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Repo\Spend Report AI API\tests\data\"/>
    </mc:Choice>
  </mc:AlternateContent>
  <xr:revisionPtr revIDLastSave="0" documentId="13_ncr:1_{3AE82F79-084B-4AD9-80BC-79700161000C}" xr6:coauthVersionLast="47" xr6:coauthVersionMax="47" xr10:uidLastSave="{00000000-0000-0000-0000-000000000000}"/>
  <bookViews>
    <workbookView xWindow="-96" yWindow="-96" windowWidth="23232" windowHeight="12432" xr2:uid="{00000000-000D-0000-FFFF-FFFF00000000}"/>
  </bookViews>
  <sheets>
    <sheet name="invoice_test_data" sheetId="1" r:id="rId1"/>
    <sheet name="Results" sheetId="8" r:id="rId2"/>
    <sheet name="RPA Vendor Data " sheetId="2" r:id="rId3"/>
    <sheet name="Sheet1" sheetId="3" r:id="rId4"/>
    <sheet name="Classification" sheetId="4" r:id="rId5"/>
    <sheet name="Classification Test Result" sheetId="5" r:id="rId6"/>
    <sheet name="Accuracy Results" sheetId="6" r:id="rId7"/>
  </sheets>
  <definedNames>
    <definedName name="_xlnm._FilterDatabase" localSheetId="0" hidden="1">invoice_test_data!$A$1:$AJ$2428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E2428" i="1" l="1"/>
  <c r="BD2428" i="1"/>
  <c r="BC2428" i="1"/>
  <c r="BB2428" i="1"/>
  <c r="BA2428" i="1"/>
  <c r="AZ2428" i="1"/>
  <c r="AY2428" i="1"/>
  <c r="AX2428" i="1"/>
  <c r="AW2428" i="1"/>
  <c r="AV2428" i="1"/>
  <c r="AU2428" i="1"/>
  <c r="AT2428" i="1"/>
  <c r="AS2428" i="1"/>
  <c r="AR2428" i="1"/>
  <c r="AQ2428" i="1"/>
  <c r="AP2428" i="1"/>
  <c r="AO2428" i="1"/>
  <c r="AN2428" i="1"/>
  <c r="AM2428" i="1"/>
  <c r="AL2428" i="1"/>
  <c r="BE2427" i="1"/>
  <c r="BD2427" i="1"/>
  <c r="BC2427" i="1"/>
  <c r="BB2427" i="1"/>
  <c r="BA2427" i="1"/>
  <c r="AZ2427" i="1"/>
  <c r="AY2427" i="1"/>
  <c r="AX2427" i="1"/>
  <c r="AW2427" i="1"/>
  <c r="AV2427" i="1"/>
  <c r="AU2427" i="1"/>
  <c r="AT2427" i="1"/>
  <c r="AS2427" i="1"/>
  <c r="AR2427" i="1"/>
  <c r="AQ2427" i="1"/>
  <c r="AP2427" i="1"/>
  <c r="AO2427" i="1"/>
  <c r="AN2427" i="1"/>
  <c r="AM2427" i="1"/>
  <c r="AL2427" i="1"/>
  <c r="BE2426" i="1"/>
  <c r="BD2426" i="1"/>
  <c r="BC2426" i="1"/>
  <c r="BB2426" i="1"/>
  <c r="BA2426" i="1"/>
  <c r="AZ2426" i="1"/>
  <c r="AY2426" i="1"/>
  <c r="AX2426" i="1"/>
  <c r="AW2426" i="1"/>
  <c r="AV2426" i="1"/>
  <c r="AU2426" i="1"/>
  <c r="AT2426" i="1"/>
  <c r="AS2426" i="1"/>
  <c r="AR2426" i="1"/>
  <c r="AQ2426" i="1"/>
  <c r="AP2426" i="1"/>
  <c r="AO2426" i="1"/>
  <c r="AN2426" i="1"/>
  <c r="AM2426" i="1"/>
  <c r="AL2426" i="1"/>
  <c r="BE2425" i="1"/>
  <c r="BD2425" i="1"/>
  <c r="BC2425" i="1"/>
  <c r="BB2425" i="1"/>
  <c r="BA2425" i="1"/>
  <c r="AZ2425" i="1"/>
  <c r="AY2425" i="1"/>
  <c r="AX2425" i="1"/>
  <c r="AW2425" i="1"/>
  <c r="AV2425" i="1"/>
  <c r="AU2425" i="1"/>
  <c r="AT2425" i="1"/>
  <c r="AS2425" i="1"/>
  <c r="AR2425" i="1"/>
  <c r="AQ2425" i="1"/>
  <c r="AP2425" i="1"/>
  <c r="AO2425" i="1"/>
  <c r="AN2425" i="1"/>
  <c r="AM2425" i="1"/>
  <c r="AL2425" i="1"/>
  <c r="BE2424" i="1"/>
  <c r="BD2424" i="1"/>
  <c r="BC2424" i="1"/>
  <c r="BB2424" i="1"/>
  <c r="BA2424" i="1"/>
  <c r="AZ2424" i="1"/>
  <c r="AY2424" i="1"/>
  <c r="AX2424" i="1"/>
  <c r="AW2424" i="1"/>
  <c r="AV2424" i="1"/>
  <c r="AU2424" i="1"/>
  <c r="AT2424" i="1"/>
  <c r="AS2424" i="1"/>
  <c r="AR2424" i="1"/>
  <c r="AQ2424" i="1"/>
  <c r="AP2424" i="1"/>
  <c r="AO2424" i="1"/>
  <c r="AN2424" i="1"/>
  <c r="AM2424" i="1"/>
  <c r="AL2424" i="1"/>
  <c r="BE2423" i="1"/>
  <c r="BD2423" i="1"/>
  <c r="BC2423" i="1"/>
  <c r="BB2423" i="1"/>
  <c r="BA2423" i="1"/>
  <c r="AZ2423" i="1"/>
  <c r="AY2423" i="1"/>
  <c r="AX2423" i="1"/>
  <c r="AW2423" i="1"/>
  <c r="AV2423" i="1"/>
  <c r="AU2423" i="1"/>
  <c r="AT2423" i="1"/>
  <c r="AS2423" i="1"/>
  <c r="AR2423" i="1"/>
  <c r="AQ2423" i="1"/>
  <c r="AP2423" i="1"/>
  <c r="AO2423" i="1"/>
  <c r="AN2423" i="1"/>
  <c r="AM2423" i="1"/>
  <c r="AL2423" i="1"/>
  <c r="BE2422" i="1"/>
  <c r="BD2422" i="1"/>
  <c r="BC2422" i="1"/>
  <c r="BB2422" i="1"/>
  <c r="BA2422" i="1"/>
  <c r="AZ2422" i="1"/>
  <c r="AY2422" i="1"/>
  <c r="AX2422" i="1"/>
  <c r="AW2422" i="1"/>
  <c r="AV2422" i="1"/>
  <c r="AU2422" i="1"/>
  <c r="AT2422" i="1"/>
  <c r="AS2422" i="1"/>
  <c r="AR2422" i="1"/>
  <c r="AQ2422" i="1"/>
  <c r="AP2422" i="1"/>
  <c r="AO2422" i="1"/>
  <c r="AN2422" i="1"/>
  <c r="AM2422" i="1"/>
  <c r="AL2422" i="1"/>
  <c r="BE2421" i="1"/>
  <c r="BD2421" i="1"/>
  <c r="BC2421" i="1"/>
  <c r="BB2421" i="1"/>
  <c r="BA2421" i="1"/>
  <c r="AZ2421" i="1"/>
  <c r="AY2421" i="1"/>
  <c r="AX2421" i="1"/>
  <c r="AW2421" i="1"/>
  <c r="AV2421" i="1"/>
  <c r="AU2421" i="1"/>
  <c r="AT2421" i="1"/>
  <c r="AS2421" i="1"/>
  <c r="AR2421" i="1"/>
  <c r="AQ2421" i="1"/>
  <c r="AP2421" i="1"/>
  <c r="AO2421" i="1"/>
  <c r="AN2421" i="1"/>
  <c r="AM2421" i="1"/>
  <c r="AL2421" i="1"/>
  <c r="BE2420" i="1"/>
  <c r="BD2420" i="1"/>
  <c r="BC2420" i="1"/>
  <c r="BB2420" i="1"/>
  <c r="BA2420" i="1"/>
  <c r="AZ2420" i="1"/>
  <c r="AY2420" i="1"/>
  <c r="AX2420" i="1"/>
  <c r="AW2420" i="1"/>
  <c r="AV2420" i="1"/>
  <c r="AU2420" i="1"/>
  <c r="AT2420" i="1"/>
  <c r="AS2420" i="1"/>
  <c r="AR2420" i="1"/>
  <c r="AQ2420" i="1"/>
  <c r="AP2420" i="1"/>
  <c r="AO2420" i="1"/>
  <c r="AN2420" i="1"/>
  <c r="AM2420" i="1"/>
  <c r="AL2420" i="1"/>
  <c r="BE2419" i="1"/>
  <c r="BD2419" i="1"/>
  <c r="BC2419" i="1"/>
  <c r="BB2419" i="1"/>
  <c r="BA2419" i="1"/>
  <c r="AZ2419" i="1"/>
  <c r="AY2419" i="1"/>
  <c r="AX2419" i="1"/>
  <c r="AW2419" i="1"/>
  <c r="AV2419" i="1"/>
  <c r="AU2419" i="1"/>
  <c r="AT2419" i="1"/>
  <c r="AS2419" i="1"/>
  <c r="AR2419" i="1"/>
  <c r="AQ2419" i="1"/>
  <c r="AP2419" i="1"/>
  <c r="AO2419" i="1"/>
  <c r="AN2419" i="1"/>
  <c r="AM2419" i="1"/>
  <c r="AL2419" i="1"/>
  <c r="BE2418" i="1"/>
  <c r="BD2418" i="1"/>
  <c r="BC2418" i="1"/>
  <c r="BB2418" i="1"/>
  <c r="BA2418" i="1"/>
  <c r="AZ2418" i="1"/>
  <c r="AY2418" i="1"/>
  <c r="AX2418" i="1"/>
  <c r="AW2418" i="1"/>
  <c r="AV2418" i="1"/>
  <c r="AU2418" i="1"/>
  <c r="AT2418" i="1"/>
  <c r="AS2418" i="1"/>
  <c r="AR2418" i="1"/>
  <c r="AQ2418" i="1"/>
  <c r="AP2418" i="1"/>
  <c r="AO2418" i="1"/>
  <c r="AN2418" i="1"/>
  <c r="AM2418" i="1"/>
  <c r="AL2418" i="1"/>
  <c r="BE2417" i="1"/>
  <c r="BD2417" i="1"/>
  <c r="BC2417" i="1"/>
  <c r="BB2417" i="1"/>
  <c r="BA2417" i="1"/>
  <c r="AZ2417" i="1"/>
  <c r="AY2417" i="1"/>
  <c r="AX2417" i="1"/>
  <c r="AW2417" i="1"/>
  <c r="AV2417" i="1"/>
  <c r="AU2417" i="1"/>
  <c r="AT2417" i="1"/>
  <c r="AS2417" i="1"/>
  <c r="AR2417" i="1"/>
  <c r="AQ2417" i="1"/>
  <c r="AP2417" i="1"/>
  <c r="AO2417" i="1"/>
  <c r="AN2417" i="1"/>
  <c r="AM2417" i="1"/>
  <c r="AL2417" i="1"/>
  <c r="BE2416" i="1"/>
  <c r="BD2416" i="1"/>
  <c r="BC2416" i="1"/>
  <c r="BB2416" i="1"/>
  <c r="BA2416" i="1"/>
  <c r="AZ2416" i="1"/>
  <c r="AY2416" i="1"/>
  <c r="AX2416" i="1"/>
  <c r="AW2416" i="1"/>
  <c r="AV2416" i="1"/>
  <c r="AU2416" i="1"/>
  <c r="AT2416" i="1"/>
  <c r="AS2416" i="1"/>
  <c r="AR2416" i="1"/>
  <c r="AQ2416" i="1"/>
  <c r="AP2416" i="1"/>
  <c r="AO2416" i="1"/>
  <c r="AN2416" i="1"/>
  <c r="AM2416" i="1"/>
  <c r="AL2416" i="1"/>
  <c r="BE2415" i="1"/>
  <c r="BD2415" i="1"/>
  <c r="BC2415" i="1"/>
  <c r="BB2415" i="1"/>
  <c r="BA2415" i="1"/>
  <c r="AZ2415" i="1"/>
  <c r="AY2415" i="1"/>
  <c r="AX2415" i="1"/>
  <c r="AW2415" i="1"/>
  <c r="AV2415" i="1"/>
  <c r="AU2415" i="1"/>
  <c r="AT2415" i="1"/>
  <c r="AS2415" i="1"/>
  <c r="AR2415" i="1"/>
  <c r="AQ2415" i="1"/>
  <c r="AP2415" i="1"/>
  <c r="AO2415" i="1"/>
  <c r="AN2415" i="1"/>
  <c r="AM2415" i="1"/>
  <c r="AL2415" i="1"/>
  <c r="BE2414" i="1"/>
  <c r="BD2414" i="1"/>
  <c r="BC2414" i="1"/>
  <c r="BB2414" i="1"/>
  <c r="BA2414" i="1"/>
  <c r="AZ2414" i="1"/>
  <c r="AY2414" i="1"/>
  <c r="AX2414" i="1"/>
  <c r="AW2414" i="1"/>
  <c r="AV2414" i="1"/>
  <c r="AU2414" i="1"/>
  <c r="AT2414" i="1"/>
  <c r="AS2414" i="1"/>
  <c r="AR2414" i="1"/>
  <c r="AQ2414" i="1"/>
  <c r="AP2414" i="1"/>
  <c r="AO2414" i="1"/>
  <c r="AN2414" i="1"/>
  <c r="AM2414" i="1"/>
  <c r="AL2414" i="1"/>
  <c r="BE2413" i="1"/>
  <c r="BD2413" i="1"/>
  <c r="BC2413" i="1"/>
  <c r="BB2413" i="1"/>
  <c r="BA2413" i="1"/>
  <c r="AZ2413" i="1"/>
  <c r="AY2413" i="1"/>
  <c r="AX2413" i="1"/>
  <c r="AW2413" i="1"/>
  <c r="AV2413" i="1"/>
  <c r="AU2413" i="1"/>
  <c r="AT2413" i="1"/>
  <c r="AS2413" i="1"/>
  <c r="AR2413" i="1"/>
  <c r="AQ2413" i="1"/>
  <c r="AP2413" i="1"/>
  <c r="AO2413" i="1"/>
  <c r="AN2413" i="1"/>
  <c r="AM2413" i="1"/>
  <c r="AL2413" i="1"/>
  <c r="BE2412" i="1"/>
  <c r="BD2412" i="1"/>
  <c r="BC2412" i="1"/>
  <c r="BB2412" i="1"/>
  <c r="BA2412" i="1"/>
  <c r="AZ2412" i="1"/>
  <c r="AY2412" i="1"/>
  <c r="AX2412" i="1"/>
  <c r="AW2412" i="1"/>
  <c r="AV2412" i="1"/>
  <c r="AU2412" i="1"/>
  <c r="AT2412" i="1"/>
  <c r="AS2412" i="1"/>
  <c r="AR2412" i="1"/>
  <c r="AQ2412" i="1"/>
  <c r="AP2412" i="1"/>
  <c r="AO2412" i="1"/>
  <c r="AN2412" i="1"/>
  <c r="AM2412" i="1"/>
  <c r="AL2412" i="1"/>
  <c r="BE2411" i="1"/>
  <c r="BD2411" i="1"/>
  <c r="BC2411" i="1"/>
  <c r="BB2411" i="1"/>
  <c r="BA2411" i="1"/>
  <c r="AZ2411" i="1"/>
  <c r="AY2411" i="1"/>
  <c r="AX2411" i="1"/>
  <c r="AW2411" i="1"/>
  <c r="AV2411" i="1"/>
  <c r="AU2411" i="1"/>
  <c r="AT2411" i="1"/>
  <c r="AS2411" i="1"/>
  <c r="AR2411" i="1"/>
  <c r="AQ2411" i="1"/>
  <c r="AP2411" i="1"/>
  <c r="AO2411" i="1"/>
  <c r="AN2411" i="1"/>
  <c r="AM2411" i="1"/>
  <c r="AL2411" i="1"/>
  <c r="BE2410" i="1"/>
  <c r="BD2410" i="1"/>
  <c r="BC2410" i="1"/>
  <c r="BB2410" i="1"/>
  <c r="BA2410" i="1"/>
  <c r="AZ2410" i="1"/>
  <c r="AY2410" i="1"/>
  <c r="AX2410" i="1"/>
  <c r="AW2410" i="1"/>
  <c r="AV2410" i="1"/>
  <c r="AU2410" i="1"/>
  <c r="AT2410" i="1"/>
  <c r="AS2410" i="1"/>
  <c r="AR2410" i="1"/>
  <c r="AQ2410" i="1"/>
  <c r="AP2410" i="1"/>
  <c r="AO2410" i="1"/>
  <c r="AN2410" i="1"/>
  <c r="AM2410" i="1"/>
  <c r="AL2410" i="1"/>
  <c r="BE2409" i="1"/>
  <c r="BD2409" i="1"/>
  <c r="BC2409" i="1"/>
  <c r="BB2409" i="1"/>
  <c r="BA2409" i="1"/>
  <c r="AZ2409" i="1"/>
  <c r="AY2409" i="1"/>
  <c r="AX2409" i="1"/>
  <c r="AW2409" i="1"/>
  <c r="AV2409" i="1"/>
  <c r="AU2409" i="1"/>
  <c r="AT2409" i="1"/>
  <c r="AS2409" i="1"/>
  <c r="AR2409" i="1"/>
  <c r="AQ2409" i="1"/>
  <c r="AP2409" i="1"/>
  <c r="AO2409" i="1"/>
  <c r="AN2409" i="1"/>
  <c r="AM2409" i="1"/>
  <c r="AL2409" i="1"/>
  <c r="BE2408" i="1"/>
  <c r="BD2408" i="1"/>
  <c r="BC2408" i="1"/>
  <c r="BB2408" i="1"/>
  <c r="BA2408" i="1"/>
  <c r="AZ2408" i="1"/>
  <c r="AY2408" i="1"/>
  <c r="AX2408" i="1"/>
  <c r="AW2408" i="1"/>
  <c r="AV2408" i="1"/>
  <c r="AU2408" i="1"/>
  <c r="AT2408" i="1"/>
  <c r="AS2408" i="1"/>
  <c r="AR2408" i="1"/>
  <c r="AQ2408" i="1"/>
  <c r="AP2408" i="1"/>
  <c r="AO2408" i="1"/>
  <c r="AN2408" i="1"/>
  <c r="AM2408" i="1"/>
  <c r="AL2408" i="1"/>
  <c r="BE2407" i="1"/>
  <c r="BD2407" i="1"/>
  <c r="BC2407" i="1"/>
  <c r="BB2407" i="1"/>
  <c r="BA2407" i="1"/>
  <c r="AZ2407" i="1"/>
  <c r="AY2407" i="1"/>
  <c r="AX2407" i="1"/>
  <c r="AW2407" i="1"/>
  <c r="AV2407" i="1"/>
  <c r="AU2407" i="1"/>
  <c r="AT2407" i="1"/>
  <c r="AS2407" i="1"/>
  <c r="AR2407" i="1"/>
  <c r="AQ2407" i="1"/>
  <c r="AP2407" i="1"/>
  <c r="AO2407" i="1"/>
  <c r="AN2407" i="1"/>
  <c r="AM2407" i="1"/>
  <c r="AL2407" i="1"/>
  <c r="BE2406" i="1"/>
  <c r="BD2406" i="1"/>
  <c r="BC2406" i="1"/>
  <c r="BB2406" i="1"/>
  <c r="BA2406" i="1"/>
  <c r="AZ2406" i="1"/>
  <c r="AY2406" i="1"/>
  <c r="AX2406" i="1"/>
  <c r="AW2406" i="1"/>
  <c r="AV2406" i="1"/>
  <c r="AU2406" i="1"/>
  <c r="AT2406" i="1"/>
  <c r="AS2406" i="1"/>
  <c r="AR2406" i="1"/>
  <c r="AQ2406" i="1"/>
  <c r="AP2406" i="1"/>
  <c r="AO2406" i="1"/>
  <c r="AN2406" i="1"/>
  <c r="AM2406" i="1"/>
  <c r="AL2406" i="1"/>
  <c r="BE2405" i="1"/>
  <c r="BD2405" i="1"/>
  <c r="BC2405" i="1"/>
  <c r="BB2405" i="1"/>
  <c r="BA2405" i="1"/>
  <c r="AZ2405" i="1"/>
  <c r="AY2405" i="1"/>
  <c r="AX2405" i="1"/>
  <c r="AW2405" i="1"/>
  <c r="AV2405" i="1"/>
  <c r="AU2405" i="1"/>
  <c r="AT2405" i="1"/>
  <c r="AS2405" i="1"/>
  <c r="AR2405" i="1"/>
  <c r="AQ2405" i="1"/>
  <c r="AP2405" i="1"/>
  <c r="AO2405" i="1"/>
  <c r="AN2405" i="1"/>
  <c r="AM2405" i="1"/>
  <c r="AL2405" i="1"/>
  <c r="BE2404" i="1"/>
  <c r="BD2404" i="1"/>
  <c r="BC2404" i="1"/>
  <c r="BB2404" i="1"/>
  <c r="BA2404" i="1"/>
  <c r="AZ2404" i="1"/>
  <c r="AY2404" i="1"/>
  <c r="AX2404" i="1"/>
  <c r="AW2404" i="1"/>
  <c r="AV2404" i="1"/>
  <c r="AU2404" i="1"/>
  <c r="AT2404" i="1"/>
  <c r="AS2404" i="1"/>
  <c r="AR2404" i="1"/>
  <c r="AQ2404" i="1"/>
  <c r="AP2404" i="1"/>
  <c r="AO2404" i="1"/>
  <c r="AN2404" i="1"/>
  <c r="AM2404" i="1"/>
  <c r="AL2404" i="1"/>
  <c r="BE2403" i="1"/>
  <c r="BD2403" i="1"/>
  <c r="BC2403" i="1"/>
  <c r="BB2403" i="1"/>
  <c r="BA2403" i="1"/>
  <c r="AZ2403" i="1"/>
  <c r="AY2403" i="1"/>
  <c r="AX2403" i="1"/>
  <c r="AW2403" i="1"/>
  <c r="AV2403" i="1"/>
  <c r="AU2403" i="1"/>
  <c r="AT2403" i="1"/>
  <c r="AS2403" i="1"/>
  <c r="AR2403" i="1"/>
  <c r="AQ2403" i="1"/>
  <c r="AP2403" i="1"/>
  <c r="AO2403" i="1"/>
  <c r="AN2403" i="1"/>
  <c r="AM2403" i="1"/>
  <c r="AL2403" i="1"/>
  <c r="BE2402" i="1"/>
  <c r="BD2402" i="1"/>
  <c r="BC2402" i="1"/>
  <c r="BB2402" i="1"/>
  <c r="BA2402" i="1"/>
  <c r="AZ2402" i="1"/>
  <c r="AY2402" i="1"/>
  <c r="AX2402" i="1"/>
  <c r="AW2402" i="1"/>
  <c r="AV2402" i="1"/>
  <c r="AU2402" i="1"/>
  <c r="AT2402" i="1"/>
  <c r="AS2402" i="1"/>
  <c r="AR2402" i="1"/>
  <c r="AQ2402" i="1"/>
  <c r="AP2402" i="1"/>
  <c r="AO2402" i="1"/>
  <c r="AN2402" i="1"/>
  <c r="AM2402" i="1"/>
  <c r="AL2402" i="1"/>
  <c r="BE2401" i="1"/>
  <c r="BD2401" i="1"/>
  <c r="BC2401" i="1"/>
  <c r="BB2401" i="1"/>
  <c r="BA2401" i="1"/>
  <c r="AZ2401" i="1"/>
  <c r="AY2401" i="1"/>
  <c r="AX2401" i="1"/>
  <c r="AW2401" i="1"/>
  <c r="AV2401" i="1"/>
  <c r="AU2401" i="1"/>
  <c r="AT2401" i="1"/>
  <c r="AS2401" i="1"/>
  <c r="AR2401" i="1"/>
  <c r="AQ2401" i="1"/>
  <c r="AP2401" i="1"/>
  <c r="AO2401" i="1"/>
  <c r="AN2401" i="1"/>
  <c r="AM2401" i="1"/>
  <c r="AL2401" i="1"/>
  <c r="BE2400" i="1"/>
  <c r="BD2400" i="1"/>
  <c r="BC2400" i="1"/>
  <c r="BB2400" i="1"/>
  <c r="BA2400" i="1"/>
  <c r="AZ2400" i="1"/>
  <c r="AY2400" i="1"/>
  <c r="AX2400" i="1"/>
  <c r="AW2400" i="1"/>
  <c r="AV2400" i="1"/>
  <c r="AU2400" i="1"/>
  <c r="AT2400" i="1"/>
  <c r="AS2400" i="1"/>
  <c r="AR2400" i="1"/>
  <c r="AQ2400" i="1"/>
  <c r="AP2400" i="1"/>
  <c r="AO2400" i="1"/>
  <c r="AN2400" i="1"/>
  <c r="AM2400" i="1"/>
  <c r="AL2400" i="1"/>
  <c r="BE2399" i="1"/>
  <c r="BD2399" i="1"/>
  <c r="BC2399" i="1"/>
  <c r="BB2399" i="1"/>
  <c r="BA2399" i="1"/>
  <c r="AZ2399" i="1"/>
  <c r="AY2399" i="1"/>
  <c r="AX2399" i="1"/>
  <c r="AW2399" i="1"/>
  <c r="AV2399" i="1"/>
  <c r="AU2399" i="1"/>
  <c r="AT2399" i="1"/>
  <c r="AS2399" i="1"/>
  <c r="AR2399" i="1"/>
  <c r="AQ2399" i="1"/>
  <c r="AP2399" i="1"/>
  <c r="AO2399" i="1"/>
  <c r="AN2399" i="1"/>
  <c r="AM2399" i="1"/>
  <c r="AL2399" i="1"/>
  <c r="BE2398" i="1"/>
  <c r="BD2398" i="1"/>
  <c r="BC2398" i="1"/>
  <c r="BB2398" i="1"/>
  <c r="BA2398" i="1"/>
  <c r="AZ2398" i="1"/>
  <c r="AY2398" i="1"/>
  <c r="AX2398" i="1"/>
  <c r="AW2398" i="1"/>
  <c r="AV2398" i="1"/>
  <c r="AU2398" i="1"/>
  <c r="AT2398" i="1"/>
  <c r="AS2398" i="1"/>
  <c r="AR2398" i="1"/>
  <c r="AQ2398" i="1"/>
  <c r="AP2398" i="1"/>
  <c r="AO2398" i="1"/>
  <c r="AN2398" i="1"/>
  <c r="AM2398" i="1"/>
  <c r="AL2398" i="1"/>
  <c r="BE2397" i="1"/>
  <c r="BD2397" i="1"/>
  <c r="BC2397" i="1"/>
  <c r="BB2397" i="1"/>
  <c r="BA2397" i="1"/>
  <c r="AZ2397" i="1"/>
  <c r="AY2397" i="1"/>
  <c r="AX2397" i="1"/>
  <c r="AW2397" i="1"/>
  <c r="AV2397" i="1"/>
  <c r="AU2397" i="1"/>
  <c r="AT2397" i="1"/>
  <c r="AS2397" i="1"/>
  <c r="AR2397" i="1"/>
  <c r="AQ2397" i="1"/>
  <c r="AP2397" i="1"/>
  <c r="AO2397" i="1"/>
  <c r="AN2397" i="1"/>
  <c r="AM2397" i="1"/>
  <c r="AL2397" i="1"/>
  <c r="BE2396" i="1"/>
  <c r="BD2396" i="1"/>
  <c r="BC2396" i="1"/>
  <c r="BB2396" i="1"/>
  <c r="BA2396" i="1"/>
  <c r="AZ2396" i="1"/>
  <c r="AY2396" i="1"/>
  <c r="AX2396" i="1"/>
  <c r="AW2396" i="1"/>
  <c r="AV2396" i="1"/>
  <c r="AU2396" i="1"/>
  <c r="AT2396" i="1"/>
  <c r="AS2396" i="1"/>
  <c r="AR2396" i="1"/>
  <c r="AQ2396" i="1"/>
  <c r="AP2396" i="1"/>
  <c r="AO2396" i="1"/>
  <c r="AN2396" i="1"/>
  <c r="AM2396" i="1"/>
  <c r="AL2396" i="1"/>
  <c r="BE2395" i="1"/>
  <c r="BD2395" i="1"/>
  <c r="BC2395" i="1"/>
  <c r="BB2395" i="1"/>
  <c r="BA2395" i="1"/>
  <c r="AZ2395" i="1"/>
  <c r="AY2395" i="1"/>
  <c r="AX2395" i="1"/>
  <c r="AW2395" i="1"/>
  <c r="AV2395" i="1"/>
  <c r="AU2395" i="1"/>
  <c r="AT2395" i="1"/>
  <c r="AS2395" i="1"/>
  <c r="AR2395" i="1"/>
  <c r="AQ2395" i="1"/>
  <c r="AP2395" i="1"/>
  <c r="AO2395" i="1"/>
  <c r="AN2395" i="1"/>
  <c r="AM2395" i="1"/>
  <c r="AL2395" i="1"/>
  <c r="BE2394" i="1"/>
  <c r="BD2394" i="1"/>
  <c r="BC2394" i="1"/>
  <c r="BB2394" i="1"/>
  <c r="BA2394" i="1"/>
  <c r="AZ2394" i="1"/>
  <c r="AY2394" i="1"/>
  <c r="AX2394" i="1"/>
  <c r="AW2394" i="1"/>
  <c r="AV2394" i="1"/>
  <c r="AU2394" i="1"/>
  <c r="AT2394" i="1"/>
  <c r="AS2394" i="1"/>
  <c r="AR2394" i="1"/>
  <c r="AQ2394" i="1"/>
  <c r="AP2394" i="1"/>
  <c r="AO2394" i="1"/>
  <c r="AN2394" i="1"/>
  <c r="AM2394" i="1"/>
  <c r="AL2394" i="1"/>
  <c r="BE2393" i="1"/>
  <c r="BD2393" i="1"/>
  <c r="BC2393" i="1"/>
  <c r="BB2393" i="1"/>
  <c r="BA2393" i="1"/>
  <c r="AZ2393" i="1"/>
  <c r="AY2393" i="1"/>
  <c r="AX2393" i="1"/>
  <c r="AW2393" i="1"/>
  <c r="AV2393" i="1"/>
  <c r="AU2393" i="1"/>
  <c r="AT2393" i="1"/>
  <c r="AS2393" i="1"/>
  <c r="AR2393" i="1"/>
  <c r="AQ2393" i="1"/>
  <c r="AP2393" i="1"/>
  <c r="AO2393" i="1"/>
  <c r="AN2393" i="1"/>
  <c r="AM2393" i="1"/>
  <c r="AL2393" i="1"/>
  <c r="BE2392" i="1"/>
  <c r="BD2392" i="1"/>
  <c r="BC2392" i="1"/>
  <c r="BB2392" i="1"/>
  <c r="BA2392" i="1"/>
  <c r="AZ2392" i="1"/>
  <c r="AY2392" i="1"/>
  <c r="AX2392" i="1"/>
  <c r="AW2392" i="1"/>
  <c r="AV2392" i="1"/>
  <c r="AU2392" i="1"/>
  <c r="AT2392" i="1"/>
  <c r="AS2392" i="1"/>
  <c r="AR2392" i="1"/>
  <c r="AQ2392" i="1"/>
  <c r="AP2392" i="1"/>
  <c r="AO2392" i="1"/>
  <c r="AN2392" i="1"/>
  <c r="AM2392" i="1"/>
  <c r="AL2392" i="1"/>
  <c r="BE2391" i="1"/>
  <c r="BD2391" i="1"/>
  <c r="BC2391" i="1"/>
  <c r="BB2391" i="1"/>
  <c r="BA2391" i="1"/>
  <c r="AZ2391" i="1"/>
  <c r="AY2391" i="1"/>
  <c r="AX2391" i="1"/>
  <c r="AW2391" i="1"/>
  <c r="AV2391" i="1"/>
  <c r="AU2391" i="1"/>
  <c r="AT2391" i="1"/>
  <c r="AS2391" i="1"/>
  <c r="AR2391" i="1"/>
  <c r="AQ2391" i="1"/>
  <c r="AP2391" i="1"/>
  <c r="AO2391" i="1"/>
  <c r="AN2391" i="1"/>
  <c r="AM2391" i="1"/>
  <c r="AL2391" i="1"/>
  <c r="BE2390" i="1"/>
  <c r="BD2390" i="1"/>
  <c r="BC2390" i="1"/>
  <c r="BB2390" i="1"/>
  <c r="BA2390" i="1"/>
  <c r="AZ2390" i="1"/>
  <c r="AY2390" i="1"/>
  <c r="AX2390" i="1"/>
  <c r="AW2390" i="1"/>
  <c r="AV2390" i="1"/>
  <c r="AU2390" i="1"/>
  <c r="AT2390" i="1"/>
  <c r="AS2390" i="1"/>
  <c r="AR2390" i="1"/>
  <c r="AQ2390" i="1"/>
  <c r="AP2390" i="1"/>
  <c r="AO2390" i="1"/>
  <c r="AN2390" i="1"/>
  <c r="AM2390" i="1"/>
  <c r="AL2390" i="1"/>
  <c r="BE2389" i="1"/>
  <c r="BD2389" i="1"/>
  <c r="BC2389" i="1"/>
  <c r="BB2389" i="1"/>
  <c r="BA2389" i="1"/>
  <c r="AZ2389" i="1"/>
  <c r="AY2389" i="1"/>
  <c r="AX2389" i="1"/>
  <c r="AW2389" i="1"/>
  <c r="AV2389" i="1"/>
  <c r="AU2389" i="1"/>
  <c r="AT2389" i="1"/>
  <c r="AS2389" i="1"/>
  <c r="AR2389" i="1"/>
  <c r="AQ2389" i="1"/>
  <c r="AP2389" i="1"/>
  <c r="AO2389" i="1"/>
  <c r="AN2389" i="1"/>
  <c r="AM2389" i="1"/>
  <c r="AL2389" i="1"/>
  <c r="BE2388" i="1"/>
  <c r="BD2388" i="1"/>
  <c r="BC2388" i="1"/>
  <c r="BB2388" i="1"/>
  <c r="BA2388" i="1"/>
  <c r="AZ2388" i="1"/>
  <c r="AY2388" i="1"/>
  <c r="AX2388" i="1"/>
  <c r="AW2388" i="1"/>
  <c r="AV2388" i="1"/>
  <c r="AU2388" i="1"/>
  <c r="AT2388" i="1"/>
  <c r="AS2388" i="1"/>
  <c r="AR2388" i="1"/>
  <c r="AQ2388" i="1"/>
  <c r="AP2388" i="1"/>
  <c r="AO2388" i="1"/>
  <c r="AN2388" i="1"/>
  <c r="AM2388" i="1"/>
  <c r="AL2388" i="1"/>
  <c r="BE2387" i="1"/>
  <c r="BD2387" i="1"/>
  <c r="BC2387" i="1"/>
  <c r="BB2387" i="1"/>
  <c r="BA2387" i="1"/>
  <c r="AZ2387" i="1"/>
  <c r="AY2387" i="1"/>
  <c r="AX2387" i="1"/>
  <c r="AW2387" i="1"/>
  <c r="AV2387" i="1"/>
  <c r="AU2387" i="1"/>
  <c r="AT2387" i="1"/>
  <c r="AS2387" i="1"/>
  <c r="AR2387" i="1"/>
  <c r="AQ2387" i="1"/>
  <c r="AP2387" i="1"/>
  <c r="AO2387" i="1"/>
  <c r="AN2387" i="1"/>
  <c r="AM2387" i="1"/>
  <c r="AL2387" i="1"/>
  <c r="BE2386" i="1"/>
  <c r="BD2386" i="1"/>
  <c r="BC2386" i="1"/>
  <c r="BB2386" i="1"/>
  <c r="BA2386" i="1"/>
  <c r="AZ2386" i="1"/>
  <c r="AY2386" i="1"/>
  <c r="AX2386" i="1"/>
  <c r="AW2386" i="1"/>
  <c r="AV2386" i="1"/>
  <c r="AU2386" i="1"/>
  <c r="AT2386" i="1"/>
  <c r="AS2386" i="1"/>
  <c r="AR2386" i="1"/>
  <c r="AQ2386" i="1"/>
  <c r="AP2386" i="1"/>
  <c r="AO2386" i="1"/>
  <c r="AN2386" i="1"/>
  <c r="AM2386" i="1"/>
  <c r="AL2386" i="1"/>
  <c r="BE2385" i="1"/>
  <c r="BD2385" i="1"/>
  <c r="BC2385" i="1"/>
  <c r="BB2385" i="1"/>
  <c r="BA2385" i="1"/>
  <c r="AZ2385" i="1"/>
  <c r="AY2385" i="1"/>
  <c r="AX2385" i="1"/>
  <c r="AW2385" i="1"/>
  <c r="AV2385" i="1"/>
  <c r="AU2385" i="1"/>
  <c r="AT2385" i="1"/>
  <c r="AS2385" i="1"/>
  <c r="AR2385" i="1"/>
  <c r="AQ2385" i="1"/>
  <c r="AP2385" i="1"/>
  <c r="AO2385" i="1"/>
  <c r="AN2385" i="1"/>
  <c r="AM2385" i="1"/>
  <c r="AL2385" i="1"/>
  <c r="BE2384" i="1"/>
  <c r="BD2384" i="1"/>
  <c r="BC2384" i="1"/>
  <c r="BB2384" i="1"/>
  <c r="BA2384" i="1"/>
  <c r="AZ2384" i="1"/>
  <c r="AY2384" i="1"/>
  <c r="AX2384" i="1"/>
  <c r="AW2384" i="1"/>
  <c r="AV2384" i="1"/>
  <c r="AU2384" i="1"/>
  <c r="AT2384" i="1"/>
  <c r="AS2384" i="1"/>
  <c r="AR2384" i="1"/>
  <c r="AQ2384" i="1"/>
  <c r="AP2384" i="1"/>
  <c r="AO2384" i="1"/>
  <c r="AN2384" i="1"/>
  <c r="AM2384" i="1"/>
  <c r="AL2384" i="1"/>
  <c r="BE2383" i="1"/>
  <c r="BD2383" i="1"/>
  <c r="BC2383" i="1"/>
  <c r="BB2383" i="1"/>
  <c r="BA2383" i="1"/>
  <c r="AZ2383" i="1"/>
  <c r="AY2383" i="1"/>
  <c r="AX2383" i="1"/>
  <c r="AW2383" i="1"/>
  <c r="AV2383" i="1"/>
  <c r="AU2383" i="1"/>
  <c r="AT2383" i="1"/>
  <c r="AS2383" i="1"/>
  <c r="AR2383" i="1"/>
  <c r="AQ2383" i="1"/>
  <c r="AP2383" i="1"/>
  <c r="AO2383" i="1"/>
  <c r="AN2383" i="1"/>
  <c r="AM2383" i="1"/>
  <c r="AL2383" i="1"/>
  <c r="BE2382" i="1"/>
  <c r="BD2382" i="1"/>
  <c r="BC2382" i="1"/>
  <c r="BB2382" i="1"/>
  <c r="BA2382" i="1"/>
  <c r="AZ2382" i="1"/>
  <c r="AY2382" i="1"/>
  <c r="AX2382" i="1"/>
  <c r="AW2382" i="1"/>
  <c r="AV2382" i="1"/>
  <c r="AU2382" i="1"/>
  <c r="AT2382" i="1"/>
  <c r="AS2382" i="1"/>
  <c r="AR2382" i="1"/>
  <c r="AQ2382" i="1"/>
  <c r="AP2382" i="1"/>
  <c r="AO2382" i="1"/>
  <c r="AN2382" i="1"/>
  <c r="AM2382" i="1"/>
  <c r="AL2382" i="1"/>
  <c r="BE2381" i="1"/>
  <c r="BD2381" i="1"/>
  <c r="BC2381" i="1"/>
  <c r="BB2381" i="1"/>
  <c r="BA2381" i="1"/>
  <c r="AZ2381" i="1"/>
  <c r="AY2381" i="1"/>
  <c r="AX2381" i="1"/>
  <c r="AW2381" i="1"/>
  <c r="AV2381" i="1"/>
  <c r="AU2381" i="1"/>
  <c r="AT2381" i="1"/>
  <c r="AS2381" i="1"/>
  <c r="AR2381" i="1"/>
  <c r="AQ2381" i="1"/>
  <c r="AP2381" i="1"/>
  <c r="AO2381" i="1"/>
  <c r="AN2381" i="1"/>
  <c r="AM2381" i="1"/>
  <c r="AL2381" i="1"/>
  <c r="BE2380" i="1"/>
  <c r="BD2380" i="1"/>
  <c r="BC2380" i="1"/>
  <c r="BB2380" i="1"/>
  <c r="BA2380" i="1"/>
  <c r="AZ2380" i="1"/>
  <c r="AY2380" i="1"/>
  <c r="AX2380" i="1"/>
  <c r="AW2380" i="1"/>
  <c r="AV2380" i="1"/>
  <c r="AU2380" i="1"/>
  <c r="AT2380" i="1"/>
  <c r="AS2380" i="1"/>
  <c r="AR2380" i="1"/>
  <c r="AQ2380" i="1"/>
  <c r="AP2380" i="1"/>
  <c r="AO2380" i="1"/>
  <c r="AN2380" i="1"/>
  <c r="AM2380" i="1"/>
  <c r="AL2380" i="1"/>
  <c r="BE2379" i="1"/>
  <c r="BD2379" i="1"/>
  <c r="BC2379" i="1"/>
  <c r="BB2379" i="1"/>
  <c r="BA2379" i="1"/>
  <c r="AZ2379" i="1"/>
  <c r="AY2379" i="1"/>
  <c r="AX2379" i="1"/>
  <c r="AW2379" i="1"/>
  <c r="AV2379" i="1"/>
  <c r="AU2379" i="1"/>
  <c r="AT2379" i="1"/>
  <c r="AS2379" i="1"/>
  <c r="AR2379" i="1"/>
  <c r="AQ2379" i="1"/>
  <c r="AP2379" i="1"/>
  <c r="AO2379" i="1"/>
  <c r="AN2379" i="1"/>
  <c r="AM2379" i="1"/>
  <c r="AL2379" i="1"/>
  <c r="BE2378" i="1"/>
  <c r="BD2378" i="1"/>
  <c r="BC2378" i="1"/>
  <c r="BB2378" i="1"/>
  <c r="BA2378" i="1"/>
  <c r="AZ2378" i="1"/>
  <c r="AY2378" i="1"/>
  <c r="AX2378" i="1"/>
  <c r="AW2378" i="1"/>
  <c r="AV2378" i="1"/>
  <c r="AU2378" i="1"/>
  <c r="AT2378" i="1"/>
  <c r="AS2378" i="1"/>
  <c r="AR2378" i="1"/>
  <c r="AQ2378" i="1"/>
  <c r="AP2378" i="1"/>
  <c r="AO2378" i="1"/>
  <c r="AN2378" i="1"/>
  <c r="AM2378" i="1"/>
  <c r="AL2378" i="1"/>
  <c r="BE2377" i="1"/>
  <c r="BD2377" i="1"/>
  <c r="BC2377" i="1"/>
  <c r="BB2377" i="1"/>
  <c r="BA2377" i="1"/>
  <c r="AZ2377" i="1"/>
  <c r="AY2377" i="1"/>
  <c r="AX2377" i="1"/>
  <c r="AW2377" i="1"/>
  <c r="AV2377" i="1"/>
  <c r="AU2377" i="1"/>
  <c r="AT2377" i="1"/>
  <c r="AS2377" i="1"/>
  <c r="AR2377" i="1"/>
  <c r="AQ2377" i="1"/>
  <c r="AP2377" i="1"/>
  <c r="AO2377" i="1"/>
  <c r="AN2377" i="1"/>
  <c r="AM2377" i="1"/>
  <c r="AL2377" i="1"/>
  <c r="BE2376" i="1"/>
  <c r="BD2376" i="1"/>
  <c r="BC2376" i="1"/>
  <c r="BB2376" i="1"/>
  <c r="BA2376" i="1"/>
  <c r="AZ2376" i="1"/>
  <c r="AY2376" i="1"/>
  <c r="AX2376" i="1"/>
  <c r="AW2376" i="1"/>
  <c r="AV2376" i="1"/>
  <c r="AU2376" i="1"/>
  <c r="AT2376" i="1"/>
  <c r="AS2376" i="1"/>
  <c r="AR2376" i="1"/>
  <c r="AQ2376" i="1"/>
  <c r="AP2376" i="1"/>
  <c r="AO2376" i="1"/>
  <c r="AN2376" i="1"/>
  <c r="AM2376" i="1"/>
  <c r="AL2376" i="1"/>
  <c r="BE2375" i="1"/>
  <c r="BD2375" i="1"/>
  <c r="BC2375" i="1"/>
  <c r="BB2375" i="1"/>
  <c r="BA2375" i="1"/>
  <c r="AZ2375" i="1"/>
  <c r="AY2375" i="1"/>
  <c r="AX2375" i="1"/>
  <c r="AW2375" i="1"/>
  <c r="AV2375" i="1"/>
  <c r="AU2375" i="1"/>
  <c r="AT2375" i="1"/>
  <c r="AS2375" i="1"/>
  <c r="AR2375" i="1"/>
  <c r="AQ2375" i="1"/>
  <c r="AP2375" i="1"/>
  <c r="AO2375" i="1"/>
  <c r="AN2375" i="1"/>
  <c r="AM2375" i="1"/>
  <c r="AL2375" i="1"/>
  <c r="BE2374" i="1"/>
  <c r="BD2374" i="1"/>
  <c r="BC2374" i="1"/>
  <c r="BB2374" i="1"/>
  <c r="BA2374" i="1"/>
  <c r="AZ2374" i="1"/>
  <c r="AY2374" i="1"/>
  <c r="AX2374" i="1"/>
  <c r="AW2374" i="1"/>
  <c r="AV2374" i="1"/>
  <c r="AU2374" i="1"/>
  <c r="AT2374" i="1"/>
  <c r="AS2374" i="1"/>
  <c r="AR2374" i="1"/>
  <c r="AQ2374" i="1"/>
  <c r="AP2374" i="1"/>
  <c r="AO2374" i="1"/>
  <c r="AN2374" i="1"/>
  <c r="AM2374" i="1"/>
  <c r="AL2374" i="1"/>
  <c r="BE2373" i="1"/>
  <c r="BD2373" i="1"/>
  <c r="BC2373" i="1"/>
  <c r="BB2373" i="1"/>
  <c r="BA2373" i="1"/>
  <c r="AZ2373" i="1"/>
  <c r="AY2373" i="1"/>
  <c r="AX2373" i="1"/>
  <c r="AW2373" i="1"/>
  <c r="AV2373" i="1"/>
  <c r="AU2373" i="1"/>
  <c r="AT2373" i="1"/>
  <c r="AS2373" i="1"/>
  <c r="AR2373" i="1"/>
  <c r="AQ2373" i="1"/>
  <c r="AP2373" i="1"/>
  <c r="AO2373" i="1"/>
  <c r="AN2373" i="1"/>
  <c r="AM2373" i="1"/>
  <c r="AL2373" i="1"/>
  <c r="BE2372" i="1"/>
  <c r="BD2372" i="1"/>
  <c r="BC2372" i="1"/>
  <c r="BB2372" i="1"/>
  <c r="BA2372" i="1"/>
  <c r="AZ2372" i="1"/>
  <c r="AY2372" i="1"/>
  <c r="AX2372" i="1"/>
  <c r="AW2372" i="1"/>
  <c r="AV2372" i="1"/>
  <c r="AU2372" i="1"/>
  <c r="AT2372" i="1"/>
  <c r="AS2372" i="1"/>
  <c r="AR2372" i="1"/>
  <c r="AQ2372" i="1"/>
  <c r="AP2372" i="1"/>
  <c r="AO2372" i="1"/>
  <c r="AN2372" i="1"/>
  <c r="AM2372" i="1"/>
  <c r="AL2372" i="1"/>
  <c r="BE2371" i="1"/>
  <c r="BD2371" i="1"/>
  <c r="BC2371" i="1"/>
  <c r="BB2371" i="1"/>
  <c r="BA2371" i="1"/>
  <c r="AZ2371" i="1"/>
  <c r="AY2371" i="1"/>
  <c r="AX2371" i="1"/>
  <c r="AW2371" i="1"/>
  <c r="AV2371" i="1"/>
  <c r="AU2371" i="1"/>
  <c r="AT2371" i="1"/>
  <c r="AS2371" i="1"/>
  <c r="AR2371" i="1"/>
  <c r="AQ2371" i="1"/>
  <c r="AP2371" i="1"/>
  <c r="AO2371" i="1"/>
  <c r="AN2371" i="1"/>
  <c r="AM2371" i="1"/>
  <c r="AL2371" i="1"/>
  <c r="BE2370" i="1"/>
  <c r="BD2370" i="1"/>
  <c r="BC2370" i="1"/>
  <c r="BB2370" i="1"/>
  <c r="BA2370" i="1"/>
  <c r="AZ2370" i="1"/>
  <c r="AY2370" i="1"/>
  <c r="AX2370" i="1"/>
  <c r="AW2370" i="1"/>
  <c r="AV2370" i="1"/>
  <c r="AU2370" i="1"/>
  <c r="AT2370" i="1"/>
  <c r="AS2370" i="1"/>
  <c r="AR2370" i="1"/>
  <c r="AQ2370" i="1"/>
  <c r="AP2370" i="1"/>
  <c r="AO2370" i="1"/>
  <c r="AN2370" i="1"/>
  <c r="AM2370" i="1"/>
  <c r="AL2370" i="1"/>
  <c r="BE2369" i="1"/>
  <c r="BD2369" i="1"/>
  <c r="BC2369" i="1"/>
  <c r="BB2369" i="1"/>
  <c r="BA2369" i="1"/>
  <c r="AZ2369" i="1"/>
  <c r="AY2369" i="1"/>
  <c r="AX2369" i="1"/>
  <c r="AW2369" i="1"/>
  <c r="AV2369" i="1"/>
  <c r="AU2369" i="1"/>
  <c r="AT2369" i="1"/>
  <c r="AS2369" i="1"/>
  <c r="AR2369" i="1"/>
  <c r="AQ2369" i="1"/>
  <c r="AP2369" i="1"/>
  <c r="AO2369" i="1"/>
  <c r="AN2369" i="1"/>
  <c r="AM2369" i="1"/>
  <c r="AL2369" i="1"/>
  <c r="BE2368" i="1"/>
  <c r="BD2368" i="1"/>
  <c r="BC2368" i="1"/>
  <c r="BB2368" i="1"/>
  <c r="BA2368" i="1"/>
  <c r="AZ2368" i="1"/>
  <c r="AY2368" i="1"/>
  <c r="AX2368" i="1"/>
  <c r="AW2368" i="1"/>
  <c r="AV2368" i="1"/>
  <c r="AU2368" i="1"/>
  <c r="AT2368" i="1"/>
  <c r="AS2368" i="1"/>
  <c r="AR2368" i="1"/>
  <c r="AQ2368" i="1"/>
  <c r="AP2368" i="1"/>
  <c r="AO2368" i="1"/>
  <c r="AN2368" i="1"/>
  <c r="AM2368" i="1"/>
  <c r="AL2368" i="1"/>
  <c r="BE2367" i="1"/>
  <c r="BD2367" i="1"/>
  <c r="BC2367" i="1"/>
  <c r="BB2367" i="1"/>
  <c r="BA2367" i="1"/>
  <c r="AZ2367" i="1"/>
  <c r="AY2367" i="1"/>
  <c r="AX2367" i="1"/>
  <c r="AW2367" i="1"/>
  <c r="AV2367" i="1"/>
  <c r="AU2367" i="1"/>
  <c r="AT2367" i="1"/>
  <c r="AS2367" i="1"/>
  <c r="AR2367" i="1"/>
  <c r="AQ2367" i="1"/>
  <c r="AP2367" i="1"/>
  <c r="AO2367" i="1"/>
  <c r="AN2367" i="1"/>
  <c r="AM2367" i="1"/>
  <c r="AL2367" i="1"/>
  <c r="BE2366" i="1"/>
  <c r="BD2366" i="1"/>
  <c r="BC2366" i="1"/>
  <c r="BB2366" i="1"/>
  <c r="BA2366" i="1"/>
  <c r="AZ2366" i="1"/>
  <c r="AY2366" i="1"/>
  <c r="AX2366" i="1"/>
  <c r="AW2366" i="1"/>
  <c r="AV2366" i="1"/>
  <c r="AU2366" i="1"/>
  <c r="AT2366" i="1"/>
  <c r="AS2366" i="1"/>
  <c r="AR2366" i="1"/>
  <c r="AQ2366" i="1"/>
  <c r="AP2366" i="1"/>
  <c r="AO2366" i="1"/>
  <c r="AN2366" i="1"/>
  <c r="AM2366" i="1"/>
  <c r="AL2366" i="1"/>
  <c r="BE2365" i="1"/>
  <c r="BD2365" i="1"/>
  <c r="BC2365" i="1"/>
  <c r="BB2365" i="1"/>
  <c r="BA2365" i="1"/>
  <c r="AZ2365" i="1"/>
  <c r="AY2365" i="1"/>
  <c r="AX2365" i="1"/>
  <c r="AW2365" i="1"/>
  <c r="AV2365" i="1"/>
  <c r="AU2365" i="1"/>
  <c r="AT2365" i="1"/>
  <c r="AS2365" i="1"/>
  <c r="AR2365" i="1"/>
  <c r="AQ2365" i="1"/>
  <c r="AP2365" i="1"/>
  <c r="AO2365" i="1"/>
  <c r="AN2365" i="1"/>
  <c r="AM2365" i="1"/>
  <c r="AL2365" i="1"/>
  <c r="BE2364" i="1"/>
  <c r="BD2364" i="1"/>
  <c r="BC2364" i="1"/>
  <c r="BB2364" i="1"/>
  <c r="BA2364" i="1"/>
  <c r="AZ2364" i="1"/>
  <c r="AY2364" i="1"/>
  <c r="AX2364" i="1"/>
  <c r="AW2364" i="1"/>
  <c r="AV2364" i="1"/>
  <c r="AU2364" i="1"/>
  <c r="AT2364" i="1"/>
  <c r="AS2364" i="1"/>
  <c r="AR2364" i="1"/>
  <c r="AQ2364" i="1"/>
  <c r="AP2364" i="1"/>
  <c r="AO2364" i="1"/>
  <c r="AN2364" i="1"/>
  <c r="AM2364" i="1"/>
  <c r="AL2364" i="1"/>
  <c r="BE2363" i="1"/>
  <c r="BD2363" i="1"/>
  <c r="BC2363" i="1"/>
  <c r="BB2363" i="1"/>
  <c r="BA2363" i="1"/>
  <c r="AZ2363" i="1"/>
  <c r="AY2363" i="1"/>
  <c r="AX2363" i="1"/>
  <c r="AW2363" i="1"/>
  <c r="AV2363" i="1"/>
  <c r="AU2363" i="1"/>
  <c r="AT2363" i="1"/>
  <c r="AS2363" i="1"/>
  <c r="AR2363" i="1"/>
  <c r="AQ2363" i="1"/>
  <c r="AP2363" i="1"/>
  <c r="AO2363" i="1"/>
  <c r="AN2363" i="1"/>
  <c r="AM2363" i="1"/>
  <c r="AL2363" i="1"/>
  <c r="BE2362" i="1"/>
  <c r="BD2362" i="1"/>
  <c r="BC2362" i="1"/>
  <c r="BB2362" i="1"/>
  <c r="BA2362" i="1"/>
  <c r="AZ2362" i="1"/>
  <c r="AY2362" i="1"/>
  <c r="AX2362" i="1"/>
  <c r="AW2362" i="1"/>
  <c r="AV2362" i="1"/>
  <c r="AU2362" i="1"/>
  <c r="AT2362" i="1"/>
  <c r="AS2362" i="1"/>
  <c r="AR2362" i="1"/>
  <c r="AQ2362" i="1"/>
  <c r="AP2362" i="1"/>
  <c r="AO2362" i="1"/>
  <c r="AN2362" i="1"/>
  <c r="AM2362" i="1"/>
  <c r="AL2362" i="1"/>
  <c r="BE2361" i="1"/>
  <c r="BD2361" i="1"/>
  <c r="BC2361" i="1"/>
  <c r="BB2361" i="1"/>
  <c r="BA2361" i="1"/>
  <c r="AZ2361" i="1"/>
  <c r="AY2361" i="1"/>
  <c r="AX2361" i="1"/>
  <c r="AW2361" i="1"/>
  <c r="AV2361" i="1"/>
  <c r="AU2361" i="1"/>
  <c r="AT2361" i="1"/>
  <c r="AS2361" i="1"/>
  <c r="AR2361" i="1"/>
  <c r="AQ2361" i="1"/>
  <c r="AP2361" i="1"/>
  <c r="AO2361" i="1"/>
  <c r="AN2361" i="1"/>
  <c r="AM2361" i="1"/>
  <c r="AL2361" i="1"/>
  <c r="BE2360" i="1"/>
  <c r="BD2360" i="1"/>
  <c r="BC2360" i="1"/>
  <c r="BB2360" i="1"/>
  <c r="BA2360" i="1"/>
  <c r="AZ2360" i="1"/>
  <c r="AY2360" i="1"/>
  <c r="AX2360" i="1"/>
  <c r="AW2360" i="1"/>
  <c r="AV2360" i="1"/>
  <c r="AU2360" i="1"/>
  <c r="AT2360" i="1"/>
  <c r="AS2360" i="1"/>
  <c r="AR2360" i="1"/>
  <c r="AQ2360" i="1"/>
  <c r="AP2360" i="1"/>
  <c r="AO2360" i="1"/>
  <c r="AN2360" i="1"/>
  <c r="AM2360" i="1"/>
  <c r="AL2360" i="1"/>
  <c r="BE2359" i="1"/>
  <c r="BD2359" i="1"/>
  <c r="BC2359" i="1"/>
  <c r="BB2359" i="1"/>
  <c r="BA2359" i="1"/>
  <c r="AZ2359" i="1"/>
  <c r="AY2359" i="1"/>
  <c r="AX2359" i="1"/>
  <c r="AW2359" i="1"/>
  <c r="AV2359" i="1"/>
  <c r="AU2359" i="1"/>
  <c r="AT2359" i="1"/>
  <c r="AS2359" i="1"/>
  <c r="AR2359" i="1"/>
  <c r="AQ2359" i="1"/>
  <c r="AP2359" i="1"/>
  <c r="AO2359" i="1"/>
  <c r="AN2359" i="1"/>
  <c r="AM2359" i="1"/>
  <c r="AL2359" i="1"/>
  <c r="BE2358" i="1"/>
  <c r="BD2358" i="1"/>
  <c r="BC2358" i="1"/>
  <c r="BB2358" i="1"/>
  <c r="BA2358" i="1"/>
  <c r="AZ2358" i="1"/>
  <c r="AY2358" i="1"/>
  <c r="AX2358" i="1"/>
  <c r="AW2358" i="1"/>
  <c r="AV2358" i="1"/>
  <c r="AU2358" i="1"/>
  <c r="AT2358" i="1"/>
  <c r="AS2358" i="1"/>
  <c r="AR2358" i="1"/>
  <c r="AQ2358" i="1"/>
  <c r="AP2358" i="1"/>
  <c r="AO2358" i="1"/>
  <c r="AN2358" i="1"/>
  <c r="AM2358" i="1"/>
  <c r="AL2358" i="1"/>
  <c r="BE2357" i="1"/>
  <c r="BD2357" i="1"/>
  <c r="BC2357" i="1"/>
  <c r="BB2357" i="1"/>
  <c r="BA2357" i="1"/>
  <c r="AZ2357" i="1"/>
  <c r="AY2357" i="1"/>
  <c r="AX2357" i="1"/>
  <c r="AW2357" i="1"/>
  <c r="AV2357" i="1"/>
  <c r="AU2357" i="1"/>
  <c r="AT2357" i="1"/>
  <c r="AS2357" i="1"/>
  <c r="AR2357" i="1"/>
  <c r="AQ2357" i="1"/>
  <c r="AP2357" i="1"/>
  <c r="AO2357" i="1"/>
  <c r="AN2357" i="1"/>
  <c r="AM2357" i="1"/>
  <c r="AL2357" i="1"/>
  <c r="BE2356" i="1"/>
  <c r="BD2356" i="1"/>
  <c r="BC2356" i="1"/>
  <c r="BB2356" i="1"/>
  <c r="BA2356" i="1"/>
  <c r="AZ2356" i="1"/>
  <c r="AY2356" i="1"/>
  <c r="AX2356" i="1"/>
  <c r="AW2356" i="1"/>
  <c r="AV2356" i="1"/>
  <c r="AU2356" i="1"/>
  <c r="AT2356" i="1"/>
  <c r="AS2356" i="1"/>
  <c r="AR2356" i="1"/>
  <c r="AQ2356" i="1"/>
  <c r="AP2356" i="1"/>
  <c r="AO2356" i="1"/>
  <c r="AN2356" i="1"/>
  <c r="AM2356" i="1"/>
  <c r="AL2356" i="1"/>
  <c r="BE2355" i="1"/>
  <c r="BD2355" i="1"/>
  <c r="BC2355" i="1"/>
  <c r="BB2355" i="1"/>
  <c r="BA2355" i="1"/>
  <c r="AZ2355" i="1"/>
  <c r="AY2355" i="1"/>
  <c r="AX2355" i="1"/>
  <c r="AW2355" i="1"/>
  <c r="AV2355" i="1"/>
  <c r="AU2355" i="1"/>
  <c r="AT2355" i="1"/>
  <c r="AS2355" i="1"/>
  <c r="AR2355" i="1"/>
  <c r="AQ2355" i="1"/>
  <c r="AP2355" i="1"/>
  <c r="AO2355" i="1"/>
  <c r="AN2355" i="1"/>
  <c r="AM2355" i="1"/>
  <c r="AL2355" i="1"/>
  <c r="BE2354" i="1"/>
  <c r="BD2354" i="1"/>
  <c r="BC2354" i="1"/>
  <c r="BB2354" i="1"/>
  <c r="BA2354" i="1"/>
  <c r="AZ2354" i="1"/>
  <c r="AY2354" i="1"/>
  <c r="AX2354" i="1"/>
  <c r="AW2354" i="1"/>
  <c r="AV2354" i="1"/>
  <c r="AU2354" i="1"/>
  <c r="AT2354" i="1"/>
  <c r="AS2354" i="1"/>
  <c r="AR2354" i="1"/>
  <c r="AQ2354" i="1"/>
  <c r="AP2354" i="1"/>
  <c r="AO2354" i="1"/>
  <c r="AN2354" i="1"/>
  <c r="AM2354" i="1"/>
  <c r="AL2354" i="1"/>
  <c r="BE2353" i="1"/>
  <c r="BD2353" i="1"/>
  <c r="BC2353" i="1"/>
  <c r="BB2353" i="1"/>
  <c r="BA2353" i="1"/>
  <c r="AZ2353" i="1"/>
  <c r="AY2353" i="1"/>
  <c r="AX2353" i="1"/>
  <c r="AW2353" i="1"/>
  <c r="AV2353" i="1"/>
  <c r="AU2353" i="1"/>
  <c r="AT2353" i="1"/>
  <c r="AS2353" i="1"/>
  <c r="AR2353" i="1"/>
  <c r="AQ2353" i="1"/>
  <c r="AP2353" i="1"/>
  <c r="AO2353" i="1"/>
  <c r="AN2353" i="1"/>
  <c r="AM2353" i="1"/>
  <c r="AL2353" i="1"/>
  <c r="BE2352" i="1"/>
  <c r="BD2352" i="1"/>
  <c r="BC2352" i="1"/>
  <c r="BB2352" i="1"/>
  <c r="BA2352" i="1"/>
  <c r="AZ2352" i="1"/>
  <c r="AY2352" i="1"/>
  <c r="AX2352" i="1"/>
  <c r="AW2352" i="1"/>
  <c r="AV2352" i="1"/>
  <c r="AU2352" i="1"/>
  <c r="AT2352" i="1"/>
  <c r="AS2352" i="1"/>
  <c r="AR2352" i="1"/>
  <c r="AQ2352" i="1"/>
  <c r="AP2352" i="1"/>
  <c r="AO2352" i="1"/>
  <c r="AN2352" i="1"/>
  <c r="AM2352" i="1"/>
  <c r="AL2352" i="1"/>
  <c r="BE2351" i="1"/>
  <c r="BD2351" i="1"/>
  <c r="BC2351" i="1"/>
  <c r="BB2351" i="1"/>
  <c r="BA2351" i="1"/>
  <c r="AZ2351" i="1"/>
  <c r="AY2351" i="1"/>
  <c r="AX2351" i="1"/>
  <c r="AW2351" i="1"/>
  <c r="AV2351" i="1"/>
  <c r="AU2351" i="1"/>
  <c r="AT2351" i="1"/>
  <c r="AS2351" i="1"/>
  <c r="AR2351" i="1"/>
  <c r="AQ2351" i="1"/>
  <c r="AP2351" i="1"/>
  <c r="AO2351" i="1"/>
  <c r="AN2351" i="1"/>
  <c r="AM2351" i="1"/>
  <c r="AL2351" i="1"/>
  <c r="BE2350" i="1"/>
  <c r="BD2350" i="1"/>
  <c r="BC2350" i="1"/>
  <c r="BB2350" i="1"/>
  <c r="BA2350" i="1"/>
  <c r="AZ2350" i="1"/>
  <c r="AY2350" i="1"/>
  <c r="AX2350" i="1"/>
  <c r="AW2350" i="1"/>
  <c r="AV2350" i="1"/>
  <c r="AU2350" i="1"/>
  <c r="AT2350" i="1"/>
  <c r="AS2350" i="1"/>
  <c r="AR2350" i="1"/>
  <c r="AQ2350" i="1"/>
  <c r="AP2350" i="1"/>
  <c r="AO2350" i="1"/>
  <c r="AN2350" i="1"/>
  <c r="AM2350" i="1"/>
  <c r="AL2350" i="1"/>
  <c r="BE2349" i="1"/>
  <c r="BD2349" i="1"/>
  <c r="BC2349" i="1"/>
  <c r="BB2349" i="1"/>
  <c r="BA2349" i="1"/>
  <c r="AZ2349" i="1"/>
  <c r="AY2349" i="1"/>
  <c r="AX2349" i="1"/>
  <c r="AW2349" i="1"/>
  <c r="AV2349" i="1"/>
  <c r="AU2349" i="1"/>
  <c r="AT2349" i="1"/>
  <c r="AS2349" i="1"/>
  <c r="AR2349" i="1"/>
  <c r="AQ2349" i="1"/>
  <c r="AP2349" i="1"/>
  <c r="AO2349" i="1"/>
  <c r="AN2349" i="1"/>
  <c r="AM2349" i="1"/>
  <c r="AL2349" i="1"/>
  <c r="BE2348" i="1"/>
  <c r="BD2348" i="1"/>
  <c r="BC2348" i="1"/>
  <c r="BB2348" i="1"/>
  <c r="BA2348" i="1"/>
  <c r="AZ2348" i="1"/>
  <c r="AY2348" i="1"/>
  <c r="AX2348" i="1"/>
  <c r="AW2348" i="1"/>
  <c r="AV2348" i="1"/>
  <c r="AU2348" i="1"/>
  <c r="AT2348" i="1"/>
  <c r="AS2348" i="1"/>
  <c r="AR2348" i="1"/>
  <c r="AQ2348" i="1"/>
  <c r="AP2348" i="1"/>
  <c r="AO2348" i="1"/>
  <c r="AN2348" i="1"/>
  <c r="AM2348" i="1"/>
  <c r="AL2348" i="1"/>
  <c r="BE2347" i="1"/>
  <c r="BD2347" i="1"/>
  <c r="BC2347" i="1"/>
  <c r="BB2347" i="1"/>
  <c r="BA2347" i="1"/>
  <c r="AZ2347" i="1"/>
  <c r="AY2347" i="1"/>
  <c r="AX2347" i="1"/>
  <c r="AW2347" i="1"/>
  <c r="AV2347" i="1"/>
  <c r="AU2347" i="1"/>
  <c r="AT2347" i="1"/>
  <c r="AS2347" i="1"/>
  <c r="AR2347" i="1"/>
  <c r="AQ2347" i="1"/>
  <c r="AP2347" i="1"/>
  <c r="AO2347" i="1"/>
  <c r="AN2347" i="1"/>
  <c r="AM2347" i="1"/>
  <c r="AL2347" i="1"/>
  <c r="BE2346" i="1"/>
  <c r="BD2346" i="1"/>
  <c r="BC2346" i="1"/>
  <c r="BB2346" i="1"/>
  <c r="BA2346" i="1"/>
  <c r="AZ2346" i="1"/>
  <c r="AY2346" i="1"/>
  <c r="AX2346" i="1"/>
  <c r="AW2346" i="1"/>
  <c r="AV2346" i="1"/>
  <c r="AU2346" i="1"/>
  <c r="AT2346" i="1"/>
  <c r="AS2346" i="1"/>
  <c r="AR2346" i="1"/>
  <c r="AQ2346" i="1"/>
  <c r="AP2346" i="1"/>
  <c r="AO2346" i="1"/>
  <c r="AN2346" i="1"/>
  <c r="AM2346" i="1"/>
  <c r="AL2346" i="1"/>
  <c r="BE2345" i="1"/>
  <c r="BD2345" i="1"/>
  <c r="BC2345" i="1"/>
  <c r="BB2345" i="1"/>
  <c r="BA2345" i="1"/>
  <c r="AZ2345" i="1"/>
  <c r="AY2345" i="1"/>
  <c r="AX2345" i="1"/>
  <c r="AW2345" i="1"/>
  <c r="AV2345" i="1"/>
  <c r="AU2345" i="1"/>
  <c r="AT2345" i="1"/>
  <c r="AS2345" i="1"/>
  <c r="AR2345" i="1"/>
  <c r="AQ2345" i="1"/>
  <c r="AP2345" i="1"/>
  <c r="AO2345" i="1"/>
  <c r="AN2345" i="1"/>
  <c r="AM2345" i="1"/>
  <c r="AL2345" i="1"/>
  <c r="BE2344" i="1"/>
  <c r="BD2344" i="1"/>
  <c r="BC2344" i="1"/>
  <c r="BB2344" i="1"/>
  <c r="BA2344" i="1"/>
  <c r="AZ2344" i="1"/>
  <c r="AY2344" i="1"/>
  <c r="AX2344" i="1"/>
  <c r="AW2344" i="1"/>
  <c r="AV2344" i="1"/>
  <c r="AU2344" i="1"/>
  <c r="AT2344" i="1"/>
  <c r="AS2344" i="1"/>
  <c r="AR2344" i="1"/>
  <c r="AQ2344" i="1"/>
  <c r="AP2344" i="1"/>
  <c r="AO2344" i="1"/>
  <c r="AN2344" i="1"/>
  <c r="AM2344" i="1"/>
  <c r="AL2344" i="1"/>
  <c r="BE2343" i="1"/>
  <c r="BD2343" i="1"/>
  <c r="BC2343" i="1"/>
  <c r="BB2343" i="1"/>
  <c r="BA2343" i="1"/>
  <c r="AZ2343" i="1"/>
  <c r="AY2343" i="1"/>
  <c r="AX2343" i="1"/>
  <c r="AW2343" i="1"/>
  <c r="AV2343" i="1"/>
  <c r="AU2343" i="1"/>
  <c r="AT2343" i="1"/>
  <c r="AS2343" i="1"/>
  <c r="AR2343" i="1"/>
  <c r="AQ2343" i="1"/>
  <c r="AP2343" i="1"/>
  <c r="AO2343" i="1"/>
  <c r="AN2343" i="1"/>
  <c r="AM2343" i="1"/>
  <c r="AL2343" i="1"/>
  <c r="BE2342" i="1"/>
  <c r="BD2342" i="1"/>
  <c r="BC2342" i="1"/>
  <c r="BB2342" i="1"/>
  <c r="BA2342" i="1"/>
  <c r="AZ2342" i="1"/>
  <c r="AY2342" i="1"/>
  <c r="AX2342" i="1"/>
  <c r="AW2342" i="1"/>
  <c r="AV2342" i="1"/>
  <c r="AU2342" i="1"/>
  <c r="AT2342" i="1"/>
  <c r="AS2342" i="1"/>
  <c r="AR2342" i="1"/>
  <c r="AQ2342" i="1"/>
  <c r="AP2342" i="1"/>
  <c r="AO2342" i="1"/>
  <c r="AN2342" i="1"/>
  <c r="AM2342" i="1"/>
  <c r="AL2342" i="1"/>
  <c r="BE2341" i="1"/>
  <c r="BD2341" i="1"/>
  <c r="BC2341" i="1"/>
  <c r="BB2341" i="1"/>
  <c r="BA2341" i="1"/>
  <c r="AZ2341" i="1"/>
  <c r="AY2341" i="1"/>
  <c r="AX2341" i="1"/>
  <c r="AW2341" i="1"/>
  <c r="AV2341" i="1"/>
  <c r="AU2341" i="1"/>
  <c r="AT2341" i="1"/>
  <c r="AS2341" i="1"/>
  <c r="AR2341" i="1"/>
  <c r="AQ2341" i="1"/>
  <c r="AP2341" i="1"/>
  <c r="AO2341" i="1"/>
  <c r="AN2341" i="1"/>
  <c r="AM2341" i="1"/>
  <c r="AL2341" i="1"/>
  <c r="BE2340" i="1"/>
  <c r="BD2340" i="1"/>
  <c r="BC2340" i="1"/>
  <c r="BB2340" i="1"/>
  <c r="BA2340" i="1"/>
  <c r="AZ2340" i="1"/>
  <c r="AY2340" i="1"/>
  <c r="AX2340" i="1"/>
  <c r="AW2340" i="1"/>
  <c r="AV2340" i="1"/>
  <c r="AU2340" i="1"/>
  <c r="AT2340" i="1"/>
  <c r="AS2340" i="1"/>
  <c r="AR2340" i="1"/>
  <c r="AQ2340" i="1"/>
  <c r="AP2340" i="1"/>
  <c r="AO2340" i="1"/>
  <c r="AN2340" i="1"/>
  <c r="AM2340" i="1"/>
  <c r="AL2340" i="1"/>
  <c r="BE2339" i="1"/>
  <c r="BD2339" i="1"/>
  <c r="BC2339" i="1"/>
  <c r="BB2339" i="1"/>
  <c r="BA2339" i="1"/>
  <c r="AZ2339" i="1"/>
  <c r="AY2339" i="1"/>
  <c r="AX2339" i="1"/>
  <c r="AW2339" i="1"/>
  <c r="AV2339" i="1"/>
  <c r="AU2339" i="1"/>
  <c r="AT2339" i="1"/>
  <c r="AS2339" i="1"/>
  <c r="AR2339" i="1"/>
  <c r="AQ2339" i="1"/>
  <c r="AP2339" i="1"/>
  <c r="AO2339" i="1"/>
  <c r="AN2339" i="1"/>
  <c r="AM2339" i="1"/>
  <c r="AL2339" i="1"/>
  <c r="BE2338" i="1"/>
  <c r="BD2338" i="1"/>
  <c r="BC2338" i="1"/>
  <c r="BB2338" i="1"/>
  <c r="BA2338" i="1"/>
  <c r="AZ2338" i="1"/>
  <c r="AY2338" i="1"/>
  <c r="AX2338" i="1"/>
  <c r="AW2338" i="1"/>
  <c r="AV2338" i="1"/>
  <c r="AU2338" i="1"/>
  <c r="AT2338" i="1"/>
  <c r="AS2338" i="1"/>
  <c r="AR2338" i="1"/>
  <c r="AQ2338" i="1"/>
  <c r="AP2338" i="1"/>
  <c r="AO2338" i="1"/>
  <c r="AN2338" i="1"/>
  <c r="AM2338" i="1"/>
  <c r="AL2338" i="1"/>
  <c r="BE2337" i="1"/>
  <c r="BD2337" i="1"/>
  <c r="BC2337" i="1"/>
  <c r="BB2337" i="1"/>
  <c r="BA2337" i="1"/>
  <c r="AZ2337" i="1"/>
  <c r="AY2337" i="1"/>
  <c r="AX2337" i="1"/>
  <c r="AW2337" i="1"/>
  <c r="AV2337" i="1"/>
  <c r="AU2337" i="1"/>
  <c r="AT2337" i="1"/>
  <c r="AS2337" i="1"/>
  <c r="AR2337" i="1"/>
  <c r="AQ2337" i="1"/>
  <c r="AP2337" i="1"/>
  <c r="AO2337" i="1"/>
  <c r="AN2337" i="1"/>
  <c r="AM2337" i="1"/>
  <c r="AL2337" i="1"/>
  <c r="BE2336" i="1"/>
  <c r="BD2336" i="1"/>
  <c r="BC2336" i="1"/>
  <c r="BB2336" i="1"/>
  <c r="BA2336" i="1"/>
  <c r="AZ2336" i="1"/>
  <c r="AY2336" i="1"/>
  <c r="AX2336" i="1"/>
  <c r="AW2336" i="1"/>
  <c r="AV2336" i="1"/>
  <c r="AU2336" i="1"/>
  <c r="AT2336" i="1"/>
  <c r="AS2336" i="1"/>
  <c r="AR2336" i="1"/>
  <c r="AQ2336" i="1"/>
  <c r="AP2336" i="1"/>
  <c r="AO2336" i="1"/>
  <c r="AN2336" i="1"/>
  <c r="AM2336" i="1"/>
  <c r="AL2336" i="1"/>
  <c r="BE2335" i="1"/>
  <c r="BD2335" i="1"/>
  <c r="BC2335" i="1"/>
  <c r="BB2335" i="1"/>
  <c r="BA2335" i="1"/>
  <c r="AZ2335" i="1"/>
  <c r="AY2335" i="1"/>
  <c r="AX2335" i="1"/>
  <c r="AW2335" i="1"/>
  <c r="AV2335" i="1"/>
  <c r="AU2335" i="1"/>
  <c r="AT2335" i="1"/>
  <c r="AS2335" i="1"/>
  <c r="AR2335" i="1"/>
  <c r="AQ2335" i="1"/>
  <c r="AP2335" i="1"/>
  <c r="AO2335" i="1"/>
  <c r="AN2335" i="1"/>
  <c r="AM2335" i="1"/>
  <c r="AL2335" i="1"/>
  <c r="BE2334" i="1"/>
  <c r="BD2334" i="1"/>
  <c r="BC2334" i="1"/>
  <c r="BB2334" i="1"/>
  <c r="BA2334" i="1"/>
  <c r="AZ2334" i="1"/>
  <c r="AY2334" i="1"/>
  <c r="AX2334" i="1"/>
  <c r="AW2334" i="1"/>
  <c r="AV2334" i="1"/>
  <c r="AU2334" i="1"/>
  <c r="AT2334" i="1"/>
  <c r="AS2334" i="1"/>
  <c r="AR2334" i="1"/>
  <c r="AQ2334" i="1"/>
  <c r="AP2334" i="1"/>
  <c r="AO2334" i="1"/>
  <c r="AN2334" i="1"/>
  <c r="AM2334" i="1"/>
  <c r="AL2334" i="1"/>
  <c r="BE2333" i="1"/>
  <c r="BD2333" i="1"/>
  <c r="BC2333" i="1"/>
  <c r="BB2333" i="1"/>
  <c r="BA2333" i="1"/>
  <c r="AZ2333" i="1"/>
  <c r="AY2333" i="1"/>
  <c r="AX2333" i="1"/>
  <c r="AW2333" i="1"/>
  <c r="AV2333" i="1"/>
  <c r="AU2333" i="1"/>
  <c r="AT2333" i="1"/>
  <c r="AS2333" i="1"/>
  <c r="AR2333" i="1"/>
  <c r="AQ2333" i="1"/>
  <c r="AP2333" i="1"/>
  <c r="AO2333" i="1"/>
  <c r="AN2333" i="1"/>
  <c r="AM2333" i="1"/>
  <c r="AL2333" i="1"/>
  <c r="BE2332" i="1"/>
  <c r="BD2332" i="1"/>
  <c r="BC2332" i="1"/>
  <c r="BB2332" i="1"/>
  <c r="BA2332" i="1"/>
  <c r="AZ2332" i="1"/>
  <c r="AY2332" i="1"/>
  <c r="AX2332" i="1"/>
  <c r="AW2332" i="1"/>
  <c r="AV2332" i="1"/>
  <c r="AU2332" i="1"/>
  <c r="AT2332" i="1"/>
  <c r="AS2332" i="1"/>
  <c r="AR2332" i="1"/>
  <c r="AQ2332" i="1"/>
  <c r="AP2332" i="1"/>
  <c r="AO2332" i="1"/>
  <c r="AN2332" i="1"/>
  <c r="AM2332" i="1"/>
  <c r="AL2332" i="1"/>
  <c r="BE2331" i="1"/>
  <c r="BD2331" i="1"/>
  <c r="BC2331" i="1"/>
  <c r="BB2331" i="1"/>
  <c r="BA2331" i="1"/>
  <c r="AZ2331" i="1"/>
  <c r="AY2331" i="1"/>
  <c r="AX2331" i="1"/>
  <c r="AW2331" i="1"/>
  <c r="AV2331" i="1"/>
  <c r="AU2331" i="1"/>
  <c r="AT2331" i="1"/>
  <c r="AS2331" i="1"/>
  <c r="AR2331" i="1"/>
  <c r="AQ2331" i="1"/>
  <c r="AP2331" i="1"/>
  <c r="AO2331" i="1"/>
  <c r="AN2331" i="1"/>
  <c r="AM2331" i="1"/>
  <c r="AL2331" i="1"/>
  <c r="BE2330" i="1"/>
  <c r="BD2330" i="1"/>
  <c r="BC2330" i="1"/>
  <c r="BB2330" i="1"/>
  <c r="BA2330" i="1"/>
  <c r="AZ2330" i="1"/>
  <c r="AY2330" i="1"/>
  <c r="AX2330" i="1"/>
  <c r="AW2330" i="1"/>
  <c r="AV2330" i="1"/>
  <c r="AU2330" i="1"/>
  <c r="AT2330" i="1"/>
  <c r="AS2330" i="1"/>
  <c r="AR2330" i="1"/>
  <c r="AQ2330" i="1"/>
  <c r="AP2330" i="1"/>
  <c r="AO2330" i="1"/>
  <c r="AN2330" i="1"/>
  <c r="AM2330" i="1"/>
  <c r="AL2330" i="1"/>
  <c r="BE2329" i="1"/>
  <c r="BD2329" i="1"/>
  <c r="BC2329" i="1"/>
  <c r="BB2329" i="1"/>
  <c r="BA2329" i="1"/>
  <c r="AZ2329" i="1"/>
  <c r="AY2329" i="1"/>
  <c r="AX2329" i="1"/>
  <c r="AW2329" i="1"/>
  <c r="AV2329" i="1"/>
  <c r="AU2329" i="1"/>
  <c r="AT2329" i="1"/>
  <c r="AS2329" i="1"/>
  <c r="AR2329" i="1"/>
  <c r="AQ2329" i="1"/>
  <c r="AP2329" i="1"/>
  <c r="AO2329" i="1"/>
  <c r="AN2329" i="1"/>
  <c r="AM2329" i="1"/>
  <c r="AL2329" i="1"/>
  <c r="BE2328" i="1"/>
  <c r="BD2328" i="1"/>
  <c r="BC2328" i="1"/>
  <c r="BB2328" i="1"/>
  <c r="BA2328" i="1"/>
  <c r="AZ2328" i="1"/>
  <c r="AY2328" i="1"/>
  <c r="AX2328" i="1"/>
  <c r="AW2328" i="1"/>
  <c r="AV2328" i="1"/>
  <c r="AU2328" i="1"/>
  <c r="AT2328" i="1"/>
  <c r="AS2328" i="1"/>
  <c r="AR2328" i="1"/>
  <c r="AQ2328" i="1"/>
  <c r="AP2328" i="1"/>
  <c r="AO2328" i="1"/>
  <c r="AN2328" i="1"/>
  <c r="AM2328" i="1"/>
  <c r="AL2328" i="1"/>
  <c r="BE2327" i="1"/>
  <c r="BD2327" i="1"/>
  <c r="BC2327" i="1"/>
  <c r="BB2327" i="1"/>
  <c r="BA2327" i="1"/>
  <c r="AZ2327" i="1"/>
  <c r="AY2327" i="1"/>
  <c r="AX2327" i="1"/>
  <c r="AW2327" i="1"/>
  <c r="AV2327" i="1"/>
  <c r="AU2327" i="1"/>
  <c r="AT2327" i="1"/>
  <c r="AS2327" i="1"/>
  <c r="AR2327" i="1"/>
  <c r="AQ2327" i="1"/>
  <c r="AP2327" i="1"/>
  <c r="AO2327" i="1"/>
  <c r="AN2327" i="1"/>
  <c r="AM2327" i="1"/>
  <c r="AL2327" i="1"/>
  <c r="BE2326" i="1"/>
  <c r="BD2326" i="1"/>
  <c r="BC2326" i="1"/>
  <c r="BB2326" i="1"/>
  <c r="BA2326" i="1"/>
  <c r="AZ2326" i="1"/>
  <c r="AY2326" i="1"/>
  <c r="AX2326" i="1"/>
  <c r="AW2326" i="1"/>
  <c r="AV2326" i="1"/>
  <c r="AU2326" i="1"/>
  <c r="AT2326" i="1"/>
  <c r="AS2326" i="1"/>
  <c r="AR2326" i="1"/>
  <c r="AQ2326" i="1"/>
  <c r="AP2326" i="1"/>
  <c r="AO2326" i="1"/>
  <c r="AN2326" i="1"/>
  <c r="AM2326" i="1"/>
  <c r="AL2326" i="1"/>
  <c r="BE2325" i="1"/>
  <c r="BD2325" i="1"/>
  <c r="BC2325" i="1"/>
  <c r="BB2325" i="1"/>
  <c r="BA2325" i="1"/>
  <c r="AZ2325" i="1"/>
  <c r="AY2325" i="1"/>
  <c r="AX2325" i="1"/>
  <c r="AW2325" i="1"/>
  <c r="AV2325" i="1"/>
  <c r="AU2325" i="1"/>
  <c r="AT2325" i="1"/>
  <c r="AS2325" i="1"/>
  <c r="AR2325" i="1"/>
  <c r="AQ2325" i="1"/>
  <c r="AP2325" i="1"/>
  <c r="AO2325" i="1"/>
  <c r="AN2325" i="1"/>
  <c r="AM2325" i="1"/>
  <c r="AL2325" i="1"/>
  <c r="BE2324" i="1"/>
  <c r="BD2324" i="1"/>
  <c r="BC2324" i="1"/>
  <c r="BB2324" i="1"/>
  <c r="BA2324" i="1"/>
  <c r="AZ2324" i="1"/>
  <c r="AY2324" i="1"/>
  <c r="AX2324" i="1"/>
  <c r="AW2324" i="1"/>
  <c r="AV2324" i="1"/>
  <c r="AU2324" i="1"/>
  <c r="AT2324" i="1"/>
  <c r="AS2324" i="1"/>
  <c r="AR2324" i="1"/>
  <c r="AQ2324" i="1"/>
  <c r="AP2324" i="1"/>
  <c r="AO2324" i="1"/>
  <c r="AN2324" i="1"/>
  <c r="AM2324" i="1"/>
  <c r="AL2324" i="1"/>
  <c r="BE2323" i="1"/>
  <c r="BD2323" i="1"/>
  <c r="BC2323" i="1"/>
  <c r="BB2323" i="1"/>
  <c r="BA2323" i="1"/>
  <c r="AZ2323" i="1"/>
  <c r="AY2323" i="1"/>
  <c r="AX2323" i="1"/>
  <c r="AW2323" i="1"/>
  <c r="AV2323" i="1"/>
  <c r="AU2323" i="1"/>
  <c r="AT2323" i="1"/>
  <c r="AS2323" i="1"/>
  <c r="AR2323" i="1"/>
  <c r="AQ2323" i="1"/>
  <c r="AP2323" i="1"/>
  <c r="AO2323" i="1"/>
  <c r="AN2323" i="1"/>
  <c r="AM2323" i="1"/>
  <c r="AL2323" i="1"/>
  <c r="BE2322" i="1"/>
  <c r="BD2322" i="1"/>
  <c r="BC2322" i="1"/>
  <c r="BB2322" i="1"/>
  <c r="BA2322" i="1"/>
  <c r="AZ2322" i="1"/>
  <c r="AY2322" i="1"/>
  <c r="AX2322" i="1"/>
  <c r="AW2322" i="1"/>
  <c r="AV2322" i="1"/>
  <c r="AU2322" i="1"/>
  <c r="AT2322" i="1"/>
  <c r="AS2322" i="1"/>
  <c r="AR2322" i="1"/>
  <c r="AQ2322" i="1"/>
  <c r="AP2322" i="1"/>
  <c r="AO2322" i="1"/>
  <c r="AN2322" i="1"/>
  <c r="AM2322" i="1"/>
  <c r="AL2322" i="1"/>
  <c r="BE2321" i="1"/>
  <c r="BD2321" i="1"/>
  <c r="BC2321" i="1"/>
  <c r="BB2321" i="1"/>
  <c r="BA2321" i="1"/>
  <c r="AZ2321" i="1"/>
  <c r="AY2321" i="1"/>
  <c r="AX2321" i="1"/>
  <c r="AW2321" i="1"/>
  <c r="AV2321" i="1"/>
  <c r="AU2321" i="1"/>
  <c r="AT2321" i="1"/>
  <c r="AS2321" i="1"/>
  <c r="AR2321" i="1"/>
  <c r="AQ2321" i="1"/>
  <c r="AP2321" i="1"/>
  <c r="AO2321" i="1"/>
  <c r="AN2321" i="1"/>
  <c r="AM2321" i="1"/>
  <c r="AL2321" i="1"/>
  <c r="BE2320" i="1"/>
  <c r="BD2320" i="1"/>
  <c r="BC2320" i="1"/>
  <c r="BB2320" i="1"/>
  <c r="BA2320" i="1"/>
  <c r="AZ2320" i="1"/>
  <c r="AY2320" i="1"/>
  <c r="AX2320" i="1"/>
  <c r="AW2320" i="1"/>
  <c r="AV2320" i="1"/>
  <c r="AU2320" i="1"/>
  <c r="AT2320" i="1"/>
  <c r="AS2320" i="1"/>
  <c r="AR2320" i="1"/>
  <c r="AQ2320" i="1"/>
  <c r="AP2320" i="1"/>
  <c r="AO2320" i="1"/>
  <c r="AN2320" i="1"/>
  <c r="AM2320" i="1"/>
  <c r="AL2320" i="1"/>
  <c r="BE2319" i="1"/>
  <c r="BD2319" i="1"/>
  <c r="BC2319" i="1"/>
  <c r="BB2319" i="1"/>
  <c r="BA2319" i="1"/>
  <c r="AZ2319" i="1"/>
  <c r="AY2319" i="1"/>
  <c r="AX2319" i="1"/>
  <c r="AW2319" i="1"/>
  <c r="AV2319" i="1"/>
  <c r="AU2319" i="1"/>
  <c r="AT2319" i="1"/>
  <c r="AS2319" i="1"/>
  <c r="AR2319" i="1"/>
  <c r="AQ2319" i="1"/>
  <c r="AP2319" i="1"/>
  <c r="AO2319" i="1"/>
  <c r="AN2319" i="1"/>
  <c r="AM2319" i="1"/>
  <c r="AL2319" i="1"/>
  <c r="BE2318" i="1"/>
  <c r="BD2318" i="1"/>
  <c r="BC2318" i="1"/>
  <c r="BB2318" i="1"/>
  <c r="BA2318" i="1"/>
  <c r="AZ2318" i="1"/>
  <c r="AY2318" i="1"/>
  <c r="AX2318" i="1"/>
  <c r="AW2318" i="1"/>
  <c r="AV2318" i="1"/>
  <c r="AU2318" i="1"/>
  <c r="AT2318" i="1"/>
  <c r="AS2318" i="1"/>
  <c r="AR2318" i="1"/>
  <c r="AQ2318" i="1"/>
  <c r="AP2318" i="1"/>
  <c r="AO2318" i="1"/>
  <c r="AN2318" i="1"/>
  <c r="AM2318" i="1"/>
  <c r="AL2318" i="1"/>
  <c r="BE2317" i="1"/>
  <c r="BD2317" i="1"/>
  <c r="BC2317" i="1"/>
  <c r="BB2317" i="1"/>
  <c r="BA2317" i="1"/>
  <c r="AZ2317" i="1"/>
  <c r="AY2317" i="1"/>
  <c r="AX2317" i="1"/>
  <c r="AW2317" i="1"/>
  <c r="AV2317" i="1"/>
  <c r="AU2317" i="1"/>
  <c r="AT2317" i="1"/>
  <c r="AS2317" i="1"/>
  <c r="AR2317" i="1"/>
  <c r="AQ2317" i="1"/>
  <c r="AP2317" i="1"/>
  <c r="AO2317" i="1"/>
  <c r="AN2317" i="1"/>
  <c r="AM2317" i="1"/>
  <c r="AL2317" i="1"/>
  <c r="BE2316" i="1"/>
  <c r="BD2316" i="1"/>
  <c r="BC2316" i="1"/>
  <c r="BB2316" i="1"/>
  <c r="BA2316" i="1"/>
  <c r="AZ2316" i="1"/>
  <c r="AY2316" i="1"/>
  <c r="AX2316" i="1"/>
  <c r="AW2316" i="1"/>
  <c r="AV2316" i="1"/>
  <c r="AU2316" i="1"/>
  <c r="AT2316" i="1"/>
  <c r="AS2316" i="1"/>
  <c r="AR2316" i="1"/>
  <c r="AQ2316" i="1"/>
  <c r="AP2316" i="1"/>
  <c r="AO2316" i="1"/>
  <c r="AN2316" i="1"/>
  <c r="AM2316" i="1"/>
  <c r="AL2316" i="1"/>
  <c r="BE2315" i="1"/>
  <c r="BD2315" i="1"/>
  <c r="BC2315" i="1"/>
  <c r="BB2315" i="1"/>
  <c r="BA2315" i="1"/>
  <c r="AZ2315" i="1"/>
  <c r="AY2315" i="1"/>
  <c r="AX2315" i="1"/>
  <c r="AW2315" i="1"/>
  <c r="AV2315" i="1"/>
  <c r="AU2315" i="1"/>
  <c r="AT2315" i="1"/>
  <c r="AS2315" i="1"/>
  <c r="AR2315" i="1"/>
  <c r="AQ2315" i="1"/>
  <c r="AP2315" i="1"/>
  <c r="AO2315" i="1"/>
  <c r="AN2315" i="1"/>
  <c r="AM2315" i="1"/>
  <c r="AL2315" i="1"/>
  <c r="BE2314" i="1"/>
  <c r="BD2314" i="1"/>
  <c r="BC2314" i="1"/>
  <c r="BB2314" i="1"/>
  <c r="BA2314" i="1"/>
  <c r="AZ2314" i="1"/>
  <c r="AY2314" i="1"/>
  <c r="AX2314" i="1"/>
  <c r="AW2314" i="1"/>
  <c r="AV2314" i="1"/>
  <c r="AU2314" i="1"/>
  <c r="AT2314" i="1"/>
  <c r="AS2314" i="1"/>
  <c r="AR2314" i="1"/>
  <c r="AQ2314" i="1"/>
  <c r="AP2314" i="1"/>
  <c r="AO2314" i="1"/>
  <c r="AN2314" i="1"/>
  <c r="AM2314" i="1"/>
  <c r="AL2314" i="1"/>
  <c r="BE2313" i="1"/>
  <c r="BD2313" i="1"/>
  <c r="BC2313" i="1"/>
  <c r="BB2313" i="1"/>
  <c r="BA2313" i="1"/>
  <c r="AZ2313" i="1"/>
  <c r="AY2313" i="1"/>
  <c r="AX2313" i="1"/>
  <c r="AW2313" i="1"/>
  <c r="AV2313" i="1"/>
  <c r="AU2313" i="1"/>
  <c r="AT2313" i="1"/>
  <c r="AS2313" i="1"/>
  <c r="AR2313" i="1"/>
  <c r="AQ2313" i="1"/>
  <c r="AP2313" i="1"/>
  <c r="AO2313" i="1"/>
  <c r="AN2313" i="1"/>
  <c r="AM2313" i="1"/>
  <c r="AL2313" i="1"/>
  <c r="BE2312" i="1"/>
  <c r="BD2312" i="1"/>
  <c r="BC2312" i="1"/>
  <c r="BB2312" i="1"/>
  <c r="BA2312" i="1"/>
  <c r="AZ2312" i="1"/>
  <c r="AY2312" i="1"/>
  <c r="AX2312" i="1"/>
  <c r="AW2312" i="1"/>
  <c r="AV2312" i="1"/>
  <c r="AU2312" i="1"/>
  <c r="AT2312" i="1"/>
  <c r="AS2312" i="1"/>
  <c r="AR2312" i="1"/>
  <c r="AQ2312" i="1"/>
  <c r="AP2312" i="1"/>
  <c r="AO2312" i="1"/>
  <c r="AN2312" i="1"/>
  <c r="AM2312" i="1"/>
  <c r="AL2312" i="1"/>
  <c r="BE2311" i="1"/>
  <c r="BD2311" i="1"/>
  <c r="BC2311" i="1"/>
  <c r="BB2311" i="1"/>
  <c r="BA2311" i="1"/>
  <c r="AZ2311" i="1"/>
  <c r="AY2311" i="1"/>
  <c r="AX2311" i="1"/>
  <c r="AW2311" i="1"/>
  <c r="AV2311" i="1"/>
  <c r="AU2311" i="1"/>
  <c r="AT2311" i="1"/>
  <c r="AS2311" i="1"/>
  <c r="AR2311" i="1"/>
  <c r="AQ2311" i="1"/>
  <c r="AP2311" i="1"/>
  <c r="AO2311" i="1"/>
  <c r="AN2311" i="1"/>
  <c r="AM2311" i="1"/>
  <c r="AL2311" i="1"/>
  <c r="BE2310" i="1"/>
  <c r="BD2310" i="1"/>
  <c r="BC2310" i="1"/>
  <c r="BB2310" i="1"/>
  <c r="BA2310" i="1"/>
  <c r="AZ2310" i="1"/>
  <c r="AY2310" i="1"/>
  <c r="AX2310" i="1"/>
  <c r="AW2310" i="1"/>
  <c r="AV2310" i="1"/>
  <c r="AU2310" i="1"/>
  <c r="AT2310" i="1"/>
  <c r="AS2310" i="1"/>
  <c r="AR2310" i="1"/>
  <c r="AQ2310" i="1"/>
  <c r="AP2310" i="1"/>
  <c r="AO2310" i="1"/>
  <c r="AN2310" i="1"/>
  <c r="AM2310" i="1"/>
  <c r="AL2310" i="1"/>
  <c r="BE2309" i="1"/>
  <c r="BD2309" i="1"/>
  <c r="BC2309" i="1"/>
  <c r="BB2309" i="1"/>
  <c r="BA2309" i="1"/>
  <c r="AZ2309" i="1"/>
  <c r="AY2309" i="1"/>
  <c r="AX2309" i="1"/>
  <c r="AW2309" i="1"/>
  <c r="AV2309" i="1"/>
  <c r="AU2309" i="1"/>
  <c r="AT2309" i="1"/>
  <c r="AS2309" i="1"/>
  <c r="AR2309" i="1"/>
  <c r="AQ2309" i="1"/>
  <c r="AP2309" i="1"/>
  <c r="AO2309" i="1"/>
  <c r="AN2309" i="1"/>
  <c r="AM2309" i="1"/>
  <c r="AL2309" i="1"/>
  <c r="BE2308" i="1"/>
  <c r="BD2308" i="1"/>
  <c r="BC2308" i="1"/>
  <c r="BB2308" i="1"/>
  <c r="BA2308" i="1"/>
  <c r="AZ2308" i="1"/>
  <c r="AY2308" i="1"/>
  <c r="AX2308" i="1"/>
  <c r="AW2308" i="1"/>
  <c r="AV2308" i="1"/>
  <c r="AU2308" i="1"/>
  <c r="AT2308" i="1"/>
  <c r="AS2308" i="1"/>
  <c r="AR2308" i="1"/>
  <c r="AQ2308" i="1"/>
  <c r="AP2308" i="1"/>
  <c r="AO2308" i="1"/>
  <c r="AN2308" i="1"/>
  <c r="AM2308" i="1"/>
  <c r="AL2308" i="1"/>
  <c r="BE2307" i="1"/>
  <c r="BD2307" i="1"/>
  <c r="BC2307" i="1"/>
  <c r="BB2307" i="1"/>
  <c r="BA2307" i="1"/>
  <c r="AZ2307" i="1"/>
  <c r="AY2307" i="1"/>
  <c r="AX2307" i="1"/>
  <c r="AW2307" i="1"/>
  <c r="AV2307" i="1"/>
  <c r="AU2307" i="1"/>
  <c r="AT2307" i="1"/>
  <c r="AS2307" i="1"/>
  <c r="AR2307" i="1"/>
  <c r="AQ2307" i="1"/>
  <c r="AP2307" i="1"/>
  <c r="AO2307" i="1"/>
  <c r="AN2307" i="1"/>
  <c r="AM2307" i="1"/>
  <c r="AL2307" i="1"/>
  <c r="BE2306" i="1"/>
  <c r="BD2306" i="1"/>
  <c r="BC2306" i="1"/>
  <c r="BB2306" i="1"/>
  <c r="BA2306" i="1"/>
  <c r="AZ2306" i="1"/>
  <c r="AY2306" i="1"/>
  <c r="AX2306" i="1"/>
  <c r="AW2306" i="1"/>
  <c r="AV2306" i="1"/>
  <c r="AU2306" i="1"/>
  <c r="AT2306" i="1"/>
  <c r="AS2306" i="1"/>
  <c r="AR2306" i="1"/>
  <c r="AQ2306" i="1"/>
  <c r="AP2306" i="1"/>
  <c r="AO2306" i="1"/>
  <c r="AN2306" i="1"/>
  <c r="AM2306" i="1"/>
  <c r="AL2306" i="1"/>
  <c r="BE2305" i="1"/>
  <c r="BD2305" i="1"/>
  <c r="BC2305" i="1"/>
  <c r="BB2305" i="1"/>
  <c r="BA2305" i="1"/>
  <c r="AZ2305" i="1"/>
  <c r="AY2305" i="1"/>
  <c r="AX2305" i="1"/>
  <c r="AW2305" i="1"/>
  <c r="AV2305" i="1"/>
  <c r="AU2305" i="1"/>
  <c r="AT2305" i="1"/>
  <c r="AS2305" i="1"/>
  <c r="AR2305" i="1"/>
  <c r="AQ2305" i="1"/>
  <c r="AP2305" i="1"/>
  <c r="AO2305" i="1"/>
  <c r="AN2305" i="1"/>
  <c r="AM2305" i="1"/>
  <c r="AL2305" i="1"/>
  <c r="BE2304" i="1"/>
  <c r="BD2304" i="1"/>
  <c r="BC2304" i="1"/>
  <c r="BB2304" i="1"/>
  <c r="BA2304" i="1"/>
  <c r="AZ2304" i="1"/>
  <c r="AY2304" i="1"/>
  <c r="AX2304" i="1"/>
  <c r="AW2304" i="1"/>
  <c r="AV2304" i="1"/>
  <c r="AU2304" i="1"/>
  <c r="AT2304" i="1"/>
  <c r="AS2304" i="1"/>
  <c r="AR2304" i="1"/>
  <c r="AQ2304" i="1"/>
  <c r="AP2304" i="1"/>
  <c r="AO2304" i="1"/>
  <c r="AN2304" i="1"/>
  <c r="AM2304" i="1"/>
  <c r="AL2304" i="1"/>
  <c r="BE2303" i="1"/>
  <c r="BD2303" i="1"/>
  <c r="BC2303" i="1"/>
  <c r="BB2303" i="1"/>
  <c r="BA2303" i="1"/>
  <c r="AZ2303" i="1"/>
  <c r="AY2303" i="1"/>
  <c r="AX2303" i="1"/>
  <c r="AW2303" i="1"/>
  <c r="AV2303" i="1"/>
  <c r="AU2303" i="1"/>
  <c r="AT2303" i="1"/>
  <c r="AS2303" i="1"/>
  <c r="AR2303" i="1"/>
  <c r="AQ2303" i="1"/>
  <c r="AP2303" i="1"/>
  <c r="AO2303" i="1"/>
  <c r="AN2303" i="1"/>
  <c r="AM2303" i="1"/>
  <c r="AL2303" i="1"/>
  <c r="BE2302" i="1"/>
  <c r="BD2302" i="1"/>
  <c r="BC2302" i="1"/>
  <c r="BB2302" i="1"/>
  <c r="BA2302" i="1"/>
  <c r="AZ2302" i="1"/>
  <c r="AY2302" i="1"/>
  <c r="AX2302" i="1"/>
  <c r="AW2302" i="1"/>
  <c r="AV2302" i="1"/>
  <c r="AU2302" i="1"/>
  <c r="AT2302" i="1"/>
  <c r="AS2302" i="1"/>
  <c r="AR2302" i="1"/>
  <c r="AQ2302" i="1"/>
  <c r="AP2302" i="1"/>
  <c r="AO2302" i="1"/>
  <c r="AN2302" i="1"/>
  <c r="AM2302" i="1"/>
  <c r="AL2302" i="1"/>
  <c r="BE2301" i="1"/>
  <c r="BD2301" i="1"/>
  <c r="BC2301" i="1"/>
  <c r="BB2301" i="1"/>
  <c r="BA2301" i="1"/>
  <c r="AZ2301" i="1"/>
  <c r="AY2301" i="1"/>
  <c r="AX2301" i="1"/>
  <c r="AW2301" i="1"/>
  <c r="AV2301" i="1"/>
  <c r="AU2301" i="1"/>
  <c r="AT2301" i="1"/>
  <c r="AS2301" i="1"/>
  <c r="AR2301" i="1"/>
  <c r="AQ2301" i="1"/>
  <c r="AP2301" i="1"/>
  <c r="AO2301" i="1"/>
  <c r="AN2301" i="1"/>
  <c r="AM2301" i="1"/>
  <c r="AL2301" i="1"/>
  <c r="BE2300" i="1"/>
  <c r="BD2300" i="1"/>
  <c r="BC2300" i="1"/>
  <c r="BB2300" i="1"/>
  <c r="BA2300" i="1"/>
  <c r="AZ2300" i="1"/>
  <c r="AY2300" i="1"/>
  <c r="AX2300" i="1"/>
  <c r="AW2300" i="1"/>
  <c r="AV2300" i="1"/>
  <c r="AU2300" i="1"/>
  <c r="AT2300" i="1"/>
  <c r="AS2300" i="1"/>
  <c r="AR2300" i="1"/>
  <c r="AQ2300" i="1"/>
  <c r="AP2300" i="1"/>
  <c r="AO2300" i="1"/>
  <c r="AN2300" i="1"/>
  <c r="AM2300" i="1"/>
  <c r="AL2300" i="1"/>
  <c r="BE2299" i="1"/>
  <c r="BD2299" i="1"/>
  <c r="BC2299" i="1"/>
  <c r="BB2299" i="1"/>
  <c r="BA2299" i="1"/>
  <c r="AZ2299" i="1"/>
  <c r="AY2299" i="1"/>
  <c r="AX2299" i="1"/>
  <c r="AW2299" i="1"/>
  <c r="AV2299" i="1"/>
  <c r="AU2299" i="1"/>
  <c r="AT2299" i="1"/>
  <c r="AS2299" i="1"/>
  <c r="AR2299" i="1"/>
  <c r="AQ2299" i="1"/>
  <c r="AP2299" i="1"/>
  <c r="AO2299" i="1"/>
  <c r="AN2299" i="1"/>
  <c r="AM2299" i="1"/>
  <c r="AL2299" i="1"/>
  <c r="BE2298" i="1"/>
  <c r="BD2298" i="1"/>
  <c r="BC2298" i="1"/>
  <c r="BB2298" i="1"/>
  <c r="BA2298" i="1"/>
  <c r="AZ2298" i="1"/>
  <c r="AY2298" i="1"/>
  <c r="AX2298" i="1"/>
  <c r="AW2298" i="1"/>
  <c r="AV2298" i="1"/>
  <c r="AU2298" i="1"/>
  <c r="AT2298" i="1"/>
  <c r="AS2298" i="1"/>
  <c r="AR2298" i="1"/>
  <c r="AQ2298" i="1"/>
  <c r="AP2298" i="1"/>
  <c r="AO2298" i="1"/>
  <c r="AN2298" i="1"/>
  <c r="AM2298" i="1"/>
  <c r="AL2298" i="1"/>
  <c r="BE2297" i="1"/>
  <c r="BD2297" i="1"/>
  <c r="BC2297" i="1"/>
  <c r="BB2297" i="1"/>
  <c r="BA2297" i="1"/>
  <c r="AZ2297" i="1"/>
  <c r="AY2297" i="1"/>
  <c r="AX2297" i="1"/>
  <c r="AW2297" i="1"/>
  <c r="AV2297" i="1"/>
  <c r="AU2297" i="1"/>
  <c r="AT2297" i="1"/>
  <c r="AS2297" i="1"/>
  <c r="AR2297" i="1"/>
  <c r="AQ2297" i="1"/>
  <c r="AP2297" i="1"/>
  <c r="AO2297" i="1"/>
  <c r="AN2297" i="1"/>
  <c r="AM2297" i="1"/>
  <c r="AL2297" i="1"/>
  <c r="BE2296" i="1"/>
  <c r="BD2296" i="1"/>
  <c r="BC2296" i="1"/>
  <c r="BB2296" i="1"/>
  <c r="BA2296" i="1"/>
  <c r="AZ2296" i="1"/>
  <c r="AY2296" i="1"/>
  <c r="AX2296" i="1"/>
  <c r="AW2296" i="1"/>
  <c r="AV2296" i="1"/>
  <c r="AU2296" i="1"/>
  <c r="AT2296" i="1"/>
  <c r="AS2296" i="1"/>
  <c r="AR2296" i="1"/>
  <c r="AQ2296" i="1"/>
  <c r="AP2296" i="1"/>
  <c r="AO2296" i="1"/>
  <c r="AN2296" i="1"/>
  <c r="AM2296" i="1"/>
  <c r="AL2296" i="1"/>
  <c r="BE2295" i="1"/>
  <c r="BD2295" i="1"/>
  <c r="BC2295" i="1"/>
  <c r="BB2295" i="1"/>
  <c r="BA2295" i="1"/>
  <c r="AZ2295" i="1"/>
  <c r="AY2295" i="1"/>
  <c r="AX2295" i="1"/>
  <c r="AW2295" i="1"/>
  <c r="AV2295" i="1"/>
  <c r="AU2295" i="1"/>
  <c r="AT2295" i="1"/>
  <c r="AS2295" i="1"/>
  <c r="AR2295" i="1"/>
  <c r="AQ2295" i="1"/>
  <c r="AP2295" i="1"/>
  <c r="AO2295" i="1"/>
  <c r="AN2295" i="1"/>
  <c r="AM2295" i="1"/>
  <c r="AL2295" i="1"/>
  <c r="BE2294" i="1"/>
  <c r="BD2294" i="1"/>
  <c r="BC2294" i="1"/>
  <c r="BB2294" i="1"/>
  <c r="BA2294" i="1"/>
  <c r="AZ2294" i="1"/>
  <c r="AY2294" i="1"/>
  <c r="AX2294" i="1"/>
  <c r="AW2294" i="1"/>
  <c r="AV2294" i="1"/>
  <c r="AU2294" i="1"/>
  <c r="AT2294" i="1"/>
  <c r="AS2294" i="1"/>
  <c r="AR2294" i="1"/>
  <c r="AQ2294" i="1"/>
  <c r="AP2294" i="1"/>
  <c r="AO2294" i="1"/>
  <c r="AN2294" i="1"/>
  <c r="AM2294" i="1"/>
  <c r="AL2294" i="1"/>
  <c r="BE2293" i="1"/>
  <c r="BD2293" i="1"/>
  <c r="BC2293" i="1"/>
  <c r="BB2293" i="1"/>
  <c r="BA2293" i="1"/>
  <c r="AZ2293" i="1"/>
  <c r="AY2293" i="1"/>
  <c r="AX2293" i="1"/>
  <c r="AW2293" i="1"/>
  <c r="AV2293" i="1"/>
  <c r="AU2293" i="1"/>
  <c r="AT2293" i="1"/>
  <c r="AS2293" i="1"/>
  <c r="AR2293" i="1"/>
  <c r="AQ2293" i="1"/>
  <c r="AP2293" i="1"/>
  <c r="AO2293" i="1"/>
  <c r="AN2293" i="1"/>
  <c r="AM2293" i="1"/>
  <c r="AL2293" i="1"/>
  <c r="BE2292" i="1"/>
  <c r="BD2292" i="1"/>
  <c r="BC2292" i="1"/>
  <c r="BB2292" i="1"/>
  <c r="BA2292" i="1"/>
  <c r="AZ2292" i="1"/>
  <c r="AY2292" i="1"/>
  <c r="AX2292" i="1"/>
  <c r="AW2292" i="1"/>
  <c r="AV2292" i="1"/>
  <c r="AU2292" i="1"/>
  <c r="AT2292" i="1"/>
  <c r="AS2292" i="1"/>
  <c r="AR2292" i="1"/>
  <c r="AQ2292" i="1"/>
  <c r="AP2292" i="1"/>
  <c r="AO2292" i="1"/>
  <c r="AN2292" i="1"/>
  <c r="AM2292" i="1"/>
  <c r="AL2292" i="1"/>
  <c r="BE2291" i="1"/>
  <c r="BD2291" i="1"/>
  <c r="BC2291" i="1"/>
  <c r="BB2291" i="1"/>
  <c r="BA2291" i="1"/>
  <c r="AZ2291" i="1"/>
  <c r="AY2291" i="1"/>
  <c r="AX2291" i="1"/>
  <c r="AW2291" i="1"/>
  <c r="AV2291" i="1"/>
  <c r="AU2291" i="1"/>
  <c r="AT2291" i="1"/>
  <c r="AS2291" i="1"/>
  <c r="AR2291" i="1"/>
  <c r="AQ2291" i="1"/>
  <c r="AP2291" i="1"/>
  <c r="AO2291" i="1"/>
  <c r="AN2291" i="1"/>
  <c r="AM2291" i="1"/>
  <c r="AL2291" i="1"/>
  <c r="BE2290" i="1"/>
  <c r="BD2290" i="1"/>
  <c r="BC2290" i="1"/>
  <c r="BB2290" i="1"/>
  <c r="BA2290" i="1"/>
  <c r="AZ2290" i="1"/>
  <c r="AY2290" i="1"/>
  <c r="AX2290" i="1"/>
  <c r="AW2290" i="1"/>
  <c r="AV2290" i="1"/>
  <c r="AU2290" i="1"/>
  <c r="AT2290" i="1"/>
  <c r="AS2290" i="1"/>
  <c r="AR2290" i="1"/>
  <c r="AQ2290" i="1"/>
  <c r="AP2290" i="1"/>
  <c r="AO2290" i="1"/>
  <c r="AN2290" i="1"/>
  <c r="AM2290" i="1"/>
  <c r="AL2290" i="1"/>
  <c r="BE2289" i="1"/>
  <c r="BD2289" i="1"/>
  <c r="BC2289" i="1"/>
  <c r="BB2289" i="1"/>
  <c r="BA2289" i="1"/>
  <c r="AZ2289" i="1"/>
  <c r="AY2289" i="1"/>
  <c r="AX2289" i="1"/>
  <c r="AW2289" i="1"/>
  <c r="AV2289" i="1"/>
  <c r="AU2289" i="1"/>
  <c r="AT2289" i="1"/>
  <c r="AS2289" i="1"/>
  <c r="AR2289" i="1"/>
  <c r="AQ2289" i="1"/>
  <c r="AP2289" i="1"/>
  <c r="AO2289" i="1"/>
  <c r="AN2289" i="1"/>
  <c r="AM2289" i="1"/>
  <c r="AL2289" i="1"/>
  <c r="BE2288" i="1"/>
  <c r="BD2288" i="1"/>
  <c r="BC2288" i="1"/>
  <c r="BB2288" i="1"/>
  <c r="BA2288" i="1"/>
  <c r="AZ2288" i="1"/>
  <c r="AY2288" i="1"/>
  <c r="AX2288" i="1"/>
  <c r="AW2288" i="1"/>
  <c r="AV2288" i="1"/>
  <c r="AU2288" i="1"/>
  <c r="AT2288" i="1"/>
  <c r="AS2288" i="1"/>
  <c r="AR2288" i="1"/>
  <c r="AQ2288" i="1"/>
  <c r="AP2288" i="1"/>
  <c r="AO2288" i="1"/>
  <c r="AN2288" i="1"/>
  <c r="AM2288" i="1"/>
  <c r="AL2288" i="1"/>
  <c r="BE2287" i="1"/>
  <c r="BD2287" i="1"/>
  <c r="BC2287" i="1"/>
  <c r="BB2287" i="1"/>
  <c r="BA2287" i="1"/>
  <c r="AZ2287" i="1"/>
  <c r="AY2287" i="1"/>
  <c r="AX2287" i="1"/>
  <c r="AW2287" i="1"/>
  <c r="AV2287" i="1"/>
  <c r="AU2287" i="1"/>
  <c r="AT2287" i="1"/>
  <c r="AS2287" i="1"/>
  <c r="AR2287" i="1"/>
  <c r="AQ2287" i="1"/>
  <c r="AP2287" i="1"/>
  <c r="AO2287" i="1"/>
  <c r="AN2287" i="1"/>
  <c r="AM2287" i="1"/>
  <c r="AL2287" i="1"/>
  <c r="BE2286" i="1"/>
  <c r="BD2286" i="1"/>
  <c r="BC2286" i="1"/>
  <c r="BB2286" i="1"/>
  <c r="BA2286" i="1"/>
  <c r="AZ2286" i="1"/>
  <c r="AY2286" i="1"/>
  <c r="AX2286" i="1"/>
  <c r="AW2286" i="1"/>
  <c r="AV2286" i="1"/>
  <c r="AU2286" i="1"/>
  <c r="AT2286" i="1"/>
  <c r="AS2286" i="1"/>
  <c r="AR2286" i="1"/>
  <c r="AQ2286" i="1"/>
  <c r="AP2286" i="1"/>
  <c r="AO2286" i="1"/>
  <c r="AN2286" i="1"/>
  <c r="AM2286" i="1"/>
  <c r="AL2286" i="1"/>
  <c r="BE2285" i="1"/>
  <c r="BD2285" i="1"/>
  <c r="BC2285" i="1"/>
  <c r="BB2285" i="1"/>
  <c r="BA2285" i="1"/>
  <c r="AZ2285" i="1"/>
  <c r="AY2285" i="1"/>
  <c r="AX2285" i="1"/>
  <c r="AW2285" i="1"/>
  <c r="AV2285" i="1"/>
  <c r="AU2285" i="1"/>
  <c r="AT2285" i="1"/>
  <c r="AS2285" i="1"/>
  <c r="AR2285" i="1"/>
  <c r="AQ2285" i="1"/>
  <c r="AP2285" i="1"/>
  <c r="AO2285" i="1"/>
  <c r="AN2285" i="1"/>
  <c r="AM2285" i="1"/>
  <c r="AL2285" i="1"/>
  <c r="BE2284" i="1"/>
  <c r="BD2284" i="1"/>
  <c r="BC2284" i="1"/>
  <c r="BB2284" i="1"/>
  <c r="BA2284" i="1"/>
  <c r="AZ2284" i="1"/>
  <c r="AY2284" i="1"/>
  <c r="AX2284" i="1"/>
  <c r="AW2284" i="1"/>
  <c r="AV2284" i="1"/>
  <c r="AU2284" i="1"/>
  <c r="AT2284" i="1"/>
  <c r="AS2284" i="1"/>
  <c r="AR2284" i="1"/>
  <c r="AQ2284" i="1"/>
  <c r="AP2284" i="1"/>
  <c r="AO2284" i="1"/>
  <c r="AN2284" i="1"/>
  <c r="AM2284" i="1"/>
  <c r="AL2284" i="1"/>
  <c r="BE2283" i="1"/>
  <c r="BD2283" i="1"/>
  <c r="BC2283" i="1"/>
  <c r="BB2283" i="1"/>
  <c r="BA2283" i="1"/>
  <c r="AZ2283" i="1"/>
  <c r="AY2283" i="1"/>
  <c r="AX2283" i="1"/>
  <c r="AW2283" i="1"/>
  <c r="AV2283" i="1"/>
  <c r="AU2283" i="1"/>
  <c r="AT2283" i="1"/>
  <c r="AS2283" i="1"/>
  <c r="AR2283" i="1"/>
  <c r="AQ2283" i="1"/>
  <c r="AP2283" i="1"/>
  <c r="AO2283" i="1"/>
  <c r="AN2283" i="1"/>
  <c r="AM2283" i="1"/>
  <c r="AL2283" i="1"/>
  <c r="BE2282" i="1"/>
  <c r="BD2282" i="1"/>
  <c r="BC2282" i="1"/>
  <c r="BB2282" i="1"/>
  <c r="BA2282" i="1"/>
  <c r="AZ2282" i="1"/>
  <c r="AY2282" i="1"/>
  <c r="AX2282" i="1"/>
  <c r="AW2282" i="1"/>
  <c r="AV2282" i="1"/>
  <c r="AU2282" i="1"/>
  <c r="AT2282" i="1"/>
  <c r="AS2282" i="1"/>
  <c r="AR2282" i="1"/>
  <c r="AQ2282" i="1"/>
  <c r="AP2282" i="1"/>
  <c r="AO2282" i="1"/>
  <c r="AN2282" i="1"/>
  <c r="AM2282" i="1"/>
  <c r="AL2282" i="1"/>
  <c r="BE2281" i="1"/>
  <c r="BD2281" i="1"/>
  <c r="BC2281" i="1"/>
  <c r="BB2281" i="1"/>
  <c r="BA2281" i="1"/>
  <c r="AZ2281" i="1"/>
  <c r="AY2281" i="1"/>
  <c r="AX2281" i="1"/>
  <c r="AW2281" i="1"/>
  <c r="AV2281" i="1"/>
  <c r="AU2281" i="1"/>
  <c r="AT2281" i="1"/>
  <c r="AS2281" i="1"/>
  <c r="AR2281" i="1"/>
  <c r="AQ2281" i="1"/>
  <c r="AP2281" i="1"/>
  <c r="AO2281" i="1"/>
  <c r="AN2281" i="1"/>
  <c r="AM2281" i="1"/>
  <c r="AL2281" i="1"/>
  <c r="BE2280" i="1"/>
  <c r="BD2280" i="1"/>
  <c r="BC2280" i="1"/>
  <c r="BB2280" i="1"/>
  <c r="BA2280" i="1"/>
  <c r="AZ2280" i="1"/>
  <c r="AY2280" i="1"/>
  <c r="AX2280" i="1"/>
  <c r="AW2280" i="1"/>
  <c r="AV2280" i="1"/>
  <c r="AU2280" i="1"/>
  <c r="AT2280" i="1"/>
  <c r="AS2280" i="1"/>
  <c r="AR2280" i="1"/>
  <c r="AQ2280" i="1"/>
  <c r="AP2280" i="1"/>
  <c r="AO2280" i="1"/>
  <c r="AN2280" i="1"/>
  <c r="AM2280" i="1"/>
  <c r="AL2280" i="1"/>
  <c r="BE2279" i="1"/>
  <c r="BD2279" i="1"/>
  <c r="BC2279" i="1"/>
  <c r="BB2279" i="1"/>
  <c r="BA2279" i="1"/>
  <c r="AZ2279" i="1"/>
  <c r="AY2279" i="1"/>
  <c r="AX2279" i="1"/>
  <c r="AW2279" i="1"/>
  <c r="AV2279" i="1"/>
  <c r="AU2279" i="1"/>
  <c r="AT2279" i="1"/>
  <c r="AS2279" i="1"/>
  <c r="AR2279" i="1"/>
  <c r="AQ2279" i="1"/>
  <c r="AP2279" i="1"/>
  <c r="AO2279" i="1"/>
  <c r="AN2279" i="1"/>
  <c r="AM2279" i="1"/>
  <c r="AL2279" i="1"/>
  <c r="BE2278" i="1"/>
  <c r="BD2278" i="1"/>
  <c r="BC2278" i="1"/>
  <c r="BB2278" i="1"/>
  <c r="BA2278" i="1"/>
  <c r="AZ2278" i="1"/>
  <c r="AY2278" i="1"/>
  <c r="AX2278" i="1"/>
  <c r="AW2278" i="1"/>
  <c r="AV2278" i="1"/>
  <c r="AU2278" i="1"/>
  <c r="AT2278" i="1"/>
  <c r="AS2278" i="1"/>
  <c r="AR2278" i="1"/>
  <c r="AQ2278" i="1"/>
  <c r="AP2278" i="1"/>
  <c r="AO2278" i="1"/>
  <c r="AN2278" i="1"/>
  <c r="AM2278" i="1"/>
  <c r="AL2278" i="1"/>
  <c r="BE2277" i="1"/>
  <c r="BD2277" i="1"/>
  <c r="BC2277" i="1"/>
  <c r="BB2277" i="1"/>
  <c r="BA2277" i="1"/>
  <c r="AZ2277" i="1"/>
  <c r="AY2277" i="1"/>
  <c r="AX2277" i="1"/>
  <c r="AW2277" i="1"/>
  <c r="AV2277" i="1"/>
  <c r="AU2277" i="1"/>
  <c r="AT2277" i="1"/>
  <c r="AS2277" i="1"/>
  <c r="AR2277" i="1"/>
  <c r="AQ2277" i="1"/>
  <c r="AP2277" i="1"/>
  <c r="AO2277" i="1"/>
  <c r="AN2277" i="1"/>
  <c r="AM2277" i="1"/>
  <c r="AL2277" i="1"/>
  <c r="BE2276" i="1"/>
  <c r="BD2276" i="1"/>
  <c r="BC2276" i="1"/>
  <c r="BB2276" i="1"/>
  <c r="BA2276" i="1"/>
  <c r="AZ2276" i="1"/>
  <c r="AY2276" i="1"/>
  <c r="AX2276" i="1"/>
  <c r="AW2276" i="1"/>
  <c r="AV2276" i="1"/>
  <c r="AU2276" i="1"/>
  <c r="AT2276" i="1"/>
  <c r="AS2276" i="1"/>
  <c r="AR2276" i="1"/>
  <c r="AQ2276" i="1"/>
  <c r="AP2276" i="1"/>
  <c r="AO2276" i="1"/>
  <c r="AN2276" i="1"/>
  <c r="AM2276" i="1"/>
  <c r="AL2276" i="1"/>
  <c r="BE2275" i="1"/>
  <c r="BD2275" i="1"/>
  <c r="BC2275" i="1"/>
  <c r="BB2275" i="1"/>
  <c r="BA2275" i="1"/>
  <c r="AZ2275" i="1"/>
  <c r="AY2275" i="1"/>
  <c r="AX2275" i="1"/>
  <c r="AW2275" i="1"/>
  <c r="AV2275" i="1"/>
  <c r="AU2275" i="1"/>
  <c r="AT2275" i="1"/>
  <c r="AS2275" i="1"/>
  <c r="AR2275" i="1"/>
  <c r="AQ2275" i="1"/>
  <c r="AP2275" i="1"/>
  <c r="AO2275" i="1"/>
  <c r="AN2275" i="1"/>
  <c r="AM2275" i="1"/>
  <c r="AL2275" i="1"/>
  <c r="BE2274" i="1"/>
  <c r="BD2274" i="1"/>
  <c r="BC2274" i="1"/>
  <c r="BB2274" i="1"/>
  <c r="BA2274" i="1"/>
  <c r="AZ2274" i="1"/>
  <c r="AY2274" i="1"/>
  <c r="AX2274" i="1"/>
  <c r="AW2274" i="1"/>
  <c r="AV2274" i="1"/>
  <c r="AU2274" i="1"/>
  <c r="AT2274" i="1"/>
  <c r="AS2274" i="1"/>
  <c r="AR2274" i="1"/>
  <c r="AQ2274" i="1"/>
  <c r="AP2274" i="1"/>
  <c r="AO2274" i="1"/>
  <c r="AN2274" i="1"/>
  <c r="AM2274" i="1"/>
  <c r="AL2274" i="1"/>
  <c r="BE2273" i="1"/>
  <c r="BD2273" i="1"/>
  <c r="BC2273" i="1"/>
  <c r="BB2273" i="1"/>
  <c r="BA2273" i="1"/>
  <c r="AZ2273" i="1"/>
  <c r="AY2273" i="1"/>
  <c r="AX2273" i="1"/>
  <c r="AW2273" i="1"/>
  <c r="AV2273" i="1"/>
  <c r="AU2273" i="1"/>
  <c r="AT2273" i="1"/>
  <c r="AS2273" i="1"/>
  <c r="AR2273" i="1"/>
  <c r="AQ2273" i="1"/>
  <c r="AP2273" i="1"/>
  <c r="AO2273" i="1"/>
  <c r="AN2273" i="1"/>
  <c r="AM2273" i="1"/>
  <c r="AL2273" i="1"/>
  <c r="BE2272" i="1"/>
  <c r="BD2272" i="1"/>
  <c r="BC2272" i="1"/>
  <c r="BB2272" i="1"/>
  <c r="BA2272" i="1"/>
  <c r="AZ2272" i="1"/>
  <c r="AY2272" i="1"/>
  <c r="AX2272" i="1"/>
  <c r="AW2272" i="1"/>
  <c r="AV2272" i="1"/>
  <c r="AU2272" i="1"/>
  <c r="AT2272" i="1"/>
  <c r="AS2272" i="1"/>
  <c r="AR2272" i="1"/>
  <c r="AQ2272" i="1"/>
  <c r="AP2272" i="1"/>
  <c r="AO2272" i="1"/>
  <c r="AN2272" i="1"/>
  <c r="AM2272" i="1"/>
  <c r="AL2272" i="1"/>
  <c r="BE2271" i="1"/>
  <c r="BD2271" i="1"/>
  <c r="BC2271" i="1"/>
  <c r="BB2271" i="1"/>
  <c r="BA2271" i="1"/>
  <c r="AZ2271" i="1"/>
  <c r="AY2271" i="1"/>
  <c r="AX2271" i="1"/>
  <c r="AW2271" i="1"/>
  <c r="AV2271" i="1"/>
  <c r="AU2271" i="1"/>
  <c r="AT2271" i="1"/>
  <c r="AS2271" i="1"/>
  <c r="AR2271" i="1"/>
  <c r="AQ2271" i="1"/>
  <c r="AP2271" i="1"/>
  <c r="AO2271" i="1"/>
  <c r="AN2271" i="1"/>
  <c r="AM2271" i="1"/>
  <c r="AL2271" i="1"/>
  <c r="BE2270" i="1"/>
  <c r="BD2270" i="1"/>
  <c r="BC2270" i="1"/>
  <c r="BB2270" i="1"/>
  <c r="BA2270" i="1"/>
  <c r="AZ2270" i="1"/>
  <c r="AY2270" i="1"/>
  <c r="AX2270" i="1"/>
  <c r="AW2270" i="1"/>
  <c r="AV2270" i="1"/>
  <c r="AU2270" i="1"/>
  <c r="AT2270" i="1"/>
  <c r="AS2270" i="1"/>
  <c r="AR2270" i="1"/>
  <c r="AQ2270" i="1"/>
  <c r="AP2270" i="1"/>
  <c r="AO2270" i="1"/>
  <c r="AN2270" i="1"/>
  <c r="AM2270" i="1"/>
  <c r="AL2270" i="1"/>
  <c r="BE2269" i="1"/>
  <c r="BD2269" i="1"/>
  <c r="BC2269" i="1"/>
  <c r="BB2269" i="1"/>
  <c r="BA2269" i="1"/>
  <c r="AZ2269" i="1"/>
  <c r="AY2269" i="1"/>
  <c r="AX2269" i="1"/>
  <c r="AW2269" i="1"/>
  <c r="AV2269" i="1"/>
  <c r="AU2269" i="1"/>
  <c r="AT2269" i="1"/>
  <c r="AS2269" i="1"/>
  <c r="AR2269" i="1"/>
  <c r="AQ2269" i="1"/>
  <c r="AP2269" i="1"/>
  <c r="AO2269" i="1"/>
  <c r="AN2269" i="1"/>
  <c r="AM2269" i="1"/>
  <c r="AL2269" i="1"/>
  <c r="BE2268" i="1"/>
  <c r="BD2268" i="1"/>
  <c r="BC2268" i="1"/>
  <c r="BB2268" i="1"/>
  <c r="BA2268" i="1"/>
  <c r="AZ2268" i="1"/>
  <c r="AY2268" i="1"/>
  <c r="AX2268" i="1"/>
  <c r="AW2268" i="1"/>
  <c r="AV2268" i="1"/>
  <c r="AU2268" i="1"/>
  <c r="AT2268" i="1"/>
  <c r="AS2268" i="1"/>
  <c r="AR2268" i="1"/>
  <c r="AQ2268" i="1"/>
  <c r="AP2268" i="1"/>
  <c r="AO2268" i="1"/>
  <c r="AN2268" i="1"/>
  <c r="AM2268" i="1"/>
  <c r="AL2268" i="1"/>
  <c r="BE2267" i="1"/>
  <c r="BD2267" i="1"/>
  <c r="BC2267" i="1"/>
  <c r="BB2267" i="1"/>
  <c r="BA2267" i="1"/>
  <c r="AZ2267" i="1"/>
  <c r="AY2267" i="1"/>
  <c r="AX2267" i="1"/>
  <c r="AW2267" i="1"/>
  <c r="AV2267" i="1"/>
  <c r="AU2267" i="1"/>
  <c r="AT2267" i="1"/>
  <c r="AS2267" i="1"/>
  <c r="AR2267" i="1"/>
  <c r="AQ2267" i="1"/>
  <c r="AP2267" i="1"/>
  <c r="AO2267" i="1"/>
  <c r="AN2267" i="1"/>
  <c r="AM2267" i="1"/>
  <c r="AL2267" i="1"/>
  <c r="BE2266" i="1"/>
  <c r="BD2266" i="1"/>
  <c r="BC2266" i="1"/>
  <c r="BB2266" i="1"/>
  <c r="BA2266" i="1"/>
  <c r="AZ2266" i="1"/>
  <c r="AY2266" i="1"/>
  <c r="AX2266" i="1"/>
  <c r="AW2266" i="1"/>
  <c r="AV2266" i="1"/>
  <c r="AU2266" i="1"/>
  <c r="AT2266" i="1"/>
  <c r="AS2266" i="1"/>
  <c r="AR2266" i="1"/>
  <c r="AQ2266" i="1"/>
  <c r="AP2266" i="1"/>
  <c r="AO2266" i="1"/>
  <c r="AN2266" i="1"/>
  <c r="AM2266" i="1"/>
  <c r="AL2266" i="1"/>
  <c r="BE2265" i="1"/>
  <c r="BD2265" i="1"/>
  <c r="BC2265" i="1"/>
  <c r="BB2265" i="1"/>
  <c r="BA2265" i="1"/>
  <c r="AZ2265" i="1"/>
  <c r="AY2265" i="1"/>
  <c r="AX2265" i="1"/>
  <c r="AW2265" i="1"/>
  <c r="AV2265" i="1"/>
  <c r="AU2265" i="1"/>
  <c r="AT2265" i="1"/>
  <c r="AS2265" i="1"/>
  <c r="AR2265" i="1"/>
  <c r="AQ2265" i="1"/>
  <c r="AP2265" i="1"/>
  <c r="AO2265" i="1"/>
  <c r="AN2265" i="1"/>
  <c r="AM2265" i="1"/>
  <c r="AL2265" i="1"/>
  <c r="BE2264" i="1"/>
  <c r="BD2264" i="1"/>
  <c r="BC2264" i="1"/>
  <c r="BB2264" i="1"/>
  <c r="BA2264" i="1"/>
  <c r="AZ2264" i="1"/>
  <c r="AY2264" i="1"/>
  <c r="AX2264" i="1"/>
  <c r="AW2264" i="1"/>
  <c r="AV2264" i="1"/>
  <c r="AU2264" i="1"/>
  <c r="AT2264" i="1"/>
  <c r="AS2264" i="1"/>
  <c r="AR2264" i="1"/>
  <c r="AQ2264" i="1"/>
  <c r="AP2264" i="1"/>
  <c r="AO2264" i="1"/>
  <c r="AN2264" i="1"/>
  <c r="AM2264" i="1"/>
  <c r="AL2264" i="1"/>
  <c r="BE2263" i="1"/>
  <c r="BD2263" i="1"/>
  <c r="BC2263" i="1"/>
  <c r="BB2263" i="1"/>
  <c r="BA2263" i="1"/>
  <c r="AZ2263" i="1"/>
  <c r="AY2263" i="1"/>
  <c r="AX2263" i="1"/>
  <c r="AW2263" i="1"/>
  <c r="AV2263" i="1"/>
  <c r="AU2263" i="1"/>
  <c r="AT2263" i="1"/>
  <c r="AS2263" i="1"/>
  <c r="AR2263" i="1"/>
  <c r="AQ2263" i="1"/>
  <c r="AP2263" i="1"/>
  <c r="AO2263" i="1"/>
  <c r="AN2263" i="1"/>
  <c r="AM2263" i="1"/>
  <c r="AL2263" i="1"/>
  <c r="BE2262" i="1"/>
  <c r="BD2262" i="1"/>
  <c r="BC2262" i="1"/>
  <c r="BB2262" i="1"/>
  <c r="BA2262" i="1"/>
  <c r="AZ2262" i="1"/>
  <c r="AY2262" i="1"/>
  <c r="AX2262" i="1"/>
  <c r="AW2262" i="1"/>
  <c r="AV2262" i="1"/>
  <c r="AU2262" i="1"/>
  <c r="AT2262" i="1"/>
  <c r="AS2262" i="1"/>
  <c r="AR2262" i="1"/>
  <c r="AQ2262" i="1"/>
  <c r="AP2262" i="1"/>
  <c r="AO2262" i="1"/>
  <c r="AN2262" i="1"/>
  <c r="AM2262" i="1"/>
  <c r="AL2262" i="1"/>
  <c r="BE2261" i="1"/>
  <c r="BD2261" i="1"/>
  <c r="BC2261" i="1"/>
  <c r="BB2261" i="1"/>
  <c r="BA2261" i="1"/>
  <c r="AZ2261" i="1"/>
  <c r="AY2261" i="1"/>
  <c r="AX2261" i="1"/>
  <c r="AW2261" i="1"/>
  <c r="AV2261" i="1"/>
  <c r="AU2261" i="1"/>
  <c r="AT2261" i="1"/>
  <c r="AS2261" i="1"/>
  <c r="AR2261" i="1"/>
  <c r="AQ2261" i="1"/>
  <c r="AP2261" i="1"/>
  <c r="AO2261" i="1"/>
  <c r="AN2261" i="1"/>
  <c r="AM2261" i="1"/>
  <c r="AL2261" i="1"/>
  <c r="BE2260" i="1"/>
  <c r="BD2260" i="1"/>
  <c r="BC2260" i="1"/>
  <c r="BB2260" i="1"/>
  <c r="BA2260" i="1"/>
  <c r="AZ2260" i="1"/>
  <c r="AY2260" i="1"/>
  <c r="AX2260" i="1"/>
  <c r="AW2260" i="1"/>
  <c r="AV2260" i="1"/>
  <c r="AU2260" i="1"/>
  <c r="AT2260" i="1"/>
  <c r="AS2260" i="1"/>
  <c r="AR2260" i="1"/>
  <c r="AQ2260" i="1"/>
  <c r="AP2260" i="1"/>
  <c r="AO2260" i="1"/>
  <c r="AN2260" i="1"/>
  <c r="AM2260" i="1"/>
  <c r="AL2260" i="1"/>
  <c r="BE2259" i="1"/>
  <c r="BD2259" i="1"/>
  <c r="BC2259" i="1"/>
  <c r="BB2259" i="1"/>
  <c r="BA2259" i="1"/>
  <c r="AZ2259" i="1"/>
  <c r="AY2259" i="1"/>
  <c r="AX2259" i="1"/>
  <c r="AW2259" i="1"/>
  <c r="AV2259" i="1"/>
  <c r="AU2259" i="1"/>
  <c r="AT2259" i="1"/>
  <c r="AS2259" i="1"/>
  <c r="AR2259" i="1"/>
  <c r="AQ2259" i="1"/>
  <c r="AP2259" i="1"/>
  <c r="AO2259" i="1"/>
  <c r="AN2259" i="1"/>
  <c r="AM2259" i="1"/>
  <c r="AL2259" i="1"/>
  <c r="BE2258" i="1"/>
  <c r="BD2258" i="1"/>
  <c r="BC2258" i="1"/>
  <c r="BB2258" i="1"/>
  <c r="BA2258" i="1"/>
  <c r="AZ2258" i="1"/>
  <c r="AY2258" i="1"/>
  <c r="AX2258" i="1"/>
  <c r="AW2258" i="1"/>
  <c r="AV2258" i="1"/>
  <c r="AU2258" i="1"/>
  <c r="AT2258" i="1"/>
  <c r="AS2258" i="1"/>
  <c r="AR2258" i="1"/>
  <c r="AQ2258" i="1"/>
  <c r="AP2258" i="1"/>
  <c r="AO2258" i="1"/>
  <c r="AN2258" i="1"/>
  <c r="AM2258" i="1"/>
  <c r="AL2258" i="1"/>
  <c r="BE2257" i="1"/>
  <c r="BD2257" i="1"/>
  <c r="BC2257" i="1"/>
  <c r="BB2257" i="1"/>
  <c r="BA2257" i="1"/>
  <c r="AZ2257" i="1"/>
  <c r="AY2257" i="1"/>
  <c r="AX2257" i="1"/>
  <c r="AW2257" i="1"/>
  <c r="AV2257" i="1"/>
  <c r="AU2257" i="1"/>
  <c r="AT2257" i="1"/>
  <c r="AS2257" i="1"/>
  <c r="AR2257" i="1"/>
  <c r="AQ2257" i="1"/>
  <c r="AP2257" i="1"/>
  <c r="AO2257" i="1"/>
  <c r="AN2257" i="1"/>
  <c r="AM2257" i="1"/>
  <c r="AL2257" i="1"/>
  <c r="BE2256" i="1"/>
  <c r="BD2256" i="1"/>
  <c r="BC2256" i="1"/>
  <c r="BB2256" i="1"/>
  <c r="BA2256" i="1"/>
  <c r="AZ2256" i="1"/>
  <c r="AY2256" i="1"/>
  <c r="AX2256" i="1"/>
  <c r="AW2256" i="1"/>
  <c r="AV2256" i="1"/>
  <c r="AU2256" i="1"/>
  <c r="AT2256" i="1"/>
  <c r="AS2256" i="1"/>
  <c r="AR2256" i="1"/>
  <c r="AQ2256" i="1"/>
  <c r="AP2256" i="1"/>
  <c r="AO2256" i="1"/>
  <c r="AN2256" i="1"/>
  <c r="AM2256" i="1"/>
  <c r="AL2256" i="1"/>
  <c r="BE2255" i="1"/>
  <c r="BD2255" i="1"/>
  <c r="BC2255" i="1"/>
  <c r="BB2255" i="1"/>
  <c r="BA2255" i="1"/>
  <c r="AZ2255" i="1"/>
  <c r="AY2255" i="1"/>
  <c r="AX2255" i="1"/>
  <c r="AW2255" i="1"/>
  <c r="AV2255" i="1"/>
  <c r="AU2255" i="1"/>
  <c r="AT2255" i="1"/>
  <c r="AS2255" i="1"/>
  <c r="AR2255" i="1"/>
  <c r="AQ2255" i="1"/>
  <c r="AP2255" i="1"/>
  <c r="AO2255" i="1"/>
  <c r="AN2255" i="1"/>
  <c r="AM2255" i="1"/>
  <c r="AL2255" i="1"/>
  <c r="BE2254" i="1"/>
  <c r="BD2254" i="1"/>
  <c r="BC2254" i="1"/>
  <c r="BB2254" i="1"/>
  <c r="BA2254" i="1"/>
  <c r="AZ2254" i="1"/>
  <c r="AY2254" i="1"/>
  <c r="AX2254" i="1"/>
  <c r="AW2254" i="1"/>
  <c r="AV2254" i="1"/>
  <c r="AU2254" i="1"/>
  <c r="AT2254" i="1"/>
  <c r="AS2254" i="1"/>
  <c r="AR2254" i="1"/>
  <c r="AQ2254" i="1"/>
  <c r="AP2254" i="1"/>
  <c r="AO2254" i="1"/>
  <c r="AN2254" i="1"/>
  <c r="AM2254" i="1"/>
  <c r="AL2254" i="1"/>
  <c r="BE2253" i="1"/>
  <c r="BD2253" i="1"/>
  <c r="BC2253" i="1"/>
  <c r="BB2253" i="1"/>
  <c r="BA2253" i="1"/>
  <c r="AZ2253" i="1"/>
  <c r="AY2253" i="1"/>
  <c r="AX2253" i="1"/>
  <c r="AW2253" i="1"/>
  <c r="AV2253" i="1"/>
  <c r="AU2253" i="1"/>
  <c r="AT2253" i="1"/>
  <c r="AS2253" i="1"/>
  <c r="AR2253" i="1"/>
  <c r="AQ2253" i="1"/>
  <c r="AP2253" i="1"/>
  <c r="AO2253" i="1"/>
  <c r="AN2253" i="1"/>
  <c r="AM2253" i="1"/>
  <c r="AL2253" i="1"/>
  <c r="BE2252" i="1"/>
  <c r="BD2252" i="1"/>
  <c r="BC2252" i="1"/>
  <c r="BB2252" i="1"/>
  <c r="BA2252" i="1"/>
  <c r="AZ2252" i="1"/>
  <c r="AY2252" i="1"/>
  <c r="AX2252" i="1"/>
  <c r="AW2252" i="1"/>
  <c r="AV2252" i="1"/>
  <c r="AU2252" i="1"/>
  <c r="AT2252" i="1"/>
  <c r="AS2252" i="1"/>
  <c r="AR2252" i="1"/>
  <c r="AQ2252" i="1"/>
  <c r="AP2252" i="1"/>
  <c r="AO2252" i="1"/>
  <c r="AN2252" i="1"/>
  <c r="AM2252" i="1"/>
  <c r="AL2252" i="1"/>
  <c r="BE2251" i="1"/>
  <c r="BD2251" i="1"/>
  <c r="BC2251" i="1"/>
  <c r="BB2251" i="1"/>
  <c r="BA2251" i="1"/>
  <c r="AZ2251" i="1"/>
  <c r="AY2251" i="1"/>
  <c r="AX2251" i="1"/>
  <c r="AW2251" i="1"/>
  <c r="AV2251" i="1"/>
  <c r="AU2251" i="1"/>
  <c r="AT2251" i="1"/>
  <c r="AS2251" i="1"/>
  <c r="AR2251" i="1"/>
  <c r="AQ2251" i="1"/>
  <c r="AP2251" i="1"/>
  <c r="AO2251" i="1"/>
  <c r="AN2251" i="1"/>
  <c r="AM2251" i="1"/>
  <c r="AL2251" i="1"/>
  <c r="BE2250" i="1"/>
  <c r="BD2250" i="1"/>
  <c r="BC2250" i="1"/>
  <c r="BB2250" i="1"/>
  <c r="BA2250" i="1"/>
  <c r="AZ2250" i="1"/>
  <c r="AY2250" i="1"/>
  <c r="AX2250" i="1"/>
  <c r="AW2250" i="1"/>
  <c r="AV2250" i="1"/>
  <c r="AU2250" i="1"/>
  <c r="AT2250" i="1"/>
  <c r="AS2250" i="1"/>
  <c r="AR2250" i="1"/>
  <c r="AQ2250" i="1"/>
  <c r="AP2250" i="1"/>
  <c r="AO2250" i="1"/>
  <c r="AN2250" i="1"/>
  <c r="AM2250" i="1"/>
  <c r="AL2250" i="1"/>
  <c r="BE2249" i="1"/>
  <c r="BD2249" i="1"/>
  <c r="BC2249" i="1"/>
  <c r="BB2249" i="1"/>
  <c r="BA2249" i="1"/>
  <c r="AZ2249" i="1"/>
  <c r="AY2249" i="1"/>
  <c r="AX2249" i="1"/>
  <c r="AW2249" i="1"/>
  <c r="AV2249" i="1"/>
  <c r="AU2249" i="1"/>
  <c r="AT2249" i="1"/>
  <c r="AS2249" i="1"/>
  <c r="AR2249" i="1"/>
  <c r="AQ2249" i="1"/>
  <c r="AP2249" i="1"/>
  <c r="AO2249" i="1"/>
  <c r="AN2249" i="1"/>
  <c r="AM2249" i="1"/>
  <c r="AL2249" i="1"/>
  <c r="BE2248" i="1"/>
  <c r="BD2248" i="1"/>
  <c r="BC2248" i="1"/>
  <c r="BB2248" i="1"/>
  <c r="BA2248" i="1"/>
  <c r="AZ2248" i="1"/>
  <c r="AY2248" i="1"/>
  <c r="AX2248" i="1"/>
  <c r="AW2248" i="1"/>
  <c r="AV2248" i="1"/>
  <c r="AU2248" i="1"/>
  <c r="AT2248" i="1"/>
  <c r="AS2248" i="1"/>
  <c r="AR2248" i="1"/>
  <c r="AQ2248" i="1"/>
  <c r="AP2248" i="1"/>
  <c r="AO2248" i="1"/>
  <c r="AN2248" i="1"/>
  <c r="AM2248" i="1"/>
  <c r="AL2248" i="1"/>
  <c r="BE2247" i="1"/>
  <c r="BD2247" i="1"/>
  <c r="BC2247" i="1"/>
  <c r="BB2247" i="1"/>
  <c r="BA2247" i="1"/>
  <c r="AZ2247" i="1"/>
  <c r="AY2247" i="1"/>
  <c r="AX2247" i="1"/>
  <c r="AW2247" i="1"/>
  <c r="AV2247" i="1"/>
  <c r="AU2247" i="1"/>
  <c r="AT2247" i="1"/>
  <c r="AS2247" i="1"/>
  <c r="AR2247" i="1"/>
  <c r="AQ2247" i="1"/>
  <c r="AP2247" i="1"/>
  <c r="AO2247" i="1"/>
  <c r="AN2247" i="1"/>
  <c r="AM2247" i="1"/>
  <c r="AL2247" i="1"/>
  <c r="BE2246" i="1"/>
  <c r="BD2246" i="1"/>
  <c r="BC2246" i="1"/>
  <c r="BB2246" i="1"/>
  <c r="BA2246" i="1"/>
  <c r="AZ2246" i="1"/>
  <c r="AY2246" i="1"/>
  <c r="AX2246" i="1"/>
  <c r="AW2246" i="1"/>
  <c r="AV2246" i="1"/>
  <c r="AU2246" i="1"/>
  <c r="AT2246" i="1"/>
  <c r="AS2246" i="1"/>
  <c r="AR2246" i="1"/>
  <c r="AQ2246" i="1"/>
  <c r="AP2246" i="1"/>
  <c r="AO2246" i="1"/>
  <c r="AN2246" i="1"/>
  <c r="AM2246" i="1"/>
  <c r="AL2246" i="1"/>
  <c r="BE2245" i="1"/>
  <c r="BD2245" i="1"/>
  <c r="BC2245" i="1"/>
  <c r="BB2245" i="1"/>
  <c r="BA2245" i="1"/>
  <c r="AZ2245" i="1"/>
  <c r="AY2245" i="1"/>
  <c r="AX2245" i="1"/>
  <c r="AW2245" i="1"/>
  <c r="AV2245" i="1"/>
  <c r="AU2245" i="1"/>
  <c r="AT2245" i="1"/>
  <c r="AS2245" i="1"/>
  <c r="AR2245" i="1"/>
  <c r="AQ2245" i="1"/>
  <c r="AP2245" i="1"/>
  <c r="AO2245" i="1"/>
  <c r="AN2245" i="1"/>
  <c r="AM2245" i="1"/>
  <c r="AL2245" i="1"/>
  <c r="BE2244" i="1"/>
  <c r="BD2244" i="1"/>
  <c r="BC2244" i="1"/>
  <c r="BB2244" i="1"/>
  <c r="BA2244" i="1"/>
  <c r="AZ2244" i="1"/>
  <c r="AY2244" i="1"/>
  <c r="AX2244" i="1"/>
  <c r="AW2244" i="1"/>
  <c r="AV2244" i="1"/>
  <c r="AU2244" i="1"/>
  <c r="AT2244" i="1"/>
  <c r="AS2244" i="1"/>
  <c r="AR2244" i="1"/>
  <c r="AQ2244" i="1"/>
  <c r="AP2244" i="1"/>
  <c r="AO2244" i="1"/>
  <c r="AN2244" i="1"/>
  <c r="AM2244" i="1"/>
  <c r="AL2244" i="1"/>
  <c r="BE2243" i="1"/>
  <c r="BD2243" i="1"/>
  <c r="BC2243" i="1"/>
  <c r="BB2243" i="1"/>
  <c r="BA2243" i="1"/>
  <c r="AZ2243" i="1"/>
  <c r="AY2243" i="1"/>
  <c r="AX2243" i="1"/>
  <c r="AW2243" i="1"/>
  <c r="AV2243" i="1"/>
  <c r="AU2243" i="1"/>
  <c r="AT2243" i="1"/>
  <c r="AS2243" i="1"/>
  <c r="AR2243" i="1"/>
  <c r="AQ2243" i="1"/>
  <c r="AP2243" i="1"/>
  <c r="AO2243" i="1"/>
  <c r="AN2243" i="1"/>
  <c r="AM2243" i="1"/>
  <c r="AL2243" i="1"/>
  <c r="BE2242" i="1"/>
  <c r="BD2242" i="1"/>
  <c r="BC2242" i="1"/>
  <c r="BB2242" i="1"/>
  <c r="BA2242" i="1"/>
  <c r="AZ2242" i="1"/>
  <c r="AY2242" i="1"/>
  <c r="AX2242" i="1"/>
  <c r="AW2242" i="1"/>
  <c r="AV2242" i="1"/>
  <c r="AU2242" i="1"/>
  <c r="AT2242" i="1"/>
  <c r="AS2242" i="1"/>
  <c r="AR2242" i="1"/>
  <c r="AQ2242" i="1"/>
  <c r="AP2242" i="1"/>
  <c r="AO2242" i="1"/>
  <c r="AN2242" i="1"/>
  <c r="AM2242" i="1"/>
  <c r="AL2242" i="1"/>
  <c r="BE2241" i="1"/>
  <c r="BD2241" i="1"/>
  <c r="BC2241" i="1"/>
  <c r="BB2241" i="1"/>
  <c r="BA2241" i="1"/>
  <c r="AZ2241" i="1"/>
  <c r="AY2241" i="1"/>
  <c r="AX2241" i="1"/>
  <c r="AW2241" i="1"/>
  <c r="AV2241" i="1"/>
  <c r="AU2241" i="1"/>
  <c r="AT2241" i="1"/>
  <c r="AS2241" i="1"/>
  <c r="AR2241" i="1"/>
  <c r="AQ2241" i="1"/>
  <c r="AP2241" i="1"/>
  <c r="AO2241" i="1"/>
  <c r="AN2241" i="1"/>
  <c r="AM2241" i="1"/>
  <c r="AL2241" i="1"/>
  <c r="BE2240" i="1"/>
  <c r="BD2240" i="1"/>
  <c r="BC2240" i="1"/>
  <c r="BB2240" i="1"/>
  <c r="BA2240" i="1"/>
  <c r="AZ2240" i="1"/>
  <c r="AY2240" i="1"/>
  <c r="AX2240" i="1"/>
  <c r="AW2240" i="1"/>
  <c r="AV2240" i="1"/>
  <c r="AU2240" i="1"/>
  <c r="AT2240" i="1"/>
  <c r="AS2240" i="1"/>
  <c r="AR2240" i="1"/>
  <c r="AQ2240" i="1"/>
  <c r="AP2240" i="1"/>
  <c r="AO2240" i="1"/>
  <c r="AN2240" i="1"/>
  <c r="AM2240" i="1"/>
  <c r="AL2240" i="1"/>
  <c r="BE2239" i="1"/>
  <c r="BD2239" i="1"/>
  <c r="BC2239" i="1"/>
  <c r="BB2239" i="1"/>
  <c r="BA2239" i="1"/>
  <c r="AZ2239" i="1"/>
  <c r="AY2239" i="1"/>
  <c r="AX2239" i="1"/>
  <c r="AW2239" i="1"/>
  <c r="AV2239" i="1"/>
  <c r="AU2239" i="1"/>
  <c r="AT2239" i="1"/>
  <c r="AS2239" i="1"/>
  <c r="AR2239" i="1"/>
  <c r="AQ2239" i="1"/>
  <c r="AP2239" i="1"/>
  <c r="AO2239" i="1"/>
  <c r="AN2239" i="1"/>
  <c r="AM2239" i="1"/>
  <c r="AL2239" i="1"/>
  <c r="BE2238" i="1"/>
  <c r="BD2238" i="1"/>
  <c r="BC2238" i="1"/>
  <c r="BB2238" i="1"/>
  <c r="BA2238" i="1"/>
  <c r="AZ2238" i="1"/>
  <c r="AY2238" i="1"/>
  <c r="AX2238" i="1"/>
  <c r="AW2238" i="1"/>
  <c r="AV2238" i="1"/>
  <c r="AU2238" i="1"/>
  <c r="AT2238" i="1"/>
  <c r="AS2238" i="1"/>
  <c r="AR2238" i="1"/>
  <c r="AQ2238" i="1"/>
  <c r="AP2238" i="1"/>
  <c r="AO2238" i="1"/>
  <c r="AN2238" i="1"/>
  <c r="AM2238" i="1"/>
  <c r="AL2238" i="1"/>
  <c r="BE2237" i="1"/>
  <c r="BD2237" i="1"/>
  <c r="BC2237" i="1"/>
  <c r="BB2237" i="1"/>
  <c r="BA2237" i="1"/>
  <c r="AZ2237" i="1"/>
  <c r="AY2237" i="1"/>
  <c r="AX2237" i="1"/>
  <c r="AW2237" i="1"/>
  <c r="AV2237" i="1"/>
  <c r="AU2237" i="1"/>
  <c r="AT2237" i="1"/>
  <c r="AS2237" i="1"/>
  <c r="AR2237" i="1"/>
  <c r="AQ2237" i="1"/>
  <c r="AP2237" i="1"/>
  <c r="AO2237" i="1"/>
  <c r="AN2237" i="1"/>
  <c r="AM2237" i="1"/>
  <c r="AL2237" i="1"/>
  <c r="BE2236" i="1"/>
  <c r="BD2236" i="1"/>
  <c r="BC2236" i="1"/>
  <c r="BB2236" i="1"/>
  <c r="BA2236" i="1"/>
  <c r="AZ2236" i="1"/>
  <c r="AY2236" i="1"/>
  <c r="AX2236" i="1"/>
  <c r="AW2236" i="1"/>
  <c r="AV2236" i="1"/>
  <c r="AU2236" i="1"/>
  <c r="AT2236" i="1"/>
  <c r="AS2236" i="1"/>
  <c r="AR2236" i="1"/>
  <c r="AQ2236" i="1"/>
  <c r="AP2236" i="1"/>
  <c r="AO2236" i="1"/>
  <c r="AN2236" i="1"/>
  <c r="AM2236" i="1"/>
  <c r="AL2236" i="1"/>
  <c r="BE2235" i="1"/>
  <c r="BD2235" i="1"/>
  <c r="BC2235" i="1"/>
  <c r="BB2235" i="1"/>
  <c r="BA2235" i="1"/>
  <c r="AZ2235" i="1"/>
  <c r="AY2235" i="1"/>
  <c r="AX2235" i="1"/>
  <c r="AW2235" i="1"/>
  <c r="AV2235" i="1"/>
  <c r="AU2235" i="1"/>
  <c r="AT2235" i="1"/>
  <c r="AS2235" i="1"/>
  <c r="AR2235" i="1"/>
  <c r="AQ2235" i="1"/>
  <c r="AP2235" i="1"/>
  <c r="AO2235" i="1"/>
  <c r="AN2235" i="1"/>
  <c r="AM2235" i="1"/>
  <c r="AL2235" i="1"/>
  <c r="BE2234" i="1"/>
  <c r="BD2234" i="1"/>
  <c r="BC2234" i="1"/>
  <c r="BB2234" i="1"/>
  <c r="BA2234" i="1"/>
  <c r="AZ2234" i="1"/>
  <c r="AY2234" i="1"/>
  <c r="AX2234" i="1"/>
  <c r="AW2234" i="1"/>
  <c r="AV2234" i="1"/>
  <c r="AU2234" i="1"/>
  <c r="AT2234" i="1"/>
  <c r="AS2234" i="1"/>
  <c r="AR2234" i="1"/>
  <c r="AQ2234" i="1"/>
  <c r="AP2234" i="1"/>
  <c r="AO2234" i="1"/>
  <c r="AN2234" i="1"/>
  <c r="AM2234" i="1"/>
  <c r="AL2234" i="1"/>
  <c r="BE2233" i="1"/>
  <c r="BD2233" i="1"/>
  <c r="BC2233" i="1"/>
  <c r="BB2233" i="1"/>
  <c r="BA2233" i="1"/>
  <c r="AZ2233" i="1"/>
  <c r="AY2233" i="1"/>
  <c r="AX2233" i="1"/>
  <c r="AW2233" i="1"/>
  <c r="AV2233" i="1"/>
  <c r="AU2233" i="1"/>
  <c r="AT2233" i="1"/>
  <c r="AS2233" i="1"/>
  <c r="AR2233" i="1"/>
  <c r="AQ2233" i="1"/>
  <c r="AP2233" i="1"/>
  <c r="AO2233" i="1"/>
  <c r="AN2233" i="1"/>
  <c r="AM2233" i="1"/>
  <c r="AL2233" i="1"/>
  <c r="BE2232" i="1"/>
  <c r="BD2232" i="1"/>
  <c r="BC2232" i="1"/>
  <c r="BB2232" i="1"/>
  <c r="BA2232" i="1"/>
  <c r="AZ2232" i="1"/>
  <c r="AY2232" i="1"/>
  <c r="AX2232" i="1"/>
  <c r="AW2232" i="1"/>
  <c r="AV2232" i="1"/>
  <c r="AU2232" i="1"/>
  <c r="AT2232" i="1"/>
  <c r="AS2232" i="1"/>
  <c r="AR2232" i="1"/>
  <c r="AQ2232" i="1"/>
  <c r="AP2232" i="1"/>
  <c r="AO2232" i="1"/>
  <c r="AN2232" i="1"/>
  <c r="AM2232" i="1"/>
  <c r="AL2232" i="1"/>
  <c r="BE2231" i="1"/>
  <c r="BD2231" i="1"/>
  <c r="BC2231" i="1"/>
  <c r="BB2231" i="1"/>
  <c r="BA2231" i="1"/>
  <c r="AZ2231" i="1"/>
  <c r="AY2231" i="1"/>
  <c r="AX2231" i="1"/>
  <c r="AW2231" i="1"/>
  <c r="AV2231" i="1"/>
  <c r="AU2231" i="1"/>
  <c r="AT2231" i="1"/>
  <c r="AS2231" i="1"/>
  <c r="AR2231" i="1"/>
  <c r="AQ2231" i="1"/>
  <c r="AP2231" i="1"/>
  <c r="AO2231" i="1"/>
  <c r="AN2231" i="1"/>
  <c r="AM2231" i="1"/>
  <c r="AL2231" i="1"/>
  <c r="BE2230" i="1"/>
  <c r="BD2230" i="1"/>
  <c r="BC2230" i="1"/>
  <c r="BB2230" i="1"/>
  <c r="BA2230" i="1"/>
  <c r="AZ2230" i="1"/>
  <c r="AY2230" i="1"/>
  <c r="AX2230" i="1"/>
  <c r="AW2230" i="1"/>
  <c r="AV2230" i="1"/>
  <c r="AU2230" i="1"/>
  <c r="AT2230" i="1"/>
  <c r="AS2230" i="1"/>
  <c r="AR2230" i="1"/>
  <c r="AQ2230" i="1"/>
  <c r="AP2230" i="1"/>
  <c r="AO2230" i="1"/>
  <c r="AN2230" i="1"/>
  <c r="AM2230" i="1"/>
  <c r="AL2230" i="1"/>
  <c r="BE2229" i="1"/>
  <c r="BD2229" i="1"/>
  <c r="BC2229" i="1"/>
  <c r="BB2229" i="1"/>
  <c r="BA2229" i="1"/>
  <c r="AZ2229" i="1"/>
  <c r="AY2229" i="1"/>
  <c r="AX2229" i="1"/>
  <c r="AW2229" i="1"/>
  <c r="AV2229" i="1"/>
  <c r="AU2229" i="1"/>
  <c r="AT2229" i="1"/>
  <c r="AS2229" i="1"/>
  <c r="AR2229" i="1"/>
  <c r="AQ2229" i="1"/>
  <c r="AP2229" i="1"/>
  <c r="AO2229" i="1"/>
  <c r="AN2229" i="1"/>
  <c r="AM2229" i="1"/>
  <c r="AL2229" i="1"/>
  <c r="BE2228" i="1"/>
  <c r="BD2228" i="1"/>
  <c r="BC2228" i="1"/>
  <c r="BB2228" i="1"/>
  <c r="BA2228" i="1"/>
  <c r="AZ2228" i="1"/>
  <c r="AY2228" i="1"/>
  <c r="AX2228" i="1"/>
  <c r="AW2228" i="1"/>
  <c r="AV2228" i="1"/>
  <c r="AU2228" i="1"/>
  <c r="AT2228" i="1"/>
  <c r="AS2228" i="1"/>
  <c r="AR2228" i="1"/>
  <c r="AQ2228" i="1"/>
  <c r="AP2228" i="1"/>
  <c r="AO2228" i="1"/>
  <c r="AN2228" i="1"/>
  <c r="AM2228" i="1"/>
  <c r="AL2228" i="1"/>
  <c r="BE2227" i="1"/>
  <c r="BD2227" i="1"/>
  <c r="BC2227" i="1"/>
  <c r="BB2227" i="1"/>
  <c r="BA2227" i="1"/>
  <c r="AZ2227" i="1"/>
  <c r="AY2227" i="1"/>
  <c r="AX2227" i="1"/>
  <c r="AW2227" i="1"/>
  <c r="AV2227" i="1"/>
  <c r="AU2227" i="1"/>
  <c r="AT2227" i="1"/>
  <c r="AS2227" i="1"/>
  <c r="AR2227" i="1"/>
  <c r="AQ2227" i="1"/>
  <c r="AP2227" i="1"/>
  <c r="AO2227" i="1"/>
  <c r="AN2227" i="1"/>
  <c r="AM2227" i="1"/>
  <c r="AL2227" i="1"/>
  <c r="BE2226" i="1"/>
  <c r="BD2226" i="1"/>
  <c r="BC2226" i="1"/>
  <c r="BB2226" i="1"/>
  <c r="BA2226" i="1"/>
  <c r="AZ2226" i="1"/>
  <c r="AY2226" i="1"/>
  <c r="AX2226" i="1"/>
  <c r="AW2226" i="1"/>
  <c r="AV2226" i="1"/>
  <c r="AU2226" i="1"/>
  <c r="AT2226" i="1"/>
  <c r="AS2226" i="1"/>
  <c r="AR2226" i="1"/>
  <c r="AQ2226" i="1"/>
  <c r="AP2226" i="1"/>
  <c r="AO2226" i="1"/>
  <c r="AN2226" i="1"/>
  <c r="AM2226" i="1"/>
  <c r="AL2226" i="1"/>
  <c r="BE2225" i="1"/>
  <c r="BD2225" i="1"/>
  <c r="BC2225" i="1"/>
  <c r="BB2225" i="1"/>
  <c r="BA2225" i="1"/>
  <c r="AZ2225" i="1"/>
  <c r="AY2225" i="1"/>
  <c r="AX2225" i="1"/>
  <c r="AW2225" i="1"/>
  <c r="AV2225" i="1"/>
  <c r="AU2225" i="1"/>
  <c r="AT2225" i="1"/>
  <c r="AS2225" i="1"/>
  <c r="AR2225" i="1"/>
  <c r="AQ2225" i="1"/>
  <c r="AP2225" i="1"/>
  <c r="AO2225" i="1"/>
  <c r="AN2225" i="1"/>
  <c r="AM2225" i="1"/>
  <c r="AL2225" i="1"/>
  <c r="BE2224" i="1"/>
  <c r="BD2224" i="1"/>
  <c r="BC2224" i="1"/>
  <c r="BB2224" i="1"/>
  <c r="BA2224" i="1"/>
  <c r="AZ2224" i="1"/>
  <c r="AY2224" i="1"/>
  <c r="AX2224" i="1"/>
  <c r="AW2224" i="1"/>
  <c r="AV2224" i="1"/>
  <c r="AU2224" i="1"/>
  <c r="AT2224" i="1"/>
  <c r="AS2224" i="1"/>
  <c r="AR2224" i="1"/>
  <c r="AQ2224" i="1"/>
  <c r="AP2224" i="1"/>
  <c r="AO2224" i="1"/>
  <c r="AN2224" i="1"/>
  <c r="AM2224" i="1"/>
  <c r="AL2224" i="1"/>
  <c r="BE2223" i="1"/>
  <c r="BD2223" i="1"/>
  <c r="BC2223" i="1"/>
  <c r="BB2223" i="1"/>
  <c r="BA2223" i="1"/>
  <c r="AZ2223" i="1"/>
  <c r="AY2223" i="1"/>
  <c r="AX2223" i="1"/>
  <c r="AW2223" i="1"/>
  <c r="AV2223" i="1"/>
  <c r="AU2223" i="1"/>
  <c r="AT2223" i="1"/>
  <c r="AS2223" i="1"/>
  <c r="AR2223" i="1"/>
  <c r="AQ2223" i="1"/>
  <c r="AP2223" i="1"/>
  <c r="AO2223" i="1"/>
  <c r="AN2223" i="1"/>
  <c r="AM2223" i="1"/>
  <c r="AL2223" i="1"/>
  <c r="BE2222" i="1"/>
  <c r="BD2222" i="1"/>
  <c r="BC2222" i="1"/>
  <c r="BB2222" i="1"/>
  <c r="BA2222" i="1"/>
  <c r="AZ2222" i="1"/>
  <c r="AY2222" i="1"/>
  <c r="AX2222" i="1"/>
  <c r="AW2222" i="1"/>
  <c r="AV2222" i="1"/>
  <c r="AU2222" i="1"/>
  <c r="AT2222" i="1"/>
  <c r="AS2222" i="1"/>
  <c r="AR2222" i="1"/>
  <c r="AQ2222" i="1"/>
  <c r="AP2222" i="1"/>
  <c r="AO2222" i="1"/>
  <c r="AN2222" i="1"/>
  <c r="AM2222" i="1"/>
  <c r="AL2222" i="1"/>
  <c r="BE2221" i="1"/>
  <c r="BD2221" i="1"/>
  <c r="BC2221" i="1"/>
  <c r="BB2221" i="1"/>
  <c r="BA2221" i="1"/>
  <c r="AZ2221" i="1"/>
  <c r="AY2221" i="1"/>
  <c r="AX2221" i="1"/>
  <c r="AW2221" i="1"/>
  <c r="AV2221" i="1"/>
  <c r="AU2221" i="1"/>
  <c r="AT2221" i="1"/>
  <c r="AS2221" i="1"/>
  <c r="AR2221" i="1"/>
  <c r="AQ2221" i="1"/>
  <c r="AP2221" i="1"/>
  <c r="AO2221" i="1"/>
  <c r="AN2221" i="1"/>
  <c r="AM2221" i="1"/>
  <c r="AL2221" i="1"/>
  <c r="BE2220" i="1"/>
  <c r="BD2220" i="1"/>
  <c r="BC2220" i="1"/>
  <c r="BB2220" i="1"/>
  <c r="BA2220" i="1"/>
  <c r="AZ2220" i="1"/>
  <c r="AY2220" i="1"/>
  <c r="AX2220" i="1"/>
  <c r="AW2220" i="1"/>
  <c r="AV2220" i="1"/>
  <c r="AU2220" i="1"/>
  <c r="AT2220" i="1"/>
  <c r="AS2220" i="1"/>
  <c r="AR2220" i="1"/>
  <c r="AQ2220" i="1"/>
  <c r="AP2220" i="1"/>
  <c r="AO2220" i="1"/>
  <c r="AN2220" i="1"/>
  <c r="AM2220" i="1"/>
  <c r="AL2220" i="1"/>
  <c r="BE2219" i="1"/>
  <c r="BD2219" i="1"/>
  <c r="BC2219" i="1"/>
  <c r="BB2219" i="1"/>
  <c r="BA2219" i="1"/>
  <c r="AZ2219" i="1"/>
  <c r="AY2219" i="1"/>
  <c r="AX2219" i="1"/>
  <c r="AW2219" i="1"/>
  <c r="AV2219" i="1"/>
  <c r="AU2219" i="1"/>
  <c r="AT2219" i="1"/>
  <c r="AS2219" i="1"/>
  <c r="AR2219" i="1"/>
  <c r="AQ2219" i="1"/>
  <c r="AP2219" i="1"/>
  <c r="AO2219" i="1"/>
  <c r="AN2219" i="1"/>
  <c r="AM2219" i="1"/>
  <c r="AL2219" i="1"/>
  <c r="BE2218" i="1"/>
  <c r="BD2218" i="1"/>
  <c r="BC2218" i="1"/>
  <c r="BB2218" i="1"/>
  <c r="BA2218" i="1"/>
  <c r="AZ2218" i="1"/>
  <c r="AY2218" i="1"/>
  <c r="AX2218" i="1"/>
  <c r="AW2218" i="1"/>
  <c r="AV2218" i="1"/>
  <c r="AU2218" i="1"/>
  <c r="AT2218" i="1"/>
  <c r="AS2218" i="1"/>
  <c r="AR2218" i="1"/>
  <c r="AQ2218" i="1"/>
  <c r="AP2218" i="1"/>
  <c r="AO2218" i="1"/>
  <c r="AN2218" i="1"/>
  <c r="AM2218" i="1"/>
  <c r="AL2218" i="1"/>
  <c r="BE2217" i="1"/>
  <c r="BD2217" i="1"/>
  <c r="BC2217" i="1"/>
  <c r="BB2217" i="1"/>
  <c r="BA2217" i="1"/>
  <c r="AZ2217" i="1"/>
  <c r="AY2217" i="1"/>
  <c r="AX2217" i="1"/>
  <c r="AW2217" i="1"/>
  <c r="AV2217" i="1"/>
  <c r="AU2217" i="1"/>
  <c r="AT2217" i="1"/>
  <c r="AS2217" i="1"/>
  <c r="AR2217" i="1"/>
  <c r="AQ2217" i="1"/>
  <c r="AP2217" i="1"/>
  <c r="AO2217" i="1"/>
  <c r="AN2217" i="1"/>
  <c r="AM2217" i="1"/>
  <c r="AL2217" i="1"/>
  <c r="BE2216" i="1"/>
  <c r="BD2216" i="1"/>
  <c r="BC2216" i="1"/>
  <c r="BB2216" i="1"/>
  <c r="BA2216" i="1"/>
  <c r="AZ2216" i="1"/>
  <c r="AY2216" i="1"/>
  <c r="AX2216" i="1"/>
  <c r="AW2216" i="1"/>
  <c r="AV2216" i="1"/>
  <c r="AU2216" i="1"/>
  <c r="AT2216" i="1"/>
  <c r="AS2216" i="1"/>
  <c r="AR2216" i="1"/>
  <c r="AQ2216" i="1"/>
  <c r="AP2216" i="1"/>
  <c r="AO2216" i="1"/>
  <c r="AN2216" i="1"/>
  <c r="AM2216" i="1"/>
  <c r="AL2216" i="1"/>
  <c r="BE2215" i="1"/>
  <c r="BD2215" i="1"/>
  <c r="BC2215" i="1"/>
  <c r="BB2215" i="1"/>
  <c r="BA2215" i="1"/>
  <c r="AZ2215" i="1"/>
  <c r="AY2215" i="1"/>
  <c r="AX2215" i="1"/>
  <c r="AW2215" i="1"/>
  <c r="AV2215" i="1"/>
  <c r="AU2215" i="1"/>
  <c r="AT2215" i="1"/>
  <c r="AS2215" i="1"/>
  <c r="AR2215" i="1"/>
  <c r="AQ2215" i="1"/>
  <c r="AP2215" i="1"/>
  <c r="AO2215" i="1"/>
  <c r="AN2215" i="1"/>
  <c r="AM2215" i="1"/>
  <c r="AL2215" i="1"/>
  <c r="BE2214" i="1"/>
  <c r="BD2214" i="1"/>
  <c r="BC2214" i="1"/>
  <c r="BB2214" i="1"/>
  <c r="BA2214" i="1"/>
  <c r="AZ2214" i="1"/>
  <c r="AY2214" i="1"/>
  <c r="AX2214" i="1"/>
  <c r="AW2214" i="1"/>
  <c r="AV2214" i="1"/>
  <c r="AU2214" i="1"/>
  <c r="AT2214" i="1"/>
  <c r="AS2214" i="1"/>
  <c r="AR2214" i="1"/>
  <c r="AQ2214" i="1"/>
  <c r="AP2214" i="1"/>
  <c r="AO2214" i="1"/>
  <c r="AN2214" i="1"/>
  <c r="AM2214" i="1"/>
  <c r="AL2214" i="1"/>
  <c r="BE2213" i="1"/>
  <c r="BD2213" i="1"/>
  <c r="BC2213" i="1"/>
  <c r="BB2213" i="1"/>
  <c r="BA2213" i="1"/>
  <c r="AZ2213" i="1"/>
  <c r="AY2213" i="1"/>
  <c r="AX2213" i="1"/>
  <c r="AW2213" i="1"/>
  <c r="AV2213" i="1"/>
  <c r="AU2213" i="1"/>
  <c r="AT2213" i="1"/>
  <c r="AS2213" i="1"/>
  <c r="AR2213" i="1"/>
  <c r="AQ2213" i="1"/>
  <c r="AP2213" i="1"/>
  <c r="AO2213" i="1"/>
  <c r="AN2213" i="1"/>
  <c r="AM2213" i="1"/>
  <c r="AL2213" i="1"/>
  <c r="BE2212" i="1"/>
  <c r="BD2212" i="1"/>
  <c r="BC2212" i="1"/>
  <c r="BB2212" i="1"/>
  <c r="BA2212" i="1"/>
  <c r="AZ2212" i="1"/>
  <c r="AY2212" i="1"/>
  <c r="AX2212" i="1"/>
  <c r="AW2212" i="1"/>
  <c r="AV2212" i="1"/>
  <c r="AU2212" i="1"/>
  <c r="AT2212" i="1"/>
  <c r="AS2212" i="1"/>
  <c r="AR2212" i="1"/>
  <c r="AQ2212" i="1"/>
  <c r="AP2212" i="1"/>
  <c r="AO2212" i="1"/>
  <c r="AN2212" i="1"/>
  <c r="AM2212" i="1"/>
  <c r="AL2212" i="1"/>
  <c r="BE2211" i="1"/>
  <c r="BD2211" i="1"/>
  <c r="BC2211" i="1"/>
  <c r="BB2211" i="1"/>
  <c r="BA2211" i="1"/>
  <c r="AZ2211" i="1"/>
  <c r="AY2211" i="1"/>
  <c r="AX2211" i="1"/>
  <c r="AW2211" i="1"/>
  <c r="AV2211" i="1"/>
  <c r="AU2211" i="1"/>
  <c r="AT2211" i="1"/>
  <c r="AS2211" i="1"/>
  <c r="AR2211" i="1"/>
  <c r="AQ2211" i="1"/>
  <c r="AP2211" i="1"/>
  <c r="AO2211" i="1"/>
  <c r="AN2211" i="1"/>
  <c r="AM2211" i="1"/>
  <c r="AL2211" i="1"/>
  <c r="BE2210" i="1"/>
  <c r="BD2210" i="1"/>
  <c r="BC2210" i="1"/>
  <c r="BB2210" i="1"/>
  <c r="BA2210" i="1"/>
  <c r="AZ2210" i="1"/>
  <c r="AY2210" i="1"/>
  <c r="AX2210" i="1"/>
  <c r="AW2210" i="1"/>
  <c r="AV2210" i="1"/>
  <c r="AU2210" i="1"/>
  <c r="AT2210" i="1"/>
  <c r="AS2210" i="1"/>
  <c r="AR2210" i="1"/>
  <c r="AQ2210" i="1"/>
  <c r="AP2210" i="1"/>
  <c r="AO2210" i="1"/>
  <c r="AN2210" i="1"/>
  <c r="AM2210" i="1"/>
  <c r="AL2210" i="1"/>
  <c r="BE2209" i="1"/>
  <c r="BD2209" i="1"/>
  <c r="BC2209" i="1"/>
  <c r="BB2209" i="1"/>
  <c r="BA2209" i="1"/>
  <c r="AZ2209" i="1"/>
  <c r="AY2209" i="1"/>
  <c r="AX2209" i="1"/>
  <c r="AW2209" i="1"/>
  <c r="AV2209" i="1"/>
  <c r="AU2209" i="1"/>
  <c r="AT2209" i="1"/>
  <c r="AS2209" i="1"/>
  <c r="AR2209" i="1"/>
  <c r="AQ2209" i="1"/>
  <c r="AP2209" i="1"/>
  <c r="AO2209" i="1"/>
  <c r="AN2209" i="1"/>
  <c r="AM2209" i="1"/>
  <c r="AL2209" i="1"/>
  <c r="BE2208" i="1"/>
  <c r="BD2208" i="1"/>
  <c r="BC2208" i="1"/>
  <c r="BB2208" i="1"/>
  <c r="BA2208" i="1"/>
  <c r="AZ2208" i="1"/>
  <c r="AY2208" i="1"/>
  <c r="AX2208" i="1"/>
  <c r="AW2208" i="1"/>
  <c r="AV2208" i="1"/>
  <c r="AU2208" i="1"/>
  <c r="AT2208" i="1"/>
  <c r="AS2208" i="1"/>
  <c r="AR2208" i="1"/>
  <c r="AQ2208" i="1"/>
  <c r="AP2208" i="1"/>
  <c r="AO2208" i="1"/>
  <c r="AN2208" i="1"/>
  <c r="AM2208" i="1"/>
  <c r="AL2208" i="1"/>
  <c r="BE2207" i="1"/>
  <c r="BD2207" i="1"/>
  <c r="BC2207" i="1"/>
  <c r="BB2207" i="1"/>
  <c r="BA2207" i="1"/>
  <c r="AZ2207" i="1"/>
  <c r="AY2207" i="1"/>
  <c r="AX2207" i="1"/>
  <c r="AW2207" i="1"/>
  <c r="AV2207" i="1"/>
  <c r="AU2207" i="1"/>
  <c r="AT2207" i="1"/>
  <c r="AS2207" i="1"/>
  <c r="AR2207" i="1"/>
  <c r="AQ2207" i="1"/>
  <c r="AP2207" i="1"/>
  <c r="AO2207" i="1"/>
  <c r="AN2207" i="1"/>
  <c r="AM2207" i="1"/>
  <c r="AL2207" i="1"/>
  <c r="BE2206" i="1"/>
  <c r="BD2206" i="1"/>
  <c r="BC2206" i="1"/>
  <c r="BB2206" i="1"/>
  <c r="BA2206" i="1"/>
  <c r="AZ2206" i="1"/>
  <c r="AY2206" i="1"/>
  <c r="AX2206" i="1"/>
  <c r="AW2206" i="1"/>
  <c r="AV2206" i="1"/>
  <c r="AU2206" i="1"/>
  <c r="AT2206" i="1"/>
  <c r="AS2206" i="1"/>
  <c r="AR2206" i="1"/>
  <c r="AQ2206" i="1"/>
  <c r="AP2206" i="1"/>
  <c r="AO2206" i="1"/>
  <c r="AN2206" i="1"/>
  <c r="AM2206" i="1"/>
  <c r="AL2206" i="1"/>
  <c r="BE2205" i="1"/>
  <c r="BD2205" i="1"/>
  <c r="BC2205" i="1"/>
  <c r="BB2205" i="1"/>
  <c r="BA2205" i="1"/>
  <c r="AZ2205" i="1"/>
  <c r="AY2205" i="1"/>
  <c r="AX2205" i="1"/>
  <c r="AW2205" i="1"/>
  <c r="AV2205" i="1"/>
  <c r="AU2205" i="1"/>
  <c r="AT2205" i="1"/>
  <c r="AS2205" i="1"/>
  <c r="AR2205" i="1"/>
  <c r="AQ2205" i="1"/>
  <c r="AP2205" i="1"/>
  <c r="AO2205" i="1"/>
  <c r="AN2205" i="1"/>
  <c r="AM2205" i="1"/>
  <c r="AL2205" i="1"/>
  <c r="BE2204" i="1"/>
  <c r="BD2204" i="1"/>
  <c r="BC2204" i="1"/>
  <c r="BB2204" i="1"/>
  <c r="BA2204" i="1"/>
  <c r="AZ2204" i="1"/>
  <c r="AY2204" i="1"/>
  <c r="AX2204" i="1"/>
  <c r="AW2204" i="1"/>
  <c r="AV2204" i="1"/>
  <c r="AU2204" i="1"/>
  <c r="AT2204" i="1"/>
  <c r="AS2204" i="1"/>
  <c r="AR2204" i="1"/>
  <c r="AQ2204" i="1"/>
  <c r="AP2204" i="1"/>
  <c r="AO2204" i="1"/>
  <c r="AN2204" i="1"/>
  <c r="AM2204" i="1"/>
  <c r="AL2204" i="1"/>
  <c r="BE2203" i="1"/>
  <c r="BD2203" i="1"/>
  <c r="BC2203" i="1"/>
  <c r="BB2203" i="1"/>
  <c r="BA2203" i="1"/>
  <c r="AZ2203" i="1"/>
  <c r="AY2203" i="1"/>
  <c r="AX2203" i="1"/>
  <c r="AW2203" i="1"/>
  <c r="AV2203" i="1"/>
  <c r="AU2203" i="1"/>
  <c r="AT2203" i="1"/>
  <c r="AS2203" i="1"/>
  <c r="AR2203" i="1"/>
  <c r="AQ2203" i="1"/>
  <c r="AP2203" i="1"/>
  <c r="AO2203" i="1"/>
  <c r="AN2203" i="1"/>
  <c r="AM2203" i="1"/>
  <c r="AL2203" i="1"/>
  <c r="BE2202" i="1"/>
  <c r="BD2202" i="1"/>
  <c r="BC2202" i="1"/>
  <c r="BB2202" i="1"/>
  <c r="BA2202" i="1"/>
  <c r="AZ2202" i="1"/>
  <c r="AY2202" i="1"/>
  <c r="AX2202" i="1"/>
  <c r="AW2202" i="1"/>
  <c r="AV2202" i="1"/>
  <c r="AU2202" i="1"/>
  <c r="AT2202" i="1"/>
  <c r="AS2202" i="1"/>
  <c r="AR2202" i="1"/>
  <c r="AQ2202" i="1"/>
  <c r="AP2202" i="1"/>
  <c r="AO2202" i="1"/>
  <c r="AN2202" i="1"/>
  <c r="AM2202" i="1"/>
  <c r="AL2202" i="1"/>
  <c r="BE2201" i="1"/>
  <c r="BD2201" i="1"/>
  <c r="BC2201" i="1"/>
  <c r="BB2201" i="1"/>
  <c r="BA2201" i="1"/>
  <c r="AZ2201" i="1"/>
  <c r="AY2201" i="1"/>
  <c r="AX2201" i="1"/>
  <c r="AW2201" i="1"/>
  <c r="AV2201" i="1"/>
  <c r="AU2201" i="1"/>
  <c r="AT2201" i="1"/>
  <c r="AS2201" i="1"/>
  <c r="AR2201" i="1"/>
  <c r="AQ2201" i="1"/>
  <c r="AP2201" i="1"/>
  <c r="AO2201" i="1"/>
  <c r="AN2201" i="1"/>
  <c r="AM2201" i="1"/>
  <c r="AL2201" i="1"/>
  <c r="BE2200" i="1"/>
  <c r="BD2200" i="1"/>
  <c r="BC2200" i="1"/>
  <c r="BB2200" i="1"/>
  <c r="BA2200" i="1"/>
  <c r="AZ2200" i="1"/>
  <c r="AY2200" i="1"/>
  <c r="AX2200" i="1"/>
  <c r="AW2200" i="1"/>
  <c r="AV2200" i="1"/>
  <c r="AU2200" i="1"/>
  <c r="AT2200" i="1"/>
  <c r="AS2200" i="1"/>
  <c r="AR2200" i="1"/>
  <c r="AQ2200" i="1"/>
  <c r="AP2200" i="1"/>
  <c r="AO2200" i="1"/>
  <c r="AN2200" i="1"/>
  <c r="AM2200" i="1"/>
  <c r="AL2200" i="1"/>
  <c r="BE2199" i="1"/>
  <c r="BD2199" i="1"/>
  <c r="BC2199" i="1"/>
  <c r="BB2199" i="1"/>
  <c r="BA2199" i="1"/>
  <c r="AZ2199" i="1"/>
  <c r="AY2199" i="1"/>
  <c r="AX2199" i="1"/>
  <c r="AW2199" i="1"/>
  <c r="AV2199" i="1"/>
  <c r="AU2199" i="1"/>
  <c r="AT2199" i="1"/>
  <c r="AS2199" i="1"/>
  <c r="AR2199" i="1"/>
  <c r="AQ2199" i="1"/>
  <c r="AP2199" i="1"/>
  <c r="AO2199" i="1"/>
  <c r="AN2199" i="1"/>
  <c r="AM2199" i="1"/>
  <c r="AL2199" i="1"/>
  <c r="BE2198" i="1"/>
  <c r="BD2198" i="1"/>
  <c r="BC2198" i="1"/>
  <c r="BB2198" i="1"/>
  <c r="BA2198" i="1"/>
  <c r="AZ2198" i="1"/>
  <c r="AY2198" i="1"/>
  <c r="AX2198" i="1"/>
  <c r="AW2198" i="1"/>
  <c r="AV2198" i="1"/>
  <c r="AU2198" i="1"/>
  <c r="AT2198" i="1"/>
  <c r="AS2198" i="1"/>
  <c r="AR2198" i="1"/>
  <c r="AQ2198" i="1"/>
  <c r="AP2198" i="1"/>
  <c r="AO2198" i="1"/>
  <c r="AN2198" i="1"/>
  <c r="AM2198" i="1"/>
  <c r="AL2198" i="1"/>
  <c r="BE2197" i="1"/>
  <c r="BD2197" i="1"/>
  <c r="BC2197" i="1"/>
  <c r="BB2197" i="1"/>
  <c r="BA2197" i="1"/>
  <c r="AZ2197" i="1"/>
  <c r="AY2197" i="1"/>
  <c r="AX2197" i="1"/>
  <c r="AW2197" i="1"/>
  <c r="AV2197" i="1"/>
  <c r="AU2197" i="1"/>
  <c r="AT2197" i="1"/>
  <c r="AS2197" i="1"/>
  <c r="AR2197" i="1"/>
  <c r="AQ2197" i="1"/>
  <c r="AP2197" i="1"/>
  <c r="AO2197" i="1"/>
  <c r="AN2197" i="1"/>
  <c r="AM2197" i="1"/>
  <c r="AL2197" i="1"/>
  <c r="BE2196" i="1"/>
  <c r="BD2196" i="1"/>
  <c r="BC2196" i="1"/>
  <c r="BB2196" i="1"/>
  <c r="BA2196" i="1"/>
  <c r="AZ2196" i="1"/>
  <c r="AY2196" i="1"/>
  <c r="AX2196" i="1"/>
  <c r="AW2196" i="1"/>
  <c r="AV2196" i="1"/>
  <c r="AU2196" i="1"/>
  <c r="AT2196" i="1"/>
  <c r="AS2196" i="1"/>
  <c r="AR2196" i="1"/>
  <c r="AQ2196" i="1"/>
  <c r="AP2196" i="1"/>
  <c r="AO2196" i="1"/>
  <c r="AN2196" i="1"/>
  <c r="AM2196" i="1"/>
  <c r="AL2196" i="1"/>
  <c r="BE2195" i="1"/>
  <c r="BD2195" i="1"/>
  <c r="BC2195" i="1"/>
  <c r="BB2195" i="1"/>
  <c r="BA2195" i="1"/>
  <c r="AZ2195" i="1"/>
  <c r="AY2195" i="1"/>
  <c r="AX2195" i="1"/>
  <c r="AW2195" i="1"/>
  <c r="AV2195" i="1"/>
  <c r="AU2195" i="1"/>
  <c r="AT2195" i="1"/>
  <c r="AS2195" i="1"/>
  <c r="AR2195" i="1"/>
  <c r="AQ2195" i="1"/>
  <c r="AP2195" i="1"/>
  <c r="AO2195" i="1"/>
  <c r="AN2195" i="1"/>
  <c r="AM2195" i="1"/>
  <c r="AL2195" i="1"/>
  <c r="BE2194" i="1"/>
  <c r="BD2194" i="1"/>
  <c r="BC2194" i="1"/>
  <c r="BB2194" i="1"/>
  <c r="BA2194" i="1"/>
  <c r="AZ2194" i="1"/>
  <c r="AY2194" i="1"/>
  <c r="AX2194" i="1"/>
  <c r="AW2194" i="1"/>
  <c r="AV2194" i="1"/>
  <c r="AU2194" i="1"/>
  <c r="AT2194" i="1"/>
  <c r="AS2194" i="1"/>
  <c r="AR2194" i="1"/>
  <c r="AQ2194" i="1"/>
  <c r="AP2194" i="1"/>
  <c r="AO2194" i="1"/>
  <c r="AN2194" i="1"/>
  <c r="AM2194" i="1"/>
  <c r="AL2194" i="1"/>
  <c r="BE2193" i="1"/>
  <c r="BD2193" i="1"/>
  <c r="BC2193" i="1"/>
  <c r="BB2193" i="1"/>
  <c r="BA2193" i="1"/>
  <c r="AZ2193" i="1"/>
  <c r="AY2193" i="1"/>
  <c r="AX2193" i="1"/>
  <c r="AW2193" i="1"/>
  <c r="AV2193" i="1"/>
  <c r="AU2193" i="1"/>
  <c r="AT2193" i="1"/>
  <c r="AS2193" i="1"/>
  <c r="AR2193" i="1"/>
  <c r="AQ2193" i="1"/>
  <c r="AP2193" i="1"/>
  <c r="AO2193" i="1"/>
  <c r="AN2193" i="1"/>
  <c r="AM2193" i="1"/>
  <c r="AL2193" i="1"/>
  <c r="BE2192" i="1"/>
  <c r="BD2192" i="1"/>
  <c r="BC2192" i="1"/>
  <c r="BB2192" i="1"/>
  <c r="BA2192" i="1"/>
  <c r="AZ2192" i="1"/>
  <c r="AY2192" i="1"/>
  <c r="AX2192" i="1"/>
  <c r="AW2192" i="1"/>
  <c r="AV2192" i="1"/>
  <c r="AU2192" i="1"/>
  <c r="AT2192" i="1"/>
  <c r="AS2192" i="1"/>
  <c r="AR2192" i="1"/>
  <c r="AQ2192" i="1"/>
  <c r="AP2192" i="1"/>
  <c r="AO2192" i="1"/>
  <c r="AN2192" i="1"/>
  <c r="AM2192" i="1"/>
  <c r="AL2192" i="1"/>
  <c r="BE2191" i="1"/>
  <c r="BD2191" i="1"/>
  <c r="BC2191" i="1"/>
  <c r="BB2191" i="1"/>
  <c r="BA2191" i="1"/>
  <c r="AZ2191" i="1"/>
  <c r="AY2191" i="1"/>
  <c r="AX2191" i="1"/>
  <c r="AW2191" i="1"/>
  <c r="AV2191" i="1"/>
  <c r="AU2191" i="1"/>
  <c r="AT2191" i="1"/>
  <c r="AS2191" i="1"/>
  <c r="AR2191" i="1"/>
  <c r="AQ2191" i="1"/>
  <c r="AP2191" i="1"/>
  <c r="AO2191" i="1"/>
  <c r="AN2191" i="1"/>
  <c r="AM2191" i="1"/>
  <c r="AL2191" i="1"/>
  <c r="BE2190" i="1"/>
  <c r="BD2190" i="1"/>
  <c r="BC2190" i="1"/>
  <c r="BB2190" i="1"/>
  <c r="BA2190" i="1"/>
  <c r="AZ2190" i="1"/>
  <c r="AY2190" i="1"/>
  <c r="AX2190" i="1"/>
  <c r="AW2190" i="1"/>
  <c r="AV2190" i="1"/>
  <c r="AU2190" i="1"/>
  <c r="AT2190" i="1"/>
  <c r="AS2190" i="1"/>
  <c r="AR2190" i="1"/>
  <c r="AQ2190" i="1"/>
  <c r="AP2190" i="1"/>
  <c r="AO2190" i="1"/>
  <c r="AN2190" i="1"/>
  <c r="AM2190" i="1"/>
  <c r="AL2190" i="1"/>
  <c r="BE2189" i="1"/>
  <c r="BD2189" i="1"/>
  <c r="BC2189" i="1"/>
  <c r="BB2189" i="1"/>
  <c r="BA2189" i="1"/>
  <c r="AZ2189" i="1"/>
  <c r="AY2189" i="1"/>
  <c r="AX2189" i="1"/>
  <c r="AW2189" i="1"/>
  <c r="AV2189" i="1"/>
  <c r="AU2189" i="1"/>
  <c r="AT2189" i="1"/>
  <c r="AS2189" i="1"/>
  <c r="AR2189" i="1"/>
  <c r="AQ2189" i="1"/>
  <c r="AP2189" i="1"/>
  <c r="AO2189" i="1"/>
  <c r="AN2189" i="1"/>
  <c r="AM2189" i="1"/>
  <c r="AL2189" i="1"/>
  <c r="BE2188" i="1"/>
  <c r="BD2188" i="1"/>
  <c r="BC2188" i="1"/>
  <c r="BB2188" i="1"/>
  <c r="BA2188" i="1"/>
  <c r="AZ2188" i="1"/>
  <c r="AY2188" i="1"/>
  <c r="AX2188" i="1"/>
  <c r="AW2188" i="1"/>
  <c r="AV2188" i="1"/>
  <c r="AU2188" i="1"/>
  <c r="AT2188" i="1"/>
  <c r="AS2188" i="1"/>
  <c r="AR2188" i="1"/>
  <c r="AQ2188" i="1"/>
  <c r="AP2188" i="1"/>
  <c r="AO2188" i="1"/>
  <c r="AN2188" i="1"/>
  <c r="AM2188" i="1"/>
  <c r="AL2188" i="1"/>
  <c r="BE2187" i="1"/>
  <c r="BD2187" i="1"/>
  <c r="BC2187" i="1"/>
  <c r="BB2187" i="1"/>
  <c r="BA2187" i="1"/>
  <c r="AZ2187" i="1"/>
  <c r="AY2187" i="1"/>
  <c r="AX2187" i="1"/>
  <c r="AW2187" i="1"/>
  <c r="AV2187" i="1"/>
  <c r="AU2187" i="1"/>
  <c r="AT2187" i="1"/>
  <c r="AS2187" i="1"/>
  <c r="AR2187" i="1"/>
  <c r="AQ2187" i="1"/>
  <c r="AP2187" i="1"/>
  <c r="AO2187" i="1"/>
  <c r="AN2187" i="1"/>
  <c r="AM2187" i="1"/>
  <c r="AL2187" i="1"/>
  <c r="BE2186" i="1"/>
  <c r="BD2186" i="1"/>
  <c r="BC2186" i="1"/>
  <c r="BB2186" i="1"/>
  <c r="BA2186" i="1"/>
  <c r="AZ2186" i="1"/>
  <c r="AY2186" i="1"/>
  <c r="AX2186" i="1"/>
  <c r="AW2186" i="1"/>
  <c r="AV2186" i="1"/>
  <c r="AU2186" i="1"/>
  <c r="AT2186" i="1"/>
  <c r="AS2186" i="1"/>
  <c r="AR2186" i="1"/>
  <c r="AQ2186" i="1"/>
  <c r="AP2186" i="1"/>
  <c r="AO2186" i="1"/>
  <c r="AN2186" i="1"/>
  <c r="AM2186" i="1"/>
  <c r="AL2186" i="1"/>
  <c r="BE2185" i="1"/>
  <c r="BD2185" i="1"/>
  <c r="BC2185" i="1"/>
  <c r="BB2185" i="1"/>
  <c r="BA2185" i="1"/>
  <c r="AZ2185" i="1"/>
  <c r="AY2185" i="1"/>
  <c r="AX2185" i="1"/>
  <c r="AW2185" i="1"/>
  <c r="AV2185" i="1"/>
  <c r="AU2185" i="1"/>
  <c r="AT2185" i="1"/>
  <c r="AS2185" i="1"/>
  <c r="AR2185" i="1"/>
  <c r="AQ2185" i="1"/>
  <c r="AP2185" i="1"/>
  <c r="AO2185" i="1"/>
  <c r="AN2185" i="1"/>
  <c r="AM2185" i="1"/>
  <c r="AL2185" i="1"/>
  <c r="BE2184" i="1"/>
  <c r="BD2184" i="1"/>
  <c r="BC2184" i="1"/>
  <c r="BB2184" i="1"/>
  <c r="BA2184" i="1"/>
  <c r="AZ2184" i="1"/>
  <c r="AY2184" i="1"/>
  <c r="AX2184" i="1"/>
  <c r="AW2184" i="1"/>
  <c r="AV2184" i="1"/>
  <c r="AU2184" i="1"/>
  <c r="AT2184" i="1"/>
  <c r="AS2184" i="1"/>
  <c r="AR2184" i="1"/>
  <c r="AQ2184" i="1"/>
  <c r="AP2184" i="1"/>
  <c r="AO2184" i="1"/>
  <c r="AN2184" i="1"/>
  <c r="AM2184" i="1"/>
  <c r="AL2184" i="1"/>
  <c r="BE2183" i="1"/>
  <c r="BD2183" i="1"/>
  <c r="BC2183" i="1"/>
  <c r="BB2183" i="1"/>
  <c r="BA2183" i="1"/>
  <c r="AZ2183" i="1"/>
  <c r="AY2183" i="1"/>
  <c r="AX2183" i="1"/>
  <c r="AW2183" i="1"/>
  <c r="AV2183" i="1"/>
  <c r="AU2183" i="1"/>
  <c r="AT2183" i="1"/>
  <c r="AS2183" i="1"/>
  <c r="AR2183" i="1"/>
  <c r="AQ2183" i="1"/>
  <c r="AP2183" i="1"/>
  <c r="AO2183" i="1"/>
  <c r="AN2183" i="1"/>
  <c r="AM2183" i="1"/>
  <c r="AL2183" i="1"/>
  <c r="BE2182" i="1"/>
  <c r="BD2182" i="1"/>
  <c r="BC2182" i="1"/>
  <c r="BB2182" i="1"/>
  <c r="BA2182" i="1"/>
  <c r="AZ2182" i="1"/>
  <c r="AY2182" i="1"/>
  <c r="AX2182" i="1"/>
  <c r="AW2182" i="1"/>
  <c r="AV2182" i="1"/>
  <c r="AU2182" i="1"/>
  <c r="AT2182" i="1"/>
  <c r="AS2182" i="1"/>
  <c r="AR2182" i="1"/>
  <c r="AQ2182" i="1"/>
  <c r="AP2182" i="1"/>
  <c r="AO2182" i="1"/>
  <c r="AN2182" i="1"/>
  <c r="AM2182" i="1"/>
  <c r="AL2182" i="1"/>
  <c r="BE2181" i="1"/>
  <c r="BD2181" i="1"/>
  <c r="BC2181" i="1"/>
  <c r="BB2181" i="1"/>
  <c r="BA2181" i="1"/>
  <c r="AZ2181" i="1"/>
  <c r="AY2181" i="1"/>
  <c r="AX2181" i="1"/>
  <c r="AW2181" i="1"/>
  <c r="AV2181" i="1"/>
  <c r="AU2181" i="1"/>
  <c r="AT2181" i="1"/>
  <c r="AS2181" i="1"/>
  <c r="AR2181" i="1"/>
  <c r="AQ2181" i="1"/>
  <c r="AP2181" i="1"/>
  <c r="AO2181" i="1"/>
  <c r="AN2181" i="1"/>
  <c r="AM2181" i="1"/>
  <c r="AL2181" i="1"/>
  <c r="BE2180" i="1"/>
  <c r="BD2180" i="1"/>
  <c r="BC2180" i="1"/>
  <c r="BB2180" i="1"/>
  <c r="BA2180" i="1"/>
  <c r="AZ2180" i="1"/>
  <c r="AY2180" i="1"/>
  <c r="AX2180" i="1"/>
  <c r="AW2180" i="1"/>
  <c r="AV2180" i="1"/>
  <c r="AU2180" i="1"/>
  <c r="AT2180" i="1"/>
  <c r="AS2180" i="1"/>
  <c r="AR2180" i="1"/>
  <c r="AQ2180" i="1"/>
  <c r="AP2180" i="1"/>
  <c r="AO2180" i="1"/>
  <c r="AN2180" i="1"/>
  <c r="AM2180" i="1"/>
  <c r="AL2180" i="1"/>
  <c r="BE2179" i="1"/>
  <c r="BD2179" i="1"/>
  <c r="BC2179" i="1"/>
  <c r="BB2179" i="1"/>
  <c r="BA2179" i="1"/>
  <c r="AZ2179" i="1"/>
  <c r="AY2179" i="1"/>
  <c r="AX2179" i="1"/>
  <c r="AW2179" i="1"/>
  <c r="AV2179" i="1"/>
  <c r="AU2179" i="1"/>
  <c r="AT2179" i="1"/>
  <c r="AS2179" i="1"/>
  <c r="AR2179" i="1"/>
  <c r="AQ2179" i="1"/>
  <c r="AP2179" i="1"/>
  <c r="AO2179" i="1"/>
  <c r="AN2179" i="1"/>
  <c r="AM2179" i="1"/>
  <c r="AL2179" i="1"/>
  <c r="BE2178" i="1"/>
  <c r="BD2178" i="1"/>
  <c r="BC2178" i="1"/>
  <c r="BB2178" i="1"/>
  <c r="BA2178" i="1"/>
  <c r="AZ2178" i="1"/>
  <c r="AY2178" i="1"/>
  <c r="AX2178" i="1"/>
  <c r="AW2178" i="1"/>
  <c r="AV2178" i="1"/>
  <c r="AU2178" i="1"/>
  <c r="AT2178" i="1"/>
  <c r="AS2178" i="1"/>
  <c r="AR2178" i="1"/>
  <c r="AQ2178" i="1"/>
  <c r="AP2178" i="1"/>
  <c r="AO2178" i="1"/>
  <c r="AN2178" i="1"/>
  <c r="AM2178" i="1"/>
  <c r="AL2178" i="1"/>
  <c r="BE2177" i="1"/>
  <c r="BD2177" i="1"/>
  <c r="BC2177" i="1"/>
  <c r="BB2177" i="1"/>
  <c r="BA2177" i="1"/>
  <c r="AZ2177" i="1"/>
  <c r="AY2177" i="1"/>
  <c r="AX2177" i="1"/>
  <c r="AW2177" i="1"/>
  <c r="AV2177" i="1"/>
  <c r="AU2177" i="1"/>
  <c r="AT2177" i="1"/>
  <c r="AS2177" i="1"/>
  <c r="AR2177" i="1"/>
  <c r="AQ2177" i="1"/>
  <c r="AP2177" i="1"/>
  <c r="AO2177" i="1"/>
  <c r="AN2177" i="1"/>
  <c r="AM2177" i="1"/>
  <c r="AL2177" i="1"/>
  <c r="BE2176" i="1"/>
  <c r="BD2176" i="1"/>
  <c r="BC2176" i="1"/>
  <c r="BB2176" i="1"/>
  <c r="BA2176" i="1"/>
  <c r="AZ2176" i="1"/>
  <c r="AY2176" i="1"/>
  <c r="AX2176" i="1"/>
  <c r="AW2176" i="1"/>
  <c r="AV2176" i="1"/>
  <c r="AU2176" i="1"/>
  <c r="AT2176" i="1"/>
  <c r="AS2176" i="1"/>
  <c r="AR2176" i="1"/>
  <c r="AQ2176" i="1"/>
  <c r="AP2176" i="1"/>
  <c r="AO2176" i="1"/>
  <c r="AN2176" i="1"/>
  <c r="AM2176" i="1"/>
  <c r="AL2176" i="1"/>
  <c r="BE2175" i="1"/>
  <c r="BD2175" i="1"/>
  <c r="BC2175" i="1"/>
  <c r="BB2175" i="1"/>
  <c r="BA2175" i="1"/>
  <c r="AZ2175" i="1"/>
  <c r="AY2175" i="1"/>
  <c r="AX2175" i="1"/>
  <c r="AW2175" i="1"/>
  <c r="AV2175" i="1"/>
  <c r="AU2175" i="1"/>
  <c r="AT2175" i="1"/>
  <c r="AS2175" i="1"/>
  <c r="AR2175" i="1"/>
  <c r="AQ2175" i="1"/>
  <c r="AP2175" i="1"/>
  <c r="AO2175" i="1"/>
  <c r="AN2175" i="1"/>
  <c r="AM2175" i="1"/>
  <c r="AL2175" i="1"/>
  <c r="BE2174" i="1"/>
  <c r="BD2174" i="1"/>
  <c r="BC2174" i="1"/>
  <c r="BB2174" i="1"/>
  <c r="BA2174" i="1"/>
  <c r="AZ2174" i="1"/>
  <c r="AY2174" i="1"/>
  <c r="AX2174" i="1"/>
  <c r="AW2174" i="1"/>
  <c r="AV2174" i="1"/>
  <c r="AU2174" i="1"/>
  <c r="AT2174" i="1"/>
  <c r="AS2174" i="1"/>
  <c r="AR2174" i="1"/>
  <c r="AQ2174" i="1"/>
  <c r="AP2174" i="1"/>
  <c r="AO2174" i="1"/>
  <c r="AN2174" i="1"/>
  <c r="AM2174" i="1"/>
  <c r="AL2174" i="1"/>
  <c r="BE2173" i="1"/>
  <c r="BD2173" i="1"/>
  <c r="BC2173" i="1"/>
  <c r="BB2173" i="1"/>
  <c r="BA2173" i="1"/>
  <c r="AZ2173" i="1"/>
  <c r="AY2173" i="1"/>
  <c r="AX2173" i="1"/>
  <c r="AW2173" i="1"/>
  <c r="AV2173" i="1"/>
  <c r="AU2173" i="1"/>
  <c r="AT2173" i="1"/>
  <c r="AS2173" i="1"/>
  <c r="AR2173" i="1"/>
  <c r="AQ2173" i="1"/>
  <c r="AP2173" i="1"/>
  <c r="AO2173" i="1"/>
  <c r="AN2173" i="1"/>
  <c r="AM2173" i="1"/>
  <c r="AL2173" i="1"/>
  <c r="BE2172" i="1"/>
  <c r="BD2172" i="1"/>
  <c r="BC2172" i="1"/>
  <c r="BB2172" i="1"/>
  <c r="BA2172" i="1"/>
  <c r="AZ2172" i="1"/>
  <c r="AY2172" i="1"/>
  <c r="AX2172" i="1"/>
  <c r="AW2172" i="1"/>
  <c r="AV2172" i="1"/>
  <c r="AU2172" i="1"/>
  <c r="AT2172" i="1"/>
  <c r="AS2172" i="1"/>
  <c r="AR2172" i="1"/>
  <c r="AQ2172" i="1"/>
  <c r="AP2172" i="1"/>
  <c r="AO2172" i="1"/>
  <c r="AN2172" i="1"/>
  <c r="AM2172" i="1"/>
  <c r="AL2172" i="1"/>
  <c r="BE2171" i="1"/>
  <c r="BD2171" i="1"/>
  <c r="BC2171" i="1"/>
  <c r="BB2171" i="1"/>
  <c r="BA2171" i="1"/>
  <c r="AZ2171" i="1"/>
  <c r="AY2171" i="1"/>
  <c r="AX2171" i="1"/>
  <c r="AW2171" i="1"/>
  <c r="AV2171" i="1"/>
  <c r="AU2171" i="1"/>
  <c r="AT2171" i="1"/>
  <c r="AS2171" i="1"/>
  <c r="AR2171" i="1"/>
  <c r="AQ2171" i="1"/>
  <c r="AP2171" i="1"/>
  <c r="AO2171" i="1"/>
  <c r="AN2171" i="1"/>
  <c r="AM2171" i="1"/>
  <c r="AL2171" i="1"/>
  <c r="BE2170" i="1"/>
  <c r="BD2170" i="1"/>
  <c r="BC2170" i="1"/>
  <c r="BB2170" i="1"/>
  <c r="BA2170" i="1"/>
  <c r="AZ2170" i="1"/>
  <c r="AY2170" i="1"/>
  <c r="AX2170" i="1"/>
  <c r="AW2170" i="1"/>
  <c r="AV2170" i="1"/>
  <c r="AU2170" i="1"/>
  <c r="AT2170" i="1"/>
  <c r="AS2170" i="1"/>
  <c r="AR2170" i="1"/>
  <c r="AQ2170" i="1"/>
  <c r="AP2170" i="1"/>
  <c r="AO2170" i="1"/>
  <c r="AN2170" i="1"/>
  <c r="AM2170" i="1"/>
  <c r="AL2170" i="1"/>
  <c r="BE2169" i="1"/>
  <c r="BD2169" i="1"/>
  <c r="BC2169" i="1"/>
  <c r="BB2169" i="1"/>
  <c r="BA2169" i="1"/>
  <c r="AZ2169" i="1"/>
  <c r="AY2169" i="1"/>
  <c r="AX2169" i="1"/>
  <c r="AW2169" i="1"/>
  <c r="AV2169" i="1"/>
  <c r="AU2169" i="1"/>
  <c r="AT2169" i="1"/>
  <c r="AS2169" i="1"/>
  <c r="AR2169" i="1"/>
  <c r="AQ2169" i="1"/>
  <c r="AP2169" i="1"/>
  <c r="AO2169" i="1"/>
  <c r="AN2169" i="1"/>
  <c r="AM2169" i="1"/>
  <c r="AL2169" i="1"/>
  <c r="BE2168" i="1"/>
  <c r="BD2168" i="1"/>
  <c r="BC2168" i="1"/>
  <c r="BB2168" i="1"/>
  <c r="BA2168" i="1"/>
  <c r="AZ2168" i="1"/>
  <c r="AY2168" i="1"/>
  <c r="AX2168" i="1"/>
  <c r="AW2168" i="1"/>
  <c r="AV2168" i="1"/>
  <c r="AU2168" i="1"/>
  <c r="AT2168" i="1"/>
  <c r="AS2168" i="1"/>
  <c r="AR2168" i="1"/>
  <c r="AQ2168" i="1"/>
  <c r="AP2168" i="1"/>
  <c r="AO2168" i="1"/>
  <c r="AN2168" i="1"/>
  <c r="AM2168" i="1"/>
  <c r="AL2168" i="1"/>
  <c r="BE2167" i="1"/>
  <c r="BD2167" i="1"/>
  <c r="BC2167" i="1"/>
  <c r="BB2167" i="1"/>
  <c r="BA2167" i="1"/>
  <c r="AZ2167" i="1"/>
  <c r="AY2167" i="1"/>
  <c r="AX2167" i="1"/>
  <c r="AW2167" i="1"/>
  <c r="AV2167" i="1"/>
  <c r="AU2167" i="1"/>
  <c r="AT2167" i="1"/>
  <c r="AS2167" i="1"/>
  <c r="AR2167" i="1"/>
  <c r="AQ2167" i="1"/>
  <c r="AP2167" i="1"/>
  <c r="AO2167" i="1"/>
  <c r="AN2167" i="1"/>
  <c r="AM2167" i="1"/>
  <c r="AL2167" i="1"/>
  <c r="BE2166" i="1"/>
  <c r="BD2166" i="1"/>
  <c r="BC2166" i="1"/>
  <c r="BB2166" i="1"/>
  <c r="BA2166" i="1"/>
  <c r="AZ2166" i="1"/>
  <c r="AY2166" i="1"/>
  <c r="AX2166" i="1"/>
  <c r="AW2166" i="1"/>
  <c r="AV2166" i="1"/>
  <c r="AU2166" i="1"/>
  <c r="AT2166" i="1"/>
  <c r="AS2166" i="1"/>
  <c r="AR2166" i="1"/>
  <c r="AQ2166" i="1"/>
  <c r="AP2166" i="1"/>
  <c r="AO2166" i="1"/>
  <c r="AN2166" i="1"/>
  <c r="AM2166" i="1"/>
  <c r="AL2166" i="1"/>
  <c r="BE2165" i="1"/>
  <c r="BD2165" i="1"/>
  <c r="BC2165" i="1"/>
  <c r="BB2165" i="1"/>
  <c r="BA2165" i="1"/>
  <c r="AZ2165" i="1"/>
  <c r="AY2165" i="1"/>
  <c r="AX2165" i="1"/>
  <c r="AW2165" i="1"/>
  <c r="AV2165" i="1"/>
  <c r="AU2165" i="1"/>
  <c r="AT2165" i="1"/>
  <c r="AS2165" i="1"/>
  <c r="AR2165" i="1"/>
  <c r="AQ2165" i="1"/>
  <c r="AP2165" i="1"/>
  <c r="AO2165" i="1"/>
  <c r="AN2165" i="1"/>
  <c r="AM2165" i="1"/>
  <c r="AL2165" i="1"/>
  <c r="BE2164" i="1"/>
  <c r="BD2164" i="1"/>
  <c r="BC2164" i="1"/>
  <c r="BB2164" i="1"/>
  <c r="BA2164" i="1"/>
  <c r="AZ2164" i="1"/>
  <c r="AY2164" i="1"/>
  <c r="AX2164" i="1"/>
  <c r="AW2164" i="1"/>
  <c r="AV2164" i="1"/>
  <c r="AU2164" i="1"/>
  <c r="AT2164" i="1"/>
  <c r="AS2164" i="1"/>
  <c r="AR2164" i="1"/>
  <c r="AQ2164" i="1"/>
  <c r="AP2164" i="1"/>
  <c r="AO2164" i="1"/>
  <c r="AN2164" i="1"/>
  <c r="AM2164" i="1"/>
  <c r="AL2164" i="1"/>
  <c r="BE2163" i="1"/>
  <c r="BD2163" i="1"/>
  <c r="BC2163" i="1"/>
  <c r="BB2163" i="1"/>
  <c r="BA2163" i="1"/>
  <c r="AZ2163" i="1"/>
  <c r="AY2163" i="1"/>
  <c r="AX2163" i="1"/>
  <c r="AW2163" i="1"/>
  <c r="AV2163" i="1"/>
  <c r="AU2163" i="1"/>
  <c r="AT2163" i="1"/>
  <c r="AS2163" i="1"/>
  <c r="AR2163" i="1"/>
  <c r="AQ2163" i="1"/>
  <c r="AP2163" i="1"/>
  <c r="AO2163" i="1"/>
  <c r="AN2163" i="1"/>
  <c r="AM2163" i="1"/>
  <c r="AL2163" i="1"/>
  <c r="BE2162" i="1"/>
  <c r="BD2162" i="1"/>
  <c r="BC2162" i="1"/>
  <c r="BB2162" i="1"/>
  <c r="BA2162" i="1"/>
  <c r="AZ2162" i="1"/>
  <c r="AY2162" i="1"/>
  <c r="AX2162" i="1"/>
  <c r="AW2162" i="1"/>
  <c r="AV2162" i="1"/>
  <c r="AU2162" i="1"/>
  <c r="AT2162" i="1"/>
  <c r="AS2162" i="1"/>
  <c r="AR2162" i="1"/>
  <c r="AQ2162" i="1"/>
  <c r="AP2162" i="1"/>
  <c r="AO2162" i="1"/>
  <c r="AN2162" i="1"/>
  <c r="AM2162" i="1"/>
  <c r="AL2162" i="1"/>
  <c r="BE2161" i="1"/>
  <c r="BD2161" i="1"/>
  <c r="BC2161" i="1"/>
  <c r="BB2161" i="1"/>
  <c r="BA2161" i="1"/>
  <c r="AZ2161" i="1"/>
  <c r="AY2161" i="1"/>
  <c r="AX2161" i="1"/>
  <c r="AW2161" i="1"/>
  <c r="AV2161" i="1"/>
  <c r="AU2161" i="1"/>
  <c r="AT2161" i="1"/>
  <c r="AS2161" i="1"/>
  <c r="AR2161" i="1"/>
  <c r="AQ2161" i="1"/>
  <c r="AP2161" i="1"/>
  <c r="AO2161" i="1"/>
  <c r="AN2161" i="1"/>
  <c r="AM2161" i="1"/>
  <c r="AL2161" i="1"/>
  <c r="BE2160" i="1"/>
  <c r="BD2160" i="1"/>
  <c r="BC2160" i="1"/>
  <c r="BB2160" i="1"/>
  <c r="BA2160" i="1"/>
  <c r="AZ2160" i="1"/>
  <c r="AY2160" i="1"/>
  <c r="AX2160" i="1"/>
  <c r="AW2160" i="1"/>
  <c r="AV2160" i="1"/>
  <c r="AU2160" i="1"/>
  <c r="AT2160" i="1"/>
  <c r="AS2160" i="1"/>
  <c r="AR2160" i="1"/>
  <c r="AQ2160" i="1"/>
  <c r="AP2160" i="1"/>
  <c r="AO2160" i="1"/>
  <c r="AN2160" i="1"/>
  <c r="AM2160" i="1"/>
  <c r="AL2160" i="1"/>
  <c r="BE2159" i="1"/>
  <c r="BD2159" i="1"/>
  <c r="BC2159" i="1"/>
  <c r="BB2159" i="1"/>
  <c r="BA2159" i="1"/>
  <c r="AZ2159" i="1"/>
  <c r="AY2159" i="1"/>
  <c r="AX2159" i="1"/>
  <c r="AW2159" i="1"/>
  <c r="AV2159" i="1"/>
  <c r="AU2159" i="1"/>
  <c r="AT2159" i="1"/>
  <c r="AS2159" i="1"/>
  <c r="AR2159" i="1"/>
  <c r="AQ2159" i="1"/>
  <c r="AP2159" i="1"/>
  <c r="AO2159" i="1"/>
  <c r="AN2159" i="1"/>
  <c r="AM2159" i="1"/>
  <c r="AL2159" i="1"/>
  <c r="BE2158" i="1"/>
  <c r="BD2158" i="1"/>
  <c r="BC2158" i="1"/>
  <c r="BB2158" i="1"/>
  <c r="BA2158" i="1"/>
  <c r="AZ2158" i="1"/>
  <c r="AY2158" i="1"/>
  <c r="AX2158" i="1"/>
  <c r="AW2158" i="1"/>
  <c r="AV2158" i="1"/>
  <c r="AU2158" i="1"/>
  <c r="AT2158" i="1"/>
  <c r="AS2158" i="1"/>
  <c r="AR2158" i="1"/>
  <c r="AQ2158" i="1"/>
  <c r="AP2158" i="1"/>
  <c r="AO2158" i="1"/>
  <c r="AN2158" i="1"/>
  <c r="AM2158" i="1"/>
  <c r="AL2158" i="1"/>
  <c r="BE2157" i="1"/>
  <c r="BD2157" i="1"/>
  <c r="BC2157" i="1"/>
  <c r="BB2157" i="1"/>
  <c r="BA2157" i="1"/>
  <c r="AZ2157" i="1"/>
  <c r="AY2157" i="1"/>
  <c r="AX2157" i="1"/>
  <c r="AW2157" i="1"/>
  <c r="AV2157" i="1"/>
  <c r="AU2157" i="1"/>
  <c r="AT2157" i="1"/>
  <c r="AS2157" i="1"/>
  <c r="AR2157" i="1"/>
  <c r="AQ2157" i="1"/>
  <c r="AP2157" i="1"/>
  <c r="AO2157" i="1"/>
  <c r="AN2157" i="1"/>
  <c r="AM2157" i="1"/>
  <c r="AL2157" i="1"/>
  <c r="BE2156" i="1"/>
  <c r="BD2156" i="1"/>
  <c r="BC2156" i="1"/>
  <c r="BB2156" i="1"/>
  <c r="BA2156" i="1"/>
  <c r="AZ2156" i="1"/>
  <c r="AY2156" i="1"/>
  <c r="AX2156" i="1"/>
  <c r="AW2156" i="1"/>
  <c r="AV2156" i="1"/>
  <c r="AU2156" i="1"/>
  <c r="AT2156" i="1"/>
  <c r="AS2156" i="1"/>
  <c r="AR2156" i="1"/>
  <c r="AQ2156" i="1"/>
  <c r="AP2156" i="1"/>
  <c r="AO2156" i="1"/>
  <c r="AN2156" i="1"/>
  <c r="AM2156" i="1"/>
  <c r="AL2156" i="1"/>
  <c r="BE2155" i="1"/>
  <c r="BD2155" i="1"/>
  <c r="BC2155" i="1"/>
  <c r="BB2155" i="1"/>
  <c r="BA2155" i="1"/>
  <c r="AZ2155" i="1"/>
  <c r="AY2155" i="1"/>
  <c r="AX2155" i="1"/>
  <c r="AW2155" i="1"/>
  <c r="AV2155" i="1"/>
  <c r="AU2155" i="1"/>
  <c r="AT2155" i="1"/>
  <c r="AS2155" i="1"/>
  <c r="AR2155" i="1"/>
  <c r="AQ2155" i="1"/>
  <c r="AP2155" i="1"/>
  <c r="AO2155" i="1"/>
  <c r="AN2155" i="1"/>
  <c r="AM2155" i="1"/>
  <c r="AL2155" i="1"/>
  <c r="BE2154" i="1"/>
  <c r="BD2154" i="1"/>
  <c r="BC2154" i="1"/>
  <c r="BB2154" i="1"/>
  <c r="BA2154" i="1"/>
  <c r="AZ2154" i="1"/>
  <c r="AY2154" i="1"/>
  <c r="AX2154" i="1"/>
  <c r="AW2154" i="1"/>
  <c r="AV2154" i="1"/>
  <c r="AU2154" i="1"/>
  <c r="AT2154" i="1"/>
  <c r="AS2154" i="1"/>
  <c r="AR2154" i="1"/>
  <c r="AQ2154" i="1"/>
  <c r="AP2154" i="1"/>
  <c r="AO2154" i="1"/>
  <c r="AN2154" i="1"/>
  <c r="AM2154" i="1"/>
  <c r="AL2154" i="1"/>
  <c r="BE2153" i="1"/>
  <c r="BD2153" i="1"/>
  <c r="BC2153" i="1"/>
  <c r="BB2153" i="1"/>
  <c r="BA2153" i="1"/>
  <c r="AZ2153" i="1"/>
  <c r="AY2153" i="1"/>
  <c r="AX2153" i="1"/>
  <c r="AW2153" i="1"/>
  <c r="AV2153" i="1"/>
  <c r="AU2153" i="1"/>
  <c r="AT2153" i="1"/>
  <c r="AS2153" i="1"/>
  <c r="AR2153" i="1"/>
  <c r="AQ2153" i="1"/>
  <c r="AP2153" i="1"/>
  <c r="AO2153" i="1"/>
  <c r="AN2153" i="1"/>
  <c r="AM2153" i="1"/>
  <c r="AL2153" i="1"/>
  <c r="BE2152" i="1"/>
  <c r="BD2152" i="1"/>
  <c r="BC2152" i="1"/>
  <c r="BB2152" i="1"/>
  <c r="BA2152" i="1"/>
  <c r="AZ2152" i="1"/>
  <c r="AY2152" i="1"/>
  <c r="AX2152" i="1"/>
  <c r="AW2152" i="1"/>
  <c r="AV2152" i="1"/>
  <c r="AU2152" i="1"/>
  <c r="AT2152" i="1"/>
  <c r="AS2152" i="1"/>
  <c r="AR2152" i="1"/>
  <c r="AQ2152" i="1"/>
  <c r="AP2152" i="1"/>
  <c r="AO2152" i="1"/>
  <c r="AN2152" i="1"/>
  <c r="AM2152" i="1"/>
  <c r="AL2152" i="1"/>
  <c r="BE2151" i="1"/>
  <c r="BD2151" i="1"/>
  <c r="BC2151" i="1"/>
  <c r="BB2151" i="1"/>
  <c r="BA2151" i="1"/>
  <c r="AZ2151" i="1"/>
  <c r="AY2151" i="1"/>
  <c r="AX2151" i="1"/>
  <c r="AW2151" i="1"/>
  <c r="AV2151" i="1"/>
  <c r="AU2151" i="1"/>
  <c r="AT2151" i="1"/>
  <c r="AS2151" i="1"/>
  <c r="AR2151" i="1"/>
  <c r="AQ2151" i="1"/>
  <c r="AP2151" i="1"/>
  <c r="AO2151" i="1"/>
  <c r="AN2151" i="1"/>
  <c r="AM2151" i="1"/>
  <c r="AL2151" i="1"/>
  <c r="BE2150" i="1"/>
  <c r="BD2150" i="1"/>
  <c r="BC2150" i="1"/>
  <c r="BB2150" i="1"/>
  <c r="BA2150" i="1"/>
  <c r="AZ2150" i="1"/>
  <c r="AY2150" i="1"/>
  <c r="AX2150" i="1"/>
  <c r="AW2150" i="1"/>
  <c r="AV2150" i="1"/>
  <c r="AU2150" i="1"/>
  <c r="AT2150" i="1"/>
  <c r="AS2150" i="1"/>
  <c r="AR2150" i="1"/>
  <c r="AQ2150" i="1"/>
  <c r="AP2150" i="1"/>
  <c r="AO2150" i="1"/>
  <c r="AN2150" i="1"/>
  <c r="AM2150" i="1"/>
  <c r="AL2150" i="1"/>
  <c r="BE2149" i="1"/>
  <c r="BD2149" i="1"/>
  <c r="BC2149" i="1"/>
  <c r="BB2149" i="1"/>
  <c r="BA2149" i="1"/>
  <c r="AZ2149" i="1"/>
  <c r="AY2149" i="1"/>
  <c r="AX2149" i="1"/>
  <c r="AW2149" i="1"/>
  <c r="AV2149" i="1"/>
  <c r="AU2149" i="1"/>
  <c r="AT2149" i="1"/>
  <c r="AS2149" i="1"/>
  <c r="AR2149" i="1"/>
  <c r="AQ2149" i="1"/>
  <c r="AP2149" i="1"/>
  <c r="AO2149" i="1"/>
  <c r="AN2149" i="1"/>
  <c r="AM2149" i="1"/>
  <c r="AL2149" i="1"/>
  <c r="BE2148" i="1"/>
  <c r="BD2148" i="1"/>
  <c r="BC2148" i="1"/>
  <c r="BB2148" i="1"/>
  <c r="BA2148" i="1"/>
  <c r="AZ2148" i="1"/>
  <c r="AY2148" i="1"/>
  <c r="AX2148" i="1"/>
  <c r="AW2148" i="1"/>
  <c r="AV2148" i="1"/>
  <c r="AU2148" i="1"/>
  <c r="AT2148" i="1"/>
  <c r="AS2148" i="1"/>
  <c r="AR2148" i="1"/>
  <c r="AQ2148" i="1"/>
  <c r="AP2148" i="1"/>
  <c r="AO2148" i="1"/>
  <c r="AN2148" i="1"/>
  <c r="AM2148" i="1"/>
  <c r="AL2148" i="1"/>
  <c r="BE2147" i="1"/>
  <c r="BD2147" i="1"/>
  <c r="BC2147" i="1"/>
  <c r="BB2147" i="1"/>
  <c r="BA2147" i="1"/>
  <c r="AZ2147" i="1"/>
  <c r="AY2147" i="1"/>
  <c r="AX2147" i="1"/>
  <c r="AW2147" i="1"/>
  <c r="AV2147" i="1"/>
  <c r="AU2147" i="1"/>
  <c r="AT2147" i="1"/>
  <c r="AS2147" i="1"/>
  <c r="AR2147" i="1"/>
  <c r="AQ2147" i="1"/>
  <c r="AP2147" i="1"/>
  <c r="AO2147" i="1"/>
  <c r="AN2147" i="1"/>
  <c r="AM2147" i="1"/>
  <c r="AL2147" i="1"/>
  <c r="BE2146" i="1"/>
  <c r="BD2146" i="1"/>
  <c r="BC2146" i="1"/>
  <c r="BB2146" i="1"/>
  <c r="BA2146" i="1"/>
  <c r="AZ2146" i="1"/>
  <c r="AY2146" i="1"/>
  <c r="AX2146" i="1"/>
  <c r="AW2146" i="1"/>
  <c r="AV2146" i="1"/>
  <c r="AU2146" i="1"/>
  <c r="AT2146" i="1"/>
  <c r="AS2146" i="1"/>
  <c r="AR2146" i="1"/>
  <c r="AQ2146" i="1"/>
  <c r="AP2146" i="1"/>
  <c r="AO2146" i="1"/>
  <c r="AN2146" i="1"/>
  <c r="AM2146" i="1"/>
  <c r="AL2146" i="1"/>
  <c r="BE2145" i="1"/>
  <c r="BD2145" i="1"/>
  <c r="BC2145" i="1"/>
  <c r="BB2145" i="1"/>
  <c r="BA2145" i="1"/>
  <c r="AZ2145" i="1"/>
  <c r="AY2145" i="1"/>
  <c r="AX2145" i="1"/>
  <c r="AW2145" i="1"/>
  <c r="AV2145" i="1"/>
  <c r="AU2145" i="1"/>
  <c r="AT2145" i="1"/>
  <c r="AS2145" i="1"/>
  <c r="AR2145" i="1"/>
  <c r="AQ2145" i="1"/>
  <c r="AP2145" i="1"/>
  <c r="AO2145" i="1"/>
  <c r="AN2145" i="1"/>
  <c r="AM2145" i="1"/>
  <c r="AL2145" i="1"/>
  <c r="BE2144" i="1"/>
  <c r="BD2144" i="1"/>
  <c r="BC2144" i="1"/>
  <c r="BB2144" i="1"/>
  <c r="BA2144" i="1"/>
  <c r="AZ2144" i="1"/>
  <c r="AY2144" i="1"/>
  <c r="AX2144" i="1"/>
  <c r="AW2144" i="1"/>
  <c r="AV2144" i="1"/>
  <c r="AU2144" i="1"/>
  <c r="AT2144" i="1"/>
  <c r="AS2144" i="1"/>
  <c r="AR2144" i="1"/>
  <c r="AQ2144" i="1"/>
  <c r="AP2144" i="1"/>
  <c r="AO2144" i="1"/>
  <c r="AN2144" i="1"/>
  <c r="AM2144" i="1"/>
  <c r="AL2144" i="1"/>
  <c r="BE2143" i="1"/>
  <c r="BD2143" i="1"/>
  <c r="BC2143" i="1"/>
  <c r="BB2143" i="1"/>
  <c r="BA2143" i="1"/>
  <c r="AZ2143" i="1"/>
  <c r="AY2143" i="1"/>
  <c r="AX2143" i="1"/>
  <c r="AW2143" i="1"/>
  <c r="AV2143" i="1"/>
  <c r="AU2143" i="1"/>
  <c r="AT2143" i="1"/>
  <c r="AS2143" i="1"/>
  <c r="AR2143" i="1"/>
  <c r="AQ2143" i="1"/>
  <c r="AP2143" i="1"/>
  <c r="AO2143" i="1"/>
  <c r="AN2143" i="1"/>
  <c r="AM2143" i="1"/>
  <c r="AL2143" i="1"/>
  <c r="BE2142" i="1"/>
  <c r="BD2142" i="1"/>
  <c r="BC2142" i="1"/>
  <c r="BB2142" i="1"/>
  <c r="BA2142" i="1"/>
  <c r="AZ2142" i="1"/>
  <c r="AY2142" i="1"/>
  <c r="AX2142" i="1"/>
  <c r="AW2142" i="1"/>
  <c r="AV2142" i="1"/>
  <c r="AU2142" i="1"/>
  <c r="AT2142" i="1"/>
  <c r="AS2142" i="1"/>
  <c r="AR2142" i="1"/>
  <c r="AQ2142" i="1"/>
  <c r="AP2142" i="1"/>
  <c r="AO2142" i="1"/>
  <c r="AN2142" i="1"/>
  <c r="AM2142" i="1"/>
  <c r="AL2142" i="1"/>
  <c r="BE2141" i="1"/>
  <c r="BD2141" i="1"/>
  <c r="BC2141" i="1"/>
  <c r="BB2141" i="1"/>
  <c r="BA2141" i="1"/>
  <c r="AZ2141" i="1"/>
  <c r="AY2141" i="1"/>
  <c r="AX2141" i="1"/>
  <c r="AW2141" i="1"/>
  <c r="AV2141" i="1"/>
  <c r="AU2141" i="1"/>
  <c r="AT2141" i="1"/>
  <c r="AS2141" i="1"/>
  <c r="AR2141" i="1"/>
  <c r="AQ2141" i="1"/>
  <c r="AP2141" i="1"/>
  <c r="AO2141" i="1"/>
  <c r="AN2141" i="1"/>
  <c r="AM2141" i="1"/>
  <c r="AL2141" i="1"/>
  <c r="BE2140" i="1"/>
  <c r="BD2140" i="1"/>
  <c r="BC2140" i="1"/>
  <c r="BB2140" i="1"/>
  <c r="BA2140" i="1"/>
  <c r="AZ2140" i="1"/>
  <c r="AY2140" i="1"/>
  <c r="AX2140" i="1"/>
  <c r="AW2140" i="1"/>
  <c r="AV2140" i="1"/>
  <c r="AU2140" i="1"/>
  <c r="AT2140" i="1"/>
  <c r="AS2140" i="1"/>
  <c r="AR2140" i="1"/>
  <c r="AQ2140" i="1"/>
  <c r="AP2140" i="1"/>
  <c r="AO2140" i="1"/>
  <c r="AN2140" i="1"/>
  <c r="AM2140" i="1"/>
  <c r="AL2140" i="1"/>
  <c r="BE2139" i="1"/>
  <c r="BD2139" i="1"/>
  <c r="BC2139" i="1"/>
  <c r="BB2139" i="1"/>
  <c r="BA2139" i="1"/>
  <c r="AZ2139" i="1"/>
  <c r="AY2139" i="1"/>
  <c r="AX2139" i="1"/>
  <c r="AW2139" i="1"/>
  <c r="AV2139" i="1"/>
  <c r="AU2139" i="1"/>
  <c r="AT2139" i="1"/>
  <c r="AS2139" i="1"/>
  <c r="AR2139" i="1"/>
  <c r="AQ2139" i="1"/>
  <c r="AP2139" i="1"/>
  <c r="AO2139" i="1"/>
  <c r="AN2139" i="1"/>
  <c r="AM2139" i="1"/>
  <c r="AL2139" i="1"/>
  <c r="BE2138" i="1"/>
  <c r="BD2138" i="1"/>
  <c r="BC2138" i="1"/>
  <c r="BB2138" i="1"/>
  <c r="BA2138" i="1"/>
  <c r="AZ2138" i="1"/>
  <c r="AY2138" i="1"/>
  <c r="AX2138" i="1"/>
  <c r="AW2138" i="1"/>
  <c r="AV2138" i="1"/>
  <c r="AU2138" i="1"/>
  <c r="AT2138" i="1"/>
  <c r="AS2138" i="1"/>
  <c r="AR2138" i="1"/>
  <c r="AQ2138" i="1"/>
  <c r="AP2138" i="1"/>
  <c r="AO2138" i="1"/>
  <c r="AN2138" i="1"/>
  <c r="AM2138" i="1"/>
  <c r="AL2138" i="1"/>
  <c r="BE2137" i="1"/>
  <c r="BD2137" i="1"/>
  <c r="BC2137" i="1"/>
  <c r="BB2137" i="1"/>
  <c r="BA2137" i="1"/>
  <c r="AZ2137" i="1"/>
  <c r="AY2137" i="1"/>
  <c r="AX2137" i="1"/>
  <c r="AW2137" i="1"/>
  <c r="AV2137" i="1"/>
  <c r="AU2137" i="1"/>
  <c r="AT2137" i="1"/>
  <c r="AS2137" i="1"/>
  <c r="AR2137" i="1"/>
  <c r="AQ2137" i="1"/>
  <c r="AP2137" i="1"/>
  <c r="AO2137" i="1"/>
  <c r="AN2137" i="1"/>
  <c r="AM2137" i="1"/>
  <c r="AL2137" i="1"/>
  <c r="BE2136" i="1"/>
  <c r="BD2136" i="1"/>
  <c r="BC2136" i="1"/>
  <c r="BB2136" i="1"/>
  <c r="BA2136" i="1"/>
  <c r="AZ2136" i="1"/>
  <c r="AY2136" i="1"/>
  <c r="AX2136" i="1"/>
  <c r="AW2136" i="1"/>
  <c r="AV2136" i="1"/>
  <c r="AU2136" i="1"/>
  <c r="AT2136" i="1"/>
  <c r="AS2136" i="1"/>
  <c r="AR2136" i="1"/>
  <c r="AQ2136" i="1"/>
  <c r="AP2136" i="1"/>
  <c r="AO2136" i="1"/>
  <c r="AN2136" i="1"/>
  <c r="AM2136" i="1"/>
  <c r="AL2136" i="1"/>
  <c r="BE2135" i="1"/>
  <c r="BD2135" i="1"/>
  <c r="BC2135" i="1"/>
  <c r="BB2135" i="1"/>
  <c r="BA2135" i="1"/>
  <c r="AZ2135" i="1"/>
  <c r="AY2135" i="1"/>
  <c r="AX2135" i="1"/>
  <c r="AW2135" i="1"/>
  <c r="AV2135" i="1"/>
  <c r="AU2135" i="1"/>
  <c r="AT2135" i="1"/>
  <c r="AS2135" i="1"/>
  <c r="AR2135" i="1"/>
  <c r="AQ2135" i="1"/>
  <c r="AP2135" i="1"/>
  <c r="AO2135" i="1"/>
  <c r="AN2135" i="1"/>
  <c r="AM2135" i="1"/>
  <c r="AL2135" i="1"/>
  <c r="BE2134" i="1"/>
  <c r="BD2134" i="1"/>
  <c r="BC2134" i="1"/>
  <c r="BB2134" i="1"/>
  <c r="BA2134" i="1"/>
  <c r="AZ2134" i="1"/>
  <c r="AY2134" i="1"/>
  <c r="AX2134" i="1"/>
  <c r="AW2134" i="1"/>
  <c r="AV2134" i="1"/>
  <c r="AU2134" i="1"/>
  <c r="AT2134" i="1"/>
  <c r="AS2134" i="1"/>
  <c r="AR2134" i="1"/>
  <c r="AQ2134" i="1"/>
  <c r="AP2134" i="1"/>
  <c r="AO2134" i="1"/>
  <c r="AN2134" i="1"/>
  <c r="AM2134" i="1"/>
  <c r="AL2134" i="1"/>
  <c r="BE2133" i="1"/>
  <c r="BD2133" i="1"/>
  <c r="BC2133" i="1"/>
  <c r="BB2133" i="1"/>
  <c r="BA2133" i="1"/>
  <c r="AZ2133" i="1"/>
  <c r="AY2133" i="1"/>
  <c r="AX2133" i="1"/>
  <c r="AW2133" i="1"/>
  <c r="AV2133" i="1"/>
  <c r="AU2133" i="1"/>
  <c r="AT2133" i="1"/>
  <c r="AS2133" i="1"/>
  <c r="AR2133" i="1"/>
  <c r="AQ2133" i="1"/>
  <c r="AP2133" i="1"/>
  <c r="AO2133" i="1"/>
  <c r="AN2133" i="1"/>
  <c r="AM2133" i="1"/>
  <c r="AL2133" i="1"/>
  <c r="BE2132" i="1"/>
  <c r="BD2132" i="1"/>
  <c r="BC2132" i="1"/>
  <c r="BB2132" i="1"/>
  <c r="BA2132" i="1"/>
  <c r="AZ2132" i="1"/>
  <c r="AY2132" i="1"/>
  <c r="AX2132" i="1"/>
  <c r="AW2132" i="1"/>
  <c r="AV2132" i="1"/>
  <c r="AU2132" i="1"/>
  <c r="AT2132" i="1"/>
  <c r="AS2132" i="1"/>
  <c r="AR2132" i="1"/>
  <c r="AQ2132" i="1"/>
  <c r="AP2132" i="1"/>
  <c r="AO2132" i="1"/>
  <c r="AN2132" i="1"/>
  <c r="AM2132" i="1"/>
  <c r="AL2132" i="1"/>
  <c r="BE2131" i="1"/>
  <c r="BD2131" i="1"/>
  <c r="BC2131" i="1"/>
  <c r="BB2131" i="1"/>
  <c r="BA2131" i="1"/>
  <c r="AZ2131" i="1"/>
  <c r="AY2131" i="1"/>
  <c r="AX2131" i="1"/>
  <c r="AW2131" i="1"/>
  <c r="AV2131" i="1"/>
  <c r="AU2131" i="1"/>
  <c r="AT2131" i="1"/>
  <c r="AS2131" i="1"/>
  <c r="AR2131" i="1"/>
  <c r="AQ2131" i="1"/>
  <c r="AP2131" i="1"/>
  <c r="AO2131" i="1"/>
  <c r="AN2131" i="1"/>
  <c r="AM2131" i="1"/>
  <c r="AL2131" i="1"/>
  <c r="BE2130" i="1"/>
  <c r="BD2130" i="1"/>
  <c r="BC2130" i="1"/>
  <c r="BB2130" i="1"/>
  <c r="BA2130" i="1"/>
  <c r="AZ2130" i="1"/>
  <c r="AY2130" i="1"/>
  <c r="AX2130" i="1"/>
  <c r="AW2130" i="1"/>
  <c r="AV2130" i="1"/>
  <c r="AU2130" i="1"/>
  <c r="AT2130" i="1"/>
  <c r="AS2130" i="1"/>
  <c r="AR2130" i="1"/>
  <c r="AQ2130" i="1"/>
  <c r="AP2130" i="1"/>
  <c r="AO2130" i="1"/>
  <c r="AN2130" i="1"/>
  <c r="AM2130" i="1"/>
  <c r="AL2130" i="1"/>
  <c r="BE2129" i="1"/>
  <c r="BD2129" i="1"/>
  <c r="BC2129" i="1"/>
  <c r="BB2129" i="1"/>
  <c r="BA2129" i="1"/>
  <c r="AZ2129" i="1"/>
  <c r="AY2129" i="1"/>
  <c r="AX2129" i="1"/>
  <c r="AW2129" i="1"/>
  <c r="AV2129" i="1"/>
  <c r="AU2129" i="1"/>
  <c r="AT2129" i="1"/>
  <c r="AS2129" i="1"/>
  <c r="AR2129" i="1"/>
  <c r="AQ2129" i="1"/>
  <c r="AP2129" i="1"/>
  <c r="AO2129" i="1"/>
  <c r="AN2129" i="1"/>
  <c r="AM2129" i="1"/>
  <c r="AL2129" i="1"/>
  <c r="BE2128" i="1"/>
  <c r="BD2128" i="1"/>
  <c r="BC2128" i="1"/>
  <c r="BB2128" i="1"/>
  <c r="BA2128" i="1"/>
  <c r="AZ2128" i="1"/>
  <c r="AY2128" i="1"/>
  <c r="AX2128" i="1"/>
  <c r="AW2128" i="1"/>
  <c r="AV2128" i="1"/>
  <c r="AU2128" i="1"/>
  <c r="AT2128" i="1"/>
  <c r="AS2128" i="1"/>
  <c r="AR2128" i="1"/>
  <c r="AQ2128" i="1"/>
  <c r="AP2128" i="1"/>
  <c r="AO2128" i="1"/>
  <c r="AN2128" i="1"/>
  <c r="AM2128" i="1"/>
  <c r="AL2128" i="1"/>
  <c r="BE2127" i="1"/>
  <c r="BD2127" i="1"/>
  <c r="BC2127" i="1"/>
  <c r="BB2127" i="1"/>
  <c r="BA2127" i="1"/>
  <c r="AZ2127" i="1"/>
  <c r="AY2127" i="1"/>
  <c r="AX2127" i="1"/>
  <c r="AW2127" i="1"/>
  <c r="AV2127" i="1"/>
  <c r="AU2127" i="1"/>
  <c r="AT2127" i="1"/>
  <c r="AS2127" i="1"/>
  <c r="AR2127" i="1"/>
  <c r="AQ2127" i="1"/>
  <c r="AP2127" i="1"/>
  <c r="AO2127" i="1"/>
  <c r="AN2127" i="1"/>
  <c r="AM2127" i="1"/>
  <c r="AL2127" i="1"/>
  <c r="BE2126" i="1"/>
  <c r="BD2126" i="1"/>
  <c r="BC2126" i="1"/>
  <c r="BB2126" i="1"/>
  <c r="BA2126" i="1"/>
  <c r="AZ2126" i="1"/>
  <c r="AY2126" i="1"/>
  <c r="AX2126" i="1"/>
  <c r="AW2126" i="1"/>
  <c r="AV2126" i="1"/>
  <c r="AU2126" i="1"/>
  <c r="AT2126" i="1"/>
  <c r="AS2126" i="1"/>
  <c r="AR2126" i="1"/>
  <c r="AQ2126" i="1"/>
  <c r="AP2126" i="1"/>
  <c r="AO2126" i="1"/>
  <c r="AN2126" i="1"/>
  <c r="AM2126" i="1"/>
  <c r="AL2126" i="1"/>
  <c r="BE2125" i="1"/>
  <c r="BD2125" i="1"/>
  <c r="BC2125" i="1"/>
  <c r="BB2125" i="1"/>
  <c r="BA2125" i="1"/>
  <c r="AZ2125" i="1"/>
  <c r="AY2125" i="1"/>
  <c r="AX2125" i="1"/>
  <c r="AW2125" i="1"/>
  <c r="AV2125" i="1"/>
  <c r="AU2125" i="1"/>
  <c r="AT2125" i="1"/>
  <c r="AS2125" i="1"/>
  <c r="AR2125" i="1"/>
  <c r="AQ2125" i="1"/>
  <c r="AP2125" i="1"/>
  <c r="AO2125" i="1"/>
  <c r="AN2125" i="1"/>
  <c r="AM2125" i="1"/>
  <c r="AL2125" i="1"/>
  <c r="BE2124" i="1"/>
  <c r="BD2124" i="1"/>
  <c r="BC2124" i="1"/>
  <c r="BB2124" i="1"/>
  <c r="BA2124" i="1"/>
  <c r="AZ2124" i="1"/>
  <c r="AY2124" i="1"/>
  <c r="AX2124" i="1"/>
  <c r="AW2124" i="1"/>
  <c r="AV2124" i="1"/>
  <c r="AU2124" i="1"/>
  <c r="AT2124" i="1"/>
  <c r="AS2124" i="1"/>
  <c r="AR2124" i="1"/>
  <c r="AQ2124" i="1"/>
  <c r="AP2124" i="1"/>
  <c r="AO2124" i="1"/>
  <c r="AN2124" i="1"/>
  <c r="AM2124" i="1"/>
  <c r="AL2124" i="1"/>
  <c r="BE2123" i="1"/>
  <c r="BD2123" i="1"/>
  <c r="BC2123" i="1"/>
  <c r="BB2123" i="1"/>
  <c r="BA2123" i="1"/>
  <c r="AZ2123" i="1"/>
  <c r="AY2123" i="1"/>
  <c r="AX2123" i="1"/>
  <c r="AW2123" i="1"/>
  <c r="AV2123" i="1"/>
  <c r="AU2123" i="1"/>
  <c r="AT2123" i="1"/>
  <c r="AS2123" i="1"/>
  <c r="AR2123" i="1"/>
  <c r="AQ2123" i="1"/>
  <c r="AP2123" i="1"/>
  <c r="AO2123" i="1"/>
  <c r="AN2123" i="1"/>
  <c r="AM2123" i="1"/>
  <c r="AL2123" i="1"/>
  <c r="BE2122" i="1"/>
  <c r="BD2122" i="1"/>
  <c r="BC2122" i="1"/>
  <c r="BB2122" i="1"/>
  <c r="BA2122" i="1"/>
  <c r="AZ2122" i="1"/>
  <c r="AY2122" i="1"/>
  <c r="AX2122" i="1"/>
  <c r="AW2122" i="1"/>
  <c r="AV2122" i="1"/>
  <c r="AU2122" i="1"/>
  <c r="AT2122" i="1"/>
  <c r="AS2122" i="1"/>
  <c r="AR2122" i="1"/>
  <c r="AQ2122" i="1"/>
  <c r="AP2122" i="1"/>
  <c r="AO2122" i="1"/>
  <c r="AN2122" i="1"/>
  <c r="AM2122" i="1"/>
  <c r="AL2122" i="1"/>
  <c r="BE2121" i="1"/>
  <c r="BD2121" i="1"/>
  <c r="BC2121" i="1"/>
  <c r="BB2121" i="1"/>
  <c r="BA2121" i="1"/>
  <c r="AZ2121" i="1"/>
  <c r="AY2121" i="1"/>
  <c r="AX2121" i="1"/>
  <c r="AW2121" i="1"/>
  <c r="AV2121" i="1"/>
  <c r="AU2121" i="1"/>
  <c r="AT2121" i="1"/>
  <c r="AS2121" i="1"/>
  <c r="AR2121" i="1"/>
  <c r="AQ2121" i="1"/>
  <c r="AP2121" i="1"/>
  <c r="AO2121" i="1"/>
  <c r="AN2121" i="1"/>
  <c r="AM2121" i="1"/>
  <c r="AL2121" i="1"/>
  <c r="BE2120" i="1"/>
  <c r="BD2120" i="1"/>
  <c r="BC2120" i="1"/>
  <c r="BB2120" i="1"/>
  <c r="BA2120" i="1"/>
  <c r="AZ2120" i="1"/>
  <c r="AY2120" i="1"/>
  <c r="AX2120" i="1"/>
  <c r="AW2120" i="1"/>
  <c r="AV2120" i="1"/>
  <c r="AU2120" i="1"/>
  <c r="AT2120" i="1"/>
  <c r="AS2120" i="1"/>
  <c r="AR2120" i="1"/>
  <c r="AQ2120" i="1"/>
  <c r="AP2120" i="1"/>
  <c r="AO2120" i="1"/>
  <c r="AN2120" i="1"/>
  <c r="AM2120" i="1"/>
  <c r="AL2120" i="1"/>
  <c r="BE2119" i="1"/>
  <c r="BD2119" i="1"/>
  <c r="BC2119" i="1"/>
  <c r="BB2119" i="1"/>
  <c r="BA2119" i="1"/>
  <c r="AZ2119" i="1"/>
  <c r="AY2119" i="1"/>
  <c r="AX2119" i="1"/>
  <c r="AW2119" i="1"/>
  <c r="AV2119" i="1"/>
  <c r="AU2119" i="1"/>
  <c r="AT2119" i="1"/>
  <c r="AS2119" i="1"/>
  <c r="AR2119" i="1"/>
  <c r="AQ2119" i="1"/>
  <c r="AP2119" i="1"/>
  <c r="AO2119" i="1"/>
  <c r="AN2119" i="1"/>
  <c r="AM2119" i="1"/>
  <c r="AL2119" i="1"/>
  <c r="BE2118" i="1"/>
  <c r="BD2118" i="1"/>
  <c r="BC2118" i="1"/>
  <c r="BB2118" i="1"/>
  <c r="BA2118" i="1"/>
  <c r="AZ2118" i="1"/>
  <c r="AY2118" i="1"/>
  <c r="AX2118" i="1"/>
  <c r="AW2118" i="1"/>
  <c r="AV2118" i="1"/>
  <c r="AU2118" i="1"/>
  <c r="AT2118" i="1"/>
  <c r="AS2118" i="1"/>
  <c r="AR2118" i="1"/>
  <c r="AQ2118" i="1"/>
  <c r="AP2118" i="1"/>
  <c r="AO2118" i="1"/>
  <c r="AN2118" i="1"/>
  <c r="AM2118" i="1"/>
  <c r="AL2118" i="1"/>
  <c r="BE2117" i="1"/>
  <c r="BD2117" i="1"/>
  <c r="BC2117" i="1"/>
  <c r="BB2117" i="1"/>
  <c r="BA2117" i="1"/>
  <c r="AZ2117" i="1"/>
  <c r="AY2117" i="1"/>
  <c r="AX2117" i="1"/>
  <c r="AW2117" i="1"/>
  <c r="AV2117" i="1"/>
  <c r="AU2117" i="1"/>
  <c r="AT2117" i="1"/>
  <c r="AS2117" i="1"/>
  <c r="AR2117" i="1"/>
  <c r="AQ2117" i="1"/>
  <c r="AP2117" i="1"/>
  <c r="AO2117" i="1"/>
  <c r="AN2117" i="1"/>
  <c r="AM2117" i="1"/>
  <c r="AL2117" i="1"/>
  <c r="BE2116" i="1"/>
  <c r="BD2116" i="1"/>
  <c r="BC2116" i="1"/>
  <c r="BB2116" i="1"/>
  <c r="BA2116" i="1"/>
  <c r="AZ2116" i="1"/>
  <c r="AY2116" i="1"/>
  <c r="AX2116" i="1"/>
  <c r="AW2116" i="1"/>
  <c r="AV2116" i="1"/>
  <c r="AU2116" i="1"/>
  <c r="AT2116" i="1"/>
  <c r="AS2116" i="1"/>
  <c r="AR2116" i="1"/>
  <c r="AQ2116" i="1"/>
  <c r="AP2116" i="1"/>
  <c r="AO2116" i="1"/>
  <c r="AN2116" i="1"/>
  <c r="AM2116" i="1"/>
  <c r="AL2116" i="1"/>
  <c r="BE2115" i="1"/>
  <c r="BD2115" i="1"/>
  <c r="BC2115" i="1"/>
  <c r="BB2115" i="1"/>
  <c r="BA2115" i="1"/>
  <c r="AZ2115" i="1"/>
  <c r="AY2115" i="1"/>
  <c r="AX2115" i="1"/>
  <c r="AW2115" i="1"/>
  <c r="AV2115" i="1"/>
  <c r="AU2115" i="1"/>
  <c r="AT2115" i="1"/>
  <c r="AS2115" i="1"/>
  <c r="AR2115" i="1"/>
  <c r="AQ2115" i="1"/>
  <c r="AP2115" i="1"/>
  <c r="AO2115" i="1"/>
  <c r="AN2115" i="1"/>
  <c r="AM2115" i="1"/>
  <c r="AL2115" i="1"/>
  <c r="BE2114" i="1"/>
  <c r="BD2114" i="1"/>
  <c r="BC2114" i="1"/>
  <c r="BB2114" i="1"/>
  <c r="BA2114" i="1"/>
  <c r="AZ2114" i="1"/>
  <c r="AY2114" i="1"/>
  <c r="AX2114" i="1"/>
  <c r="AW2114" i="1"/>
  <c r="AV2114" i="1"/>
  <c r="AU2114" i="1"/>
  <c r="AT2114" i="1"/>
  <c r="AS2114" i="1"/>
  <c r="AR2114" i="1"/>
  <c r="AQ2114" i="1"/>
  <c r="AP2114" i="1"/>
  <c r="AO2114" i="1"/>
  <c r="AN2114" i="1"/>
  <c r="AM2114" i="1"/>
  <c r="AL2114" i="1"/>
  <c r="BE2113" i="1"/>
  <c r="BD2113" i="1"/>
  <c r="BC2113" i="1"/>
  <c r="BB2113" i="1"/>
  <c r="BA2113" i="1"/>
  <c r="AZ2113" i="1"/>
  <c r="AY2113" i="1"/>
  <c r="AX2113" i="1"/>
  <c r="AW2113" i="1"/>
  <c r="AV2113" i="1"/>
  <c r="AU2113" i="1"/>
  <c r="AT2113" i="1"/>
  <c r="AS2113" i="1"/>
  <c r="AR2113" i="1"/>
  <c r="AQ2113" i="1"/>
  <c r="AP2113" i="1"/>
  <c r="AO2113" i="1"/>
  <c r="AN2113" i="1"/>
  <c r="AM2113" i="1"/>
  <c r="AL2113" i="1"/>
  <c r="BE2112" i="1"/>
  <c r="BD2112" i="1"/>
  <c r="BC2112" i="1"/>
  <c r="BB2112" i="1"/>
  <c r="BA2112" i="1"/>
  <c r="AZ2112" i="1"/>
  <c r="AY2112" i="1"/>
  <c r="AX2112" i="1"/>
  <c r="AW2112" i="1"/>
  <c r="AV2112" i="1"/>
  <c r="AU2112" i="1"/>
  <c r="AT2112" i="1"/>
  <c r="AS2112" i="1"/>
  <c r="AR2112" i="1"/>
  <c r="AQ2112" i="1"/>
  <c r="AP2112" i="1"/>
  <c r="AO2112" i="1"/>
  <c r="AN2112" i="1"/>
  <c r="AM2112" i="1"/>
  <c r="AL2112" i="1"/>
  <c r="BE2111" i="1"/>
  <c r="BD2111" i="1"/>
  <c r="BC2111" i="1"/>
  <c r="BB2111" i="1"/>
  <c r="BA2111" i="1"/>
  <c r="AZ2111" i="1"/>
  <c r="AY2111" i="1"/>
  <c r="AX2111" i="1"/>
  <c r="AW2111" i="1"/>
  <c r="AV2111" i="1"/>
  <c r="AU2111" i="1"/>
  <c r="AT2111" i="1"/>
  <c r="AS2111" i="1"/>
  <c r="AR2111" i="1"/>
  <c r="AQ2111" i="1"/>
  <c r="AP2111" i="1"/>
  <c r="AO2111" i="1"/>
  <c r="AN2111" i="1"/>
  <c r="AM2111" i="1"/>
  <c r="AL2111" i="1"/>
  <c r="BE2110" i="1"/>
  <c r="BD2110" i="1"/>
  <c r="BC2110" i="1"/>
  <c r="BB2110" i="1"/>
  <c r="BA2110" i="1"/>
  <c r="AZ2110" i="1"/>
  <c r="AY2110" i="1"/>
  <c r="AX2110" i="1"/>
  <c r="AW2110" i="1"/>
  <c r="AV2110" i="1"/>
  <c r="AU2110" i="1"/>
  <c r="AT2110" i="1"/>
  <c r="AS2110" i="1"/>
  <c r="AR2110" i="1"/>
  <c r="AQ2110" i="1"/>
  <c r="AP2110" i="1"/>
  <c r="AO2110" i="1"/>
  <c r="AN2110" i="1"/>
  <c r="AM2110" i="1"/>
  <c r="AL2110" i="1"/>
  <c r="BE2109" i="1"/>
  <c r="BD2109" i="1"/>
  <c r="BC2109" i="1"/>
  <c r="BB2109" i="1"/>
  <c r="BA2109" i="1"/>
  <c r="AZ2109" i="1"/>
  <c r="AY2109" i="1"/>
  <c r="AX2109" i="1"/>
  <c r="AW2109" i="1"/>
  <c r="AV2109" i="1"/>
  <c r="AU2109" i="1"/>
  <c r="AT2109" i="1"/>
  <c r="AS2109" i="1"/>
  <c r="AR2109" i="1"/>
  <c r="AQ2109" i="1"/>
  <c r="AP2109" i="1"/>
  <c r="AO2109" i="1"/>
  <c r="AN2109" i="1"/>
  <c r="AM2109" i="1"/>
  <c r="AL2109" i="1"/>
  <c r="BE2108" i="1"/>
  <c r="BD2108" i="1"/>
  <c r="BC2108" i="1"/>
  <c r="BB2108" i="1"/>
  <c r="BA2108" i="1"/>
  <c r="AZ2108" i="1"/>
  <c r="AY2108" i="1"/>
  <c r="AX2108" i="1"/>
  <c r="AW2108" i="1"/>
  <c r="AV2108" i="1"/>
  <c r="AU2108" i="1"/>
  <c r="AT2108" i="1"/>
  <c r="AS2108" i="1"/>
  <c r="AR2108" i="1"/>
  <c r="AQ2108" i="1"/>
  <c r="AP2108" i="1"/>
  <c r="AO2108" i="1"/>
  <c r="AN2108" i="1"/>
  <c r="AM2108" i="1"/>
  <c r="AL2108" i="1"/>
  <c r="BE2107" i="1"/>
  <c r="BD2107" i="1"/>
  <c r="BC2107" i="1"/>
  <c r="BB2107" i="1"/>
  <c r="BA2107" i="1"/>
  <c r="AZ2107" i="1"/>
  <c r="AY2107" i="1"/>
  <c r="AX2107" i="1"/>
  <c r="AW2107" i="1"/>
  <c r="AV2107" i="1"/>
  <c r="AU2107" i="1"/>
  <c r="AT2107" i="1"/>
  <c r="AS2107" i="1"/>
  <c r="AR2107" i="1"/>
  <c r="AQ2107" i="1"/>
  <c r="AP2107" i="1"/>
  <c r="AO2107" i="1"/>
  <c r="AN2107" i="1"/>
  <c r="AM2107" i="1"/>
  <c r="AL2107" i="1"/>
  <c r="BE2106" i="1"/>
  <c r="BD2106" i="1"/>
  <c r="BC2106" i="1"/>
  <c r="BB2106" i="1"/>
  <c r="BA2106" i="1"/>
  <c r="AZ2106" i="1"/>
  <c r="AY2106" i="1"/>
  <c r="AX2106" i="1"/>
  <c r="AW2106" i="1"/>
  <c r="AV2106" i="1"/>
  <c r="AU2106" i="1"/>
  <c r="AT2106" i="1"/>
  <c r="AS2106" i="1"/>
  <c r="AR2106" i="1"/>
  <c r="AQ2106" i="1"/>
  <c r="AP2106" i="1"/>
  <c r="AO2106" i="1"/>
  <c r="AN2106" i="1"/>
  <c r="AM2106" i="1"/>
  <c r="AL2106" i="1"/>
  <c r="BE2105" i="1"/>
  <c r="BD2105" i="1"/>
  <c r="BC2105" i="1"/>
  <c r="BB2105" i="1"/>
  <c r="BA2105" i="1"/>
  <c r="AZ2105" i="1"/>
  <c r="AY2105" i="1"/>
  <c r="AX2105" i="1"/>
  <c r="AW2105" i="1"/>
  <c r="AV2105" i="1"/>
  <c r="AU2105" i="1"/>
  <c r="AT2105" i="1"/>
  <c r="AS2105" i="1"/>
  <c r="AR2105" i="1"/>
  <c r="AQ2105" i="1"/>
  <c r="AP2105" i="1"/>
  <c r="AO2105" i="1"/>
  <c r="AN2105" i="1"/>
  <c r="AM2105" i="1"/>
  <c r="AL2105" i="1"/>
  <c r="BE2104" i="1"/>
  <c r="BD2104" i="1"/>
  <c r="BC2104" i="1"/>
  <c r="BB2104" i="1"/>
  <c r="BA2104" i="1"/>
  <c r="AZ2104" i="1"/>
  <c r="AY2104" i="1"/>
  <c r="AX2104" i="1"/>
  <c r="AW2104" i="1"/>
  <c r="AV2104" i="1"/>
  <c r="AU2104" i="1"/>
  <c r="AT2104" i="1"/>
  <c r="AS2104" i="1"/>
  <c r="AR2104" i="1"/>
  <c r="AQ2104" i="1"/>
  <c r="AP2104" i="1"/>
  <c r="AO2104" i="1"/>
  <c r="AN2104" i="1"/>
  <c r="AM2104" i="1"/>
  <c r="AL2104" i="1"/>
  <c r="BE2103" i="1"/>
  <c r="BD2103" i="1"/>
  <c r="BC2103" i="1"/>
  <c r="BB2103" i="1"/>
  <c r="BA2103" i="1"/>
  <c r="AZ2103" i="1"/>
  <c r="AY2103" i="1"/>
  <c r="AX2103" i="1"/>
  <c r="AW2103" i="1"/>
  <c r="AV2103" i="1"/>
  <c r="AU2103" i="1"/>
  <c r="AT2103" i="1"/>
  <c r="AS2103" i="1"/>
  <c r="AR2103" i="1"/>
  <c r="AQ2103" i="1"/>
  <c r="AP2103" i="1"/>
  <c r="AO2103" i="1"/>
  <c r="AN2103" i="1"/>
  <c r="AM2103" i="1"/>
  <c r="AL2103" i="1"/>
  <c r="BE2102" i="1"/>
  <c r="BD2102" i="1"/>
  <c r="BC2102" i="1"/>
  <c r="BB2102" i="1"/>
  <c r="BA2102" i="1"/>
  <c r="AZ2102" i="1"/>
  <c r="AY2102" i="1"/>
  <c r="AX2102" i="1"/>
  <c r="AW2102" i="1"/>
  <c r="AV2102" i="1"/>
  <c r="AU2102" i="1"/>
  <c r="AT2102" i="1"/>
  <c r="AS2102" i="1"/>
  <c r="AR2102" i="1"/>
  <c r="AQ2102" i="1"/>
  <c r="AP2102" i="1"/>
  <c r="AO2102" i="1"/>
  <c r="AN2102" i="1"/>
  <c r="AM2102" i="1"/>
  <c r="AL2102" i="1"/>
  <c r="BE2101" i="1"/>
  <c r="BD2101" i="1"/>
  <c r="BC2101" i="1"/>
  <c r="BB2101" i="1"/>
  <c r="BA2101" i="1"/>
  <c r="AZ2101" i="1"/>
  <c r="AY2101" i="1"/>
  <c r="AX2101" i="1"/>
  <c r="AW2101" i="1"/>
  <c r="AV2101" i="1"/>
  <c r="AU2101" i="1"/>
  <c r="AT2101" i="1"/>
  <c r="AS2101" i="1"/>
  <c r="AR2101" i="1"/>
  <c r="AQ2101" i="1"/>
  <c r="AP2101" i="1"/>
  <c r="AO2101" i="1"/>
  <c r="AN2101" i="1"/>
  <c r="AM2101" i="1"/>
  <c r="AL2101" i="1"/>
  <c r="BE2100" i="1"/>
  <c r="BD2100" i="1"/>
  <c r="BC2100" i="1"/>
  <c r="BB2100" i="1"/>
  <c r="BA2100" i="1"/>
  <c r="AZ2100" i="1"/>
  <c r="AY2100" i="1"/>
  <c r="AX2100" i="1"/>
  <c r="AW2100" i="1"/>
  <c r="AV2100" i="1"/>
  <c r="AU2100" i="1"/>
  <c r="AT2100" i="1"/>
  <c r="AS2100" i="1"/>
  <c r="AR2100" i="1"/>
  <c r="AQ2100" i="1"/>
  <c r="AP2100" i="1"/>
  <c r="AO2100" i="1"/>
  <c r="AN2100" i="1"/>
  <c r="AM2100" i="1"/>
  <c r="AL2100" i="1"/>
  <c r="BE2099" i="1"/>
  <c r="BD2099" i="1"/>
  <c r="BC2099" i="1"/>
  <c r="BB2099" i="1"/>
  <c r="BA2099" i="1"/>
  <c r="AZ2099" i="1"/>
  <c r="AY2099" i="1"/>
  <c r="AX2099" i="1"/>
  <c r="AW2099" i="1"/>
  <c r="AV2099" i="1"/>
  <c r="AU2099" i="1"/>
  <c r="AT2099" i="1"/>
  <c r="AS2099" i="1"/>
  <c r="AR2099" i="1"/>
  <c r="AQ2099" i="1"/>
  <c r="AP2099" i="1"/>
  <c r="AO2099" i="1"/>
  <c r="AN2099" i="1"/>
  <c r="AM2099" i="1"/>
  <c r="AL2099" i="1"/>
  <c r="BE2098" i="1"/>
  <c r="BD2098" i="1"/>
  <c r="BC2098" i="1"/>
  <c r="BB2098" i="1"/>
  <c r="BA2098" i="1"/>
  <c r="AZ2098" i="1"/>
  <c r="AY2098" i="1"/>
  <c r="AX2098" i="1"/>
  <c r="AW2098" i="1"/>
  <c r="AV2098" i="1"/>
  <c r="AU2098" i="1"/>
  <c r="AT2098" i="1"/>
  <c r="AS2098" i="1"/>
  <c r="AR2098" i="1"/>
  <c r="AQ2098" i="1"/>
  <c r="AP2098" i="1"/>
  <c r="AO2098" i="1"/>
  <c r="AN2098" i="1"/>
  <c r="AM2098" i="1"/>
  <c r="AL2098" i="1"/>
  <c r="BE2097" i="1"/>
  <c r="BD2097" i="1"/>
  <c r="BC2097" i="1"/>
  <c r="BB2097" i="1"/>
  <c r="BA2097" i="1"/>
  <c r="AZ2097" i="1"/>
  <c r="AY2097" i="1"/>
  <c r="AX2097" i="1"/>
  <c r="AW2097" i="1"/>
  <c r="AV2097" i="1"/>
  <c r="AU2097" i="1"/>
  <c r="AT2097" i="1"/>
  <c r="AS2097" i="1"/>
  <c r="AR2097" i="1"/>
  <c r="AQ2097" i="1"/>
  <c r="AP2097" i="1"/>
  <c r="AO2097" i="1"/>
  <c r="AN2097" i="1"/>
  <c r="AM2097" i="1"/>
  <c r="AL2097" i="1"/>
  <c r="BE2096" i="1"/>
  <c r="BD2096" i="1"/>
  <c r="BC2096" i="1"/>
  <c r="BB2096" i="1"/>
  <c r="BA2096" i="1"/>
  <c r="AZ2096" i="1"/>
  <c r="AY2096" i="1"/>
  <c r="AX2096" i="1"/>
  <c r="AW2096" i="1"/>
  <c r="AV2096" i="1"/>
  <c r="AU2096" i="1"/>
  <c r="AT2096" i="1"/>
  <c r="AS2096" i="1"/>
  <c r="AR2096" i="1"/>
  <c r="AQ2096" i="1"/>
  <c r="AP2096" i="1"/>
  <c r="AO2096" i="1"/>
  <c r="AN2096" i="1"/>
  <c r="AM2096" i="1"/>
  <c r="AL2096" i="1"/>
  <c r="BE2095" i="1"/>
  <c r="BD2095" i="1"/>
  <c r="BC2095" i="1"/>
  <c r="BB2095" i="1"/>
  <c r="BA2095" i="1"/>
  <c r="AZ2095" i="1"/>
  <c r="AY2095" i="1"/>
  <c r="AX2095" i="1"/>
  <c r="AW2095" i="1"/>
  <c r="AV2095" i="1"/>
  <c r="AU2095" i="1"/>
  <c r="AT2095" i="1"/>
  <c r="AS2095" i="1"/>
  <c r="AR2095" i="1"/>
  <c r="AQ2095" i="1"/>
  <c r="AP2095" i="1"/>
  <c r="AO2095" i="1"/>
  <c r="AN2095" i="1"/>
  <c r="AM2095" i="1"/>
  <c r="AL2095" i="1"/>
  <c r="BE2094" i="1"/>
  <c r="BD2094" i="1"/>
  <c r="BC2094" i="1"/>
  <c r="BB2094" i="1"/>
  <c r="BA2094" i="1"/>
  <c r="AZ2094" i="1"/>
  <c r="AY2094" i="1"/>
  <c r="AX2094" i="1"/>
  <c r="AW2094" i="1"/>
  <c r="AV2094" i="1"/>
  <c r="AU2094" i="1"/>
  <c r="AT2094" i="1"/>
  <c r="AS2094" i="1"/>
  <c r="AR2094" i="1"/>
  <c r="AQ2094" i="1"/>
  <c r="AP2094" i="1"/>
  <c r="AO2094" i="1"/>
  <c r="AN2094" i="1"/>
  <c r="AM2094" i="1"/>
  <c r="AL2094" i="1"/>
  <c r="BE2093" i="1"/>
  <c r="BD2093" i="1"/>
  <c r="BC2093" i="1"/>
  <c r="BB2093" i="1"/>
  <c r="BA2093" i="1"/>
  <c r="AZ2093" i="1"/>
  <c r="AY2093" i="1"/>
  <c r="AX2093" i="1"/>
  <c r="AW2093" i="1"/>
  <c r="AV2093" i="1"/>
  <c r="AU2093" i="1"/>
  <c r="AT2093" i="1"/>
  <c r="AS2093" i="1"/>
  <c r="AR2093" i="1"/>
  <c r="AQ2093" i="1"/>
  <c r="AP2093" i="1"/>
  <c r="AO2093" i="1"/>
  <c r="AN2093" i="1"/>
  <c r="AM2093" i="1"/>
  <c r="AL2093" i="1"/>
  <c r="BE2092" i="1"/>
  <c r="BD2092" i="1"/>
  <c r="BC2092" i="1"/>
  <c r="BB2092" i="1"/>
  <c r="BA2092" i="1"/>
  <c r="AZ2092" i="1"/>
  <c r="AY2092" i="1"/>
  <c r="AX2092" i="1"/>
  <c r="AW2092" i="1"/>
  <c r="AV2092" i="1"/>
  <c r="AU2092" i="1"/>
  <c r="AT2092" i="1"/>
  <c r="AS2092" i="1"/>
  <c r="AR2092" i="1"/>
  <c r="AQ2092" i="1"/>
  <c r="AP2092" i="1"/>
  <c r="AO2092" i="1"/>
  <c r="AN2092" i="1"/>
  <c r="AM2092" i="1"/>
  <c r="AL2092" i="1"/>
  <c r="BE2091" i="1"/>
  <c r="BD2091" i="1"/>
  <c r="BC2091" i="1"/>
  <c r="BB2091" i="1"/>
  <c r="BA2091" i="1"/>
  <c r="AZ2091" i="1"/>
  <c r="AY2091" i="1"/>
  <c r="AX2091" i="1"/>
  <c r="AW2091" i="1"/>
  <c r="AV2091" i="1"/>
  <c r="AU2091" i="1"/>
  <c r="AT2091" i="1"/>
  <c r="AS2091" i="1"/>
  <c r="AR2091" i="1"/>
  <c r="AQ2091" i="1"/>
  <c r="AP2091" i="1"/>
  <c r="AO2091" i="1"/>
  <c r="AN2091" i="1"/>
  <c r="AM2091" i="1"/>
  <c r="AL2091" i="1"/>
  <c r="BE2090" i="1"/>
  <c r="BD2090" i="1"/>
  <c r="BC2090" i="1"/>
  <c r="BB2090" i="1"/>
  <c r="BA2090" i="1"/>
  <c r="AZ2090" i="1"/>
  <c r="AY2090" i="1"/>
  <c r="AX2090" i="1"/>
  <c r="AW2090" i="1"/>
  <c r="AV2090" i="1"/>
  <c r="AU2090" i="1"/>
  <c r="AT2090" i="1"/>
  <c r="AS2090" i="1"/>
  <c r="AR2090" i="1"/>
  <c r="AQ2090" i="1"/>
  <c r="AP2090" i="1"/>
  <c r="AO2090" i="1"/>
  <c r="AN2090" i="1"/>
  <c r="AM2090" i="1"/>
  <c r="AL2090" i="1"/>
  <c r="BE2089" i="1"/>
  <c r="BD2089" i="1"/>
  <c r="BC2089" i="1"/>
  <c r="BB2089" i="1"/>
  <c r="BA2089" i="1"/>
  <c r="AZ2089" i="1"/>
  <c r="AY2089" i="1"/>
  <c r="AX2089" i="1"/>
  <c r="AW2089" i="1"/>
  <c r="AV2089" i="1"/>
  <c r="AU2089" i="1"/>
  <c r="AT2089" i="1"/>
  <c r="AS2089" i="1"/>
  <c r="AR2089" i="1"/>
  <c r="AQ2089" i="1"/>
  <c r="AP2089" i="1"/>
  <c r="AO2089" i="1"/>
  <c r="AN2089" i="1"/>
  <c r="AM2089" i="1"/>
  <c r="AL2089" i="1"/>
  <c r="BE2088" i="1"/>
  <c r="BD2088" i="1"/>
  <c r="BC2088" i="1"/>
  <c r="BB2088" i="1"/>
  <c r="BA2088" i="1"/>
  <c r="AZ2088" i="1"/>
  <c r="AY2088" i="1"/>
  <c r="AX2088" i="1"/>
  <c r="AW2088" i="1"/>
  <c r="AV2088" i="1"/>
  <c r="AU2088" i="1"/>
  <c r="AT2088" i="1"/>
  <c r="AS2088" i="1"/>
  <c r="AR2088" i="1"/>
  <c r="AQ2088" i="1"/>
  <c r="AP2088" i="1"/>
  <c r="AO2088" i="1"/>
  <c r="AN2088" i="1"/>
  <c r="AM2088" i="1"/>
  <c r="AL2088" i="1"/>
  <c r="BE2087" i="1"/>
  <c r="BD2087" i="1"/>
  <c r="BC2087" i="1"/>
  <c r="BB2087" i="1"/>
  <c r="BA2087" i="1"/>
  <c r="AZ2087" i="1"/>
  <c r="AY2087" i="1"/>
  <c r="AX2087" i="1"/>
  <c r="AW2087" i="1"/>
  <c r="AV2087" i="1"/>
  <c r="AU2087" i="1"/>
  <c r="AT2087" i="1"/>
  <c r="AS2087" i="1"/>
  <c r="AR2087" i="1"/>
  <c r="AQ2087" i="1"/>
  <c r="AP2087" i="1"/>
  <c r="AO2087" i="1"/>
  <c r="AN2087" i="1"/>
  <c r="AM2087" i="1"/>
  <c r="AL2087" i="1"/>
  <c r="BE2086" i="1"/>
  <c r="BD2086" i="1"/>
  <c r="BC2086" i="1"/>
  <c r="BB2086" i="1"/>
  <c r="BA2086" i="1"/>
  <c r="AZ2086" i="1"/>
  <c r="AY2086" i="1"/>
  <c r="AX2086" i="1"/>
  <c r="AW2086" i="1"/>
  <c r="AV2086" i="1"/>
  <c r="AU2086" i="1"/>
  <c r="AT2086" i="1"/>
  <c r="AS2086" i="1"/>
  <c r="AR2086" i="1"/>
  <c r="AQ2086" i="1"/>
  <c r="AP2086" i="1"/>
  <c r="AO2086" i="1"/>
  <c r="AN2086" i="1"/>
  <c r="AM2086" i="1"/>
  <c r="AL2086" i="1"/>
  <c r="BE2085" i="1"/>
  <c r="BD2085" i="1"/>
  <c r="BC2085" i="1"/>
  <c r="BB2085" i="1"/>
  <c r="BA2085" i="1"/>
  <c r="AZ2085" i="1"/>
  <c r="AY2085" i="1"/>
  <c r="AX2085" i="1"/>
  <c r="AW2085" i="1"/>
  <c r="AV2085" i="1"/>
  <c r="AU2085" i="1"/>
  <c r="AT2085" i="1"/>
  <c r="AS2085" i="1"/>
  <c r="AR2085" i="1"/>
  <c r="AQ2085" i="1"/>
  <c r="AP2085" i="1"/>
  <c r="AO2085" i="1"/>
  <c r="AN2085" i="1"/>
  <c r="AM2085" i="1"/>
  <c r="AL2085" i="1"/>
  <c r="BE2084" i="1"/>
  <c r="BD2084" i="1"/>
  <c r="BC2084" i="1"/>
  <c r="BB2084" i="1"/>
  <c r="BA2084" i="1"/>
  <c r="AZ2084" i="1"/>
  <c r="AY2084" i="1"/>
  <c r="AX2084" i="1"/>
  <c r="AW2084" i="1"/>
  <c r="AV2084" i="1"/>
  <c r="AU2084" i="1"/>
  <c r="AT2084" i="1"/>
  <c r="AS2084" i="1"/>
  <c r="AR2084" i="1"/>
  <c r="AQ2084" i="1"/>
  <c r="AP2084" i="1"/>
  <c r="AO2084" i="1"/>
  <c r="AN2084" i="1"/>
  <c r="AM2084" i="1"/>
  <c r="AL2084" i="1"/>
  <c r="BE2083" i="1"/>
  <c r="BD2083" i="1"/>
  <c r="BC2083" i="1"/>
  <c r="BB2083" i="1"/>
  <c r="BA2083" i="1"/>
  <c r="AZ2083" i="1"/>
  <c r="AY2083" i="1"/>
  <c r="AX2083" i="1"/>
  <c r="AW2083" i="1"/>
  <c r="AV2083" i="1"/>
  <c r="AU2083" i="1"/>
  <c r="AT2083" i="1"/>
  <c r="AS2083" i="1"/>
  <c r="AR2083" i="1"/>
  <c r="AQ2083" i="1"/>
  <c r="AP2083" i="1"/>
  <c r="AO2083" i="1"/>
  <c r="AN2083" i="1"/>
  <c r="AM2083" i="1"/>
  <c r="AL2083" i="1"/>
  <c r="BE2082" i="1"/>
  <c r="BD2082" i="1"/>
  <c r="BC2082" i="1"/>
  <c r="BB2082" i="1"/>
  <c r="BA2082" i="1"/>
  <c r="AZ2082" i="1"/>
  <c r="AY2082" i="1"/>
  <c r="AX2082" i="1"/>
  <c r="AW2082" i="1"/>
  <c r="AV2082" i="1"/>
  <c r="AU2082" i="1"/>
  <c r="AT2082" i="1"/>
  <c r="AS2082" i="1"/>
  <c r="AR2082" i="1"/>
  <c r="AQ2082" i="1"/>
  <c r="AP2082" i="1"/>
  <c r="AO2082" i="1"/>
  <c r="AN2082" i="1"/>
  <c r="AM2082" i="1"/>
  <c r="AL2082" i="1"/>
  <c r="BE2081" i="1"/>
  <c r="BD2081" i="1"/>
  <c r="BC2081" i="1"/>
  <c r="BB2081" i="1"/>
  <c r="BA2081" i="1"/>
  <c r="AZ2081" i="1"/>
  <c r="AY2081" i="1"/>
  <c r="AX2081" i="1"/>
  <c r="AW2081" i="1"/>
  <c r="AV2081" i="1"/>
  <c r="AU2081" i="1"/>
  <c r="AT2081" i="1"/>
  <c r="AS2081" i="1"/>
  <c r="AR2081" i="1"/>
  <c r="AQ2081" i="1"/>
  <c r="AP2081" i="1"/>
  <c r="AO2081" i="1"/>
  <c r="AN2081" i="1"/>
  <c r="AM2081" i="1"/>
  <c r="AL2081" i="1"/>
  <c r="BE2080" i="1"/>
  <c r="BD2080" i="1"/>
  <c r="BC2080" i="1"/>
  <c r="BB2080" i="1"/>
  <c r="BA2080" i="1"/>
  <c r="AZ2080" i="1"/>
  <c r="AY2080" i="1"/>
  <c r="AX2080" i="1"/>
  <c r="AW2080" i="1"/>
  <c r="AV2080" i="1"/>
  <c r="AU2080" i="1"/>
  <c r="AT2080" i="1"/>
  <c r="AS2080" i="1"/>
  <c r="AR2080" i="1"/>
  <c r="AQ2080" i="1"/>
  <c r="AP2080" i="1"/>
  <c r="AO2080" i="1"/>
  <c r="AN2080" i="1"/>
  <c r="AM2080" i="1"/>
  <c r="AL2080" i="1"/>
  <c r="BE2079" i="1"/>
  <c r="BD2079" i="1"/>
  <c r="BC2079" i="1"/>
  <c r="BB2079" i="1"/>
  <c r="BA2079" i="1"/>
  <c r="AZ2079" i="1"/>
  <c r="AY2079" i="1"/>
  <c r="AX2079" i="1"/>
  <c r="AW2079" i="1"/>
  <c r="AV2079" i="1"/>
  <c r="AU2079" i="1"/>
  <c r="AT2079" i="1"/>
  <c r="AS2079" i="1"/>
  <c r="AR2079" i="1"/>
  <c r="AQ2079" i="1"/>
  <c r="AP2079" i="1"/>
  <c r="AO2079" i="1"/>
  <c r="AN2079" i="1"/>
  <c r="AM2079" i="1"/>
  <c r="AL2079" i="1"/>
  <c r="BE2078" i="1"/>
  <c r="BD2078" i="1"/>
  <c r="BC2078" i="1"/>
  <c r="BB2078" i="1"/>
  <c r="BA2078" i="1"/>
  <c r="AZ2078" i="1"/>
  <c r="AY2078" i="1"/>
  <c r="AX2078" i="1"/>
  <c r="AW2078" i="1"/>
  <c r="AV2078" i="1"/>
  <c r="AU2078" i="1"/>
  <c r="AT2078" i="1"/>
  <c r="AS2078" i="1"/>
  <c r="AR2078" i="1"/>
  <c r="AQ2078" i="1"/>
  <c r="AP2078" i="1"/>
  <c r="AO2078" i="1"/>
  <c r="AN2078" i="1"/>
  <c r="AM2078" i="1"/>
  <c r="AL2078" i="1"/>
  <c r="BE2077" i="1"/>
  <c r="BD2077" i="1"/>
  <c r="BC2077" i="1"/>
  <c r="BB2077" i="1"/>
  <c r="BA2077" i="1"/>
  <c r="AZ2077" i="1"/>
  <c r="AY2077" i="1"/>
  <c r="AX2077" i="1"/>
  <c r="AW2077" i="1"/>
  <c r="AV2077" i="1"/>
  <c r="AU2077" i="1"/>
  <c r="AT2077" i="1"/>
  <c r="AS2077" i="1"/>
  <c r="AR2077" i="1"/>
  <c r="AQ2077" i="1"/>
  <c r="AP2077" i="1"/>
  <c r="AO2077" i="1"/>
  <c r="AN2077" i="1"/>
  <c r="AM2077" i="1"/>
  <c r="AL2077" i="1"/>
  <c r="BE2076" i="1"/>
  <c r="BD2076" i="1"/>
  <c r="BC2076" i="1"/>
  <c r="BB2076" i="1"/>
  <c r="BA2076" i="1"/>
  <c r="AZ2076" i="1"/>
  <c r="AY2076" i="1"/>
  <c r="AX2076" i="1"/>
  <c r="AW2076" i="1"/>
  <c r="AV2076" i="1"/>
  <c r="AU2076" i="1"/>
  <c r="AT2076" i="1"/>
  <c r="AS2076" i="1"/>
  <c r="AR2076" i="1"/>
  <c r="AQ2076" i="1"/>
  <c r="AP2076" i="1"/>
  <c r="AO2076" i="1"/>
  <c r="AN2076" i="1"/>
  <c r="AM2076" i="1"/>
  <c r="AL2076" i="1"/>
  <c r="BE2075" i="1"/>
  <c r="BD2075" i="1"/>
  <c r="BC2075" i="1"/>
  <c r="BB2075" i="1"/>
  <c r="BA2075" i="1"/>
  <c r="AZ2075" i="1"/>
  <c r="AY2075" i="1"/>
  <c r="AX2075" i="1"/>
  <c r="AW2075" i="1"/>
  <c r="AV2075" i="1"/>
  <c r="AU2075" i="1"/>
  <c r="AT2075" i="1"/>
  <c r="AS2075" i="1"/>
  <c r="AR2075" i="1"/>
  <c r="AQ2075" i="1"/>
  <c r="AP2075" i="1"/>
  <c r="AO2075" i="1"/>
  <c r="AN2075" i="1"/>
  <c r="AM2075" i="1"/>
  <c r="AL2075" i="1"/>
  <c r="BE2074" i="1"/>
  <c r="BD2074" i="1"/>
  <c r="BC2074" i="1"/>
  <c r="BB2074" i="1"/>
  <c r="BA2074" i="1"/>
  <c r="AZ2074" i="1"/>
  <c r="AY2074" i="1"/>
  <c r="AX2074" i="1"/>
  <c r="AW2074" i="1"/>
  <c r="AV2074" i="1"/>
  <c r="AU2074" i="1"/>
  <c r="AT2074" i="1"/>
  <c r="AS2074" i="1"/>
  <c r="AR2074" i="1"/>
  <c r="AQ2074" i="1"/>
  <c r="AP2074" i="1"/>
  <c r="AO2074" i="1"/>
  <c r="AN2074" i="1"/>
  <c r="AM2074" i="1"/>
  <c r="AL2074" i="1"/>
  <c r="BE2073" i="1"/>
  <c r="BD2073" i="1"/>
  <c r="BC2073" i="1"/>
  <c r="BB2073" i="1"/>
  <c r="BA2073" i="1"/>
  <c r="AZ2073" i="1"/>
  <c r="AY2073" i="1"/>
  <c r="AX2073" i="1"/>
  <c r="AW2073" i="1"/>
  <c r="AV2073" i="1"/>
  <c r="AU2073" i="1"/>
  <c r="AT2073" i="1"/>
  <c r="AS2073" i="1"/>
  <c r="AR2073" i="1"/>
  <c r="AQ2073" i="1"/>
  <c r="AP2073" i="1"/>
  <c r="AO2073" i="1"/>
  <c r="AN2073" i="1"/>
  <c r="AM2073" i="1"/>
  <c r="AL2073" i="1"/>
  <c r="BE2072" i="1"/>
  <c r="BD2072" i="1"/>
  <c r="BC2072" i="1"/>
  <c r="BB2072" i="1"/>
  <c r="BA2072" i="1"/>
  <c r="AZ2072" i="1"/>
  <c r="AY2072" i="1"/>
  <c r="AX2072" i="1"/>
  <c r="AW2072" i="1"/>
  <c r="AV2072" i="1"/>
  <c r="AU2072" i="1"/>
  <c r="AT2072" i="1"/>
  <c r="AS2072" i="1"/>
  <c r="AR2072" i="1"/>
  <c r="AQ2072" i="1"/>
  <c r="AP2072" i="1"/>
  <c r="AO2072" i="1"/>
  <c r="AN2072" i="1"/>
  <c r="AM2072" i="1"/>
  <c r="AL2072" i="1"/>
  <c r="BE2071" i="1"/>
  <c r="BD2071" i="1"/>
  <c r="BC2071" i="1"/>
  <c r="BB2071" i="1"/>
  <c r="BA2071" i="1"/>
  <c r="AZ2071" i="1"/>
  <c r="AY2071" i="1"/>
  <c r="AX2071" i="1"/>
  <c r="AW2071" i="1"/>
  <c r="AV2071" i="1"/>
  <c r="AU2071" i="1"/>
  <c r="AT2071" i="1"/>
  <c r="AS2071" i="1"/>
  <c r="AR2071" i="1"/>
  <c r="AQ2071" i="1"/>
  <c r="AP2071" i="1"/>
  <c r="AO2071" i="1"/>
  <c r="AN2071" i="1"/>
  <c r="AM2071" i="1"/>
  <c r="AL2071" i="1"/>
  <c r="BE2070" i="1"/>
  <c r="BD2070" i="1"/>
  <c r="BC2070" i="1"/>
  <c r="BB2070" i="1"/>
  <c r="BA2070" i="1"/>
  <c r="AZ2070" i="1"/>
  <c r="AY2070" i="1"/>
  <c r="AX2070" i="1"/>
  <c r="AW2070" i="1"/>
  <c r="AV2070" i="1"/>
  <c r="AU2070" i="1"/>
  <c r="AT2070" i="1"/>
  <c r="AS2070" i="1"/>
  <c r="AR2070" i="1"/>
  <c r="AQ2070" i="1"/>
  <c r="AP2070" i="1"/>
  <c r="AO2070" i="1"/>
  <c r="AN2070" i="1"/>
  <c r="AM2070" i="1"/>
  <c r="AL2070" i="1"/>
  <c r="BE2069" i="1"/>
  <c r="BD2069" i="1"/>
  <c r="BC2069" i="1"/>
  <c r="BB2069" i="1"/>
  <c r="BA2069" i="1"/>
  <c r="AZ2069" i="1"/>
  <c r="AY2069" i="1"/>
  <c r="AX2069" i="1"/>
  <c r="AW2069" i="1"/>
  <c r="AV2069" i="1"/>
  <c r="AU2069" i="1"/>
  <c r="AT2069" i="1"/>
  <c r="AS2069" i="1"/>
  <c r="AR2069" i="1"/>
  <c r="AQ2069" i="1"/>
  <c r="AP2069" i="1"/>
  <c r="AO2069" i="1"/>
  <c r="AN2069" i="1"/>
  <c r="AM2069" i="1"/>
  <c r="AL2069" i="1"/>
  <c r="BE2068" i="1"/>
  <c r="BD2068" i="1"/>
  <c r="BC2068" i="1"/>
  <c r="BB2068" i="1"/>
  <c r="BA2068" i="1"/>
  <c r="AZ2068" i="1"/>
  <c r="AY2068" i="1"/>
  <c r="AX2068" i="1"/>
  <c r="AW2068" i="1"/>
  <c r="AV2068" i="1"/>
  <c r="AU2068" i="1"/>
  <c r="AT2068" i="1"/>
  <c r="AS2068" i="1"/>
  <c r="AR2068" i="1"/>
  <c r="AQ2068" i="1"/>
  <c r="AP2068" i="1"/>
  <c r="AO2068" i="1"/>
  <c r="AN2068" i="1"/>
  <c r="AM2068" i="1"/>
  <c r="AL2068" i="1"/>
  <c r="BE2067" i="1"/>
  <c r="BD2067" i="1"/>
  <c r="BC2067" i="1"/>
  <c r="BB2067" i="1"/>
  <c r="BA2067" i="1"/>
  <c r="AZ2067" i="1"/>
  <c r="AY2067" i="1"/>
  <c r="AX2067" i="1"/>
  <c r="AW2067" i="1"/>
  <c r="AV2067" i="1"/>
  <c r="AU2067" i="1"/>
  <c r="AT2067" i="1"/>
  <c r="AS2067" i="1"/>
  <c r="AR2067" i="1"/>
  <c r="AQ2067" i="1"/>
  <c r="AP2067" i="1"/>
  <c r="AO2067" i="1"/>
  <c r="AN2067" i="1"/>
  <c r="AM2067" i="1"/>
  <c r="AL2067" i="1"/>
  <c r="BE2066" i="1"/>
  <c r="BD2066" i="1"/>
  <c r="BC2066" i="1"/>
  <c r="BB2066" i="1"/>
  <c r="BA2066" i="1"/>
  <c r="AZ2066" i="1"/>
  <c r="AY2066" i="1"/>
  <c r="AX2066" i="1"/>
  <c r="AW2066" i="1"/>
  <c r="AV2066" i="1"/>
  <c r="AU2066" i="1"/>
  <c r="AT2066" i="1"/>
  <c r="AS2066" i="1"/>
  <c r="AR2066" i="1"/>
  <c r="AQ2066" i="1"/>
  <c r="AP2066" i="1"/>
  <c r="AO2066" i="1"/>
  <c r="AN2066" i="1"/>
  <c r="AM2066" i="1"/>
  <c r="AL2066" i="1"/>
  <c r="BE2065" i="1"/>
  <c r="BD2065" i="1"/>
  <c r="BC2065" i="1"/>
  <c r="BB2065" i="1"/>
  <c r="BA2065" i="1"/>
  <c r="AZ2065" i="1"/>
  <c r="AY2065" i="1"/>
  <c r="AX2065" i="1"/>
  <c r="AW2065" i="1"/>
  <c r="AV2065" i="1"/>
  <c r="AU2065" i="1"/>
  <c r="AT2065" i="1"/>
  <c r="AS2065" i="1"/>
  <c r="AR2065" i="1"/>
  <c r="AQ2065" i="1"/>
  <c r="AP2065" i="1"/>
  <c r="AO2065" i="1"/>
  <c r="AN2065" i="1"/>
  <c r="AM2065" i="1"/>
  <c r="AL2065" i="1"/>
  <c r="BE2064" i="1"/>
  <c r="BD2064" i="1"/>
  <c r="BC2064" i="1"/>
  <c r="BB2064" i="1"/>
  <c r="BA2064" i="1"/>
  <c r="AZ2064" i="1"/>
  <c r="AY2064" i="1"/>
  <c r="AX2064" i="1"/>
  <c r="AW2064" i="1"/>
  <c r="AV2064" i="1"/>
  <c r="AU2064" i="1"/>
  <c r="AT2064" i="1"/>
  <c r="AS2064" i="1"/>
  <c r="AR2064" i="1"/>
  <c r="AQ2064" i="1"/>
  <c r="AP2064" i="1"/>
  <c r="AO2064" i="1"/>
  <c r="AN2064" i="1"/>
  <c r="AM2064" i="1"/>
  <c r="AL2064" i="1"/>
  <c r="BE2063" i="1"/>
  <c r="BD2063" i="1"/>
  <c r="BC2063" i="1"/>
  <c r="BB2063" i="1"/>
  <c r="BA2063" i="1"/>
  <c r="AZ2063" i="1"/>
  <c r="AY2063" i="1"/>
  <c r="AX2063" i="1"/>
  <c r="AW2063" i="1"/>
  <c r="AV2063" i="1"/>
  <c r="AU2063" i="1"/>
  <c r="AT2063" i="1"/>
  <c r="AS2063" i="1"/>
  <c r="AR2063" i="1"/>
  <c r="AQ2063" i="1"/>
  <c r="AP2063" i="1"/>
  <c r="AO2063" i="1"/>
  <c r="AN2063" i="1"/>
  <c r="AM2063" i="1"/>
  <c r="AL2063" i="1"/>
  <c r="BE2062" i="1"/>
  <c r="BD2062" i="1"/>
  <c r="BC2062" i="1"/>
  <c r="BB2062" i="1"/>
  <c r="BA2062" i="1"/>
  <c r="AZ2062" i="1"/>
  <c r="AY2062" i="1"/>
  <c r="AX2062" i="1"/>
  <c r="AW2062" i="1"/>
  <c r="AV2062" i="1"/>
  <c r="AU2062" i="1"/>
  <c r="AT2062" i="1"/>
  <c r="AS2062" i="1"/>
  <c r="AR2062" i="1"/>
  <c r="AQ2062" i="1"/>
  <c r="AP2062" i="1"/>
  <c r="AO2062" i="1"/>
  <c r="AN2062" i="1"/>
  <c r="AM2062" i="1"/>
  <c r="AL2062" i="1"/>
  <c r="BE2061" i="1"/>
  <c r="BD2061" i="1"/>
  <c r="BC2061" i="1"/>
  <c r="BB2061" i="1"/>
  <c r="BA2061" i="1"/>
  <c r="AZ2061" i="1"/>
  <c r="AY2061" i="1"/>
  <c r="AX2061" i="1"/>
  <c r="AW2061" i="1"/>
  <c r="AV2061" i="1"/>
  <c r="AU2061" i="1"/>
  <c r="AT2061" i="1"/>
  <c r="AS2061" i="1"/>
  <c r="AR2061" i="1"/>
  <c r="AQ2061" i="1"/>
  <c r="AP2061" i="1"/>
  <c r="AO2061" i="1"/>
  <c r="AN2061" i="1"/>
  <c r="AM2061" i="1"/>
  <c r="AL2061" i="1"/>
  <c r="BE2060" i="1"/>
  <c r="BD2060" i="1"/>
  <c r="BC2060" i="1"/>
  <c r="BB2060" i="1"/>
  <c r="BA2060" i="1"/>
  <c r="AZ2060" i="1"/>
  <c r="AY2060" i="1"/>
  <c r="AX2060" i="1"/>
  <c r="AW2060" i="1"/>
  <c r="AV2060" i="1"/>
  <c r="AU2060" i="1"/>
  <c r="AT2060" i="1"/>
  <c r="AS2060" i="1"/>
  <c r="AR2060" i="1"/>
  <c r="AQ2060" i="1"/>
  <c r="AP2060" i="1"/>
  <c r="AO2060" i="1"/>
  <c r="AN2060" i="1"/>
  <c r="AM2060" i="1"/>
  <c r="AL2060" i="1"/>
  <c r="BE2059" i="1"/>
  <c r="BD2059" i="1"/>
  <c r="BC2059" i="1"/>
  <c r="BB2059" i="1"/>
  <c r="BA2059" i="1"/>
  <c r="AZ2059" i="1"/>
  <c r="AY2059" i="1"/>
  <c r="AX2059" i="1"/>
  <c r="AW2059" i="1"/>
  <c r="AV2059" i="1"/>
  <c r="AU2059" i="1"/>
  <c r="AT2059" i="1"/>
  <c r="AS2059" i="1"/>
  <c r="AR2059" i="1"/>
  <c r="AQ2059" i="1"/>
  <c r="AP2059" i="1"/>
  <c r="AO2059" i="1"/>
  <c r="AN2059" i="1"/>
  <c r="AM2059" i="1"/>
  <c r="AL2059" i="1"/>
  <c r="BE2058" i="1"/>
  <c r="BD2058" i="1"/>
  <c r="BC2058" i="1"/>
  <c r="BB2058" i="1"/>
  <c r="BA2058" i="1"/>
  <c r="AZ2058" i="1"/>
  <c r="AY2058" i="1"/>
  <c r="AX2058" i="1"/>
  <c r="AW2058" i="1"/>
  <c r="AV2058" i="1"/>
  <c r="AU2058" i="1"/>
  <c r="AT2058" i="1"/>
  <c r="AS2058" i="1"/>
  <c r="AR2058" i="1"/>
  <c r="AQ2058" i="1"/>
  <c r="AP2058" i="1"/>
  <c r="AO2058" i="1"/>
  <c r="AN2058" i="1"/>
  <c r="AM2058" i="1"/>
  <c r="AL2058" i="1"/>
  <c r="BE2057" i="1"/>
  <c r="BD2057" i="1"/>
  <c r="BC2057" i="1"/>
  <c r="BB2057" i="1"/>
  <c r="BA2057" i="1"/>
  <c r="AZ2057" i="1"/>
  <c r="AY2057" i="1"/>
  <c r="AX2057" i="1"/>
  <c r="AW2057" i="1"/>
  <c r="AV2057" i="1"/>
  <c r="AU2057" i="1"/>
  <c r="AT2057" i="1"/>
  <c r="AS2057" i="1"/>
  <c r="AR2057" i="1"/>
  <c r="AQ2057" i="1"/>
  <c r="AP2057" i="1"/>
  <c r="AO2057" i="1"/>
  <c r="AN2057" i="1"/>
  <c r="AM2057" i="1"/>
  <c r="AL2057" i="1"/>
  <c r="BE2056" i="1"/>
  <c r="BD2056" i="1"/>
  <c r="BC2056" i="1"/>
  <c r="BB2056" i="1"/>
  <c r="BA2056" i="1"/>
  <c r="AZ2056" i="1"/>
  <c r="AY2056" i="1"/>
  <c r="AX2056" i="1"/>
  <c r="AW2056" i="1"/>
  <c r="AV2056" i="1"/>
  <c r="AU2056" i="1"/>
  <c r="AT2056" i="1"/>
  <c r="AS2056" i="1"/>
  <c r="AR2056" i="1"/>
  <c r="AQ2056" i="1"/>
  <c r="AP2056" i="1"/>
  <c r="AO2056" i="1"/>
  <c r="AN2056" i="1"/>
  <c r="AM2056" i="1"/>
  <c r="AL2056" i="1"/>
  <c r="BE2055" i="1"/>
  <c r="BD2055" i="1"/>
  <c r="BC2055" i="1"/>
  <c r="BB2055" i="1"/>
  <c r="BA2055" i="1"/>
  <c r="AZ2055" i="1"/>
  <c r="AY2055" i="1"/>
  <c r="AX2055" i="1"/>
  <c r="AW2055" i="1"/>
  <c r="AV2055" i="1"/>
  <c r="AU2055" i="1"/>
  <c r="AT2055" i="1"/>
  <c r="AS2055" i="1"/>
  <c r="AR2055" i="1"/>
  <c r="AQ2055" i="1"/>
  <c r="AP2055" i="1"/>
  <c r="AO2055" i="1"/>
  <c r="AN2055" i="1"/>
  <c r="AM2055" i="1"/>
  <c r="AL2055" i="1"/>
  <c r="BE2054" i="1"/>
  <c r="BD2054" i="1"/>
  <c r="BC2054" i="1"/>
  <c r="BB2054" i="1"/>
  <c r="BA2054" i="1"/>
  <c r="AZ2054" i="1"/>
  <c r="AY2054" i="1"/>
  <c r="AX2054" i="1"/>
  <c r="AW2054" i="1"/>
  <c r="AV2054" i="1"/>
  <c r="AU2054" i="1"/>
  <c r="AT2054" i="1"/>
  <c r="AS2054" i="1"/>
  <c r="AR2054" i="1"/>
  <c r="AQ2054" i="1"/>
  <c r="AP2054" i="1"/>
  <c r="AO2054" i="1"/>
  <c r="AN2054" i="1"/>
  <c r="AM2054" i="1"/>
  <c r="AL2054" i="1"/>
  <c r="BE2053" i="1"/>
  <c r="BD2053" i="1"/>
  <c r="BC2053" i="1"/>
  <c r="BB2053" i="1"/>
  <c r="BA2053" i="1"/>
  <c r="AZ2053" i="1"/>
  <c r="AY2053" i="1"/>
  <c r="AX2053" i="1"/>
  <c r="AW2053" i="1"/>
  <c r="AV2053" i="1"/>
  <c r="AU2053" i="1"/>
  <c r="AT2053" i="1"/>
  <c r="AS2053" i="1"/>
  <c r="AR2053" i="1"/>
  <c r="AQ2053" i="1"/>
  <c r="AP2053" i="1"/>
  <c r="AO2053" i="1"/>
  <c r="AN2053" i="1"/>
  <c r="AM2053" i="1"/>
  <c r="AL2053" i="1"/>
  <c r="BE2052" i="1"/>
  <c r="BD2052" i="1"/>
  <c r="BC2052" i="1"/>
  <c r="BB2052" i="1"/>
  <c r="BA2052" i="1"/>
  <c r="AZ2052" i="1"/>
  <c r="AY2052" i="1"/>
  <c r="AX2052" i="1"/>
  <c r="AW2052" i="1"/>
  <c r="AV2052" i="1"/>
  <c r="AU2052" i="1"/>
  <c r="AT2052" i="1"/>
  <c r="AS2052" i="1"/>
  <c r="AR2052" i="1"/>
  <c r="AQ2052" i="1"/>
  <c r="AP2052" i="1"/>
  <c r="AO2052" i="1"/>
  <c r="AN2052" i="1"/>
  <c r="AM2052" i="1"/>
  <c r="AL2052" i="1"/>
  <c r="BE2051" i="1"/>
  <c r="BD2051" i="1"/>
  <c r="BC2051" i="1"/>
  <c r="BB2051" i="1"/>
  <c r="BA2051" i="1"/>
  <c r="AZ2051" i="1"/>
  <c r="AY2051" i="1"/>
  <c r="AX2051" i="1"/>
  <c r="AW2051" i="1"/>
  <c r="AV2051" i="1"/>
  <c r="AU2051" i="1"/>
  <c r="AT2051" i="1"/>
  <c r="AS2051" i="1"/>
  <c r="AR2051" i="1"/>
  <c r="AQ2051" i="1"/>
  <c r="AP2051" i="1"/>
  <c r="AO2051" i="1"/>
  <c r="AN2051" i="1"/>
  <c r="AM2051" i="1"/>
  <c r="AL2051" i="1"/>
  <c r="BE2050" i="1"/>
  <c r="BD2050" i="1"/>
  <c r="BC2050" i="1"/>
  <c r="BB2050" i="1"/>
  <c r="BA2050" i="1"/>
  <c r="AZ2050" i="1"/>
  <c r="AY2050" i="1"/>
  <c r="AX2050" i="1"/>
  <c r="AW2050" i="1"/>
  <c r="AV2050" i="1"/>
  <c r="AU2050" i="1"/>
  <c r="AT2050" i="1"/>
  <c r="AS2050" i="1"/>
  <c r="AR2050" i="1"/>
  <c r="AQ2050" i="1"/>
  <c r="AP2050" i="1"/>
  <c r="AO2050" i="1"/>
  <c r="AN2050" i="1"/>
  <c r="AM2050" i="1"/>
  <c r="AL2050" i="1"/>
  <c r="BE2049" i="1"/>
  <c r="BD2049" i="1"/>
  <c r="BC2049" i="1"/>
  <c r="BB2049" i="1"/>
  <c r="BA2049" i="1"/>
  <c r="AZ2049" i="1"/>
  <c r="AY2049" i="1"/>
  <c r="AX2049" i="1"/>
  <c r="AW2049" i="1"/>
  <c r="AV2049" i="1"/>
  <c r="AU2049" i="1"/>
  <c r="AT2049" i="1"/>
  <c r="AS2049" i="1"/>
  <c r="AR2049" i="1"/>
  <c r="AQ2049" i="1"/>
  <c r="AP2049" i="1"/>
  <c r="AO2049" i="1"/>
  <c r="AN2049" i="1"/>
  <c r="AM2049" i="1"/>
  <c r="AL2049" i="1"/>
  <c r="BE2048" i="1"/>
  <c r="BD2048" i="1"/>
  <c r="BC2048" i="1"/>
  <c r="BB2048" i="1"/>
  <c r="BA2048" i="1"/>
  <c r="AZ2048" i="1"/>
  <c r="AY2048" i="1"/>
  <c r="AX2048" i="1"/>
  <c r="AW2048" i="1"/>
  <c r="AV2048" i="1"/>
  <c r="AU2048" i="1"/>
  <c r="AT2048" i="1"/>
  <c r="AS2048" i="1"/>
  <c r="AR2048" i="1"/>
  <c r="AQ2048" i="1"/>
  <c r="AP2048" i="1"/>
  <c r="AO2048" i="1"/>
  <c r="AN2048" i="1"/>
  <c r="AM2048" i="1"/>
  <c r="AL2048" i="1"/>
  <c r="BE2047" i="1"/>
  <c r="BD2047" i="1"/>
  <c r="BC2047" i="1"/>
  <c r="BB2047" i="1"/>
  <c r="BA2047" i="1"/>
  <c r="AZ2047" i="1"/>
  <c r="AY2047" i="1"/>
  <c r="AX2047" i="1"/>
  <c r="AW2047" i="1"/>
  <c r="AV2047" i="1"/>
  <c r="AU2047" i="1"/>
  <c r="AT2047" i="1"/>
  <c r="AS2047" i="1"/>
  <c r="AR2047" i="1"/>
  <c r="AQ2047" i="1"/>
  <c r="AP2047" i="1"/>
  <c r="AO2047" i="1"/>
  <c r="AN2047" i="1"/>
  <c r="AM2047" i="1"/>
  <c r="AL2047" i="1"/>
  <c r="BE2046" i="1"/>
  <c r="BD2046" i="1"/>
  <c r="BC2046" i="1"/>
  <c r="BB2046" i="1"/>
  <c r="BA2046" i="1"/>
  <c r="AZ2046" i="1"/>
  <c r="AY2046" i="1"/>
  <c r="AX2046" i="1"/>
  <c r="AW2046" i="1"/>
  <c r="AV2046" i="1"/>
  <c r="AU2046" i="1"/>
  <c r="AT2046" i="1"/>
  <c r="AS2046" i="1"/>
  <c r="AR2046" i="1"/>
  <c r="AQ2046" i="1"/>
  <c r="AP2046" i="1"/>
  <c r="AO2046" i="1"/>
  <c r="AN2046" i="1"/>
  <c r="AM2046" i="1"/>
  <c r="AL2046" i="1"/>
  <c r="BE2045" i="1"/>
  <c r="BD2045" i="1"/>
  <c r="BC2045" i="1"/>
  <c r="BB2045" i="1"/>
  <c r="BA2045" i="1"/>
  <c r="AZ2045" i="1"/>
  <c r="AY2045" i="1"/>
  <c r="AX2045" i="1"/>
  <c r="AW2045" i="1"/>
  <c r="AV2045" i="1"/>
  <c r="AU2045" i="1"/>
  <c r="AT2045" i="1"/>
  <c r="AS2045" i="1"/>
  <c r="AR2045" i="1"/>
  <c r="AQ2045" i="1"/>
  <c r="AP2045" i="1"/>
  <c r="AO2045" i="1"/>
  <c r="AN2045" i="1"/>
  <c r="AM2045" i="1"/>
  <c r="AL2045" i="1"/>
  <c r="BE2044" i="1"/>
  <c r="BD2044" i="1"/>
  <c r="BC2044" i="1"/>
  <c r="BB2044" i="1"/>
  <c r="BA2044" i="1"/>
  <c r="AZ2044" i="1"/>
  <c r="AY2044" i="1"/>
  <c r="AX2044" i="1"/>
  <c r="AW2044" i="1"/>
  <c r="AV2044" i="1"/>
  <c r="AU2044" i="1"/>
  <c r="AT2044" i="1"/>
  <c r="AS2044" i="1"/>
  <c r="AR2044" i="1"/>
  <c r="AQ2044" i="1"/>
  <c r="AP2044" i="1"/>
  <c r="AO2044" i="1"/>
  <c r="AN2044" i="1"/>
  <c r="AM2044" i="1"/>
  <c r="AL2044" i="1"/>
  <c r="BE2043" i="1"/>
  <c r="BD2043" i="1"/>
  <c r="BC2043" i="1"/>
  <c r="BB2043" i="1"/>
  <c r="BA2043" i="1"/>
  <c r="AZ2043" i="1"/>
  <c r="AY2043" i="1"/>
  <c r="AX2043" i="1"/>
  <c r="AW2043" i="1"/>
  <c r="AV2043" i="1"/>
  <c r="AU2043" i="1"/>
  <c r="AT2043" i="1"/>
  <c r="AS2043" i="1"/>
  <c r="AR2043" i="1"/>
  <c r="AQ2043" i="1"/>
  <c r="AP2043" i="1"/>
  <c r="AO2043" i="1"/>
  <c r="AN2043" i="1"/>
  <c r="AM2043" i="1"/>
  <c r="AL2043" i="1"/>
  <c r="BE2042" i="1"/>
  <c r="BD2042" i="1"/>
  <c r="BC2042" i="1"/>
  <c r="BB2042" i="1"/>
  <c r="BA2042" i="1"/>
  <c r="AZ2042" i="1"/>
  <c r="AY2042" i="1"/>
  <c r="AX2042" i="1"/>
  <c r="AW2042" i="1"/>
  <c r="AV2042" i="1"/>
  <c r="AU2042" i="1"/>
  <c r="AT2042" i="1"/>
  <c r="AS2042" i="1"/>
  <c r="AR2042" i="1"/>
  <c r="AQ2042" i="1"/>
  <c r="AP2042" i="1"/>
  <c r="AO2042" i="1"/>
  <c r="AN2042" i="1"/>
  <c r="AM2042" i="1"/>
  <c r="AL2042" i="1"/>
  <c r="BE2041" i="1"/>
  <c r="BD2041" i="1"/>
  <c r="BC2041" i="1"/>
  <c r="BB2041" i="1"/>
  <c r="BA2041" i="1"/>
  <c r="AZ2041" i="1"/>
  <c r="AY2041" i="1"/>
  <c r="AX2041" i="1"/>
  <c r="AW2041" i="1"/>
  <c r="AV2041" i="1"/>
  <c r="AU2041" i="1"/>
  <c r="AT2041" i="1"/>
  <c r="AS2041" i="1"/>
  <c r="AR2041" i="1"/>
  <c r="AQ2041" i="1"/>
  <c r="AP2041" i="1"/>
  <c r="AO2041" i="1"/>
  <c r="AN2041" i="1"/>
  <c r="AM2041" i="1"/>
  <c r="AL2041" i="1"/>
  <c r="BE2040" i="1"/>
  <c r="BD2040" i="1"/>
  <c r="BC2040" i="1"/>
  <c r="BB2040" i="1"/>
  <c r="BA2040" i="1"/>
  <c r="AZ2040" i="1"/>
  <c r="AY2040" i="1"/>
  <c r="AX2040" i="1"/>
  <c r="AW2040" i="1"/>
  <c r="AV2040" i="1"/>
  <c r="AU2040" i="1"/>
  <c r="AT2040" i="1"/>
  <c r="AS2040" i="1"/>
  <c r="AR2040" i="1"/>
  <c r="AQ2040" i="1"/>
  <c r="AP2040" i="1"/>
  <c r="AO2040" i="1"/>
  <c r="AN2040" i="1"/>
  <c r="AM2040" i="1"/>
  <c r="AL2040" i="1"/>
  <c r="BE2039" i="1"/>
  <c r="BD2039" i="1"/>
  <c r="BC2039" i="1"/>
  <c r="BB2039" i="1"/>
  <c r="BA2039" i="1"/>
  <c r="AZ2039" i="1"/>
  <c r="AY2039" i="1"/>
  <c r="AX2039" i="1"/>
  <c r="AW2039" i="1"/>
  <c r="AV2039" i="1"/>
  <c r="AU2039" i="1"/>
  <c r="AT2039" i="1"/>
  <c r="AS2039" i="1"/>
  <c r="AR2039" i="1"/>
  <c r="AQ2039" i="1"/>
  <c r="AP2039" i="1"/>
  <c r="AO2039" i="1"/>
  <c r="AN2039" i="1"/>
  <c r="AM2039" i="1"/>
  <c r="AL2039" i="1"/>
  <c r="BE2038" i="1"/>
  <c r="BD2038" i="1"/>
  <c r="BC2038" i="1"/>
  <c r="BB2038" i="1"/>
  <c r="BA2038" i="1"/>
  <c r="AZ2038" i="1"/>
  <c r="AY2038" i="1"/>
  <c r="AX2038" i="1"/>
  <c r="AW2038" i="1"/>
  <c r="AV2038" i="1"/>
  <c r="AU2038" i="1"/>
  <c r="AT2038" i="1"/>
  <c r="AS2038" i="1"/>
  <c r="AR2038" i="1"/>
  <c r="AQ2038" i="1"/>
  <c r="AP2038" i="1"/>
  <c r="AO2038" i="1"/>
  <c r="AN2038" i="1"/>
  <c r="AM2038" i="1"/>
  <c r="AL2038" i="1"/>
  <c r="BE2037" i="1"/>
  <c r="BD2037" i="1"/>
  <c r="BC2037" i="1"/>
  <c r="BB2037" i="1"/>
  <c r="BA2037" i="1"/>
  <c r="AZ2037" i="1"/>
  <c r="AY2037" i="1"/>
  <c r="AX2037" i="1"/>
  <c r="AW2037" i="1"/>
  <c r="AV2037" i="1"/>
  <c r="AU2037" i="1"/>
  <c r="AT2037" i="1"/>
  <c r="AS2037" i="1"/>
  <c r="AR2037" i="1"/>
  <c r="AQ2037" i="1"/>
  <c r="AP2037" i="1"/>
  <c r="AO2037" i="1"/>
  <c r="AN2037" i="1"/>
  <c r="AM2037" i="1"/>
  <c r="AL2037" i="1"/>
  <c r="BE2036" i="1"/>
  <c r="BD2036" i="1"/>
  <c r="BC2036" i="1"/>
  <c r="BB2036" i="1"/>
  <c r="BA2036" i="1"/>
  <c r="AZ2036" i="1"/>
  <c r="AY2036" i="1"/>
  <c r="AX2036" i="1"/>
  <c r="AW2036" i="1"/>
  <c r="AV2036" i="1"/>
  <c r="AU2036" i="1"/>
  <c r="AT2036" i="1"/>
  <c r="AS2036" i="1"/>
  <c r="AR2036" i="1"/>
  <c r="AQ2036" i="1"/>
  <c r="AP2036" i="1"/>
  <c r="AO2036" i="1"/>
  <c r="AN2036" i="1"/>
  <c r="AM2036" i="1"/>
  <c r="AL2036" i="1"/>
  <c r="BE2035" i="1"/>
  <c r="BD2035" i="1"/>
  <c r="BC2035" i="1"/>
  <c r="BB2035" i="1"/>
  <c r="BA2035" i="1"/>
  <c r="AZ2035" i="1"/>
  <c r="AY2035" i="1"/>
  <c r="AX2035" i="1"/>
  <c r="AW2035" i="1"/>
  <c r="AV2035" i="1"/>
  <c r="AU2035" i="1"/>
  <c r="AT2035" i="1"/>
  <c r="AS2035" i="1"/>
  <c r="AR2035" i="1"/>
  <c r="AQ2035" i="1"/>
  <c r="AP2035" i="1"/>
  <c r="AO2035" i="1"/>
  <c r="AN2035" i="1"/>
  <c r="AM2035" i="1"/>
  <c r="AL2035" i="1"/>
  <c r="BE2034" i="1"/>
  <c r="BD2034" i="1"/>
  <c r="BC2034" i="1"/>
  <c r="BB2034" i="1"/>
  <c r="BA2034" i="1"/>
  <c r="AZ2034" i="1"/>
  <c r="AY2034" i="1"/>
  <c r="AX2034" i="1"/>
  <c r="AW2034" i="1"/>
  <c r="AV2034" i="1"/>
  <c r="AU2034" i="1"/>
  <c r="AT2034" i="1"/>
  <c r="AS2034" i="1"/>
  <c r="AR2034" i="1"/>
  <c r="AQ2034" i="1"/>
  <c r="AP2034" i="1"/>
  <c r="AO2034" i="1"/>
  <c r="AN2034" i="1"/>
  <c r="AM2034" i="1"/>
  <c r="AL2034" i="1"/>
  <c r="BE2033" i="1"/>
  <c r="BD2033" i="1"/>
  <c r="BC2033" i="1"/>
  <c r="BB2033" i="1"/>
  <c r="BA2033" i="1"/>
  <c r="AZ2033" i="1"/>
  <c r="AY2033" i="1"/>
  <c r="AX2033" i="1"/>
  <c r="AW2033" i="1"/>
  <c r="AV2033" i="1"/>
  <c r="AU2033" i="1"/>
  <c r="AT2033" i="1"/>
  <c r="AS2033" i="1"/>
  <c r="AR2033" i="1"/>
  <c r="AQ2033" i="1"/>
  <c r="AP2033" i="1"/>
  <c r="AO2033" i="1"/>
  <c r="AN2033" i="1"/>
  <c r="AM2033" i="1"/>
  <c r="AL2033" i="1"/>
  <c r="BE2032" i="1"/>
  <c r="BD2032" i="1"/>
  <c r="BC2032" i="1"/>
  <c r="BB2032" i="1"/>
  <c r="BA2032" i="1"/>
  <c r="AZ2032" i="1"/>
  <c r="AY2032" i="1"/>
  <c r="AX2032" i="1"/>
  <c r="AW2032" i="1"/>
  <c r="AV2032" i="1"/>
  <c r="AU2032" i="1"/>
  <c r="AT2032" i="1"/>
  <c r="AS2032" i="1"/>
  <c r="AR2032" i="1"/>
  <c r="AQ2032" i="1"/>
  <c r="AP2032" i="1"/>
  <c r="AO2032" i="1"/>
  <c r="AN2032" i="1"/>
  <c r="AM2032" i="1"/>
  <c r="AL2032" i="1"/>
  <c r="BE2031" i="1"/>
  <c r="BD2031" i="1"/>
  <c r="BC2031" i="1"/>
  <c r="BB2031" i="1"/>
  <c r="BA2031" i="1"/>
  <c r="AZ2031" i="1"/>
  <c r="AY2031" i="1"/>
  <c r="AX2031" i="1"/>
  <c r="AW2031" i="1"/>
  <c r="AV2031" i="1"/>
  <c r="AU2031" i="1"/>
  <c r="AT2031" i="1"/>
  <c r="AS2031" i="1"/>
  <c r="AR2031" i="1"/>
  <c r="AQ2031" i="1"/>
  <c r="AP2031" i="1"/>
  <c r="AO2031" i="1"/>
  <c r="AN2031" i="1"/>
  <c r="AM2031" i="1"/>
  <c r="AL2031" i="1"/>
  <c r="BE2030" i="1"/>
  <c r="BD2030" i="1"/>
  <c r="BC2030" i="1"/>
  <c r="BB2030" i="1"/>
  <c r="BA2030" i="1"/>
  <c r="AZ2030" i="1"/>
  <c r="AY2030" i="1"/>
  <c r="AX2030" i="1"/>
  <c r="AW2030" i="1"/>
  <c r="AV2030" i="1"/>
  <c r="AU2030" i="1"/>
  <c r="AT2030" i="1"/>
  <c r="AS2030" i="1"/>
  <c r="AR2030" i="1"/>
  <c r="AQ2030" i="1"/>
  <c r="AP2030" i="1"/>
  <c r="AO2030" i="1"/>
  <c r="AN2030" i="1"/>
  <c r="AM2030" i="1"/>
  <c r="AL2030" i="1"/>
  <c r="BE2029" i="1"/>
  <c r="BD2029" i="1"/>
  <c r="BC2029" i="1"/>
  <c r="BB2029" i="1"/>
  <c r="BA2029" i="1"/>
  <c r="AZ2029" i="1"/>
  <c r="AY2029" i="1"/>
  <c r="AX2029" i="1"/>
  <c r="AW2029" i="1"/>
  <c r="AV2029" i="1"/>
  <c r="AU2029" i="1"/>
  <c r="AT2029" i="1"/>
  <c r="AS2029" i="1"/>
  <c r="AR2029" i="1"/>
  <c r="AQ2029" i="1"/>
  <c r="AP2029" i="1"/>
  <c r="AO2029" i="1"/>
  <c r="AN2029" i="1"/>
  <c r="AM2029" i="1"/>
  <c r="AL2029" i="1"/>
  <c r="BE2028" i="1"/>
  <c r="BD2028" i="1"/>
  <c r="BC2028" i="1"/>
  <c r="BB2028" i="1"/>
  <c r="BA2028" i="1"/>
  <c r="AZ2028" i="1"/>
  <c r="AY2028" i="1"/>
  <c r="AX2028" i="1"/>
  <c r="AW2028" i="1"/>
  <c r="AV2028" i="1"/>
  <c r="AU2028" i="1"/>
  <c r="AT2028" i="1"/>
  <c r="AS2028" i="1"/>
  <c r="AR2028" i="1"/>
  <c r="AQ2028" i="1"/>
  <c r="AP2028" i="1"/>
  <c r="AO2028" i="1"/>
  <c r="AN2028" i="1"/>
  <c r="AM2028" i="1"/>
  <c r="AL2028" i="1"/>
  <c r="BE2027" i="1"/>
  <c r="BD2027" i="1"/>
  <c r="BC2027" i="1"/>
  <c r="BB2027" i="1"/>
  <c r="BA2027" i="1"/>
  <c r="AZ2027" i="1"/>
  <c r="AY2027" i="1"/>
  <c r="AX2027" i="1"/>
  <c r="AW2027" i="1"/>
  <c r="AV2027" i="1"/>
  <c r="AU2027" i="1"/>
  <c r="AT2027" i="1"/>
  <c r="AS2027" i="1"/>
  <c r="AR2027" i="1"/>
  <c r="AQ2027" i="1"/>
  <c r="AP2027" i="1"/>
  <c r="AO2027" i="1"/>
  <c r="AN2027" i="1"/>
  <c r="AM2027" i="1"/>
  <c r="AL2027" i="1"/>
  <c r="BE2026" i="1"/>
  <c r="BD2026" i="1"/>
  <c r="BC2026" i="1"/>
  <c r="BB2026" i="1"/>
  <c r="BA2026" i="1"/>
  <c r="AZ2026" i="1"/>
  <c r="AY2026" i="1"/>
  <c r="AX2026" i="1"/>
  <c r="AW2026" i="1"/>
  <c r="AV2026" i="1"/>
  <c r="AU2026" i="1"/>
  <c r="AT2026" i="1"/>
  <c r="AS2026" i="1"/>
  <c r="AR2026" i="1"/>
  <c r="AQ2026" i="1"/>
  <c r="AP2026" i="1"/>
  <c r="AO2026" i="1"/>
  <c r="AN2026" i="1"/>
  <c r="AM2026" i="1"/>
  <c r="AL2026" i="1"/>
  <c r="BE2025" i="1"/>
  <c r="BD2025" i="1"/>
  <c r="BC2025" i="1"/>
  <c r="BB2025" i="1"/>
  <c r="BA2025" i="1"/>
  <c r="AZ2025" i="1"/>
  <c r="AY2025" i="1"/>
  <c r="AX2025" i="1"/>
  <c r="AW2025" i="1"/>
  <c r="AV2025" i="1"/>
  <c r="AU2025" i="1"/>
  <c r="AT2025" i="1"/>
  <c r="AS2025" i="1"/>
  <c r="AR2025" i="1"/>
  <c r="AQ2025" i="1"/>
  <c r="AP2025" i="1"/>
  <c r="AO2025" i="1"/>
  <c r="AN2025" i="1"/>
  <c r="AM2025" i="1"/>
  <c r="AL2025" i="1"/>
  <c r="BE2024" i="1"/>
  <c r="BD2024" i="1"/>
  <c r="BC2024" i="1"/>
  <c r="BB2024" i="1"/>
  <c r="BA2024" i="1"/>
  <c r="AZ2024" i="1"/>
  <c r="AY2024" i="1"/>
  <c r="AX2024" i="1"/>
  <c r="AW2024" i="1"/>
  <c r="AV2024" i="1"/>
  <c r="AU2024" i="1"/>
  <c r="AT2024" i="1"/>
  <c r="AS2024" i="1"/>
  <c r="AR2024" i="1"/>
  <c r="AQ2024" i="1"/>
  <c r="AP2024" i="1"/>
  <c r="AO2024" i="1"/>
  <c r="AN2024" i="1"/>
  <c r="AM2024" i="1"/>
  <c r="AL2024" i="1"/>
  <c r="BE2023" i="1"/>
  <c r="BD2023" i="1"/>
  <c r="BC2023" i="1"/>
  <c r="BB2023" i="1"/>
  <c r="BA2023" i="1"/>
  <c r="AZ2023" i="1"/>
  <c r="AY2023" i="1"/>
  <c r="AX2023" i="1"/>
  <c r="AW2023" i="1"/>
  <c r="AV2023" i="1"/>
  <c r="AU2023" i="1"/>
  <c r="AT2023" i="1"/>
  <c r="AS2023" i="1"/>
  <c r="AR2023" i="1"/>
  <c r="AQ2023" i="1"/>
  <c r="AP2023" i="1"/>
  <c r="AO2023" i="1"/>
  <c r="AN2023" i="1"/>
  <c r="AM2023" i="1"/>
  <c r="AL2023" i="1"/>
  <c r="BE2022" i="1"/>
  <c r="BD2022" i="1"/>
  <c r="BC2022" i="1"/>
  <c r="BB2022" i="1"/>
  <c r="BA2022" i="1"/>
  <c r="AZ2022" i="1"/>
  <c r="AY2022" i="1"/>
  <c r="AX2022" i="1"/>
  <c r="AW2022" i="1"/>
  <c r="AV2022" i="1"/>
  <c r="AU2022" i="1"/>
  <c r="AT2022" i="1"/>
  <c r="AS2022" i="1"/>
  <c r="AR2022" i="1"/>
  <c r="AQ2022" i="1"/>
  <c r="AP2022" i="1"/>
  <c r="AO2022" i="1"/>
  <c r="AN2022" i="1"/>
  <c r="AM2022" i="1"/>
  <c r="AL2022" i="1"/>
  <c r="BE2021" i="1"/>
  <c r="BD2021" i="1"/>
  <c r="BC2021" i="1"/>
  <c r="BB2021" i="1"/>
  <c r="BA2021" i="1"/>
  <c r="AZ2021" i="1"/>
  <c r="AY2021" i="1"/>
  <c r="AX2021" i="1"/>
  <c r="AW2021" i="1"/>
  <c r="AV2021" i="1"/>
  <c r="AU2021" i="1"/>
  <c r="AT2021" i="1"/>
  <c r="AS2021" i="1"/>
  <c r="AR2021" i="1"/>
  <c r="AQ2021" i="1"/>
  <c r="AP2021" i="1"/>
  <c r="AO2021" i="1"/>
  <c r="AN2021" i="1"/>
  <c r="AM2021" i="1"/>
  <c r="AL2021" i="1"/>
  <c r="BE2020" i="1"/>
  <c r="BD2020" i="1"/>
  <c r="BC2020" i="1"/>
  <c r="BB2020" i="1"/>
  <c r="BA2020" i="1"/>
  <c r="AZ2020" i="1"/>
  <c r="AY2020" i="1"/>
  <c r="AX2020" i="1"/>
  <c r="AW2020" i="1"/>
  <c r="AV2020" i="1"/>
  <c r="AU2020" i="1"/>
  <c r="AT2020" i="1"/>
  <c r="AS2020" i="1"/>
  <c r="AR2020" i="1"/>
  <c r="AQ2020" i="1"/>
  <c r="AP2020" i="1"/>
  <c r="AO2020" i="1"/>
  <c r="AN2020" i="1"/>
  <c r="AM2020" i="1"/>
  <c r="AL2020" i="1"/>
  <c r="BE2019" i="1"/>
  <c r="BD2019" i="1"/>
  <c r="BC2019" i="1"/>
  <c r="BB2019" i="1"/>
  <c r="BA2019" i="1"/>
  <c r="AZ2019" i="1"/>
  <c r="AY2019" i="1"/>
  <c r="AX2019" i="1"/>
  <c r="AW2019" i="1"/>
  <c r="AV2019" i="1"/>
  <c r="AU2019" i="1"/>
  <c r="AT2019" i="1"/>
  <c r="AS2019" i="1"/>
  <c r="AR2019" i="1"/>
  <c r="AQ2019" i="1"/>
  <c r="AP2019" i="1"/>
  <c r="AO2019" i="1"/>
  <c r="AN2019" i="1"/>
  <c r="AM2019" i="1"/>
  <c r="AL2019" i="1"/>
  <c r="BE2018" i="1"/>
  <c r="BD2018" i="1"/>
  <c r="BC2018" i="1"/>
  <c r="BB2018" i="1"/>
  <c r="BA2018" i="1"/>
  <c r="AZ2018" i="1"/>
  <c r="AY2018" i="1"/>
  <c r="AX2018" i="1"/>
  <c r="AW2018" i="1"/>
  <c r="AV2018" i="1"/>
  <c r="AU2018" i="1"/>
  <c r="AT2018" i="1"/>
  <c r="AS2018" i="1"/>
  <c r="AR2018" i="1"/>
  <c r="AQ2018" i="1"/>
  <c r="AP2018" i="1"/>
  <c r="AO2018" i="1"/>
  <c r="AN2018" i="1"/>
  <c r="AM2018" i="1"/>
  <c r="AL2018" i="1"/>
  <c r="BE2017" i="1"/>
  <c r="BD2017" i="1"/>
  <c r="BC2017" i="1"/>
  <c r="BB2017" i="1"/>
  <c r="BA2017" i="1"/>
  <c r="AZ2017" i="1"/>
  <c r="AY2017" i="1"/>
  <c r="AX2017" i="1"/>
  <c r="AW2017" i="1"/>
  <c r="AV2017" i="1"/>
  <c r="AU2017" i="1"/>
  <c r="AT2017" i="1"/>
  <c r="AS2017" i="1"/>
  <c r="AR2017" i="1"/>
  <c r="AQ2017" i="1"/>
  <c r="AP2017" i="1"/>
  <c r="AO2017" i="1"/>
  <c r="AN2017" i="1"/>
  <c r="AM2017" i="1"/>
  <c r="AL2017" i="1"/>
  <c r="BE2016" i="1"/>
  <c r="BD2016" i="1"/>
  <c r="BC2016" i="1"/>
  <c r="BB2016" i="1"/>
  <c r="BA2016" i="1"/>
  <c r="AZ2016" i="1"/>
  <c r="AY2016" i="1"/>
  <c r="AX2016" i="1"/>
  <c r="AW2016" i="1"/>
  <c r="AV2016" i="1"/>
  <c r="AU2016" i="1"/>
  <c r="AT2016" i="1"/>
  <c r="AS2016" i="1"/>
  <c r="AR2016" i="1"/>
  <c r="AQ2016" i="1"/>
  <c r="AP2016" i="1"/>
  <c r="AO2016" i="1"/>
  <c r="AN2016" i="1"/>
  <c r="AM2016" i="1"/>
  <c r="AL2016" i="1"/>
  <c r="BE2015" i="1"/>
  <c r="BD2015" i="1"/>
  <c r="BC2015" i="1"/>
  <c r="BB2015" i="1"/>
  <c r="BA2015" i="1"/>
  <c r="AZ2015" i="1"/>
  <c r="AY2015" i="1"/>
  <c r="AX2015" i="1"/>
  <c r="AW2015" i="1"/>
  <c r="AV2015" i="1"/>
  <c r="AU2015" i="1"/>
  <c r="AT2015" i="1"/>
  <c r="AS2015" i="1"/>
  <c r="AR2015" i="1"/>
  <c r="AQ2015" i="1"/>
  <c r="AP2015" i="1"/>
  <c r="AO2015" i="1"/>
  <c r="AN2015" i="1"/>
  <c r="AM2015" i="1"/>
  <c r="AL2015" i="1"/>
  <c r="BE2014" i="1"/>
  <c r="BD2014" i="1"/>
  <c r="BC2014" i="1"/>
  <c r="BB2014" i="1"/>
  <c r="BA2014" i="1"/>
  <c r="AZ2014" i="1"/>
  <c r="AY2014" i="1"/>
  <c r="AX2014" i="1"/>
  <c r="AW2014" i="1"/>
  <c r="AV2014" i="1"/>
  <c r="AU2014" i="1"/>
  <c r="AT2014" i="1"/>
  <c r="AS2014" i="1"/>
  <c r="AR2014" i="1"/>
  <c r="AQ2014" i="1"/>
  <c r="AP2014" i="1"/>
  <c r="AO2014" i="1"/>
  <c r="AN2014" i="1"/>
  <c r="AM2014" i="1"/>
  <c r="AL2014" i="1"/>
  <c r="BE2013" i="1"/>
  <c r="BD2013" i="1"/>
  <c r="BC2013" i="1"/>
  <c r="BB2013" i="1"/>
  <c r="BA2013" i="1"/>
  <c r="AZ2013" i="1"/>
  <c r="AY2013" i="1"/>
  <c r="AX2013" i="1"/>
  <c r="AW2013" i="1"/>
  <c r="AV2013" i="1"/>
  <c r="AU2013" i="1"/>
  <c r="AT2013" i="1"/>
  <c r="AS2013" i="1"/>
  <c r="AR2013" i="1"/>
  <c r="AQ2013" i="1"/>
  <c r="AP2013" i="1"/>
  <c r="AO2013" i="1"/>
  <c r="AN2013" i="1"/>
  <c r="AM2013" i="1"/>
  <c r="AL2013" i="1"/>
  <c r="BE2012" i="1"/>
  <c r="BD2012" i="1"/>
  <c r="BC2012" i="1"/>
  <c r="BB2012" i="1"/>
  <c r="BA2012" i="1"/>
  <c r="AZ2012" i="1"/>
  <c r="AY2012" i="1"/>
  <c r="AX2012" i="1"/>
  <c r="AW2012" i="1"/>
  <c r="AV2012" i="1"/>
  <c r="AU2012" i="1"/>
  <c r="AT2012" i="1"/>
  <c r="AS2012" i="1"/>
  <c r="AR2012" i="1"/>
  <c r="AQ2012" i="1"/>
  <c r="AP2012" i="1"/>
  <c r="AO2012" i="1"/>
  <c r="AN2012" i="1"/>
  <c r="AM2012" i="1"/>
  <c r="AL2012" i="1"/>
  <c r="BE2011" i="1"/>
  <c r="BD2011" i="1"/>
  <c r="BC2011" i="1"/>
  <c r="BB2011" i="1"/>
  <c r="BA2011" i="1"/>
  <c r="AZ2011" i="1"/>
  <c r="AY2011" i="1"/>
  <c r="AX2011" i="1"/>
  <c r="AW2011" i="1"/>
  <c r="AV2011" i="1"/>
  <c r="AU2011" i="1"/>
  <c r="AT2011" i="1"/>
  <c r="AS2011" i="1"/>
  <c r="AR2011" i="1"/>
  <c r="AQ2011" i="1"/>
  <c r="AP2011" i="1"/>
  <c r="AO2011" i="1"/>
  <c r="AN2011" i="1"/>
  <c r="AM2011" i="1"/>
  <c r="AL2011" i="1"/>
  <c r="BE2010" i="1"/>
  <c r="BD2010" i="1"/>
  <c r="BC2010" i="1"/>
  <c r="BB2010" i="1"/>
  <c r="BA2010" i="1"/>
  <c r="AZ2010" i="1"/>
  <c r="AY2010" i="1"/>
  <c r="AX2010" i="1"/>
  <c r="AW2010" i="1"/>
  <c r="AV2010" i="1"/>
  <c r="AU2010" i="1"/>
  <c r="AT2010" i="1"/>
  <c r="AS2010" i="1"/>
  <c r="AR2010" i="1"/>
  <c r="AQ2010" i="1"/>
  <c r="AP2010" i="1"/>
  <c r="AO2010" i="1"/>
  <c r="AN2010" i="1"/>
  <c r="AM2010" i="1"/>
  <c r="AL2010" i="1"/>
  <c r="BE2009" i="1"/>
  <c r="BD2009" i="1"/>
  <c r="BC2009" i="1"/>
  <c r="BB2009" i="1"/>
  <c r="BA2009" i="1"/>
  <c r="AZ2009" i="1"/>
  <c r="AY2009" i="1"/>
  <c r="AX2009" i="1"/>
  <c r="AW2009" i="1"/>
  <c r="AV2009" i="1"/>
  <c r="AU2009" i="1"/>
  <c r="AT2009" i="1"/>
  <c r="AS2009" i="1"/>
  <c r="AR2009" i="1"/>
  <c r="AQ2009" i="1"/>
  <c r="AP2009" i="1"/>
  <c r="AO2009" i="1"/>
  <c r="AN2009" i="1"/>
  <c r="AM2009" i="1"/>
  <c r="AL2009" i="1"/>
  <c r="BE2008" i="1"/>
  <c r="BD2008" i="1"/>
  <c r="BC2008" i="1"/>
  <c r="BB2008" i="1"/>
  <c r="BA2008" i="1"/>
  <c r="AZ2008" i="1"/>
  <c r="AY2008" i="1"/>
  <c r="AX2008" i="1"/>
  <c r="AW2008" i="1"/>
  <c r="AV2008" i="1"/>
  <c r="AU2008" i="1"/>
  <c r="AT2008" i="1"/>
  <c r="AS2008" i="1"/>
  <c r="AR2008" i="1"/>
  <c r="AQ2008" i="1"/>
  <c r="AP2008" i="1"/>
  <c r="AO2008" i="1"/>
  <c r="AN2008" i="1"/>
  <c r="AM2008" i="1"/>
  <c r="AL2008" i="1"/>
  <c r="BE2007" i="1"/>
  <c r="BD2007" i="1"/>
  <c r="BC2007" i="1"/>
  <c r="BB2007" i="1"/>
  <c r="BA2007" i="1"/>
  <c r="AZ2007" i="1"/>
  <c r="AY2007" i="1"/>
  <c r="AX2007" i="1"/>
  <c r="AW2007" i="1"/>
  <c r="AV2007" i="1"/>
  <c r="AU2007" i="1"/>
  <c r="AT2007" i="1"/>
  <c r="AS2007" i="1"/>
  <c r="AR2007" i="1"/>
  <c r="AQ2007" i="1"/>
  <c r="AP2007" i="1"/>
  <c r="AO2007" i="1"/>
  <c r="AN2007" i="1"/>
  <c r="AM2007" i="1"/>
  <c r="AL2007" i="1"/>
  <c r="BE2006" i="1"/>
  <c r="BD2006" i="1"/>
  <c r="BC2006" i="1"/>
  <c r="BB2006" i="1"/>
  <c r="BA2006" i="1"/>
  <c r="AZ2006" i="1"/>
  <c r="AY2006" i="1"/>
  <c r="AX2006" i="1"/>
  <c r="AW2006" i="1"/>
  <c r="AV2006" i="1"/>
  <c r="AU2006" i="1"/>
  <c r="AT2006" i="1"/>
  <c r="AS2006" i="1"/>
  <c r="AR2006" i="1"/>
  <c r="AQ2006" i="1"/>
  <c r="AP2006" i="1"/>
  <c r="AO2006" i="1"/>
  <c r="AN2006" i="1"/>
  <c r="AM2006" i="1"/>
  <c r="AL2006" i="1"/>
  <c r="BE2005" i="1"/>
  <c r="BD2005" i="1"/>
  <c r="BC2005" i="1"/>
  <c r="BB2005" i="1"/>
  <c r="BA2005" i="1"/>
  <c r="AZ2005" i="1"/>
  <c r="AY2005" i="1"/>
  <c r="AX2005" i="1"/>
  <c r="AW2005" i="1"/>
  <c r="AV2005" i="1"/>
  <c r="AU2005" i="1"/>
  <c r="AT2005" i="1"/>
  <c r="AS2005" i="1"/>
  <c r="AR2005" i="1"/>
  <c r="AQ2005" i="1"/>
  <c r="AP2005" i="1"/>
  <c r="AO2005" i="1"/>
  <c r="AN2005" i="1"/>
  <c r="AM2005" i="1"/>
  <c r="AL2005" i="1"/>
  <c r="BE2004" i="1"/>
  <c r="BD2004" i="1"/>
  <c r="BC2004" i="1"/>
  <c r="BB2004" i="1"/>
  <c r="BA2004" i="1"/>
  <c r="AZ2004" i="1"/>
  <c r="AY2004" i="1"/>
  <c r="AX2004" i="1"/>
  <c r="AW2004" i="1"/>
  <c r="AV2004" i="1"/>
  <c r="AU2004" i="1"/>
  <c r="AT2004" i="1"/>
  <c r="AS2004" i="1"/>
  <c r="AR2004" i="1"/>
  <c r="AQ2004" i="1"/>
  <c r="AP2004" i="1"/>
  <c r="AO2004" i="1"/>
  <c r="AN2004" i="1"/>
  <c r="AM2004" i="1"/>
  <c r="AL2004" i="1"/>
  <c r="BE2003" i="1"/>
  <c r="BD2003" i="1"/>
  <c r="BC2003" i="1"/>
  <c r="BB2003" i="1"/>
  <c r="BA2003" i="1"/>
  <c r="AZ2003" i="1"/>
  <c r="AY2003" i="1"/>
  <c r="AX2003" i="1"/>
  <c r="AW2003" i="1"/>
  <c r="AV2003" i="1"/>
  <c r="AU2003" i="1"/>
  <c r="AT2003" i="1"/>
  <c r="AS2003" i="1"/>
  <c r="AR2003" i="1"/>
  <c r="AQ2003" i="1"/>
  <c r="AP2003" i="1"/>
  <c r="AO2003" i="1"/>
  <c r="AN2003" i="1"/>
  <c r="AM2003" i="1"/>
  <c r="AL2003" i="1"/>
  <c r="BE2002" i="1"/>
  <c r="BD2002" i="1"/>
  <c r="BC2002" i="1"/>
  <c r="BB2002" i="1"/>
  <c r="BA2002" i="1"/>
  <c r="AZ2002" i="1"/>
  <c r="AY2002" i="1"/>
  <c r="AX2002" i="1"/>
  <c r="AW2002" i="1"/>
  <c r="AV2002" i="1"/>
  <c r="AU2002" i="1"/>
  <c r="AT2002" i="1"/>
  <c r="AS2002" i="1"/>
  <c r="AR2002" i="1"/>
  <c r="AQ2002" i="1"/>
  <c r="AP2002" i="1"/>
  <c r="AO2002" i="1"/>
  <c r="AN2002" i="1"/>
  <c r="AM2002" i="1"/>
  <c r="AL2002" i="1"/>
  <c r="BE2001" i="1"/>
  <c r="BD2001" i="1"/>
  <c r="BC2001" i="1"/>
  <c r="BB2001" i="1"/>
  <c r="BA2001" i="1"/>
  <c r="AZ2001" i="1"/>
  <c r="AY2001" i="1"/>
  <c r="AX2001" i="1"/>
  <c r="AW2001" i="1"/>
  <c r="AV2001" i="1"/>
  <c r="AU2001" i="1"/>
  <c r="AT2001" i="1"/>
  <c r="AS2001" i="1"/>
  <c r="AR2001" i="1"/>
  <c r="AQ2001" i="1"/>
  <c r="AP2001" i="1"/>
  <c r="AO2001" i="1"/>
  <c r="AN2001" i="1"/>
  <c r="AM2001" i="1"/>
  <c r="AL2001" i="1"/>
  <c r="BE2000" i="1"/>
  <c r="BD2000" i="1"/>
  <c r="BC2000" i="1"/>
  <c r="BB2000" i="1"/>
  <c r="BA2000" i="1"/>
  <c r="AZ2000" i="1"/>
  <c r="AY2000" i="1"/>
  <c r="AX2000" i="1"/>
  <c r="AW2000" i="1"/>
  <c r="AV2000" i="1"/>
  <c r="AU2000" i="1"/>
  <c r="AT2000" i="1"/>
  <c r="AS2000" i="1"/>
  <c r="AR2000" i="1"/>
  <c r="AQ2000" i="1"/>
  <c r="AP2000" i="1"/>
  <c r="AO2000" i="1"/>
  <c r="AN2000" i="1"/>
  <c r="AM2000" i="1"/>
  <c r="AL2000" i="1"/>
  <c r="BE1999" i="1"/>
  <c r="BD1999" i="1"/>
  <c r="BC1999" i="1"/>
  <c r="BB1999" i="1"/>
  <c r="BA1999" i="1"/>
  <c r="AZ1999" i="1"/>
  <c r="AY1999" i="1"/>
  <c r="AX1999" i="1"/>
  <c r="AW1999" i="1"/>
  <c r="AV1999" i="1"/>
  <c r="AU1999" i="1"/>
  <c r="AT1999" i="1"/>
  <c r="AS1999" i="1"/>
  <c r="AR1999" i="1"/>
  <c r="AQ1999" i="1"/>
  <c r="AP1999" i="1"/>
  <c r="AO1999" i="1"/>
  <c r="AN1999" i="1"/>
  <c r="AM1999" i="1"/>
  <c r="AL1999" i="1"/>
  <c r="BE1998" i="1"/>
  <c r="BD1998" i="1"/>
  <c r="BC1998" i="1"/>
  <c r="BB1998" i="1"/>
  <c r="BA1998" i="1"/>
  <c r="AZ1998" i="1"/>
  <c r="AY1998" i="1"/>
  <c r="AX1998" i="1"/>
  <c r="AW1998" i="1"/>
  <c r="AV1998" i="1"/>
  <c r="AU1998" i="1"/>
  <c r="AT1998" i="1"/>
  <c r="AS1998" i="1"/>
  <c r="AR1998" i="1"/>
  <c r="AQ1998" i="1"/>
  <c r="AP1998" i="1"/>
  <c r="AO1998" i="1"/>
  <c r="AN1998" i="1"/>
  <c r="AM1998" i="1"/>
  <c r="AL1998" i="1"/>
  <c r="BE1997" i="1"/>
  <c r="BD1997" i="1"/>
  <c r="BC1997" i="1"/>
  <c r="BB1997" i="1"/>
  <c r="BA1997" i="1"/>
  <c r="AZ1997" i="1"/>
  <c r="AY1997" i="1"/>
  <c r="AX1997" i="1"/>
  <c r="AW1997" i="1"/>
  <c r="AV1997" i="1"/>
  <c r="AU1997" i="1"/>
  <c r="AT1997" i="1"/>
  <c r="AS1997" i="1"/>
  <c r="AR1997" i="1"/>
  <c r="AQ1997" i="1"/>
  <c r="AP1997" i="1"/>
  <c r="AO1997" i="1"/>
  <c r="AN1997" i="1"/>
  <c r="AM1997" i="1"/>
  <c r="AL1997" i="1"/>
  <c r="BE1996" i="1"/>
  <c r="BD1996" i="1"/>
  <c r="BC1996" i="1"/>
  <c r="BB1996" i="1"/>
  <c r="BA1996" i="1"/>
  <c r="AZ1996" i="1"/>
  <c r="AY1996" i="1"/>
  <c r="AX1996" i="1"/>
  <c r="AW1996" i="1"/>
  <c r="AV1996" i="1"/>
  <c r="AU1996" i="1"/>
  <c r="AT1996" i="1"/>
  <c r="AS1996" i="1"/>
  <c r="AR1996" i="1"/>
  <c r="AQ1996" i="1"/>
  <c r="AP1996" i="1"/>
  <c r="AO1996" i="1"/>
  <c r="AN1996" i="1"/>
  <c r="AM1996" i="1"/>
  <c r="AL1996" i="1"/>
  <c r="BE1995" i="1"/>
  <c r="BD1995" i="1"/>
  <c r="BC1995" i="1"/>
  <c r="BB1995" i="1"/>
  <c r="BA1995" i="1"/>
  <c r="AZ1995" i="1"/>
  <c r="AY1995" i="1"/>
  <c r="AX1995" i="1"/>
  <c r="AW1995" i="1"/>
  <c r="AV1995" i="1"/>
  <c r="AU1995" i="1"/>
  <c r="AT1995" i="1"/>
  <c r="AS1995" i="1"/>
  <c r="AR1995" i="1"/>
  <c r="AQ1995" i="1"/>
  <c r="AP1995" i="1"/>
  <c r="AO1995" i="1"/>
  <c r="AN1995" i="1"/>
  <c r="AM1995" i="1"/>
  <c r="AL1995" i="1"/>
  <c r="BE1994" i="1"/>
  <c r="BD1994" i="1"/>
  <c r="BC1994" i="1"/>
  <c r="BB1994" i="1"/>
  <c r="BA1994" i="1"/>
  <c r="AZ1994" i="1"/>
  <c r="AY1994" i="1"/>
  <c r="AX1994" i="1"/>
  <c r="AW1994" i="1"/>
  <c r="AV1994" i="1"/>
  <c r="AU1994" i="1"/>
  <c r="AT1994" i="1"/>
  <c r="AS1994" i="1"/>
  <c r="AR1994" i="1"/>
  <c r="AQ1994" i="1"/>
  <c r="AP1994" i="1"/>
  <c r="AO1994" i="1"/>
  <c r="AN1994" i="1"/>
  <c r="AM1994" i="1"/>
  <c r="AL1994" i="1"/>
  <c r="BE1993" i="1"/>
  <c r="BD1993" i="1"/>
  <c r="BC1993" i="1"/>
  <c r="BB1993" i="1"/>
  <c r="BA1993" i="1"/>
  <c r="AZ1993" i="1"/>
  <c r="AY1993" i="1"/>
  <c r="AX1993" i="1"/>
  <c r="AW1993" i="1"/>
  <c r="AV1993" i="1"/>
  <c r="AU1993" i="1"/>
  <c r="AT1993" i="1"/>
  <c r="AS1993" i="1"/>
  <c r="AR1993" i="1"/>
  <c r="AQ1993" i="1"/>
  <c r="AP1993" i="1"/>
  <c r="AO1993" i="1"/>
  <c r="AN1993" i="1"/>
  <c r="AM1993" i="1"/>
  <c r="AL1993" i="1"/>
  <c r="BE1992" i="1"/>
  <c r="BD1992" i="1"/>
  <c r="BC1992" i="1"/>
  <c r="BB1992" i="1"/>
  <c r="BA1992" i="1"/>
  <c r="AZ1992" i="1"/>
  <c r="AY1992" i="1"/>
  <c r="AX1992" i="1"/>
  <c r="AW1992" i="1"/>
  <c r="AV1992" i="1"/>
  <c r="AU1992" i="1"/>
  <c r="AT1992" i="1"/>
  <c r="AS1992" i="1"/>
  <c r="AR1992" i="1"/>
  <c r="AQ1992" i="1"/>
  <c r="AP1992" i="1"/>
  <c r="AO1992" i="1"/>
  <c r="AN1992" i="1"/>
  <c r="AM1992" i="1"/>
  <c r="AL1992" i="1"/>
  <c r="BE1991" i="1"/>
  <c r="BD1991" i="1"/>
  <c r="BC1991" i="1"/>
  <c r="BB1991" i="1"/>
  <c r="BA1991" i="1"/>
  <c r="AZ1991" i="1"/>
  <c r="AY1991" i="1"/>
  <c r="AX1991" i="1"/>
  <c r="AW1991" i="1"/>
  <c r="AV1991" i="1"/>
  <c r="AU1991" i="1"/>
  <c r="AT1991" i="1"/>
  <c r="AS1991" i="1"/>
  <c r="AR1991" i="1"/>
  <c r="AQ1991" i="1"/>
  <c r="AP1991" i="1"/>
  <c r="AO1991" i="1"/>
  <c r="AN1991" i="1"/>
  <c r="AM1991" i="1"/>
  <c r="AL1991" i="1"/>
  <c r="BE1990" i="1"/>
  <c r="BD1990" i="1"/>
  <c r="BC1990" i="1"/>
  <c r="BB1990" i="1"/>
  <c r="BA1990" i="1"/>
  <c r="AZ1990" i="1"/>
  <c r="AY1990" i="1"/>
  <c r="AX1990" i="1"/>
  <c r="AW1990" i="1"/>
  <c r="AV1990" i="1"/>
  <c r="AU1990" i="1"/>
  <c r="AT1990" i="1"/>
  <c r="AS1990" i="1"/>
  <c r="AR1990" i="1"/>
  <c r="AQ1990" i="1"/>
  <c r="AP1990" i="1"/>
  <c r="AO1990" i="1"/>
  <c r="AN1990" i="1"/>
  <c r="AM1990" i="1"/>
  <c r="AL1990" i="1"/>
  <c r="BE1989" i="1"/>
  <c r="BD1989" i="1"/>
  <c r="BC1989" i="1"/>
  <c r="BB1989" i="1"/>
  <c r="BA1989" i="1"/>
  <c r="AZ1989" i="1"/>
  <c r="AY1989" i="1"/>
  <c r="AX1989" i="1"/>
  <c r="AW1989" i="1"/>
  <c r="AV1989" i="1"/>
  <c r="AU1989" i="1"/>
  <c r="AT1989" i="1"/>
  <c r="AS1989" i="1"/>
  <c r="AR1989" i="1"/>
  <c r="AQ1989" i="1"/>
  <c r="AP1989" i="1"/>
  <c r="AO1989" i="1"/>
  <c r="AN1989" i="1"/>
  <c r="AM1989" i="1"/>
  <c r="AL1989" i="1"/>
  <c r="BE1988" i="1"/>
  <c r="BD1988" i="1"/>
  <c r="BC1988" i="1"/>
  <c r="BB1988" i="1"/>
  <c r="BA1988" i="1"/>
  <c r="AZ1988" i="1"/>
  <c r="AY1988" i="1"/>
  <c r="AX1988" i="1"/>
  <c r="AW1988" i="1"/>
  <c r="AV1988" i="1"/>
  <c r="AU1988" i="1"/>
  <c r="AT1988" i="1"/>
  <c r="AS1988" i="1"/>
  <c r="AR1988" i="1"/>
  <c r="AQ1988" i="1"/>
  <c r="AP1988" i="1"/>
  <c r="AO1988" i="1"/>
  <c r="AN1988" i="1"/>
  <c r="AM1988" i="1"/>
  <c r="AL1988" i="1"/>
  <c r="BE1987" i="1"/>
  <c r="BD1987" i="1"/>
  <c r="BC1987" i="1"/>
  <c r="BB1987" i="1"/>
  <c r="BA1987" i="1"/>
  <c r="AZ1987" i="1"/>
  <c r="AY1987" i="1"/>
  <c r="AX1987" i="1"/>
  <c r="AW1987" i="1"/>
  <c r="AV1987" i="1"/>
  <c r="AU1987" i="1"/>
  <c r="AT1987" i="1"/>
  <c r="AS1987" i="1"/>
  <c r="AR1987" i="1"/>
  <c r="AQ1987" i="1"/>
  <c r="AP1987" i="1"/>
  <c r="AO1987" i="1"/>
  <c r="AN1987" i="1"/>
  <c r="AM1987" i="1"/>
  <c r="AL1987" i="1"/>
  <c r="BE1986" i="1"/>
  <c r="BD1986" i="1"/>
  <c r="BC1986" i="1"/>
  <c r="BB1986" i="1"/>
  <c r="BA1986" i="1"/>
  <c r="AZ1986" i="1"/>
  <c r="AY1986" i="1"/>
  <c r="AX1986" i="1"/>
  <c r="AW1986" i="1"/>
  <c r="AV1986" i="1"/>
  <c r="AU1986" i="1"/>
  <c r="AT1986" i="1"/>
  <c r="AS1986" i="1"/>
  <c r="AR1986" i="1"/>
  <c r="AQ1986" i="1"/>
  <c r="AP1986" i="1"/>
  <c r="AO1986" i="1"/>
  <c r="AN1986" i="1"/>
  <c r="AM1986" i="1"/>
  <c r="AL1986" i="1"/>
  <c r="BE1985" i="1"/>
  <c r="BD1985" i="1"/>
  <c r="BC1985" i="1"/>
  <c r="BB1985" i="1"/>
  <c r="BA1985" i="1"/>
  <c r="AZ1985" i="1"/>
  <c r="AY1985" i="1"/>
  <c r="AX1985" i="1"/>
  <c r="AW1985" i="1"/>
  <c r="AV1985" i="1"/>
  <c r="AU1985" i="1"/>
  <c r="AT1985" i="1"/>
  <c r="AS1985" i="1"/>
  <c r="AR1985" i="1"/>
  <c r="AQ1985" i="1"/>
  <c r="AP1985" i="1"/>
  <c r="AO1985" i="1"/>
  <c r="AN1985" i="1"/>
  <c r="AM1985" i="1"/>
  <c r="AL1985" i="1"/>
  <c r="BE1984" i="1"/>
  <c r="BD1984" i="1"/>
  <c r="BC1984" i="1"/>
  <c r="BB1984" i="1"/>
  <c r="BA1984" i="1"/>
  <c r="AZ1984" i="1"/>
  <c r="AY1984" i="1"/>
  <c r="AX1984" i="1"/>
  <c r="AW1984" i="1"/>
  <c r="AV1984" i="1"/>
  <c r="AU1984" i="1"/>
  <c r="AT1984" i="1"/>
  <c r="AS1984" i="1"/>
  <c r="AR1984" i="1"/>
  <c r="AQ1984" i="1"/>
  <c r="AP1984" i="1"/>
  <c r="AO1984" i="1"/>
  <c r="AN1984" i="1"/>
  <c r="AM1984" i="1"/>
  <c r="AL1984" i="1"/>
  <c r="BE1983" i="1"/>
  <c r="BD1983" i="1"/>
  <c r="BC1983" i="1"/>
  <c r="BB1983" i="1"/>
  <c r="BA1983" i="1"/>
  <c r="AZ1983" i="1"/>
  <c r="AY1983" i="1"/>
  <c r="AX1983" i="1"/>
  <c r="AW1983" i="1"/>
  <c r="AV1983" i="1"/>
  <c r="AU1983" i="1"/>
  <c r="AT1983" i="1"/>
  <c r="AS1983" i="1"/>
  <c r="AR1983" i="1"/>
  <c r="AQ1983" i="1"/>
  <c r="AP1983" i="1"/>
  <c r="AO1983" i="1"/>
  <c r="AN1983" i="1"/>
  <c r="AM1983" i="1"/>
  <c r="AL1983" i="1"/>
  <c r="BE1982" i="1"/>
  <c r="BD1982" i="1"/>
  <c r="BC1982" i="1"/>
  <c r="BB1982" i="1"/>
  <c r="BA1982" i="1"/>
  <c r="AZ1982" i="1"/>
  <c r="AY1982" i="1"/>
  <c r="AX1982" i="1"/>
  <c r="AW1982" i="1"/>
  <c r="AV1982" i="1"/>
  <c r="AU1982" i="1"/>
  <c r="AT1982" i="1"/>
  <c r="AS1982" i="1"/>
  <c r="AR1982" i="1"/>
  <c r="AQ1982" i="1"/>
  <c r="AP1982" i="1"/>
  <c r="AO1982" i="1"/>
  <c r="AN1982" i="1"/>
  <c r="AM1982" i="1"/>
  <c r="AL1982" i="1"/>
  <c r="BE1981" i="1"/>
  <c r="BD1981" i="1"/>
  <c r="BC1981" i="1"/>
  <c r="BB1981" i="1"/>
  <c r="BA1981" i="1"/>
  <c r="AZ1981" i="1"/>
  <c r="AY1981" i="1"/>
  <c r="AX1981" i="1"/>
  <c r="AW1981" i="1"/>
  <c r="AV1981" i="1"/>
  <c r="AU1981" i="1"/>
  <c r="AT1981" i="1"/>
  <c r="AS1981" i="1"/>
  <c r="AR1981" i="1"/>
  <c r="AQ1981" i="1"/>
  <c r="AP1981" i="1"/>
  <c r="AO1981" i="1"/>
  <c r="AN1981" i="1"/>
  <c r="AM1981" i="1"/>
  <c r="AL1981" i="1"/>
  <c r="BE1980" i="1"/>
  <c r="BD1980" i="1"/>
  <c r="BC1980" i="1"/>
  <c r="BB1980" i="1"/>
  <c r="BA1980" i="1"/>
  <c r="AZ1980" i="1"/>
  <c r="AY1980" i="1"/>
  <c r="AX1980" i="1"/>
  <c r="AW1980" i="1"/>
  <c r="AV1980" i="1"/>
  <c r="AU1980" i="1"/>
  <c r="AT1980" i="1"/>
  <c r="AS1980" i="1"/>
  <c r="AR1980" i="1"/>
  <c r="AQ1980" i="1"/>
  <c r="AP1980" i="1"/>
  <c r="AO1980" i="1"/>
  <c r="AN1980" i="1"/>
  <c r="AM1980" i="1"/>
  <c r="AL1980" i="1"/>
  <c r="BE1979" i="1"/>
  <c r="BD1979" i="1"/>
  <c r="BC1979" i="1"/>
  <c r="BB1979" i="1"/>
  <c r="BA1979" i="1"/>
  <c r="AZ1979" i="1"/>
  <c r="AY1979" i="1"/>
  <c r="AX1979" i="1"/>
  <c r="AW1979" i="1"/>
  <c r="AV1979" i="1"/>
  <c r="AU1979" i="1"/>
  <c r="AT1979" i="1"/>
  <c r="AS1979" i="1"/>
  <c r="AR1979" i="1"/>
  <c r="AQ1979" i="1"/>
  <c r="AP1979" i="1"/>
  <c r="AO1979" i="1"/>
  <c r="AN1979" i="1"/>
  <c r="AM1979" i="1"/>
  <c r="AL1979" i="1"/>
  <c r="BE1978" i="1"/>
  <c r="BD1978" i="1"/>
  <c r="BC1978" i="1"/>
  <c r="BB1978" i="1"/>
  <c r="BA1978" i="1"/>
  <c r="AZ1978" i="1"/>
  <c r="AY1978" i="1"/>
  <c r="AX1978" i="1"/>
  <c r="AW1978" i="1"/>
  <c r="AV1978" i="1"/>
  <c r="AU1978" i="1"/>
  <c r="AT1978" i="1"/>
  <c r="AS1978" i="1"/>
  <c r="AR1978" i="1"/>
  <c r="AQ1978" i="1"/>
  <c r="AP1978" i="1"/>
  <c r="AO1978" i="1"/>
  <c r="AN1978" i="1"/>
  <c r="AM1978" i="1"/>
  <c r="AL1978" i="1"/>
  <c r="BE1977" i="1"/>
  <c r="BD1977" i="1"/>
  <c r="BC1977" i="1"/>
  <c r="BB1977" i="1"/>
  <c r="BA1977" i="1"/>
  <c r="AZ1977" i="1"/>
  <c r="AY1977" i="1"/>
  <c r="AX1977" i="1"/>
  <c r="AW1977" i="1"/>
  <c r="AV1977" i="1"/>
  <c r="AU1977" i="1"/>
  <c r="AT1977" i="1"/>
  <c r="AS1977" i="1"/>
  <c r="AR1977" i="1"/>
  <c r="AQ1977" i="1"/>
  <c r="AP1977" i="1"/>
  <c r="AO1977" i="1"/>
  <c r="AN1977" i="1"/>
  <c r="AM1977" i="1"/>
  <c r="AL1977" i="1"/>
  <c r="BE1976" i="1"/>
  <c r="BD1976" i="1"/>
  <c r="BC1976" i="1"/>
  <c r="BB1976" i="1"/>
  <c r="BA1976" i="1"/>
  <c r="AZ1976" i="1"/>
  <c r="AY1976" i="1"/>
  <c r="AX1976" i="1"/>
  <c r="AW1976" i="1"/>
  <c r="AV1976" i="1"/>
  <c r="AU1976" i="1"/>
  <c r="AT1976" i="1"/>
  <c r="AS1976" i="1"/>
  <c r="AR1976" i="1"/>
  <c r="AQ1976" i="1"/>
  <c r="AP1976" i="1"/>
  <c r="AO1976" i="1"/>
  <c r="AN1976" i="1"/>
  <c r="AM1976" i="1"/>
  <c r="AL1976" i="1"/>
  <c r="BE1975" i="1"/>
  <c r="BD1975" i="1"/>
  <c r="BC1975" i="1"/>
  <c r="BB1975" i="1"/>
  <c r="BA1975" i="1"/>
  <c r="AZ1975" i="1"/>
  <c r="AY1975" i="1"/>
  <c r="AX1975" i="1"/>
  <c r="AW1975" i="1"/>
  <c r="AV1975" i="1"/>
  <c r="AU1975" i="1"/>
  <c r="AT1975" i="1"/>
  <c r="AS1975" i="1"/>
  <c r="AR1975" i="1"/>
  <c r="AQ1975" i="1"/>
  <c r="AP1975" i="1"/>
  <c r="AO1975" i="1"/>
  <c r="AN1975" i="1"/>
  <c r="AM1975" i="1"/>
  <c r="AL1975" i="1"/>
  <c r="BE1974" i="1"/>
  <c r="BD1974" i="1"/>
  <c r="BC1974" i="1"/>
  <c r="BB1974" i="1"/>
  <c r="BA1974" i="1"/>
  <c r="AZ1974" i="1"/>
  <c r="AY1974" i="1"/>
  <c r="AX1974" i="1"/>
  <c r="AW1974" i="1"/>
  <c r="AV1974" i="1"/>
  <c r="AU1974" i="1"/>
  <c r="AT1974" i="1"/>
  <c r="AS1974" i="1"/>
  <c r="AR1974" i="1"/>
  <c r="AQ1974" i="1"/>
  <c r="AP1974" i="1"/>
  <c r="AO1974" i="1"/>
  <c r="AN1974" i="1"/>
  <c r="AM1974" i="1"/>
  <c r="AL1974" i="1"/>
  <c r="BE1973" i="1"/>
  <c r="BD1973" i="1"/>
  <c r="BC1973" i="1"/>
  <c r="BB1973" i="1"/>
  <c r="BA1973" i="1"/>
  <c r="AZ1973" i="1"/>
  <c r="AY1973" i="1"/>
  <c r="AX1973" i="1"/>
  <c r="AW1973" i="1"/>
  <c r="AV1973" i="1"/>
  <c r="AU1973" i="1"/>
  <c r="AT1973" i="1"/>
  <c r="AS1973" i="1"/>
  <c r="AR1973" i="1"/>
  <c r="AQ1973" i="1"/>
  <c r="AP1973" i="1"/>
  <c r="AO1973" i="1"/>
  <c r="AN1973" i="1"/>
  <c r="AM1973" i="1"/>
  <c r="AL1973" i="1"/>
  <c r="BE1972" i="1"/>
  <c r="BD1972" i="1"/>
  <c r="BC1972" i="1"/>
  <c r="BB1972" i="1"/>
  <c r="BA1972" i="1"/>
  <c r="AZ1972" i="1"/>
  <c r="AY1972" i="1"/>
  <c r="AX1972" i="1"/>
  <c r="AW1972" i="1"/>
  <c r="AV1972" i="1"/>
  <c r="AU1972" i="1"/>
  <c r="AT1972" i="1"/>
  <c r="AS1972" i="1"/>
  <c r="AR1972" i="1"/>
  <c r="AQ1972" i="1"/>
  <c r="AP1972" i="1"/>
  <c r="AO1972" i="1"/>
  <c r="AN1972" i="1"/>
  <c r="AM1972" i="1"/>
  <c r="AL1972" i="1"/>
  <c r="BE1971" i="1"/>
  <c r="BD1971" i="1"/>
  <c r="BC1971" i="1"/>
  <c r="BB1971" i="1"/>
  <c r="BA1971" i="1"/>
  <c r="AZ1971" i="1"/>
  <c r="AY1971" i="1"/>
  <c r="AX1971" i="1"/>
  <c r="AW1971" i="1"/>
  <c r="AV1971" i="1"/>
  <c r="AU1971" i="1"/>
  <c r="AT1971" i="1"/>
  <c r="AS1971" i="1"/>
  <c r="AR1971" i="1"/>
  <c r="AQ1971" i="1"/>
  <c r="AP1971" i="1"/>
  <c r="AO1971" i="1"/>
  <c r="AN1971" i="1"/>
  <c r="AM1971" i="1"/>
  <c r="AL1971" i="1"/>
  <c r="BE1970" i="1"/>
  <c r="BD1970" i="1"/>
  <c r="BC1970" i="1"/>
  <c r="BB1970" i="1"/>
  <c r="BA1970" i="1"/>
  <c r="AZ1970" i="1"/>
  <c r="AY1970" i="1"/>
  <c r="AX1970" i="1"/>
  <c r="AW1970" i="1"/>
  <c r="AV1970" i="1"/>
  <c r="AU1970" i="1"/>
  <c r="AT1970" i="1"/>
  <c r="AS1970" i="1"/>
  <c r="AR1970" i="1"/>
  <c r="AQ1970" i="1"/>
  <c r="AP1970" i="1"/>
  <c r="AO1970" i="1"/>
  <c r="AN1970" i="1"/>
  <c r="AM1970" i="1"/>
  <c r="AL1970" i="1"/>
  <c r="BE1969" i="1"/>
  <c r="BD1969" i="1"/>
  <c r="BC1969" i="1"/>
  <c r="BB1969" i="1"/>
  <c r="BA1969" i="1"/>
  <c r="AZ1969" i="1"/>
  <c r="AY1969" i="1"/>
  <c r="AX1969" i="1"/>
  <c r="AW1969" i="1"/>
  <c r="AV1969" i="1"/>
  <c r="AU1969" i="1"/>
  <c r="AT1969" i="1"/>
  <c r="AS1969" i="1"/>
  <c r="AR1969" i="1"/>
  <c r="AQ1969" i="1"/>
  <c r="AP1969" i="1"/>
  <c r="AO1969" i="1"/>
  <c r="AN1969" i="1"/>
  <c r="AM1969" i="1"/>
  <c r="AL1969" i="1"/>
  <c r="BE1968" i="1"/>
  <c r="BD1968" i="1"/>
  <c r="BC1968" i="1"/>
  <c r="BB1968" i="1"/>
  <c r="BA1968" i="1"/>
  <c r="AZ1968" i="1"/>
  <c r="AY1968" i="1"/>
  <c r="AX1968" i="1"/>
  <c r="AW1968" i="1"/>
  <c r="AV1968" i="1"/>
  <c r="AU1968" i="1"/>
  <c r="AT1968" i="1"/>
  <c r="AS1968" i="1"/>
  <c r="AR1968" i="1"/>
  <c r="AQ1968" i="1"/>
  <c r="AP1968" i="1"/>
  <c r="AO1968" i="1"/>
  <c r="AN1968" i="1"/>
  <c r="AM1968" i="1"/>
  <c r="AL1968" i="1"/>
  <c r="BE1967" i="1"/>
  <c r="BD1967" i="1"/>
  <c r="BC1967" i="1"/>
  <c r="BB1967" i="1"/>
  <c r="BA1967" i="1"/>
  <c r="AZ1967" i="1"/>
  <c r="AY1967" i="1"/>
  <c r="AX1967" i="1"/>
  <c r="AW1967" i="1"/>
  <c r="AV1967" i="1"/>
  <c r="AU1967" i="1"/>
  <c r="AT1967" i="1"/>
  <c r="AS1967" i="1"/>
  <c r="AR1967" i="1"/>
  <c r="AQ1967" i="1"/>
  <c r="AP1967" i="1"/>
  <c r="AO1967" i="1"/>
  <c r="AN1967" i="1"/>
  <c r="AM1967" i="1"/>
  <c r="AL1967" i="1"/>
  <c r="BE1966" i="1"/>
  <c r="BD1966" i="1"/>
  <c r="BC1966" i="1"/>
  <c r="BB1966" i="1"/>
  <c r="BA1966" i="1"/>
  <c r="AZ1966" i="1"/>
  <c r="AY1966" i="1"/>
  <c r="AX1966" i="1"/>
  <c r="AW1966" i="1"/>
  <c r="AV1966" i="1"/>
  <c r="AU1966" i="1"/>
  <c r="AT1966" i="1"/>
  <c r="AS1966" i="1"/>
  <c r="AR1966" i="1"/>
  <c r="AQ1966" i="1"/>
  <c r="AP1966" i="1"/>
  <c r="AO1966" i="1"/>
  <c r="AN1966" i="1"/>
  <c r="AM1966" i="1"/>
  <c r="AL1966" i="1"/>
  <c r="BE1965" i="1"/>
  <c r="BD1965" i="1"/>
  <c r="BC1965" i="1"/>
  <c r="BB1965" i="1"/>
  <c r="BA1965" i="1"/>
  <c r="AZ1965" i="1"/>
  <c r="AY1965" i="1"/>
  <c r="AX1965" i="1"/>
  <c r="AW1965" i="1"/>
  <c r="AV1965" i="1"/>
  <c r="AU1965" i="1"/>
  <c r="AT1965" i="1"/>
  <c r="AS1965" i="1"/>
  <c r="AR1965" i="1"/>
  <c r="AQ1965" i="1"/>
  <c r="AP1965" i="1"/>
  <c r="AO1965" i="1"/>
  <c r="AN1965" i="1"/>
  <c r="AM1965" i="1"/>
  <c r="AL1965" i="1"/>
  <c r="BE1964" i="1"/>
  <c r="BD1964" i="1"/>
  <c r="BC1964" i="1"/>
  <c r="BB1964" i="1"/>
  <c r="BA1964" i="1"/>
  <c r="AZ1964" i="1"/>
  <c r="AY1964" i="1"/>
  <c r="AX1964" i="1"/>
  <c r="AW1964" i="1"/>
  <c r="AV1964" i="1"/>
  <c r="AU1964" i="1"/>
  <c r="AT1964" i="1"/>
  <c r="AS1964" i="1"/>
  <c r="AR1964" i="1"/>
  <c r="AQ1964" i="1"/>
  <c r="AP1964" i="1"/>
  <c r="AO1964" i="1"/>
  <c r="AN1964" i="1"/>
  <c r="AM1964" i="1"/>
  <c r="AL1964" i="1"/>
  <c r="BE1963" i="1"/>
  <c r="BD1963" i="1"/>
  <c r="BC1963" i="1"/>
  <c r="BB1963" i="1"/>
  <c r="BA1963" i="1"/>
  <c r="AZ1963" i="1"/>
  <c r="AY1963" i="1"/>
  <c r="AX1963" i="1"/>
  <c r="AW1963" i="1"/>
  <c r="AV1963" i="1"/>
  <c r="AU1963" i="1"/>
  <c r="AT1963" i="1"/>
  <c r="AS1963" i="1"/>
  <c r="AR1963" i="1"/>
  <c r="AQ1963" i="1"/>
  <c r="AP1963" i="1"/>
  <c r="AO1963" i="1"/>
  <c r="AN1963" i="1"/>
  <c r="AM1963" i="1"/>
  <c r="AL1963" i="1"/>
  <c r="BE1962" i="1"/>
  <c r="BD1962" i="1"/>
  <c r="BC1962" i="1"/>
  <c r="BB1962" i="1"/>
  <c r="BA1962" i="1"/>
  <c r="AZ1962" i="1"/>
  <c r="AY1962" i="1"/>
  <c r="AX1962" i="1"/>
  <c r="AW1962" i="1"/>
  <c r="AV1962" i="1"/>
  <c r="AU1962" i="1"/>
  <c r="AT1962" i="1"/>
  <c r="AS1962" i="1"/>
  <c r="AR1962" i="1"/>
  <c r="AQ1962" i="1"/>
  <c r="AP1962" i="1"/>
  <c r="AO1962" i="1"/>
  <c r="AN1962" i="1"/>
  <c r="AM1962" i="1"/>
  <c r="AL1962" i="1"/>
  <c r="BE1961" i="1"/>
  <c r="BD1961" i="1"/>
  <c r="BC1961" i="1"/>
  <c r="BB1961" i="1"/>
  <c r="BA1961" i="1"/>
  <c r="AZ1961" i="1"/>
  <c r="AY1961" i="1"/>
  <c r="AX1961" i="1"/>
  <c r="AW1961" i="1"/>
  <c r="AV1961" i="1"/>
  <c r="AU1961" i="1"/>
  <c r="AT1961" i="1"/>
  <c r="AS1961" i="1"/>
  <c r="AR1961" i="1"/>
  <c r="AQ1961" i="1"/>
  <c r="AP1961" i="1"/>
  <c r="AO1961" i="1"/>
  <c r="AN1961" i="1"/>
  <c r="AM1961" i="1"/>
  <c r="AL1961" i="1"/>
  <c r="BE1960" i="1"/>
  <c r="BD1960" i="1"/>
  <c r="BC1960" i="1"/>
  <c r="BB1960" i="1"/>
  <c r="BA1960" i="1"/>
  <c r="AZ1960" i="1"/>
  <c r="AY1960" i="1"/>
  <c r="AX1960" i="1"/>
  <c r="AW1960" i="1"/>
  <c r="AV1960" i="1"/>
  <c r="AU1960" i="1"/>
  <c r="AT1960" i="1"/>
  <c r="AS1960" i="1"/>
  <c r="AR1960" i="1"/>
  <c r="AQ1960" i="1"/>
  <c r="AP1960" i="1"/>
  <c r="AO1960" i="1"/>
  <c r="AN1960" i="1"/>
  <c r="AM1960" i="1"/>
  <c r="AL1960" i="1"/>
  <c r="BE1959" i="1"/>
  <c r="BD1959" i="1"/>
  <c r="BC1959" i="1"/>
  <c r="BB1959" i="1"/>
  <c r="BA1959" i="1"/>
  <c r="AZ1959" i="1"/>
  <c r="AY1959" i="1"/>
  <c r="AX1959" i="1"/>
  <c r="AW1959" i="1"/>
  <c r="AV1959" i="1"/>
  <c r="AU1959" i="1"/>
  <c r="AT1959" i="1"/>
  <c r="AS1959" i="1"/>
  <c r="AR1959" i="1"/>
  <c r="AQ1959" i="1"/>
  <c r="AP1959" i="1"/>
  <c r="AO1959" i="1"/>
  <c r="AN1959" i="1"/>
  <c r="AM1959" i="1"/>
  <c r="AL1959" i="1"/>
  <c r="BE1958" i="1"/>
  <c r="BD1958" i="1"/>
  <c r="BC1958" i="1"/>
  <c r="BB1958" i="1"/>
  <c r="BA1958" i="1"/>
  <c r="AZ1958" i="1"/>
  <c r="AY1958" i="1"/>
  <c r="AX1958" i="1"/>
  <c r="AW1958" i="1"/>
  <c r="AV1958" i="1"/>
  <c r="AU1958" i="1"/>
  <c r="AT1958" i="1"/>
  <c r="AS1958" i="1"/>
  <c r="AR1958" i="1"/>
  <c r="AQ1958" i="1"/>
  <c r="AP1958" i="1"/>
  <c r="AO1958" i="1"/>
  <c r="AN1958" i="1"/>
  <c r="AM1958" i="1"/>
  <c r="AL1958" i="1"/>
  <c r="BE1957" i="1"/>
  <c r="BD1957" i="1"/>
  <c r="BC1957" i="1"/>
  <c r="BB1957" i="1"/>
  <c r="BA1957" i="1"/>
  <c r="AZ1957" i="1"/>
  <c r="AY1957" i="1"/>
  <c r="AX1957" i="1"/>
  <c r="AW1957" i="1"/>
  <c r="AV1957" i="1"/>
  <c r="AU1957" i="1"/>
  <c r="AT1957" i="1"/>
  <c r="AS1957" i="1"/>
  <c r="AR1957" i="1"/>
  <c r="AQ1957" i="1"/>
  <c r="AP1957" i="1"/>
  <c r="AO1957" i="1"/>
  <c r="AN1957" i="1"/>
  <c r="AM1957" i="1"/>
  <c r="AL1957" i="1"/>
  <c r="BE1956" i="1"/>
  <c r="BD1956" i="1"/>
  <c r="BC1956" i="1"/>
  <c r="BB1956" i="1"/>
  <c r="BA1956" i="1"/>
  <c r="AZ1956" i="1"/>
  <c r="AY1956" i="1"/>
  <c r="AX1956" i="1"/>
  <c r="AW1956" i="1"/>
  <c r="AV1956" i="1"/>
  <c r="AU1956" i="1"/>
  <c r="AT1956" i="1"/>
  <c r="AS1956" i="1"/>
  <c r="AR1956" i="1"/>
  <c r="AQ1956" i="1"/>
  <c r="AP1956" i="1"/>
  <c r="AO1956" i="1"/>
  <c r="AN1956" i="1"/>
  <c r="AM1956" i="1"/>
  <c r="AL1956" i="1"/>
  <c r="BE1955" i="1"/>
  <c r="BD1955" i="1"/>
  <c r="BC1955" i="1"/>
  <c r="BB1955" i="1"/>
  <c r="BA1955" i="1"/>
  <c r="AZ1955" i="1"/>
  <c r="AY1955" i="1"/>
  <c r="AX1955" i="1"/>
  <c r="AW1955" i="1"/>
  <c r="AV1955" i="1"/>
  <c r="AU1955" i="1"/>
  <c r="AT1955" i="1"/>
  <c r="AS1955" i="1"/>
  <c r="AR1955" i="1"/>
  <c r="AQ1955" i="1"/>
  <c r="AP1955" i="1"/>
  <c r="AO1955" i="1"/>
  <c r="AN1955" i="1"/>
  <c r="AM1955" i="1"/>
  <c r="AL1955" i="1"/>
  <c r="BE1954" i="1"/>
  <c r="BD1954" i="1"/>
  <c r="BC1954" i="1"/>
  <c r="BB1954" i="1"/>
  <c r="BA1954" i="1"/>
  <c r="AZ1954" i="1"/>
  <c r="AY1954" i="1"/>
  <c r="AX1954" i="1"/>
  <c r="AW1954" i="1"/>
  <c r="AV1954" i="1"/>
  <c r="AU1954" i="1"/>
  <c r="AT1954" i="1"/>
  <c r="AS1954" i="1"/>
  <c r="AR1954" i="1"/>
  <c r="AQ1954" i="1"/>
  <c r="AP1954" i="1"/>
  <c r="AO1954" i="1"/>
  <c r="AN1954" i="1"/>
  <c r="AM1954" i="1"/>
  <c r="AL1954" i="1"/>
  <c r="BE1953" i="1"/>
  <c r="BD1953" i="1"/>
  <c r="BC1953" i="1"/>
  <c r="BB1953" i="1"/>
  <c r="BA1953" i="1"/>
  <c r="AZ1953" i="1"/>
  <c r="AY1953" i="1"/>
  <c r="AX1953" i="1"/>
  <c r="AW1953" i="1"/>
  <c r="AV1953" i="1"/>
  <c r="AU1953" i="1"/>
  <c r="AT1953" i="1"/>
  <c r="AS1953" i="1"/>
  <c r="AR1953" i="1"/>
  <c r="AQ1953" i="1"/>
  <c r="AP1953" i="1"/>
  <c r="AO1953" i="1"/>
  <c r="AN1953" i="1"/>
  <c r="AM1953" i="1"/>
  <c r="AL1953" i="1"/>
  <c r="BE1952" i="1"/>
  <c r="BD1952" i="1"/>
  <c r="BC1952" i="1"/>
  <c r="BB1952" i="1"/>
  <c r="BA1952" i="1"/>
  <c r="AZ1952" i="1"/>
  <c r="AY1952" i="1"/>
  <c r="AX1952" i="1"/>
  <c r="AW1952" i="1"/>
  <c r="AV1952" i="1"/>
  <c r="AU1952" i="1"/>
  <c r="AT1952" i="1"/>
  <c r="AS1952" i="1"/>
  <c r="AR1952" i="1"/>
  <c r="AQ1952" i="1"/>
  <c r="AP1952" i="1"/>
  <c r="AO1952" i="1"/>
  <c r="AN1952" i="1"/>
  <c r="AM1952" i="1"/>
  <c r="AL1952" i="1"/>
  <c r="BE1951" i="1"/>
  <c r="BD1951" i="1"/>
  <c r="BC1951" i="1"/>
  <c r="BB1951" i="1"/>
  <c r="BA1951" i="1"/>
  <c r="AZ1951" i="1"/>
  <c r="AY1951" i="1"/>
  <c r="AX1951" i="1"/>
  <c r="AW1951" i="1"/>
  <c r="AV1951" i="1"/>
  <c r="AU1951" i="1"/>
  <c r="AT1951" i="1"/>
  <c r="AS1951" i="1"/>
  <c r="AR1951" i="1"/>
  <c r="AQ1951" i="1"/>
  <c r="AP1951" i="1"/>
  <c r="AO1951" i="1"/>
  <c r="AN1951" i="1"/>
  <c r="AM1951" i="1"/>
  <c r="AL1951" i="1"/>
  <c r="BE1950" i="1"/>
  <c r="BD1950" i="1"/>
  <c r="BC1950" i="1"/>
  <c r="BB1950" i="1"/>
  <c r="BA1950" i="1"/>
  <c r="AZ1950" i="1"/>
  <c r="AY1950" i="1"/>
  <c r="AX1950" i="1"/>
  <c r="AW1950" i="1"/>
  <c r="AV1950" i="1"/>
  <c r="AU1950" i="1"/>
  <c r="AT1950" i="1"/>
  <c r="AS1950" i="1"/>
  <c r="AR1950" i="1"/>
  <c r="AQ1950" i="1"/>
  <c r="AP1950" i="1"/>
  <c r="AO1950" i="1"/>
  <c r="AN1950" i="1"/>
  <c r="AM1950" i="1"/>
  <c r="AL1950" i="1"/>
  <c r="BE1949" i="1"/>
  <c r="BD1949" i="1"/>
  <c r="BC1949" i="1"/>
  <c r="BB1949" i="1"/>
  <c r="BA1949" i="1"/>
  <c r="AZ1949" i="1"/>
  <c r="AY1949" i="1"/>
  <c r="AX1949" i="1"/>
  <c r="AW1949" i="1"/>
  <c r="AV1949" i="1"/>
  <c r="AU1949" i="1"/>
  <c r="AT1949" i="1"/>
  <c r="AS1949" i="1"/>
  <c r="AR1949" i="1"/>
  <c r="AQ1949" i="1"/>
  <c r="AP1949" i="1"/>
  <c r="AO1949" i="1"/>
  <c r="AN1949" i="1"/>
  <c r="AM1949" i="1"/>
  <c r="AL1949" i="1"/>
  <c r="BE1948" i="1"/>
  <c r="BD1948" i="1"/>
  <c r="BC1948" i="1"/>
  <c r="BB1948" i="1"/>
  <c r="BA1948" i="1"/>
  <c r="AZ1948" i="1"/>
  <c r="AY1948" i="1"/>
  <c r="AX1948" i="1"/>
  <c r="AW1948" i="1"/>
  <c r="AV1948" i="1"/>
  <c r="AU1948" i="1"/>
  <c r="AT1948" i="1"/>
  <c r="AS1948" i="1"/>
  <c r="AR1948" i="1"/>
  <c r="AQ1948" i="1"/>
  <c r="AP1948" i="1"/>
  <c r="AO1948" i="1"/>
  <c r="AN1948" i="1"/>
  <c r="AM1948" i="1"/>
  <c r="AL1948" i="1"/>
  <c r="BE1947" i="1"/>
  <c r="BD1947" i="1"/>
  <c r="BC1947" i="1"/>
  <c r="BB1947" i="1"/>
  <c r="BA1947" i="1"/>
  <c r="AZ1947" i="1"/>
  <c r="AY1947" i="1"/>
  <c r="AX1947" i="1"/>
  <c r="AW1947" i="1"/>
  <c r="AV1947" i="1"/>
  <c r="AU1947" i="1"/>
  <c r="AT1947" i="1"/>
  <c r="AS1947" i="1"/>
  <c r="AR1947" i="1"/>
  <c r="AQ1947" i="1"/>
  <c r="AP1947" i="1"/>
  <c r="AO1947" i="1"/>
  <c r="AN1947" i="1"/>
  <c r="AM1947" i="1"/>
  <c r="AL1947" i="1"/>
  <c r="BE1946" i="1"/>
  <c r="BD1946" i="1"/>
  <c r="BC1946" i="1"/>
  <c r="BB1946" i="1"/>
  <c r="BA1946" i="1"/>
  <c r="AZ1946" i="1"/>
  <c r="AY1946" i="1"/>
  <c r="AX1946" i="1"/>
  <c r="AW1946" i="1"/>
  <c r="AV1946" i="1"/>
  <c r="AU1946" i="1"/>
  <c r="AT1946" i="1"/>
  <c r="AS1946" i="1"/>
  <c r="AR1946" i="1"/>
  <c r="AQ1946" i="1"/>
  <c r="AP1946" i="1"/>
  <c r="AO1946" i="1"/>
  <c r="AN1946" i="1"/>
  <c r="AM1946" i="1"/>
  <c r="AL1946" i="1"/>
  <c r="BE1945" i="1"/>
  <c r="BD1945" i="1"/>
  <c r="BC1945" i="1"/>
  <c r="BB1945" i="1"/>
  <c r="BA1945" i="1"/>
  <c r="AZ1945" i="1"/>
  <c r="AY1945" i="1"/>
  <c r="AX1945" i="1"/>
  <c r="AW1945" i="1"/>
  <c r="AV1945" i="1"/>
  <c r="AU1945" i="1"/>
  <c r="AT1945" i="1"/>
  <c r="AS1945" i="1"/>
  <c r="AR1945" i="1"/>
  <c r="AQ1945" i="1"/>
  <c r="AP1945" i="1"/>
  <c r="AO1945" i="1"/>
  <c r="AN1945" i="1"/>
  <c r="AM1945" i="1"/>
  <c r="AL1945" i="1"/>
  <c r="BE1944" i="1"/>
  <c r="BD1944" i="1"/>
  <c r="BC1944" i="1"/>
  <c r="BB1944" i="1"/>
  <c r="BA1944" i="1"/>
  <c r="AZ1944" i="1"/>
  <c r="AY1944" i="1"/>
  <c r="AX1944" i="1"/>
  <c r="AW1944" i="1"/>
  <c r="AV1944" i="1"/>
  <c r="AU1944" i="1"/>
  <c r="AT1944" i="1"/>
  <c r="AS1944" i="1"/>
  <c r="AR1944" i="1"/>
  <c r="AQ1944" i="1"/>
  <c r="AP1944" i="1"/>
  <c r="AO1944" i="1"/>
  <c r="AN1944" i="1"/>
  <c r="AM1944" i="1"/>
  <c r="AL1944" i="1"/>
  <c r="BE1943" i="1"/>
  <c r="BD1943" i="1"/>
  <c r="BC1943" i="1"/>
  <c r="BB1943" i="1"/>
  <c r="BA1943" i="1"/>
  <c r="AZ1943" i="1"/>
  <c r="AY1943" i="1"/>
  <c r="AX1943" i="1"/>
  <c r="AW1943" i="1"/>
  <c r="AV1943" i="1"/>
  <c r="AU1943" i="1"/>
  <c r="AT1943" i="1"/>
  <c r="AS1943" i="1"/>
  <c r="AR1943" i="1"/>
  <c r="AQ1943" i="1"/>
  <c r="AP1943" i="1"/>
  <c r="AO1943" i="1"/>
  <c r="AN1943" i="1"/>
  <c r="AM1943" i="1"/>
  <c r="AL1943" i="1"/>
  <c r="BE1942" i="1"/>
  <c r="BD1942" i="1"/>
  <c r="BC1942" i="1"/>
  <c r="BB1942" i="1"/>
  <c r="BA1942" i="1"/>
  <c r="AZ1942" i="1"/>
  <c r="AY1942" i="1"/>
  <c r="AX1942" i="1"/>
  <c r="AW1942" i="1"/>
  <c r="AV1942" i="1"/>
  <c r="AU1942" i="1"/>
  <c r="AT1942" i="1"/>
  <c r="AS1942" i="1"/>
  <c r="AR1942" i="1"/>
  <c r="AQ1942" i="1"/>
  <c r="AP1942" i="1"/>
  <c r="AO1942" i="1"/>
  <c r="AN1942" i="1"/>
  <c r="AM1942" i="1"/>
  <c r="AL1942" i="1"/>
  <c r="BE1941" i="1"/>
  <c r="BD1941" i="1"/>
  <c r="BC1941" i="1"/>
  <c r="BB1941" i="1"/>
  <c r="BA1941" i="1"/>
  <c r="AZ1941" i="1"/>
  <c r="AY1941" i="1"/>
  <c r="AX1941" i="1"/>
  <c r="AW1941" i="1"/>
  <c r="AV1941" i="1"/>
  <c r="AU1941" i="1"/>
  <c r="AT1941" i="1"/>
  <c r="AS1941" i="1"/>
  <c r="AR1941" i="1"/>
  <c r="AQ1941" i="1"/>
  <c r="AP1941" i="1"/>
  <c r="AO1941" i="1"/>
  <c r="AN1941" i="1"/>
  <c r="AM1941" i="1"/>
  <c r="AL1941" i="1"/>
  <c r="BE1940" i="1"/>
  <c r="BD1940" i="1"/>
  <c r="BC1940" i="1"/>
  <c r="BB1940" i="1"/>
  <c r="BA1940" i="1"/>
  <c r="AZ1940" i="1"/>
  <c r="AY1940" i="1"/>
  <c r="AX1940" i="1"/>
  <c r="AW1940" i="1"/>
  <c r="AV1940" i="1"/>
  <c r="AU1940" i="1"/>
  <c r="AT1940" i="1"/>
  <c r="AS1940" i="1"/>
  <c r="AR1940" i="1"/>
  <c r="AQ1940" i="1"/>
  <c r="AP1940" i="1"/>
  <c r="AO1940" i="1"/>
  <c r="AN1940" i="1"/>
  <c r="AM1940" i="1"/>
  <c r="AL1940" i="1"/>
  <c r="BE1939" i="1"/>
  <c r="BD1939" i="1"/>
  <c r="BC1939" i="1"/>
  <c r="BB1939" i="1"/>
  <c r="BA1939" i="1"/>
  <c r="AZ1939" i="1"/>
  <c r="AY1939" i="1"/>
  <c r="AX1939" i="1"/>
  <c r="AW1939" i="1"/>
  <c r="AV1939" i="1"/>
  <c r="AU1939" i="1"/>
  <c r="AT1939" i="1"/>
  <c r="AS1939" i="1"/>
  <c r="AR1939" i="1"/>
  <c r="AQ1939" i="1"/>
  <c r="AP1939" i="1"/>
  <c r="AO1939" i="1"/>
  <c r="AN1939" i="1"/>
  <c r="AM1939" i="1"/>
  <c r="AL1939" i="1"/>
  <c r="BE1938" i="1"/>
  <c r="BD1938" i="1"/>
  <c r="BC1938" i="1"/>
  <c r="BB1938" i="1"/>
  <c r="BA1938" i="1"/>
  <c r="AZ1938" i="1"/>
  <c r="AY1938" i="1"/>
  <c r="AX1938" i="1"/>
  <c r="AW1938" i="1"/>
  <c r="AV1938" i="1"/>
  <c r="AU1938" i="1"/>
  <c r="AT1938" i="1"/>
  <c r="AS1938" i="1"/>
  <c r="AR1938" i="1"/>
  <c r="AQ1938" i="1"/>
  <c r="AP1938" i="1"/>
  <c r="AO1938" i="1"/>
  <c r="AN1938" i="1"/>
  <c r="AM1938" i="1"/>
  <c r="AL1938" i="1"/>
  <c r="BE1937" i="1"/>
  <c r="BD1937" i="1"/>
  <c r="BC1937" i="1"/>
  <c r="BB1937" i="1"/>
  <c r="BA1937" i="1"/>
  <c r="AZ1937" i="1"/>
  <c r="AY1937" i="1"/>
  <c r="AX1937" i="1"/>
  <c r="AW1937" i="1"/>
  <c r="AV1937" i="1"/>
  <c r="AU1937" i="1"/>
  <c r="AT1937" i="1"/>
  <c r="AS1937" i="1"/>
  <c r="AR1937" i="1"/>
  <c r="AQ1937" i="1"/>
  <c r="AP1937" i="1"/>
  <c r="AO1937" i="1"/>
  <c r="AN1937" i="1"/>
  <c r="AM1937" i="1"/>
  <c r="AL1937" i="1"/>
  <c r="BE1936" i="1"/>
  <c r="BD1936" i="1"/>
  <c r="BC1936" i="1"/>
  <c r="BB1936" i="1"/>
  <c r="BA1936" i="1"/>
  <c r="AZ1936" i="1"/>
  <c r="AY1936" i="1"/>
  <c r="AX1936" i="1"/>
  <c r="AW1936" i="1"/>
  <c r="AV1936" i="1"/>
  <c r="AU1936" i="1"/>
  <c r="AT1936" i="1"/>
  <c r="AS1936" i="1"/>
  <c r="AR1936" i="1"/>
  <c r="AQ1936" i="1"/>
  <c r="AP1936" i="1"/>
  <c r="AO1936" i="1"/>
  <c r="AN1936" i="1"/>
  <c r="AM1936" i="1"/>
  <c r="AL1936" i="1"/>
  <c r="BE1935" i="1"/>
  <c r="BD1935" i="1"/>
  <c r="BC1935" i="1"/>
  <c r="BB1935" i="1"/>
  <c r="BA1935" i="1"/>
  <c r="AZ1935" i="1"/>
  <c r="AY1935" i="1"/>
  <c r="AX1935" i="1"/>
  <c r="AW1935" i="1"/>
  <c r="AV1935" i="1"/>
  <c r="AU1935" i="1"/>
  <c r="AT1935" i="1"/>
  <c r="AS1935" i="1"/>
  <c r="AR1935" i="1"/>
  <c r="AQ1935" i="1"/>
  <c r="AP1935" i="1"/>
  <c r="AO1935" i="1"/>
  <c r="AN1935" i="1"/>
  <c r="AM1935" i="1"/>
  <c r="AL1935" i="1"/>
  <c r="BE1934" i="1"/>
  <c r="BD1934" i="1"/>
  <c r="BC1934" i="1"/>
  <c r="BB1934" i="1"/>
  <c r="BA1934" i="1"/>
  <c r="AZ1934" i="1"/>
  <c r="AY1934" i="1"/>
  <c r="AX1934" i="1"/>
  <c r="AW1934" i="1"/>
  <c r="AV1934" i="1"/>
  <c r="AU1934" i="1"/>
  <c r="AT1934" i="1"/>
  <c r="AS1934" i="1"/>
  <c r="AR1934" i="1"/>
  <c r="AQ1934" i="1"/>
  <c r="AP1934" i="1"/>
  <c r="AO1934" i="1"/>
  <c r="AN1934" i="1"/>
  <c r="AM1934" i="1"/>
  <c r="AL1934" i="1"/>
  <c r="BE1933" i="1"/>
  <c r="BD1933" i="1"/>
  <c r="BC1933" i="1"/>
  <c r="BB1933" i="1"/>
  <c r="BA1933" i="1"/>
  <c r="AZ1933" i="1"/>
  <c r="AY1933" i="1"/>
  <c r="AX1933" i="1"/>
  <c r="AW1933" i="1"/>
  <c r="AV1933" i="1"/>
  <c r="AU1933" i="1"/>
  <c r="AT1933" i="1"/>
  <c r="AS1933" i="1"/>
  <c r="AR1933" i="1"/>
  <c r="AQ1933" i="1"/>
  <c r="AP1933" i="1"/>
  <c r="AO1933" i="1"/>
  <c r="AN1933" i="1"/>
  <c r="AM1933" i="1"/>
  <c r="AL1933" i="1"/>
  <c r="BE1932" i="1"/>
  <c r="BD1932" i="1"/>
  <c r="BC1932" i="1"/>
  <c r="BB1932" i="1"/>
  <c r="BA1932" i="1"/>
  <c r="AZ1932" i="1"/>
  <c r="AY1932" i="1"/>
  <c r="AX1932" i="1"/>
  <c r="AW1932" i="1"/>
  <c r="AV1932" i="1"/>
  <c r="AU1932" i="1"/>
  <c r="AT1932" i="1"/>
  <c r="AS1932" i="1"/>
  <c r="AR1932" i="1"/>
  <c r="AQ1932" i="1"/>
  <c r="AP1932" i="1"/>
  <c r="AO1932" i="1"/>
  <c r="AN1932" i="1"/>
  <c r="AM1932" i="1"/>
  <c r="AL1932" i="1"/>
  <c r="BE1931" i="1"/>
  <c r="BD1931" i="1"/>
  <c r="BC1931" i="1"/>
  <c r="BB1931" i="1"/>
  <c r="BA1931" i="1"/>
  <c r="AZ1931" i="1"/>
  <c r="AY1931" i="1"/>
  <c r="AX1931" i="1"/>
  <c r="AW1931" i="1"/>
  <c r="AV1931" i="1"/>
  <c r="AU1931" i="1"/>
  <c r="AT1931" i="1"/>
  <c r="AS1931" i="1"/>
  <c r="AR1931" i="1"/>
  <c r="AQ1931" i="1"/>
  <c r="AP1931" i="1"/>
  <c r="AO1931" i="1"/>
  <c r="AN1931" i="1"/>
  <c r="AM1931" i="1"/>
  <c r="AL1931" i="1"/>
  <c r="BE1930" i="1"/>
  <c r="BD1930" i="1"/>
  <c r="BC1930" i="1"/>
  <c r="BB1930" i="1"/>
  <c r="BA1930" i="1"/>
  <c r="AZ1930" i="1"/>
  <c r="AY1930" i="1"/>
  <c r="AX1930" i="1"/>
  <c r="AW1930" i="1"/>
  <c r="AV1930" i="1"/>
  <c r="AU1930" i="1"/>
  <c r="AT1930" i="1"/>
  <c r="AS1930" i="1"/>
  <c r="AR1930" i="1"/>
  <c r="AQ1930" i="1"/>
  <c r="AP1930" i="1"/>
  <c r="AO1930" i="1"/>
  <c r="AN1930" i="1"/>
  <c r="AM1930" i="1"/>
  <c r="AL1930" i="1"/>
  <c r="BE1929" i="1"/>
  <c r="BD1929" i="1"/>
  <c r="BC1929" i="1"/>
  <c r="BB1929" i="1"/>
  <c r="BA1929" i="1"/>
  <c r="AZ1929" i="1"/>
  <c r="AY1929" i="1"/>
  <c r="AX1929" i="1"/>
  <c r="AW1929" i="1"/>
  <c r="AV1929" i="1"/>
  <c r="AU1929" i="1"/>
  <c r="AT1929" i="1"/>
  <c r="AS1929" i="1"/>
  <c r="AR1929" i="1"/>
  <c r="AQ1929" i="1"/>
  <c r="AP1929" i="1"/>
  <c r="AO1929" i="1"/>
  <c r="AN1929" i="1"/>
  <c r="AM1929" i="1"/>
  <c r="AL1929" i="1"/>
  <c r="BE1928" i="1"/>
  <c r="BD1928" i="1"/>
  <c r="BC1928" i="1"/>
  <c r="BB1928" i="1"/>
  <c r="BA1928" i="1"/>
  <c r="AZ1928" i="1"/>
  <c r="AY1928" i="1"/>
  <c r="AX1928" i="1"/>
  <c r="AW1928" i="1"/>
  <c r="AV1928" i="1"/>
  <c r="AU1928" i="1"/>
  <c r="AT1928" i="1"/>
  <c r="AS1928" i="1"/>
  <c r="AR1928" i="1"/>
  <c r="AQ1928" i="1"/>
  <c r="AP1928" i="1"/>
  <c r="AO1928" i="1"/>
  <c r="AN1928" i="1"/>
  <c r="AM1928" i="1"/>
  <c r="AL1928" i="1"/>
  <c r="BE1927" i="1"/>
  <c r="BD1927" i="1"/>
  <c r="BC1927" i="1"/>
  <c r="BB1927" i="1"/>
  <c r="BA1927" i="1"/>
  <c r="AZ1927" i="1"/>
  <c r="AY1927" i="1"/>
  <c r="AX1927" i="1"/>
  <c r="AW1927" i="1"/>
  <c r="AV1927" i="1"/>
  <c r="AU1927" i="1"/>
  <c r="AT1927" i="1"/>
  <c r="AS1927" i="1"/>
  <c r="AR1927" i="1"/>
  <c r="AQ1927" i="1"/>
  <c r="AP1927" i="1"/>
  <c r="AO1927" i="1"/>
  <c r="AN1927" i="1"/>
  <c r="AM1927" i="1"/>
  <c r="AL1927" i="1"/>
  <c r="BE1926" i="1"/>
  <c r="BD1926" i="1"/>
  <c r="BC1926" i="1"/>
  <c r="BB1926" i="1"/>
  <c r="BA1926" i="1"/>
  <c r="AZ1926" i="1"/>
  <c r="AY1926" i="1"/>
  <c r="AX1926" i="1"/>
  <c r="AW1926" i="1"/>
  <c r="AV1926" i="1"/>
  <c r="AU1926" i="1"/>
  <c r="AT1926" i="1"/>
  <c r="AS1926" i="1"/>
  <c r="AR1926" i="1"/>
  <c r="AQ1926" i="1"/>
  <c r="AP1926" i="1"/>
  <c r="AO1926" i="1"/>
  <c r="AN1926" i="1"/>
  <c r="AM1926" i="1"/>
  <c r="AL1926" i="1"/>
  <c r="BE1925" i="1"/>
  <c r="BD1925" i="1"/>
  <c r="BC1925" i="1"/>
  <c r="BB1925" i="1"/>
  <c r="BA1925" i="1"/>
  <c r="AZ1925" i="1"/>
  <c r="AY1925" i="1"/>
  <c r="AX1925" i="1"/>
  <c r="AW1925" i="1"/>
  <c r="AV1925" i="1"/>
  <c r="AU1925" i="1"/>
  <c r="AT1925" i="1"/>
  <c r="AS1925" i="1"/>
  <c r="AR1925" i="1"/>
  <c r="AQ1925" i="1"/>
  <c r="AP1925" i="1"/>
  <c r="AO1925" i="1"/>
  <c r="AN1925" i="1"/>
  <c r="AM1925" i="1"/>
  <c r="AL1925" i="1"/>
  <c r="BE1924" i="1"/>
  <c r="BD1924" i="1"/>
  <c r="BC1924" i="1"/>
  <c r="BB1924" i="1"/>
  <c r="BA1924" i="1"/>
  <c r="AZ1924" i="1"/>
  <c r="AY1924" i="1"/>
  <c r="AX1924" i="1"/>
  <c r="AW1924" i="1"/>
  <c r="AV1924" i="1"/>
  <c r="AU1924" i="1"/>
  <c r="AT1924" i="1"/>
  <c r="AS1924" i="1"/>
  <c r="AR1924" i="1"/>
  <c r="AQ1924" i="1"/>
  <c r="AP1924" i="1"/>
  <c r="AO1924" i="1"/>
  <c r="AN1924" i="1"/>
  <c r="AM1924" i="1"/>
  <c r="AL1924" i="1"/>
  <c r="BE1923" i="1"/>
  <c r="BD1923" i="1"/>
  <c r="BC1923" i="1"/>
  <c r="BB1923" i="1"/>
  <c r="BA1923" i="1"/>
  <c r="AZ1923" i="1"/>
  <c r="AY1923" i="1"/>
  <c r="AX1923" i="1"/>
  <c r="AW1923" i="1"/>
  <c r="AV1923" i="1"/>
  <c r="AU1923" i="1"/>
  <c r="AT1923" i="1"/>
  <c r="AS1923" i="1"/>
  <c r="AR1923" i="1"/>
  <c r="AQ1923" i="1"/>
  <c r="AP1923" i="1"/>
  <c r="AO1923" i="1"/>
  <c r="AN1923" i="1"/>
  <c r="AM1923" i="1"/>
  <c r="AL1923" i="1"/>
  <c r="BE1922" i="1"/>
  <c r="BD1922" i="1"/>
  <c r="BC1922" i="1"/>
  <c r="BB1922" i="1"/>
  <c r="BA1922" i="1"/>
  <c r="AZ1922" i="1"/>
  <c r="AY1922" i="1"/>
  <c r="AX1922" i="1"/>
  <c r="AW1922" i="1"/>
  <c r="AV1922" i="1"/>
  <c r="AU1922" i="1"/>
  <c r="AT1922" i="1"/>
  <c r="AS1922" i="1"/>
  <c r="AR1922" i="1"/>
  <c r="AQ1922" i="1"/>
  <c r="AP1922" i="1"/>
  <c r="AO1922" i="1"/>
  <c r="AN1922" i="1"/>
  <c r="AM1922" i="1"/>
  <c r="AL1922" i="1"/>
  <c r="BE1921" i="1"/>
  <c r="BD1921" i="1"/>
  <c r="BC1921" i="1"/>
  <c r="BB1921" i="1"/>
  <c r="BA1921" i="1"/>
  <c r="AZ1921" i="1"/>
  <c r="AY1921" i="1"/>
  <c r="AX1921" i="1"/>
  <c r="AW1921" i="1"/>
  <c r="AV1921" i="1"/>
  <c r="AU1921" i="1"/>
  <c r="AT1921" i="1"/>
  <c r="AS1921" i="1"/>
  <c r="AR1921" i="1"/>
  <c r="AQ1921" i="1"/>
  <c r="AP1921" i="1"/>
  <c r="AO1921" i="1"/>
  <c r="AN1921" i="1"/>
  <c r="AM1921" i="1"/>
  <c r="AL1921" i="1"/>
  <c r="BE1920" i="1"/>
  <c r="BD1920" i="1"/>
  <c r="BC1920" i="1"/>
  <c r="BB1920" i="1"/>
  <c r="BA1920" i="1"/>
  <c r="AZ1920" i="1"/>
  <c r="AY1920" i="1"/>
  <c r="AX1920" i="1"/>
  <c r="AW1920" i="1"/>
  <c r="AV1920" i="1"/>
  <c r="AU1920" i="1"/>
  <c r="AT1920" i="1"/>
  <c r="AS1920" i="1"/>
  <c r="AR1920" i="1"/>
  <c r="AQ1920" i="1"/>
  <c r="AP1920" i="1"/>
  <c r="AO1920" i="1"/>
  <c r="AN1920" i="1"/>
  <c r="AM1920" i="1"/>
  <c r="AL1920" i="1"/>
  <c r="BE1919" i="1"/>
  <c r="BD1919" i="1"/>
  <c r="BC1919" i="1"/>
  <c r="BB1919" i="1"/>
  <c r="BA1919" i="1"/>
  <c r="AZ1919" i="1"/>
  <c r="AY1919" i="1"/>
  <c r="AX1919" i="1"/>
  <c r="AW1919" i="1"/>
  <c r="AV1919" i="1"/>
  <c r="AU1919" i="1"/>
  <c r="AT1919" i="1"/>
  <c r="AS1919" i="1"/>
  <c r="AR1919" i="1"/>
  <c r="AQ1919" i="1"/>
  <c r="AP1919" i="1"/>
  <c r="AO1919" i="1"/>
  <c r="AN1919" i="1"/>
  <c r="AM1919" i="1"/>
  <c r="AL1919" i="1"/>
  <c r="BE1918" i="1"/>
  <c r="BD1918" i="1"/>
  <c r="BC1918" i="1"/>
  <c r="BB1918" i="1"/>
  <c r="BA1918" i="1"/>
  <c r="AZ1918" i="1"/>
  <c r="AY1918" i="1"/>
  <c r="AX1918" i="1"/>
  <c r="AW1918" i="1"/>
  <c r="AV1918" i="1"/>
  <c r="AU1918" i="1"/>
  <c r="AT1918" i="1"/>
  <c r="AS1918" i="1"/>
  <c r="AR1918" i="1"/>
  <c r="AQ1918" i="1"/>
  <c r="AP1918" i="1"/>
  <c r="AO1918" i="1"/>
  <c r="AN1918" i="1"/>
  <c r="AM1918" i="1"/>
  <c r="AL1918" i="1"/>
  <c r="BE1917" i="1"/>
  <c r="BD1917" i="1"/>
  <c r="BC1917" i="1"/>
  <c r="BB1917" i="1"/>
  <c r="BA1917" i="1"/>
  <c r="AZ1917" i="1"/>
  <c r="AY1917" i="1"/>
  <c r="AX1917" i="1"/>
  <c r="AW1917" i="1"/>
  <c r="AV1917" i="1"/>
  <c r="AU1917" i="1"/>
  <c r="AT1917" i="1"/>
  <c r="AS1917" i="1"/>
  <c r="AR1917" i="1"/>
  <c r="AQ1917" i="1"/>
  <c r="AP1917" i="1"/>
  <c r="AO1917" i="1"/>
  <c r="AN1917" i="1"/>
  <c r="AM1917" i="1"/>
  <c r="AL1917" i="1"/>
  <c r="BE1916" i="1"/>
  <c r="BD1916" i="1"/>
  <c r="BC1916" i="1"/>
  <c r="BB1916" i="1"/>
  <c r="BA1916" i="1"/>
  <c r="AZ1916" i="1"/>
  <c r="AY1916" i="1"/>
  <c r="AX1916" i="1"/>
  <c r="AW1916" i="1"/>
  <c r="AV1916" i="1"/>
  <c r="AU1916" i="1"/>
  <c r="AT1916" i="1"/>
  <c r="AS1916" i="1"/>
  <c r="AR1916" i="1"/>
  <c r="AQ1916" i="1"/>
  <c r="AP1916" i="1"/>
  <c r="AO1916" i="1"/>
  <c r="AN1916" i="1"/>
  <c r="AM1916" i="1"/>
  <c r="AL1916" i="1"/>
  <c r="BE1915" i="1"/>
  <c r="BD1915" i="1"/>
  <c r="BC1915" i="1"/>
  <c r="BB1915" i="1"/>
  <c r="BA1915" i="1"/>
  <c r="AZ1915" i="1"/>
  <c r="AY1915" i="1"/>
  <c r="AX1915" i="1"/>
  <c r="AW1915" i="1"/>
  <c r="AV1915" i="1"/>
  <c r="AU1915" i="1"/>
  <c r="AT1915" i="1"/>
  <c r="AS1915" i="1"/>
  <c r="AR1915" i="1"/>
  <c r="AQ1915" i="1"/>
  <c r="AP1915" i="1"/>
  <c r="AO1915" i="1"/>
  <c r="AN1915" i="1"/>
  <c r="AM1915" i="1"/>
  <c r="AL1915" i="1"/>
  <c r="BE1914" i="1"/>
  <c r="BD1914" i="1"/>
  <c r="BC1914" i="1"/>
  <c r="BB1914" i="1"/>
  <c r="BA1914" i="1"/>
  <c r="AZ1914" i="1"/>
  <c r="AY1914" i="1"/>
  <c r="AX1914" i="1"/>
  <c r="AW1914" i="1"/>
  <c r="AV1914" i="1"/>
  <c r="AU1914" i="1"/>
  <c r="AT1914" i="1"/>
  <c r="AS1914" i="1"/>
  <c r="AR1914" i="1"/>
  <c r="AQ1914" i="1"/>
  <c r="AP1914" i="1"/>
  <c r="AO1914" i="1"/>
  <c r="AN1914" i="1"/>
  <c r="AM1914" i="1"/>
  <c r="AL1914" i="1"/>
  <c r="BE1913" i="1"/>
  <c r="BD1913" i="1"/>
  <c r="BC1913" i="1"/>
  <c r="BB1913" i="1"/>
  <c r="BA1913" i="1"/>
  <c r="AZ1913" i="1"/>
  <c r="AY1913" i="1"/>
  <c r="AX1913" i="1"/>
  <c r="AW1913" i="1"/>
  <c r="AV1913" i="1"/>
  <c r="AU1913" i="1"/>
  <c r="AT1913" i="1"/>
  <c r="AS1913" i="1"/>
  <c r="AR1913" i="1"/>
  <c r="AQ1913" i="1"/>
  <c r="AP1913" i="1"/>
  <c r="AO1913" i="1"/>
  <c r="AN1913" i="1"/>
  <c r="AM1913" i="1"/>
  <c r="AL1913" i="1"/>
  <c r="BE1912" i="1"/>
  <c r="BD1912" i="1"/>
  <c r="BC1912" i="1"/>
  <c r="BB1912" i="1"/>
  <c r="BA1912" i="1"/>
  <c r="AZ1912" i="1"/>
  <c r="AY1912" i="1"/>
  <c r="AX1912" i="1"/>
  <c r="AW1912" i="1"/>
  <c r="AV1912" i="1"/>
  <c r="AU1912" i="1"/>
  <c r="AT1912" i="1"/>
  <c r="AS1912" i="1"/>
  <c r="AR1912" i="1"/>
  <c r="AQ1912" i="1"/>
  <c r="AP1912" i="1"/>
  <c r="AO1912" i="1"/>
  <c r="AN1912" i="1"/>
  <c r="AM1912" i="1"/>
  <c r="AL1912" i="1"/>
  <c r="BE1911" i="1"/>
  <c r="BD1911" i="1"/>
  <c r="BC1911" i="1"/>
  <c r="BB1911" i="1"/>
  <c r="BA1911" i="1"/>
  <c r="AZ1911" i="1"/>
  <c r="AY1911" i="1"/>
  <c r="AX1911" i="1"/>
  <c r="AW1911" i="1"/>
  <c r="AV1911" i="1"/>
  <c r="AU1911" i="1"/>
  <c r="AT1911" i="1"/>
  <c r="AS1911" i="1"/>
  <c r="AR1911" i="1"/>
  <c r="AQ1911" i="1"/>
  <c r="AP1911" i="1"/>
  <c r="AO1911" i="1"/>
  <c r="AN1911" i="1"/>
  <c r="AM1911" i="1"/>
  <c r="AL1911" i="1"/>
  <c r="BE1910" i="1"/>
  <c r="BD1910" i="1"/>
  <c r="BC1910" i="1"/>
  <c r="BB1910" i="1"/>
  <c r="BA1910" i="1"/>
  <c r="AZ1910" i="1"/>
  <c r="AY1910" i="1"/>
  <c r="AX1910" i="1"/>
  <c r="AW1910" i="1"/>
  <c r="AV1910" i="1"/>
  <c r="AU1910" i="1"/>
  <c r="AT1910" i="1"/>
  <c r="AS1910" i="1"/>
  <c r="AR1910" i="1"/>
  <c r="AQ1910" i="1"/>
  <c r="AP1910" i="1"/>
  <c r="AO1910" i="1"/>
  <c r="AN1910" i="1"/>
  <c r="AM1910" i="1"/>
  <c r="AL1910" i="1"/>
  <c r="BE1909" i="1"/>
  <c r="BD1909" i="1"/>
  <c r="BC1909" i="1"/>
  <c r="BB1909" i="1"/>
  <c r="BA1909" i="1"/>
  <c r="AZ1909" i="1"/>
  <c r="AY1909" i="1"/>
  <c r="AX1909" i="1"/>
  <c r="AW1909" i="1"/>
  <c r="AV1909" i="1"/>
  <c r="AU1909" i="1"/>
  <c r="AT1909" i="1"/>
  <c r="AS1909" i="1"/>
  <c r="AR1909" i="1"/>
  <c r="AQ1909" i="1"/>
  <c r="AP1909" i="1"/>
  <c r="AO1909" i="1"/>
  <c r="AN1909" i="1"/>
  <c r="AM1909" i="1"/>
  <c r="AL1909" i="1"/>
  <c r="BE1908" i="1"/>
  <c r="BD1908" i="1"/>
  <c r="BC1908" i="1"/>
  <c r="BB1908" i="1"/>
  <c r="BA1908" i="1"/>
  <c r="AZ1908" i="1"/>
  <c r="AY1908" i="1"/>
  <c r="AX1908" i="1"/>
  <c r="AW1908" i="1"/>
  <c r="AV1908" i="1"/>
  <c r="AU1908" i="1"/>
  <c r="AT1908" i="1"/>
  <c r="AS1908" i="1"/>
  <c r="AR1908" i="1"/>
  <c r="AQ1908" i="1"/>
  <c r="AP1908" i="1"/>
  <c r="AO1908" i="1"/>
  <c r="AN1908" i="1"/>
  <c r="AM1908" i="1"/>
  <c r="AL1908" i="1"/>
  <c r="BE1907" i="1"/>
  <c r="BD1907" i="1"/>
  <c r="BC1907" i="1"/>
  <c r="BB1907" i="1"/>
  <c r="BA1907" i="1"/>
  <c r="AZ1907" i="1"/>
  <c r="AY1907" i="1"/>
  <c r="AX1907" i="1"/>
  <c r="AW1907" i="1"/>
  <c r="AV1907" i="1"/>
  <c r="AU1907" i="1"/>
  <c r="AT1907" i="1"/>
  <c r="AS1907" i="1"/>
  <c r="AR1907" i="1"/>
  <c r="AQ1907" i="1"/>
  <c r="AP1907" i="1"/>
  <c r="AO1907" i="1"/>
  <c r="AN1907" i="1"/>
  <c r="AM1907" i="1"/>
  <c r="AL1907" i="1"/>
  <c r="BE1906" i="1"/>
  <c r="BD1906" i="1"/>
  <c r="BC1906" i="1"/>
  <c r="BB1906" i="1"/>
  <c r="BA1906" i="1"/>
  <c r="AZ1906" i="1"/>
  <c r="AY1906" i="1"/>
  <c r="AX1906" i="1"/>
  <c r="AW1906" i="1"/>
  <c r="AV1906" i="1"/>
  <c r="AU1906" i="1"/>
  <c r="AT1906" i="1"/>
  <c r="AS1906" i="1"/>
  <c r="AR1906" i="1"/>
  <c r="AQ1906" i="1"/>
  <c r="AP1906" i="1"/>
  <c r="AO1906" i="1"/>
  <c r="AN1906" i="1"/>
  <c r="AM1906" i="1"/>
  <c r="AL1906" i="1"/>
  <c r="BE1905" i="1"/>
  <c r="BD1905" i="1"/>
  <c r="BC1905" i="1"/>
  <c r="BB1905" i="1"/>
  <c r="BA1905" i="1"/>
  <c r="AZ1905" i="1"/>
  <c r="AY1905" i="1"/>
  <c r="AX1905" i="1"/>
  <c r="AW1905" i="1"/>
  <c r="AV1905" i="1"/>
  <c r="AU1905" i="1"/>
  <c r="AT1905" i="1"/>
  <c r="AS1905" i="1"/>
  <c r="AR1905" i="1"/>
  <c r="AQ1905" i="1"/>
  <c r="AP1905" i="1"/>
  <c r="AO1905" i="1"/>
  <c r="AN1905" i="1"/>
  <c r="AM1905" i="1"/>
  <c r="AL1905" i="1"/>
  <c r="BE1904" i="1"/>
  <c r="BD1904" i="1"/>
  <c r="BC1904" i="1"/>
  <c r="BB1904" i="1"/>
  <c r="BA1904" i="1"/>
  <c r="AZ1904" i="1"/>
  <c r="AY1904" i="1"/>
  <c r="AX1904" i="1"/>
  <c r="AW1904" i="1"/>
  <c r="AV1904" i="1"/>
  <c r="AU1904" i="1"/>
  <c r="AT1904" i="1"/>
  <c r="AS1904" i="1"/>
  <c r="AR1904" i="1"/>
  <c r="AQ1904" i="1"/>
  <c r="AP1904" i="1"/>
  <c r="AO1904" i="1"/>
  <c r="AN1904" i="1"/>
  <c r="AM1904" i="1"/>
  <c r="AL1904" i="1"/>
  <c r="BE1903" i="1"/>
  <c r="BD1903" i="1"/>
  <c r="BC1903" i="1"/>
  <c r="BB1903" i="1"/>
  <c r="BA1903" i="1"/>
  <c r="AZ1903" i="1"/>
  <c r="AY1903" i="1"/>
  <c r="AX1903" i="1"/>
  <c r="AW1903" i="1"/>
  <c r="AV1903" i="1"/>
  <c r="AU1903" i="1"/>
  <c r="AT1903" i="1"/>
  <c r="AS1903" i="1"/>
  <c r="AR1903" i="1"/>
  <c r="AQ1903" i="1"/>
  <c r="AP1903" i="1"/>
  <c r="AO1903" i="1"/>
  <c r="AN1903" i="1"/>
  <c r="AM1903" i="1"/>
  <c r="AL1903" i="1"/>
  <c r="BE1902" i="1"/>
  <c r="BD1902" i="1"/>
  <c r="BC1902" i="1"/>
  <c r="BB1902" i="1"/>
  <c r="BA1902" i="1"/>
  <c r="AZ1902" i="1"/>
  <c r="AY1902" i="1"/>
  <c r="AX1902" i="1"/>
  <c r="AW1902" i="1"/>
  <c r="AV1902" i="1"/>
  <c r="AU1902" i="1"/>
  <c r="AT1902" i="1"/>
  <c r="AS1902" i="1"/>
  <c r="AR1902" i="1"/>
  <c r="AQ1902" i="1"/>
  <c r="AP1902" i="1"/>
  <c r="AO1902" i="1"/>
  <c r="AN1902" i="1"/>
  <c r="AM1902" i="1"/>
  <c r="AL1902" i="1"/>
  <c r="BE1901" i="1"/>
  <c r="BD1901" i="1"/>
  <c r="BC1901" i="1"/>
  <c r="BB1901" i="1"/>
  <c r="BA1901" i="1"/>
  <c r="AZ1901" i="1"/>
  <c r="AY1901" i="1"/>
  <c r="AX1901" i="1"/>
  <c r="AW1901" i="1"/>
  <c r="AV1901" i="1"/>
  <c r="AU1901" i="1"/>
  <c r="AT1901" i="1"/>
  <c r="AS1901" i="1"/>
  <c r="AR1901" i="1"/>
  <c r="AQ1901" i="1"/>
  <c r="AP1901" i="1"/>
  <c r="AO1901" i="1"/>
  <c r="AN1901" i="1"/>
  <c r="AM1901" i="1"/>
  <c r="AL1901" i="1"/>
  <c r="BE1900" i="1"/>
  <c r="BD1900" i="1"/>
  <c r="BC1900" i="1"/>
  <c r="BB1900" i="1"/>
  <c r="BA1900" i="1"/>
  <c r="AZ1900" i="1"/>
  <c r="AY1900" i="1"/>
  <c r="AX1900" i="1"/>
  <c r="AW1900" i="1"/>
  <c r="AV1900" i="1"/>
  <c r="AU1900" i="1"/>
  <c r="AT1900" i="1"/>
  <c r="AS1900" i="1"/>
  <c r="AR1900" i="1"/>
  <c r="AQ1900" i="1"/>
  <c r="AP1900" i="1"/>
  <c r="AO1900" i="1"/>
  <c r="AN1900" i="1"/>
  <c r="AM1900" i="1"/>
  <c r="AL1900" i="1"/>
  <c r="BE1899" i="1"/>
  <c r="BD1899" i="1"/>
  <c r="BC1899" i="1"/>
  <c r="BB1899" i="1"/>
  <c r="BA1899" i="1"/>
  <c r="AZ1899" i="1"/>
  <c r="AY1899" i="1"/>
  <c r="AX1899" i="1"/>
  <c r="AW1899" i="1"/>
  <c r="AV1899" i="1"/>
  <c r="AU1899" i="1"/>
  <c r="AT1899" i="1"/>
  <c r="AS1899" i="1"/>
  <c r="AR1899" i="1"/>
  <c r="AQ1899" i="1"/>
  <c r="AP1899" i="1"/>
  <c r="AO1899" i="1"/>
  <c r="AN1899" i="1"/>
  <c r="AM1899" i="1"/>
  <c r="AL1899" i="1"/>
  <c r="BE1898" i="1"/>
  <c r="BD1898" i="1"/>
  <c r="BC1898" i="1"/>
  <c r="BB1898" i="1"/>
  <c r="BA1898" i="1"/>
  <c r="AZ1898" i="1"/>
  <c r="AY1898" i="1"/>
  <c r="AX1898" i="1"/>
  <c r="AW1898" i="1"/>
  <c r="AV1898" i="1"/>
  <c r="AU1898" i="1"/>
  <c r="AT1898" i="1"/>
  <c r="AS1898" i="1"/>
  <c r="AR1898" i="1"/>
  <c r="AQ1898" i="1"/>
  <c r="AP1898" i="1"/>
  <c r="AO1898" i="1"/>
  <c r="AN1898" i="1"/>
  <c r="AM1898" i="1"/>
  <c r="AL1898" i="1"/>
  <c r="BE1897" i="1"/>
  <c r="BD1897" i="1"/>
  <c r="BC1897" i="1"/>
  <c r="BB1897" i="1"/>
  <c r="BA1897" i="1"/>
  <c r="AZ1897" i="1"/>
  <c r="AY1897" i="1"/>
  <c r="AX1897" i="1"/>
  <c r="AW1897" i="1"/>
  <c r="AV1897" i="1"/>
  <c r="AU1897" i="1"/>
  <c r="AT1897" i="1"/>
  <c r="AS1897" i="1"/>
  <c r="AR1897" i="1"/>
  <c r="AQ1897" i="1"/>
  <c r="AP1897" i="1"/>
  <c r="AO1897" i="1"/>
  <c r="AN1897" i="1"/>
  <c r="AM1897" i="1"/>
  <c r="AL1897" i="1"/>
  <c r="BE1896" i="1"/>
  <c r="BD1896" i="1"/>
  <c r="BC1896" i="1"/>
  <c r="BB1896" i="1"/>
  <c r="BA1896" i="1"/>
  <c r="AZ1896" i="1"/>
  <c r="AY1896" i="1"/>
  <c r="AX1896" i="1"/>
  <c r="AW1896" i="1"/>
  <c r="AV1896" i="1"/>
  <c r="AU1896" i="1"/>
  <c r="AT1896" i="1"/>
  <c r="AS1896" i="1"/>
  <c r="AR1896" i="1"/>
  <c r="AQ1896" i="1"/>
  <c r="AP1896" i="1"/>
  <c r="AO1896" i="1"/>
  <c r="AN1896" i="1"/>
  <c r="AM1896" i="1"/>
  <c r="AL1896" i="1"/>
  <c r="BE1895" i="1"/>
  <c r="BD1895" i="1"/>
  <c r="BC1895" i="1"/>
  <c r="BB1895" i="1"/>
  <c r="BA1895" i="1"/>
  <c r="AZ1895" i="1"/>
  <c r="AY1895" i="1"/>
  <c r="AX1895" i="1"/>
  <c r="AW1895" i="1"/>
  <c r="AV1895" i="1"/>
  <c r="AU1895" i="1"/>
  <c r="AT1895" i="1"/>
  <c r="AS1895" i="1"/>
  <c r="AR1895" i="1"/>
  <c r="AQ1895" i="1"/>
  <c r="AP1895" i="1"/>
  <c r="AO1895" i="1"/>
  <c r="AN1895" i="1"/>
  <c r="AM1895" i="1"/>
  <c r="AL1895" i="1"/>
  <c r="BE1894" i="1"/>
  <c r="BD1894" i="1"/>
  <c r="BC1894" i="1"/>
  <c r="BB1894" i="1"/>
  <c r="BA1894" i="1"/>
  <c r="AZ1894" i="1"/>
  <c r="AY1894" i="1"/>
  <c r="AX1894" i="1"/>
  <c r="AW1894" i="1"/>
  <c r="AV1894" i="1"/>
  <c r="AU1894" i="1"/>
  <c r="AT1894" i="1"/>
  <c r="AS1894" i="1"/>
  <c r="AR1894" i="1"/>
  <c r="AQ1894" i="1"/>
  <c r="AP1894" i="1"/>
  <c r="AO1894" i="1"/>
  <c r="AN1894" i="1"/>
  <c r="AM1894" i="1"/>
  <c r="AL1894" i="1"/>
  <c r="BE1893" i="1"/>
  <c r="BD1893" i="1"/>
  <c r="BC1893" i="1"/>
  <c r="BB1893" i="1"/>
  <c r="BA1893" i="1"/>
  <c r="AZ1893" i="1"/>
  <c r="AY1893" i="1"/>
  <c r="AX1893" i="1"/>
  <c r="AW1893" i="1"/>
  <c r="AV1893" i="1"/>
  <c r="AU1893" i="1"/>
  <c r="AT1893" i="1"/>
  <c r="AS1893" i="1"/>
  <c r="AR1893" i="1"/>
  <c r="AQ1893" i="1"/>
  <c r="AP1893" i="1"/>
  <c r="AO1893" i="1"/>
  <c r="AN1893" i="1"/>
  <c r="AM1893" i="1"/>
  <c r="AL1893" i="1"/>
  <c r="BE1892" i="1"/>
  <c r="BD1892" i="1"/>
  <c r="BC1892" i="1"/>
  <c r="BB1892" i="1"/>
  <c r="BA1892" i="1"/>
  <c r="AZ1892" i="1"/>
  <c r="AY1892" i="1"/>
  <c r="AX1892" i="1"/>
  <c r="AW1892" i="1"/>
  <c r="AV1892" i="1"/>
  <c r="AU1892" i="1"/>
  <c r="AT1892" i="1"/>
  <c r="AS1892" i="1"/>
  <c r="AR1892" i="1"/>
  <c r="AQ1892" i="1"/>
  <c r="AP1892" i="1"/>
  <c r="AO1892" i="1"/>
  <c r="AN1892" i="1"/>
  <c r="AM1892" i="1"/>
  <c r="AL1892" i="1"/>
  <c r="BE1891" i="1"/>
  <c r="BD1891" i="1"/>
  <c r="BC1891" i="1"/>
  <c r="BB1891" i="1"/>
  <c r="BA1891" i="1"/>
  <c r="AZ1891" i="1"/>
  <c r="AY1891" i="1"/>
  <c r="AX1891" i="1"/>
  <c r="AW1891" i="1"/>
  <c r="AV1891" i="1"/>
  <c r="AU1891" i="1"/>
  <c r="AT1891" i="1"/>
  <c r="AS1891" i="1"/>
  <c r="AR1891" i="1"/>
  <c r="AQ1891" i="1"/>
  <c r="AP1891" i="1"/>
  <c r="AO1891" i="1"/>
  <c r="AN1891" i="1"/>
  <c r="AM1891" i="1"/>
  <c r="AL1891" i="1"/>
  <c r="BE1890" i="1"/>
  <c r="BD1890" i="1"/>
  <c r="BC1890" i="1"/>
  <c r="BB1890" i="1"/>
  <c r="BA1890" i="1"/>
  <c r="AZ1890" i="1"/>
  <c r="AY1890" i="1"/>
  <c r="AX1890" i="1"/>
  <c r="AW1890" i="1"/>
  <c r="AV1890" i="1"/>
  <c r="AU1890" i="1"/>
  <c r="AT1890" i="1"/>
  <c r="AS1890" i="1"/>
  <c r="AR1890" i="1"/>
  <c r="AQ1890" i="1"/>
  <c r="AP1890" i="1"/>
  <c r="AO1890" i="1"/>
  <c r="AN1890" i="1"/>
  <c r="AM1890" i="1"/>
  <c r="AL1890" i="1"/>
  <c r="BE1889" i="1"/>
  <c r="BD1889" i="1"/>
  <c r="BC1889" i="1"/>
  <c r="BB1889" i="1"/>
  <c r="BA1889" i="1"/>
  <c r="AZ1889" i="1"/>
  <c r="AY1889" i="1"/>
  <c r="AX1889" i="1"/>
  <c r="AW1889" i="1"/>
  <c r="AV1889" i="1"/>
  <c r="AU1889" i="1"/>
  <c r="AT1889" i="1"/>
  <c r="AS1889" i="1"/>
  <c r="AR1889" i="1"/>
  <c r="AQ1889" i="1"/>
  <c r="AP1889" i="1"/>
  <c r="AO1889" i="1"/>
  <c r="AN1889" i="1"/>
  <c r="AM1889" i="1"/>
  <c r="AL1889" i="1"/>
  <c r="BE1888" i="1"/>
  <c r="BD1888" i="1"/>
  <c r="BC1888" i="1"/>
  <c r="BB1888" i="1"/>
  <c r="BA1888" i="1"/>
  <c r="AZ1888" i="1"/>
  <c r="AY1888" i="1"/>
  <c r="AX1888" i="1"/>
  <c r="AW1888" i="1"/>
  <c r="AV1888" i="1"/>
  <c r="AU1888" i="1"/>
  <c r="AT1888" i="1"/>
  <c r="AS1888" i="1"/>
  <c r="AR1888" i="1"/>
  <c r="AQ1888" i="1"/>
  <c r="AP1888" i="1"/>
  <c r="AO1888" i="1"/>
  <c r="AN1888" i="1"/>
  <c r="AM1888" i="1"/>
  <c r="AL1888" i="1"/>
  <c r="BE1887" i="1"/>
  <c r="BD1887" i="1"/>
  <c r="BC1887" i="1"/>
  <c r="BB1887" i="1"/>
  <c r="BA1887" i="1"/>
  <c r="AZ1887" i="1"/>
  <c r="AY1887" i="1"/>
  <c r="AX1887" i="1"/>
  <c r="AW1887" i="1"/>
  <c r="AV1887" i="1"/>
  <c r="AU1887" i="1"/>
  <c r="AT1887" i="1"/>
  <c r="AS1887" i="1"/>
  <c r="AR1887" i="1"/>
  <c r="AQ1887" i="1"/>
  <c r="AP1887" i="1"/>
  <c r="AO1887" i="1"/>
  <c r="AN1887" i="1"/>
  <c r="AM1887" i="1"/>
  <c r="AL1887" i="1"/>
  <c r="BE1886" i="1"/>
  <c r="BD1886" i="1"/>
  <c r="BC1886" i="1"/>
  <c r="BB1886" i="1"/>
  <c r="BA1886" i="1"/>
  <c r="AZ1886" i="1"/>
  <c r="AY1886" i="1"/>
  <c r="AX1886" i="1"/>
  <c r="AW1886" i="1"/>
  <c r="AV1886" i="1"/>
  <c r="AU1886" i="1"/>
  <c r="AT1886" i="1"/>
  <c r="AS1886" i="1"/>
  <c r="AR1886" i="1"/>
  <c r="AQ1886" i="1"/>
  <c r="AP1886" i="1"/>
  <c r="AO1886" i="1"/>
  <c r="AN1886" i="1"/>
  <c r="AM1886" i="1"/>
  <c r="AL1886" i="1"/>
  <c r="BE1885" i="1"/>
  <c r="BD1885" i="1"/>
  <c r="BC1885" i="1"/>
  <c r="BB1885" i="1"/>
  <c r="BA1885" i="1"/>
  <c r="AZ1885" i="1"/>
  <c r="AY1885" i="1"/>
  <c r="AX1885" i="1"/>
  <c r="AW1885" i="1"/>
  <c r="AV1885" i="1"/>
  <c r="AU1885" i="1"/>
  <c r="AT1885" i="1"/>
  <c r="AS1885" i="1"/>
  <c r="AR1885" i="1"/>
  <c r="AQ1885" i="1"/>
  <c r="AP1885" i="1"/>
  <c r="AO1885" i="1"/>
  <c r="AN1885" i="1"/>
  <c r="AM1885" i="1"/>
  <c r="AL1885" i="1"/>
  <c r="BE1884" i="1"/>
  <c r="BD1884" i="1"/>
  <c r="BC1884" i="1"/>
  <c r="BB1884" i="1"/>
  <c r="BA1884" i="1"/>
  <c r="AZ1884" i="1"/>
  <c r="AY1884" i="1"/>
  <c r="AX1884" i="1"/>
  <c r="AW1884" i="1"/>
  <c r="AV1884" i="1"/>
  <c r="AU1884" i="1"/>
  <c r="AT1884" i="1"/>
  <c r="AS1884" i="1"/>
  <c r="AR1884" i="1"/>
  <c r="AQ1884" i="1"/>
  <c r="AP1884" i="1"/>
  <c r="AO1884" i="1"/>
  <c r="AN1884" i="1"/>
  <c r="AM1884" i="1"/>
  <c r="AL1884" i="1"/>
  <c r="BE1883" i="1"/>
  <c r="BD1883" i="1"/>
  <c r="BC1883" i="1"/>
  <c r="BB1883" i="1"/>
  <c r="BA1883" i="1"/>
  <c r="AZ1883" i="1"/>
  <c r="AY1883" i="1"/>
  <c r="AX1883" i="1"/>
  <c r="AW1883" i="1"/>
  <c r="AV1883" i="1"/>
  <c r="AU1883" i="1"/>
  <c r="AT1883" i="1"/>
  <c r="AS1883" i="1"/>
  <c r="AR1883" i="1"/>
  <c r="AQ1883" i="1"/>
  <c r="AP1883" i="1"/>
  <c r="AO1883" i="1"/>
  <c r="AN1883" i="1"/>
  <c r="AM1883" i="1"/>
  <c r="AL1883" i="1"/>
  <c r="BE1882" i="1"/>
  <c r="BD1882" i="1"/>
  <c r="BC1882" i="1"/>
  <c r="BB1882" i="1"/>
  <c r="BA1882" i="1"/>
  <c r="AZ1882" i="1"/>
  <c r="AY1882" i="1"/>
  <c r="AX1882" i="1"/>
  <c r="AW1882" i="1"/>
  <c r="AV1882" i="1"/>
  <c r="AU1882" i="1"/>
  <c r="AT1882" i="1"/>
  <c r="AS1882" i="1"/>
  <c r="AR1882" i="1"/>
  <c r="AQ1882" i="1"/>
  <c r="AP1882" i="1"/>
  <c r="AO1882" i="1"/>
  <c r="AN1882" i="1"/>
  <c r="AM1882" i="1"/>
  <c r="AL1882" i="1"/>
  <c r="BE1881" i="1"/>
  <c r="BD1881" i="1"/>
  <c r="BC1881" i="1"/>
  <c r="BB1881" i="1"/>
  <c r="BA1881" i="1"/>
  <c r="AZ1881" i="1"/>
  <c r="AY1881" i="1"/>
  <c r="AX1881" i="1"/>
  <c r="AW1881" i="1"/>
  <c r="AV1881" i="1"/>
  <c r="AU1881" i="1"/>
  <c r="AT1881" i="1"/>
  <c r="AS1881" i="1"/>
  <c r="AR1881" i="1"/>
  <c r="AQ1881" i="1"/>
  <c r="AP1881" i="1"/>
  <c r="AO1881" i="1"/>
  <c r="AN1881" i="1"/>
  <c r="AM1881" i="1"/>
  <c r="AL1881" i="1"/>
  <c r="BE1880" i="1"/>
  <c r="BD1880" i="1"/>
  <c r="BC1880" i="1"/>
  <c r="BB1880" i="1"/>
  <c r="BA1880" i="1"/>
  <c r="AZ1880" i="1"/>
  <c r="AY1880" i="1"/>
  <c r="AX1880" i="1"/>
  <c r="AW1880" i="1"/>
  <c r="AV1880" i="1"/>
  <c r="AU1880" i="1"/>
  <c r="AT1880" i="1"/>
  <c r="AS1880" i="1"/>
  <c r="AR1880" i="1"/>
  <c r="AQ1880" i="1"/>
  <c r="AP1880" i="1"/>
  <c r="AO1880" i="1"/>
  <c r="AN1880" i="1"/>
  <c r="AM1880" i="1"/>
  <c r="AL1880" i="1"/>
  <c r="BE1879" i="1"/>
  <c r="BD1879" i="1"/>
  <c r="BC1879" i="1"/>
  <c r="BB1879" i="1"/>
  <c r="BA1879" i="1"/>
  <c r="AZ1879" i="1"/>
  <c r="AY1879" i="1"/>
  <c r="AX1879" i="1"/>
  <c r="AW1879" i="1"/>
  <c r="AV1879" i="1"/>
  <c r="AU1879" i="1"/>
  <c r="AT1879" i="1"/>
  <c r="AS1879" i="1"/>
  <c r="AR1879" i="1"/>
  <c r="AQ1879" i="1"/>
  <c r="AP1879" i="1"/>
  <c r="AO1879" i="1"/>
  <c r="AN1879" i="1"/>
  <c r="AM1879" i="1"/>
  <c r="AL1879" i="1"/>
  <c r="BE1878" i="1"/>
  <c r="BD1878" i="1"/>
  <c r="BC1878" i="1"/>
  <c r="BB1878" i="1"/>
  <c r="BA1878" i="1"/>
  <c r="AZ1878" i="1"/>
  <c r="AY1878" i="1"/>
  <c r="AX1878" i="1"/>
  <c r="AW1878" i="1"/>
  <c r="AV1878" i="1"/>
  <c r="AU1878" i="1"/>
  <c r="AT1878" i="1"/>
  <c r="AS1878" i="1"/>
  <c r="AR1878" i="1"/>
  <c r="AQ1878" i="1"/>
  <c r="AP1878" i="1"/>
  <c r="AO1878" i="1"/>
  <c r="AN1878" i="1"/>
  <c r="AM1878" i="1"/>
  <c r="AL1878" i="1"/>
  <c r="BE1877" i="1"/>
  <c r="BD1877" i="1"/>
  <c r="BC1877" i="1"/>
  <c r="BB1877" i="1"/>
  <c r="BA1877" i="1"/>
  <c r="AZ1877" i="1"/>
  <c r="AY1877" i="1"/>
  <c r="AX1877" i="1"/>
  <c r="AW1877" i="1"/>
  <c r="AV1877" i="1"/>
  <c r="AU1877" i="1"/>
  <c r="AT1877" i="1"/>
  <c r="AS1877" i="1"/>
  <c r="AR1877" i="1"/>
  <c r="AQ1877" i="1"/>
  <c r="AP1877" i="1"/>
  <c r="AO1877" i="1"/>
  <c r="AN1877" i="1"/>
  <c r="AM1877" i="1"/>
  <c r="AL1877" i="1"/>
  <c r="BE1876" i="1"/>
  <c r="BD1876" i="1"/>
  <c r="BC1876" i="1"/>
  <c r="BB1876" i="1"/>
  <c r="BA1876" i="1"/>
  <c r="AZ1876" i="1"/>
  <c r="AY1876" i="1"/>
  <c r="AX1876" i="1"/>
  <c r="AW1876" i="1"/>
  <c r="AV1876" i="1"/>
  <c r="AU1876" i="1"/>
  <c r="AT1876" i="1"/>
  <c r="AS1876" i="1"/>
  <c r="AR1876" i="1"/>
  <c r="AQ1876" i="1"/>
  <c r="AP1876" i="1"/>
  <c r="AO1876" i="1"/>
  <c r="AN1876" i="1"/>
  <c r="AM1876" i="1"/>
  <c r="AL1876" i="1"/>
  <c r="BE1875" i="1"/>
  <c r="BD1875" i="1"/>
  <c r="BC1875" i="1"/>
  <c r="BB1875" i="1"/>
  <c r="BA1875" i="1"/>
  <c r="AZ1875" i="1"/>
  <c r="AY1875" i="1"/>
  <c r="AX1875" i="1"/>
  <c r="AW1875" i="1"/>
  <c r="AV1875" i="1"/>
  <c r="AU1875" i="1"/>
  <c r="AT1875" i="1"/>
  <c r="AS1875" i="1"/>
  <c r="AR1875" i="1"/>
  <c r="AQ1875" i="1"/>
  <c r="AP1875" i="1"/>
  <c r="AO1875" i="1"/>
  <c r="AN1875" i="1"/>
  <c r="AM1875" i="1"/>
  <c r="AL1875" i="1"/>
  <c r="BE1874" i="1"/>
  <c r="BD1874" i="1"/>
  <c r="BC1874" i="1"/>
  <c r="BB1874" i="1"/>
  <c r="BA1874" i="1"/>
  <c r="AZ1874" i="1"/>
  <c r="AY1874" i="1"/>
  <c r="AX1874" i="1"/>
  <c r="AW1874" i="1"/>
  <c r="AV1874" i="1"/>
  <c r="AU1874" i="1"/>
  <c r="AT1874" i="1"/>
  <c r="AS1874" i="1"/>
  <c r="AR1874" i="1"/>
  <c r="AQ1874" i="1"/>
  <c r="AP1874" i="1"/>
  <c r="AO1874" i="1"/>
  <c r="AN1874" i="1"/>
  <c r="AM1874" i="1"/>
  <c r="AL1874" i="1"/>
  <c r="BE1873" i="1"/>
  <c r="BD1873" i="1"/>
  <c r="BC1873" i="1"/>
  <c r="BB1873" i="1"/>
  <c r="BA1873" i="1"/>
  <c r="AZ1873" i="1"/>
  <c r="AY1873" i="1"/>
  <c r="AX1873" i="1"/>
  <c r="AW1873" i="1"/>
  <c r="AV1873" i="1"/>
  <c r="AU1873" i="1"/>
  <c r="AT1873" i="1"/>
  <c r="AS1873" i="1"/>
  <c r="AR1873" i="1"/>
  <c r="AQ1873" i="1"/>
  <c r="AP1873" i="1"/>
  <c r="AO1873" i="1"/>
  <c r="AN1873" i="1"/>
  <c r="AM1873" i="1"/>
  <c r="AL1873" i="1"/>
  <c r="BE1872" i="1"/>
  <c r="BD1872" i="1"/>
  <c r="BC1872" i="1"/>
  <c r="BB1872" i="1"/>
  <c r="BA1872" i="1"/>
  <c r="AZ1872" i="1"/>
  <c r="AY1872" i="1"/>
  <c r="AX1872" i="1"/>
  <c r="AW1872" i="1"/>
  <c r="AV1872" i="1"/>
  <c r="AU1872" i="1"/>
  <c r="AT1872" i="1"/>
  <c r="AS1872" i="1"/>
  <c r="AR1872" i="1"/>
  <c r="AQ1872" i="1"/>
  <c r="AP1872" i="1"/>
  <c r="AO1872" i="1"/>
  <c r="AN1872" i="1"/>
  <c r="AM1872" i="1"/>
  <c r="AL1872" i="1"/>
  <c r="BE1871" i="1"/>
  <c r="BD1871" i="1"/>
  <c r="BC1871" i="1"/>
  <c r="BB1871" i="1"/>
  <c r="BA1871" i="1"/>
  <c r="AZ1871" i="1"/>
  <c r="AY1871" i="1"/>
  <c r="AX1871" i="1"/>
  <c r="AW1871" i="1"/>
  <c r="AV1871" i="1"/>
  <c r="AU1871" i="1"/>
  <c r="AT1871" i="1"/>
  <c r="AS1871" i="1"/>
  <c r="AR1871" i="1"/>
  <c r="AQ1871" i="1"/>
  <c r="AP1871" i="1"/>
  <c r="AO1871" i="1"/>
  <c r="AN1871" i="1"/>
  <c r="AM1871" i="1"/>
  <c r="AL1871" i="1"/>
  <c r="BE1870" i="1"/>
  <c r="BD1870" i="1"/>
  <c r="BC1870" i="1"/>
  <c r="BB1870" i="1"/>
  <c r="BA1870" i="1"/>
  <c r="AZ1870" i="1"/>
  <c r="AY1870" i="1"/>
  <c r="AX1870" i="1"/>
  <c r="AW1870" i="1"/>
  <c r="AV1870" i="1"/>
  <c r="AU1870" i="1"/>
  <c r="AT1870" i="1"/>
  <c r="AS1870" i="1"/>
  <c r="AR1870" i="1"/>
  <c r="AQ1870" i="1"/>
  <c r="AP1870" i="1"/>
  <c r="AO1870" i="1"/>
  <c r="AN1870" i="1"/>
  <c r="AM1870" i="1"/>
  <c r="AL1870" i="1"/>
  <c r="BE1869" i="1"/>
  <c r="BD1869" i="1"/>
  <c r="BC1869" i="1"/>
  <c r="BB1869" i="1"/>
  <c r="BA1869" i="1"/>
  <c r="AZ1869" i="1"/>
  <c r="AY1869" i="1"/>
  <c r="AX1869" i="1"/>
  <c r="AW1869" i="1"/>
  <c r="AV1869" i="1"/>
  <c r="AU1869" i="1"/>
  <c r="AT1869" i="1"/>
  <c r="AS1869" i="1"/>
  <c r="AR1869" i="1"/>
  <c r="AQ1869" i="1"/>
  <c r="AP1869" i="1"/>
  <c r="AO1869" i="1"/>
  <c r="AN1869" i="1"/>
  <c r="AM1869" i="1"/>
  <c r="AL1869" i="1"/>
  <c r="BE1868" i="1"/>
  <c r="BD1868" i="1"/>
  <c r="BC1868" i="1"/>
  <c r="BB1868" i="1"/>
  <c r="BA1868" i="1"/>
  <c r="AZ1868" i="1"/>
  <c r="AY1868" i="1"/>
  <c r="AX1868" i="1"/>
  <c r="AW1868" i="1"/>
  <c r="AV1868" i="1"/>
  <c r="AU1868" i="1"/>
  <c r="AT1868" i="1"/>
  <c r="AS1868" i="1"/>
  <c r="AR1868" i="1"/>
  <c r="AQ1868" i="1"/>
  <c r="AP1868" i="1"/>
  <c r="AO1868" i="1"/>
  <c r="AN1868" i="1"/>
  <c r="AM1868" i="1"/>
  <c r="AL1868" i="1"/>
  <c r="BE1867" i="1"/>
  <c r="BD1867" i="1"/>
  <c r="BC1867" i="1"/>
  <c r="BB1867" i="1"/>
  <c r="BA1867" i="1"/>
  <c r="AZ1867" i="1"/>
  <c r="AY1867" i="1"/>
  <c r="AX1867" i="1"/>
  <c r="AW1867" i="1"/>
  <c r="AV1867" i="1"/>
  <c r="AU1867" i="1"/>
  <c r="AT1867" i="1"/>
  <c r="AS1867" i="1"/>
  <c r="AR1867" i="1"/>
  <c r="AQ1867" i="1"/>
  <c r="AP1867" i="1"/>
  <c r="AO1867" i="1"/>
  <c r="AN1867" i="1"/>
  <c r="AM1867" i="1"/>
  <c r="AL1867" i="1"/>
  <c r="BE1866" i="1"/>
  <c r="BD1866" i="1"/>
  <c r="BC1866" i="1"/>
  <c r="BB1866" i="1"/>
  <c r="BA1866" i="1"/>
  <c r="AZ1866" i="1"/>
  <c r="AY1866" i="1"/>
  <c r="AX1866" i="1"/>
  <c r="AW1866" i="1"/>
  <c r="AV1866" i="1"/>
  <c r="AU1866" i="1"/>
  <c r="AT1866" i="1"/>
  <c r="AS1866" i="1"/>
  <c r="AR1866" i="1"/>
  <c r="AQ1866" i="1"/>
  <c r="AP1866" i="1"/>
  <c r="AO1866" i="1"/>
  <c r="AN1866" i="1"/>
  <c r="AM1866" i="1"/>
  <c r="AL1866" i="1"/>
  <c r="BE1865" i="1"/>
  <c r="BD1865" i="1"/>
  <c r="BC1865" i="1"/>
  <c r="BB1865" i="1"/>
  <c r="BA1865" i="1"/>
  <c r="AZ1865" i="1"/>
  <c r="AY1865" i="1"/>
  <c r="AX1865" i="1"/>
  <c r="AW1865" i="1"/>
  <c r="AV1865" i="1"/>
  <c r="AU1865" i="1"/>
  <c r="AT1865" i="1"/>
  <c r="AS1865" i="1"/>
  <c r="AR1865" i="1"/>
  <c r="AQ1865" i="1"/>
  <c r="AP1865" i="1"/>
  <c r="AO1865" i="1"/>
  <c r="AN1865" i="1"/>
  <c r="AM1865" i="1"/>
  <c r="AL1865" i="1"/>
  <c r="BE1864" i="1"/>
  <c r="BD1864" i="1"/>
  <c r="BC1864" i="1"/>
  <c r="BB1864" i="1"/>
  <c r="BA1864" i="1"/>
  <c r="AZ1864" i="1"/>
  <c r="AY1864" i="1"/>
  <c r="AX1864" i="1"/>
  <c r="AW1864" i="1"/>
  <c r="AV1864" i="1"/>
  <c r="AU1864" i="1"/>
  <c r="AT1864" i="1"/>
  <c r="AS1864" i="1"/>
  <c r="AR1864" i="1"/>
  <c r="AQ1864" i="1"/>
  <c r="AP1864" i="1"/>
  <c r="AO1864" i="1"/>
  <c r="AN1864" i="1"/>
  <c r="AM1864" i="1"/>
  <c r="AL1864" i="1"/>
  <c r="BE1863" i="1"/>
  <c r="BD1863" i="1"/>
  <c r="BC1863" i="1"/>
  <c r="BB1863" i="1"/>
  <c r="BA1863" i="1"/>
  <c r="AZ1863" i="1"/>
  <c r="AY1863" i="1"/>
  <c r="AX1863" i="1"/>
  <c r="AW1863" i="1"/>
  <c r="AV1863" i="1"/>
  <c r="AU1863" i="1"/>
  <c r="AT1863" i="1"/>
  <c r="AS1863" i="1"/>
  <c r="AR1863" i="1"/>
  <c r="AQ1863" i="1"/>
  <c r="AP1863" i="1"/>
  <c r="AO1863" i="1"/>
  <c r="AN1863" i="1"/>
  <c r="AM1863" i="1"/>
  <c r="AL1863" i="1"/>
  <c r="BE1862" i="1"/>
  <c r="BD1862" i="1"/>
  <c r="BC1862" i="1"/>
  <c r="BB1862" i="1"/>
  <c r="BA1862" i="1"/>
  <c r="AZ1862" i="1"/>
  <c r="AY1862" i="1"/>
  <c r="AX1862" i="1"/>
  <c r="AW1862" i="1"/>
  <c r="AV1862" i="1"/>
  <c r="AU1862" i="1"/>
  <c r="AT1862" i="1"/>
  <c r="AS1862" i="1"/>
  <c r="AR1862" i="1"/>
  <c r="AQ1862" i="1"/>
  <c r="AP1862" i="1"/>
  <c r="AO1862" i="1"/>
  <c r="AN1862" i="1"/>
  <c r="AM1862" i="1"/>
  <c r="AL1862" i="1"/>
  <c r="BE1861" i="1"/>
  <c r="BD1861" i="1"/>
  <c r="BC1861" i="1"/>
  <c r="BB1861" i="1"/>
  <c r="BA1861" i="1"/>
  <c r="AZ1861" i="1"/>
  <c r="AY1861" i="1"/>
  <c r="AX1861" i="1"/>
  <c r="AW1861" i="1"/>
  <c r="AV1861" i="1"/>
  <c r="AU1861" i="1"/>
  <c r="AT1861" i="1"/>
  <c r="AS1861" i="1"/>
  <c r="AR1861" i="1"/>
  <c r="AQ1861" i="1"/>
  <c r="AP1861" i="1"/>
  <c r="AO1861" i="1"/>
  <c r="AN1861" i="1"/>
  <c r="AM1861" i="1"/>
  <c r="AL1861" i="1"/>
  <c r="BE1860" i="1"/>
  <c r="BD1860" i="1"/>
  <c r="BC1860" i="1"/>
  <c r="BB1860" i="1"/>
  <c r="BA1860" i="1"/>
  <c r="AZ1860" i="1"/>
  <c r="AY1860" i="1"/>
  <c r="AX1860" i="1"/>
  <c r="AW1860" i="1"/>
  <c r="AV1860" i="1"/>
  <c r="AU1860" i="1"/>
  <c r="AT1860" i="1"/>
  <c r="AS1860" i="1"/>
  <c r="AR1860" i="1"/>
  <c r="AQ1860" i="1"/>
  <c r="AP1860" i="1"/>
  <c r="AO1860" i="1"/>
  <c r="AN1860" i="1"/>
  <c r="AM1860" i="1"/>
  <c r="AL1860" i="1"/>
  <c r="BE1859" i="1"/>
  <c r="BD1859" i="1"/>
  <c r="BC1859" i="1"/>
  <c r="BB1859" i="1"/>
  <c r="BA1859" i="1"/>
  <c r="AZ1859" i="1"/>
  <c r="AY1859" i="1"/>
  <c r="AX1859" i="1"/>
  <c r="AW1859" i="1"/>
  <c r="AV1859" i="1"/>
  <c r="AU1859" i="1"/>
  <c r="AT1859" i="1"/>
  <c r="AS1859" i="1"/>
  <c r="AR1859" i="1"/>
  <c r="AQ1859" i="1"/>
  <c r="AP1859" i="1"/>
  <c r="AO1859" i="1"/>
  <c r="AN1859" i="1"/>
  <c r="AM1859" i="1"/>
  <c r="AL1859" i="1"/>
  <c r="BE1858" i="1"/>
  <c r="BD1858" i="1"/>
  <c r="BC1858" i="1"/>
  <c r="BB1858" i="1"/>
  <c r="BA1858" i="1"/>
  <c r="AZ1858" i="1"/>
  <c r="AY1858" i="1"/>
  <c r="AX1858" i="1"/>
  <c r="AW1858" i="1"/>
  <c r="AV1858" i="1"/>
  <c r="AU1858" i="1"/>
  <c r="AT1858" i="1"/>
  <c r="AS1858" i="1"/>
  <c r="AR1858" i="1"/>
  <c r="AQ1858" i="1"/>
  <c r="AP1858" i="1"/>
  <c r="AO1858" i="1"/>
  <c r="AN1858" i="1"/>
  <c r="AM1858" i="1"/>
  <c r="AL1858" i="1"/>
  <c r="BE1857" i="1"/>
  <c r="BD1857" i="1"/>
  <c r="BC1857" i="1"/>
  <c r="BB1857" i="1"/>
  <c r="BA1857" i="1"/>
  <c r="AZ1857" i="1"/>
  <c r="AY1857" i="1"/>
  <c r="AX1857" i="1"/>
  <c r="AW1857" i="1"/>
  <c r="AV1857" i="1"/>
  <c r="AU1857" i="1"/>
  <c r="AT1857" i="1"/>
  <c r="AS1857" i="1"/>
  <c r="AR1857" i="1"/>
  <c r="AQ1857" i="1"/>
  <c r="AP1857" i="1"/>
  <c r="AO1857" i="1"/>
  <c r="AN1857" i="1"/>
  <c r="AM1857" i="1"/>
  <c r="AL1857" i="1"/>
  <c r="BE1856" i="1"/>
  <c r="BD1856" i="1"/>
  <c r="BC1856" i="1"/>
  <c r="BB1856" i="1"/>
  <c r="BA1856" i="1"/>
  <c r="AZ1856" i="1"/>
  <c r="AY1856" i="1"/>
  <c r="AX1856" i="1"/>
  <c r="AW1856" i="1"/>
  <c r="AV1856" i="1"/>
  <c r="AU1856" i="1"/>
  <c r="AT1856" i="1"/>
  <c r="AS1856" i="1"/>
  <c r="AR1856" i="1"/>
  <c r="AQ1856" i="1"/>
  <c r="AP1856" i="1"/>
  <c r="AO1856" i="1"/>
  <c r="AN1856" i="1"/>
  <c r="AM1856" i="1"/>
  <c r="AL1856" i="1"/>
  <c r="BE1855" i="1"/>
  <c r="BD1855" i="1"/>
  <c r="BC1855" i="1"/>
  <c r="BB1855" i="1"/>
  <c r="BA1855" i="1"/>
  <c r="AZ1855" i="1"/>
  <c r="AY1855" i="1"/>
  <c r="AX1855" i="1"/>
  <c r="AW1855" i="1"/>
  <c r="AV1855" i="1"/>
  <c r="AU1855" i="1"/>
  <c r="AT1855" i="1"/>
  <c r="AS1855" i="1"/>
  <c r="AR1855" i="1"/>
  <c r="AQ1855" i="1"/>
  <c r="AP1855" i="1"/>
  <c r="AO1855" i="1"/>
  <c r="AN1855" i="1"/>
  <c r="AM1855" i="1"/>
  <c r="AL1855" i="1"/>
  <c r="BE1854" i="1"/>
  <c r="BD1854" i="1"/>
  <c r="BC1854" i="1"/>
  <c r="BB1854" i="1"/>
  <c r="BA1854" i="1"/>
  <c r="AZ1854" i="1"/>
  <c r="AY1854" i="1"/>
  <c r="AX1854" i="1"/>
  <c r="AW1854" i="1"/>
  <c r="AV1854" i="1"/>
  <c r="AU1854" i="1"/>
  <c r="AT1854" i="1"/>
  <c r="AS1854" i="1"/>
  <c r="AR1854" i="1"/>
  <c r="AQ1854" i="1"/>
  <c r="AP1854" i="1"/>
  <c r="AO1854" i="1"/>
  <c r="AN1854" i="1"/>
  <c r="AM1854" i="1"/>
  <c r="AL1854" i="1"/>
  <c r="BE1853" i="1"/>
  <c r="BD1853" i="1"/>
  <c r="BC1853" i="1"/>
  <c r="BB1853" i="1"/>
  <c r="BA1853" i="1"/>
  <c r="AZ1853" i="1"/>
  <c r="AY1853" i="1"/>
  <c r="AX1853" i="1"/>
  <c r="AW1853" i="1"/>
  <c r="AV1853" i="1"/>
  <c r="AU1853" i="1"/>
  <c r="AT1853" i="1"/>
  <c r="AS1853" i="1"/>
  <c r="AR1853" i="1"/>
  <c r="AQ1853" i="1"/>
  <c r="AP1853" i="1"/>
  <c r="AO1853" i="1"/>
  <c r="AN1853" i="1"/>
  <c r="AM1853" i="1"/>
  <c r="AL1853" i="1"/>
  <c r="BE1852" i="1"/>
  <c r="BD1852" i="1"/>
  <c r="BC1852" i="1"/>
  <c r="BB1852" i="1"/>
  <c r="BA1852" i="1"/>
  <c r="AZ1852" i="1"/>
  <c r="AY1852" i="1"/>
  <c r="AX1852" i="1"/>
  <c r="AW1852" i="1"/>
  <c r="AV1852" i="1"/>
  <c r="AU1852" i="1"/>
  <c r="AT1852" i="1"/>
  <c r="AS1852" i="1"/>
  <c r="AR1852" i="1"/>
  <c r="AQ1852" i="1"/>
  <c r="AP1852" i="1"/>
  <c r="AO1852" i="1"/>
  <c r="AN1852" i="1"/>
  <c r="AM1852" i="1"/>
  <c r="AL1852" i="1"/>
  <c r="BE1851" i="1"/>
  <c r="BD1851" i="1"/>
  <c r="BC1851" i="1"/>
  <c r="BB1851" i="1"/>
  <c r="BA1851" i="1"/>
  <c r="AZ1851" i="1"/>
  <c r="AY1851" i="1"/>
  <c r="AX1851" i="1"/>
  <c r="AW1851" i="1"/>
  <c r="AV1851" i="1"/>
  <c r="AU1851" i="1"/>
  <c r="AT1851" i="1"/>
  <c r="AS1851" i="1"/>
  <c r="AR1851" i="1"/>
  <c r="AQ1851" i="1"/>
  <c r="AP1851" i="1"/>
  <c r="AO1851" i="1"/>
  <c r="AN1851" i="1"/>
  <c r="AM1851" i="1"/>
  <c r="AL1851" i="1"/>
  <c r="BE1850" i="1"/>
  <c r="BD1850" i="1"/>
  <c r="BC1850" i="1"/>
  <c r="BB1850" i="1"/>
  <c r="BA1850" i="1"/>
  <c r="AZ1850" i="1"/>
  <c r="AY1850" i="1"/>
  <c r="AX1850" i="1"/>
  <c r="AW1850" i="1"/>
  <c r="AV1850" i="1"/>
  <c r="AU1850" i="1"/>
  <c r="AT1850" i="1"/>
  <c r="AS1850" i="1"/>
  <c r="AR1850" i="1"/>
  <c r="AQ1850" i="1"/>
  <c r="AP1850" i="1"/>
  <c r="AO1850" i="1"/>
  <c r="AN1850" i="1"/>
  <c r="AM1850" i="1"/>
  <c r="AL1850" i="1"/>
  <c r="BE1849" i="1"/>
  <c r="BD1849" i="1"/>
  <c r="BC1849" i="1"/>
  <c r="BB1849" i="1"/>
  <c r="BA1849" i="1"/>
  <c r="AZ1849" i="1"/>
  <c r="AY1849" i="1"/>
  <c r="AX1849" i="1"/>
  <c r="AW1849" i="1"/>
  <c r="AV1849" i="1"/>
  <c r="AU1849" i="1"/>
  <c r="AT1849" i="1"/>
  <c r="AS1849" i="1"/>
  <c r="AR1849" i="1"/>
  <c r="AQ1849" i="1"/>
  <c r="AP1849" i="1"/>
  <c r="AO1849" i="1"/>
  <c r="AN1849" i="1"/>
  <c r="AM1849" i="1"/>
  <c r="AL1849" i="1"/>
  <c r="BE1848" i="1"/>
  <c r="BD1848" i="1"/>
  <c r="BC1848" i="1"/>
  <c r="BB1848" i="1"/>
  <c r="BA1848" i="1"/>
  <c r="AZ1848" i="1"/>
  <c r="AY1848" i="1"/>
  <c r="AX1848" i="1"/>
  <c r="AW1848" i="1"/>
  <c r="AV1848" i="1"/>
  <c r="AU1848" i="1"/>
  <c r="AT1848" i="1"/>
  <c r="AS1848" i="1"/>
  <c r="AR1848" i="1"/>
  <c r="AQ1848" i="1"/>
  <c r="AP1848" i="1"/>
  <c r="AO1848" i="1"/>
  <c r="AN1848" i="1"/>
  <c r="AM1848" i="1"/>
  <c r="AL1848" i="1"/>
  <c r="BE1847" i="1"/>
  <c r="BD1847" i="1"/>
  <c r="BC1847" i="1"/>
  <c r="BB1847" i="1"/>
  <c r="BA1847" i="1"/>
  <c r="AZ1847" i="1"/>
  <c r="AY1847" i="1"/>
  <c r="AX1847" i="1"/>
  <c r="AW1847" i="1"/>
  <c r="AV1847" i="1"/>
  <c r="AU1847" i="1"/>
  <c r="AT1847" i="1"/>
  <c r="AS1847" i="1"/>
  <c r="AR1847" i="1"/>
  <c r="AQ1847" i="1"/>
  <c r="AP1847" i="1"/>
  <c r="AO1847" i="1"/>
  <c r="AN1847" i="1"/>
  <c r="AM1847" i="1"/>
  <c r="AL1847" i="1"/>
  <c r="BE1846" i="1"/>
  <c r="BD1846" i="1"/>
  <c r="BC1846" i="1"/>
  <c r="BB1846" i="1"/>
  <c r="BA1846" i="1"/>
  <c r="AZ1846" i="1"/>
  <c r="AY1846" i="1"/>
  <c r="AX1846" i="1"/>
  <c r="AW1846" i="1"/>
  <c r="AV1846" i="1"/>
  <c r="AU1846" i="1"/>
  <c r="AT1846" i="1"/>
  <c r="AS1846" i="1"/>
  <c r="AR1846" i="1"/>
  <c r="AQ1846" i="1"/>
  <c r="AP1846" i="1"/>
  <c r="AO1846" i="1"/>
  <c r="AN1846" i="1"/>
  <c r="AM1846" i="1"/>
  <c r="AL1846" i="1"/>
  <c r="BE1845" i="1"/>
  <c r="BD1845" i="1"/>
  <c r="BC1845" i="1"/>
  <c r="BB1845" i="1"/>
  <c r="BA1845" i="1"/>
  <c r="AZ1845" i="1"/>
  <c r="AY1845" i="1"/>
  <c r="AX1845" i="1"/>
  <c r="AW1845" i="1"/>
  <c r="AV1845" i="1"/>
  <c r="AU1845" i="1"/>
  <c r="AT1845" i="1"/>
  <c r="AS1845" i="1"/>
  <c r="AR1845" i="1"/>
  <c r="AQ1845" i="1"/>
  <c r="AP1845" i="1"/>
  <c r="AO1845" i="1"/>
  <c r="AN1845" i="1"/>
  <c r="AM1845" i="1"/>
  <c r="AL1845" i="1"/>
  <c r="BE1844" i="1"/>
  <c r="BD1844" i="1"/>
  <c r="BC1844" i="1"/>
  <c r="BB1844" i="1"/>
  <c r="BA1844" i="1"/>
  <c r="AZ1844" i="1"/>
  <c r="AY1844" i="1"/>
  <c r="AX1844" i="1"/>
  <c r="AW1844" i="1"/>
  <c r="AV1844" i="1"/>
  <c r="AU1844" i="1"/>
  <c r="AT1844" i="1"/>
  <c r="AS1844" i="1"/>
  <c r="AR1844" i="1"/>
  <c r="AQ1844" i="1"/>
  <c r="AP1844" i="1"/>
  <c r="AO1844" i="1"/>
  <c r="AN1844" i="1"/>
  <c r="AM1844" i="1"/>
  <c r="AL1844" i="1"/>
  <c r="BE1843" i="1"/>
  <c r="BD1843" i="1"/>
  <c r="BC1843" i="1"/>
  <c r="BB1843" i="1"/>
  <c r="BA1843" i="1"/>
  <c r="AZ1843" i="1"/>
  <c r="AY1843" i="1"/>
  <c r="AX1843" i="1"/>
  <c r="AW1843" i="1"/>
  <c r="AV1843" i="1"/>
  <c r="AU1843" i="1"/>
  <c r="AT1843" i="1"/>
  <c r="AS1843" i="1"/>
  <c r="AR1843" i="1"/>
  <c r="AQ1843" i="1"/>
  <c r="AP1843" i="1"/>
  <c r="AO1843" i="1"/>
  <c r="AN1843" i="1"/>
  <c r="AM1843" i="1"/>
  <c r="AL1843" i="1"/>
  <c r="BE1842" i="1"/>
  <c r="BD1842" i="1"/>
  <c r="BC1842" i="1"/>
  <c r="BB1842" i="1"/>
  <c r="BA1842" i="1"/>
  <c r="AZ1842" i="1"/>
  <c r="AY1842" i="1"/>
  <c r="AX1842" i="1"/>
  <c r="AW1842" i="1"/>
  <c r="AV1842" i="1"/>
  <c r="AU1842" i="1"/>
  <c r="AT1842" i="1"/>
  <c r="AS1842" i="1"/>
  <c r="AR1842" i="1"/>
  <c r="AQ1842" i="1"/>
  <c r="AP1842" i="1"/>
  <c r="AO1842" i="1"/>
  <c r="AN1842" i="1"/>
  <c r="AM1842" i="1"/>
  <c r="AL1842" i="1"/>
  <c r="BE1841" i="1"/>
  <c r="BD1841" i="1"/>
  <c r="BC1841" i="1"/>
  <c r="BB1841" i="1"/>
  <c r="BA1841" i="1"/>
  <c r="AZ1841" i="1"/>
  <c r="AY1841" i="1"/>
  <c r="AX1841" i="1"/>
  <c r="AW1841" i="1"/>
  <c r="AV1841" i="1"/>
  <c r="AU1841" i="1"/>
  <c r="AT1841" i="1"/>
  <c r="AS1841" i="1"/>
  <c r="AR1841" i="1"/>
  <c r="AQ1841" i="1"/>
  <c r="AP1841" i="1"/>
  <c r="AO1841" i="1"/>
  <c r="AN1841" i="1"/>
  <c r="AM1841" i="1"/>
  <c r="AL1841" i="1"/>
  <c r="BE1840" i="1"/>
  <c r="BD1840" i="1"/>
  <c r="BC1840" i="1"/>
  <c r="BB1840" i="1"/>
  <c r="BA1840" i="1"/>
  <c r="AZ1840" i="1"/>
  <c r="AY1840" i="1"/>
  <c r="AX1840" i="1"/>
  <c r="AW1840" i="1"/>
  <c r="AV1840" i="1"/>
  <c r="AU1840" i="1"/>
  <c r="AT1840" i="1"/>
  <c r="AS1840" i="1"/>
  <c r="AR1840" i="1"/>
  <c r="AQ1840" i="1"/>
  <c r="AP1840" i="1"/>
  <c r="AO1840" i="1"/>
  <c r="AN1840" i="1"/>
  <c r="AM1840" i="1"/>
  <c r="AL1840" i="1"/>
  <c r="BE1839" i="1"/>
  <c r="BD1839" i="1"/>
  <c r="BC1839" i="1"/>
  <c r="BB1839" i="1"/>
  <c r="BA1839" i="1"/>
  <c r="AZ1839" i="1"/>
  <c r="AY1839" i="1"/>
  <c r="AX1839" i="1"/>
  <c r="AW1839" i="1"/>
  <c r="AV1839" i="1"/>
  <c r="AU1839" i="1"/>
  <c r="AT1839" i="1"/>
  <c r="AS1839" i="1"/>
  <c r="AR1839" i="1"/>
  <c r="AQ1839" i="1"/>
  <c r="AP1839" i="1"/>
  <c r="AO1839" i="1"/>
  <c r="AN1839" i="1"/>
  <c r="AM1839" i="1"/>
  <c r="AL1839" i="1"/>
  <c r="BE1838" i="1"/>
  <c r="BD1838" i="1"/>
  <c r="BC1838" i="1"/>
  <c r="BB1838" i="1"/>
  <c r="BA1838" i="1"/>
  <c r="AZ1838" i="1"/>
  <c r="AY1838" i="1"/>
  <c r="AX1838" i="1"/>
  <c r="AW1838" i="1"/>
  <c r="AV1838" i="1"/>
  <c r="AU1838" i="1"/>
  <c r="AT1838" i="1"/>
  <c r="AS1838" i="1"/>
  <c r="AR1838" i="1"/>
  <c r="AQ1838" i="1"/>
  <c r="AP1838" i="1"/>
  <c r="AO1838" i="1"/>
  <c r="AN1838" i="1"/>
  <c r="AM1838" i="1"/>
  <c r="AL1838" i="1"/>
  <c r="BE1837" i="1"/>
  <c r="BD1837" i="1"/>
  <c r="BC1837" i="1"/>
  <c r="BB1837" i="1"/>
  <c r="BA1837" i="1"/>
  <c r="AZ1837" i="1"/>
  <c r="AY1837" i="1"/>
  <c r="AX1837" i="1"/>
  <c r="AW1837" i="1"/>
  <c r="AV1837" i="1"/>
  <c r="AU1837" i="1"/>
  <c r="AT1837" i="1"/>
  <c r="AS1837" i="1"/>
  <c r="AR1837" i="1"/>
  <c r="AQ1837" i="1"/>
  <c r="AP1837" i="1"/>
  <c r="AO1837" i="1"/>
  <c r="AN1837" i="1"/>
  <c r="AM1837" i="1"/>
  <c r="AL1837" i="1"/>
  <c r="BE1836" i="1"/>
  <c r="BD1836" i="1"/>
  <c r="BC1836" i="1"/>
  <c r="BB1836" i="1"/>
  <c r="BA1836" i="1"/>
  <c r="AZ1836" i="1"/>
  <c r="AY1836" i="1"/>
  <c r="AX1836" i="1"/>
  <c r="AW1836" i="1"/>
  <c r="AV1836" i="1"/>
  <c r="AU1836" i="1"/>
  <c r="AT1836" i="1"/>
  <c r="AS1836" i="1"/>
  <c r="AR1836" i="1"/>
  <c r="AQ1836" i="1"/>
  <c r="AP1836" i="1"/>
  <c r="AO1836" i="1"/>
  <c r="AN1836" i="1"/>
  <c r="AM1836" i="1"/>
  <c r="AL1836" i="1"/>
  <c r="BE1835" i="1"/>
  <c r="BD1835" i="1"/>
  <c r="BC1835" i="1"/>
  <c r="BB1835" i="1"/>
  <c r="BA1835" i="1"/>
  <c r="AZ1835" i="1"/>
  <c r="AY1835" i="1"/>
  <c r="AX1835" i="1"/>
  <c r="AW1835" i="1"/>
  <c r="AV1835" i="1"/>
  <c r="AU1835" i="1"/>
  <c r="AT1835" i="1"/>
  <c r="AS1835" i="1"/>
  <c r="AR1835" i="1"/>
  <c r="AQ1835" i="1"/>
  <c r="AP1835" i="1"/>
  <c r="AO1835" i="1"/>
  <c r="AN1835" i="1"/>
  <c r="AM1835" i="1"/>
  <c r="AL1835" i="1"/>
  <c r="BE1834" i="1"/>
  <c r="BD1834" i="1"/>
  <c r="BC1834" i="1"/>
  <c r="BB1834" i="1"/>
  <c r="BA1834" i="1"/>
  <c r="AZ1834" i="1"/>
  <c r="AY1834" i="1"/>
  <c r="AX1834" i="1"/>
  <c r="AW1834" i="1"/>
  <c r="AV1834" i="1"/>
  <c r="AU1834" i="1"/>
  <c r="AT1834" i="1"/>
  <c r="AS1834" i="1"/>
  <c r="AR1834" i="1"/>
  <c r="AQ1834" i="1"/>
  <c r="AP1834" i="1"/>
  <c r="AO1834" i="1"/>
  <c r="AN1834" i="1"/>
  <c r="AM1834" i="1"/>
  <c r="AL1834" i="1"/>
  <c r="BE1833" i="1"/>
  <c r="BD1833" i="1"/>
  <c r="BC1833" i="1"/>
  <c r="BB1833" i="1"/>
  <c r="BA1833" i="1"/>
  <c r="AZ1833" i="1"/>
  <c r="AY1833" i="1"/>
  <c r="AX1833" i="1"/>
  <c r="AW1833" i="1"/>
  <c r="AV1833" i="1"/>
  <c r="AU1833" i="1"/>
  <c r="AT1833" i="1"/>
  <c r="AS1833" i="1"/>
  <c r="AR1833" i="1"/>
  <c r="AQ1833" i="1"/>
  <c r="AP1833" i="1"/>
  <c r="AO1833" i="1"/>
  <c r="AN1833" i="1"/>
  <c r="AM1833" i="1"/>
  <c r="AL1833" i="1"/>
  <c r="BE1832" i="1"/>
  <c r="BD1832" i="1"/>
  <c r="BC1832" i="1"/>
  <c r="BB1832" i="1"/>
  <c r="BA1832" i="1"/>
  <c r="AZ1832" i="1"/>
  <c r="AY1832" i="1"/>
  <c r="AX1832" i="1"/>
  <c r="AW1832" i="1"/>
  <c r="AV1832" i="1"/>
  <c r="AU1832" i="1"/>
  <c r="AT1832" i="1"/>
  <c r="AS1832" i="1"/>
  <c r="AR1832" i="1"/>
  <c r="AQ1832" i="1"/>
  <c r="AP1832" i="1"/>
  <c r="AO1832" i="1"/>
  <c r="AN1832" i="1"/>
  <c r="AM1832" i="1"/>
  <c r="AL1832" i="1"/>
  <c r="BE1831" i="1"/>
  <c r="BD1831" i="1"/>
  <c r="BC1831" i="1"/>
  <c r="BB1831" i="1"/>
  <c r="BA1831" i="1"/>
  <c r="AZ1831" i="1"/>
  <c r="AY1831" i="1"/>
  <c r="AX1831" i="1"/>
  <c r="AW1831" i="1"/>
  <c r="AV1831" i="1"/>
  <c r="AU1831" i="1"/>
  <c r="AT1831" i="1"/>
  <c r="AS1831" i="1"/>
  <c r="AR1831" i="1"/>
  <c r="AQ1831" i="1"/>
  <c r="AP1831" i="1"/>
  <c r="AO1831" i="1"/>
  <c r="AN1831" i="1"/>
  <c r="AM1831" i="1"/>
  <c r="AL1831" i="1"/>
  <c r="BE1830" i="1"/>
  <c r="BD1830" i="1"/>
  <c r="BC1830" i="1"/>
  <c r="BB1830" i="1"/>
  <c r="BA1830" i="1"/>
  <c r="AZ1830" i="1"/>
  <c r="AY1830" i="1"/>
  <c r="AX1830" i="1"/>
  <c r="AW1830" i="1"/>
  <c r="AV1830" i="1"/>
  <c r="AU1830" i="1"/>
  <c r="AT1830" i="1"/>
  <c r="AS1830" i="1"/>
  <c r="AR1830" i="1"/>
  <c r="AQ1830" i="1"/>
  <c r="AP1830" i="1"/>
  <c r="AO1830" i="1"/>
  <c r="AN1830" i="1"/>
  <c r="AM1830" i="1"/>
  <c r="AL1830" i="1"/>
  <c r="BE1829" i="1"/>
  <c r="BD1829" i="1"/>
  <c r="BC1829" i="1"/>
  <c r="BB1829" i="1"/>
  <c r="BA1829" i="1"/>
  <c r="AZ1829" i="1"/>
  <c r="AY1829" i="1"/>
  <c r="AX1829" i="1"/>
  <c r="AW1829" i="1"/>
  <c r="AV1829" i="1"/>
  <c r="AU1829" i="1"/>
  <c r="AT1829" i="1"/>
  <c r="AS1829" i="1"/>
  <c r="AR1829" i="1"/>
  <c r="AQ1829" i="1"/>
  <c r="AP1829" i="1"/>
  <c r="AO1829" i="1"/>
  <c r="AN1829" i="1"/>
  <c r="AM1829" i="1"/>
  <c r="AL1829" i="1"/>
  <c r="BE1828" i="1"/>
  <c r="BD1828" i="1"/>
  <c r="BC1828" i="1"/>
  <c r="BB1828" i="1"/>
  <c r="BA1828" i="1"/>
  <c r="AZ1828" i="1"/>
  <c r="AY1828" i="1"/>
  <c r="AX1828" i="1"/>
  <c r="AW1828" i="1"/>
  <c r="AV1828" i="1"/>
  <c r="AU1828" i="1"/>
  <c r="AT1828" i="1"/>
  <c r="AS1828" i="1"/>
  <c r="AR1828" i="1"/>
  <c r="AQ1828" i="1"/>
  <c r="AP1828" i="1"/>
  <c r="AO1828" i="1"/>
  <c r="AN1828" i="1"/>
  <c r="AM1828" i="1"/>
  <c r="AL1828" i="1"/>
  <c r="BE1827" i="1"/>
  <c r="BD1827" i="1"/>
  <c r="BC1827" i="1"/>
  <c r="BB1827" i="1"/>
  <c r="BA1827" i="1"/>
  <c r="AZ1827" i="1"/>
  <c r="AY1827" i="1"/>
  <c r="AX1827" i="1"/>
  <c r="AW1827" i="1"/>
  <c r="AV1827" i="1"/>
  <c r="AU1827" i="1"/>
  <c r="AT1827" i="1"/>
  <c r="AS1827" i="1"/>
  <c r="AR1827" i="1"/>
  <c r="AQ1827" i="1"/>
  <c r="AP1827" i="1"/>
  <c r="AO1827" i="1"/>
  <c r="AN1827" i="1"/>
  <c r="AM1827" i="1"/>
  <c r="AL1827" i="1"/>
  <c r="BE1826" i="1"/>
  <c r="BD1826" i="1"/>
  <c r="BC1826" i="1"/>
  <c r="BB1826" i="1"/>
  <c r="BA1826" i="1"/>
  <c r="AZ1826" i="1"/>
  <c r="AY1826" i="1"/>
  <c r="AX1826" i="1"/>
  <c r="AW1826" i="1"/>
  <c r="AV1826" i="1"/>
  <c r="AU1826" i="1"/>
  <c r="AT1826" i="1"/>
  <c r="AS1826" i="1"/>
  <c r="AR1826" i="1"/>
  <c r="AQ1826" i="1"/>
  <c r="AP1826" i="1"/>
  <c r="AO1826" i="1"/>
  <c r="AN1826" i="1"/>
  <c r="AM1826" i="1"/>
  <c r="AL1826" i="1"/>
  <c r="BE1825" i="1"/>
  <c r="BD1825" i="1"/>
  <c r="BC1825" i="1"/>
  <c r="BB1825" i="1"/>
  <c r="BA1825" i="1"/>
  <c r="AZ1825" i="1"/>
  <c r="AY1825" i="1"/>
  <c r="AX1825" i="1"/>
  <c r="AW1825" i="1"/>
  <c r="AV1825" i="1"/>
  <c r="AU1825" i="1"/>
  <c r="AT1825" i="1"/>
  <c r="AS1825" i="1"/>
  <c r="AR1825" i="1"/>
  <c r="AQ1825" i="1"/>
  <c r="AP1825" i="1"/>
  <c r="AO1825" i="1"/>
  <c r="AN1825" i="1"/>
  <c r="AM1825" i="1"/>
  <c r="AL1825" i="1"/>
  <c r="BE1824" i="1"/>
  <c r="BD1824" i="1"/>
  <c r="BC1824" i="1"/>
  <c r="BB1824" i="1"/>
  <c r="BA1824" i="1"/>
  <c r="AZ1824" i="1"/>
  <c r="AY1824" i="1"/>
  <c r="AX1824" i="1"/>
  <c r="AW1824" i="1"/>
  <c r="AV1824" i="1"/>
  <c r="AU1824" i="1"/>
  <c r="AT1824" i="1"/>
  <c r="AS1824" i="1"/>
  <c r="AR1824" i="1"/>
  <c r="AQ1824" i="1"/>
  <c r="AP1824" i="1"/>
  <c r="AO1824" i="1"/>
  <c r="AN1824" i="1"/>
  <c r="AM1824" i="1"/>
  <c r="AL1824" i="1"/>
  <c r="BE1823" i="1"/>
  <c r="BD1823" i="1"/>
  <c r="BC1823" i="1"/>
  <c r="BB1823" i="1"/>
  <c r="BA1823" i="1"/>
  <c r="AZ1823" i="1"/>
  <c r="AY1823" i="1"/>
  <c r="AX1823" i="1"/>
  <c r="AW1823" i="1"/>
  <c r="AV1823" i="1"/>
  <c r="AU1823" i="1"/>
  <c r="AT1823" i="1"/>
  <c r="AS1823" i="1"/>
  <c r="AR1823" i="1"/>
  <c r="AQ1823" i="1"/>
  <c r="AP1823" i="1"/>
  <c r="AO1823" i="1"/>
  <c r="AN1823" i="1"/>
  <c r="AM1823" i="1"/>
  <c r="AL1823" i="1"/>
  <c r="BE1822" i="1"/>
  <c r="BD1822" i="1"/>
  <c r="BC1822" i="1"/>
  <c r="BB1822" i="1"/>
  <c r="BA1822" i="1"/>
  <c r="AZ1822" i="1"/>
  <c r="AY1822" i="1"/>
  <c r="AX1822" i="1"/>
  <c r="AW1822" i="1"/>
  <c r="AV1822" i="1"/>
  <c r="AU1822" i="1"/>
  <c r="AT1822" i="1"/>
  <c r="AS1822" i="1"/>
  <c r="AR1822" i="1"/>
  <c r="AQ1822" i="1"/>
  <c r="AP1822" i="1"/>
  <c r="AO1822" i="1"/>
  <c r="AN1822" i="1"/>
  <c r="AM1822" i="1"/>
  <c r="AL1822" i="1"/>
  <c r="BE1821" i="1"/>
  <c r="BD1821" i="1"/>
  <c r="BC1821" i="1"/>
  <c r="BB1821" i="1"/>
  <c r="BA1821" i="1"/>
  <c r="AZ1821" i="1"/>
  <c r="AY1821" i="1"/>
  <c r="AX1821" i="1"/>
  <c r="AW1821" i="1"/>
  <c r="AV1821" i="1"/>
  <c r="AU1821" i="1"/>
  <c r="AT1821" i="1"/>
  <c r="AS1821" i="1"/>
  <c r="AR1821" i="1"/>
  <c r="AQ1821" i="1"/>
  <c r="AP1821" i="1"/>
  <c r="AO1821" i="1"/>
  <c r="AN1821" i="1"/>
  <c r="AM1821" i="1"/>
  <c r="AL1821" i="1"/>
  <c r="BE1820" i="1"/>
  <c r="BD1820" i="1"/>
  <c r="BC1820" i="1"/>
  <c r="BB1820" i="1"/>
  <c r="BA1820" i="1"/>
  <c r="AZ1820" i="1"/>
  <c r="AY1820" i="1"/>
  <c r="AX1820" i="1"/>
  <c r="AW1820" i="1"/>
  <c r="AV1820" i="1"/>
  <c r="AU1820" i="1"/>
  <c r="AT1820" i="1"/>
  <c r="AS1820" i="1"/>
  <c r="AR1820" i="1"/>
  <c r="AQ1820" i="1"/>
  <c r="AP1820" i="1"/>
  <c r="AO1820" i="1"/>
  <c r="AN1820" i="1"/>
  <c r="AM1820" i="1"/>
  <c r="AL1820" i="1"/>
  <c r="BE1819" i="1"/>
  <c r="BD1819" i="1"/>
  <c r="BC1819" i="1"/>
  <c r="BB1819" i="1"/>
  <c r="BA1819" i="1"/>
  <c r="AZ1819" i="1"/>
  <c r="AY1819" i="1"/>
  <c r="AX1819" i="1"/>
  <c r="AW1819" i="1"/>
  <c r="AV1819" i="1"/>
  <c r="AU1819" i="1"/>
  <c r="AT1819" i="1"/>
  <c r="AS1819" i="1"/>
  <c r="AR1819" i="1"/>
  <c r="AQ1819" i="1"/>
  <c r="AP1819" i="1"/>
  <c r="AO1819" i="1"/>
  <c r="AN1819" i="1"/>
  <c r="AM1819" i="1"/>
  <c r="AL1819" i="1"/>
  <c r="BE1818" i="1"/>
  <c r="BD1818" i="1"/>
  <c r="BC1818" i="1"/>
  <c r="BB1818" i="1"/>
  <c r="BA1818" i="1"/>
  <c r="AZ1818" i="1"/>
  <c r="AY1818" i="1"/>
  <c r="AX1818" i="1"/>
  <c r="AW1818" i="1"/>
  <c r="AV1818" i="1"/>
  <c r="AU1818" i="1"/>
  <c r="AT1818" i="1"/>
  <c r="AS1818" i="1"/>
  <c r="AR1818" i="1"/>
  <c r="AQ1818" i="1"/>
  <c r="AP1818" i="1"/>
  <c r="AO1818" i="1"/>
  <c r="AN1818" i="1"/>
  <c r="AM1818" i="1"/>
  <c r="AL1818" i="1"/>
  <c r="BE1817" i="1"/>
  <c r="BD1817" i="1"/>
  <c r="BC1817" i="1"/>
  <c r="BB1817" i="1"/>
  <c r="BA1817" i="1"/>
  <c r="AZ1817" i="1"/>
  <c r="AY1817" i="1"/>
  <c r="AX1817" i="1"/>
  <c r="AW1817" i="1"/>
  <c r="AV1817" i="1"/>
  <c r="AU1817" i="1"/>
  <c r="AT1817" i="1"/>
  <c r="AS1817" i="1"/>
  <c r="AR1817" i="1"/>
  <c r="AQ1817" i="1"/>
  <c r="AP1817" i="1"/>
  <c r="AO1817" i="1"/>
  <c r="AN1817" i="1"/>
  <c r="AM1817" i="1"/>
  <c r="AL1817" i="1"/>
  <c r="BE1816" i="1"/>
  <c r="BD1816" i="1"/>
  <c r="BC1816" i="1"/>
  <c r="BB1816" i="1"/>
  <c r="BA1816" i="1"/>
  <c r="AZ1816" i="1"/>
  <c r="AY1816" i="1"/>
  <c r="AX1816" i="1"/>
  <c r="AW1816" i="1"/>
  <c r="AV1816" i="1"/>
  <c r="AU1816" i="1"/>
  <c r="AT1816" i="1"/>
  <c r="AS1816" i="1"/>
  <c r="AR1816" i="1"/>
  <c r="AQ1816" i="1"/>
  <c r="AP1816" i="1"/>
  <c r="AO1816" i="1"/>
  <c r="AN1816" i="1"/>
  <c r="AM1816" i="1"/>
  <c r="AL1816" i="1"/>
  <c r="BE1815" i="1"/>
  <c r="BD1815" i="1"/>
  <c r="BC1815" i="1"/>
  <c r="BB1815" i="1"/>
  <c r="BA1815" i="1"/>
  <c r="AZ1815" i="1"/>
  <c r="AY1815" i="1"/>
  <c r="AX1815" i="1"/>
  <c r="AW1815" i="1"/>
  <c r="AV1815" i="1"/>
  <c r="AU1815" i="1"/>
  <c r="AT1815" i="1"/>
  <c r="AS1815" i="1"/>
  <c r="AR1815" i="1"/>
  <c r="AQ1815" i="1"/>
  <c r="AP1815" i="1"/>
  <c r="AO1815" i="1"/>
  <c r="AN1815" i="1"/>
  <c r="AM1815" i="1"/>
  <c r="AL1815" i="1"/>
  <c r="BE1814" i="1"/>
  <c r="BD1814" i="1"/>
  <c r="BC1814" i="1"/>
  <c r="BB1814" i="1"/>
  <c r="BA1814" i="1"/>
  <c r="AZ1814" i="1"/>
  <c r="AY1814" i="1"/>
  <c r="AX1814" i="1"/>
  <c r="AW1814" i="1"/>
  <c r="AV1814" i="1"/>
  <c r="AU1814" i="1"/>
  <c r="AT1814" i="1"/>
  <c r="AS1814" i="1"/>
  <c r="AR1814" i="1"/>
  <c r="AQ1814" i="1"/>
  <c r="AP1814" i="1"/>
  <c r="AO1814" i="1"/>
  <c r="AN1814" i="1"/>
  <c r="AM1814" i="1"/>
  <c r="AL1814" i="1"/>
  <c r="BE1813" i="1"/>
  <c r="BD1813" i="1"/>
  <c r="BC1813" i="1"/>
  <c r="BB1813" i="1"/>
  <c r="BA1813" i="1"/>
  <c r="AZ1813" i="1"/>
  <c r="AY1813" i="1"/>
  <c r="AX1813" i="1"/>
  <c r="AW1813" i="1"/>
  <c r="AV1813" i="1"/>
  <c r="AU1813" i="1"/>
  <c r="AT1813" i="1"/>
  <c r="AS1813" i="1"/>
  <c r="AR1813" i="1"/>
  <c r="AQ1813" i="1"/>
  <c r="AP1813" i="1"/>
  <c r="AO1813" i="1"/>
  <c r="AN1813" i="1"/>
  <c r="AM1813" i="1"/>
  <c r="AL1813" i="1"/>
  <c r="BE1812" i="1"/>
  <c r="BD1812" i="1"/>
  <c r="BC1812" i="1"/>
  <c r="BB1812" i="1"/>
  <c r="BA1812" i="1"/>
  <c r="AZ1812" i="1"/>
  <c r="AY1812" i="1"/>
  <c r="AX1812" i="1"/>
  <c r="AW1812" i="1"/>
  <c r="AV1812" i="1"/>
  <c r="AU1812" i="1"/>
  <c r="AT1812" i="1"/>
  <c r="AS1812" i="1"/>
  <c r="AR1812" i="1"/>
  <c r="AQ1812" i="1"/>
  <c r="AP1812" i="1"/>
  <c r="AO1812" i="1"/>
  <c r="AN1812" i="1"/>
  <c r="AM1812" i="1"/>
  <c r="AL1812" i="1"/>
  <c r="BE1811" i="1"/>
  <c r="BD1811" i="1"/>
  <c r="BC1811" i="1"/>
  <c r="BB1811" i="1"/>
  <c r="BA1811" i="1"/>
  <c r="AZ1811" i="1"/>
  <c r="AY1811" i="1"/>
  <c r="AX1811" i="1"/>
  <c r="AW1811" i="1"/>
  <c r="AV1811" i="1"/>
  <c r="AU1811" i="1"/>
  <c r="AT1811" i="1"/>
  <c r="AS1811" i="1"/>
  <c r="AR1811" i="1"/>
  <c r="AQ1811" i="1"/>
  <c r="AP1811" i="1"/>
  <c r="AO1811" i="1"/>
  <c r="AN1811" i="1"/>
  <c r="AM1811" i="1"/>
  <c r="AL1811" i="1"/>
  <c r="BE1810" i="1"/>
  <c r="BD1810" i="1"/>
  <c r="BC1810" i="1"/>
  <c r="BB1810" i="1"/>
  <c r="BA1810" i="1"/>
  <c r="AZ1810" i="1"/>
  <c r="AY1810" i="1"/>
  <c r="AX1810" i="1"/>
  <c r="AW1810" i="1"/>
  <c r="AV1810" i="1"/>
  <c r="AU1810" i="1"/>
  <c r="AT1810" i="1"/>
  <c r="AS1810" i="1"/>
  <c r="AR1810" i="1"/>
  <c r="AQ1810" i="1"/>
  <c r="AP1810" i="1"/>
  <c r="AO1810" i="1"/>
  <c r="AN1810" i="1"/>
  <c r="AM1810" i="1"/>
  <c r="AL1810" i="1"/>
  <c r="BE1809" i="1"/>
  <c r="BD1809" i="1"/>
  <c r="BC1809" i="1"/>
  <c r="BB1809" i="1"/>
  <c r="BA1809" i="1"/>
  <c r="AZ1809" i="1"/>
  <c r="AY1809" i="1"/>
  <c r="AX1809" i="1"/>
  <c r="AW1809" i="1"/>
  <c r="AV1809" i="1"/>
  <c r="AU1809" i="1"/>
  <c r="AT1809" i="1"/>
  <c r="AS1809" i="1"/>
  <c r="AR1809" i="1"/>
  <c r="AQ1809" i="1"/>
  <c r="AP1809" i="1"/>
  <c r="AO1809" i="1"/>
  <c r="AN1809" i="1"/>
  <c r="AM1809" i="1"/>
  <c r="AL1809" i="1"/>
  <c r="BE1808" i="1"/>
  <c r="BD1808" i="1"/>
  <c r="BC1808" i="1"/>
  <c r="BB1808" i="1"/>
  <c r="BA1808" i="1"/>
  <c r="AZ1808" i="1"/>
  <c r="AY1808" i="1"/>
  <c r="AX1808" i="1"/>
  <c r="AW1808" i="1"/>
  <c r="AV1808" i="1"/>
  <c r="AU1808" i="1"/>
  <c r="AT1808" i="1"/>
  <c r="AS1808" i="1"/>
  <c r="AR1808" i="1"/>
  <c r="AQ1808" i="1"/>
  <c r="AP1808" i="1"/>
  <c r="AO1808" i="1"/>
  <c r="AN1808" i="1"/>
  <c r="AM1808" i="1"/>
  <c r="AL1808" i="1"/>
  <c r="BE1807" i="1"/>
  <c r="BD1807" i="1"/>
  <c r="BC1807" i="1"/>
  <c r="BB1807" i="1"/>
  <c r="BA1807" i="1"/>
  <c r="AZ1807" i="1"/>
  <c r="AY1807" i="1"/>
  <c r="AX1807" i="1"/>
  <c r="AW1807" i="1"/>
  <c r="AV1807" i="1"/>
  <c r="AU1807" i="1"/>
  <c r="AT1807" i="1"/>
  <c r="AS1807" i="1"/>
  <c r="AR1807" i="1"/>
  <c r="AQ1807" i="1"/>
  <c r="AP1807" i="1"/>
  <c r="AO1807" i="1"/>
  <c r="AN1807" i="1"/>
  <c r="AM1807" i="1"/>
  <c r="AL1807" i="1"/>
  <c r="BE1806" i="1"/>
  <c r="BD1806" i="1"/>
  <c r="BC1806" i="1"/>
  <c r="BB1806" i="1"/>
  <c r="BA1806" i="1"/>
  <c r="AZ1806" i="1"/>
  <c r="AY1806" i="1"/>
  <c r="AX1806" i="1"/>
  <c r="AW1806" i="1"/>
  <c r="AV1806" i="1"/>
  <c r="AU1806" i="1"/>
  <c r="AT1806" i="1"/>
  <c r="AS1806" i="1"/>
  <c r="AR1806" i="1"/>
  <c r="AQ1806" i="1"/>
  <c r="AP1806" i="1"/>
  <c r="AO1806" i="1"/>
  <c r="AN1806" i="1"/>
  <c r="AM1806" i="1"/>
  <c r="AL1806" i="1"/>
  <c r="BE1805" i="1"/>
  <c r="BD1805" i="1"/>
  <c r="BC1805" i="1"/>
  <c r="BB1805" i="1"/>
  <c r="BA1805" i="1"/>
  <c r="AZ1805" i="1"/>
  <c r="AY1805" i="1"/>
  <c r="AX1805" i="1"/>
  <c r="AW1805" i="1"/>
  <c r="AV1805" i="1"/>
  <c r="AU1805" i="1"/>
  <c r="AT1805" i="1"/>
  <c r="AS1805" i="1"/>
  <c r="AR1805" i="1"/>
  <c r="AQ1805" i="1"/>
  <c r="AP1805" i="1"/>
  <c r="AO1805" i="1"/>
  <c r="AN1805" i="1"/>
  <c r="AM1805" i="1"/>
  <c r="AL1805" i="1"/>
  <c r="BE1804" i="1"/>
  <c r="BD1804" i="1"/>
  <c r="BC1804" i="1"/>
  <c r="BB1804" i="1"/>
  <c r="BA1804" i="1"/>
  <c r="AZ1804" i="1"/>
  <c r="AY1804" i="1"/>
  <c r="AX1804" i="1"/>
  <c r="AW1804" i="1"/>
  <c r="AV1804" i="1"/>
  <c r="AU1804" i="1"/>
  <c r="AT1804" i="1"/>
  <c r="AS1804" i="1"/>
  <c r="AR1804" i="1"/>
  <c r="AQ1804" i="1"/>
  <c r="AP1804" i="1"/>
  <c r="AO1804" i="1"/>
  <c r="AN1804" i="1"/>
  <c r="AM1804" i="1"/>
  <c r="AL1804" i="1"/>
  <c r="BE1803" i="1"/>
  <c r="BD1803" i="1"/>
  <c r="BC1803" i="1"/>
  <c r="BB1803" i="1"/>
  <c r="BA1803" i="1"/>
  <c r="AZ1803" i="1"/>
  <c r="AY1803" i="1"/>
  <c r="AX1803" i="1"/>
  <c r="AW1803" i="1"/>
  <c r="AV1803" i="1"/>
  <c r="AU1803" i="1"/>
  <c r="AT1803" i="1"/>
  <c r="AS1803" i="1"/>
  <c r="AR1803" i="1"/>
  <c r="AQ1803" i="1"/>
  <c r="AP1803" i="1"/>
  <c r="AO1803" i="1"/>
  <c r="AN1803" i="1"/>
  <c r="AM1803" i="1"/>
  <c r="AL1803" i="1"/>
  <c r="BE1802" i="1"/>
  <c r="BD1802" i="1"/>
  <c r="BC1802" i="1"/>
  <c r="BB1802" i="1"/>
  <c r="BA1802" i="1"/>
  <c r="AZ1802" i="1"/>
  <c r="AY1802" i="1"/>
  <c r="AX1802" i="1"/>
  <c r="AW1802" i="1"/>
  <c r="AV1802" i="1"/>
  <c r="AU1802" i="1"/>
  <c r="AT1802" i="1"/>
  <c r="AS1802" i="1"/>
  <c r="AR1802" i="1"/>
  <c r="AQ1802" i="1"/>
  <c r="AP1802" i="1"/>
  <c r="AO1802" i="1"/>
  <c r="AN1802" i="1"/>
  <c r="AM1802" i="1"/>
  <c r="AL1802" i="1"/>
  <c r="BE1801" i="1"/>
  <c r="BD1801" i="1"/>
  <c r="BC1801" i="1"/>
  <c r="BB1801" i="1"/>
  <c r="BA1801" i="1"/>
  <c r="AZ1801" i="1"/>
  <c r="AY1801" i="1"/>
  <c r="AX1801" i="1"/>
  <c r="AW1801" i="1"/>
  <c r="AV1801" i="1"/>
  <c r="AU1801" i="1"/>
  <c r="AT1801" i="1"/>
  <c r="AS1801" i="1"/>
  <c r="AR1801" i="1"/>
  <c r="AQ1801" i="1"/>
  <c r="AP1801" i="1"/>
  <c r="AO1801" i="1"/>
  <c r="AN1801" i="1"/>
  <c r="AM1801" i="1"/>
  <c r="AL1801" i="1"/>
  <c r="BE1800" i="1"/>
  <c r="BD1800" i="1"/>
  <c r="BC1800" i="1"/>
  <c r="BB1800" i="1"/>
  <c r="BA1800" i="1"/>
  <c r="AZ1800" i="1"/>
  <c r="AY1800" i="1"/>
  <c r="AX1800" i="1"/>
  <c r="AW1800" i="1"/>
  <c r="AV1800" i="1"/>
  <c r="AU1800" i="1"/>
  <c r="AT1800" i="1"/>
  <c r="AS1800" i="1"/>
  <c r="AR1800" i="1"/>
  <c r="AQ1800" i="1"/>
  <c r="AP1800" i="1"/>
  <c r="AO1800" i="1"/>
  <c r="AN1800" i="1"/>
  <c r="AM1800" i="1"/>
  <c r="AL1800" i="1"/>
  <c r="BE1799" i="1"/>
  <c r="BD1799" i="1"/>
  <c r="BC1799" i="1"/>
  <c r="BB1799" i="1"/>
  <c r="BA1799" i="1"/>
  <c r="AZ1799" i="1"/>
  <c r="AY1799" i="1"/>
  <c r="AX1799" i="1"/>
  <c r="AW1799" i="1"/>
  <c r="AV1799" i="1"/>
  <c r="AU1799" i="1"/>
  <c r="AT1799" i="1"/>
  <c r="AS1799" i="1"/>
  <c r="AR1799" i="1"/>
  <c r="AQ1799" i="1"/>
  <c r="AP1799" i="1"/>
  <c r="AO1799" i="1"/>
  <c r="AN1799" i="1"/>
  <c r="AM1799" i="1"/>
  <c r="AL1799" i="1"/>
  <c r="BE1798" i="1"/>
  <c r="BD1798" i="1"/>
  <c r="BC1798" i="1"/>
  <c r="BB1798" i="1"/>
  <c r="BA1798" i="1"/>
  <c r="AZ1798" i="1"/>
  <c r="AY1798" i="1"/>
  <c r="AX1798" i="1"/>
  <c r="AW1798" i="1"/>
  <c r="AV1798" i="1"/>
  <c r="AU1798" i="1"/>
  <c r="AT1798" i="1"/>
  <c r="AS1798" i="1"/>
  <c r="AR1798" i="1"/>
  <c r="AQ1798" i="1"/>
  <c r="AP1798" i="1"/>
  <c r="AO1798" i="1"/>
  <c r="AN1798" i="1"/>
  <c r="AM1798" i="1"/>
  <c r="AL1798" i="1"/>
  <c r="BE1797" i="1"/>
  <c r="BD1797" i="1"/>
  <c r="BC1797" i="1"/>
  <c r="BB1797" i="1"/>
  <c r="BA1797" i="1"/>
  <c r="AZ1797" i="1"/>
  <c r="AY1797" i="1"/>
  <c r="AX1797" i="1"/>
  <c r="AW1797" i="1"/>
  <c r="AV1797" i="1"/>
  <c r="AU1797" i="1"/>
  <c r="AT1797" i="1"/>
  <c r="AS1797" i="1"/>
  <c r="AR1797" i="1"/>
  <c r="AQ1797" i="1"/>
  <c r="AP1797" i="1"/>
  <c r="AO1797" i="1"/>
  <c r="AN1797" i="1"/>
  <c r="AM1797" i="1"/>
  <c r="AL1797" i="1"/>
  <c r="BE1796" i="1"/>
  <c r="BD1796" i="1"/>
  <c r="BC1796" i="1"/>
  <c r="BB1796" i="1"/>
  <c r="BA1796" i="1"/>
  <c r="AZ1796" i="1"/>
  <c r="AY1796" i="1"/>
  <c r="AX1796" i="1"/>
  <c r="AW1796" i="1"/>
  <c r="AV1796" i="1"/>
  <c r="AU1796" i="1"/>
  <c r="AT1796" i="1"/>
  <c r="AS1796" i="1"/>
  <c r="AR1796" i="1"/>
  <c r="AQ1796" i="1"/>
  <c r="AP1796" i="1"/>
  <c r="AO1796" i="1"/>
  <c r="AN1796" i="1"/>
  <c r="AM1796" i="1"/>
  <c r="AL1796" i="1"/>
  <c r="BE1795" i="1"/>
  <c r="BD1795" i="1"/>
  <c r="BC1795" i="1"/>
  <c r="BB1795" i="1"/>
  <c r="BA1795" i="1"/>
  <c r="AZ1795" i="1"/>
  <c r="AY1795" i="1"/>
  <c r="AX1795" i="1"/>
  <c r="AW1795" i="1"/>
  <c r="AV1795" i="1"/>
  <c r="AU1795" i="1"/>
  <c r="AT1795" i="1"/>
  <c r="AS1795" i="1"/>
  <c r="AR1795" i="1"/>
  <c r="AQ1795" i="1"/>
  <c r="AP1795" i="1"/>
  <c r="AO1795" i="1"/>
  <c r="AN1795" i="1"/>
  <c r="AM1795" i="1"/>
  <c r="AL1795" i="1"/>
  <c r="BE1794" i="1"/>
  <c r="BD1794" i="1"/>
  <c r="BC1794" i="1"/>
  <c r="BB1794" i="1"/>
  <c r="BA1794" i="1"/>
  <c r="AZ1794" i="1"/>
  <c r="AY1794" i="1"/>
  <c r="AX1794" i="1"/>
  <c r="AW1794" i="1"/>
  <c r="AV1794" i="1"/>
  <c r="AU1794" i="1"/>
  <c r="AT1794" i="1"/>
  <c r="AS1794" i="1"/>
  <c r="AR1794" i="1"/>
  <c r="AQ1794" i="1"/>
  <c r="AP1794" i="1"/>
  <c r="AO1794" i="1"/>
  <c r="AN1794" i="1"/>
  <c r="AM1794" i="1"/>
  <c r="AL1794" i="1"/>
  <c r="BE1793" i="1"/>
  <c r="BD1793" i="1"/>
  <c r="BC1793" i="1"/>
  <c r="BB1793" i="1"/>
  <c r="BA1793" i="1"/>
  <c r="AZ1793" i="1"/>
  <c r="AY1793" i="1"/>
  <c r="AX1793" i="1"/>
  <c r="AW1793" i="1"/>
  <c r="AV1793" i="1"/>
  <c r="AU1793" i="1"/>
  <c r="AT1793" i="1"/>
  <c r="AS1793" i="1"/>
  <c r="AR1793" i="1"/>
  <c r="AQ1793" i="1"/>
  <c r="AP1793" i="1"/>
  <c r="AO1793" i="1"/>
  <c r="AN1793" i="1"/>
  <c r="AM1793" i="1"/>
  <c r="AL1793" i="1"/>
  <c r="BE1792" i="1"/>
  <c r="BD1792" i="1"/>
  <c r="BC1792" i="1"/>
  <c r="BB1792" i="1"/>
  <c r="BA1792" i="1"/>
  <c r="AZ1792" i="1"/>
  <c r="AY1792" i="1"/>
  <c r="AX1792" i="1"/>
  <c r="AW1792" i="1"/>
  <c r="AV1792" i="1"/>
  <c r="AU1792" i="1"/>
  <c r="AT1792" i="1"/>
  <c r="AS1792" i="1"/>
  <c r="AR1792" i="1"/>
  <c r="AQ1792" i="1"/>
  <c r="AP1792" i="1"/>
  <c r="AO1792" i="1"/>
  <c r="AN1792" i="1"/>
  <c r="AM1792" i="1"/>
  <c r="AL1792" i="1"/>
  <c r="BE1791" i="1"/>
  <c r="BD1791" i="1"/>
  <c r="BC1791" i="1"/>
  <c r="BB1791" i="1"/>
  <c r="BA1791" i="1"/>
  <c r="AZ1791" i="1"/>
  <c r="AY1791" i="1"/>
  <c r="AX1791" i="1"/>
  <c r="AW1791" i="1"/>
  <c r="AV1791" i="1"/>
  <c r="AU1791" i="1"/>
  <c r="AT1791" i="1"/>
  <c r="AS1791" i="1"/>
  <c r="AR1791" i="1"/>
  <c r="AQ1791" i="1"/>
  <c r="AP1791" i="1"/>
  <c r="AO1791" i="1"/>
  <c r="AN1791" i="1"/>
  <c r="AM1791" i="1"/>
  <c r="AL1791" i="1"/>
  <c r="BE1790" i="1"/>
  <c r="BD1790" i="1"/>
  <c r="BC1790" i="1"/>
  <c r="BB1790" i="1"/>
  <c r="BA1790" i="1"/>
  <c r="AZ1790" i="1"/>
  <c r="AY1790" i="1"/>
  <c r="AX1790" i="1"/>
  <c r="AW1790" i="1"/>
  <c r="AV1790" i="1"/>
  <c r="AU1790" i="1"/>
  <c r="AT1790" i="1"/>
  <c r="AS1790" i="1"/>
  <c r="AR1790" i="1"/>
  <c r="AQ1790" i="1"/>
  <c r="AP1790" i="1"/>
  <c r="AO1790" i="1"/>
  <c r="AN1790" i="1"/>
  <c r="AM1790" i="1"/>
  <c r="AL1790" i="1"/>
  <c r="BE1789" i="1"/>
  <c r="BD1789" i="1"/>
  <c r="BC1789" i="1"/>
  <c r="BB1789" i="1"/>
  <c r="BA1789" i="1"/>
  <c r="AZ1789" i="1"/>
  <c r="AY1789" i="1"/>
  <c r="AX1789" i="1"/>
  <c r="AW1789" i="1"/>
  <c r="AV1789" i="1"/>
  <c r="AU1789" i="1"/>
  <c r="AT1789" i="1"/>
  <c r="AS1789" i="1"/>
  <c r="AR1789" i="1"/>
  <c r="AQ1789" i="1"/>
  <c r="AP1789" i="1"/>
  <c r="AO1789" i="1"/>
  <c r="AN1789" i="1"/>
  <c r="AM1789" i="1"/>
  <c r="AL1789" i="1"/>
  <c r="BE1788" i="1"/>
  <c r="BD1788" i="1"/>
  <c r="BC1788" i="1"/>
  <c r="BB1788" i="1"/>
  <c r="BA1788" i="1"/>
  <c r="AZ1788" i="1"/>
  <c r="AY1788" i="1"/>
  <c r="AX1788" i="1"/>
  <c r="AW1788" i="1"/>
  <c r="AV1788" i="1"/>
  <c r="AU1788" i="1"/>
  <c r="AT1788" i="1"/>
  <c r="AS1788" i="1"/>
  <c r="AR1788" i="1"/>
  <c r="AQ1788" i="1"/>
  <c r="AP1788" i="1"/>
  <c r="AO1788" i="1"/>
  <c r="AN1788" i="1"/>
  <c r="AM1788" i="1"/>
  <c r="AL1788" i="1"/>
  <c r="BE1787" i="1"/>
  <c r="BD1787" i="1"/>
  <c r="BC1787" i="1"/>
  <c r="BB1787" i="1"/>
  <c r="BA1787" i="1"/>
  <c r="AZ1787" i="1"/>
  <c r="AY1787" i="1"/>
  <c r="AX1787" i="1"/>
  <c r="AW1787" i="1"/>
  <c r="AV1787" i="1"/>
  <c r="AU1787" i="1"/>
  <c r="AT1787" i="1"/>
  <c r="AS1787" i="1"/>
  <c r="AR1787" i="1"/>
  <c r="AQ1787" i="1"/>
  <c r="AP1787" i="1"/>
  <c r="AO1787" i="1"/>
  <c r="AN1787" i="1"/>
  <c r="AM1787" i="1"/>
  <c r="AL1787" i="1"/>
  <c r="BE1786" i="1"/>
  <c r="BD1786" i="1"/>
  <c r="BC1786" i="1"/>
  <c r="BB1786" i="1"/>
  <c r="BA1786" i="1"/>
  <c r="AZ1786" i="1"/>
  <c r="AY1786" i="1"/>
  <c r="AX1786" i="1"/>
  <c r="AW1786" i="1"/>
  <c r="AV1786" i="1"/>
  <c r="AU1786" i="1"/>
  <c r="AT1786" i="1"/>
  <c r="AS1786" i="1"/>
  <c r="AR1786" i="1"/>
  <c r="AQ1786" i="1"/>
  <c r="AP1786" i="1"/>
  <c r="AO1786" i="1"/>
  <c r="AN1786" i="1"/>
  <c r="AM1786" i="1"/>
  <c r="AL1786" i="1"/>
  <c r="BE1785" i="1"/>
  <c r="BD1785" i="1"/>
  <c r="BC1785" i="1"/>
  <c r="BB1785" i="1"/>
  <c r="BA1785" i="1"/>
  <c r="AZ1785" i="1"/>
  <c r="AY1785" i="1"/>
  <c r="AX1785" i="1"/>
  <c r="AW1785" i="1"/>
  <c r="AV1785" i="1"/>
  <c r="AU1785" i="1"/>
  <c r="AT1785" i="1"/>
  <c r="AS1785" i="1"/>
  <c r="AR1785" i="1"/>
  <c r="AQ1785" i="1"/>
  <c r="AP1785" i="1"/>
  <c r="AO1785" i="1"/>
  <c r="AN1785" i="1"/>
  <c r="AM1785" i="1"/>
  <c r="AL1785" i="1"/>
  <c r="BE1784" i="1"/>
  <c r="BD1784" i="1"/>
  <c r="BC1784" i="1"/>
  <c r="BB1784" i="1"/>
  <c r="BA1784" i="1"/>
  <c r="AZ1784" i="1"/>
  <c r="AY1784" i="1"/>
  <c r="AX1784" i="1"/>
  <c r="AW1784" i="1"/>
  <c r="AV1784" i="1"/>
  <c r="AU1784" i="1"/>
  <c r="AT1784" i="1"/>
  <c r="AS1784" i="1"/>
  <c r="AR1784" i="1"/>
  <c r="AQ1784" i="1"/>
  <c r="AP1784" i="1"/>
  <c r="AO1784" i="1"/>
  <c r="AN1784" i="1"/>
  <c r="AM1784" i="1"/>
  <c r="AL1784" i="1"/>
  <c r="BE1783" i="1"/>
  <c r="BD1783" i="1"/>
  <c r="BC1783" i="1"/>
  <c r="BB1783" i="1"/>
  <c r="BA1783" i="1"/>
  <c r="AZ1783" i="1"/>
  <c r="AY1783" i="1"/>
  <c r="AX1783" i="1"/>
  <c r="AW1783" i="1"/>
  <c r="AV1783" i="1"/>
  <c r="AU1783" i="1"/>
  <c r="AT1783" i="1"/>
  <c r="AS1783" i="1"/>
  <c r="AR1783" i="1"/>
  <c r="AQ1783" i="1"/>
  <c r="AP1783" i="1"/>
  <c r="AO1783" i="1"/>
  <c r="AN1783" i="1"/>
  <c r="AM1783" i="1"/>
  <c r="AL1783" i="1"/>
  <c r="BE1782" i="1"/>
  <c r="BD1782" i="1"/>
  <c r="BC1782" i="1"/>
  <c r="BB1782" i="1"/>
  <c r="BA1782" i="1"/>
  <c r="AZ1782" i="1"/>
  <c r="AY1782" i="1"/>
  <c r="AX1782" i="1"/>
  <c r="AW1782" i="1"/>
  <c r="AV1782" i="1"/>
  <c r="AU1782" i="1"/>
  <c r="AT1782" i="1"/>
  <c r="AS1782" i="1"/>
  <c r="AR1782" i="1"/>
  <c r="AQ1782" i="1"/>
  <c r="AP1782" i="1"/>
  <c r="AO1782" i="1"/>
  <c r="AN1782" i="1"/>
  <c r="AM1782" i="1"/>
  <c r="AL1782" i="1"/>
  <c r="BE1781" i="1"/>
  <c r="BD1781" i="1"/>
  <c r="BC1781" i="1"/>
  <c r="BB1781" i="1"/>
  <c r="BA1781" i="1"/>
  <c r="AZ1781" i="1"/>
  <c r="AY1781" i="1"/>
  <c r="AX1781" i="1"/>
  <c r="AW1781" i="1"/>
  <c r="AV1781" i="1"/>
  <c r="AU1781" i="1"/>
  <c r="AT1781" i="1"/>
  <c r="AS1781" i="1"/>
  <c r="AR1781" i="1"/>
  <c r="AQ1781" i="1"/>
  <c r="AP1781" i="1"/>
  <c r="AO1781" i="1"/>
  <c r="AN1781" i="1"/>
  <c r="AM1781" i="1"/>
  <c r="AL1781" i="1"/>
  <c r="BE1780" i="1"/>
  <c r="BD1780" i="1"/>
  <c r="BC1780" i="1"/>
  <c r="BB1780" i="1"/>
  <c r="BA1780" i="1"/>
  <c r="AZ1780" i="1"/>
  <c r="AY1780" i="1"/>
  <c r="AX1780" i="1"/>
  <c r="AW1780" i="1"/>
  <c r="AV1780" i="1"/>
  <c r="AU1780" i="1"/>
  <c r="AT1780" i="1"/>
  <c r="AS1780" i="1"/>
  <c r="AR1780" i="1"/>
  <c r="AQ1780" i="1"/>
  <c r="AP1780" i="1"/>
  <c r="AO1780" i="1"/>
  <c r="AN1780" i="1"/>
  <c r="AM1780" i="1"/>
  <c r="AL1780" i="1"/>
  <c r="BE1779" i="1"/>
  <c r="BD1779" i="1"/>
  <c r="BC1779" i="1"/>
  <c r="BB1779" i="1"/>
  <c r="BA1779" i="1"/>
  <c r="AZ1779" i="1"/>
  <c r="AY1779" i="1"/>
  <c r="AX1779" i="1"/>
  <c r="AW1779" i="1"/>
  <c r="AV1779" i="1"/>
  <c r="AU1779" i="1"/>
  <c r="AT1779" i="1"/>
  <c r="AS1779" i="1"/>
  <c r="AR1779" i="1"/>
  <c r="AQ1779" i="1"/>
  <c r="AP1779" i="1"/>
  <c r="AO1779" i="1"/>
  <c r="AN1779" i="1"/>
  <c r="AM1779" i="1"/>
  <c r="AL1779" i="1"/>
  <c r="BE1778" i="1"/>
  <c r="BD1778" i="1"/>
  <c r="BC1778" i="1"/>
  <c r="BB1778" i="1"/>
  <c r="BA1778" i="1"/>
  <c r="AZ1778" i="1"/>
  <c r="AY1778" i="1"/>
  <c r="AX1778" i="1"/>
  <c r="AW1778" i="1"/>
  <c r="AV1778" i="1"/>
  <c r="AU1778" i="1"/>
  <c r="AT1778" i="1"/>
  <c r="AS1778" i="1"/>
  <c r="AR1778" i="1"/>
  <c r="AQ1778" i="1"/>
  <c r="AP1778" i="1"/>
  <c r="AO1778" i="1"/>
  <c r="AN1778" i="1"/>
  <c r="AM1778" i="1"/>
  <c r="AL1778" i="1"/>
  <c r="BE1777" i="1"/>
  <c r="BD1777" i="1"/>
  <c r="BC1777" i="1"/>
  <c r="BB1777" i="1"/>
  <c r="BA1777" i="1"/>
  <c r="AZ1777" i="1"/>
  <c r="AY1777" i="1"/>
  <c r="AX1777" i="1"/>
  <c r="AW1777" i="1"/>
  <c r="AV1777" i="1"/>
  <c r="AU1777" i="1"/>
  <c r="AT1777" i="1"/>
  <c r="AS1777" i="1"/>
  <c r="AR1777" i="1"/>
  <c r="AQ1777" i="1"/>
  <c r="AP1777" i="1"/>
  <c r="AO1777" i="1"/>
  <c r="AN1777" i="1"/>
  <c r="AM1777" i="1"/>
  <c r="AL1777" i="1"/>
  <c r="BE1776" i="1"/>
  <c r="BD1776" i="1"/>
  <c r="BC1776" i="1"/>
  <c r="BB1776" i="1"/>
  <c r="BA1776" i="1"/>
  <c r="AZ1776" i="1"/>
  <c r="AY1776" i="1"/>
  <c r="AX1776" i="1"/>
  <c r="AW1776" i="1"/>
  <c r="AV1776" i="1"/>
  <c r="AU1776" i="1"/>
  <c r="AT1776" i="1"/>
  <c r="AS1776" i="1"/>
  <c r="AR1776" i="1"/>
  <c r="AQ1776" i="1"/>
  <c r="AP1776" i="1"/>
  <c r="AO1776" i="1"/>
  <c r="AN1776" i="1"/>
  <c r="AM1776" i="1"/>
  <c r="AL1776" i="1"/>
  <c r="BE1775" i="1"/>
  <c r="BD1775" i="1"/>
  <c r="BC1775" i="1"/>
  <c r="BB1775" i="1"/>
  <c r="BA1775" i="1"/>
  <c r="AZ1775" i="1"/>
  <c r="AY1775" i="1"/>
  <c r="AX1775" i="1"/>
  <c r="AW1775" i="1"/>
  <c r="AV1775" i="1"/>
  <c r="AU1775" i="1"/>
  <c r="AT1775" i="1"/>
  <c r="AS1775" i="1"/>
  <c r="AR1775" i="1"/>
  <c r="AQ1775" i="1"/>
  <c r="AP1775" i="1"/>
  <c r="AO1775" i="1"/>
  <c r="AN1775" i="1"/>
  <c r="AM1775" i="1"/>
  <c r="AL1775" i="1"/>
  <c r="BE1774" i="1"/>
  <c r="BD1774" i="1"/>
  <c r="BC1774" i="1"/>
  <c r="BB1774" i="1"/>
  <c r="BA1774" i="1"/>
  <c r="AZ1774" i="1"/>
  <c r="AY1774" i="1"/>
  <c r="AX1774" i="1"/>
  <c r="AW1774" i="1"/>
  <c r="AV1774" i="1"/>
  <c r="AU1774" i="1"/>
  <c r="AT1774" i="1"/>
  <c r="AS1774" i="1"/>
  <c r="AR1774" i="1"/>
  <c r="AQ1774" i="1"/>
  <c r="AP1774" i="1"/>
  <c r="AO1774" i="1"/>
  <c r="AN1774" i="1"/>
  <c r="AM1774" i="1"/>
  <c r="AL1774" i="1"/>
  <c r="BE1773" i="1"/>
  <c r="BD1773" i="1"/>
  <c r="BC1773" i="1"/>
  <c r="BB1773" i="1"/>
  <c r="BA1773" i="1"/>
  <c r="AZ1773" i="1"/>
  <c r="AY1773" i="1"/>
  <c r="AX1773" i="1"/>
  <c r="AW1773" i="1"/>
  <c r="AV1773" i="1"/>
  <c r="AU1773" i="1"/>
  <c r="AT1773" i="1"/>
  <c r="AS1773" i="1"/>
  <c r="AR1773" i="1"/>
  <c r="AQ1773" i="1"/>
  <c r="AP1773" i="1"/>
  <c r="AO1773" i="1"/>
  <c r="AN1773" i="1"/>
  <c r="AM1773" i="1"/>
  <c r="AL1773" i="1"/>
  <c r="BE1772" i="1"/>
  <c r="BD1772" i="1"/>
  <c r="BC1772" i="1"/>
  <c r="BB1772" i="1"/>
  <c r="BA1772" i="1"/>
  <c r="AZ1772" i="1"/>
  <c r="AY1772" i="1"/>
  <c r="AX1772" i="1"/>
  <c r="AW1772" i="1"/>
  <c r="AV1772" i="1"/>
  <c r="AU1772" i="1"/>
  <c r="AT1772" i="1"/>
  <c r="AS1772" i="1"/>
  <c r="AR1772" i="1"/>
  <c r="AQ1772" i="1"/>
  <c r="AP1772" i="1"/>
  <c r="AO1772" i="1"/>
  <c r="AN1772" i="1"/>
  <c r="AM1772" i="1"/>
  <c r="AL1772" i="1"/>
  <c r="BE1771" i="1"/>
  <c r="BD1771" i="1"/>
  <c r="BC1771" i="1"/>
  <c r="BB1771" i="1"/>
  <c r="BA1771" i="1"/>
  <c r="AZ1771" i="1"/>
  <c r="AY1771" i="1"/>
  <c r="AX1771" i="1"/>
  <c r="AW1771" i="1"/>
  <c r="AV1771" i="1"/>
  <c r="AU1771" i="1"/>
  <c r="AT1771" i="1"/>
  <c r="AS1771" i="1"/>
  <c r="AR1771" i="1"/>
  <c r="AQ1771" i="1"/>
  <c r="AP1771" i="1"/>
  <c r="AO1771" i="1"/>
  <c r="AN1771" i="1"/>
  <c r="AM1771" i="1"/>
  <c r="AL1771" i="1"/>
  <c r="BE1770" i="1"/>
  <c r="BD1770" i="1"/>
  <c r="BC1770" i="1"/>
  <c r="BB1770" i="1"/>
  <c r="BA1770" i="1"/>
  <c r="AZ1770" i="1"/>
  <c r="AY1770" i="1"/>
  <c r="AX1770" i="1"/>
  <c r="AW1770" i="1"/>
  <c r="AV1770" i="1"/>
  <c r="AU1770" i="1"/>
  <c r="AT1770" i="1"/>
  <c r="AS1770" i="1"/>
  <c r="AR1770" i="1"/>
  <c r="AQ1770" i="1"/>
  <c r="AP1770" i="1"/>
  <c r="AO1770" i="1"/>
  <c r="AN1770" i="1"/>
  <c r="AM1770" i="1"/>
  <c r="AL1770" i="1"/>
  <c r="BE1769" i="1"/>
  <c r="BD1769" i="1"/>
  <c r="BC1769" i="1"/>
  <c r="BB1769" i="1"/>
  <c r="BA1769" i="1"/>
  <c r="AZ1769" i="1"/>
  <c r="AY1769" i="1"/>
  <c r="AX1769" i="1"/>
  <c r="AW1769" i="1"/>
  <c r="AV1769" i="1"/>
  <c r="AU1769" i="1"/>
  <c r="AT1769" i="1"/>
  <c r="AS1769" i="1"/>
  <c r="AR1769" i="1"/>
  <c r="AQ1769" i="1"/>
  <c r="AP1769" i="1"/>
  <c r="AO1769" i="1"/>
  <c r="AN1769" i="1"/>
  <c r="AM1769" i="1"/>
  <c r="AL1769" i="1"/>
  <c r="BE1768" i="1"/>
  <c r="BD1768" i="1"/>
  <c r="BC1768" i="1"/>
  <c r="BB1768" i="1"/>
  <c r="BA1768" i="1"/>
  <c r="AZ1768" i="1"/>
  <c r="AY1768" i="1"/>
  <c r="AX1768" i="1"/>
  <c r="AW1768" i="1"/>
  <c r="AV1768" i="1"/>
  <c r="AU1768" i="1"/>
  <c r="AT1768" i="1"/>
  <c r="AS1768" i="1"/>
  <c r="AR1768" i="1"/>
  <c r="AQ1768" i="1"/>
  <c r="AP1768" i="1"/>
  <c r="AO1768" i="1"/>
  <c r="AN1768" i="1"/>
  <c r="AM1768" i="1"/>
  <c r="AL1768" i="1"/>
  <c r="BE1767" i="1"/>
  <c r="BD1767" i="1"/>
  <c r="BC1767" i="1"/>
  <c r="BB1767" i="1"/>
  <c r="BA1767" i="1"/>
  <c r="AZ1767" i="1"/>
  <c r="AY1767" i="1"/>
  <c r="AX1767" i="1"/>
  <c r="AW1767" i="1"/>
  <c r="AV1767" i="1"/>
  <c r="AU1767" i="1"/>
  <c r="AT1767" i="1"/>
  <c r="AS1767" i="1"/>
  <c r="AR1767" i="1"/>
  <c r="AQ1767" i="1"/>
  <c r="AP1767" i="1"/>
  <c r="AO1767" i="1"/>
  <c r="AN1767" i="1"/>
  <c r="AM1767" i="1"/>
  <c r="AL1767" i="1"/>
  <c r="BE1766" i="1"/>
  <c r="BD1766" i="1"/>
  <c r="BC1766" i="1"/>
  <c r="BB1766" i="1"/>
  <c r="BA1766" i="1"/>
  <c r="AZ1766" i="1"/>
  <c r="AY1766" i="1"/>
  <c r="AX1766" i="1"/>
  <c r="AW1766" i="1"/>
  <c r="AV1766" i="1"/>
  <c r="AU1766" i="1"/>
  <c r="AT1766" i="1"/>
  <c r="AS1766" i="1"/>
  <c r="AR1766" i="1"/>
  <c r="AQ1766" i="1"/>
  <c r="AP1766" i="1"/>
  <c r="AO1766" i="1"/>
  <c r="AN1766" i="1"/>
  <c r="AM1766" i="1"/>
  <c r="AL1766" i="1"/>
  <c r="BE1765" i="1"/>
  <c r="BD1765" i="1"/>
  <c r="BC1765" i="1"/>
  <c r="BB1765" i="1"/>
  <c r="BA1765" i="1"/>
  <c r="AZ1765" i="1"/>
  <c r="AY1765" i="1"/>
  <c r="AX1765" i="1"/>
  <c r="AW1765" i="1"/>
  <c r="AV1765" i="1"/>
  <c r="AU1765" i="1"/>
  <c r="AT1765" i="1"/>
  <c r="AS1765" i="1"/>
  <c r="AR1765" i="1"/>
  <c r="AQ1765" i="1"/>
  <c r="AP1765" i="1"/>
  <c r="AO1765" i="1"/>
  <c r="AN1765" i="1"/>
  <c r="AM1765" i="1"/>
  <c r="AL1765" i="1"/>
  <c r="BE1764" i="1"/>
  <c r="BD1764" i="1"/>
  <c r="BC1764" i="1"/>
  <c r="BB1764" i="1"/>
  <c r="BA1764" i="1"/>
  <c r="AZ1764" i="1"/>
  <c r="AY1764" i="1"/>
  <c r="AX1764" i="1"/>
  <c r="AW1764" i="1"/>
  <c r="AV1764" i="1"/>
  <c r="AU1764" i="1"/>
  <c r="AT1764" i="1"/>
  <c r="AS1764" i="1"/>
  <c r="AR1764" i="1"/>
  <c r="AQ1764" i="1"/>
  <c r="AP1764" i="1"/>
  <c r="AO1764" i="1"/>
  <c r="AN1764" i="1"/>
  <c r="AM1764" i="1"/>
  <c r="AL1764" i="1"/>
  <c r="BE1763" i="1"/>
  <c r="BD1763" i="1"/>
  <c r="BC1763" i="1"/>
  <c r="BB1763" i="1"/>
  <c r="BA1763" i="1"/>
  <c r="AZ1763" i="1"/>
  <c r="AY1763" i="1"/>
  <c r="AX1763" i="1"/>
  <c r="AW1763" i="1"/>
  <c r="AV1763" i="1"/>
  <c r="AU1763" i="1"/>
  <c r="AT1763" i="1"/>
  <c r="AS1763" i="1"/>
  <c r="AR1763" i="1"/>
  <c r="AQ1763" i="1"/>
  <c r="AP1763" i="1"/>
  <c r="AO1763" i="1"/>
  <c r="AN1763" i="1"/>
  <c r="AM1763" i="1"/>
  <c r="AL1763" i="1"/>
  <c r="BE1762" i="1"/>
  <c r="BD1762" i="1"/>
  <c r="BC1762" i="1"/>
  <c r="BB1762" i="1"/>
  <c r="BA1762" i="1"/>
  <c r="AZ1762" i="1"/>
  <c r="AY1762" i="1"/>
  <c r="AX1762" i="1"/>
  <c r="AW1762" i="1"/>
  <c r="AV1762" i="1"/>
  <c r="AU1762" i="1"/>
  <c r="AT1762" i="1"/>
  <c r="AS1762" i="1"/>
  <c r="AR1762" i="1"/>
  <c r="AQ1762" i="1"/>
  <c r="AP1762" i="1"/>
  <c r="AO1762" i="1"/>
  <c r="AN1762" i="1"/>
  <c r="AM1762" i="1"/>
  <c r="AL1762" i="1"/>
  <c r="BE1761" i="1"/>
  <c r="BD1761" i="1"/>
  <c r="BC1761" i="1"/>
  <c r="BB1761" i="1"/>
  <c r="BA1761" i="1"/>
  <c r="AZ1761" i="1"/>
  <c r="AY1761" i="1"/>
  <c r="AX1761" i="1"/>
  <c r="AW1761" i="1"/>
  <c r="AV1761" i="1"/>
  <c r="AU1761" i="1"/>
  <c r="AT1761" i="1"/>
  <c r="AS1761" i="1"/>
  <c r="AR1761" i="1"/>
  <c r="AQ1761" i="1"/>
  <c r="AP1761" i="1"/>
  <c r="AO1761" i="1"/>
  <c r="AN1761" i="1"/>
  <c r="AM1761" i="1"/>
  <c r="AL1761" i="1"/>
  <c r="BE1760" i="1"/>
  <c r="BD1760" i="1"/>
  <c r="BC1760" i="1"/>
  <c r="BB1760" i="1"/>
  <c r="BA1760" i="1"/>
  <c r="AZ1760" i="1"/>
  <c r="AY1760" i="1"/>
  <c r="AX1760" i="1"/>
  <c r="AW1760" i="1"/>
  <c r="AV1760" i="1"/>
  <c r="AU1760" i="1"/>
  <c r="AT1760" i="1"/>
  <c r="AS1760" i="1"/>
  <c r="AR1760" i="1"/>
  <c r="AQ1760" i="1"/>
  <c r="AP1760" i="1"/>
  <c r="AO1760" i="1"/>
  <c r="AN1760" i="1"/>
  <c r="AM1760" i="1"/>
  <c r="AL1760" i="1"/>
  <c r="BE1759" i="1"/>
  <c r="BD1759" i="1"/>
  <c r="BC1759" i="1"/>
  <c r="BB1759" i="1"/>
  <c r="BA1759" i="1"/>
  <c r="AZ1759" i="1"/>
  <c r="AY1759" i="1"/>
  <c r="AX1759" i="1"/>
  <c r="AW1759" i="1"/>
  <c r="AV1759" i="1"/>
  <c r="AU1759" i="1"/>
  <c r="AT1759" i="1"/>
  <c r="AS1759" i="1"/>
  <c r="AR1759" i="1"/>
  <c r="AQ1759" i="1"/>
  <c r="AP1759" i="1"/>
  <c r="AO1759" i="1"/>
  <c r="AN1759" i="1"/>
  <c r="AM1759" i="1"/>
  <c r="AL1759" i="1"/>
  <c r="BE1758" i="1"/>
  <c r="BD1758" i="1"/>
  <c r="BC1758" i="1"/>
  <c r="BB1758" i="1"/>
  <c r="BA1758" i="1"/>
  <c r="AZ1758" i="1"/>
  <c r="AY1758" i="1"/>
  <c r="AX1758" i="1"/>
  <c r="AW1758" i="1"/>
  <c r="AV1758" i="1"/>
  <c r="AU1758" i="1"/>
  <c r="AT1758" i="1"/>
  <c r="AS1758" i="1"/>
  <c r="AR1758" i="1"/>
  <c r="AQ1758" i="1"/>
  <c r="AP1758" i="1"/>
  <c r="AO1758" i="1"/>
  <c r="AN1758" i="1"/>
  <c r="AM1758" i="1"/>
  <c r="AL1758" i="1"/>
  <c r="BE1757" i="1"/>
  <c r="BD1757" i="1"/>
  <c r="BC1757" i="1"/>
  <c r="BB1757" i="1"/>
  <c r="BA1757" i="1"/>
  <c r="AZ1757" i="1"/>
  <c r="AY1757" i="1"/>
  <c r="AX1757" i="1"/>
  <c r="AW1757" i="1"/>
  <c r="AV1757" i="1"/>
  <c r="AU1757" i="1"/>
  <c r="AT1757" i="1"/>
  <c r="AS1757" i="1"/>
  <c r="AR1757" i="1"/>
  <c r="AQ1757" i="1"/>
  <c r="AP1757" i="1"/>
  <c r="AO1757" i="1"/>
  <c r="AN1757" i="1"/>
  <c r="AM1757" i="1"/>
  <c r="AL1757" i="1"/>
  <c r="BE1756" i="1"/>
  <c r="BD1756" i="1"/>
  <c r="BC1756" i="1"/>
  <c r="BB1756" i="1"/>
  <c r="BA1756" i="1"/>
  <c r="AZ1756" i="1"/>
  <c r="AY1756" i="1"/>
  <c r="AX1756" i="1"/>
  <c r="AW1756" i="1"/>
  <c r="AV1756" i="1"/>
  <c r="AU1756" i="1"/>
  <c r="AT1756" i="1"/>
  <c r="AS1756" i="1"/>
  <c r="AR1756" i="1"/>
  <c r="AQ1756" i="1"/>
  <c r="AP1756" i="1"/>
  <c r="AO1756" i="1"/>
  <c r="AN1756" i="1"/>
  <c r="AM1756" i="1"/>
  <c r="AL1756" i="1"/>
  <c r="BE1755" i="1"/>
  <c r="BD1755" i="1"/>
  <c r="BC1755" i="1"/>
  <c r="BB1755" i="1"/>
  <c r="BA1755" i="1"/>
  <c r="AZ1755" i="1"/>
  <c r="AY1755" i="1"/>
  <c r="AX1755" i="1"/>
  <c r="AW1755" i="1"/>
  <c r="AV1755" i="1"/>
  <c r="AU1755" i="1"/>
  <c r="AT1755" i="1"/>
  <c r="AS1755" i="1"/>
  <c r="AR1755" i="1"/>
  <c r="AQ1755" i="1"/>
  <c r="AP1755" i="1"/>
  <c r="AO1755" i="1"/>
  <c r="AN1755" i="1"/>
  <c r="AM1755" i="1"/>
  <c r="AL1755" i="1"/>
  <c r="BE1754" i="1"/>
  <c r="BD1754" i="1"/>
  <c r="BC1754" i="1"/>
  <c r="BB1754" i="1"/>
  <c r="BA1754" i="1"/>
  <c r="AZ1754" i="1"/>
  <c r="AY1754" i="1"/>
  <c r="AX1754" i="1"/>
  <c r="AW1754" i="1"/>
  <c r="AV1754" i="1"/>
  <c r="AU1754" i="1"/>
  <c r="AT1754" i="1"/>
  <c r="AS1754" i="1"/>
  <c r="AR1754" i="1"/>
  <c r="AQ1754" i="1"/>
  <c r="AP1754" i="1"/>
  <c r="AO1754" i="1"/>
  <c r="AN1754" i="1"/>
  <c r="AM1754" i="1"/>
  <c r="AL1754" i="1"/>
  <c r="BE1753" i="1"/>
  <c r="BD1753" i="1"/>
  <c r="BC1753" i="1"/>
  <c r="BB1753" i="1"/>
  <c r="BA1753" i="1"/>
  <c r="AZ1753" i="1"/>
  <c r="AY1753" i="1"/>
  <c r="AX1753" i="1"/>
  <c r="AW1753" i="1"/>
  <c r="AV1753" i="1"/>
  <c r="AU1753" i="1"/>
  <c r="AT1753" i="1"/>
  <c r="AS1753" i="1"/>
  <c r="AR1753" i="1"/>
  <c r="AQ1753" i="1"/>
  <c r="AP1753" i="1"/>
  <c r="AO1753" i="1"/>
  <c r="AN1753" i="1"/>
  <c r="AM1753" i="1"/>
  <c r="AL1753" i="1"/>
  <c r="BE1752" i="1"/>
  <c r="BD1752" i="1"/>
  <c r="BC1752" i="1"/>
  <c r="BB1752" i="1"/>
  <c r="BA1752" i="1"/>
  <c r="AZ1752" i="1"/>
  <c r="AY1752" i="1"/>
  <c r="AX1752" i="1"/>
  <c r="AW1752" i="1"/>
  <c r="AV1752" i="1"/>
  <c r="AU1752" i="1"/>
  <c r="AT1752" i="1"/>
  <c r="AS1752" i="1"/>
  <c r="AR1752" i="1"/>
  <c r="AQ1752" i="1"/>
  <c r="AP1752" i="1"/>
  <c r="AO1752" i="1"/>
  <c r="AN1752" i="1"/>
  <c r="AM1752" i="1"/>
  <c r="AL1752" i="1"/>
  <c r="BE1751" i="1"/>
  <c r="BD1751" i="1"/>
  <c r="BC1751" i="1"/>
  <c r="BB1751" i="1"/>
  <c r="BA1751" i="1"/>
  <c r="AZ1751" i="1"/>
  <c r="AY1751" i="1"/>
  <c r="AX1751" i="1"/>
  <c r="AW1751" i="1"/>
  <c r="AV1751" i="1"/>
  <c r="AU1751" i="1"/>
  <c r="AT1751" i="1"/>
  <c r="AS1751" i="1"/>
  <c r="AR1751" i="1"/>
  <c r="AQ1751" i="1"/>
  <c r="AP1751" i="1"/>
  <c r="AO1751" i="1"/>
  <c r="AN1751" i="1"/>
  <c r="AM1751" i="1"/>
  <c r="AL1751" i="1"/>
  <c r="BE1750" i="1"/>
  <c r="BD1750" i="1"/>
  <c r="BC1750" i="1"/>
  <c r="BB1750" i="1"/>
  <c r="BA1750" i="1"/>
  <c r="AZ1750" i="1"/>
  <c r="AY1750" i="1"/>
  <c r="AX1750" i="1"/>
  <c r="AW1750" i="1"/>
  <c r="AV1750" i="1"/>
  <c r="AU1750" i="1"/>
  <c r="AT1750" i="1"/>
  <c r="AS1750" i="1"/>
  <c r="AR1750" i="1"/>
  <c r="AQ1750" i="1"/>
  <c r="AP1750" i="1"/>
  <c r="AO1750" i="1"/>
  <c r="AN1750" i="1"/>
  <c r="AM1750" i="1"/>
  <c r="AL1750" i="1"/>
  <c r="BE1749" i="1"/>
  <c r="BD1749" i="1"/>
  <c r="BC1749" i="1"/>
  <c r="BB1749" i="1"/>
  <c r="BA1749" i="1"/>
  <c r="AZ1749" i="1"/>
  <c r="AY1749" i="1"/>
  <c r="AX1749" i="1"/>
  <c r="AW1749" i="1"/>
  <c r="AV1749" i="1"/>
  <c r="AU1749" i="1"/>
  <c r="AT1749" i="1"/>
  <c r="AS1749" i="1"/>
  <c r="AR1749" i="1"/>
  <c r="AQ1749" i="1"/>
  <c r="AP1749" i="1"/>
  <c r="AO1749" i="1"/>
  <c r="AN1749" i="1"/>
  <c r="AM1749" i="1"/>
  <c r="AL1749" i="1"/>
  <c r="BE1748" i="1"/>
  <c r="BD1748" i="1"/>
  <c r="BC1748" i="1"/>
  <c r="BB1748" i="1"/>
  <c r="BA1748" i="1"/>
  <c r="AZ1748" i="1"/>
  <c r="AY1748" i="1"/>
  <c r="AX1748" i="1"/>
  <c r="AW1748" i="1"/>
  <c r="AV1748" i="1"/>
  <c r="AU1748" i="1"/>
  <c r="AT1748" i="1"/>
  <c r="AS1748" i="1"/>
  <c r="AR1748" i="1"/>
  <c r="AQ1748" i="1"/>
  <c r="AP1748" i="1"/>
  <c r="AO1748" i="1"/>
  <c r="AN1748" i="1"/>
  <c r="AM1748" i="1"/>
  <c r="AL1748" i="1"/>
  <c r="BE1747" i="1"/>
  <c r="BD1747" i="1"/>
  <c r="BC1747" i="1"/>
  <c r="BB1747" i="1"/>
  <c r="BA1747" i="1"/>
  <c r="AZ1747" i="1"/>
  <c r="AY1747" i="1"/>
  <c r="AX1747" i="1"/>
  <c r="AW1747" i="1"/>
  <c r="AV1747" i="1"/>
  <c r="AU1747" i="1"/>
  <c r="AT1747" i="1"/>
  <c r="AS1747" i="1"/>
  <c r="AR1747" i="1"/>
  <c r="AQ1747" i="1"/>
  <c r="AP1747" i="1"/>
  <c r="AO1747" i="1"/>
  <c r="AN1747" i="1"/>
  <c r="AM1747" i="1"/>
  <c r="AL1747" i="1"/>
  <c r="BE1746" i="1"/>
  <c r="BD1746" i="1"/>
  <c r="BC1746" i="1"/>
  <c r="BB1746" i="1"/>
  <c r="BA1746" i="1"/>
  <c r="AZ1746" i="1"/>
  <c r="AY1746" i="1"/>
  <c r="AX1746" i="1"/>
  <c r="AW1746" i="1"/>
  <c r="AV1746" i="1"/>
  <c r="AU1746" i="1"/>
  <c r="AT1746" i="1"/>
  <c r="AS1746" i="1"/>
  <c r="AR1746" i="1"/>
  <c r="AQ1746" i="1"/>
  <c r="AP1746" i="1"/>
  <c r="AO1746" i="1"/>
  <c r="AN1746" i="1"/>
  <c r="AM1746" i="1"/>
  <c r="AL1746" i="1"/>
  <c r="BE1745" i="1"/>
  <c r="BD1745" i="1"/>
  <c r="BC1745" i="1"/>
  <c r="BB1745" i="1"/>
  <c r="BA1745" i="1"/>
  <c r="AZ1745" i="1"/>
  <c r="AY1745" i="1"/>
  <c r="AX1745" i="1"/>
  <c r="AW1745" i="1"/>
  <c r="AV1745" i="1"/>
  <c r="AU1745" i="1"/>
  <c r="AT1745" i="1"/>
  <c r="AS1745" i="1"/>
  <c r="AR1745" i="1"/>
  <c r="AQ1745" i="1"/>
  <c r="AP1745" i="1"/>
  <c r="AO1745" i="1"/>
  <c r="AN1745" i="1"/>
  <c r="AM1745" i="1"/>
  <c r="AL1745" i="1"/>
  <c r="BE1744" i="1"/>
  <c r="BD1744" i="1"/>
  <c r="BC1744" i="1"/>
  <c r="BB1744" i="1"/>
  <c r="BA1744" i="1"/>
  <c r="AZ1744" i="1"/>
  <c r="AY1744" i="1"/>
  <c r="AX1744" i="1"/>
  <c r="AW1744" i="1"/>
  <c r="AV1744" i="1"/>
  <c r="AU1744" i="1"/>
  <c r="AT1744" i="1"/>
  <c r="AS1744" i="1"/>
  <c r="AR1744" i="1"/>
  <c r="AQ1744" i="1"/>
  <c r="AP1744" i="1"/>
  <c r="AO1744" i="1"/>
  <c r="AN1744" i="1"/>
  <c r="AM1744" i="1"/>
  <c r="AL1744" i="1"/>
  <c r="BE1743" i="1"/>
  <c r="BD1743" i="1"/>
  <c r="BC1743" i="1"/>
  <c r="BB1743" i="1"/>
  <c r="BA1743" i="1"/>
  <c r="AZ1743" i="1"/>
  <c r="AY1743" i="1"/>
  <c r="AX1743" i="1"/>
  <c r="AW1743" i="1"/>
  <c r="AV1743" i="1"/>
  <c r="AU1743" i="1"/>
  <c r="AT1743" i="1"/>
  <c r="AS1743" i="1"/>
  <c r="AR1743" i="1"/>
  <c r="AQ1743" i="1"/>
  <c r="AP1743" i="1"/>
  <c r="AO1743" i="1"/>
  <c r="AN1743" i="1"/>
  <c r="AM1743" i="1"/>
  <c r="AL1743" i="1"/>
  <c r="BE1742" i="1"/>
  <c r="BD1742" i="1"/>
  <c r="BC1742" i="1"/>
  <c r="BB1742" i="1"/>
  <c r="BA1742" i="1"/>
  <c r="AZ1742" i="1"/>
  <c r="AY1742" i="1"/>
  <c r="AX1742" i="1"/>
  <c r="AW1742" i="1"/>
  <c r="AV1742" i="1"/>
  <c r="AU1742" i="1"/>
  <c r="AT1742" i="1"/>
  <c r="AS1742" i="1"/>
  <c r="AR1742" i="1"/>
  <c r="AQ1742" i="1"/>
  <c r="AP1742" i="1"/>
  <c r="AO1742" i="1"/>
  <c r="AN1742" i="1"/>
  <c r="AM1742" i="1"/>
  <c r="AL1742" i="1"/>
  <c r="BE1741" i="1"/>
  <c r="BD1741" i="1"/>
  <c r="BC1741" i="1"/>
  <c r="BB1741" i="1"/>
  <c r="BA1741" i="1"/>
  <c r="AZ1741" i="1"/>
  <c r="AY1741" i="1"/>
  <c r="AX1741" i="1"/>
  <c r="AW1741" i="1"/>
  <c r="AV1741" i="1"/>
  <c r="AU1741" i="1"/>
  <c r="AT1741" i="1"/>
  <c r="AS1741" i="1"/>
  <c r="AR1741" i="1"/>
  <c r="AQ1741" i="1"/>
  <c r="AP1741" i="1"/>
  <c r="AO1741" i="1"/>
  <c r="AN1741" i="1"/>
  <c r="AM1741" i="1"/>
  <c r="AL1741" i="1"/>
  <c r="BE1740" i="1"/>
  <c r="BD1740" i="1"/>
  <c r="BC1740" i="1"/>
  <c r="BB1740" i="1"/>
  <c r="BA1740" i="1"/>
  <c r="AZ1740" i="1"/>
  <c r="AY1740" i="1"/>
  <c r="AX1740" i="1"/>
  <c r="AW1740" i="1"/>
  <c r="AV1740" i="1"/>
  <c r="AU1740" i="1"/>
  <c r="AT1740" i="1"/>
  <c r="AS1740" i="1"/>
  <c r="AR1740" i="1"/>
  <c r="AQ1740" i="1"/>
  <c r="AP1740" i="1"/>
  <c r="AO1740" i="1"/>
  <c r="AN1740" i="1"/>
  <c r="AM1740" i="1"/>
  <c r="AL1740" i="1"/>
  <c r="BE1739" i="1"/>
  <c r="BD1739" i="1"/>
  <c r="BC1739" i="1"/>
  <c r="BB1739" i="1"/>
  <c r="BA1739" i="1"/>
  <c r="AZ1739" i="1"/>
  <c r="AY1739" i="1"/>
  <c r="AX1739" i="1"/>
  <c r="AW1739" i="1"/>
  <c r="AV1739" i="1"/>
  <c r="AU1739" i="1"/>
  <c r="AT1739" i="1"/>
  <c r="AS1739" i="1"/>
  <c r="AR1739" i="1"/>
  <c r="AQ1739" i="1"/>
  <c r="AP1739" i="1"/>
  <c r="AO1739" i="1"/>
  <c r="AN1739" i="1"/>
  <c r="AM1739" i="1"/>
  <c r="AL1739" i="1"/>
  <c r="BE1738" i="1"/>
  <c r="BD1738" i="1"/>
  <c r="BC1738" i="1"/>
  <c r="BB1738" i="1"/>
  <c r="BA1738" i="1"/>
  <c r="AZ1738" i="1"/>
  <c r="AY1738" i="1"/>
  <c r="AX1738" i="1"/>
  <c r="AW1738" i="1"/>
  <c r="AV1738" i="1"/>
  <c r="AU1738" i="1"/>
  <c r="AT1738" i="1"/>
  <c r="AS1738" i="1"/>
  <c r="AR1738" i="1"/>
  <c r="AQ1738" i="1"/>
  <c r="AP1738" i="1"/>
  <c r="AO1738" i="1"/>
  <c r="AN1738" i="1"/>
  <c r="AM1738" i="1"/>
  <c r="AL1738" i="1"/>
  <c r="BE1737" i="1"/>
  <c r="BD1737" i="1"/>
  <c r="BC1737" i="1"/>
  <c r="BB1737" i="1"/>
  <c r="BA1737" i="1"/>
  <c r="AZ1737" i="1"/>
  <c r="AY1737" i="1"/>
  <c r="AX1737" i="1"/>
  <c r="AW1737" i="1"/>
  <c r="AV1737" i="1"/>
  <c r="AU1737" i="1"/>
  <c r="AT1737" i="1"/>
  <c r="AS1737" i="1"/>
  <c r="AR1737" i="1"/>
  <c r="AQ1737" i="1"/>
  <c r="AP1737" i="1"/>
  <c r="AO1737" i="1"/>
  <c r="AN1737" i="1"/>
  <c r="AM1737" i="1"/>
  <c r="AL1737" i="1"/>
  <c r="BE1736" i="1"/>
  <c r="BD1736" i="1"/>
  <c r="BC1736" i="1"/>
  <c r="BB1736" i="1"/>
  <c r="BA1736" i="1"/>
  <c r="AZ1736" i="1"/>
  <c r="AY1736" i="1"/>
  <c r="AX1736" i="1"/>
  <c r="AW1736" i="1"/>
  <c r="AV1736" i="1"/>
  <c r="AU1736" i="1"/>
  <c r="AT1736" i="1"/>
  <c r="AS1736" i="1"/>
  <c r="AR1736" i="1"/>
  <c r="AQ1736" i="1"/>
  <c r="AP1736" i="1"/>
  <c r="AO1736" i="1"/>
  <c r="AN1736" i="1"/>
  <c r="AM1736" i="1"/>
  <c r="AL1736" i="1"/>
  <c r="BE1735" i="1"/>
  <c r="BD1735" i="1"/>
  <c r="BC1735" i="1"/>
  <c r="BB1735" i="1"/>
  <c r="BA1735" i="1"/>
  <c r="AZ1735" i="1"/>
  <c r="AY1735" i="1"/>
  <c r="AX1735" i="1"/>
  <c r="AW1735" i="1"/>
  <c r="AV1735" i="1"/>
  <c r="AU1735" i="1"/>
  <c r="AT1735" i="1"/>
  <c r="AS1735" i="1"/>
  <c r="AR1735" i="1"/>
  <c r="AQ1735" i="1"/>
  <c r="AP1735" i="1"/>
  <c r="AO1735" i="1"/>
  <c r="AN1735" i="1"/>
  <c r="AM1735" i="1"/>
  <c r="AL1735" i="1"/>
  <c r="BE1734" i="1"/>
  <c r="BD1734" i="1"/>
  <c r="BC1734" i="1"/>
  <c r="BB1734" i="1"/>
  <c r="BA1734" i="1"/>
  <c r="AZ1734" i="1"/>
  <c r="AY1734" i="1"/>
  <c r="AX1734" i="1"/>
  <c r="AW1734" i="1"/>
  <c r="AV1734" i="1"/>
  <c r="AU1734" i="1"/>
  <c r="AT1734" i="1"/>
  <c r="AS1734" i="1"/>
  <c r="AR1734" i="1"/>
  <c r="AQ1734" i="1"/>
  <c r="AP1734" i="1"/>
  <c r="AO1734" i="1"/>
  <c r="AN1734" i="1"/>
  <c r="AM1734" i="1"/>
  <c r="AL1734" i="1"/>
  <c r="BE1733" i="1"/>
  <c r="BD1733" i="1"/>
  <c r="BC1733" i="1"/>
  <c r="BB1733" i="1"/>
  <c r="BA1733" i="1"/>
  <c r="AZ1733" i="1"/>
  <c r="AY1733" i="1"/>
  <c r="AX1733" i="1"/>
  <c r="AW1733" i="1"/>
  <c r="AV1733" i="1"/>
  <c r="AU1733" i="1"/>
  <c r="AT1733" i="1"/>
  <c r="AS1733" i="1"/>
  <c r="AR1733" i="1"/>
  <c r="AQ1733" i="1"/>
  <c r="AP1733" i="1"/>
  <c r="AO1733" i="1"/>
  <c r="AN1733" i="1"/>
  <c r="AM1733" i="1"/>
  <c r="AL1733" i="1"/>
  <c r="BE1732" i="1"/>
  <c r="BD1732" i="1"/>
  <c r="BC1732" i="1"/>
  <c r="BB1732" i="1"/>
  <c r="BA1732" i="1"/>
  <c r="AZ1732" i="1"/>
  <c r="AY1732" i="1"/>
  <c r="AX1732" i="1"/>
  <c r="AW1732" i="1"/>
  <c r="AV1732" i="1"/>
  <c r="AU1732" i="1"/>
  <c r="AT1732" i="1"/>
  <c r="AS1732" i="1"/>
  <c r="AR1732" i="1"/>
  <c r="AQ1732" i="1"/>
  <c r="AP1732" i="1"/>
  <c r="AO1732" i="1"/>
  <c r="AN1732" i="1"/>
  <c r="AM1732" i="1"/>
  <c r="AL1732" i="1"/>
  <c r="BE1731" i="1"/>
  <c r="BD1731" i="1"/>
  <c r="BC1731" i="1"/>
  <c r="BB1731" i="1"/>
  <c r="BA1731" i="1"/>
  <c r="AZ1731" i="1"/>
  <c r="AY1731" i="1"/>
  <c r="AX1731" i="1"/>
  <c r="AW1731" i="1"/>
  <c r="AV1731" i="1"/>
  <c r="AU1731" i="1"/>
  <c r="AT1731" i="1"/>
  <c r="AS1731" i="1"/>
  <c r="AR1731" i="1"/>
  <c r="AQ1731" i="1"/>
  <c r="AP1731" i="1"/>
  <c r="AO1731" i="1"/>
  <c r="AN1731" i="1"/>
  <c r="AM1731" i="1"/>
  <c r="AL1731" i="1"/>
  <c r="BE1730" i="1"/>
  <c r="BD1730" i="1"/>
  <c r="BC1730" i="1"/>
  <c r="BB1730" i="1"/>
  <c r="BA1730" i="1"/>
  <c r="AZ1730" i="1"/>
  <c r="AY1730" i="1"/>
  <c r="AX1730" i="1"/>
  <c r="AW1730" i="1"/>
  <c r="AV1730" i="1"/>
  <c r="AU1730" i="1"/>
  <c r="AT1730" i="1"/>
  <c r="AS1730" i="1"/>
  <c r="AR1730" i="1"/>
  <c r="AQ1730" i="1"/>
  <c r="AP1730" i="1"/>
  <c r="AO1730" i="1"/>
  <c r="AN1730" i="1"/>
  <c r="AM1730" i="1"/>
  <c r="AL1730" i="1"/>
  <c r="BE1729" i="1"/>
  <c r="BD1729" i="1"/>
  <c r="BC1729" i="1"/>
  <c r="BB1729" i="1"/>
  <c r="BA1729" i="1"/>
  <c r="AZ1729" i="1"/>
  <c r="AY1729" i="1"/>
  <c r="AX1729" i="1"/>
  <c r="AW1729" i="1"/>
  <c r="AV1729" i="1"/>
  <c r="AU1729" i="1"/>
  <c r="AT1729" i="1"/>
  <c r="AS1729" i="1"/>
  <c r="AR1729" i="1"/>
  <c r="AQ1729" i="1"/>
  <c r="AP1729" i="1"/>
  <c r="AO1729" i="1"/>
  <c r="AN1729" i="1"/>
  <c r="AM1729" i="1"/>
  <c r="AL1729" i="1"/>
  <c r="BE1728" i="1"/>
  <c r="BD1728" i="1"/>
  <c r="BC1728" i="1"/>
  <c r="BB1728" i="1"/>
  <c r="BA1728" i="1"/>
  <c r="AZ1728" i="1"/>
  <c r="AY1728" i="1"/>
  <c r="AX1728" i="1"/>
  <c r="AW1728" i="1"/>
  <c r="AV1728" i="1"/>
  <c r="AU1728" i="1"/>
  <c r="AT1728" i="1"/>
  <c r="AS1728" i="1"/>
  <c r="AR1728" i="1"/>
  <c r="AQ1728" i="1"/>
  <c r="AP1728" i="1"/>
  <c r="AO1728" i="1"/>
  <c r="AN1728" i="1"/>
  <c r="AM1728" i="1"/>
  <c r="AL1728" i="1"/>
  <c r="BE1727" i="1"/>
  <c r="BD1727" i="1"/>
  <c r="BC1727" i="1"/>
  <c r="BB1727" i="1"/>
  <c r="BA1727" i="1"/>
  <c r="AZ1727" i="1"/>
  <c r="AY1727" i="1"/>
  <c r="AX1727" i="1"/>
  <c r="AW1727" i="1"/>
  <c r="AV1727" i="1"/>
  <c r="AU1727" i="1"/>
  <c r="AT1727" i="1"/>
  <c r="AS1727" i="1"/>
  <c r="AR1727" i="1"/>
  <c r="AQ1727" i="1"/>
  <c r="AP1727" i="1"/>
  <c r="AO1727" i="1"/>
  <c r="AN1727" i="1"/>
  <c r="AM1727" i="1"/>
  <c r="AL1727" i="1"/>
  <c r="BE1726" i="1"/>
  <c r="BD1726" i="1"/>
  <c r="BC1726" i="1"/>
  <c r="BB1726" i="1"/>
  <c r="BA1726" i="1"/>
  <c r="AZ1726" i="1"/>
  <c r="AY1726" i="1"/>
  <c r="AX1726" i="1"/>
  <c r="AW1726" i="1"/>
  <c r="AV1726" i="1"/>
  <c r="AU1726" i="1"/>
  <c r="AT1726" i="1"/>
  <c r="AS1726" i="1"/>
  <c r="AR1726" i="1"/>
  <c r="AQ1726" i="1"/>
  <c r="AP1726" i="1"/>
  <c r="AO1726" i="1"/>
  <c r="AN1726" i="1"/>
  <c r="AM1726" i="1"/>
  <c r="AL1726" i="1"/>
  <c r="BE1725" i="1"/>
  <c r="BD1725" i="1"/>
  <c r="BC1725" i="1"/>
  <c r="BB1725" i="1"/>
  <c r="BA1725" i="1"/>
  <c r="AZ1725" i="1"/>
  <c r="AY1725" i="1"/>
  <c r="AX1725" i="1"/>
  <c r="AW1725" i="1"/>
  <c r="AV1725" i="1"/>
  <c r="AU1725" i="1"/>
  <c r="AT1725" i="1"/>
  <c r="AS1725" i="1"/>
  <c r="AR1725" i="1"/>
  <c r="AQ1725" i="1"/>
  <c r="AP1725" i="1"/>
  <c r="AO1725" i="1"/>
  <c r="AN1725" i="1"/>
  <c r="AM1725" i="1"/>
  <c r="AL1725" i="1"/>
  <c r="BE1724" i="1"/>
  <c r="BD1724" i="1"/>
  <c r="BC1724" i="1"/>
  <c r="BB1724" i="1"/>
  <c r="BA1724" i="1"/>
  <c r="AZ1724" i="1"/>
  <c r="AY1724" i="1"/>
  <c r="AX1724" i="1"/>
  <c r="AW1724" i="1"/>
  <c r="AV1724" i="1"/>
  <c r="AU1724" i="1"/>
  <c r="AT1724" i="1"/>
  <c r="AS1724" i="1"/>
  <c r="AR1724" i="1"/>
  <c r="AQ1724" i="1"/>
  <c r="AP1724" i="1"/>
  <c r="AO1724" i="1"/>
  <c r="AN1724" i="1"/>
  <c r="AM1724" i="1"/>
  <c r="AL1724" i="1"/>
  <c r="BE1723" i="1"/>
  <c r="BD1723" i="1"/>
  <c r="BC1723" i="1"/>
  <c r="BB1723" i="1"/>
  <c r="BA1723" i="1"/>
  <c r="AZ1723" i="1"/>
  <c r="AY1723" i="1"/>
  <c r="AX1723" i="1"/>
  <c r="AW1723" i="1"/>
  <c r="AV1723" i="1"/>
  <c r="AU1723" i="1"/>
  <c r="AT1723" i="1"/>
  <c r="AS1723" i="1"/>
  <c r="AR1723" i="1"/>
  <c r="AQ1723" i="1"/>
  <c r="AP1723" i="1"/>
  <c r="AO1723" i="1"/>
  <c r="AN1723" i="1"/>
  <c r="AM1723" i="1"/>
  <c r="AL1723" i="1"/>
  <c r="BE1722" i="1"/>
  <c r="BD1722" i="1"/>
  <c r="BC1722" i="1"/>
  <c r="BB1722" i="1"/>
  <c r="BA1722" i="1"/>
  <c r="AZ1722" i="1"/>
  <c r="AY1722" i="1"/>
  <c r="AX1722" i="1"/>
  <c r="AW1722" i="1"/>
  <c r="AV1722" i="1"/>
  <c r="AU1722" i="1"/>
  <c r="AT1722" i="1"/>
  <c r="AS1722" i="1"/>
  <c r="AR1722" i="1"/>
  <c r="AQ1722" i="1"/>
  <c r="AP1722" i="1"/>
  <c r="AO1722" i="1"/>
  <c r="AN1722" i="1"/>
  <c r="AM1722" i="1"/>
  <c r="AL1722" i="1"/>
  <c r="BE1721" i="1"/>
  <c r="BD1721" i="1"/>
  <c r="BC1721" i="1"/>
  <c r="BB1721" i="1"/>
  <c r="BA1721" i="1"/>
  <c r="AZ1721" i="1"/>
  <c r="AY1721" i="1"/>
  <c r="AX1721" i="1"/>
  <c r="AW1721" i="1"/>
  <c r="AV1721" i="1"/>
  <c r="AU1721" i="1"/>
  <c r="AT1721" i="1"/>
  <c r="AS1721" i="1"/>
  <c r="AR1721" i="1"/>
  <c r="AQ1721" i="1"/>
  <c r="AP1721" i="1"/>
  <c r="AO1721" i="1"/>
  <c r="AN1721" i="1"/>
  <c r="AM1721" i="1"/>
  <c r="AL1721" i="1"/>
  <c r="BE1720" i="1"/>
  <c r="BD1720" i="1"/>
  <c r="BC1720" i="1"/>
  <c r="BB1720" i="1"/>
  <c r="BA1720" i="1"/>
  <c r="AZ1720" i="1"/>
  <c r="AY1720" i="1"/>
  <c r="AX1720" i="1"/>
  <c r="AW1720" i="1"/>
  <c r="AV1720" i="1"/>
  <c r="AU1720" i="1"/>
  <c r="AT1720" i="1"/>
  <c r="AS1720" i="1"/>
  <c r="AR1720" i="1"/>
  <c r="AQ1720" i="1"/>
  <c r="AP1720" i="1"/>
  <c r="AO1720" i="1"/>
  <c r="AN1720" i="1"/>
  <c r="AM1720" i="1"/>
  <c r="AL1720" i="1"/>
  <c r="BE1719" i="1"/>
  <c r="BD1719" i="1"/>
  <c r="BC1719" i="1"/>
  <c r="BB1719" i="1"/>
  <c r="BA1719" i="1"/>
  <c r="AZ1719" i="1"/>
  <c r="AY1719" i="1"/>
  <c r="AX1719" i="1"/>
  <c r="AW1719" i="1"/>
  <c r="AV1719" i="1"/>
  <c r="AU1719" i="1"/>
  <c r="AT1719" i="1"/>
  <c r="AS1719" i="1"/>
  <c r="AR1719" i="1"/>
  <c r="AQ1719" i="1"/>
  <c r="AP1719" i="1"/>
  <c r="AO1719" i="1"/>
  <c r="AN1719" i="1"/>
  <c r="AM1719" i="1"/>
  <c r="AL1719" i="1"/>
  <c r="BE1718" i="1"/>
  <c r="BD1718" i="1"/>
  <c r="BC1718" i="1"/>
  <c r="BB1718" i="1"/>
  <c r="BA1718" i="1"/>
  <c r="AZ1718" i="1"/>
  <c r="AY1718" i="1"/>
  <c r="AX1718" i="1"/>
  <c r="AW1718" i="1"/>
  <c r="AV1718" i="1"/>
  <c r="AU1718" i="1"/>
  <c r="AT1718" i="1"/>
  <c r="AS1718" i="1"/>
  <c r="AR1718" i="1"/>
  <c r="AQ1718" i="1"/>
  <c r="AP1718" i="1"/>
  <c r="AO1718" i="1"/>
  <c r="AN1718" i="1"/>
  <c r="AM1718" i="1"/>
  <c r="AL1718" i="1"/>
  <c r="BE1717" i="1"/>
  <c r="BD1717" i="1"/>
  <c r="BC1717" i="1"/>
  <c r="BB1717" i="1"/>
  <c r="BA1717" i="1"/>
  <c r="AZ1717" i="1"/>
  <c r="AY1717" i="1"/>
  <c r="AX1717" i="1"/>
  <c r="AW1717" i="1"/>
  <c r="AV1717" i="1"/>
  <c r="AU1717" i="1"/>
  <c r="AT1717" i="1"/>
  <c r="AS1717" i="1"/>
  <c r="AR1717" i="1"/>
  <c r="AQ1717" i="1"/>
  <c r="AP1717" i="1"/>
  <c r="AO1717" i="1"/>
  <c r="AN1717" i="1"/>
  <c r="AM1717" i="1"/>
  <c r="AL1717" i="1"/>
  <c r="BE1716" i="1"/>
  <c r="BD1716" i="1"/>
  <c r="BC1716" i="1"/>
  <c r="BB1716" i="1"/>
  <c r="BA1716" i="1"/>
  <c r="AZ1716" i="1"/>
  <c r="AY1716" i="1"/>
  <c r="AX1716" i="1"/>
  <c r="AW1716" i="1"/>
  <c r="AV1716" i="1"/>
  <c r="AU1716" i="1"/>
  <c r="AT1716" i="1"/>
  <c r="AS1716" i="1"/>
  <c r="AR1716" i="1"/>
  <c r="AQ1716" i="1"/>
  <c r="AP1716" i="1"/>
  <c r="AO1716" i="1"/>
  <c r="AN1716" i="1"/>
  <c r="AM1716" i="1"/>
  <c r="AL1716" i="1"/>
  <c r="BE1715" i="1"/>
  <c r="BD1715" i="1"/>
  <c r="BC1715" i="1"/>
  <c r="BB1715" i="1"/>
  <c r="BA1715" i="1"/>
  <c r="AZ1715" i="1"/>
  <c r="AY1715" i="1"/>
  <c r="AX1715" i="1"/>
  <c r="AW1715" i="1"/>
  <c r="AV1715" i="1"/>
  <c r="AU1715" i="1"/>
  <c r="AT1715" i="1"/>
  <c r="AS1715" i="1"/>
  <c r="AR1715" i="1"/>
  <c r="AQ1715" i="1"/>
  <c r="AP1715" i="1"/>
  <c r="AO1715" i="1"/>
  <c r="AN1715" i="1"/>
  <c r="AM1715" i="1"/>
  <c r="AL1715" i="1"/>
  <c r="BE1714" i="1"/>
  <c r="BD1714" i="1"/>
  <c r="BC1714" i="1"/>
  <c r="BB1714" i="1"/>
  <c r="BA1714" i="1"/>
  <c r="AZ1714" i="1"/>
  <c r="AY1714" i="1"/>
  <c r="AX1714" i="1"/>
  <c r="AW1714" i="1"/>
  <c r="AV1714" i="1"/>
  <c r="AU1714" i="1"/>
  <c r="AT1714" i="1"/>
  <c r="AS1714" i="1"/>
  <c r="AR1714" i="1"/>
  <c r="AQ1714" i="1"/>
  <c r="AP1714" i="1"/>
  <c r="AO1714" i="1"/>
  <c r="AN1714" i="1"/>
  <c r="AM1714" i="1"/>
  <c r="AL1714" i="1"/>
  <c r="BE1713" i="1"/>
  <c r="BD1713" i="1"/>
  <c r="BC1713" i="1"/>
  <c r="BB1713" i="1"/>
  <c r="BA1713" i="1"/>
  <c r="AZ1713" i="1"/>
  <c r="AY1713" i="1"/>
  <c r="AX1713" i="1"/>
  <c r="AW1713" i="1"/>
  <c r="AV1713" i="1"/>
  <c r="AU1713" i="1"/>
  <c r="AT1713" i="1"/>
  <c r="AS1713" i="1"/>
  <c r="AR1713" i="1"/>
  <c r="AQ1713" i="1"/>
  <c r="AP1713" i="1"/>
  <c r="AO1713" i="1"/>
  <c r="AN1713" i="1"/>
  <c r="AM1713" i="1"/>
  <c r="AL1713" i="1"/>
  <c r="BE1712" i="1"/>
  <c r="BD1712" i="1"/>
  <c r="BC1712" i="1"/>
  <c r="BB1712" i="1"/>
  <c r="BA1712" i="1"/>
  <c r="AZ1712" i="1"/>
  <c r="AY1712" i="1"/>
  <c r="AX1712" i="1"/>
  <c r="AW1712" i="1"/>
  <c r="AV1712" i="1"/>
  <c r="AU1712" i="1"/>
  <c r="AT1712" i="1"/>
  <c r="AS1712" i="1"/>
  <c r="AR1712" i="1"/>
  <c r="AQ1712" i="1"/>
  <c r="AP1712" i="1"/>
  <c r="AO1712" i="1"/>
  <c r="AN1712" i="1"/>
  <c r="AM1712" i="1"/>
  <c r="AL1712" i="1"/>
  <c r="BE1711" i="1"/>
  <c r="BD1711" i="1"/>
  <c r="BC1711" i="1"/>
  <c r="BB1711" i="1"/>
  <c r="BA1711" i="1"/>
  <c r="AZ1711" i="1"/>
  <c r="AY1711" i="1"/>
  <c r="AX1711" i="1"/>
  <c r="AW1711" i="1"/>
  <c r="AV1711" i="1"/>
  <c r="AU1711" i="1"/>
  <c r="AT1711" i="1"/>
  <c r="AS1711" i="1"/>
  <c r="AR1711" i="1"/>
  <c r="AQ1711" i="1"/>
  <c r="AP1711" i="1"/>
  <c r="AO1711" i="1"/>
  <c r="AN1711" i="1"/>
  <c r="AM1711" i="1"/>
  <c r="AL1711" i="1"/>
  <c r="BE1710" i="1"/>
  <c r="BD1710" i="1"/>
  <c r="BC1710" i="1"/>
  <c r="BB1710" i="1"/>
  <c r="BA1710" i="1"/>
  <c r="AZ1710" i="1"/>
  <c r="AY1710" i="1"/>
  <c r="AX1710" i="1"/>
  <c r="AW1710" i="1"/>
  <c r="AV1710" i="1"/>
  <c r="AU1710" i="1"/>
  <c r="AT1710" i="1"/>
  <c r="AS1710" i="1"/>
  <c r="AR1710" i="1"/>
  <c r="AQ1710" i="1"/>
  <c r="AP1710" i="1"/>
  <c r="AO1710" i="1"/>
  <c r="AN1710" i="1"/>
  <c r="AM1710" i="1"/>
  <c r="AL1710" i="1"/>
  <c r="BE1709" i="1"/>
  <c r="BD1709" i="1"/>
  <c r="BC1709" i="1"/>
  <c r="BB1709" i="1"/>
  <c r="BA1709" i="1"/>
  <c r="AZ1709" i="1"/>
  <c r="AY1709" i="1"/>
  <c r="AX1709" i="1"/>
  <c r="AW1709" i="1"/>
  <c r="AV1709" i="1"/>
  <c r="AU1709" i="1"/>
  <c r="AT1709" i="1"/>
  <c r="AS1709" i="1"/>
  <c r="AR1709" i="1"/>
  <c r="AQ1709" i="1"/>
  <c r="AP1709" i="1"/>
  <c r="AO1709" i="1"/>
  <c r="AN1709" i="1"/>
  <c r="AM1709" i="1"/>
  <c r="AL1709" i="1"/>
  <c r="BE1708" i="1"/>
  <c r="BD1708" i="1"/>
  <c r="BC1708" i="1"/>
  <c r="BB1708" i="1"/>
  <c r="BA1708" i="1"/>
  <c r="AZ1708" i="1"/>
  <c r="AY1708" i="1"/>
  <c r="AX1708" i="1"/>
  <c r="AW1708" i="1"/>
  <c r="AV1708" i="1"/>
  <c r="AU1708" i="1"/>
  <c r="AT1708" i="1"/>
  <c r="AS1708" i="1"/>
  <c r="AR1708" i="1"/>
  <c r="AQ1708" i="1"/>
  <c r="AP1708" i="1"/>
  <c r="AO1708" i="1"/>
  <c r="AN1708" i="1"/>
  <c r="AM1708" i="1"/>
  <c r="AL1708" i="1"/>
  <c r="BE1707" i="1"/>
  <c r="BD1707" i="1"/>
  <c r="BC1707" i="1"/>
  <c r="BB1707" i="1"/>
  <c r="BA1707" i="1"/>
  <c r="AZ1707" i="1"/>
  <c r="AY1707" i="1"/>
  <c r="AX1707" i="1"/>
  <c r="AW1707" i="1"/>
  <c r="AV1707" i="1"/>
  <c r="AU1707" i="1"/>
  <c r="AT1707" i="1"/>
  <c r="AS1707" i="1"/>
  <c r="AR1707" i="1"/>
  <c r="AQ1707" i="1"/>
  <c r="AP1707" i="1"/>
  <c r="AO1707" i="1"/>
  <c r="AN1707" i="1"/>
  <c r="AM1707" i="1"/>
  <c r="AL1707" i="1"/>
  <c r="BE1706" i="1"/>
  <c r="BD1706" i="1"/>
  <c r="BC1706" i="1"/>
  <c r="BB1706" i="1"/>
  <c r="BA1706" i="1"/>
  <c r="AZ1706" i="1"/>
  <c r="AY1706" i="1"/>
  <c r="AX1706" i="1"/>
  <c r="AW1706" i="1"/>
  <c r="AV1706" i="1"/>
  <c r="AU1706" i="1"/>
  <c r="AT1706" i="1"/>
  <c r="AS1706" i="1"/>
  <c r="AR1706" i="1"/>
  <c r="AQ1706" i="1"/>
  <c r="AP1706" i="1"/>
  <c r="AO1706" i="1"/>
  <c r="AN1706" i="1"/>
  <c r="AM1706" i="1"/>
  <c r="AL1706" i="1"/>
  <c r="BE1705" i="1"/>
  <c r="BD1705" i="1"/>
  <c r="BC1705" i="1"/>
  <c r="BB1705" i="1"/>
  <c r="BA1705" i="1"/>
  <c r="AZ1705" i="1"/>
  <c r="AY1705" i="1"/>
  <c r="AX1705" i="1"/>
  <c r="AW1705" i="1"/>
  <c r="AV1705" i="1"/>
  <c r="AU1705" i="1"/>
  <c r="AT1705" i="1"/>
  <c r="AS1705" i="1"/>
  <c r="AR1705" i="1"/>
  <c r="AQ1705" i="1"/>
  <c r="AP1705" i="1"/>
  <c r="AO1705" i="1"/>
  <c r="AN1705" i="1"/>
  <c r="AM1705" i="1"/>
  <c r="AL1705" i="1"/>
  <c r="BE1704" i="1"/>
  <c r="BD1704" i="1"/>
  <c r="BC1704" i="1"/>
  <c r="BB1704" i="1"/>
  <c r="BA1704" i="1"/>
  <c r="AZ1704" i="1"/>
  <c r="AY1704" i="1"/>
  <c r="AX1704" i="1"/>
  <c r="AW1704" i="1"/>
  <c r="AV1704" i="1"/>
  <c r="AU1704" i="1"/>
  <c r="AT1704" i="1"/>
  <c r="AS1704" i="1"/>
  <c r="AR1704" i="1"/>
  <c r="AQ1704" i="1"/>
  <c r="AP1704" i="1"/>
  <c r="AO1704" i="1"/>
  <c r="AN1704" i="1"/>
  <c r="AM1704" i="1"/>
  <c r="AL1704" i="1"/>
  <c r="BE1703" i="1"/>
  <c r="BD1703" i="1"/>
  <c r="BC1703" i="1"/>
  <c r="BB1703" i="1"/>
  <c r="BA1703" i="1"/>
  <c r="AZ1703" i="1"/>
  <c r="AY1703" i="1"/>
  <c r="AX1703" i="1"/>
  <c r="AW1703" i="1"/>
  <c r="AV1703" i="1"/>
  <c r="AU1703" i="1"/>
  <c r="AT1703" i="1"/>
  <c r="AS1703" i="1"/>
  <c r="AR1703" i="1"/>
  <c r="AQ1703" i="1"/>
  <c r="AP1703" i="1"/>
  <c r="AO1703" i="1"/>
  <c r="AN1703" i="1"/>
  <c r="AM1703" i="1"/>
  <c r="AL1703" i="1"/>
  <c r="BE1702" i="1"/>
  <c r="BD1702" i="1"/>
  <c r="BC1702" i="1"/>
  <c r="BB1702" i="1"/>
  <c r="BA1702" i="1"/>
  <c r="AZ1702" i="1"/>
  <c r="AY1702" i="1"/>
  <c r="AX1702" i="1"/>
  <c r="AW1702" i="1"/>
  <c r="AV1702" i="1"/>
  <c r="AU1702" i="1"/>
  <c r="AT1702" i="1"/>
  <c r="AS1702" i="1"/>
  <c r="AR1702" i="1"/>
  <c r="AQ1702" i="1"/>
  <c r="AP1702" i="1"/>
  <c r="AO1702" i="1"/>
  <c r="AN1702" i="1"/>
  <c r="AM1702" i="1"/>
  <c r="AL1702" i="1"/>
  <c r="BE1701" i="1"/>
  <c r="BD1701" i="1"/>
  <c r="BC1701" i="1"/>
  <c r="BB1701" i="1"/>
  <c r="BA1701" i="1"/>
  <c r="AZ1701" i="1"/>
  <c r="AY1701" i="1"/>
  <c r="AX1701" i="1"/>
  <c r="AW1701" i="1"/>
  <c r="AV1701" i="1"/>
  <c r="AU1701" i="1"/>
  <c r="AT1701" i="1"/>
  <c r="AS1701" i="1"/>
  <c r="AR1701" i="1"/>
  <c r="AQ1701" i="1"/>
  <c r="AP1701" i="1"/>
  <c r="AO1701" i="1"/>
  <c r="AN1701" i="1"/>
  <c r="AM1701" i="1"/>
  <c r="AL1701" i="1"/>
  <c r="BE1700" i="1"/>
  <c r="BD1700" i="1"/>
  <c r="BC1700" i="1"/>
  <c r="BB1700" i="1"/>
  <c r="BA1700" i="1"/>
  <c r="AZ1700" i="1"/>
  <c r="AY1700" i="1"/>
  <c r="AX1700" i="1"/>
  <c r="AW1700" i="1"/>
  <c r="AV1700" i="1"/>
  <c r="AU1700" i="1"/>
  <c r="AT1700" i="1"/>
  <c r="AS1700" i="1"/>
  <c r="AR1700" i="1"/>
  <c r="AQ1700" i="1"/>
  <c r="AP1700" i="1"/>
  <c r="AO1700" i="1"/>
  <c r="AN1700" i="1"/>
  <c r="AM1700" i="1"/>
  <c r="AL1700" i="1"/>
  <c r="BE1699" i="1"/>
  <c r="BD1699" i="1"/>
  <c r="BC1699" i="1"/>
  <c r="BB1699" i="1"/>
  <c r="BA1699" i="1"/>
  <c r="AZ1699" i="1"/>
  <c r="AY1699" i="1"/>
  <c r="AX1699" i="1"/>
  <c r="AW1699" i="1"/>
  <c r="AV1699" i="1"/>
  <c r="AU1699" i="1"/>
  <c r="AT1699" i="1"/>
  <c r="AS1699" i="1"/>
  <c r="AR1699" i="1"/>
  <c r="AQ1699" i="1"/>
  <c r="AP1699" i="1"/>
  <c r="AO1699" i="1"/>
  <c r="AN1699" i="1"/>
  <c r="AM1699" i="1"/>
  <c r="AL1699" i="1"/>
  <c r="BE1698" i="1"/>
  <c r="BD1698" i="1"/>
  <c r="BC1698" i="1"/>
  <c r="BB1698" i="1"/>
  <c r="BA1698" i="1"/>
  <c r="AZ1698" i="1"/>
  <c r="AY1698" i="1"/>
  <c r="AX1698" i="1"/>
  <c r="AW1698" i="1"/>
  <c r="AV1698" i="1"/>
  <c r="AU1698" i="1"/>
  <c r="AT1698" i="1"/>
  <c r="AS1698" i="1"/>
  <c r="AR1698" i="1"/>
  <c r="AQ1698" i="1"/>
  <c r="AP1698" i="1"/>
  <c r="AO1698" i="1"/>
  <c r="AN1698" i="1"/>
  <c r="AM1698" i="1"/>
  <c r="AL1698" i="1"/>
  <c r="BE1697" i="1"/>
  <c r="BD1697" i="1"/>
  <c r="BC1697" i="1"/>
  <c r="BB1697" i="1"/>
  <c r="BA1697" i="1"/>
  <c r="AZ1697" i="1"/>
  <c r="AY1697" i="1"/>
  <c r="AX1697" i="1"/>
  <c r="AW1697" i="1"/>
  <c r="AV1697" i="1"/>
  <c r="AU1697" i="1"/>
  <c r="AT1697" i="1"/>
  <c r="AS1697" i="1"/>
  <c r="AR1697" i="1"/>
  <c r="AQ1697" i="1"/>
  <c r="AP1697" i="1"/>
  <c r="AO1697" i="1"/>
  <c r="AN1697" i="1"/>
  <c r="AM1697" i="1"/>
  <c r="AL1697" i="1"/>
  <c r="BE1696" i="1"/>
  <c r="BD1696" i="1"/>
  <c r="BC1696" i="1"/>
  <c r="BB1696" i="1"/>
  <c r="BA1696" i="1"/>
  <c r="AZ1696" i="1"/>
  <c r="AY1696" i="1"/>
  <c r="AX1696" i="1"/>
  <c r="AW1696" i="1"/>
  <c r="AV1696" i="1"/>
  <c r="AU1696" i="1"/>
  <c r="AT1696" i="1"/>
  <c r="AS1696" i="1"/>
  <c r="AR1696" i="1"/>
  <c r="AQ1696" i="1"/>
  <c r="AP1696" i="1"/>
  <c r="AO1696" i="1"/>
  <c r="AN1696" i="1"/>
  <c r="AM1696" i="1"/>
  <c r="AL1696" i="1"/>
  <c r="BE1695" i="1"/>
  <c r="BD1695" i="1"/>
  <c r="BC1695" i="1"/>
  <c r="BB1695" i="1"/>
  <c r="BA1695" i="1"/>
  <c r="AZ1695" i="1"/>
  <c r="AY1695" i="1"/>
  <c r="AX1695" i="1"/>
  <c r="AW1695" i="1"/>
  <c r="AV1695" i="1"/>
  <c r="AU1695" i="1"/>
  <c r="AT1695" i="1"/>
  <c r="AS1695" i="1"/>
  <c r="AR1695" i="1"/>
  <c r="AQ1695" i="1"/>
  <c r="AP1695" i="1"/>
  <c r="AO1695" i="1"/>
  <c r="AN1695" i="1"/>
  <c r="AM1695" i="1"/>
  <c r="AL1695" i="1"/>
  <c r="BE1694" i="1"/>
  <c r="BD1694" i="1"/>
  <c r="BC1694" i="1"/>
  <c r="BB1694" i="1"/>
  <c r="BA1694" i="1"/>
  <c r="AZ1694" i="1"/>
  <c r="AY1694" i="1"/>
  <c r="AX1694" i="1"/>
  <c r="AW1694" i="1"/>
  <c r="AV1694" i="1"/>
  <c r="AU1694" i="1"/>
  <c r="AT1694" i="1"/>
  <c r="AS1694" i="1"/>
  <c r="AR1694" i="1"/>
  <c r="AQ1694" i="1"/>
  <c r="AP1694" i="1"/>
  <c r="AO1694" i="1"/>
  <c r="AN1694" i="1"/>
  <c r="AM1694" i="1"/>
  <c r="AL1694" i="1"/>
  <c r="BE1693" i="1"/>
  <c r="BD1693" i="1"/>
  <c r="BC1693" i="1"/>
  <c r="BB1693" i="1"/>
  <c r="BA1693" i="1"/>
  <c r="AZ1693" i="1"/>
  <c r="AY1693" i="1"/>
  <c r="AX1693" i="1"/>
  <c r="AW1693" i="1"/>
  <c r="AV1693" i="1"/>
  <c r="AU1693" i="1"/>
  <c r="AT1693" i="1"/>
  <c r="AS1693" i="1"/>
  <c r="AR1693" i="1"/>
  <c r="AQ1693" i="1"/>
  <c r="AP1693" i="1"/>
  <c r="AO1693" i="1"/>
  <c r="AN1693" i="1"/>
  <c r="AM1693" i="1"/>
  <c r="AL1693" i="1"/>
  <c r="BE1692" i="1"/>
  <c r="BD1692" i="1"/>
  <c r="BC1692" i="1"/>
  <c r="BB1692" i="1"/>
  <c r="BA1692" i="1"/>
  <c r="AZ1692" i="1"/>
  <c r="AY1692" i="1"/>
  <c r="AX1692" i="1"/>
  <c r="AW1692" i="1"/>
  <c r="AV1692" i="1"/>
  <c r="AU1692" i="1"/>
  <c r="AT1692" i="1"/>
  <c r="AS1692" i="1"/>
  <c r="AR1692" i="1"/>
  <c r="AQ1692" i="1"/>
  <c r="AP1692" i="1"/>
  <c r="AO1692" i="1"/>
  <c r="AN1692" i="1"/>
  <c r="AM1692" i="1"/>
  <c r="AL1692" i="1"/>
  <c r="BE1691" i="1"/>
  <c r="BD1691" i="1"/>
  <c r="BC1691" i="1"/>
  <c r="BB1691" i="1"/>
  <c r="BA1691" i="1"/>
  <c r="AZ1691" i="1"/>
  <c r="AY1691" i="1"/>
  <c r="AX1691" i="1"/>
  <c r="AW1691" i="1"/>
  <c r="AV1691" i="1"/>
  <c r="AU1691" i="1"/>
  <c r="AT1691" i="1"/>
  <c r="AS1691" i="1"/>
  <c r="AR1691" i="1"/>
  <c r="AQ1691" i="1"/>
  <c r="AP1691" i="1"/>
  <c r="AO1691" i="1"/>
  <c r="AN1691" i="1"/>
  <c r="AM1691" i="1"/>
  <c r="AL1691" i="1"/>
  <c r="BE1690" i="1"/>
  <c r="BD1690" i="1"/>
  <c r="BC1690" i="1"/>
  <c r="BB1690" i="1"/>
  <c r="BA1690" i="1"/>
  <c r="AZ1690" i="1"/>
  <c r="AY1690" i="1"/>
  <c r="AX1690" i="1"/>
  <c r="AW1690" i="1"/>
  <c r="AV1690" i="1"/>
  <c r="AU1690" i="1"/>
  <c r="AT1690" i="1"/>
  <c r="AS1690" i="1"/>
  <c r="AR1690" i="1"/>
  <c r="AQ1690" i="1"/>
  <c r="AP1690" i="1"/>
  <c r="AO1690" i="1"/>
  <c r="AN1690" i="1"/>
  <c r="AM1690" i="1"/>
  <c r="AL1690" i="1"/>
  <c r="BE1689" i="1"/>
  <c r="BD1689" i="1"/>
  <c r="BC1689" i="1"/>
  <c r="BB1689" i="1"/>
  <c r="BA1689" i="1"/>
  <c r="AZ1689" i="1"/>
  <c r="AY1689" i="1"/>
  <c r="AX1689" i="1"/>
  <c r="AW1689" i="1"/>
  <c r="AV1689" i="1"/>
  <c r="AU1689" i="1"/>
  <c r="AT1689" i="1"/>
  <c r="AS1689" i="1"/>
  <c r="AR1689" i="1"/>
  <c r="AQ1689" i="1"/>
  <c r="AP1689" i="1"/>
  <c r="AO1689" i="1"/>
  <c r="AN1689" i="1"/>
  <c r="AM1689" i="1"/>
  <c r="AL1689" i="1"/>
  <c r="BE1688" i="1"/>
  <c r="BD1688" i="1"/>
  <c r="BC1688" i="1"/>
  <c r="BB1688" i="1"/>
  <c r="BA1688" i="1"/>
  <c r="AZ1688" i="1"/>
  <c r="AY1688" i="1"/>
  <c r="AX1688" i="1"/>
  <c r="AW1688" i="1"/>
  <c r="AV1688" i="1"/>
  <c r="AU1688" i="1"/>
  <c r="AT1688" i="1"/>
  <c r="AS1688" i="1"/>
  <c r="AR1688" i="1"/>
  <c r="AQ1688" i="1"/>
  <c r="AP1688" i="1"/>
  <c r="AO1688" i="1"/>
  <c r="AN1688" i="1"/>
  <c r="AM1688" i="1"/>
  <c r="AL1688" i="1"/>
  <c r="BE1687" i="1"/>
  <c r="BD1687" i="1"/>
  <c r="BC1687" i="1"/>
  <c r="BB1687" i="1"/>
  <c r="BA1687" i="1"/>
  <c r="AZ1687" i="1"/>
  <c r="AY1687" i="1"/>
  <c r="AX1687" i="1"/>
  <c r="AW1687" i="1"/>
  <c r="AV1687" i="1"/>
  <c r="AU1687" i="1"/>
  <c r="AT1687" i="1"/>
  <c r="AS1687" i="1"/>
  <c r="AR1687" i="1"/>
  <c r="AQ1687" i="1"/>
  <c r="AP1687" i="1"/>
  <c r="AO1687" i="1"/>
  <c r="AN1687" i="1"/>
  <c r="AM1687" i="1"/>
  <c r="AL1687" i="1"/>
  <c r="BE1686" i="1"/>
  <c r="BD1686" i="1"/>
  <c r="BC1686" i="1"/>
  <c r="BB1686" i="1"/>
  <c r="BA1686" i="1"/>
  <c r="AZ1686" i="1"/>
  <c r="AY1686" i="1"/>
  <c r="AX1686" i="1"/>
  <c r="AW1686" i="1"/>
  <c r="AV1686" i="1"/>
  <c r="AU1686" i="1"/>
  <c r="AT1686" i="1"/>
  <c r="AS1686" i="1"/>
  <c r="AR1686" i="1"/>
  <c r="AQ1686" i="1"/>
  <c r="AP1686" i="1"/>
  <c r="AO1686" i="1"/>
  <c r="AN1686" i="1"/>
  <c r="AM1686" i="1"/>
  <c r="AL1686" i="1"/>
  <c r="BE1685" i="1"/>
  <c r="BD1685" i="1"/>
  <c r="BC1685" i="1"/>
  <c r="BB1685" i="1"/>
  <c r="BA1685" i="1"/>
  <c r="AZ1685" i="1"/>
  <c r="AY1685" i="1"/>
  <c r="AX1685" i="1"/>
  <c r="AW1685" i="1"/>
  <c r="AV1685" i="1"/>
  <c r="AU1685" i="1"/>
  <c r="AT1685" i="1"/>
  <c r="AS1685" i="1"/>
  <c r="AR1685" i="1"/>
  <c r="AQ1685" i="1"/>
  <c r="AP1685" i="1"/>
  <c r="AO1685" i="1"/>
  <c r="AN1685" i="1"/>
  <c r="AM1685" i="1"/>
  <c r="AL1685" i="1"/>
  <c r="BE1684" i="1"/>
  <c r="BD1684" i="1"/>
  <c r="BC1684" i="1"/>
  <c r="BB1684" i="1"/>
  <c r="BA1684" i="1"/>
  <c r="AZ1684" i="1"/>
  <c r="AY1684" i="1"/>
  <c r="AX1684" i="1"/>
  <c r="AW1684" i="1"/>
  <c r="AV1684" i="1"/>
  <c r="AU1684" i="1"/>
  <c r="AT1684" i="1"/>
  <c r="AS1684" i="1"/>
  <c r="AR1684" i="1"/>
  <c r="AQ1684" i="1"/>
  <c r="AP1684" i="1"/>
  <c r="AO1684" i="1"/>
  <c r="AN1684" i="1"/>
  <c r="AM1684" i="1"/>
  <c r="AL1684" i="1"/>
  <c r="BE1683" i="1"/>
  <c r="BD1683" i="1"/>
  <c r="BC1683" i="1"/>
  <c r="BB1683" i="1"/>
  <c r="BA1683" i="1"/>
  <c r="AZ1683" i="1"/>
  <c r="AY1683" i="1"/>
  <c r="AX1683" i="1"/>
  <c r="AW1683" i="1"/>
  <c r="AV1683" i="1"/>
  <c r="AU1683" i="1"/>
  <c r="AT1683" i="1"/>
  <c r="AS1683" i="1"/>
  <c r="AR1683" i="1"/>
  <c r="AQ1683" i="1"/>
  <c r="AP1683" i="1"/>
  <c r="AO1683" i="1"/>
  <c r="AN1683" i="1"/>
  <c r="AM1683" i="1"/>
  <c r="AL1683" i="1"/>
  <c r="BE1682" i="1"/>
  <c r="BD1682" i="1"/>
  <c r="BC1682" i="1"/>
  <c r="BB1682" i="1"/>
  <c r="BA1682" i="1"/>
  <c r="AZ1682" i="1"/>
  <c r="AY1682" i="1"/>
  <c r="AX1682" i="1"/>
  <c r="AW1682" i="1"/>
  <c r="AV1682" i="1"/>
  <c r="AU1682" i="1"/>
  <c r="AT1682" i="1"/>
  <c r="AS1682" i="1"/>
  <c r="AR1682" i="1"/>
  <c r="AQ1682" i="1"/>
  <c r="AP1682" i="1"/>
  <c r="AO1682" i="1"/>
  <c r="AN1682" i="1"/>
  <c r="AM1682" i="1"/>
  <c r="AL1682" i="1"/>
  <c r="BE1681" i="1"/>
  <c r="BD1681" i="1"/>
  <c r="BC1681" i="1"/>
  <c r="BB1681" i="1"/>
  <c r="BA1681" i="1"/>
  <c r="AZ1681" i="1"/>
  <c r="AY1681" i="1"/>
  <c r="AX1681" i="1"/>
  <c r="AW1681" i="1"/>
  <c r="AV1681" i="1"/>
  <c r="AU1681" i="1"/>
  <c r="AT1681" i="1"/>
  <c r="AS1681" i="1"/>
  <c r="AR1681" i="1"/>
  <c r="AQ1681" i="1"/>
  <c r="AP1681" i="1"/>
  <c r="AO1681" i="1"/>
  <c r="AN1681" i="1"/>
  <c r="AM1681" i="1"/>
  <c r="AL1681" i="1"/>
  <c r="BE1680" i="1"/>
  <c r="BD1680" i="1"/>
  <c r="BC1680" i="1"/>
  <c r="BB1680" i="1"/>
  <c r="BA1680" i="1"/>
  <c r="AZ1680" i="1"/>
  <c r="AY1680" i="1"/>
  <c r="AX1680" i="1"/>
  <c r="AW1680" i="1"/>
  <c r="AV1680" i="1"/>
  <c r="AU1680" i="1"/>
  <c r="AT1680" i="1"/>
  <c r="AS1680" i="1"/>
  <c r="AR1680" i="1"/>
  <c r="AQ1680" i="1"/>
  <c r="AP1680" i="1"/>
  <c r="AO1680" i="1"/>
  <c r="AN1680" i="1"/>
  <c r="AM1680" i="1"/>
  <c r="AL1680" i="1"/>
  <c r="BE1679" i="1"/>
  <c r="BD1679" i="1"/>
  <c r="BC1679" i="1"/>
  <c r="BB1679" i="1"/>
  <c r="BA1679" i="1"/>
  <c r="AZ1679" i="1"/>
  <c r="AY1679" i="1"/>
  <c r="AX1679" i="1"/>
  <c r="AW1679" i="1"/>
  <c r="AV1679" i="1"/>
  <c r="AU1679" i="1"/>
  <c r="AT1679" i="1"/>
  <c r="AS1679" i="1"/>
  <c r="AR1679" i="1"/>
  <c r="AQ1679" i="1"/>
  <c r="AP1679" i="1"/>
  <c r="AO1679" i="1"/>
  <c r="AN1679" i="1"/>
  <c r="AM1679" i="1"/>
  <c r="AL1679" i="1"/>
  <c r="BE1678" i="1"/>
  <c r="BD1678" i="1"/>
  <c r="BC1678" i="1"/>
  <c r="BB1678" i="1"/>
  <c r="BA1678" i="1"/>
  <c r="AZ1678" i="1"/>
  <c r="AY1678" i="1"/>
  <c r="AX1678" i="1"/>
  <c r="AW1678" i="1"/>
  <c r="AV1678" i="1"/>
  <c r="AU1678" i="1"/>
  <c r="AT1678" i="1"/>
  <c r="AS1678" i="1"/>
  <c r="AR1678" i="1"/>
  <c r="AQ1678" i="1"/>
  <c r="AP1678" i="1"/>
  <c r="AO1678" i="1"/>
  <c r="AN1678" i="1"/>
  <c r="AM1678" i="1"/>
  <c r="AL1678" i="1"/>
  <c r="BE1677" i="1"/>
  <c r="BD1677" i="1"/>
  <c r="BC1677" i="1"/>
  <c r="BB1677" i="1"/>
  <c r="BA1677" i="1"/>
  <c r="AZ1677" i="1"/>
  <c r="AY1677" i="1"/>
  <c r="AX1677" i="1"/>
  <c r="AW1677" i="1"/>
  <c r="AV1677" i="1"/>
  <c r="AU1677" i="1"/>
  <c r="AT1677" i="1"/>
  <c r="AS1677" i="1"/>
  <c r="AR1677" i="1"/>
  <c r="AQ1677" i="1"/>
  <c r="AP1677" i="1"/>
  <c r="AO1677" i="1"/>
  <c r="AN1677" i="1"/>
  <c r="AM1677" i="1"/>
  <c r="AL1677" i="1"/>
  <c r="BE1676" i="1"/>
  <c r="BD1676" i="1"/>
  <c r="BC1676" i="1"/>
  <c r="BB1676" i="1"/>
  <c r="BA1676" i="1"/>
  <c r="AZ1676" i="1"/>
  <c r="AY1676" i="1"/>
  <c r="AX1676" i="1"/>
  <c r="AW1676" i="1"/>
  <c r="AV1676" i="1"/>
  <c r="AU1676" i="1"/>
  <c r="AT1676" i="1"/>
  <c r="AS1676" i="1"/>
  <c r="AR1676" i="1"/>
  <c r="AQ1676" i="1"/>
  <c r="AP1676" i="1"/>
  <c r="AO1676" i="1"/>
  <c r="AN1676" i="1"/>
  <c r="AM1676" i="1"/>
  <c r="AL1676" i="1"/>
  <c r="BE1675" i="1"/>
  <c r="BD1675" i="1"/>
  <c r="BC1675" i="1"/>
  <c r="BB1675" i="1"/>
  <c r="BA1675" i="1"/>
  <c r="AZ1675" i="1"/>
  <c r="AY1675" i="1"/>
  <c r="AX1675" i="1"/>
  <c r="AW1675" i="1"/>
  <c r="AV1675" i="1"/>
  <c r="AU1675" i="1"/>
  <c r="AT1675" i="1"/>
  <c r="AS1675" i="1"/>
  <c r="AR1675" i="1"/>
  <c r="AQ1675" i="1"/>
  <c r="AP1675" i="1"/>
  <c r="AO1675" i="1"/>
  <c r="AN1675" i="1"/>
  <c r="AM1675" i="1"/>
  <c r="AL1675" i="1"/>
  <c r="BE1674" i="1"/>
  <c r="BD1674" i="1"/>
  <c r="BC1674" i="1"/>
  <c r="BB1674" i="1"/>
  <c r="BA1674" i="1"/>
  <c r="AZ1674" i="1"/>
  <c r="AY1674" i="1"/>
  <c r="AX1674" i="1"/>
  <c r="AW1674" i="1"/>
  <c r="AV1674" i="1"/>
  <c r="AU1674" i="1"/>
  <c r="AT1674" i="1"/>
  <c r="AS1674" i="1"/>
  <c r="AR1674" i="1"/>
  <c r="AQ1674" i="1"/>
  <c r="AP1674" i="1"/>
  <c r="AO1674" i="1"/>
  <c r="AN1674" i="1"/>
  <c r="AM1674" i="1"/>
  <c r="AL1674" i="1"/>
  <c r="BE1673" i="1"/>
  <c r="BD1673" i="1"/>
  <c r="BC1673" i="1"/>
  <c r="BB1673" i="1"/>
  <c r="BA1673" i="1"/>
  <c r="AZ1673" i="1"/>
  <c r="AY1673" i="1"/>
  <c r="AX1673" i="1"/>
  <c r="AW1673" i="1"/>
  <c r="AV1673" i="1"/>
  <c r="AU1673" i="1"/>
  <c r="AT1673" i="1"/>
  <c r="AS1673" i="1"/>
  <c r="AR1673" i="1"/>
  <c r="AQ1673" i="1"/>
  <c r="AP1673" i="1"/>
  <c r="AO1673" i="1"/>
  <c r="AN1673" i="1"/>
  <c r="AM1673" i="1"/>
  <c r="AL1673" i="1"/>
  <c r="BE1672" i="1"/>
  <c r="BD1672" i="1"/>
  <c r="BC1672" i="1"/>
  <c r="BB1672" i="1"/>
  <c r="BA1672" i="1"/>
  <c r="AZ1672" i="1"/>
  <c r="AY1672" i="1"/>
  <c r="AX1672" i="1"/>
  <c r="AW1672" i="1"/>
  <c r="AV1672" i="1"/>
  <c r="AU1672" i="1"/>
  <c r="AT1672" i="1"/>
  <c r="AS1672" i="1"/>
  <c r="AR1672" i="1"/>
  <c r="AQ1672" i="1"/>
  <c r="AP1672" i="1"/>
  <c r="AO1672" i="1"/>
  <c r="AN1672" i="1"/>
  <c r="AM1672" i="1"/>
  <c r="AL1672" i="1"/>
  <c r="BE1671" i="1"/>
  <c r="BD1671" i="1"/>
  <c r="BC1671" i="1"/>
  <c r="BB1671" i="1"/>
  <c r="BA1671" i="1"/>
  <c r="AZ1671" i="1"/>
  <c r="AY1671" i="1"/>
  <c r="AX1671" i="1"/>
  <c r="AW1671" i="1"/>
  <c r="AV1671" i="1"/>
  <c r="AU1671" i="1"/>
  <c r="AT1671" i="1"/>
  <c r="AS1671" i="1"/>
  <c r="AR1671" i="1"/>
  <c r="AQ1671" i="1"/>
  <c r="AP1671" i="1"/>
  <c r="AO1671" i="1"/>
  <c r="AN1671" i="1"/>
  <c r="AM1671" i="1"/>
  <c r="AL1671" i="1"/>
  <c r="BE1670" i="1"/>
  <c r="BD1670" i="1"/>
  <c r="BC1670" i="1"/>
  <c r="BB1670" i="1"/>
  <c r="BA1670" i="1"/>
  <c r="AZ1670" i="1"/>
  <c r="AY1670" i="1"/>
  <c r="AX1670" i="1"/>
  <c r="AW1670" i="1"/>
  <c r="AV1670" i="1"/>
  <c r="AU1670" i="1"/>
  <c r="AT1670" i="1"/>
  <c r="AS1670" i="1"/>
  <c r="AR1670" i="1"/>
  <c r="AQ1670" i="1"/>
  <c r="AP1670" i="1"/>
  <c r="AO1670" i="1"/>
  <c r="AN1670" i="1"/>
  <c r="AM1670" i="1"/>
  <c r="AL1670" i="1"/>
  <c r="BE1669" i="1"/>
  <c r="BD1669" i="1"/>
  <c r="BC1669" i="1"/>
  <c r="BB1669" i="1"/>
  <c r="BA1669" i="1"/>
  <c r="AZ1669" i="1"/>
  <c r="AY1669" i="1"/>
  <c r="AX1669" i="1"/>
  <c r="AW1669" i="1"/>
  <c r="AV1669" i="1"/>
  <c r="AU1669" i="1"/>
  <c r="AT1669" i="1"/>
  <c r="AS1669" i="1"/>
  <c r="AR1669" i="1"/>
  <c r="AQ1669" i="1"/>
  <c r="AP1669" i="1"/>
  <c r="AO1669" i="1"/>
  <c r="AN1669" i="1"/>
  <c r="AM1669" i="1"/>
  <c r="AL1669" i="1"/>
  <c r="BE1668" i="1"/>
  <c r="BD1668" i="1"/>
  <c r="BC1668" i="1"/>
  <c r="BB1668" i="1"/>
  <c r="BA1668" i="1"/>
  <c r="AZ1668" i="1"/>
  <c r="AY1668" i="1"/>
  <c r="AX1668" i="1"/>
  <c r="AW1668" i="1"/>
  <c r="AV1668" i="1"/>
  <c r="AU1668" i="1"/>
  <c r="AT1668" i="1"/>
  <c r="AS1668" i="1"/>
  <c r="AR1668" i="1"/>
  <c r="AQ1668" i="1"/>
  <c r="AP1668" i="1"/>
  <c r="AO1668" i="1"/>
  <c r="AN1668" i="1"/>
  <c r="AM1668" i="1"/>
  <c r="AL1668" i="1"/>
  <c r="BE1667" i="1"/>
  <c r="BD1667" i="1"/>
  <c r="BC1667" i="1"/>
  <c r="BB1667" i="1"/>
  <c r="BA1667" i="1"/>
  <c r="AZ1667" i="1"/>
  <c r="AY1667" i="1"/>
  <c r="AX1667" i="1"/>
  <c r="AW1667" i="1"/>
  <c r="AV1667" i="1"/>
  <c r="AU1667" i="1"/>
  <c r="AT1667" i="1"/>
  <c r="AS1667" i="1"/>
  <c r="AR1667" i="1"/>
  <c r="AQ1667" i="1"/>
  <c r="AP1667" i="1"/>
  <c r="AO1667" i="1"/>
  <c r="AN1667" i="1"/>
  <c r="AM1667" i="1"/>
  <c r="AL1667" i="1"/>
  <c r="BE1666" i="1"/>
  <c r="BD1666" i="1"/>
  <c r="BC1666" i="1"/>
  <c r="BB1666" i="1"/>
  <c r="BA1666" i="1"/>
  <c r="AZ1666" i="1"/>
  <c r="AY1666" i="1"/>
  <c r="AX1666" i="1"/>
  <c r="AW1666" i="1"/>
  <c r="AV1666" i="1"/>
  <c r="AU1666" i="1"/>
  <c r="AT1666" i="1"/>
  <c r="AS1666" i="1"/>
  <c r="AR1666" i="1"/>
  <c r="AQ1666" i="1"/>
  <c r="AP1666" i="1"/>
  <c r="AO1666" i="1"/>
  <c r="AN1666" i="1"/>
  <c r="AM1666" i="1"/>
  <c r="AL1666" i="1"/>
  <c r="BE1665" i="1"/>
  <c r="BD1665" i="1"/>
  <c r="BC1665" i="1"/>
  <c r="BB1665" i="1"/>
  <c r="BA1665" i="1"/>
  <c r="AZ1665" i="1"/>
  <c r="AY1665" i="1"/>
  <c r="AX1665" i="1"/>
  <c r="AW1665" i="1"/>
  <c r="AV1665" i="1"/>
  <c r="AU1665" i="1"/>
  <c r="AT1665" i="1"/>
  <c r="AS1665" i="1"/>
  <c r="AR1665" i="1"/>
  <c r="AQ1665" i="1"/>
  <c r="AP1665" i="1"/>
  <c r="AO1665" i="1"/>
  <c r="AN1665" i="1"/>
  <c r="AM1665" i="1"/>
  <c r="AL1665" i="1"/>
  <c r="BE1664" i="1"/>
  <c r="BD1664" i="1"/>
  <c r="BC1664" i="1"/>
  <c r="BB1664" i="1"/>
  <c r="BA1664" i="1"/>
  <c r="AZ1664" i="1"/>
  <c r="AY1664" i="1"/>
  <c r="AX1664" i="1"/>
  <c r="AW1664" i="1"/>
  <c r="AV1664" i="1"/>
  <c r="AU1664" i="1"/>
  <c r="AT1664" i="1"/>
  <c r="AS1664" i="1"/>
  <c r="AR1664" i="1"/>
  <c r="AQ1664" i="1"/>
  <c r="AP1664" i="1"/>
  <c r="AO1664" i="1"/>
  <c r="AN1664" i="1"/>
  <c r="AM1664" i="1"/>
  <c r="AL1664" i="1"/>
  <c r="BE1663" i="1"/>
  <c r="BD1663" i="1"/>
  <c r="BC1663" i="1"/>
  <c r="BB1663" i="1"/>
  <c r="BA1663" i="1"/>
  <c r="AZ1663" i="1"/>
  <c r="AY1663" i="1"/>
  <c r="AX1663" i="1"/>
  <c r="AW1663" i="1"/>
  <c r="AV1663" i="1"/>
  <c r="AU1663" i="1"/>
  <c r="AT1663" i="1"/>
  <c r="AS1663" i="1"/>
  <c r="AR1663" i="1"/>
  <c r="AQ1663" i="1"/>
  <c r="AP1663" i="1"/>
  <c r="AO1663" i="1"/>
  <c r="AN1663" i="1"/>
  <c r="AM1663" i="1"/>
  <c r="AL1663" i="1"/>
  <c r="BE1662" i="1"/>
  <c r="BD1662" i="1"/>
  <c r="BC1662" i="1"/>
  <c r="BB1662" i="1"/>
  <c r="BA1662" i="1"/>
  <c r="AZ1662" i="1"/>
  <c r="AY1662" i="1"/>
  <c r="AX1662" i="1"/>
  <c r="AW1662" i="1"/>
  <c r="AV1662" i="1"/>
  <c r="AU1662" i="1"/>
  <c r="AT1662" i="1"/>
  <c r="AS1662" i="1"/>
  <c r="AR1662" i="1"/>
  <c r="AQ1662" i="1"/>
  <c r="AP1662" i="1"/>
  <c r="AO1662" i="1"/>
  <c r="AN1662" i="1"/>
  <c r="AM1662" i="1"/>
  <c r="AL1662" i="1"/>
  <c r="BE1661" i="1"/>
  <c r="BD1661" i="1"/>
  <c r="BC1661" i="1"/>
  <c r="BB1661" i="1"/>
  <c r="BA1661" i="1"/>
  <c r="AZ1661" i="1"/>
  <c r="AY1661" i="1"/>
  <c r="AX1661" i="1"/>
  <c r="AW1661" i="1"/>
  <c r="AV1661" i="1"/>
  <c r="AU1661" i="1"/>
  <c r="AT1661" i="1"/>
  <c r="AS1661" i="1"/>
  <c r="AR1661" i="1"/>
  <c r="AQ1661" i="1"/>
  <c r="AP1661" i="1"/>
  <c r="AO1661" i="1"/>
  <c r="AN1661" i="1"/>
  <c r="AM1661" i="1"/>
  <c r="AL1661" i="1"/>
  <c r="BE1660" i="1"/>
  <c r="BD1660" i="1"/>
  <c r="BC1660" i="1"/>
  <c r="BB1660" i="1"/>
  <c r="BA1660" i="1"/>
  <c r="AZ1660" i="1"/>
  <c r="AY1660" i="1"/>
  <c r="AX1660" i="1"/>
  <c r="AW1660" i="1"/>
  <c r="AV1660" i="1"/>
  <c r="AU1660" i="1"/>
  <c r="AT1660" i="1"/>
  <c r="AS1660" i="1"/>
  <c r="AR1660" i="1"/>
  <c r="AQ1660" i="1"/>
  <c r="AP1660" i="1"/>
  <c r="AO1660" i="1"/>
  <c r="AN1660" i="1"/>
  <c r="AM1660" i="1"/>
  <c r="AL1660" i="1"/>
  <c r="BE1659" i="1"/>
  <c r="BD1659" i="1"/>
  <c r="BC1659" i="1"/>
  <c r="BB1659" i="1"/>
  <c r="BA1659" i="1"/>
  <c r="AZ1659" i="1"/>
  <c r="AY1659" i="1"/>
  <c r="AX1659" i="1"/>
  <c r="AW1659" i="1"/>
  <c r="AV1659" i="1"/>
  <c r="AU1659" i="1"/>
  <c r="AT1659" i="1"/>
  <c r="AS1659" i="1"/>
  <c r="AR1659" i="1"/>
  <c r="AQ1659" i="1"/>
  <c r="AP1659" i="1"/>
  <c r="AO1659" i="1"/>
  <c r="AN1659" i="1"/>
  <c r="AM1659" i="1"/>
  <c r="AL1659" i="1"/>
  <c r="BE1658" i="1"/>
  <c r="BD1658" i="1"/>
  <c r="BC1658" i="1"/>
  <c r="BB1658" i="1"/>
  <c r="BA1658" i="1"/>
  <c r="AZ1658" i="1"/>
  <c r="AY1658" i="1"/>
  <c r="AX1658" i="1"/>
  <c r="AW1658" i="1"/>
  <c r="AV1658" i="1"/>
  <c r="AU1658" i="1"/>
  <c r="AT1658" i="1"/>
  <c r="AS1658" i="1"/>
  <c r="AR1658" i="1"/>
  <c r="AQ1658" i="1"/>
  <c r="AP1658" i="1"/>
  <c r="AO1658" i="1"/>
  <c r="AN1658" i="1"/>
  <c r="AM1658" i="1"/>
  <c r="AL1658" i="1"/>
  <c r="BE1657" i="1"/>
  <c r="BD1657" i="1"/>
  <c r="BC1657" i="1"/>
  <c r="BB1657" i="1"/>
  <c r="BA1657" i="1"/>
  <c r="AZ1657" i="1"/>
  <c r="AY1657" i="1"/>
  <c r="AX1657" i="1"/>
  <c r="AW1657" i="1"/>
  <c r="AV1657" i="1"/>
  <c r="AU1657" i="1"/>
  <c r="AT1657" i="1"/>
  <c r="AS1657" i="1"/>
  <c r="AR1657" i="1"/>
  <c r="AQ1657" i="1"/>
  <c r="AP1657" i="1"/>
  <c r="AO1657" i="1"/>
  <c r="AN1657" i="1"/>
  <c r="AM1657" i="1"/>
  <c r="AL1657" i="1"/>
  <c r="BE1656" i="1"/>
  <c r="BD1656" i="1"/>
  <c r="BC1656" i="1"/>
  <c r="BB1656" i="1"/>
  <c r="BA1656" i="1"/>
  <c r="AZ1656" i="1"/>
  <c r="AY1656" i="1"/>
  <c r="AX1656" i="1"/>
  <c r="AW1656" i="1"/>
  <c r="AV1656" i="1"/>
  <c r="AU1656" i="1"/>
  <c r="AT1656" i="1"/>
  <c r="AS1656" i="1"/>
  <c r="AR1656" i="1"/>
  <c r="AQ1656" i="1"/>
  <c r="AP1656" i="1"/>
  <c r="AO1656" i="1"/>
  <c r="AN1656" i="1"/>
  <c r="AM1656" i="1"/>
  <c r="AL1656" i="1"/>
  <c r="BE1655" i="1"/>
  <c r="BD1655" i="1"/>
  <c r="BC1655" i="1"/>
  <c r="BB1655" i="1"/>
  <c r="BA1655" i="1"/>
  <c r="AZ1655" i="1"/>
  <c r="AY1655" i="1"/>
  <c r="AX1655" i="1"/>
  <c r="AW1655" i="1"/>
  <c r="AV1655" i="1"/>
  <c r="AU1655" i="1"/>
  <c r="AT1655" i="1"/>
  <c r="AS1655" i="1"/>
  <c r="AR1655" i="1"/>
  <c r="AQ1655" i="1"/>
  <c r="AP1655" i="1"/>
  <c r="AO1655" i="1"/>
  <c r="AN1655" i="1"/>
  <c r="AM1655" i="1"/>
  <c r="AL1655" i="1"/>
  <c r="BE1654" i="1"/>
  <c r="BD1654" i="1"/>
  <c r="BC1654" i="1"/>
  <c r="BB1654" i="1"/>
  <c r="BA1654" i="1"/>
  <c r="AZ1654" i="1"/>
  <c r="AY1654" i="1"/>
  <c r="AX1654" i="1"/>
  <c r="AW1654" i="1"/>
  <c r="AV1654" i="1"/>
  <c r="AU1654" i="1"/>
  <c r="AT1654" i="1"/>
  <c r="AS1654" i="1"/>
  <c r="AR1654" i="1"/>
  <c r="AQ1654" i="1"/>
  <c r="AP1654" i="1"/>
  <c r="AO1654" i="1"/>
  <c r="AN1654" i="1"/>
  <c r="AM1654" i="1"/>
  <c r="AL1654" i="1"/>
  <c r="BE1653" i="1"/>
  <c r="BD1653" i="1"/>
  <c r="BC1653" i="1"/>
  <c r="BB1653" i="1"/>
  <c r="BA1653" i="1"/>
  <c r="AZ1653" i="1"/>
  <c r="AY1653" i="1"/>
  <c r="AX1653" i="1"/>
  <c r="AW1653" i="1"/>
  <c r="AV1653" i="1"/>
  <c r="AU1653" i="1"/>
  <c r="AT1653" i="1"/>
  <c r="AS1653" i="1"/>
  <c r="AR1653" i="1"/>
  <c r="AQ1653" i="1"/>
  <c r="AP1653" i="1"/>
  <c r="AO1653" i="1"/>
  <c r="AN1653" i="1"/>
  <c r="AM1653" i="1"/>
  <c r="AL1653" i="1"/>
  <c r="BE1652" i="1"/>
  <c r="BD1652" i="1"/>
  <c r="BC1652" i="1"/>
  <c r="BB1652" i="1"/>
  <c r="BA1652" i="1"/>
  <c r="AZ1652" i="1"/>
  <c r="AY1652" i="1"/>
  <c r="AX1652" i="1"/>
  <c r="AW1652" i="1"/>
  <c r="AV1652" i="1"/>
  <c r="AU1652" i="1"/>
  <c r="AT1652" i="1"/>
  <c r="AS1652" i="1"/>
  <c r="AR1652" i="1"/>
  <c r="AQ1652" i="1"/>
  <c r="AP1652" i="1"/>
  <c r="AO1652" i="1"/>
  <c r="AN1652" i="1"/>
  <c r="AM1652" i="1"/>
  <c r="AL1652" i="1"/>
  <c r="BE1651" i="1"/>
  <c r="BD1651" i="1"/>
  <c r="BC1651" i="1"/>
  <c r="BB1651" i="1"/>
  <c r="BA1651" i="1"/>
  <c r="AZ1651" i="1"/>
  <c r="AY1651" i="1"/>
  <c r="AX1651" i="1"/>
  <c r="AW1651" i="1"/>
  <c r="AV1651" i="1"/>
  <c r="AU1651" i="1"/>
  <c r="AT1651" i="1"/>
  <c r="AS1651" i="1"/>
  <c r="AR1651" i="1"/>
  <c r="AQ1651" i="1"/>
  <c r="AP1651" i="1"/>
  <c r="AO1651" i="1"/>
  <c r="AN1651" i="1"/>
  <c r="AM1651" i="1"/>
  <c r="AL1651" i="1"/>
  <c r="BE1650" i="1"/>
  <c r="BD1650" i="1"/>
  <c r="BC1650" i="1"/>
  <c r="BB1650" i="1"/>
  <c r="BA1650" i="1"/>
  <c r="AZ1650" i="1"/>
  <c r="AY1650" i="1"/>
  <c r="AX1650" i="1"/>
  <c r="AW1650" i="1"/>
  <c r="AV1650" i="1"/>
  <c r="AU1650" i="1"/>
  <c r="AT1650" i="1"/>
  <c r="AS1650" i="1"/>
  <c r="AR1650" i="1"/>
  <c r="AQ1650" i="1"/>
  <c r="AP1650" i="1"/>
  <c r="AO1650" i="1"/>
  <c r="AN1650" i="1"/>
  <c r="AM1650" i="1"/>
  <c r="AL1650" i="1"/>
  <c r="BE1649" i="1"/>
  <c r="BD1649" i="1"/>
  <c r="BC1649" i="1"/>
  <c r="BB1649" i="1"/>
  <c r="BA1649" i="1"/>
  <c r="AZ1649" i="1"/>
  <c r="AY1649" i="1"/>
  <c r="AX1649" i="1"/>
  <c r="AW1649" i="1"/>
  <c r="AV1649" i="1"/>
  <c r="AU1649" i="1"/>
  <c r="AT1649" i="1"/>
  <c r="AS1649" i="1"/>
  <c r="AR1649" i="1"/>
  <c r="AQ1649" i="1"/>
  <c r="AP1649" i="1"/>
  <c r="AO1649" i="1"/>
  <c r="AN1649" i="1"/>
  <c r="AM1649" i="1"/>
  <c r="AL1649" i="1"/>
  <c r="BE1648" i="1"/>
  <c r="BD1648" i="1"/>
  <c r="BC1648" i="1"/>
  <c r="BB1648" i="1"/>
  <c r="BA1648" i="1"/>
  <c r="AZ1648" i="1"/>
  <c r="AY1648" i="1"/>
  <c r="AX1648" i="1"/>
  <c r="AW1648" i="1"/>
  <c r="AV1648" i="1"/>
  <c r="AU1648" i="1"/>
  <c r="AT1648" i="1"/>
  <c r="AS1648" i="1"/>
  <c r="AR1648" i="1"/>
  <c r="AQ1648" i="1"/>
  <c r="AP1648" i="1"/>
  <c r="AO1648" i="1"/>
  <c r="AN1648" i="1"/>
  <c r="AM1648" i="1"/>
  <c r="AL1648" i="1"/>
  <c r="BE1647" i="1"/>
  <c r="BD1647" i="1"/>
  <c r="BC1647" i="1"/>
  <c r="BB1647" i="1"/>
  <c r="BA1647" i="1"/>
  <c r="AZ1647" i="1"/>
  <c r="AY1647" i="1"/>
  <c r="AX1647" i="1"/>
  <c r="AW1647" i="1"/>
  <c r="AV1647" i="1"/>
  <c r="AU1647" i="1"/>
  <c r="AT1647" i="1"/>
  <c r="AS1647" i="1"/>
  <c r="AR1647" i="1"/>
  <c r="AQ1647" i="1"/>
  <c r="AP1647" i="1"/>
  <c r="AO1647" i="1"/>
  <c r="AN1647" i="1"/>
  <c r="AM1647" i="1"/>
  <c r="AL1647" i="1"/>
  <c r="BE1646" i="1"/>
  <c r="BD1646" i="1"/>
  <c r="BC1646" i="1"/>
  <c r="BB1646" i="1"/>
  <c r="BA1646" i="1"/>
  <c r="AZ1646" i="1"/>
  <c r="AY1646" i="1"/>
  <c r="AX1646" i="1"/>
  <c r="AW1646" i="1"/>
  <c r="AV1646" i="1"/>
  <c r="AU1646" i="1"/>
  <c r="AT1646" i="1"/>
  <c r="AS1646" i="1"/>
  <c r="AR1646" i="1"/>
  <c r="AQ1646" i="1"/>
  <c r="AP1646" i="1"/>
  <c r="AO1646" i="1"/>
  <c r="AN1646" i="1"/>
  <c r="AM1646" i="1"/>
  <c r="AL1646" i="1"/>
  <c r="BE1645" i="1"/>
  <c r="BD1645" i="1"/>
  <c r="BC1645" i="1"/>
  <c r="BB1645" i="1"/>
  <c r="BA1645" i="1"/>
  <c r="AZ1645" i="1"/>
  <c r="AY1645" i="1"/>
  <c r="AX1645" i="1"/>
  <c r="AW1645" i="1"/>
  <c r="AV1645" i="1"/>
  <c r="AU1645" i="1"/>
  <c r="AT1645" i="1"/>
  <c r="AS1645" i="1"/>
  <c r="AR1645" i="1"/>
  <c r="AQ1645" i="1"/>
  <c r="AP1645" i="1"/>
  <c r="AO1645" i="1"/>
  <c r="AN1645" i="1"/>
  <c r="AM1645" i="1"/>
  <c r="AL1645" i="1"/>
  <c r="BE1644" i="1"/>
  <c r="BD1644" i="1"/>
  <c r="BC1644" i="1"/>
  <c r="BB1644" i="1"/>
  <c r="BA1644" i="1"/>
  <c r="AZ1644" i="1"/>
  <c r="AY1644" i="1"/>
  <c r="AX1644" i="1"/>
  <c r="AW1644" i="1"/>
  <c r="AV1644" i="1"/>
  <c r="AU1644" i="1"/>
  <c r="AT1644" i="1"/>
  <c r="AS1644" i="1"/>
  <c r="AR1644" i="1"/>
  <c r="AQ1644" i="1"/>
  <c r="AP1644" i="1"/>
  <c r="AO1644" i="1"/>
  <c r="AN1644" i="1"/>
  <c r="AM1644" i="1"/>
  <c r="AL1644" i="1"/>
  <c r="BE1643" i="1"/>
  <c r="BD1643" i="1"/>
  <c r="BC1643" i="1"/>
  <c r="BB1643" i="1"/>
  <c r="BA1643" i="1"/>
  <c r="AZ1643" i="1"/>
  <c r="AY1643" i="1"/>
  <c r="AX1643" i="1"/>
  <c r="AW1643" i="1"/>
  <c r="AV1643" i="1"/>
  <c r="AU1643" i="1"/>
  <c r="AT1643" i="1"/>
  <c r="AS1643" i="1"/>
  <c r="AR1643" i="1"/>
  <c r="AQ1643" i="1"/>
  <c r="AP1643" i="1"/>
  <c r="AO1643" i="1"/>
  <c r="AN1643" i="1"/>
  <c r="AM1643" i="1"/>
  <c r="AL1643" i="1"/>
  <c r="BE1642" i="1"/>
  <c r="BD1642" i="1"/>
  <c r="BC1642" i="1"/>
  <c r="BB1642" i="1"/>
  <c r="BA1642" i="1"/>
  <c r="AZ1642" i="1"/>
  <c r="AY1642" i="1"/>
  <c r="AX1642" i="1"/>
  <c r="AW1642" i="1"/>
  <c r="AV1642" i="1"/>
  <c r="AU1642" i="1"/>
  <c r="AT1642" i="1"/>
  <c r="AS1642" i="1"/>
  <c r="AR1642" i="1"/>
  <c r="AQ1642" i="1"/>
  <c r="AP1642" i="1"/>
  <c r="AO1642" i="1"/>
  <c r="AN1642" i="1"/>
  <c r="AM1642" i="1"/>
  <c r="AL1642" i="1"/>
  <c r="BE1641" i="1"/>
  <c r="BD1641" i="1"/>
  <c r="BC1641" i="1"/>
  <c r="BB1641" i="1"/>
  <c r="BA1641" i="1"/>
  <c r="AZ1641" i="1"/>
  <c r="AY1641" i="1"/>
  <c r="AX1641" i="1"/>
  <c r="AW1641" i="1"/>
  <c r="AV1641" i="1"/>
  <c r="AU1641" i="1"/>
  <c r="AT1641" i="1"/>
  <c r="AS1641" i="1"/>
  <c r="AR1641" i="1"/>
  <c r="AQ1641" i="1"/>
  <c r="AP1641" i="1"/>
  <c r="AO1641" i="1"/>
  <c r="AN1641" i="1"/>
  <c r="AM1641" i="1"/>
  <c r="AL1641" i="1"/>
  <c r="BE1640" i="1"/>
  <c r="BD1640" i="1"/>
  <c r="BC1640" i="1"/>
  <c r="BB1640" i="1"/>
  <c r="BA1640" i="1"/>
  <c r="AZ1640" i="1"/>
  <c r="AY1640" i="1"/>
  <c r="AX1640" i="1"/>
  <c r="AW1640" i="1"/>
  <c r="AV1640" i="1"/>
  <c r="AU1640" i="1"/>
  <c r="AT1640" i="1"/>
  <c r="AS1640" i="1"/>
  <c r="AR1640" i="1"/>
  <c r="AQ1640" i="1"/>
  <c r="AP1640" i="1"/>
  <c r="AO1640" i="1"/>
  <c r="AN1640" i="1"/>
  <c r="AM1640" i="1"/>
  <c r="AL1640" i="1"/>
  <c r="BE1639" i="1"/>
  <c r="BD1639" i="1"/>
  <c r="BC1639" i="1"/>
  <c r="BB1639" i="1"/>
  <c r="BA1639" i="1"/>
  <c r="AZ1639" i="1"/>
  <c r="AY1639" i="1"/>
  <c r="AX1639" i="1"/>
  <c r="AW1639" i="1"/>
  <c r="AV1639" i="1"/>
  <c r="AU1639" i="1"/>
  <c r="AT1639" i="1"/>
  <c r="AS1639" i="1"/>
  <c r="AR1639" i="1"/>
  <c r="AQ1639" i="1"/>
  <c r="AP1639" i="1"/>
  <c r="AO1639" i="1"/>
  <c r="AN1639" i="1"/>
  <c r="AM1639" i="1"/>
  <c r="AL1639" i="1"/>
  <c r="BE1638" i="1"/>
  <c r="BD1638" i="1"/>
  <c r="BC1638" i="1"/>
  <c r="BB1638" i="1"/>
  <c r="BA1638" i="1"/>
  <c r="AZ1638" i="1"/>
  <c r="AY1638" i="1"/>
  <c r="AX1638" i="1"/>
  <c r="AW1638" i="1"/>
  <c r="AV1638" i="1"/>
  <c r="AU1638" i="1"/>
  <c r="AT1638" i="1"/>
  <c r="AS1638" i="1"/>
  <c r="AR1638" i="1"/>
  <c r="AQ1638" i="1"/>
  <c r="AP1638" i="1"/>
  <c r="AO1638" i="1"/>
  <c r="AN1638" i="1"/>
  <c r="AM1638" i="1"/>
  <c r="AL1638" i="1"/>
  <c r="BE1637" i="1"/>
  <c r="BD1637" i="1"/>
  <c r="BC1637" i="1"/>
  <c r="BB1637" i="1"/>
  <c r="BA1637" i="1"/>
  <c r="AZ1637" i="1"/>
  <c r="AY1637" i="1"/>
  <c r="AX1637" i="1"/>
  <c r="AW1637" i="1"/>
  <c r="AV1637" i="1"/>
  <c r="AU1637" i="1"/>
  <c r="AT1637" i="1"/>
  <c r="AS1637" i="1"/>
  <c r="AR1637" i="1"/>
  <c r="AQ1637" i="1"/>
  <c r="AP1637" i="1"/>
  <c r="AO1637" i="1"/>
  <c r="AN1637" i="1"/>
  <c r="AM1637" i="1"/>
  <c r="AL1637" i="1"/>
  <c r="BE1636" i="1"/>
  <c r="BD1636" i="1"/>
  <c r="BC1636" i="1"/>
  <c r="BB1636" i="1"/>
  <c r="BA1636" i="1"/>
  <c r="AZ1636" i="1"/>
  <c r="AY1636" i="1"/>
  <c r="AX1636" i="1"/>
  <c r="AW1636" i="1"/>
  <c r="AV1636" i="1"/>
  <c r="AU1636" i="1"/>
  <c r="AT1636" i="1"/>
  <c r="AS1636" i="1"/>
  <c r="AR1636" i="1"/>
  <c r="AQ1636" i="1"/>
  <c r="AP1636" i="1"/>
  <c r="AO1636" i="1"/>
  <c r="AN1636" i="1"/>
  <c r="AM1636" i="1"/>
  <c r="AL1636" i="1"/>
  <c r="BE1635" i="1"/>
  <c r="BD1635" i="1"/>
  <c r="BC1635" i="1"/>
  <c r="BB1635" i="1"/>
  <c r="BA1635" i="1"/>
  <c r="AZ1635" i="1"/>
  <c r="AY1635" i="1"/>
  <c r="AX1635" i="1"/>
  <c r="AW1635" i="1"/>
  <c r="AV1635" i="1"/>
  <c r="AU1635" i="1"/>
  <c r="AT1635" i="1"/>
  <c r="AS1635" i="1"/>
  <c r="AR1635" i="1"/>
  <c r="AQ1635" i="1"/>
  <c r="AP1635" i="1"/>
  <c r="AO1635" i="1"/>
  <c r="AN1635" i="1"/>
  <c r="AM1635" i="1"/>
  <c r="AL1635" i="1"/>
  <c r="BE1634" i="1"/>
  <c r="BD1634" i="1"/>
  <c r="BC1634" i="1"/>
  <c r="BB1634" i="1"/>
  <c r="BA1634" i="1"/>
  <c r="AZ1634" i="1"/>
  <c r="AY1634" i="1"/>
  <c r="AX1634" i="1"/>
  <c r="AW1634" i="1"/>
  <c r="AV1634" i="1"/>
  <c r="AU1634" i="1"/>
  <c r="AT1634" i="1"/>
  <c r="AS1634" i="1"/>
  <c r="AR1634" i="1"/>
  <c r="AQ1634" i="1"/>
  <c r="AP1634" i="1"/>
  <c r="AO1634" i="1"/>
  <c r="AN1634" i="1"/>
  <c r="AM1634" i="1"/>
  <c r="AL1634" i="1"/>
  <c r="BE1633" i="1"/>
  <c r="BD1633" i="1"/>
  <c r="BC1633" i="1"/>
  <c r="BB1633" i="1"/>
  <c r="BA1633" i="1"/>
  <c r="AZ1633" i="1"/>
  <c r="AY1633" i="1"/>
  <c r="AX1633" i="1"/>
  <c r="AW1633" i="1"/>
  <c r="AV1633" i="1"/>
  <c r="AU1633" i="1"/>
  <c r="AT1633" i="1"/>
  <c r="AS1633" i="1"/>
  <c r="AR1633" i="1"/>
  <c r="AQ1633" i="1"/>
  <c r="AP1633" i="1"/>
  <c r="AO1633" i="1"/>
  <c r="AN1633" i="1"/>
  <c r="AM1633" i="1"/>
  <c r="AL1633" i="1"/>
  <c r="BE1632" i="1"/>
  <c r="BD1632" i="1"/>
  <c r="BC1632" i="1"/>
  <c r="BB1632" i="1"/>
  <c r="BA1632" i="1"/>
  <c r="AZ1632" i="1"/>
  <c r="AY1632" i="1"/>
  <c r="AX1632" i="1"/>
  <c r="AW1632" i="1"/>
  <c r="AV1632" i="1"/>
  <c r="AU1632" i="1"/>
  <c r="AT1632" i="1"/>
  <c r="AS1632" i="1"/>
  <c r="AR1632" i="1"/>
  <c r="AQ1632" i="1"/>
  <c r="AP1632" i="1"/>
  <c r="AO1632" i="1"/>
  <c r="AN1632" i="1"/>
  <c r="AM1632" i="1"/>
  <c r="AL1632" i="1"/>
  <c r="BE1631" i="1"/>
  <c r="BD1631" i="1"/>
  <c r="BC1631" i="1"/>
  <c r="BB1631" i="1"/>
  <c r="BA1631" i="1"/>
  <c r="AZ1631" i="1"/>
  <c r="AY1631" i="1"/>
  <c r="AX1631" i="1"/>
  <c r="AW1631" i="1"/>
  <c r="AV1631" i="1"/>
  <c r="AU1631" i="1"/>
  <c r="AT1631" i="1"/>
  <c r="AS1631" i="1"/>
  <c r="AR1631" i="1"/>
  <c r="AQ1631" i="1"/>
  <c r="AP1631" i="1"/>
  <c r="AO1631" i="1"/>
  <c r="AN1631" i="1"/>
  <c r="AM1631" i="1"/>
  <c r="AL1631" i="1"/>
  <c r="BE1630" i="1"/>
  <c r="BD1630" i="1"/>
  <c r="BC1630" i="1"/>
  <c r="BB1630" i="1"/>
  <c r="BA1630" i="1"/>
  <c r="AZ1630" i="1"/>
  <c r="AY1630" i="1"/>
  <c r="AX1630" i="1"/>
  <c r="AW1630" i="1"/>
  <c r="AV1630" i="1"/>
  <c r="AU1630" i="1"/>
  <c r="AT1630" i="1"/>
  <c r="AS1630" i="1"/>
  <c r="AR1630" i="1"/>
  <c r="AQ1630" i="1"/>
  <c r="AP1630" i="1"/>
  <c r="AO1630" i="1"/>
  <c r="AN1630" i="1"/>
  <c r="AM1630" i="1"/>
  <c r="AL1630" i="1"/>
  <c r="BE1629" i="1"/>
  <c r="BD1629" i="1"/>
  <c r="BC1629" i="1"/>
  <c r="BB1629" i="1"/>
  <c r="BA1629" i="1"/>
  <c r="AZ1629" i="1"/>
  <c r="AY1629" i="1"/>
  <c r="AX1629" i="1"/>
  <c r="AW1629" i="1"/>
  <c r="AV1629" i="1"/>
  <c r="AU1629" i="1"/>
  <c r="AT1629" i="1"/>
  <c r="AS1629" i="1"/>
  <c r="AR1629" i="1"/>
  <c r="AQ1629" i="1"/>
  <c r="AP1629" i="1"/>
  <c r="AO1629" i="1"/>
  <c r="AN1629" i="1"/>
  <c r="AM1629" i="1"/>
  <c r="AL1629" i="1"/>
  <c r="BE1628" i="1"/>
  <c r="BD1628" i="1"/>
  <c r="BC1628" i="1"/>
  <c r="BB1628" i="1"/>
  <c r="BA1628" i="1"/>
  <c r="AZ1628" i="1"/>
  <c r="AY1628" i="1"/>
  <c r="AX1628" i="1"/>
  <c r="AW1628" i="1"/>
  <c r="AV1628" i="1"/>
  <c r="AU1628" i="1"/>
  <c r="AT1628" i="1"/>
  <c r="AS1628" i="1"/>
  <c r="AR1628" i="1"/>
  <c r="AQ1628" i="1"/>
  <c r="AP1628" i="1"/>
  <c r="AO1628" i="1"/>
  <c r="AN1628" i="1"/>
  <c r="AM1628" i="1"/>
  <c r="AL1628" i="1"/>
  <c r="BE1627" i="1"/>
  <c r="BD1627" i="1"/>
  <c r="BC1627" i="1"/>
  <c r="BB1627" i="1"/>
  <c r="BA1627" i="1"/>
  <c r="AZ1627" i="1"/>
  <c r="AY1627" i="1"/>
  <c r="AX1627" i="1"/>
  <c r="AW1627" i="1"/>
  <c r="AV1627" i="1"/>
  <c r="AU1627" i="1"/>
  <c r="AT1627" i="1"/>
  <c r="AS1627" i="1"/>
  <c r="AR1627" i="1"/>
  <c r="AQ1627" i="1"/>
  <c r="AP1627" i="1"/>
  <c r="AO1627" i="1"/>
  <c r="AN1627" i="1"/>
  <c r="AM1627" i="1"/>
  <c r="AL1627" i="1"/>
  <c r="BE1626" i="1"/>
  <c r="BD1626" i="1"/>
  <c r="BC1626" i="1"/>
  <c r="BB1626" i="1"/>
  <c r="BA1626" i="1"/>
  <c r="AZ1626" i="1"/>
  <c r="AY1626" i="1"/>
  <c r="AX1626" i="1"/>
  <c r="AW1626" i="1"/>
  <c r="AV1626" i="1"/>
  <c r="AU1626" i="1"/>
  <c r="AT1626" i="1"/>
  <c r="AS1626" i="1"/>
  <c r="AR1626" i="1"/>
  <c r="AQ1626" i="1"/>
  <c r="AP1626" i="1"/>
  <c r="AO1626" i="1"/>
  <c r="AN1626" i="1"/>
  <c r="AM1626" i="1"/>
  <c r="AL1626" i="1"/>
  <c r="BE1625" i="1"/>
  <c r="BD1625" i="1"/>
  <c r="BC1625" i="1"/>
  <c r="BB1625" i="1"/>
  <c r="BA1625" i="1"/>
  <c r="AZ1625" i="1"/>
  <c r="AY1625" i="1"/>
  <c r="AX1625" i="1"/>
  <c r="AW1625" i="1"/>
  <c r="AV1625" i="1"/>
  <c r="AU1625" i="1"/>
  <c r="AT1625" i="1"/>
  <c r="AS1625" i="1"/>
  <c r="AR1625" i="1"/>
  <c r="AQ1625" i="1"/>
  <c r="AP1625" i="1"/>
  <c r="AO1625" i="1"/>
  <c r="AN1625" i="1"/>
  <c r="AM1625" i="1"/>
  <c r="AL1625" i="1"/>
  <c r="BE1624" i="1"/>
  <c r="BD1624" i="1"/>
  <c r="BC1624" i="1"/>
  <c r="BB1624" i="1"/>
  <c r="BA1624" i="1"/>
  <c r="AZ1624" i="1"/>
  <c r="AY1624" i="1"/>
  <c r="AX1624" i="1"/>
  <c r="AW1624" i="1"/>
  <c r="AV1624" i="1"/>
  <c r="AU1624" i="1"/>
  <c r="AT1624" i="1"/>
  <c r="AS1624" i="1"/>
  <c r="AR1624" i="1"/>
  <c r="AQ1624" i="1"/>
  <c r="AP1624" i="1"/>
  <c r="AO1624" i="1"/>
  <c r="AN1624" i="1"/>
  <c r="AM1624" i="1"/>
  <c r="AL1624" i="1"/>
  <c r="BE1623" i="1"/>
  <c r="BD1623" i="1"/>
  <c r="BC1623" i="1"/>
  <c r="BB1623" i="1"/>
  <c r="BA1623" i="1"/>
  <c r="AZ1623" i="1"/>
  <c r="AY1623" i="1"/>
  <c r="AX1623" i="1"/>
  <c r="AW1623" i="1"/>
  <c r="AV1623" i="1"/>
  <c r="AU1623" i="1"/>
  <c r="AT1623" i="1"/>
  <c r="AS1623" i="1"/>
  <c r="AR1623" i="1"/>
  <c r="AQ1623" i="1"/>
  <c r="AP1623" i="1"/>
  <c r="AO1623" i="1"/>
  <c r="AN1623" i="1"/>
  <c r="AM1623" i="1"/>
  <c r="AL1623" i="1"/>
  <c r="BE1622" i="1"/>
  <c r="BD1622" i="1"/>
  <c r="BC1622" i="1"/>
  <c r="BB1622" i="1"/>
  <c r="BA1622" i="1"/>
  <c r="AZ1622" i="1"/>
  <c r="AY1622" i="1"/>
  <c r="AX1622" i="1"/>
  <c r="AW1622" i="1"/>
  <c r="AV1622" i="1"/>
  <c r="AU1622" i="1"/>
  <c r="AT1622" i="1"/>
  <c r="AS1622" i="1"/>
  <c r="AR1622" i="1"/>
  <c r="AQ1622" i="1"/>
  <c r="AP1622" i="1"/>
  <c r="AO1622" i="1"/>
  <c r="AN1622" i="1"/>
  <c r="AM1622" i="1"/>
  <c r="AL1622" i="1"/>
  <c r="BE1621" i="1"/>
  <c r="BD1621" i="1"/>
  <c r="BC1621" i="1"/>
  <c r="BB1621" i="1"/>
  <c r="BA1621" i="1"/>
  <c r="AZ1621" i="1"/>
  <c r="AY1621" i="1"/>
  <c r="AX1621" i="1"/>
  <c r="AW1621" i="1"/>
  <c r="AV1621" i="1"/>
  <c r="AU1621" i="1"/>
  <c r="AT1621" i="1"/>
  <c r="AS1621" i="1"/>
  <c r="AR1621" i="1"/>
  <c r="AQ1621" i="1"/>
  <c r="AP1621" i="1"/>
  <c r="AO1621" i="1"/>
  <c r="AN1621" i="1"/>
  <c r="AM1621" i="1"/>
  <c r="AL1621" i="1"/>
  <c r="BE1620" i="1"/>
  <c r="BD1620" i="1"/>
  <c r="BC1620" i="1"/>
  <c r="BB1620" i="1"/>
  <c r="BA1620" i="1"/>
  <c r="AZ1620" i="1"/>
  <c r="AY1620" i="1"/>
  <c r="AX1620" i="1"/>
  <c r="AW1620" i="1"/>
  <c r="AV1620" i="1"/>
  <c r="AU1620" i="1"/>
  <c r="AT1620" i="1"/>
  <c r="AS1620" i="1"/>
  <c r="AR1620" i="1"/>
  <c r="AQ1620" i="1"/>
  <c r="AP1620" i="1"/>
  <c r="AO1620" i="1"/>
  <c r="AN1620" i="1"/>
  <c r="AM1620" i="1"/>
  <c r="AL1620" i="1"/>
  <c r="BE1619" i="1"/>
  <c r="BD1619" i="1"/>
  <c r="BC1619" i="1"/>
  <c r="BB1619" i="1"/>
  <c r="BA1619" i="1"/>
  <c r="AZ1619" i="1"/>
  <c r="AY1619" i="1"/>
  <c r="AX1619" i="1"/>
  <c r="AW1619" i="1"/>
  <c r="AV1619" i="1"/>
  <c r="AU1619" i="1"/>
  <c r="AT1619" i="1"/>
  <c r="AS1619" i="1"/>
  <c r="AR1619" i="1"/>
  <c r="AQ1619" i="1"/>
  <c r="AP1619" i="1"/>
  <c r="AO1619" i="1"/>
  <c r="AN1619" i="1"/>
  <c r="AM1619" i="1"/>
  <c r="AL1619" i="1"/>
  <c r="BE1618" i="1"/>
  <c r="BD1618" i="1"/>
  <c r="BC1618" i="1"/>
  <c r="BB1618" i="1"/>
  <c r="BA1618" i="1"/>
  <c r="AZ1618" i="1"/>
  <c r="AY1618" i="1"/>
  <c r="AX1618" i="1"/>
  <c r="AW1618" i="1"/>
  <c r="AV1618" i="1"/>
  <c r="AU1618" i="1"/>
  <c r="AT1618" i="1"/>
  <c r="AS1618" i="1"/>
  <c r="AR1618" i="1"/>
  <c r="AQ1618" i="1"/>
  <c r="AP1618" i="1"/>
  <c r="AO1618" i="1"/>
  <c r="AN1618" i="1"/>
  <c r="AM1618" i="1"/>
  <c r="AL1618" i="1"/>
  <c r="BE1617" i="1"/>
  <c r="BD1617" i="1"/>
  <c r="BC1617" i="1"/>
  <c r="BB1617" i="1"/>
  <c r="BA1617" i="1"/>
  <c r="AZ1617" i="1"/>
  <c r="AY1617" i="1"/>
  <c r="AX1617" i="1"/>
  <c r="AW1617" i="1"/>
  <c r="AV1617" i="1"/>
  <c r="AU1617" i="1"/>
  <c r="AT1617" i="1"/>
  <c r="AS1617" i="1"/>
  <c r="AR1617" i="1"/>
  <c r="AQ1617" i="1"/>
  <c r="AP1617" i="1"/>
  <c r="AO1617" i="1"/>
  <c r="AN1617" i="1"/>
  <c r="AM1617" i="1"/>
  <c r="AL1617" i="1"/>
  <c r="BE1616" i="1"/>
  <c r="BD1616" i="1"/>
  <c r="BC1616" i="1"/>
  <c r="BB1616" i="1"/>
  <c r="BA1616" i="1"/>
  <c r="AZ1616" i="1"/>
  <c r="AY1616" i="1"/>
  <c r="AX1616" i="1"/>
  <c r="AW1616" i="1"/>
  <c r="AV1616" i="1"/>
  <c r="AU1616" i="1"/>
  <c r="AT1616" i="1"/>
  <c r="AS1616" i="1"/>
  <c r="AR1616" i="1"/>
  <c r="AQ1616" i="1"/>
  <c r="AP1616" i="1"/>
  <c r="AO1616" i="1"/>
  <c r="AN1616" i="1"/>
  <c r="AM1616" i="1"/>
  <c r="AL1616" i="1"/>
  <c r="BE1615" i="1"/>
  <c r="BD1615" i="1"/>
  <c r="BC1615" i="1"/>
  <c r="BB1615" i="1"/>
  <c r="BA1615" i="1"/>
  <c r="AZ1615" i="1"/>
  <c r="AY1615" i="1"/>
  <c r="AX1615" i="1"/>
  <c r="AW1615" i="1"/>
  <c r="AV1615" i="1"/>
  <c r="AU1615" i="1"/>
  <c r="AT1615" i="1"/>
  <c r="AS1615" i="1"/>
  <c r="AR1615" i="1"/>
  <c r="AQ1615" i="1"/>
  <c r="AP1615" i="1"/>
  <c r="AO1615" i="1"/>
  <c r="AN1615" i="1"/>
  <c r="AM1615" i="1"/>
  <c r="AL1615" i="1"/>
  <c r="BE1614" i="1"/>
  <c r="BD1614" i="1"/>
  <c r="BC1614" i="1"/>
  <c r="BB1614" i="1"/>
  <c r="BA1614" i="1"/>
  <c r="AZ1614" i="1"/>
  <c r="AY1614" i="1"/>
  <c r="AX1614" i="1"/>
  <c r="AW1614" i="1"/>
  <c r="AV1614" i="1"/>
  <c r="AU1614" i="1"/>
  <c r="AT1614" i="1"/>
  <c r="AS1614" i="1"/>
  <c r="AR1614" i="1"/>
  <c r="AQ1614" i="1"/>
  <c r="AP1614" i="1"/>
  <c r="AO1614" i="1"/>
  <c r="AN1614" i="1"/>
  <c r="AM1614" i="1"/>
  <c r="AL1614" i="1"/>
  <c r="BE1613" i="1"/>
  <c r="BD1613" i="1"/>
  <c r="BC1613" i="1"/>
  <c r="BB1613" i="1"/>
  <c r="BA1613" i="1"/>
  <c r="AZ1613" i="1"/>
  <c r="AY1613" i="1"/>
  <c r="AX1613" i="1"/>
  <c r="AW1613" i="1"/>
  <c r="AV1613" i="1"/>
  <c r="AU1613" i="1"/>
  <c r="AT1613" i="1"/>
  <c r="AS1613" i="1"/>
  <c r="AR1613" i="1"/>
  <c r="AQ1613" i="1"/>
  <c r="AP1613" i="1"/>
  <c r="AO1613" i="1"/>
  <c r="AN1613" i="1"/>
  <c r="AM1613" i="1"/>
  <c r="AL1613" i="1"/>
  <c r="BE1612" i="1"/>
  <c r="BD1612" i="1"/>
  <c r="BC1612" i="1"/>
  <c r="BB1612" i="1"/>
  <c r="BA1612" i="1"/>
  <c r="AZ1612" i="1"/>
  <c r="AY1612" i="1"/>
  <c r="AX1612" i="1"/>
  <c r="AW1612" i="1"/>
  <c r="AV1612" i="1"/>
  <c r="AU1612" i="1"/>
  <c r="AT1612" i="1"/>
  <c r="AS1612" i="1"/>
  <c r="AR1612" i="1"/>
  <c r="AQ1612" i="1"/>
  <c r="AP1612" i="1"/>
  <c r="AO1612" i="1"/>
  <c r="AN1612" i="1"/>
  <c r="AM1612" i="1"/>
  <c r="AL1612" i="1"/>
  <c r="BE1611" i="1"/>
  <c r="BD1611" i="1"/>
  <c r="BC1611" i="1"/>
  <c r="BB1611" i="1"/>
  <c r="BA1611" i="1"/>
  <c r="AZ1611" i="1"/>
  <c r="AY1611" i="1"/>
  <c r="AX1611" i="1"/>
  <c r="AW1611" i="1"/>
  <c r="AV1611" i="1"/>
  <c r="AU1611" i="1"/>
  <c r="AT1611" i="1"/>
  <c r="AS1611" i="1"/>
  <c r="AR1611" i="1"/>
  <c r="AQ1611" i="1"/>
  <c r="AP1611" i="1"/>
  <c r="AO1611" i="1"/>
  <c r="AN1611" i="1"/>
  <c r="AM1611" i="1"/>
  <c r="AL1611" i="1"/>
  <c r="BE1610" i="1"/>
  <c r="BD1610" i="1"/>
  <c r="BC1610" i="1"/>
  <c r="BB1610" i="1"/>
  <c r="BA1610" i="1"/>
  <c r="AZ1610" i="1"/>
  <c r="AY1610" i="1"/>
  <c r="AX1610" i="1"/>
  <c r="AW1610" i="1"/>
  <c r="AV1610" i="1"/>
  <c r="AU1610" i="1"/>
  <c r="AT1610" i="1"/>
  <c r="AS1610" i="1"/>
  <c r="AR1610" i="1"/>
  <c r="AQ1610" i="1"/>
  <c r="AP1610" i="1"/>
  <c r="AO1610" i="1"/>
  <c r="AN1610" i="1"/>
  <c r="AM1610" i="1"/>
  <c r="AL1610" i="1"/>
  <c r="BE1609" i="1"/>
  <c r="BD1609" i="1"/>
  <c r="BC1609" i="1"/>
  <c r="BB1609" i="1"/>
  <c r="BA1609" i="1"/>
  <c r="AZ1609" i="1"/>
  <c r="AY1609" i="1"/>
  <c r="AX1609" i="1"/>
  <c r="AW1609" i="1"/>
  <c r="AV1609" i="1"/>
  <c r="AU1609" i="1"/>
  <c r="AT1609" i="1"/>
  <c r="AS1609" i="1"/>
  <c r="AR1609" i="1"/>
  <c r="AQ1609" i="1"/>
  <c r="AP1609" i="1"/>
  <c r="AO1609" i="1"/>
  <c r="AN1609" i="1"/>
  <c r="AM1609" i="1"/>
  <c r="AL1609" i="1"/>
  <c r="BE1608" i="1"/>
  <c r="BD1608" i="1"/>
  <c r="BC1608" i="1"/>
  <c r="BB1608" i="1"/>
  <c r="BA1608" i="1"/>
  <c r="AZ1608" i="1"/>
  <c r="AY1608" i="1"/>
  <c r="AX1608" i="1"/>
  <c r="AW1608" i="1"/>
  <c r="AV1608" i="1"/>
  <c r="AU1608" i="1"/>
  <c r="AT1608" i="1"/>
  <c r="AS1608" i="1"/>
  <c r="AR1608" i="1"/>
  <c r="AQ1608" i="1"/>
  <c r="AP1608" i="1"/>
  <c r="AO1608" i="1"/>
  <c r="AN1608" i="1"/>
  <c r="AM1608" i="1"/>
  <c r="AL1608" i="1"/>
  <c r="BE1607" i="1"/>
  <c r="BD1607" i="1"/>
  <c r="BC1607" i="1"/>
  <c r="BB1607" i="1"/>
  <c r="BA1607" i="1"/>
  <c r="AZ1607" i="1"/>
  <c r="AY1607" i="1"/>
  <c r="AX1607" i="1"/>
  <c r="AW1607" i="1"/>
  <c r="AV1607" i="1"/>
  <c r="AU1607" i="1"/>
  <c r="AT1607" i="1"/>
  <c r="AS1607" i="1"/>
  <c r="AR1607" i="1"/>
  <c r="AQ1607" i="1"/>
  <c r="AP1607" i="1"/>
  <c r="AO1607" i="1"/>
  <c r="AN1607" i="1"/>
  <c r="AM1607" i="1"/>
  <c r="AL1607" i="1"/>
  <c r="BE1606" i="1"/>
  <c r="BD1606" i="1"/>
  <c r="BC1606" i="1"/>
  <c r="BB1606" i="1"/>
  <c r="BA1606" i="1"/>
  <c r="AZ1606" i="1"/>
  <c r="AY1606" i="1"/>
  <c r="AX1606" i="1"/>
  <c r="AW1606" i="1"/>
  <c r="AV1606" i="1"/>
  <c r="AU1606" i="1"/>
  <c r="AT1606" i="1"/>
  <c r="AS1606" i="1"/>
  <c r="AR1606" i="1"/>
  <c r="AQ1606" i="1"/>
  <c r="AP1606" i="1"/>
  <c r="AO1606" i="1"/>
  <c r="AN1606" i="1"/>
  <c r="AM1606" i="1"/>
  <c r="AL1606" i="1"/>
  <c r="BE1605" i="1"/>
  <c r="BD1605" i="1"/>
  <c r="BC1605" i="1"/>
  <c r="BB1605" i="1"/>
  <c r="BA1605" i="1"/>
  <c r="AZ1605" i="1"/>
  <c r="AY1605" i="1"/>
  <c r="AX1605" i="1"/>
  <c r="AW1605" i="1"/>
  <c r="AV1605" i="1"/>
  <c r="AU1605" i="1"/>
  <c r="AT1605" i="1"/>
  <c r="AS1605" i="1"/>
  <c r="AR1605" i="1"/>
  <c r="AQ1605" i="1"/>
  <c r="AP1605" i="1"/>
  <c r="AO1605" i="1"/>
  <c r="AN1605" i="1"/>
  <c r="AM1605" i="1"/>
  <c r="AL1605" i="1"/>
  <c r="BE1604" i="1"/>
  <c r="BD1604" i="1"/>
  <c r="BC1604" i="1"/>
  <c r="BB1604" i="1"/>
  <c r="BA1604" i="1"/>
  <c r="AZ1604" i="1"/>
  <c r="AY1604" i="1"/>
  <c r="AX1604" i="1"/>
  <c r="AW1604" i="1"/>
  <c r="AV1604" i="1"/>
  <c r="AU1604" i="1"/>
  <c r="AT1604" i="1"/>
  <c r="AS1604" i="1"/>
  <c r="AR1604" i="1"/>
  <c r="AQ1604" i="1"/>
  <c r="AP1604" i="1"/>
  <c r="AO1604" i="1"/>
  <c r="AN1604" i="1"/>
  <c r="AM1604" i="1"/>
  <c r="AL1604" i="1"/>
  <c r="BE1603" i="1"/>
  <c r="BD1603" i="1"/>
  <c r="BC1603" i="1"/>
  <c r="BB1603" i="1"/>
  <c r="BA1603" i="1"/>
  <c r="AZ1603" i="1"/>
  <c r="AY1603" i="1"/>
  <c r="AX1603" i="1"/>
  <c r="AW1603" i="1"/>
  <c r="AV1603" i="1"/>
  <c r="AU1603" i="1"/>
  <c r="AT1603" i="1"/>
  <c r="AS1603" i="1"/>
  <c r="AR1603" i="1"/>
  <c r="AQ1603" i="1"/>
  <c r="AP1603" i="1"/>
  <c r="AO1603" i="1"/>
  <c r="AN1603" i="1"/>
  <c r="AM1603" i="1"/>
  <c r="AL1603" i="1"/>
  <c r="BE1602" i="1"/>
  <c r="BD1602" i="1"/>
  <c r="BC1602" i="1"/>
  <c r="BB1602" i="1"/>
  <c r="BA1602" i="1"/>
  <c r="AZ1602" i="1"/>
  <c r="AY1602" i="1"/>
  <c r="AX1602" i="1"/>
  <c r="AW1602" i="1"/>
  <c r="AV1602" i="1"/>
  <c r="AU1602" i="1"/>
  <c r="AT1602" i="1"/>
  <c r="AS1602" i="1"/>
  <c r="AR1602" i="1"/>
  <c r="AQ1602" i="1"/>
  <c r="AP1602" i="1"/>
  <c r="AO1602" i="1"/>
  <c r="AN1602" i="1"/>
  <c r="AM1602" i="1"/>
  <c r="AL1602" i="1"/>
  <c r="BE1601" i="1"/>
  <c r="BD1601" i="1"/>
  <c r="BC1601" i="1"/>
  <c r="BB1601" i="1"/>
  <c r="BA1601" i="1"/>
  <c r="AZ1601" i="1"/>
  <c r="AY1601" i="1"/>
  <c r="AX1601" i="1"/>
  <c r="AW1601" i="1"/>
  <c r="AV1601" i="1"/>
  <c r="AU1601" i="1"/>
  <c r="AT1601" i="1"/>
  <c r="AS1601" i="1"/>
  <c r="AR1601" i="1"/>
  <c r="AQ1601" i="1"/>
  <c r="AP1601" i="1"/>
  <c r="AO1601" i="1"/>
  <c r="AN1601" i="1"/>
  <c r="AM1601" i="1"/>
  <c r="AL1601" i="1"/>
  <c r="BE1600" i="1"/>
  <c r="BD1600" i="1"/>
  <c r="BC1600" i="1"/>
  <c r="BB1600" i="1"/>
  <c r="BA1600" i="1"/>
  <c r="AZ1600" i="1"/>
  <c r="AY1600" i="1"/>
  <c r="AX1600" i="1"/>
  <c r="AW1600" i="1"/>
  <c r="AV1600" i="1"/>
  <c r="AU1600" i="1"/>
  <c r="AT1600" i="1"/>
  <c r="AS1600" i="1"/>
  <c r="AR1600" i="1"/>
  <c r="AQ1600" i="1"/>
  <c r="AP1600" i="1"/>
  <c r="AO1600" i="1"/>
  <c r="AN1600" i="1"/>
  <c r="AM1600" i="1"/>
  <c r="AL1600" i="1"/>
  <c r="BE1599" i="1"/>
  <c r="BD1599" i="1"/>
  <c r="BC1599" i="1"/>
  <c r="BB1599" i="1"/>
  <c r="BA1599" i="1"/>
  <c r="AZ1599" i="1"/>
  <c r="AY1599" i="1"/>
  <c r="AX1599" i="1"/>
  <c r="AW1599" i="1"/>
  <c r="AV1599" i="1"/>
  <c r="AU1599" i="1"/>
  <c r="AT1599" i="1"/>
  <c r="AS1599" i="1"/>
  <c r="AR1599" i="1"/>
  <c r="AQ1599" i="1"/>
  <c r="AP1599" i="1"/>
  <c r="AO1599" i="1"/>
  <c r="AN1599" i="1"/>
  <c r="AM1599" i="1"/>
  <c r="AL1599" i="1"/>
  <c r="BE1598" i="1"/>
  <c r="BD1598" i="1"/>
  <c r="BC1598" i="1"/>
  <c r="BB1598" i="1"/>
  <c r="BA1598" i="1"/>
  <c r="AZ1598" i="1"/>
  <c r="AY1598" i="1"/>
  <c r="AX1598" i="1"/>
  <c r="AW1598" i="1"/>
  <c r="AV1598" i="1"/>
  <c r="AU1598" i="1"/>
  <c r="AT1598" i="1"/>
  <c r="AS1598" i="1"/>
  <c r="AR1598" i="1"/>
  <c r="AQ1598" i="1"/>
  <c r="AP1598" i="1"/>
  <c r="AO1598" i="1"/>
  <c r="AN1598" i="1"/>
  <c r="AM1598" i="1"/>
  <c r="AL1598" i="1"/>
  <c r="BE1597" i="1"/>
  <c r="BD1597" i="1"/>
  <c r="BC1597" i="1"/>
  <c r="BB1597" i="1"/>
  <c r="BA1597" i="1"/>
  <c r="AZ1597" i="1"/>
  <c r="AY1597" i="1"/>
  <c r="AX1597" i="1"/>
  <c r="AW1597" i="1"/>
  <c r="AV1597" i="1"/>
  <c r="AU1597" i="1"/>
  <c r="AT1597" i="1"/>
  <c r="AS1597" i="1"/>
  <c r="AR1597" i="1"/>
  <c r="AQ1597" i="1"/>
  <c r="AP1597" i="1"/>
  <c r="AO1597" i="1"/>
  <c r="AN1597" i="1"/>
  <c r="AM1597" i="1"/>
  <c r="AL1597" i="1"/>
  <c r="BE1596" i="1"/>
  <c r="BD1596" i="1"/>
  <c r="BC1596" i="1"/>
  <c r="BB1596" i="1"/>
  <c r="BA1596" i="1"/>
  <c r="AZ1596" i="1"/>
  <c r="AY1596" i="1"/>
  <c r="AX1596" i="1"/>
  <c r="AW1596" i="1"/>
  <c r="AV1596" i="1"/>
  <c r="AU1596" i="1"/>
  <c r="AT1596" i="1"/>
  <c r="AS1596" i="1"/>
  <c r="AR1596" i="1"/>
  <c r="AQ1596" i="1"/>
  <c r="AP1596" i="1"/>
  <c r="AO1596" i="1"/>
  <c r="AN1596" i="1"/>
  <c r="AM1596" i="1"/>
  <c r="AL1596" i="1"/>
  <c r="BE1595" i="1"/>
  <c r="BD1595" i="1"/>
  <c r="BC1595" i="1"/>
  <c r="BB1595" i="1"/>
  <c r="BA1595" i="1"/>
  <c r="AZ1595" i="1"/>
  <c r="AY1595" i="1"/>
  <c r="AX1595" i="1"/>
  <c r="AW1595" i="1"/>
  <c r="AV1595" i="1"/>
  <c r="AU1595" i="1"/>
  <c r="AT1595" i="1"/>
  <c r="AS1595" i="1"/>
  <c r="AR1595" i="1"/>
  <c r="AQ1595" i="1"/>
  <c r="AP1595" i="1"/>
  <c r="AO1595" i="1"/>
  <c r="AN1595" i="1"/>
  <c r="AM1595" i="1"/>
  <c r="AL1595" i="1"/>
  <c r="BE1594" i="1"/>
  <c r="BD1594" i="1"/>
  <c r="BC1594" i="1"/>
  <c r="BB1594" i="1"/>
  <c r="BA1594" i="1"/>
  <c r="AZ1594" i="1"/>
  <c r="AY1594" i="1"/>
  <c r="AX1594" i="1"/>
  <c r="AW1594" i="1"/>
  <c r="AV1594" i="1"/>
  <c r="AU1594" i="1"/>
  <c r="AT1594" i="1"/>
  <c r="AS1594" i="1"/>
  <c r="AR1594" i="1"/>
  <c r="AQ1594" i="1"/>
  <c r="AP1594" i="1"/>
  <c r="AO1594" i="1"/>
  <c r="AN1594" i="1"/>
  <c r="AM1594" i="1"/>
  <c r="AL1594" i="1"/>
  <c r="BE1593" i="1"/>
  <c r="BD1593" i="1"/>
  <c r="BC1593" i="1"/>
  <c r="BB1593" i="1"/>
  <c r="BA1593" i="1"/>
  <c r="AZ1593" i="1"/>
  <c r="AY1593" i="1"/>
  <c r="AX1593" i="1"/>
  <c r="AW1593" i="1"/>
  <c r="AV1593" i="1"/>
  <c r="AU1593" i="1"/>
  <c r="AT1593" i="1"/>
  <c r="AS1593" i="1"/>
  <c r="AR1593" i="1"/>
  <c r="AQ1593" i="1"/>
  <c r="AP1593" i="1"/>
  <c r="AO1593" i="1"/>
  <c r="AN1593" i="1"/>
  <c r="AM1593" i="1"/>
  <c r="AL1593" i="1"/>
  <c r="BE1592" i="1"/>
  <c r="BD1592" i="1"/>
  <c r="BC1592" i="1"/>
  <c r="BB1592" i="1"/>
  <c r="BA1592" i="1"/>
  <c r="AZ1592" i="1"/>
  <c r="AY1592" i="1"/>
  <c r="AX1592" i="1"/>
  <c r="AW1592" i="1"/>
  <c r="AV1592" i="1"/>
  <c r="AU1592" i="1"/>
  <c r="AT1592" i="1"/>
  <c r="AS1592" i="1"/>
  <c r="AR1592" i="1"/>
  <c r="AQ1592" i="1"/>
  <c r="AP1592" i="1"/>
  <c r="AO1592" i="1"/>
  <c r="AN1592" i="1"/>
  <c r="AM1592" i="1"/>
  <c r="AL1592" i="1"/>
  <c r="BE1591" i="1"/>
  <c r="BD1591" i="1"/>
  <c r="BC1591" i="1"/>
  <c r="BB1591" i="1"/>
  <c r="BA1591" i="1"/>
  <c r="AZ1591" i="1"/>
  <c r="AY1591" i="1"/>
  <c r="AX1591" i="1"/>
  <c r="AW1591" i="1"/>
  <c r="AV1591" i="1"/>
  <c r="AU1591" i="1"/>
  <c r="AT1591" i="1"/>
  <c r="AS1591" i="1"/>
  <c r="AR1591" i="1"/>
  <c r="AQ1591" i="1"/>
  <c r="AP1591" i="1"/>
  <c r="AO1591" i="1"/>
  <c r="AN1591" i="1"/>
  <c r="AM1591" i="1"/>
  <c r="AL1591" i="1"/>
  <c r="BE1590" i="1"/>
  <c r="BD1590" i="1"/>
  <c r="BC1590" i="1"/>
  <c r="BB1590" i="1"/>
  <c r="BA1590" i="1"/>
  <c r="AZ1590" i="1"/>
  <c r="AY1590" i="1"/>
  <c r="AX1590" i="1"/>
  <c r="AW1590" i="1"/>
  <c r="AV1590" i="1"/>
  <c r="AU1590" i="1"/>
  <c r="AT1590" i="1"/>
  <c r="AS1590" i="1"/>
  <c r="AR1590" i="1"/>
  <c r="AQ1590" i="1"/>
  <c r="AP1590" i="1"/>
  <c r="AO1590" i="1"/>
  <c r="AN1590" i="1"/>
  <c r="AM1590" i="1"/>
  <c r="AL1590" i="1"/>
  <c r="BE1589" i="1"/>
  <c r="BD1589" i="1"/>
  <c r="BC1589" i="1"/>
  <c r="BB1589" i="1"/>
  <c r="BA1589" i="1"/>
  <c r="AZ1589" i="1"/>
  <c r="AY1589" i="1"/>
  <c r="AX1589" i="1"/>
  <c r="AW1589" i="1"/>
  <c r="AV1589" i="1"/>
  <c r="AU1589" i="1"/>
  <c r="AT1589" i="1"/>
  <c r="AS1589" i="1"/>
  <c r="AR1589" i="1"/>
  <c r="AQ1589" i="1"/>
  <c r="AP1589" i="1"/>
  <c r="AO1589" i="1"/>
  <c r="AN1589" i="1"/>
  <c r="AM1589" i="1"/>
  <c r="AL1589" i="1"/>
  <c r="BE1588" i="1"/>
  <c r="BD1588" i="1"/>
  <c r="BC1588" i="1"/>
  <c r="BB1588" i="1"/>
  <c r="BA1588" i="1"/>
  <c r="AZ1588" i="1"/>
  <c r="AY1588" i="1"/>
  <c r="AX1588" i="1"/>
  <c r="AW1588" i="1"/>
  <c r="AV1588" i="1"/>
  <c r="AU1588" i="1"/>
  <c r="AT1588" i="1"/>
  <c r="AS1588" i="1"/>
  <c r="AR1588" i="1"/>
  <c r="AQ1588" i="1"/>
  <c r="AP1588" i="1"/>
  <c r="AO1588" i="1"/>
  <c r="AN1588" i="1"/>
  <c r="AM1588" i="1"/>
  <c r="AL1588" i="1"/>
  <c r="BE1587" i="1"/>
  <c r="BD1587" i="1"/>
  <c r="BC1587" i="1"/>
  <c r="BB1587" i="1"/>
  <c r="BA1587" i="1"/>
  <c r="AZ1587" i="1"/>
  <c r="AY1587" i="1"/>
  <c r="AX1587" i="1"/>
  <c r="AW1587" i="1"/>
  <c r="AV1587" i="1"/>
  <c r="AU1587" i="1"/>
  <c r="AT1587" i="1"/>
  <c r="AS1587" i="1"/>
  <c r="AR1587" i="1"/>
  <c r="AQ1587" i="1"/>
  <c r="AP1587" i="1"/>
  <c r="AO1587" i="1"/>
  <c r="AN1587" i="1"/>
  <c r="AM1587" i="1"/>
  <c r="AL1587" i="1"/>
  <c r="BE1586" i="1"/>
  <c r="BD1586" i="1"/>
  <c r="BC1586" i="1"/>
  <c r="BB1586" i="1"/>
  <c r="BA1586" i="1"/>
  <c r="AZ1586" i="1"/>
  <c r="AY1586" i="1"/>
  <c r="AX1586" i="1"/>
  <c r="AW1586" i="1"/>
  <c r="AV1586" i="1"/>
  <c r="AU1586" i="1"/>
  <c r="AT1586" i="1"/>
  <c r="AS1586" i="1"/>
  <c r="AR1586" i="1"/>
  <c r="AQ1586" i="1"/>
  <c r="AP1586" i="1"/>
  <c r="AO1586" i="1"/>
  <c r="AN1586" i="1"/>
  <c r="AM1586" i="1"/>
  <c r="AL1586" i="1"/>
  <c r="BE1585" i="1"/>
  <c r="BD1585" i="1"/>
  <c r="BC1585" i="1"/>
  <c r="BB1585" i="1"/>
  <c r="BA1585" i="1"/>
  <c r="AZ1585" i="1"/>
  <c r="AY1585" i="1"/>
  <c r="AX1585" i="1"/>
  <c r="AW1585" i="1"/>
  <c r="AV1585" i="1"/>
  <c r="AU1585" i="1"/>
  <c r="AT1585" i="1"/>
  <c r="AS1585" i="1"/>
  <c r="AR1585" i="1"/>
  <c r="AQ1585" i="1"/>
  <c r="AP1585" i="1"/>
  <c r="AO1585" i="1"/>
  <c r="AN1585" i="1"/>
  <c r="AM1585" i="1"/>
  <c r="AL1585" i="1"/>
  <c r="BE1584" i="1"/>
  <c r="BD1584" i="1"/>
  <c r="BC1584" i="1"/>
  <c r="BB1584" i="1"/>
  <c r="BA1584" i="1"/>
  <c r="AZ1584" i="1"/>
  <c r="AY1584" i="1"/>
  <c r="AX1584" i="1"/>
  <c r="AW1584" i="1"/>
  <c r="AV1584" i="1"/>
  <c r="AU1584" i="1"/>
  <c r="AT1584" i="1"/>
  <c r="AS1584" i="1"/>
  <c r="AR1584" i="1"/>
  <c r="AQ1584" i="1"/>
  <c r="AP1584" i="1"/>
  <c r="AO1584" i="1"/>
  <c r="AN1584" i="1"/>
  <c r="AM1584" i="1"/>
  <c r="AL1584" i="1"/>
  <c r="BE1583" i="1"/>
  <c r="BD1583" i="1"/>
  <c r="BC1583" i="1"/>
  <c r="BB1583" i="1"/>
  <c r="BA1583" i="1"/>
  <c r="AZ1583" i="1"/>
  <c r="AY1583" i="1"/>
  <c r="AX1583" i="1"/>
  <c r="AW1583" i="1"/>
  <c r="AV1583" i="1"/>
  <c r="AU1583" i="1"/>
  <c r="AT1583" i="1"/>
  <c r="AS1583" i="1"/>
  <c r="AR1583" i="1"/>
  <c r="AQ1583" i="1"/>
  <c r="AP1583" i="1"/>
  <c r="AO1583" i="1"/>
  <c r="AN1583" i="1"/>
  <c r="AM1583" i="1"/>
  <c r="AL1583" i="1"/>
  <c r="BE1582" i="1"/>
  <c r="BD1582" i="1"/>
  <c r="BC1582" i="1"/>
  <c r="BB1582" i="1"/>
  <c r="BA1582" i="1"/>
  <c r="AZ1582" i="1"/>
  <c r="AY1582" i="1"/>
  <c r="AX1582" i="1"/>
  <c r="AW1582" i="1"/>
  <c r="AV1582" i="1"/>
  <c r="AU1582" i="1"/>
  <c r="AT1582" i="1"/>
  <c r="AS1582" i="1"/>
  <c r="AR1582" i="1"/>
  <c r="AQ1582" i="1"/>
  <c r="AP1582" i="1"/>
  <c r="AO1582" i="1"/>
  <c r="AN1582" i="1"/>
  <c r="AM1582" i="1"/>
  <c r="AL1582" i="1"/>
  <c r="BE1581" i="1"/>
  <c r="BD1581" i="1"/>
  <c r="BC1581" i="1"/>
  <c r="BB1581" i="1"/>
  <c r="BA1581" i="1"/>
  <c r="AZ1581" i="1"/>
  <c r="AY1581" i="1"/>
  <c r="AX1581" i="1"/>
  <c r="AW1581" i="1"/>
  <c r="AV1581" i="1"/>
  <c r="AU1581" i="1"/>
  <c r="AT1581" i="1"/>
  <c r="AS1581" i="1"/>
  <c r="AR1581" i="1"/>
  <c r="AQ1581" i="1"/>
  <c r="AP1581" i="1"/>
  <c r="AO1581" i="1"/>
  <c r="AN1581" i="1"/>
  <c r="AM1581" i="1"/>
  <c r="AL1581" i="1"/>
  <c r="BE1580" i="1"/>
  <c r="BD1580" i="1"/>
  <c r="BC1580" i="1"/>
  <c r="BB1580" i="1"/>
  <c r="BA1580" i="1"/>
  <c r="AZ1580" i="1"/>
  <c r="AY1580" i="1"/>
  <c r="AX1580" i="1"/>
  <c r="AW1580" i="1"/>
  <c r="AV1580" i="1"/>
  <c r="AU1580" i="1"/>
  <c r="AT1580" i="1"/>
  <c r="AS1580" i="1"/>
  <c r="AR1580" i="1"/>
  <c r="AQ1580" i="1"/>
  <c r="AP1580" i="1"/>
  <c r="AO1580" i="1"/>
  <c r="AN1580" i="1"/>
  <c r="AM1580" i="1"/>
  <c r="AL1580" i="1"/>
  <c r="BE1579" i="1"/>
  <c r="BD1579" i="1"/>
  <c r="BC1579" i="1"/>
  <c r="BB1579" i="1"/>
  <c r="BA1579" i="1"/>
  <c r="AZ1579" i="1"/>
  <c r="AY1579" i="1"/>
  <c r="AX1579" i="1"/>
  <c r="AW1579" i="1"/>
  <c r="AV1579" i="1"/>
  <c r="AU1579" i="1"/>
  <c r="AT1579" i="1"/>
  <c r="AS1579" i="1"/>
  <c r="AR1579" i="1"/>
  <c r="AQ1579" i="1"/>
  <c r="AP1579" i="1"/>
  <c r="AO1579" i="1"/>
  <c r="AN1579" i="1"/>
  <c r="AM1579" i="1"/>
  <c r="AL1579" i="1"/>
  <c r="BE1578" i="1"/>
  <c r="BD1578" i="1"/>
  <c r="BC1578" i="1"/>
  <c r="BB1578" i="1"/>
  <c r="BA1578" i="1"/>
  <c r="AZ1578" i="1"/>
  <c r="AY1578" i="1"/>
  <c r="AX1578" i="1"/>
  <c r="AW1578" i="1"/>
  <c r="AV1578" i="1"/>
  <c r="AU1578" i="1"/>
  <c r="AT1578" i="1"/>
  <c r="AS1578" i="1"/>
  <c r="AR1578" i="1"/>
  <c r="AQ1578" i="1"/>
  <c r="AP1578" i="1"/>
  <c r="AO1578" i="1"/>
  <c r="AN1578" i="1"/>
  <c r="AM1578" i="1"/>
  <c r="AL1578" i="1"/>
  <c r="BE1577" i="1"/>
  <c r="BD1577" i="1"/>
  <c r="BC1577" i="1"/>
  <c r="BB1577" i="1"/>
  <c r="BA1577" i="1"/>
  <c r="AZ1577" i="1"/>
  <c r="AY1577" i="1"/>
  <c r="AX1577" i="1"/>
  <c r="AW1577" i="1"/>
  <c r="AV1577" i="1"/>
  <c r="AU1577" i="1"/>
  <c r="AT1577" i="1"/>
  <c r="AS1577" i="1"/>
  <c r="AR1577" i="1"/>
  <c r="AQ1577" i="1"/>
  <c r="AP1577" i="1"/>
  <c r="AO1577" i="1"/>
  <c r="AN1577" i="1"/>
  <c r="AM1577" i="1"/>
  <c r="AL1577" i="1"/>
  <c r="BE1576" i="1"/>
  <c r="BD1576" i="1"/>
  <c r="BC1576" i="1"/>
  <c r="BB1576" i="1"/>
  <c r="BA1576" i="1"/>
  <c r="AZ1576" i="1"/>
  <c r="AY1576" i="1"/>
  <c r="AX1576" i="1"/>
  <c r="AW1576" i="1"/>
  <c r="AV1576" i="1"/>
  <c r="AU1576" i="1"/>
  <c r="AT1576" i="1"/>
  <c r="AS1576" i="1"/>
  <c r="AR1576" i="1"/>
  <c r="AQ1576" i="1"/>
  <c r="AP1576" i="1"/>
  <c r="AO1576" i="1"/>
  <c r="AN1576" i="1"/>
  <c r="AM1576" i="1"/>
  <c r="AL1576" i="1"/>
  <c r="BE1575" i="1"/>
  <c r="BD1575" i="1"/>
  <c r="BC1575" i="1"/>
  <c r="BB1575" i="1"/>
  <c r="BA1575" i="1"/>
  <c r="AZ1575" i="1"/>
  <c r="AY1575" i="1"/>
  <c r="AX1575" i="1"/>
  <c r="AW1575" i="1"/>
  <c r="AV1575" i="1"/>
  <c r="AU1575" i="1"/>
  <c r="AT1575" i="1"/>
  <c r="AS1575" i="1"/>
  <c r="AR1575" i="1"/>
  <c r="AQ1575" i="1"/>
  <c r="AP1575" i="1"/>
  <c r="AO1575" i="1"/>
  <c r="AN1575" i="1"/>
  <c r="AM1575" i="1"/>
  <c r="AL1575" i="1"/>
  <c r="BE1574" i="1"/>
  <c r="BD1574" i="1"/>
  <c r="BC1574" i="1"/>
  <c r="BB1574" i="1"/>
  <c r="BA1574" i="1"/>
  <c r="AZ1574" i="1"/>
  <c r="AY1574" i="1"/>
  <c r="AX1574" i="1"/>
  <c r="AW1574" i="1"/>
  <c r="AV1574" i="1"/>
  <c r="AU1574" i="1"/>
  <c r="AT1574" i="1"/>
  <c r="AS1574" i="1"/>
  <c r="AR1574" i="1"/>
  <c r="AQ1574" i="1"/>
  <c r="AP1574" i="1"/>
  <c r="AO1574" i="1"/>
  <c r="AN1574" i="1"/>
  <c r="AM1574" i="1"/>
  <c r="AL1574" i="1"/>
  <c r="BE1573" i="1"/>
  <c r="BD1573" i="1"/>
  <c r="BC1573" i="1"/>
  <c r="BB1573" i="1"/>
  <c r="BA1573" i="1"/>
  <c r="AZ1573" i="1"/>
  <c r="AY1573" i="1"/>
  <c r="AX1573" i="1"/>
  <c r="AW1573" i="1"/>
  <c r="AV1573" i="1"/>
  <c r="AU1573" i="1"/>
  <c r="AT1573" i="1"/>
  <c r="AS1573" i="1"/>
  <c r="AR1573" i="1"/>
  <c r="AQ1573" i="1"/>
  <c r="AP1573" i="1"/>
  <c r="AO1573" i="1"/>
  <c r="AN1573" i="1"/>
  <c r="AM1573" i="1"/>
  <c r="AL1573" i="1"/>
  <c r="BE1572" i="1"/>
  <c r="BD1572" i="1"/>
  <c r="BC1572" i="1"/>
  <c r="BB1572" i="1"/>
  <c r="BA1572" i="1"/>
  <c r="AZ1572" i="1"/>
  <c r="AY1572" i="1"/>
  <c r="AX1572" i="1"/>
  <c r="AW1572" i="1"/>
  <c r="AV1572" i="1"/>
  <c r="AU1572" i="1"/>
  <c r="AT1572" i="1"/>
  <c r="AS1572" i="1"/>
  <c r="AR1572" i="1"/>
  <c r="AQ1572" i="1"/>
  <c r="AP1572" i="1"/>
  <c r="AO1572" i="1"/>
  <c r="AN1572" i="1"/>
  <c r="AM1572" i="1"/>
  <c r="AL1572" i="1"/>
  <c r="BE1571" i="1"/>
  <c r="BD1571" i="1"/>
  <c r="BC1571" i="1"/>
  <c r="BB1571" i="1"/>
  <c r="BA1571" i="1"/>
  <c r="AZ1571" i="1"/>
  <c r="AY1571" i="1"/>
  <c r="AX1571" i="1"/>
  <c r="AW1571" i="1"/>
  <c r="AV1571" i="1"/>
  <c r="AU1571" i="1"/>
  <c r="AT1571" i="1"/>
  <c r="AS1571" i="1"/>
  <c r="AR1571" i="1"/>
  <c r="AQ1571" i="1"/>
  <c r="AP1571" i="1"/>
  <c r="AO1571" i="1"/>
  <c r="AN1571" i="1"/>
  <c r="AM1571" i="1"/>
  <c r="AL1571" i="1"/>
  <c r="BE1570" i="1"/>
  <c r="BD1570" i="1"/>
  <c r="BC1570" i="1"/>
  <c r="BB1570" i="1"/>
  <c r="BA1570" i="1"/>
  <c r="AZ1570" i="1"/>
  <c r="AY1570" i="1"/>
  <c r="AX1570" i="1"/>
  <c r="AW1570" i="1"/>
  <c r="AV1570" i="1"/>
  <c r="AU1570" i="1"/>
  <c r="AT1570" i="1"/>
  <c r="AS1570" i="1"/>
  <c r="AR1570" i="1"/>
  <c r="AQ1570" i="1"/>
  <c r="AP1570" i="1"/>
  <c r="AO1570" i="1"/>
  <c r="AN1570" i="1"/>
  <c r="AM1570" i="1"/>
  <c r="AL1570" i="1"/>
  <c r="BE1569" i="1"/>
  <c r="BD1569" i="1"/>
  <c r="BC1569" i="1"/>
  <c r="BB1569" i="1"/>
  <c r="BA1569" i="1"/>
  <c r="AZ1569" i="1"/>
  <c r="AY1569" i="1"/>
  <c r="AX1569" i="1"/>
  <c r="AW1569" i="1"/>
  <c r="AV1569" i="1"/>
  <c r="AU1569" i="1"/>
  <c r="AT1569" i="1"/>
  <c r="AS1569" i="1"/>
  <c r="AR1569" i="1"/>
  <c r="AQ1569" i="1"/>
  <c r="AP1569" i="1"/>
  <c r="AO1569" i="1"/>
  <c r="AN1569" i="1"/>
  <c r="AM1569" i="1"/>
  <c r="AL1569" i="1"/>
  <c r="BE1568" i="1"/>
  <c r="BD1568" i="1"/>
  <c r="BC1568" i="1"/>
  <c r="BB1568" i="1"/>
  <c r="BA1568" i="1"/>
  <c r="AZ1568" i="1"/>
  <c r="AY1568" i="1"/>
  <c r="AX1568" i="1"/>
  <c r="AW1568" i="1"/>
  <c r="AV1568" i="1"/>
  <c r="AU1568" i="1"/>
  <c r="AT1568" i="1"/>
  <c r="AS1568" i="1"/>
  <c r="AR1568" i="1"/>
  <c r="AQ1568" i="1"/>
  <c r="AP1568" i="1"/>
  <c r="AO1568" i="1"/>
  <c r="AN1568" i="1"/>
  <c r="AM1568" i="1"/>
  <c r="AL1568" i="1"/>
  <c r="BE1567" i="1"/>
  <c r="BD1567" i="1"/>
  <c r="BC1567" i="1"/>
  <c r="BB1567" i="1"/>
  <c r="BA1567" i="1"/>
  <c r="AZ1567" i="1"/>
  <c r="AY1567" i="1"/>
  <c r="AX1567" i="1"/>
  <c r="AW1567" i="1"/>
  <c r="AV1567" i="1"/>
  <c r="AU1567" i="1"/>
  <c r="AT1567" i="1"/>
  <c r="AS1567" i="1"/>
  <c r="AR1567" i="1"/>
  <c r="AQ1567" i="1"/>
  <c r="AP1567" i="1"/>
  <c r="AO1567" i="1"/>
  <c r="AN1567" i="1"/>
  <c r="AM1567" i="1"/>
  <c r="AL1567" i="1"/>
  <c r="BE1566" i="1"/>
  <c r="BD1566" i="1"/>
  <c r="BC1566" i="1"/>
  <c r="BB1566" i="1"/>
  <c r="BA1566" i="1"/>
  <c r="AZ1566" i="1"/>
  <c r="AY1566" i="1"/>
  <c r="AX1566" i="1"/>
  <c r="AW1566" i="1"/>
  <c r="AV1566" i="1"/>
  <c r="AU1566" i="1"/>
  <c r="AT1566" i="1"/>
  <c r="AS1566" i="1"/>
  <c r="AR1566" i="1"/>
  <c r="AQ1566" i="1"/>
  <c r="AP1566" i="1"/>
  <c r="AO1566" i="1"/>
  <c r="AN1566" i="1"/>
  <c r="AM1566" i="1"/>
  <c r="AL1566" i="1"/>
  <c r="BE1565" i="1"/>
  <c r="BD1565" i="1"/>
  <c r="BC1565" i="1"/>
  <c r="BB1565" i="1"/>
  <c r="BA1565" i="1"/>
  <c r="AZ1565" i="1"/>
  <c r="AY1565" i="1"/>
  <c r="AX1565" i="1"/>
  <c r="AW1565" i="1"/>
  <c r="AV1565" i="1"/>
  <c r="AU1565" i="1"/>
  <c r="AT1565" i="1"/>
  <c r="AS1565" i="1"/>
  <c r="AR1565" i="1"/>
  <c r="AQ1565" i="1"/>
  <c r="AP1565" i="1"/>
  <c r="AO1565" i="1"/>
  <c r="AN1565" i="1"/>
  <c r="AM1565" i="1"/>
  <c r="AL1565" i="1"/>
  <c r="BE1564" i="1"/>
  <c r="BD1564" i="1"/>
  <c r="BC1564" i="1"/>
  <c r="BB1564" i="1"/>
  <c r="BA1564" i="1"/>
  <c r="AZ1564" i="1"/>
  <c r="AY1564" i="1"/>
  <c r="AX1564" i="1"/>
  <c r="AW1564" i="1"/>
  <c r="AV1564" i="1"/>
  <c r="AU1564" i="1"/>
  <c r="AT1564" i="1"/>
  <c r="AS1564" i="1"/>
  <c r="AR1564" i="1"/>
  <c r="AQ1564" i="1"/>
  <c r="AP1564" i="1"/>
  <c r="AO1564" i="1"/>
  <c r="AN1564" i="1"/>
  <c r="AM1564" i="1"/>
  <c r="AL1564" i="1"/>
  <c r="BE1563" i="1"/>
  <c r="BD1563" i="1"/>
  <c r="BC1563" i="1"/>
  <c r="BB1563" i="1"/>
  <c r="BA1563" i="1"/>
  <c r="AZ1563" i="1"/>
  <c r="AY1563" i="1"/>
  <c r="AX1563" i="1"/>
  <c r="AW1563" i="1"/>
  <c r="AV1563" i="1"/>
  <c r="AU1563" i="1"/>
  <c r="AT1563" i="1"/>
  <c r="AS1563" i="1"/>
  <c r="AR1563" i="1"/>
  <c r="AQ1563" i="1"/>
  <c r="AP1563" i="1"/>
  <c r="AO1563" i="1"/>
  <c r="AN1563" i="1"/>
  <c r="AM1563" i="1"/>
  <c r="AL1563" i="1"/>
  <c r="BE1562" i="1"/>
  <c r="BD1562" i="1"/>
  <c r="BC1562" i="1"/>
  <c r="BB1562" i="1"/>
  <c r="BA1562" i="1"/>
  <c r="AZ1562" i="1"/>
  <c r="AY1562" i="1"/>
  <c r="AX1562" i="1"/>
  <c r="AW1562" i="1"/>
  <c r="AV1562" i="1"/>
  <c r="AU1562" i="1"/>
  <c r="AT1562" i="1"/>
  <c r="AS1562" i="1"/>
  <c r="AR1562" i="1"/>
  <c r="AQ1562" i="1"/>
  <c r="AP1562" i="1"/>
  <c r="AO1562" i="1"/>
  <c r="AN1562" i="1"/>
  <c r="AM1562" i="1"/>
  <c r="AL1562" i="1"/>
  <c r="BE1561" i="1"/>
  <c r="BD1561" i="1"/>
  <c r="BC1561" i="1"/>
  <c r="BB1561" i="1"/>
  <c r="BA1561" i="1"/>
  <c r="AZ1561" i="1"/>
  <c r="AY1561" i="1"/>
  <c r="AX1561" i="1"/>
  <c r="AW1561" i="1"/>
  <c r="AV1561" i="1"/>
  <c r="AU1561" i="1"/>
  <c r="AT1561" i="1"/>
  <c r="AS1561" i="1"/>
  <c r="AR1561" i="1"/>
  <c r="AQ1561" i="1"/>
  <c r="AP1561" i="1"/>
  <c r="AO1561" i="1"/>
  <c r="AN1561" i="1"/>
  <c r="AM1561" i="1"/>
  <c r="AL1561" i="1"/>
  <c r="BE1560" i="1"/>
  <c r="BD1560" i="1"/>
  <c r="BC1560" i="1"/>
  <c r="BB1560" i="1"/>
  <c r="BA1560" i="1"/>
  <c r="AZ1560" i="1"/>
  <c r="AY1560" i="1"/>
  <c r="AX1560" i="1"/>
  <c r="AW1560" i="1"/>
  <c r="AV1560" i="1"/>
  <c r="AU1560" i="1"/>
  <c r="AT1560" i="1"/>
  <c r="AS1560" i="1"/>
  <c r="AR1560" i="1"/>
  <c r="AQ1560" i="1"/>
  <c r="AP1560" i="1"/>
  <c r="AO1560" i="1"/>
  <c r="AN1560" i="1"/>
  <c r="AM1560" i="1"/>
  <c r="AL1560" i="1"/>
  <c r="BE1559" i="1"/>
  <c r="BD1559" i="1"/>
  <c r="BC1559" i="1"/>
  <c r="BB1559" i="1"/>
  <c r="BA1559" i="1"/>
  <c r="AZ1559" i="1"/>
  <c r="AY1559" i="1"/>
  <c r="AX1559" i="1"/>
  <c r="AW1559" i="1"/>
  <c r="AV1559" i="1"/>
  <c r="AU1559" i="1"/>
  <c r="AT1559" i="1"/>
  <c r="AS1559" i="1"/>
  <c r="AR1559" i="1"/>
  <c r="AQ1559" i="1"/>
  <c r="AP1559" i="1"/>
  <c r="AO1559" i="1"/>
  <c r="AN1559" i="1"/>
  <c r="AM1559" i="1"/>
  <c r="AL1559" i="1"/>
  <c r="BE1558" i="1"/>
  <c r="BD1558" i="1"/>
  <c r="BC1558" i="1"/>
  <c r="BB1558" i="1"/>
  <c r="BA1558" i="1"/>
  <c r="AZ1558" i="1"/>
  <c r="AY1558" i="1"/>
  <c r="AX1558" i="1"/>
  <c r="AW1558" i="1"/>
  <c r="AV1558" i="1"/>
  <c r="AU1558" i="1"/>
  <c r="AT1558" i="1"/>
  <c r="AS1558" i="1"/>
  <c r="AR1558" i="1"/>
  <c r="AQ1558" i="1"/>
  <c r="AP1558" i="1"/>
  <c r="AO1558" i="1"/>
  <c r="AN1558" i="1"/>
  <c r="AM1558" i="1"/>
  <c r="AL1558" i="1"/>
  <c r="BE1557" i="1"/>
  <c r="BD1557" i="1"/>
  <c r="BC1557" i="1"/>
  <c r="BB1557" i="1"/>
  <c r="BA1557" i="1"/>
  <c r="AZ1557" i="1"/>
  <c r="AY1557" i="1"/>
  <c r="AX1557" i="1"/>
  <c r="AW1557" i="1"/>
  <c r="AV1557" i="1"/>
  <c r="AU1557" i="1"/>
  <c r="AT1557" i="1"/>
  <c r="AS1557" i="1"/>
  <c r="AR1557" i="1"/>
  <c r="AQ1557" i="1"/>
  <c r="AP1557" i="1"/>
  <c r="AO1557" i="1"/>
  <c r="AN1557" i="1"/>
  <c r="AM1557" i="1"/>
  <c r="AL1557" i="1"/>
  <c r="BE1556" i="1"/>
  <c r="BD1556" i="1"/>
  <c r="BC1556" i="1"/>
  <c r="BB1556" i="1"/>
  <c r="BA1556" i="1"/>
  <c r="AZ1556" i="1"/>
  <c r="AY1556" i="1"/>
  <c r="AX1556" i="1"/>
  <c r="AW1556" i="1"/>
  <c r="AV1556" i="1"/>
  <c r="AU1556" i="1"/>
  <c r="AT1556" i="1"/>
  <c r="AS1556" i="1"/>
  <c r="AR1556" i="1"/>
  <c r="AQ1556" i="1"/>
  <c r="AP1556" i="1"/>
  <c r="AO1556" i="1"/>
  <c r="AN1556" i="1"/>
  <c r="AM1556" i="1"/>
  <c r="AL1556" i="1"/>
  <c r="BE1555" i="1"/>
  <c r="BD1555" i="1"/>
  <c r="BC1555" i="1"/>
  <c r="BB1555" i="1"/>
  <c r="BA1555" i="1"/>
  <c r="AZ1555" i="1"/>
  <c r="AY1555" i="1"/>
  <c r="AX1555" i="1"/>
  <c r="AW1555" i="1"/>
  <c r="AV1555" i="1"/>
  <c r="AU1555" i="1"/>
  <c r="AT1555" i="1"/>
  <c r="AS1555" i="1"/>
  <c r="AR1555" i="1"/>
  <c r="AQ1555" i="1"/>
  <c r="AP1555" i="1"/>
  <c r="AO1555" i="1"/>
  <c r="AN1555" i="1"/>
  <c r="AM1555" i="1"/>
  <c r="AL1555" i="1"/>
  <c r="BE1554" i="1"/>
  <c r="BD1554" i="1"/>
  <c r="BC1554" i="1"/>
  <c r="BB1554" i="1"/>
  <c r="BA1554" i="1"/>
  <c r="AZ1554" i="1"/>
  <c r="AY1554" i="1"/>
  <c r="AX1554" i="1"/>
  <c r="AW1554" i="1"/>
  <c r="AV1554" i="1"/>
  <c r="AU1554" i="1"/>
  <c r="AT1554" i="1"/>
  <c r="AS1554" i="1"/>
  <c r="AR1554" i="1"/>
  <c r="AQ1554" i="1"/>
  <c r="AP1554" i="1"/>
  <c r="AO1554" i="1"/>
  <c r="AN1554" i="1"/>
  <c r="AM1554" i="1"/>
  <c r="AL1554" i="1"/>
  <c r="BE1553" i="1"/>
  <c r="BD1553" i="1"/>
  <c r="BC1553" i="1"/>
  <c r="BB1553" i="1"/>
  <c r="BA1553" i="1"/>
  <c r="AZ1553" i="1"/>
  <c r="AY1553" i="1"/>
  <c r="AX1553" i="1"/>
  <c r="AW1553" i="1"/>
  <c r="AV1553" i="1"/>
  <c r="AU1553" i="1"/>
  <c r="AT1553" i="1"/>
  <c r="AS1553" i="1"/>
  <c r="AR1553" i="1"/>
  <c r="AQ1553" i="1"/>
  <c r="AP1553" i="1"/>
  <c r="AO1553" i="1"/>
  <c r="AN1553" i="1"/>
  <c r="AM1553" i="1"/>
  <c r="AL1553" i="1"/>
  <c r="BE1552" i="1"/>
  <c r="BD1552" i="1"/>
  <c r="BC1552" i="1"/>
  <c r="BB1552" i="1"/>
  <c r="BA1552" i="1"/>
  <c r="AZ1552" i="1"/>
  <c r="AY1552" i="1"/>
  <c r="AX1552" i="1"/>
  <c r="AW1552" i="1"/>
  <c r="AV1552" i="1"/>
  <c r="AU1552" i="1"/>
  <c r="AT1552" i="1"/>
  <c r="AS1552" i="1"/>
  <c r="AR1552" i="1"/>
  <c r="AQ1552" i="1"/>
  <c r="AP1552" i="1"/>
  <c r="AO1552" i="1"/>
  <c r="AN1552" i="1"/>
  <c r="AM1552" i="1"/>
  <c r="AL1552" i="1"/>
  <c r="BE1551" i="1"/>
  <c r="BD1551" i="1"/>
  <c r="BC1551" i="1"/>
  <c r="BB1551" i="1"/>
  <c r="BA1551" i="1"/>
  <c r="AZ1551" i="1"/>
  <c r="AY1551" i="1"/>
  <c r="AX1551" i="1"/>
  <c r="AW1551" i="1"/>
  <c r="AV1551" i="1"/>
  <c r="AU1551" i="1"/>
  <c r="AT1551" i="1"/>
  <c r="AS1551" i="1"/>
  <c r="AR1551" i="1"/>
  <c r="AQ1551" i="1"/>
  <c r="AP1551" i="1"/>
  <c r="AO1551" i="1"/>
  <c r="AN1551" i="1"/>
  <c r="AM1551" i="1"/>
  <c r="AL1551" i="1"/>
  <c r="BE1550" i="1"/>
  <c r="BD1550" i="1"/>
  <c r="BC1550" i="1"/>
  <c r="BB1550" i="1"/>
  <c r="BA1550" i="1"/>
  <c r="AZ1550" i="1"/>
  <c r="AY1550" i="1"/>
  <c r="AX1550" i="1"/>
  <c r="AW1550" i="1"/>
  <c r="AV1550" i="1"/>
  <c r="AU1550" i="1"/>
  <c r="AT1550" i="1"/>
  <c r="AS1550" i="1"/>
  <c r="AR1550" i="1"/>
  <c r="AQ1550" i="1"/>
  <c r="AP1550" i="1"/>
  <c r="AO1550" i="1"/>
  <c r="AN1550" i="1"/>
  <c r="AM1550" i="1"/>
  <c r="AL1550" i="1"/>
  <c r="BE1549" i="1"/>
  <c r="BD1549" i="1"/>
  <c r="BC1549" i="1"/>
  <c r="BB1549" i="1"/>
  <c r="BA1549" i="1"/>
  <c r="AZ1549" i="1"/>
  <c r="AY1549" i="1"/>
  <c r="AX1549" i="1"/>
  <c r="AW1549" i="1"/>
  <c r="AV1549" i="1"/>
  <c r="AU1549" i="1"/>
  <c r="AT1549" i="1"/>
  <c r="AS1549" i="1"/>
  <c r="AR1549" i="1"/>
  <c r="AQ1549" i="1"/>
  <c r="AP1549" i="1"/>
  <c r="AO1549" i="1"/>
  <c r="AN1549" i="1"/>
  <c r="AM1549" i="1"/>
  <c r="AL1549" i="1"/>
  <c r="BE1548" i="1"/>
  <c r="BD1548" i="1"/>
  <c r="BC1548" i="1"/>
  <c r="BB1548" i="1"/>
  <c r="BA1548" i="1"/>
  <c r="AZ1548" i="1"/>
  <c r="AY1548" i="1"/>
  <c r="AX1548" i="1"/>
  <c r="AW1548" i="1"/>
  <c r="AV1548" i="1"/>
  <c r="AU1548" i="1"/>
  <c r="AT1548" i="1"/>
  <c r="AS1548" i="1"/>
  <c r="AR1548" i="1"/>
  <c r="AQ1548" i="1"/>
  <c r="AP1548" i="1"/>
  <c r="AO1548" i="1"/>
  <c r="AN1548" i="1"/>
  <c r="AM1548" i="1"/>
  <c r="AL1548" i="1"/>
  <c r="BE1547" i="1"/>
  <c r="BD1547" i="1"/>
  <c r="BC1547" i="1"/>
  <c r="BB1547" i="1"/>
  <c r="BA1547" i="1"/>
  <c r="AZ1547" i="1"/>
  <c r="AY1547" i="1"/>
  <c r="AX1547" i="1"/>
  <c r="AW1547" i="1"/>
  <c r="AV1547" i="1"/>
  <c r="AU1547" i="1"/>
  <c r="AT1547" i="1"/>
  <c r="AS1547" i="1"/>
  <c r="AR1547" i="1"/>
  <c r="AQ1547" i="1"/>
  <c r="AP1547" i="1"/>
  <c r="AO1547" i="1"/>
  <c r="AN1547" i="1"/>
  <c r="AM1547" i="1"/>
  <c r="AL1547" i="1"/>
  <c r="BE1546" i="1"/>
  <c r="BD1546" i="1"/>
  <c r="BC1546" i="1"/>
  <c r="BB1546" i="1"/>
  <c r="BA1546" i="1"/>
  <c r="AZ1546" i="1"/>
  <c r="AY1546" i="1"/>
  <c r="AX1546" i="1"/>
  <c r="AW1546" i="1"/>
  <c r="AV1546" i="1"/>
  <c r="AU1546" i="1"/>
  <c r="AT1546" i="1"/>
  <c r="AS1546" i="1"/>
  <c r="AR1546" i="1"/>
  <c r="AQ1546" i="1"/>
  <c r="AP1546" i="1"/>
  <c r="AO1546" i="1"/>
  <c r="AN1546" i="1"/>
  <c r="AM1546" i="1"/>
  <c r="AL1546" i="1"/>
  <c r="BE1545" i="1"/>
  <c r="BD1545" i="1"/>
  <c r="BC1545" i="1"/>
  <c r="BB1545" i="1"/>
  <c r="BA1545" i="1"/>
  <c r="AZ1545" i="1"/>
  <c r="AY1545" i="1"/>
  <c r="AX1545" i="1"/>
  <c r="AW1545" i="1"/>
  <c r="AV1545" i="1"/>
  <c r="AU1545" i="1"/>
  <c r="AT1545" i="1"/>
  <c r="AS1545" i="1"/>
  <c r="AR1545" i="1"/>
  <c r="AQ1545" i="1"/>
  <c r="AP1545" i="1"/>
  <c r="AO1545" i="1"/>
  <c r="AN1545" i="1"/>
  <c r="AM1545" i="1"/>
  <c r="AL1545" i="1"/>
  <c r="BE1544" i="1"/>
  <c r="BD1544" i="1"/>
  <c r="BC1544" i="1"/>
  <c r="BB1544" i="1"/>
  <c r="BA1544" i="1"/>
  <c r="AZ1544" i="1"/>
  <c r="AY1544" i="1"/>
  <c r="AX1544" i="1"/>
  <c r="AW1544" i="1"/>
  <c r="AV1544" i="1"/>
  <c r="AU1544" i="1"/>
  <c r="AT1544" i="1"/>
  <c r="AS1544" i="1"/>
  <c r="AR1544" i="1"/>
  <c r="AQ1544" i="1"/>
  <c r="AP1544" i="1"/>
  <c r="AO1544" i="1"/>
  <c r="AN1544" i="1"/>
  <c r="AM1544" i="1"/>
  <c r="AL1544" i="1"/>
  <c r="BE1543" i="1"/>
  <c r="BD1543" i="1"/>
  <c r="BC1543" i="1"/>
  <c r="BB1543" i="1"/>
  <c r="BA1543" i="1"/>
  <c r="AZ1543" i="1"/>
  <c r="AY1543" i="1"/>
  <c r="AX1543" i="1"/>
  <c r="AW1543" i="1"/>
  <c r="AV1543" i="1"/>
  <c r="AU1543" i="1"/>
  <c r="AT1543" i="1"/>
  <c r="AS1543" i="1"/>
  <c r="AR1543" i="1"/>
  <c r="AQ1543" i="1"/>
  <c r="AP1543" i="1"/>
  <c r="AO1543" i="1"/>
  <c r="AN1543" i="1"/>
  <c r="AM1543" i="1"/>
  <c r="AL1543" i="1"/>
  <c r="BE1542" i="1"/>
  <c r="BD1542" i="1"/>
  <c r="BC1542" i="1"/>
  <c r="BB1542" i="1"/>
  <c r="BA1542" i="1"/>
  <c r="AZ1542" i="1"/>
  <c r="AY1542" i="1"/>
  <c r="AX1542" i="1"/>
  <c r="AW1542" i="1"/>
  <c r="AV1542" i="1"/>
  <c r="AU1542" i="1"/>
  <c r="AT1542" i="1"/>
  <c r="AS1542" i="1"/>
  <c r="AR1542" i="1"/>
  <c r="AQ1542" i="1"/>
  <c r="AP1542" i="1"/>
  <c r="AO1542" i="1"/>
  <c r="AN1542" i="1"/>
  <c r="AM1542" i="1"/>
  <c r="AL1542" i="1"/>
  <c r="BE1541" i="1"/>
  <c r="BD1541" i="1"/>
  <c r="BC1541" i="1"/>
  <c r="BB1541" i="1"/>
  <c r="BA1541" i="1"/>
  <c r="AZ1541" i="1"/>
  <c r="AY1541" i="1"/>
  <c r="AX1541" i="1"/>
  <c r="AW1541" i="1"/>
  <c r="AV1541" i="1"/>
  <c r="AU1541" i="1"/>
  <c r="AT1541" i="1"/>
  <c r="AS1541" i="1"/>
  <c r="AR1541" i="1"/>
  <c r="AQ1541" i="1"/>
  <c r="AP1541" i="1"/>
  <c r="AO1541" i="1"/>
  <c r="AN1541" i="1"/>
  <c r="AM1541" i="1"/>
  <c r="AL1541" i="1"/>
  <c r="BE1540" i="1"/>
  <c r="BD1540" i="1"/>
  <c r="BC1540" i="1"/>
  <c r="BB1540" i="1"/>
  <c r="BA1540" i="1"/>
  <c r="AZ1540" i="1"/>
  <c r="AY1540" i="1"/>
  <c r="AX1540" i="1"/>
  <c r="AW1540" i="1"/>
  <c r="AV1540" i="1"/>
  <c r="AU1540" i="1"/>
  <c r="AT1540" i="1"/>
  <c r="AS1540" i="1"/>
  <c r="AR1540" i="1"/>
  <c r="AQ1540" i="1"/>
  <c r="AP1540" i="1"/>
  <c r="AO1540" i="1"/>
  <c r="AN1540" i="1"/>
  <c r="AM1540" i="1"/>
  <c r="AL1540" i="1"/>
  <c r="BE1539" i="1"/>
  <c r="BD1539" i="1"/>
  <c r="BC1539" i="1"/>
  <c r="BB1539" i="1"/>
  <c r="BA1539" i="1"/>
  <c r="AZ1539" i="1"/>
  <c r="AY1539" i="1"/>
  <c r="AX1539" i="1"/>
  <c r="AW1539" i="1"/>
  <c r="AV1539" i="1"/>
  <c r="AU1539" i="1"/>
  <c r="AT1539" i="1"/>
  <c r="AS1539" i="1"/>
  <c r="AR1539" i="1"/>
  <c r="AQ1539" i="1"/>
  <c r="AP1539" i="1"/>
  <c r="AO1539" i="1"/>
  <c r="AN1539" i="1"/>
  <c r="AM1539" i="1"/>
  <c r="AL1539" i="1"/>
  <c r="BE1538" i="1"/>
  <c r="BD1538" i="1"/>
  <c r="BC1538" i="1"/>
  <c r="BB1538" i="1"/>
  <c r="BA1538" i="1"/>
  <c r="AZ1538" i="1"/>
  <c r="AY1538" i="1"/>
  <c r="AX1538" i="1"/>
  <c r="AW1538" i="1"/>
  <c r="AV1538" i="1"/>
  <c r="AU1538" i="1"/>
  <c r="AT1538" i="1"/>
  <c r="AS1538" i="1"/>
  <c r="AR1538" i="1"/>
  <c r="AQ1538" i="1"/>
  <c r="AP1538" i="1"/>
  <c r="AO1538" i="1"/>
  <c r="AN1538" i="1"/>
  <c r="AM1538" i="1"/>
  <c r="AL1538" i="1"/>
  <c r="BE1537" i="1"/>
  <c r="BD1537" i="1"/>
  <c r="BC1537" i="1"/>
  <c r="BB1537" i="1"/>
  <c r="BA1537" i="1"/>
  <c r="AZ1537" i="1"/>
  <c r="AY1537" i="1"/>
  <c r="AX1537" i="1"/>
  <c r="AW1537" i="1"/>
  <c r="AV1537" i="1"/>
  <c r="AU1537" i="1"/>
  <c r="AT1537" i="1"/>
  <c r="AS1537" i="1"/>
  <c r="AR1537" i="1"/>
  <c r="AQ1537" i="1"/>
  <c r="AP1537" i="1"/>
  <c r="AO1537" i="1"/>
  <c r="AN1537" i="1"/>
  <c r="AM1537" i="1"/>
  <c r="AL1537" i="1"/>
  <c r="BE1536" i="1"/>
  <c r="BD1536" i="1"/>
  <c r="BC1536" i="1"/>
  <c r="BB1536" i="1"/>
  <c r="BA1536" i="1"/>
  <c r="AZ1536" i="1"/>
  <c r="AY1536" i="1"/>
  <c r="AX1536" i="1"/>
  <c r="AW1536" i="1"/>
  <c r="AV1536" i="1"/>
  <c r="AU1536" i="1"/>
  <c r="AT1536" i="1"/>
  <c r="AS1536" i="1"/>
  <c r="AR1536" i="1"/>
  <c r="AQ1536" i="1"/>
  <c r="AP1536" i="1"/>
  <c r="AO1536" i="1"/>
  <c r="AN1536" i="1"/>
  <c r="AM1536" i="1"/>
  <c r="AL1536" i="1"/>
  <c r="BE1535" i="1"/>
  <c r="BD1535" i="1"/>
  <c r="BC1535" i="1"/>
  <c r="BB1535" i="1"/>
  <c r="BA1535" i="1"/>
  <c r="AZ1535" i="1"/>
  <c r="AY1535" i="1"/>
  <c r="AX1535" i="1"/>
  <c r="AW1535" i="1"/>
  <c r="AV1535" i="1"/>
  <c r="AU1535" i="1"/>
  <c r="AT1535" i="1"/>
  <c r="AS1535" i="1"/>
  <c r="AR1535" i="1"/>
  <c r="AQ1535" i="1"/>
  <c r="AP1535" i="1"/>
  <c r="AO1535" i="1"/>
  <c r="AN1535" i="1"/>
  <c r="AM1535" i="1"/>
  <c r="AL1535" i="1"/>
  <c r="BE1534" i="1"/>
  <c r="BD1534" i="1"/>
  <c r="BC1534" i="1"/>
  <c r="BB1534" i="1"/>
  <c r="BA1534" i="1"/>
  <c r="AZ1534" i="1"/>
  <c r="AY1534" i="1"/>
  <c r="AX1534" i="1"/>
  <c r="AW1534" i="1"/>
  <c r="AV1534" i="1"/>
  <c r="AU1534" i="1"/>
  <c r="AT1534" i="1"/>
  <c r="AS1534" i="1"/>
  <c r="AR1534" i="1"/>
  <c r="AQ1534" i="1"/>
  <c r="AP1534" i="1"/>
  <c r="AO1534" i="1"/>
  <c r="AN1534" i="1"/>
  <c r="AM1534" i="1"/>
  <c r="AL1534" i="1"/>
  <c r="BE1533" i="1"/>
  <c r="BD1533" i="1"/>
  <c r="BC1533" i="1"/>
  <c r="BB1533" i="1"/>
  <c r="BA1533" i="1"/>
  <c r="AZ1533" i="1"/>
  <c r="AY1533" i="1"/>
  <c r="AX1533" i="1"/>
  <c r="AW1533" i="1"/>
  <c r="AV1533" i="1"/>
  <c r="AU1533" i="1"/>
  <c r="AT1533" i="1"/>
  <c r="AS1533" i="1"/>
  <c r="AR1533" i="1"/>
  <c r="AQ1533" i="1"/>
  <c r="AP1533" i="1"/>
  <c r="AO1533" i="1"/>
  <c r="AN1533" i="1"/>
  <c r="AM1533" i="1"/>
  <c r="AL1533" i="1"/>
  <c r="BE1532" i="1"/>
  <c r="BD1532" i="1"/>
  <c r="BC1532" i="1"/>
  <c r="BB1532" i="1"/>
  <c r="BA1532" i="1"/>
  <c r="AZ1532" i="1"/>
  <c r="AY1532" i="1"/>
  <c r="AX1532" i="1"/>
  <c r="AW1532" i="1"/>
  <c r="AV1532" i="1"/>
  <c r="AU1532" i="1"/>
  <c r="AT1532" i="1"/>
  <c r="AS1532" i="1"/>
  <c r="AR1532" i="1"/>
  <c r="AQ1532" i="1"/>
  <c r="AP1532" i="1"/>
  <c r="AO1532" i="1"/>
  <c r="AN1532" i="1"/>
  <c r="AM1532" i="1"/>
  <c r="AL1532" i="1"/>
  <c r="BE1531" i="1"/>
  <c r="BD1531" i="1"/>
  <c r="BC1531" i="1"/>
  <c r="BB1531" i="1"/>
  <c r="BA1531" i="1"/>
  <c r="AZ1531" i="1"/>
  <c r="AY1531" i="1"/>
  <c r="AX1531" i="1"/>
  <c r="AW1531" i="1"/>
  <c r="AV1531" i="1"/>
  <c r="AU1531" i="1"/>
  <c r="AT1531" i="1"/>
  <c r="AS1531" i="1"/>
  <c r="AR1531" i="1"/>
  <c r="AQ1531" i="1"/>
  <c r="AP1531" i="1"/>
  <c r="AO1531" i="1"/>
  <c r="AN1531" i="1"/>
  <c r="AM1531" i="1"/>
  <c r="AL1531" i="1"/>
  <c r="BE1530" i="1"/>
  <c r="BD1530" i="1"/>
  <c r="BC1530" i="1"/>
  <c r="BB1530" i="1"/>
  <c r="BA1530" i="1"/>
  <c r="AZ1530" i="1"/>
  <c r="AY1530" i="1"/>
  <c r="AX1530" i="1"/>
  <c r="AW1530" i="1"/>
  <c r="AV1530" i="1"/>
  <c r="AU1530" i="1"/>
  <c r="AT1530" i="1"/>
  <c r="AS1530" i="1"/>
  <c r="AR1530" i="1"/>
  <c r="AQ1530" i="1"/>
  <c r="AP1530" i="1"/>
  <c r="AO1530" i="1"/>
  <c r="AN1530" i="1"/>
  <c r="AM1530" i="1"/>
  <c r="AL1530" i="1"/>
  <c r="BE1529" i="1"/>
  <c r="BD1529" i="1"/>
  <c r="BC1529" i="1"/>
  <c r="BB1529" i="1"/>
  <c r="BA1529" i="1"/>
  <c r="AZ1529" i="1"/>
  <c r="AY1529" i="1"/>
  <c r="AX1529" i="1"/>
  <c r="AW1529" i="1"/>
  <c r="AV1529" i="1"/>
  <c r="AU1529" i="1"/>
  <c r="AT1529" i="1"/>
  <c r="AS1529" i="1"/>
  <c r="AR1529" i="1"/>
  <c r="AQ1529" i="1"/>
  <c r="AP1529" i="1"/>
  <c r="AO1529" i="1"/>
  <c r="AN1529" i="1"/>
  <c r="AM1529" i="1"/>
  <c r="AL1529" i="1"/>
  <c r="BE1528" i="1"/>
  <c r="BD1528" i="1"/>
  <c r="BC1528" i="1"/>
  <c r="BB1528" i="1"/>
  <c r="BA1528" i="1"/>
  <c r="AZ1528" i="1"/>
  <c r="AY1528" i="1"/>
  <c r="AX1528" i="1"/>
  <c r="AW1528" i="1"/>
  <c r="AV1528" i="1"/>
  <c r="AU1528" i="1"/>
  <c r="AT1528" i="1"/>
  <c r="AS1528" i="1"/>
  <c r="AR1528" i="1"/>
  <c r="AQ1528" i="1"/>
  <c r="AP1528" i="1"/>
  <c r="AO1528" i="1"/>
  <c r="AN1528" i="1"/>
  <c r="AM1528" i="1"/>
  <c r="AL1528" i="1"/>
  <c r="BE1527" i="1"/>
  <c r="BD1527" i="1"/>
  <c r="BC1527" i="1"/>
  <c r="BB1527" i="1"/>
  <c r="BA1527" i="1"/>
  <c r="AZ1527" i="1"/>
  <c r="AY1527" i="1"/>
  <c r="AX1527" i="1"/>
  <c r="AW1527" i="1"/>
  <c r="AV1527" i="1"/>
  <c r="AU1527" i="1"/>
  <c r="AT1527" i="1"/>
  <c r="AS1527" i="1"/>
  <c r="AR1527" i="1"/>
  <c r="AQ1527" i="1"/>
  <c r="AP1527" i="1"/>
  <c r="AO1527" i="1"/>
  <c r="AN1527" i="1"/>
  <c r="AM1527" i="1"/>
  <c r="AL1527" i="1"/>
  <c r="BE1526" i="1"/>
  <c r="BD1526" i="1"/>
  <c r="BC1526" i="1"/>
  <c r="BB1526" i="1"/>
  <c r="BA1526" i="1"/>
  <c r="AZ1526" i="1"/>
  <c r="AY1526" i="1"/>
  <c r="AX1526" i="1"/>
  <c r="AW1526" i="1"/>
  <c r="AV1526" i="1"/>
  <c r="AU1526" i="1"/>
  <c r="AT1526" i="1"/>
  <c r="AS1526" i="1"/>
  <c r="AR1526" i="1"/>
  <c r="AQ1526" i="1"/>
  <c r="AP1526" i="1"/>
  <c r="AO1526" i="1"/>
  <c r="AN1526" i="1"/>
  <c r="AM1526" i="1"/>
  <c r="AL1526" i="1"/>
  <c r="BE1525" i="1"/>
  <c r="BD1525" i="1"/>
  <c r="BC1525" i="1"/>
  <c r="BB1525" i="1"/>
  <c r="BA1525" i="1"/>
  <c r="AZ1525" i="1"/>
  <c r="AY1525" i="1"/>
  <c r="AX1525" i="1"/>
  <c r="AW1525" i="1"/>
  <c r="AV1525" i="1"/>
  <c r="AU1525" i="1"/>
  <c r="AT1525" i="1"/>
  <c r="AS1525" i="1"/>
  <c r="AR1525" i="1"/>
  <c r="AQ1525" i="1"/>
  <c r="AP1525" i="1"/>
  <c r="AO1525" i="1"/>
  <c r="AN1525" i="1"/>
  <c r="AM1525" i="1"/>
  <c r="AL1525" i="1"/>
  <c r="BE1524" i="1"/>
  <c r="BD1524" i="1"/>
  <c r="BC1524" i="1"/>
  <c r="BB1524" i="1"/>
  <c r="BA1524" i="1"/>
  <c r="AZ1524" i="1"/>
  <c r="AY1524" i="1"/>
  <c r="AX1524" i="1"/>
  <c r="AW1524" i="1"/>
  <c r="AV1524" i="1"/>
  <c r="AU1524" i="1"/>
  <c r="AT1524" i="1"/>
  <c r="AS1524" i="1"/>
  <c r="AR1524" i="1"/>
  <c r="AQ1524" i="1"/>
  <c r="AP1524" i="1"/>
  <c r="AO1524" i="1"/>
  <c r="AN1524" i="1"/>
  <c r="AM1524" i="1"/>
  <c r="AL1524" i="1"/>
  <c r="BE1523" i="1"/>
  <c r="BD1523" i="1"/>
  <c r="BC1523" i="1"/>
  <c r="BB1523" i="1"/>
  <c r="BA1523" i="1"/>
  <c r="AZ1523" i="1"/>
  <c r="AY1523" i="1"/>
  <c r="AX1523" i="1"/>
  <c r="AW1523" i="1"/>
  <c r="AV1523" i="1"/>
  <c r="AU1523" i="1"/>
  <c r="AT1523" i="1"/>
  <c r="AS1523" i="1"/>
  <c r="AR1523" i="1"/>
  <c r="AQ1523" i="1"/>
  <c r="AP1523" i="1"/>
  <c r="AO1523" i="1"/>
  <c r="AN1523" i="1"/>
  <c r="AM1523" i="1"/>
  <c r="AL1523" i="1"/>
  <c r="BE1522" i="1"/>
  <c r="BD1522" i="1"/>
  <c r="BC1522" i="1"/>
  <c r="BB1522" i="1"/>
  <c r="BA1522" i="1"/>
  <c r="AZ1522" i="1"/>
  <c r="AY1522" i="1"/>
  <c r="AX1522" i="1"/>
  <c r="AW1522" i="1"/>
  <c r="AV1522" i="1"/>
  <c r="AU1522" i="1"/>
  <c r="AT1522" i="1"/>
  <c r="AS1522" i="1"/>
  <c r="AR1522" i="1"/>
  <c r="AQ1522" i="1"/>
  <c r="AP1522" i="1"/>
  <c r="AO1522" i="1"/>
  <c r="AN1522" i="1"/>
  <c r="AM1522" i="1"/>
  <c r="AL1522" i="1"/>
  <c r="BE1521" i="1"/>
  <c r="BD1521" i="1"/>
  <c r="BC1521" i="1"/>
  <c r="BB1521" i="1"/>
  <c r="BA1521" i="1"/>
  <c r="AZ1521" i="1"/>
  <c r="AY1521" i="1"/>
  <c r="AX1521" i="1"/>
  <c r="AW1521" i="1"/>
  <c r="AV1521" i="1"/>
  <c r="AU1521" i="1"/>
  <c r="AT1521" i="1"/>
  <c r="AS1521" i="1"/>
  <c r="AR1521" i="1"/>
  <c r="AQ1521" i="1"/>
  <c r="AP1521" i="1"/>
  <c r="AO1521" i="1"/>
  <c r="AN1521" i="1"/>
  <c r="AM1521" i="1"/>
  <c r="AL1521" i="1"/>
  <c r="BE1520" i="1"/>
  <c r="BD1520" i="1"/>
  <c r="BC1520" i="1"/>
  <c r="BB1520" i="1"/>
  <c r="BA1520" i="1"/>
  <c r="AZ1520" i="1"/>
  <c r="AY1520" i="1"/>
  <c r="AX1520" i="1"/>
  <c r="AW1520" i="1"/>
  <c r="AV1520" i="1"/>
  <c r="AU1520" i="1"/>
  <c r="AT1520" i="1"/>
  <c r="AS1520" i="1"/>
  <c r="AR1520" i="1"/>
  <c r="AQ1520" i="1"/>
  <c r="AP1520" i="1"/>
  <c r="AO1520" i="1"/>
  <c r="AN1520" i="1"/>
  <c r="AM1520" i="1"/>
  <c r="AL1520" i="1"/>
  <c r="BE1519" i="1"/>
  <c r="BD1519" i="1"/>
  <c r="BC1519" i="1"/>
  <c r="BB1519" i="1"/>
  <c r="BA1519" i="1"/>
  <c r="AZ1519" i="1"/>
  <c r="AY1519" i="1"/>
  <c r="AX1519" i="1"/>
  <c r="AW1519" i="1"/>
  <c r="AV1519" i="1"/>
  <c r="AU1519" i="1"/>
  <c r="AT1519" i="1"/>
  <c r="AS1519" i="1"/>
  <c r="AR1519" i="1"/>
  <c r="AQ1519" i="1"/>
  <c r="AP1519" i="1"/>
  <c r="AO1519" i="1"/>
  <c r="AN1519" i="1"/>
  <c r="AM1519" i="1"/>
  <c r="AL1519" i="1"/>
  <c r="BE1518" i="1"/>
  <c r="BD1518" i="1"/>
  <c r="BC1518" i="1"/>
  <c r="BB1518" i="1"/>
  <c r="BA1518" i="1"/>
  <c r="AZ1518" i="1"/>
  <c r="AY1518" i="1"/>
  <c r="AX1518" i="1"/>
  <c r="AW1518" i="1"/>
  <c r="AV1518" i="1"/>
  <c r="AU1518" i="1"/>
  <c r="AT1518" i="1"/>
  <c r="AS1518" i="1"/>
  <c r="AR1518" i="1"/>
  <c r="AQ1518" i="1"/>
  <c r="AP1518" i="1"/>
  <c r="AO1518" i="1"/>
  <c r="AN1518" i="1"/>
  <c r="AM1518" i="1"/>
  <c r="AL1518" i="1"/>
  <c r="BE1517" i="1"/>
  <c r="BD1517" i="1"/>
  <c r="BC1517" i="1"/>
  <c r="BB1517" i="1"/>
  <c r="BA1517" i="1"/>
  <c r="AZ1517" i="1"/>
  <c r="AY1517" i="1"/>
  <c r="AX1517" i="1"/>
  <c r="AW1517" i="1"/>
  <c r="AV1517" i="1"/>
  <c r="AU1517" i="1"/>
  <c r="AT1517" i="1"/>
  <c r="AS1517" i="1"/>
  <c r="AR1517" i="1"/>
  <c r="AQ1517" i="1"/>
  <c r="AP1517" i="1"/>
  <c r="AO1517" i="1"/>
  <c r="AN1517" i="1"/>
  <c r="AM1517" i="1"/>
  <c r="AL1517" i="1"/>
  <c r="BE1516" i="1"/>
  <c r="BD1516" i="1"/>
  <c r="BC1516" i="1"/>
  <c r="BB1516" i="1"/>
  <c r="BA1516" i="1"/>
  <c r="AZ1516" i="1"/>
  <c r="AY1516" i="1"/>
  <c r="AX1516" i="1"/>
  <c r="AW1516" i="1"/>
  <c r="AV1516" i="1"/>
  <c r="AU1516" i="1"/>
  <c r="AT1516" i="1"/>
  <c r="AS1516" i="1"/>
  <c r="AR1516" i="1"/>
  <c r="AQ1516" i="1"/>
  <c r="AP1516" i="1"/>
  <c r="AO1516" i="1"/>
  <c r="AN1516" i="1"/>
  <c r="AM1516" i="1"/>
  <c r="AL1516" i="1"/>
  <c r="BE1515" i="1"/>
  <c r="BD1515" i="1"/>
  <c r="BC1515" i="1"/>
  <c r="BB1515" i="1"/>
  <c r="BA1515" i="1"/>
  <c r="AZ1515" i="1"/>
  <c r="AY1515" i="1"/>
  <c r="AX1515" i="1"/>
  <c r="AW1515" i="1"/>
  <c r="AV1515" i="1"/>
  <c r="AU1515" i="1"/>
  <c r="AT1515" i="1"/>
  <c r="AS1515" i="1"/>
  <c r="AR1515" i="1"/>
  <c r="AQ1515" i="1"/>
  <c r="AP1515" i="1"/>
  <c r="AO1515" i="1"/>
  <c r="AN1515" i="1"/>
  <c r="AM1515" i="1"/>
  <c r="AL1515" i="1"/>
  <c r="BE1514" i="1"/>
  <c r="BD1514" i="1"/>
  <c r="BC1514" i="1"/>
  <c r="BB1514" i="1"/>
  <c r="BA1514" i="1"/>
  <c r="AZ1514" i="1"/>
  <c r="AY1514" i="1"/>
  <c r="AX1514" i="1"/>
  <c r="AW1514" i="1"/>
  <c r="AV1514" i="1"/>
  <c r="AU1514" i="1"/>
  <c r="AT1514" i="1"/>
  <c r="AS1514" i="1"/>
  <c r="AR1514" i="1"/>
  <c r="AQ1514" i="1"/>
  <c r="AP1514" i="1"/>
  <c r="AO1514" i="1"/>
  <c r="AN1514" i="1"/>
  <c r="AM1514" i="1"/>
  <c r="AL1514" i="1"/>
  <c r="BE1513" i="1"/>
  <c r="BD1513" i="1"/>
  <c r="BC1513" i="1"/>
  <c r="BB1513" i="1"/>
  <c r="BA1513" i="1"/>
  <c r="AZ1513" i="1"/>
  <c r="AY1513" i="1"/>
  <c r="AX1513" i="1"/>
  <c r="AW1513" i="1"/>
  <c r="AV1513" i="1"/>
  <c r="AU1513" i="1"/>
  <c r="AT1513" i="1"/>
  <c r="AS1513" i="1"/>
  <c r="AR1513" i="1"/>
  <c r="AQ1513" i="1"/>
  <c r="AP1513" i="1"/>
  <c r="AO1513" i="1"/>
  <c r="AN1513" i="1"/>
  <c r="AM1513" i="1"/>
  <c r="AL1513" i="1"/>
  <c r="BE1512" i="1"/>
  <c r="BD1512" i="1"/>
  <c r="BC1512" i="1"/>
  <c r="BB1512" i="1"/>
  <c r="BA1512" i="1"/>
  <c r="AZ1512" i="1"/>
  <c r="AY1512" i="1"/>
  <c r="AX1512" i="1"/>
  <c r="AW1512" i="1"/>
  <c r="AV1512" i="1"/>
  <c r="AU1512" i="1"/>
  <c r="AT1512" i="1"/>
  <c r="AS1512" i="1"/>
  <c r="AR1512" i="1"/>
  <c r="AQ1512" i="1"/>
  <c r="AP1512" i="1"/>
  <c r="AO1512" i="1"/>
  <c r="AN1512" i="1"/>
  <c r="AM1512" i="1"/>
  <c r="AL1512" i="1"/>
  <c r="BE1511" i="1"/>
  <c r="BD1511" i="1"/>
  <c r="BC1511" i="1"/>
  <c r="BB1511" i="1"/>
  <c r="BA1511" i="1"/>
  <c r="AZ1511" i="1"/>
  <c r="AY1511" i="1"/>
  <c r="AX1511" i="1"/>
  <c r="AW1511" i="1"/>
  <c r="AV1511" i="1"/>
  <c r="AU1511" i="1"/>
  <c r="AT1511" i="1"/>
  <c r="AS1511" i="1"/>
  <c r="AR1511" i="1"/>
  <c r="AQ1511" i="1"/>
  <c r="AP1511" i="1"/>
  <c r="AO1511" i="1"/>
  <c r="AN1511" i="1"/>
  <c r="AM1511" i="1"/>
  <c r="AL1511" i="1"/>
  <c r="BE1510" i="1"/>
  <c r="BD1510" i="1"/>
  <c r="BC1510" i="1"/>
  <c r="BB1510" i="1"/>
  <c r="BA1510" i="1"/>
  <c r="AZ1510" i="1"/>
  <c r="AY1510" i="1"/>
  <c r="AX1510" i="1"/>
  <c r="AW1510" i="1"/>
  <c r="AV1510" i="1"/>
  <c r="AU1510" i="1"/>
  <c r="AT1510" i="1"/>
  <c r="AS1510" i="1"/>
  <c r="AR1510" i="1"/>
  <c r="AQ1510" i="1"/>
  <c r="AP1510" i="1"/>
  <c r="AO1510" i="1"/>
  <c r="AN1510" i="1"/>
  <c r="AM1510" i="1"/>
  <c r="AL1510" i="1"/>
  <c r="BE1509" i="1"/>
  <c r="BD1509" i="1"/>
  <c r="BC1509" i="1"/>
  <c r="BB1509" i="1"/>
  <c r="BA1509" i="1"/>
  <c r="AZ1509" i="1"/>
  <c r="AY1509" i="1"/>
  <c r="AX1509" i="1"/>
  <c r="AW1509" i="1"/>
  <c r="AV1509" i="1"/>
  <c r="AU1509" i="1"/>
  <c r="AT1509" i="1"/>
  <c r="AS1509" i="1"/>
  <c r="AR1509" i="1"/>
  <c r="AQ1509" i="1"/>
  <c r="AP1509" i="1"/>
  <c r="AO1509" i="1"/>
  <c r="AN1509" i="1"/>
  <c r="AM1509" i="1"/>
  <c r="AL1509" i="1"/>
  <c r="BE1508" i="1"/>
  <c r="BD1508" i="1"/>
  <c r="BC1508" i="1"/>
  <c r="BB1508" i="1"/>
  <c r="BA1508" i="1"/>
  <c r="AZ1508" i="1"/>
  <c r="AY1508" i="1"/>
  <c r="AX1508" i="1"/>
  <c r="AW1508" i="1"/>
  <c r="AV1508" i="1"/>
  <c r="AU1508" i="1"/>
  <c r="AT1508" i="1"/>
  <c r="AS1508" i="1"/>
  <c r="AR1508" i="1"/>
  <c r="AQ1508" i="1"/>
  <c r="AP1508" i="1"/>
  <c r="AO1508" i="1"/>
  <c r="AN1508" i="1"/>
  <c r="AM1508" i="1"/>
  <c r="AL1508" i="1"/>
  <c r="BE1507" i="1"/>
  <c r="BD1507" i="1"/>
  <c r="BC1507" i="1"/>
  <c r="BB1507" i="1"/>
  <c r="BA1507" i="1"/>
  <c r="AZ1507" i="1"/>
  <c r="AY1507" i="1"/>
  <c r="AX1507" i="1"/>
  <c r="AW1507" i="1"/>
  <c r="AV1507" i="1"/>
  <c r="AU1507" i="1"/>
  <c r="AT1507" i="1"/>
  <c r="AS1507" i="1"/>
  <c r="AR1507" i="1"/>
  <c r="AQ1507" i="1"/>
  <c r="AP1507" i="1"/>
  <c r="AO1507" i="1"/>
  <c r="AN1507" i="1"/>
  <c r="AM1507" i="1"/>
  <c r="AL1507" i="1"/>
  <c r="BE1506" i="1"/>
  <c r="BD1506" i="1"/>
  <c r="BC1506" i="1"/>
  <c r="BB1506" i="1"/>
  <c r="BA1506" i="1"/>
  <c r="AZ1506" i="1"/>
  <c r="AY1506" i="1"/>
  <c r="AX1506" i="1"/>
  <c r="AW1506" i="1"/>
  <c r="AV1506" i="1"/>
  <c r="AU1506" i="1"/>
  <c r="AT1506" i="1"/>
  <c r="AS1506" i="1"/>
  <c r="AR1506" i="1"/>
  <c r="AQ1506" i="1"/>
  <c r="AP1506" i="1"/>
  <c r="AO1506" i="1"/>
  <c r="AN1506" i="1"/>
  <c r="AM1506" i="1"/>
  <c r="AL1506" i="1"/>
  <c r="BE1505" i="1"/>
  <c r="BD1505" i="1"/>
  <c r="BC1505" i="1"/>
  <c r="BB1505" i="1"/>
  <c r="BA1505" i="1"/>
  <c r="AZ1505" i="1"/>
  <c r="AY1505" i="1"/>
  <c r="AX1505" i="1"/>
  <c r="AW1505" i="1"/>
  <c r="AV1505" i="1"/>
  <c r="AU1505" i="1"/>
  <c r="AT1505" i="1"/>
  <c r="AS1505" i="1"/>
  <c r="AR1505" i="1"/>
  <c r="AQ1505" i="1"/>
  <c r="AP1505" i="1"/>
  <c r="AO1505" i="1"/>
  <c r="AN1505" i="1"/>
  <c r="AM1505" i="1"/>
  <c r="AL1505" i="1"/>
  <c r="BE1504" i="1"/>
  <c r="BD1504" i="1"/>
  <c r="BC1504" i="1"/>
  <c r="BB1504" i="1"/>
  <c r="BA1504" i="1"/>
  <c r="AZ1504" i="1"/>
  <c r="AY1504" i="1"/>
  <c r="AX1504" i="1"/>
  <c r="AW1504" i="1"/>
  <c r="AV1504" i="1"/>
  <c r="AU1504" i="1"/>
  <c r="AT1504" i="1"/>
  <c r="AS1504" i="1"/>
  <c r="AR1504" i="1"/>
  <c r="AQ1504" i="1"/>
  <c r="AP1504" i="1"/>
  <c r="AO1504" i="1"/>
  <c r="AN1504" i="1"/>
  <c r="AM1504" i="1"/>
  <c r="AL1504" i="1"/>
  <c r="BE1503" i="1"/>
  <c r="BD1503" i="1"/>
  <c r="BC1503" i="1"/>
  <c r="BB1503" i="1"/>
  <c r="BA1503" i="1"/>
  <c r="AZ1503" i="1"/>
  <c r="AY1503" i="1"/>
  <c r="AX1503" i="1"/>
  <c r="AW1503" i="1"/>
  <c r="AV1503" i="1"/>
  <c r="AU1503" i="1"/>
  <c r="AT1503" i="1"/>
  <c r="AS1503" i="1"/>
  <c r="AR1503" i="1"/>
  <c r="AQ1503" i="1"/>
  <c r="AP1503" i="1"/>
  <c r="AO1503" i="1"/>
  <c r="AN1503" i="1"/>
  <c r="AM1503" i="1"/>
  <c r="AL1503" i="1"/>
  <c r="BE1502" i="1"/>
  <c r="BD1502" i="1"/>
  <c r="BC1502" i="1"/>
  <c r="BB1502" i="1"/>
  <c r="BA1502" i="1"/>
  <c r="AZ1502" i="1"/>
  <c r="AY1502" i="1"/>
  <c r="AX1502" i="1"/>
  <c r="AW1502" i="1"/>
  <c r="AV1502" i="1"/>
  <c r="AU1502" i="1"/>
  <c r="AT1502" i="1"/>
  <c r="AS1502" i="1"/>
  <c r="AR1502" i="1"/>
  <c r="AQ1502" i="1"/>
  <c r="AP1502" i="1"/>
  <c r="AO1502" i="1"/>
  <c r="AN1502" i="1"/>
  <c r="AM1502" i="1"/>
  <c r="AL1502" i="1"/>
  <c r="BE1501" i="1"/>
  <c r="BD1501" i="1"/>
  <c r="BC1501" i="1"/>
  <c r="BB1501" i="1"/>
  <c r="BA1501" i="1"/>
  <c r="AZ1501" i="1"/>
  <c r="AY1501" i="1"/>
  <c r="AX1501" i="1"/>
  <c r="AW1501" i="1"/>
  <c r="AV1501" i="1"/>
  <c r="AU1501" i="1"/>
  <c r="AT1501" i="1"/>
  <c r="AS1501" i="1"/>
  <c r="AR1501" i="1"/>
  <c r="AQ1501" i="1"/>
  <c r="AP1501" i="1"/>
  <c r="AO1501" i="1"/>
  <c r="AN1501" i="1"/>
  <c r="AM1501" i="1"/>
  <c r="AL1501" i="1"/>
  <c r="BE1500" i="1"/>
  <c r="BD1500" i="1"/>
  <c r="BC1500" i="1"/>
  <c r="BB1500" i="1"/>
  <c r="BA1500" i="1"/>
  <c r="AZ1500" i="1"/>
  <c r="AY1500" i="1"/>
  <c r="AX1500" i="1"/>
  <c r="AW1500" i="1"/>
  <c r="AV1500" i="1"/>
  <c r="AU1500" i="1"/>
  <c r="AT1500" i="1"/>
  <c r="AS1500" i="1"/>
  <c r="AR1500" i="1"/>
  <c r="AQ1500" i="1"/>
  <c r="AP1500" i="1"/>
  <c r="AO1500" i="1"/>
  <c r="AN1500" i="1"/>
  <c r="AM1500" i="1"/>
  <c r="AL1500" i="1"/>
  <c r="BE1499" i="1"/>
  <c r="BD1499" i="1"/>
  <c r="BC1499" i="1"/>
  <c r="BB1499" i="1"/>
  <c r="BA1499" i="1"/>
  <c r="AZ1499" i="1"/>
  <c r="AY1499" i="1"/>
  <c r="AX1499" i="1"/>
  <c r="AW1499" i="1"/>
  <c r="AV1499" i="1"/>
  <c r="AU1499" i="1"/>
  <c r="AT1499" i="1"/>
  <c r="AS1499" i="1"/>
  <c r="AR1499" i="1"/>
  <c r="AQ1499" i="1"/>
  <c r="AP1499" i="1"/>
  <c r="AO1499" i="1"/>
  <c r="AN1499" i="1"/>
  <c r="AM1499" i="1"/>
  <c r="AL1499" i="1"/>
  <c r="BE1498" i="1"/>
  <c r="BD1498" i="1"/>
  <c r="BC1498" i="1"/>
  <c r="BB1498" i="1"/>
  <c r="BA1498" i="1"/>
  <c r="AZ1498" i="1"/>
  <c r="AY1498" i="1"/>
  <c r="AX1498" i="1"/>
  <c r="AW1498" i="1"/>
  <c r="AV1498" i="1"/>
  <c r="AU1498" i="1"/>
  <c r="AT1498" i="1"/>
  <c r="AS1498" i="1"/>
  <c r="AR1498" i="1"/>
  <c r="AQ1498" i="1"/>
  <c r="AP1498" i="1"/>
  <c r="AO1498" i="1"/>
  <c r="AN1498" i="1"/>
  <c r="AM1498" i="1"/>
  <c r="AL1498" i="1"/>
  <c r="BE1497" i="1"/>
  <c r="BD1497" i="1"/>
  <c r="BC1497" i="1"/>
  <c r="BB1497" i="1"/>
  <c r="BA1497" i="1"/>
  <c r="AZ1497" i="1"/>
  <c r="AY1497" i="1"/>
  <c r="AX1497" i="1"/>
  <c r="AW1497" i="1"/>
  <c r="AV1497" i="1"/>
  <c r="AU1497" i="1"/>
  <c r="AT1497" i="1"/>
  <c r="AS1497" i="1"/>
  <c r="AR1497" i="1"/>
  <c r="AQ1497" i="1"/>
  <c r="AP1497" i="1"/>
  <c r="AO1497" i="1"/>
  <c r="AN1497" i="1"/>
  <c r="AM1497" i="1"/>
  <c r="AL1497" i="1"/>
  <c r="BE1496" i="1"/>
  <c r="BD1496" i="1"/>
  <c r="BC1496" i="1"/>
  <c r="BB1496" i="1"/>
  <c r="BA1496" i="1"/>
  <c r="AZ1496" i="1"/>
  <c r="AY1496" i="1"/>
  <c r="AX1496" i="1"/>
  <c r="AW1496" i="1"/>
  <c r="AV1496" i="1"/>
  <c r="AU1496" i="1"/>
  <c r="AT1496" i="1"/>
  <c r="AS1496" i="1"/>
  <c r="AR1496" i="1"/>
  <c r="AQ1496" i="1"/>
  <c r="AP1496" i="1"/>
  <c r="AO1496" i="1"/>
  <c r="AN1496" i="1"/>
  <c r="AM1496" i="1"/>
  <c r="AL1496" i="1"/>
  <c r="BE1495" i="1"/>
  <c r="BD1495" i="1"/>
  <c r="BC1495" i="1"/>
  <c r="BB1495" i="1"/>
  <c r="BA1495" i="1"/>
  <c r="AZ1495" i="1"/>
  <c r="AY1495" i="1"/>
  <c r="AX1495" i="1"/>
  <c r="AW1495" i="1"/>
  <c r="AV1495" i="1"/>
  <c r="AU1495" i="1"/>
  <c r="AT1495" i="1"/>
  <c r="AS1495" i="1"/>
  <c r="AR1495" i="1"/>
  <c r="AQ1495" i="1"/>
  <c r="AP1495" i="1"/>
  <c r="AO1495" i="1"/>
  <c r="AN1495" i="1"/>
  <c r="AM1495" i="1"/>
  <c r="AL1495" i="1"/>
  <c r="BE1494" i="1"/>
  <c r="BD1494" i="1"/>
  <c r="BC1494" i="1"/>
  <c r="BB1494" i="1"/>
  <c r="BA1494" i="1"/>
  <c r="AZ1494" i="1"/>
  <c r="AY1494" i="1"/>
  <c r="AX1494" i="1"/>
  <c r="AW1494" i="1"/>
  <c r="AV1494" i="1"/>
  <c r="AU1494" i="1"/>
  <c r="AT1494" i="1"/>
  <c r="AS1494" i="1"/>
  <c r="AR1494" i="1"/>
  <c r="AQ1494" i="1"/>
  <c r="AP1494" i="1"/>
  <c r="AO1494" i="1"/>
  <c r="AN1494" i="1"/>
  <c r="AM1494" i="1"/>
  <c r="AL1494" i="1"/>
  <c r="BE1493" i="1"/>
  <c r="BD1493" i="1"/>
  <c r="BC1493" i="1"/>
  <c r="BB1493" i="1"/>
  <c r="BA1493" i="1"/>
  <c r="AZ1493" i="1"/>
  <c r="AY1493" i="1"/>
  <c r="AX1493" i="1"/>
  <c r="AW1493" i="1"/>
  <c r="AV1493" i="1"/>
  <c r="AU1493" i="1"/>
  <c r="AT1493" i="1"/>
  <c r="AS1493" i="1"/>
  <c r="AR1493" i="1"/>
  <c r="AQ1493" i="1"/>
  <c r="AP1493" i="1"/>
  <c r="AO1493" i="1"/>
  <c r="AN1493" i="1"/>
  <c r="AM1493" i="1"/>
  <c r="AL1493" i="1"/>
  <c r="BE1492" i="1"/>
  <c r="BD1492" i="1"/>
  <c r="BC1492" i="1"/>
  <c r="BB1492" i="1"/>
  <c r="BA1492" i="1"/>
  <c r="AZ1492" i="1"/>
  <c r="AY1492" i="1"/>
  <c r="AX1492" i="1"/>
  <c r="AW1492" i="1"/>
  <c r="AV1492" i="1"/>
  <c r="AU1492" i="1"/>
  <c r="AT1492" i="1"/>
  <c r="AS1492" i="1"/>
  <c r="AR1492" i="1"/>
  <c r="AQ1492" i="1"/>
  <c r="AP1492" i="1"/>
  <c r="AO1492" i="1"/>
  <c r="AN1492" i="1"/>
  <c r="AM1492" i="1"/>
  <c r="AL1492" i="1"/>
  <c r="BE1491" i="1"/>
  <c r="BD1491" i="1"/>
  <c r="BC1491" i="1"/>
  <c r="BB1491" i="1"/>
  <c r="BA1491" i="1"/>
  <c r="AZ1491" i="1"/>
  <c r="AY1491" i="1"/>
  <c r="AX1491" i="1"/>
  <c r="AW1491" i="1"/>
  <c r="AV1491" i="1"/>
  <c r="AU1491" i="1"/>
  <c r="AT1491" i="1"/>
  <c r="AS1491" i="1"/>
  <c r="AR1491" i="1"/>
  <c r="AQ1491" i="1"/>
  <c r="AP1491" i="1"/>
  <c r="AO1491" i="1"/>
  <c r="AN1491" i="1"/>
  <c r="AM1491" i="1"/>
  <c r="AL1491" i="1"/>
  <c r="BE1490" i="1"/>
  <c r="BD1490" i="1"/>
  <c r="BC1490" i="1"/>
  <c r="BB1490" i="1"/>
  <c r="BA1490" i="1"/>
  <c r="AZ1490" i="1"/>
  <c r="AY1490" i="1"/>
  <c r="AX1490" i="1"/>
  <c r="AW1490" i="1"/>
  <c r="AV1490" i="1"/>
  <c r="AU1490" i="1"/>
  <c r="AT1490" i="1"/>
  <c r="AS1490" i="1"/>
  <c r="AR1490" i="1"/>
  <c r="AQ1490" i="1"/>
  <c r="AP1490" i="1"/>
  <c r="AO1490" i="1"/>
  <c r="AN1490" i="1"/>
  <c r="AM1490" i="1"/>
  <c r="AL1490" i="1"/>
  <c r="BE1489" i="1"/>
  <c r="BD1489" i="1"/>
  <c r="BC1489" i="1"/>
  <c r="BB1489" i="1"/>
  <c r="BA1489" i="1"/>
  <c r="AZ1489" i="1"/>
  <c r="AY1489" i="1"/>
  <c r="AX1489" i="1"/>
  <c r="AW1489" i="1"/>
  <c r="AV1489" i="1"/>
  <c r="AU1489" i="1"/>
  <c r="AT1489" i="1"/>
  <c r="AS1489" i="1"/>
  <c r="AR1489" i="1"/>
  <c r="AQ1489" i="1"/>
  <c r="AP1489" i="1"/>
  <c r="AO1489" i="1"/>
  <c r="AN1489" i="1"/>
  <c r="AM1489" i="1"/>
  <c r="AL1489" i="1"/>
  <c r="BE1488" i="1"/>
  <c r="BD1488" i="1"/>
  <c r="BC1488" i="1"/>
  <c r="BB1488" i="1"/>
  <c r="BA1488" i="1"/>
  <c r="AZ1488" i="1"/>
  <c r="AY1488" i="1"/>
  <c r="AX1488" i="1"/>
  <c r="AW1488" i="1"/>
  <c r="AV1488" i="1"/>
  <c r="AU1488" i="1"/>
  <c r="AT1488" i="1"/>
  <c r="AS1488" i="1"/>
  <c r="AR1488" i="1"/>
  <c r="AQ1488" i="1"/>
  <c r="AP1488" i="1"/>
  <c r="AO1488" i="1"/>
  <c r="AN1488" i="1"/>
  <c r="AM1488" i="1"/>
  <c r="AL1488" i="1"/>
  <c r="BE1487" i="1"/>
  <c r="BD1487" i="1"/>
  <c r="BC1487" i="1"/>
  <c r="BB1487" i="1"/>
  <c r="BA1487" i="1"/>
  <c r="AZ1487" i="1"/>
  <c r="AY1487" i="1"/>
  <c r="AX1487" i="1"/>
  <c r="AW1487" i="1"/>
  <c r="AV1487" i="1"/>
  <c r="AU1487" i="1"/>
  <c r="AT1487" i="1"/>
  <c r="AS1487" i="1"/>
  <c r="AR1487" i="1"/>
  <c r="AQ1487" i="1"/>
  <c r="AP1487" i="1"/>
  <c r="AO1487" i="1"/>
  <c r="AN1487" i="1"/>
  <c r="AM1487" i="1"/>
  <c r="AL1487" i="1"/>
  <c r="BE1486" i="1"/>
  <c r="BD1486" i="1"/>
  <c r="BC1486" i="1"/>
  <c r="BB1486" i="1"/>
  <c r="BA1486" i="1"/>
  <c r="AZ1486" i="1"/>
  <c r="AY1486" i="1"/>
  <c r="AX1486" i="1"/>
  <c r="AW1486" i="1"/>
  <c r="AV1486" i="1"/>
  <c r="AU1486" i="1"/>
  <c r="AT1486" i="1"/>
  <c r="AS1486" i="1"/>
  <c r="AR1486" i="1"/>
  <c r="AQ1486" i="1"/>
  <c r="AP1486" i="1"/>
  <c r="AO1486" i="1"/>
  <c r="AN1486" i="1"/>
  <c r="AM1486" i="1"/>
  <c r="AL1486" i="1"/>
  <c r="BE1485" i="1"/>
  <c r="BD1485" i="1"/>
  <c r="BC1485" i="1"/>
  <c r="BB1485" i="1"/>
  <c r="BA1485" i="1"/>
  <c r="AZ1485" i="1"/>
  <c r="AY1485" i="1"/>
  <c r="AX1485" i="1"/>
  <c r="AW1485" i="1"/>
  <c r="AV1485" i="1"/>
  <c r="AU1485" i="1"/>
  <c r="AT1485" i="1"/>
  <c r="AS1485" i="1"/>
  <c r="AR1485" i="1"/>
  <c r="AQ1485" i="1"/>
  <c r="AP1485" i="1"/>
  <c r="AO1485" i="1"/>
  <c r="AN1485" i="1"/>
  <c r="AM1485" i="1"/>
  <c r="AL1485" i="1"/>
  <c r="BE1484" i="1"/>
  <c r="BD1484" i="1"/>
  <c r="BC1484" i="1"/>
  <c r="BB1484" i="1"/>
  <c r="BA1484" i="1"/>
  <c r="AZ1484" i="1"/>
  <c r="AY1484" i="1"/>
  <c r="AX1484" i="1"/>
  <c r="AW1484" i="1"/>
  <c r="AV1484" i="1"/>
  <c r="AU1484" i="1"/>
  <c r="AT1484" i="1"/>
  <c r="AS1484" i="1"/>
  <c r="AR1484" i="1"/>
  <c r="AQ1484" i="1"/>
  <c r="AP1484" i="1"/>
  <c r="AO1484" i="1"/>
  <c r="AN1484" i="1"/>
  <c r="AM1484" i="1"/>
  <c r="AL1484" i="1"/>
  <c r="BE1483" i="1"/>
  <c r="BD1483" i="1"/>
  <c r="BC1483" i="1"/>
  <c r="BB1483" i="1"/>
  <c r="BA1483" i="1"/>
  <c r="AZ1483" i="1"/>
  <c r="AY1483" i="1"/>
  <c r="AX1483" i="1"/>
  <c r="AW1483" i="1"/>
  <c r="AV1483" i="1"/>
  <c r="AU1483" i="1"/>
  <c r="AT1483" i="1"/>
  <c r="AS1483" i="1"/>
  <c r="AR1483" i="1"/>
  <c r="AQ1483" i="1"/>
  <c r="AP1483" i="1"/>
  <c r="AO1483" i="1"/>
  <c r="AN1483" i="1"/>
  <c r="AM1483" i="1"/>
  <c r="AL1483" i="1"/>
  <c r="BE1482" i="1"/>
  <c r="BD1482" i="1"/>
  <c r="BC1482" i="1"/>
  <c r="BB1482" i="1"/>
  <c r="BA1482" i="1"/>
  <c r="AZ1482" i="1"/>
  <c r="AY1482" i="1"/>
  <c r="AX1482" i="1"/>
  <c r="AW1482" i="1"/>
  <c r="AV1482" i="1"/>
  <c r="AU1482" i="1"/>
  <c r="AT1482" i="1"/>
  <c r="AS1482" i="1"/>
  <c r="AR1482" i="1"/>
  <c r="AQ1482" i="1"/>
  <c r="AP1482" i="1"/>
  <c r="AO1482" i="1"/>
  <c r="AN1482" i="1"/>
  <c r="AM1482" i="1"/>
  <c r="AL1482" i="1"/>
  <c r="BE1481" i="1"/>
  <c r="BD1481" i="1"/>
  <c r="BC1481" i="1"/>
  <c r="BB1481" i="1"/>
  <c r="BA1481" i="1"/>
  <c r="AZ1481" i="1"/>
  <c r="AY1481" i="1"/>
  <c r="AX1481" i="1"/>
  <c r="AW1481" i="1"/>
  <c r="AV1481" i="1"/>
  <c r="AU1481" i="1"/>
  <c r="AT1481" i="1"/>
  <c r="AS1481" i="1"/>
  <c r="AR1481" i="1"/>
  <c r="AQ1481" i="1"/>
  <c r="AP1481" i="1"/>
  <c r="AO1481" i="1"/>
  <c r="AN1481" i="1"/>
  <c r="AM1481" i="1"/>
  <c r="AL1481" i="1"/>
  <c r="BE1480" i="1"/>
  <c r="BD1480" i="1"/>
  <c r="BC1480" i="1"/>
  <c r="BB1480" i="1"/>
  <c r="BA1480" i="1"/>
  <c r="AZ1480" i="1"/>
  <c r="AY1480" i="1"/>
  <c r="AX1480" i="1"/>
  <c r="AW1480" i="1"/>
  <c r="AV1480" i="1"/>
  <c r="AU1480" i="1"/>
  <c r="AT1480" i="1"/>
  <c r="AS1480" i="1"/>
  <c r="AR1480" i="1"/>
  <c r="AQ1480" i="1"/>
  <c r="AP1480" i="1"/>
  <c r="AO1480" i="1"/>
  <c r="AN1480" i="1"/>
  <c r="AM1480" i="1"/>
  <c r="AL1480" i="1"/>
  <c r="BE1479" i="1"/>
  <c r="BD1479" i="1"/>
  <c r="BC1479" i="1"/>
  <c r="BB1479" i="1"/>
  <c r="BA1479" i="1"/>
  <c r="AZ1479" i="1"/>
  <c r="AY1479" i="1"/>
  <c r="AX1479" i="1"/>
  <c r="AW1479" i="1"/>
  <c r="AV1479" i="1"/>
  <c r="AU1479" i="1"/>
  <c r="AT1479" i="1"/>
  <c r="AS1479" i="1"/>
  <c r="AR1479" i="1"/>
  <c r="AQ1479" i="1"/>
  <c r="AP1479" i="1"/>
  <c r="AO1479" i="1"/>
  <c r="AN1479" i="1"/>
  <c r="AM1479" i="1"/>
  <c r="AL1479" i="1"/>
  <c r="BE1478" i="1"/>
  <c r="BD1478" i="1"/>
  <c r="BC1478" i="1"/>
  <c r="BB1478" i="1"/>
  <c r="BA1478" i="1"/>
  <c r="AZ1478" i="1"/>
  <c r="AY1478" i="1"/>
  <c r="AX1478" i="1"/>
  <c r="AW1478" i="1"/>
  <c r="AV1478" i="1"/>
  <c r="AU1478" i="1"/>
  <c r="AT1478" i="1"/>
  <c r="AS1478" i="1"/>
  <c r="AR1478" i="1"/>
  <c r="AQ1478" i="1"/>
  <c r="AP1478" i="1"/>
  <c r="AO1478" i="1"/>
  <c r="AN1478" i="1"/>
  <c r="AM1478" i="1"/>
  <c r="AL1478" i="1"/>
  <c r="BE1477" i="1"/>
  <c r="BD1477" i="1"/>
  <c r="BC1477" i="1"/>
  <c r="BB1477" i="1"/>
  <c r="BA1477" i="1"/>
  <c r="AZ1477" i="1"/>
  <c r="AY1477" i="1"/>
  <c r="AX1477" i="1"/>
  <c r="AW1477" i="1"/>
  <c r="AV1477" i="1"/>
  <c r="AU1477" i="1"/>
  <c r="AT1477" i="1"/>
  <c r="AS1477" i="1"/>
  <c r="AR1477" i="1"/>
  <c r="AQ1477" i="1"/>
  <c r="AP1477" i="1"/>
  <c r="AO1477" i="1"/>
  <c r="AN1477" i="1"/>
  <c r="AM1477" i="1"/>
  <c r="AL1477" i="1"/>
  <c r="BE1476" i="1"/>
  <c r="BD1476" i="1"/>
  <c r="BC1476" i="1"/>
  <c r="BB1476" i="1"/>
  <c r="BA1476" i="1"/>
  <c r="AZ1476" i="1"/>
  <c r="AY1476" i="1"/>
  <c r="AX1476" i="1"/>
  <c r="AW1476" i="1"/>
  <c r="AV1476" i="1"/>
  <c r="AU1476" i="1"/>
  <c r="AT1476" i="1"/>
  <c r="AS1476" i="1"/>
  <c r="AR1476" i="1"/>
  <c r="AQ1476" i="1"/>
  <c r="AP1476" i="1"/>
  <c r="AO1476" i="1"/>
  <c r="AN1476" i="1"/>
  <c r="AM1476" i="1"/>
  <c r="AL1476" i="1"/>
  <c r="BE1475" i="1"/>
  <c r="BD1475" i="1"/>
  <c r="BC1475" i="1"/>
  <c r="BB1475" i="1"/>
  <c r="BA1475" i="1"/>
  <c r="AZ1475" i="1"/>
  <c r="AY1475" i="1"/>
  <c r="AX1475" i="1"/>
  <c r="AW1475" i="1"/>
  <c r="AV1475" i="1"/>
  <c r="AU1475" i="1"/>
  <c r="AT1475" i="1"/>
  <c r="AS1475" i="1"/>
  <c r="AR1475" i="1"/>
  <c r="AQ1475" i="1"/>
  <c r="AP1475" i="1"/>
  <c r="AO1475" i="1"/>
  <c r="AN1475" i="1"/>
  <c r="AM1475" i="1"/>
  <c r="AL1475" i="1"/>
  <c r="BE1474" i="1"/>
  <c r="BD1474" i="1"/>
  <c r="BC1474" i="1"/>
  <c r="BB1474" i="1"/>
  <c r="BA1474" i="1"/>
  <c r="AZ1474" i="1"/>
  <c r="AY1474" i="1"/>
  <c r="AX1474" i="1"/>
  <c r="AW1474" i="1"/>
  <c r="AV1474" i="1"/>
  <c r="AU1474" i="1"/>
  <c r="AT1474" i="1"/>
  <c r="AS1474" i="1"/>
  <c r="AR1474" i="1"/>
  <c r="AQ1474" i="1"/>
  <c r="AP1474" i="1"/>
  <c r="AO1474" i="1"/>
  <c r="AN1474" i="1"/>
  <c r="AM1474" i="1"/>
  <c r="AL1474" i="1"/>
  <c r="BE1473" i="1"/>
  <c r="BD1473" i="1"/>
  <c r="BC1473" i="1"/>
  <c r="BB1473" i="1"/>
  <c r="BA1473" i="1"/>
  <c r="AZ1473" i="1"/>
  <c r="AY1473" i="1"/>
  <c r="AX1473" i="1"/>
  <c r="AW1473" i="1"/>
  <c r="AV1473" i="1"/>
  <c r="AU1473" i="1"/>
  <c r="AT1473" i="1"/>
  <c r="AS1473" i="1"/>
  <c r="AR1473" i="1"/>
  <c r="AQ1473" i="1"/>
  <c r="AP1473" i="1"/>
  <c r="AO1473" i="1"/>
  <c r="AN1473" i="1"/>
  <c r="AM1473" i="1"/>
  <c r="AL1473" i="1"/>
  <c r="BE1472" i="1"/>
  <c r="BD1472" i="1"/>
  <c r="BC1472" i="1"/>
  <c r="BB1472" i="1"/>
  <c r="BA1472" i="1"/>
  <c r="AZ1472" i="1"/>
  <c r="AY1472" i="1"/>
  <c r="AX1472" i="1"/>
  <c r="AW1472" i="1"/>
  <c r="AV1472" i="1"/>
  <c r="AU1472" i="1"/>
  <c r="AT1472" i="1"/>
  <c r="AS1472" i="1"/>
  <c r="AR1472" i="1"/>
  <c r="AQ1472" i="1"/>
  <c r="AP1472" i="1"/>
  <c r="AO1472" i="1"/>
  <c r="AN1472" i="1"/>
  <c r="AM1472" i="1"/>
  <c r="AL1472" i="1"/>
  <c r="BE1471" i="1"/>
  <c r="BD1471" i="1"/>
  <c r="BC1471" i="1"/>
  <c r="BB1471" i="1"/>
  <c r="BA1471" i="1"/>
  <c r="AZ1471" i="1"/>
  <c r="AY1471" i="1"/>
  <c r="AX1471" i="1"/>
  <c r="AW1471" i="1"/>
  <c r="AV1471" i="1"/>
  <c r="AU1471" i="1"/>
  <c r="AT1471" i="1"/>
  <c r="AS1471" i="1"/>
  <c r="AR1471" i="1"/>
  <c r="AQ1471" i="1"/>
  <c r="AP1471" i="1"/>
  <c r="AO1471" i="1"/>
  <c r="AN1471" i="1"/>
  <c r="AM1471" i="1"/>
  <c r="AL1471" i="1"/>
  <c r="BE1470" i="1"/>
  <c r="BD1470" i="1"/>
  <c r="BC1470" i="1"/>
  <c r="BB1470" i="1"/>
  <c r="BA1470" i="1"/>
  <c r="AZ1470" i="1"/>
  <c r="AY1470" i="1"/>
  <c r="AX1470" i="1"/>
  <c r="AW1470" i="1"/>
  <c r="AV1470" i="1"/>
  <c r="AU1470" i="1"/>
  <c r="AT1470" i="1"/>
  <c r="AS1470" i="1"/>
  <c r="AR1470" i="1"/>
  <c r="AQ1470" i="1"/>
  <c r="AP1470" i="1"/>
  <c r="AO1470" i="1"/>
  <c r="AN1470" i="1"/>
  <c r="AM1470" i="1"/>
  <c r="AL1470" i="1"/>
  <c r="BE1469" i="1"/>
  <c r="BD1469" i="1"/>
  <c r="BC1469" i="1"/>
  <c r="BB1469" i="1"/>
  <c r="BA1469" i="1"/>
  <c r="AZ1469" i="1"/>
  <c r="AY1469" i="1"/>
  <c r="AX1469" i="1"/>
  <c r="AW1469" i="1"/>
  <c r="AV1469" i="1"/>
  <c r="AU1469" i="1"/>
  <c r="AT1469" i="1"/>
  <c r="AS1469" i="1"/>
  <c r="AR1469" i="1"/>
  <c r="AQ1469" i="1"/>
  <c r="AP1469" i="1"/>
  <c r="AO1469" i="1"/>
  <c r="AN1469" i="1"/>
  <c r="AM1469" i="1"/>
  <c r="AL1469" i="1"/>
  <c r="BE1468" i="1"/>
  <c r="BD1468" i="1"/>
  <c r="BC1468" i="1"/>
  <c r="BB1468" i="1"/>
  <c r="BA1468" i="1"/>
  <c r="AZ1468" i="1"/>
  <c r="AY1468" i="1"/>
  <c r="AX1468" i="1"/>
  <c r="AW1468" i="1"/>
  <c r="AV1468" i="1"/>
  <c r="AU1468" i="1"/>
  <c r="AT1468" i="1"/>
  <c r="AS1468" i="1"/>
  <c r="AR1468" i="1"/>
  <c r="AQ1468" i="1"/>
  <c r="AP1468" i="1"/>
  <c r="AO1468" i="1"/>
  <c r="AN1468" i="1"/>
  <c r="AM1468" i="1"/>
  <c r="AL1468" i="1"/>
  <c r="BE1467" i="1"/>
  <c r="BD1467" i="1"/>
  <c r="BC1467" i="1"/>
  <c r="BB1467" i="1"/>
  <c r="BA1467" i="1"/>
  <c r="AZ1467" i="1"/>
  <c r="AY1467" i="1"/>
  <c r="AX1467" i="1"/>
  <c r="AW1467" i="1"/>
  <c r="AV1467" i="1"/>
  <c r="AU1467" i="1"/>
  <c r="AT1467" i="1"/>
  <c r="AS1467" i="1"/>
  <c r="AR1467" i="1"/>
  <c r="AQ1467" i="1"/>
  <c r="AP1467" i="1"/>
  <c r="AO1467" i="1"/>
  <c r="AN1467" i="1"/>
  <c r="AM1467" i="1"/>
  <c r="AL1467" i="1"/>
  <c r="BE1466" i="1"/>
  <c r="BD1466" i="1"/>
  <c r="BC1466" i="1"/>
  <c r="BB1466" i="1"/>
  <c r="BA1466" i="1"/>
  <c r="AZ1466" i="1"/>
  <c r="AY1466" i="1"/>
  <c r="AX1466" i="1"/>
  <c r="AW1466" i="1"/>
  <c r="AV1466" i="1"/>
  <c r="AU1466" i="1"/>
  <c r="AT1466" i="1"/>
  <c r="AS1466" i="1"/>
  <c r="AR1466" i="1"/>
  <c r="AQ1466" i="1"/>
  <c r="AP1466" i="1"/>
  <c r="AO1466" i="1"/>
  <c r="AN1466" i="1"/>
  <c r="AM1466" i="1"/>
  <c r="AL1466" i="1"/>
  <c r="BE1465" i="1"/>
  <c r="BD1465" i="1"/>
  <c r="BC1465" i="1"/>
  <c r="BB1465" i="1"/>
  <c r="BA1465" i="1"/>
  <c r="AZ1465" i="1"/>
  <c r="AY1465" i="1"/>
  <c r="AX1465" i="1"/>
  <c r="AW1465" i="1"/>
  <c r="AV1465" i="1"/>
  <c r="AU1465" i="1"/>
  <c r="AT1465" i="1"/>
  <c r="AS1465" i="1"/>
  <c r="AR1465" i="1"/>
  <c r="AQ1465" i="1"/>
  <c r="AP1465" i="1"/>
  <c r="AO1465" i="1"/>
  <c r="AN1465" i="1"/>
  <c r="AM1465" i="1"/>
  <c r="AL1465" i="1"/>
  <c r="BE1464" i="1"/>
  <c r="BD1464" i="1"/>
  <c r="BC1464" i="1"/>
  <c r="BB1464" i="1"/>
  <c r="BA1464" i="1"/>
  <c r="AZ1464" i="1"/>
  <c r="AY1464" i="1"/>
  <c r="AX1464" i="1"/>
  <c r="AW1464" i="1"/>
  <c r="AV1464" i="1"/>
  <c r="AU1464" i="1"/>
  <c r="AT1464" i="1"/>
  <c r="AS1464" i="1"/>
  <c r="AR1464" i="1"/>
  <c r="AQ1464" i="1"/>
  <c r="AP1464" i="1"/>
  <c r="AO1464" i="1"/>
  <c r="AN1464" i="1"/>
  <c r="AM1464" i="1"/>
  <c r="AL1464" i="1"/>
  <c r="BE1463" i="1"/>
  <c r="BD1463" i="1"/>
  <c r="BC1463" i="1"/>
  <c r="BB1463" i="1"/>
  <c r="BA1463" i="1"/>
  <c r="AZ1463" i="1"/>
  <c r="AY1463" i="1"/>
  <c r="AX1463" i="1"/>
  <c r="AW1463" i="1"/>
  <c r="AV1463" i="1"/>
  <c r="AU1463" i="1"/>
  <c r="AT1463" i="1"/>
  <c r="AS1463" i="1"/>
  <c r="AR1463" i="1"/>
  <c r="AQ1463" i="1"/>
  <c r="AP1463" i="1"/>
  <c r="AO1463" i="1"/>
  <c r="AN1463" i="1"/>
  <c r="AM1463" i="1"/>
  <c r="AL1463" i="1"/>
  <c r="BE1462" i="1"/>
  <c r="BD1462" i="1"/>
  <c r="BC1462" i="1"/>
  <c r="BB1462" i="1"/>
  <c r="BA1462" i="1"/>
  <c r="AZ1462" i="1"/>
  <c r="AY1462" i="1"/>
  <c r="AX1462" i="1"/>
  <c r="AW1462" i="1"/>
  <c r="AV1462" i="1"/>
  <c r="AU1462" i="1"/>
  <c r="AT1462" i="1"/>
  <c r="AS1462" i="1"/>
  <c r="AR1462" i="1"/>
  <c r="AQ1462" i="1"/>
  <c r="AP1462" i="1"/>
  <c r="AO1462" i="1"/>
  <c r="AN1462" i="1"/>
  <c r="AM1462" i="1"/>
  <c r="AL1462" i="1"/>
  <c r="BE1461" i="1"/>
  <c r="BD1461" i="1"/>
  <c r="BC1461" i="1"/>
  <c r="BB1461" i="1"/>
  <c r="BA1461" i="1"/>
  <c r="AZ1461" i="1"/>
  <c r="AY1461" i="1"/>
  <c r="AX1461" i="1"/>
  <c r="AW1461" i="1"/>
  <c r="AV1461" i="1"/>
  <c r="AU1461" i="1"/>
  <c r="AT1461" i="1"/>
  <c r="AS1461" i="1"/>
  <c r="AR1461" i="1"/>
  <c r="AQ1461" i="1"/>
  <c r="AP1461" i="1"/>
  <c r="AO1461" i="1"/>
  <c r="AN1461" i="1"/>
  <c r="AM1461" i="1"/>
  <c r="AL1461" i="1"/>
  <c r="BE1460" i="1"/>
  <c r="BD1460" i="1"/>
  <c r="BC1460" i="1"/>
  <c r="BB1460" i="1"/>
  <c r="BA1460" i="1"/>
  <c r="AZ1460" i="1"/>
  <c r="AY1460" i="1"/>
  <c r="AX1460" i="1"/>
  <c r="AW1460" i="1"/>
  <c r="AV1460" i="1"/>
  <c r="AU1460" i="1"/>
  <c r="AT1460" i="1"/>
  <c r="AS1460" i="1"/>
  <c r="AR1460" i="1"/>
  <c r="AQ1460" i="1"/>
  <c r="AP1460" i="1"/>
  <c r="AO1460" i="1"/>
  <c r="AN1460" i="1"/>
  <c r="AM1460" i="1"/>
  <c r="AL1460" i="1"/>
  <c r="BE1459" i="1"/>
  <c r="BD1459" i="1"/>
  <c r="BC1459" i="1"/>
  <c r="BB1459" i="1"/>
  <c r="BA1459" i="1"/>
  <c r="AZ1459" i="1"/>
  <c r="AY1459" i="1"/>
  <c r="AX1459" i="1"/>
  <c r="AW1459" i="1"/>
  <c r="AV1459" i="1"/>
  <c r="AU1459" i="1"/>
  <c r="AT1459" i="1"/>
  <c r="AS1459" i="1"/>
  <c r="AR1459" i="1"/>
  <c r="AQ1459" i="1"/>
  <c r="AP1459" i="1"/>
  <c r="AO1459" i="1"/>
  <c r="AN1459" i="1"/>
  <c r="AM1459" i="1"/>
  <c r="AL1459" i="1"/>
  <c r="BE1458" i="1"/>
  <c r="BD1458" i="1"/>
  <c r="BC1458" i="1"/>
  <c r="BB1458" i="1"/>
  <c r="BA1458" i="1"/>
  <c r="AZ1458" i="1"/>
  <c r="AY1458" i="1"/>
  <c r="AX1458" i="1"/>
  <c r="AW1458" i="1"/>
  <c r="AV1458" i="1"/>
  <c r="AU1458" i="1"/>
  <c r="AT1458" i="1"/>
  <c r="AS1458" i="1"/>
  <c r="AR1458" i="1"/>
  <c r="AQ1458" i="1"/>
  <c r="AP1458" i="1"/>
  <c r="AO1458" i="1"/>
  <c r="AN1458" i="1"/>
  <c r="AM1458" i="1"/>
  <c r="AL1458" i="1"/>
  <c r="BE1457" i="1"/>
  <c r="BD1457" i="1"/>
  <c r="BC1457" i="1"/>
  <c r="BB1457" i="1"/>
  <c r="BA1457" i="1"/>
  <c r="AZ1457" i="1"/>
  <c r="AY1457" i="1"/>
  <c r="AX1457" i="1"/>
  <c r="AW1457" i="1"/>
  <c r="AV1457" i="1"/>
  <c r="AU1457" i="1"/>
  <c r="AT1457" i="1"/>
  <c r="AS1457" i="1"/>
  <c r="AR1457" i="1"/>
  <c r="AQ1457" i="1"/>
  <c r="AP1457" i="1"/>
  <c r="AO1457" i="1"/>
  <c r="AN1457" i="1"/>
  <c r="AM1457" i="1"/>
  <c r="AL1457" i="1"/>
  <c r="BE1456" i="1"/>
  <c r="BD1456" i="1"/>
  <c r="BC1456" i="1"/>
  <c r="BB1456" i="1"/>
  <c r="BA1456" i="1"/>
  <c r="AZ1456" i="1"/>
  <c r="AY1456" i="1"/>
  <c r="AX1456" i="1"/>
  <c r="AW1456" i="1"/>
  <c r="AV1456" i="1"/>
  <c r="AU1456" i="1"/>
  <c r="AT1456" i="1"/>
  <c r="AS1456" i="1"/>
  <c r="AR1456" i="1"/>
  <c r="AQ1456" i="1"/>
  <c r="AP1456" i="1"/>
  <c r="AO1456" i="1"/>
  <c r="AN1456" i="1"/>
  <c r="AM1456" i="1"/>
  <c r="AL1456" i="1"/>
  <c r="BE1455" i="1"/>
  <c r="BD1455" i="1"/>
  <c r="BC1455" i="1"/>
  <c r="BB1455" i="1"/>
  <c r="BA1455" i="1"/>
  <c r="AZ1455" i="1"/>
  <c r="AY1455" i="1"/>
  <c r="AX1455" i="1"/>
  <c r="AW1455" i="1"/>
  <c r="AV1455" i="1"/>
  <c r="AU1455" i="1"/>
  <c r="AT1455" i="1"/>
  <c r="AS1455" i="1"/>
  <c r="AR1455" i="1"/>
  <c r="AQ1455" i="1"/>
  <c r="AP1455" i="1"/>
  <c r="AO1455" i="1"/>
  <c r="AN1455" i="1"/>
  <c r="AM1455" i="1"/>
  <c r="AL1455" i="1"/>
  <c r="BE1454" i="1"/>
  <c r="BD1454" i="1"/>
  <c r="BC1454" i="1"/>
  <c r="BB1454" i="1"/>
  <c r="BA1454" i="1"/>
  <c r="AZ1454" i="1"/>
  <c r="AY1454" i="1"/>
  <c r="AX1454" i="1"/>
  <c r="AW1454" i="1"/>
  <c r="AV1454" i="1"/>
  <c r="AU1454" i="1"/>
  <c r="AT1454" i="1"/>
  <c r="AS1454" i="1"/>
  <c r="AR1454" i="1"/>
  <c r="AQ1454" i="1"/>
  <c r="AP1454" i="1"/>
  <c r="AO1454" i="1"/>
  <c r="AN1454" i="1"/>
  <c r="AM1454" i="1"/>
  <c r="AL1454" i="1"/>
  <c r="BE1453" i="1"/>
  <c r="BD1453" i="1"/>
  <c r="BC1453" i="1"/>
  <c r="BB1453" i="1"/>
  <c r="BA1453" i="1"/>
  <c r="AZ1453" i="1"/>
  <c r="AY1453" i="1"/>
  <c r="AX1453" i="1"/>
  <c r="AW1453" i="1"/>
  <c r="AV1453" i="1"/>
  <c r="AU1453" i="1"/>
  <c r="AT1453" i="1"/>
  <c r="AS1453" i="1"/>
  <c r="AR1453" i="1"/>
  <c r="AQ1453" i="1"/>
  <c r="AP1453" i="1"/>
  <c r="AO1453" i="1"/>
  <c r="AN1453" i="1"/>
  <c r="AM1453" i="1"/>
  <c r="AL1453" i="1"/>
  <c r="BE1452" i="1"/>
  <c r="BD1452" i="1"/>
  <c r="BC1452" i="1"/>
  <c r="BB1452" i="1"/>
  <c r="BA1452" i="1"/>
  <c r="AZ1452" i="1"/>
  <c r="AY1452" i="1"/>
  <c r="AX1452" i="1"/>
  <c r="AW1452" i="1"/>
  <c r="AV1452" i="1"/>
  <c r="AU1452" i="1"/>
  <c r="AT1452" i="1"/>
  <c r="AS1452" i="1"/>
  <c r="AR1452" i="1"/>
  <c r="AQ1452" i="1"/>
  <c r="AP1452" i="1"/>
  <c r="AO1452" i="1"/>
  <c r="AN1452" i="1"/>
  <c r="AM1452" i="1"/>
  <c r="AL1452" i="1"/>
  <c r="BE1451" i="1"/>
  <c r="BD1451" i="1"/>
  <c r="BC1451" i="1"/>
  <c r="BB1451" i="1"/>
  <c r="BA1451" i="1"/>
  <c r="AZ1451" i="1"/>
  <c r="AY1451" i="1"/>
  <c r="AX1451" i="1"/>
  <c r="AW1451" i="1"/>
  <c r="AV1451" i="1"/>
  <c r="AU1451" i="1"/>
  <c r="AT1451" i="1"/>
  <c r="AS1451" i="1"/>
  <c r="AR1451" i="1"/>
  <c r="AQ1451" i="1"/>
  <c r="AP1451" i="1"/>
  <c r="AO1451" i="1"/>
  <c r="AN1451" i="1"/>
  <c r="AM1451" i="1"/>
  <c r="AL1451" i="1"/>
  <c r="BE1450" i="1"/>
  <c r="BD1450" i="1"/>
  <c r="BC1450" i="1"/>
  <c r="BB1450" i="1"/>
  <c r="BA1450" i="1"/>
  <c r="AZ1450" i="1"/>
  <c r="AY1450" i="1"/>
  <c r="AX1450" i="1"/>
  <c r="AW1450" i="1"/>
  <c r="AV1450" i="1"/>
  <c r="AU1450" i="1"/>
  <c r="AT1450" i="1"/>
  <c r="AS1450" i="1"/>
  <c r="AR1450" i="1"/>
  <c r="AQ1450" i="1"/>
  <c r="AP1450" i="1"/>
  <c r="AO1450" i="1"/>
  <c r="AN1450" i="1"/>
  <c r="AM1450" i="1"/>
  <c r="AL1450" i="1"/>
  <c r="BE1449" i="1"/>
  <c r="BD1449" i="1"/>
  <c r="BC1449" i="1"/>
  <c r="BB1449" i="1"/>
  <c r="BA1449" i="1"/>
  <c r="AZ1449" i="1"/>
  <c r="AY1449" i="1"/>
  <c r="AX1449" i="1"/>
  <c r="AW1449" i="1"/>
  <c r="AV1449" i="1"/>
  <c r="AU1449" i="1"/>
  <c r="AT1449" i="1"/>
  <c r="AS1449" i="1"/>
  <c r="AR1449" i="1"/>
  <c r="AQ1449" i="1"/>
  <c r="AP1449" i="1"/>
  <c r="AO1449" i="1"/>
  <c r="AN1449" i="1"/>
  <c r="AM1449" i="1"/>
  <c r="AL1449" i="1"/>
  <c r="BE1448" i="1"/>
  <c r="BD1448" i="1"/>
  <c r="BC1448" i="1"/>
  <c r="BB1448" i="1"/>
  <c r="BA1448" i="1"/>
  <c r="AZ1448" i="1"/>
  <c r="AY1448" i="1"/>
  <c r="AX1448" i="1"/>
  <c r="AW1448" i="1"/>
  <c r="AV1448" i="1"/>
  <c r="AU1448" i="1"/>
  <c r="AT1448" i="1"/>
  <c r="AS1448" i="1"/>
  <c r="AR1448" i="1"/>
  <c r="AQ1448" i="1"/>
  <c r="AP1448" i="1"/>
  <c r="AO1448" i="1"/>
  <c r="AN1448" i="1"/>
  <c r="AM1448" i="1"/>
  <c r="AL1448" i="1"/>
  <c r="BE1447" i="1"/>
  <c r="BD1447" i="1"/>
  <c r="BC1447" i="1"/>
  <c r="BB1447" i="1"/>
  <c r="BA1447" i="1"/>
  <c r="AZ1447" i="1"/>
  <c r="AY1447" i="1"/>
  <c r="AX1447" i="1"/>
  <c r="AW1447" i="1"/>
  <c r="AV1447" i="1"/>
  <c r="AU1447" i="1"/>
  <c r="AT1447" i="1"/>
  <c r="AS1447" i="1"/>
  <c r="AR1447" i="1"/>
  <c r="AQ1447" i="1"/>
  <c r="AP1447" i="1"/>
  <c r="AO1447" i="1"/>
  <c r="AN1447" i="1"/>
  <c r="AM1447" i="1"/>
  <c r="AL1447" i="1"/>
  <c r="BE1446" i="1"/>
  <c r="BD1446" i="1"/>
  <c r="BC1446" i="1"/>
  <c r="BB1446" i="1"/>
  <c r="BA1446" i="1"/>
  <c r="AZ1446" i="1"/>
  <c r="AY1446" i="1"/>
  <c r="AX1446" i="1"/>
  <c r="AW1446" i="1"/>
  <c r="AV1446" i="1"/>
  <c r="AU1446" i="1"/>
  <c r="AT1446" i="1"/>
  <c r="AS1446" i="1"/>
  <c r="AR1446" i="1"/>
  <c r="AQ1446" i="1"/>
  <c r="AP1446" i="1"/>
  <c r="AO1446" i="1"/>
  <c r="AN1446" i="1"/>
  <c r="AM1446" i="1"/>
  <c r="AL1446" i="1"/>
  <c r="BE1445" i="1"/>
  <c r="BD1445" i="1"/>
  <c r="BC1445" i="1"/>
  <c r="BB1445" i="1"/>
  <c r="BA1445" i="1"/>
  <c r="AZ1445" i="1"/>
  <c r="AY1445" i="1"/>
  <c r="AX1445" i="1"/>
  <c r="AW1445" i="1"/>
  <c r="AV1445" i="1"/>
  <c r="AU1445" i="1"/>
  <c r="AT1445" i="1"/>
  <c r="AS1445" i="1"/>
  <c r="AR1445" i="1"/>
  <c r="AQ1445" i="1"/>
  <c r="AP1445" i="1"/>
  <c r="AO1445" i="1"/>
  <c r="AN1445" i="1"/>
  <c r="AM1445" i="1"/>
  <c r="AL1445" i="1"/>
  <c r="BE1444" i="1"/>
  <c r="BD1444" i="1"/>
  <c r="BC1444" i="1"/>
  <c r="BB1444" i="1"/>
  <c r="BA1444" i="1"/>
  <c r="AZ1444" i="1"/>
  <c r="AY1444" i="1"/>
  <c r="AX1444" i="1"/>
  <c r="AW1444" i="1"/>
  <c r="AV1444" i="1"/>
  <c r="AU1444" i="1"/>
  <c r="AT1444" i="1"/>
  <c r="AS1444" i="1"/>
  <c r="AR1444" i="1"/>
  <c r="AQ1444" i="1"/>
  <c r="AP1444" i="1"/>
  <c r="AO1444" i="1"/>
  <c r="AN1444" i="1"/>
  <c r="AM1444" i="1"/>
  <c r="AL1444" i="1"/>
  <c r="BE1443" i="1"/>
  <c r="BD1443" i="1"/>
  <c r="BC1443" i="1"/>
  <c r="BB1443" i="1"/>
  <c r="BA1443" i="1"/>
  <c r="AZ1443" i="1"/>
  <c r="AY1443" i="1"/>
  <c r="AX1443" i="1"/>
  <c r="AW1443" i="1"/>
  <c r="AV1443" i="1"/>
  <c r="AU1443" i="1"/>
  <c r="AT1443" i="1"/>
  <c r="AS1443" i="1"/>
  <c r="AR1443" i="1"/>
  <c r="AQ1443" i="1"/>
  <c r="AP1443" i="1"/>
  <c r="AO1443" i="1"/>
  <c r="AN1443" i="1"/>
  <c r="AM1443" i="1"/>
  <c r="AL1443" i="1"/>
  <c r="BE1442" i="1"/>
  <c r="BD1442" i="1"/>
  <c r="BC1442" i="1"/>
  <c r="BB1442" i="1"/>
  <c r="BA1442" i="1"/>
  <c r="AZ1442" i="1"/>
  <c r="AY1442" i="1"/>
  <c r="AX1442" i="1"/>
  <c r="AW1442" i="1"/>
  <c r="AV1442" i="1"/>
  <c r="AU1442" i="1"/>
  <c r="AT1442" i="1"/>
  <c r="AS1442" i="1"/>
  <c r="AR1442" i="1"/>
  <c r="AQ1442" i="1"/>
  <c r="AP1442" i="1"/>
  <c r="AO1442" i="1"/>
  <c r="AN1442" i="1"/>
  <c r="AM1442" i="1"/>
  <c r="AL1442" i="1"/>
  <c r="BE1441" i="1"/>
  <c r="BD1441" i="1"/>
  <c r="BC1441" i="1"/>
  <c r="BB1441" i="1"/>
  <c r="BA1441" i="1"/>
  <c r="AZ1441" i="1"/>
  <c r="AY1441" i="1"/>
  <c r="AX1441" i="1"/>
  <c r="AW1441" i="1"/>
  <c r="AV1441" i="1"/>
  <c r="AU1441" i="1"/>
  <c r="AT1441" i="1"/>
  <c r="AS1441" i="1"/>
  <c r="AR1441" i="1"/>
  <c r="AQ1441" i="1"/>
  <c r="AP1441" i="1"/>
  <c r="AO1441" i="1"/>
  <c r="AN1441" i="1"/>
  <c r="AM1441" i="1"/>
  <c r="AL1441" i="1"/>
  <c r="BE1440" i="1"/>
  <c r="BD1440" i="1"/>
  <c r="BC1440" i="1"/>
  <c r="BB1440" i="1"/>
  <c r="BA1440" i="1"/>
  <c r="AZ1440" i="1"/>
  <c r="AY1440" i="1"/>
  <c r="AX1440" i="1"/>
  <c r="AW1440" i="1"/>
  <c r="AV1440" i="1"/>
  <c r="AU1440" i="1"/>
  <c r="AT1440" i="1"/>
  <c r="AS1440" i="1"/>
  <c r="AR1440" i="1"/>
  <c r="AQ1440" i="1"/>
  <c r="AP1440" i="1"/>
  <c r="AO1440" i="1"/>
  <c r="AN1440" i="1"/>
  <c r="AM1440" i="1"/>
  <c r="AL1440" i="1"/>
  <c r="BE1439" i="1"/>
  <c r="BD1439" i="1"/>
  <c r="BC1439" i="1"/>
  <c r="BB1439" i="1"/>
  <c r="BA1439" i="1"/>
  <c r="AZ1439" i="1"/>
  <c r="AY1439" i="1"/>
  <c r="AX1439" i="1"/>
  <c r="AW1439" i="1"/>
  <c r="AV1439" i="1"/>
  <c r="AU1439" i="1"/>
  <c r="AT1439" i="1"/>
  <c r="AS1439" i="1"/>
  <c r="AR1439" i="1"/>
  <c r="AQ1439" i="1"/>
  <c r="AP1439" i="1"/>
  <c r="AO1439" i="1"/>
  <c r="AN1439" i="1"/>
  <c r="AM1439" i="1"/>
  <c r="AL1439" i="1"/>
  <c r="BE1438" i="1"/>
  <c r="BD1438" i="1"/>
  <c r="BC1438" i="1"/>
  <c r="BB1438" i="1"/>
  <c r="BA1438" i="1"/>
  <c r="AZ1438" i="1"/>
  <c r="AY1438" i="1"/>
  <c r="AX1438" i="1"/>
  <c r="AW1438" i="1"/>
  <c r="AV1438" i="1"/>
  <c r="AU1438" i="1"/>
  <c r="AT1438" i="1"/>
  <c r="AS1438" i="1"/>
  <c r="AR1438" i="1"/>
  <c r="AQ1438" i="1"/>
  <c r="AP1438" i="1"/>
  <c r="AO1438" i="1"/>
  <c r="AN1438" i="1"/>
  <c r="AM1438" i="1"/>
  <c r="AL1438" i="1"/>
  <c r="BE1437" i="1"/>
  <c r="BD1437" i="1"/>
  <c r="BC1437" i="1"/>
  <c r="BB1437" i="1"/>
  <c r="BA1437" i="1"/>
  <c r="AZ1437" i="1"/>
  <c r="AY1437" i="1"/>
  <c r="AX1437" i="1"/>
  <c r="AW1437" i="1"/>
  <c r="AV1437" i="1"/>
  <c r="AU1437" i="1"/>
  <c r="AT1437" i="1"/>
  <c r="AS1437" i="1"/>
  <c r="AR1437" i="1"/>
  <c r="AQ1437" i="1"/>
  <c r="AP1437" i="1"/>
  <c r="AO1437" i="1"/>
  <c r="AN1437" i="1"/>
  <c r="AM1437" i="1"/>
  <c r="AL1437" i="1"/>
  <c r="BE1436" i="1"/>
  <c r="BD1436" i="1"/>
  <c r="BC1436" i="1"/>
  <c r="BB1436" i="1"/>
  <c r="BA1436" i="1"/>
  <c r="AZ1436" i="1"/>
  <c r="AY1436" i="1"/>
  <c r="AX1436" i="1"/>
  <c r="AW1436" i="1"/>
  <c r="AV1436" i="1"/>
  <c r="AU1436" i="1"/>
  <c r="AT1436" i="1"/>
  <c r="AS1436" i="1"/>
  <c r="AR1436" i="1"/>
  <c r="AQ1436" i="1"/>
  <c r="AP1436" i="1"/>
  <c r="AO1436" i="1"/>
  <c r="AN1436" i="1"/>
  <c r="AM1436" i="1"/>
  <c r="AL1436" i="1"/>
  <c r="BE1435" i="1"/>
  <c r="BD1435" i="1"/>
  <c r="BC1435" i="1"/>
  <c r="BB1435" i="1"/>
  <c r="BA1435" i="1"/>
  <c r="AZ1435" i="1"/>
  <c r="AY1435" i="1"/>
  <c r="AX1435" i="1"/>
  <c r="AW1435" i="1"/>
  <c r="AV1435" i="1"/>
  <c r="AU1435" i="1"/>
  <c r="AT1435" i="1"/>
  <c r="AS1435" i="1"/>
  <c r="AR1435" i="1"/>
  <c r="AQ1435" i="1"/>
  <c r="AP1435" i="1"/>
  <c r="AO1435" i="1"/>
  <c r="AN1435" i="1"/>
  <c r="AM1435" i="1"/>
  <c r="AL1435" i="1"/>
  <c r="BE1434" i="1"/>
  <c r="BD1434" i="1"/>
  <c r="BC1434" i="1"/>
  <c r="BB1434" i="1"/>
  <c r="BA1434" i="1"/>
  <c r="AZ1434" i="1"/>
  <c r="AY1434" i="1"/>
  <c r="AX1434" i="1"/>
  <c r="AW1434" i="1"/>
  <c r="AV1434" i="1"/>
  <c r="AU1434" i="1"/>
  <c r="AT1434" i="1"/>
  <c r="AS1434" i="1"/>
  <c r="AR1434" i="1"/>
  <c r="AQ1434" i="1"/>
  <c r="AP1434" i="1"/>
  <c r="AO1434" i="1"/>
  <c r="AN1434" i="1"/>
  <c r="AM1434" i="1"/>
  <c r="AL1434" i="1"/>
  <c r="BE1433" i="1"/>
  <c r="BD1433" i="1"/>
  <c r="BC1433" i="1"/>
  <c r="BB1433" i="1"/>
  <c r="BA1433" i="1"/>
  <c r="AZ1433" i="1"/>
  <c r="AY1433" i="1"/>
  <c r="AX1433" i="1"/>
  <c r="AW1433" i="1"/>
  <c r="AV1433" i="1"/>
  <c r="AU1433" i="1"/>
  <c r="AT1433" i="1"/>
  <c r="AS1433" i="1"/>
  <c r="AR1433" i="1"/>
  <c r="AQ1433" i="1"/>
  <c r="AP1433" i="1"/>
  <c r="AO1433" i="1"/>
  <c r="AN1433" i="1"/>
  <c r="AM1433" i="1"/>
  <c r="AL1433" i="1"/>
  <c r="BE1432" i="1"/>
  <c r="BD1432" i="1"/>
  <c r="BC1432" i="1"/>
  <c r="BB1432" i="1"/>
  <c r="BA1432" i="1"/>
  <c r="AZ1432" i="1"/>
  <c r="AY1432" i="1"/>
  <c r="AX1432" i="1"/>
  <c r="AW1432" i="1"/>
  <c r="AV1432" i="1"/>
  <c r="AU1432" i="1"/>
  <c r="AT1432" i="1"/>
  <c r="AS1432" i="1"/>
  <c r="AR1432" i="1"/>
  <c r="AQ1432" i="1"/>
  <c r="AP1432" i="1"/>
  <c r="AO1432" i="1"/>
  <c r="AN1432" i="1"/>
  <c r="AM1432" i="1"/>
  <c r="AL1432" i="1"/>
  <c r="BE1431" i="1"/>
  <c r="BD1431" i="1"/>
  <c r="BC1431" i="1"/>
  <c r="BB1431" i="1"/>
  <c r="BA1431" i="1"/>
  <c r="AZ1431" i="1"/>
  <c r="AY1431" i="1"/>
  <c r="AX1431" i="1"/>
  <c r="AW1431" i="1"/>
  <c r="AV1431" i="1"/>
  <c r="AU1431" i="1"/>
  <c r="AT1431" i="1"/>
  <c r="AS1431" i="1"/>
  <c r="AR1431" i="1"/>
  <c r="AQ1431" i="1"/>
  <c r="AP1431" i="1"/>
  <c r="AO1431" i="1"/>
  <c r="AN1431" i="1"/>
  <c r="AM1431" i="1"/>
  <c r="AL1431" i="1"/>
  <c r="BE1430" i="1"/>
  <c r="BD1430" i="1"/>
  <c r="BC1430" i="1"/>
  <c r="BB1430" i="1"/>
  <c r="BA1430" i="1"/>
  <c r="AZ1430" i="1"/>
  <c r="AY1430" i="1"/>
  <c r="AX1430" i="1"/>
  <c r="AW1430" i="1"/>
  <c r="AV1430" i="1"/>
  <c r="AU1430" i="1"/>
  <c r="AT1430" i="1"/>
  <c r="AS1430" i="1"/>
  <c r="AR1430" i="1"/>
  <c r="AQ1430" i="1"/>
  <c r="AP1430" i="1"/>
  <c r="AO1430" i="1"/>
  <c r="AN1430" i="1"/>
  <c r="AM1430" i="1"/>
  <c r="AL1430" i="1"/>
  <c r="BE1429" i="1"/>
  <c r="BD1429" i="1"/>
  <c r="BC1429" i="1"/>
  <c r="BB1429" i="1"/>
  <c r="BA1429" i="1"/>
  <c r="AZ1429" i="1"/>
  <c r="AY1429" i="1"/>
  <c r="AX1429" i="1"/>
  <c r="AW1429" i="1"/>
  <c r="AV1429" i="1"/>
  <c r="AU1429" i="1"/>
  <c r="AT1429" i="1"/>
  <c r="AS1429" i="1"/>
  <c r="AR1429" i="1"/>
  <c r="AQ1429" i="1"/>
  <c r="AP1429" i="1"/>
  <c r="AO1429" i="1"/>
  <c r="AN1429" i="1"/>
  <c r="AM1429" i="1"/>
  <c r="AL1429" i="1"/>
  <c r="BE1428" i="1"/>
  <c r="BD1428" i="1"/>
  <c r="BC1428" i="1"/>
  <c r="BB1428" i="1"/>
  <c r="BA1428" i="1"/>
  <c r="AZ1428" i="1"/>
  <c r="AY1428" i="1"/>
  <c r="AX1428" i="1"/>
  <c r="AW1428" i="1"/>
  <c r="AV1428" i="1"/>
  <c r="AU1428" i="1"/>
  <c r="AT1428" i="1"/>
  <c r="AS1428" i="1"/>
  <c r="AR1428" i="1"/>
  <c r="AQ1428" i="1"/>
  <c r="AP1428" i="1"/>
  <c r="AO1428" i="1"/>
  <c r="AN1428" i="1"/>
  <c r="AM1428" i="1"/>
  <c r="AL1428" i="1"/>
  <c r="BE1427" i="1"/>
  <c r="BD1427" i="1"/>
  <c r="BC1427" i="1"/>
  <c r="BB1427" i="1"/>
  <c r="BA1427" i="1"/>
  <c r="AZ1427" i="1"/>
  <c r="AY1427" i="1"/>
  <c r="AX1427" i="1"/>
  <c r="AW1427" i="1"/>
  <c r="AV1427" i="1"/>
  <c r="AU1427" i="1"/>
  <c r="AT1427" i="1"/>
  <c r="AS1427" i="1"/>
  <c r="AR1427" i="1"/>
  <c r="AQ1427" i="1"/>
  <c r="AP1427" i="1"/>
  <c r="AO1427" i="1"/>
  <c r="AN1427" i="1"/>
  <c r="AM1427" i="1"/>
  <c r="AL1427" i="1"/>
  <c r="BE1426" i="1"/>
  <c r="BD1426" i="1"/>
  <c r="BC1426" i="1"/>
  <c r="BB1426" i="1"/>
  <c r="BA1426" i="1"/>
  <c r="AZ1426" i="1"/>
  <c r="AY1426" i="1"/>
  <c r="AX1426" i="1"/>
  <c r="AW1426" i="1"/>
  <c r="AV1426" i="1"/>
  <c r="AU1426" i="1"/>
  <c r="AT1426" i="1"/>
  <c r="AS1426" i="1"/>
  <c r="AR1426" i="1"/>
  <c r="AQ1426" i="1"/>
  <c r="AP1426" i="1"/>
  <c r="AO1426" i="1"/>
  <c r="AN1426" i="1"/>
  <c r="AM1426" i="1"/>
  <c r="AL1426" i="1"/>
  <c r="BE1425" i="1"/>
  <c r="BD1425" i="1"/>
  <c r="BC1425" i="1"/>
  <c r="BB1425" i="1"/>
  <c r="BA1425" i="1"/>
  <c r="AZ1425" i="1"/>
  <c r="AY1425" i="1"/>
  <c r="AX1425" i="1"/>
  <c r="AW1425" i="1"/>
  <c r="AV1425" i="1"/>
  <c r="AU1425" i="1"/>
  <c r="AT1425" i="1"/>
  <c r="AS1425" i="1"/>
  <c r="AR1425" i="1"/>
  <c r="AQ1425" i="1"/>
  <c r="AP1425" i="1"/>
  <c r="AO1425" i="1"/>
  <c r="AN1425" i="1"/>
  <c r="AM1425" i="1"/>
  <c r="AL1425" i="1"/>
  <c r="BE1424" i="1"/>
  <c r="BD1424" i="1"/>
  <c r="BC1424" i="1"/>
  <c r="BB1424" i="1"/>
  <c r="BA1424" i="1"/>
  <c r="AZ1424" i="1"/>
  <c r="AY1424" i="1"/>
  <c r="AX1424" i="1"/>
  <c r="AW1424" i="1"/>
  <c r="AV1424" i="1"/>
  <c r="AU1424" i="1"/>
  <c r="AT1424" i="1"/>
  <c r="AS1424" i="1"/>
  <c r="AR1424" i="1"/>
  <c r="AQ1424" i="1"/>
  <c r="AP1424" i="1"/>
  <c r="AO1424" i="1"/>
  <c r="AN1424" i="1"/>
  <c r="AM1424" i="1"/>
  <c r="AL1424" i="1"/>
  <c r="BE1423" i="1"/>
  <c r="BD1423" i="1"/>
  <c r="BC1423" i="1"/>
  <c r="BB1423" i="1"/>
  <c r="BA1423" i="1"/>
  <c r="AZ1423" i="1"/>
  <c r="AY1423" i="1"/>
  <c r="AX1423" i="1"/>
  <c r="AW1423" i="1"/>
  <c r="AV1423" i="1"/>
  <c r="AU1423" i="1"/>
  <c r="AT1423" i="1"/>
  <c r="AS1423" i="1"/>
  <c r="AR1423" i="1"/>
  <c r="AQ1423" i="1"/>
  <c r="AP1423" i="1"/>
  <c r="AO1423" i="1"/>
  <c r="AN1423" i="1"/>
  <c r="AM1423" i="1"/>
  <c r="AL1423" i="1"/>
  <c r="BE1422" i="1"/>
  <c r="BD1422" i="1"/>
  <c r="BC1422" i="1"/>
  <c r="BB1422" i="1"/>
  <c r="BA1422" i="1"/>
  <c r="AZ1422" i="1"/>
  <c r="AY1422" i="1"/>
  <c r="AX1422" i="1"/>
  <c r="AW1422" i="1"/>
  <c r="AV1422" i="1"/>
  <c r="AU1422" i="1"/>
  <c r="AT1422" i="1"/>
  <c r="AS1422" i="1"/>
  <c r="AR1422" i="1"/>
  <c r="AQ1422" i="1"/>
  <c r="AP1422" i="1"/>
  <c r="AO1422" i="1"/>
  <c r="AN1422" i="1"/>
  <c r="AM1422" i="1"/>
  <c r="AL1422" i="1"/>
  <c r="BE1421" i="1"/>
  <c r="BD1421" i="1"/>
  <c r="BC1421" i="1"/>
  <c r="BB1421" i="1"/>
  <c r="BA1421" i="1"/>
  <c r="AZ1421" i="1"/>
  <c r="AY1421" i="1"/>
  <c r="AX1421" i="1"/>
  <c r="AW1421" i="1"/>
  <c r="AV1421" i="1"/>
  <c r="AU1421" i="1"/>
  <c r="AT1421" i="1"/>
  <c r="AS1421" i="1"/>
  <c r="AR1421" i="1"/>
  <c r="AQ1421" i="1"/>
  <c r="AP1421" i="1"/>
  <c r="AO1421" i="1"/>
  <c r="AN1421" i="1"/>
  <c r="AM1421" i="1"/>
  <c r="AL1421" i="1"/>
  <c r="BE1420" i="1"/>
  <c r="BD1420" i="1"/>
  <c r="BC1420" i="1"/>
  <c r="BB1420" i="1"/>
  <c r="BA1420" i="1"/>
  <c r="AZ1420" i="1"/>
  <c r="AY1420" i="1"/>
  <c r="AX1420" i="1"/>
  <c r="AW1420" i="1"/>
  <c r="AV1420" i="1"/>
  <c r="AU1420" i="1"/>
  <c r="AT1420" i="1"/>
  <c r="AS1420" i="1"/>
  <c r="AR1420" i="1"/>
  <c r="AQ1420" i="1"/>
  <c r="AP1420" i="1"/>
  <c r="AO1420" i="1"/>
  <c r="AN1420" i="1"/>
  <c r="AM1420" i="1"/>
  <c r="AL1420" i="1"/>
  <c r="BE1419" i="1"/>
  <c r="BD1419" i="1"/>
  <c r="BC1419" i="1"/>
  <c r="BB1419" i="1"/>
  <c r="BA1419" i="1"/>
  <c r="AZ1419" i="1"/>
  <c r="AY1419" i="1"/>
  <c r="AX1419" i="1"/>
  <c r="AW1419" i="1"/>
  <c r="AV1419" i="1"/>
  <c r="AU1419" i="1"/>
  <c r="AT1419" i="1"/>
  <c r="AS1419" i="1"/>
  <c r="AR1419" i="1"/>
  <c r="AQ1419" i="1"/>
  <c r="AP1419" i="1"/>
  <c r="AO1419" i="1"/>
  <c r="AN1419" i="1"/>
  <c r="AM1419" i="1"/>
  <c r="AL1419" i="1"/>
  <c r="BE1418" i="1"/>
  <c r="BD1418" i="1"/>
  <c r="BC1418" i="1"/>
  <c r="BB1418" i="1"/>
  <c r="BA1418" i="1"/>
  <c r="AZ1418" i="1"/>
  <c r="AY1418" i="1"/>
  <c r="AX1418" i="1"/>
  <c r="AW1418" i="1"/>
  <c r="AV1418" i="1"/>
  <c r="AU1418" i="1"/>
  <c r="AT1418" i="1"/>
  <c r="AS1418" i="1"/>
  <c r="AR1418" i="1"/>
  <c r="AQ1418" i="1"/>
  <c r="AP1418" i="1"/>
  <c r="AO1418" i="1"/>
  <c r="AN1418" i="1"/>
  <c r="AM1418" i="1"/>
  <c r="AL1418" i="1"/>
  <c r="BE1417" i="1"/>
  <c r="BD1417" i="1"/>
  <c r="BC1417" i="1"/>
  <c r="BB1417" i="1"/>
  <c r="BA1417" i="1"/>
  <c r="AZ1417" i="1"/>
  <c r="AY1417" i="1"/>
  <c r="AX1417" i="1"/>
  <c r="AW1417" i="1"/>
  <c r="AV1417" i="1"/>
  <c r="AU1417" i="1"/>
  <c r="AT1417" i="1"/>
  <c r="AS1417" i="1"/>
  <c r="AR1417" i="1"/>
  <c r="AQ1417" i="1"/>
  <c r="AP1417" i="1"/>
  <c r="AO1417" i="1"/>
  <c r="AN1417" i="1"/>
  <c r="AM1417" i="1"/>
  <c r="AL1417" i="1"/>
  <c r="BE1416" i="1"/>
  <c r="BD1416" i="1"/>
  <c r="BC1416" i="1"/>
  <c r="BB1416" i="1"/>
  <c r="BA1416" i="1"/>
  <c r="AZ1416" i="1"/>
  <c r="AY1416" i="1"/>
  <c r="AX1416" i="1"/>
  <c r="AW1416" i="1"/>
  <c r="AV1416" i="1"/>
  <c r="AU1416" i="1"/>
  <c r="AT1416" i="1"/>
  <c r="AS1416" i="1"/>
  <c r="AR1416" i="1"/>
  <c r="AQ1416" i="1"/>
  <c r="AP1416" i="1"/>
  <c r="AO1416" i="1"/>
  <c r="AN1416" i="1"/>
  <c r="AM1416" i="1"/>
  <c r="AL1416" i="1"/>
  <c r="BE1415" i="1"/>
  <c r="BD1415" i="1"/>
  <c r="BC1415" i="1"/>
  <c r="BB1415" i="1"/>
  <c r="BA1415" i="1"/>
  <c r="AZ1415" i="1"/>
  <c r="AY1415" i="1"/>
  <c r="AX1415" i="1"/>
  <c r="AW1415" i="1"/>
  <c r="AV1415" i="1"/>
  <c r="AU1415" i="1"/>
  <c r="AT1415" i="1"/>
  <c r="AS1415" i="1"/>
  <c r="AR1415" i="1"/>
  <c r="AQ1415" i="1"/>
  <c r="AP1415" i="1"/>
  <c r="AO1415" i="1"/>
  <c r="AN1415" i="1"/>
  <c r="AM1415" i="1"/>
  <c r="AL1415" i="1"/>
  <c r="BE1414" i="1"/>
  <c r="BD1414" i="1"/>
  <c r="BC1414" i="1"/>
  <c r="BB1414" i="1"/>
  <c r="BA1414" i="1"/>
  <c r="AZ1414" i="1"/>
  <c r="AY1414" i="1"/>
  <c r="AX1414" i="1"/>
  <c r="AW1414" i="1"/>
  <c r="AV1414" i="1"/>
  <c r="AU1414" i="1"/>
  <c r="AT1414" i="1"/>
  <c r="AS1414" i="1"/>
  <c r="AR1414" i="1"/>
  <c r="AQ1414" i="1"/>
  <c r="AP1414" i="1"/>
  <c r="AO1414" i="1"/>
  <c r="AN1414" i="1"/>
  <c r="AM1414" i="1"/>
  <c r="AL1414" i="1"/>
  <c r="BE1413" i="1"/>
  <c r="BD1413" i="1"/>
  <c r="BC1413" i="1"/>
  <c r="BB1413" i="1"/>
  <c r="BA1413" i="1"/>
  <c r="AZ1413" i="1"/>
  <c r="AY1413" i="1"/>
  <c r="AX1413" i="1"/>
  <c r="AW1413" i="1"/>
  <c r="AV1413" i="1"/>
  <c r="AU1413" i="1"/>
  <c r="AT1413" i="1"/>
  <c r="AS1413" i="1"/>
  <c r="AR1413" i="1"/>
  <c r="AQ1413" i="1"/>
  <c r="AP1413" i="1"/>
  <c r="AO1413" i="1"/>
  <c r="AN1413" i="1"/>
  <c r="AM1413" i="1"/>
  <c r="AL1413" i="1"/>
  <c r="BE1412" i="1"/>
  <c r="BD1412" i="1"/>
  <c r="BC1412" i="1"/>
  <c r="BB1412" i="1"/>
  <c r="BA1412" i="1"/>
  <c r="AZ1412" i="1"/>
  <c r="AY1412" i="1"/>
  <c r="AX1412" i="1"/>
  <c r="AW1412" i="1"/>
  <c r="AV1412" i="1"/>
  <c r="AU1412" i="1"/>
  <c r="AT1412" i="1"/>
  <c r="AS1412" i="1"/>
  <c r="AR1412" i="1"/>
  <c r="AQ1412" i="1"/>
  <c r="AP1412" i="1"/>
  <c r="AO1412" i="1"/>
  <c r="AN1412" i="1"/>
  <c r="AM1412" i="1"/>
  <c r="AL1412" i="1"/>
  <c r="BE1411" i="1"/>
  <c r="BD1411" i="1"/>
  <c r="BC1411" i="1"/>
  <c r="BB1411" i="1"/>
  <c r="BA1411" i="1"/>
  <c r="AZ1411" i="1"/>
  <c r="AY1411" i="1"/>
  <c r="AX1411" i="1"/>
  <c r="AW1411" i="1"/>
  <c r="AV1411" i="1"/>
  <c r="AU1411" i="1"/>
  <c r="AT1411" i="1"/>
  <c r="AS1411" i="1"/>
  <c r="AR1411" i="1"/>
  <c r="AQ1411" i="1"/>
  <c r="AP1411" i="1"/>
  <c r="AO1411" i="1"/>
  <c r="AN1411" i="1"/>
  <c r="AM1411" i="1"/>
  <c r="AL1411" i="1"/>
  <c r="BE1410" i="1"/>
  <c r="BD1410" i="1"/>
  <c r="BC1410" i="1"/>
  <c r="BB1410" i="1"/>
  <c r="BA1410" i="1"/>
  <c r="AZ1410" i="1"/>
  <c r="AY1410" i="1"/>
  <c r="AX1410" i="1"/>
  <c r="AW1410" i="1"/>
  <c r="AV1410" i="1"/>
  <c r="AU1410" i="1"/>
  <c r="AT1410" i="1"/>
  <c r="AS1410" i="1"/>
  <c r="AR1410" i="1"/>
  <c r="AQ1410" i="1"/>
  <c r="AP1410" i="1"/>
  <c r="AO1410" i="1"/>
  <c r="AN1410" i="1"/>
  <c r="AM1410" i="1"/>
  <c r="AL1410" i="1"/>
  <c r="BE1409" i="1"/>
  <c r="BD1409" i="1"/>
  <c r="BC1409" i="1"/>
  <c r="BB1409" i="1"/>
  <c r="BA1409" i="1"/>
  <c r="AZ1409" i="1"/>
  <c r="AY1409" i="1"/>
  <c r="AX1409" i="1"/>
  <c r="AW1409" i="1"/>
  <c r="AV1409" i="1"/>
  <c r="AU1409" i="1"/>
  <c r="AT1409" i="1"/>
  <c r="AS1409" i="1"/>
  <c r="AR1409" i="1"/>
  <c r="AQ1409" i="1"/>
  <c r="AP1409" i="1"/>
  <c r="AO1409" i="1"/>
  <c r="AN1409" i="1"/>
  <c r="AM1409" i="1"/>
  <c r="AL1409" i="1"/>
  <c r="BE1408" i="1"/>
  <c r="BD1408" i="1"/>
  <c r="BC1408" i="1"/>
  <c r="BB1408" i="1"/>
  <c r="BA1408" i="1"/>
  <c r="AZ1408" i="1"/>
  <c r="AY1408" i="1"/>
  <c r="AX1408" i="1"/>
  <c r="AW1408" i="1"/>
  <c r="AV1408" i="1"/>
  <c r="AU1408" i="1"/>
  <c r="AT1408" i="1"/>
  <c r="AS1408" i="1"/>
  <c r="AR1408" i="1"/>
  <c r="AQ1408" i="1"/>
  <c r="AP1408" i="1"/>
  <c r="AO1408" i="1"/>
  <c r="AN1408" i="1"/>
  <c r="AM1408" i="1"/>
  <c r="AL1408" i="1"/>
  <c r="BE1407" i="1"/>
  <c r="BD1407" i="1"/>
  <c r="BC1407" i="1"/>
  <c r="BB1407" i="1"/>
  <c r="BA1407" i="1"/>
  <c r="AZ1407" i="1"/>
  <c r="AY1407" i="1"/>
  <c r="AX1407" i="1"/>
  <c r="AW1407" i="1"/>
  <c r="AV1407" i="1"/>
  <c r="AU1407" i="1"/>
  <c r="AT1407" i="1"/>
  <c r="AS1407" i="1"/>
  <c r="AR1407" i="1"/>
  <c r="AQ1407" i="1"/>
  <c r="AP1407" i="1"/>
  <c r="AO1407" i="1"/>
  <c r="AN1407" i="1"/>
  <c r="AM1407" i="1"/>
  <c r="AL1407" i="1"/>
  <c r="BE1406" i="1"/>
  <c r="BD1406" i="1"/>
  <c r="BC1406" i="1"/>
  <c r="BB1406" i="1"/>
  <c r="BA1406" i="1"/>
  <c r="AZ1406" i="1"/>
  <c r="AY1406" i="1"/>
  <c r="AX1406" i="1"/>
  <c r="AW1406" i="1"/>
  <c r="AV1406" i="1"/>
  <c r="AU1406" i="1"/>
  <c r="AT1406" i="1"/>
  <c r="AS1406" i="1"/>
  <c r="AR1406" i="1"/>
  <c r="AQ1406" i="1"/>
  <c r="AP1406" i="1"/>
  <c r="AO1406" i="1"/>
  <c r="AN1406" i="1"/>
  <c r="AM1406" i="1"/>
  <c r="AL1406" i="1"/>
  <c r="BE1405" i="1"/>
  <c r="BD1405" i="1"/>
  <c r="BC1405" i="1"/>
  <c r="BB1405" i="1"/>
  <c r="BA1405" i="1"/>
  <c r="AZ1405" i="1"/>
  <c r="AY1405" i="1"/>
  <c r="AX1405" i="1"/>
  <c r="AW1405" i="1"/>
  <c r="AV1405" i="1"/>
  <c r="AU1405" i="1"/>
  <c r="AT1405" i="1"/>
  <c r="AS1405" i="1"/>
  <c r="AR1405" i="1"/>
  <c r="AQ1405" i="1"/>
  <c r="AP1405" i="1"/>
  <c r="AO1405" i="1"/>
  <c r="AN1405" i="1"/>
  <c r="AM1405" i="1"/>
  <c r="AL1405" i="1"/>
  <c r="BE1404" i="1"/>
  <c r="BD1404" i="1"/>
  <c r="BC1404" i="1"/>
  <c r="BB1404" i="1"/>
  <c r="BA1404" i="1"/>
  <c r="AZ1404" i="1"/>
  <c r="AY1404" i="1"/>
  <c r="AX1404" i="1"/>
  <c r="AW1404" i="1"/>
  <c r="AV1404" i="1"/>
  <c r="AU1404" i="1"/>
  <c r="AT1404" i="1"/>
  <c r="AS1404" i="1"/>
  <c r="AR1404" i="1"/>
  <c r="AQ1404" i="1"/>
  <c r="AP1404" i="1"/>
  <c r="AO1404" i="1"/>
  <c r="AN1404" i="1"/>
  <c r="AM1404" i="1"/>
  <c r="AL1404" i="1"/>
  <c r="BE1403" i="1"/>
  <c r="BD1403" i="1"/>
  <c r="BC1403" i="1"/>
  <c r="BB1403" i="1"/>
  <c r="BA1403" i="1"/>
  <c r="AZ1403" i="1"/>
  <c r="AY1403" i="1"/>
  <c r="AX1403" i="1"/>
  <c r="AW1403" i="1"/>
  <c r="AV1403" i="1"/>
  <c r="AU1403" i="1"/>
  <c r="AT1403" i="1"/>
  <c r="AS1403" i="1"/>
  <c r="AR1403" i="1"/>
  <c r="AQ1403" i="1"/>
  <c r="AP1403" i="1"/>
  <c r="AO1403" i="1"/>
  <c r="AN1403" i="1"/>
  <c r="AM1403" i="1"/>
  <c r="AL1403" i="1"/>
  <c r="BE1402" i="1"/>
  <c r="BD1402" i="1"/>
  <c r="BC1402" i="1"/>
  <c r="BB1402" i="1"/>
  <c r="BA1402" i="1"/>
  <c r="AZ1402" i="1"/>
  <c r="AY1402" i="1"/>
  <c r="AX1402" i="1"/>
  <c r="AW1402" i="1"/>
  <c r="AV1402" i="1"/>
  <c r="AU1402" i="1"/>
  <c r="AT1402" i="1"/>
  <c r="AS1402" i="1"/>
  <c r="AR1402" i="1"/>
  <c r="AQ1402" i="1"/>
  <c r="AP1402" i="1"/>
  <c r="AO1402" i="1"/>
  <c r="AN1402" i="1"/>
  <c r="AM1402" i="1"/>
  <c r="AL1402" i="1"/>
  <c r="BE1401" i="1"/>
  <c r="BD1401" i="1"/>
  <c r="BC1401" i="1"/>
  <c r="BB1401" i="1"/>
  <c r="BA1401" i="1"/>
  <c r="AZ1401" i="1"/>
  <c r="AY1401" i="1"/>
  <c r="AX1401" i="1"/>
  <c r="AW1401" i="1"/>
  <c r="AV1401" i="1"/>
  <c r="AU1401" i="1"/>
  <c r="AT1401" i="1"/>
  <c r="AS1401" i="1"/>
  <c r="AR1401" i="1"/>
  <c r="AQ1401" i="1"/>
  <c r="AP1401" i="1"/>
  <c r="AO1401" i="1"/>
  <c r="AN1401" i="1"/>
  <c r="AM1401" i="1"/>
  <c r="AL1401" i="1"/>
  <c r="BE1400" i="1"/>
  <c r="BD1400" i="1"/>
  <c r="BC1400" i="1"/>
  <c r="BB1400" i="1"/>
  <c r="BA1400" i="1"/>
  <c r="AZ1400" i="1"/>
  <c r="AY1400" i="1"/>
  <c r="AX1400" i="1"/>
  <c r="AW1400" i="1"/>
  <c r="AV1400" i="1"/>
  <c r="AU1400" i="1"/>
  <c r="AT1400" i="1"/>
  <c r="AS1400" i="1"/>
  <c r="AR1400" i="1"/>
  <c r="AQ1400" i="1"/>
  <c r="AP1400" i="1"/>
  <c r="AO1400" i="1"/>
  <c r="AN1400" i="1"/>
  <c r="AM1400" i="1"/>
  <c r="AL1400" i="1"/>
  <c r="BE1399" i="1"/>
  <c r="BD1399" i="1"/>
  <c r="BC1399" i="1"/>
  <c r="BB1399" i="1"/>
  <c r="BA1399" i="1"/>
  <c r="AZ1399" i="1"/>
  <c r="AY1399" i="1"/>
  <c r="AX1399" i="1"/>
  <c r="AW1399" i="1"/>
  <c r="AV1399" i="1"/>
  <c r="AU1399" i="1"/>
  <c r="AT1399" i="1"/>
  <c r="AS1399" i="1"/>
  <c r="AR1399" i="1"/>
  <c r="AQ1399" i="1"/>
  <c r="AP1399" i="1"/>
  <c r="AO1399" i="1"/>
  <c r="AN1399" i="1"/>
  <c r="AM1399" i="1"/>
  <c r="AL1399" i="1"/>
  <c r="BE1398" i="1"/>
  <c r="BD1398" i="1"/>
  <c r="BC1398" i="1"/>
  <c r="BB1398" i="1"/>
  <c r="BA1398" i="1"/>
  <c r="AZ1398" i="1"/>
  <c r="AY1398" i="1"/>
  <c r="AX1398" i="1"/>
  <c r="AW1398" i="1"/>
  <c r="AV1398" i="1"/>
  <c r="AU1398" i="1"/>
  <c r="AT1398" i="1"/>
  <c r="AS1398" i="1"/>
  <c r="AR1398" i="1"/>
  <c r="AQ1398" i="1"/>
  <c r="AP1398" i="1"/>
  <c r="AO1398" i="1"/>
  <c r="AN1398" i="1"/>
  <c r="AM1398" i="1"/>
  <c r="AL1398" i="1"/>
  <c r="BE1397" i="1"/>
  <c r="BD1397" i="1"/>
  <c r="BC1397" i="1"/>
  <c r="BB1397" i="1"/>
  <c r="BA1397" i="1"/>
  <c r="AZ1397" i="1"/>
  <c r="AY1397" i="1"/>
  <c r="AX1397" i="1"/>
  <c r="AW1397" i="1"/>
  <c r="AV1397" i="1"/>
  <c r="AU1397" i="1"/>
  <c r="AT1397" i="1"/>
  <c r="AS1397" i="1"/>
  <c r="AR1397" i="1"/>
  <c r="AQ1397" i="1"/>
  <c r="AP1397" i="1"/>
  <c r="AO1397" i="1"/>
  <c r="AN1397" i="1"/>
  <c r="AM1397" i="1"/>
  <c r="AL1397" i="1"/>
  <c r="BE1396" i="1"/>
  <c r="BD1396" i="1"/>
  <c r="BC1396" i="1"/>
  <c r="BB1396" i="1"/>
  <c r="BA1396" i="1"/>
  <c r="AZ1396" i="1"/>
  <c r="AY1396" i="1"/>
  <c r="AX1396" i="1"/>
  <c r="AW1396" i="1"/>
  <c r="AV1396" i="1"/>
  <c r="AU1396" i="1"/>
  <c r="AT1396" i="1"/>
  <c r="AS1396" i="1"/>
  <c r="AR1396" i="1"/>
  <c r="AQ1396" i="1"/>
  <c r="AP1396" i="1"/>
  <c r="AO1396" i="1"/>
  <c r="AN1396" i="1"/>
  <c r="AM1396" i="1"/>
  <c r="AL1396" i="1"/>
  <c r="BE1395" i="1"/>
  <c r="BD1395" i="1"/>
  <c r="BC1395" i="1"/>
  <c r="BB1395" i="1"/>
  <c r="BA1395" i="1"/>
  <c r="AZ1395" i="1"/>
  <c r="AY1395" i="1"/>
  <c r="AX1395" i="1"/>
  <c r="AW1395" i="1"/>
  <c r="AV1395" i="1"/>
  <c r="AU1395" i="1"/>
  <c r="AT1395" i="1"/>
  <c r="AS1395" i="1"/>
  <c r="AR1395" i="1"/>
  <c r="AQ1395" i="1"/>
  <c r="AP1395" i="1"/>
  <c r="AO1395" i="1"/>
  <c r="AN1395" i="1"/>
  <c r="AM1395" i="1"/>
  <c r="AL1395" i="1"/>
  <c r="BE1394" i="1"/>
  <c r="BD1394" i="1"/>
  <c r="BC1394" i="1"/>
  <c r="BB1394" i="1"/>
  <c r="BA1394" i="1"/>
  <c r="AZ1394" i="1"/>
  <c r="AY1394" i="1"/>
  <c r="AX1394" i="1"/>
  <c r="AW1394" i="1"/>
  <c r="AV1394" i="1"/>
  <c r="AU1394" i="1"/>
  <c r="AT1394" i="1"/>
  <c r="AS1394" i="1"/>
  <c r="AR1394" i="1"/>
  <c r="AQ1394" i="1"/>
  <c r="AP1394" i="1"/>
  <c r="AO1394" i="1"/>
  <c r="AN1394" i="1"/>
  <c r="AM1394" i="1"/>
  <c r="AL1394" i="1"/>
  <c r="BE1393" i="1"/>
  <c r="BD1393" i="1"/>
  <c r="BC1393" i="1"/>
  <c r="BB1393" i="1"/>
  <c r="BA1393" i="1"/>
  <c r="AZ1393" i="1"/>
  <c r="AY1393" i="1"/>
  <c r="AX1393" i="1"/>
  <c r="AW1393" i="1"/>
  <c r="AV1393" i="1"/>
  <c r="AU1393" i="1"/>
  <c r="AT1393" i="1"/>
  <c r="AS1393" i="1"/>
  <c r="AR1393" i="1"/>
  <c r="AQ1393" i="1"/>
  <c r="AP1393" i="1"/>
  <c r="AO1393" i="1"/>
  <c r="AN1393" i="1"/>
  <c r="AM1393" i="1"/>
  <c r="AL1393" i="1"/>
  <c r="BE1392" i="1"/>
  <c r="BD1392" i="1"/>
  <c r="BC1392" i="1"/>
  <c r="BB1392" i="1"/>
  <c r="BA1392" i="1"/>
  <c r="AZ1392" i="1"/>
  <c r="AY1392" i="1"/>
  <c r="AX1392" i="1"/>
  <c r="AW1392" i="1"/>
  <c r="AV1392" i="1"/>
  <c r="AU1392" i="1"/>
  <c r="AT1392" i="1"/>
  <c r="AS1392" i="1"/>
  <c r="AR1392" i="1"/>
  <c r="AQ1392" i="1"/>
  <c r="AP1392" i="1"/>
  <c r="AO1392" i="1"/>
  <c r="AN1392" i="1"/>
  <c r="AM1392" i="1"/>
  <c r="AL1392" i="1"/>
  <c r="BE1391" i="1"/>
  <c r="BD1391" i="1"/>
  <c r="BC1391" i="1"/>
  <c r="BB1391" i="1"/>
  <c r="BA1391" i="1"/>
  <c r="AZ1391" i="1"/>
  <c r="AY1391" i="1"/>
  <c r="AX1391" i="1"/>
  <c r="AW1391" i="1"/>
  <c r="AV1391" i="1"/>
  <c r="AU1391" i="1"/>
  <c r="AT1391" i="1"/>
  <c r="AS1391" i="1"/>
  <c r="AR1391" i="1"/>
  <c r="AQ1391" i="1"/>
  <c r="AP1391" i="1"/>
  <c r="AO1391" i="1"/>
  <c r="AN1391" i="1"/>
  <c r="AM1391" i="1"/>
  <c r="AL1391" i="1"/>
  <c r="BE1390" i="1"/>
  <c r="BD1390" i="1"/>
  <c r="BC1390" i="1"/>
  <c r="BB1390" i="1"/>
  <c r="BA1390" i="1"/>
  <c r="AZ1390" i="1"/>
  <c r="AY1390" i="1"/>
  <c r="AX1390" i="1"/>
  <c r="AW1390" i="1"/>
  <c r="AV1390" i="1"/>
  <c r="AU1390" i="1"/>
  <c r="AT1390" i="1"/>
  <c r="AS1390" i="1"/>
  <c r="AR1390" i="1"/>
  <c r="AQ1390" i="1"/>
  <c r="AP1390" i="1"/>
  <c r="AO1390" i="1"/>
  <c r="AN1390" i="1"/>
  <c r="AM1390" i="1"/>
  <c r="AL1390" i="1"/>
  <c r="BE1389" i="1"/>
  <c r="BD1389" i="1"/>
  <c r="BC1389" i="1"/>
  <c r="BB1389" i="1"/>
  <c r="BA1389" i="1"/>
  <c r="AZ1389" i="1"/>
  <c r="AY1389" i="1"/>
  <c r="AX1389" i="1"/>
  <c r="AW1389" i="1"/>
  <c r="AV1389" i="1"/>
  <c r="AU1389" i="1"/>
  <c r="AT1389" i="1"/>
  <c r="AS1389" i="1"/>
  <c r="AR1389" i="1"/>
  <c r="AQ1389" i="1"/>
  <c r="AP1389" i="1"/>
  <c r="AO1389" i="1"/>
  <c r="AN1389" i="1"/>
  <c r="AM1389" i="1"/>
  <c r="AL1389" i="1"/>
  <c r="BE1388" i="1"/>
  <c r="BD1388" i="1"/>
  <c r="BC1388" i="1"/>
  <c r="BB1388" i="1"/>
  <c r="BA1388" i="1"/>
  <c r="AZ1388" i="1"/>
  <c r="AY1388" i="1"/>
  <c r="AX1388" i="1"/>
  <c r="AW1388" i="1"/>
  <c r="AV1388" i="1"/>
  <c r="AU1388" i="1"/>
  <c r="AT1388" i="1"/>
  <c r="AS1388" i="1"/>
  <c r="AR1388" i="1"/>
  <c r="AQ1388" i="1"/>
  <c r="AP1388" i="1"/>
  <c r="AO1388" i="1"/>
  <c r="AN1388" i="1"/>
  <c r="AM1388" i="1"/>
  <c r="AL1388" i="1"/>
  <c r="BE1387" i="1"/>
  <c r="BD1387" i="1"/>
  <c r="BC1387" i="1"/>
  <c r="BB1387" i="1"/>
  <c r="BA1387" i="1"/>
  <c r="AZ1387" i="1"/>
  <c r="AY1387" i="1"/>
  <c r="AX1387" i="1"/>
  <c r="AW1387" i="1"/>
  <c r="AV1387" i="1"/>
  <c r="AU1387" i="1"/>
  <c r="AT1387" i="1"/>
  <c r="AS1387" i="1"/>
  <c r="AR1387" i="1"/>
  <c r="AQ1387" i="1"/>
  <c r="AP1387" i="1"/>
  <c r="AO1387" i="1"/>
  <c r="AN1387" i="1"/>
  <c r="AM1387" i="1"/>
  <c r="AL1387" i="1"/>
  <c r="BE1386" i="1"/>
  <c r="BD1386" i="1"/>
  <c r="BC1386" i="1"/>
  <c r="BB1386" i="1"/>
  <c r="BA1386" i="1"/>
  <c r="AZ1386" i="1"/>
  <c r="AY1386" i="1"/>
  <c r="AX1386" i="1"/>
  <c r="AW1386" i="1"/>
  <c r="AV1386" i="1"/>
  <c r="AU1386" i="1"/>
  <c r="AT1386" i="1"/>
  <c r="AS1386" i="1"/>
  <c r="AR1386" i="1"/>
  <c r="AQ1386" i="1"/>
  <c r="AP1386" i="1"/>
  <c r="AO1386" i="1"/>
  <c r="AN1386" i="1"/>
  <c r="AM1386" i="1"/>
  <c r="AL1386" i="1"/>
  <c r="BE1385" i="1"/>
  <c r="BD1385" i="1"/>
  <c r="BC1385" i="1"/>
  <c r="BB1385" i="1"/>
  <c r="BA1385" i="1"/>
  <c r="AZ1385" i="1"/>
  <c r="AY1385" i="1"/>
  <c r="AX1385" i="1"/>
  <c r="AW1385" i="1"/>
  <c r="AV1385" i="1"/>
  <c r="AU1385" i="1"/>
  <c r="AT1385" i="1"/>
  <c r="AS1385" i="1"/>
  <c r="AR1385" i="1"/>
  <c r="AQ1385" i="1"/>
  <c r="AP1385" i="1"/>
  <c r="AO1385" i="1"/>
  <c r="AN1385" i="1"/>
  <c r="AM1385" i="1"/>
  <c r="AL1385" i="1"/>
  <c r="BE1384" i="1"/>
  <c r="BD1384" i="1"/>
  <c r="BC1384" i="1"/>
  <c r="BB1384" i="1"/>
  <c r="BA1384" i="1"/>
  <c r="AZ1384" i="1"/>
  <c r="AY1384" i="1"/>
  <c r="AX1384" i="1"/>
  <c r="AW1384" i="1"/>
  <c r="AV1384" i="1"/>
  <c r="AU1384" i="1"/>
  <c r="AT1384" i="1"/>
  <c r="AS1384" i="1"/>
  <c r="AR1384" i="1"/>
  <c r="AQ1384" i="1"/>
  <c r="AP1384" i="1"/>
  <c r="AO1384" i="1"/>
  <c r="AN1384" i="1"/>
  <c r="AM1384" i="1"/>
  <c r="AL1384" i="1"/>
  <c r="BE1383" i="1"/>
  <c r="BD1383" i="1"/>
  <c r="BC1383" i="1"/>
  <c r="BB1383" i="1"/>
  <c r="BA1383" i="1"/>
  <c r="AZ1383" i="1"/>
  <c r="AY1383" i="1"/>
  <c r="AX1383" i="1"/>
  <c r="AW1383" i="1"/>
  <c r="AV1383" i="1"/>
  <c r="AU1383" i="1"/>
  <c r="AT1383" i="1"/>
  <c r="AS1383" i="1"/>
  <c r="AR1383" i="1"/>
  <c r="AQ1383" i="1"/>
  <c r="AP1383" i="1"/>
  <c r="AO1383" i="1"/>
  <c r="AN1383" i="1"/>
  <c r="AM1383" i="1"/>
  <c r="AL1383" i="1"/>
  <c r="BE1382" i="1"/>
  <c r="BD1382" i="1"/>
  <c r="BC1382" i="1"/>
  <c r="BB1382" i="1"/>
  <c r="BA1382" i="1"/>
  <c r="AZ1382" i="1"/>
  <c r="AY1382" i="1"/>
  <c r="AX1382" i="1"/>
  <c r="AW1382" i="1"/>
  <c r="AV1382" i="1"/>
  <c r="AU1382" i="1"/>
  <c r="AT1382" i="1"/>
  <c r="AS1382" i="1"/>
  <c r="AR1382" i="1"/>
  <c r="AQ1382" i="1"/>
  <c r="AP1382" i="1"/>
  <c r="AO1382" i="1"/>
  <c r="AN1382" i="1"/>
  <c r="AM1382" i="1"/>
  <c r="AL1382" i="1"/>
  <c r="BE1381" i="1"/>
  <c r="BD1381" i="1"/>
  <c r="BC1381" i="1"/>
  <c r="BB1381" i="1"/>
  <c r="BA1381" i="1"/>
  <c r="AZ1381" i="1"/>
  <c r="AY1381" i="1"/>
  <c r="AX1381" i="1"/>
  <c r="AW1381" i="1"/>
  <c r="AV1381" i="1"/>
  <c r="AU1381" i="1"/>
  <c r="AT1381" i="1"/>
  <c r="AS1381" i="1"/>
  <c r="AR1381" i="1"/>
  <c r="AQ1381" i="1"/>
  <c r="AP1381" i="1"/>
  <c r="AO1381" i="1"/>
  <c r="AN1381" i="1"/>
  <c r="AM1381" i="1"/>
  <c r="AL1381" i="1"/>
  <c r="BE1380" i="1"/>
  <c r="BD1380" i="1"/>
  <c r="BC1380" i="1"/>
  <c r="BB1380" i="1"/>
  <c r="BA1380" i="1"/>
  <c r="AZ1380" i="1"/>
  <c r="AY1380" i="1"/>
  <c r="AX1380" i="1"/>
  <c r="AW1380" i="1"/>
  <c r="AV1380" i="1"/>
  <c r="AU1380" i="1"/>
  <c r="AT1380" i="1"/>
  <c r="AS1380" i="1"/>
  <c r="AR1380" i="1"/>
  <c r="AQ1380" i="1"/>
  <c r="AP1380" i="1"/>
  <c r="AO1380" i="1"/>
  <c r="AN1380" i="1"/>
  <c r="AM1380" i="1"/>
  <c r="AL1380" i="1"/>
  <c r="BE1379" i="1"/>
  <c r="BD1379" i="1"/>
  <c r="BC1379" i="1"/>
  <c r="BB1379" i="1"/>
  <c r="BA1379" i="1"/>
  <c r="AZ1379" i="1"/>
  <c r="AY1379" i="1"/>
  <c r="AX1379" i="1"/>
  <c r="AW1379" i="1"/>
  <c r="AV1379" i="1"/>
  <c r="AU1379" i="1"/>
  <c r="AT1379" i="1"/>
  <c r="AS1379" i="1"/>
  <c r="AR1379" i="1"/>
  <c r="AQ1379" i="1"/>
  <c r="AP1379" i="1"/>
  <c r="AO1379" i="1"/>
  <c r="AN1379" i="1"/>
  <c r="AM1379" i="1"/>
  <c r="AL1379" i="1"/>
  <c r="BE1378" i="1"/>
  <c r="BD1378" i="1"/>
  <c r="BC1378" i="1"/>
  <c r="BB1378" i="1"/>
  <c r="BA1378" i="1"/>
  <c r="AZ1378" i="1"/>
  <c r="AY1378" i="1"/>
  <c r="AX1378" i="1"/>
  <c r="AW1378" i="1"/>
  <c r="AV1378" i="1"/>
  <c r="AU1378" i="1"/>
  <c r="AT1378" i="1"/>
  <c r="AS1378" i="1"/>
  <c r="AR1378" i="1"/>
  <c r="AQ1378" i="1"/>
  <c r="AP1378" i="1"/>
  <c r="AO1378" i="1"/>
  <c r="AN1378" i="1"/>
  <c r="AM1378" i="1"/>
  <c r="AL1378" i="1"/>
  <c r="BE1377" i="1"/>
  <c r="BD1377" i="1"/>
  <c r="BC1377" i="1"/>
  <c r="BB1377" i="1"/>
  <c r="BA1377" i="1"/>
  <c r="AZ1377" i="1"/>
  <c r="AY1377" i="1"/>
  <c r="AX1377" i="1"/>
  <c r="AW1377" i="1"/>
  <c r="AV1377" i="1"/>
  <c r="AU1377" i="1"/>
  <c r="AT1377" i="1"/>
  <c r="AS1377" i="1"/>
  <c r="AR1377" i="1"/>
  <c r="AQ1377" i="1"/>
  <c r="AP1377" i="1"/>
  <c r="AO1377" i="1"/>
  <c r="AN1377" i="1"/>
  <c r="AM1377" i="1"/>
  <c r="AL1377" i="1"/>
  <c r="BE1376" i="1"/>
  <c r="BD1376" i="1"/>
  <c r="BC1376" i="1"/>
  <c r="BB1376" i="1"/>
  <c r="BA1376" i="1"/>
  <c r="AZ1376" i="1"/>
  <c r="AY1376" i="1"/>
  <c r="AX1376" i="1"/>
  <c r="AW1376" i="1"/>
  <c r="AV1376" i="1"/>
  <c r="AU1376" i="1"/>
  <c r="AT1376" i="1"/>
  <c r="AS1376" i="1"/>
  <c r="AR1376" i="1"/>
  <c r="AQ1376" i="1"/>
  <c r="AP1376" i="1"/>
  <c r="AO1376" i="1"/>
  <c r="AN1376" i="1"/>
  <c r="AM1376" i="1"/>
  <c r="AL1376" i="1"/>
  <c r="BE1375" i="1"/>
  <c r="BD1375" i="1"/>
  <c r="BC1375" i="1"/>
  <c r="BB1375" i="1"/>
  <c r="BA1375" i="1"/>
  <c r="AZ1375" i="1"/>
  <c r="AY1375" i="1"/>
  <c r="AX1375" i="1"/>
  <c r="AW1375" i="1"/>
  <c r="AV1375" i="1"/>
  <c r="AU1375" i="1"/>
  <c r="AT1375" i="1"/>
  <c r="AS1375" i="1"/>
  <c r="AR1375" i="1"/>
  <c r="AQ1375" i="1"/>
  <c r="AP1375" i="1"/>
  <c r="AO1375" i="1"/>
  <c r="AN1375" i="1"/>
  <c r="AM1375" i="1"/>
  <c r="AL1375" i="1"/>
  <c r="BE1374" i="1"/>
  <c r="BD1374" i="1"/>
  <c r="BC1374" i="1"/>
  <c r="BB1374" i="1"/>
  <c r="BA1374" i="1"/>
  <c r="AZ1374" i="1"/>
  <c r="AY1374" i="1"/>
  <c r="AX1374" i="1"/>
  <c r="AW1374" i="1"/>
  <c r="AV1374" i="1"/>
  <c r="AU1374" i="1"/>
  <c r="AT1374" i="1"/>
  <c r="AS1374" i="1"/>
  <c r="AR1374" i="1"/>
  <c r="AQ1374" i="1"/>
  <c r="AP1374" i="1"/>
  <c r="AO1374" i="1"/>
  <c r="AN1374" i="1"/>
  <c r="AM1374" i="1"/>
  <c r="AL1374" i="1"/>
  <c r="BE1373" i="1"/>
  <c r="BD1373" i="1"/>
  <c r="BC1373" i="1"/>
  <c r="BB1373" i="1"/>
  <c r="BA1373" i="1"/>
  <c r="AZ1373" i="1"/>
  <c r="AY1373" i="1"/>
  <c r="AX1373" i="1"/>
  <c r="AW1373" i="1"/>
  <c r="AV1373" i="1"/>
  <c r="AU1373" i="1"/>
  <c r="AT1373" i="1"/>
  <c r="AS1373" i="1"/>
  <c r="AR1373" i="1"/>
  <c r="AQ1373" i="1"/>
  <c r="AP1373" i="1"/>
  <c r="AO1373" i="1"/>
  <c r="AN1373" i="1"/>
  <c r="AM1373" i="1"/>
  <c r="AL1373" i="1"/>
  <c r="BE1372" i="1"/>
  <c r="BD1372" i="1"/>
  <c r="BC1372" i="1"/>
  <c r="BB1372" i="1"/>
  <c r="BA1372" i="1"/>
  <c r="AZ1372" i="1"/>
  <c r="AY1372" i="1"/>
  <c r="AX1372" i="1"/>
  <c r="AW1372" i="1"/>
  <c r="AV1372" i="1"/>
  <c r="AU1372" i="1"/>
  <c r="AT1372" i="1"/>
  <c r="AS1372" i="1"/>
  <c r="AR1372" i="1"/>
  <c r="AQ1372" i="1"/>
  <c r="AP1372" i="1"/>
  <c r="AO1372" i="1"/>
  <c r="AN1372" i="1"/>
  <c r="AM1372" i="1"/>
  <c r="AL1372" i="1"/>
  <c r="BE1371" i="1"/>
  <c r="BD1371" i="1"/>
  <c r="BC1371" i="1"/>
  <c r="BB1371" i="1"/>
  <c r="BA1371" i="1"/>
  <c r="AZ1371" i="1"/>
  <c r="AY1371" i="1"/>
  <c r="AX1371" i="1"/>
  <c r="AW1371" i="1"/>
  <c r="AV1371" i="1"/>
  <c r="AU1371" i="1"/>
  <c r="AT1371" i="1"/>
  <c r="AS1371" i="1"/>
  <c r="AR1371" i="1"/>
  <c r="AQ1371" i="1"/>
  <c r="AP1371" i="1"/>
  <c r="AO1371" i="1"/>
  <c r="AN1371" i="1"/>
  <c r="AM1371" i="1"/>
  <c r="AL1371" i="1"/>
  <c r="BE1370" i="1"/>
  <c r="BD1370" i="1"/>
  <c r="BC1370" i="1"/>
  <c r="BB1370" i="1"/>
  <c r="BA1370" i="1"/>
  <c r="AZ1370" i="1"/>
  <c r="AY1370" i="1"/>
  <c r="AX1370" i="1"/>
  <c r="AW1370" i="1"/>
  <c r="AV1370" i="1"/>
  <c r="AU1370" i="1"/>
  <c r="AT1370" i="1"/>
  <c r="AS1370" i="1"/>
  <c r="AR1370" i="1"/>
  <c r="AQ1370" i="1"/>
  <c r="AP1370" i="1"/>
  <c r="AO1370" i="1"/>
  <c r="AN1370" i="1"/>
  <c r="AM1370" i="1"/>
  <c r="AL1370" i="1"/>
  <c r="BE1369" i="1"/>
  <c r="BD1369" i="1"/>
  <c r="BC1369" i="1"/>
  <c r="BB1369" i="1"/>
  <c r="BA1369" i="1"/>
  <c r="AZ1369" i="1"/>
  <c r="AY1369" i="1"/>
  <c r="AX1369" i="1"/>
  <c r="AW1369" i="1"/>
  <c r="AV1369" i="1"/>
  <c r="AU1369" i="1"/>
  <c r="AT1369" i="1"/>
  <c r="AS1369" i="1"/>
  <c r="AR1369" i="1"/>
  <c r="AQ1369" i="1"/>
  <c r="AP1369" i="1"/>
  <c r="AO1369" i="1"/>
  <c r="AN1369" i="1"/>
  <c r="AM1369" i="1"/>
  <c r="AL1369" i="1"/>
  <c r="BE1368" i="1"/>
  <c r="BD1368" i="1"/>
  <c r="BC1368" i="1"/>
  <c r="BB1368" i="1"/>
  <c r="BA1368" i="1"/>
  <c r="AZ1368" i="1"/>
  <c r="AY1368" i="1"/>
  <c r="AX1368" i="1"/>
  <c r="AW1368" i="1"/>
  <c r="AV1368" i="1"/>
  <c r="AU1368" i="1"/>
  <c r="AT1368" i="1"/>
  <c r="AS1368" i="1"/>
  <c r="AR1368" i="1"/>
  <c r="AQ1368" i="1"/>
  <c r="AP1368" i="1"/>
  <c r="AO1368" i="1"/>
  <c r="AN1368" i="1"/>
  <c r="AM1368" i="1"/>
  <c r="AL1368" i="1"/>
  <c r="BE1367" i="1"/>
  <c r="BD1367" i="1"/>
  <c r="BC1367" i="1"/>
  <c r="BB1367" i="1"/>
  <c r="BA1367" i="1"/>
  <c r="AZ1367" i="1"/>
  <c r="AY1367" i="1"/>
  <c r="AX1367" i="1"/>
  <c r="AW1367" i="1"/>
  <c r="AV1367" i="1"/>
  <c r="AU1367" i="1"/>
  <c r="AT1367" i="1"/>
  <c r="AS1367" i="1"/>
  <c r="AR1367" i="1"/>
  <c r="AQ1367" i="1"/>
  <c r="AP1367" i="1"/>
  <c r="AO1367" i="1"/>
  <c r="AN1367" i="1"/>
  <c r="AM1367" i="1"/>
  <c r="AL1367" i="1"/>
  <c r="BE1366" i="1"/>
  <c r="BD1366" i="1"/>
  <c r="BC1366" i="1"/>
  <c r="BB1366" i="1"/>
  <c r="BA1366" i="1"/>
  <c r="AZ1366" i="1"/>
  <c r="AY1366" i="1"/>
  <c r="AX1366" i="1"/>
  <c r="AW1366" i="1"/>
  <c r="AV1366" i="1"/>
  <c r="AU1366" i="1"/>
  <c r="AT1366" i="1"/>
  <c r="AS1366" i="1"/>
  <c r="AR1366" i="1"/>
  <c r="AQ1366" i="1"/>
  <c r="AP1366" i="1"/>
  <c r="AO1366" i="1"/>
  <c r="AN1366" i="1"/>
  <c r="AM1366" i="1"/>
  <c r="AL1366" i="1"/>
  <c r="BE1365" i="1"/>
  <c r="BD1365" i="1"/>
  <c r="BC1365" i="1"/>
  <c r="BB1365" i="1"/>
  <c r="BA1365" i="1"/>
  <c r="AZ1365" i="1"/>
  <c r="AY1365" i="1"/>
  <c r="AX1365" i="1"/>
  <c r="AW1365" i="1"/>
  <c r="AV1365" i="1"/>
  <c r="AU1365" i="1"/>
  <c r="AT1365" i="1"/>
  <c r="AS1365" i="1"/>
  <c r="AR1365" i="1"/>
  <c r="AQ1365" i="1"/>
  <c r="AP1365" i="1"/>
  <c r="AO1365" i="1"/>
  <c r="AN1365" i="1"/>
  <c r="AM1365" i="1"/>
  <c r="AL1365" i="1"/>
  <c r="BE1364" i="1"/>
  <c r="BD1364" i="1"/>
  <c r="BC1364" i="1"/>
  <c r="BB1364" i="1"/>
  <c r="BA1364" i="1"/>
  <c r="AZ1364" i="1"/>
  <c r="AY1364" i="1"/>
  <c r="AX1364" i="1"/>
  <c r="AW1364" i="1"/>
  <c r="AV1364" i="1"/>
  <c r="AU1364" i="1"/>
  <c r="AT1364" i="1"/>
  <c r="AS1364" i="1"/>
  <c r="AR1364" i="1"/>
  <c r="AQ1364" i="1"/>
  <c r="AP1364" i="1"/>
  <c r="AO1364" i="1"/>
  <c r="AN1364" i="1"/>
  <c r="AM1364" i="1"/>
  <c r="AL1364" i="1"/>
  <c r="BE1363" i="1"/>
  <c r="BD1363" i="1"/>
  <c r="BC1363" i="1"/>
  <c r="BB1363" i="1"/>
  <c r="BA1363" i="1"/>
  <c r="AZ1363" i="1"/>
  <c r="AY1363" i="1"/>
  <c r="AX1363" i="1"/>
  <c r="AW1363" i="1"/>
  <c r="AV1363" i="1"/>
  <c r="AU1363" i="1"/>
  <c r="AT1363" i="1"/>
  <c r="AS1363" i="1"/>
  <c r="AR1363" i="1"/>
  <c r="AQ1363" i="1"/>
  <c r="AP1363" i="1"/>
  <c r="AO1363" i="1"/>
  <c r="AN1363" i="1"/>
  <c r="AM1363" i="1"/>
  <c r="AL1363" i="1"/>
  <c r="BE1362" i="1"/>
  <c r="BD1362" i="1"/>
  <c r="BC1362" i="1"/>
  <c r="BB1362" i="1"/>
  <c r="BA1362" i="1"/>
  <c r="AZ1362" i="1"/>
  <c r="AY1362" i="1"/>
  <c r="AX1362" i="1"/>
  <c r="AW1362" i="1"/>
  <c r="AV1362" i="1"/>
  <c r="AU1362" i="1"/>
  <c r="AT1362" i="1"/>
  <c r="AS1362" i="1"/>
  <c r="AR1362" i="1"/>
  <c r="AQ1362" i="1"/>
  <c r="AP1362" i="1"/>
  <c r="AO1362" i="1"/>
  <c r="AN1362" i="1"/>
  <c r="AM1362" i="1"/>
  <c r="AL1362" i="1"/>
  <c r="BE1361" i="1"/>
  <c r="BD1361" i="1"/>
  <c r="BC1361" i="1"/>
  <c r="BB1361" i="1"/>
  <c r="BA1361" i="1"/>
  <c r="AZ1361" i="1"/>
  <c r="AY1361" i="1"/>
  <c r="AX1361" i="1"/>
  <c r="AW1361" i="1"/>
  <c r="AV1361" i="1"/>
  <c r="AU1361" i="1"/>
  <c r="AT1361" i="1"/>
  <c r="AS1361" i="1"/>
  <c r="AR1361" i="1"/>
  <c r="AQ1361" i="1"/>
  <c r="AP1361" i="1"/>
  <c r="AO1361" i="1"/>
  <c r="AN1361" i="1"/>
  <c r="AM1361" i="1"/>
  <c r="AL1361" i="1"/>
  <c r="BE1360" i="1"/>
  <c r="BD1360" i="1"/>
  <c r="BC1360" i="1"/>
  <c r="BB1360" i="1"/>
  <c r="BA1360" i="1"/>
  <c r="AZ1360" i="1"/>
  <c r="AY1360" i="1"/>
  <c r="AX1360" i="1"/>
  <c r="AW1360" i="1"/>
  <c r="AV1360" i="1"/>
  <c r="AU1360" i="1"/>
  <c r="AT1360" i="1"/>
  <c r="AS1360" i="1"/>
  <c r="AR1360" i="1"/>
  <c r="AQ1360" i="1"/>
  <c r="AP1360" i="1"/>
  <c r="AO1360" i="1"/>
  <c r="AN1360" i="1"/>
  <c r="AM1360" i="1"/>
  <c r="AL1360" i="1"/>
  <c r="BE1359" i="1"/>
  <c r="BD1359" i="1"/>
  <c r="BC1359" i="1"/>
  <c r="BB1359" i="1"/>
  <c r="BA1359" i="1"/>
  <c r="AZ1359" i="1"/>
  <c r="AY1359" i="1"/>
  <c r="AX1359" i="1"/>
  <c r="AW1359" i="1"/>
  <c r="AV1359" i="1"/>
  <c r="AU1359" i="1"/>
  <c r="AT1359" i="1"/>
  <c r="AS1359" i="1"/>
  <c r="AR1359" i="1"/>
  <c r="AQ1359" i="1"/>
  <c r="AP1359" i="1"/>
  <c r="AO1359" i="1"/>
  <c r="AN1359" i="1"/>
  <c r="AM1359" i="1"/>
  <c r="AL1359" i="1"/>
  <c r="BE1358" i="1"/>
  <c r="BD1358" i="1"/>
  <c r="BC1358" i="1"/>
  <c r="BB1358" i="1"/>
  <c r="BA1358" i="1"/>
  <c r="AZ1358" i="1"/>
  <c r="AY1358" i="1"/>
  <c r="AX1358" i="1"/>
  <c r="AW1358" i="1"/>
  <c r="AV1358" i="1"/>
  <c r="AU1358" i="1"/>
  <c r="AT1358" i="1"/>
  <c r="AS1358" i="1"/>
  <c r="AR1358" i="1"/>
  <c r="AQ1358" i="1"/>
  <c r="AP1358" i="1"/>
  <c r="AO1358" i="1"/>
  <c r="AN1358" i="1"/>
  <c r="AM1358" i="1"/>
  <c r="AL1358" i="1"/>
  <c r="BE1357" i="1"/>
  <c r="BD1357" i="1"/>
  <c r="BC1357" i="1"/>
  <c r="BB1357" i="1"/>
  <c r="BA1357" i="1"/>
  <c r="AZ1357" i="1"/>
  <c r="AY1357" i="1"/>
  <c r="AX1357" i="1"/>
  <c r="AW1357" i="1"/>
  <c r="AV1357" i="1"/>
  <c r="AU1357" i="1"/>
  <c r="AT1357" i="1"/>
  <c r="AS1357" i="1"/>
  <c r="AR1357" i="1"/>
  <c r="AQ1357" i="1"/>
  <c r="AP1357" i="1"/>
  <c r="AO1357" i="1"/>
  <c r="AN1357" i="1"/>
  <c r="AM1357" i="1"/>
  <c r="AL1357" i="1"/>
  <c r="BE1356" i="1"/>
  <c r="BD1356" i="1"/>
  <c r="BC1356" i="1"/>
  <c r="BB1356" i="1"/>
  <c r="BA1356" i="1"/>
  <c r="AZ1356" i="1"/>
  <c r="AY1356" i="1"/>
  <c r="AX1356" i="1"/>
  <c r="AW1356" i="1"/>
  <c r="AV1356" i="1"/>
  <c r="AU1356" i="1"/>
  <c r="AT1356" i="1"/>
  <c r="AS1356" i="1"/>
  <c r="AR1356" i="1"/>
  <c r="AQ1356" i="1"/>
  <c r="AP1356" i="1"/>
  <c r="AO1356" i="1"/>
  <c r="AN1356" i="1"/>
  <c r="AM1356" i="1"/>
  <c r="AL1356" i="1"/>
  <c r="BE1355" i="1"/>
  <c r="BD1355" i="1"/>
  <c r="BC1355" i="1"/>
  <c r="BB1355" i="1"/>
  <c r="BA1355" i="1"/>
  <c r="AZ1355" i="1"/>
  <c r="AY1355" i="1"/>
  <c r="AX1355" i="1"/>
  <c r="AW1355" i="1"/>
  <c r="AV1355" i="1"/>
  <c r="AU1355" i="1"/>
  <c r="AT1355" i="1"/>
  <c r="AS1355" i="1"/>
  <c r="AR1355" i="1"/>
  <c r="AQ1355" i="1"/>
  <c r="AP1355" i="1"/>
  <c r="AO1355" i="1"/>
  <c r="AN1355" i="1"/>
  <c r="AM1355" i="1"/>
  <c r="AL1355" i="1"/>
  <c r="BE1354" i="1"/>
  <c r="BD1354" i="1"/>
  <c r="BC1354" i="1"/>
  <c r="BB1354" i="1"/>
  <c r="BA1354" i="1"/>
  <c r="AZ1354" i="1"/>
  <c r="AY1354" i="1"/>
  <c r="AX1354" i="1"/>
  <c r="AW1354" i="1"/>
  <c r="AV1354" i="1"/>
  <c r="AU1354" i="1"/>
  <c r="AT1354" i="1"/>
  <c r="AS1354" i="1"/>
  <c r="AR1354" i="1"/>
  <c r="AQ1354" i="1"/>
  <c r="AP1354" i="1"/>
  <c r="AO1354" i="1"/>
  <c r="AN1354" i="1"/>
  <c r="AM1354" i="1"/>
  <c r="AL1354" i="1"/>
  <c r="BE1353" i="1"/>
  <c r="BD1353" i="1"/>
  <c r="BC1353" i="1"/>
  <c r="BB1353" i="1"/>
  <c r="BA1353" i="1"/>
  <c r="AZ1353" i="1"/>
  <c r="AY1353" i="1"/>
  <c r="AX1353" i="1"/>
  <c r="AW1353" i="1"/>
  <c r="AV1353" i="1"/>
  <c r="AU1353" i="1"/>
  <c r="AT1353" i="1"/>
  <c r="AS1353" i="1"/>
  <c r="AR1353" i="1"/>
  <c r="AQ1353" i="1"/>
  <c r="AP1353" i="1"/>
  <c r="AO1353" i="1"/>
  <c r="AN1353" i="1"/>
  <c r="AM1353" i="1"/>
  <c r="AL1353" i="1"/>
  <c r="BE1352" i="1"/>
  <c r="BD1352" i="1"/>
  <c r="BC1352" i="1"/>
  <c r="BB1352" i="1"/>
  <c r="BA1352" i="1"/>
  <c r="AZ1352" i="1"/>
  <c r="AY1352" i="1"/>
  <c r="AX1352" i="1"/>
  <c r="AW1352" i="1"/>
  <c r="AV1352" i="1"/>
  <c r="AU1352" i="1"/>
  <c r="AT1352" i="1"/>
  <c r="AS1352" i="1"/>
  <c r="AR1352" i="1"/>
  <c r="AQ1352" i="1"/>
  <c r="AP1352" i="1"/>
  <c r="AO1352" i="1"/>
  <c r="AN1352" i="1"/>
  <c r="AM1352" i="1"/>
  <c r="AL1352" i="1"/>
  <c r="BE1351" i="1"/>
  <c r="BD1351" i="1"/>
  <c r="BC1351" i="1"/>
  <c r="BB1351" i="1"/>
  <c r="BA1351" i="1"/>
  <c r="AZ1351" i="1"/>
  <c r="AY1351" i="1"/>
  <c r="AX1351" i="1"/>
  <c r="AW1351" i="1"/>
  <c r="AV1351" i="1"/>
  <c r="AU1351" i="1"/>
  <c r="AT1351" i="1"/>
  <c r="AS1351" i="1"/>
  <c r="AR1351" i="1"/>
  <c r="AQ1351" i="1"/>
  <c r="AP1351" i="1"/>
  <c r="AO1351" i="1"/>
  <c r="AN1351" i="1"/>
  <c r="AM1351" i="1"/>
  <c r="AL1351" i="1"/>
  <c r="BE1350" i="1"/>
  <c r="BD1350" i="1"/>
  <c r="BC1350" i="1"/>
  <c r="BB1350" i="1"/>
  <c r="BA1350" i="1"/>
  <c r="AZ1350" i="1"/>
  <c r="AY1350" i="1"/>
  <c r="AX1350" i="1"/>
  <c r="AW1350" i="1"/>
  <c r="AV1350" i="1"/>
  <c r="AU1350" i="1"/>
  <c r="AT1350" i="1"/>
  <c r="AS1350" i="1"/>
  <c r="AR1350" i="1"/>
  <c r="AQ1350" i="1"/>
  <c r="AP1350" i="1"/>
  <c r="AO1350" i="1"/>
  <c r="AN1350" i="1"/>
  <c r="AM1350" i="1"/>
  <c r="AL1350" i="1"/>
  <c r="BE1349" i="1"/>
  <c r="BD1349" i="1"/>
  <c r="BC1349" i="1"/>
  <c r="BB1349" i="1"/>
  <c r="BA1349" i="1"/>
  <c r="AZ1349" i="1"/>
  <c r="AY1349" i="1"/>
  <c r="AX1349" i="1"/>
  <c r="AW1349" i="1"/>
  <c r="AV1349" i="1"/>
  <c r="AU1349" i="1"/>
  <c r="AT1349" i="1"/>
  <c r="AS1349" i="1"/>
  <c r="AR1349" i="1"/>
  <c r="AQ1349" i="1"/>
  <c r="AP1349" i="1"/>
  <c r="AO1349" i="1"/>
  <c r="AN1349" i="1"/>
  <c r="AM1349" i="1"/>
  <c r="AL1349" i="1"/>
  <c r="BE1348" i="1"/>
  <c r="BD1348" i="1"/>
  <c r="BC1348" i="1"/>
  <c r="BB1348" i="1"/>
  <c r="BA1348" i="1"/>
  <c r="AZ1348" i="1"/>
  <c r="AY1348" i="1"/>
  <c r="AX1348" i="1"/>
  <c r="AW1348" i="1"/>
  <c r="AV1348" i="1"/>
  <c r="AU1348" i="1"/>
  <c r="AT1348" i="1"/>
  <c r="AS1348" i="1"/>
  <c r="AR1348" i="1"/>
  <c r="AQ1348" i="1"/>
  <c r="AP1348" i="1"/>
  <c r="AO1348" i="1"/>
  <c r="AN1348" i="1"/>
  <c r="AM1348" i="1"/>
  <c r="AL1348" i="1"/>
  <c r="BE1347" i="1"/>
  <c r="BD1347" i="1"/>
  <c r="BC1347" i="1"/>
  <c r="BB1347" i="1"/>
  <c r="BA1347" i="1"/>
  <c r="AZ1347" i="1"/>
  <c r="AY1347" i="1"/>
  <c r="AX1347" i="1"/>
  <c r="AW1347" i="1"/>
  <c r="AV1347" i="1"/>
  <c r="AU1347" i="1"/>
  <c r="AT1347" i="1"/>
  <c r="AS1347" i="1"/>
  <c r="AR1347" i="1"/>
  <c r="AQ1347" i="1"/>
  <c r="AP1347" i="1"/>
  <c r="AO1347" i="1"/>
  <c r="AN1347" i="1"/>
  <c r="AM1347" i="1"/>
  <c r="AL1347" i="1"/>
  <c r="BE1346" i="1"/>
  <c r="BD1346" i="1"/>
  <c r="BC1346" i="1"/>
  <c r="BB1346" i="1"/>
  <c r="BA1346" i="1"/>
  <c r="AZ1346" i="1"/>
  <c r="AY1346" i="1"/>
  <c r="AX1346" i="1"/>
  <c r="AW1346" i="1"/>
  <c r="AV1346" i="1"/>
  <c r="AU1346" i="1"/>
  <c r="AT1346" i="1"/>
  <c r="AS1346" i="1"/>
  <c r="AR1346" i="1"/>
  <c r="AQ1346" i="1"/>
  <c r="AP1346" i="1"/>
  <c r="AO1346" i="1"/>
  <c r="AN1346" i="1"/>
  <c r="AM1346" i="1"/>
  <c r="AL1346" i="1"/>
  <c r="BE1345" i="1"/>
  <c r="BD1345" i="1"/>
  <c r="BC1345" i="1"/>
  <c r="BB1345" i="1"/>
  <c r="BA1345" i="1"/>
  <c r="AZ1345" i="1"/>
  <c r="AY1345" i="1"/>
  <c r="AX1345" i="1"/>
  <c r="AW1345" i="1"/>
  <c r="AV1345" i="1"/>
  <c r="AU1345" i="1"/>
  <c r="AT1345" i="1"/>
  <c r="AS1345" i="1"/>
  <c r="AR1345" i="1"/>
  <c r="AQ1345" i="1"/>
  <c r="AP1345" i="1"/>
  <c r="AO1345" i="1"/>
  <c r="AN1345" i="1"/>
  <c r="AM1345" i="1"/>
  <c r="AL1345" i="1"/>
  <c r="BE1344" i="1"/>
  <c r="BD1344" i="1"/>
  <c r="BC1344" i="1"/>
  <c r="BB1344" i="1"/>
  <c r="BA1344" i="1"/>
  <c r="AZ1344" i="1"/>
  <c r="AY1344" i="1"/>
  <c r="AX1344" i="1"/>
  <c r="AW1344" i="1"/>
  <c r="AV1344" i="1"/>
  <c r="AU1344" i="1"/>
  <c r="AT1344" i="1"/>
  <c r="AS1344" i="1"/>
  <c r="AR1344" i="1"/>
  <c r="AQ1344" i="1"/>
  <c r="AP1344" i="1"/>
  <c r="AO1344" i="1"/>
  <c r="AN1344" i="1"/>
  <c r="AM1344" i="1"/>
  <c r="AL1344" i="1"/>
  <c r="BE1343" i="1"/>
  <c r="BD1343" i="1"/>
  <c r="BC1343" i="1"/>
  <c r="BB1343" i="1"/>
  <c r="BA1343" i="1"/>
  <c r="AZ1343" i="1"/>
  <c r="AY1343" i="1"/>
  <c r="AX1343" i="1"/>
  <c r="AW1343" i="1"/>
  <c r="AV1343" i="1"/>
  <c r="AU1343" i="1"/>
  <c r="AT1343" i="1"/>
  <c r="AS1343" i="1"/>
  <c r="AR1343" i="1"/>
  <c r="AQ1343" i="1"/>
  <c r="AP1343" i="1"/>
  <c r="AO1343" i="1"/>
  <c r="AN1343" i="1"/>
  <c r="AM1343" i="1"/>
  <c r="AL1343" i="1"/>
  <c r="BE1342" i="1"/>
  <c r="BD1342" i="1"/>
  <c r="BC1342" i="1"/>
  <c r="BB1342" i="1"/>
  <c r="BA1342" i="1"/>
  <c r="AZ1342" i="1"/>
  <c r="AY1342" i="1"/>
  <c r="AX1342" i="1"/>
  <c r="AW1342" i="1"/>
  <c r="AV1342" i="1"/>
  <c r="AU1342" i="1"/>
  <c r="AT1342" i="1"/>
  <c r="AS1342" i="1"/>
  <c r="AR1342" i="1"/>
  <c r="AQ1342" i="1"/>
  <c r="AP1342" i="1"/>
  <c r="AO1342" i="1"/>
  <c r="AN1342" i="1"/>
  <c r="AM1342" i="1"/>
  <c r="AL1342" i="1"/>
  <c r="BE1341" i="1"/>
  <c r="BD1341" i="1"/>
  <c r="BC1341" i="1"/>
  <c r="BB1341" i="1"/>
  <c r="BA1341" i="1"/>
  <c r="AZ1341" i="1"/>
  <c r="AY1341" i="1"/>
  <c r="AX1341" i="1"/>
  <c r="AW1341" i="1"/>
  <c r="AV1341" i="1"/>
  <c r="AU1341" i="1"/>
  <c r="AT1341" i="1"/>
  <c r="AS1341" i="1"/>
  <c r="AR1341" i="1"/>
  <c r="AQ1341" i="1"/>
  <c r="AP1341" i="1"/>
  <c r="AO1341" i="1"/>
  <c r="AN1341" i="1"/>
  <c r="AM1341" i="1"/>
  <c r="AL1341" i="1"/>
  <c r="BE1340" i="1"/>
  <c r="BD1340" i="1"/>
  <c r="BC1340" i="1"/>
  <c r="BB1340" i="1"/>
  <c r="BA1340" i="1"/>
  <c r="AZ1340" i="1"/>
  <c r="AY1340" i="1"/>
  <c r="AX1340" i="1"/>
  <c r="AW1340" i="1"/>
  <c r="AV1340" i="1"/>
  <c r="AU1340" i="1"/>
  <c r="AT1340" i="1"/>
  <c r="AS1340" i="1"/>
  <c r="AR1340" i="1"/>
  <c r="AQ1340" i="1"/>
  <c r="AP1340" i="1"/>
  <c r="AO1340" i="1"/>
  <c r="AN1340" i="1"/>
  <c r="AM1340" i="1"/>
  <c r="AL1340" i="1"/>
  <c r="BE1339" i="1"/>
  <c r="BD1339" i="1"/>
  <c r="BC1339" i="1"/>
  <c r="BB1339" i="1"/>
  <c r="BA1339" i="1"/>
  <c r="AZ1339" i="1"/>
  <c r="AY1339" i="1"/>
  <c r="AX1339" i="1"/>
  <c r="AW1339" i="1"/>
  <c r="AV1339" i="1"/>
  <c r="AU1339" i="1"/>
  <c r="AT1339" i="1"/>
  <c r="AS1339" i="1"/>
  <c r="AR1339" i="1"/>
  <c r="AQ1339" i="1"/>
  <c r="AP1339" i="1"/>
  <c r="AO1339" i="1"/>
  <c r="AN1339" i="1"/>
  <c r="AM1339" i="1"/>
  <c r="AL1339" i="1"/>
  <c r="BE1338" i="1"/>
  <c r="BD1338" i="1"/>
  <c r="BC1338" i="1"/>
  <c r="BB1338" i="1"/>
  <c r="BA1338" i="1"/>
  <c r="AZ1338" i="1"/>
  <c r="AY1338" i="1"/>
  <c r="AX1338" i="1"/>
  <c r="AW1338" i="1"/>
  <c r="AV1338" i="1"/>
  <c r="AU1338" i="1"/>
  <c r="AT1338" i="1"/>
  <c r="AS1338" i="1"/>
  <c r="AR1338" i="1"/>
  <c r="AQ1338" i="1"/>
  <c r="AP1338" i="1"/>
  <c r="AO1338" i="1"/>
  <c r="AN1338" i="1"/>
  <c r="AM1338" i="1"/>
  <c r="AL1338" i="1"/>
  <c r="BE1337" i="1"/>
  <c r="BD1337" i="1"/>
  <c r="BC1337" i="1"/>
  <c r="BB1337" i="1"/>
  <c r="BA1337" i="1"/>
  <c r="AZ1337" i="1"/>
  <c r="AY1337" i="1"/>
  <c r="AX1337" i="1"/>
  <c r="AW1337" i="1"/>
  <c r="AV1337" i="1"/>
  <c r="AU1337" i="1"/>
  <c r="AT1337" i="1"/>
  <c r="AS1337" i="1"/>
  <c r="AR1337" i="1"/>
  <c r="AQ1337" i="1"/>
  <c r="AP1337" i="1"/>
  <c r="AO1337" i="1"/>
  <c r="AN1337" i="1"/>
  <c r="AM1337" i="1"/>
  <c r="AL1337" i="1"/>
  <c r="BE1336" i="1"/>
  <c r="BD1336" i="1"/>
  <c r="BC1336" i="1"/>
  <c r="BB1336" i="1"/>
  <c r="BA1336" i="1"/>
  <c r="AZ1336" i="1"/>
  <c r="AY1336" i="1"/>
  <c r="AX1336" i="1"/>
  <c r="AW1336" i="1"/>
  <c r="AV1336" i="1"/>
  <c r="AU1336" i="1"/>
  <c r="AT1336" i="1"/>
  <c r="AS1336" i="1"/>
  <c r="AR1336" i="1"/>
  <c r="AQ1336" i="1"/>
  <c r="AP1336" i="1"/>
  <c r="AO1336" i="1"/>
  <c r="AN1336" i="1"/>
  <c r="AM1336" i="1"/>
  <c r="AL1336" i="1"/>
  <c r="BE1335" i="1"/>
  <c r="BD1335" i="1"/>
  <c r="BC1335" i="1"/>
  <c r="BB1335" i="1"/>
  <c r="BA1335" i="1"/>
  <c r="AZ1335" i="1"/>
  <c r="AY1335" i="1"/>
  <c r="AX1335" i="1"/>
  <c r="AW1335" i="1"/>
  <c r="AV1335" i="1"/>
  <c r="AU1335" i="1"/>
  <c r="AT1335" i="1"/>
  <c r="AS1335" i="1"/>
  <c r="AR1335" i="1"/>
  <c r="AQ1335" i="1"/>
  <c r="AP1335" i="1"/>
  <c r="AO1335" i="1"/>
  <c r="AN1335" i="1"/>
  <c r="AM1335" i="1"/>
  <c r="AL1335" i="1"/>
  <c r="BE1334" i="1"/>
  <c r="BD1334" i="1"/>
  <c r="BC1334" i="1"/>
  <c r="BB1334" i="1"/>
  <c r="BA1334" i="1"/>
  <c r="AZ1334" i="1"/>
  <c r="AY1334" i="1"/>
  <c r="AX1334" i="1"/>
  <c r="AW1334" i="1"/>
  <c r="AV1334" i="1"/>
  <c r="AU1334" i="1"/>
  <c r="AT1334" i="1"/>
  <c r="AS1334" i="1"/>
  <c r="AR1334" i="1"/>
  <c r="AQ1334" i="1"/>
  <c r="AP1334" i="1"/>
  <c r="AO1334" i="1"/>
  <c r="AN1334" i="1"/>
  <c r="AM1334" i="1"/>
  <c r="AL1334" i="1"/>
  <c r="BE1333" i="1"/>
  <c r="BD1333" i="1"/>
  <c r="BC1333" i="1"/>
  <c r="BB1333" i="1"/>
  <c r="BA1333" i="1"/>
  <c r="AZ1333" i="1"/>
  <c r="AY1333" i="1"/>
  <c r="AX1333" i="1"/>
  <c r="AW1333" i="1"/>
  <c r="AV1333" i="1"/>
  <c r="AU1333" i="1"/>
  <c r="AT1333" i="1"/>
  <c r="AS1333" i="1"/>
  <c r="AR1333" i="1"/>
  <c r="AQ1333" i="1"/>
  <c r="AP1333" i="1"/>
  <c r="AO1333" i="1"/>
  <c r="AN1333" i="1"/>
  <c r="AM1333" i="1"/>
  <c r="AL1333" i="1"/>
  <c r="BE1332" i="1"/>
  <c r="BD1332" i="1"/>
  <c r="BC1332" i="1"/>
  <c r="BB1332" i="1"/>
  <c r="BA1332" i="1"/>
  <c r="AZ1332" i="1"/>
  <c r="AY1332" i="1"/>
  <c r="AX1332" i="1"/>
  <c r="AW1332" i="1"/>
  <c r="AV1332" i="1"/>
  <c r="AU1332" i="1"/>
  <c r="AT1332" i="1"/>
  <c r="AS1332" i="1"/>
  <c r="AR1332" i="1"/>
  <c r="AQ1332" i="1"/>
  <c r="AP1332" i="1"/>
  <c r="AO1332" i="1"/>
  <c r="AN1332" i="1"/>
  <c r="AM1332" i="1"/>
  <c r="AL1332" i="1"/>
  <c r="BE1331" i="1"/>
  <c r="BD1331" i="1"/>
  <c r="BC1331" i="1"/>
  <c r="BB1331" i="1"/>
  <c r="BA1331" i="1"/>
  <c r="AZ1331" i="1"/>
  <c r="AY1331" i="1"/>
  <c r="AX1331" i="1"/>
  <c r="AW1331" i="1"/>
  <c r="AV1331" i="1"/>
  <c r="AU1331" i="1"/>
  <c r="AT1331" i="1"/>
  <c r="AS1331" i="1"/>
  <c r="AR1331" i="1"/>
  <c r="AQ1331" i="1"/>
  <c r="AP1331" i="1"/>
  <c r="AO1331" i="1"/>
  <c r="AN1331" i="1"/>
  <c r="AM1331" i="1"/>
  <c r="AL1331" i="1"/>
  <c r="BE1330" i="1"/>
  <c r="BD1330" i="1"/>
  <c r="BC1330" i="1"/>
  <c r="BB1330" i="1"/>
  <c r="BA1330" i="1"/>
  <c r="AZ1330" i="1"/>
  <c r="AY1330" i="1"/>
  <c r="AX1330" i="1"/>
  <c r="AW1330" i="1"/>
  <c r="AV1330" i="1"/>
  <c r="AU1330" i="1"/>
  <c r="AT1330" i="1"/>
  <c r="AS1330" i="1"/>
  <c r="AR1330" i="1"/>
  <c r="AQ1330" i="1"/>
  <c r="AP1330" i="1"/>
  <c r="AO1330" i="1"/>
  <c r="AN1330" i="1"/>
  <c r="AM1330" i="1"/>
  <c r="AL1330" i="1"/>
  <c r="BE1329" i="1"/>
  <c r="BD1329" i="1"/>
  <c r="BC1329" i="1"/>
  <c r="BB1329" i="1"/>
  <c r="BA1329" i="1"/>
  <c r="AZ1329" i="1"/>
  <c r="AY1329" i="1"/>
  <c r="AX1329" i="1"/>
  <c r="AW1329" i="1"/>
  <c r="AV1329" i="1"/>
  <c r="AU1329" i="1"/>
  <c r="AT1329" i="1"/>
  <c r="AS1329" i="1"/>
  <c r="AR1329" i="1"/>
  <c r="AQ1329" i="1"/>
  <c r="AP1329" i="1"/>
  <c r="AO1329" i="1"/>
  <c r="AN1329" i="1"/>
  <c r="AM1329" i="1"/>
  <c r="AL1329" i="1"/>
  <c r="BE1328" i="1"/>
  <c r="BD1328" i="1"/>
  <c r="BC1328" i="1"/>
  <c r="BB1328" i="1"/>
  <c r="BA1328" i="1"/>
  <c r="AZ1328" i="1"/>
  <c r="AY1328" i="1"/>
  <c r="AX1328" i="1"/>
  <c r="AW1328" i="1"/>
  <c r="AV1328" i="1"/>
  <c r="AU1328" i="1"/>
  <c r="AT1328" i="1"/>
  <c r="AS1328" i="1"/>
  <c r="AR1328" i="1"/>
  <c r="AQ1328" i="1"/>
  <c r="AP1328" i="1"/>
  <c r="AO1328" i="1"/>
  <c r="AN1328" i="1"/>
  <c r="AM1328" i="1"/>
  <c r="AL1328" i="1"/>
  <c r="BE1327" i="1"/>
  <c r="BD1327" i="1"/>
  <c r="BC1327" i="1"/>
  <c r="BB1327" i="1"/>
  <c r="BA1327" i="1"/>
  <c r="AZ1327" i="1"/>
  <c r="AY1327" i="1"/>
  <c r="AX1327" i="1"/>
  <c r="AW1327" i="1"/>
  <c r="AV1327" i="1"/>
  <c r="AU1327" i="1"/>
  <c r="AT1327" i="1"/>
  <c r="AS1327" i="1"/>
  <c r="AR1327" i="1"/>
  <c r="AQ1327" i="1"/>
  <c r="AP1327" i="1"/>
  <c r="AO1327" i="1"/>
  <c r="AN1327" i="1"/>
  <c r="AM1327" i="1"/>
  <c r="AL1327" i="1"/>
  <c r="BE1326" i="1"/>
  <c r="BD1326" i="1"/>
  <c r="BC1326" i="1"/>
  <c r="BB1326" i="1"/>
  <c r="BA1326" i="1"/>
  <c r="AZ1326" i="1"/>
  <c r="AY1326" i="1"/>
  <c r="AX1326" i="1"/>
  <c r="AW1326" i="1"/>
  <c r="AV1326" i="1"/>
  <c r="AU1326" i="1"/>
  <c r="AT1326" i="1"/>
  <c r="AS1326" i="1"/>
  <c r="AR1326" i="1"/>
  <c r="AQ1326" i="1"/>
  <c r="AP1326" i="1"/>
  <c r="AO1326" i="1"/>
  <c r="AN1326" i="1"/>
  <c r="AM1326" i="1"/>
  <c r="AL1326" i="1"/>
  <c r="BE1325" i="1"/>
  <c r="BD1325" i="1"/>
  <c r="BC1325" i="1"/>
  <c r="BB1325" i="1"/>
  <c r="BA1325" i="1"/>
  <c r="AZ1325" i="1"/>
  <c r="AY1325" i="1"/>
  <c r="AX1325" i="1"/>
  <c r="AW1325" i="1"/>
  <c r="AV1325" i="1"/>
  <c r="AU1325" i="1"/>
  <c r="AT1325" i="1"/>
  <c r="AS1325" i="1"/>
  <c r="AR1325" i="1"/>
  <c r="AQ1325" i="1"/>
  <c r="AP1325" i="1"/>
  <c r="AO1325" i="1"/>
  <c r="AN1325" i="1"/>
  <c r="AM1325" i="1"/>
  <c r="AL1325" i="1"/>
  <c r="BE1324" i="1"/>
  <c r="BD1324" i="1"/>
  <c r="BC1324" i="1"/>
  <c r="BB1324" i="1"/>
  <c r="BA1324" i="1"/>
  <c r="AZ1324" i="1"/>
  <c r="AY1324" i="1"/>
  <c r="AX1324" i="1"/>
  <c r="AW1324" i="1"/>
  <c r="AV1324" i="1"/>
  <c r="AU1324" i="1"/>
  <c r="AT1324" i="1"/>
  <c r="AS1324" i="1"/>
  <c r="AR1324" i="1"/>
  <c r="AQ1324" i="1"/>
  <c r="AP1324" i="1"/>
  <c r="AO1324" i="1"/>
  <c r="AN1324" i="1"/>
  <c r="AM1324" i="1"/>
  <c r="AL1324" i="1"/>
  <c r="BE1323" i="1"/>
  <c r="BD1323" i="1"/>
  <c r="BC1323" i="1"/>
  <c r="BB1323" i="1"/>
  <c r="BA1323" i="1"/>
  <c r="AZ1323" i="1"/>
  <c r="AY1323" i="1"/>
  <c r="AX1323" i="1"/>
  <c r="AW1323" i="1"/>
  <c r="AV1323" i="1"/>
  <c r="AU1323" i="1"/>
  <c r="AT1323" i="1"/>
  <c r="AS1323" i="1"/>
  <c r="AR1323" i="1"/>
  <c r="AQ1323" i="1"/>
  <c r="AP1323" i="1"/>
  <c r="AO1323" i="1"/>
  <c r="AN1323" i="1"/>
  <c r="AM1323" i="1"/>
  <c r="AL1323" i="1"/>
  <c r="BE1322" i="1"/>
  <c r="BD1322" i="1"/>
  <c r="BC1322" i="1"/>
  <c r="BB1322" i="1"/>
  <c r="BA1322" i="1"/>
  <c r="AZ1322" i="1"/>
  <c r="AY1322" i="1"/>
  <c r="AX1322" i="1"/>
  <c r="AW1322" i="1"/>
  <c r="AV1322" i="1"/>
  <c r="AU1322" i="1"/>
  <c r="AT1322" i="1"/>
  <c r="AS1322" i="1"/>
  <c r="AR1322" i="1"/>
  <c r="AQ1322" i="1"/>
  <c r="AP1322" i="1"/>
  <c r="AO1322" i="1"/>
  <c r="AN1322" i="1"/>
  <c r="AM1322" i="1"/>
  <c r="AL1322" i="1"/>
  <c r="BE1321" i="1"/>
  <c r="BD1321" i="1"/>
  <c r="BC1321" i="1"/>
  <c r="BB1321" i="1"/>
  <c r="BA1321" i="1"/>
  <c r="AZ1321" i="1"/>
  <c r="AY1321" i="1"/>
  <c r="AX1321" i="1"/>
  <c r="AW1321" i="1"/>
  <c r="AV1321" i="1"/>
  <c r="AU1321" i="1"/>
  <c r="AT1321" i="1"/>
  <c r="AS1321" i="1"/>
  <c r="AR1321" i="1"/>
  <c r="AQ1321" i="1"/>
  <c r="AP1321" i="1"/>
  <c r="AO1321" i="1"/>
  <c r="AN1321" i="1"/>
  <c r="AM1321" i="1"/>
  <c r="AL1321" i="1"/>
  <c r="BE1320" i="1"/>
  <c r="BD1320" i="1"/>
  <c r="BC1320" i="1"/>
  <c r="BB1320" i="1"/>
  <c r="BA1320" i="1"/>
  <c r="AZ1320" i="1"/>
  <c r="AY1320" i="1"/>
  <c r="AX1320" i="1"/>
  <c r="AW1320" i="1"/>
  <c r="AV1320" i="1"/>
  <c r="AU1320" i="1"/>
  <c r="AT1320" i="1"/>
  <c r="AS1320" i="1"/>
  <c r="AR1320" i="1"/>
  <c r="AQ1320" i="1"/>
  <c r="AP1320" i="1"/>
  <c r="AO1320" i="1"/>
  <c r="AN1320" i="1"/>
  <c r="AM1320" i="1"/>
  <c r="AL1320" i="1"/>
  <c r="BE1319" i="1"/>
  <c r="BD1319" i="1"/>
  <c r="BC1319" i="1"/>
  <c r="BB1319" i="1"/>
  <c r="BA1319" i="1"/>
  <c r="AZ1319" i="1"/>
  <c r="AY1319" i="1"/>
  <c r="AX1319" i="1"/>
  <c r="AW1319" i="1"/>
  <c r="AV1319" i="1"/>
  <c r="AU1319" i="1"/>
  <c r="AT1319" i="1"/>
  <c r="AS1319" i="1"/>
  <c r="AR1319" i="1"/>
  <c r="AQ1319" i="1"/>
  <c r="AP1319" i="1"/>
  <c r="AO1319" i="1"/>
  <c r="AN1319" i="1"/>
  <c r="AM1319" i="1"/>
  <c r="AL1319" i="1"/>
  <c r="BE1318" i="1"/>
  <c r="BD1318" i="1"/>
  <c r="BC1318" i="1"/>
  <c r="BB1318" i="1"/>
  <c r="BA1318" i="1"/>
  <c r="AZ1318" i="1"/>
  <c r="AY1318" i="1"/>
  <c r="AX1318" i="1"/>
  <c r="AW1318" i="1"/>
  <c r="AV1318" i="1"/>
  <c r="AU1318" i="1"/>
  <c r="AT1318" i="1"/>
  <c r="AS1318" i="1"/>
  <c r="AR1318" i="1"/>
  <c r="AQ1318" i="1"/>
  <c r="AP1318" i="1"/>
  <c r="AO1318" i="1"/>
  <c r="AN1318" i="1"/>
  <c r="AM1318" i="1"/>
  <c r="AL1318" i="1"/>
  <c r="BE1317" i="1"/>
  <c r="BD1317" i="1"/>
  <c r="BC1317" i="1"/>
  <c r="BB1317" i="1"/>
  <c r="BA1317" i="1"/>
  <c r="AZ1317" i="1"/>
  <c r="AY1317" i="1"/>
  <c r="AX1317" i="1"/>
  <c r="AW1317" i="1"/>
  <c r="AV1317" i="1"/>
  <c r="AU1317" i="1"/>
  <c r="AT1317" i="1"/>
  <c r="AS1317" i="1"/>
  <c r="AR1317" i="1"/>
  <c r="AQ1317" i="1"/>
  <c r="AP1317" i="1"/>
  <c r="AO1317" i="1"/>
  <c r="AN1317" i="1"/>
  <c r="AM1317" i="1"/>
  <c r="AL1317" i="1"/>
  <c r="BE1316" i="1"/>
  <c r="BD1316" i="1"/>
  <c r="BC1316" i="1"/>
  <c r="BB1316" i="1"/>
  <c r="BA1316" i="1"/>
  <c r="AZ1316" i="1"/>
  <c r="AY1316" i="1"/>
  <c r="AX1316" i="1"/>
  <c r="AW1316" i="1"/>
  <c r="AV1316" i="1"/>
  <c r="AU1316" i="1"/>
  <c r="AT1316" i="1"/>
  <c r="AS1316" i="1"/>
  <c r="AR1316" i="1"/>
  <c r="AQ1316" i="1"/>
  <c r="AP1316" i="1"/>
  <c r="AO1316" i="1"/>
  <c r="AN1316" i="1"/>
  <c r="AM1316" i="1"/>
  <c r="AL1316" i="1"/>
  <c r="BE1315" i="1"/>
  <c r="BD1315" i="1"/>
  <c r="BC1315" i="1"/>
  <c r="BB1315" i="1"/>
  <c r="BA1315" i="1"/>
  <c r="AZ1315" i="1"/>
  <c r="AY1315" i="1"/>
  <c r="AX1315" i="1"/>
  <c r="AW1315" i="1"/>
  <c r="AV1315" i="1"/>
  <c r="AU1315" i="1"/>
  <c r="AT1315" i="1"/>
  <c r="AS1315" i="1"/>
  <c r="AR1315" i="1"/>
  <c r="AQ1315" i="1"/>
  <c r="AP1315" i="1"/>
  <c r="AO1315" i="1"/>
  <c r="AN1315" i="1"/>
  <c r="AM1315" i="1"/>
  <c r="AL1315" i="1"/>
  <c r="BE1314" i="1"/>
  <c r="BD1314" i="1"/>
  <c r="BC1314" i="1"/>
  <c r="BB1314" i="1"/>
  <c r="BA1314" i="1"/>
  <c r="AZ1314" i="1"/>
  <c r="AY1314" i="1"/>
  <c r="AX1314" i="1"/>
  <c r="AW1314" i="1"/>
  <c r="AV1314" i="1"/>
  <c r="AU1314" i="1"/>
  <c r="AT1314" i="1"/>
  <c r="AS1314" i="1"/>
  <c r="AR1314" i="1"/>
  <c r="AQ1314" i="1"/>
  <c r="AP1314" i="1"/>
  <c r="AO1314" i="1"/>
  <c r="AN1314" i="1"/>
  <c r="AM1314" i="1"/>
  <c r="AL1314" i="1"/>
  <c r="BE1313" i="1"/>
  <c r="BD1313" i="1"/>
  <c r="BC1313" i="1"/>
  <c r="BB1313" i="1"/>
  <c r="BA1313" i="1"/>
  <c r="AZ1313" i="1"/>
  <c r="AY1313" i="1"/>
  <c r="AX1313" i="1"/>
  <c r="AW1313" i="1"/>
  <c r="AV1313" i="1"/>
  <c r="AU1313" i="1"/>
  <c r="AT1313" i="1"/>
  <c r="AS1313" i="1"/>
  <c r="AR1313" i="1"/>
  <c r="AQ1313" i="1"/>
  <c r="AP1313" i="1"/>
  <c r="AO1313" i="1"/>
  <c r="AN1313" i="1"/>
  <c r="AM1313" i="1"/>
  <c r="AL1313" i="1"/>
  <c r="BE1312" i="1"/>
  <c r="BD1312" i="1"/>
  <c r="BC1312" i="1"/>
  <c r="BB1312" i="1"/>
  <c r="BA1312" i="1"/>
  <c r="AZ1312" i="1"/>
  <c r="AY1312" i="1"/>
  <c r="AX1312" i="1"/>
  <c r="AW1312" i="1"/>
  <c r="AV1312" i="1"/>
  <c r="AU1312" i="1"/>
  <c r="AT1312" i="1"/>
  <c r="AS1312" i="1"/>
  <c r="AR1312" i="1"/>
  <c r="AQ1312" i="1"/>
  <c r="AP1312" i="1"/>
  <c r="AO1312" i="1"/>
  <c r="AN1312" i="1"/>
  <c r="AM1312" i="1"/>
  <c r="AL1312" i="1"/>
  <c r="BE1311" i="1"/>
  <c r="BD1311" i="1"/>
  <c r="BC1311" i="1"/>
  <c r="BB1311" i="1"/>
  <c r="BA1311" i="1"/>
  <c r="AZ1311" i="1"/>
  <c r="AY1311" i="1"/>
  <c r="AX1311" i="1"/>
  <c r="AW1311" i="1"/>
  <c r="AV1311" i="1"/>
  <c r="AU1311" i="1"/>
  <c r="AT1311" i="1"/>
  <c r="AS1311" i="1"/>
  <c r="AR1311" i="1"/>
  <c r="AQ1311" i="1"/>
  <c r="AP1311" i="1"/>
  <c r="AO1311" i="1"/>
  <c r="AN1311" i="1"/>
  <c r="AM1311" i="1"/>
  <c r="AL1311" i="1"/>
  <c r="BE1310" i="1"/>
  <c r="BD1310" i="1"/>
  <c r="BC1310" i="1"/>
  <c r="BB1310" i="1"/>
  <c r="BA1310" i="1"/>
  <c r="AZ1310" i="1"/>
  <c r="AY1310" i="1"/>
  <c r="AX1310" i="1"/>
  <c r="AW1310" i="1"/>
  <c r="AV1310" i="1"/>
  <c r="AU1310" i="1"/>
  <c r="AT1310" i="1"/>
  <c r="AS1310" i="1"/>
  <c r="AR1310" i="1"/>
  <c r="AQ1310" i="1"/>
  <c r="AP1310" i="1"/>
  <c r="AO1310" i="1"/>
  <c r="AN1310" i="1"/>
  <c r="AM1310" i="1"/>
  <c r="AL1310" i="1"/>
  <c r="BE1309" i="1"/>
  <c r="BD1309" i="1"/>
  <c r="BC1309" i="1"/>
  <c r="BB1309" i="1"/>
  <c r="BA1309" i="1"/>
  <c r="AZ1309" i="1"/>
  <c r="AY1309" i="1"/>
  <c r="AX1309" i="1"/>
  <c r="AW1309" i="1"/>
  <c r="AV1309" i="1"/>
  <c r="AU1309" i="1"/>
  <c r="AT1309" i="1"/>
  <c r="AS1309" i="1"/>
  <c r="AR1309" i="1"/>
  <c r="AQ1309" i="1"/>
  <c r="AP1309" i="1"/>
  <c r="AO1309" i="1"/>
  <c r="AN1309" i="1"/>
  <c r="AM1309" i="1"/>
  <c r="AL1309" i="1"/>
  <c r="BE1308" i="1"/>
  <c r="BD1308" i="1"/>
  <c r="BC1308" i="1"/>
  <c r="BB1308" i="1"/>
  <c r="BA1308" i="1"/>
  <c r="AZ1308" i="1"/>
  <c r="AY1308" i="1"/>
  <c r="AX1308" i="1"/>
  <c r="AW1308" i="1"/>
  <c r="AV1308" i="1"/>
  <c r="AU1308" i="1"/>
  <c r="AT1308" i="1"/>
  <c r="AS1308" i="1"/>
  <c r="AR1308" i="1"/>
  <c r="AQ1308" i="1"/>
  <c r="AP1308" i="1"/>
  <c r="AO1308" i="1"/>
  <c r="AN1308" i="1"/>
  <c r="AM1308" i="1"/>
  <c r="AL1308" i="1"/>
  <c r="BE1307" i="1"/>
  <c r="BD1307" i="1"/>
  <c r="BC1307" i="1"/>
  <c r="BB1307" i="1"/>
  <c r="BA1307" i="1"/>
  <c r="AZ1307" i="1"/>
  <c r="AY1307" i="1"/>
  <c r="AX1307" i="1"/>
  <c r="AW1307" i="1"/>
  <c r="AV1307" i="1"/>
  <c r="AU1307" i="1"/>
  <c r="AT1307" i="1"/>
  <c r="AS1307" i="1"/>
  <c r="AR1307" i="1"/>
  <c r="AQ1307" i="1"/>
  <c r="AP1307" i="1"/>
  <c r="AO1307" i="1"/>
  <c r="AN1307" i="1"/>
  <c r="AM1307" i="1"/>
  <c r="AL1307" i="1"/>
  <c r="BE1306" i="1"/>
  <c r="BD1306" i="1"/>
  <c r="BC1306" i="1"/>
  <c r="BB1306" i="1"/>
  <c r="BA1306" i="1"/>
  <c r="AZ1306" i="1"/>
  <c r="AY1306" i="1"/>
  <c r="AX1306" i="1"/>
  <c r="AW1306" i="1"/>
  <c r="AV1306" i="1"/>
  <c r="AU1306" i="1"/>
  <c r="AT1306" i="1"/>
  <c r="AS1306" i="1"/>
  <c r="AR1306" i="1"/>
  <c r="AQ1306" i="1"/>
  <c r="AP1306" i="1"/>
  <c r="AO1306" i="1"/>
  <c r="AN1306" i="1"/>
  <c r="AM1306" i="1"/>
  <c r="AL1306" i="1"/>
  <c r="BE1305" i="1"/>
  <c r="BD1305" i="1"/>
  <c r="BC1305" i="1"/>
  <c r="BB1305" i="1"/>
  <c r="BA1305" i="1"/>
  <c r="AZ1305" i="1"/>
  <c r="AY1305" i="1"/>
  <c r="AX1305" i="1"/>
  <c r="AW1305" i="1"/>
  <c r="AV1305" i="1"/>
  <c r="AU1305" i="1"/>
  <c r="AT1305" i="1"/>
  <c r="AS1305" i="1"/>
  <c r="AR1305" i="1"/>
  <c r="AQ1305" i="1"/>
  <c r="AP1305" i="1"/>
  <c r="AO1305" i="1"/>
  <c r="AN1305" i="1"/>
  <c r="AM1305" i="1"/>
  <c r="AL1305" i="1"/>
  <c r="BE1304" i="1"/>
  <c r="BD1304" i="1"/>
  <c r="BC1304" i="1"/>
  <c r="BB1304" i="1"/>
  <c r="BA1304" i="1"/>
  <c r="AZ1304" i="1"/>
  <c r="AY1304" i="1"/>
  <c r="AX1304" i="1"/>
  <c r="AW1304" i="1"/>
  <c r="AV1304" i="1"/>
  <c r="AU1304" i="1"/>
  <c r="AT1304" i="1"/>
  <c r="AS1304" i="1"/>
  <c r="AR1304" i="1"/>
  <c r="AQ1304" i="1"/>
  <c r="AP1304" i="1"/>
  <c r="AO1304" i="1"/>
  <c r="AN1304" i="1"/>
  <c r="AM1304" i="1"/>
  <c r="AL1304" i="1"/>
  <c r="BE1303" i="1"/>
  <c r="BD1303" i="1"/>
  <c r="BC1303" i="1"/>
  <c r="BB1303" i="1"/>
  <c r="BA1303" i="1"/>
  <c r="AZ1303" i="1"/>
  <c r="AY1303" i="1"/>
  <c r="AX1303" i="1"/>
  <c r="AW1303" i="1"/>
  <c r="AV1303" i="1"/>
  <c r="AU1303" i="1"/>
  <c r="AT1303" i="1"/>
  <c r="AS1303" i="1"/>
  <c r="AR1303" i="1"/>
  <c r="AQ1303" i="1"/>
  <c r="AP1303" i="1"/>
  <c r="AO1303" i="1"/>
  <c r="AN1303" i="1"/>
  <c r="AM1303" i="1"/>
  <c r="AL1303" i="1"/>
  <c r="BE1302" i="1"/>
  <c r="BD1302" i="1"/>
  <c r="BC1302" i="1"/>
  <c r="BB1302" i="1"/>
  <c r="BA1302" i="1"/>
  <c r="AZ1302" i="1"/>
  <c r="AY1302" i="1"/>
  <c r="AX1302" i="1"/>
  <c r="AW1302" i="1"/>
  <c r="AV1302" i="1"/>
  <c r="AU1302" i="1"/>
  <c r="AT1302" i="1"/>
  <c r="AS1302" i="1"/>
  <c r="AR1302" i="1"/>
  <c r="AQ1302" i="1"/>
  <c r="AP1302" i="1"/>
  <c r="AO1302" i="1"/>
  <c r="AN1302" i="1"/>
  <c r="AM1302" i="1"/>
  <c r="AL1302" i="1"/>
  <c r="BE1301" i="1"/>
  <c r="BD1301" i="1"/>
  <c r="BC1301" i="1"/>
  <c r="BB1301" i="1"/>
  <c r="BA1301" i="1"/>
  <c r="AZ1301" i="1"/>
  <c r="AY1301" i="1"/>
  <c r="AX1301" i="1"/>
  <c r="AW1301" i="1"/>
  <c r="AV1301" i="1"/>
  <c r="AU1301" i="1"/>
  <c r="AT1301" i="1"/>
  <c r="AS1301" i="1"/>
  <c r="AR1301" i="1"/>
  <c r="AQ1301" i="1"/>
  <c r="AP1301" i="1"/>
  <c r="AO1301" i="1"/>
  <c r="AN1301" i="1"/>
  <c r="AM1301" i="1"/>
  <c r="AL1301" i="1"/>
  <c r="BE1300" i="1"/>
  <c r="BD1300" i="1"/>
  <c r="BC1300" i="1"/>
  <c r="BB1300" i="1"/>
  <c r="BA1300" i="1"/>
  <c r="AZ1300" i="1"/>
  <c r="AY1300" i="1"/>
  <c r="AX1300" i="1"/>
  <c r="AW1300" i="1"/>
  <c r="AV1300" i="1"/>
  <c r="AU1300" i="1"/>
  <c r="AT1300" i="1"/>
  <c r="AS1300" i="1"/>
  <c r="AR1300" i="1"/>
  <c r="AQ1300" i="1"/>
  <c r="AP1300" i="1"/>
  <c r="AO1300" i="1"/>
  <c r="AN1300" i="1"/>
  <c r="AM1300" i="1"/>
  <c r="AL1300" i="1"/>
  <c r="BE1299" i="1"/>
  <c r="BD1299" i="1"/>
  <c r="BC1299" i="1"/>
  <c r="BB1299" i="1"/>
  <c r="BA1299" i="1"/>
  <c r="AZ1299" i="1"/>
  <c r="AY1299" i="1"/>
  <c r="AX1299" i="1"/>
  <c r="AW1299" i="1"/>
  <c r="AV1299" i="1"/>
  <c r="AU1299" i="1"/>
  <c r="AT1299" i="1"/>
  <c r="AS1299" i="1"/>
  <c r="AR1299" i="1"/>
  <c r="AQ1299" i="1"/>
  <c r="AP1299" i="1"/>
  <c r="AO1299" i="1"/>
  <c r="AN1299" i="1"/>
  <c r="AM1299" i="1"/>
  <c r="AL1299" i="1"/>
  <c r="BE1298" i="1"/>
  <c r="BD1298" i="1"/>
  <c r="BC1298" i="1"/>
  <c r="BB1298" i="1"/>
  <c r="BA1298" i="1"/>
  <c r="AZ1298" i="1"/>
  <c r="AY1298" i="1"/>
  <c r="AX1298" i="1"/>
  <c r="AW1298" i="1"/>
  <c r="AV1298" i="1"/>
  <c r="AU1298" i="1"/>
  <c r="AT1298" i="1"/>
  <c r="AS1298" i="1"/>
  <c r="AR1298" i="1"/>
  <c r="AQ1298" i="1"/>
  <c r="AP1298" i="1"/>
  <c r="AO1298" i="1"/>
  <c r="AN1298" i="1"/>
  <c r="AM1298" i="1"/>
  <c r="AL1298" i="1"/>
  <c r="BE1297" i="1"/>
  <c r="BD1297" i="1"/>
  <c r="BC1297" i="1"/>
  <c r="BB1297" i="1"/>
  <c r="BA1297" i="1"/>
  <c r="AZ1297" i="1"/>
  <c r="AY1297" i="1"/>
  <c r="AX1297" i="1"/>
  <c r="AW1297" i="1"/>
  <c r="AV1297" i="1"/>
  <c r="AU1297" i="1"/>
  <c r="AT1297" i="1"/>
  <c r="AS1297" i="1"/>
  <c r="AR1297" i="1"/>
  <c r="AQ1297" i="1"/>
  <c r="AP1297" i="1"/>
  <c r="AO1297" i="1"/>
  <c r="AN1297" i="1"/>
  <c r="AM1297" i="1"/>
  <c r="AL1297" i="1"/>
  <c r="BE1296" i="1"/>
  <c r="BD1296" i="1"/>
  <c r="BC1296" i="1"/>
  <c r="BB1296" i="1"/>
  <c r="BA1296" i="1"/>
  <c r="AZ1296" i="1"/>
  <c r="AY1296" i="1"/>
  <c r="AX1296" i="1"/>
  <c r="AW1296" i="1"/>
  <c r="AV1296" i="1"/>
  <c r="AU1296" i="1"/>
  <c r="AT1296" i="1"/>
  <c r="AS1296" i="1"/>
  <c r="AR1296" i="1"/>
  <c r="AQ1296" i="1"/>
  <c r="AP1296" i="1"/>
  <c r="AO1296" i="1"/>
  <c r="AN1296" i="1"/>
  <c r="AM1296" i="1"/>
  <c r="AL1296" i="1"/>
  <c r="BE1295" i="1"/>
  <c r="BD1295" i="1"/>
  <c r="BC1295" i="1"/>
  <c r="BB1295" i="1"/>
  <c r="BA1295" i="1"/>
  <c r="AZ1295" i="1"/>
  <c r="AY1295" i="1"/>
  <c r="AX1295" i="1"/>
  <c r="AW1295" i="1"/>
  <c r="AV1295" i="1"/>
  <c r="AU1295" i="1"/>
  <c r="AT1295" i="1"/>
  <c r="AS1295" i="1"/>
  <c r="AR1295" i="1"/>
  <c r="AQ1295" i="1"/>
  <c r="AP1295" i="1"/>
  <c r="AO1295" i="1"/>
  <c r="AN1295" i="1"/>
  <c r="AM1295" i="1"/>
  <c r="AL1295" i="1"/>
  <c r="BE1294" i="1"/>
  <c r="BD1294" i="1"/>
  <c r="BC1294" i="1"/>
  <c r="BB1294" i="1"/>
  <c r="BA1294" i="1"/>
  <c r="AZ1294" i="1"/>
  <c r="AY1294" i="1"/>
  <c r="AX1294" i="1"/>
  <c r="AW1294" i="1"/>
  <c r="AV1294" i="1"/>
  <c r="AU1294" i="1"/>
  <c r="AT1294" i="1"/>
  <c r="AS1294" i="1"/>
  <c r="AR1294" i="1"/>
  <c r="AQ1294" i="1"/>
  <c r="AP1294" i="1"/>
  <c r="AO1294" i="1"/>
  <c r="AN1294" i="1"/>
  <c r="AM1294" i="1"/>
  <c r="AL1294" i="1"/>
  <c r="BE1293" i="1"/>
  <c r="BD1293" i="1"/>
  <c r="BC1293" i="1"/>
  <c r="BB1293" i="1"/>
  <c r="BA1293" i="1"/>
  <c r="AZ1293" i="1"/>
  <c r="AY1293" i="1"/>
  <c r="AX1293" i="1"/>
  <c r="AW1293" i="1"/>
  <c r="AV1293" i="1"/>
  <c r="AU1293" i="1"/>
  <c r="AT1293" i="1"/>
  <c r="AS1293" i="1"/>
  <c r="AR1293" i="1"/>
  <c r="AQ1293" i="1"/>
  <c r="AP1293" i="1"/>
  <c r="AO1293" i="1"/>
  <c r="AN1293" i="1"/>
  <c r="AM1293" i="1"/>
  <c r="AL1293" i="1"/>
  <c r="BE1292" i="1"/>
  <c r="BD1292" i="1"/>
  <c r="BC1292" i="1"/>
  <c r="BB1292" i="1"/>
  <c r="BA1292" i="1"/>
  <c r="AZ1292" i="1"/>
  <c r="AY1292" i="1"/>
  <c r="AX1292" i="1"/>
  <c r="AW1292" i="1"/>
  <c r="AV1292" i="1"/>
  <c r="AU1292" i="1"/>
  <c r="AT1292" i="1"/>
  <c r="AS1292" i="1"/>
  <c r="AR1292" i="1"/>
  <c r="AQ1292" i="1"/>
  <c r="AP1292" i="1"/>
  <c r="AO1292" i="1"/>
  <c r="AN1292" i="1"/>
  <c r="AM1292" i="1"/>
  <c r="AL1292" i="1"/>
  <c r="BE1291" i="1"/>
  <c r="BD1291" i="1"/>
  <c r="BC1291" i="1"/>
  <c r="BB1291" i="1"/>
  <c r="BA1291" i="1"/>
  <c r="AZ1291" i="1"/>
  <c r="AY1291" i="1"/>
  <c r="AX1291" i="1"/>
  <c r="AW1291" i="1"/>
  <c r="AV1291" i="1"/>
  <c r="AU1291" i="1"/>
  <c r="AT1291" i="1"/>
  <c r="AS1291" i="1"/>
  <c r="AR1291" i="1"/>
  <c r="AQ1291" i="1"/>
  <c r="AP1291" i="1"/>
  <c r="AO1291" i="1"/>
  <c r="AN1291" i="1"/>
  <c r="AM1291" i="1"/>
  <c r="AL1291" i="1"/>
  <c r="BE1290" i="1"/>
  <c r="BD1290" i="1"/>
  <c r="BC1290" i="1"/>
  <c r="BB1290" i="1"/>
  <c r="BA1290" i="1"/>
  <c r="AZ1290" i="1"/>
  <c r="AY1290" i="1"/>
  <c r="AX1290" i="1"/>
  <c r="AW1290" i="1"/>
  <c r="AV1290" i="1"/>
  <c r="AU1290" i="1"/>
  <c r="AT1290" i="1"/>
  <c r="AS1290" i="1"/>
  <c r="AR1290" i="1"/>
  <c r="AQ1290" i="1"/>
  <c r="AP1290" i="1"/>
  <c r="AO1290" i="1"/>
  <c r="AN1290" i="1"/>
  <c r="AM1290" i="1"/>
  <c r="AL1290" i="1"/>
  <c r="BE1289" i="1"/>
  <c r="BD1289" i="1"/>
  <c r="BC1289" i="1"/>
  <c r="BB1289" i="1"/>
  <c r="BA1289" i="1"/>
  <c r="AZ1289" i="1"/>
  <c r="AY1289" i="1"/>
  <c r="AX1289" i="1"/>
  <c r="AW1289" i="1"/>
  <c r="AV1289" i="1"/>
  <c r="AU1289" i="1"/>
  <c r="AT1289" i="1"/>
  <c r="AS1289" i="1"/>
  <c r="AR1289" i="1"/>
  <c r="AQ1289" i="1"/>
  <c r="AP1289" i="1"/>
  <c r="AO1289" i="1"/>
  <c r="AN1289" i="1"/>
  <c r="AM1289" i="1"/>
  <c r="AL1289" i="1"/>
  <c r="BE1288" i="1"/>
  <c r="BD1288" i="1"/>
  <c r="BC1288" i="1"/>
  <c r="BB1288" i="1"/>
  <c r="BA1288" i="1"/>
  <c r="AZ1288" i="1"/>
  <c r="AY1288" i="1"/>
  <c r="AX1288" i="1"/>
  <c r="AW1288" i="1"/>
  <c r="AV1288" i="1"/>
  <c r="AU1288" i="1"/>
  <c r="AT1288" i="1"/>
  <c r="AS1288" i="1"/>
  <c r="AR1288" i="1"/>
  <c r="AQ1288" i="1"/>
  <c r="AP1288" i="1"/>
  <c r="AO1288" i="1"/>
  <c r="AN1288" i="1"/>
  <c r="AM1288" i="1"/>
  <c r="AL1288" i="1"/>
  <c r="BE1287" i="1"/>
  <c r="BD1287" i="1"/>
  <c r="BC1287" i="1"/>
  <c r="BB1287" i="1"/>
  <c r="BA1287" i="1"/>
  <c r="AZ1287" i="1"/>
  <c r="AY1287" i="1"/>
  <c r="AX1287" i="1"/>
  <c r="AW1287" i="1"/>
  <c r="AV1287" i="1"/>
  <c r="AU1287" i="1"/>
  <c r="AT1287" i="1"/>
  <c r="AS1287" i="1"/>
  <c r="AR1287" i="1"/>
  <c r="AQ1287" i="1"/>
  <c r="AP1287" i="1"/>
  <c r="AO1287" i="1"/>
  <c r="AN1287" i="1"/>
  <c r="AM1287" i="1"/>
  <c r="AL1287" i="1"/>
  <c r="BE1286" i="1"/>
  <c r="BD1286" i="1"/>
  <c r="BC1286" i="1"/>
  <c r="BB1286" i="1"/>
  <c r="BA1286" i="1"/>
  <c r="AZ1286" i="1"/>
  <c r="AY1286" i="1"/>
  <c r="AX1286" i="1"/>
  <c r="AW1286" i="1"/>
  <c r="AV1286" i="1"/>
  <c r="AU1286" i="1"/>
  <c r="AT1286" i="1"/>
  <c r="AS1286" i="1"/>
  <c r="AR1286" i="1"/>
  <c r="AQ1286" i="1"/>
  <c r="AP1286" i="1"/>
  <c r="AO1286" i="1"/>
  <c r="AN1286" i="1"/>
  <c r="AM1286" i="1"/>
  <c r="AL1286" i="1"/>
  <c r="BE1285" i="1"/>
  <c r="BD1285" i="1"/>
  <c r="BC1285" i="1"/>
  <c r="BB1285" i="1"/>
  <c r="BA1285" i="1"/>
  <c r="AZ1285" i="1"/>
  <c r="AY1285" i="1"/>
  <c r="AX1285" i="1"/>
  <c r="AW1285" i="1"/>
  <c r="AV1285" i="1"/>
  <c r="AU1285" i="1"/>
  <c r="AT1285" i="1"/>
  <c r="AS1285" i="1"/>
  <c r="AR1285" i="1"/>
  <c r="AQ1285" i="1"/>
  <c r="AP1285" i="1"/>
  <c r="AO1285" i="1"/>
  <c r="AN1285" i="1"/>
  <c r="AM1285" i="1"/>
  <c r="AL1285" i="1"/>
  <c r="BE1284" i="1"/>
  <c r="BD1284" i="1"/>
  <c r="BC1284" i="1"/>
  <c r="BB1284" i="1"/>
  <c r="BA1284" i="1"/>
  <c r="AZ1284" i="1"/>
  <c r="AY1284" i="1"/>
  <c r="AX1284" i="1"/>
  <c r="AW1284" i="1"/>
  <c r="AV1284" i="1"/>
  <c r="AU1284" i="1"/>
  <c r="AT1284" i="1"/>
  <c r="AS1284" i="1"/>
  <c r="AR1284" i="1"/>
  <c r="AQ1284" i="1"/>
  <c r="AP1284" i="1"/>
  <c r="AO1284" i="1"/>
  <c r="AN1284" i="1"/>
  <c r="AM1284" i="1"/>
  <c r="AL1284" i="1"/>
  <c r="BE1283" i="1"/>
  <c r="BD1283" i="1"/>
  <c r="BC1283" i="1"/>
  <c r="BB1283" i="1"/>
  <c r="BA1283" i="1"/>
  <c r="AZ1283" i="1"/>
  <c r="AY1283" i="1"/>
  <c r="AX1283" i="1"/>
  <c r="AW1283" i="1"/>
  <c r="AV1283" i="1"/>
  <c r="AU1283" i="1"/>
  <c r="AT1283" i="1"/>
  <c r="AS1283" i="1"/>
  <c r="AR1283" i="1"/>
  <c r="AQ1283" i="1"/>
  <c r="AP1283" i="1"/>
  <c r="AO1283" i="1"/>
  <c r="AN1283" i="1"/>
  <c r="AM1283" i="1"/>
  <c r="AL1283" i="1"/>
  <c r="BE1282" i="1"/>
  <c r="BD1282" i="1"/>
  <c r="BC1282" i="1"/>
  <c r="BB1282" i="1"/>
  <c r="BA1282" i="1"/>
  <c r="AZ1282" i="1"/>
  <c r="AY1282" i="1"/>
  <c r="AX1282" i="1"/>
  <c r="AW1282" i="1"/>
  <c r="AV1282" i="1"/>
  <c r="AU1282" i="1"/>
  <c r="AT1282" i="1"/>
  <c r="AS1282" i="1"/>
  <c r="AR1282" i="1"/>
  <c r="AQ1282" i="1"/>
  <c r="AP1282" i="1"/>
  <c r="AO1282" i="1"/>
  <c r="AN1282" i="1"/>
  <c r="AM1282" i="1"/>
  <c r="AL1282" i="1"/>
  <c r="BE1281" i="1"/>
  <c r="BD1281" i="1"/>
  <c r="BC1281" i="1"/>
  <c r="BB1281" i="1"/>
  <c r="BA1281" i="1"/>
  <c r="AZ1281" i="1"/>
  <c r="AY1281" i="1"/>
  <c r="AX1281" i="1"/>
  <c r="AW1281" i="1"/>
  <c r="AV1281" i="1"/>
  <c r="AU1281" i="1"/>
  <c r="AT1281" i="1"/>
  <c r="AS1281" i="1"/>
  <c r="AR1281" i="1"/>
  <c r="AQ1281" i="1"/>
  <c r="AP1281" i="1"/>
  <c r="AO1281" i="1"/>
  <c r="AN1281" i="1"/>
  <c r="AM1281" i="1"/>
  <c r="AL1281" i="1"/>
  <c r="BE1280" i="1"/>
  <c r="BD1280" i="1"/>
  <c r="BC1280" i="1"/>
  <c r="BB1280" i="1"/>
  <c r="BA1280" i="1"/>
  <c r="AZ1280" i="1"/>
  <c r="AY1280" i="1"/>
  <c r="AX1280" i="1"/>
  <c r="AW1280" i="1"/>
  <c r="AV1280" i="1"/>
  <c r="AU1280" i="1"/>
  <c r="AT1280" i="1"/>
  <c r="AS1280" i="1"/>
  <c r="AR1280" i="1"/>
  <c r="AQ1280" i="1"/>
  <c r="AP1280" i="1"/>
  <c r="AO1280" i="1"/>
  <c r="AN1280" i="1"/>
  <c r="AM1280" i="1"/>
  <c r="AL1280" i="1"/>
  <c r="BE1279" i="1"/>
  <c r="BD1279" i="1"/>
  <c r="BC1279" i="1"/>
  <c r="BB1279" i="1"/>
  <c r="BA1279" i="1"/>
  <c r="AZ1279" i="1"/>
  <c r="AY1279" i="1"/>
  <c r="AX1279" i="1"/>
  <c r="AW1279" i="1"/>
  <c r="AV1279" i="1"/>
  <c r="AU1279" i="1"/>
  <c r="AT1279" i="1"/>
  <c r="AS1279" i="1"/>
  <c r="AR1279" i="1"/>
  <c r="AQ1279" i="1"/>
  <c r="AP1279" i="1"/>
  <c r="AO1279" i="1"/>
  <c r="AN1279" i="1"/>
  <c r="AM1279" i="1"/>
  <c r="AL1279" i="1"/>
  <c r="BE1278" i="1"/>
  <c r="BD1278" i="1"/>
  <c r="BC1278" i="1"/>
  <c r="BB1278" i="1"/>
  <c r="BA1278" i="1"/>
  <c r="AZ1278" i="1"/>
  <c r="AY1278" i="1"/>
  <c r="AX1278" i="1"/>
  <c r="AW1278" i="1"/>
  <c r="AV1278" i="1"/>
  <c r="AU1278" i="1"/>
  <c r="AT1278" i="1"/>
  <c r="AS1278" i="1"/>
  <c r="AR1278" i="1"/>
  <c r="AQ1278" i="1"/>
  <c r="AP1278" i="1"/>
  <c r="AO1278" i="1"/>
  <c r="AN1278" i="1"/>
  <c r="AM1278" i="1"/>
  <c r="AL1278" i="1"/>
  <c r="BE1277" i="1"/>
  <c r="BD1277" i="1"/>
  <c r="BC1277" i="1"/>
  <c r="BB1277" i="1"/>
  <c r="BA1277" i="1"/>
  <c r="AZ1277" i="1"/>
  <c r="AY1277" i="1"/>
  <c r="AX1277" i="1"/>
  <c r="AW1277" i="1"/>
  <c r="AV1277" i="1"/>
  <c r="AU1277" i="1"/>
  <c r="AT1277" i="1"/>
  <c r="AS1277" i="1"/>
  <c r="AR1277" i="1"/>
  <c r="AQ1277" i="1"/>
  <c r="AP1277" i="1"/>
  <c r="AO1277" i="1"/>
  <c r="AN1277" i="1"/>
  <c r="AM1277" i="1"/>
  <c r="AL1277" i="1"/>
  <c r="BE1276" i="1"/>
  <c r="BD1276" i="1"/>
  <c r="BC1276" i="1"/>
  <c r="BB1276" i="1"/>
  <c r="BA1276" i="1"/>
  <c r="AZ1276" i="1"/>
  <c r="AY1276" i="1"/>
  <c r="AX1276" i="1"/>
  <c r="AW1276" i="1"/>
  <c r="AV1276" i="1"/>
  <c r="AU1276" i="1"/>
  <c r="AT1276" i="1"/>
  <c r="AS1276" i="1"/>
  <c r="AR1276" i="1"/>
  <c r="AQ1276" i="1"/>
  <c r="AP1276" i="1"/>
  <c r="AO1276" i="1"/>
  <c r="AN1276" i="1"/>
  <c r="AM1276" i="1"/>
  <c r="AL1276" i="1"/>
  <c r="BE1275" i="1"/>
  <c r="BD1275" i="1"/>
  <c r="BC1275" i="1"/>
  <c r="BB1275" i="1"/>
  <c r="BA1275" i="1"/>
  <c r="AZ1275" i="1"/>
  <c r="AY1275" i="1"/>
  <c r="AX1275" i="1"/>
  <c r="AW1275" i="1"/>
  <c r="AV1275" i="1"/>
  <c r="AU1275" i="1"/>
  <c r="AT1275" i="1"/>
  <c r="AS1275" i="1"/>
  <c r="AR1275" i="1"/>
  <c r="AQ1275" i="1"/>
  <c r="AP1275" i="1"/>
  <c r="AO1275" i="1"/>
  <c r="AN1275" i="1"/>
  <c r="AM1275" i="1"/>
  <c r="AL1275" i="1"/>
  <c r="BE1274" i="1"/>
  <c r="BD1274" i="1"/>
  <c r="BC1274" i="1"/>
  <c r="BB1274" i="1"/>
  <c r="BA1274" i="1"/>
  <c r="AZ1274" i="1"/>
  <c r="AY1274" i="1"/>
  <c r="AX1274" i="1"/>
  <c r="AW1274" i="1"/>
  <c r="AV1274" i="1"/>
  <c r="AU1274" i="1"/>
  <c r="AT1274" i="1"/>
  <c r="AS1274" i="1"/>
  <c r="AR1274" i="1"/>
  <c r="AQ1274" i="1"/>
  <c r="AP1274" i="1"/>
  <c r="AO1274" i="1"/>
  <c r="AN1274" i="1"/>
  <c r="AM1274" i="1"/>
  <c r="AL1274" i="1"/>
  <c r="BE1273" i="1"/>
  <c r="BD1273" i="1"/>
  <c r="BC1273" i="1"/>
  <c r="BB1273" i="1"/>
  <c r="BA1273" i="1"/>
  <c r="AZ1273" i="1"/>
  <c r="AY1273" i="1"/>
  <c r="AX1273" i="1"/>
  <c r="AW1273" i="1"/>
  <c r="AV1273" i="1"/>
  <c r="AU1273" i="1"/>
  <c r="AT1273" i="1"/>
  <c r="AS1273" i="1"/>
  <c r="AR1273" i="1"/>
  <c r="AQ1273" i="1"/>
  <c r="AP1273" i="1"/>
  <c r="AO1273" i="1"/>
  <c r="AN1273" i="1"/>
  <c r="AM1273" i="1"/>
  <c r="AL1273" i="1"/>
  <c r="BE1272" i="1"/>
  <c r="BD1272" i="1"/>
  <c r="BC1272" i="1"/>
  <c r="BB1272" i="1"/>
  <c r="BA1272" i="1"/>
  <c r="AZ1272" i="1"/>
  <c r="AY1272" i="1"/>
  <c r="AX1272" i="1"/>
  <c r="AW1272" i="1"/>
  <c r="AV1272" i="1"/>
  <c r="AU1272" i="1"/>
  <c r="AT1272" i="1"/>
  <c r="AS1272" i="1"/>
  <c r="AR1272" i="1"/>
  <c r="AQ1272" i="1"/>
  <c r="AP1272" i="1"/>
  <c r="AO1272" i="1"/>
  <c r="AN1272" i="1"/>
  <c r="AM1272" i="1"/>
  <c r="AL1272" i="1"/>
  <c r="BE1271" i="1"/>
  <c r="BD1271" i="1"/>
  <c r="BC1271" i="1"/>
  <c r="BB1271" i="1"/>
  <c r="BA1271" i="1"/>
  <c r="AZ1271" i="1"/>
  <c r="AY1271" i="1"/>
  <c r="AX1271" i="1"/>
  <c r="AW1271" i="1"/>
  <c r="AV1271" i="1"/>
  <c r="AU1271" i="1"/>
  <c r="AT1271" i="1"/>
  <c r="AS1271" i="1"/>
  <c r="AR1271" i="1"/>
  <c r="AQ1271" i="1"/>
  <c r="AP1271" i="1"/>
  <c r="AO1271" i="1"/>
  <c r="AN1271" i="1"/>
  <c r="AM1271" i="1"/>
  <c r="AL1271" i="1"/>
  <c r="BE1270" i="1"/>
  <c r="BD1270" i="1"/>
  <c r="BC1270" i="1"/>
  <c r="BB1270" i="1"/>
  <c r="BA1270" i="1"/>
  <c r="AZ1270" i="1"/>
  <c r="AY1270" i="1"/>
  <c r="AX1270" i="1"/>
  <c r="AW1270" i="1"/>
  <c r="AV1270" i="1"/>
  <c r="AU1270" i="1"/>
  <c r="AT1270" i="1"/>
  <c r="AS1270" i="1"/>
  <c r="AR1270" i="1"/>
  <c r="AQ1270" i="1"/>
  <c r="AP1270" i="1"/>
  <c r="AO1270" i="1"/>
  <c r="AN1270" i="1"/>
  <c r="AM1270" i="1"/>
  <c r="AL1270" i="1"/>
  <c r="BE1269" i="1"/>
  <c r="BD1269" i="1"/>
  <c r="BC1269" i="1"/>
  <c r="BB1269" i="1"/>
  <c r="BA1269" i="1"/>
  <c r="AZ1269" i="1"/>
  <c r="AY1269" i="1"/>
  <c r="AX1269" i="1"/>
  <c r="AW1269" i="1"/>
  <c r="AV1269" i="1"/>
  <c r="AU1269" i="1"/>
  <c r="AT1269" i="1"/>
  <c r="AS1269" i="1"/>
  <c r="AR1269" i="1"/>
  <c r="AQ1269" i="1"/>
  <c r="AP1269" i="1"/>
  <c r="AO1269" i="1"/>
  <c r="AN1269" i="1"/>
  <c r="AM1269" i="1"/>
  <c r="AL1269" i="1"/>
  <c r="BE1268" i="1"/>
  <c r="BD1268" i="1"/>
  <c r="BC1268" i="1"/>
  <c r="BB1268" i="1"/>
  <c r="BA1268" i="1"/>
  <c r="AZ1268" i="1"/>
  <c r="AY1268" i="1"/>
  <c r="AX1268" i="1"/>
  <c r="AW1268" i="1"/>
  <c r="AV1268" i="1"/>
  <c r="AU1268" i="1"/>
  <c r="AT1268" i="1"/>
  <c r="AS1268" i="1"/>
  <c r="AR1268" i="1"/>
  <c r="AQ1268" i="1"/>
  <c r="AP1268" i="1"/>
  <c r="AO1268" i="1"/>
  <c r="AN1268" i="1"/>
  <c r="AM1268" i="1"/>
  <c r="AL1268" i="1"/>
  <c r="BE1267" i="1"/>
  <c r="BD1267" i="1"/>
  <c r="BC1267" i="1"/>
  <c r="BB1267" i="1"/>
  <c r="BA1267" i="1"/>
  <c r="AZ1267" i="1"/>
  <c r="AY1267" i="1"/>
  <c r="AX1267" i="1"/>
  <c r="AW1267" i="1"/>
  <c r="AV1267" i="1"/>
  <c r="AU1267" i="1"/>
  <c r="AT1267" i="1"/>
  <c r="AS1267" i="1"/>
  <c r="AR1267" i="1"/>
  <c r="AQ1267" i="1"/>
  <c r="AP1267" i="1"/>
  <c r="AO1267" i="1"/>
  <c r="AN1267" i="1"/>
  <c r="AM1267" i="1"/>
  <c r="AL1267" i="1"/>
  <c r="BE1266" i="1"/>
  <c r="BD1266" i="1"/>
  <c r="BC1266" i="1"/>
  <c r="BB1266" i="1"/>
  <c r="BA1266" i="1"/>
  <c r="AZ1266" i="1"/>
  <c r="AY1266" i="1"/>
  <c r="AX1266" i="1"/>
  <c r="AW1266" i="1"/>
  <c r="AV1266" i="1"/>
  <c r="AU1266" i="1"/>
  <c r="AT1266" i="1"/>
  <c r="AS1266" i="1"/>
  <c r="AR1266" i="1"/>
  <c r="AQ1266" i="1"/>
  <c r="AP1266" i="1"/>
  <c r="AO1266" i="1"/>
  <c r="AN1266" i="1"/>
  <c r="AM1266" i="1"/>
  <c r="AL1266" i="1"/>
  <c r="BE1265" i="1"/>
  <c r="BD1265" i="1"/>
  <c r="BC1265" i="1"/>
  <c r="BB1265" i="1"/>
  <c r="BA1265" i="1"/>
  <c r="AZ1265" i="1"/>
  <c r="AY1265" i="1"/>
  <c r="AX1265" i="1"/>
  <c r="AW1265" i="1"/>
  <c r="AV1265" i="1"/>
  <c r="AU1265" i="1"/>
  <c r="AT1265" i="1"/>
  <c r="AS1265" i="1"/>
  <c r="AR1265" i="1"/>
  <c r="AQ1265" i="1"/>
  <c r="AP1265" i="1"/>
  <c r="AO1265" i="1"/>
  <c r="AN1265" i="1"/>
  <c r="AM1265" i="1"/>
  <c r="AL1265" i="1"/>
  <c r="BE1264" i="1"/>
  <c r="BD1264" i="1"/>
  <c r="BC1264" i="1"/>
  <c r="BB1264" i="1"/>
  <c r="BA1264" i="1"/>
  <c r="AZ1264" i="1"/>
  <c r="AY1264" i="1"/>
  <c r="AX1264" i="1"/>
  <c r="AW1264" i="1"/>
  <c r="AV1264" i="1"/>
  <c r="AU1264" i="1"/>
  <c r="AT1264" i="1"/>
  <c r="AS1264" i="1"/>
  <c r="AR1264" i="1"/>
  <c r="AQ1264" i="1"/>
  <c r="AP1264" i="1"/>
  <c r="AO1264" i="1"/>
  <c r="AN1264" i="1"/>
  <c r="AM1264" i="1"/>
  <c r="AL1264" i="1"/>
  <c r="BE1263" i="1"/>
  <c r="BD1263" i="1"/>
  <c r="BC1263" i="1"/>
  <c r="BB1263" i="1"/>
  <c r="BA1263" i="1"/>
  <c r="AZ1263" i="1"/>
  <c r="AY1263" i="1"/>
  <c r="AX1263" i="1"/>
  <c r="AW1263" i="1"/>
  <c r="AV1263" i="1"/>
  <c r="AU1263" i="1"/>
  <c r="AT1263" i="1"/>
  <c r="AS1263" i="1"/>
  <c r="AR1263" i="1"/>
  <c r="AQ1263" i="1"/>
  <c r="AP1263" i="1"/>
  <c r="AO1263" i="1"/>
  <c r="AN1263" i="1"/>
  <c r="AM1263" i="1"/>
  <c r="AL1263" i="1"/>
  <c r="BE1262" i="1"/>
  <c r="BD1262" i="1"/>
  <c r="BC1262" i="1"/>
  <c r="BB1262" i="1"/>
  <c r="BA1262" i="1"/>
  <c r="AZ1262" i="1"/>
  <c r="AY1262" i="1"/>
  <c r="AX1262" i="1"/>
  <c r="AW1262" i="1"/>
  <c r="AV1262" i="1"/>
  <c r="AU1262" i="1"/>
  <c r="AT1262" i="1"/>
  <c r="AS1262" i="1"/>
  <c r="AR1262" i="1"/>
  <c r="AQ1262" i="1"/>
  <c r="AP1262" i="1"/>
  <c r="AO1262" i="1"/>
  <c r="AN1262" i="1"/>
  <c r="AM1262" i="1"/>
  <c r="AL1262" i="1"/>
  <c r="BE1261" i="1"/>
  <c r="BD1261" i="1"/>
  <c r="BC1261" i="1"/>
  <c r="BB1261" i="1"/>
  <c r="BA1261" i="1"/>
  <c r="AZ1261" i="1"/>
  <c r="AY1261" i="1"/>
  <c r="AX1261" i="1"/>
  <c r="AW1261" i="1"/>
  <c r="AV1261" i="1"/>
  <c r="AU1261" i="1"/>
  <c r="AT1261" i="1"/>
  <c r="AS1261" i="1"/>
  <c r="AR1261" i="1"/>
  <c r="AQ1261" i="1"/>
  <c r="AP1261" i="1"/>
  <c r="AO1261" i="1"/>
  <c r="AN1261" i="1"/>
  <c r="AM1261" i="1"/>
  <c r="AL1261" i="1"/>
  <c r="BE1260" i="1"/>
  <c r="BD1260" i="1"/>
  <c r="BC1260" i="1"/>
  <c r="BB1260" i="1"/>
  <c r="BA1260" i="1"/>
  <c r="AZ1260" i="1"/>
  <c r="AY1260" i="1"/>
  <c r="AX1260" i="1"/>
  <c r="AW1260" i="1"/>
  <c r="AV1260" i="1"/>
  <c r="AU1260" i="1"/>
  <c r="AT1260" i="1"/>
  <c r="AS1260" i="1"/>
  <c r="AR1260" i="1"/>
  <c r="AQ1260" i="1"/>
  <c r="AP1260" i="1"/>
  <c r="AO1260" i="1"/>
  <c r="AN1260" i="1"/>
  <c r="AM1260" i="1"/>
  <c r="AL1260" i="1"/>
  <c r="BE1259" i="1"/>
  <c r="BD1259" i="1"/>
  <c r="BC1259" i="1"/>
  <c r="BB1259" i="1"/>
  <c r="BA1259" i="1"/>
  <c r="AZ1259" i="1"/>
  <c r="AY1259" i="1"/>
  <c r="AX1259" i="1"/>
  <c r="AW1259" i="1"/>
  <c r="AV1259" i="1"/>
  <c r="AU1259" i="1"/>
  <c r="AT1259" i="1"/>
  <c r="AS1259" i="1"/>
  <c r="AR1259" i="1"/>
  <c r="AQ1259" i="1"/>
  <c r="AP1259" i="1"/>
  <c r="AO1259" i="1"/>
  <c r="AN1259" i="1"/>
  <c r="AM1259" i="1"/>
  <c r="AL1259" i="1"/>
  <c r="BE1258" i="1"/>
  <c r="BD1258" i="1"/>
  <c r="BC1258" i="1"/>
  <c r="BB1258" i="1"/>
  <c r="BA1258" i="1"/>
  <c r="AZ1258" i="1"/>
  <c r="AY1258" i="1"/>
  <c r="AX1258" i="1"/>
  <c r="AW1258" i="1"/>
  <c r="AV1258" i="1"/>
  <c r="AU1258" i="1"/>
  <c r="AT1258" i="1"/>
  <c r="AS1258" i="1"/>
  <c r="AR1258" i="1"/>
  <c r="AQ1258" i="1"/>
  <c r="AP1258" i="1"/>
  <c r="AO1258" i="1"/>
  <c r="AN1258" i="1"/>
  <c r="AM1258" i="1"/>
  <c r="AL1258" i="1"/>
  <c r="BE1257" i="1"/>
  <c r="BD1257" i="1"/>
  <c r="BC1257" i="1"/>
  <c r="BB1257" i="1"/>
  <c r="BA1257" i="1"/>
  <c r="AZ1257" i="1"/>
  <c r="AY1257" i="1"/>
  <c r="AX1257" i="1"/>
  <c r="AW1257" i="1"/>
  <c r="AV1257" i="1"/>
  <c r="AU1257" i="1"/>
  <c r="AT1257" i="1"/>
  <c r="AS1257" i="1"/>
  <c r="AR1257" i="1"/>
  <c r="AQ1257" i="1"/>
  <c r="AP1257" i="1"/>
  <c r="AO1257" i="1"/>
  <c r="AN1257" i="1"/>
  <c r="AM1257" i="1"/>
  <c r="AL1257" i="1"/>
  <c r="BE1256" i="1"/>
  <c r="BD1256" i="1"/>
  <c r="BC1256" i="1"/>
  <c r="BB1256" i="1"/>
  <c r="BA1256" i="1"/>
  <c r="AZ1256" i="1"/>
  <c r="AY1256" i="1"/>
  <c r="AX1256" i="1"/>
  <c r="AW1256" i="1"/>
  <c r="AV1256" i="1"/>
  <c r="AU1256" i="1"/>
  <c r="AT1256" i="1"/>
  <c r="AS1256" i="1"/>
  <c r="AR1256" i="1"/>
  <c r="AQ1256" i="1"/>
  <c r="AP1256" i="1"/>
  <c r="AO1256" i="1"/>
  <c r="AN1256" i="1"/>
  <c r="AM1256" i="1"/>
  <c r="AL1256" i="1"/>
  <c r="BE1255" i="1"/>
  <c r="BD1255" i="1"/>
  <c r="BC1255" i="1"/>
  <c r="BB1255" i="1"/>
  <c r="BA1255" i="1"/>
  <c r="AZ1255" i="1"/>
  <c r="AY1255" i="1"/>
  <c r="AX1255" i="1"/>
  <c r="AW1255" i="1"/>
  <c r="AV1255" i="1"/>
  <c r="AU1255" i="1"/>
  <c r="AT1255" i="1"/>
  <c r="AS1255" i="1"/>
  <c r="AR1255" i="1"/>
  <c r="AQ1255" i="1"/>
  <c r="AP1255" i="1"/>
  <c r="AO1255" i="1"/>
  <c r="AN1255" i="1"/>
  <c r="AM1255" i="1"/>
  <c r="AL1255" i="1"/>
  <c r="BE1254" i="1"/>
  <c r="BD1254" i="1"/>
  <c r="BC1254" i="1"/>
  <c r="BB1254" i="1"/>
  <c r="BA1254" i="1"/>
  <c r="AZ1254" i="1"/>
  <c r="AY1254" i="1"/>
  <c r="AX1254" i="1"/>
  <c r="AW1254" i="1"/>
  <c r="AV1254" i="1"/>
  <c r="AU1254" i="1"/>
  <c r="AT1254" i="1"/>
  <c r="AS1254" i="1"/>
  <c r="AR1254" i="1"/>
  <c r="AQ1254" i="1"/>
  <c r="AP1254" i="1"/>
  <c r="AO1254" i="1"/>
  <c r="AN1254" i="1"/>
  <c r="AM1254" i="1"/>
  <c r="AL1254" i="1"/>
  <c r="BE1253" i="1"/>
  <c r="BD1253" i="1"/>
  <c r="BC1253" i="1"/>
  <c r="BB1253" i="1"/>
  <c r="BA1253" i="1"/>
  <c r="AZ1253" i="1"/>
  <c r="AY1253" i="1"/>
  <c r="AX1253" i="1"/>
  <c r="AW1253" i="1"/>
  <c r="AV1253" i="1"/>
  <c r="AU1253" i="1"/>
  <c r="AT1253" i="1"/>
  <c r="AS1253" i="1"/>
  <c r="AR1253" i="1"/>
  <c r="AQ1253" i="1"/>
  <c r="AP1253" i="1"/>
  <c r="AO1253" i="1"/>
  <c r="AN1253" i="1"/>
  <c r="AM1253" i="1"/>
  <c r="AL1253" i="1"/>
  <c r="BE1252" i="1"/>
  <c r="BD1252" i="1"/>
  <c r="BC1252" i="1"/>
  <c r="BB1252" i="1"/>
  <c r="BA1252" i="1"/>
  <c r="AZ1252" i="1"/>
  <c r="AY1252" i="1"/>
  <c r="AX1252" i="1"/>
  <c r="AW1252" i="1"/>
  <c r="AV1252" i="1"/>
  <c r="AU1252" i="1"/>
  <c r="AT1252" i="1"/>
  <c r="AS1252" i="1"/>
  <c r="AR1252" i="1"/>
  <c r="AQ1252" i="1"/>
  <c r="AP1252" i="1"/>
  <c r="AO1252" i="1"/>
  <c r="AN1252" i="1"/>
  <c r="AM1252" i="1"/>
  <c r="AL1252" i="1"/>
  <c r="BE1251" i="1"/>
  <c r="BD1251" i="1"/>
  <c r="BC1251" i="1"/>
  <c r="BB1251" i="1"/>
  <c r="BA1251" i="1"/>
  <c r="AZ1251" i="1"/>
  <c r="AY1251" i="1"/>
  <c r="AX1251" i="1"/>
  <c r="AW1251" i="1"/>
  <c r="AV1251" i="1"/>
  <c r="AU1251" i="1"/>
  <c r="AT1251" i="1"/>
  <c r="AS1251" i="1"/>
  <c r="AR1251" i="1"/>
  <c r="AQ1251" i="1"/>
  <c r="AP1251" i="1"/>
  <c r="AO1251" i="1"/>
  <c r="AN1251" i="1"/>
  <c r="AM1251" i="1"/>
  <c r="AL1251" i="1"/>
  <c r="BE1250" i="1"/>
  <c r="BD1250" i="1"/>
  <c r="BC1250" i="1"/>
  <c r="BB1250" i="1"/>
  <c r="BA1250" i="1"/>
  <c r="AZ1250" i="1"/>
  <c r="AY1250" i="1"/>
  <c r="AX1250" i="1"/>
  <c r="AW1250" i="1"/>
  <c r="AV1250" i="1"/>
  <c r="AU1250" i="1"/>
  <c r="AT1250" i="1"/>
  <c r="AS1250" i="1"/>
  <c r="AR1250" i="1"/>
  <c r="AQ1250" i="1"/>
  <c r="AP1250" i="1"/>
  <c r="AO1250" i="1"/>
  <c r="AN1250" i="1"/>
  <c r="AM1250" i="1"/>
  <c r="AL1250" i="1"/>
  <c r="BE1249" i="1"/>
  <c r="BD1249" i="1"/>
  <c r="BC1249" i="1"/>
  <c r="BB1249" i="1"/>
  <c r="BA1249" i="1"/>
  <c r="AZ1249" i="1"/>
  <c r="AY1249" i="1"/>
  <c r="AX1249" i="1"/>
  <c r="AW1249" i="1"/>
  <c r="AV1249" i="1"/>
  <c r="AU1249" i="1"/>
  <c r="AT1249" i="1"/>
  <c r="AS1249" i="1"/>
  <c r="AR1249" i="1"/>
  <c r="AQ1249" i="1"/>
  <c r="AP1249" i="1"/>
  <c r="AO1249" i="1"/>
  <c r="AN1249" i="1"/>
  <c r="AM1249" i="1"/>
  <c r="AL1249" i="1"/>
  <c r="BE1248" i="1"/>
  <c r="BD1248" i="1"/>
  <c r="BC1248" i="1"/>
  <c r="BB1248" i="1"/>
  <c r="BA1248" i="1"/>
  <c r="AZ1248" i="1"/>
  <c r="AY1248" i="1"/>
  <c r="AX1248" i="1"/>
  <c r="AW1248" i="1"/>
  <c r="AV1248" i="1"/>
  <c r="AU1248" i="1"/>
  <c r="AT1248" i="1"/>
  <c r="AS1248" i="1"/>
  <c r="AR1248" i="1"/>
  <c r="AQ1248" i="1"/>
  <c r="AP1248" i="1"/>
  <c r="AO1248" i="1"/>
  <c r="AN1248" i="1"/>
  <c r="AM1248" i="1"/>
  <c r="AL1248" i="1"/>
  <c r="BE1247" i="1"/>
  <c r="BD1247" i="1"/>
  <c r="BC1247" i="1"/>
  <c r="BB1247" i="1"/>
  <c r="BA1247" i="1"/>
  <c r="AZ1247" i="1"/>
  <c r="AY1247" i="1"/>
  <c r="AX1247" i="1"/>
  <c r="AW1247" i="1"/>
  <c r="AV1247" i="1"/>
  <c r="AU1247" i="1"/>
  <c r="AT1247" i="1"/>
  <c r="AS1247" i="1"/>
  <c r="AR1247" i="1"/>
  <c r="AQ1247" i="1"/>
  <c r="AP1247" i="1"/>
  <c r="AO1247" i="1"/>
  <c r="AN1247" i="1"/>
  <c r="AM1247" i="1"/>
  <c r="AL1247" i="1"/>
  <c r="BE1246" i="1"/>
  <c r="BD1246" i="1"/>
  <c r="BC1246" i="1"/>
  <c r="BB1246" i="1"/>
  <c r="BA1246" i="1"/>
  <c r="AZ1246" i="1"/>
  <c r="AY1246" i="1"/>
  <c r="AX1246" i="1"/>
  <c r="AW1246" i="1"/>
  <c r="AV1246" i="1"/>
  <c r="AU1246" i="1"/>
  <c r="AT1246" i="1"/>
  <c r="AS1246" i="1"/>
  <c r="AR1246" i="1"/>
  <c r="AQ1246" i="1"/>
  <c r="AP1246" i="1"/>
  <c r="AO1246" i="1"/>
  <c r="AN1246" i="1"/>
  <c r="AM1246" i="1"/>
  <c r="AL1246" i="1"/>
  <c r="BE1245" i="1"/>
  <c r="BD1245" i="1"/>
  <c r="BC1245" i="1"/>
  <c r="BB1245" i="1"/>
  <c r="BA1245" i="1"/>
  <c r="AZ1245" i="1"/>
  <c r="AY1245" i="1"/>
  <c r="AX1245" i="1"/>
  <c r="AW1245" i="1"/>
  <c r="AV1245" i="1"/>
  <c r="AU1245" i="1"/>
  <c r="AT1245" i="1"/>
  <c r="AS1245" i="1"/>
  <c r="AR1245" i="1"/>
  <c r="AQ1245" i="1"/>
  <c r="AP1245" i="1"/>
  <c r="AO1245" i="1"/>
  <c r="AN1245" i="1"/>
  <c r="AM1245" i="1"/>
  <c r="AL1245" i="1"/>
  <c r="BE1244" i="1"/>
  <c r="BD1244" i="1"/>
  <c r="BC1244" i="1"/>
  <c r="BB1244" i="1"/>
  <c r="BA1244" i="1"/>
  <c r="AZ1244" i="1"/>
  <c r="AY1244" i="1"/>
  <c r="AX1244" i="1"/>
  <c r="AW1244" i="1"/>
  <c r="AV1244" i="1"/>
  <c r="AU1244" i="1"/>
  <c r="AT1244" i="1"/>
  <c r="AS1244" i="1"/>
  <c r="AR1244" i="1"/>
  <c r="AQ1244" i="1"/>
  <c r="AP1244" i="1"/>
  <c r="AO1244" i="1"/>
  <c r="AN1244" i="1"/>
  <c r="AM1244" i="1"/>
  <c r="AL1244" i="1"/>
  <c r="BE1243" i="1"/>
  <c r="BD1243" i="1"/>
  <c r="BC1243" i="1"/>
  <c r="BB1243" i="1"/>
  <c r="BA1243" i="1"/>
  <c r="AZ1243" i="1"/>
  <c r="AY1243" i="1"/>
  <c r="AX1243" i="1"/>
  <c r="AW1243" i="1"/>
  <c r="AV1243" i="1"/>
  <c r="AU1243" i="1"/>
  <c r="AT1243" i="1"/>
  <c r="AS1243" i="1"/>
  <c r="AR1243" i="1"/>
  <c r="AQ1243" i="1"/>
  <c r="AP1243" i="1"/>
  <c r="AO1243" i="1"/>
  <c r="AN1243" i="1"/>
  <c r="AM1243" i="1"/>
  <c r="AL1243" i="1"/>
  <c r="BE1242" i="1"/>
  <c r="BD1242" i="1"/>
  <c r="BC1242" i="1"/>
  <c r="BB1242" i="1"/>
  <c r="BA1242" i="1"/>
  <c r="AZ1242" i="1"/>
  <c r="AY1242" i="1"/>
  <c r="AX1242" i="1"/>
  <c r="AW1242" i="1"/>
  <c r="AV1242" i="1"/>
  <c r="AU1242" i="1"/>
  <c r="AT1242" i="1"/>
  <c r="AS1242" i="1"/>
  <c r="AR1242" i="1"/>
  <c r="AQ1242" i="1"/>
  <c r="AP1242" i="1"/>
  <c r="AO1242" i="1"/>
  <c r="AN1242" i="1"/>
  <c r="AM1242" i="1"/>
  <c r="AL1242" i="1"/>
  <c r="BE1241" i="1"/>
  <c r="BD1241" i="1"/>
  <c r="BC1241" i="1"/>
  <c r="BB1241" i="1"/>
  <c r="BA1241" i="1"/>
  <c r="AZ1241" i="1"/>
  <c r="AY1241" i="1"/>
  <c r="AX1241" i="1"/>
  <c r="AW1241" i="1"/>
  <c r="AV1241" i="1"/>
  <c r="AU1241" i="1"/>
  <c r="AT1241" i="1"/>
  <c r="AS1241" i="1"/>
  <c r="AR1241" i="1"/>
  <c r="AQ1241" i="1"/>
  <c r="AP1241" i="1"/>
  <c r="AO1241" i="1"/>
  <c r="AN1241" i="1"/>
  <c r="AM1241" i="1"/>
  <c r="AL1241" i="1"/>
  <c r="BE1240" i="1"/>
  <c r="BD1240" i="1"/>
  <c r="BC1240" i="1"/>
  <c r="BB1240" i="1"/>
  <c r="BA1240" i="1"/>
  <c r="AZ1240" i="1"/>
  <c r="AY1240" i="1"/>
  <c r="AX1240" i="1"/>
  <c r="AW1240" i="1"/>
  <c r="AV1240" i="1"/>
  <c r="AU1240" i="1"/>
  <c r="AT1240" i="1"/>
  <c r="AS1240" i="1"/>
  <c r="AR1240" i="1"/>
  <c r="AQ1240" i="1"/>
  <c r="AP1240" i="1"/>
  <c r="AO1240" i="1"/>
  <c r="AN1240" i="1"/>
  <c r="AM1240" i="1"/>
  <c r="AL1240" i="1"/>
  <c r="BE1239" i="1"/>
  <c r="BD1239" i="1"/>
  <c r="BC1239" i="1"/>
  <c r="BB1239" i="1"/>
  <c r="BA1239" i="1"/>
  <c r="AZ1239" i="1"/>
  <c r="AY1239" i="1"/>
  <c r="AX1239" i="1"/>
  <c r="AW1239" i="1"/>
  <c r="AV1239" i="1"/>
  <c r="AU1239" i="1"/>
  <c r="AT1239" i="1"/>
  <c r="AS1239" i="1"/>
  <c r="AR1239" i="1"/>
  <c r="AQ1239" i="1"/>
  <c r="AP1239" i="1"/>
  <c r="AO1239" i="1"/>
  <c r="AN1239" i="1"/>
  <c r="AM1239" i="1"/>
  <c r="AL1239" i="1"/>
  <c r="BE1238" i="1"/>
  <c r="BD1238" i="1"/>
  <c r="BC1238" i="1"/>
  <c r="BB1238" i="1"/>
  <c r="BA1238" i="1"/>
  <c r="AZ1238" i="1"/>
  <c r="AY1238" i="1"/>
  <c r="AX1238" i="1"/>
  <c r="AW1238" i="1"/>
  <c r="AV1238" i="1"/>
  <c r="AU1238" i="1"/>
  <c r="AT1238" i="1"/>
  <c r="AS1238" i="1"/>
  <c r="AR1238" i="1"/>
  <c r="AQ1238" i="1"/>
  <c r="AP1238" i="1"/>
  <c r="AO1238" i="1"/>
  <c r="AN1238" i="1"/>
  <c r="AM1238" i="1"/>
  <c r="AL1238" i="1"/>
  <c r="BE1237" i="1"/>
  <c r="BD1237" i="1"/>
  <c r="BC1237" i="1"/>
  <c r="BB1237" i="1"/>
  <c r="BA1237" i="1"/>
  <c r="AZ1237" i="1"/>
  <c r="AY1237" i="1"/>
  <c r="AX1237" i="1"/>
  <c r="AW1237" i="1"/>
  <c r="AV1237" i="1"/>
  <c r="AU1237" i="1"/>
  <c r="AT1237" i="1"/>
  <c r="AS1237" i="1"/>
  <c r="AR1237" i="1"/>
  <c r="AQ1237" i="1"/>
  <c r="AP1237" i="1"/>
  <c r="AO1237" i="1"/>
  <c r="AN1237" i="1"/>
  <c r="AM1237" i="1"/>
  <c r="AL1237" i="1"/>
  <c r="BE1236" i="1"/>
  <c r="BD1236" i="1"/>
  <c r="BC1236" i="1"/>
  <c r="BB1236" i="1"/>
  <c r="BA1236" i="1"/>
  <c r="AZ1236" i="1"/>
  <c r="AY1236" i="1"/>
  <c r="AX1236" i="1"/>
  <c r="AW1236" i="1"/>
  <c r="AV1236" i="1"/>
  <c r="AU1236" i="1"/>
  <c r="AT1236" i="1"/>
  <c r="AS1236" i="1"/>
  <c r="AR1236" i="1"/>
  <c r="AQ1236" i="1"/>
  <c r="AP1236" i="1"/>
  <c r="AO1236" i="1"/>
  <c r="AN1236" i="1"/>
  <c r="AM1236" i="1"/>
  <c r="AL1236" i="1"/>
  <c r="BE1235" i="1"/>
  <c r="BD1235" i="1"/>
  <c r="BC1235" i="1"/>
  <c r="BB1235" i="1"/>
  <c r="BA1235" i="1"/>
  <c r="AZ1235" i="1"/>
  <c r="AY1235" i="1"/>
  <c r="AX1235" i="1"/>
  <c r="AW1235" i="1"/>
  <c r="AV1235" i="1"/>
  <c r="AU1235" i="1"/>
  <c r="AT1235" i="1"/>
  <c r="AS1235" i="1"/>
  <c r="AR1235" i="1"/>
  <c r="AQ1235" i="1"/>
  <c r="AP1235" i="1"/>
  <c r="AO1235" i="1"/>
  <c r="AN1235" i="1"/>
  <c r="AM1235" i="1"/>
  <c r="AL1235" i="1"/>
  <c r="BE1234" i="1"/>
  <c r="BD1234" i="1"/>
  <c r="BC1234" i="1"/>
  <c r="BB1234" i="1"/>
  <c r="BA1234" i="1"/>
  <c r="AZ1234" i="1"/>
  <c r="AY1234" i="1"/>
  <c r="AX1234" i="1"/>
  <c r="AW1234" i="1"/>
  <c r="AV1234" i="1"/>
  <c r="AU1234" i="1"/>
  <c r="AT1234" i="1"/>
  <c r="AS1234" i="1"/>
  <c r="AR1234" i="1"/>
  <c r="AQ1234" i="1"/>
  <c r="AP1234" i="1"/>
  <c r="AO1234" i="1"/>
  <c r="AN1234" i="1"/>
  <c r="AM1234" i="1"/>
  <c r="AL1234" i="1"/>
  <c r="BE1233" i="1"/>
  <c r="BD1233" i="1"/>
  <c r="BC1233" i="1"/>
  <c r="BB1233" i="1"/>
  <c r="BA1233" i="1"/>
  <c r="AZ1233" i="1"/>
  <c r="AY1233" i="1"/>
  <c r="AX1233" i="1"/>
  <c r="AW1233" i="1"/>
  <c r="AV1233" i="1"/>
  <c r="AU1233" i="1"/>
  <c r="AT1233" i="1"/>
  <c r="AS1233" i="1"/>
  <c r="AR1233" i="1"/>
  <c r="AQ1233" i="1"/>
  <c r="AP1233" i="1"/>
  <c r="AO1233" i="1"/>
  <c r="AN1233" i="1"/>
  <c r="AM1233" i="1"/>
  <c r="AL1233" i="1"/>
  <c r="BE1232" i="1"/>
  <c r="BD1232" i="1"/>
  <c r="BC1232" i="1"/>
  <c r="BB1232" i="1"/>
  <c r="BA1232" i="1"/>
  <c r="AZ1232" i="1"/>
  <c r="AY1232" i="1"/>
  <c r="AX1232" i="1"/>
  <c r="AW1232" i="1"/>
  <c r="AV1232" i="1"/>
  <c r="AU1232" i="1"/>
  <c r="AT1232" i="1"/>
  <c r="AS1232" i="1"/>
  <c r="AR1232" i="1"/>
  <c r="AQ1232" i="1"/>
  <c r="AP1232" i="1"/>
  <c r="AO1232" i="1"/>
  <c r="AN1232" i="1"/>
  <c r="AM1232" i="1"/>
  <c r="AL1232" i="1"/>
  <c r="BE1231" i="1"/>
  <c r="BD1231" i="1"/>
  <c r="BC1231" i="1"/>
  <c r="BB1231" i="1"/>
  <c r="BA1231" i="1"/>
  <c r="AZ1231" i="1"/>
  <c r="AY1231" i="1"/>
  <c r="AX1231" i="1"/>
  <c r="AW1231" i="1"/>
  <c r="AV1231" i="1"/>
  <c r="AU1231" i="1"/>
  <c r="AT1231" i="1"/>
  <c r="AS1231" i="1"/>
  <c r="AR1231" i="1"/>
  <c r="AQ1231" i="1"/>
  <c r="AP1231" i="1"/>
  <c r="AO1231" i="1"/>
  <c r="AN1231" i="1"/>
  <c r="AM1231" i="1"/>
  <c r="AL1231" i="1"/>
  <c r="BE1230" i="1"/>
  <c r="BD1230" i="1"/>
  <c r="BC1230" i="1"/>
  <c r="BB1230" i="1"/>
  <c r="BA1230" i="1"/>
  <c r="AZ1230" i="1"/>
  <c r="AY1230" i="1"/>
  <c r="AX1230" i="1"/>
  <c r="AW1230" i="1"/>
  <c r="AV1230" i="1"/>
  <c r="AU1230" i="1"/>
  <c r="AT1230" i="1"/>
  <c r="AS1230" i="1"/>
  <c r="AR1230" i="1"/>
  <c r="AQ1230" i="1"/>
  <c r="AP1230" i="1"/>
  <c r="AO1230" i="1"/>
  <c r="AN1230" i="1"/>
  <c r="AM1230" i="1"/>
  <c r="AL1230" i="1"/>
  <c r="BE1229" i="1"/>
  <c r="BD1229" i="1"/>
  <c r="BC1229" i="1"/>
  <c r="BB1229" i="1"/>
  <c r="BA1229" i="1"/>
  <c r="AZ1229" i="1"/>
  <c r="AY1229" i="1"/>
  <c r="AX1229" i="1"/>
  <c r="AW1229" i="1"/>
  <c r="AV1229" i="1"/>
  <c r="AU1229" i="1"/>
  <c r="AT1229" i="1"/>
  <c r="AS1229" i="1"/>
  <c r="AR1229" i="1"/>
  <c r="AQ1229" i="1"/>
  <c r="AP1229" i="1"/>
  <c r="AO1229" i="1"/>
  <c r="AN1229" i="1"/>
  <c r="AM1229" i="1"/>
  <c r="AL1229" i="1"/>
  <c r="BE1228" i="1"/>
  <c r="BD1228" i="1"/>
  <c r="BC1228" i="1"/>
  <c r="BB1228" i="1"/>
  <c r="BA1228" i="1"/>
  <c r="AZ1228" i="1"/>
  <c r="AY1228" i="1"/>
  <c r="AX1228" i="1"/>
  <c r="AW1228" i="1"/>
  <c r="AV1228" i="1"/>
  <c r="AU1228" i="1"/>
  <c r="AT1228" i="1"/>
  <c r="AS1228" i="1"/>
  <c r="AR1228" i="1"/>
  <c r="AQ1228" i="1"/>
  <c r="AP1228" i="1"/>
  <c r="AO1228" i="1"/>
  <c r="AN1228" i="1"/>
  <c r="AM1228" i="1"/>
  <c r="AL1228" i="1"/>
  <c r="BE1227" i="1"/>
  <c r="BD1227" i="1"/>
  <c r="BC1227" i="1"/>
  <c r="BB1227" i="1"/>
  <c r="BA1227" i="1"/>
  <c r="AZ1227" i="1"/>
  <c r="AY1227" i="1"/>
  <c r="AX1227" i="1"/>
  <c r="AW1227" i="1"/>
  <c r="AV1227" i="1"/>
  <c r="AU1227" i="1"/>
  <c r="AT1227" i="1"/>
  <c r="AS1227" i="1"/>
  <c r="AR1227" i="1"/>
  <c r="AQ1227" i="1"/>
  <c r="AP1227" i="1"/>
  <c r="AO1227" i="1"/>
  <c r="AN1227" i="1"/>
  <c r="AM1227" i="1"/>
  <c r="AL1227" i="1"/>
  <c r="BE1226" i="1"/>
  <c r="BD1226" i="1"/>
  <c r="BC1226" i="1"/>
  <c r="BB1226" i="1"/>
  <c r="BA1226" i="1"/>
  <c r="AZ1226" i="1"/>
  <c r="AY1226" i="1"/>
  <c r="AX1226" i="1"/>
  <c r="AW1226" i="1"/>
  <c r="AV1226" i="1"/>
  <c r="AU1226" i="1"/>
  <c r="AT1226" i="1"/>
  <c r="AS1226" i="1"/>
  <c r="AR1226" i="1"/>
  <c r="AQ1226" i="1"/>
  <c r="AP1226" i="1"/>
  <c r="AO1226" i="1"/>
  <c r="AN1226" i="1"/>
  <c r="AM1226" i="1"/>
  <c r="AL1226" i="1"/>
  <c r="BE1225" i="1"/>
  <c r="BD1225" i="1"/>
  <c r="BC1225" i="1"/>
  <c r="BB1225" i="1"/>
  <c r="BA1225" i="1"/>
  <c r="AZ1225" i="1"/>
  <c r="AY1225" i="1"/>
  <c r="AX1225" i="1"/>
  <c r="AW1225" i="1"/>
  <c r="AV1225" i="1"/>
  <c r="AU1225" i="1"/>
  <c r="AT1225" i="1"/>
  <c r="AS1225" i="1"/>
  <c r="AR1225" i="1"/>
  <c r="AQ1225" i="1"/>
  <c r="AP1225" i="1"/>
  <c r="AO1225" i="1"/>
  <c r="AN1225" i="1"/>
  <c r="AM1225" i="1"/>
  <c r="AL1225" i="1"/>
  <c r="BE1224" i="1"/>
  <c r="BD1224" i="1"/>
  <c r="BC1224" i="1"/>
  <c r="BB1224" i="1"/>
  <c r="BA1224" i="1"/>
  <c r="AZ1224" i="1"/>
  <c r="AY1224" i="1"/>
  <c r="AX1224" i="1"/>
  <c r="AW1224" i="1"/>
  <c r="AV1224" i="1"/>
  <c r="AU1224" i="1"/>
  <c r="AT1224" i="1"/>
  <c r="AS1224" i="1"/>
  <c r="AR1224" i="1"/>
  <c r="AQ1224" i="1"/>
  <c r="AP1224" i="1"/>
  <c r="AO1224" i="1"/>
  <c r="AN1224" i="1"/>
  <c r="AM1224" i="1"/>
  <c r="AL1224" i="1"/>
  <c r="BE1223" i="1"/>
  <c r="BD1223" i="1"/>
  <c r="BC1223" i="1"/>
  <c r="BB1223" i="1"/>
  <c r="BA1223" i="1"/>
  <c r="AZ1223" i="1"/>
  <c r="AY1223" i="1"/>
  <c r="AX1223" i="1"/>
  <c r="AW1223" i="1"/>
  <c r="AV1223" i="1"/>
  <c r="AU1223" i="1"/>
  <c r="AT1223" i="1"/>
  <c r="AS1223" i="1"/>
  <c r="AR1223" i="1"/>
  <c r="AQ1223" i="1"/>
  <c r="AP1223" i="1"/>
  <c r="AO1223" i="1"/>
  <c r="AN1223" i="1"/>
  <c r="AM1223" i="1"/>
  <c r="AL1223" i="1"/>
  <c r="BE1222" i="1"/>
  <c r="BD1222" i="1"/>
  <c r="BC1222" i="1"/>
  <c r="BB1222" i="1"/>
  <c r="BA1222" i="1"/>
  <c r="AZ1222" i="1"/>
  <c r="AY1222" i="1"/>
  <c r="AX1222" i="1"/>
  <c r="AW1222" i="1"/>
  <c r="AV1222" i="1"/>
  <c r="AU1222" i="1"/>
  <c r="AT1222" i="1"/>
  <c r="AS1222" i="1"/>
  <c r="AR1222" i="1"/>
  <c r="AQ1222" i="1"/>
  <c r="AP1222" i="1"/>
  <c r="AO1222" i="1"/>
  <c r="AN1222" i="1"/>
  <c r="AM1222" i="1"/>
  <c r="AL1222" i="1"/>
  <c r="BE1221" i="1"/>
  <c r="BD1221" i="1"/>
  <c r="BC1221" i="1"/>
  <c r="BB1221" i="1"/>
  <c r="BA1221" i="1"/>
  <c r="AZ1221" i="1"/>
  <c r="AY1221" i="1"/>
  <c r="AX1221" i="1"/>
  <c r="AW1221" i="1"/>
  <c r="AV1221" i="1"/>
  <c r="AU1221" i="1"/>
  <c r="AT1221" i="1"/>
  <c r="AS1221" i="1"/>
  <c r="AR1221" i="1"/>
  <c r="AQ1221" i="1"/>
  <c r="AP1221" i="1"/>
  <c r="AO1221" i="1"/>
  <c r="AN1221" i="1"/>
  <c r="AM1221" i="1"/>
  <c r="AL1221" i="1"/>
  <c r="BE1220" i="1"/>
  <c r="BD1220" i="1"/>
  <c r="BC1220" i="1"/>
  <c r="BB1220" i="1"/>
  <c r="BA1220" i="1"/>
  <c r="AZ1220" i="1"/>
  <c r="AY1220" i="1"/>
  <c r="AX1220" i="1"/>
  <c r="AW1220" i="1"/>
  <c r="AV1220" i="1"/>
  <c r="AU1220" i="1"/>
  <c r="AT1220" i="1"/>
  <c r="AS1220" i="1"/>
  <c r="AR1220" i="1"/>
  <c r="AQ1220" i="1"/>
  <c r="AP1220" i="1"/>
  <c r="AO1220" i="1"/>
  <c r="AN1220" i="1"/>
  <c r="AM1220" i="1"/>
  <c r="AL1220" i="1"/>
  <c r="BE1219" i="1"/>
  <c r="BD1219" i="1"/>
  <c r="BC1219" i="1"/>
  <c r="BB1219" i="1"/>
  <c r="BA1219" i="1"/>
  <c r="AZ1219" i="1"/>
  <c r="AY1219" i="1"/>
  <c r="AX1219" i="1"/>
  <c r="AW1219" i="1"/>
  <c r="AV1219" i="1"/>
  <c r="AU1219" i="1"/>
  <c r="AT1219" i="1"/>
  <c r="AS1219" i="1"/>
  <c r="AR1219" i="1"/>
  <c r="AQ1219" i="1"/>
  <c r="AP1219" i="1"/>
  <c r="AO1219" i="1"/>
  <c r="AN1219" i="1"/>
  <c r="AM1219" i="1"/>
  <c r="AL1219" i="1"/>
  <c r="BE1218" i="1"/>
  <c r="BD1218" i="1"/>
  <c r="BC1218" i="1"/>
  <c r="BB1218" i="1"/>
  <c r="BA1218" i="1"/>
  <c r="AZ1218" i="1"/>
  <c r="AY1218" i="1"/>
  <c r="AX1218" i="1"/>
  <c r="AW1218" i="1"/>
  <c r="AV1218" i="1"/>
  <c r="AU1218" i="1"/>
  <c r="AT1218" i="1"/>
  <c r="AS1218" i="1"/>
  <c r="AR1218" i="1"/>
  <c r="AQ1218" i="1"/>
  <c r="AP1218" i="1"/>
  <c r="AO1218" i="1"/>
  <c r="AN1218" i="1"/>
  <c r="AM1218" i="1"/>
  <c r="AL1218" i="1"/>
  <c r="BE1217" i="1"/>
  <c r="BD1217" i="1"/>
  <c r="BC1217" i="1"/>
  <c r="BB1217" i="1"/>
  <c r="BA1217" i="1"/>
  <c r="AZ1217" i="1"/>
  <c r="AY1217" i="1"/>
  <c r="AX1217" i="1"/>
  <c r="AW1217" i="1"/>
  <c r="AV1217" i="1"/>
  <c r="AU1217" i="1"/>
  <c r="AT1217" i="1"/>
  <c r="AS1217" i="1"/>
  <c r="AR1217" i="1"/>
  <c r="AQ1217" i="1"/>
  <c r="AP1217" i="1"/>
  <c r="AO1217" i="1"/>
  <c r="AN1217" i="1"/>
  <c r="AM1217" i="1"/>
  <c r="AL1217" i="1"/>
  <c r="BE1216" i="1"/>
  <c r="BD1216" i="1"/>
  <c r="BC1216" i="1"/>
  <c r="BB1216" i="1"/>
  <c r="BA1216" i="1"/>
  <c r="AZ1216" i="1"/>
  <c r="AY1216" i="1"/>
  <c r="AX1216" i="1"/>
  <c r="AW1216" i="1"/>
  <c r="AV1216" i="1"/>
  <c r="AU1216" i="1"/>
  <c r="AT1216" i="1"/>
  <c r="AS1216" i="1"/>
  <c r="AR1216" i="1"/>
  <c r="AQ1216" i="1"/>
  <c r="AP1216" i="1"/>
  <c r="AO1216" i="1"/>
  <c r="AN1216" i="1"/>
  <c r="AM1216" i="1"/>
  <c r="AL1216" i="1"/>
  <c r="BE1215" i="1"/>
  <c r="BD1215" i="1"/>
  <c r="BC1215" i="1"/>
  <c r="BB1215" i="1"/>
  <c r="BA1215" i="1"/>
  <c r="AZ1215" i="1"/>
  <c r="AY1215" i="1"/>
  <c r="AX1215" i="1"/>
  <c r="AW1215" i="1"/>
  <c r="AV1215" i="1"/>
  <c r="AU1215" i="1"/>
  <c r="AT1215" i="1"/>
  <c r="AS1215" i="1"/>
  <c r="AR1215" i="1"/>
  <c r="AQ1215" i="1"/>
  <c r="AP1215" i="1"/>
  <c r="AO1215" i="1"/>
  <c r="AN1215" i="1"/>
  <c r="AM1215" i="1"/>
  <c r="AL1215" i="1"/>
  <c r="BE1214" i="1"/>
  <c r="BD1214" i="1"/>
  <c r="BC1214" i="1"/>
  <c r="BB1214" i="1"/>
  <c r="BA1214" i="1"/>
  <c r="AZ1214" i="1"/>
  <c r="AY1214" i="1"/>
  <c r="AX1214" i="1"/>
  <c r="AW1214" i="1"/>
  <c r="AV1214" i="1"/>
  <c r="AU1214" i="1"/>
  <c r="AT1214" i="1"/>
  <c r="AS1214" i="1"/>
  <c r="AR1214" i="1"/>
  <c r="AQ1214" i="1"/>
  <c r="AP1214" i="1"/>
  <c r="AO1214" i="1"/>
  <c r="AN1214" i="1"/>
  <c r="AM1214" i="1"/>
  <c r="AL1214" i="1"/>
  <c r="BE1213" i="1"/>
  <c r="BD1213" i="1"/>
  <c r="BC1213" i="1"/>
  <c r="BB1213" i="1"/>
  <c r="BA1213" i="1"/>
  <c r="AZ1213" i="1"/>
  <c r="AY1213" i="1"/>
  <c r="AX1213" i="1"/>
  <c r="AW1213" i="1"/>
  <c r="AV1213" i="1"/>
  <c r="AU1213" i="1"/>
  <c r="AT1213" i="1"/>
  <c r="AS1213" i="1"/>
  <c r="AR1213" i="1"/>
  <c r="AQ1213" i="1"/>
  <c r="AP1213" i="1"/>
  <c r="AO1213" i="1"/>
  <c r="AN1213" i="1"/>
  <c r="AM1213" i="1"/>
  <c r="AL1213" i="1"/>
  <c r="BE1212" i="1"/>
  <c r="BD1212" i="1"/>
  <c r="BC1212" i="1"/>
  <c r="BB1212" i="1"/>
  <c r="BA1212" i="1"/>
  <c r="AZ1212" i="1"/>
  <c r="AY1212" i="1"/>
  <c r="AX1212" i="1"/>
  <c r="AW1212" i="1"/>
  <c r="AV1212" i="1"/>
  <c r="AU1212" i="1"/>
  <c r="AT1212" i="1"/>
  <c r="AS1212" i="1"/>
  <c r="AR1212" i="1"/>
  <c r="AQ1212" i="1"/>
  <c r="AP1212" i="1"/>
  <c r="AO1212" i="1"/>
  <c r="AN1212" i="1"/>
  <c r="AM1212" i="1"/>
  <c r="AL1212" i="1"/>
  <c r="BE1211" i="1"/>
  <c r="BD1211" i="1"/>
  <c r="BC1211" i="1"/>
  <c r="BB1211" i="1"/>
  <c r="BA1211" i="1"/>
  <c r="AZ1211" i="1"/>
  <c r="AY1211" i="1"/>
  <c r="AX1211" i="1"/>
  <c r="AW1211" i="1"/>
  <c r="AV1211" i="1"/>
  <c r="AU1211" i="1"/>
  <c r="AT1211" i="1"/>
  <c r="AS1211" i="1"/>
  <c r="AR1211" i="1"/>
  <c r="AQ1211" i="1"/>
  <c r="AP1211" i="1"/>
  <c r="AO1211" i="1"/>
  <c r="AN1211" i="1"/>
  <c r="AM1211" i="1"/>
  <c r="AL1211" i="1"/>
  <c r="BE1210" i="1"/>
  <c r="BD1210" i="1"/>
  <c r="BC1210" i="1"/>
  <c r="BB1210" i="1"/>
  <c r="BA1210" i="1"/>
  <c r="AZ1210" i="1"/>
  <c r="AY1210" i="1"/>
  <c r="AX1210" i="1"/>
  <c r="AW1210" i="1"/>
  <c r="AV1210" i="1"/>
  <c r="AU1210" i="1"/>
  <c r="AT1210" i="1"/>
  <c r="AS1210" i="1"/>
  <c r="AR1210" i="1"/>
  <c r="AQ1210" i="1"/>
  <c r="AP1210" i="1"/>
  <c r="AO1210" i="1"/>
  <c r="AN1210" i="1"/>
  <c r="AM1210" i="1"/>
  <c r="AL1210" i="1"/>
  <c r="BE1209" i="1"/>
  <c r="BD1209" i="1"/>
  <c r="BC1209" i="1"/>
  <c r="BB1209" i="1"/>
  <c r="BA1209" i="1"/>
  <c r="AZ1209" i="1"/>
  <c r="AY1209" i="1"/>
  <c r="AX1209" i="1"/>
  <c r="AW1209" i="1"/>
  <c r="AV1209" i="1"/>
  <c r="AU1209" i="1"/>
  <c r="AT1209" i="1"/>
  <c r="AS1209" i="1"/>
  <c r="AR1209" i="1"/>
  <c r="AQ1209" i="1"/>
  <c r="AP1209" i="1"/>
  <c r="AO1209" i="1"/>
  <c r="AN1209" i="1"/>
  <c r="AM1209" i="1"/>
  <c r="AL1209" i="1"/>
  <c r="BE1208" i="1"/>
  <c r="BD1208" i="1"/>
  <c r="BC1208" i="1"/>
  <c r="BB1208" i="1"/>
  <c r="BA1208" i="1"/>
  <c r="AZ1208" i="1"/>
  <c r="AY1208" i="1"/>
  <c r="AX1208" i="1"/>
  <c r="AW1208" i="1"/>
  <c r="AV1208" i="1"/>
  <c r="AU1208" i="1"/>
  <c r="AT1208" i="1"/>
  <c r="AS1208" i="1"/>
  <c r="AR1208" i="1"/>
  <c r="AQ1208" i="1"/>
  <c r="AP1208" i="1"/>
  <c r="AO1208" i="1"/>
  <c r="AN1208" i="1"/>
  <c r="AM1208" i="1"/>
  <c r="AL1208" i="1"/>
  <c r="BE1207" i="1"/>
  <c r="BD1207" i="1"/>
  <c r="BC1207" i="1"/>
  <c r="BB1207" i="1"/>
  <c r="BA1207" i="1"/>
  <c r="AZ1207" i="1"/>
  <c r="AY1207" i="1"/>
  <c r="AX1207" i="1"/>
  <c r="AW1207" i="1"/>
  <c r="AV1207" i="1"/>
  <c r="AU1207" i="1"/>
  <c r="AT1207" i="1"/>
  <c r="AS1207" i="1"/>
  <c r="AR1207" i="1"/>
  <c r="AQ1207" i="1"/>
  <c r="AP1207" i="1"/>
  <c r="AO1207" i="1"/>
  <c r="AN1207" i="1"/>
  <c r="AM1207" i="1"/>
  <c r="AL1207" i="1"/>
  <c r="BE1206" i="1"/>
  <c r="BD1206" i="1"/>
  <c r="BC1206" i="1"/>
  <c r="BB1206" i="1"/>
  <c r="BA1206" i="1"/>
  <c r="AZ1206" i="1"/>
  <c r="AY1206" i="1"/>
  <c r="AX1206" i="1"/>
  <c r="AW1206" i="1"/>
  <c r="AV1206" i="1"/>
  <c r="AU1206" i="1"/>
  <c r="AT1206" i="1"/>
  <c r="AS1206" i="1"/>
  <c r="AR1206" i="1"/>
  <c r="AQ1206" i="1"/>
  <c r="AP1206" i="1"/>
  <c r="AO1206" i="1"/>
  <c r="AN1206" i="1"/>
  <c r="AM1206" i="1"/>
  <c r="AL1206" i="1"/>
  <c r="BE1205" i="1"/>
  <c r="BD1205" i="1"/>
  <c r="BC1205" i="1"/>
  <c r="BB1205" i="1"/>
  <c r="BA1205" i="1"/>
  <c r="AZ1205" i="1"/>
  <c r="AY1205" i="1"/>
  <c r="AX1205" i="1"/>
  <c r="AW1205" i="1"/>
  <c r="AV1205" i="1"/>
  <c r="AU1205" i="1"/>
  <c r="AT1205" i="1"/>
  <c r="AS1205" i="1"/>
  <c r="AR1205" i="1"/>
  <c r="AQ1205" i="1"/>
  <c r="AP1205" i="1"/>
  <c r="AO1205" i="1"/>
  <c r="AN1205" i="1"/>
  <c r="AM1205" i="1"/>
  <c r="AL1205" i="1"/>
  <c r="BE1204" i="1"/>
  <c r="BD1204" i="1"/>
  <c r="BC1204" i="1"/>
  <c r="BB1204" i="1"/>
  <c r="BA1204" i="1"/>
  <c r="AZ1204" i="1"/>
  <c r="AY1204" i="1"/>
  <c r="AX1204" i="1"/>
  <c r="AW1204" i="1"/>
  <c r="AV1204" i="1"/>
  <c r="AU1204" i="1"/>
  <c r="AT1204" i="1"/>
  <c r="AS1204" i="1"/>
  <c r="AR1204" i="1"/>
  <c r="AQ1204" i="1"/>
  <c r="AP1204" i="1"/>
  <c r="AO1204" i="1"/>
  <c r="AN1204" i="1"/>
  <c r="AM1204" i="1"/>
  <c r="AL1204" i="1"/>
  <c r="BE1203" i="1"/>
  <c r="BD1203" i="1"/>
  <c r="BC1203" i="1"/>
  <c r="BB1203" i="1"/>
  <c r="BA1203" i="1"/>
  <c r="AZ1203" i="1"/>
  <c r="AY1203" i="1"/>
  <c r="AX1203" i="1"/>
  <c r="AW1203" i="1"/>
  <c r="AV1203" i="1"/>
  <c r="AU1203" i="1"/>
  <c r="AT1203" i="1"/>
  <c r="AS1203" i="1"/>
  <c r="AR1203" i="1"/>
  <c r="AQ1203" i="1"/>
  <c r="AP1203" i="1"/>
  <c r="AO1203" i="1"/>
  <c r="AN1203" i="1"/>
  <c r="AM1203" i="1"/>
  <c r="AL1203" i="1"/>
  <c r="BE1202" i="1"/>
  <c r="BD1202" i="1"/>
  <c r="BC1202" i="1"/>
  <c r="BB1202" i="1"/>
  <c r="BA1202" i="1"/>
  <c r="AZ1202" i="1"/>
  <c r="AY1202" i="1"/>
  <c r="AX1202" i="1"/>
  <c r="AW1202" i="1"/>
  <c r="AV1202" i="1"/>
  <c r="AU1202" i="1"/>
  <c r="AT1202" i="1"/>
  <c r="AS1202" i="1"/>
  <c r="AR1202" i="1"/>
  <c r="AQ1202" i="1"/>
  <c r="AP1202" i="1"/>
  <c r="AO1202" i="1"/>
  <c r="AN1202" i="1"/>
  <c r="AM1202" i="1"/>
  <c r="AL1202" i="1"/>
  <c r="BE1201" i="1"/>
  <c r="BD1201" i="1"/>
  <c r="BC1201" i="1"/>
  <c r="BB1201" i="1"/>
  <c r="BA1201" i="1"/>
  <c r="AZ1201" i="1"/>
  <c r="AY1201" i="1"/>
  <c r="AX1201" i="1"/>
  <c r="AW1201" i="1"/>
  <c r="AV1201" i="1"/>
  <c r="AU1201" i="1"/>
  <c r="AT1201" i="1"/>
  <c r="AS1201" i="1"/>
  <c r="AR1201" i="1"/>
  <c r="AQ1201" i="1"/>
  <c r="AP1201" i="1"/>
  <c r="AO1201" i="1"/>
  <c r="AN1201" i="1"/>
  <c r="AM1201" i="1"/>
  <c r="AL1201" i="1"/>
  <c r="BE1200" i="1"/>
  <c r="BD1200" i="1"/>
  <c r="BC1200" i="1"/>
  <c r="BB1200" i="1"/>
  <c r="BA1200" i="1"/>
  <c r="AZ1200" i="1"/>
  <c r="AY1200" i="1"/>
  <c r="AX1200" i="1"/>
  <c r="AW1200" i="1"/>
  <c r="AV1200" i="1"/>
  <c r="AU1200" i="1"/>
  <c r="AT1200" i="1"/>
  <c r="AS1200" i="1"/>
  <c r="AR1200" i="1"/>
  <c r="AQ1200" i="1"/>
  <c r="AP1200" i="1"/>
  <c r="AO1200" i="1"/>
  <c r="AN1200" i="1"/>
  <c r="AM1200" i="1"/>
  <c r="AL1200" i="1"/>
  <c r="BE1199" i="1"/>
  <c r="BD1199" i="1"/>
  <c r="BC1199" i="1"/>
  <c r="BB1199" i="1"/>
  <c r="BA1199" i="1"/>
  <c r="AZ1199" i="1"/>
  <c r="AY1199" i="1"/>
  <c r="AX1199" i="1"/>
  <c r="AW1199" i="1"/>
  <c r="AV1199" i="1"/>
  <c r="AU1199" i="1"/>
  <c r="AT1199" i="1"/>
  <c r="AS1199" i="1"/>
  <c r="AR1199" i="1"/>
  <c r="AQ1199" i="1"/>
  <c r="AP1199" i="1"/>
  <c r="AO1199" i="1"/>
  <c r="AN1199" i="1"/>
  <c r="AM1199" i="1"/>
  <c r="AL1199" i="1"/>
  <c r="BE1198" i="1"/>
  <c r="BD1198" i="1"/>
  <c r="BC1198" i="1"/>
  <c r="BB1198" i="1"/>
  <c r="BA1198" i="1"/>
  <c r="AZ1198" i="1"/>
  <c r="AY1198" i="1"/>
  <c r="AX1198" i="1"/>
  <c r="AW1198" i="1"/>
  <c r="AV1198" i="1"/>
  <c r="AU1198" i="1"/>
  <c r="AT1198" i="1"/>
  <c r="AS1198" i="1"/>
  <c r="AR1198" i="1"/>
  <c r="AQ1198" i="1"/>
  <c r="AP1198" i="1"/>
  <c r="AO1198" i="1"/>
  <c r="AN1198" i="1"/>
  <c r="AM1198" i="1"/>
  <c r="AL1198" i="1"/>
  <c r="BE1197" i="1"/>
  <c r="BD1197" i="1"/>
  <c r="BC1197" i="1"/>
  <c r="BB1197" i="1"/>
  <c r="BA1197" i="1"/>
  <c r="AZ1197" i="1"/>
  <c r="AY1197" i="1"/>
  <c r="AX1197" i="1"/>
  <c r="AW1197" i="1"/>
  <c r="AV1197" i="1"/>
  <c r="AU1197" i="1"/>
  <c r="AT1197" i="1"/>
  <c r="AS1197" i="1"/>
  <c r="AR1197" i="1"/>
  <c r="AQ1197" i="1"/>
  <c r="AP1197" i="1"/>
  <c r="AO1197" i="1"/>
  <c r="AN1197" i="1"/>
  <c r="AM1197" i="1"/>
  <c r="AL1197" i="1"/>
  <c r="BE1196" i="1"/>
  <c r="BD1196" i="1"/>
  <c r="BC1196" i="1"/>
  <c r="BB1196" i="1"/>
  <c r="BA1196" i="1"/>
  <c r="AZ1196" i="1"/>
  <c r="AY1196" i="1"/>
  <c r="AX1196" i="1"/>
  <c r="AW1196" i="1"/>
  <c r="AV1196" i="1"/>
  <c r="AU1196" i="1"/>
  <c r="AT1196" i="1"/>
  <c r="AS1196" i="1"/>
  <c r="AR1196" i="1"/>
  <c r="AQ1196" i="1"/>
  <c r="AP1196" i="1"/>
  <c r="AO1196" i="1"/>
  <c r="AN1196" i="1"/>
  <c r="AM1196" i="1"/>
  <c r="AL1196" i="1"/>
  <c r="BE1195" i="1"/>
  <c r="BD1195" i="1"/>
  <c r="BC1195" i="1"/>
  <c r="BB1195" i="1"/>
  <c r="BA1195" i="1"/>
  <c r="AZ1195" i="1"/>
  <c r="AY1195" i="1"/>
  <c r="AX1195" i="1"/>
  <c r="AW1195" i="1"/>
  <c r="AV1195" i="1"/>
  <c r="AU1195" i="1"/>
  <c r="AT1195" i="1"/>
  <c r="AS1195" i="1"/>
  <c r="AR1195" i="1"/>
  <c r="AQ1195" i="1"/>
  <c r="AP1195" i="1"/>
  <c r="AO1195" i="1"/>
  <c r="AN1195" i="1"/>
  <c r="AM1195" i="1"/>
  <c r="AL1195" i="1"/>
  <c r="BE1194" i="1"/>
  <c r="BD1194" i="1"/>
  <c r="BC1194" i="1"/>
  <c r="BB1194" i="1"/>
  <c r="BA1194" i="1"/>
  <c r="AZ1194" i="1"/>
  <c r="AY1194" i="1"/>
  <c r="AX1194" i="1"/>
  <c r="AW1194" i="1"/>
  <c r="AV1194" i="1"/>
  <c r="AU1194" i="1"/>
  <c r="AT1194" i="1"/>
  <c r="AS1194" i="1"/>
  <c r="AR1194" i="1"/>
  <c r="AQ1194" i="1"/>
  <c r="AP1194" i="1"/>
  <c r="AO1194" i="1"/>
  <c r="AN1194" i="1"/>
  <c r="AM1194" i="1"/>
  <c r="AL1194" i="1"/>
  <c r="BE1193" i="1"/>
  <c r="BD1193" i="1"/>
  <c r="BC1193" i="1"/>
  <c r="BB1193" i="1"/>
  <c r="BA1193" i="1"/>
  <c r="AZ1193" i="1"/>
  <c r="AY1193" i="1"/>
  <c r="AX1193" i="1"/>
  <c r="AW1193" i="1"/>
  <c r="AV1193" i="1"/>
  <c r="AU1193" i="1"/>
  <c r="AT1193" i="1"/>
  <c r="AS1193" i="1"/>
  <c r="AR1193" i="1"/>
  <c r="AQ1193" i="1"/>
  <c r="AP1193" i="1"/>
  <c r="AO1193" i="1"/>
  <c r="AN1193" i="1"/>
  <c r="AM1193" i="1"/>
  <c r="AL1193" i="1"/>
  <c r="BE1192" i="1"/>
  <c r="BD1192" i="1"/>
  <c r="BC1192" i="1"/>
  <c r="BB1192" i="1"/>
  <c r="BA1192" i="1"/>
  <c r="AZ1192" i="1"/>
  <c r="AY1192" i="1"/>
  <c r="AX1192" i="1"/>
  <c r="AW1192" i="1"/>
  <c r="AV1192" i="1"/>
  <c r="AU1192" i="1"/>
  <c r="AT1192" i="1"/>
  <c r="AS1192" i="1"/>
  <c r="AR1192" i="1"/>
  <c r="AQ1192" i="1"/>
  <c r="AP1192" i="1"/>
  <c r="AO1192" i="1"/>
  <c r="AN1192" i="1"/>
  <c r="AM1192" i="1"/>
  <c r="AL1192" i="1"/>
  <c r="BE1191" i="1"/>
  <c r="BD1191" i="1"/>
  <c r="BC1191" i="1"/>
  <c r="BB1191" i="1"/>
  <c r="BA1191" i="1"/>
  <c r="AZ1191" i="1"/>
  <c r="AY1191" i="1"/>
  <c r="AX1191" i="1"/>
  <c r="AW1191" i="1"/>
  <c r="AV1191" i="1"/>
  <c r="AU1191" i="1"/>
  <c r="AT1191" i="1"/>
  <c r="AS1191" i="1"/>
  <c r="AR1191" i="1"/>
  <c r="AQ1191" i="1"/>
  <c r="AP1191" i="1"/>
  <c r="AO1191" i="1"/>
  <c r="AN1191" i="1"/>
  <c r="AM1191" i="1"/>
  <c r="AL1191" i="1"/>
  <c r="BE1190" i="1"/>
  <c r="BD1190" i="1"/>
  <c r="BC1190" i="1"/>
  <c r="BB1190" i="1"/>
  <c r="BA1190" i="1"/>
  <c r="AZ1190" i="1"/>
  <c r="AY1190" i="1"/>
  <c r="AX1190" i="1"/>
  <c r="AW1190" i="1"/>
  <c r="AV1190" i="1"/>
  <c r="AU1190" i="1"/>
  <c r="AT1190" i="1"/>
  <c r="AS1190" i="1"/>
  <c r="AR1190" i="1"/>
  <c r="AQ1190" i="1"/>
  <c r="AP1190" i="1"/>
  <c r="AO1190" i="1"/>
  <c r="AN1190" i="1"/>
  <c r="AM1190" i="1"/>
  <c r="AL1190" i="1"/>
  <c r="BE1189" i="1"/>
  <c r="BD1189" i="1"/>
  <c r="BC1189" i="1"/>
  <c r="BB1189" i="1"/>
  <c r="BA1189" i="1"/>
  <c r="AZ1189" i="1"/>
  <c r="AY1189" i="1"/>
  <c r="AX1189" i="1"/>
  <c r="AW1189" i="1"/>
  <c r="AV1189" i="1"/>
  <c r="AU1189" i="1"/>
  <c r="AT1189" i="1"/>
  <c r="AS1189" i="1"/>
  <c r="AR1189" i="1"/>
  <c r="AQ1189" i="1"/>
  <c r="AP1189" i="1"/>
  <c r="AO1189" i="1"/>
  <c r="AN1189" i="1"/>
  <c r="AM1189" i="1"/>
  <c r="AL1189" i="1"/>
  <c r="BE1188" i="1"/>
  <c r="BD1188" i="1"/>
  <c r="BC1188" i="1"/>
  <c r="BB1188" i="1"/>
  <c r="BA1188" i="1"/>
  <c r="AZ1188" i="1"/>
  <c r="AY1188" i="1"/>
  <c r="AX1188" i="1"/>
  <c r="AW1188" i="1"/>
  <c r="AV1188" i="1"/>
  <c r="AU1188" i="1"/>
  <c r="AT1188" i="1"/>
  <c r="AS1188" i="1"/>
  <c r="AR1188" i="1"/>
  <c r="AQ1188" i="1"/>
  <c r="AP1188" i="1"/>
  <c r="AO1188" i="1"/>
  <c r="AN1188" i="1"/>
  <c r="AM1188" i="1"/>
  <c r="AL1188" i="1"/>
  <c r="BE1187" i="1"/>
  <c r="BD1187" i="1"/>
  <c r="BC1187" i="1"/>
  <c r="BB1187" i="1"/>
  <c r="BA1187" i="1"/>
  <c r="AZ1187" i="1"/>
  <c r="AY1187" i="1"/>
  <c r="AX1187" i="1"/>
  <c r="AW1187" i="1"/>
  <c r="AV1187" i="1"/>
  <c r="AU1187" i="1"/>
  <c r="AT1187" i="1"/>
  <c r="AS1187" i="1"/>
  <c r="AR1187" i="1"/>
  <c r="AQ1187" i="1"/>
  <c r="AP1187" i="1"/>
  <c r="AO1187" i="1"/>
  <c r="AN1187" i="1"/>
  <c r="AM1187" i="1"/>
  <c r="AL1187" i="1"/>
  <c r="BE1186" i="1"/>
  <c r="BD1186" i="1"/>
  <c r="BC1186" i="1"/>
  <c r="BB1186" i="1"/>
  <c r="BA1186" i="1"/>
  <c r="AZ1186" i="1"/>
  <c r="AY1186" i="1"/>
  <c r="AX1186" i="1"/>
  <c r="AW1186" i="1"/>
  <c r="AV1186" i="1"/>
  <c r="AU1186" i="1"/>
  <c r="AT1186" i="1"/>
  <c r="AS1186" i="1"/>
  <c r="AR1186" i="1"/>
  <c r="AQ1186" i="1"/>
  <c r="AP1186" i="1"/>
  <c r="AO1186" i="1"/>
  <c r="AN1186" i="1"/>
  <c r="AM1186" i="1"/>
  <c r="AL1186" i="1"/>
  <c r="BE1185" i="1"/>
  <c r="BD1185" i="1"/>
  <c r="BC1185" i="1"/>
  <c r="BB1185" i="1"/>
  <c r="BA1185" i="1"/>
  <c r="AZ1185" i="1"/>
  <c r="AY1185" i="1"/>
  <c r="AX1185" i="1"/>
  <c r="AW1185" i="1"/>
  <c r="AV1185" i="1"/>
  <c r="AU1185" i="1"/>
  <c r="AT1185" i="1"/>
  <c r="AS1185" i="1"/>
  <c r="AR1185" i="1"/>
  <c r="AQ1185" i="1"/>
  <c r="AP1185" i="1"/>
  <c r="AO1185" i="1"/>
  <c r="AN1185" i="1"/>
  <c r="AM1185" i="1"/>
  <c r="AL1185" i="1"/>
  <c r="BE1184" i="1"/>
  <c r="BD1184" i="1"/>
  <c r="BC1184" i="1"/>
  <c r="BB1184" i="1"/>
  <c r="BA1184" i="1"/>
  <c r="AZ1184" i="1"/>
  <c r="AY1184" i="1"/>
  <c r="AX1184" i="1"/>
  <c r="AW1184" i="1"/>
  <c r="AV1184" i="1"/>
  <c r="AU1184" i="1"/>
  <c r="AT1184" i="1"/>
  <c r="AS1184" i="1"/>
  <c r="AR1184" i="1"/>
  <c r="AQ1184" i="1"/>
  <c r="AP1184" i="1"/>
  <c r="AO1184" i="1"/>
  <c r="AN1184" i="1"/>
  <c r="AM1184" i="1"/>
  <c r="AL1184" i="1"/>
  <c r="BE1183" i="1"/>
  <c r="BD1183" i="1"/>
  <c r="BC1183" i="1"/>
  <c r="BB1183" i="1"/>
  <c r="BA1183" i="1"/>
  <c r="AZ1183" i="1"/>
  <c r="AY1183" i="1"/>
  <c r="AX1183" i="1"/>
  <c r="AW1183" i="1"/>
  <c r="AV1183" i="1"/>
  <c r="AU1183" i="1"/>
  <c r="AT1183" i="1"/>
  <c r="AS1183" i="1"/>
  <c r="AR1183" i="1"/>
  <c r="AQ1183" i="1"/>
  <c r="AP1183" i="1"/>
  <c r="AO1183" i="1"/>
  <c r="AN1183" i="1"/>
  <c r="AM1183" i="1"/>
  <c r="AL1183" i="1"/>
  <c r="BE1182" i="1"/>
  <c r="BD1182" i="1"/>
  <c r="BC1182" i="1"/>
  <c r="BB1182" i="1"/>
  <c r="BA1182" i="1"/>
  <c r="AZ1182" i="1"/>
  <c r="AY1182" i="1"/>
  <c r="AX1182" i="1"/>
  <c r="AW1182" i="1"/>
  <c r="AV1182" i="1"/>
  <c r="AU1182" i="1"/>
  <c r="AT1182" i="1"/>
  <c r="AS1182" i="1"/>
  <c r="AR1182" i="1"/>
  <c r="AQ1182" i="1"/>
  <c r="AP1182" i="1"/>
  <c r="AO1182" i="1"/>
  <c r="AN1182" i="1"/>
  <c r="AM1182" i="1"/>
  <c r="AL1182" i="1"/>
  <c r="BE1181" i="1"/>
  <c r="BD1181" i="1"/>
  <c r="BC1181" i="1"/>
  <c r="BB1181" i="1"/>
  <c r="BA1181" i="1"/>
  <c r="AZ1181" i="1"/>
  <c r="AY1181" i="1"/>
  <c r="AX1181" i="1"/>
  <c r="AW1181" i="1"/>
  <c r="AV1181" i="1"/>
  <c r="AU1181" i="1"/>
  <c r="AT1181" i="1"/>
  <c r="AS1181" i="1"/>
  <c r="AR1181" i="1"/>
  <c r="AQ1181" i="1"/>
  <c r="AP1181" i="1"/>
  <c r="AO1181" i="1"/>
  <c r="AN1181" i="1"/>
  <c r="AM1181" i="1"/>
  <c r="AL1181" i="1"/>
  <c r="BE1180" i="1"/>
  <c r="BD1180" i="1"/>
  <c r="BC1180" i="1"/>
  <c r="BB1180" i="1"/>
  <c r="BA1180" i="1"/>
  <c r="AZ1180" i="1"/>
  <c r="AY1180" i="1"/>
  <c r="AX1180" i="1"/>
  <c r="AW1180" i="1"/>
  <c r="AV1180" i="1"/>
  <c r="AU1180" i="1"/>
  <c r="AT1180" i="1"/>
  <c r="AS1180" i="1"/>
  <c r="AR1180" i="1"/>
  <c r="AQ1180" i="1"/>
  <c r="AP1180" i="1"/>
  <c r="AO1180" i="1"/>
  <c r="AN1180" i="1"/>
  <c r="AM1180" i="1"/>
  <c r="AL1180" i="1"/>
  <c r="BE1179" i="1"/>
  <c r="BD1179" i="1"/>
  <c r="BC1179" i="1"/>
  <c r="BB1179" i="1"/>
  <c r="BA1179" i="1"/>
  <c r="AZ1179" i="1"/>
  <c r="AY1179" i="1"/>
  <c r="AX1179" i="1"/>
  <c r="AW1179" i="1"/>
  <c r="AV1179" i="1"/>
  <c r="AU1179" i="1"/>
  <c r="AT1179" i="1"/>
  <c r="AS1179" i="1"/>
  <c r="AR1179" i="1"/>
  <c r="AQ1179" i="1"/>
  <c r="AP1179" i="1"/>
  <c r="AO1179" i="1"/>
  <c r="AN1179" i="1"/>
  <c r="AM1179" i="1"/>
  <c r="AL1179" i="1"/>
  <c r="BE1178" i="1"/>
  <c r="BD1178" i="1"/>
  <c r="BC1178" i="1"/>
  <c r="BB1178" i="1"/>
  <c r="BA1178" i="1"/>
  <c r="AZ1178" i="1"/>
  <c r="AY1178" i="1"/>
  <c r="AX1178" i="1"/>
  <c r="AW1178" i="1"/>
  <c r="AV1178" i="1"/>
  <c r="AU1178" i="1"/>
  <c r="AT1178" i="1"/>
  <c r="AS1178" i="1"/>
  <c r="AR1178" i="1"/>
  <c r="AQ1178" i="1"/>
  <c r="AP1178" i="1"/>
  <c r="AO1178" i="1"/>
  <c r="AN1178" i="1"/>
  <c r="AM1178" i="1"/>
  <c r="AL1178" i="1"/>
  <c r="BE1177" i="1"/>
  <c r="BD1177" i="1"/>
  <c r="BC1177" i="1"/>
  <c r="BB1177" i="1"/>
  <c r="BA1177" i="1"/>
  <c r="AZ1177" i="1"/>
  <c r="AY1177" i="1"/>
  <c r="AX1177" i="1"/>
  <c r="AW1177" i="1"/>
  <c r="AV1177" i="1"/>
  <c r="AU1177" i="1"/>
  <c r="AT1177" i="1"/>
  <c r="AS1177" i="1"/>
  <c r="AR1177" i="1"/>
  <c r="AQ1177" i="1"/>
  <c r="AP1177" i="1"/>
  <c r="AO1177" i="1"/>
  <c r="AN1177" i="1"/>
  <c r="AM1177" i="1"/>
  <c r="AL1177" i="1"/>
  <c r="BE1176" i="1"/>
  <c r="BD1176" i="1"/>
  <c r="BC1176" i="1"/>
  <c r="BB1176" i="1"/>
  <c r="BA1176" i="1"/>
  <c r="AZ1176" i="1"/>
  <c r="AY1176" i="1"/>
  <c r="AX1176" i="1"/>
  <c r="AW1176" i="1"/>
  <c r="AV1176" i="1"/>
  <c r="AU1176" i="1"/>
  <c r="AT1176" i="1"/>
  <c r="AS1176" i="1"/>
  <c r="AR1176" i="1"/>
  <c r="AQ1176" i="1"/>
  <c r="AP1176" i="1"/>
  <c r="AO1176" i="1"/>
  <c r="AN1176" i="1"/>
  <c r="AM1176" i="1"/>
  <c r="AL1176" i="1"/>
  <c r="BE1175" i="1"/>
  <c r="BD1175" i="1"/>
  <c r="BC1175" i="1"/>
  <c r="BB1175" i="1"/>
  <c r="BA1175" i="1"/>
  <c r="AZ1175" i="1"/>
  <c r="AY1175" i="1"/>
  <c r="AX1175" i="1"/>
  <c r="AW1175" i="1"/>
  <c r="AV1175" i="1"/>
  <c r="AU1175" i="1"/>
  <c r="AT1175" i="1"/>
  <c r="AS1175" i="1"/>
  <c r="AR1175" i="1"/>
  <c r="AQ1175" i="1"/>
  <c r="AP1175" i="1"/>
  <c r="AO1175" i="1"/>
  <c r="AN1175" i="1"/>
  <c r="AM1175" i="1"/>
  <c r="AL1175" i="1"/>
  <c r="BE1174" i="1"/>
  <c r="BD1174" i="1"/>
  <c r="BC1174" i="1"/>
  <c r="BB1174" i="1"/>
  <c r="BA1174" i="1"/>
  <c r="AZ1174" i="1"/>
  <c r="AY1174" i="1"/>
  <c r="AX1174" i="1"/>
  <c r="AW1174" i="1"/>
  <c r="AV1174" i="1"/>
  <c r="AU1174" i="1"/>
  <c r="AT1174" i="1"/>
  <c r="AS1174" i="1"/>
  <c r="AR1174" i="1"/>
  <c r="AQ1174" i="1"/>
  <c r="AP1174" i="1"/>
  <c r="AO1174" i="1"/>
  <c r="AN1174" i="1"/>
  <c r="AM1174" i="1"/>
  <c r="AL1174" i="1"/>
  <c r="BE1173" i="1"/>
  <c r="BD1173" i="1"/>
  <c r="BC1173" i="1"/>
  <c r="BB1173" i="1"/>
  <c r="BA1173" i="1"/>
  <c r="AZ1173" i="1"/>
  <c r="AY1173" i="1"/>
  <c r="AX1173" i="1"/>
  <c r="AW1173" i="1"/>
  <c r="AV1173" i="1"/>
  <c r="AU1173" i="1"/>
  <c r="AT1173" i="1"/>
  <c r="AS1173" i="1"/>
  <c r="AR1173" i="1"/>
  <c r="AQ1173" i="1"/>
  <c r="AP1173" i="1"/>
  <c r="AO1173" i="1"/>
  <c r="AN1173" i="1"/>
  <c r="AM1173" i="1"/>
  <c r="AL1173" i="1"/>
  <c r="BE1172" i="1"/>
  <c r="BD1172" i="1"/>
  <c r="BC1172" i="1"/>
  <c r="BB1172" i="1"/>
  <c r="BA1172" i="1"/>
  <c r="AZ1172" i="1"/>
  <c r="AY1172" i="1"/>
  <c r="AX1172" i="1"/>
  <c r="AW1172" i="1"/>
  <c r="AV1172" i="1"/>
  <c r="AU1172" i="1"/>
  <c r="AT1172" i="1"/>
  <c r="AS1172" i="1"/>
  <c r="AR1172" i="1"/>
  <c r="AQ1172" i="1"/>
  <c r="AP1172" i="1"/>
  <c r="AO1172" i="1"/>
  <c r="AN1172" i="1"/>
  <c r="AM1172" i="1"/>
  <c r="AL1172" i="1"/>
  <c r="BE1171" i="1"/>
  <c r="BD1171" i="1"/>
  <c r="BC1171" i="1"/>
  <c r="BB1171" i="1"/>
  <c r="BA1171" i="1"/>
  <c r="AZ1171" i="1"/>
  <c r="AY1171" i="1"/>
  <c r="AX1171" i="1"/>
  <c r="AW1171" i="1"/>
  <c r="AV1171" i="1"/>
  <c r="AU1171" i="1"/>
  <c r="AT1171" i="1"/>
  <c r="AS1171" i="1"/>
  <c r="AR1171" i="1"/>
  <c r="AQ1171" i="1"/>
  <c r="AP1171" i="1"/>
  <c r="AO1171" i="1"/>
  <c r="AN1171" i="1"/>
  <c r="AM1171" i="1"/>
  <c r="AL1171" i="1"/>
  <c r="BE1170" i="1"/>
  <c r="BD1170" i="1"/>
  <c r="BC1170" i="1"/>
  <c r="BB1170" i="1"/>
  <c r="BA1170" i="1"/>
  <c r="AZ1170" i="1"/>
  <c r="AY1170" i="1"/>
  <c r="AX1170" i="1"/>
  <c r="AW1170" i="1"/>
  <c r="AV1170" i="1"/>
  <c r="AU1170" i="1"/>
  <c r="AT1170" i="1"/>
  <c r="AS1170" i="1"/>
  <c r="AR1170" i="1"/>
  <c r="AQ1170" i="1"/>
  <c r="AP1170" i="1"/>
  <c r="AO1170" i="1"/>
  <c r="AN1170" i="1"/>
  <c r="AM1170" i="1"/>
  <c r="AL1170" i="1"/>
  <c r="BE1169" i="1"/>
  <c r="BD1169" i="1"/>
  <c r="BC1169" i="1"/>
  <c r="BB1169" i="1"/>
  <c r="BA1169" i="1"/>
  <c r="AZ1169" i="1"/>
  <c r="AY1169" i="1"/>
  <c r="AX1169" i="1"/>
  <c r="AW1169" i="1"/>
  <c r="AV1169" i="1"/>
  <c r="AU1169" i="1"/>
  <c r="AT1169" i="1"/>
  <c r="AS1169" i="1"/>
  <c r="AR1169" i="1"/>
  <c r="AQ1169" i="1"/>
  <c r="AP1169" i="1"/>
  <c r="AO1169" i="1"/>
  <c r="AN1169" i="1"/>
  <c r="AM1169" i="1"/>
  <c r="AL1169" i="1"/>
  <c r="BE1168" i="1"/>
  <c r="BD1168" i="1"/>
  <c r="BC1168" i="1"/>
  <c r="BB1168" i="1"/>
  <c r="BA1168" i="1"/>
  <c r="AZ1168" i="1"/>
  <c r="AY1168" i="1"/>
  <c r="AX1168" i="1"/>
  <c r="AW1168" i="1"/>
  <c r="AV1168" i="1"/>
  <c r="AU1168" i="1"/>
  <c r="AT1168" i="1"/>
  <c r="AS1168" i="1"/>
  <c r="AR1168" i="1"/>
  <c r="AQ1168" i="1"/>
  <c r="AP1168" i="1"/>
  <c r="AO1168" i="1"/>
  <c r="AN1168" i="1"/>
  <c r="AM1168" i="1"/>
  <c r="AL1168" i="1"/>
  <c r="BE1167" i="1"/>
  <c r="BD1167" i="1"/>
  <c r="BC1167" i="1"/>
  <c r="BB1167" i="1"/>
  <c r="BA1167" i="1"/>
  <c r="AZ1167" i="1"/>
  <c r="AY1167" i="1"/>
  <c r="AX1167" i="1"/>
  <c r="AW1167" i="1"/>
  <c r="AV1167" i="1"/>
  <c r="AU1167" i="1"/>
  <c r="AT1167" i="1"/>
  <c r="AS1167" i="1"/>
  <c r="AR1167" i="1"/>
  <c r="AQ1167" i="1"/>
  <c r="AP1167" i="1"/>
  <c r="AO1167" i="1"/>
  <c r="AN1167" i="1"/>
  <c r="AM1167" i="1"/>
  <c r="AL1167" i="1"/>
  <c r="BE1166" i="1"/>
  <c r="BD1166" i="1"/>
  <c r="BC1166" i="1"/>
  <c r="BB1166" i="1"/>
  <c r="BA1166" i="1"/>
  <c r="AZ1166" i="1"/>
  <c r="AY1166" i="1"/>
  <c r="AX1166" i="1"/>
  <c r="AW1166" i="1"/>
  <c r="AV1166" i="1"/>
  <c r="AU1166" i="1"/>
  <c r="AT1166" i="1"/>
  <c r="AS1166" i="1"/>
  <c r="AR1166" i="1"/>
  <c r="AQ1166" i="1"/>
  <c r="AP1166" i="1"/>
  <c r="AO1166" i="1"/>
  <c r="AN1166" i="1"/>
  <c r="AM1166" i="1"/>
  <c r="AL1166" i="1"/>
  <c r="BE1165" i="1"/>
  <c r="BD1165" i="1"/>
  <c r="BC1165" i="1"/>
  <c r="BB1165" i="1"/>
  <c r="BA1165" i="1"/>
  <c r="AZ1165" i="1"/>
  <c r="AY1165" i="1"/>
  <c r="AX1165" i="1"/>
  <c r="AW1165" i="1"/>
  <c r="AV1165" i="1"/>
  <c r="AU1165" i="1"/>
  <c r="AT1165" i="1"/>
  <c r="AS1165" i="1"/>
  <c r="AR1165" i="1"/>
  <c r="AQ1165" i="1"/>
  <c r="AP1165" i="1"/>
  <c r="AO1165" i="1"/>
  <c r="AN1165" i="1"/>
  <c r="AM1165" i="1"/>
  <c r="AL1165" i="1"/>
  <c r="BE1164" i="1"/>
  <c r="BD1164" i="1"/>
  <c r="BC1164" i="1"/>
  <c r="BB1164" i="1"/>
  <c r="BA1164" i="1"/>
  <c r="AZ1164" i="1"/>
  <c r="AY1164" i="1"/>
  <c r="AX1164" i="1"/>
  <c r="AW1164" i="1"/>
  <c r="AV1164" i="1"/>
  <c r="AU1164" i="1"/>
  <c r="AT1164" i="1"/>
  <c r="AS1164" i="1"/>
  <c r="AR1164" i="1"/>
  <c r="AQ1164" i="1"/>
  <c r="AP1164" i="1"/>
  <c r="AO1164" i="1"/>
  <c r="AN1164" i="1"/>
  <c r="AM1164" i="1"/>
  <c r="AL1164" i="1"/>
  <c r="BE1163" i="1"/>
  <c r="BD1163" i="1"/>
  <c r="BC1163" i="1"/>
  <c r="BB1163" i="1"/>
  <c r="BA1163" i="1"/>
  <c r="AZ1163" i="1"/>
  <c r="AY1163" i="1"/>
  <c r="AX1163" i="1"/>
  <c r="AW1163" i="1"/>
  <c r="AV1163" i="1"/>
  <c r="AU1163" i="1"/>
  <c r="AT1163" i="1"/>
  <c r="AS1163" i="1"/>
  <c r="AR1163" i="1"/>
  <c r="AQ1163" i="1"/>
  <c r="AP1163" i="1"/>
  <c r="AO1163" i="1"/>
  <c r="AN1163" i="1"/>
  <c r="AM1163" i="1"/>
  <c r="AL1163" i="1"/>
  <c r="BE1162" i="1"/>
  <c r="BD1162" i="1"/>
  <c r="BC1162" i="1"/>
  <c r="BB1162" i="1"/>
  <c r="BA1162" i="1"/>
  <c r="AZ1162" i="1"/>
  <c r="AY1162" i="1"/>
  <c r="AX1162" i="1"/>
  <c r="AW1162" i="1"/>
  <c r="AV1162" i="1"/>
  <c r="AU1162" i="1"/>
  <c r="AT1162" i="1"/>
  <c r="AS1162" i="1"/>
  <c r="AR1162" i="1"/>
  <c r="AQ1162" i="1"/>
  <c r="AP1162" i="1"/>
  <c r="AO1162" i="1"/>
  <c r="AN1162" i="1"/>
  <c r="AM1162" i="1"/>
  <c r="AL1162" i="1"/>
  <c r="BE1161" i="1"/>
  <c r="BD1161" i="1"/>
  <c r="BC1161" i="1"/>
  <c r="BB1161" i="1"/>
  <c r="BA1161" i="1"/>
  <c r="AZ1161" i="1"/>
  <c r="AY1161" i="1"/>
  <c r="AX1161" i="1"/>
  <c r="AW1161" i="1"/>
  <c r="AV1161" i="1"/>
  <c r="AU1161" i="1"/>
  <c r="AT1161" i="1"/>
  <c r="AS1161" i="1"/>
  <c r="AR1161" i="1"/>
  <c r="AQ1161" i="1"/>
  <c r="AP1161" i="1"/>
  <c r="AO1161" i="1"/>
  <c r="AN1161" i="1"/>
  <c r="AM1161" i="1"/>
  <c r="AL1161" i="1"/>
  <c r="BE1160" i="1"/>
  <c r="BD1160" i="1"/>
  <c r="BC1160" i="1"/>
  <c r="BB1160" i="1"/>
  <c r="BA1160" i="1"/>
  <c r="AZ1160" i="1"/>
  <c r="AY1160" i="1"/>
  <c r="AX1160" i="1"/>
  <c r="AW1160" i="1"/>
  <c r="AV1160" i="1"/>
  <c r="AU1160" i="1"/>
  <c r="AT1160" i="1"/>
  <c r="AS1160" i="1"/>
  <c r="AR1160" i="1"/>
  <c r="AQ1160" i="1"/>
  <c r="AP1160" i="1"/>
  <c r="AO1160" i="1"/>
  <c r="AN1160" i="1"/>
  <c r="AM1160" i="1"/>
  <c r="AL1160" i="1"/>
  <c r="BE1159" i="1"/>
  <c r="BD1159" i="1"/>
  <c r="BC1159" i="1"/>
  <c r="BB1159" i="1"/>
  <c r="BA1159" i="1"/>
  <c r="AZ1159" i="1"/>
  <c r="AY1159" i="1"/>
  <c r="AX1159" i="1"/>
  <c r="AW1159" i="1"/>
  <c r="AV1159" i="1"/>
  <c r="AU1159" i="1"/>
  <c r="AT1159" i="1"/>
  <c r="AS1159" i="1"/>
  <c r="AR1159" i="1"/>
  <c r="AQ1159" i="1"/>
  <c r="AP1159" i="1"/>
  <c r="AO1159" i="1"/>
  <c r="AN1159" i="1"/>
  <c r="AM1159" i="1"/>
  <c r="AL1159" i="1"/>
  <c r="BE1158" i="1"/>
  <c r="BD1158" i="1"/>
  <c r="BC1158" i="1"/>
  <c r="BB1158" i="1"/>
  <c r="BA1158" i="1"/>
  <c r="AZ1158" i="1"/>
  <c r="AY1158" i="1"/>
  <c r="AX1158" i="1"/>
  <c r="AW1158" i="1"/>
  <c r="AV1158" i="1"/>
  <c r="AU1158" i="1"/>
  <c r="AT1158" i="1"/>
  <c r="AS1158" i="1"/>
  <c r="AR1158" i="1"/>
  <c r="AQ1158" i="1"/>
  <c r="AP1158" i="1"/>
  <c r="AO1158" i="1"/>
  <c r="AN1158" i="1"/>
  <c r="AM1158" i="1"/>
  <c r="AL1158" i="1"/>
  <c r="BE1157" i="1"/>
  <c r="BD1157" i="1"/>
  <c r="BC1157" i="1"/>
  <c r="BB1157" i="1"/>
  <c r="BA1157" i="1"/>
  <c r="AZ1157" i="1"/>
  <c r="AY1157" i="1"/>
  <c r="AX1157" i="1"/>
  <c r="AW1157" i="1"/>
  <c r="AV1157" i="1"/>
  <c r="AU1157" i="1"/>
  <c r="AT1157" i="1"/>
  <c r="AS1157" i="1"/>
  <c r="AR1157" i="1"/>
  <c r="AQ1157" i="1"/>
  <c r="AP1157" i="1"/>
  <c r="AO1157" i="1"/>
  <c r="AN1157" i="1"/>
  <c r="AM1157" i="1"/>
  <c r="AL1157" i="1"/>
  <c r="BE1156" i="1"/>
  <c r="BD1156" i="1"/>
  <c r="BC1156" i="1"/>
  <c r="BB1156" i="1"/>
  <c r="BA1156" i="1"/>
  <c r="AZ1156" i="1"/>
  <c r="AY1156" i="1"/>
  <c r="AX1156" i="1"/>
  <c r="AW1156" i="1"/>
  <c r="AV1156" i="1"/>
  <c r="AU1156" i="1"/>
  <c r="AT1156" i="1"/>
  <c r="AS1156" i="1"/>
  <c r="AR1156" i="1"/>
  <c r="AQ1156" i="1"/>
  <c r="AP1156" i="1"/>
  <c r="AO1156" i="1"/>
  <c r="AN1156" i="1"/>
  <c r="AM1156" i="1"/>
  <c r="AL1156" i="1"/>
  <c r="BE1155" i="1"/>
  <c r="BD1155" i="1"/>
  <c r="BC1155" i="1"/>
  <c r="BB1155" i="1"/>
  <c r="BA1155" i="1"/>
  <c r="AZ1155" i="1"/>
  <c r="AY1155" i="1"/>
  <c r="AX1155" i="1"/>
  <c r="AW1155" i="1"/>
  <c r="AV1155" i="1"/>
  <c r="AU1155" i="1"/>
  <c r="AT1155" i="1"/>
  <c r="AS1155" i="1"/>
  <c r="AR1155" i="1"/>
  <c r="AQ1155" i="1"/>
  <c r="AP1155" i="1"/>
  <c r="AO1155" i="1"/>
  <c r="AN1155" i="1"/>
  <c r="AM1155" i="1"/>
  <c r="AL1155" i="1"/>
  <c r="BE1154" i="1"/>
  <c r="BD1154" i="1"/>
  <c r="BC1154" i="1"/>
  <c r="BB1154" i="1"/>
  <c r="BA1154" i="1"/>
  <c r="AZ1154" i="1"/>
  <c r="AY1154" i="1"/>
  <c r="AX1154" i="1"/>
  <c r="AW1154" i="1"/>
  <c r="AV1154" i="1"/>
  <c r="AU1154" i="1"/>
  <c r="AT1154" i="1"/>
  <c r="AS1154" i="1"/>
  <c r="AR1154" i="1"/>
  <c r="AQ1154" i="1"/>
  <c r="AP1154" i="1"/>
  <c r="AO1154" i="1"/>
  <c r="AN1154" i="1"/>
  <c r="AM1154" i="1"/>
  <c r="AL1154" i="1"/>
  <c r="BE1153" i="1"/>
  <c r="BD1153" i="1"/>
  <c r="BC1153" i="1"/>
  <c r="BB1153" i="1"/>
  <c r="BA1153" i="1"/>
  <c r="AZ1153" i="1"/>
  <c r="AY1153" i="1"/>
  <c r="AX1153" i="1"/>
  <c r="AW1153" i="1"/>
  <c r="AV1153" i="1"/>
  <c r="AU1153" i="1"/>
  <c r="AT1153" i="1"/>
  <c r="AS1153" i="1"/>
  <c r="AR1153" i="1"/>
  <c r="AQ1153" i="1"/>
  <c r="AP1153" i="1"/>
  <c r="AO1153" i="1"/>
  <c r="AN1153" i="1"/>
  <c r="AM1153" i="1"/>
  <c r="AL1153" i="1"/>
  <c r="BE1152" i="1"/>
  <c r="BD1152" i="1"/>
  <c r="BC1152" i="1"/>
  <c r="BB1152" i="1"/>
  <c r="BA1152" i="1"/>
  <c r="AZ1152" i="1"/>
  <c r="AY1152" i="1"/>
  <c r="AX1152" i="1"/>
  <c r="AW1152" i="1"/>
  <c r="AV1152" i="1"/>
  <c r="AU1152" i="1"/>
  <c r="AT1152" i="1"/>
  <c r="AS1152" i="1"/>
  <c r="AR1152" i="1"/>
  <c r="AQ1152" i="1"/>
  <c r="AP1152" i="1"/>
  <c r="AO1152" i="1"/>
  <c r="AN1152" i="1"/>
  <c r="AM1152" i="1"/>
  <c r="AL1152" i="1"/>
  <c r="BE1151" i="1"/>
  <c r="BD1151" i="1"/>
  <c r="BC1151" i="1"/>
  <c r="BB1151" i="1"/>
  <c r="BA1151" i="1"/>
  <c r="AZ1151" i="1"/>
  <c r="AY1151" i="1"/>
  <c r="AX1151" i="1"/>
  <c r="AW1151" i="1"/>
  <c r="AV1151" i="1"/>
  <c r="AU1151" i="1"/>
  <c r="AT1151" i="1"/>
  <c r="AS1151" i="1"/>
  <c r="AR1151" i="1"/>
  <c r="AQ1151" i="1"/>
  <c r="AP1151" i="1"/>
  <c r="AO1151" i="1"/>
  <c r="AN1151" i="1"/>
  <c r="AM1151" i="1"/>
  <c r="AL1151" i="1"/>
  <c r="BE1150" i="1"/>
  <c r="BD1150" i="1"/>
  <c r="BC1150" i="1"/>
  <c r="BB1150" i="1"/>
  <c r="BA1150" i="1"/>
  <c r="AZ1150" i="1"/>
  <c r="AY1150" i="1"/>
  <c r="AX1150" i="1"/>
  <c r="AW1150" i="1"/>
  <c r="AV1150" i="1"/>
  <c r="AU1150" i="1"/>
  <c r="AT1150" i="1"/>
  <c r="AS1150" i="1"/>
  <c r="AR1150" i="1"/>
  <c r="AQ1150" i="1"/>
  <c r="AP1150" i="1"/>
  <c r="AO1150" i="1"/>
  <c r="AN1150" i="1"/>
  <c r="AM1150" i="1"/>
  <c r="AL1150" i="1"/>
  <c r="BE1149" i="1"/>
  <c r="BD1149" i="1"/>
  <c r="BC1149" i="1"/>
  <c r="BB1149" i="1"/>
  <c r="BA1149" i="1"/>
  <c r="AZ1149" i="1"/>
  <c r="AY1149" i="1"/>
  <c r="AX1149" i="1"/>
  <c r="AW1149" i="1"/>
  <c r="AV1149" i="1"/>
  <c r="AU1149" i="1"/>
  <c r="AT1149" i="1"/>
  <c r="AS1149" i="1"/>
  <c r="AR1149" i="1"/>
  <c r="AQ1149" i="1"/>
  <c r="AP1149" i="1"/>
  <c r="AO1149" i="1"/>
  <c r="AN1149" i="1"/>
  <c r="AM1149" i="1"/>
  <c r="AL1149" i="1"/>
  <c r="BE1148" i="1"/>
  <c r="BD1148" i="1"/>
  <c r="BC1148" i="1"/>
  <c r="BB1148" i="1"/>
  <c r="BA1148" i="1"/>
  <c r="AZ1148" i="1"/>
  <c r="AY1148" i="1"/>
  <c r="AX1148" i="1"/>
  <c r="AW1148" i="1"/>
  <c r="AV1148" i="1"/>
  <c r="AU1148" i="1"/>
  <c r="AT1148" i="1"/>
  <c r="AS1148" i="1"/>
  <c r="AR1148" i="1"/>
  <c r="AQ1148" i="1"/>
  <c r="AP1148" i="1"/>
  <c r="AO1148" i="1"/>
  <c r="AN1148" i="1"/>
  <c r="AM1148" i="1"/>
  <c r="AL1148" i="1"/>
  <c r="BE1147" i="1"/>
  <c r="BD1147" i="1"/>
  <c r="BC1147" i="1"/>
  <c r="BB1147" i="1"/>
  <c r="BA1147" i="1"/>
  <c r="AZ1147" i="1"/>
  <c r="AY1147" i="1"/>
  <c r="AX1147" i="1"/>
  <c r="AW1147" i="1"/>
  <c r="AV1147" i="1"/>
  <c r="AU1147" i="1"/>
  <c r="AT1147" i="1"/>
  <c r="AS1147" i="1"/>
  <c r="AR1147" i="1"/>
  <c r="AQ1147" i="1"/>
  <c r="AP1147" i="1"/>
  <c r="AO1147" i="1"/>
  <c r="AN1147" i="1"/>
  <c r="AM1147" i="1"/>
  <c r="AL1147" i="1"/>
  <c r="BE1146" i="1"/>
  <c r="BD1146" i="1"/>
  <c r="BC1146" i="1"/>
  <c r="BB1146" i="1"/>
  <c r="BA1146" i="1"/>
  <c r="AZ1146" i="1"/>
  <c r="AY1146" i="1"/>
  <c r="AX1146" i="1"/>
  <c r="AW1146" i="1"/>
  <c r="AV1146" i="1"/>
  <c r="AU1146" i="1"/>
  <c r="AT1146" i="1"/>
  <c r="AS1146" i="1"/>
  <c r="AR1146" i="1"/>
  <c r="AQ1146" i="1"/>
  <c r="AP1146" i="1"/>
  <c r="AO1146" i="1"/>
  <c r="AN1146" i="1"/>
  <c r="AM1146" i="1"/>
  <c r="AL1146" i="1"/>
  <c r="BE1145" i="1"/>
  <c r="BD1145" i="1"/>
  <c r="BC1145" i="1"/>
  <c r="BB1145" i="1"/>
  <c r="BA1145" i="1"/>
  <c r="AZ1145" i="1"/>
  <c r="AY1145" i="1"/>
  <c r="AX1145" i="1"/>
  <c r="AW1145" i="1"/>
  <c r="AV1145" i="1"/>
  <c r="AU1145" i="1"/>
  <c r="AT1145" i="1"/>
  <c r="AS1145" i="1"/>
  <c r="AR1145" i="1"/>
  <c r="AQ1145" i="1"/>
  <c r="AP1145" i="1"/>
  <c r="AO1145" i="1"/>
  <c r="AN1145" i="1"/>
  <c r="AM1145" i="1"/>
  <c r="AL1145" i="1"/>
  <c r="BE1144" i="1"/>
  <c r="BD1144" i="1"/>
  <c r="BC1144" i="1"/>
  <c r="BB1144" i="1"/>
  <c r="BA1144" i="1"/>
  <c r="AZ1144" i="1"/>
  <c r="AY1144" i="1"/>
  <c r="AX1144" i="1"/>
  <c r="AW1144" i="1"/>
  <c r="AV1144" i="1"/>
  <c r="AU1144" i="1"/>
  <c r="AT1144" i="1"/>
  <c r="AS1144" i="1"/>
  <c r="AR1144" i="1"/>
  <c r="AQ1144" i="1"/>
  <c r="AP1144" i="1"/>
  <c r="AO1144" i="1"/>
  <c r="AN1144" i="1"/>
  <c r="AM1144" i="1"/>
  <c r="AL1144" i="1"/>
  <c r="BE1143" i="1"/>
  <c r="BD1143" i="1"/>
  <c r="BC1143" i="1"/>
  <c r="BB1143" i="1"/>
  <c r="BA1143" i="1"/>
  <c r="AZ1143" i="1"/>
  <c r="AY1143" i="1"/>
  <c r="AX1143" i="1"/>
  <c r="AW1143" i="1"/>
  <c r="AV1143" i="1"/>
  <c r="AU1143" i="1"/>
  <c r="AT1143" i="1"/>
  <c r="AS1143" i="1"/>
  <c r="AR1143" i="1"/>
  <c r="AQ1143" i="1"/>
  <c r="AP1143" i="1"/>
  <c r="AO1143" i="1"/>
  <c r="AN1143" i="1"/>
  <c r="AM1143" i="1"/>
  <c r="AL1143" i="1"/>
  <c r="BE1142" i="1"/>
  <c r="BD1142" i="1"/>
  <c r="BC1142" i="1"/>
  <c r="BB1142" i="1"/>
  <c r="BA1142" i="1"/>
  <c r="AZ1142" i="1"/>
  <c r="AY1142" i="1"/>
  <c r="AX1142" i="1"/>
  <c r="AW1142" i="1"/>
  <c r="AV1142" i="1"/>
  <c r="AU1142" i="1"/>
  <c r="AT1142" i="1"/>
  <c r="AS1142" i="1"/>
  <c r="AR1142" i="1"/>
  <c r="AQ1142" i="1"/>
  <c r="AP1142" i="1"/>
  <c r="AO1142" i="1"/>
  <c r="AN1142" i="1"/>
  <c r="AM1142" i="1"/>
  <c r="AL1142" i="1"/>
  <c r="BE1141" i="1"/>
  <c r="BD1141" i="1"/>
  <c r="BC1141" i="1"/>
  <c r="BB1141" i="1"/>
  <c r="BA1141" i="1"/>
  <c r="AZ1141" i="1"/>
  <c r="AY1141" i="1"/>
  <c r="AX1141" i="1"/>
  <c r="AW1141" i="1"/>
  <c r="AV1141" i="1"/>
  <c r="AU1141" i="1"/>
  <c r="AT1141" i="1"/>
  <c r="AS1141" i="1"/>
  <c r="AR1141" i="1"/>
  <c r="AQ1141" i="1"/>
  <c r="AP1141" i="1"/>
  <c r="AO1141" i="1"/>
  <c r="AN1141" i="1"/>
  <c r="AM1141" i="1"/>
  <c r="AL1141" i="1"/>
  <c r="BE1140" i="1"/>
  <c r="BD1140" i="1"/>
  <c r="BC1140" i="1"/>
  <c r="BB1140" i="1"/>
  <c r="BA1140" i="1"/>
  <c r="AZ1140" i="1"/>
  <c r="AY1140" i="1"/>
  <c r="AX1140" i="1"/>
  <c r="AW1140" i="1"/>
  <c r="AV1140" i="1"/>
  <c r="AU1140" i="1"/>
  <c r="AT1140" i="1"/>
  <c r="AS1140" i="1"/>
  <c r="AR1140" i="1"/>
  <c r="AQ1140" i="1"/>
  <c r="AP1140" i="1"/>
  <c r="AO1140" i="1"/>
  <c r="AN1140" i="1"/>
  <c r="AM1140" i="1"/>
  <c r="AL1140" i="1"/>
  <c r="BE1139" i="1"/>
  <c r="BD1139" i="1"/>
  <c r="BC1139" i="1"/>
  <c r="BB1139" i="1"/>
  <c r="BA1139" i="1"/>
  <c r="AZ1139" i="1"/>
  <c r="AY1139" i="1"/>
  <c r="AX1139" i="1"/>
  <c r="AW1139" i="1"/>
  <c r="AV1139" i="1"/>
  <c r="AU1139" i="1"/>
  <c r="AT1139" i="1"/>
  <c r="AS1139" i="1"/>
  <c r="AR1139" i="1"/>
  <c r="AQ1139" i="1"/>
  <c r="AP1139" i="1"/>
  <c r="AO1139" i="1"/>
  <c r="AN1139" i="1"/>
  <c r="AM1139" i="1"/>
  <c r="AL1139" i="1"/>
  <c r="BE1138" i="1"/>
  <c r="BD1138" i="1"/>
  <c r="BC1138" i="1"/>
  <c r="BB1138" i="1"/>
  <c r="BA1138" i="1"/>
  <c r="AZ1138" i="1"/>
  <c r="AY1138" i="1"/>
  <c r="AX1138" i="1"/>
  <c r="AW1138" i="1"/>
  <c r="AV1138" i="1"/>
  <c r="AU1138" i="1"/>
  <c r="AT1138" i="1"/>
  <c r="AS1138" i="1"/>
  <c r="AR1138" i="1"/>
  <c r="AQ1138" i="1"/>
  <c r="AP1138" i="1"/>
  <c r="AO1138" i="1"/>
  <c r="AN1138" i="1"/>
  <c r="AM1138" i="1"/>
  <c r="AL1138" i="1"/>
  <c r="BE1137" i="1"/>
  <c r="BD1137" i="1"/>
  <c r="BC1137" i="1"/>
  <c r="BB1137" i="1"/>
  <c r="BA1137" i="1"/>
  <c r="AZ1137" i="1"/>
  <c r="AY1137" i="1"/>
  <c r="AX1137" i="1"/>
  <c r="AW1137" i="1"/>
  <c r="AV1137" i="1"/>
  <c r="AU1137" i="1"/>
  <c r="AT1137" i="1"/>
  <c r="AS1137" i="1"/>
  <c r="AR1137" i="1"/>
  <c r="AQ1137" i="1"/>
  <c r="AP1137" i="1"/>
  <c r="AO1137" i="1"/>
  <c r="AN1137" i="1"/>
  <c r="AM1137" i="1"/>
  <c r="AL1137" i="1"/>
  <c r="BE1136" i="1"/>
  <c r="BD1136" i="1"/>
  <c r="BC1136" i="1"/>
  <c r="BB1136" i="1"/>
  <c r="BA1136" i="1"/>
  <c r="AZ1136" i="1"/>
  <c r="AY1136" i="1"/>
  <c r="AX1136" i="1"/>
  <c r="AW1136" i="1"/>
  <c r="AV1136" i="1"/>
  <c r="AU1136" i="1"/>
  <c r="AT1136" i="1"/>
  <c r="AS1136" i="1"/>
  <c r="AR1136" i="1"/>
  <c r="AQ1136" i="1"/>
  <c r="AP1136" i="1"/>
  <c r="AO1136" i="1"/>
  <c r="AN1136" i="1"/>
  <c r="AM1136" i="1"/>
  <c r="AL1136" i="1"/>
  <c r="BE1135" i="1"/>
  <c r="BD1135" i="1"/>
  <c r="BC1135" i="1"/>
  <c r="BB1135" i="1"/>
  <c r="BA1135" i="1"/>
  <c r="AZ1135" i="1"/>
  <c r="AY1135" i="1"/>
  <c r="AX1135" i="1"/>
  <c r="AW1135" i="1"/>
  <c r="AV1135" i="1"/>
  <c r="AU1135" i="1"/>
  <c r="AT1135" i="1"/>
  <c r="AS1135" i="1"/>
  <c r="AR1135" i="1"/>
  <c r="AQ1135" i="1"/>
  <c r="AP1135" i="1"/>
  <c r="AO1135" i="1"/>
  <c r="AN1135" i="1"/>
  <c r="AM1135" i="1"/>
  <c r="AL1135" i="1"/>
  <c r="BE1134" i="1"/>
  <c r="BD1134" i="1"/>
  <c r="BC1134" i="1"/>
  <c r="BB1134" i="1"/>
  <c r="BA1134" i="1"/>
  <c r="AZ1134" i="1"/>
  <c r="AY1134" i="1"/>
  <c r="AX1134" i="1"/>
  <c r="AW1134" i="1"/>
  <c r="AV1134" i="1"/>
  <c r="AU1134" i="1"/>
  <c r="AT1134" i="1"/>
  <c r="AS1134" i="1"/>
  <c r="AR1134" i="1"/>
  <c r="AQ1134" i="1"/>
  <c r="AP1134" i="1"/>
  <c r="AO1134" i="1"/>
  <c r="AN1134" i="1"/>
  <c r="AM1134" i="1"/>
  <c r="AL1134" i="1"/>
  <c r="BE1133" i="1"/>
  <c r="BD1133" i="1"/>
  <c r="BC1133" i="1"/>
  <c r="BB1133" i="1"/>
  <c r="BA1133" i="1"/>
  <c r="AZ1133" i="1"/>
  <c r="AY1133" i="1"/>
  <c r="AX1133" i="1"/>
  <c r="AW1133" i="1"/>
  <c r="AV1133" i="1"/>
  <c r="AU1133" i="1"/>
  <c r="AT1133" i="1"/>
  <c r="AS1133" i="1"/>
  <c r="AR1133" i="1"/>
  <c r="AQ1133" i="1"/>
  <c r="AP1133" i="1"/>
  <c r="AO1133" i="1"/>
  <c r="AN1133" i="1"/>
  <c r="AM1133" i="1"/>
  <c r="AL1133" i="1"/>
  <c r="BE1132" i="1"/>
  <c r="BD1132" i="1"/>
  <c r="BC1132" i="1"/>
  <c r="BB1132" i="1"/>
  <c r="BA1132" i="1"/>
  <c r="AZ1132" i="1"/>
  <c r="AY1132" i="1"/>
  <c r="AX1132" i="1"/>
  <c r="AW1132" i="1"/>
  <c r="AV1132" i="1"/>
  <c r="AU1132" i="1"/>
  <c r="AT1132" i="1"/>
  <c r="AS1132" i="1"/>
  <c r="AR1132" i="1"/>
  <c r="AQ1132" i="1"/>
  <c r="AP1132" i="1"/>
  <c r="AO1132" i="1"/>
  <c r="AN1132" i="1"/>
  <c r="AM1132" i="1"/>
  <c r="AL1132" i="1"/>
  <c r="BE1131" i="1"/>
  <c r="BD1131" i="1"/>
  <c r="BC1131" i="1"/>
  <c r="BB1131" i="1"/>
  <c r="BA1131" i="1"/>
  <c r="AZ1131" i="1"/>
  <c r="AY1131" i="1"/>
  <c r="AX1131" i="1"/>
  <c r="AW1131" i="1"/>
  <c r="AV1131" i="1"/>
  <c r="AU1131" i="1"/>
  <c r="AT1131" i="1"/>
  <c r="AS1131" i="1"/>
  <c r="AR1131" i="1"/>
  <c r="AQ1131" i="1"/>
  <c r="AP1131" i="1"/>
  <c r="AO1131" i="1"/>
  <c r="AN1131" i="1"/>
  <c r="AM1131" i="1"/>
  <c r="AL1131" i="1"/>
  <c r="BE1130" i="1"/>
  <c r="BD1130" i="1"/>
  <c r="BC1130" i="1"/>
  <c r="BB1130" i="1"/>
  <c r="BA1130" i="1"/>
  <c r="AZ1130" i="1"/>
  <c r="AY1130" i="1"/>
  <c r="AX1130" i="1"/>
  <c r="AW1130" i="1"/>
  <c r="AV1130" i="1"/>
  <c r="AU1130" i="1"/>
  <c r="AT1130" i="1"/>
  <c r="AS1130" i="1"/>
  <c r="AR1130" i="1"/>
  <c r="AQ1130" i="1"/>
  <c r="AP1130" i="1"/>
  <c r="AO1130" i="1"/>
  <c r="AN1130" i="1"/>
  <c r="AM1130" i="1"/>
  <c r="AL1130" i="1"/>
  <c r="BE1129" i="1"/>
  <c r="BD1129" i="1"/>
  <c r="BC1129" i="1"/>
  <c r="BB1129" i="1"/>
  <c r="BA1129" i="1"/>
  <c r="AZ1129" i="1"/>
  <c r="AY1129" i="1"/>
  <c r="AX1129" i="1"/>
  <c r="AW1129" i="1"/>
  <c r="AV1129" i="1"/>
  <c r="AU1129" i="1"/>
  <c r="AT1129" i="1"/>
  <c r="AS1129" i="1"/>
  <c r="AR1129" i="1"/>
  <c r="AQ1129" i="1"/>
  <c r="AP1129" i="1"/>
  <c r="AO1129" i="1"/>
  <c r="AN1129" i="1"/>
  <c r="AM1129" i="1"/>
  <c r="AL1129" i="1"/>
  <c r="BE1128" i="1"/>
  <c r="BD1128" i="1"/>
  <c r="BC1128" i="1"/>
  <c r="BB1128" i="1"/>
  <c r="BA1128" i="1"/>
  <c r="AZ1128" i="1"/>
  <c r="AY1128" i="1"/>
  <c r="AX1128" i="1"/>
  <c r="AW1128" i="1"/>
  <c r="AV1128" i="1"/>
  <c r="AU1128" i="1"/>
  <c r="AT1128" i="1"/>
  <c r="AS1128" i="1"/>
  <c r="AR1128" i="1"/>
  <c r="AQ1128" i="1"/>
  <c r="AP1128" i="1"/>
  <c r="AO1128" i="1"/>
  <c r="AN1128" i="1"/>
  <c r="AM1128" i="1"/>
  <c r="AL1128" i="1"/>
  <c r="BE1127" i="1"/>
  <c r="BD1127" i="1"/>
  <c r="BC1127" i="1"/>
  <c r="BB1127" i="1"/>
  <c r="BA1127" i="1"/>
  <c r="AZ1127" i="1"/>
  <c r="AY1127" i="1"/>
  <c r="AX1127" i="1"/>
  <c r="AW1127" i="1"/>
  <c r="AV1127" i="1"/>
  <c r="AU1127" i="1"/>
  <c r="AT1127" i="1"/>
  <c r="AS1127" i="1"/>
  <c r="AR1127" i="1"/>
  <c r="AQ1127" i="1"/>
  <c r="AP1127" i="1"/>
  <c r="AO1127" i="1"/>
  <c r="AN1127" i="1"/>
  <c r="AM1127" i="1"/>
  <c r="AL1127" i="1"/>
  <c r="BE1126" i="1"/>
  <c r="BD1126" i="1"/>
  <c r="BC1126" i="1"/>
  <c r="BB1126" i="1"/>
  <c r="BA1126" i="1"/>
  <c r="AZ1126" i="1"/>
  <c r="AY1126" i="1"/>
  <c r="AX1126" i="1"/>
  <c r="AW1126" i="1"/>
  <c r="AV1126" i="1"/>
  <c r="AU1126" i="1"/>
  <c r="AT1126" i="1"/>
  <c r="AS1126" i="1"/>
  <c r="AR1126" i="1"/>
  <c r="AQ1126" i="1"/>
  <c r="AP1126" i="1"/>
  <c r="AO1126" i="1"/>
  <c r="AN1126" i="1"/>
  <c r="AM1126" i="1"/>
  <c r="AL1126" i="1"/>
  <c r="BE1125" i="1"/>
  <c r="BD1125" i="1"/>
  <c r="BC1125" i="1"/>
  <c r="BB1125" i="1"/>
  <c r="BA1125" i="1"/>
  <c r="AZ1125" i="1"/>
  <c r="AY1125" i="1"/>
  <c r="AX1125" i="1"/>
  <c r="AW1125" i="1"/>
  <c r="AV1125" i="1"/>
  <c r="AU1125" i="1"/>
  <c r="AT1125" i="1"/>
  <c r="AS1125" i="1"/>
  <c r="AR1125" i="1"/>
  <c r="AQ1125" i="1"/>
  <c r="AP1125" i="1"/>
  <c r="AO1125" i="1"/>
  <c r="AN1125" i="1"/>
  <c r="AM1125" i="1"/>
  <c r="AL1125" i="1"/>
  <c r="BE1124" i="1"/>
  <c r="BD1124" i="1"/>
  <c r="BC1124" i="1"/>
  <c r="BB1124" i="1"/>
  <c r="BA1124" i="1"/>
  <c r="AZ1124" i="1"/>
  <c r="AY1124" i="1"/>
  <c r="AX1124" i="1"/>
  <c r="AW1124" i="1"/>
  <c r="AV1124" i="1"/>
  <c r="AU1124" i="1"/>
  <c r="AT1124" i="1"/>
  <c r="AS1124" i="1"/>
  <c r="AR1124" i="1"/>
  <c r="AQ1124" i="1"/>
  <c r="AP1124" i="1"/>
  <c r="AO1124" i="1"/>
  <c r="AN1124" i="1"/>
  <c r="AM1124" i="1"/>
  <c r="AL1124" i="1"/>
  <c r="BE1123" i="1"/>
  <c r="BD1123" i="1"/>
  <c r="BC1123" i="1"/>
  <c r="BB1123" i="1"/>
  <c r="BA1123" i="1"/>
  <c r="AZ1123" i="1"/>
  <c r="AY1123" i="1"/>
  <c r="AX1123" i="1"/>
  <c r="AW1123" i="1"/>
  <c r="AV1123" i="1"/>
  <c r="AU1123" i="1"/>
  <c r="AT1123" i="1"/>
  <c r="AS1123" i="1"/>
  <c r="AR1123" i="1"/>
  <c r="AQ1123" i="1"/>
  <c r="AP1123" i="1"/>
  <c r="AO1123" i="1"/>
  <c r="AN1123" i="1"/>
  <c r="AM1123" i="1"/>
  <c r="AL1123" i="1"/>
  <c r="BE1122" i="1"/>
  <c r="BD1122" i="1"/>
  <c r="BC1122" i="1"/>
  <c r="BB1122" i="1"/>
  <c r="BA1122" i="1"/>
  <c r="AZ1122" i="1"/>
  <c r="AY1122" i="1"/>
  <c r="AX1122" i="1"/>
  <c r="AW1122" i="1"/>
  <c r="AV1122" i="1"/>
  <c r="AU1122" i="1"/>
  <c r="AT1122" i="1"/>
  <c r="AS1122" i="1"/>
  <c r="AR1122" i="1"/>
  <c r="AQ1122" i="1"/>
  <c r="AP1122" i="1"/>
  <c r="AO1122" i="1"/>
  <c r="AN1122" i="1"/>
  <c r="AM1122" i="1"/>
  <c r="AL1122" i="1"/>
  <c r="BE1121" i="1"/>
  <c r="BD1121" i="1"/>
  <c r="BC1121" i="1"/>
  <c r="BB1121" i="1"/>
  <c r="BA1121" i="1"/>
  <c r="AZ1121" i="1"/>
  <c r="AY1121" i="1"/>
  <c r="AX1121" i="1"/>
  <c r="AW1121" i="1"/>
  <c r="AV1121" i="1"/>
  <c r="AU1121" i="1"/>
  <c r="AT1121" i="1"/>
  <c r="AS1121" i="1"/>
  <c r="AR1121" i="1"/>
  <c r="AQ1121" i="1"/>
  <c r="AP1121" i="1"/>
  <c r="AO1121" i="1"/>
  <c r="AN1121" i="1"/>
  <c r="AM1121" i="1"/>
  <c r="AL1121" i="1"/>
  <c r="BE1120" i="1"/>
  <c r="BD1120" i="1"/>
  <c r="BC1120" i="1"/>
  <c r="BB1120" i="1"/>
  <c r="BA1120" i="1"/>
  <c r="AZ1120" i="1"/>
  <c r="AY1120" i="1"/>
  <c r="AX1120" i="1"/>
  <c r="AW1120" i="1"/>
  <c r="AV1120" i="1"/>
  <c r="AU1120" i="1"/>
  <c r="AT1120" i="1"/>
  <c r="AS1120" i="1"/>
  <c r="AR1120" i="1"/>
  <c r="AQ1120" i="1"/>
  <c r="AP1120" i="1"/>
  <c r="AO1120" i="1"/>
  <c r="AN1120" i="1"/>
  <c r="AM1120" i="1"/>
  <c r="AL1120" i="1"/>
  <c r="BE1119" i="1"/>
  <c r="BD1119" i="1"/>
  <c r="BC1119" i="1"/>
  <c r="BB1119" i="1"/>
  <c r="BA1119" i="1"/>
  <c r="AZ1119" i="1"/>
  <c r="AY1119" i="1"/>
  <c r="AX1119" i="1"/>
  <c r="AW1119" i="1"/>
  <c r="AV1119" i="1"/>
  <c r="AU1119" i="1"/>
  <c r="AT1119" i="1"/>
  <c r="AS1119" i="1"/>
  <c r="AR1119" i="1"/>
  <c r="AQ1119" i="1"/>
  <c r="AP1119" i="1"/>
  <c r="AO1119" i="1"/>
  <c r="AN1119" i="1"/>
  <c r="AM1119" i="1"/>
  <c r="AL1119" i="1"/>
  <c r="BE1118" i="1"/>
  <c r="BD1118" i="1"/>
  <c r="BC1118" i="1"/>
  <c r="BB1118" i="1"/>
  <c r="BA1118" i="1"/>
  <c r="AZ1118" i="1"/>
  <c r="AY1118" i="1"/>
  <c r="AX1118" i="1"/>
  <c r="AW1118" i="1"/>
  <c r="AV1118" i="1"/>
  <c r="AU1118" i="1"/>
  <c r="AT1118" i="1"/>
  <c r="AS1118" i="1"/>
  <c r="AR1118" i="1"/>
  <c r="AQ1118" i="1"/>
  <c r="AP1118" i="1"/>
  <c r="AO1118" i="1"/>
  <c r="AN1118" i="1"/>
  <c r="AM1118" i="1"/>
  <c r="AL1118" i="1"/>
  <c r="BE1117" i="1"/>
  <c r="BD1117" i="1"/>
  <c r="BC1117" i="1"/>
  <c r="BB1117" i="1"/>
  <c r="BA1117" i="1"/>
  <c r="AZ1117" i="1"/>
  <c r="AY1117" i="1"/>
  <c r="AX1117" i="1"/>
  <c r="AW1117" i="1"/>
  <c r="AV1117" i="1"/>
  <c r="AU1117" i="1"/>
  <c r="AT1117" i="1"/>
  <c r="AS1117" i="1"/>
  <c r="AR1117" i="1"/>
  <c r="AQ1117" i="1"/>
  <c r="AP1117" i="1"/>
  <c r="AO1117" i="1"/>
  <c r="AN1117" i="1"/>
  <c r="AM1117" i="1"/>
  <c r="AL1117" i="1"/>
  <c r="BE1116" i="1"/>
  <c r="BD1116" i="1"/>
  <c r="BC1116" i="1"/>
  <c r="BB1116" i="1"/>
  <c r="BA1116" i="1"/>
  <c r="AZ1116" i="1"/>
  <c r="AY1116" i="1"/>
  <c r="AX1116" i="1"/>
  <c r="AW1116" i="1"/>
  <c r="AV1116" i="1"/>
  <c r="AU1116" i="1"/>
  <c r="AT1116" i="1"/>
  <c r="AS1116" i="1"/>
  <c r="AR1116" i="1"/>
  <c r="AQ1116" i="1"/>
  <c r="AP1116" i="1"/>
  <c r="AO1116" i="1"/>
  <c r="AN1116" i="1"/>
  <c r="AM1116" i="1"/>
  <c r="AL1116" i="1"/>
  <c r="BE1115" i="1"/>
  <c r="BD1115" i="1"/>
  <c r="BC1115" i="1"/>
  <c r="BB1115" i="1"/>
  <c r="BA1115" i="1"/>
  <c r="AZ1115" i="1"/>
  <c r="AY1115" i="1"/>
  <c r="AX1115" i="1"/>
  <c r="AW1115" i="1"/>
  <c r="AV1115" i="1"/>
  <c r="AU1115" i="1"/>
  <c r="AT1115" i="1"/>
  <c r="AS1115" i="1"/>
  <c r="AR1115" i="1"/>
  <c r="AQ1115" i="1"/>
  <c r="AP1115" i="1"/>
  <c r="AO1115" i="1"/>
  <c r="AN1115" i="1"/>
  <c r="AM1115" i="1"/>
  <c r="AL1115" i="1"/>
  <c r="BE1114" i="1"/>
  <c r="BD1114" i="1"/>
  <c r="BC1114" i="1"/>
  <c r="BB1114" i="1"/>
  <c r="BA1114" i="1"/>
  <c r="AZ1114" i="1"/>
  <c r="AY1114" i="1"/>
  <c r="AX1114" i="1"/>
  <c r="AW1114" i="1"/>
  <c r="AV1114" i="1"/>
  <c r="AU1114" i="1"/>
  <c r="AT1114" i="1"/>
  <c r="AS1114" i="1"/>
  <c r="AR1114" i="1"/>
  <c r="AQ1114" i="1"/>
  <c r="AP1114" i="1"/>
  <c r="AO1114" i="1"/>
  <c r="AN1114" i="1"/>
  <c r="AM1114" i="1"/>
  <c r="AL1114" i="1"/>
  <c r="BE1113" i="1"/>
  <c r="BD1113" i="1"/>
  <c r="BC1113" i="1"/>
  <c r="BB1113" i="1"/>
  <c r="BA1113" i="1"/>
  <c r="AZ1113" i="1"/>
  <c r="AY1113" i="1"/>
  <c r="AX1113" i="1"/>
  <c r="AW1113" i="1"/>
  <c r="AV1113" i="1"/>
  <c r="AU1113" i="1"/>
  <c r="AT1113" i="1"/>
  <c r="AS1113" i="1"/>
  <c r="AR1113" i="1"/>
  <c r="AQ1113" i="1"/>
  <c r="AP1113" i="1"/>
  <c r="AO1113" i="1"/>
  <c r="AN1113" i="1"/>
  <c r="AM1113" i="1"/>
  <c r="AL1113" i="1"/>
  <c r="BE1112" i="1"/>
  <c r="BD1112" i="1"/>
  <c r="BC1112" i="1"/>
  <c r="BB1112" i="1"/>
  <c r="BA1112" i="1"/>
  <c r="AZ1112" i="1"/>
  <c r="AY1112" i="1"/>
  <c r="AX1112" i="1"/>
  <c r="AW1112" i="1"/>
  <c r="AV1112" i="1"/>
  <c r="AU1112" i="1"/>
  <c r="AT1112" i="1"/>
  <c r="AS1112" i="1"/>
  <c r="AR1112" i="1"/>
  <c r="AQ1112" i="1"/>
  <c r="AP1112" i="1"/>
  <c r="AO1112" i="1"/>
  <c r="AN1112" i="1"/>
  <c r="AM1112" i="1"/>
  <c r="AL1112" i="1"/>
  <c r="BE1111" i="1"/>
  <c r="BD1111" i="1"/>
  <c r="BC1111" i="1"/>
  <c r="BB1111" i="1"/>
  <c r="BA1111" i="1"/>
  <c r="AZ1111" i="1"/>
  <c r="AY1111" i="1"/>
  <c r="AX1111" i="1"/>
  <c r="AW1111" i="1"/>
  <c r="AV1111" i="1"/>
  <c r="AU1111" i="1"/>
  <c r="AT1111" i="1"/>
  <c r="AS1111" i="1"/>
  <c r="AR1111" i="1"/>
  <c r="AQ1111" i="1"/>
  <c r="AP1111" i="1"/>
  <c r="AO1111" i="1"/>
  <c r="AN1111" i="1"/>
  <c r="AM1111" i="1"/>
  <c r="AL1111" i="1"/>
  <c r="BE1110" i="1"/>
  <c r="BD1110" i="1"/>
  <c r="BC1110" i="1"/>
  <c r="BB1110" i="1"/>
  <c r="BA1110" i="1"/>
  <c r="AZ1110" i="1"/>
  <c r="AY1110" i="1"/>
  <c r="AX1110" i="1"/>
  <c r="AW1110" i="1"/>
  <c r="AV1110" i="1"/>
  <c r="AU1110" i="1"/>
  <c r="AT1110" i="1"/>
  <c r="AS1110" i="1"/>
  <c r="AR1110" i="1"/>
  <c r="AQ1110" i="1"/>
  <c r="AP1110" i="1"/>
  <c r="AO1110" i="1"/>
  <c r="AN1110" i="1"/>
  <c r="AM1110" i="1"/>
  <c r="AL1110" i="1"/>
  <c r="BE1109" i="1"/>
  <c r="BD1109" i="1"/>
  <c r="BC1109" i="1"/>
  <c r="BB1109" i="1"/>
  <c r="BA1109" i="1"/>
  <c r="AZ1109" i="1"/>
  <c r="AY1109" i="1"/>
  <c r="AX1109" i="1"/>
  <c r="AW1109" i="1"/>
  <c r="AV1109" i="1"/>
  <c r="AU1109" i="1"/>
  <c r="AT1109" i="1"/>
  <c r="AS1109" i="1"/>
  <c r="AR1109" i="1"/>
  <c r="AQ1109" i="1"/>
  <c r="AP1109" i="1"/>
  <c r="AO1109" i="1"/>
  <c r="AN1109" i="1"/>
  <c r="AM1109" i="1"/>
  <c r="AL1109" i="1"/>
  <c r="BE1108" i="1"/>
  <c r="BD1108" i="1"/>
  <c r="BC1108" i="1"/>
  <c r="BB1108" i="1"/>
  <c r="BA1108" i="1"/>
  <c r="AZ1108" i="1"/>
  <c r="AY1108" i="1"/>
  <c r="AX1108" i="1"/>
  <c r="AW1108" i="1"/>
  <c r="AV1108" i="1"/>
  <c r="AU1108" i="1"/>
  <c r="AT1108" i="1"/>
  <c r="AS1108" i="1"/>
  <c r="AR1108" i="1"/>
  <c r="AQ1108" i="1"/>
  <c r="AP1108" i="1"/>
  <c r="AO1108" i="1"/>
  <c r="AN1108" i="1"/>
  <c r="AM1108" i="1"/>
  <c r="AL1108" i="1"/>
  <c r="BE1107" i="1"/>
  <c r="BD1107" i="1"/>
  <c r="BC1107" i="1"/>
  <c r="BB1107" i="1"/>
  <c r="BA1107" i="1"/>
  <c r="AZ1107" i="1"/>
  <c r="AY1107" i="1"/>
  <c r="AX1107" i="1"/>
  <c r="AW1107" i="1"/>
  <c r="AV1107" i="1"/>
  <c r="AU1107" i="1"/>
  <c r="AT1107" i="1"/>
  <c r="AS1107" i="1"/>
  <c r="AR1107" i="1"/>
  <c r="AQ1107" i="1"/>
  <c r="AP1107" i="1"/>
  <c r="AO1107" i="1"/>
  <c r="AN1107" i="1"/>
  <c r="AM1107" i="1"/>
  <c r="AL1107" i="1"/>
  <c r="BE1106" i="1"/>
  <c r="BD1106" i="1"/>
  <c r="BC1106" i="1"/>
  <c r="BB1106" i="1"/>
  <c r="BA1106" i="1"/>
  <c r="AZ1106" i="1"/>
  <c r="AY1106" i="1"/>
  <c r="AX1106" i="1"/>
  <c r="AW1106" i="1"/>
  <c r="AV1106" i="1"/>
  <c r="AU1106" i="1"/>
  <c r="AT1106" i="1"/>
  <c r="AS1106" i="1"/>
  <c r="AR1106" i="1"/>
  <c r="AQ1106" i="1"/>
  <c r="AP1106" i="1"/>
  <c r="AO1106" i="1"/>
  <c r="AN1106" i="1"/>
  <c r="AM1106" i="1"/>
  <c r="AL1106" i="1"/>
  <c r="BE1105" i="1"/>
  <c r="BD1105" i="1"/>
  <c r="BC1105" i="1"/>
  <c r="BB1105" i="1"/>
  <c r="BA1105" i="1"/>
  <c r="AZ1105" i="1"/>
  <c r="AY1105" i="1"/>
  <c r="AX1105" i="1"/>
  <c r="AW1105" i="1"/>
  <c r="AV1105" i="1"/>
  <c r="AU1105" i="1"/>
  <c r="AT1105" i="1"/>
  <c r="AS1105" i="1"/>
  <c r="AR1105" i="1"/>
  <c r="AQ1105" i="1"/>
  <c r="AP1105" i="1"/>
  <c r="AO1105" i="1"/>
  <c r="AN1105" i="1"/>
  <c r="AM1105" i="1"/>
  <c r="AL1105" i="1"/>
  <c r="BE1104" i="1"/>
  <c r="BD1104" i="1"/>
  <c r="BC1104" i="1"/>
  <c r="BB1104" i="1"/>
  <c r="BA1104" i="1"/>
  <c r="AZ1104" i="1"/>
  <c r="AY1104" i="1"/>
  <c r="AX1104" i="1"/>
  <c r="AW1104" i="1"/>
  <c r="AV1104" i="1"/>
  <c r="AU1104" i="1"/>
  <c r="AT1104" i="1"/>
  <c r="AS1104" i="1"/>
  <c r="AR1104" i="1"/>
  <c r="AQ1104" i="1"/>
  <c r="AP1104" i="1"/>
  <c r="AO1104" i="1"/>
  <c r="AN1104" i="1"/>
  <c r="AM1104" i="1"/>
  <c r="AL1104" i="1"/>
  <c r="BE1103" i="1"/>
  <c r="BD1103" i="1"/>
  <c r="BC1103" i="1"/>
  <c r="BB1103" i="1"/>
  <c r="BA1103" i="1"/>
  <c r="AZ1103" i="1"/>
  <c r="AY1103" i="1"/>
  <c r="AX1103" i="1"/>
  <c r="AW1103" i="1"/>
  <c r="AV1103" i="1"/>
  <c r="AU1103" i="1"/>
  <c r="AT1103" i="1"/>
  <c r="AS1103" i="1"/>
  <c r="AR1103" i="1"/>
  <c r="AQ1103" i="1"/>
  <c r="AP1103" i="1"/>
  <c r="AO1103" i="1"/>
  <c r="AN1103" i="1"/>
  <c r="AM1103" i="1"/>
  <c r="AL1103" i="1"/>
  <c r="BE1102" i="1"/>
  <c r="BD1102" i="1"/>
  <c r="BC1102" i="1"/>
  <c r="BB1102" i="1"/>
  <c r="BA1102" i="1"/>
  <c r="AZ1102" i="1"/>
  <c r="AY1102" i="1"/>
  <c r="AX1102" i="1"/>
  <c r="AW1102" i="1"/>
  <c r="AV1102" i="1"/>
  <c r="AU1102" i="1"/>
  <c r="AT1102" i="1"/>
  <c r="AS1102" i="1"/>
  <c r="AR1102" i="1"/>
  <c r="AQ1102" i="1"/>
  <c r="AP1102" i="1"/>
  <c r="AO1102" i="1"/>
  <c r="AN1102" i="1"/>
  <c r="AM1102" i="1"/>
  <c r="AL1102" i="1"/>
  <c r="BE1101" i="1"/>
  <c r="BD1101" i="1"/>
  <c r="BC1101" i="1"/>
  <c r="BB1101" i="1"/>
  <c r="BA1101" i="1"/>
  <c r="AZ1101" i="1"/>
  <c r="AY1101" i="1"/>
  <c r="AX1101" i="1"/>
  <c r="AW1101" i="1"/>
  <c r="AV1101" i="1"/>
  <c r="AU1101" i="1"/>
  <c r="AT1101" i="1"/>
  <c r="AS1101" i="1"/>
  <c r="AR1101" i="1"/>
  <c r="AQ1101" i="1"/>
  <c r="AP1101" i="1"/>
  <c r="AO1101" i="1"/>
  <c r="AN1101" i="1"/>
  <c r="AM1101" i="1"/>
  <c r="AL1101" i="1"/>
  <c r="BE1100" i="1"/>
  <c r="BD1100" i="1"/>
  <c r="BC1100" i="1"/>
  <c r="BB1100" i="1"/>
  <c r="BA1100" i="1"/>
  <c r="AZ1100" i="1"/>
  <c r="AY1100" i="1"/>
  <c r="AX1100" i="1"/>
  <c r="AW1100" i="1"/>
  <c r="AV1100" i="1"/>
  <c r="AU1100" i="1"/>
  <c r="AT1100" i="1"/>
  <c r="AS1100" i="1"/>
  <c r="AR1100" i="1"/>
  <c r="AQ1100" i="1"/>
  <c r="AP1100" i="1"/>
  <c r="AO1100" i="1"/>
  <c r="AN1100" i="1"/>
  <c r="AM1100" i="1"/>
  <c r="AL1100" i="1"/>
  <c r="BE1099" i="1"/>
  <c r="BD1099" i="1"/>
  <c r="BC1099" i="1"/>
  <c r="BB1099" i="1"/>
  <c r="BA1099" i="1"/>
  <c r="AZ1099" i="1"/>
  <c r="AY1099" i="1"/>
  <c r="AX1099" i="1"/>
  <c r="AW1099" i="1"/>
  <c r="AV1099" i="1"/>
  <c r="AU1099" i="1"/>
  <c r="AT1099" i="1"/>
  <c r="AS1099" i="1"/>
  <c r="AR1099" i="1"/>
  <c r="AQ1099" i="1"/>
  <c r="AP1099" i="1"/>
  <c r="AO1099" i="1"/>
  <c r="AN1099" i="1"/>
  <c r="AM1099" i="1"/>
  <c r="AL1099" i="1"/>
  <c r="BE1098" i="1"/>
  <c r="BD1098" i="1"/>
  <c r="BC1098" i="1"/>
  <c r="BB1098" i="1"/>
  <c r="BA1098" i="1"/>
  <c r="AZ1098" i="1"/>
  <c r="AY1098" i="1"/>
  <c r="AX1098" i="1"/>
  <c r="AW1098" i="1"/>
  <c r="AV1098" i="1"/>
  <c r="AU1098" i="1"/>
  <c r="AT1098" i="1"/>
  <c r="AS1098" i="1"/>
  <c r="AR1098" i="1"/>
  <c r="AQ1098" i="1"/>
  <c r="AP1098" i="1"/>
  <c r="AO1098" i="1"/>
  <c r="AN1098" i="1"/>
  <c r="AM1098" i="1"/>
  <c r="AL1098" i="1"/>
  <c r="BE1097" i="1"/>
  <c r="BD1097" i="1"/>
  <c r="BC1097" i="1"/>
  <c r="BB1097" i="1"/>
  <c r="BA1097" i="1"/>
  <c r="AZ1097" i="1"/>
  <c r="AY1097" i="1"/>
  <c r="AX1097" i="1"/>
  <c r="AW1097" i="1"/>
  <c r="AV1097" i="1"/>
  <c r="AU1097" i="1"/>
  <c r="AT1097" i="1"/>
  <c r="AS1097" i="1"/>
  <c r="AR1097" i="1"/>
  <c r="AQ1097" i="1"/>
  <c r="AP1097" i="1"/>
  <c r="AO1097" i="1"/>
  <c r="AN1097" i="1"/>
  <c r="AM1097" i="1"/>
  <c r="AL1097" i="1"/>
  <c r="BE1096" i="1"/>
  <c r="BD1096" i="1"/>
  <c r="BC1096" i="1"/>
  <c r="BB1096" i="1"/>
  <c r="BA1096" i="1"/>
  <c r="AZ1096" i="1"/>
  <c r="AY1096" i="1"/>
  <c r="AX1096" i="1"/>
  <c r="AW1096" i="1"/>
  <c r="AV1096" i="1"/>
  <c r="AU1096" i="1"/>
  <c r="AT1096" i="1"/>
  <c r="AS1096" i="1"/>
  <c r="AR1096" i="1"/>
  <c r="AQ1096" i="1"/>
  <c r="AP1096" i="1"/>
  <c r="AO1096" i="1"/>
  <c r="AN1096" i="1"/>
  <c r="AM1096" i="1"/>
  <c r="AL1096" i="1"/>
  <c r="BE1095" i="1"/>
  <c r="BD1095" i="1"/>
  <c r="BC1095" i="1"/>
  <c r="BB1095" i="1"/>
  <c r="BA1095" i="1"/>
  <c r="AZ1095" i="1"/>
  <c r="AY1095" i="1"/>
  <c r="AX1095" i="1"/>
  <c r="AW1095" i="1"/>
  <c r="AV1095" i="1"/>
  <c r="AU1095" i="1"/>
  <c r="AT1095" i="1"/>
  <c r="AS1095" i="1"/>
  <c r="AR1095" i="1"/>
  <c r="AQ1095" i="1"/>
  <c r="AP1095" i="1"/>
  <c r="AO1095" i="1"/>
  <c r="AN1095" i="1"/>
  <c r="AM1095" i="1"/>
  <c r="AL1095" i="1"/>
  <c r="BE1094" i="1"/>
  <c r="BD1094" i="1"/>
  <c r="BC1094" i="1"/>
  <c r="BB1094" i="1"/>
  <c r="BA1094" i="1"/>
  <c r="AZ1094" i="1"/>
  <c r="AY1094" i="1"/>
  <c r="AX1094" i="1"/>
  <c r="AW1094" i="1"/>
  <c r="AV1094" i="1"/>
  <c r="AU1094" i="1"/>
  <c r="AT1094" i="1"/>
  <c r="AS1094" i="1"/>
  <c r="AR1094" i="1"/>
  <c r="AQ1094" i="1"/>
  <c r="AP1094" i="1"/>
  <c r="AO1094" i="1"/>
  <c r="AN1094" i="1"/>
  <c r="AM1094" i="1"/>
  <c r="AL1094" i="1"/>
  <c r="BE1093" i="1"/>
  <c r="BD1093" i="1"/>
  <c r="BC1093" i="1"/>
  <c r="BB1093" i="1"/>
  <c r="BA1093" i="1"/>
  <c r="AZ1093" i="1"/>
  <c r="AY1093" i="1"/>
  <c r="AX1093" i="1"/>
  <c r="AW1093" i="1"/>
  <c r="AV1093" i="1"/>
  <c r="AU1093" i="1"/>
  <c r="AT1093" i="1"/>
  <c r="AS1093" i="1"/>
  <c r="AR1093" i="1"/>
  <c r="AQ1093" i="1"/>
  <c r="AP1093" i="1"/>
  <c r="AO1093" i="1"/>
  <c r="AN1093" i="1"/>
  <c r="AM1093" i="1"/>
  <c r="AL1093" i="1"/>
  <c r="BE1092" i="1"/>
  <c r="BD1092" i="1"/>
  <c r="BC1092" i="1"/>
  <c r="BB1092" i="1"/>
  <c r="BA1092" i="1"/>
  <c r="AZ1092" i="1"/>
  <c r="AY1092" i="1"/>
  <c r="AX1092" i="1"/>
  <c r="AW1092" i="1"/>
  <c r="AV1092" i="1"/>
  <c r="AU1092" i="1"/>
  <c r="AT1092" i="1"/>
  <c r="AS1092" i="1"/>
  <c r="AR1092" i="1"/>
  <c r="AQ1092" i="1"/>
  <c r="AP1092" i="1"/>
  <c r="AO1092" i="1"/>
  <c r="AN1092" i="1"/>
  <c r="AM1092" i="1"/>
  <c r="AL1092" i="1"/>
  <c r="BE1091" i="1"/>
  <c r="BD1091" i="1"/>
  <c r="BC1091" i="1"/>
  <c r="BB1091" i="1"/>
  <c r="BA1091" i="1"/>
  <c r="AZ1091" i="1"/>
  <c r="AY1091" i="1"/>
  <c r="AX1091" i="1"/>
  <c r="AW1091" i="1"/>
  <c r="AV1091" i="1"/>
  <c r="AU1091" i="1"/>
  <c r="AT1091" i="1"/>
  <c r="AS1091" i="1"/>
  <c r="AR1091" i="1"/>
  <c r="AQ1091" i="1"/>
  <c r="AP1091" i="1"/>
  <c r="AO1091" i="1"/>
  <c r="AN1091" i="1"/>
  <c r="AM1091" i="1"/>
  <c r="AL1091" i="1"/>
  <c r="BE1090" i="1"/>
  <c r="BD1090" i="1"/>
  <c r="BC1090" i="1"/>
  <c r="BB1090" i="1"/>
  <c r="BA1090" i="1"/>
  <c r="AZ1090" i="1"/>
  <c r="AY1090" i="1"/>
  <c r="AX1090" i="1"/>
  <c r="AW1090" i="1"/>
  <c r="AV1090" i="1"/>
  <c r="AU1090" i="1"/>
  <c r="AT1090" i="1"/>
  <c r="AS1090" i="1"/>
  <c r="AR1090" i="1"/>
  <c r="AQ1090" i="1"/>
  <c r="AP1090" i="1"/>
  <c r="AO1090" i="1"/>
  <c r="AN1090" i="1"/>
  <c r="AM1090" i="1"/>
  <c r="AL1090" i="1"/>
  <c r="BE1089" i="1"/>
  <c r="BD1089" i="1"/>
  <c r="BC1089" i="1"/>
  <c r="BB1089" i="1"/>
  <c r="BA1089" i="1"/>
  <c r="AZ1089" i="1"/>
  <c r="AY1089" i="1"/>
  <c r="AX1089" i="1"/>
  <c r="AW1089" i="1"/>
  <c r="AV1089" i="1"/>
  <c r="AU1089" i="1"/>
  <c r="AT1089" i="1"/>
  <c r="AS1089" i="1"/>
  <c r="AR1089" i="1"/>
  <c r="AQ1089" i="1"/>
  <c r="AP1089" i="1"/>
  <c r="AO1089" i="1"/>
  <c r="AN1089" i="1"/>
  <c r="AM1089" i="1"/>
  <c r="AL1089" i="1"/>
  <c r="BE1088" i="1"/>
  <c r="BD1088" i="1"/>
  <c r="BC1088" i="1"/>
  <c r="BB1088" i="1"/>
  <c r="BA1088" i="1"/>
  <c r="AZ1088" i="1"/>
  <c r="AY1088" i="1"/>
  <c r="AX1088" i="1"/>
  <c r="AW1088" i="1"/>
  <c r="AV1088" i="1"/>
  <c r="AU1088" i="1"/>
  <c r="AT1088" i="1"/>
  <c r="AS1088" i="1"/>
  <c r="AR1088" i="1"/>
  <c r="AQ1088" i="1"/>
  <c r="AP1088" i="1"/>
  <c r="AO1088" i="1"/>
  <c r="AN1088" i="1"/>
  <c r="AM1088" i="1"/>
  <c r="AL1088" i="1"/>
  <c r="BE1087" i="1"/>
  <c r="BD1087" i="1"/>
  <c r="BC1087" i="1"/>
  <c r="BB1087" i="1"/>
  <c r="BA1087" i="1"/>
  <c r="AZ1087" i="1"/>
  <c r="AY1087" i="1"/>
  <c r="AX1087" i="1"/>
  <c r="AW1087" i="1"/>
  <c r="AV1087" i="1"/>
  <c r="AU1087" i="1"/>
  <c r="AT1087" i="1"/>
  <c r="AS1087" i="1"/>
  <c r="AR1087" i="1"/>
  <c r="AQ1087" i="1"/>
  <c r="AP1087" i="1"/>
  <c r="AO1087" i="1"/>
  <c r="AN1087" i="1"/>
  <c r="AM1087" i="1"/>
  <c r="AL1087" i="1"/>
  <c r="BE1086" i="1"/>
  <c r="BD1086" i="1"/>
  <c r="BC1086" i="1"/>
  <c r="BB1086" i="1"/>
  <c r="BA1086" i="1"/>
  <c r="AZ1086" i="1"/>
  <c r="AY1086" i="1"/>
  <c r="AX1086" i="1"/>
  <c r="AW1086" i="1"/>
  <c r="AV1086" i="1"/>
  <c r="AU1086" i="1"/>
  <c r="AT1086" i="1"/>
  <c r="AS1086" i="1"/>
  <c r="AR1086" i="1"/>
  <c r="AQ1086" i="1"/>
  <c r="AP1086" i="1"/>
  <c r="AO1086" i="1"/>
  <c r="AN1086" i="1"/>
  <c r="AM1086" i="1"/>
  <c r="AL1086" i="1"/>
  <c r="BE1085" i="1"/>
  <c r="BD1085" i="1"/>
  <c r="BC1085" i="1"/>
  <c r="BB1085" i="1"/>
  <c r="BA1085" i="1"/>
  <c r="AZ1085" i="1"/>
  <c r="AY1085" i="1"/>
  <c r="AX1085" i="1"/>
  <c r="AW1085" i="1"/>
  <c r="AV1085" i="1"/>
  <c r="AU1085" i="1"/>
  <c r="AT1085" i="1"/>
  <c r="AS1085" i="1"/>
  <c r="AR1085" i="1"/>
  <c r="AQ1085" i="1"/>
  <c r="AP1085" i="1"/>
  <c r="AO1085" i="1"/>
  <c r="AN1085" i="1"/>
  <c r="AM1085" i="1"/>
  <c r="AL1085" i="1"/>
  <c r="BE1084" i="1"/>
  <c r="BD1084" i="1"/>
  <c r="BC1084" i="1"/>
  <c r="BB1084" i="1"/>
  <c r="BA1084" i="1"/>
  <c r="AZ1084" i="1"/>
  <c r="AY1084" i="1"/>
  <c r="AX1084" i="1"/>
  <c r="AW1084" i="1"/>
  <c r="AV1084" i="1"/>
  <c r="AU1084" i="1"/>
  <c r="AT1084" i="1"/>
  <c r="AS1084" i="1"/>
  <c r="AR1084" i="1"/>
  <c r="AQ1084" i="1"/>
  <c r="AP1084" i="1"/>
  <c r="AO1084" i="1"/>
  <c r="AN1084" i="1"/>
  <c r="AM1084" i="1"/>
  <c r="AL1084" i="1"/>
  <c r="BE1083" i="1"/>
  <c r="BD1083" i="1"/>
  <c r="BC1083" i="1"/>
  <c r="BB1083" i="1"/>
  <c r="BA1083" i="1"/>
  <c r="AZ1083" i="1"/>
  <c r="AY1083" i="1"/>
  <c r="AX1083" i="1"/>
  <c r="AW1083" i="1"/>
  <c r="AV1083" i="1"/>
  <c r="AU1083" i="1"/>
  <c r="AT1083" i="1"/>
  <c r="AS1083" i="1"/>
  <c r="AR1083" i="1"/>
  <c r="AQ1083" i="1"/>
  <c r="AP1083" i="1"/>
  <c r="AO1083" i="1"/>
  <c r="AN1083" i="1"/>
  <c r="AM1083" i="1"/>
  <c r="AL1083" i="1"/>
  <c r="BE1082" i="1"/>
  <c r="BD1082" i="1"/>
  <c r="BC1082" i="1"/>
  <c r="BB1082" i="1"/>
  <c r="BA1082" i="1"/>
  <c r="AZ1082" i="1"/>
  <c r="AY1082" i="1"/>
  <c r="AX1082" i="1"/>
  <c r="AW1082" i="1"/>
  <c r="AV1082" i="1"/>
  <c r="AU1082" i="1"/>
  <c r="AT1082" i="1"/>
  <c r="AS1082" i="1"/>
  <c r="AR1082" i="1"/>
  <c r="AQ1082" i="1"/>
  <c r="AP1082" i="1"/>
  <c r="AO1082" i="1"/>
  <c r="AN1082" i="1"/>
  <c r="AM1082" i="1"/>
  <c r="AL1082" i="1"/>
  <c r="BE1081" i="1"/>
  <c r="BD1081" i="1"/>
  <c r="BC1081" i="1"/>
  <c r="BB1081" i="1"/>
  <c r="BA1081" i="1"/>
  <c r="AZ1081" i="1"/>
  <c r="AY1081" i="1"/>
  <c r="AX1081" i="1"/>
  <c r="AW1081" i="1"/>
  <c r="AV1081" i="1"/>
  <c r="AU1081" i="1"/>
  <c r="AT1081" i="1"/>
  <c r="AS1081" i="1"/>
  <c r="AR1081" i="1"/>
  <c r="AQ1081" i="1"/>
  <c r="AP1081" i="1"/>
  <c r="AO1081" i="1"/>
  <c r="AN1081" i="1"/>
  <c r="AM1081" i="1"/>
  <c r="AL1081" i="1"/>
  <c r="BE1080" i="1"/>
  <c r="BD1080" i="1"/>
  <c r="BC1080" i="1"/>
  <c r="BB1080" i="1"/>
  <c r="BA1080" i="1"/>
  <c r="AZ1080" i="1"/>
  <c r="AY1080" i="1"/>
  <c r="AX1080" i="1"/>
  <c r="AW1080" i="1"/>
  <c r="AV1080" i="1"/>
  <c r="AU1080" i="1"/>
  <c r="AT1080" i="1"/>
  <c r="AS1080" i="1"/>
  <c r="AR1080" i="1"/>
  <c r="AQ1080" i="1"/>
  <c r="AP1080" i="1"/>
  <c r="AO1080" i="1"/>
  <c r="AN1080" i="1"/>
  <c r="AM1080" i="1"/>
  <c r="AL1080" i="1"/>
  <c r="BE1079" i="1"/>
  <c r="BD1079" i="1"/>
  <c r="BC1079" i="1"/>
  <c r="BB1079" i="1"/>
  <c r="BA1079" i="1"/>
  <c r="AZ1079" i="1"/>
  <c r="AY1079" i="1"/>
  <c r="AX1079" i="1"/>
  <c r="AW1079" i="1"/>
  <c r="AV1079" i="1"/>
  <c r="AU1079" i="1"/>
  <c r="AT1079" i="1"/>
  <c r="AS1079" i="1"/>
  <c r="AR1079" i="1"/>
  <c r="AQ1079" i="1"/>
  <c r="AP1079" i="1"/>
  <c r="AO1079" i="1"/>
  <c r="AN1079" i="1"/>
  <c r="AM1079" i="1"/>
  <c r="AL1079" i="1"/>
  <c r="BE1078" i="1"/>
  <c r="BD1078" i="1"/>
  <c r="BC1078" i="1"/>
  <c r="BB1078" i="1"/>
  <c r="BA1078" i="1"/>
  <c r="AZ1078" i="1"/>
  <c r="AY1078" i="1"/>
  <c r="AX1078" i="1"/>
  <c r="AW1078" i="1"/>
  <c r="AV1078" i="1"/>
  <c r="AU1078" i="1"/>
  <c r="AT1078" i="1"/>
  <c r="AS1078" i="1"/>
  <c r="AR1078" i="1"/>
  <c r="AQ1078" i="1"/>
  <c r="AP1078" i="1"/>
  <c r="AO1078" i="1"/>
  <c r="AN1078" i="1"/>
  <c r="AM1078" i="1"/>
  <c r="AL1078" i="1"/>
  <c r="BE1077" i="1"/>
  <c r="BD1077" i="1"/>
  <c r="BC1077" i="1"/>
  <c r="BB1077" i="1"/>
  <c r="BA1077" i="1"/>
  <c r="AZ1077" i="1"/>
  <c r="AY1077" i="1"/>
  <c r="AX1077" i="1"/>
  <c r="AW1077" i="1"/>
  <c r="AV1077" i="1"/>
  <c r="AU1077" i="1"/>
  <c r="AT1077" i="1"/>
  <c r="AS1077" i="1"/>
  <c r="AR1077" i="1"/>
  <c r="AQ1077" i="1"/>
  <c r="AP1077" i="1"/>
  <c r="AO1077" i="1"/>
  <c r="AN1077" i="1"/>
  <c r="AM1077" i="1"/>
  <c r="AL1077" i="1"/>
  <c r="BE1076" i="1"/>
  <c r="BD1076" i="1"/>
  <c r="BC1076" i="1"/>
  <c r="BB1076" i="1"/>
  <c r="BA1076" i="1"/>
  <c r="AZ1076" i="1"/>
  <c r="AY1076" i="1"/>
  <c r="AX1076" i="1"/>
  <c r="AW1076" i="1"/>
  <c r="AV1076" i="1"/>
  <c r="AU1076" i="1"/>
  <c r="AT1076" i="1"/>
  <c r="AS1076" i="1"/>
  <c r="AR1076" i="1"/>
  <c r="AQ1076" i="1"/>
  <c r="AP1076" i="1"/>
  <c r="AO1076" i="1"/>
  <c r="AN1076" i="1"/>
  <c r="AM1076" i="1"/>
  <c r="AL1076" i="1"/>
  <c r="BE1075" i="1"/>
  <c r="BD1075" i="1"/>
  <c r="BC1075" i="1"/>
  <c r="BB1075" i="1"/>
  <c r="BA1075" i="1"/>
  <c r="AZ1075" i="1"/>
  <c r="AY1075" i="1"/>
  <c r="AX1075" i="1"/>
  <c r="AW1075" i="1"/>
  <c r="AV1075" i="1"/>
  <c r="AU1075" i="1"/>
  <c r="AT1075" i="1"/>
  <c r="AS1075" i="1"/>
  <c r="AR1075" i="1"/>
  <c r="AQ1075" i="1"/>
  <c r="AP1075" i="1"/>
  <c r="AO1075" i="1"/>
  <c r="AN1075" i="1"/>
  <c r="AM1075" i="1"/>
  <c r="AL1075" i="1"/>
  <c r="BE1074" i="1"/>
  <c r="BD1074" i="1"/>
  <c r="BC1074" i="1"/>
  <c r="BB1074" i="1"/>
  <c r="BA1074" i="1"/>
  <c r="AZ1074" i="1"/>
  <c r="AY1074" i="1"/>
  <c r="AX1074" i="1"/>
  <c r="AW1074" i="1"/>
  <c r="AV1074" i="1"/>
  <c r="AU1074" i="1"/>
  <c r="AT1074" i="1"/>
  <c r="AS1074" i="1"/>
  <c r="AR1074" i="1"/>
  <c r="AQ1074" i="1"/>
  <c r="AP1074" i="1"/>
  <c r="AO1074" i="1"/>
  <c r="AN1074" i="1"/>
  <c r="AM1074" i="1"/>
  <c r="AL1074" i="1"/>
  <c r="BE1073" i="1"/>
  <c r="BD1073" i="1"/>
  <c r="BC1073" i="1"/>
  <c r="BB1073" i="1"/>
  <c r="BA1073" i="1"/>
  <c r="AZ1073" i="1"/>
  <c r="AY1073" i="1"/>
  <c r="AX1073" i="1"/>
  <c r="AW1073" i="1"/>
  <c r="AV1073" i="1"/>
  <c r="AU1073" i="1"/>
  <c r="AT1073" i="1"/>
  <c r="AS1073" i="1"/>
  <c r="AR1073" i="1"/>
  <c r="AQ1073" i="1"/>
  <c r="AP1073" i="1"/>
  <c r="AO1073" i="1"/>
  <c r="AN1073" i="1"/>
  <c r="AM1073" i="1"/>
  <c r="AL1073" i="1"/>
  <c r="BE1072" i="1"/>
  <c r="BD1072" i="1"/>
  <c r="BC1072" i="1"/>
  <c r="BB1072" i="1"/>
  <c r="BA1072" i="1"/>
  <c r="AZ1072" i="1"/>
  <c r="AY1072" i="1"/>
  <c r="AX1072" i="1"/>
  <c r="AW1072" i="1"/>
  <c r="AV1072" i="1"/>
  <c r="AU1072" i="1"/>
  <c r="AT1072" i="1"/>
  <c r="AS1072" i="1"/>
  <c r="AR1072" i="1"/>
  <c r="AQ1072" i="1"/>
  <c r="AP1072" i="1"/>
  <c r="AO1072" i="1"/>
  <c r="AN1072" i="1"/>
  <c r="AM1072" i="1"/>
  <c r="AL1072" i="1"/>
  <c r="BE1071" i="1"/>
  <c r="BD1071" i="1"/>
  <c r="BC1071" i="1"/>
  <c r="BB1071" i="1"/>
  <c r="BA1071" i="1"/>
  <c r="AZ1071" i="1"/>
  <c r="AY1071" i="1"/>
  <c r="AX1071" i="1"/>
  <c r="AW1071" i="1"/>
  <c r="AV1071" i="1"/>
  <c r="AU1071" i="1"/>
  <c r="AT1071" i="1"/>
  <c r="AS1071" i="1"/>
  <c r="AR1071" i="1"/>
  <c r="AQ1071" i="1"/>
  <c r="AP1071" i="1"/>
  <c r="AO1071" i="1"/>
  <c r="AN1071" i="1"/>
  <c r="AM1071" i="1"/>
  <c r="AL1071" i="1"/>
  <c r="BE1070" i="1"/>
  <c r="BD1070" i="1"/>
  <c r="BC1070" i="1"/>
  <c r="BB1070" i="1"/>
  <c r="BA1070" i="1"/>
  <c r="AZ1070" i="1"/>
  <c r="AY1070" i="1"/>
  <c r="AX1070" i="1"/>
  <c r="AW1070" i="1"/>
  <c r="AV1070" i="1"/>
  <c r="AU1070" i="1"/>
  <c r="AT1070" i="1"/>
  <c r="AS1070" i="1"/>
  <c r="AR1070" i="1"/>
  <c r="AQ1070" i="1"/>
  <c r="AP1070" i="1"/>
  <c r="AO1070" i="1"/>
  <c r="AN1070" i="1"/>
  <c r="AM1070" i="1"/>
  <c r="AL1070" i="1"/>
  <c r="BE1069" i="1"/>
  <c r="BD1069" i="1"/>
  <c r="BC1069" i="1"/>
  <c r="BB1069" i="1"/>
  <c r="BA1069" i="1"/>
  <c r="AZ1069" i="1"/>
  <c r="AY1069" i="1"/>
  <c r="AX1069" i="1"/>
  <c r="AW1069" i="1"/>
  <c r="AV1069" i="1"/>
  <c r="AU1069" i="1"/>
  <c r="AT1069" i="1"/>
  <c r="AS1069" i="1"/>
  <c r="AR1069" i="1"/>
  <c r="AQ1069" i="1"/>
  <c r="AP1069" i="1"/>
  <c r="AO1069" i="1"/>
  <c r="AN1069" i="1"/>
  <c r="AM1069" i="1"/>
  <c r="AL1069" i="1"/>
  <c r="BE1068" i="1"/>
  <c r="BD1068" i="1"/>
  <c r="BC1068" i="1"/>
  <c r="BB1068" i="1"/>
  <c r="BA1068" i="1"/>
  <c r="AZ1068" i="1"/>
  <c r="AY1068" i="1"/>
  <c r="AX1068" i="1"/>
  <c r="AW1068" i="1"/>
  <c r="AV1068" i="1"/>
  <c r="AU1068" i="1"/>
  <c r="AT1068" i="1"/>
  <c r="AS1068" i="1"/>
  <c r="AR1068" i="1"/>
  <c r="AQ1068" i="1"/>
  <c r="AP1068" i="1"/>
  <c r="AO1068" i="1"/>
  <c r="AN1068" i="1"/>
  <c r="AM1068" i="1"/>
  <c r="AL1068" i="1"/>
  <c r="BE1067" i="1"/>
  <c r="BD1067" i="1"/>
  <c r="BC1067" i="1"/>
  <c r="BB1067" i="1"/>
  <c r="BA1067" i="1"/>
  <c r="AZ1067" i="1"/>
  <c r="AY1067" i="1"/>
  <c r="AX1067" i="1"/>
  <c r="AW1067" i="1"/>
  <c r="AV1067" i="1"/>
  <c r="AU1067" i="1"/>
  <c r="AT1067" i="1"/>
  <c r="AS1067" i="1"/>
  <c r="AR1067" i="1"/>
  <c r="AQ1067" i="1"/>
  <c r="AP1067" i="1"/>
  <c r="AO1067" i="1"/>
  <c r="AN1067" i="1"/>
  <c r="AM1067" i="1"/>
  <c r="AL1067" i="1"/>
  <c r="BE1066" i="1"/>
  <c r="BD1066" i="1"/>
  <c r="BC1066" i="1"/>
  <c r="BB1066" i="1"/>
  <c r="BA1066" i="1"/>
  <c r="AZ1066" i="1"/>
  <c r="AY1066" i="1"/>
  <c r="AX1066" i="1"/>
  <c r="AW1066" i="1"/>
  <c r="AV1066" i="1"/>
  <c r="AU1066" i="1"/>
  <c r="AT1066" i="1"/>
  <c r="AS1066" i="1"/>
  <c r="AR1066" i="1"/>
  <c r="AQ1066" i="1"/>
  <c r="AP1066" i="1"/>
  <c r="AO1066" i="1"/>
  <c r="AN1066" i="1"/>
  <c r="AM1066" i="1"/>
  <c r="AL1066" i="1"/>
  <c r="BE1065" i="1"/>
  <c r="BD1065" i="1"/>
  <c r="BC1065" i="1"/>
  <c r="BB1065" i="1"/>
  <c r="BA1065" i="1"/>
  <c r="AZ1065" i="1"/>
  <c r="AY1065" i="1"/>
  <c r="AX1065" i="1"/>
  <c r="AW1065" i="1"/>
  <c r="AV1065" i="1"/>
  <c r="AU1065" i="1"/>
  <c r="AT1065" i="1"/>
  <c r="AS1065" i="1"/>
  <c r="AR1065" i="1"/>
  <c r="AQ1065" i="1"/>
  <c r="AP1065" i="1"/>
  <c r="AO1065" i="1"/>
  <c r="AN1065" i="1"/>
  <c r="AM1065" i="1"/>
  <c r="AL1065" i="1"/>
  <c r="BE1064" i="1"/>
  <c r="BD1064" i="1"/>
  <c r="BC1064" i="1"/>
  <c r="BB1064" i="1"/>
  <c r="BA1064" i="1"/>
  <c r="AZ1064" i="1"/>
  <c r="AY1064" i="1"/>
  <c r="AX1064" i="1"/>
  <c r="AW1064" i="1"/>
  <c r="AV1064" i="1"/>
  <c r="AU1064" i="1"/>
  <c r="AT1064" i="1"/>
  <c r="AS1064" i="1"/>
  <c r="AR1064" i="1"/>
  <c r="AQ1064" i="1"/>
  <c r="AP1064" i="1"/>
  <c r="AO1064" i="1"/>
  <c r="AN1064" i="1"/>
  <c r="AM1064" i="1"/>
  <c r="AL1064" i="1"/>
  <c r="BE1063" i="1"/>
  <c r="BD1063" i="1"/>
  <c r="BC1063" i="1"/>
  <c r="BB1063" i="1"/>
  <c r="BA1063" i="1"/>
  <c r="AZ1063" i="1"/>
  <c r="AY1063" i="1"/>
  <c r="AX1063" i="1"/>
  <c r="AW1063" i="1"/>
  <c r="AV1063" i="1"/>
  <c r="AU1063" i="1"/>
  <c r="AT1063" i="1"/>
  <c r="AS1063" i="1"/>
  <c r="AR1063" i="1"/>
  <c r="AQ1063" i="1"/>
  <c r="AP1063" i="1"/>
  <c r="AO1063" i="1"/>
  <c r="AN1063" i="1"/>
  <c r="AM1063" i="1"/>
  <c r="AL1063" i="1"/>
  <c r="BE1062" i="1"/>
  <c r="BD1062" i="1"/>
  <c r="BC1062" i="1"/>
  <c r="BB1062" i="1"/>
  <c r="BA1062" i="1"/>
  <c r="AZ1062" i="1"/>
  <c r="AY1062" i="1"/>
  <c r="AX1062" i="1"/>
  <c r="AW1062" i="1"/>
  <c r="AV1062" i="1"/>
  <c r="AU1062" i="1"/>
  <c r="AT1062" i="1"/>
  <c r="AS1062" i="1"/>
  <c r="AR1062" i="1"/>
  <c r="AQ1062" i="1"/>
  <c r="AP1062" i="1"/>
  <c r="AO1062" i="1"/>
  <c r="AN1062" i="1"/>
  <c r="AM1062" i="1"/>
  <c r="AL1062" i="1"/>
  <c r="BE1061" i="1"/>
  <c r="BD1061" i="1"/>
  <c r="BC1061" i="1"/>
  <c r="BB1061" i="1"/>
  <c r="BA1061" i="1"/>
  <c r="AZ1061" i="1"/>
  <c r="AY1061" i="1"/>
  <c r="AX1061" i="1"/>
  <c r="AW1061" i="1"/>
  <c r="AV1061" i="1"/>
  <c r="AU1061" i="1"/>
  <c r="AT1061" i="1"/>
  <c r="AS1061" i="1"/>
  <c r="AR1061" i="1"/>
  <c r="AQ1061" i="1"/>
  <c r="AP1061" i="1"/>
  <c r="AO1061" i="1"/>
  <c r="AN1061" i="1"/>
  <c r="AM1061" i="1"/>
  <c r="AL1061" i="1"/>
  <c r="BE1060" i="1"/>
  <c r="BD1060" i="1"/>
  <c r="BC1060" i="1"/>
  <c r="BB1060" i="1"/>
  <c r="BA1060" i="1"/>
  <c r="AZ1060" i="1"/>
  <c r="AY1060" i="1"/>
  <c r="AX1060" i="1"/>
  <c r="AW1060" i="1"/>
  <c r="AV1060" i="1"/>
  <c r="AU1060" i="1"/>
  <c r="AT1060" i="1"/>
  <c r="AS1060" i="1"/>
  <c r="AR1060" i="1"/>
  <c r="AQ1060" i="1"/>
  <c r="AP1060" i="1"/>
  <c r="AO1060" i="1"/>
  <c r="AN1060" i="1"/>
  <c r="AM1060" i="1"/>
  <c r="AL1060" i="1"/>
  <c r="BE1059" i="1"/>
  <c r="BD1059" i="1"/>
  <c r="BC1059" i="1"/>
  <c r="BB1059" i="1"/>
  <c r="BA1059" i="1"/>
  <c r="AZ1059" i="1"/>
  <c r="AY1059" i="1"/>
  <c r="AX1059" i="1"/>
  <c r="AW1059" i="1"/>
  <c r="AV1059" i="1"/>
  <c r="AU1059" i="1"/>
  <c r="AT1059" i="1"/>
  <c r="AS1059" i="1"/>
  <c r="AR1059" i="1"/>
  <c r="AQ1059" i="1"/>
  <c r="AP1059" i="1"/>
  <c r="AO1059" i="1"/>
  <c r="AN1059" i="1"/>
  <c r="AM1059" i="1"/>
  <c r="AL1059" i="1"/>
  <c r="BE1058" i="1"/>
  <c r="BD1058" i="1"/>
  <c r="BC1058" i="1"/>
  <c r="BB1058" i="1"/>
  <c r="BA1058" i="1"/>
  <c r="AZ1058" i="1"/>
  <c r="AY1058" i="1"/>
  <c r="AX1058" i="1"/>
  <c r="AW1058" i="1"/>
  <c r="AV1058" i="1"/>
  <c r="AU1058" i="1"/>
  <c r="AT1058" i="1"/>
  <c r="AS1058" i="1"/>
  <c r="AR1058" i="1"/>
  <c r="AQ1058" i="1"/>
  <c r="AP1058" i="1"/>
  <c r="AO1058" i="1"/>
  <c r="AN1058" i="1"/>
  <c r="AM1058" i="1"/>
  <c r="AL1058" i="1"/>
  <c r="BE1057" i="1"/>
  <c r="BD1057" i="1"/>
  <c r="BC1057" i="1"/>
  <c r="BB1057" i="1"/>
  <c r="BA1057" i="1"/>
  <c r="AZ1057" i="1"/>
  <c r="AY1057" i="1"/>
  <c r="AX1057" i="1"/>
  <c r="AW1057" i="1"/>
  <c r="AV1057" i="1"/>
  <c r="AU1057" i="1"/>
  <c r="AT1057" i="1"/>
  <c r="AS1057" i="1"/>
  <c r="AR1057" i="1"/>
  <c r="AQ1057" i="1"/>
  <c r="AP1057" i="1"/>
  <c r="AO1057" i="1"/>
  <c r="AN1057" i="1"/>
  <c r="AM1057" i="1"/>
  <c r="AL1057" i="1"/>
  <c r="BE1056" i="1"/>
  <c r="BD1056" i="1"/>
  <c r="BC1056" i="1"/>
  <c r="BB1056" i="1"/>
  <c r="BA1056" i="1"/>
  <c r="AZ1056" i="1"/>
  <c r="AY1056" i="1"/>
  <c r="AX1056" i="1"/>
  <c r="AW1056" i="1"/>
  <c r="AV1056" i="1"/>
  <c r="AU1056" i="1"/>
  <c r="AT1056" i="1"/>
  <c r="AS1056" i="1"/>
  <c r="AR1056" i="1"/>
  <c r="AQ1056" i="1"/>
  <c r="AP1056" i="1"/>
  <c r="AO1056" i="1"/>
  <c r="AN1056" i="1"/>
  <c r="AM1056" i="1"/>
  <c r="AL1056" i="1"/>
  <c r="BE1055" i="1"/>
  <c r="BD1055" i="1"/>
  <c r="BC1055" i="1"/>
  <c r="BB1055" i="1"/>
  <c r="BA1055" i="1"/>
  <c r="AZ1055" i="1"/>
  <c r="AY1055" i="1"/>
  <c r="AX1055" i="1"/>
  <c r="AW1055" i="1"/>
  <c r="AV1055" i="1"/>
  <c r="AU1055" i="1"/>
  <c r="AT1055" i="1"/>
  <c r="AS1055" i="1"/>
  <c r="AR1055" i="1"/>
  <c r="AQ1055" i="1"/>
  <c r="AP1055" i="1"/>
  <c r="AO1055" i="1"/>
  <c r="AN1055" i="1"/>
  <c r="AM1055" i="1"/>
  <c r="AL1055" i="1"/>
  <c r="BE1054" i="1"/>
  <c r="BD1054" i="1"/>
  <c r="BC1054" i="1"/>
  <c r="BB1054" i="1"/>
  <c r="BA1054" i="1"/>
  <c r="AZ1054" i="1"/>
  <c r="AY1054" i="1"/>
  <c r="AX1054" i="1"/>
  <c r="AW1054" i="1"/>
  <c r="AV1054" i="1"/>
  <c r="AU1054" i="1"/>
  <c r="AT1054" i="1"/>
  <c r="AS1054" i="1"/>
  <c r="AR1054" i="1"/>
  <c r="AQ1054" i="1"/>
  <c r="AP1054" i="1"/>
  <c r="AO1054" i="1"/>
  <c r="AN1054" i="1"/>
  <c r="AM1054" i="1"/>
  <c r="AL1054" i="1"/>
  <c r="BE1053" i="1"/>
  <c r="BD1053" i="1"/>
  <c r="BC1053" i="1"/>
  <c r="BB1053" i="1"/>
  <c r="BA1053" i="1"/>
  <c r="AZ1053" i="1"/>
  <c r="AY1053" i="1"/>
  <c r="AX1053" i="1"/>
  <c r="AW1053" i="1"/>
  <c r="AV1053" i="1"/>
  <c r="AU1053" i="1"/>
  <c r="AT1053" i="1"/>
  <c r="AS1053" i="1"/>
  <c r="AR1053" i="1"/>
  <c r="AQ1053" i="1"/>
  <c r="AP1053" i="1"/>
  <c r="AO1053" i="1"/>
  <c r="AN1053" i="1"/>
  <c r="AM1053" i="1"/>
  <c r="AL1053" i="1"/>
  <c r="BE1052" i="1"/>
  <c r="BD1052" i="1"/>
  <c r="BC1052" i="1"/>
  <c r="BB1052" i="1"/>
  <c r="BA1052" i="1"/>
  <c r="AZ1052" i="1"/>
  <c r="AY1052" i="1"/>
  <c r="AX1052" i="1"/>
  <c r="AW1052" i="1"/>
  <c r="AV1052" i="1"/>
  <c r="AU1052" i="1"/>
  <c r="AT1052" i="1"/>
  <c r="AS1052" i="1"/>
  <c r="AR1052" i="1"/>
  <c r="AQ1052" i="1"/>
  <c r="AP1052" i="1"/>
  <c r="AO1052" i="1"/>
  <c r="AN1052" i="1"/>
  <c r="AM1052" i="1"/>
  <c r="AL1052" i="1"/>
  <c r="BE1051" i="1"/>
  <c r="BD1051" i="1"/>
  <c r="BC1051" i="1"/>
  <c r="BB1051" i="1"/>
  <c r="BA1051" i="1"/>
  <c r="AZ1051" i="1"/>
  <c r="AY1051" i="1"/>
  <c r="AX1051" i="1"/>
  <c r="AW1051" i="1"/>
  <c r="AV1051" i="1"/>
  <c r="AU1051" i="1"/>
  <c r="AT1051" i="1"/>
  <c r="AS1051" i="1"/>
  <c r="AR1051" i="1"/>
  <c r="AQ1051" i="1"/>
  <c r="AP1051" i="1"/>
  <c r="AO1051" i="1"/>
  <c r="AN1051" i="1"/>
  <c r="AM1051" i="1"/>
  <c r="AL1051" i="1"/>
  <c r="BE1050" i="1"/>
  <c r="BD1050" i="1"/>
  <c r="BC1050" i="1"/>
  <c r="BB1050" i="1"/>
  <c r="BA1050" i="1"/>
  <c r="AZ1050" i="1"/>
  <c r="AY1050" i="1"/>
  <c r="AX1050" i="1"/>
  <c r="AW1050" i="1"/>
  <c r="AV1050" i="1"/>
  <c r="AU1050" i="1"/>
  <c r="AT1050" i="1"/>
  <c r="AS1050" i="1"/>
  <c r="AR1050" i="1"/>
  <c r="AQ1050" i="1"/>
  <c r="AP1050" i="1"/>
  <c r="AO1050" i="1"/>
  <c r="AN1050" i="1"/>
  <c r="AM1050" i="1"/>
  <c r="AL1050" i="1"/>
  <c r="BE1049" i="1"/>
  <c r="BD1049" i="1"/>
  <c r="BC1049" i="1"/>
  <c r="BB1049" i="1"/>
  <c r="BA1049" i="1"/>
  <c r="AZ1049" i="1"/>
  <c r="AY1049" i="1"/>
  <c r="AX1049" i="1"/>
  <c r="AW1049" i="1"/>
  <c r="AV1049" i="1"/>
  <c r="AU1049" i="1"/>
  <c r="AT1049" i="1"/>
  <c r="AS1049" i="1"/>
  <c r="AR1049" i="1"/>
  <c r="AQ1049" i="1"/>
  <c r="AP1049" i="1"/>
  <c r="AO1049" i="1"/>
  <c r="AN1049" i="1"/>
  <c r="AM1049" i="1"/>
  <c r="AL1049" i="1"/>
  <c r="BE1048" i="1"/>
  <c r="BD1048" i="1"/>
  <c r="BC1048" i="1"/>
  <c r="BB1048" i="1"/>
  <c r="BA1048" i="1"/>
  <c r="AZ1048" i="1"/>
  <c r="AY1048" i="1"/>
  <c r="AX1048" i="1"/>
  <c r="AW1048" i="1"/>
  <c r="AV1048" i="1"/>
  <c r="AU1048" i="1"/>
  <c r="AT1048" i="1"/>
  <c r="AS1048" i="1"/>
  <c r="AR1048" i="1"/>
  <c r="AQ1048" i="1"/>
  <c r="AP1048" i="1"/>
  <c r="AO1048" i="1"/>
  <c r="AN1048" i="1"/>
  <c r="AM1048" i="1"/>
  <c r="AL1048" i="1"/>
  <c r="BE1047" i="1"/>
  <c r="BD1047" i="1"/>
  <c r="BC1047" i="1"/>
  <c r="BB1047" i="1"/>
  <c r="BA1047" i="1"/>
  <c r="AZ1047" i="1"/>
  <c r="AY1047" i="1"/>
  <c r="AX1047" i="1"/>
  <c r="AW1047" i="1"/>
  <c r="AV1047" i="1"/>
  <c r="AU1047" i="1"/>
  <c r="AT1047" i="1"/>
  <c r="AS1047" i="1"/>
  <c r="AR1047" i="1"/>
  <c r="AQ1047" i="1"/>
  <c r="AP1047" i="1"/>
  <c r="AO1047" i="1"/>
  <c r="AN1047" i="1"/>
  <c r="AM1047" i="1"/>
  <c r="AL1047" i="1"/>
  <c r="BE1046" i="1"/>
  <c r="BD1046" i="1"/>
  <c r="BC1046" i="1"/>
  <c r="BB1046" i="1"/>
  <c r="BA1046" i="1"/>
  <c r="AZ1046" i="1"/>
  <c r="AY1046" i="1"/>
  <c r="AX1046" i="1"/>
  <c r="AW1046" i="1"/>
  <c r="AV1046" i="1"/>
  <c r="AU1046" i="1"/>
  <c r="AT1046" i="1"/>
  <c r="AS1046" i="1"/>
  <c r="AR1046" i="1"/>
  <c r="AQ1046" i="1"/>
  <c r="AP1046" i="1"/>
  <c r="AO1046" i="1"/>
  <c r="AN1046" i="1"/>
  <c r="AM1046" i="1"/>
  <c r="AL1046" i="1"/>
  <c r="BE1045" i="1"/>
  <c r="BD1045" i="1"/>
  <c r="BC1045" i="1"/>
  <c r="BB1045" i="1"/>
  <c r="BA1045" i="1"/>
  <c r="AZ1045" i="1"/>
  <c r="AY1045" i="1"/>
  <c r="AX1045" i="1"/>
  <c r="AW1045" i="1"/>
  <c r="AV1045" i="1"/>
  <c r="AU1045" i="1"/>
  <c r="AT1045" i="1"/>
  <c r="AS1045" i="1"/>
  <c r="AR1045" i="1"/>
  <c r="AQ1045" i="1"/>
  <c r="AP1045" i="1"/>
  <c r="AO1045" i="1"/>
  <c r="AN1045" i="1"/>
  <c r="AM1045" i="1"/>
  <c r="AL1045" i="1"/>
  <c r="BE1044" i="1"/>
  <c r="BD1044" i="1"/>
  <c r="BC1044" i="1"/>
  <c r="BB1044" i="1"/>
  <c r="BA1044" i="1"/>
  <c r="AZ1044" i="1"/>
  <c r="AY1044" i="1"/>
  <c r="AX1044" i="1"/>
  <c r="AW1044" i="1"/>
  <c r="AV1044" i="1"/>
  <c r="AU1044" i="1"/>
  <c r="AT1044" i="1"/>
  <c r="AS1044" i="1"/>
  <c r="AR1044" i="1"/>
  <c r="AQ1044" i="1"/>
  <c r="AP1044" i="1"/>
  <c r="AO1044" i="1"/>
  <c r="AN1044" i="1"/>
  <c r="AM1044" i="1"/>
  <c r="AL1044" i="1"/>
  <c r="BE1043" i="1"/>
  <c r="BD1043" i="1"/>
  <c r="BC1043" i="1"/>
  <c r="BB1043" i="1"/>
  <c r="BA1043" i="1"/>
  <c r="AZ1043" i="1"/>
  <c r="AY1043" i="1"/>
  <c r="AX1043" i="1"/>
  <c r="AW1043" i="1"/>
  <c r="AV1043" i="1"/>
  <c r="AU1043" i="1"/>
  <c r="AT1043" i="1"/>
  <c r="AS1043" i="1"/>
  <c r="AR1043" i="1"/>
  <c r="AQ1043" i="1"/>
  <c r="AP1043" i="1"/>
  <c r="AO1043" i="1"/>
  <c r="AN1043" i="1"/>
  <c r="AM1043" i="1"/>
  <c r="AL1043" i="1"/>
  <c r="BE1042" i="1"/>
  <c r="BD1042" i="1"/>
  <c r="BC1042" i="1"/>
  <c r="BB1042" i="1"/>
  <c r="BA1042" i="1"/>
  <c r="AZ1042" i="1"/>
  <c r="AY1042" i="1"/>
  <c r="AX1042" i="1"/>
  <c r="AW1042" i="1"/>
  <c r="AV1042" i="1"/>
  <c r="AU1042" i="1"/>
  <c r="AT1042" i="1"/>
  <c r="AS1042" i="1"/>
  <c r="AR1042" i="1"/>
  <c r="AQ1042" i="1"/>
  <c r="AP1042" i="1"/>
  <c r="AO1042" i="1"/>
  <c r="AN1042" i="1"/>
  <c r="AM1042" i="1"/>
  <c r="AL1042" i="1"/>
  <c r="BE1041" i="1"/>
  <c r="BD1041" i="1"/>
  <c r="BC1041" i="1"/>
  <c r="BB1041" i="1"/>
  <c r="BA1041" i="1"/>
  <c r="AZ1041" i="1"/>
  <c r="AY1041" i="1"/>
  <c r="AX1041" i="1"/>
  <c r="AW1041" i="1"/>
  <c r="AV1041" i="1"/>
  <c r="AU1041" i="1"/>
  <c r="AT1041" i="1"/>
  <c r="AS1041" i="1"/>
  <c r="AR1041" i="1"/>
  <c r="AQ1041" i="1"/>
  <c r="AP1041" i="1"/>
  <c r="AO1041" i="1"/>
  <c r="AN1041" i="1"/>
  <c r="AM1041" i="1"/>
  <c r="AL1041" i="1"/>
  <c r="BE1040" i="1"/>
  <c r="BD1040" i="1"/>
  <c r="BC1040" i="1"/>
  <c r="BB1040" i="1"/>
  <c r="BA1040" i="1"/>
  <c r="AZ1040" i="1"/>
  <c r="AY1040" i="1"/>
  <c r="AX1040" i="1"/>
  <c r="AW1040" i="1"/>
  <c r="AV1040" i="1"/>
  <c r="AU1040" i="1"/>
  <c r="AT1040" i="1"/>
  <c r="AS1040" i="1"/>
  <c r="AR1040" i="1"/>
  <c r="AQ1040" i="1"/>
  <c r="AP1040" i="1"/>
  <c r="AO1040" i="1"/>
  <c r="AN1040" i="1"/>
  <c r="AM1040" i="1"/>
  <c r="AL1040" i="1"/>
  <c r="BE1039" i="1"/>
  <c r="BD1039" i="1"/>
  <c r="BC1039" i="1"/>
  <c r="BB1039" i="1"/>
  <c r="BA1039" i="1"/>
  <c r="AZ1039" i="1"/>
  <c r="AY1039" i="1"/>
  <c r="AX1039" i="1"/>
  <c r="AW1039" i="1"/>
  <c r="AV1039" i="1"/>
  <c r="AU1039" i="1"/>
  <c r="AT1039" i="1"/>
  <c r="AS1039" i="1"/>
  <c r="AR1039" i="1"/>
  <c r="AQ1039" i="1"/>
  <c r="AP1039" i="1"/>
  <c r="AO1039" i="1"/>
  <c r="AN1039" i="1"/>
  <c r="AM1039" i="1"/>
  <c r="AL1039" i="1"/>
  <c r="BE1038" i="1"/>
  <c r="BD1038" i="1"/>
  <c r="BC1038" i="1"/>
  <c r="BB1038" i="1"/>
  <c r="BA1038" i="1"/>
  <c r="AZ1038" i="1"/>
  <c r="AY1038" i="1"/>
  <c r="AX1038" i="1"/>
  <c r="AW1038" i="1"/>
  <c r="AV1038" i="1"/>
  <c r="AU1038" i="1"/>
  <c r="AT1038" i="1"/>
  <c r="AS1038" i="1"/>
  <c r="AR1038" i="1"/>
  <c r="AQ1038" i="1"/>
  <c r="AP1038" i="1"/>
  <c r="AO1038" i="1"/>
  <c r="AN1038" i="1"/>
  <c r="AM1038" i="1"/>
  <c r="AL1038" i="1"/>
  <c r="BE1037" i="1"/>
  <c r="BD1037" i="1"/>
  <c r="BC1037" i="1"/>
  <c r="BB1037" i="1"/>
  <c r="BA1037" i="1"/>
  <c r="AZ1037" i="1"/>
  <c r="AY1037" i="1"/>
  <c r="AX1037" i="1"/>
  <c r="AW1037" i="1"/>
  <c r="AV1037" i="1"/>
  <c r="AU1037" i="1"/>
  <c r="AT1037" i="1"/>
  <c r="AS1037" i="1"/>
  <c r="AR1037" i="1"/>
  <c r="AQ1037" i="1"/>
  <c r="AP1037" i="1"/>
  <c r="AO1037" i="1"/>
  <c r="AN1037" i="1"/>
  <c r="AM1037" i="1"/>
  <c r="AL1037" i="1"/>
  <c r="BE1036" i="1"/>
  <c r="BD1036" i="1"/>
  <c r="BC1036" i="1"/>
  <c r="BB1036" i="1"/>
  <c r="BA1036" i="1"/>
  <c r="AZ1036" i="1"/>
  <c r="AY1036" i="1"/>
  <c r="AX1036" i="1"/>
  <c r="AW1036" i="1"/>
  <c r="AV1036" i="1"/>
  <c r="AU1036" i="1"/>
  <c r="AT1036" i="1"/>
  <c r="AS1036" i="1"/>
  <c r="AR1036" i="1"/>
  <c r="AQ1036" i="1"/>
  <c r="AP1036" i="1"/>
  <c r="AO1036" i="1"/>
  <c r="AN1036" i="1"/>
  <c r="AM1036" i="1"/>
  <c r="AL1036" i="1"/>
  <c r="BE1035" i="1"/>
  <c r="BD1035" i="1"/>
  <c r="BC1035" i="1"/>
  <c r="BB1035" i="1"/>
  <c r="BA1035" i="1"/>
  <c r="AZ1035" i="1"/>
  <c r="AY1035" i="1"/>
  <c r="AX1035" i="1"/>
  <c r="AW1035" i="1"/>
  <c r="AV1035" i="1"/>
  <c r="AU1035" i="1"/>
  <c r="AT1035" i="1"/>
  <c r="AS1035" i="1"/>
  <c r="AR1035" i="1"/>
  <c r="AQ1035" i="1"/>
  <c r="AP1035" i="1"/>
  <c r="AO1035" i="1"/>
  <c r="AN1035" i="1"/>
  <c r="AM1035" i="1"/>
  <c r="AL1035" i="1"/>
  <c r="BE1034" i="1"/>
  <c r="BD1034" i="1"/>
  <c r="BC1034" i="1"/>
  <c r="BB1034" i="1"/>
  <c r="BA1034" i="1"/>
  <c r="AZ1034" i="1"/>
  <c r="AY1034" i="1"/>
  <c r="AX1034" i="1"/>
  <c r="AW1034" i="1"/>
  <c r="AV1034" i="1"/>
  <c r="AU1034" i="1"/>
  <c r="AT1034" i="1"/>
  <c r="AS1034" i="1"/>
  <c r="AR1034" i="1"/>
  <c r="AQ1034" i="1"/>
  <c r="AP1034" i="1"/>
  <c r="AO1034" i="1"/>
  <c r="AN1034" i="1"/>
  <c r="AM1034" i="1"/>
  <c r="AL1034" i="1"/>
  <c r="BE1033" i="1"/>
  <c r="BD1033" i="1"/>
  <c r="BC1033" i="1"/>
  <c r="BB1033" i="1"/>
  <c r="BA1033" i="1"/>
  <c r="AZ1033" i="1"/>
  <c r="AY1033" i="1"/>
  <c r="AX1033" i="1"/>
  <c r="AW1033" i="1"/>
  <c r="AV1033" i="1"/>
  <c r="AU1033" i="1"/>
  <c r="AT1033" i="1"/>
  <c r="AS1033" i="1"/>
  <c r="AR1033" i="1"/>
  <c r="AQ1033" i="1"/>
  <c r="AP1033" i="1"/>
  <c r="AO1033" i="1"/>
  <c r="AN1033" i="1"/>
  <c r="AM1033" i="1"/>
  <c r="AL1033" i="1"/>
  <c r="BE1032" i="1"/>
  <c r="BD1032" i="1"/>
  <c r="BC1032" i="1"/>
  <c r="BB1032" i="1"/>
  <c r="BA1032" i="1"/>
  <c r="AZ1032" i="1"/>
  <c r="AY1032" i="1"/>
  <c r="AX1032" i="1"/>
  <c r="AW1032" i="1"/>
  <c r="AV1032" i="1"/>
  <c r="AU1032" i="1"/>
  <c r="AT1032" i="1"/>
  <c r="AS1032" i="1"/>
  <c r="AR1032" i="1"/>
  <c r="AQ1032" i="1"/>
  <c r="AP1032" i="1"/>
  <c r="AO1032" i="1"/>
  <c r="AN1032" i="1"/>
  <c r="AM1032" i="1"/>
  <c r="AL1032" i="1"/>
  <c r="BE1031" i="1"/>
  <c r="BD1031" i="1"/>
  <c r="BC1031" i="1"/>
  <c r="BB1031" i="1"/>
  <c r="BA1031" i="1"/>
  <c r="AZ1031" i="1"/>
  <c r="AY1031" i="1"/>
  <c r="AX1031" i="1"/>
  <c r="AW1031" i="1"/>
  <c r="AV1031" i="1"/>
  <c r="AU1031" i="1"/>
  <c r="AT1031" i="1"/>
  <c r="AS1031" i="1"/>
  <c r="AR1031" i="1"/>
  <c r="AQ1031" i="1"/>
  <c r="AP1031" i="1"/>
  <c r="AO1031" i="1"/>
  <c r="AN1031" i="1"/>
  <c r="AM1031" i="1"/>
  <c r="AL1031" i="1"/>
  <c r="BE1030" i="1"/>
  <c r="BD1030" i="1"/>
  <c r="BC1030" i="1"/>
  <c r="BB1030" i="1"/>
  <c r="BA1030" i="1"/>
  <c r="AZ1030" i="1"/>
  <c r="AY1030" i="1"/>
  <c r="AX1030" i="1"/>
  <c r="AW1030" i="1"/>
  <c r="AV1030" i="1"/>
  <c r="AU1030" i="1"/>
  <c r="AT1030" i="1"/>
  <c r="AS1030" i="1"/>
  <c r="AR1030" i="1"/>
  <c r="AQ1030" i="1"/>
  <c r="AP1030" i="1"/>
  <c r="AO1030" i="1"/>
  <c r="AN1030" i="1"/>
  <c r="AM1030" i="1"/>
  <c r="AL1030" i="1"/>
  <c r="BE1029" i="1"/>
  <c r="BD1029" i="1"/>
  <c r="BC1029" i="1"/>
  <c r="BB1029" i="1"/>
  <c r="BA1029" i="1"/>
  <c r="AZ1029" i="1"/>
  <c r="AY1029" i="1"/>
  <c r="AX1029" i="1"/>
  <c r="AW1029" i="1"/>
  <c r="AV1029" i="1"/>
  <c r="AU1029" i="1"/>
  <c r="AT1029" i="1"/>
  <c r="AS1029" i="1"/>
  <c r="AR1029" i="1"/>
  <c r="AQ1029" i="1"/>
  <c r="AP1029" i="1"/>
  <c r="AO1029" i="1"/>
  <c r="AN1029" i="1"/>
  <c r="AM1029" i="1"/>
  <c r="AL1029" i="1"/>
  <c r="BE1028" i="1"/>
  <c r="BD1028" i="1"/>
  <c r="BC1028" i="1"/>
  <c r="BB1028" i="1"/>
  <c r="BA1028" i="1"/>
  <c r="AZ1028" i="1"/>
  <c r="AY1028" i="1"/>
  <c r="AX1028" i="1"/>
  <c r="AW1028" i="1"/>
  <c r="AV1028" i="1"/>
  <c r="AU1028" i="1"/>
  <c r="AT1028" i="1"/>
  <c r="AS1028" i="1"/>
  <c r="AR1028" i="1"/>
  <c r="AQ1028" i="1"/>
  <c r="AP1028" i="1"/>
  <c r="AO1028" i="1"/>
  <c r="AN1028" i="1"/>
  <c r="AM1028" i="1"/>
  <c r="AL1028" i="1"/>
  <c r="BE1027" i="1"/>
  <c r="BD1027" i="1"/>
  <c r="BC1027" i="1"/>
  <c r="BB1027" i="1"/>
  <c r="BA1027" i="1"/>
  <c r="AZ1027" i="1"/>
  <c r="AY1027" i="1"/>
  <c r="AX1027" i="1"/>
  <c r="AW1027" i="1"/>
  <c r="AV1027" i="1"/>
  <c r="AU1027" i="1"/>
  <c r="AT1027" i="1"/>
  <c r="AS1027" i="1"/>
  <c r="AR1027" i="1"/>
  <c r="AQ1027" i="1"/>
  <c r="AP1027" i="1"/>
  <c r="AO1027" i="1"/>
  <c r="AN1027" i="1"/>
  <c r="AM1027" i="1"/>
  <c r="AL1027" i="1"/>
  <c r="BE1026" i="1"/>
  <c r="BD1026" i="1"/>
  <c r="BC1026" i="1"/>
  <c r="BB1026" i="1"/>
  <c r="BA1026" i="1"/>
  <c r="AZ1026" i="1"/>
  <c r="AY1026" i="1"/>
  <c r="AX1026" i="1"/>
  <c r="AW1026" i="1"/>
  <c r="AV1026" i="1"/>
  <c r="AU1026" i="1"/>
  <c r="AT1026" i="1"/>
  <c r="AS1026" i="1"/>
  <c r="AR1026" i="1"/>
  <c r="AQ1026" i="1"/>
  <c r="AP1026" i="1"/>
  <c r="AO1026" i="1"/>
  <c r="AN1026" i="1"/>
  <c r="AM1026" i="1"/>
  <c r="AL1026" i="1"/>
  <c r="BE1025" i="1"/>
  <c r="BD1025" i="1"/>
  <c r="BC1025" i="1"/>
  <c r="BB1025" i="1"/>
  <c r="BA1025" i="1"/>
  <c r="AZ1025" i="1"/>
  <c r="AY1025" i="1"/>
  <c r="AX1025" i="1"/>
  <c r="AW1025" i="1"/>
  <c r="AV1025" i="1"/>
  <c r="AU1025" i="1"/>
  <c r="AT1025" i="1"/>
  <c r="AS1025" i="1"/>
  <c r="AR1025" i="1"/>
  <c r="AQ1025" i="1"/>
  <c r="AP1025" i="1"/>
  <c r="AO1025" i="1"/>
  <c r="AN1025" i="1"/>
  <c r="AM1025" i="1"/>
  <c r="AL1025" i="1"/>
  <c r="BE1024" i="1"/>
  <c r="BD1024" i="1"/>
  <c r="BC1024" i="1"/>
  <c r="BB1024" i="1"/>
  <c r="BA1024" i="1"/>
  <c r="AZ1024" i="1"/>
  <c r="AY1024" i="1"/>
  <c r="AX1024" i="1"/>
  <c r="AW1024" i="1"/>
  <c r="AV1024" i="1"/>
  <c r="AU1024" i="1"/>
  <c r="AT1024" i="1"/>
  <c r="AS1024" i="1"/>
  <c r="AR1024" i="1"/>
  <c r="AQ1024" i="1"/>
  <c r="AP1024" i="1"/>
  <c r="AO1024" i="1"/>
  <c r="AN1024" i="1"/>
  <c r="AM1024" i="1"/>
  <c r="AL1024" i="1"/>
  <c r="BE1023" i="1"/>
  <c r="BD1023" i="1"/>
  <c r="BC1023" i="1"/>
  <c r="BB1023" i="1"/>
  <c r="BA1023" i="1"/>
  <c r="AZ1023" i="1"/>
  <c r="AY1023" i="1"/>
  <c r="AX1023" i="1"/>
  <c r="AW1023" i="1"/>
  <c r="AV1023" i="1"/>
  <c r="AU1023" i="1"/>
  <c r="AT1023" i="1"/>
  <c r="AS1023" i="1"/>
  <c r="AR1023" i="1"/>
  <c r="AQ1023" i="1"/>
  <c r="AP1023" i="1"/>
  <c r="AO1023" i="1"/>
  <c r="AN1023" i="1"/>
  <c r="AM1023" i="1"/>
  <c r="AL1023" i="1"/>
  <c r="BE1022" i="1"/>
  <c r="BD1022" i="1"/>
  <c r="BC1022" i="1"/>
  <c r="BB1022" i="1"/>
  <c r="BA1022" i="1"/>
  <c r="AZ1022" i="1"/>
  <c r="AY1022" i="1"/>
  <c r="AX1022" i="1"/>
  <c r="AW1022" i="1"/>
  <c r="AV1022" i="1"/>
  <c r="AU1022" i="1"/>
  <c r="AT1022" i="1"/>
  <c r="AS1022" i="1"/>
  <c r="AR1022" i="1"/>
  <c r="AQ1022" i="1"/>
  <c r="AP1022" i="1"/>
  <c r="AO1022" i="1"/>
  <c r="AN1022" i="1"/>
  <c r="AM1022" i="1"/>
  <c r="AL1022" i="1"/>
  <c r="BE1021" i="1"/>
  <c r="BD1021" i="1"/>
  <c r="BC1021" i="1"/>
  <c r="BB1021" i="1"/>
  <c r="BA1021" i="1"/>
  <c r="AZ1021" i="1"/>
  <c r="AY1021" i="1"/>
  <c r="AX1021" i="1"/>
  <c r="AW1021" i="1"/>
  <c r="AV1021" i="1"/>
  <c r="AU1021" i="1"/>
  <c r="AT1021" i="1"/>
  <c r="AS1021" i="1"/>
  <c r="AR1021" i="1"/>
  <c r="AQ1021" i="1"/>
  <c r="AP1021" i="1"/>
  <c r="AO1021" i="1"/>
  <c r="AN1021" i="1"/>
  <c r="AM1021" i="1"/>
  <c r="AL1021" i="1"/>
  <c r="BE1020" i="1"/>
  <c r="BD1020" i="1"/>
  <c r="BC1020" i="1"/>
  <c r="BB1020" i="1"/>
  <c r="BA1020" i="1"/>
  <c r="AZ1020" i="1"/>
  <c r="AY1020" i="1"/>
  <c r="AX1020" i="1"/>
  <c r="AW1020" i="1"/>
  <c r="AV1020" i="1"/>
  <c r="AU1020" i="1"/>
  <c r="AT1020" i="1"/>
  <c r="AS1020" i="1"/>
  <c r="AR1020" i="1"/>
  <c r="AQ1020" i="1"/>
  <c r="AP1020" i="1"/>
  <c r="AO1020" i="1"/>
  <c r="AN1020" i="1"/>
  <c r="AM1020" i="1"/>
  <c r="AL1020" i="1"/>
  <c r="BE1019" i="1"/>
  <c r="BD1019" i="1"/>
  <c r="BC1019" i="1"/>
  <c r="BB1019" i="1"/>
  <c r="BA1019" i="1"/>
  <c r="AZ1019" i="1"/>
  <c r="AY1019" i="1"/>
  <c r="AX1019" i="1"/>
  <c r="AW1019" i="1"/>
  <c r="AV1019" i="1"/>
  <c r="AU1019" i="1"/>
  <c r="AT1019" i="1"/>
  <c r="AS1019" i="1"/>
  <c r="AR1019" i="1"/>
  <c r="AQ1019" i="1"/>
  <c r="AP1019" i="1"/>
  <c r="AO1019" i="1"/>
  <c r="AN1019" i="1"/>
  <c r="AM1019" i="1"/>
  <c r="AL1019" i="1"/>
  <c r="BE1018" i="1"/>
  <c r="BD1018" i="1"/>
  <c r="BC1018" i="1"/>
  <c r="BB1018" i="1"/>
  <c r="BA1018" i="1"/>
  <c r="AZ1018" i="1"/>
  <c r="AY1018" i="1"/>
  <c r="AX1018" i="1"/>
  <c r="AW1018" i="1"/>
  <c r="AV1018" i="1"/>
  <c r="AU1018" i="1"/>
  <c r="AT1018" i="1"/>
  <c r="AS1018" i="1"/>
  <c r="AR1018" i="1"/>
  <c r="AQ1018" i="1"/>
  <c r="AP1018" i="1"/>
  <c r="AO1018" i="1"/>
  <c r="AN1018" i="1"/>
  <c r="AM1018" i="1"/>
  <c r="AL1018" i="1"/>
  <c r="BE1017" i="1"/>
  <c r="BD1017" i="1"/>
  <c r="BC1017" i="1"/>
  <c r="BB1017" i="1"/>
  <c r="BA1017" i="1"/>
  <c r="AZ1017" i="1"/>
  <c r="AY1017" i="1"/>
  <c r="AX1017" i="1"/>
  <c r="AW1017" i="1"/>
  <c r="AV1017" i="1"/>
  <c r="AU1017" i="1"/>
  <c r="AT1017" i="1"/>
  <c r="AS1017" i="1"/>
  <c r="AR1017" i="1"/>
  <c r="AQ1017" i="1"/>
  <c r="AP1017" i="1"/>
  <c r="AO1017" i="1"/>
  <c r="AN1017" i="1"/>
  <c r="AM1017" i="1"/>
  <c r="AL1017" i="1"/>
  <c r="BE1016" i="1"/>
  <c r="BD1016" i="1"/>
  <c r="BC1016" i="1"/>
  <c r="BB1016" i="1"/>
  <c r="BA1016" i="1"/>
  <c r="AZ1016" i="1"/>
  <c r="AY1016" i="1"/>
  <c r="AX1016" i="1"/>
  <c r="AW1016" i="1"/>
  <c r="AV1016" i="1"/>
  <c r="AU1016" i="1"/>
  <c r="AT1016" i="1"/>
  <c r="AS1016" i="1"/>
  <c r="AR1016" i="1"/>
  <c r="AQ1016" i="1"/>
  <c r="AP1016" i="1"/>
  <c r="AO1016" i="1"/>
  <c r="AN1016" i="1"/>
  <c r="AM1016" i="1"/>
  <c r="AL1016" i="1"/>
  <c r="BE1015" i="1"/>
  <c r="BD1015" i="1"/>
  <c r="BC1015" i="1"/>
  <c r="BB1015" i="1"/>
  <c r="BA1015" i="1"/>
  <c r="AZ1015" i="1"/>
  <c r="AY1015" i="1"/>
  <c r="AX1015" i="1"/>
  <c r="AW1015" i="1"/>
  <c r="AV1015" i="1"/>
  <c r="AU1015" i="1"/>
  <c r="AT1015" i="1"/>
  <c r="AS1015" i="1"/>
  <c r="AR1015" i="1"/>
  <c r="AQ1015" i="1"/>
  <c r="AP1015" i="1"/>
  <c r="AO1015" i="1"/>
  <c r="AN1015" i="1"/>
  <c r="AM1015" i="1"/>
  <c r="AL1015" i="1"/>
  <c r="BE1014" i="1"/>
  <c r="BD1014" i="1"/>
  <c r="BC1014" i="1"/>
  <c r="BB1014" i="1"/>
  <c r="BA1014" i="1"/>
  <c r="AZ1014" i="1"/>
  <c r="AY1014" i="1"/>
  <c r="AX1014" i="1"/>
  <c r="AW1014" i="1"/>
  <c r="AV1014" i="1"/>
  <c r="AU1014" i="1"/>
  <c r="AT1014" i="1"/>
  <c r="AS1014" i="1"/>
  <c r="AR1014" i="1"/>
  <c r="AQ1014" i="1"/>
  <c r="AP1014" i="1"/>
  <c r="AO1014" i="1"/>
  <c r="AN1014" i="1"/>
  <c r="AM1014" i="1"/>
  <c r="AL1014" i="1"/>
  <c r="BE1013" i="1"/>
  <c r="BD1013" i="1"/>
  <c r="BC1013" i="1"/>
  <c r="BB1013" i="1"/>
  <c r="BA1013" i="1"/>
  <c r="AZ1013" i="1"/>
  <c r="AY1013" i="1"/>
  <c r="AX1013" i="1"/>
  <c r="AW1013" i="1"/>
  <c r="AV1013" i="1"/>
  <c r="AU1013" i="1"/>
  <c r="AT1013" i="1"/>
  <c r="AS1013" i="1"/>
  <c r="AR1013" i="1"/>
  <c r="AQ1013" i="1"/>
  <c r="AP1013" i="1"/>
  <c r="AO1013" i="1"/>
  <c r="AN1013" i="1"/>
  <c r="AM1013" i="1"/>
  <c r="AL1013" i="1"/>
  <c r="BE1012" i="1"/>
  <c r="BD1012" i="1"/>
  <c r="BC1012" i="1"/>
  <c r="BB1012" i="1"/>
  <c r="BA1012" i="1"/>
  <c r="AZ1012" i="1"/>
  <c r="AY1012" i="1"/>
  <c r="AX1012" i="1"/>
  <c r="AW1012" i="1"/>
  <c r="AV1012" i="1"/>
  <c r="AU1012" i="1"/>
  <c r="AT1012" i="1"/>
  <c r="AS1012" i="1"/>
  <c r="AR1012" i="1"/>
  <c r="AQ1012" i="1"/>
  <c r="AP1012" i="1"/>
  <c r="AO1012" i="1"/>
  <c r="AN1012" i="1"/>
  <c r="AM1012" i="1"/>
  <c r="AL1012" i="1"/>
  <c r="BE1011" i="1"/>
  <c r="BD1011" i="1"/>
  <c r="BC1011" i="1"/>
  <c r="BB1011" i="1"/>
  <c r="BA1011" i="1"/>
  <c r="AZ1011" i="1"/>
  <c r="AY1011" i="1"/>
  <c r="AX1011" i="1"/>
  <c r="AW1011" i="1"/>
  <c r="AV1011" i="1"/>
  <c r="AU1011" i="1"/>
  <c r="AT1011" i="1"/>
  <c r="AS1011" i="1"/>
  <c r="AR1011" i="1"/>
  <c r="AQ1011" i="1"/>
  <c r="AP1011" i="1"/>
  <c r="AO1011" i="1"/>
  <c r="AN1011" i="1"/>
  <c r="AM1011" i="1"/>
  <c r="AL1011" i="1"/>
  <c r="BE1010" i="1"/>
  <c r="BD1010" i="1"/>
  <c r="BC1010" i="1"/>
  <c r="BB1010" i="1"/>
  <c r="BA1010" i="1"/>
  <c r="AZ1010" i="1"/>
  <c r="AY1010" i="1"/>
  <c r="AX1010" i="1"/>
  <c r="AW1010" i="1"/>
  <c r="AV1010" i="1"/>
  <c r="AU1010" i="1"/>
  <c r="AT1010" i="1"/>
  <c r="AS1010" i="1"/>
  <c r="AR1010" i="1"/>
  <c r="AQ1010" i="1"/>
  <c r="AP1010" i="1"/>
  <c r="AO1010" i="1"/>
  <c r="AN1010" i="1"/>
  <c r="AM1010" i="1"/>
  <c r="AL1010" i="1"/>
  <c r="BE1009" i="1"/>
  <c r="BD1009" i="1"/>
  <c r="BC1009" i="1"/>
  <c r="BB1009" i="1"/>
  <c r="BA1009" i="1"/>
  <c r="AZ1009" i="1"/>
  <c r="AY1009" i="1"/>
  <c r="AX1009" i="1"/>
  <c r="AW1009" i="1"/>
  <c r="AV1009" i="1"/>
  <c r="AU1009" i="1"/>
  <c r="AT1009" i="1"/>
  <c r="AS1009" i="1"/>
  <c r="AR1009" i="1"/>
  <c r="AQ1009" i="1"/>
  <c r="AP1009" i="1"/>
  <c r="AO1009" i="1"/>
  <c r="AN1009" i="1"/>
  <c r="AM1009" i="1"/>
  <c r="AL1009" i="1"/>
  <c r="BE1008" i="1"/>
  <c r="BD1008" i="1"/>
  <c r="BC1008" i="1"/>
  <c r="BB1008" i="1"/>
  <c r="BA1008" i="1"/>
  <c r="AZ1008" i="1"/>
  <c r="AY1008" i="1"/>
  <c r="AX1008" i="1"/>
  <c r="AW1008" i="1"/>
  <c r="AV1008" i="1"/>
  <c r="AU1008" i="1"/>
  <c r="AT1008" i="1"/>
  <c r="AS1008" i="1"/>
  <c r="AR1008" i="1"/>
  <c r="AQ1008" i="1"/>
  <c r="AP1008" i="1"/>
  <c r="AO1008" i="1"/>
  <c r="AN1008" i="1"/>
  <c r="AM1008" i="1"/>
  <c r="AL1008" i="1"/>
  <c r="BE1007" i="1"/>
  <c r="BD1007" i="1"/>
  <c r="BC1007" i="1"/>
  <c r="BB1007" i="1"/>
  <c r="BA1007" i="1"/>
  <c r="AZ1007" i="1"/>
  <c r="AY1007" i="1"/>
  <c r="AX1007" i="1"/>
  <c r="AW1007" i="1"/>
  <c r="AV1007" i="1"/>
  <c r="AU1007" i="1"/>
  <c r="AT1007" i="1"/>
  <c r="AS1007" i="1"/>
  <c r="AR1007" i="1"/>
  <c r="AQ1007" i="1"/>
  <c r="AP1007" i="1"/>
  <c r="AO1007" i="1"/>
  <c r="AN1007" i="1"/>
  <c r="AM1007" i="1"/>
  <c r="AL1007" i="1"/>
  <c r="BE1006" i="1"/>
  <c r="BD1006" i="1"/>
  <c r="BC1006" i="1"/>
  <c r="BB1006" i="1"/>
  <c r="BA1006" i="1"/>
  <c r="AZ1006" i="1"/>
  <c r="AY1006" i="1"/>
  <c r="AX1006" i="1"/>
  <c r="AW1006" i="1"/>
  <c r="AV1006" i="1"/>
  <c r="AU1006" i="1"/>
  <c r="AT1006" i="1"/>
  <c r="AS1006" i="1"/>
  <c r="AR1006" i="1"/>
  <c r="AQ1006" i="1"/>
  <c r="AP1006" i="1"/>
  <c r="AO1006" i="1"/>
  <c r="AN1006" i="1"/>
  <c r="AM1006" i="1"/>
  <c r="AL1006" i="1"/>
  <c r="BE1005" i="1"/>
  <c r="BD1005" i="1"/>
  <c r="BC1005" i="1"/>
  <c r="BB1005" i="1"/>
  <c r="BA1005" i="1"/>
  <c r="AZ1005" i="1"/>
  <c r="AY1005" i="1"/>
  <c r="AX1005" i="1"/>
  <c r="AW1005" i="1"/>
  <c r="AV1005" i="1"/>
  <c r="AU1005" i="1"/>
  <c r="AT1005" i="1"/>
  <c r="AS1005" i="1"/>
  <c r="AR1005" i="1"/>
  <c r="AQ1005" i="1"/>
  <c r="AP1005" i="1"/>
  <c r="AO1005" i="1"/>
  <c r="AN1005" i="1"/>
  <c r="AM1005" i="1"/>
  <c r="AL1005" i="1"/>
  <c r="BE1004" i="1"/>
  <c r="BD1004" i="1"/>
  <c r="BC1004" i="1"/>
  <c r="BB1004" i="1"/>
  <c r="BA1004" i="1"/>
  <c r="AZ1004" i="1"/>
  <c r="AY1004" i="1"/>
  <c r="AX1004" i="1"/>
  <c r="AW1004" i="1"/>
  <c r="AV1004" i="1"/>
  <c r="AU1004" i="1"/>
  <c r="AT1004" i="1"/>
  <c r="AS1004" i="1"/>
  <c r="AR1004" i="1"/>
  <c r="AQ1004" i="1"/>
  <c r="AP1004" i="1"/>
  <c r="AO1004" i="1"/>
  <c r="AN1004" i="1"/>
  <c r="AM1004" i="1"/>
  <c r="AL1004" i="1"/>
  <c r="BE1003" i="1"/>
  <c r="BD1003" i="1"/>
  <c r="BC1003" i="1"/>
  <c r="BB1003" i="1"/>
  <c r="BA1003" i="1"/>
  <c r="AZ1003" i="1"/>
  <c r="AY1003" i="1"/>
  <c r="AX1003" i="1"/>
  <c r="AW1003" i="1"/>
  <c r="AV1003" i="1"/>
  <c r="AU1003" i="1"/>
  <c r="AT1003" i="1"/>
  <c r="AS1003" i="1"/>
  <c r="AR1003" i="1"/>
  <c r="AQ1003" i="1"/>
  <c r="AP1003" i="1"/>
  <c r="AO1003" i="1"/>
  <c r="AN1003" i="1"/>
  <c r="AM1003" i="1"/>
  <c r="AL1003" i="1"/>
  <c r="BE1002" i="1"/>
  <c r="BD1002" i="1"/>
  <c r="BC1002" i="1"/>
  <c r="BB1002" i="1"/>
  <c r="BA1002" i="1"/>
  <c r="AZ1002" i="1"/>
  <c r="AY1002" i="1"/>
  <c r="AX1002" i="1"/>
  <c r="AW1002" i="1"/>
  <c r="AV1002" i="1"/>
  <c r="AU1002" i="1"/>
  <c r="AT1002" i="1"/>
  <c r="AS1002" i="1"/>
  <c r="AR1002" i="1"/>
  <c r="AQ1002" i="1"/>
  <c r="AP1002" i="1"/>
  <c r="AO1002" i="1"/>
  <c r="AN1002" i="1"/>
  <c r="AM1002" i="1"/>
  <c r="AL1002" i="1"/>
  <c r="BE1001" i="1"/>
  <c r="BD1001" i="1"/>
  <c r="BC1001" i="1"/>
  <c r="BB1001" i="1"/>
  <c r="BA1001" i="1"/>
  <c r="AZ1001" i="1"/>
  <c r="AY1001" i="1"/>
  <c r="AX1001" i="1"/>
  <c r="AW1001" i="1"/>
  <c r="AV1001" i="1"/>
  <c r="AU1001" i="1"/>
  <c r="AT1001" i="1"/>
  <c r="AS1001" i="1"/>
  <c r="AR1001" i="1"/>
  <c r="AQ1001" i="1"/>
  <c r="AP1001" i="1"/>
  <c r="AO1001" i="1"/>
  <c r="AN1001" i="1"/>
  <c r="AM1001" i="1"/>
  <c r="AL1001" i="1"/>
  <c r="BE1000" i="1"/>
  <c r="BD1000" i="1"/>
  <c r="BC1000" i="1"/>
  <c r="BB1000" i="1"/>
  <c r="BA1000" i="1"/>
  <c r="AZ1000" i="1"/>
  <c r="AY1000" i="1"/>
  <c r="AX1000" i="1"/>
  <c r="AW1000" i="1"/>
  <c r="AV1000" i="1"/>
  <c r="AU1000" i="1"/>
  <c r="AT1000" i="1"/>
  <c r="AS1000" i="1"/>
  <c r="AR1000" i="1"/>
  <c r="AQ1000" i="1"/>
  <c r="AP1000" i="1"/>
  <c r="AO1000" i="1"/>
  <c r="AN1000" i="1"/>
  <c r="AM1000" i="1"/>
  <c r="AL1000" i="1"/>
  <c r="BE999" i="1"/>
  <c r="BD999" i="1"/>
  <c r="BC999" i="1"/>
  <c r="BB999" i="1"/>
  <c r="BA999" i="1"/>
  <c r="AZ999" i="1"/>
  <c r="AY999" i="1"/>
  <c r="AX999" i="1"/>
  <c r="AW999" i="1"/>
  <c r="AV999" i="1"/>
  <c r="AU999" i="1"/>
  <c r="AT999" i="1"/>
  <c r="AS999" i="1"/>
  <c r="AR999" i="1"/>
  <c r="AQ999" i="1"/>
  <c r="AP999" i="1"/>
  <c r="AO999" i="1"/>
  <c r="AN999" i="1"/>
  <c r="AM999" i="1"/>
  <c r="AL999" i="1"/>
  <c r="BE998" i="1"/>
  <c r="BD998" i="1"/>
  <c r="BC998" i="1"/>
  <c r="BB998" i="1"/>
  <c r="BA998" i="1"/>
  <c r="AZ998" i="1"/>
  <c r="AY998" i="1"/>
  <c r="AX998" i="1"/>
  <c r="AW998" i="1"/>
  <c r="AV998" i="1"/>
  <c r="AU998" i="1"/>
  <c r="AT998" i="1"/>
  <c r="AS998" i="1"/>
  <c r="AR998" i="1"/>
  <c r="AQ998" i="1"/>
  <c r="AP998" i="1"/>
  <c r="AO998" i="1"/>
  <c r="AN998" i="1"/>
  <c r="AM998" i="1"/>
  <c r="AL998" i="1"/>
  <c r="BE997" i="1"/>
  <c r="BD997" i="1"/>
  <c r="BC997" i="1"/>
  <c r="BB997" i="1"/>
  <c r="BA997" i="1"/>
  <c r="AZ997" i="1"/>
  <c r="AY997" i="1"/>
  <c r="AX997" i="1"/>
  <c r="AW997" i="1"/>
  <c r="AV997" i="1"/>
  <c r="AU997" i="1"/>
  <c r="AT997" i="1"/>
  <c r="AS997" i="1"/>
  <c r="AR997" i="1"/>
  <c r="AQ997" i="1"/>
  <c r="AP997" i="1"/>
  <c r="AO997" i="1"/>
  <c r="AN997" i="1"/>
  <c r="AM997" i="1"/>
  <c r="AL997" i="1"/>
  <c r="BE996" i="1"/>
  <c r="BD996" i="1"/>
  <c r="BC996" i="1"/>
  <c r="BB996" i="1"/>
  <c r="BA996" i="1"/>
  <c r="AZ996" i="1"/>
  <c r="AY996" i="1"/>
  <c r="AX996" i="1"/>
  <c r="AW996" i="1"/>
  <c r="AV996" i="1"/>
  <c r="AU996" i="1"/>
  <c r="AT996" i="1"/>
  <c r="AS996" i="1"/>
  <c r="AR996" i="1"/>
  <c r="AQ996" i="1"/>
  <c r="AP996" i="1"/>
  <c r="AO996" i="1"/>
  <c r="AN996" i="1"/>
  <c r="AM996" i="1"/>
  <c r="AL996" i="1"/>
  <c r="BE995" i="1"/>
  <c r="BD995" i="1"/>
  <c r="BC995" i="1"/>
  <c r="BB995" i="1"/>
  <c r="BA995" i="1"/>
  <c r="AZ995" i="1"/>
  <c r="AY995" i="1"/>
  <c r="AX995" i="1"/>
  <c r="AW995" i="1"/>
  <c r="AV995" i="1"/>
  <c r="AU995" i="1"/>
  <c r="AT995" i="1"/>
  <c r="AS995" i="1"/>
  <c r="AR995" i="1"/>
  <c r="AQ995" i="1"/>
  <c r="AP995" i="1"/>
  <c r="AO995" i="1"/>
  <c r="AN995" i="1"/>
  <c r="AM995" i="1"/>
  <c r="AL995" i="1"/>
  <c r="BE994" i="1"/>
  <c r="BD994" i="1"/>
  <c r="BC994" i="1"/>
  <c r="BB994" i="1"/>
  <c r="BA994" i="1"/>
  <c r="AZ994" i="1"/>
  <c r="AY994" i="1"/>
  <c r="AX994" i="1"/>
  <c r="AW994" i="1"/>
  <c r="AV994" i="1"/>
  <c r="AU994" i="1"/>
  <c r="AT994" i="1"/>
  <c r="AS994" i="1"/>
  <c r="AR994" i="1"/>
  <c r="AQ994" i="1"/>
  <c r="AP994" i="1"/>
  <c r="AO994" i="1"/>
  <c r="AN994" i="1"/>
  <c r="AM994" i="1"/>
  <c r="AL994" i="1"/>
  <c r="BE993" i="1"/>
  <c r="BD993" i="1"/>
  <c r="BC993" i="1"/>
  <c r="BB993" i="1"/>
  <c r="BA993" i="1"/>
  <c r="AZ993" i="1"/>
  <c r="AY993" i="1"/>
  <c r="AX993" i="1"/>
  <c r="AW993" i="1"/>
  <c r="AV993" i="1"/>
  <c r="AU993" i="1"/>
  <c r="AT993" i="1"/>
  <c r="AS993" i="1"/>
  <c r="AR993" i="1"/>
  <c r="AQ993" i="1"/>
  <c r="AP993" i="1"/>
  <c r="AO993" i="1"/>
  <c r="AN993" i="1"/>
  <c r="AM993" i="1"/>
  <c r="AL993" i="1"/>
  <c r="BE992" i="1"/>
  <c r="BD992" i="1"/>
  <c r="BC992" i="1"/>
  <c r="BB992" i="1"/>
  <c r="BA992" i="1"/>
  <c r="AZ992" i="1"/>
  <c r="AY992" i="1"/>
  <c r="AX992" i="1"/>
  <c r="AW992" i="1"/>
  <c r="AV992" i="1"/>
  <c r="AU992" i="1"/>
  <c r="AT992" i="1"/>
  <c r="AS992" i="1"/>
  <c r="AR992" i="1"/>
  <c r="AQ992" i="1"/>
  <c r="AP992" i="1"/>
  <c r="AO992" i="1"/>
  <c r="AN992" i="1"/>
  <c r="AM992" i="1"/>
  <c r="AL992" i="1"/>
  <c r="BE991" i="1"/>
  <c r="BD991" i="1"/>
  <c r="BC991" i="1"/>
  <c r="BB991" i="1"/>
  <c r="BA991" i="1"/>
  <c r="AZ991" i="1"/>
  <c r="AY991" i="1"/>
  <c r="AX991" i="1"/>
  <c r="AW991" i="1"/>
  <c r="AV991" i="1"/>
  <c r="AU991" i="1"/>
  <c r="AT991" i="1"/>
  <c r="AS991" i="1"/>
  <c r="AR991" i="1"/>
  <c r="AQ991" i="1"/>
  <c r="AP991" i="1"/>
  <c r="AO991" i="1"/>
  <c r="AN991" i="1"/>
  <c r="AM991" i="1"/>
  <c r="AL991" i="1"/>
  <c r="BE990" i="1"/>
  <c r="BD990" i="1"/>
  <c r="BC990" i="1"/>
  <c r="BB990" i="1"/>
  <c r="BA990" i="1"/>
  <c r="AZ990" i="1"/>
  <c r="AY990" i="1"/>
  <c r="AX990" i="1"/>
  <c r="AW990" i="1"/>
  <c r="AV990" i="1"/>
  <c r="AU990" i="1"/>
  <c r="AT990" i="1"/>
  <c r="AS990" i="1"/>
  <c r="AR990" i="1"/>
  <c r="AQ990" i="1"/>
  <c r="AP990" i="1"/>
  <c r="AO990" i="1"/>
  <c r="AN990" i="1"/>
  <c r="AM990" i="1"/>
  <c r="AL990" i="1"/>
  <c r="BE989" i="1"/>
  <c r="BD989" i="1"/>
  <c r="BC989" i="1"/>
  <c r="BB989" i="1"/>
  <c r="BA989" i="1"/>
  <c r="AZ989" i="1"/>
  <c r="AY989" i="1"/>
  <c r="AX989" i="1"/>
  <c r="AW989" i="1"/>
  <c r="AV989" i="1"/>
  <c r="AU989" i="1"/>
  <c r="AT989" i="1"/>
  <c r="AS989" i="1"/>
  <c r="AR989" i="1"/>
  <c r="AQ989" i="1"/>
  <c r="AP989" i="1"/>
  <c r="AO989" i="1"/>
  <c r="AN989" i="1"/>
  <c r="AM989" i="1"/>
  <c r="AL989" i="1"/>
  <c r="BE988" i="1"/>
  <c r="BD988" i="1"/>
  <c r="BC988" i="1"/>
  <c r="BB988" i="1"/>
  <c r="BA988" i="1"/>
  <c r="AZ988" i="1"/>
  <c r="AY988" i="1"/>
  <c r="AX988" i="1"/>
  <c r="AW988" i="1"/>
  <c r="AV988" i="1"/>
  <c r="AU988" i="1"/>
  <c r="AT988" i="1"/>
  <c r="AS988" i="1"/>
  <c r="AR988" i="1"/>
  <c r="AQ988" i="1"/>
  <c r="AP988" i="1"/>
  <c r="AO988" i="1"/>
  <c r="AN988" i="1"/>
  <c r="AM988" i="1"/>
  <c r="AL988" i="1"/>
  <c r="BE987" i="1"/>
  <c r="BD987" i="1"/>
  <c r="BC987" i="1"/>
  <c r="BB987" i="1"/>
  <c r="BA987" i="1"/>
  <c r="AZ987" i="1"/>
  <c r="AY987" i="1"/>
  <c r="AX987" i="1"/>
  <c r="AW987" i="1"/>
  <c r="AV987" i="1"/>
  <c r="AU987" i="1"/>
  <c r="AT987" i="1"/>
  <c r="AS987" i="1"/>
  <c r="AR987" i="1"/>
  <c r="AQ987" i="1"/>
  <c r="AP987" i="1"/>
  <c r="AO987" i="1"/>
  <c r="AN987" i="1"/>
  <c r="AM987" i="1"/>
  <c r="AL987" i="1"/>
  <c r="BE986" i="1"/>
  <c r="BD986" i="1"/>
  <c r="BC986" i="1"/>
  <c r="BB986" i="1"/>
  <c r="BA986" i="1"/>
  <c r="AZ986" i="1"/>
  <c r="AY986" i="1"/>
  <c r="AX986" i="1"/>
  <c r="AW986" i="1"/>
  <c r="AV986" i="1"/>
  <c r="AU986" i="1"/>
  <c r="AT986" i="1"/>
  <c r="AS986" i="1"/>
  <c r="AR986" i="1"/>
  <c r="AQ986" i="1"/>
  <c r="AP986" i="1"/>
  <c r="AO986" i="1"/>
  <c r="AN986" i="1"/>
  <c r="AM986" i="1"/>
  <c r="AL986" i="1"/>
  <c r="BE985" i="1"/>
  <c r="BD985" i="1"/>
  <c r="BC985" i="1"/>
  <c r="BB985" i="1"/>
  <c r="BA985" i="1"/>
  <c r="AZ985" i="1"/>
  <c r="AY985" i="1"/>
  <c r="AX985" i="1"/>
  <c r="AW985" i="1"/>
  <c r="AV985" i="1"/>
  <c r="AU985" i="1"/>
  <c r="AT985" i="1"/>
  <c r="AS985" i="1"/>
  <c r="AR985" i="1"/>
  <c r="AQ985" i="1"/>
  <c r="AP985" i="1"/>
  <c r="AO985" i="1"/>
  <c r="AN985" i="1"/>
  <c r="AM985" i="1"/>
  <c r="AL985" i="1"/>
  <c r="BE984" i="1"/>
  <c r="BD984" i="1"/>
  <c r="BC984" i="1"/>
  <c r="BB984" i="1"/>
  <c r="BA984" i="1"/>
  <c r="AZ984" i="1"/>
  <c r="AY984" i="1"/>
  <c r="AX984" i="1"/>
  <c r="AW984" i="1"/>
  <c r="AV984" i="1"/>
  <c r="AU984" i="1"/>
  <c r="AT984" i="1"/>
  <c r="AS984" i="1"/>
  <c r="AR984" i="1"/>
  <c r="AQ984" i="1"/>
  <c r="AP984" i="1"/>
  <c r="AO984" i="1"/>
  <c r="AN984" i="1"/>
  <c r="AM984" i="1"/>
  <c r="AL984" i="1"/>
  <c r="BE983" i="1"/>
  <c r="BD983" i="1"/>
  <c r="BC983" i="1"/>
  <c r="BB983" i="1"/>
  <c r="BA983" i="1"/>
  <c r="AZ983" i="1"/>
  <c r="AY983" i="1"/>
  <c r="AX983" i="1"/>
  <c r="AW983" i="1"/>
  <c r="AV983" i="1"/>
  <c r="AU983" i="1"/>
  <c r="AT983" i="1"/>
  <c r="AS983" i="1"/>
  <c r="AR983" i="1"/>
  <c r="AQ983" i="1"/>
  <c r="AP983" i="1"/>
  <c r="AO983" i="1"/>
  <c r="AN983" i="1"/>
  <c r="AM983" i="1"/>
  <c r="AL983" i="1"/>
  <c r="BE982" i="1"/>
  <c r="BD982" i="1"/>
  <c r="BC982" i="1"/>
  <c r="BB982" i="1"/>
  <c r="BA982" i="1"/>
  <c r="AZ982" i="1"/>
  <c r="AY982" i="1"/>
  <c r="AX982" i="1"/>
  <c r="AW982" i="1"/>
  <c r="AV982" i="1"/>
  <c r="AU982" i="1"/>
  <c r="AT982" i="1"/>
  <c r="AS982" i="1"/>
  <c r="AR982" i="1"/>
  <c r="AQ982" i="1"/>
  <c r="AP982" i="1"/>
  <c r="AO982" i="1"/>
  <c r="AN982" i="1"/>
  <c r="AM982" i="1"/>
  <c r="AL982" i="1"/>
  <c r="BE981" i="1"/>
  <c r="BD981" i="1"/>
  <c r="BC981" i="1"/>
  <c r="BB981" i="1"/>
  <c r="BA981" i="1"/>
  <c r="AZ981" i="1"/>
  <c r="AY981" i="1"/>
  <c r="AX981" i="1"/>
  <c r="AW981" i="1"/>
  <c r="AV981" i="1"/>
  <c r="AU981" i="1"/>
  <c r="AT981" i="1"/>
  <c r="AS981" i="1"/>
  <c r="AR981" i="1"/>
  <c r="AQ981" i="1"/>
  <c r="AP981" i="1"/>
  <c r="AO981" i="1"/>
  <c r="AN981" i="1"/>
  <c r="AM981" i="1"/>
  <c r="AL981" i="1"/>
  <c r="BE980" i="1"/>
  <c r="BD980" i="1"/>
  <c r="BC980" i="1"/>
  <c r="BB980" i="1"/>
  <c r="BA980" i="1"/>
  <c r="AZ980" i="1"/>
  <c r="AY980" i="1"/>
  <c r="AX980" i="1"/>
  <c r="AW980" i="1"/>
  <c r="AV980" i="1"/>
  <c r="AU980" i="1"/>
  <c r="AT980" i="1"/>
  <c r="AS980" i="1"/>
  <c r="AR980" i="1"/>
  <c r="AQ980" i="1"/>
  <c r="AP980" i="1"/>
  <c r="AO980" i="1"/>
  <c r="AN980" i="1"/>
  <c r="AM980" i="1"/>
  <c r="AL980" i="1"/>
  <c r="BE979" i="1"/>
  <c r="BD979" i="1"/>
  <c r="BC979" i="1"/>
  <c r="BB979" i="1"/>
  <c r="BA979" i="1"/>
  <c r="AZ979" i="1"/>
  <c r="AY979" i="1"/>
  <c r="AX979" i="1"/>
  <c r="AW979" i="1"/>
  <c r="AV979" i="1"/>
  <c r="AU979" i="1"/>
  <c r="AT979" i="1"/>
  <c r="AS979" i="1"/>
  <c r="AR979" i="1"/>
  <c r="AQ979" i="1"/>
  <c r="AP979" i="1"/>
  <c r="AO979" i="1"/>
  <c r="AN979" i="1"/>
  <c r="AM979" i="1"/>
  <c r="AL979" i="1"/>
  <c r="BE978" i="1"/>
  <c r="BD978" i="1"/>
  <c r="BC978" i="1"/>
  <c r="BB978" i="1"/>
  <c r="BA978" i="1"/>
  <c r="AZ978" i="1"/>
  <c r="AY978" i="1"/>
  <c r="AX978" i="1"/>
  <c r="AW978" i="1"/>
  <c r="AV978" i="1"/>
  <c r="AU978" i="1"/>
  <c r="AT978" i="1"/>
  <c r="AS978" i="1"/>
  <c r="AR978" i="1"/>
  <c r="AQ978" i="1"/>
  <c r="AP978" i="1"/>
  <c r="AO978" i="1"/>
  <c r="AN978" i="1"/>
  <c r="AM978" i="1"/>
  <c r="AL978" i="1"/>
  <c r="BE977" i="1"/>
  <c r="BD977" i="1"/>
  <c r="BC977" i="1"/>
  <c r="BB977" i="1"/>
  <c r="BA977" i="1"/>
  <c r="AZ977" i="1"/>
  <c r="AY977" i="1"/>
  <c r="AX977" i="1"/>
  <c r="AW977" i="1"/>
  <c r="AV977" i="1"/>
  <c r="AU977" i="1"/>
  <c r="AT977" i="1"/>
  <c r="AS977" i="1"/>
  <c r="AR977" i="1"/>
  <c r="AQ977" i="1"/>
  <c r="AP977" i="1"/>
  <c r="AO977" i="1"/>
  <c r="AN977" i="1"/>
  <c r="AM977" i="1"/>
  <c r="AL977" i="1"/>
  <c r="BE976" i="1"/>
  <c r="BD976" i="1"/>
  <c r="BC976" i="1"/>
  <c r="BB976" i="1"/>
  <c r="BA976" i="1"/>
  <c r="AZ976" i="1"/>
  <c r="AY976" i="1"/>
  <c r="AX976" i="1"/>
  <c r="AW976" i="1"/>
  <c r="AV976" i="1"/>
  <c r="AU976" i="1"/>
  <c r="AT976" i="1"/>
  <c r="AS976" i="1"/>
  <c r="AR976" i="1"/>
  <c r="AQ976" i="1"/>
  <c r="AP976" i="1"/>
  <c r="AO976" i="1"/>
  <c r="AN976" i="1"/>
  <c r="AM976" i="1"/>
  <c r="AL976" i="1"/>
  <c r="BE975" i="1"/>
  <c r="BD975" i="1"/>
  <c r="BC975" i="1"/>
  <c r="BB975" i="1"/>
  <c r="BA975" i="1"/>
  <c r="AZ975" i="1"/>
  <c r="AY975" i="1"/>
  <c r="AX975" i="1"/>
  <c r="AW975" i="1"/>
  <c r="AV975" i="1"/>
  <c r="AU975" i="1"/>
  <c r="AT975" i="1"/>
  <c r="AS975" i="1"/>
  <c r="AR975" i="1"/>
  <c r="AQ975" i="1"/>
  <c r="AP975" i="1"/>
  <c r="AO975" i="1"/>
  <c r="AN975" i="1"/>
  <c r="AM975" i="1"/>
  <c r="AL975" i="1"/>
  <c r="BE974" i="1"/>
  <c r="BD974" i="1"/>
  <c r="BC974" i="1"/>
  <c r="BB974" i="1"/>
  <c r="BA974" i="1"/>
  <c r="AZ974" i="1"/>
  <c r="AY974" i="1"/>
  <c r="AX974" i="1"/>
  <c r="AW974" i="1"/>
  <c r="AV974" i="1"/>
  <c r="AU974" i="1"/>
  <c r="AT974" i="1"/>
  <c r="AS974" i="1"/>
  <c r="AR974" i="1"/>
  <c r="AQ974" i="1"/>
  <c r="AP974" i="1"/>
  <c r="AO974" i="1"/>
  <c r="AN974" i="1"/>
  <c r="AM974" i="1"/>
  <c r="AL974" i="1"/>
  <c r="BE973" i="1"/>
  <c r="BD973" i="1"/>
  <c r="BC973" i="1"/>
  <c r="BB973" i="1"/>
  <c r="BA973" i="1"/>
  <c r="AZ973" i="1"/>
  <c r="AY973" i="1"/>
  <c r="AX973" i="1"/>
  <c r="AW973" i="1"/>
  <c r="AV973" i="1"/>
  <c r="AU973" i="1"/>
  <c r="AT973" i="1"/>
  <c r="AS973" i="1"/>
  <c r="AR973" i="1"/>
  <c r="AQ973" i="1"/>
  <c r="AP973" i="1"/>
  <c r="AO973" i="1"/>
  <c r="AN973" i="1"/>
  <c r="AM973" i="1"/>
  <c r="AL973" i="1"/>
  <c r="BE972" i="1"/>
  <c r="BD972" i="1"/>
  <c r="BC972" i="1"/>
  <c r="BB972" i="1"/>
  <c r="BA972" i="1"/>
  <c r="AZ972" i="1"/>
  <c r="AY972" i="1"/>
  <c r="AX972" i="1"/>
  <c r="AW972" i="1"/>
  <c r="AV972" i="1"/>
  <c r="AU972" i="1"/>
  <c r="AT972" i="1"/>
  <c r="AS972" i="1"/>
  <c r="AR972" i="1"/>
  <c r="AQ972" i="1"/>
  <c r="AP972" i="1"/>
  <c r="AO972" i="1"/>
  <c r="AN972" i="1"/>
  <c r="AM972" i="1"/>
  <c r="AL972" i="1"/>
  <c r="BE971" i="1"/>
  <c r="BD971" i="1"/>
  <c r="BC971" i="1"/>
  <c r="BB971" i="1"/>
  <c r="BA971" i="1"/>
  <c r="AZ971" i="1"/>
  <c r="AY971" i="1"/>
  <c r="AX971" i="1"/>
  <c r="AW971" i="1"/>
  <c r="AV971" i="1"/>
  <c r="AU971" i="1"/>
  <c r="AT971" i="1"/>
  <c r="AS971" i="1"/>
  <c r="AR971" i="1"/>
  <c r="AQ971" i="1"/>
  <c r="AP971" i="1"/>
  <c r="AO971" i="1"/>
  <c r="AN971" i="1"/>
  <c r="AM971" i="1"/>
  <c r="AL971" i="1"/>
  <c r="BE970" i="1"/>
  <c r="BD970" i="1"/>
  <c r="BC970" i="1"/>
  <c r="BB970" i="1"/>
  <c r="BA970" i="1"/>
  <c r="AZ970" i="1"/>
  <c r="AY970" i="1"/>
  <c r="AX970" i="1"/>
  <c r="AW970" i="1"/>
  <c r="AV970" i="1"/>
  <c r="AU970" i="1"/>
  <c r="AT970" i="1"/>
  <c r="AS970" i="1"/>
  <c r="AR970" i="1"/>
  <c r="AQ970" i="1"/>
  <c r="AP970" i="1"/>
  <c r="AO970" i="1"/>
  <c r="AN970" i="1"/>
  <c r="AM970" i="1"/>
  <c r="AL970" i="1"/>
  <c r="BE969" i="1"/>
  <c r="BD969" i="1"/>
  <c r="BC969" i="1"/>
  <c r="BB969" i="1"/>
  <c r="BA969" i="1"/>
  <c r="AZ969" i="1"/>
  <c r="AY969" i="1"/>
  <c r="AX969" i="1"/>
  <c r="AW969" i="1"/>
  <c r="AV969" i="1"/>
  <c r="AU969" i="1"/>
  <c r="AT969" i="1"/>
  <c r="AS969" i="1"/>
  <c r="AR969" i="1"/>
  <c r="AQ969" i="1"/>
  <c r="AP969" i="1"/>
  <c r="AO969" i="1"/>
  <c r="AN969" i="1"/>
  <c r="AM969" i="1"/>
  <c r="AL969" i="1"/>
  <c r="BE968" i="1"/>
  <c r="BD968" i="1"/>
  <c r="BC968" i="1"/>
  <c r="BB968" i="1"/>
  <c r="BA968" i="1"/>
  <c r="AZ968" i="1"/>
  <c r="AY968" i="1"/>
  <c r="AX968" i="1"/>
  <c r="AW968" i="1"/>
  <c r="AV968" i="1"/>
  <c r="AU968" i="1"/>
  <c r="AT968" i="1"/>
  <c r="AS968" i="1"/>
  <c r="AR968" i="1"/>
  <c r="AQ968" i="1"/>
  <c r="AP968" i="1"/>
  <c r="AO968" i="1"/>
  <c r="AN968" i="1"/>
  <c r="AM968" i="1"/>
  <c r="AL968" i="1"/>
  <c r="BE967" i="1"/>
  <c r="BD967" i="1"/>
  <c r="BC967" i="1"/>
  <c r="BB967" i="1"/>
  <c r="BA967" i="1"/>
  <c r="AZ967" i="1"/>
  <c r="AY967" i="1"/>
  <c r="AX967" i="1"/>
  <c r="AW967" i="1"/>
  <c r="AV967" i="1"/>
  <c r="AU967" i="1"/>
  <c r="AT967" i="1"/>
  <c r="AS967" i="1"/>
  <c r="AR967" i="1"/>
  <c r="AQ967" i="1"/>
  <c r="AP967" i="1"/>
  <c r="AO967" i="1"/>
  <c r="AN967" i="1"/>
  <c r="AM967" i="1"/>
  <c r="AL967" i="1"/>
  <c r="BE966" i="1"/>
  <c r="BD966" i="1"/>
  <c r="BC966" i="1"/>
  <c r="BB966" i="1"/>
  <c r="BA966" i="1"/>
  <c r="AZ966" i="1"/>
  <c r="AY966" i="1"/>
  <c r="AX966" i="1"/>
  <c r="AW966" i="1"/>
  <c r="AV966" i="1"/>
  <c r="AU966" i="1"/>
  <c r="AT966" i="1"/>
  <c r="AS966" i="1"/>
  <c r="AR966" i="1"/>
  <c r="AQ966" i="1"/>
  <c r="AP966" i="1"/>
  <c r="AO966" i="1"/>
  <c r="AN966" i="1"/>
  <c r="AM966" i="1"/>
  <c r="AL966" i="1"/>
  <c r="BE965" i="1"/>
  <c r="BD965" i="1"/>
  <c r="BC965" i="1"/>
  <c r="BB965" i="1"/>
  <c r="BA965" i="1"/>
  <c r="AZ965" i="1"/>
  <c r="AY965" i="1"/>
  <c r="AX965" i="1"/>
  <c r="AW965" i="1"/>
  <c r="AV965" i="1"/>
  <c r="AU965" i="1"/>
  <c r="AT965" i="1"/>
  <c r="AS965" i="1"/>
  <c r="AR965" i="1"/>
  <c r="AQ965" i="1"/>
  <c r="AP965" i="1"/>
  <c r="AO965" i="1"/>
  <c r="AN965" i="1"/>
  <c r="AM965" i="1"/>
  <c r="AL965" i="1"/>
  <c r="BE964" i="1"/>
  <c r="BD964" i="1"/>
  <c r="BC964" i="1"/>
  <c r="BB964" i="1"/>
  <c r="BA964" i="1"/>
  <c r="AZ964" i="1"/>
  <c r="AY964" i="1"/>
  <c r="AX964" i="1"/>
  <c r="AW964" i="1"/>
  <c r="AV964" i="1"/>
  <c r="AU964" i="1"/>
  <c r="AT964" i="1"/>
  <c r="AS964" i="1"/>
  <c r="AR964" i="1"/>
  <c r="AQ964" i="1"/>
  <c r="AP964" i="1"/>
  <c r="AO964" i="1"/>
  <c r="AN964" i="1"/>
  <c r="AM964" i="1"/>
  <c r="AL964" i="1"/>
  <c r="BE963" i="1"/>
  <c r="BD963" i="1"/>
  <c r="BC963" i="1"/>
  <c r="BB963" i="1"/>
  <c r="BA963" i="1"/>
  <c r="AZ963" i="1"/>
  <c r="AY963" i="1"/>
  <c r="AX963" i="1"/>
  <c r="AW963" i="1"/>
  <c r="AV963" i="1"/>
  <c r="AU963" i="1"/>
  <c r="AT963" i="1"/>
  <c r="AS963" i="1"/>
  <c r="AR963" i="1"/>
  <c r="AQ963" i="1"/>
  <c r="AP963" i="1"/>
  <c r="AO963" i="1"/>
  <c r="AN963" i="1"/>
  <c r="AM963" i="1"/>
  <c r="AL963" i="1"/>
  <c r="BE962" i="1"/>
  <c r="BD962" i="1"/>
  <c r="BC962" i="1"/>
  <c r="BB962" i="1"/>
  <c r="BA962" i="1"/>
  <c r="AZ962" i="1"/>
  <c r="AY962" i="1"/>
  <c r="AX962" i="1"/>
  <c r="AW962" i="1"/>
  <c r="AV962" i="1"/>
  <c r="AU962" i="1"/>
  <c r="AT962" i="1"/>
  <c r="AS962" i="1"/>
  <c r="AR962" i="1"/>
  <c r="AQ962" i="1"/>
  <c r="AP962" i="1"/>
  <c r="AO962" i="1"/>
  <c r="AN962" i="1"/>
  <c r="AM962" i="1"/>
  <c r="AL962" i="1"/>
  <c r="BE961" i="1"/>
  <c r="BD961" i="1"/>
  <c r="BC961" i="1"/>
  <c r="BB961" i="1"/>
  <c r="BA961" i="1"/>
  <c r="AZ961" i="1"/>
  <c r="AY961" i="1"/>
  <c r="AX961" i="1"/>
  <c r="AW961" i="1"/>
  <c r="AV961" i="1"/>
  <c r="AU961" i="1"/>
  <c r="AT961" i="1"/>
  <c r="AS961" i="1"/>
  <c r="AR961" i="1"/>
  <c r="AQ961" i="1"/>
  <c r="AP961" i="1"/>
  <c r="AO961" i="1"/>
  <c r="AN961" i="1"/>
  <c r="AM961" i="1"/>
  <c r="AL961" i="1"/>
  <c r="BE960" i="1"/>
  <c r="BD960" i="1"/>
  <c r="BC960" i="1"/>
  <c r="BB960" i="1"/>
  <c r="BA960" i="1"/>
  <c r="AZ960" i="1"/>
  <c r="AY960" i="1"/>
  <c r="AX960" i="1"/>
  <c r="AW960" i="1"/>
  <c r="AV960" i="1"/>
  <c r="AU960" i="1"/>
  <c r="AT960" i="1"/>
  <c r="AS960" i="1"/>
  <c r="AR960" i="1"/>
  <c r="AQ960" i="1"/>
  <c r="AP960" i="1"/>
  <c r="AO960" i="1"/>
  <c r="AN960" i="1"/>
  <c r="AM960" i="1"/>
  <c r="AL960" i="1"/>
  <c r="BE959" i="1"/>
  <c r="BD959" i="1"/>
  <c r="BC959" i="1"/>
  <c r="BB959" i="1"/>
  <c r="BA959" i="1"/>
  <c r="AZ959" i="1"/>
  <c r="AY959" i="1"/>
  <c r="AX959" i="1"/>
  <c r="AW959" i="1"/>
  <c r="AV959" i="1"/>
  <c r="AU959" i="1"/>
  <c r="AT959" i="1"/>
  <c r="AS959" i="1"/>
  <c r="AR959" i="1"/>
  <c r="AQ959" i="1"/>
  <c r="AP959" i="1"/>
  <c r="AO959" i="1"/>
  <c r="AN959" i="1"/>
  <c r="AM959" i="1"/>
  <c r="AL959" i="1"/>
  <c r="BE958" i="1"/>
  <c r="BD958" i="1"/>
  <c r="BC958" i="1"/>
  <c r="BB958" i="1"/>
  <c r="BA958" i="1"/>
  <c r="AZ958" i="1"/>
  <c r="AY958" i="1"/>
  <c r="AX958" i="1"/>
  <c r="AW958" i="1"/>
  <c r="AV958" i="1"/>
  <c r="AU958" i="1"/>
  <c r="AT958" i="1"/>
  <c r="AS958" i="1"/>
  <c r="AR958" i="1"/>
  <c r="AQ958" i="1"/>
  <c r="AP958" i="1"/>
  <c r="AO958" i="1"/>
  <c r="AN958" i="1"/>
  <c r="AM958" i="1"/>
  <c r="AL958" i="1"/>
  <c r="BE957" i="1"/>
  <c r="BD957" i="1"/>
  <c r="BC957" i="1"/>
  <c r="BB957" i="1"/>
  <c r="BA957" i="1"/>
  <c r="AZ957" i="1"/>
  <c r="AY957" i="1"/>
  <c r="AX957" i="1"/>
  <c r="AW957" i="1"/>
  <c r="AV957" i="1"/>
  <c r="AU957" i="1"/>
  <c r="AT957" i="1"/>
  <c r="AS957" i="1"/>
  <c r="AR957" i="1"/>
  <c r="AQ957" i="1"/>
  <c r="AP957" i="1"/>
  <c r="AO957" i="1"/>
  <c r="AN957" i="1"/>
  <c r="AM957" i="1"/>
  <c r="AL957" i="1"/>
  <c r="BE956" i="1"/>
  <c r="BD956" i="1"/>
  <c r="BC956" i="1"/>
  <c r="BB956" i="1"/>
  <c r="BA956" i="1"/>
  <c r="AZ956" i="1"/>
  <c r="AY956" i="1"/>
  <c r="AX956" i="1"/>
  <c r="AW956" i="1"/>
  <c r="AV956" i="1"/>
  <c r="AU956" i="1"/>
  <c r="AT956" i="1"/>
  <c r="AS956" i="1"/>
  <c r="AR956" i="1"/>
  <c r="AQ956" i="1"/>
  <c r="AP956" i="1"/>
  <c r="AO956" i="1"/>
  <c r="AN956" i="1"/>
  <c r="AM956" i="1"/>
  <c r="AL956" i="1"/>
  <c r="BE955" i="1"/>
  <c r="BD955" i="1"/>
  <c r="BC955" i="1"/>
  <c r="BB955" i="1"/>
  <c r="BA955" i="1"/>
  <c r="AZ955" i="1"/>
  <c r="AY955" i="1"/>
  <c r="AX955" i="1"/>
  <c r="AW955" i="1"/>
  <c r="AV955" i="1"/>
  <c r="AU955" i="1"/>
  <c r="AT955" i="1"/>
  <c r="AS955" i="1"/>
  <c r="AR955" i="1"/>
  <c r="AQ955" i="1"/>
  <c r="AP955" i="1"/>
  <c r="AO955" i="1"/>
  <c r="AN955" i="1"/>
  <c r="AM955" i="1"/>
  <c r="AL955" i="1"/>
  <c r="BE954" i="1"/>
  <c r="BD954" i="1"/>
  <c r="BC954" i="1"/>
  <c r="BB954" i="1"/>
  <c r="BA954" i="1"/>
  <c r="AZ954" i="1"/>
  <c r="AY954" i="1"/>
  <c r="AX954" i="1"/>
  <c r="AW954" i="1"/>
  <c r="AV954" i="1"/>
  <c r="AU954" i="1"/>
  <c r="AT954" i="1"/>
  <c r="AS954" i="1"/>
  <c r="AR954" i="1"/>
  <c r="AQ954" i="1"/>
  <c r="AP954" i="1"/>
  <c r="AO954" i="1"/>
  <c r="AN954" i="1"/>
  <c r="AM954" i="1"/>
  <c r="AL954" i="1"/>
  <c r="BE953" i="1"/>
  <c r="BD953" i="1"/>
  <c r="BC953" i="1"/>
  <c r="BB953" i="1"/>
  <c r="BA953" i="1"/>
  <c r="AZ953" i="1"/>
  <c r="AY953" i="1"/>
  <c r="AX953" i="1"/>
  <c r="AW953" i="1"/>
  <c r="AV953" i="1"/>
  <c r="AU953" i="1"/>
  <c r="AT953" i="1"/>
  <c r="AS953" i="1"/>
  <c r="AR953" i="1"/>
  <c r="AQ953" i="1"/>
  <c r="AP953" i="1"/>
  <c r="AO953" i="1"/>
  <c r="AN953" i="1"/>
  <c r="AM953" i="1"/>
  <c r="AL953" i="1"/>
  <c r="BE952" i="1"/>
  <c r="BD952" i="1"/>
  <c r="BC952" i="1"/>
  <c r="BB952" i="1"/>
  <c r="BA952" i="1"/>
  <c r="AZ952" i="1"/>
  <c r="AY952" i="1"/>
  <c r="AX952" i="1"/>
  <c r="AW952" i="1"/>
  <c r="AV952" i="1"/>
  <c r="AU952" i="1"/>
  <c r="AT952" i="1"/>
  <c r="AS952" i="1"/>
  <c r="AR952" i="1"/>
  <c r="AQ952" i="1"/>
  <c r="AP952" i="1"/>
  <c r="AO952" i="1"/>
  <c r="AN952" i="1"/>
  <c r="AM952" i="1"/>
  <c r="AL952" i="1"/>
  <c r="BE951" i="1"/>
  <c r="BD951" i="1"/>
  <c r="BC951" i="1"/>
  <c r="BB951" i="1"/>
  <c r="BA951" i="1"/>
  <c r="AZ951" i="1"/>
  <c r="AY951" i="1"/>
  <c r="AX951" i="1"/>
  <c r="AW951" i="1"/>
  <c r="AV951" i="1"/>
  <c r="AU951" i="1"/>
  <c r="AT951" i="1"/>
  <c r="AS951" i="1"/>
  <c r="AR951" i="1"/>
  <c r="AQ951" i="1"/>
  <c r="AP951" i="1"/>
  <c r="AO951" i="1"/>
  <c r="AN951" i="1"/>
  <c r="AM951" i="1"/>
  <c r="AL951" i="1"/>
  <c r="BE950" i="1"/>
  <c r="BD950" i="1"/>
  <c r="BC950" i="1"/>
  <c r="BB950" i="1"/>
  <c r="BA950" i="1"/>
  <c r="AZ950" i="1"/>
  <c r="AY950" i="1"/>
  <c r="AX950" i="1"/>
  <c r="AW950" i="1"/>
  <c r="AV950" i="1"/>
  <c r="AU950" i="1"/>
  <c r="AT950" i="1"/>
  <c r="AS950" i="1"/>
  <c r="AR950" i="1"/>
  <c r="AQ950" i="1"/>
  <c r="AP950" i="1"/>
  <c r="AO950" i="1"/>
  <c r="AN950" i="1"/>
  <c r="AM950" i="1"/>
  <c r="AL950" i="1"/>
  <c r="BE949" i="1"/>
  <c r="BD949" i="1"/>
  <c r="BC949" i="1"/>
  <c r="BB949" i="1"/>
  <c r="BA949" i="1"/>
  <c r="AZ949" i="1"/>
  <c r="AY949" i="1"/>
  <c r="AX949" i="1"/>
  <c r="AW949" i="1"/>
  <c r="AV949" i="1"/>
  <c r="AU949" i="1"/>
  <c r="AT949" i="1"/>
  <c r="AS949" i="1"/>
  <c r="AR949" i="1"/>
  <c r="AQ949" i="1"/>
  <c r="AP949" i="1"/>
  <c r="AO949" i="1"/>
  <c r="AN949" i="1"/>
  <c r="AM949" i="1"/>
  <c r="AL949" i="1"/>
  <c r="BE948" i="1"/>
  <c r="BD948" i="1"/>
  <c r="BC948" i="1"/>
  <c r="BB948" i="1"/>
  <c r="BA948" i="1"/>
  <c r="AZ948" i="1"/>
  <c r="AY948" i="1"/>
  <c r="AX948" i="1"/>
  <c r="AW948" i="1"/>
  <c r="AV948" i="1"/>
  <c r="AU948" i="1"/>
  <c r="AT948" i="1"/>
  <c r="AS948" i="1"/>
  <c r="AR948" i="1"/>
  <c r="AQ948" i="1"/>
  <c r="AP948" i="1"/>
  <c r="AO948" i="1"/>
  <c r="AN948" i="1"/>
  <c r="AM948" i="1"/>
  <c r="AL948" i="1"/>
  <c r="BE947" i="1"/>
  <c r="BD947" i="1"/>
  <c r="BC947" i="1"/>
  <c r="BB947" i="1"/>
  <c r="BA947" i="1"/>
  <c r="AZ947" i="1"/>
  <c r="AY947" i="1"/>
  <c r="AX947" i="1"/>
  <c r="AW947" i="1"/>
  <c r="AV947" i="1"/>
  <c r="AU947" i="1"/>
  <c r="AT947" i="1"/>
  <c r="AS947" i="1"/>
  <c r="AR947" i="1"/>
  <c r="AQ947" i="1"/>
  <c r="AP947" i="1"/>
  <c r="AO947" i="1"/>
  <c r="AN947" i="1"/>
  <c r="AM947" i="1"/>
  <c r="AL947" i="1"/>
  <c r="BE946" i="1"/>
  <c r="BD946" i="1"/>
  <c r="BC946" i="1"/>
  <c r="BB946" i="1"/>
  <c r="BA946" i="1"/>
  <c r="AZ946" i="1"/>
  <c r="AY946" i="1"/>
  <c r="AX946" i="1"/>
  <c r="AW946" i="1"/>
  <c r="AV946" i="1"/>
  <c r="AU946" i="1"/>
  <c r="AT946" i="1"/>
  <c r="AS946" i="1"/>
  <c r="AR946" i="1"/>
  <c r="AQ946" i="1"/>
  <c r="AP946" i="1"/>
  <c r="AO946" i="1"/>
  <c r="AN946" i="1"/>
  <c r="AM946" i="1"/>
  <c r="AL946" i="1"/>
  <c r="BE945" i="1"/>
  <c r="BD945" i="1"/>
  <c r="BC945" i="1"/>
  <c r="BB945" i="1"/>
  <c r="BA945" i="1"/>
  <c r="AZ945" i="1"/>
  <c r="AY945" i="1"/>
  <c r="AX945" i="1"/>
  <c r="AW945" i="1"/>
  <c r="AV945" i="1"/>
  <c r="AU945" i="1"/>
  <c r="AT945" i="1"/>
  <c r="AS945" i="1"/>
  <c r="AR945" i="1"/>
  <c r="AQ945" i="1"/>
  <c r="AP945" i="1"/>
  <c r="AO945" i="1"/>
  <c r="AN945" i="1"/>
  <c r="AM945" i="1"/>
  <c r="AL945" i="1"/>
  <c r="BE944" i="1"/>
  <c r="BD944" i="1"/>
  <c r="BC944" i="1"/>
  <c r="BB944" i="1"/>
  <c r="BA944" i="1"/>
  <c r="AZ944" i="1"/>
  <c r="AY944" i="1"/>
  <c r="AX944" i="1"/>
  <c r="AW944" i="1"/>
  <c r="AV944" i="1"/>
  <c r="AU944" i="1"/>
  <c r="AT944" i="1"/>
  <c r="AS944" i="1"/>
  <c r="AR944" i="1"/>
  <c r="AQ944" i="1"/>
  <c r="AP944" i="1"/>
  <c r="AO944" i="1"/>
  <c r="AN944" i="1"/>
  <c r="AM944" i="1"/>
  <c r="AL944" i="1"/>
  <c r="BE943" i="1"/>
  <c r="BD943" i="1"/>
  <c r="BC943" i="1"/>
  <c r="BB943" i="1"/>
  <c r="BA943" i="1"/>
  <c r="AZ943" i="1"/>
  <c r="AY943" i="1"/>
  <c r="AX943" i="1"/>
  <c r="AW943" i="1"/>
  <c r="AV943" i="1"/>
  <c r="AU943" i="1"/>
  <c r="AT943" i="1"/>
  <c r="AS943" i="1"/>
  <c r="AR943" i="1"/>
  <c r="AQ943" i="1"/>
  <c r="AP943" i="1"/>
  <c r="AO943" i="1"/>
  <c r="AN943" i="1"/>
  <c r="AM943" i="1"/>
  <c r="AL943" i="1"/>
  <c r="BE942" i="1"/>
  <c r="BD942" i="1"/>
  <c r="BC942" i="1"/>
  <c r="BB942" i="1"/>
  <c r="BA942" i="1"/>
  <c r="AZ942" i="1"/>
  <c r="AY942" i="1"/>
  <c r="AX942" i="1"/>
  <c r="AW942" i="1"/>
  <c r="AV942" i="1"/>
  <c r="AU942" i="1"/>
  <c r="AT942" i="1"/>
  <c r="AS942" i="1"/>
  <c r="AR942" i="1"/>
  <c r="AQ942" i="1"/>
  <c r="AP942" i="1"/>
  <c r="AO942" i="1"/>
  <c r="AN942" i="1"/>
  <c r="AM942" i="1"/>
  <c r="AL942" i="1"/>
  <c r="BE941" i="1"/>
  <c r="BD941" i="1"/>
  <c r="BC941" i="1"/>
  <c r="BB941" i="1"/>
  <c r="BA941" i="1"/>
  <c r="AZ941" i="1"/>
  <c r="AY941" i="1"/>
  <c r="AX941" i="1"/>
  <c r="AW941" i="1"/>
  <c r="AV941" i="1"/>
  <c r="AU941" i="1"/>
  <c r="AT941" i="1"/>
  <c r="AS941" i="1"/>
  <c r="AR941" i="1"/>
  <c r="AQ941" i="1"/>
  <c r="AP941" i="1"/>
  <c r="AO941" i="1"/>
  <c r="AN941" i="1"/>
  <c r="AM941" i="1"/>
  <c r="AL941" i="1"/>
  <c r="BE940" i="1"/>
  <c r="BD940" i="1"/>
  <c r="BC940" i="1"/>
  <c r="BB940" i="1"/>
  <c r="BA940" i="1"/>
  <c r="AZ940" i="1"/>
  <c r="AY940" i="1"/>
  <c r="AX940" i="1"/>
  <c r="AW940" i="1"/>
  <c r="AV940" i="1"/>
  <c r="AU940" i="1"/>
  <c r="AT940" i="1"/>
  <c r="AS940" i="1"/>
  <c r="AR940" i="1"/>
  <c r="AQ940" i="1"/>
  <c r="AP940" i="1"/>
  <c r="AO940" i="1"/>
  <c r="AN940" i="1"/>
  <c r="AM940" i="1"/>
  <c r="AL940" i="1"/>
  <c r="BE939" i="1"/>
  <c r="BD939" i="1"/>
  <c r="BC939" i="1"/>
  <c r="BB939" i="1"/>
  <c r="BA939" i="1"/>
  <c r="AZ939" i="1"/>
  <c r="AY939" i="1"/>
  <c r="AX939" i="1"/>
  <c r="AW939" i="1"/>
  <c r="AV939" i="1"/>
  <c r="AU939" i="1"/>
  <c r="AT939" i="1"/>
  <c r="AS939" i="1"/>
  <c r="AR939" i="1"/>
  <c r="AQ939" i="1"/>
  <c r="AP939" i="1"/>
  <c r="AO939" i="1"/>
  <c r="AN939" i="1"/>
  <c r="AM939" i="1"/>
  <c r="AL939" i="1"/>
  <c r="BE938" i="1"/>
  <c r="BD938" i="1"/>
  <c r="BC938" i="1"/>
  <c r="BB938" i="1"/>
  <c r="BA938" i="1"/>
  <c r="AZ938" i="1"/>
  <c r="AY938" i="1"/>
  <c r="AX938" i="1"/>
  <c r="AW938" i="1"/>
  <c r="AV938" i="1"/>
  <c r="AU938" i="1"/>
  <c r="AT938" i="1"/>
  <c r="AS938" i="1"/>
  <c r="AR938" i="1"/>
  <c r="AQ938" i="1"/>
  <c r="AP938" i="1"/>
  <c r="AO938" i="1"/>
  <c r="AN938" i="1"/>
  <c r="AM938" i="1"/>
  <c r="AL938" i="1"/>
  <c r="BE937" i="1"/>
  <c r="BD937" i="1"/>
  <c r="BC937" i="1"/>
  <c r="BB937" i="1"/>
  <c r="BA937" i="1"/>
  <c r="AZ937" i="1"/>
  <c r="AY937" i="1"/>
  <c r="AX937" i="1"/>
  <c r="AW937" i="1"/>
  <c r="AV937" i="1"/>
  <c r="AU937" i="1"/>
  <c r="AT937" i="1"/>
  <c r="AS937" i="1"/>
  <c r="AR937" i="1"/>
  <c r="AQ937" i="1"/>
  <c r="AP937" i="1"/>
  <c r="AO937" i="1"/>
  <c r="AN937" i="1"/>
  <c r="AM937" i="1"/>
  <c r="AL937" i="1"/>
  <c r="BE936" i="1"/>
  <c r="BD936" i="1"/>
  <c r="BC936" i="1"/>
  <c r="BB936" i="1"/>
  <c r="BA936" i="1"/>
  <c r="AZ936" i="1"/>
  <c r="AY936" i="1"/>
  <c r="AX936" i="1"/>
  <c r="AW936" i="1"/>
  <c r="AV936" i="1"/>
  <c r="AU936" i="1"/>
  <c r="AT936" i="1"/>
  <c r="AS936" i="1"/>
  <c r="AR936" i="1"/>
  <c r="AQ936" i="1"/>
  <c r="AP936" i="1"/>
  <c r="AO936" i="1"/>
  <c r="AN936" i="1"/>
  <c r="AM936" i="1"/>
  <c r="AL936" i="1"/>
  <c r="BE935" i="1"/>
  <c r="BD935" i="1"/>
  <c r="BC935" i="1"/>
  <c r="BB935" i="1"/>
  <c r="BA935" i="1"/>
  <c r="AZ935" i="1"/>
  <c r="AY935" i="1"/>
  <c r="AX935" i="1"/>
  <c r="AW935" i="1"/>
  <c r="AV935" i="1"/>
  <c r="AU935" i="1"/>
  <c r="AT935" i="1"/>
  <c r="AS935" i="1"/>
  <c r="AR935" i="1"/>
  <c r="AQ935" i="1"/>
  <c r="AP935" i="1"/>
  <c r="AO935" i="1"/>
  <c r="AN935" i="1"/>
  <c r="AM935" i="1"/>
  <c r="AL935" i="1"/>
  <c r="BE934" i="1"/>
  <c r="BD934" i="1"/>
  <c r="BC934" i="1"/>
  <c r="BB934" i="1"/>
  <c r="BA934" i="1"/>
  <c r="AZ934" i="1"/>
  <c r="AY934" i="1"/>
  <c r="AX934" i="1"/>
  <c r="AW934" i="1"/>
  <c r="AV934" i="1"/>
  <c r="AU934" i="1"/>
  <c r="AT934" i="1"/>
  <c r="AS934" i="1"/>
  <c r="AR934" i="1"/>
  <c r="AQ934" i="1"/>
  <c r="AP934" i="1"/>
  <c r="AO934" i="1"/>
  <c r="AN934" i="1"/>
  <c r="AM934" i="1"/>
  <c r="AL934" i="1"/>
  <c r="BE933" i="1"/>
  <c r="BD933" i="1"/>
  <c r="BC933" i="1"/>
  <c r="BB933" i="1"/>
  <c r="BA933" i="1"/>
  <c r="AZ933" i="1"/>
  <c r="AY933" i="1"/>
  <c r="AX933" i="1"/>
  <c r="AW933" i="1"/>
  <c r="AV933" i="1"/>
  <c r="AU933" i="1"/>
  <c r="AT933" i="1"/>
  <c r="AS933" i="1"/>
  <c r="AR933" i="1"/>
  <c r="AQ933" i="1"/>
  <c r="AP933" i="1"/>
  <c r="AO933" i="1"/>
  <c r="AN933" i="1"/>
  <c r="AM933" i="1"/>
  <c r="AL933" i="1"/>
  <c r="BE932" i="1"/>
  <c r="BD932" i="1"/>
  <c r="BC932" i="1"/>
  <c r="BB932" i="1"/>
  <c r="BA932" i="1"/>
  <c r="AZ932" i="1"/>
  <c r="AY932" i="1"/>
  <c r="AX932" i="1"/>
  <c r="AW932" i="1"/>
  <c r="AV932" i="1"/>
  <c r="AU932" i="1"/>
  <c r="AT932" i="1"/>
  <c r="AS932" i="1"/>
  <c r="AR932" i="1"/>
  <c r="AQ932" i="1"/>
  <c r="AP932" i="1"/>
  <c r="AO932" i="1"/>
  <c r="AN932" i="1"/>
  <c r="AM932" i="1"/>
  <c r="AL932" i="1"/>
  <c r="BE931" i="1"/>
  <c r="BD931" i="1"/>
  <c r="BC931" i="1"/>
  <c r="BB931" i="1"/>
  <c r="BA931" i="1"/>
  <c r="AZ931" i="1"/>
  <c r="AY931" i="1"/>
  <c r="AX931" i="1"/>
  <c r="AW931" i="1"/>
  <c r="AV931" i="1"/>
  <c r="AU931" i="1"/>
  <c r="AT931" i="1"/>
  <c r="AS931" i="1"/>
  <c r="AR931" i="1"/>
  <c r="AQ931" i="1"/>
  <c r="AP931" i="1"/>
  <c r="AO931" i="1"/>
  <c r="AN931" i="1"/>
  <c r="AM931" i="1"/>
  <c r="AL931" i="1"/>
  <c r="BE930" i="1"/>
  <c r="BD930" i="1"/>
  <c r="BC930" i="1"/>
  <c r="BB930" i="1"/>
  <c r="BA930" i="1"/>
  <c r="AZ930" i="1"/>
  <c r="AY930" i="1"/>
  <c r="AX930" i="1"/>
  <c r="AW930" i="1"/>
  <c r="AV930" i="1"/>
  <c r="AU930" i="1"/>
  <c r="AT930" i="1"/>
  <c r="AS930" i="1"/>
  <c r="AR930" i="1"/>
  <c r="AQ930" i="1"/>
  <c r="AP930" i="1"/>
  <c r="AO930" i="1"/>
  <c r="AN930" i="1"/>
  <c r="AM930" i="1"/>
  <c r="AL930" i="1"/>
  <c r="BE929" i="1"/>
  <c r="BD929" i="1"/>
  <c r="BC929" i="1"/>
  <c r="BB929" i="1"/>
  <c r="BA929" i="1"/>
  <c r="AZ929" i="1"/>
  <c r="AY929" i="1"/>
  <c r="AX929" i="1"/>
  <c r="AW929" i="1"/>
  <c r="AV929" i="1"/>
  <c r="AU929" i="1"/>
  <c r="AT929" i="1"/>
  <c r="AS929" i="1"/>
  <c r="AR929" i="1"/>
  <c r="AQ929" i="1"/>
  <c r="AP929" i="1"/>
  <c r="AO929" i="1"/>
  <c r="AN929" i="1"/>
  <c r="AM929" i="1"/>
  <c r="AL929" i="1"/>
  <c r="BE928" i="1"/>
  <c r="BD928" i="1"/>
  <c r="BC928" i="1"/>
  <c r="BB928" i="1"/>
  <c r="BA928" i="1"/>
  <c r="AZ928" i="1"/>
  <c r="AY928" i="1"/>
  <c r="AX928" i="1"/>
  <c r="AW928" i="1"/>
  <c r="AV928" i="1"/>
  <c r="AU928" i="1"/>
  <c r="AT928" i="1"/>
  <c r="AS928" i="1"/>
  <c r="AR928" i="1"/>
  <c r="AQ928" i="1"/>
  <c r="AP928" i="1"/>
  <c r="AO928" i="1"/>
  <c r="AN928" i="1"/>
  <c r="AM928" i="1"/>
  <c r="AL928" i="1"/>
  <c r="BE927" i="1"/>
  <c r="BD927" i="1"/>
  <c r="BC927" i="1"/>
  <c r="BB927" i="1"/>
  <c r="BA927" i="1"/>
  <c r="AZ927" i="1"/>
  <c r="AY927" i="1"/>
  <c r="AX927" i="1"/>
  <c r="AW927" i="1"/>
  <c r="AV927" i="1"/>
  <c r="AU927" i="1"/>
  <c r="AT927" i="1"/>
  <c r="AS927" i="1"/>
  <c r="AR927" i="1"/>
  <c r="AQ927" i="1"/>
  <c r="AP927" i="1"/>
  <c r="AO927" i="1"/>
  <c r="AN927" i="1"/>
  <c r="AM927" i="1"/>
  <c r="AL927" i="1"/>
  <c r="BE926" i="1"/>
  <c r="BD926" i="1"/>
  <c r="BC926" i="1"/>
  <c r="BB926" i="1"/>
  <c r="BA926" i="1"/>
  <c r="AZ926" i="1"/>
  <c r="AY926" i="1"/>
  <c r="AX926" i="1"/>
  <c r="AW926" i="1"/>
  <c r="AV926" i="1"/>
  <c r="AU926" i="1"/>
  <c r="AT926" i="1"/>
  <c r="AS926" i="1"/>
  <c r="AR926" i="1"/>
  <c r="AQ926" i="1"/>
  <c r="AP926" i="1"/>
  <c r="AO926" i="1"/>
  <c r="AN926" i="1"/>
  <c r="AM926" i="1"/>
  <c r="AL926" i="1"/>
  <c r="BE925" i="1"/>
  <c r="BD925" i="1"/>
  <c r="BC925" i="1"/>
  <c r="BB925" i="1"/>
  <c r="BA925" i="1"/>
  <c r="AZ925" i="1"/>
  <c r="AY925" i="1"/>
  <c r="AX925" i="1"/>
  <c r="AW925" i="1"/>
  <c r="AV925" i="1"/>
  <c r="AU925" i="1"/>
  <c r="AT925" i="1"/>
  <c r="AS925" i="1"/>
  <c r="AR925" i="1"/>
  <c r="AQ925" i="1"/>
  <c r="AP925" i="1"/>
  <c r="AO925" i="1"/>
  <c r="AN925" i="1"/>
  <c r="AM925" i="1"/>
  <c r="AL925" i="1"/>
  <c r="BE924" i="1"/>
  <c r="BD924" i="1"/>
  <c r="BC924" i="1"/>
  <c r="BB924" i="1"/>
  <c r="BA924" i="1"/>
  <c r="AZ924" i="1"/>
  <c r="AY924" i="1"/>
  <c r="AX924" i="1"/>
  <c r="AW924" i="1"/>
  <c r="AV924" i="1"/>
  <c r="AU924" i="1"/>
  <c r="AT924" i="1"/>
  <c r="AS924" i="1"/>
  <c r="AR924" i="1"/>
  <c r="AQ924" i="1"/>
  <c r="AP924" i="1"/>
  <c r="AO924" i="1"/>
  <c r="AN924" i="1"/>
  <c r="AM924" i="1"/>
  <c r="AL924" i="1"/>
  <c r="BE923" i="1"/>
  <c r="BD923" i="1"/>
  <c r="BC923" i="1"/>
  <c r="BB923" i="1"/>
  <c r="BA923" i="1"/>
  <c r="AZ923" i="1"/>
  <c r="AY923" i="1"/>
  <c r="AX923" i="1"/>
  <c r="AW923" i="1"/>
  <c r="AV923" i="1"/>
  <c r="AU923" i="1"/>
  <c r="AT923" i="1"/>
  <c r="AS923" i="1"/>
  <c r="AR923" i="1"/>
  <c r="AQ923" i="1"/>
  <c r="AP923" i="1"/>
  <c r="AO923" i="1"/>
  <c r="AN923" i="1"/>
  <c r="AM923" i="1"/>
  <c r="AL923" i="1"/>
  <c r="BE922" i="1"/>
  <c r="BD922" i="1"/>
  <c r="BC922" i="1"/>
  <c r="BB922" i="1"/>
  <c r="BA922" i="1"/>
  <c r="AZ922" i="1"/>
  <c r="AY922" i="1"/>
  <c r="AX922" i="1"/>
  <c r="AW922" i="1"/>
  <c r="AV922" i="1"/>
  <c r="AU922" i="1"/>
  <c r="AT922" i="1"/>
  <c r="AS922" i="1"/>
  <c r="AR922" i="1"/>
  <c r="AQ922" i="1"/>
  <c r="AP922" i="1"/>
  <c r="AO922" i="1"/>
  <c r="AN922" i="1"/>
  <c r="AM922" i="1"/>
  <c r="AL922" i="1"/>
  <c r="BE921" i="1"/>
  <c r="BD921" i="1"/>
  <c r="BC921" i="1"/>
  <c r="BB921" i="1"/>
  <c r="BA921" i="1"/>
  <c r="AZ921" i="1"/>
  <c r="AY921" i="1"/>
  <c r="AX921" i="1"/>
  <c r="AW921" i="1"/>
  <c r="AV921" i="1"/>
  <c r="AU921" i="1"/>
  <c r="AT921" i="1"/>
  <c r="AS921" i="1"/>
  <c r="AR921" i="1"/>
  <c r="AQ921" i="1"/>
  <c r="AP921" i="1"/>
  <c r="AO921" i="1"/>
  <c r="AN921" i="1"/>
  <c r="AM921" i="1"/>
  <c r="AL921" i="1"/>
  <c r="BE920" i="1"/>
  <c r="BD920" i="1"/>
  <c r="BC920" i="1"/>
  <c r="BB920" i="1"/>
  <c r="BA920" i="1"/>
  <c r="AZ920" i="1"/>
  <c r="AY920" i="1"/>
  <c r="AX920" i="1"/>
  <c r="AW920" i="1"/>
  <c r="AV920" i="1"/>
  <c r="AU920" i="1"/>
  <c r="AT920" i="1"/>
  <c r="AS920" i="1"/>
  <c r="AR920" i="1"/>
  <c r="AQ920" i="1"/>
  <c r="AP920" i="1"/>
  <c r="AO920" i="1"/>
  <c r="AN920" i="1"/>
  <c r="AM920" i="1"/>
  <c r="AL920" i="1"/>
  <c r="BE919" i="1"/>
  <c r="BD919" i="1"/>
  <c r="BC919" i="1"/>
  <c r="BB919" i="1"/>
  <c r="BA919" i="1"/>
  <c r="AZ919" i="1"/>
  <c r="AY919" i="1"/>
  <c r="AX919" i="1"/>
  <c r="AW919" i="1"/>
  <c r="AV919" i="1"/>
  <c r="AU919" i="1"/>
  <c r="AT919" i="1"/>
  <c r="AS919" i="1"/>
  <c r="AR919" i="1"/>
  <c r="AQ919" i="1"/>
  <c r="AP919" i="1"/>
  <c r="AO919" i="1"/>
  <c r="AN919" i="1"/>
  <c r="AM919" i="1"/>
  <c r="AL919" i="1"/>
  <c r="BE918" i="1"/>
  <c r="BD918" i="1"/>
  <c r="BC918" i="1"/>
  <c r="BB918" i="1"/>
  <c r="BA918" i="1"/>
  <c r="AZ918" i="1"/>
  <c r="AY918" i="1"/>
  <c r="AX918" i="1"/>
  <c r="AW918" i="1"/>
  <c r="AV918" i="1"/>
  <c r="AU918" i="1"/>
  <c r="AT918" i="1"/>
  <c r="AS918" i="1"/>
  <c r="AR918" i="1"/>
  <c r="AQ918" i="1"/>
  <c r="AP918" i="1"/>
  <c r="AO918" i="1"/>
  <c r="AN918" i="1"/>
  <c r="AM918" i="1"/>
  <c r="AL918" i="1"/>
  <c r="BE917" i="1"/>
  <c r="BD917" i="1"/>
  <c r="BC917" i="1"/>
  <c r="BB917" i="1"/>
  <c r="BA917" i="1"/>
  <c r="AZ917" i="1"/>
  <c r="AY917" i="1"/>
  <c r="AX917" i="1"/>
  <c r="AW917" i="1"/>
  <c r="AV917" i="1"/>
  <c r="AU917" i="1"/>
  <c r="AT917" i="1"/>
  <c r="AS917" i="1"/>
  <c r="AR917" i="1"/>
  <c r="AQ917" i="1"/>
  <c r="AP917" i="1"/>
  <c r="AO917" i="1"/>
  <c r="AN917" i="1"/>
  <c r="AM917" i="1"/>
  <c r="AL917" i="1"/>
  <c r="BE916" i="1"/>
  <c r="BD916" i="1"/>
  <c r="BC916" i="1"/>
  <c r="BB916" i="1"/>
  <c r="BA916" i="1"/>
  <c r="AZ916" i="1"/>
  <c r="AY916" i="1"/>
  <c r="AX916" i="1"/>
  <c r="AW916" i="1"/>
  <c r="AV916" i="1"/>
  <c r="AU916" i="1"/>
  <c r="AT916" i="1"/>
  <c r="AS916" i="1"/>
  <c r="AR916" i="1"/>
  <c r="AQ916" i="1"/>
  <c r="AP916" i="1"/>
  <c r="AO916" i="1"/>
  <c r="AN916" i="1"/>
  <c r="AM916" i="1"/>
  <c r="AL916" i="1"/>
  <c r="BE915" i="1"/>
  <c r="BD915" i="1"/>
  <c r="BC915" i="1"/>
  <c r="BB915" i="1"/>
  <c r="BA915" i="1"/>
  <c r="AZ915" i="1"/>
  <c r="AY915" i="1"/>
  <c r="AX915" i="1"/>
  <c r="AW915" i="1"/>
  <c r="AV915" i="1"/>
  <c r="AU915" i="1"/>
  <c r="AT915" i="1"/>
  <c r="AS915" i="1"/>
  <c r="AR915" i="1"/>
  <c r="AQ915" i="1"/>
  <c r="AP915" i="1"/>
  <c r="AO915" i="1"/>
  <c r="AN915" i="1"/>
  <c r="AM915" i="1"/>
  <c r="AL915" i="1"/>
  <c r="BE914" i="1"/>
  <c r="BD914" i="1"/>
  <c r="BC914" i="1"/>
  <c r="BB914" i="1"/>
  <c r="BA914" i="1"/>
  <c r="AZ914" i="1"/>
  <c r="AY914" i="1"/>
  <c r="AX914" i="1"/>
  <c r="AW914" i="1"/>
  <c r="AV914" i="1"/>
  <c r="AU914" i="1"/>
  <c r="AT914" i="1"/>
  <c r="AS914" i="1"/>
  <c r="AR914" i="1"/>
  <c r="AQ914" i="1"/>
  <c r="AP914" i="1"/>
  <c r="AO914" i="1"/>
  <c r="AN914" i="1"/>
  <c r="AM914" i="1"/>
  <c r="AL914" i="1"/>
  <c r="BE913" i="1"/>
  <c r="BD913" i="1"/>
  <c r="BC913" i="1"/>
  <c r="BB913" i="1"/>
  <c r="BA913" i="1"/>
  <c r="AZ913" i="1"/>
  <c r="AY913" i="1"/>
  <c r="AX913" i="1"/>
  <c r="AW913" i="1"/>
  <c r="AV913" i="1"/>
  <c r="AU913" i="1"/>
  <c r="AT913" i="1"/>
  <c r="AS913" i="1"/>
  <c r="AR913" i="1"/>
  <c r="AQ913" i="1"/>
  <c r="AP913" i="1"/>
  <c r="AO913" i="1"/>
  <c r="AN913" i="1"/>
  <c r="AM913" i="1"/>
  <c r="AL913" i="1"/>
  <c r="BE912" i="1"/>
  <c r="BD912" i="1"/>
  <c r="BC912" i="1"/>
  <c r="BB912" i="1"/>
  <c r="BA912" i="1"/>
  <c r="AZ912" i="1"/>
  <c r="AY912" i="1"/>
  <c r="AX912" i="1"/>
  <c r="AW912" i="1"/>
  <c r="AV912" i="1"/>
  <c r="AU912" i="1"/>
  <c r="AT912" i="1"/>
  <c r="AS912" i="1"/>
  <c r="AR912" i="1"/>
  <c r="AQ912" i="1"/>
  <c r="AP912" i="1"/>
  <c r="AO912" i="1"/>
  <c r="AN912" i="1"/>
  <c r="AM912" i="1"/>
  <c r="AL912" i="1"/>
  <c r="BE911" i="1"/>
  <c r="BD911" i="1"/>
  <c r="BC911" i="1"/>
  <c r="BB911" i="1"/>
  <c r="BA911" i="1"/>
  <c r="AZ911" i="1"/>
  <c r="AY911" i="1"/>
  <c r="AX911" i="1"/>
  <c r="AW911" i="1"/>
  <c r="AV911" i="1"/>
  <c r="AU911" i="1"/>
  <c r="AT911" i="1"/>
  <c r="AS911" i="1"/>
  <c r="AR911" i="1"/>
  <c r="AQ911" i="1"/>
  <c r="AP911" i="1"/>
  <c r="AO911" i="1"/>
  <c r="AN911" i="1"/>
  <c r="AM911" i="1"/>
  <c r="AL911" i="1"/>
  <c r="BE910" i="1"/>
  <c r="BD910" i="1"/>
  <c r="BC910" i="1"/>
  <c r="BB910" i="1"/>
  <c r="BA910" i="1"/>
  <c r="AZ910" i="1"/>
  <c r="AY910" i="1"/>
  <c r="AX910" i="1"/>
  <c r="AW910" i="1"/>
  <c r="AV910" i="1"/>
  <c r="AU910" i="1"/>
  <c r="AT910" i="1"/>
  <c r="AS910" i="1"/>
  <c r="AR910" i="1"/>
  <c r="AQ910" i="1"/>
  <c r="AP910" i="1"/>
  <c r="AO910" i="1"/>
  <c r="AN910" i="1"/>
  <c r="AM910" i="1"/>
  <c r="AL910" i="1"/>
  <c r="BE909" i="1"/>
  <c r="BD909" i="1"/>
  <c r="BC909" i="1"/>
  <c r="BB909" i="1"/>
  <c r="BA909" i="1"/>
  <c r="AZ909" i="1"/>
  <c r="AY909" i="1"/>
  <c r="AX909" i="1"/>
  <c r="AW909" i="1"/>
  <c r="AV909" i="1"/>
  <c r="AU909" i="1"/>
  <c r="AT909" i="1"/>
  <c r="AS909" i="1"/>
  <c r="AR909" i="1"/>
  <c r="AQ909" i="1"/>
  <c r="AP909" i="1"/>
  <c r="AO909" i="1"/>
  <c r="AN909" i="1"/>
  <c r="AM909" i="1"/>
  <c r="AL909" i="1"/>
  <c r="BE908" i="1"/>
  <c r="BD908" i="1"/>
  <c r="BC908" i="1"/>
  <c r="BB908" i="1"/>
  <c r="BA908" i="1"/>
  <c r="AZ908" i="1"/>
  <c r="AY908" i="1"/>
  <c r="AX908" i="1"/>
  <c r="AW908" i="1"/>
  <c r="AV908" i="1"/>
  <c r="AU908" i="1"/>
  <c r="AT908" i="1"/>
  <c r="AS908" i="1"/>
  <c r="AR908" i="1"/>
  <c r="AQ908" i="1"/>
  <c r="AP908" i="1"/>
  <c r="AO908" i="1"/>
  <c r="AN908" i="1"/>
  <c r="AM908" i="1"/>
  <c r="AL908" i="1"/>
  <c r="BE907" i="1"/>
  <c r="BD907" i="1"/>
  <c r="BC907" i="1"/>
  <c r="BB907" i="1"/>
  <c r="BA907" i="1"/>
  <c r="AZ907" i="1"/>
  <c r="AY907" i="1"/>
  <c r="AX907" i="1"/>
  <c r="AW907" i="1"/>
  <c r="AV907" i="1"/>
  <c r="AU907" i="1"/>
  <c r="AT907" i="1"/>
  <c r="AS907" i="1"/>
  <c r="AR907" i="1"/>
  <c r="AQ907" i="1"/>
  <c r="AP907" i="1"/>
  <c r="AO907" i="1"/>
  <c r="AN907" i="1"/>
  <c r="AM907" i="1"/>
  <c r="AL907" i="1"/>
  <c r="BE906" i="1"/>
  <c r="BD906" i="1"/>
  <c r="BC906" i="1"/>
  <c r="BB906" i="1"/>
  <c r="BA906" i="1"/>
  <c r="AZ906" i="1"/>
  <c r="AY906" i="1"/>
  <c r="AX906" i="1"/>
  <c r="AW906" i="1"/>
  <c r="AV906" i="1"/>
  <c r="AU906" i="1"/>
  <c r="AT906" i="1"/>
  <c r="AS906" i="1"/>
  <c r="AR906" i="1"/>
  <c r="AQ906" i="1"/>
  <c r="AP906" i="1"/>
  <c r="AO906" i="1"/>
  <c r="AN906" i="1"/>
  <c r="AM906" i="1"/>
  <c r="AL906" i="1"/>
  <c r="BE905" i="1"/>
  <c r="BD905" i="1"/>
  <c r="BC905" i="1"/>
  <c r="BB905" i="1"/>
  <c r="BA905" i="1"/>
  <c r="AZ905" i="1"/>
  <c r="AY905" i="1"/>
  <c r="AX905" i="1"/>
  <c r="AW905" i="1"/>
  <c r="AV905" i="1"/>
  <c r="AU905" i="1"/>
  <c r="AT905" i="1"/>
  <c r="AS905" i="1"/>
  <c r="AR905" i="1"/>
  <c r="AQ905" i="1"/>
  <c r="AP905" i="1"/>
  <c r="AO905" i="1"/>
  <c r="AN905" i="1"/>
  <c r="AM905" i="1"/>
  <c r="AL905" i="1"/>
  <c r="BE904" i="1"/>
  <c r="BD904" i="1"/>
  <c r="BC904" i="1"/>
  <c r="BB904" i="1"/>
  <c r="BA904" i="1"/>
  <c r="AZ904" i="1"/>
  <c r="AY904" i="1"/>
  <c r="AX904" i="1"/>
  <c r="AW904" i="1"/>
  <c r="AV904" i="1"/>
  <c r="AU904" i="1"/>
  <c r="AT904" i="1"/>
  <c r="AS904" i="1"/>
  <c r="AR904" i="1"/>
  <c r="AQ904" i="1"/>
  <c r="AP904" i="1"/>
  <c r="AO904" i="1"/>
  <c r="AN904" i="1"/>
  <c r="AM904" i="1"/>
  <c r="AL904" i="1"/>
  <c r="BE903" i="1"/>
  <c r="BD903" i="1"/>
  <c r="BC903" i="1"/>
  <c r="BB903" i="1"/>
  <c r="BA903" i="1"/>
  <c r="AZ903" i="1"/>
  <c r="AY903" i="1"/>
  <c r="AX903" i="1"/>
  <c r="AW903" i="1"/>
  <c r="AV903" i="1"/>
  <c r="AU903" i="1"/>
  <c r="AT903" i="1"/>
  <c r="AS903" i="1"/>
  <c r="AR903" i="1"/>
  <c r="AQ903" i="1"/>
  <c r="AP903" i="1"/>
  <c r="AO903" i="1"/>
  <c r="AN903" i="1"/>
  <c r="AM903" i="1"/>
  <c r="AL903" i="1"/>
  <c r="BE902" i="1"/>
  <c r="BD902" i="1"/>
  <c r="BC902" i="1"/>
  <c r="BB902" i="1"/>
  <c r="BA902" i="1"/>
  <c r="AZ902" i="1"/>
  <c r="AY902" i="1"/>
  <c r="AX902" i="1"/>
  <c r="AW902" i="1"/>
  <c r="AV902" i="1"/>
  <c r="AU902" i="1"/>
  <c r="AT902" i="1"/>
  <c r="AS902" i="1"/>
  <c r="AR902" i="1"/>
  <c r="AQ902" i="1"/>
  <c r="AP902" i="1"/>
  <c r="AO902" i="1"/>
  <c r="AN902" i="1"/>
  <c r="AM902" i="1"/>
  <c r="AL902" i="1"/>
  <c r="BE901" i="1"/>
  <c r="BD901" i="1"/>
  <c r="BC901" i="1"/>
  <c r="BB901" i="1"/>
  <c r="BA901" i="1"/>
  <c r="AZ901" i="1"/>
  <c r="AY901" i="1"/>
  <c r="AX901" i="1"/>
  <c r="AW901" i="1"/>
  <c r="AV901" i="1"/>
  <c r="AU901" i="1"/>
  <c r="AT901" i="1"/>
  <c r="AS901" i="1"/>
  <c r="AR901" i="1"/>
  <c r="AQ901" i="1"/>
  <c r="AP901" i="1"/>
  <c r="AO901" i="1"/>
  <c r="AN901" i="1"/>
  <c r="AM901" i="1"/>
  <c r="AL901" i="1"/>
  <c r="BE900" i="1"/>
  <c r="BD900" i="1"/>
  <c r="BC900" i="1"/>
  <c r="BB900" i="1"/>
  <c r="BA900" i="1"/>
  <c r="AZ900" i="1"/>
  <c r="AY900" i="1"/>
  <c r="AX900" i="1"/>
  <c r="AW900" i="1"/>
  <c r="AV900" i="1"/>
  <c r="AU900" i="1"/>
  <c r="AT900" i="1"/>
  <c r="AS900" i="1"/>
  <c r="AR900" i="1"/>
  <c r="AQ900" i="1"/>
  <c r="AP900" i="1"/>
  <c r="AO900" i="1"/>
  <c r="AN900" i="1"/>
  <c r="AM900" i="1"/>
  <c r="AL900" i="1"/>
  <c r="BE899" i="1"/>
  <c r="BD899" i="1"/>
  <c r="BC899" i="1"/>
  <c r="BB899" i="1"/>
  <c r="BA899" i="1"/>
  <c r="AZ899" i="1"/>
  <c r="AY899" i="1"/>
  <c r="AX899" i="1"/>
  <c r="AW899" i="1"/>
  <c r="AV899" i="1"/>
  <c r="AU899" i="1"/>
  <c r="AT899" i="1"/>
  <c r="AS899" i="1"/>
  <c r="AR899" i="1"/>
  <c r="AQ899" i="1"/>
  <c r="AP899" i="1"/>
  <c r="AO899" i="1"/>
  <c r="AN899" i="1"/>
  <c r="AM899" i="1"/>
  <c r="AL899" i="1"/>
  <c r="BE898" i="1"/>
  <c r="BD898" i="1"/>
  <c r="BC898" i="1"/>
  <c r="BB898" i="1"/>
  <c r="BA898" i="1"/>
  <c r="AZ898" i="1"/>
  <c r="AY898" i="1"/>
  <c r="AX898" i="1"/>
  <c r="AW898" i="1"/>
  <c r="AV898" i="1"/>
  <c r="AU898" i="1"/>
  <c r="AT898" i="1"/>
  <c r="AS898" i="1"/>
  <c r="AR898" i="1"/>
  <c r="AQ898" i="1"/>
  <c r="AP898" i="1"/>
  <c r="AO898" i="1"/>
  <c r="AN898" i="1"/>
  <c r="AM898" i="1"/>
  <c r="AL898" i="1"/>
  <c r="BE897" i="1"/>
  <c r="BD897" i="1"/>
  <c r="BC897" i="1"/>
  <c r="BB897" i="1"/>
  <c r="BA897" i="1"/>
  <c r="AZ897" i="1"/>
  <c r="AY897" i="1"/>
  <c r="AX897" i="1"/>
  <c r="AW897" i="1"/>
  <c r="AV897" i="1"/>
  <c r="AU897" i="1"/>
  <c r="AT897" i="1"/>
  <c r="AS897" i="1"/>
  <c r="AR897" i="1"/>
  <c r="AQ897" i="1"/>
  <c r="AP897" i="1"/>
  <c r="AO897" i="1"/>
  <c r="AN897" i="1"/>
  <c r="AM897" i="1"/>
  <c r="AL897" i="1"/>
  <c r="BE896" i="1"/>
  <c r="BD896" i="1"/>
  <c r="BC896" i="1"/>
  <c r="BB896" i="1"/>
  <c r="BA896" i="1"/>
  <c r="AZ896" i="1"/>
  <c r="AY896" i="1"/>
  <c r="AX896" i="1"/>
  <c r="AW896" i="1"/>
  <c r="AV896" i="1"/>
  <c r="AU896" i="1"/>
  <c r="AT896" i="1"/>
  <c r="AS896" i="1"/>
  <c r="AR896" i="1"/>
  <c r="AQ896" i="1"/>
  <c r="AP896" i="1"/>
  <c r="AO896" i="1"/>
  <c r="AN896" i="1"/>
  <c r="AM896" i="1"/>
  <c r="AL896" i="1"/>
  <c r="BE895" i="1"/>
  <c r="BD895" i="1"/>
  <c r="BC895" i="1"/>
  <c r="BB895" i="1"/>
  <c r="BA895" i="1"/>
  <c r="AZ895" i="1"/>
  <c r="AY895" i="1"/>
  <c r="AX895" i="1"/>
  <c r="AW895" i="1"/>
  <c r="AV895" i="1"/>
  <c r="AU895" i="1"/>
  <c r="AT895" i="1"/>
  <c r="AS895" i="1"/>
  <c r="AR895" i="1"/>
  <c r="AQ895" i="1"/>
  <c r="AP895" i="1"/>
  <c r="AO895" i="1"/>
  <c r="AN895" i="1"/>
  <c r="AM895" i="1"/>
  <c r="AL895" i="1"/>
  <c r="BE894" i="1"/>
  <c r="BD894" i="1"/>
  <c r="BC894" i="1"/>
  <c r="BB894" i="1"/>
  <c r="BA894" i="1"/>
  <c r="AZ894" i="1"/>
  <c r="AY894" i="1"/>
  <c r="AX894" i="1"/>
  <c r="AW894" i="1"/>
  <c r="AV894" i="1"/>
  <c r="AU894" i="1"/>
  <c r="AT894" i="1"/>
  <c r="AS894" i="1"/>
  <c r="AR894" i="1"/>
  <c r="AQ894" i="1"/>
  <c r="AP894" i="1"/>
  <c r="AO894" i="1"/>
  <c r="AN894" i="1"/>
  <c r="AM894" i="1"/>
  <c r="AL894" i="1"/>
  <c r="BE893" i="1"/>
  <c r="BD893" i="1"/>
  <c r="BC893" i="1"/>
  <c r="BB893" i="1"/>
  <c r="BA893" i="1"/>
  <c r="AZ893" i="1"/>
  <c r="AY893" i="1"/>
  <c r="AX893" i="1"/>
  <c r="AW893" i="1"/>
  <c r="AV893" i="1"/>
  <c r="AU893" i="1"/>
  <c r="AT893" i="1"/>
  <c r="AS893" i="1"/>
  <c r="AR893" i="1"/>
  <c r="AQ893" i="1"/>
  <c r="AP893" i="1"/>
  <c r="AO893" i="1"/>
  <c r="AN893" i="1"/>
  <c r="AM893" i="1"/>
  <c r="AL893" i="1"/>
  <c r="BE892" i="1"/>
  <c r="BD892" i="1"/>
  <c r="BC892" i="1"/>
  <c r="BB892" i="1"/>
  <c r="BA892" i="1"/>
  <c r="AZ892" i="1"/>
  <c r="AY892" i="1"/>
  <c r="AX892" i="1"/>
  <c r="AW892" i="1"/>
  <c r="AV892" i="1"/>
  <c r="AU892" i="1"/>
  <c r="AT892" i="1"/>
  <c r="AS892" i="1"/>
  <c r="AR892" i="1"/>
  <c r="AQ892" i="1"/>
  <c r="AP892" i="1"/>
  <c r="AO892" i="1"/>
  <c r="AN892" i="1"/>
  <c r="AM892" i="1"/>
  <c r="AL892" i="1"/>
  <c r="BE891" i="1"/>
  <c r="BD891" i="1"/>
  <c r="BC891" i="1"/>
  <c r="BB891" i="1"/>
  <c r="BA891" i="1"/>
  <c r="AZ891" i="1"/>
  <c r="AY891" i="1"/>
  <c r="AX891" i="1"/>
  <c r="AW891" i="1"/>
  <c r="AV891" i="1"/>
  <c r="AU891" i="1"/>
  <c r="AT891" i="1"/>
  <c r="AS891" i="1"/>
  <c r="AR891" i="1"/>
  <c r="AQ891" i="1"/>
  <c r="AP891" i="1"/>
  <c r="AO891" i="1"/>
  <c r="AN891" i="1"/>
  <c r="AM891" i="1"/>
  <c r="AL891" i="1"/>
  <c r="BE890" i="1"/>
  <c r="BD890" i="1"/>
  <c r="BC890" i="1"/>
  <c r="BB890" i="1"/>
  <c r="BA890" i="1"/>
  <c r="AZ890" i="1"/>
  <c r="AY890" i="1"/>
  <c r="AX890" i="1"/>
  <c r="AW890" i="1"/>
  <c r="AV890" i="1"/>
  <c r="AU890" i="1"/>
  <c r="AT890" i="1"/>
  <c r="AS890" i="1"/>
  <c r="AR890" i="1"/>
  <c r="AQ890" i="1"/>
  <c r="AP890" i="1"/>
  <c r="AO890" i="1"/>
  <c r="AN890" i="1"/>
  <c r="AM890" i="1"/>
  <c r="AL890" i="1"/>
  <c r="BE889" i="1"/>
  <c r="BD889" i="1"/>
  <c r="BC889" i="1"/>
  <c r="BB889" i="1"/>
  <c r="BA889" i="1"/>
  <c r="AZ889" i="1"/>
  <c r="AY889" i="1"/>
  <c r="AX889" i="1"/>
  <c r="AW889" i="1"/>
  <c r="AV889" i="1"/>
  <c r="AU889" i="1"/>
  <c r="AT889" i="1"/>
  <c r="AS889" i="1"/>
  <c r="AR889" i="1"/>
  <c r="AQ889" i="1"/>
  <c r="AP889" i="1"/>
  <c r="AO889" i="1"/>
  <c r="AN889" i="1"/>
  <c r="AM889" i="1"/>
  <c r="AL889" i="1"/>
  <c r="BE888" i="1"/>
  <c r="BD888" i="1"/>
  <c r="BC888" i="1"/>
  <c r="BB888" i="1"/>
  <c r="BA888" i="1"/>
  <c r="AZ888" i="1"/>
  <c r="AY888" i="1"/>
  <c r="AX888" i="1"/>
  <c r="AW888" i="1"/>
  <c r="AV888" i="1"/>
  <c r="AU888" i="1"/>
  <c r="AT888" i="1"/>
  <c r="AS888" i="1"/>
  <c r="AR888" i="1"/>
  <c r="AQ888" i="1"/>
  <c r="AP888" i="1"/>
  <c r="AO888" i="1"/>
  <c r="AN888" i="1"/>
  <c r="AM888" i="1"/>
  <c r="AL888" i="1"/>
  <c r="BE887" i="1"/>
  <c r="BD887" i="1"/>
  <c r="BC887" i="1"/>
  <c r="BB887" i="1"/>
  <c r="BA887" i="1"/>
  <c r="AZ887" i="1"/>
  <c r="AY887" i="1"/>
  <c r="AX887" i="1"/>
  <c r="AW887" i="1"/>
  <c r="AV887" i="1"/>
  <c r="AU887" i="1"/>
  <c r="AT887" i="1"/>
  <c r="AS887" i="1"/>
  <c r="AR887" i="1"/>
  <c r="AQ887" i="1"/>
  <c r="AP887" i="1"/>
  <c r="AO887" i="1"/>
  <c r="AN887" i="1"/>
  <c r="AM887" i="1"/>
  <c r="AL887" i="1"/>
  <c r="BE886" i="1"/>
  <c r="BD886" i="1"/>
  <c r="BC886" i="1"/>
  <c r="BB886" i="1"/>
  <c r="BA886" i="1"/>
  <c r="AZ886" i="1"/>
  <c r="AY886" i="1"/>
  <c r="AX886" i="1"/>
  <c r="AW886" i="1"/>
  <c r="AV886" i="1"/>
  <c r="AU886" i="1"/>
  <c r="AT886" i="1"/>
  <c r="AS886" i="1"/>
  <c r="AR886" i="1"/>
  <c r="AQ886" i="1"/>
  <c r="AP886" i="1"/>
  <c r="AO886" i="1"/>
  <c r="AN886" i="1"/>
  <c r="AM886" i="1"/>
  <c r="AL886" i="1"/>
  <c r="BE885" i="1"/>
  <c r="BD885" i="1"/>
  <c r="BC885" i="1"/>
  <c r="BB885" i="1"/>
  <c r="BA885" i="1"/>
  <c r="AZ885" i="1"/>
  <c r="AY885" i="1"/>
  <c r="AX885" i="1"/>
  <c r="AW885" i="1"/>
  <c r="AV885" i="1"/>
  <c r="AU885" i="1"/>
  <c r="AT885" i="1"/>
  <c r="AS885" i="1"/>
  <c r="AR885" i="1"/>
  <c r="AQ885" i="1"/>
  <c r="AP885" i="1"/>
  <c r="AO885" i="1"/>
  <c r="AN885" i="1"/>
  <c r="AM885" i="1"/>
  <c r="AL885" i="1"/>
  <c r="BE884" i="1"/>
  <c r="BD884" i="1"/>
  <c r="BC884" i="1"/>
  <c r="BB884" i="1"/>
  <c r="BA884" i="1"/>
  <c r="AZ884" i="1"/>
  <c r="AY884" i="1"/>
  <c r="AX884" i="1"/>
  <c r="AW884" i="1"/>
  <c r="AV884" i="1"/>
  <c r="AU884" i="1"/>
  <c r="AT884" i="1"/>
  <c r="AS884" i="1"/>
  <c r="AR884" i="1"/>
  <c r="AQ884" i="1"/>
  <c r="AP884" i="1"/>
  <c r="AO884" i="1"/>
  <c r="AN884" i="1"/>
  <c r="AM884" i="1"/>
  <c r="AL884" i="1"/>
  <c r="BE883" i="1"/>
  <c r="BD883" i="1"/>
  <c r="BC883" i="1"/>
  <c r="BB883" i="1"/>
  <c r="BA883" i="1"/>
  <c r="AZ883" i="1"/>
  <c r="AY883" i="1"/>
  <c r="AX883" i="1"/>
  <c r="AW883" i="1"/>
  <c r="AV883" i="1"/>
  <c r="AU883" i="1"/>
  <c r="AT883" i="1"/>
  <c r="AS883" i="1"/>
  <c r="AR883" i="1"/>
  <c r="AQ883" i="1"/>
  <c r="AP883" i="1"/>
  <c r="AO883" i="1"/>
  <c r="AN883" i="1"/>
  <c r="AM883" i="1"/>
  <c r="AL883" i="1"/>
  <c r="BE882" i="1"/>
  <c r="BD882" i="1"/>
  <c r="BC882" i="1"/>
  <c r="BB882" i="1"/>
  <c r="BA882" i="1"/>
  <c r="AZ882" i="1"/>
  <c r="AY882" i="1"/>
  <c r="AX882" i="1"/>
  <c r="AW882" i="1"/>
  <c r="AV882" i="1"/>
  <c r="AU882" i="1"/>
  <c r="AT882" i="1"/>
  <c r="AS882" i="1"/>
  <c r="AR882" i="1"/>
  <c r="AQ882" i="1"/>
  <c r="AP882" i="1"/>
  <c r="AO882" i="1"/>
  <c r="AN882" i="1"/>
  <c r="AM882" i="1"/>
  <c r="AL882" i="1"/>
  <c r="BE881" i="1"/>
  <c r="BD881" i="1"/>
  <c r="BC881" i="1"/>
  <c r="BB881" i="1"/>
  <c r="BA881" i="1"/>
  <c r="AZ881" i="1"/>
  <c r="AY881" i="1"/>
  <c r="AX881" i="1"/>
  <c r="AW881" i="1"/>
  <c r="AV881" i="1"/>
  <c r="AU881" i="1"/>
  <c r="AT881" i="1"/>
  <c r="AS881" i="1"/>
  <c r="AR881" i="1"/>
  <c r="AQ881" i="1"/>
  <c r="AP881" i="1"/>
  <c r="AO881" i="1"/>
  <c r="AN881" i="1"/>
  <c r="AM881" i="1"/>
  <c r="AL881" i="1"/>
  <c r="BE880" i="1"/>
  <c r="BD880" i="1"/>
  <c r="BC880" i="1"/>
  <c r="BB880" i="1"/>
  <c r="BA880" i="1"/>
  <c r="AZ880" i="1"/>
  <c r="AY880" i="1"/>
  <c r="AX880" i="1"/>
  <c r="AW880" i="1"/>
  <c r="AV880" i="1"/>
  <c r="AU880" i="1"/>
  <c r="AT880" i="1"/>
  <c r="AS880" i="1"/>
  <c r="AR880" i="1"/>
  <c r="AQ880" i="1"/>
  <c r="AP880" i="1"/>
  <c r="AO880" i="1"/>
  <c r="AN880" i="1"/>
  <c r="AM880" i="1"/>
  <c r="AL880" i="1"/>
  <c r="BE879" i="1"/>
  <c r="BD879" i="1"/>
  <c r="BC879" i="1"/>
  <c r="BB879" i="1"/>
  <c r="BA879" i="1"/>
  <c r="AZ879" i="1"/>
  <c r="AY879" i="1"/>
  <c r="AX879" i="1"/>
  <c r="AW879" i="1"/>
  <c r="AV879" i="1"/>
  <c r="AU879" i="1"/>
  <c r="AT879" i="1"/>
  <c r="AS879" i="1"/>
  <c r="AR879" i="1"/>
  <c r="AQ879" i="1"/>
  <c r="AP879" i="1"/>
  <c r="AO879" i="1"/>
  <c r="AN879" i="1"/>
  <c r="AM879" i="1"/>
  <c r="AL879" i="1"/>
  <c r="BE878" i="1"/>
  <c r="BD878" i="1"/>
  <c r="BC878" i="1"/>
  <c r="BB878" i="1"/>
  <c r="BA878" i="1"/>
  <c r="AZ878" i="1"/>
  <c r="AY878" i="1"/>
  <c r="AX878" i="1"/>
  <c r="AW878" i="1"/>
  <c r="AV878" i="1"/>
  <c r="AU878" i="1"/>
  <c r="AT878" i="1"/>
  <c r="AS878" i="1"/>
  <c r="AR878" i="1"/>
  <c r="AQ878" i="1"/>
  <c r="AP878" i="1"/>
  <c r="AO878" i="1"/>
  <c r="AN878" i="1"/>
  <c r="AM878" i="1"/>
  <c r="AL878" i="1"/>
  <c r="BE877" i="1"/>
  <c r="BD877" i="1"/>
  <c r="BC877" i="1"/>
  <c r="BB877" i="1"/>
  <c r="BA877" i="1"/>
  <c r="AZ877" i="1"/>
  <c r="AY877" i="1"/>
  <c r="AX877" i="1"/>
  <c r="AW877" i="1"/>
  <c r="AV877" i="1"/>
  <c r="AU877" i="1"/>
  <c r="AT877" i="1"/>
  <c r="AS877" i="1"/>
  <c r="AR877" i="1"/>
  <c r="AQ877" i="1"/>
  <c r="AP877" i="1"/>
  <c r="AO877" i="1"/>
  <c r="AN877" i="1"/>
  <c r="AM877" i="1"/>
  <c r="AL877" i="1"/>
  <c r="BE876" i="1"/>
  <c r="BD876" i="1"/>
  <c r="BC876" i="1"/>
  <c r="BB876" i="1"/>
  <c r="BA876" i="1"/>
  <c r="AZ876" i="1"/>
  <c r="AY876" i="1"/>
  <c r="AX876" i="1"/>
  <c r="AW876" i="1"/>
  <c r="AV876" i="1"/>
  <c r="AU876" i="1"/>
  <c r="AT876" i="1"/>
  <c r="AS876" i="1"/>
  <c r="AR876" i="1"/>
  <c r="AQ876" i="1"/>
  <c r="AP876" i="1"/>
  <c r="AO876" i="1"/>
  <c r="AN876" i="1"/>
  <c r="AM876" i="1"/>
  <c r="AL876" i="1"/>
  <c r="BE875" i="1"/>
  <c r="BD875" i="1"/>
  <c r="BC875" i="1"/>
  <c r="BB875" i="1"/>
  <c r="BA875" i="1"/>
  <c r="AZ875" i="1"/>
  <c r="AY875" i="1"/>
  <c r="AX875" i="1"/>
  <c r="AW875" i="1"/>
  <c r="AV875" i="1"/>
  <c r="AU875" i="1"/>
  <c r="AT875" i="1"/>
  <c r="AS875" i="1"/>
  <c r="AR875" i="1"/>
  <c r="AQ875" i="1"/>
  <c r="AP875" i="1"/>
  <c r="AO875" i="1"/>
  <c r="AN875" i="1"/>
  <c r="AM875" i="1"/>
  <c r="AL875" i="1"/>
  <c r="BE874" i="1"/>
  <c r="BD874" i="1"/>
  <c r="BC874" i="1"/>
  <c r="BB874" i="1"/>
  <c r="BA874" i="1"/>
  <c r="AZ874" i="1"/>
  <c r="AY874" i="1"/>
  <c r="AX874" i="1"/>
  <c r="AW874" i="1"/>
  <c r="AV874" i="1"/>
  <c r="AU874" i="1"/>
  <c r="AT874" i="1"/>
  <c r="AS874" i="1"/>
  <c r="AR874" i="1"/>
  <c r="AQ874" i="1"/>
  <c r="AP874" i="1"/>
  <c r="AO874" i="1"/>
  <c r="AN874" i="1"/>
  <c r="AM874" i="1"/>
  <c r="AL874" i="1"/>
  <c r="BE873" i="1"/>
  <c r="BD873" i="1"/>
  <c r="BC873" i="1"/>
  <c r="BB873" i="1"/>
  <c r="BA873" i="1"/>
  <c r="AZ873" i="1"/>
  <c r="AY873" i="1"/>
  <c r="AX873" i="1"/>
  <c r="AW873" i="1"/>
  <c r="AV873" i="1"/>
  <c r="AU873" i="1"/>
  <c r="AT873" i="1"/>
  <c r="AS873" i="1"/>
  <c r="AR873" i="1"/>
  <c r="AQ873" i="1"/>
  <c r="AP873" i="1"/>
  <c r="AO873" i="1"/>
  <c r="AN873" i="1"/>
  <c r="AM873" i="1"/>
  <c r="AL873" i="1"/>
  <c r="BE872" i="1"/>
  <c r="BD872" i="1"/>
  <c r="BC872" i="1"/>
  <c r="BB872" i="1"/>
  <c r="BA872" i="1"/>
  <c r="AZ872" i="1"/>
  <c r="AY872" i="1"/>
  <c r="AX872" i="1"/>
  <c r="AW872" i="1"/>
  <c r="AV872" i="1"/>
  <c r="AU872" i="1"/>
  <c r="AT872" i="1"/>
  <c r="AS872" i="1"/>
  <c r="AR872" i="1"/>
  <c r="AQ872" i="1"/>
  <c r="AP872" i="1"/>
  <c r="AO872" i="1"/>
  <c r="AN872" i="1"/>
  <c r="AM872" i="1"/>
  <c r="AL872" i="1"/>
  <c r="BE871" i="1"/>
  <c r="BD871" i="1"/>
  <c r="BC871" i="1"/>
  <c r="BB871" i="1"/>
  <c r="BA871" i="1"/>
  <c r="AZ871" i="1"/>
  <c r="AY871" i="1"/>
  <c r="AX871" i="1"/>
  <c r="AW871" i="1"/>
  <c r="AV871" i="1"/>
  <c r="AU871" i="1"/>
  <c r="AT871" i="1"/>
  <c r="AS871" i="1"/>
  <c r="AR871" i="1"/>
  <c r="AQ871" i="1"/>
  <c r="AP871" i="1"/>
  <c r="AO871" i="1"/>
  <c r="AN871" i="1"/>
  <c r="AM871" i="1"/>
  <c r="AL871" i="1"/>
  <c r="BE870" i="1"/>
  <c r="BD870" i="1"/>
  <c r="BC870" i="1"/>
  <c r="BB870" i="1"/>
  <c r="BA870" i="1"/>
  <c r="AZ870" i="1"/>
  <c r="AY870" i="1"/>
  <c r="AX870" i="1"/>
  <c r="AW870" i="1"/>
  <c r="AV870" i="1"/>
  <c r="AU870" i="1"/>
  <c r="AT870" i="1"/>
  <c r="AS870" i="1"/>
  <c r="AR870" i="1"/>
  <c r="AQ870" i="1"/>
  <c r="AP870" i="1"/>
  <c r="AO870" i="1"/>
  <c r="AN870" i="1"/>
  <c r="AM870" i="1"/>
  <c r="AL870" i="1"/>
  <c r="BE869" i="1"/>
  <c r="BD869" i="1"/>
  <c r="BC869" i="1"/>
  <c r="BB869" i="1"/>
  <c r="BA869" i="1"/>
  <c r="AZ869" i="1"/>
  <c r="AY869" i="1"/>
  <c r="AX869" i="1"/>
  <c r="AW869" i="1"/>
  <c r="AV869" i="1"/>
  <c r="AU869" i="1"/>
  <c r="AT869" i="1"/>
  <c r="AS869" i="1"/>
  <c r="AR869" i="1"/>
  <c r="AQ869" i="1"/>
  <c r="AP869" i="1"/>
  <c r="AO869" i="1"/>
  <c r="AN869" i="1"/>
  <c r="AM869" i="1"/>
  <c r="AL869" i="1"/>
  <c r="BE868" i="1"/>
  <c r="BD868" i="1"/>
  <c r="BC868" i="1"/>
  <c r="BB868" i="1"/>
  <c r="BA868" i="1"/>
  <c r="AZ868" i="1"/>
  <c r="AY868" i="1"/>
  <c r="AX868" i="1"/>
  <c r="AW868" i="1"/>
  <c r="AV868" i="1"/>
  <c r="AU868" i="1"/>
  <c r="AT868" i="1"/>
  <c r="AS868" i="1"/>
  <c r="AR868" i="1"/>
  <c r="AQ868" i="1"/>
  <c r="AP868" i="1"/>
  <c r="AO868" i="1"/>
  <c r="AN868" i="1"/>
  <c r="AM868" i="1"/>
  <c r="AL868" i="1"/>
  <c r="BE867" i="1"/>
  <c r="BD867" i="1"/>
  <c r="BC867" i="1"/>
  <c r="BB867" i="1"/>
  <c r="BA867" i="1"/>
  <c r="AZ867" i="1"/>
  <c r="AY867" i="1"/>
  <c r="AX867" i="1"/>
  <c r="AW867" i="1"/>
  <c r="AV867" i="1"/>
  <c r="AU867" i="1"/>
  <c r="AT867" i="1"/>
  <c r="AS867" i="1"/>
  <c r="AR867" i="1"/>
  <c r="AQ867" i="1"/>
  <c r="AP867" i="1"/>
  <c r="AO867" i="1"/>
  <c r="AN867" i="1"/>
  <c r="AM867" i="1"/>
  <c r="AL867" i="1"/>
  <c r="BE866" i="1"/>
  <c r="BD866" i="1"/>
  <c r="BC866" i="1"/>
  <c r="BB866" i="1"/>
  <c r="BA866" i="1"/>
  <c r="AZ866" i="1"/>
  <c r="AY866" i="1"/>
  <c r="AX866" i="1"/>
  <c r="AW866" i="1"/>
  <c r="AV866" i="1"/>
  <c r="AU866" i="1"/>
  <c r="AT866" i="1"/>
  <c r="AS866" i="1"/>
  <c r="AR866" i="1"/>
  <c r="AQ866" i="1"/>
  <c r="AP866" i="1"/>
  <c r="AO866" i="1"/>
  <c r="AN866" i="1"/>
  <c r="AM866" i="1"/>
  <c r="AL866" i="1"/>
  <c r="BE865" i="1"/>
  <c r="BD865" i="1"/>
  <c r="BC865" i="1"/>
  <c r="BB865" i="1"/>
  <c r="BA865" i="1"/>
  <c r="AZ865" i="1"/>
  <c r="AY865" i="1"/>
  <c r="AX865" i="1"/>
  <c r="AW865" i="1"/>
  <c r="AV865" i="1"/>
  <c r="AU865" i="1"/>
  <c r="AT865" i="1"/>
  <c r="AS865" i="1"/>
  <c r="AR865" i="1"/>
  <c r="AQ865" i="1"/>
  <c r="AP865" i="1"/>
  <c r="AO865" i="1"/>
  <c r="AN865" i="1"/>
  <c r="AM865" i="1"/>
  <c r="AL865" i="1"/>
  <c r="BE864" i="1"/>
  <c r="BD864" i="1"/>
  <c r="BC864" i="1"/>
  <c r="BB864" i="1"/>
  <c r="BA864" i="1"/>
  <c r="AZ864" i="1"/>
  <c r="AY864" i="1"/>
  <c r="AX864" i="1"/>
  <c r="AW864" i="1"/>
  <c r="AV864" i="1"/>
  <c r="AU864" i="1"/>
  <c r="AT864" i="1"/>
  <c r="AS864" i="1"/>
  <c r="AR864" i="1"/>
  <c r="AQ864" i="1"/>
  <c r="AP864" i="1"/>
  <c r="AO864" i="1"/>
  <c r="AN864" i="1"/>
  <c r="AM864" i="1"/>
  <c r="AL864" i="1"/>
  <c r="BE863" i="1"/>
  <c r="BD863" i="1"/>
  <c r="BC863" i="1"/>
  <c r="BB863" i="1"/>
  <c r="BA863" i="1"/>
  <c r="AZ863" i="1"/>
  <c r="AY863" i="1"/>
  <c r="AX863" i="1"/>
  <c r="AW863" i="1"/>
  <c r="AV863" i="1"/>
  <c r="AU863" i="1"/>
  <c r="AT863" i="1"/>
  <c r="AS863" i="1"/>
  <c r="AR863" i="1"/>
  <c r="AQ863" i="1"/>
  <c r="AP863" i="1"/>
  <c r="AO863" i="1"/>
  <c r="AN863" i="1"/>
  <c r="AM863" i="1"/>
  <c r="AL863" i="1"/>
  <c r="BE862" i="1"/>
  <c r="BD862" i="1"/>
  <c r="BC862" i="1"/>
  <c r="BB862" i="1"/>
  <c r="BA862" i="1"/>
  <c r="AZ862" i="1"/>
  <c r="AY862" i="1"/>
  <c r="AX862" i="1"/>
  <c r="AW862" i="1"/>
  <c r="AV862" i="1"/>
  <c r="AU862" i="1"/>
  <c r="AT862" i="1"/>
  <c r="AS862" i="1"/>
  <c r="AR862" i="1"/>
  <c r="AQ862" i="1"/>
  <c r="AP862" i="1"/>
  <c r="AO862" i="1"/>
  <c r="AN862" i="1"/>
  <c r="AM862" i="1"/>
  <c r="AL862" i="1"/>
  <c r="BE861" i="1"/>
  <c r="BD861" i="1"/>
  <c r="BC861" i="1"/>
  <c r="BB861" i="1"/>
  <c r="BA861" i="1"/>
  <c r="AZ861" i="1"/>
  <c r="AY861" i="1"/>
  <c r="AX861" i="1"/>
  <c r="AW861" i="1"/>
  <c r="AV861" i="1"/>
  <c r="AU861" i="1"/>
  <c r="AT861" i="1"/>
  <c r="AS861" i="1"/>
  <c r="AR861" i="1"/>
  <c r="AQ861" i="1"/>
  <c r="AP861" i="1"/>
  <c r="AO861" i="1"/>
  <c r="AN861" i="1"/>
  <c r="AM861" i="1"/>
  <c r="AL861" i="1"/>
  <c r="BE860" i="1"/>
  <c r="BD860" i="1"/>
  <c r="BC860" i="1"/>
  <c r="BB860" i="1"/>
  <c r="BA860" i="1"/>
  <c r="AZ860" i="1"/>
  <c r="AY860" i="1"/>
  <c r="AX860" i="1"/>
  <c r="AW860" i="1"/>
  <c r="AV860" i="1"/>
  <c r="AU860" i="1"/>
  <c r="AT860" i="1"/>
  <c r="AS860" i="1"/>
  <c r="AR860" i="1"/>
  <c r="AQ860" i="1"/>
  <c r="AP860" i="1"/>
  <c r="AO860" i="1"/>
  <c r="AN860" i="1"/>
  <c r="AM860" i="1"/>
  <c r="AL860" i="1"/>
  <c r="BE859" i="1"/>
  <c r="BD859" i="1"/>
  <c r="BC859" i="1"/>
  <c r="BB859" i="1"/>
  <c r="BA859" i="1"/>
  <c r="AZ859" i="1"/>
  <c r="AY859" i="1"/>
  <c r="AX859" i="1"/>
  <c r="AW859" i="1"/>
  <c r="AV859" i="1"/>
  <c r="AU859" i="1"/>
  <c r="AT859" i="1"/>
  <c r="AS859" i="1"/>
  <c r="AR859" i="1"/>
  <c r="AQ859" i="1"/>
  <c r="AP859" i="1"/>
  <c r="AO859" i="1"/>
  <c r="AN859" i="1"/>
  <c r="AM859" i="1"/>
  <c r="AL859" i="1"/>
  <c r="BE858" i="1"/>
  <c r="BD858" i="1"/>
  <c r="BC858" i="1"/>
  <c r="BB858" i="1"/>
  <c r="BA858" i="1"/>
  <c r="AZ858" i="1"/>
  <c r="AY858" i="1"/>
  <c r="AX858" i="1"/>
  <c r="AW858" i="1"/>
  <c r="AV858" i="1"/>
  <c r="AU858" i="1"/>
  <c r="AT858" i="1"/>
  <c r="AS858" i="1"/>
  <c r="AR858" i="1"/>
  <c r="AQ858" i="1"/>
  <c r="AP858" i="1"/>
  <c r="AO858" i="1"/>
  <c r="AN858" i="1"/>
  <c r="AM858" i="1"/>
  <c r="AL858" i="1"/>
  <c r="BE857" i="1"/>
  <c r="BD857" i="1"/>
  <c r="BC857" i="1"/>
  <c r="BB857" i="1"/>
  <c r="BA857" i="1"/>
  <c r="AZ857" i="1"/>
  <c r="AY857" i="1"/>
  <c r="AX857" i="1"/>
  <c r="AW857" i="1"/>
  <c r="AV857" i="1"/>
  <c r="AU857" i="1"/>
  <c r="AT857" i="1"/>
  <c r="AS857" i="1"/>
  <c r="AR857" i="1"/>
  <c r="AQ857" i="1"/>
  <c r="AP857" i="1"/>
  <c r="AO857" i="1"/>
  <c r="AN857" i="1"/>
  <c r="AM857" i="1"/>
  <c r="AL857" i="1"/>
  <c r="BE856" i="1"/>
  <c r="BD856" i="1"/>
  <c r="BC856" i="1"/>
  <c r="BB856" i="1"/>
  <c r="BA856" i="1"/>
  <c r="AZ856" i="1"/>
  <c r="AY856" i="1"/>
  <c r="AX856" i="1"/>
  <c r="AW856" i="1"/>
  <c r="AV856" i="1"/>
  <c r="AU856" i="1"/>
  <c r="AT856" i="1"/>
  <c r="AS856" i="1"/>
  <c r="AR856" i="1"/>
  <c r="AQ856" i="1"/>
  <c r="AP856" i="1"/>
  <c r="AO856" i="1"/>
  <c r="AN856" i="1"/>
  <c r="AM856" i="1"/>
  <c r="AL856" i="1"/>
  <c r="BE855" i="1"/>
  <c r="BD855" i="1"/>
  <c r="BC855" i="1"/>
  <c r="BB855" i="1"/>
  <c r="BA855" i="1"/>
  <c r="AZ855" i="1"/>
  <c r="AY855" i="1"/>
  <c r="AX855" i="1"/>
  <c r="AW855" i="1"/>
  <c r="AV855" i="1"/>
  <c r="AU855" i="1"/>
  <c r="AT855" i="1"/>
  <c r="AS855" i="1"/>
  <c r="AR855" i="1"/>
  <c r="AQ855" i="1"/>
  <c r="AP855" i="1"/>
  <c r="AO855" i="1"/>
  <c r="AN855" i="1"/>
  <c r="AM855" i="1"/>
  <c r="AL855" i="1"/>
  <c r="BE854" i="1"/>
  <c r="BD854" i="1"/>
  <c r="BC854" i="1"/>
  <c r="BB854" i="1"/>
  <c r="BA854" i="1"/>
  <c r="AZ854" i="1"/>
  <c r="AY854" i="1"/>
  <c r="AX854" i="1"/>
  <c r="AW854" i="1"/>
  <c r="AV854" i="1"/>
  <c r="AU854" i="1"/>
  <c r="AT854" i="1"/>
  <c r="AS854" i="1"/>
  <c r="AR854" i="1"/>
  <c r="AQ854" i="1"/>
  <c r="AP854" i="1"/>
  <c r="AO854" i="1"/>
  <c r="AN854" i="1"/>
  <c r="AM854" i="1"/>
  <c r="AL854" i="1"/>
  <c r="BE853" i="1"/>
  <c r="BD853" i="1"/>
  <c r="BC853" i="1"/>
  <c r="BB853" i="1"/>
  <c r="BA853" i="1"/>
  <c r="AZ853" i="1"/>
  <c r="AY853" i="1"/>
  <c r="AX853" i="1"/>
  <c r="AW853" i="1"/>
  <c r="AV853" i="1"/>
  <c r="AU853" i="1"/>
  <c r="AT853" i="1"/>
  <c r="AS853" i="1"/>
  <c r="AR853" i="1"/>
  <c r="AQ853" i="1"/>
  <c r="AP853" i="1"/>
  <c r="AO853" i="1"/>
  <c r="AN853" i="1"/>
  <c r="AM853" i="1"/>
  <c r="AL853" i="1"/>
  <c r="BE852" i="1"/>
  <c r="BD852" i="1"/>
  <c r="BC852" i="1"/>
  <c r="BB852" i="1"/>
  <c r="BA852" i="1"/>
  <c r="AZ852" i="1"/>
  <c r="AY852" i="1"/>
  <c r="AX852" i="1"/>
  <c r="AW852" i="1"/>
  <c r="AV852" i="1"/>
  <c r="AU852" i="1"/>
  <c r="AT852" i="1"/>
  <c r="AS852" i="1"/>
  <c r="AR852" i="1"/>
  <c r="AQ852" i="1"/>
  <c r="AP852" i="1"/>
  <c r="AO852" i="1"/>
  <c r="AN852" i="1"/>
  <c r="AM852" i="1"/>
  <c r="AL852" i="1"/>
  <c r="BE851" i="1"/>
  <c r="BD851" i="1"/>
  <c r="BC851" i="1"/>
  <c r="BB851" i="1"/>
  <c r="BA851" i="1"/>
  <c r="AZ851" i="1"/>
  <c r="AY851" i="1"/>
  <c r="AX851" i="1"/>
  <c r="AW851" i="1"/>
  <c r="AV851" i="1"/>
  <c r="AU851" i="1"/>
  <c r="AT851" i="1"/>
  <c r="AS851" i="1"/>
  <c r="AR851" i="1"/>
  <c r="AQ851" i="1"/>
  <c r="AP851" i="1"/>
  <c r="AO851" i="1"/>
  <c r="AN851" i="1"/>
  <c r="AM851" i="1"/>
  <c r="AL851" i="1"/>
  <c r="BE850" i="1"/>
  <c r="BD850" i="1"/>
  <c r="BC850" i="1"/>
  <c r="BB850" i="1"/>
  <c r="BA850" i="1"/>
  <c r="AZ850" i="1"/>
  <c r="AY850" i="1"/>
  <c r="AX850" i="1"/>
  <c r="AW850" i="1"/>
  <c r="AV850" i="1"/>
  <c r="AU850" i="1"/>
  <c r="AT850" i="1"/>
  <c r="AS850" i="1"/>
  <c r="AR850" i="1"/>
  <c r="AQ850" i="1"/>
  <c r="AP850" i="1"/>
  <c r="AO850" i="1"/>
  <c r="AN850" i="1"/>
  <c r="AM850" i="1"/>
  <c r="AL850" i="1"/>
  <c r="BE849" i="1"/>
  <c r="BD849" i="1"/>
  <c r="BC849" i="1"/>
  <c r="BB849" i="1"/>
  <c r="BA849" i="1"/>
  <c r="AZ849" i="1"/>
  <c r="AY849" i="1"/>
  <c r="AX849" i="1"/>
  <c r="AW849" i="1"/>
  <c r="AV849" i="1"/>
  <c r="AU849" i="1"/>
  <c r="AT849" i="1"/>
  <c r="AS849" i="1"/>
  <c r="AR849" i="1"/>
  <c r="AQ849" i="1"/>
  <c r="AP849" i="1"/>
  <c r="AO849" i="1"/>
  <c r="AN849" i="1"/>
  <c r="AM849" i="1"/>
  <c r="AL849" i="1"/>
  <c r="BE848" i="1"/>
  <c r="BD848" i="1"/>
  <c r="BC848" i="1"/>
  <c r="BB848" i="1"/>
  <c r="BA848" i="1"/>
  <c r="AZ848" i="1"/>
  <c r="AY848" i="1"/>
  <c r="AX848" i="1"/>
  <c r="AW848" i="1"/>
  <c r="AV848" i="1"/>
  <c r="AU848" i="1"/>
  <c r="AT848" i="1"/>
  <c r="AS848" i="1"/>
  <c r="AR848" i="1"/>
  <c r="AQ848" i="1"/>
  <c r="AP848" i="1"/>
  <c r="AO848" i="1"/>
  <c r="AN848" i="1"/>
  <c r="AM848" i="1"/>
  <c r="AL848" i="1"/>
  <c r="BE847" i="1"/>
  <c r="BD847" i="1"/>
  <c r="BC847" i="1"/>
  <c r="BB847" i="1"/>
  <c r="BA847" i="1"/>
  <c r="AZ847" i="1"/>
  <c r="AY847" i="1"/>
  <c r="AX847" i="1"/>
  <c r="AW847" i="1"/>
  <c r="AV847" i="1"/>
  <c r="AU847" i="1"/>
  <c r="AT847" i="1"/>
  <c r="AS847" i="1"/>
  <c r="AR847" i="1"/>
  <c r="AQ847" i="1"/>
  <c r="AP847" i="1"/>
  <c r="AO847" i="1"/>
  <c r="AN847" i="1"/>
  <c r="AM847" i="1"/>
  <c r="AL847" i="1"/>
  <c r="BE846" i="1"/>
  <c r="BD846" i="1"/>
  <c r="BC846" i="1"/>
  <c r="BB846" i="1"/>
  <c r="BA846" i="1"/>
  <c r="AZ846" i="1"/>
  <c r="AY846" i="1"/>
  <c r="AX846" i="1"/>
  <c r="AW846" i="1"/>
  <c r="AV846" i="1"/>
  <c r="AU846" i="1"/>
  <c r="AT846" i="1"/>
  <c r="AS846" i="1"/>
  <c r="AR846" i="1"/>
  <c r="AQ846" i="1"/>
  <c r="AP846" i="1"/>
  <c r="AO846" i="1"/>
  <c r="AN846" i="1"/>
  <c r="AM846" i="1"/>
  <c r="AL846" i="1"/>
  <c r="BE845" i="1"/>
  <c r="BD845" i="1"/>
  <c r="BC845" i="1"/>
  <c r="BB845" i="1"/>
  <c r="BA845" i="1"/>
  <c r="AZ845" i="1"/>
  <c r="AY845" i="1"/>
  <c r="AX845" i="1"/>
  <c r="AW845" i="1"/>
  <c r="AV845" i="1"/>
  <c r="AU845" i="1"/>
  <c r="AT845" i="1"/>
  <c r="AS845" i="1"/>
  <c r="AR845" i="1"/>
  <c r="AQ845" i="1"/>
  <c r="AP845" i="1"/>
  <c r="AO845" i="1"/>
  <c r="AN845" i="1"/>
  <c r="AM845" i="1"/>
  <c r="AL845" i="1"/>
  <c r="BE844" i="1"/>
  <c r="BD844" i="1"/>
  <c r="BC844" i="1"/>
  <c r="BB844" i="1"/>
  <c r="BA844" i="1"/>
  <c r="AZ844" i="1"/>
  <c r="AY844" i="1"/>
  <c r="AX844" i="1"/>
  <c r="AW844" i="1"/>
  <c r="AV844" i="1"/>
  <c r="AU844" i="1"/>
  <c r="AT844" i="1"/>
  <c r="AS844" i="1"/>
  <c r="AR844" i="1"/>
  <c r="AQ844" i="1"/>
  <c r="AP844" i="1"/>
  <c r="AO844" i="1"/>
  <c r="AN844" i="1"/>
  <c r="AM844" i="1"/>
  <c r="AL844" i="1"/>
  <c r="BE843" i="1"/>
  <c r="BD843" i="1"/>
  <c r="BC843" i="1"/>
  <c r="BB843" i="1"/>
  <c r="BA843" i="1"/>
  <c r="AZ843" i="1"/>
  <c r="AY843" i="1"/>
  <c r="AX843" i="1"/>
  <c r="AW843" i="1"/>
  <c r="AV843" i="1"/>
  <c r="AU843" i="1"/>
  <c r="AT843" i="1"/>
  <c r="AS843" i="1"/>
  <c r="AR843" i="1"/>
  <c r="AQ843" i="1"/>
  <c r="AP843" i="1"/>
  <c r="AO843" i="1"/>
  <c r="AN843" i="1"/>
  <c r="AM843" i="1"/>
  <c r="AL843" i="1"/>
  <c r="BE842" i="1"/>
  <c r="BD842" i="1"/>
  <c r="BC842" i="1"/>
  <c r="BB842" i="1"/>
  <c r="BA842" i="1"/>
  <c r="AZ842" i="1"/>
  <c r="AY842" i="1"/>
  <c r="AX842" i="1"/>
  <c r="AW842" i="1"/>
  <c r="AV842" i="1"/>
  <c r="AU842" i="1"/>
  <c r="AT842" i="1"/>
  <c r="AS842" i="1"/>
  <c r="AR842" i="1"/>
  <c r="AQ842" i="1"/>
  <c r="AP842" i="1"/>
  <c r="AO842" i="1"/>
  <c r="AN842" i="1"/>
  <c r="AM842" i="1"/>
  <c r="AL842" i="1"/>
  <c r="BE841" i="1"/>
  <c r="BD841" i="1"/>
  <c r="BC841" i="1"/>
  <c r="BB841" i="1"/>
  <c r="BA841" i="1"/>
  <c r="AZ841" i="1"/>
  <c r="AY841" i="1"/>
  <c r="AX841" i="1"/>
  <c r="AW841" i="1"/>
  <c r="AV841" i="1"/>
  <c r="AU841" i="1"/>
  <c r="AT841" i="1"/>
  <c r="AS841" i="1"/>
  <c r="AR841" i="1"/>
  <c r="AQ841" i="1"/>
  <c r="AP841" i="1"/>
  <c r="AO841" i="1"/>
  <c r="AN841" i="1"/>
  <c r="AM841" i="1"/>
  <c r="AL841" i="1"/>
  <c r="BE840" i="1"/>
  <c r="BD840" i="1"/>
  <c r="BC840" i="1"/>
  <c r="BB840" i="1"/>
  <c r="BA840" i="1"/>
  <c r="AZ840" i="1"/>
  <c r="AY840" i="1"/>
  <c r="AX840" i="1"/>
  <c r="AW840" i="1"/>
  <c r="AV840" i="1"/>
  <c r="AU840" i="1"/>
  <c r="AT840" i="1"/>
  <c r="AS840" i="1"/>
  <c r="AR840" i="1"/>
  <c r="AQ840" i="1"/>
  <c r="AP840" i="1"/>
  <c r="AO840" i="1"/>
  <c r="AN840" i="1"/>
  <c r="AM840" i="1"/>
  <c r="AL840" i="1"/>
  <c r="BE839" i="1"/>
  <c r="BD839" i="1"/>
  <c r="BC839" i="1"/>
  <c r="BB839" i="1"/>
  <c r="BA839" i="1"/>
  <c r="AZ839" i="1"/>
  <c r="AY839" i="1"/>
  <c r="AX839" i="1"/>
  <c r="AW839" i="1"/>
  <c r="AV839" i="1"/>
  <c r="AU839" i="1"/>
  <c r="AT839" i="1"/>
  <c r="AS839" i="1"/>
  <c r="AR839" i="1"/>
  <c r="AQ839" i="1"/>
  <c r="AP839" i="1"/>
  <c r="AO839" i="1"/>
  <c r="AN839" i="1"/>
  <c r="AM839" i="1"/>
  <c r="AL839" i="1"/>
  <c r="BE838" i="1"/>
  <c r="BD838" i="1"/>
  <c r="BC838" i="1"/>
  <c r="BB838" i="1"/>
  <c r="BA838" i="1"/>
  <c r="AZ838" i="1"/>
  <c r="AY838" i="1"/>
  <c r="AX838" i="1"/>
  <c r="AW838" i="1"/>
  <c r="AV838" i="1"/>
  <c r="AU838" i="1"/>
  <c r="AT838" i="1"/>
  <c r="AS838" i="1"/>
  <c r="AR838" i="1"/>
  <c r="AQ838" i="1"/>
  <c r="AP838" i="1"/>
  <c r="AO838" i="1"/>
  <c r="AN838" i="1"/>
  <c r="AM838" i="1"/>
  <c r="AL838" i="1"/>
  <c r="BE837" i="1"/>
  <c r="BD837" i="1"/>
  <c r="BC837" i="1"/>
  <c r="BB837" i="1"/>
  <c r="BA837" i="1"/>
  <c r="AZ837" i="1"/>
  <c r="AY837" i="1"/>
  <c r="AX837" i="1"/>
  <c r="AW837" i="1"/>
  <c r="AV837" i="1"/>
  <c r="AU837" i="1"/>
  <c r="AT837" i="1"/>
  <c r="AS837" i="1"/>
  <c r="AR837" i="1"/>
  <c r="AQ837" i="1"/>
  <c r="AP837" i="1"/>
  <c r="AO837" i="1"/>
  <c r="AN837" i="1"/>
  <c r="AM837" i="1"/>
  <c r="AL837" i="1"/>
  <c r="BE836" i="1"/>
  <c r="BD836" i="1"/>
  <c r="BC836" i="1"/>
  <c r="BB836" i="1"/>
  <c r="BA836" i="1"/>
  <c r="AZ836" i="1"/>
  <c r="AY836" i="1"/>
  <c r="AX836" i="1"/>
  <c r="AW836" i="1"/>
  <c r="AV836" i="1"/>
  <c r="AU836" i="1"/>
  <c r="AT836" i="1"/>
  <c r="AS836" i="1"/>
  <c r="AR836" i="1"/>
  <c r="AQ836" i="1"/>
  <c r="AP836" i="1"/>
  <c r="AO836" i="1"/>
  <c r="AN836" i="1"/>
  <c r="AM836" i="1"/>
  <c r="AL836" i="1"/>
  <c r="BE835" i="1"/>
  <c r="BD835" i="1"/>
  <c r="BC835" i="1"/>
  <c r="BB835" i="1"/>
  <c r="BA835" i="1"/>
  <c r="AZ835" i="1"/>
  <c r="AY835" i="1"/>
  <c r="AX835" i="1"/>
  <c r="AW835" i="1"/>
  <c r="AV835" i="1"/>
  <c r="AU835" i="1"/>
  <c r="AT835" i="1"/>
  <c r="AS835" i="1"/>
  <c r="AR835" i="1"/>
  <c r="AQ835" i="1"/>
  <c r="AP835" i="1"/>
  <c r="AO835" i="1"/>
  <c r="AN835" i="1"/>
  <c r="AM835" i="1"/>
  <c r="AL835" i="1"/>
  <c r="BE834" i="1"/>
  <c r="BD834" i="1"/>
  <c r="BC834" i="1"/>
  <c r="BB834" i="1"/>
  <c r="BA834" i="1"/>
  <c r="AZ834" i="1"/>
  <c r="AY834" i="1"/>
  <c r="AX834" i="1"/>
  <c r="AW834" i="1"/>
  <c r="AV834" i="1"/>
  <c r="AU834" i="1"/>
  <c r="AT834" i="1"/>
  <c r="AS834" i="1"/>
  <c r="AR834" i="1"/>
  <c r="AQ834" i="1"/>
  <c r="AP834" i="1"/>
  <c r="AO834" i="1"/>
  <c r="AN834" i="1"/>
  <c r="AM834" i="1"/>
  <c r="AL834" i="1"/>
  <c r="BE833" i="1"/>
  <c r="BD833" i="1"/>
  <c r="BC833" i="1"/>
  <c r="BB833" i="1"/>
  <c r="BA833" i="1"/>
  <c r="AZ833" i="1"/>
  <c r="AY833" i="1"/>
  <c r="AX833" i="1"/>
  <c r="AW833" i="1"/>
  <c r="AV833" i="1"/>
  <c r="AU833" i="1"/>
  <c r="AT833" i="1"/>
  <c r="AS833" i="1"/>
  <c r="AR833" i="1"/>
  <c r="AQ833" i="1"/>
  <c r="AP833" i="1"/>
  <c r="AO833" i="1"/>
  <c r="AN833" i="1"/>
  <c r="AM833" i="1"/>
  <c r="AL833" i="1"/>
  <c r="BE832" i="1"/>
  <c r="BD832" i="1"/>
  <c r="BC832" i="1"/>
  <c r="BB832" i="1"/>
  <c r="BA832" i="1"/>
  <c r="AZ832" i="1"/>
  <c r="AY832" i="1"/>
  <c r="AX832" i="1"/>
  <c r="AW832" i="1"/>
  <c r="AV832" i="1"/>
  <c r="AU832" i="1"/>
  <c r="AT832" i="1"/>
  <c r="AS832" i="1"/>
  <c r="AR832" i="1"/>
  <c r="AQ832" i="1"/>
  <c r="AP832" i="1"/>
  <c r="AO832" i="1"/>
  <c r="AN832" i="1"/>
  <c r="AM832" i="1"/>
  <c r="AL832" i="1"/>
  <c r="BE831" i="1"/>
  <c r="BD831" i="1"/>
  <c r="BC831" i="1"/>
  <c r="BB831" i="1"/>
  <c r="BA831" i="1"/>
  <c r="AZ831" i="1"/>
  <c r="AY831" i="1"/>
  <c r="AX831" i="1"/>
  <c r="AW831" i="1"/>
  <c r="AV831" i="1"/>
  <c r="AU831" i="1"/>
  <c r="AT831" i="1"/>
  <c r="AS831" i="1"/>
  <c r="AR831" i="1"/>
  <c r="AQ831" i="1"/>
  <c r="AP831" i="1"/>
  <c r="AO831" i="1"/>
  <c r="AN831" i="1"/>
  <c r="AM831" i="1"/>
  <c r="AL831" i="1"/>
  <c r="BE830" i="1"/>
  <c r="BD830" i="1"/>
  <c r="BC830" i="1"/>
  <c r="BB830" i="1"/>
  <c r="BA830" i="1"/>
  <c r="AZ830" i="1"/>
  <c r="AY830" i="1"/>
  <c r="AX830" i="1"/>
  <c r="AW830" i="1"/>
  <c r="AV830" i="1"/>
  <c r="AU830" i="1"/>
  <c r="AT830" i="1"/>
  <c r="AS830" i="1"/>
  <c r="AR830" i="1"/>
  <c r="AQ830" i="1"/>
  <c r="AP830" i="1"/>
  <c r="AO830" i="1"/>
  <c r="AN830" i="1"/>
  <c r="AM830" i="1"/>
  <c r="AL830" i="1"/>
  <c r="BE829" i="1"/>
  <c r="BD829" i="1"/>
  <c r="BC829" i="1"/>
  <c r="BB829" i="1"/>
  <c r="BA829" i="1"/>
  <c r="AZ829" i="1"/>
  <c r="AY829" i="1"/>
  <c r="AX829" i="1"/>
  <c r="AW829" i="1"/>
  <c r="AV829" i="1"/>
  <c r="AU829" i="1"/>
  <c r="AT829" i="1"/>
  <c r="AS829" i="1"/>
  <c r="AR829" i="1"/>
  <c r="AQ829" i="1"/>
  <c r="AP829" i="1"/>
  <c r="AO829" i="1"/>
  <c r="AN829" i="1"/>
  <c r="AM829" i="1"/>
  <c r="AL829" i="1"/>
  <c r="BE828" i="1"/>
  <c r="BD828" i="1"/>
  <c r="BC828" i="1"/>
  <c r="BB828" i="1"/>
  <c r="BA828" i="1"/>
  <c r="AZ828" i="1"/>
  <c r="AY828" i="1"/>
  <c r="AX828" i="1"/>
  <c r="AW828" i="1"/>
  <c r="AV828" i="1"/>
  <c r="AU828" i="1"/>
  <c r="AT828" i="1"/>
  <c r="AS828" i="1"/>
  <c r="AR828" i="1"/>
  <c r="AQ828" i="1"/>
  <c r="AP828" i="1"/>
  <c r="AO828" i="1"/>
  <c r="AN828" i="1"/>
  <c r="AM828" i="1"/>
  <c r="AL828" i="1"/>
  <c r="BE827" i="1"/>
  <c r="BD827" i="1"/>
  <c r="BC827" i="1"/>
  <c r="BB827" i="1"/>
  <c r="BA827" i="1"/>
  <c r="AZ827" i="1"/>
  <c r="AY827" i="1"/>
  <c r="AX827" i="1"/>
  <c r="AW827" i="1"/>
  <c r="AV827" i="1"/>
  <c r="AU827" i="1"/>
  <c r="AT827" i="1"/>
  <c r="AS827" i="1"/>
  <c r="AR827" i="1"/>
  <c r="AQ827" i="1"/>
  <c r="AP827" i="1"/>
  <c r="AO827" i="1"/>
  <c r="AN827" i="1"/>
  <c r="AM827" i="1"/>
  <c r="AL827" i="1"/>
  <c r="BE826" i="1"/>
  <c r="BD826" i="1"/>
  <c r="BC826" i="1"/>
  <c r="BB826" i="1"/>
  <c r="BA826" i="1"/>
  <c r="AZ826" i="1"/>
  <c r="AY826" i="1"/>
  <c r="AX826" i="1"/>
  <c r="AW826" i="1"/>
  <c r="AV826" i="1"/>
  <c r="AU826" i="1"/>
  <c r="AT826" i="1"/>
  <c r="AS826" i="1"/>
  <c r="AR826" i="1"/>
  <c r="AQ826" i="1"/>
  <c r="AP826" i="1"/>
  <c r="AO826" i="1"/>
  <c r="AN826" i="1"/>
  <c r="AM826" i="1"/>
  <c r="AL826" i="1"/>
  <c r="BE825" i="1"/>
  <c r="BD825" i="1"/>
  <c r="BC825" i="1"/>
  <c r="BB825" i="1"/>
  <c r="BA825" i="1"/>
  <c r="AZ825" i="1"/>
  <c r="AY825" i="1"/>
  <c r="AX825" i="1"/>
  <c r="AW825" i="1"/>
  <c r="AV825" i="1"/>
  <c r="AU825" i="1"/>
  <c r="AT825" i="1"/>
  <c r="AS825" i="1"/>
  <c r="AR825" i="1"/>
  <c r="AQ825" i="1"/>
  <c r="AP825" i="1"/>
  <c r="AO825" i="1"/>
  <c r="AN825" i="1"/>
  <c r="AM825" i="1"/>
  <c r="AL825" i="1"/>
  <c r="BE824" i="1"/>
  <c r="BD824" i="1"/>
  <c r="BC824" i="1"/>
  <c r="BB824" i="1"/>
  <c r="BA824" i="1"/>
  <c r="AZ824" i="1"/>
  <c r="AY824" i="1"/>
  <c r="AX824" i="1"/>
  <c r="AW824" i="1"/>
  <c r="AV824" i="1"/>
  <c r="AU824" i="1"/>
  <c r="AT824" i="1"/>
  <c r="AS824" i="1"/>
  <c r="AR824" i="1"/>
  <c r="AQ824" i="1"/>
  <c r="AP824" i="1"/>
  <c r="AO824" i="1"/>
  <c r="AN824" i="1"/>
  <c r="AM824" i="1"/>
  <c r="AL824" i="1"/>
  <c r="BE823" i="1"/>
  <c r="BD823" i="1"/>
  <c r="BC823" i="1"/>
  <c r="BB823" i="1"/>
  <c r="BA823" i="1"/>
  <c r="AZ823" i="1"/>
  <c r="AY823" i="1"/>
  <c r="AX823" i="1"/>
  <c r="AW823" i="1"/>
  <c r="AV823" i="1"/>
  <c r="AU823" i="1"/>
  <c r="AT823" i="1"/>
  <c r="AS823" i="1"/>
  <c r="AR823" i="1"/>
  <c r="AQ823" i="1"/>
  <c r="AP823" i="1"/>
  <c r="AO823" i="1"/>
  <c r="AN823" i="1"/>
  <c r="AM823" i="1"/>
  <c r="AL823" i="1"/>
  <c r="BE822" i="1"/>
  <c r="BD822" i="1"/>
  <c r="BC822" i="1"/>
  <c r="BB822" i="1"/>
  <c r="BA822" i="1"/>
  <c r="AZ822" i="1"/>
  <c r="AY822" i="1"/>
  <c r="AX822" i="1"/>
  <c r="AW822" i="1"/>
  <c r="AV822" i="1"/>
  <c r="AU822" i="1"/>
  <c r="AT822" i="1"/>
  <c r="AS822" i="1"/>
  <c r="AR822" i="1"/>
  <c r="AQ822" i="1"/>
  <c r="AP822" i="1"/>
  <c r="AO822" i="1"/>
  <c r="AN822" i="1"/>
  <c r="AM822" i="1"/>
  <c r="AL822" i="1"/>
  <c r="BE821" i="1"/>
  <c r="BD821" i="1"/>
  <c r="BC821" i="1"/>
  <c r="BB821" i="1"/>
  <c r="BA821" i="1"/>
  <c r="AZ821" i="1"/>
  <c r="AY821" i="1"/>
  <c r="AX821" i="1"/>
  <c r="AW821" i="1"/>
  <c r="AV821" i="1"/>
  <c r="AU821" i="1"/>
  <c r="AT821" i="1"/>
  <c r="AS821" i="1"/>
  <c r="AR821" i="1"/>
  <c r="AQ821" i="1"/>
  <c r="AP821" i="1"/>
  <c r="AO821" i="1"/>
  <c r="AN821" i="1"/>
  <c r="AM821" i="1"/>
  <c r="AL821" i="1"/>
  <c r="BE820" i="1"/>
  <c r="BD820" i="1"/>
  <c r="BC820" i="1"/>
  <c r="BB820" i="1"/>
  <c r="BA820" i="1"/>
  <c r="AZ820" i="1"/>
  <c r="AY820" i="1"/>
  <c r="AX820" i="1"/>
  <c r="AW820" i="1"/>
  <c r="AV820" i="1"/>
  <c r="AU820" i="1"/>
  <c r="AT820" i="1"/>
  <c r="AS820" i="1"/>
  <c r="AR820" i="1"/>
  <c r="AQ820" i="1"/>
  <c r="AP820" i="1"/>
  <c r="AO820" i="1"/>
  <c r="AN820" i="1"/>
  <c r="AM820" i="1"/>
  <c r="AL820" i="1"/>
  <c r="BE819" i="1"/>
  <c r="BD819" i="1"/>
  <c r="BC819" i="1"/>
  <c r="BB819" i="1"/>
  <c r="BA819" i="1"/>
  <c r="AZ819" i="1"/>
  <c r="AY819" i="1"/>
  <c r="AX819" i="1"/>
  <c r="AW819" i="1"/>
  <c r="AV819" i="1"/>
  <c r="AU819" i="1"/>
  <c r="AT819" i="1"/>
  <c r="AS819" i="1"/>
  <c r="AR819" i="1"/>
  <c r="AQ819" i="1"/>
  <c r="AP819" i="1"/>
  <c r="AO819" i="1"/>
  <c r="AN819" i="1"/>
  <c r="AM819" i="1"/>
  <c r="AL819" i="1"/>
  <c r="BE818" i="1"/>
  <c r="BD818" i="1"/>
  <c r="BC818" i="1"/>
  <c r="BB818" i="1"/>
  <c r="BA818" i="1"/>
  <c r="AZ818" i="1"/>
  <c r="AY818" i="1"/>
  <c r="AX818" i="1"/>
  <c r="AW818" i="1"/>
  <c r="AV818" i="1"/>
  <c r="AU818" i="1"/>
  <c r="AT818" i="1"/>
  <c r="AS818" i="1"/>
  <c r="AR818" i="1"/>
  <c r="AQ818" i="1"/>
  <c r="AP818" i="1"/>
  <c r="AO818" i="1"/>
  <c r="AN818" i="1"/>
  <c r="AM818" i="1"/>
  <c r="AL818" i="1"/>
  <c r="BE817" i="1"/>
  <c r="BD817" i="1"/>
  <c r="BC817" i="1"/>
  <c r="BB817" i="1"/>
  <c r="BA817" i="1"/>
  <c r="AZ817" i="1"/>
  <c r="AY817" i="1"/>
  <c r="AX817" i="1"/>
  <c r="AW817" i="1"/>
  <c r="AV817" i="1"/>
  <c r="AU817" i="1"/>
  <c r="AT817" i="1"/>
  <c r="AS817" i="1"/>
  <c r="AR817" i="1"/>
  <c r="AQ817" i="1"/>
  <c r="AP817" i="1"/>
  <c r="AO817" i="1"/>
  <c r="AN817" i="1"/>
  <c r="AM817" i="1"/>
  <c r="AL817" i="1"/>
  <c r="BE816" i="1"/>
  <c r="BD816" i="1"/>
  <c r="BC816" i="1"/>
  <c r="BB816" i="1"/>
  <c r="BA816" i="1"/>
  <c r="AZ816" i="1"/>
  <c r="AY816" i="1"/>
  <c r="AX816" i="1"/>
  <c r="AW816" i="1"/>
  <c r="AV816" i="1"/>
  <c r="AU816" i="1"/>
  <c r="AT816" i="1"/>
  <c r="AS816" i="1"/>
  <c r="AR816" i="1"/>
  <c r="AQ816" i="1"/>
  <c r="AP816" i="1"/>
  <c r="AO816" i="1"/>
  <c r="AN816" i="1"/>
  <c r="AM816" i="1"/>
  <c r="AL816" i="1"/>
  <c r="BE815" i="1"/>
  <c r="BD815" i="1"/>
  <c r="BC815" i="1"/>
  <c r="BB815" i="1"/>
  <c r="BA815" i="1"/>
  <c r="AZ815" i="1"/>
  <c r="AY815" i="1"/>
  <c r="AX815" i="1"/>
  <c r="AW815" i="1"/>
  <c r="AV815" i="1"/>
  <c r="AU815" i="1"/>
  <c r="AT815" i="1"/>
  <c r="AS815" i="1"/>
  <c r="AR815" i="1"/>
  <c r="AQ815" i="1"/>
  <c r="AP815" i="1"/>
  <c r="AO815" i="1"/>
  <c r="AN815" i="1"/>
  <c r="AM815" i="1"/>
  <c r="AL815" i="1"/>
  <c r="BE814" i="1"/>
  <c r="BD814" i="1"/>
  <c r="BC814" i="1"/>
  <c r="BB814" i="1"/>
  <c r="BA814" i="1"/>
  <c r="AZ814" i="1"/>
  <c r="AY814" i="1"/>
  <c r="AX814" i="1"/>
  <c r="AW814" i="1"/>
  <c r="AV814" i="1"/>
  <c r="AU814" i="1"/>
  <c r="AT814" i="1"/>
  <c r="AS814" i="1"/>
  <c r="AR814" i="1"/>
  <c r="AQ814" i="1"/>
  <c r="AP814" i="1"/>
  <c r="AO814" i="1"/>
  <c r="AN814" i="1"/>
  <c r="AM814" i="1"/>
  <c r="AL814" i="1"/>
  <c r="BE813" i="1"/>
  <c r="BD813" i="1"/>
  <c r="BC813" i="1"/>
  <c r="BB813" i="1"/>
  <c r="BA813" i="1"/>
  <c r="AZ813" i="1"/>
  <c r="AY813" i="1"/>
  <c r="AX813" i="1"/>
  <c r="AW813" i="1"/>
  <c r="AV813" i="1"/>
  <c r="AU813" i="1"/>
  <c r="AT813" i="1"/>
  <c r="AS813" i="1"/>
  <c r="AR813" i="1"/>
  <c r="AQ813" i="1"/>
  <c r="AP813" i="1"/>
  <c r="AO813" i="1"/>
  <c r="AN813" i="1"/>
  <c r="AM813" i="1"/>
  <c r="AL813" i="1"/>
  <c r="BE812" i="1"/>
  <c r="BD812" i="1"/>
  <c r="BC812" i="1"/>
  <c r="BB812" i="1"/>
  <c r="BA812" i="1"/>
  <c r="AZ812" i="1"/>
  <c r="AY812" i="1"/>
  <c r="AX812" i="1"/>
  <c r="AW812" i="1"/>
  <c r="AV812" i="1"/>
  <c r="AU812" i="1"/>
  <c r="AT812" i="1"/>
  <c r="AS812" i="1"/>
  <c r="AR812" i="1"/>
  <c r="AQ812" i="1"/>
  <c r="AP812" i="1"/>
  <c r="AO812" i="1"/>
  <c r="AN812" i="1"/>
  <c r="AM812" i="1"/>
  <c r="AL812" i="1"/>
  <c r="BE811" i="1"/>
  <c r="BD811" i="1"/>
  <c r="BC811" i="1"/>
  <c r="BB811" i="1"/>
  <c r="BA811" i="1"/>
  <c r="AZ811" i="1"/>
  <c r="AY811" i="1"/>
  <c r="AX811" i="1"/>
  <c r="AW811" i="1"/>
  <c r="AV811" i="1"/>
  <c r="AU811" i="1"/>
  <c r="AT811" i="1"/>
  <c r="AS811" i="1"/>
  <c r="AR811" i="1"/>
  <c r="AQ811" i="1"/>
  <c r="AP811" i="1"/>
  <c r="AO811" i="1"/>
  <c r="AN811" i="1"/>
  <c r="AM811" i="1"/>
  <c r="AL811" i="1"/>
  <c r="BE810" i="1"/>
  <c r="BD810" i="1"/>
  <c r="BC810" i="1"/>
  <c r="BB810" i="1"/>
  <c r="BA810" i="1"/>
  <c r="AZ810" i="1"/>
  <c r="AY810" i="1"/>
  <c r="AX810" i="1"/>
  <c r="AW810" i="1"/>
  <c r="AV810" i="1"/>
  <c r="AU810" i="1"/>
  <c r="AT810" i="1"/>
  <c r="AS810" i="1"/>
  <c r="AR810" i="1"/>
  <c r="AQ810" i="1"/>
  <c r="AP810" i="1"/>
  <c r="AO810" i="1"/>
  <c r="AN810" i="1"/>
  <c r="AM810" i="1"/>
  <c r="AL810" i="1"/>
  <c r="BE809" i="1"/>
  <c r="BD809" i="1"/>
  <c r="BC809" i="1"/>
  <c r="BB809" i="1"/>
  <c r="BA809" i="1"/>
  <c r="AZ809" i="1"/>
  <c r="AY809" i="1"/>
  <c r="AX809" i="1"/>
  <c r="AW809" i="1"/>
  <c r="AV809" i="1"/>
  <c r="AU809" i="1"/>
  <c r="AT809" i="1"/>
  <c r="AS809" i="1"/>
  <c r="AR809" i="1"/>
  <c r="AQ809" i="1"/>
  <c r="AP809" i="1"/>
  <c r="AO809" i="1"/>
  <c r="AN809" i="1"/>
  <c r="AM809" i="1"/>
  <c r="AL809" i="1"/>
  <c r="BE808" i="1"/>
  <c r="BD808" i="1"/>
  <c r="BC808" i="1"/>
  <c r="BB808" i="1"/>
  <c r="BA808" i="1"/>
  <c r="AZ808" i="1"/>
  <c r="AY808" i="1"/>
  <c r="AX808" i="1"/>
  <c r="AW808" i="1"/>
  <c r="AV808" i="1"/>
  <c r="AU808" i="1"/>
  <c r="AT808" i="1"/>
  <c r="AS808" i="1"/>
  <c r="AR808" i="1"/>
  <c r="AQ808" i="1"/>
  <c r="AP808" i="1"/>
  <c r="AO808" i="1"/>
  <c r="AN808" i="1"/>
  <c r="AM808" i="1"/>
  <c r="AL808" i="1"/>
  <c r="BE807" i="1"/>
  <c r="BD807" i="1"/>
  <c r="BC807" i="1"/>
  <c r="BB807" i="1"/>
  <c r="BA807" i="1"/>
  <c r="AZ807" i="1"/>
  <c r="AY807" i="1"/>
  <c r="AX807" i="1"/>
  <c r="AW807" i="1"/>
  <c r="AV807" i="1"/>
  <c r="AU807" i="1"/>
  <c r="AT807" i="1"/>
  <c r="AS807" i="1"/>
  <c r="AR807" i="1"/>
  <c r="AQ807" i="1"/>
  <c r="AP807" i="1"/>
  <c r="AO807" i="1"/>
  <c r="AN807" i="1"/>
  <c r="AM807" i="1"/>
  <c r="AL807" i="1"/>
  <c r="BE806" i="1"/>
  <c r="BD806" i="1"/>
  <c r="BC806" i="1"/>
  <c r="BB806" i="1"/>
  <c r="BA806" i="1"/>
  <c r="AZ806" i="1"/>
  <c r="AY806" i="1"/>
  <c r="AX806" i="1"/>
  <c r="AW806" i="1"/>
  <c r="AV806" i="1"/>
  <c r="AU806" i="1"/>
  <c r="AT806" i="1"/>
  <c r="AS806" i="1"/>
  <c r="AR806" i="1"/>
  <c r="AQ806" i="1"/>
  <c r="AP806" i="1"/>
  <c r="AO806" i="1"/>
  <c r="AN806" i="1"/>
  <c r="AM806" i="1"/>
  <c r="AL806" i="1"/>
  <c r="BE805" i="1"/>
  <c r="BD805" i="1"/>
  <c r="BC805" i="1"/>
  <c r="BB805" i="1"/>
  <c r="BA805" i="1"/>
  <c r="AZ805" i="1"/>
  <c r="AY805" i="1"/>
  <c r="AX805" i="1"/>
  <c r="AW805" i="1"/>
  <c r="AV805" i="1"/>
  <c r="AU805" i="1"/>
  <c r="AT805" i="1"/>
  <c r="AS805" i="1"/>
  <c r="AR805" i="1"/>
  <c r="AQ805" i="1"/>
  <c r="AP805" i="1"/>
  <c r="AO805" i="1"/>
  <c r="AN805" i="1"/>
  <c r="AM805" i="1"/>
  <c r="AL805" i="1"/>
  <c r="BE804" i="1"/>
  <c r="BD804" i="1"/>
  <c r="BC804" i="1"/>
  <c r="BB804" i="1"/>
  <c r="BA804" i="1"/>
  <c r="AZ804" i="1"/>
  <c r="AY804" i="1"/>
  <c r="AX804" i="1"/>
  <c r="AW804" i="1"/>
  <c r="AV804" i="1"/>
  <c r="AU804" i="1"/>
  <c r="AT804" i="1"/>
  <c r="AS804" i="1"/>
  <c r="AR804" i="1"/>
  <c r="AQ804" i="1"/>
  <c r="AP804" i="1"/>
  <c r="AO804" i="1"/>
  <c r="AN804" i="1"/>
  <c r="AM804" i="1"/>
  <c r="AL804" i="1"/>
  <c r="BE803" i="1"/>
  <c r="BD803" i="1"/>
  <c r="BC803" i="1"/>
  <c r="BB803" i="1"/>
  <c r="BA803" i="1"/>
  <c r="AZ803" i="1"/>
  <c r="AY803" i="1"/>
  <c r="AX803" i="1"/>
  <c r="AW803" i="1"/>
  <c r="AV803" i="1"/>
  <c r="AU803" i="1"/>
  <c r="AT803" i="1"/>
  <c r="AS803" i="1"/>
  <c r="AR803" i="1"/>
  <c r="AQ803" i="1"/>
  <c r="AP803" i="1"/>
  <c r="AO803" i="1"/>
  <c r="AN803" i="1"/>
  <c r="AM803" i="1"/>
  <c r="AL803" i="1"/>
  <c r="BE802" i="1"/>
  <c r="BD802" i="1"/>
  <c r="BC802" i="1"/>
  <c r="BB802" i="1"/>
  <c r="BA802" i="1"/>
  <c r="AZ802" i="1"/>
  <c r="AY802" i="1"/>
  <c r="AX802" i="1"/>
  <c r="AW802" i="1"/>
  <c r="AV802" i="1"/>
  <c r="AU802" i="1"/>
  <c r="AT802" i="1"/>
  <c r="AS802" i="1"/>
  <c r="AR802" i="1"/>
  <c r="AQ802" i="1"/>
  <c r="AP802" i="1"/>
  <c r="AO802" i="1"/>
  <c r="AN802" i="1"/>
  <c r="AM802" i="1"/>
  <c r="AL802" i="1"/>
  <c r="BE801" i="1"/>
  <c r="BD801" i="1"/>
  <c r="BC801" i="1"/>
  <c r="BB801" i="1"/>
  <c r="BA801" i="1"/>
  <c r="AZ801" i="1"/>
  <c r="AY801" i="1"/>
  <c r="AX801" i="1"/>
  <c r="AW801" i="1"/>
  <c r="AV801" i="1"/>
  <c r="AU801" i="1"/>
  <c r="AT801" i="1"/>
  <c r="AS801" i="1"/>
  <c r="AR801" i="1"/>
  <c r="AQ801" i="1"/>
  <c r="AP801" i="1"/>
  <c r="AO801" i="1"/>
  <c r="AN801" i="1"/>
  <c r="AM801" i="1"/>
  <c r="AL801" i="1"/>
  <c r="BE800" i="1"/>
  <c r="BD800" i="1"/>
  <c r="BC800" i="1"/>
  <c r="BB800" i="1"/>
  <c r="BA800" i="1"/>
  <c r="AZ800" i="1"/>
  <c r="AY800" i="1"/>
  <c r="AX800" i="1"/>
  <c r="AW800" i="1"/>
  <c r="AV800" i="1"/>
  <c r="AU800" i="1"/>
  <c r="AT800" i="1"/>
  <c r="AS800" i="1"/>
  <c r="AR800" i="1"/>
  <c r="AQ800" i="1"/>
  <c r="AP800" i="1"/>
  <c r="AO800" i="1"/>
  <c r="AN800" i="1"/>
  <c r="AM800" i="1"/>
  <c r="AL800" i="1"/>
  <c r="BE799" i="1"/>
  <c r="BD799" i="1"/>
  <c r="BC799" i="1"/>
  <c r="BB799" i="1"/>
  <c r="BA799" i="1"/>
  <c r="AZ799" i="1"/>
  <c r="AY799" i="1"/>
  <c r="AX799" i="1"/>
  <c r="AW799" i="1"/>
  <c r="AV799" i="1"/>
  <c r="AU799" i="1"/>
  <c r="AT799" i="1"/>
  <c r="AS799" i="1"/>
  <c r="AR799" i="1"/>
  <c r="AQ799" i="1"/>
  <c r="AP799" i="1"/>
  <c r="AO799" i="1"/>
  <c r="AN799" i="1"/>
  <c r="AM799" i="1"/>
  <c r="AL799" i="1"/>
  <c r="BE798" i="1"/>
  <c r="BD798" i="1"/>
  <c r="BC798" i="1"/>
  <c r="BB798" i="1"/>
  <c r="BA798" i="1"/>
  <c r="AZ798" i="1"/>
  <c r="AY798" i="1"/>
  <c r="AX798" i="1"/>
  <c r="AW798" i="1"/>
  <c r="AV798" i="1"/>
  <c r="AU798" i="1"/>
  <c r="AT798" i="1"/>
  <c r="AS798" i="1"/>
  <c r="AR798" i="1"/>
  <c r="AQ798" i="1"/>
  <c r="AP798" i="1"/>
  <c r="AO798" i="1"/>
  <c r="AN798" i="1"/>
  <c r="AM798" i="1"/>
  <c r="AL798" i="1"/>
  <c r="BE797" i="1"/>
  <c r="BD797" i="1"/>
  <c r="BC797" i="1"/>
  <c r="BB797" i="1"/>
  <c r="BA797" i="1"/>
  <c r="AZ797" i="1"/>
  <c r="AY797" i="1"/>
  <c r="AX797" i="1"/>
  <c r="AW797" i="1"/>
  <c r="AV797" i="1"/>
  <c r="AU797" i="1"/>
  <c r="AT797" i="1"/>
  <c r="AS797" i="1"/>
  <c r="AR797" i="1"/>
  <c r="AQ797" i="1"/>
  <c r="AP797" i="1"/>
  <c r="AO797" i="1"/>
  <c r="AN797" i="1"/>
  <c r="AM797" i="1"/>
  <c r="AL797" i="1"/>
  <c r="BE796" i="1"/>
  <c r="BD796" i="1"/>
  <c r="BC796" i="1"/>
  <c r="BB796" i="1"/>
  <c r="BA796" i="1"/>
  <c r="AZ796" i="1"/>
  <c r="AY796" i="1"/>
  <c r="AX796" i="1"/>
  <c r="AW796" i="1"/>
  <c r="AV796" i="1"/>
  <c r="AU796" i="1"/>
  <c r="AT796" i="1"/>
  <c r="AS796" i="1"/>
  <c r="AR796" i="1"/>
  <c r="AQ796" i="1"/>
  <c r="AP796" i="1"/>
  <c r="AO796" i="1"/>
  <c r="AN796" i="1"/>
  <c r="AM796" i="1"/>
  <c r="AL796" i="1"/>
  <c r="BE795" i="1"/>
  <c r="BD795" i="1"/>
  <c r="BC795" i="1"/>
  <c r="BB795" i="1"/>
  <c r="BA795" i="1"/>
  <c r="AZ795" i="1"/>
  <c r="AY795" i="1"/>
  <c r="AX795" i="1"/>
  <c r="AW795" i="1"/>
  <c r="AV795" i="1"/>
  <c r="AU795" i="1"/>
  <c r="AT795" i="1"/>
  <c r="AS795" i="1"/>
  <c r="AR795" i="1"/>
  <c r="AQ795" i="1"/>
  <c r="AP795" i="1"/>
  <c r="AO795" i="1"/>
  <c r="AN795" i="1"/>
  <c r="AM795" i="1"/>
  <c r="AL795" i="1"/>
  <c r="BE794" i="1"/>
  <c r="BD794" i="1"/>
  <c r="BC794" i="1"/>
  <c r="BB794" i="1"/>
  <c r="BA794" i="1"/>
  <c r="AZ794" i="1"/>
  <c r="AY794" i="1"/>
  <c r="AX794" i="1"/>
  <c r="AW794" i="1"/>
  <c r="AV794" i="1"/>
  <c r="AU794" i="1"/>
  <c r="AT794" i="1"/>
  <c r="AS794" i="1"/>
  <c r="AR794" i="1"/>
  <c r="AQ794" i="1"/>
  <c r="AP794" i="1"/>
  <c r="AO794" i="1"/>
  <c r="AN794" i="1"/>
  <c r="AM794" i="1"/>
  <c r="AL794" i="1"/>
  <c r="BE793" i="1"/>
  <c r="BD793" i="1"/>
  <c r="BC793" i="1"/>
  <c r="BB793" i="1"/>
  <c r="BA793" i="1"/>
  <c r="AZ793" i="1"/>
  <c r="AY793" i="1"/>
  <c r="AX793" i="1"/>
  <c r="AW793" i="1"/>
  <c r="AV793" i="1"/>
  <c r="AU793" i="1"/>
  <c r="AT793" i="1"/>
  <c r="AS793" i="1"/>
  <c r="AR793" i="1"/>
  <c r="AQ793" i="1"/>
  <c r="AP793" i="1"/>
  <c r="AO793" i="1"/>
  <c r="AN793" i="1"/>
  <c r="AM793" i="1"/>
  <c r="AL793" i="1"/>
  <c r="BE792" i="1"/>
  <c r="BD792" i="1"/>
  <c r="BC792" i="1"/>
  <c r="BB792" i="1"/>
  <c r="BA792" i="1"/>
  <c r="AZ792" i="1"/>
  <c r="AY792" i="1"/>
  <c r="AX792" i="1"/>
  <c r="AW792" i="1"/>
  <c r="AV792" i="1"/>
  <c r="AU792" i="1"/>
  <c r="AT792" i="1"/>
  <c r="AS792" i="1"/>
  <c r="AR792" i="1"/>
  <c r="AQ792" i="1"/>
  <c r="AP792" i="1"/>
  <c r="AO792" i="1"/>
  <c r="AN792" i="1"/>
  <c r="AM792" i="1"/>
  <c r="AL792" i="1"/>
  <c r="BE791" i="1"/>
  <c r="BD791" i="1"/>
  <c r="BC791" i="1"/>
  <c r="BB791" i="1"/>
  <c r="BA791" i="1"/>
  <c r="AZ791" i="1"/>
  <c r="AY791" i="1"/>
  <c r="AX791" i="1"/>
  <c r="AW791" i="1"/>
  <c r="AV791" i="1"/>
  <c r="AU791" i="1"/>
  <c r="AT791" i="1"/>
  <c r="AS791" i="1"/>
  <c r="AR791" i="1"/>
  <c r="AQ791" i="1"/>
  <c r="AP791" i="1"/>
  <c r="AO791" i="1"/>
  <c r="AN791" i="1"/>
  <c r="AM791" i="1"/>
  <c r="AL791" i="1"/>
  <c r="BE790" i="1"/>
  <c r="BD790" i="1"/>
  <c r="BC790" i="1"/>
  <c r="BB790" i="1"/>
  <c r="BA790" i="1"/>
  <c r="AZ790" i="1"/>
  <c r="AY790" i="1"/>
  <c r="AX790" i="1"/>
  <c r="AW790" i="1"/>
  <c r="AV790" i="1"/>
  <c r="AU790" i="1"/>
  <c r="AT790" i="1"/>
  <c r="AS790" i="1"/>
  <c r="AR790" i="1"/>
  <c r="AQ790" i="1"/>
  <c r="AP790" i="1"/>
  <c r="AO790" i="1"/>
  <c r="AN790" i="1"/>
  <c r="AM790" i="1"/>
  <c r="AL790" i="1"/>
  <c r="BE789" i="1"/>
  <c r="BD789" i="1"/>
  <c r="BC789" i="1"/>
  <c r="BB789" i="1"/>
  <c r="BA789" i="1"/>
  <c r="AZ789" i="1"/>
  <c r="AY789" i="1"/>
  <c r="AX789" i="1"/>
  <c r="AW789" i="1"/>
  <c r="AV789" i="1"/>
  <c r="AU789" i="1"/>
  <c r="AT789" i="1"/>
  <c r="AS789" i="1"/>
  <c r="AR789" i="1"/>
  <c r="AQ789" i="1"/>
  <c r="AP789" i="1"/>
  <c r="AO789" i="1"/>
  <c r="AN789" i="1"/>
  <c r="AM789" i="1"/>
  <c r="AL789" i="1"/>
  <c r="BE788" i="1"/>
  <c r="BD788" i="1"/>
  <c r="BC788" i="1"/>
  <c r="BB788" i="1"/>
  <c r="BA788" i="1"/>
  <c r="AZ788" i="1"/>
  <c r="AY788" i="1"/>
  <c r="AX788" i="1"/>
  <c r="AW788" i="1"/>
  <c r="AV788" i="1"/>
  <c r="AU788" i="1"/>
  <c r="AT788" i="1"/>
  <c r="AS788" i="1"/>
  <c r="AR788" i="1"/>
  <c r="AQ788" i="1"/>
  <c r="AP788" i="1"/>
  <c r="AO788" i="1"/>
  <c r="AN788" i="1"/>
  <c r="AM788" i="1"/>
  <c r="AL788" i="1"/>
  <c r="BE787" i="1"/>
  <c r="BD787" i="1"/>
  <c r="BC787" i="1"/>
  <c r="BB787" i="1"/>
  <c r="BA787" i="1"/>
  <c r="AZ787" i="1"/>
  <c r="AY787" i="1"/>
  <c r="AX787" i="1"/>
  <c r="AW787" i="1"/>
  <c r="AV787" i="1"/>
  <c r="AU787" i="1"/>
  <c r="AT787" i="1"/>
  <c r="AS787" i="1"/>
  <c r="AR787" i="1"/>
  <c r="AQ787" i="1"/>
  <c r="AP787" i="1"/>
  <c r="AO787" i="1"/>
  <c r="AN787" i="1"/>
  <c r="AM787" i="1"/>
  <c r="AL787" i="1"/>
  <c r="BE786" i="1"/>
  <c r="BD786" i="1"/>
  <c r="BC786" i="1"/>
  <c r="BB786" i="1"/>
  <c r="BA786" i="1"/>
  <c r="AZ786" i="1"/>
  <c r="AY786" i="1"/>
  <c r="AX786" i="1"/>
  <c r="AW786" i="1"/>
  <c r="AV786" i="1"/>
  <c r="AU786" i="1"/>
  <c r="AT786" i="1"/>
  <c r="AS786" i="1"/>
  <c r="AR786" i="1"/>
  <c r="AQ786" i="1"/>
  <c r="AP786" i="1"/>
  <c r="AO786" i="1"/>
  <c r="AN786" i="1"/>
  <c r="AM786" i="1"/>
  <c r="AL786" i="1"/>
  <c r="BE785" i="1"/>
  <c r="BD785" i="1"/>
  <c r="BC785" i="1"/>
  <c r="BB785" i="1"/>
  <c r="BA785" i="1"/>
  <c r="AZ785" i="1"/>
  <c r="AY785" i="1"/>
  <c r="AX785" i="1"/>
  <c r="AW785" i="1"/>
  <c r="AV785" i="1"/>
  <c r="AU785" i="1"/>
  <c r="AT785" i="1"/>
  <c r="AS785" i="1"/>
  <c r="AR785" i="1"/>
  <c r="AQ785" i="1"/>
  <c r="AP785" i="1"/>
  <c r="AO785" i="1"/>
  <c r="AN785" i="1"/>
  <c r="AM785" i="1"/>
  <c r="AL785" i="1"/>
  <c r="BE784" i="1"/>
  <c r="BD784" i="1"/>
  <c r="BC784" i="1"/>
  <c r="BB784" i="1"/>
  <c r="BA784" i="1"/>
  <c r="AZ784" i="1"/>
  <c r="AY784" i="1"/>
  <c r="AX784" i="1"/>
  <c r="AW784" i="1"/>
  <c r="AV784" i="1"/>
  <c r="AU784" i="1"/>
  <c r="AT784" i="1"/>
  <c r="AS784" i="1"/>
  <c r="AR784" i="1"/>
  <c r="AQ784" i="1"/>
  <c r="AP784" i="1"/>
  <c r="AO784" i="1"/>
  <c r="AN784" i="1"/>
  <c r="AM784" i="1"/>
  <c r="AL784" i="1"/>
  <c r="BE783" i="1"/>
  <c r="BD783" i="1"/>
  <c r="BC783" i="1"/>
  <c r="BB783" i="1"/>
  <c r="BA783" i="1"/>
  <c r="AZ783" i="1"/>
  <c r="AY783" i="1"/>
  <c r="AX783" i="1"/>
  <c r="AW783" i="1"/>
  <c r="AV783" i="1"/>
  <c r="AU783" i="1"/>
  <c r="AT783" i="1"/>
  <c r="AS783" i="1"/>
  <c r="AR783" i="1"/>
  <c r="AQ783" i="1"/>
  <c r="AP783" i="1"/>
  <c r="AO783" i="1"/>
  <c r="AN783" i="1"/>
  <c r="AM783" i="1"/>
  <c r="AL783" i="1"/>
  <c r="BE782" i="1"/>
  <c r="BD782" i="1"/>
  <c r="BC782" i="1"/>
  <c r="BB782" i="1"/>
  <c r="BA782" i="1"/>
  <c r="AZ782" i="1"/>
  <c r="AY782" i="1"/>
  <c r="AX782" i="1"/>
  <c r="AW782" i="1"/>
  <c r="AV782" i="1"/>
  <c r="AU782" i="1"/>
  <c r="AT782" i="1"/>
  <c r="AS782" i="1"/>
  <c r="AR782" i="1"/>
  <c r="AQ782" i="1"/>
  <c r="AP782" i="1"/>
  <c r="AO782" i="1"/>
  <c r="AN782" i="1"/>
  <c r="AM782" i="1"/>
  <c r="AL782" i="1"/>
  <c r="BE781" i="1"/>
  <c r="BD781" i="1"/>
  <c r="BC781" i="1"/>
  <c r="BB781" i="1"/>
  <c r="BA781" i="1"/>
  <c r="AZ781" i="1"/>
  <c r="AY781" i="1"/>
  <c r="AX781" i="1"/>
  <c r="AW781" i="1"/>
  <c r="AV781" i="1"/>
  <c r="AU781" i="1"/>
  <c r="AT781" i="1"/>
  <c r="AS781" i="1"/>
  <c r="AR781" i="1"/>
  <c r="AQ781" i="1"/>
  <c r="AP781" i="1"/>
  <c r="AO781" i="1"/>
  <c r="AN781" i="1"/>
  <c r="AM781" i="1"/>
  <c r="AL781" i="1"/>
  <c r="BE780" i="1"/>
  <c r="BD780" i="1"/>
  <c r="BC780" i="1"/>
  <c r="BB780" i="1"/>
  <c r="BA780" i="1"/>
  <c r="AZ780" i="1"/>
  <c r="AY780" i="1"/>
  <c r="AX780" i="1"/>
  <c r="AW780" i="1"/>
  <c r="AV780" i="1"/>
  <c r="AU780" i="1"/>
  <c r="AT780" i="1"/>
  <c r="AS780" i="1"/>
  <c r="AR780" i="1"/>
  <c r="AQ780" i="1"/>
  <c r="AP780" i="1"/>
  <c r="AO780" i="1"/>
  <c r="AN780" i="1"/>
  <c r="AM780" i="1"/>
  <c r="AL780" i="1"/>
  <c r="BE779" i="1"/>
  <c r="BD779" i="1"/>
  <c r="BC779" i="1"/>
  <c r="BB779" i="1"/>
  <c r="BA779" i="1"/>
  <c r="AZ779" i="1"/>
  <c r="AY779" i="1"/>
  <c r="AX779" i="1"/>
  <c r="AW779" i="1"/>
  <c r="AV779" i="1"/>
  <c r="AU779" i="1"/>
  <c r="AT779" i="1"/>
  <c r="AS779" i="1"/>
  <c r="AR779" i="1"/>
  <c r="AQ779" i="1"/>
  <c r="AP779" i="1"/>
  <c r="AO779" i="1"/>
  <c r="AN779" i="1"/>
  <c r="AM779" i="1"/>
  <c r="AL779" i="1"/>
  <c r="BE778" i="1"/>
  <c r="BD778" i="1"/>
  <c r="BC778" i="1"/>
  <c r="BB778" i="1"/>
  <c r="BA778" i="1"/>
  <c r="AZ778" i="1"/>
  <c r="AY778" i="1"/>
  <c r="AX778" i="1"/>
  <c r="AW778" i="1"/>
  <c r="AV778" i="1"/>
  <c r="AU778" i="1"/>
  <c r="AT778" i="1"/>
  <c r="AS778" i="1"/>
  <c r="AR778" i="1"/>
  <c r="AQ778" i="1"/>
  <c r="AP778" i="1"/>
  <c r="AO778" i="1"/>
  <c r="AN778" i="1"/>
  <c r="AM778" i="1"/>
  <c r="AL778" i="1"/>
  <c r="BE777" i="1"/>
  <c r="BD777" i="1"/>
  <c r="BC777" i="1"/>
  <c r="BB777" i="1"/>
  <c r="BA777" i="1"/>
  <c r="AZ777" i="1"/>
  <c r="AY777" i="1"/>
  <c r="AX777" i="1"/>
  <c r="AW777" i="1"/>
  <c r="AV777" i="1"/>
  <c r="AU777" i="1"/>
  <c r="AT777" i="1"/>
  <c r="AS777" i="1"/>
  <c r="AR777" i="1"/>
  <c r="AQ777" i="1"/>
  <c r="AP777" i="1"/>
  <c r="AO777" i="1"/>
  <c r="AN777" i="1"/>
  <c r="AM777" i="1"/>
  <c r="AL777" i="1"/>
  <c r="BE776" i="1"/>
  <c r="BD776" i="1"/>
  <c r="BC776" i="1"/>
  <c r="BB776" i="1"/>
  <c r="BA776" i="1"/>
  <c r="AZ776" i="1"/>
  <c r="AY776" i="1"/>
  <c r="AX776" i="1"/>
  <c r="AW776" i="1"/>
  <c r="AV776" i="1"/>
  <c r="AU776" i="1"/>
  <c r="AT776" i="1"/>
  <c r="AS776" i="1"/>
  <c r="AR776" i="1"/>
  <c r="AQ776" i="1"/>
  <c r="AP776" i="1"/>
  <c r="AO776" i="1"/>
  <c r="AN776" i="1"/>
  <c r="AM776" i="1"/>
  <c r="AL776" i="1"/>
  <c r="BE775" i="1"/>
  <c r="BD775" i="1"/>
  <c r="BC775" i="1"/>
  <c r="BB775" i="1"/>
  <c r="BA775" i="1"/>
  <c r="AZ775" i="1"/>
  <c r="AY775" i="1"/>
  <c r="AX775" i="1"/>
  <c r="AW775" i="1"/>
  <c r="AV775" i="1"/>
  <c r="AU775" i="1"/>
  <c r="AT775" i="1"/>
  <c r="AS775" i="1"/>
  <c r="AR775" i="1"/>
  <c r="AQ775" i="1"/>
  <c r="AP775" i="1"/>
  <c r="AO775" i="1"/>
  <c r="AN775" i="1"/>
  <c r="AM775" i="1"/>
  <c r="AL775" i="1"/>
  <c r="BE774" i="1"/>
  <c r="BD774" i="1"/>
  <c r="BC774" i="1"/>
  <c r="BB774" i="1"/>
  <c r="BA774" i="1"/>
  <c r="AZ774" i="1"/>
  <c r="AY774" i="1"/>
  <c r="AX774" i="1"/>
  <c r="AW774" i="1"/>
  <c r="AV774" i="1"/>
  <c r="AU774" i="1"/>
  <c r="AT774" i="1"/>
  <c r="AS774" i="1"/>
  <c r="AR774" i="1"/>
  <c r="AQ774" i="1"/>
  <c r="AP774" i="1"/>
  <c r="AO774" i="1"/>
  <c r="AN774" i="1"/>
  <c r="AM774" i="1"/>
  <c r="AL774" i="1"/>
  <c r="BE773" i="1"/>
  <c r="BD773" i="1"/>
  <c r="BC773" i="1"/>
  <c r="BB773" i="1"/>
  <c r="BA773" i="1"/>
  <c r="AZ773" i="1"/>
  <c r="AY773" i="1"/>
  <c r="AX773" i="1"/>
  <c r="AW773" i="1"/>
  <c r="AV773" i="1"/>
  <c r="AU773" i="1"/>
  <c r="AT773" i="1"/>
  <c r="AS773" i="1"/>
  <c r="AR773" i="1"/>
  <c r="AQ773" i="1"/>
  <c r="AP773" i="1"/>
  <c r="AO773" i="1"/>
  <c r="AN773" i="1"/>
  <c r="AM773" i="1"/>
  <c r="AL773" i="1"/>
  <c r="BE772" i="1"/>
  <c r="BD772" i="1"/>
  <c r="BC772" i="1"/>
  <c r="BB772" i="1"/>
  <c r="BA772" i="1"/>
  <c r="AZ772" i="1"/>
  <c r="AY772" i="1"/>
  <c r="AX772" i="1"/>
  <c r="AW772" i="1"/>
  <c r="AV772" i="1"/>
  <c r="AU772" i="1"/>
  <c r="AT772" i="1"/>
  <c r="AS772" i="1"/>
  <c r="AR772" i="1"/>
  <c r="AQ772" i="1"/>
  <c r="AP772" i="1"/>
  <c r="AO772" i="1"/>
  <c r="AN772" i="1"/>
  <c r="AM772" i="1"/>
  <c r="AL772" i="1"/>
  <c r="BE771" i="1"/>
  <c r="BD771" i="1"/>
  <c r="BC771" i="1"/>
  <c r="BB771" i="1"/>
  <c r="BA771" i="1"/>
  <c r="AZ771" i="1"/>
  <c r="AY771" i="1"/>
  <c r="AX771" i="1"/>
  <c r="AW771" i="1"/>
  <c r="AV771" i="1"/>
  <c r="AU771" i="1"/>
  <c r="AT771" i="1"/>
  <c r="AS771" i="1"/>
  <c r="AR771" i="1"/>
  <c r="AQ771" i="1"/>
  <c r="AP771" i="1"/>
  <c r="AO771" i="1"/>
  <c r="AN771" i="1"/>
  <c r="AM771" i="1"/>
  <c r="AL771" i="1"/>
  <c r="BE770" i="1"/>
  <c r="BD770" i="1"/>
  <c r="BC770" i="1"/>
  <c r="BB770" i="1"/>
  <c r="BA770" i="1"/>
  <c r="AZ770" i="1"/>
  <c r="AY770" i="1"/>
  <c r="AX770" i="1"/>
  <c r="AW770" i="1"/>
  <c r="AV770" i="1"/>
  <c r="AU770" i="1"/>
  <c r="AT770" i="1"/>
  <c r="AS770" i="1"/>
  <c r="AR770" i="1"/>
  <c r="AQ770" i="1"/>
  <c r="AP770" i="1"/>
  <c r="AO770" i="1"/>
  <c r="AN770" i="1"/>
  <c r="AM770" i="1"/>
  <c r="AL770" i="1"/>
  <c r="BE769" i="1"/>
  <c r="BD769" i="1"/>
  <c r="BC769" i="1"/>
  <c r="BB769" i="1"/>
  <c r="BA769" i="1"/>
  <c r="AZ769" i="1"/>
  <c r="AY769" i="1"/>
  <c r="AX769" i="1"/>
  <c r="AW769" i="1"/>
  <c r="AV769" i="1"/>
  <c r="AU769" i="1"/>
  <c r="AT769" i="1"/>
  <c r="AS769" i="1"/>
  <c r="AR769" i="1"/>
  <c r="AQ769" i="1"/>
  <c r="AP769" i="1"/>
  <c r="AO769" i="1"/>
  <c r="AN769" i="1"/>
  <c r="AM769" i="1"/>
  <c r="AL769" i="1"/>
  <c r="BE768" i="1"/>
  <c r="BD768" i="1"/>
  <c r="BC768" i="1"/>
  <c r="BB768" i="1"/>
  <c r="BA768" i="1"/>
  <c r="AZ768" i="1"/>
  <c r="AY768" i="1"/>
  <c r="AX768" i="1"/>
  <c r="AW768" i="1"/>
  <c r="AV768" i="1"/>
  <c r="AU768" i="1"/>
  <c r="AT768" i="1"/>
  <c r="AS768" i="1"/>
  <c r="AR768" i="1"/>
  <c r="AQ768" i="1"/>
  <c r="AP768" i="1"/>
  <c r="AO768" i="1"/>
  <c r="AN768" i="1"/>
  <c r="AM768" i="1"/>
  <c r="AL768" i="1"/>
  <c r="BE767" i="1"/>
  <c r="BD767" i="1"/>
  <c r="BC767" i="1"/>
  <c r="BB767" i="1"/>
  <c r="BA767" i="1"/>
  <c r="AZ767" i="1"/>
  <c r="AY767" i="1"/>
  <c r="AX767" i="1"/>
  <c r="AW767" i="1"/>
  <c r="AV767" i="1"/>
  <c r="AU767" i="1"/>
  <c r="AT767" i="1"/>
  <c r="AS767" i="1"/>
  <c r="AR767" i="1"/>
  <c r="AQ767" i="1"/>
  <c r="AP767" i="1"/>
  <c r="AO767" i="1"/>
  <c r="AN767" i="1"/>
  <c r="AM767" i="1"/>
  <c r="AL767" i="1"/>
  <c r="BE766" i="1"/>
  <c r="BD766" i="1"/>
  <c r="BC766" i="1"/>
  <c r="BB766" i="1"/>
  <c r="BA766" i="1"/>
  <c r="AZ766" i="1"/>
  <c r="AY766" i="1"/>
  <c r="AX766" i="1"/>
  <c r="AW766" i="1"/>
  <c r="AV766" i="1"/>
  <c r="AU766" i="1"/>
  <c r="AT766" i="1"/>
  <c r="AS766" i="1"/>
  <c r="AR766" i="1"/>
  <c r="AQ766" i="1"/>
  <c r="AP766" i="1"/>
  <c r="AO766" i="1"/>
  <c r="AN766" i="1"/>
  <c r="AM766" i="1"/>
  <c r="AL766" i="1"/>
  <c r="BE765" i="1"/>
  <c r="BD765" i="1"/>
  <c r="BC765" i="1"/>
  <c r="BB765" i="1"/>
  <c r="BA765" i="1"/>
  <c r="AZ765" i="1"/>
  <c r="AY765" i="1"/>
  <c r="AX765" i="1"/>
  <c r="AW765" i="1"/>
  <c r="AV765" i="1"/>
  <c r="AU765" i="1"/>
  <c r="AT765" i="1"/>
  <c r="AS765" i="1"/>
  <c r="AR765" i="1"/>
  <c r="AQ765" i="1"/>
  <c r="AP765" i="1"/>
  <c r="AO765" i="1"/>
  <c r="AN765" i="1"/>
  <c r="AM765" i="1"/>
  <c r="AL765" i="1"/>
  <c r="BE764" i="1"/>
  <c r="BD764" i="1"/>
  <c r="BC764" i="1"/>
  <c r="BB764" i="1"/>
  <c r="BA764" i="1"/>
  <c r="AZ764" i="1"/>
  <c r="AY764" i="1"/>
  <c r="AX764" i="1"/>
  <c r="AW764" i="1"/>
  <c r="AV764" i="1"/>
  <c r="AU764" i="1"/>
  <c r="AT764" i="1"/>
  <c r="AS764" i="1"/>
  <c r="AR764" i="1"/>
  <c r="AQ764" i="1"/>
  <c r="AP764" i="1"/>
  <c r="AO764" i="1"/>
  <c r="AN764" i="1"/>
  <c r="AM764" i="1"/>
  <c r="AL764" i="1"/>
  <c r="BE763" i="1"/>
  <c r="BD763" i="1"/>
  <c r="BC763" i="1"/>
  <c r="BB763" i="1"/>
  <c r="BA763" i="1"/>
  <c r="AZ763" i="1"/>
  <c r="AY763" i="1"/>
  <c r="AX763" i="1"/>
  <c r="AW763" i="1"/>
  <c r="AV763" i="1"/>
  <c r="AU763" i="1"/>
  <c r="AT763" i="1"/>
  <c r="AS763" i="1"/>
  <c r="AR763" i="1"/>
  <c r="AQ763" i="1"/>
  <c r="AP763" i="1"/>
  <c r="AO763" i="1"/>
  <c r="AN763" i="1"/>
  <c r="AM763" i="1"/>
  <c r="AL763" i="1"/>
  <c r="BE762" i="1"/>
  <c r="BD762" i="1"/>
  <c r="BC762" i="1"/>
  <c r="BB762" i="1"/>
  <c r="BA762" i="1"/>
  <c r="AZ762" i="1"/>
  <c r="AY762" i="1"/>
  <c r="AX762" i="1"/>
  <c r="AW762" i="1"/>
  <c r="AV762" i="1"/>
  <c r="AU762" i="1"/>
  <c r="AT762" i="1"/>
  <c r="AS762" i="1"/>
  <c r="AR762" i="1"/>
  <c r="AQ762" i="1"/>
  <c r="AP762" i="1"/>
  <c r="AO762" i="1"/>
  <c r="AN762" i="1"/>
  <c r="AM762" i="1"/>
  <c r="AL762" i="1"/>
  <c r="BE761" i="1"/>
  <c r="BD761" i="1"/>
  <c r="BC761" i="1"/>
  <c r="BB761" i="1"/>
  <c r="BA761" i="1"/>
  <c r="AZ761" i="1"/>
  <c r="AY761" i="1"/>
  <c r="AX761" i="1"/>
  <c r="AW761" i="1"/>
  <c r="AV761" i="1"/>
  <c r="AU761" i="1"/>
  <c r="AT761" i="1"/>
  <c r="AS761" i="1"/>
  <c r="AR761" i="1"/>
  <c r="AQ761" i="1"/>
  <c r="AP761" i="1"/>
  <c r="AO761" i="1"/>
  <c r="AN761" i="1"/>
  <c r="AM761" i="1"/>
  <c r="AL761" i="1"/>
  <c r="BE760" i="1"/>
  <c r="BD760" i="1"/>
  <c r="BC760" i="1"/>
  <c r="BB760" i="1"/>
  <c r="BA760" i="1"/>
  <c r="AZ760" i="1"/>
  <c r="AY760" i="1"/>
  <c r="AX760" i="1"/>
  <c r="AW760" i="1"/>
  <c r="AV760" i="1"/>
  <c r="AU760" i="1"/>
  <c r="AT760" i="1"/>
  <c r="AS760" i="1"/>
  <c r="AR760" i="1"/>
  <c r="AQ760" i="1"/>
  <c r="AP760" i="1"/>
  <c r="AO760" i="1"/>
  <c r="AN760" i="1"/>
  <c r="AM760" i="1"/>
  <c r="AL760" i="1"/>
  <c r="BE759" i="1"/>
  <c r="BD759" i="1"/>
  <c r="BC759" i="1"/>
  <c r="BB759" i="1"/>
  <c r="BA759" i="1"/>
  <c r="AZ759" i="1"/>
  <c r="AY759" i="1"/>
  <c r="AX759" i="1"/>
  <c r="AW759" i="1"/>
  <c r="AV759" i="1"/>
  <c r="AU759" i="1"/>
  <c r="AT759" i="1"/>
  <c r="AS759" i="1"/>
  <c r="AR759" i="1"/>
  <c r="AQ759" i="1"/>
  <c r="AP759" i="1"/>
  <c r="AO759" i="1"/>
  <c r="AN759" i="1"/>
  <c r="AM759" i="1"/>
  <c r="AL759" i="1"/>
  <c r="BE758" i="1"/>
  <c r="BD758" i="1"/>
  <c r="BC758" i="1"/>
  <c r="BB758" i="1"/>
  <c r="BA758" i="1"/>
  <c r="AZ758" i="1"/>
  <c r="AY758" i="1"/>
  <c r="AX758" i="1"/>
  <c r="AW758" i="1"/>
  <c r="AV758" i="1"/>
  <c r="AU758" i="1"/>
  <c r="AT758" i="1"/>
  <c r="AS758" i="1"/>
  <c r="AR758" i="1"/>
  <c r="AQ758" i="1"/>
  <c r="AP758" i="1"/>
  <c r="AO758" i="1"/>
  <c r="AN758" i="1"/>
  <c r="AM758" i="1"/>
  <c r="AL758" i="1"/>
  <c r="BE757" i="1"/>
  <c r="BD757" i="1"/>
  <c r="BC757" i="1"/>
  <c r="BB757" i="1"/>
  <c r="BA757" i="1"/>
  <c r="AZ757" i="1"/>
  <c r="AY757" i="1"/>
  <c r="AX757" i="1"/>
  <c r="AW757" i="1"/>
  <c r="AV757" i="1"/>
  <c r="AU757" i="1"/>
  <c r="AT757" i="1"/>
  <c r="AS757" i="1"/>
  <c r="AR757" i="1"/>
  <c r="AQ757" i="1"/>
  <c r="AP757" i="1"/>
  <c r="AO757" i="1"/>
  <c r="AN757" i="1"/>
  <c r="AM757" i="1"/>
  <c r="AL757" i="1"/>
  <c r="BE756" i="1"/>
  <c r="BD756" i="1"/>
  <c r="BC756" i="1"/>
  <c r="BB756" i="1"/>
  <c r="BA756" i="1"/>
  <c r="AZ756" i="1"/>
  <c r="AY756" i="1"/>
  <c r="AX756" i="1"/>
  <c r="AW756" i="1"/>
  <c r="AV756" i="1"/>
  <c r="AU756" i="1"/>
  <c r="AT756" i="1"/>
  <c r="AS756" i="1"/>
  <c r="AR756" i="1"/>
  <c r="AQ756" i="1"/>
  <c r="AP756" i="1"/>
  <c r="AO756" i="1"/>
  <c r="AN756" i="1"/>
  <c r="AM756" i="1"/>
  <c r="AL756" i="1"/>
  <c r="BE755" i="1"/>
  <c r="BD755" i="1"/>
  <c r="BC755" i="1"/>
  <c r="BB755" i="1"/>
  <c r="BA755" i="1"/>
  <c r="AZ755" i="1"/>
  <c r="AY755" i="1"/>
  <c r="AX755" i="1"/>
  <c r="AW755" i="1"/>
  <c r="AV755" i="1"/>
  <c r="AU755" i="1"/>
  <c r="AT755" i="1"/>
  <c r="AS755" i="1"/>
  <c r="AR755" i="1"/>
  <c r="AQ755" i="1"/>
  <c r="AP755" i="1"/>
  <c r="AO755" i="1"/>
  <c r="AN755" i="1"/>
  <c r="AM755" i="1"/>
  <c r="AL755" i="1"/>
  <c r="BE754" i="1"/>
  <c r="BD754" i="1"/>
  <c r="BC754" i="1"/>
  <c r="BB754" i="1"/>
  <c r="BA754" i="1"/>
  <c r="AZ754" i="1"/>
  <c r="AY754" i="1"/>
  <c r="AX754" i="1"/>
  <c r="AW754" i="1"/>
  <c r="AV754" i="1"/>
  <c r="AU754" i="1"/>
  <c r="AT754" i="1"/>
  <c r="AS754" i="1"/>
  <c r="AR754" i="1"/>
  <c r="AQ754" i="1"/>
  <c r="AP754" i="1"/>
  <c r="AO754" i="1"/>
  <c r="AN754" i="1"/>
  <c r="AM754" i="1"/>
  <c r="AL754" i="1"/>
  <c r="BE753" i="1"/>
  <c r="BD753" i="1"/>
  <c r="BC753" i="1"/>
  <c r="BB753" i="1"/>
  <c r="BA753" i="1"/>
  <c r="AZ753" i="1"/>
  <c r="AY753" i="1"/>
  <c r="AX753" i="1"/>
  <c r="AW753" i="1"/>
  <c r="AV753" i="1"/>
  <c r="AU753" i="1"/>
  <c r="AT753" i="1"/>
  <c r="AS753" i="1"/>
  <c r="AR753" i="1"/>
  <c r="AQ753" i="1"/>
  <c r="AP753" i="1"/>
  <c r="AO753" i="1"/>
  <c r="AN753" i="1"/>
  <c r="AM753" i="1"/>
  <c r="AL753" i="1"/>
  <c r="BE752" i="1"/>
  <c r="BD752" i="1"/>
  <c r="BC752" i="1"/>
  <c r="BB752" i="1"/>
  <c r="BA752" i="1"/>
  <c r="AZ752" i="1"/>
  <c r="AY752" i="1"/>
  <c r="AX752" i="1"/>
  <c r="AW752" i="1"/>
  <c r="AV752" i="1"/>
  <c r="AU752" i="1"/>
  <c r="AT752" i="1"/>
  <c r="AS752" i="1"/>
  <c r="AR752" i="1"/>
  <c r="AQ752" i="1"/>
  <c r="AP752" i="1"/>
  <c r="AO752" i="1"/>
  <c r="AN752" i="1"/>
  <c r="AM752" i="1"/>
  <c r="AL752" i="1"/>
  <c r="BE751" i="1"/>
  <c r="BD751" i="1"/>
  <c r="BC751" i="1"/>
  <c r="BB751" i="1"/>
  <c r="BA751" i="1"/>
  <c r="AZ751" i="1"/>
  <c r="AY751" i="1"/>
  <c r="AX751" i="1"/>
  <c r="AW751" i="1"/>
  <c r="AV751" i="1"/>
  <c r="AU751" i="1"/>
  <c r="AT751" i="1"/>
  <c r="AS751" i="1"/>
  <c r="AR751" i="1"/>
  <c r="AQ751" i="1"/>
  <c r="AP751" i="1"/>
  <c r="AO751" i="1"/>
  <c r="AN751" i="1"/>
  <c r="AM751" i="1"/>
  <c r="AL751" i="1"/>
  <c r="BE750" i="1"/>
  <c r="BD750" i="1"/>
  <c r="BC750" i="1"/>
  <c r="BB750" i="1"/>
  <c r="BA750" i="1"/>
  <c r="AZ750" i="1"/>
  <c r="AY750" i="1"/>
  <c r="AX750" i="1"/>
  <c r="AW750" i="1"/>
  <c r="AV750" i="1"/>
  <c r="AU750" i="1"/>
  <c r="AT750" i="1"/>
  <c r="AS750" i="1"/>
  <c r="AR750" i="1"/>
  <c r="AQ750" i="1"/>
  <c r="AP750" i="1"/>
  <c r="AO750" i="1"/>
  <c r="AN750" i="1"/>
  <c r="AM750" i="1"/>
  <c r="AL750" i="1"/>
  <c r="BE749" i="1"/>
  <c r="BD749" i="1"/>
  <c r="BC749" i="1"/>
  <c r="BB749" i="1"/>
  <c r="BA749" i="1"/>
  <c r="AZ749" i="1"/>
  <c r="AY749" i="1"/>
  <c r="AX749" i="1"/>
  <c r="AW749" i="1"/>
  <c r="AV749" i="1"/>
  <c r="AU749" i="1"/>
  <c r="AT749" i="1"/>
  <c r="AS749" i="1"/>
  <c r="AR749" i="1"/>
  <c r="AQ749" i="1"/>
  <c r="AP749" i="1"/>
  <c r="AO749" i="1"/>
  <c r="AN749" i="1"/>
  <c r="AM749" i="1"/>
  <c r="AL749" i="1"/>
  <c r="BE748" i="1"/>
  <c r="BD748" i="1"/>
  <c r="BC748" i="1"/>
  <c r="BB748" i="1"/>
  <c r="BA748" i="1"/>
  <c r="AZ748" i="1"/>
  <c r="AY748" i="1"/>
  <c r="AX748" i="1"/>
  <c r="AW748" i="1"/>
  <c r="AV748" i="1"/>
  <c r="AU748" i="1"/>
  <c r="AT748" i="1"/>
  <c r="AS748" i="1"/>
  <c r="AR748" i="1"/>
  <c r="AQ748" i="1"/>
  <c r="AP748" i="1"/>
  <c r="AO748" i="1"/>
  <c r="AN748" i="1"/>
  <c r="AM748" i="1"/>
  <c r="AL748" i="1"/>
  <c r="BE747" i="1"/>
  <c r="BD747" i="1"/>
  <c r="BC747" i="1"/>
  <c r="BB747" i="1"/>
  <c r="BA747" i="1"/>
  <c r="AZ747" i="1"/>
  <c r="AY747" i="1"/>
  <c r="AX747" i="1"/>
  <c r="AW747" i="1"/>
  <c r="AV747" i="1"/>
  <c r="AU747" i="1"/>
  <c r="AT747" i="1"/>
  <c r="AS747" i="1"/>
  <c r="AR747" i="1"/>
  <c r="AQ747" i="1"/>
  <c r="AP747" i="1"/>
  <c r="AO747" i="1"/>
  <c r="AN747" i="1"/>
  <c r="AM747" i="1"/>
  <c r="AL747" i="1"/>
  <c r="BE746" i="1"/>
  <c r="BD746" i="1"/>
  <c r="BC746" i="1"/>
  <c r="BB746" i="1"/>
  <c r="BA746" i="1"/>
  <c r="AZ746" i="1"/>
  <c r="AY746" i="1"/>
  <c r="AX746" i="1"/>
  <c r="AW746" i="1"/>
  <c r="AV746" i="1"/>
  <c r="AU746" i="1"/>
  <c r="AT746" i="1"/>
  <c r="AS746" i="1"/>
  <c r="AR746" i="1"/>
  <c r="AQ746" i="1"/>
  <c r="AP746" i="1"/>
  <c r="AO746" i="1"/>
  <c r="AN746" i="1"/>
  <c r="AM746" i="1"/>
  <c r="AL746" i="1"/>
  <c r="BE745" i="1"/>
  <c r="BD745" i="1"/>
  <c r="BC745" i="1"/>
  <c r="BB745" i="1"/>
  <c r="BA745" i="1"/>
  <c r="AZ745" i="1"/>
  <c r="AY745" i="1"/>
  <c r="AX745" i="1"/>
  <c r="AW745" i="1"/>
  <c r="AV745" i="1"/>
  <c r="AU745" i="1"/>
  <c r="AT745" i="1"/>
  <c r="AS745" i="1"/>
  <c r="AR745" i="1"/>
  <c r="AQ745" i="1"/>
  <c r="AP745" i="1"/>
  <c r="AO745" i="1"/>
  <c r="AN745" i="1"/>
  <c r="AM745" i="1"/>
  <c r="AL745" i="1"/>
  <c r="BE744" i="1"/>
  <c r="BD744" i="1"/>
  <c r="BC744" i="1"/>
  <c r="BB744" i="1"/>
  <c r="BA744" i="1"/>
  <c r="AZ744" i="1"/>
  <c r="AY744" i="1"/>
  <c r="AX744" i="1"/>
  <c r="AW744" i="1"/>
  <c r="AV744" i="1"/>
  <c r="AU744" i="1"/>
  <c r="AT744" i="1"/>
  <c r="AS744" i="1"/>
  <c r="AR744" i="1"/>
  <c r="AQ744" i="1"/>
  <c r="AP744" i="1"/>
  <c r="AO744" i="1"/>
  <c r="AN744" i="1"/>
  <c r="AM744" i="1"/>
  <c r="AL744" i="1"/>
  <c r="BE743" i="1"/>
  <c r="BD743" i="1"/>
  <c r="BC743" i="1"/>
  <c r="BB743" i="1"/>
  <c r="BA743" i="1"/>
  <c r="AZ743" i="1"/>
  <c r="AY743" i="1"/>
  <c r="AX743" i="1"/>
  <c r="AW743" i="1"/>
  <c r="AV743" i="1"/>
  <c r="AU743" i="1"/>
  <c r="AT743" i="1"/>
  <c r="AS743" i="1"/>
  <c r="AR743" i="1"/>
  <c r="AQ743" i="1"/>
  <c r="AP743" i="1"/>
  <c r="AO743" i="1"/>
  <c r="AN743" i="1"/>
  <c r="AM743" i="1"/>
  <c r="AL743" i="1"/>
  <c r="BE742" i="1"/>
  <c r="BD742" i="1"/>
  <c r="BC742" i="1"/>
  <c r="BB742" i="1"/>
  <c r="BA742" i="1"/>
  <c r="AZ742" i="1"/>
  <c r="AY742" i="1"/>
  <c r="AX742" i="1"/>
  <c r="AW742" i="1"/>
  <c r="AV742" i="1"/>
  <c r="AU742" i="1"/>
  <c r="AT742" i="1"/>
  <c r="AS742" i="1"/>
  <c r="AR742" i="1"/>
  <c r="AQ742" i="1"/>
  <c r="AP742" i="1"/>
  <c r="AO742" i="1"/>
  <c r="AN742" i="1"/>
  <c r="AM742" i="1"/>
  <c r="AL742" i="1"/>
  <c r="BE741" i="1"/>
  <c r="BD741" i="1"/>
  <c r="BC741" i="1"/>
  <c r="BB741" i="1"/>
  <c r="BA741" i="1"/>
  <c r="AZ741" i="1"/>
  <c r="AY741" i="1"/>
  <c r="AX741" i="1"/>
  <c r="AW741" i="1"/>
  <c r="AV741" i="1"/>
  <c r="AU741" i="1"/>
  <c r="AT741" i="1"/>
  <c r="AS741" i="1"/>
  <c r="AR741" i="1"/>
  <c r="AQ741" i="1"/>
  <c r="AP741" i="1"/>
  <c r="AO741" i="1"/>
  <c r="AN741" i="1"/>
  <c r="AM741" i="1"/>
  <c r="AL741" i="1"/>
  <c r="BE740" i="1"/>
  <c r="BD740" i="1"/>
  <c r="BC740" i="1"/>
  <c r="BB740" i="1"/>
  <c r="BA740" i="1"/>
  <c r="AZ740" i="1"/>
  <c r="AY740" i="1"/>
  <c r="AX740" i="1"/>
  <c r="AW740" i="1"/>
  <c r="AV740" i="1"/>
  <c r="AU740" i="1"/>
  <c r="AT740" i="1"/>
  <c r="AS740" i="1"/>
  <c r="AR740" i="1"/>
  <c r="AQ740" i="1"/>
  <c r="AP740" i="1"/>
  <c r="AO740" i="1"/>
  <c r="AN740" i="1"/>
  <c r="AM740" i="1"/>
  <c r="AL740" i="1"/>
  <c r="BE739" i="1"/>
  <c r="BD739" i="1"/>
  <c r="BC739" i="1"/>
  <c r="BB739" i="1"/>
  <c r="BA739" i="1"/>
  <c r="AZ739" i="1"/>
  <c r="AY739" i="1"/>
  <c r="AX739" i="1"/>
  <c r="AW739" i="1"/>
  <c r="AV739" i="1"/>
  <c r="AU739" i="1"/>
  <c r="AT739" i="1"/>
  <c r="AS739" i="1"/>
  <c r="AR739" i="1"/>
  <c r="AQ739" i="1"/>
  <c r="AP739" i="1"/>
  <c r="AO739" i="1"/>
  <c r="AN739" i="1"/>
  <c r="AM739" i="1"/>
  <c r="AL739" i="1"/>
  <c r="BE738" i="1"/>
  <c r="BD738" i="1"/>
  <c r="BC738" i="1"/>
  <c r="BB738" i="1"/>
  <c r="BA738" i="1"/>
  <c r="AZ738" i="1"/>
  <c r="AY738" i="1"/>
  <c r="AX738" i="1"/>
  <c r="AW738" i="1"/>
  <c r="AV738" i="1"/>
  <c r="AU738" i="1"/>
  <c r="AT738" i="1"/>
  <c r="AS738" i="1"/>
  <c r="AR738" i="1"/>
  <c r="AQ738" i="1"/>
  <c r="AP738" i="1"/>
  <c r="AO738" i="1"/>
  <c r="AN738" i="1"/>
  <c r="AM738" i="1"/>
  <c r="AL738" i="1"/>
  <c r="BE737" i="1"/>
  <c r="BD737" i="1"/>
  <c r="BC737" i="1"/>
  <c r="BB737" i="1"/>
  <c r="BA737" i="1"/>
  <c r="AZ737" i="1"/>
  <c r="AY737" i="1"/>
  <c r="AX737" i="1"/>
  <c r="AW737" i="1"/>
  <c r="AV737" i="1"/>
  <c r="AU737" i="1"/>
  <c r="AT737" i="1"/>
  <c r="AS737" i="1"/>
  <c r="AR737" i="1"/>
  <c r="AQ737" i="1"/>
  <c r="AP737" i="1"/>
  <c r="AO737" i="1"/>
  <c r="AN737" i="1"/>
  <c r="AM737" i="1"/>
  <c r="AL737" i="1"/>
  <c r="BE736" i="1"/>
  <c r="BD736" i="1"/>
  <c r="BC736" i="1"/>
  <c r="BB736" i="1"/>
  <c r="BA736" i="1"/>
  <c r="AZ736" i="1"/>
  <c r="AY736" i="1"/>
  <c r="AX736" i="1"/>
  <c r="AW736" i="1"/>
  <c r="AV736" i="1"/>
  <c r="AU736" i="1"/>
  <c r="AT736" i="1"/>
  <c r="AS736" i="1"/>
  <c r="AR736" i="1"/>
  <c r="AQ736" i="1"/>
  <c r="AP736" i="1"/>
  <c r="AO736" i="1"/>
  <c r="AN736" i="1"/>
  <c r="AM736" i="1"/>
  <c r="AL736" i="1"/>
  <c r="BE735" i="1"/>
  <c r="BD735" i="1"/>
  <c r="BC735" i="1"/>
  <c r="BB735" i="1"/>
  <c r="BA735" i="1"/>
  <c r="AZ735" i="1"/>
  <c r="AY735" i="1"/>
  <c r="AX735" i="1"/>
  <c r="AW735" i="1"/>
  <c r="AV735" i="1"/>
  <c r="AU735" i="1"/>
  <c r="AT735" i="1"/>
  <c r="AS735" i="1"/>
  <c r="AR735" i="1"/>
  <c r="AQ735" i="1"/>
  <c r="AP735" i="1"/>
  <c r="AO735" i="1"/>
  <c r="AN735" i="1"/>
  <c r="AM735" i="1"/>
  <c r="AL735" i="1"/>
  <c r="BE734" i="1"/>
  <c r="BD734" i="1"/>
  <c r="BC734" i="1"/>
  <c r="BB734" i="1"/>
  <c r="BA734" i="1"/>
  <c r="AZ734" i="1"/>
  <c r="AY734" i="1"/>
  <c r="AX734" i="1"/>
  <c r="AW734" i="1"/>
  <c r="AV734" i="1"/>
  <c r="AU734" i="1"/>
  <c r="AT734" i="1"/>
  <c r="AS734" i="1"/>
  <c r="AR734" i="1"/>
  <c r="AQ734" i="1"/>
  <c r="AP734" i="1"/>
  <c r="AO734" i="1"/>
  <c r="AN734" i="1"/>
  <c r="AM734" i="1"/>
  <c r="AL734" i="1"/>
  <c r="BE733" i="1"/>
  <c r="BD733" i="1"/>
  <c r="BC733" i="1"/>
  <c r="BB733" i="1"/>
  <c r="BA733" i="1"/>
  <c r="AZ733" i="1"/>
  <c r="AY733" i="1"/>
  <c r="AX733" i="1"/>
  <c r="AW733" i="1"/>
  <c r="AV733" i="1"/>
  <c r="AU733" i="1"/>
  <c r="AT733" i="1"/>
  <c r="AS733" i="1"/>
  <c r="AR733" i="1"/>
  <c r="AQ733" i="1"/>
  <c r="AP733" i="1"/>
  <c r="AO733" i="1"/>
  <c r="AN733" i="1"/>
  <c r="AM733" i="1"/>
  <c r="AL733" i="1"/>
  <c r="BE732" i="1"/>
  <c r="BD732" i="1"/>
  <c r="BC732" i="1"/>
  <c r="BB732" i="1"/>
  <c r="BA732" i="1"/>
  <c r="AZ732" i="1"/>
  <c r="AY732" i="1"/>
  <c r="AX732" i="1"/>
  <c r="AW732" i="1"/>
  <c r="AV732" i="1"/>
  <c r="AU732" i="1"/>
  <c r="AT732" i="1"/>
  <c r="AS732" i="1"/>
  <c r="AR732" i="1"/>
  <c r="AQ732" i="1"/>
  <c r="AP732" i="1"/>
  <c r="AO732" i="1"/>
  <c r="AN732" i="1"/>
  <c r="AM732" i="1"/>
  <c r="AL732" i="1"/>
  <c r="BE731" i="1"/>
  <c r="BD731" i="1"/>
  <c r="BC731" i="1"/>
  <c r="BB731" i="1"/>
  <c r="BA731" i="1"/>
  <c r="AZ731" i="1"/>
  <c r="AY731" i="1"/>
  <c r="AX731" i="1"/>
  <c r="AW731" i="1"/>
  <c r="AV731" i="1"/>
  <c r="AU731" i="1"/>
  <c r="AT731" i="1"/>
  <c r="AS731" i="1"/>
  <c r="AR731" i="1"/>
  <c r="AQ731" i="1"/>
  <c r="AP731" i="1"/>
  <c r="AO731" i="1"/>
  <c r="AN731" i="1"/>
  <c r="AM731" i="1"/>
  <c r="AL731" i="1"/>
  <c r="BE730" i="1"/>
  <c r="BD730" i="1"/>
  <c r="BC730" i="1"/>
  <c r="BB730" i="1"/>
  <c r="BA730" i="1"/>
  <c r="AZ730" i="1"/>
  <c r="AY730" i="1"/>
  <c r="AX730" i="1"/>
  <c r="AW730" i="1"/>
  <c r="AV730" i="1"/>
  <c r="AU730" i="1"/>
  <c r="AT730" i="1"/>
  <c r="AS730" i="1"/>
  <c r="AR730" i="1"/>
  <c r="AQ730" i="1"/>
  <c r="AP730" i="1"/>
  <c r="AO730" i="1"/>
  <c r="AN730" i="1"/>
  <c r="AM730" i="1"/>
  <c r="AL730" i="1"/>
  <c r="BE729" i="1"/>
  <c r="BD729" i="1"/>
  <c r="BC729" i="1"/>
  <c r="BB729" i="1"/>
  <c r="BA729" i="1"/>
  <c r="AZ729" i="1"/>
  <c r="AY729" i="1"/>
  <c r="AX729" i="1"/>
  <c r="AW729" i="1"/>
  <c r="AV729" i="1"/>
  <c r="AU729" i="1"/>
  <c r="AT729" i="1"/>
  <c r="AS729" i="1"/>
  <c r="AR729" i="1"/>
  <c r="AQ729" i="1"/>
  <c r="AP729" i="1"/>
  <c r="AO729" i="1"/>
  <c r="AN729" i="1"/>
  <c r="AM729" i="1"/>
  <c r="AL729" i="1"/>
  <c r="BE728" i="1"/>
  <c r="BD728" i="1"/>
  <c r="BC728" i="1"/>
  <c r="BB728" i="1"/>
  <c r="BA728" i="1"/>
  <c r="AZ728" i="1"/>
  <c r="AY728" i="1"/>
  <c r="AX728" i="1"/>
  <c r="AW728" i="1"/>
  <c r="AV728" i="1"/>
  <c r="AU728" i="1"/>
  <c r="AT728" i="1"/>
  <c r="AS728" i="1"/>
  <c r="AR728" i="1"/>
  <c r="AQ728" i="1"/>
  <c r="AP728" i="1"/>
  <c r="AO728" i="1"/>
  <c r="AN728" i="1"/>
  <c r="AM728" i="1"/>
  <c r="AL728" i="1"/>
  <c r="BE727" i="1"/>
  <c r="BD727" i="1"/>
  <c r="BC727" i="1"/>
  <c r="BB727" i="1"/>
  <c r="BA727" i="1"/>
  <c r="AZ727" i="1"/>
  <c r="AY727" i="1"/>
  <c r="AX727" i="1"/>
  <c r="AW727" i="1"/>
  <c r="AV727" i="1"/>
  <c r="AU727" i="1"/>
  <c r="AT727" i="1"/>
  <c r="AS727" i="1"/>
  <c r="AR727" i="1"/>
  <c r="AQ727" i="1"/>
  <c r="AP727" i="1"/>
  <c r="AO727" i="1"/>
  <c r="AN727" i="1"/>
  <c r="AM727" i="1"/>
  <c r="AL727" i="1"/>
  <c r="BE726" i="1"/>
  <c r="BD726" i="1"/>
  <c r="BC726" i="1"/>
  <c r="BB726" i="1"/>
  <c r="BA726" i="1"/>
  <c r="AZ726" i="1"/>
  <c r="AY726" i="1"/>
  <c r="AX726" i="1"/>
  <c r="AW726" i="1"/>
  <c r="AV726" i="1"/>
  <c r="AU726" i="1"/>
  <c r="AT726" i="1"/>
  <c r="AS726" i="1"/>
  <c r="AR726" i="1"/>
  <c r="AQ726" i="1"/>
  <c r="AP726" i="1"/>
  <c r="AO726" i="1"/>
  <c r="AN726" i="1"/>
  <c r="AM726" i="1"/>
  <c r="AL726" i="1"/>
  <c r="BE725" i="1"/>
  <c r="BD725" i="1"/>
  <c r="BC725" i="1"/>
  <c r="BB725" i="1"/>
  <c r="BA725" i="1"/>
  <c r="AZ725" i="1"/>
  <c r="AY725" i="1"/>
  <c r="AX725" i="1"/>
  <c r="AW725" i="1"/>
  <c r="AV725" i="1"/>
  <c r="AU725" i="1"/>
  <c r="AT725" i="1"/>
  <c r="AS725" i="1"/>
  <c r="AR725" i="1"/>
  <c r="AQ725" i="1"/>
  <c r="AP725" i="1"/>
  <c r="AO725" i="1"/>
  <c r="AN725" i="1"/>
  <c r="AM725" i="1"/>
  <c r="AL725" i="1"/>
  <c r="BE724" i="1"/>
  <c r="BD724" i="1"/>
  <c r="BC724" i="1"/>
  <c r="BB724" i="1"/>
  <c r="BA724" i="1"/>
  <c r="AZ724" i="1"/>
  <c r="AY724" i="1"/>
  <c r="AX724" i="1"/>
  <c r="AW724" i="1"/>
  <c r="AV724" i="1"/>
  <c r="AU724" i="1"/>
  <c r="AT724" i="1"/>
  <c r="AS724" i="1"/>
  <c r="AR724" i="1"/>
  <c r="AQ724" i="1"/>
  <c r="AP724" i="1"/>
  <c r="AO724" i="1"/>
  <c r="AN724" i="1"/>
  <c r="AM724" i="1"/>
  <c r="AL724" i="1"/>
  <c r="BE723" i="1"/>
  <c r="BD723" i="1"/>
  <c r="BC723" i="1"/>
  <c r="BB723" i="1"/>
  <c r="BA723" i="1"/>
  <c r="AZ723" i="1"/>
  <c r="AY723" i="1"/>
  <c r="AX723" i="1"/>
  <c r="AW723" i="1"/>
  <c r="AV723" i="1"/>
  <c r="AU723" i="1"/>
  <c r="AT723" i="1"/>
  <c r="AS723" i="1"/>
  <c r="AR723" i="1"/>
  <c r="AQ723" i="1"/>
  <c r="AP723" i="1"/>
  <c r="AO723" i="1"/>
  <c r="AN723" i="1"/>
  <c r="AM723" i="1"/>
  <c r="AL723" i="1"/>
  <c r="BE722" i="1"/>
  <c r="BD722" i="1"/>
  <c r="BC722" i="1"/>
  <c r="BB722" i="1"/>
  <c r="BA722" i="1"/>
  <c r="AZ722" i="1"/>
  <c r="AY722" i="1"/>
  <c r="AX722" i="1"/>
  <c r="AW722" i="1"/>
  <c r="AV722" i="1"/>
  <c r="AU722" i="1"/>
  <c r="AT722" i="1"/>
  <c r="AS722" i="1"/>
  <c r="AR722" i="1"/>
  <c r="AQ722" i="1"/>
  <c r="AP722" i="1"/>
  <c r="AO722" i="1"/>
  <c r="AN722" i="1"/>
  <c r="AM722" i="1"/>
  <c r="AL722" i="1"/>
  <c r="BE721" i="1"/>
  <c r="BD721" i="1"/>
  <c r="BC721" i="1"/>
  <c r="BB721" i="1"/>
  <c r="BA721" i="1"/>
  <c r="AZ721" i="1"/>
  <c r="AY721" i="1"/>
  <c r="AX721" i="1"/>
  <c r="AW721" i="1"/>
  <c r="AV721" i="1"/>
  <c r="AU721" i="1"/>
  <c r="AT721" i="1"/>
  <c r="AS721" i="1"/>
  <c r="AR721" i="1"/>
  <c r="AQ721" i="1"/>
  <c r="AP721" i="1"/>
  <c r="AO721" i="1"/>
  <c r="AN721" i="1"/>
  <c r="AM721" i="1"/>
  <c r="AL721" i="1"/>
  <c r="BE720" i="1"/>
  <c r="BD720" i="1"/>
  <c r="BC720" i="1"/>
  <c r="BB720" i="1"/>
  <c r="BA720" i="1"/>
  <c r="AZ720" i="1"/>
  <c r="AY720" i="1"/>
  <c r="AX720" i="1"/>
  <c r="AW720" i="1"/>
  <c r="AV720" i="1"/>
  <c r="AU720" i="1"/>
  <c r="AT720" i="1"/>
  <c r="AS720" i="1"/>
  <c r="AR720" i="1"/>
  <c r="AQ720" i="1"/>
  <c r="AP720" i="1"/>
  <c r="AO720" i="1"/>
  <c r="AN720" i="1"/>
  <c r="AM720" i="1"/>
  <c r="AL720" i="1"/>
  <c r="BE719" i="1"/>
  <c r="BD719" i="1"/>
  <c r="BC719" i="1"/>
  <c r="BB719" i="1"/>
  <c r="BA719" i="1"/>
  <c r="AZ719" i="1"/>
  <c r="AY719" i="1"/>
  <c r="AX719" i="1"/>
  <c r="AW719" i="1"/>
  <c r="AV719" i="1"/>
  <c r="AU719" i="1"/>
  <c r="AT719" i="1"/>
  <c r="AS719" i="1"/>
  <c r="AR719" i="1"/>
  <c r="AQ719" i="1"/>
  <c r="AP719" i="1"/>
  <c r="AO719" i="1"/>
  <c r="AN719" i="1"/>
  <c r="AM719" i="1"/>
  <c r="AL719" i="1"/>
  <c r="BE718" i="1"/>
  <c r="BD718" i="1"/>
  <c r="BC718" i="1"/>
  <c r="BB718" i="1"/>
  <c r="BA718" i="1"/>
  <c r="AZ718" i="1"/>
  <c r="AY718" i="1"/>
  <c r="AX718" i="1"/>
  <c r="AW718" i="1"/>
  <c r="AV718" i="1"/>
  <c r="AU718" i="1"/>
  <c r="AT718" i="1"/>
  <c r="AS718" i="1"/>
  <c r="AR718" i="1"/>
  <c r="AQ718" i="1"/>
  <c r="AP718" i="1"/>
  <c r="AO718" i="1"/>
  <c r="AN718" i="1"/>
  <c r="AM718" i="1"/>
  <c r="AL718" i="1"/>
  <c r="BE717" i="1"/>
  <c r="BD717" i="1"/>
  <c r="BC717" i="1"/>
  <c r="BB717" i="1"/>
  <c r="BA717" i="1"/>
  <c r="AZ717" i="1"/>
  <c r="AY717" i="1"/>
  <c r="AX717" i="1"/>
  <c r="AW717" i="1"/>
  <c r="AV717" i="1"/>
  <c r="AU717" i="1"/>
  <c r="AT717" i="1"/>
  <c r="AS717" i="1"/>
  <c r="AR717" i="1"/>
  <c r="AQ717" i="1"/>
  <c r="AP717" i="1"/>
  <c r="AO717" i="1"/>
  <c r="AN717" i="1"/>
  <c r="AM717" i="1"/>
  <c r="AL717" i="1"/>
  <c r="BE716" i="1"/>
  <c r="BD716" i="1"/>
  <c r="BC716" i="1"/>
  <c r="BB716" i="1"/>
  <c r="BA716" i="1"/>
  <c r="AZ716" i="1"/>
  <c r="AY716" i="1"/>
  <c r="AX716" i="1"/>
  <c r="AW716" i="1"/>
  <c r="AV716" i="1"/>
  <c r="AU716" i="1"/>
  <c r="AT716" i="1"/>
  <c r="AS716" i="1"/>
  <c r="AR716" i="1"/>
  <c r="AQ716" i="1"/>
  <c r="AP716" i="1"/>
  <c r="AO716" i="1"/>
  <c r="AN716" i="1"/>
  <c r="AM716" i="1"/>
  <c r="AL716" i="1"/>
  <c r="BE715" i="1"/>
  <c r="BD715" i="1"/>
  <c r="BC715" i="1"/>
  <c r="BB715" i="1"/>
  <c r="BA715" i="1"/>
  <c r="AZ715" i="1"/>
  <c r="AY715" i="1"/>
  <c r="AX715" i="1"/>
  <c r="AW715" i="1"/>
  <c r="AV715" i="1"/>
  <c r="AU715" i="1"/>
  <c r="AT715" i="1"/>
  <c r="AS715" i="1"/>
  <c r="AR715" i="1"/>
  <c r="AQ715" i="1"/>
  <c r="AP715" i="1"/>
  <c r="AO715" i="1"/>
  <c r="AN715" i="1"/>
  <c r="AM715" i="1"/>
  <c r="AL715" i="1"/>
  <c r="BE714" i="1"/>
  <c r="BD714" i="1"/>
  <c r="BC714" i="1"/>
  <c r="BB714" i="1"/>
  <c r="BA714" i="1"/>
  <c r="AZ714" i="1"/>
  <c r="AY714" i="1"/>
  <c r="AX714" i="1"/>
  <c r="AW714" i="1"/>
  <c r="AV714" i="1"/>
  <c r="AU714" i="1"/>
  <c r="AT714" i="1"/>
  <c r="AS714" i="1"/>
  <c r="AR714" i="1"/>
  <c r="AQ714" i="1"/>
  <c r="AP714" i="1"/>
  <c r="AO714" i="1"/>
  <c r="AN714" i="1"/>
  <c r="AM714" i="1"/>
  <c r="AL714" i="1"/>
  <c r="BE713" i="1"/>
  <c r="BD713" i="1"/>
  <c r="BC713" i="1"/>
  <c r="BB713" i="1"/>
  <c r="BA713" i="1"/>
  <c r="AZ713" i="1"/>
  <c r="AY713" i="1"/>
  <c r="AX713" i="1"/>
  <c r="AW713" i="1"/>
  <c r="AV713" i="1"/>
  <c r="AU713" i="1"/>
  <c r="AT713" i="1"/>
  <c r="AS713" i="1"/>
  <c r="AR713" i="1"/>
  <c r="AQ713" i="1"/>
  <c r="AP713" i="1"/>
  <c r="AO713" i="1"/>
  <c r="AN713" i="1"/>
  <c r="AM713" i="1"/>
  <c r="AL713" i="1"/>
  <c r="BE712" i="1"/>
  <c r="BD712" i="1"/>
  <c r="BC712" i="1"/>
  <c r="BB712" i="1"/>
  <c r="BA712" i="1"/>
  <c r="AZ712" i="1"/>
  <c r="AY712" i="1"/>
  <c r="AX712" i="1"/>
  <c r="AW712" i="1"/>
  <c r="AV712" i="1"/>
  <c r="AU712" i="1"/>
  <c r="AT712" i="1"/>
  <c r="AS712" i="1"/>
  <c r="AR712" i="1"/>
  <c r="AQ712" i="1"/>
  <c r="AP712" i="1"/>
  <c r="AO712" i="1"/>
  <c r="AN712" i="1"/>
  <c r="AM712" i="1"/>
  <c r="AL712" i="1"/>
  <c r="BE711" i="1"/>
  <c r="BD711" i="1"/>
  <c r="BC711" i="1"/>
  <c r="BB711" i="1"/>
  <c r="BA711" i="1"/>
  <c r="AZ711" i="1"/>
  <c r="AY711" i="1"/>
  <c r="AX711" i="1"/>
  <c r="AW711" i="1"/>
  <c r="AV711" i="1"/>
  <c r="AU711" i="1"/>
  <c r="AT711" i="1"/>
  <c r="AS711" i="1"/>
  <c r="AR711" i="1"/>
  <c r="AQ711" i="1"/>
  <c r="AP711" i="1"/>
  <c r="AO711" i="1"/>
  <c r="AN711" i="1"/>
  <c r="AM711" i="1"/>
  <c r="AL711" i="1"/>
  <c r="BE710" i="1"/>
  <c r="BD710" i="1"/>
  <c r="BC710" i="1"/>
  <c r="BB710" i="1"/>
  <c r="BA710" i="1"/>
  <c r="AZ710" i="1"/>
  <c r="AY710" i="1"/>
  <c r="AX710" i="1"/>
  <c r="AW710" i="1"/>
  <c r="AV710" i="1"/>
  <c r="AU710" i="1"/>
  <c r="AT710" i="1"/>
  <c r="AS710" i="1"/>
  <c r="AR710" i="1"/>
  <c r="AQ710" i="1"/>
  <c r="AP710" i="1"/>
  <c r="AO710" i="1"/>
  <c r="AN710" i="1"/>
  <c r="AM710" i="1"/>
  <c r="AL710" i="1"/>
  <c r="BE709" i="1"/>
  <c r="BD709" i="1"/>
  <c r="BC709" i="1"/>
  <c r="BB709" i="1"/>
  <c r="BA709" i="1"/>
  <c r="AZ709" i="1"/>
  <c r="AY709" i="1"/>
  <c r="AX709" i="1"/>
  <c r="AW709" i="1"/>
  <c r="AV709" i="1"/>
  <c r="AU709" i="1"/>
  <c r="AT709" i="1"/>
  <c r="AS709" i="1"/>
  <c r="AR709" i="1"/>
  <c r="AQ709" i="1"/>
  <c r="AP709" i="1"/>
  <c r="AO709" i="1"/>
  <c r="AN709" i="1"/>
  <c r="AM709" i="1"/>
  <c r="AL709" i="1"/>
  <c r="BE708" i="1"/>
  <c r="BD708" i="1"/>
  <c r="BC708" i="1"/>
  <c r="BB708" i="1"/>
  <c r="BA708" i="1"/>
  <c r="AZ708" i="1"/>
  <c r="AY708" i="1"/>
  <c r="AX708" i="1"/>
  <c r="AW708" i="1"/>
  <c r="AV708" i="1"/>
  <c r="AU708" i="1"/>
  <c r="AT708" i="1"/>
  <c r="AS708" i="1"/>
  <c r="AR708" i="1"/>
  <c r="AQ708" i="1"/>
  <c r="AP708" i="1"/>
  <c r="AO708" i="1"/>
  <c r="AN708" i="1"/>
  <c r="AM708" i="1"/>
  <c r="AL708" i="1"/>
  <c r="BE707" i="1"/>
  <c r="BD707" i="1"/>
  <c r="BC707" i="1"/>
  <c r="BB707" i="1"/>
  <c r="BA707" i="1"/>
  <c r="AZ707" i="1"/>
  <c r="AY707" i="1"/>
  <c r="AX707" i="1"/>
  <c r="AW707" i="1"/>
  <c r="AV707" i="1"/>
  <c r="AU707" i="1"/>
  <c r="AT707" i="1"/>
  <c r="AS707" i="1"/>
  <c r="AR707" i="1"/>
  <c r="AQ707" i="1"/>
  <c r="AP707" i="1"/>
  <c r="AO707" i="1"/>
  <c r="AN707" i="1"/>
  <c r="AM707" i="1"/>
  <c r="AL707" i="1"/>
  <c r="BE706" i="1"/>
  <c r="BD706" i="1"/>
  <c r="BC706" i="1"/>
  <c r="BB706" i="1"/>
  <c r="BA706" i="1"/>
  <c r="AZ706" i="1"/>
  <c r="AY706" i="1"/>
  <c r="AX706" i="1"/>
  <c r="AW706" i="1"/>
  <c r="AV706" i="1"/>
  <c r="AU706" i="1"/>
  <c r="AT706" i="1"/>
  <c r="AS706" i="1"/>
  <c r="AR706" i="1"/>
  <c r="AQ706" i="1"/>
  <c r="AP706" i="1"/>
  <c r="AO706" i="1"/>
  <c r="AN706" i="1"/>
  <c r="AM706" i="1"/>
  <c r="AL706" i="1"/>
  <c r="BE705" i="1"/>
  <c r="BD705" i="1"/>
  <c r="BC705" i="1"/>
  <c r="BB705" i="1"/>
  <c r="BA705" i="1"/>
  <c r="AZ705" i="1"/>
  <c r="AY705" i="1"/>
  <c r="AX705" i="1"/>
  <c r="AW705" i="1"/>
  <c r="AV705" i="1"/>
  <c r="AU705" i="1"/>
  <c r="AT705" i="1"/>
  <c r="AS705" i="1"/>
  <c r="AR705" i="1"/>
  <c r="AQ705" i="1"/>
  <c r="AP705" i="1"/>
  <c r="AO705" i="1"/>
  <c r="AN705" i="1"/>
  <c r="AM705" i="1"/>
  <c r="AL705" i="1"/>
  <c r="BE704" i="1"/>
  <c r="BD704" i="1"/>
  <c r="BC704" i="1"/>
  <c r="BB704" i="1"/>
  <c r="BA704" i="1"/>
  <c r="AZ704" i="1"/>
  <c r="AY704" i="1"/>
  <c r="AX704" i="1"/>
  <c r="AW704" i="1"/>
  <c r="AV704" i="1"/>
  <c r="AU704" i="1"/>
  <c r="AT704" i="1"/>
  <c r="AS704" i="1"/>
  <c r="AR704" i="1"/>
  <c r="AQ704" i="1"/>
  <c r="AP704" i="1"/>
  <c r="AO704" i="1"/>
  <c r="AN704" i="1"/>
  <c r="AM704" i="1"/>
  <c r="AL704" i="1"/>
  <c r="BE703" i="1"/>
  <c r="BD703" i="1"/>
  <c r="BC703" i="1"/>
  <c r="BB703" i="1"/>
  <c r="BA703" i="1"/>
  <c r="AZ703" i="1"/>
  <c r="AY703" i="1"/>
  <c r="AX703" i="1"/>
  <c r="AW703" i="1"/>
  <c r="AV703" i="1"/>
  <c r="AU703" i="1"/>
  <c r="AT703" i="1"/>
  <c r="AS703" i="1"/>
  <c r="AR703" i="1"/>
  <c r="AQ703" i="1"/>
  <c r="AP703" i="1"/>
  <c r="AO703" i="1"/>
  <c r="AN703" i="1"/>
  <c r="AM703" i="1"/>
  <c r="AL703" i="1"/>
  <c r="BE702" i="1"/>
  <c r="BD702" i="1"/>
  <c r="BC702" i="1"/>
  <c r="BB702" i="1"/>
  <c r="BA702" i="1"/>
  <c r="AZ702" i="1"/>
  <c r="AY702" i="1"/>
  <c r="AX702" i="1"/>
  <c r="AW702" i="1"/>
  <c r="AV702" i="1"/>
  <c r="AU702" i="1"/>
  <c r="AT702" i="1"/>
  <c r="AS702" i="1"/>
  <c r="AR702" i="1"/>
  <c r="AQ702" i="1"/>
  <c r="AP702" i="1"/>
  <c r="AO702" i="1"/>
  <c r="AN702" i="1"/>
  <c r="AM702" i="1"/>
  <c r="AL702" i="1"/>
  <c r="BE701" i="1"/>
  <c r="BD701" i="1"/>
  <c r="BC701" i="1"/>
  <c r="BB701" i="1"/>
  <c r="BA701" i="1"/>
  <c r="AZ701" i="1"/>
  <c r="AY701" i="1"/>
  <c r="AX701" i="1"/>
  <c r="AW701" i="1"/>
  <c r="AV701" i="1"/>
  <c r="AU701" i="1"/>
  <c r="AT701" i="1"/>
  <c r="AS701" i="1"/>
  <c r="AR701" i="1"/>
  <c r="AQ701" i="1"/>
  <c r="AP701" i="1"/>
  <c r="AO701" i="1"/>
  <c r="AN701" i="1"/>
  <c r="AM701" i="1"/>
  <c r="AL701" i="1"/>
  <c r="BE700" i="1"/>
  <c r="BD700" i="1"/>
  <c r="BC700" i="1"/>
  <c r="BB700" i="1"/>
  <c r="BA700" i="1"/>
  <c r="AZ700" i="1"/>
  <c r="AY700" i="1"/>
  <c r="AX700" i="1"/>
  <c r="AW700" i="1"/>
  <c r="AV700" i="1"/>
  <c r="AU700" i="1"/>
  <c r="AT700" i="1"/>
  <c r="AS700" i="1"/>
  <c r="AR700" i="1"/>
  <c r="AQ700" i="1"/>
  <c r="AP700" i="1"/>
  <c r="AO700" i="1"/>
  <c r="AN700" i="1"/>
  <c r="AM700" i="1"/>
  <c r="AL700" i="1"/>
  <c r="BE699" i="1"/>
  <c r="BD699" i="1"/>
  <c r="BC699" i="1"/>
  <c r="BB699" i="1"/>
  <c r="BA699" i="1"/>
  <c r="AZ699" i="1"/>
  <c r="AY699" i="1"/>
  <c r="AX699" i="1"/>
  <c r="AW699" i="1"/>
  <c r="AV699" i="1"/>
  <c r="AU699" i="1"/>
  <c r="AT699" i="1"/>
  <c r="AS699" i="1"/>
  <c r="AR699" i="1"/>
  <c r="AQ699" i="1"/>
  <c r="AP699" i="1"/>
  <c r="AO699" i="1"/>
  <c r="AN699" i="1"/>
  <c r="AM699" i="1"/>
  <c r="AL699" i="1"/>
  <c r="BE698" i="1"/>
  <c r="BD698" i="1"/>
  <c r="BC698" i="1"/>
  <c r="BB698" i="1"/>
  <c r="BA698" i="1"/>
  <c r="AZ698" i="1"/>
  <c r="AY698" i="1"/>
  <c r="AX698" i="1"/>
  <c r="AW698" i="1"/>
  <c r="AV698" i="1"/>
  <c r="AU698" i="1"/>
  <c r="AT698" i="1"/>
  <c r="AS698" i="1"/>
  <c r="AR698" i="1"/>
  <c r="AQ698" i="1"/>
  <c r="AP698" i="1"/>
  <c r="AO698" i="1"/>
  <c r="AN698" i="1"/>
  <c r="AM698" i="1"/>
  <c r="AL698" i="1"/>
  <c r="BE697" i="1"/>
  <c r="BD697" i="1"/>
  <c r="BC697" i="1"/>
  <c r="BB697" i="1"/>
  <c r="BA697" i="1"/>
  <c r="AZ697" i="1"/>
  <c r="AY697" i="1"/>
  <c r="AX697" i="1"/>
  <c r="AW697" i="1"/>
  <c r="AV697" i="1"/>
  <c r="AU697" i="1"/>
  <c r="AT697" i="1"/>
  <c r="AS697" i="1"/>
  <c r="AR697" i="1"/>
  <c r="AQ697" i="1"/>
  <c r="AP697" i="1"/>
  <c r="AO697" i="1"/>
  <c r="AN697" i="1"/>
  <c r="AM697" i="1"/>
  <c r="AL697" i="1"/>
  <c r="BE696" i="1"/>
  <c r="BD696" i="1"/>
  <c r="BC696" i="1"/>
  <c r="BB696" i="1"/>
  <c r="BA696" i="1"/>
  <c r="AZ696" i="1"/>
  <c r="AY696" i="1"/>
  <c r="AX696" i="1"/>
  <c r="AW696" i="1"/>
  <c r="AV696" i="1"/>
  <c r="AU696" i="1"/>
  <c r="AT696" i="1"/>
  <c r="AS696" i="1"/>
  <c r="AR696" i="1"/>
  <c r="AQ696" i="1"/>
  <c r="AP696" i="1"/>
  <c r="AO696" i="1"/>
  <c r="AN696" i="1"/>
  <c r="AM696" i="1"/>
  <c r="AL696" i="1"/>
  <c r="BE695" i="1"/>
  <c r="BD695" i="1"/>
  <c r="BC695" i="1"/>
  <c r="BB695" i="1"/>
  <c r="BA695" i="1"/>
  <c r="AZ695" i="1"/>
  <c r="AY695" i="1"/>
  <c r="AX695" i="1"/>
  <c r="AW695" i="1"/>
  <c r="AV695" i="1"/>
  <c r="AU695" i="1"/>
  <c r="AT695" i="1"/>
  <c r="AS695" i="1"/>
  <c r="AR695" i="1"/>
  <c r="AQ695" i="1"/>
  <c r="AP695" i="1"/>
  <c r="AO695" i="1"/>
  <c r="AN695" i="1"/>
  <c r="AM695" i="1"/>
  <c r="AL695" i="1"/>
  <c r="BE694" i="1"/>
  <c r="BD694" i="1"/>
  <c r="BC694" i="1"/>
  <c r="BB694" i="1"/>
  <c r="BA694" i="1"/>
  <c r="AZ694" i="1"/>
  <c r="AY694" i="1"/>
  <c r="AX694" i="1"/>
  <c r="AW694" i="1"/>
  <c r="AV694" i="1"/>
  <c r="AU694" i="1"/>
  <c r="AT694" i="1"/>
  <c r="AS694" i="1"/>
  <c r="AR694" i="1"/>
  <c r="AQ694" i="1"/>
  <c r="AP694" i="1"/>
  <c r="AO694" i="1"/>
  <c r="AN694" i="1"/>
  <c r="AM694" i="1"/>
  <c r="AL694" i="1"/>
  <c r="BE693" i="1"/>
  <c r="BD693" i="1"/>
  <c r="BC693" i="1"/>
  <c r="BB693" i="1"/>
  <c r="BA693" i="1"/>
  <c r="AZ693" i="1"/>
  <c r="AY693" i="1"/>
  <c r="AX693" i="1"/>
  <c r="AW693" i="1"/>
  <c r="AV693" i="1"/>
  <c r="AU693" i="1"/>
  <c r="AT693" i="1"/>
  <c r="AS693" i="1"/>
  <c r="AR693" i="1"/>
  <c r="AQ693" i="1"/>
  <c r="AP693" i="1"/>
  <c r="AO693" i="1"/>
  <c r="AN693" i="1"/>
  <c r="AM693" i="1"/>
  <c r="AL693" i="1"/>
  <c r="BE692" i="1"/>
  <c r="BD692" i="1"/>
  <c r="BC692" i="1"/>
  <c r="BB692" i="1"/>
  <c r="BA692" i="1"/>
  <c r="AZ692" i="1"/>
  <c r="AY692" i="1"/>
  <c r="AX692" i="1"/>
  <c r="AW692" i="1"/>
  <c r="AV692" i="1"/>
  <c r="AU692" i="1"/>
  <c r="AT692" i="1"/>
  <c r="AS692" i="1"/>
  <c r="AR692" i="1"/>
  <c r="AQ692" i="1"/>
  <c r="AP692" i="1"/>
  <c r="AO692" i="1"/>
  <c r="AN692" i="1"/>
  <c r="AM692" i="1"/>
  <c r="AL692" i="1"/>
  <c r="BE691" i="1"/>
  <c r="BD691" i="1"/>
  <c r="BC691" i="1"/>
  <c r="BB691" i="1"/>
  <c r="BA691" i="1"/>
  <c r="AZ691" i="1"/>
  <c r="AY691" i="1"/>
  <c r="AX691" i="1"/>
  <c r="AW691" i="1"/>
  <c r="AV691" i="1"/>
  <c r="AU691" i="1"/>
  <c r="AT691" i="1"/>
  <c r="AS691" i="1"/>
  <c r="AR691" i="1"/>
  <c r="AQ691" i="1"/>
  <c r="AP691" i="1"/>
  <c r="AO691" i="1"/>
  <c r="AN691" i="1"/>
  <c r="AM691" i="1"/>
  <c r="AL691" i="1"/>
  <c r="BE690" i="1"/>
  <c r="BD690" i="1"/>
  <c r="BC690" i="1"/>
  <c r="BB690" i="1"/>
  <c r="BA690" i="1"/>
  <c r="AZ690" i="1"/>
  <c r="AY690" i="1"/>
  <c r="AX690" i="1"/>
  <c r="AW690" i="1"/>
  <c r="AV690" i="1"/>
  <c r="AU690" i="1"/>
  <c r="AT690" i="1"/>
  <c r="AS690" i="1"/>
  <c r="AR690" i="1"/>
  <c r="AQ690" i="1"/>
  <c r="AP690" i="1"/>
  <c r="AO690" i="1"/>
  <c r="AN690" i="1"/>
  <c r="AM690" i="1"/>
  <c r="AL690" i="1"/>
  <c r="BE689" i="1"/>
  <c r="BD689" i="1"/>
  <c r="BC689" i="1"/>
  <c r="BB689" i="1"/>
  <c r="BA689" i="1"/>
  <c r="AZ689" i="1"/>
  <c r="AY689" i="1"/>
  <c r="AX689" i="1"/>
  <c r="AW689" i="1"/>
  <c r="AV689" i="1"/>
  <c r="AU689" i="1"/>
  <c r="AT689" i="1"/>
  <c r="AS689" i="1"/>
  <c r="AR689" i="1"/>
  <c r="AQ689" i="1"/>
  <c r="AP689" i="1"/>
  <c r="AO689" i="1"/>
  <c r="AN689" i="1"/>
  <c r="AM689" i="1"/>
  <c r="AL689" i="1"/>
  <c r="BE688" i="1"/>
  <c r="BD688" i="1"/>
  <c r="BC688" i="1"/>
  <c r="BB688" i="1"/>
  <c r="BA688" i="1"/>
  <c r="AZ688" i="1"/>
  <c r="AY688" i="1"/>
  <c r="AX688" i="1"/>
  <c r="AW688" i="1"/>
  <c r="AV688" i="1"/>
  <c r="AU688" i="1"/>
  <c r="AT688" i="1"/>
  <c r="AS688" i="1"/>
  <c r="AR688" i="1"/>
  <c r="AQ688" i="1"/>
  <c r="AP688" i="1"/>
  <c r="AO688" i="1"/>
  <c r="AN688" i="1"/>
  <c r="AM688" i="1"/>
  <c r="AL688" i="1"/>
  <c r="BE687" i="1"/>
  <c r="BD687" i="1"/>
  <c r="BC687" i="1"/>
  <c r="BB687" i="1"/>
  <c r="BA687" i="1"/>
  <c r="AZ687" i="1"/>
  <c r="AY687" i="1"/>
  <c r="AX687" i="1"/>
  <c r="AW687" i="1"/>
  <c r="AV687" i="1"/>
  <c r="AU687" i="1"/>
  <c r="AT687" i="1"/>
  <c r="AS687" i="1"/>
  <c r="AR687" i="1"/>
  <c r="AQ687" i="1"/>
  <c r="AP687" i="1"/>
  <c r="AO687" i="1"/>
  <c r="AN687" i="1"/>
  <c r="AM687" i="1"/>
  <c r="AL687" i="1"/>
  <c r="BE686" i="1"/>
  <c r="BD686" i="1"/>
  <c r="BC686" i="1"/>
  <c r="BB686" i="1"/>
  <c r="BA686" i="1"/>
  <c r="AZ686" i="1"/>
  <c r="AY686" i="1"/>
  <c r="AX686" i="1"/>
  <c r="AW686" i="1"/>
  <c r="AV686" i="1"/>
  <c r="AU686" i="1"/>
  <c r="AT686" i="1"/>
  <c r="AS686" i="1"/>
  <c r="AR686" i="1"/>
  <c r="AQ686" i="1"/>
  <c r="AP686" i="1"/>
  <c r="AO686" i="1"/>
  <c r="AN686" i="1"/>
  <c r="AM686" i="1"/>
  <c r="AL686" i="1"/>
  <c r="BE685" i="1"/>
  <c r="BD685" i="1"/>
  <c r="BC685" i="1"/>
  <c r="BB685" i="1"/>
  <c r="BA685" i="1"/>
  <c r="AZ685" i="1"/>
  <c r="AY685" i="1"/>
  <c r="AX685" i="1"/>
  <c r="AW685" i="1"/>
  <c r="AV685" i="1"/>
  <c r="AU685" i="1"/>
  <c r="AT685" i="1"/>
  <c r="AS685" i="1"/>
  <c r="AR685" i="1"/>
  <c r="AQ685" i="1"/>
  <c r="AP685" i="1"/>
  <c r="AO685" i="1"/>
  <c r="AN685" i="1"/>
  <c r="AM685" i="1"/>
  <c r="AL685" i="1"/>
  <c r="BE684" i="1"/>
  <c r="BD684" i="1"/>
  <c r="BC684" i="1"/>
  <c r="BB684" i="1"/>
  <c r="BA684" i="1"/>
  <c r="AZ684" i="1"/>
  <c r="AY684" i="1"/>
  <c r="AX684" i="1"/>
  <c r="AW684" i="1"/>
  <c r="AV684" i="1"/>
  <c r="AU684" i="1"/>
  <c r="AT684" i="1"/>
  <c r="AS684" i="1"/>
  <c r="AR684" i="1"/>
  <c r="AQ684" i="1"/>
  <c r="AP684" i="1"/>
  <c r="AO684" i="1"/>
  <c r="AN684" i="1"/>
  <c r="AM684" i="1"/>
  <c r="AL684" i="1"/>
  <c r="BE683" i="1"/>
  <c r="BD683" i="1"/>
  <c r="BC683" i="1"/>
  <c r="BB683" i="1"/>
  <c r="BA683" i="1"/>
  <c r="AZ683" i="1"/>
  <c r="AY683" i="1"/>
  <c r="AX683" i="1"/>
  <c r="AW683" i="1"/>
  <c r="AV683" i="1"/>
  <c r="AU683" i="1"/>
  <c r="AT683" i="1"/>
  <c r="AS683" i="1"/>
  <c r="AR683" i="1"/>
  <c r="AQ683" i="1"/>
  <c r="AP683" i="1"/>
  <c r="AO683" i="1"/>
  <c r="AN683" i="1"/>
  <c r="AM683" i="1"/>
  <c r="AL683" i="1"/>
  <c r="BE682" i="1"/>
  <c r="BD682" i="1"/>
  <c r="BC682" i="1"/>
  <c r="BB682" i="1"/>
  <c r="BA682" i="1"/>
  <c r="AZ682" i="1"/>
  <c r="AY682" i="1"/>
  <c r="AX682" i="1"/>
  <c r="AW682" i="1"/>
  <c r="AV682" i="1"/>
  <c r="AU682" i="1"/>
  <c r="AT682" i="1"/>
  <c r="AS682" i="1"/>
  <c r="AR682" i="1"/>
  <c r="AQ682" i="1"/>
  <c r="AP682" i="1"/>
  <c r="AO682" i="1"/>
  <c r="AN682" i="1"/>
  <c r="AM682" i="1"/>
  <c r="AL682" i="1"/>
  <c r="BE681" i="1"/>
  <c r="BD681" i="1"/>
  <c r="BC681" i="1"/>
  <c r="BB681" i="1"/>
  <c r="BA681" i="1"/>
  <c r="AZ681" i="1"/>
  <c r="AY681" i="1"/>
  <c r="AX681" i="1"/>
  <c r="AW681" i="1"/>
  <c r="AV681" i="1"/>
  <c r="AU681" i="1"/>
  <c r="AT681" i="1"/>
  <c r="AS681" i="1"/>
  <c r="AR681" i="1"/>
  <c r="AQ681" i="1"/>
  <c r="AP681" i="1"/>
  <c r="AO681" i="1"/>
  <c r="AN681" i="1"/>
  <c r="AM681" i="1"/>
  <c r="AL681" i="1"/>
  <c r="BE680" i="1"/>
  <c r="BD680" i="1"/>
  <c r="BC680" i="1"/>
  <c r="BB680" i="1"/>
  <c r="BA680" i="1"/>
  <c r="AZ680" i="1"/>
  <c r="AY680" i="1"/>
  <c r="AX680" i="1"/>
  <c r="AW680" i="1"/>
  <c r="AV680" i="1"/>
  <c r="AU680" i="1"/>
  <c r="AT680" i="1"/>
  <c r="AS680" i="1"/>
  <c r="AR680" i="1"/>
  <c r="AQ680" i="1"/>
  <c r="AP680" i="1"/>
  <c r="AO680" i="1"/>
  <c r="AN680" i="1"/>
  <c r="AM680" i="1"/>
  <c r="AL680" i="1"/>
  <c r="BE679" i="1"/>
  <c r="BD679" i="1"/>
  <c r="BC679" i="1"/>
  <c r="BB679" i="1"/>
  <c r="BA679" i="1"/>
  <c r="AZ679" i="1"/>
  <c r="AY679" i="1"/>
  <c r="AX679" i="1"/>
  <c r="AW679" i="1"/>
  <c r="AV679" i="1"/>
  <c r="AU679" i="1"/>
  <c r="AT679" i="1"/>
  <c r="AS679" i="1"/>
  <c r="AR679" i="1"/>
  <c r="AQ679" i="1"/>
  <c r="AP679" i="1"/>
  <c r="AO679" i="1"/>
  <c r="AN679" i="1"/>
  <c r="AM679" i="1"/>
  <c r="AL679" i="1"/>
  <c r="BE678" i="1"/>
  <c r="BD678" i="1"/>
  <c r="BC678" i="1"/>
  <c r="BB678" i="1"/>
  <c r="BA678" i="1"/>
  <c r="AZ678" i="1"/>
  <c r="AY678" i="1"/>
  <c r="AX678" i="1"/>
  <c r="AW678" i="1"/>
  <c r="AV678" i="1"/>
  <c r="AU678" i="1"/>
  <c r="AT678" i="1"/>
  <c r="AS678" i="1"/>
  <c r="AR678" i="1"/>
  <c r="AQ678" i="1"/>
  <c r="AP678" i="1"/>
  <c r="AO678" i="1"/>
  <c r="AN678" i="1"/>
  <c r="AM678" i="1"/>
  <c r="AL678" i="1"/>
  <c r="BE677" i="1"/>
  <c r="BD677" i="1"/>
  <c r="BC677" i="1"/>
  <c r="BB677" i="1"/>
  <c r="BA677" i="1"/>
  <c r="AZ677" i="1"/>
  <c r="AY677" i="1"/>
  <c r="AX677" i="1"/>
  <c r="AW677" i="1"/>
  <c r="AV677" i="1"/>
  <c r="AU677" i="1"/>
  <c r="AT677" i="1"/>
  <c r="AS677" i="1"/>
  <c r="AR677" i="1"/>
  <c r="AQ677" i="1"/>
  <c r="AP677" i="1"/>
  <c r="AO677" i="1"/>
  <c r="AN677" i="1"/>
  <c r="AM677" i="1"/>
  <c r="AL677" i="1"/>
  <c r="BE676" i="1"/>
  <c r="BD676" i="1"/>
  <c r="BC676" i="1"/>
  <c r="BB676" i="1"/>
  <c r="BA676" i="1"/>
  <c r="AZ676" i="1"/>
  <c r="AY676" i="1"/>
  <c r="AX676" i="1"/>
  <c r="AW676" i="1"/>
  <c r="AV676" i="1"/>
  <c r="AU676" i="1"/>
  <c r="AT676" i="1"/>
  <c r="AS676" i="1"/>
  <c r="AR676" i="1"/>
  <c r="AQ676" i="1"/>
  <c r="AP676" i="1"/>
  <c r="AO676" i="1"/>
  <c r="AN676" i="1"/>
  <c r="AM676" i="1"/>
  <c r="AL676" i="1"/>
  <c r="BE675" i="1"/>
  <c r="BD675" i="1"/>
  <c r="BC675" i="1"/>
  <c r="BB675" i="1"/>
  <c r="BA675" i="1"/>
  <c r="AZ675" i="1"/>
  <c r="AY675" i="1"/>
  <c r="AX675" i="1"/>
  <c r="AW675" i="1"/>
  <c r="AV675" i="1"/>
  <c r="AU675" i="1"/>
  <c r="AT675" i="1"/>
  <c r="AS675" i="1"/>
  <c r="AR675" i="1"/>
  <c r="AQ675" i="1"/>
  <c r="AP675" i="1"/>
  <c r="AO675" i="1"/>
  <c r="AN675" i="1"/>
  <c r="AM675" i="1"/>
  <c r="AL675" i="1"/>
  <c r="BE674" i="1"/>
  <c r="BD674" i="1"/>
  <c r="BC674" i="1"/>
  <c r="BB674" i="1"/>
  <c r="BA674" i="1"/>
  <c r="AZ674" i="1"/>
  <c r="AY674" i="1"/>
  <c r="AX674" i="1"/>
  <c r="AW674" i="1"/>
  <c r="AV674" i="1"/>
  <c r="AU674" i="1"/>
  <c r="AT674" i="1"/>
  <c r="AS674" i="1"/>
  <c r="AR674" i="1"/>
  <c r="AQ674" i="1"/>
  <c r="AP674" i="1"/>
  <c r="AO674" i="1"/>
  <c r="AN674" i="1"/>
  <c r="AM674" i="1"/>
  <c r="AL674" i="1"/>
  <c r="BE673" i="1"/>
  <c r="BD673" i="1"/>
  <c r="BC673" i="1"/>
  <c r="BB673" i="1"/>
  <c r="BA673" i="1"/>
  <c r="AZ673" i="1"/>
  <c r="AY673" i="1"/>
  <c r="AX673" i="1"/>
  <c r="AW673" i="1"/>
  <c r="AV673" i="1"/>
  <c r="AU673" i="1"/>
  <c r="AT673" i="1"/>
  <c r="AS673" i="1"/>
  <c r="AR673" i="1"/>
  <c r="AQ673" i="1"/>
  <c r="AP673" i="1"/>
  <c r="AO673" i="1"/>
  <c r="AN673" i="1"/>
  <c r="AM673" i="1"/>
  <c r="AL673" i="1"/>
  <c r="BE672" i="1"/>
  <c r="BD672" i="1"/>
  <c r="BC672" i="1"/>
  <c r="BB672" i="1"/>
  <c r="BA672" i="1"/>
  <c r="AZ672" i="1"/>
  <c r="AY672" i="1"/>
  <c r="AX672" i="1"/>
  <c r="AW672" i="1"/>
  <c r="AV672" i="1"/>
  <c r="AU672" i="1"/>
  <c r="AT672" i="1"/>
  <c r="AS672" i="1"/>
  <c r="AR672" i="1"/>
  <c r="AQ672" i="1"/>
  <c r="AP672" i="1"/>
  <c r="AO672" i="1"/>
  <c r="AN672" i="1"/>
  <c r="AM672" i="1"/>
  <c r="AL672" i="1"/>
  <c r="BE671" i="1"/>
  <c r="BD671" i="1"/>
  <c r="BC671" i="1"/>
  <c r="BB671" i="1"/>
  <c r="BA671" i="1"/>
  <c r="AZ671" i="1"/>
  <c r="AY671" i="1"/>
  <c r="AX671" i="1"/>
  <c r="AW671" i="1"/>
  <c r="AV671" i="1"/>
  <c r="AU671" i="1"/>
  <c r="AT671" i="1"/>
  <c r="AS671" i="1"/>
  <c r="AR671" i="1"/>
  <c r="AQ671" i="1"/>
  <c r="AP671" i="1"/>
  <c r="AO671" i="1"/>
  <c r="AN671" i="1"/>
  <c r="AM671" i="1"/>
  <c r="AL671" i="1"/>
  <c r="BE670" i="1"/>
  <c r="BD670" i="1"/>
  <c r="BC670" i="1"/>
  <c r="BB670" i="1"/>
  <c r="BA670" i="1"/>
  <c r="AZ670" i="1"/>
  <c r="AY670" i="1"/>
  <c r="AX670" i="1"/>
  <c r="AW670" i="1"/>
  <c r="AV670" i="1"/>
  <c r="AU670" i="1"/>
  <c r="AT670" i="1"/>
  <c r="AS670" i="1"/>
  <c r="AR670" i="1"/>
  <c r="AQ670" i="1"/>
  <c r="AP670" i="1"/>
  <c r="AO670" i="1"/>
  <c r="AN670" i="1"/>
  <c r="AM670" i="1"/>
  <c r="AL670" i="1"/>
  <c r="BE669" i="1"/>
  <c r="BD669" i="1"/>
  <c r="BC669" i="1"/>
  <c r="BB669" i="1"/>
  <c r="BA669" i="1"/>
  <c r="AZ669" i="1"/>
  <c r="AY669" i="1"/>
  <c r="AX669" i="1"/>
  <c r="AW669" i="1"/>
  <c r="AV669" i="1"/>
  <c r="AU669" i="1"/>
  <c r="AT669" i="1"/>
  <c r="AS669" i="1"/>
  <c r="AR669" i="1"/>
  <c r="AQ669" i="1"/>
  <c r="AP669" i="1"/>
  <c r="AO669" i="1"/>
  <c r="AN669" i="1"/>
  <c r="AM669" i="1"/>
  <c r="AL669" i="1"/>
  <c r="BE668" i="1"/>
  <c r="BD668" i="1"/>
  <c r="BC668" i="1"/>
  <c r="BB668" i="1"/>
  <c r="BA668" i="1"/>
  <c r="AZ668" i="1"/>
  <c r="AY668" i="1"/>
  <c r="AX668" i="1"/>
  <c r="AW668" i="1"/>
  <c r="AV668" i="1"/>
  <c r="AU668" i="1"/>
  <c r="AT668" i="1"/>
  <c r="AS668" i="1"/>
  <c r="AR668" i="1"/>
  <c r="AQ668" i="1"/>
  <c r="AP668" i="1"/>
  <c r="AO668" i="1"/>
  <c r="AN668" i="1"/>
  <c r="AM668" i="1"/>
  <c r="AL668" i="1"/>
  <c r="BE667" i="1"/>
  <c r="BD667" i="1"/>
  <c r="BC667" i="1"/>
  <c r="BB667" i="1"/>
  <c r="BA667" i="1"/>
  <c r="AZ667" i="1"/>
  <c r="AY667" i="1"/>
  <c r="AX667" i="1"/>
  <c r="AW667" i="1"/>
  <c r="AV667" i="1"/>
  <c r="AU667" i="1"/>
  <c r="AT667" i="1"/>
  <c r="AS667" i="1"/>
  <c r="AR667" i="1"/>
  <c r="AQ667" i="1"/>
  <c r="AP667" i="1"/>
  <c r="AO667" i="1"/>
  <c r="AN667" i="1"/>
  <c r="AM667" i="1"/>
  <c r="AL667" i="1"/>
  <c r="BE666" i="1"/>
  <c r="BD666" i="1"/>
  <c r="BC666" i="1"/>
  <c r="BB666" i="1"/>
  <c r="BA666" i="1"/>
  <c r="AZ666" i="1"/>
  <c r="AY666" i="1"/>
  <c r="AX666" i="1"/>
  <c r="AW666" i="1"/>
  <c r="AV666" i="1"/>
  <c r="AU666" i="1"/>
  <c r="AT666" i="1"/>
  <c r="AS666" i="1"/>
  <c r="AR666" i="1"/>
  <c r="AQ666" i="1"/>
  <c r="AP666" i="1"/>
  <c r="AO666" i="1"/>
  <c r="AN666" i="1"/>
  <c r="AM666" i="1"/>
  <c r="AL666" i="1"/>
  <c r="BE665" i="1"/>
  <c r="BD665" i="1"/>
  <c r="BC665" i="1"/>
  <c r="BB665" i="1"/>
  <c r="BA665" i="1"/>
  <c r="AZ665" i="1"/>
  <c r="AY665" i="1"/>
  <c r="AX665" i="1"/>
  <c r="AW665" i="1"/>
  <c r="AV665" i="1"/>
  <c r="AU665" i="1"/>
  <c r="AT665" i="1"/>
  <c r="AS665" i="1"/>
  <c r="AR665" i="1"/>
  <c r="AQ665" i="1"/>
  <c r="AP665" i="1"/>
  <c r="AO665" i="1"/>
  <c r="AN665" i="1"/>
  <c r="AM665" i="1"/>
  <c r="AL665" i="1"/>
  <c r="BE664" i="1"/>
  <c r="BD664" i="1"/>
  <c r="BC664" i="1"/>
  <c r="BB664" i="1"/>
  <c r="BA664" i="1"/>
  <c r="AZ664" i="1"/>
  <c r="AY664" i="1"/>
  <c r="AX664" i="1"/>
  <c r="AW664" i="1"/>
  <c r="AV664" i="1"/>
  <c r="AU664" i="1"/>
  <c r="AT664" i="1"/>
  <c r="AS664" i="1"/>
  <c r="AR664" i="1"/>
  <c r="AQ664" i="1"/>
  <c r="AP664" i="1"/>
  <c r="AO664" i="1"/>
  <c r="AN664" i="1"/>
  <c r="AM664" i="1"/>
  <c r="AL664" i="1"/>
  <c r="BE663" i="1"/>
  <c r="BD663" i="1"/>
  <c r="BC663" i="1"/>
  <c r="BB663" i="1"/>
  <c r="BA663" i="1"/>
  <c r="AZ663" i="1"/>
  <c r="AY663" i="1"/>
  <c r="AX663" i="1"/>
  <c r="AW663" i="1"/>
  <c r="AV663" i="1"/>
  <c r="AU663" i="1"/>
  <c r="AT663" i="1"/>
  <c r="AS663" i="1"/>
  <c r="AR663" i="1"/>
  <c r="AQ663" i="1"/>
  <c r="AP663" i="1"/>
  <c r="AO663" i="1"/>
  <c r="AN663" i="1"/>
  <c r="AM663" i="1"/>
  <c r="AL663" i="1"/>
  <c r="BE662" i="1"/>
  <c r="BD662" i="1"/>
  <c r="BC662" i="1"/>
  <c r="BB662" i="1"/>
  <c r="BA662" i="1"/>
  <c r="AZ662" i="1"/>
  <c r="AY662" i="1"/>
  <c r="AX662" i="1"/>
  <c r="AW662" i="1"/>
  <c r="AV662" i="1"/>
  <c r="AU662" i="1"/>
  <c r="AT662" i="1"/>
  <c r="AS662" i="1"/>
  <c r="AR662" i="1"/>
  <c r="AQ662" i="1"/>
  <c r="AP662" i="1"/>
  <c r="AO662" i="1"/>
  <c r="AN662" i="1"/>
  <c r="AM662" i="1"/>
  <c r="AL662" i="1"/>
  <c r="BE661" i="1"/>
  <c r="BD661" i="1"/>
  <c r="BC661" i="1"/>
  <c r="BB661" i="1"/>
  <c r="BA661" i="1"/>
  <c r="AZ661" i="1"/>
  <c r="AY661" i="1"/>
  <c r="AX661" i="1"/>
  <c r="AW661" i="1"/>
  <c r="AV661" i="1"/>
  <c r="AU661" i="1"/>
  <c r="AT661" i="1"/>
  <c r="AS661" i="1"/>
  <c r="AR661" i="1"/>
  <c r="AQ661" i="1"/>
  <c r="AP661" i="1"/>
  <c r="AO661" i="1"/>
  <c r="AN661" i="1"/>
  <c r="AM661" i="1"/>
  <c r="AL661" i="1"/>
  <c r="BE660" i="1"/>
  <c r="BD660" i="1"/>
  <c r="BC660" i="1"/>
  <c r="BB660" i="1"/>
  <c r="BA660" i="1"/>
  <c r="AZ660" i="1"/>
  <c r="AY660" i="1"/>
  <c r="AX660" i="1"/>
  <c r="AW660" i="1"/>
  <c r="AV660" i="1"/>
  <c r="AU660" i="1"/>
  <c r="AT660" i="1"/>
  <c r="AS660" i="1"/>
  <c r="AR660" i="1"/>
  <c r="AQ660" i="1"/>
  <c r="AP660" i="1"/>
  <c r="AO660" i="1"/>
  <c r="AN660" i="1"/>
  <c r="AM660" i="1"/>
  <c r="AL660" i="1"/>
  <c r="BE659" i="1"/>
  <c r="BD659" i="1"/>
  <c r="BC659" i="1"/>
  <c r="BB659" i="1"/>
  <c r="BA659" i="1"/>
  <c r="AZ659" i="1"/>
  <c r="AY659" i="1"/>
  <c r="AX659" i="1"/>
  <c r="AW659" i="1"/>
  <c r="AV659" i="1"/>
  <c r="AU659" i="1"/>
  <c r="AT659" i="1"/>
  <c r="AS659" i="1"/>
  <c r="AR659" i="1"/>
  <c r="AQ659" i="1"/>
  <c r="AP659" i="1"/>
  <c r="AO659" i="1"/>
  <c r="AN659" i="1"/>
  <c r="AM659" i="1"/>
  <c r="AL659" i="1"/>
  <c r="BE658" i="1"/>
  <c r="BD658" i="1"/>
  <c r="BC658" i="1"/>
  <c r="BB658" i="1"/>
  <c r="BA658" i="1"/>
  <c r="AZ658" i="1"/>
  <c r="AY658" i="1"/>
  <c r="AX658" i="1"/>
  <c r="AW658" i="1"/>
  <c r="AV658" i="1"/>
  <c r="AU658" i="1"/>
  <c r="AT658" i="1"/>
  <c r="AS658" i="1"/>
  <c r="AR658" i="1"/>
  <c r="AQ658" i="1"/>
  <c r="AP658" i="1"/>
  <c r="AO658" i="1"/>
  <c r="AN658" i="1"/>
  <c r="AM658" i="1"/>
  <c r="AL658" i="1"/>
  <c r="BE657" i="1"/>
  <c r="BD657" i="1"/>
  <c r="BC657" i="1"/>
  <c r="BB657" i="1"/>
  <c r="BA657" i="1"/>
  <c r="AZ657" i="1"/>
  <c r="AY657" i="1"/>
  <c r="AX657" i="1"/>
  <c r="AW657" i="1"/>
  <c r="AV657" i="1"/>
  <c r="AU657" i="1"/>
  <c r="AT657" i="1"/>
  <c r="AS657" i="1"/>
  <c r="AR657" i="1"/>
  <c r="AQ657" i="1"/>
  <c r="AP657" i="1"/>
  <c r="AO657" i="1"/>
  <c r="AN657" i="1"/>
  <c r="AM657" i="1"/>
  <c r="AL657" i="1"/>
  <c r="BE656" i="1"/>
  <c r="BD656" i="1"/>
  <c r="BC656" i="1"/>
  <c r="BB656" i="1"/>
  <c r="BA656" i="1"/>
  <c r="AZ656" i="1"/>
  <c r="AY656" i="1"/>
  <c r="AX656" i="1"/>
  <c r="AW656" i="1"/>
  <c r="AV656" i="1"/>
  <c r="AU656" i="1"/>
  <c r="AT656" i="1"/>
  <c r="AS656" i="1"/>
  <c r="AR656" i="1"/>
  <c r="AQ656" i="1"/>
  <c r="AP656" i="1"/>
  <c r="AO656" i="1"/>
  <c r="AN656" i="1"/>
  <c r="AM656" i="1"/>
  <c r="AL656" i="1"/>
  <c r="BE655" i="1"/>
  <c r="BD655" i="1"/>
  <c r="BC655" i="1"/>
  <c r="BB655" i="1"/>
  <c r="BA655" i="1"/>
  <c r="AZ655" i="1"/>
  <c r="AY655" i="1"/>
  <c r="AX655" i="1"/>
  <c r="AW655" i="1"/>
  <c r="AV655" i="1"/>
  <c r="AU655" i="1"/>
  <c r="AT655" i="1"/>
  <c r="AS655" i="1"/>
  <c r="AR655" i="1"/>
  <c r="AQ655" i="1"/>
  <c r="AP655" i="1"/>
  <c r="AO655" i="1"/>
  <c r="AN655" i="1"/>
  <c r="AM655" i="1"/>
  <c r="AL655" i="1"/>
  <c r="BE654" i="1"/>
  <c r="BD654" i="1"/>
  <c r="BC654" i="1"/>
  <c r="BB654" i="1"/>
  <c r="BA654" i="1"/>
  <c r="AZ654" i="1"/>
  <c r="AY654" i="1"/>
  <c r="AX654" i="1"/>
  <c r="AW654" i="1"/>
  <c r="AV654" i="1"/>
  <c r="AU654" i="1"/>
  <c r="AT654" i="1"/>
  <c r="AS654" i="1"/>
  <c r="AR654" i="1"/>
  <c r="AQ654" i="1"/>
  <c r="AP654" i="1"/>
  <c r="AO654" i="1"/>
  <c r="AN654" i="1"/>
  <c r="AM654" i="1"/>
  <c r="AL654" i="1"/>
  <c r="BE653" i="1"/>
  <c r="BD653" i="1"/>
  <c r="BC653" i="1"/>
  <c r="BB653" i="1"/>
  <c r="BA653" i="1"/>
  <c r="AZ653" i="1"/>
  <c r="AY653" i="1"/>
  <c r="AX653" i="1"/>
  <c r="AW653" i="1"/>
  <c r="AV653" i="1"/>
  <c r="AU653" i="1"/>
  <c r="AT653" i="1"/>
  <c r="AS653" i="1"/>
  <c r="AR653" i="1"/>
  <c r="AQ653" i="1"/>
  <c r="AP653" i="1"/>
  <c r="AO653" i="1"/>
  <c r="AN653" i="1"/>
  <c r="AM653" i="1"/>
  <c r="AL653" i="1"/>
  <c r="BE652" i="1"/>
  <c r="BD652" i="1"/>
  <c r="BC652" i="1"/>
  <c r="BB652" i="1"/>
  <c r="BA652" i="1"/>
  <c r="AZ652" i="1"/>
  <c r="AY652" i="1"/>
  <c r="AX652" i="1"/>
  <c r="AW652" i="1"/>
  <c r="AV652" i="1"/>
  <c r="AU652" i="1"/>
  <c r="AT652" i="1"/>
  <c r="AS652" i="1"/>
  <c r="AR652" i="1"/>
  <c r="AQ652" i="1"/>
  <c r="AP652" i="1"/>
  <c r="AO652" i="1"/>
  <c r="AN652" i="1"/>
  <c r="AM652" i="1"/>
  <c r="AL652" i="1"/>
  <c r="BE651" i="1"/>
  <c r="BD651" i="1"/>
  <c r="BC651" i="1"/>
  <c r="BB651" i="1"/>
  <c r="BA651" i="1"/>
  <c r="AZ651" i="1"/>
  <c r="AY651" i="1"/>
  <c r="AX651" i="1"/>
  <c r="AW651" i="1"/>
  <c r="AV651" i="1"/>
  <c r="AU651" i="1"/>
  <c r="AT651" i="1"/>
  <c r="AS651" i="1"/>
  <c r="AR651" i="1"/>
  <c r="AQ651" i="1"/>
  <c r="AP651" i="1"/>
  <c r="AO651" i="1"/>
  <c r="AN651" i="1"/>
  <c r="AM651" i="1"/>
  <c r="AL651" i="1"/>
  <c r="BE650" i="1"/>
  <c r="BD650" i="1"/>
  <c r="BC650" i="1"/>
  <c r="BB650" i="1"/>
  <c r="BA650" i="1"/>
  <c r="AZ650" i="1"/>
  <c r="AY650" i="1"/>
  <c r="AX650" i="1"/>
  <c r="AW650" i="1"/>
  <c r="AV650" i="1"/>
  <c r="AU650" i="1"/>
  <c r="AT650" i="1"/>
  <c r="AS650" i="1"/>
  <c r="AR650" i="1"/>
  <c r="AQ650" i="1"/>
  <c r="AP650" i="1"/>
  <c r="AO650" i="1"/>
  <c r="AN650" i="1"/>
  <c r="AM650" i="1"/>
  <c r="AL650" i="1"/>
  <c r="BE649" i="1"/>
  <c r="BD649" i="1"/>
  <c r="BC649" i="1"/>
  <c r="BB649" i="1"/>
  <c r="BA649" i="1"/>
  <c r="AZ649" i="1"/>
  <c r="AY649" i="1"/>
  <c r="AX649" i="1"/>
  <c r="AW649" i="1"/>
  <c r="AV649" i="1"/>
  <c r="AU649" i="1"/>
  <c r="AT649" i="1"/>
  <c r="AS649" i="1"/>
  <c r="AR649" i="1"/>
  <c r="AQ649" i="1"/>
  <c r="AP649" i="1"/>
  <c r="AO649" i="1"/>
  <c r="AN649" i="1"/>
  <c r="AM649" i="1"/>
  <c r="AL649" i="1"/>
  <c r="BE648" i="1"/>
  <c r="BD648" i="1"/>
  <c r="BC648" i="1"/>
  <c r="BB648" i="1"/>
  <c r="BA648" i="1"/>
  <c r="AZ648" i="1"/>
  <c r="AY648" i="1"/>
  <c r="AX648" i="1"/>
  <c r="AW648" i="1"/>
  <c r="AV648" i="1"/>
  <c r="AU648" i="1"/>
  <c r="AT648" i="1"/>
  <c r="AS648" i="1"/>
  <c r="AR648" i="1"/>
  <c r="AQ648" i="1"/>
  <c r="AP648" i="1"/>
  <c r="AO648" i="1"/>
  <c r="AN648" i="1"/>
  <c r="AM648" i="1"/>
  <c r="AL648" i="1"/>
  <c r="BE647" i="1"/>
  <c r="BD647" i="1"/>
  <c r="BC647" i="1"/>
  <c r="BB647" i="1"/>
  <c r="BA647" i="1"/>
  <c r="AZ647" i="1"/>
  <c r="AY647" i="1"/>
  <c r="AX647" i="1"/>
  <c r="AW647" i="1"/>
  <c r="AV647" i="1"/>
  <c r="AU647" i="1"/>
  <c r="AT647" i="1"/>
  <c r="AS647" i="1"/>
  <c r="AR647" i="1"/>
  <c r="AQ647" i="1"/>
  <c r="AP647" i="1"/>
  <c r="AO647" i="1"/>
  <c r="AN647" i="1"/>
  <c r="AM647" i="1"/>
  <c r="AL647" i="1"/>
  <c r="BE646" i="1"/>
  <c r="BD646" i="1"/>
  <c r="BC646" i="1"/>
  <c r="BB646" i="1"/>
  <c r="BA646" i="1"/>
  <c r="AZ646" i="1"/>
  <c r="AY646" i="1"/>
  <c r="AX646" i="1"/>
  <c r="AW646" i="1"/>
  <c r="AV646" i="1"/>
  <c r="AU646" i="1"/>
  <c r="AT646" i="1"/>
  <c r="AS646" i="1"/>
  <c r="AR646" i="1"/>
  <c r="AQ646" i="1"/>
  <c r="AP646" i="1"/>
  <c r="AO646" i="1"/>
  <c r="AN646" i="1"/>
  <c r="AM646" i="1"/>
  <c r="AL646" i="1"/>
  <c r="BE645" i="1"/>
  <c r="BD645" i="1"/>
  <c r="BC645" i="1"/>
  <c r="BB645" i="1"/>
  <c r="BA645" i="1"/>
  <c r="AZ645" i="1"/>
  <c r="AY645" i="1"/>
  <c r="AX645" i="1"/>
  <c r="AW645" i="1"/>
  <c r="AV645" i="1"/>
  <c r="AU645" i="1"/>
  <c r="AT645" i="1"/>
  <c r="AS645" i="1"/>
  <c r="AR645" i="1"/>
  <c r="AQ645" i="1"/>
  <c r="AP645" i="1"/>
  <c r="AO645" i="1"/>
  <c r="AN645" i="1"/>
  <c r="AM645" i="1"/>
  <c r="AL645" i="1"/>
  <c r="BE644" i="1"/>
  <c r="BD644" i="1"/>
  <c r="BC644" i="1"/>
  <c r="BB644" i="1"/>
  <c r="BA644" i="1"/>
  <c r="AZ644" i="1"/>
  <c r="AY644" i="1"/>
  <c r="AX644" i="1"/>
  <c r="AW644" i="1"/>
  <c r="AV644" i="1"/>
  <c r="AU644" i="1"/>
  <c r="AT644" i="1"/>
  <c r="AS644" i="1"/>
  <c r="AR644" i="1"/>
  <c r="AQ644" i="1"/>
  <c r="AP644" i="1"/>
  <c r="AO644" i="1"/>
  <c r="AN644" i="1"/>
  <c r="AM644" i="1"/>
  <c r="AL644" i="1"/>
  <c r="BE643" i="1"/>
  <c r="BD643" i="1"/>
  <c r="BC643" i="1"/>
  <c r="BB643" i="1"/>
  <c r="BA643" i="1"/>
  <c r="AZ643" i="1"/>
  <c r="AY643" i="1"/>
  <c r="AX643" i="1"/>
  <c r="AW643" i="1"/>
  <c r="AV643" i="1"/>
  <c r="AU643" i="1"/>
  <c r="AT643" i="1"/>
  <c r="AS643" i="1"/>
  <c r="AR643" i="1"/>
  <c r="AQ643" i="1"/>
  <c r="AP643" i="1"/>
  <c r="AO643" i="1"/>
  <c r="AN643" i="1"/>
  <c r="AM643" i="1"/>
  <c r="AL643" i="1"/>
  <c r="BE642" i="1"/>
  <c r="BD642" i="1"/>
  <c r="BC642" i="1"/>
  <c r="BB642" i="1"/>
  <c r="BA642" i="1"/>
  <c r="AZ642" i="1"/>
  <c r="AY642" i="1"/>
  <c r="AX642" i="1"/>
  <c r="AW642" i="1"/>
  <c r="AV642" i="1"/>
  <c r="AU642" i="1"/>
  <c r="AT642" i="1"/>
  <c r="AS642" i="1"/>
  <c r="AR642" i="1"/>
  <c r="AQ642" i="1"/>
  <c r="AP642" i="1"/>
  <c r="AO642" i="1"/>
  <c r="AN642" i="1"/>
  <c r="AM642" i="1"/>
  <c r="AL642" i="1"/>
  <c r="BE641" i="1"/>
  <c r="BD641" i="1"/>
  <c r="BC641" i="1"/>
  <c r="BB641" i="1"/>
  <c r="BA641" i="1"/>
  <c r="AZ641" i="1"/>
  <c r="AY641" i="1"/>
  <c r="AX641" i="1"/>
  <c r="AW641" i="1"/>
  <c r="AV641" i="1"/>
  <c r="AU641" i="1"/>
  <c r="AT641" i="1"/>
  <c r="AS641" i="1"/>
  <c r="AR641" i="1"/>
  <c r="AQ641" i="1"/>
  <c r="AP641" i="1"/>
  <c r="AO641" i="1"/>
  <c r="AN641" i="1"/>
  <c r="AM641" i="1"/>
  <c r="AL641" i="1"/>
  <c r="BE640" i="1"/>
  <c r="BD640" i="1"/>
  <c r="BC640" i="1"/>
  <c r="BB640" i="1"/>
  <c r="BA640" i="1"/>
  <c r="AZ640" i="1"/>
  <c r="AY640" i="1"/>
  <c r="AX640" i="1"/>
  <c r="AW640" i="1"/>
  <c r="AV640" i="1"/>
  <c r="AU640" i="1"/>
  <c r="AT640" i="1"/>
  <c r="AS640" i="1"/>
  <c r="AR640" i="1"/>
  <c r="AQ640" i="1"/>
  <c r="AP640" i="1"/>
  <c r="AO640" i="1"/>
  <c r="AN640" i="1"/>
  <c r="AM640" i="1"/>
  <c r="AL640" i="1"/>
  <c r="BE639" i="1"/>
  <c r="BD639" i="1"/>
  <c r="BC639" i="1"/>
  <c r="BB639" i="1"/>
  <c r="BA639" i="1"/>
  <c r="AZ639" i="1"/>
  <c r="AY639" i="1"/>
  <c r="AX639" i="1"/>
  <c r="AW639" i="1"/>
  <c r="AV639" i="1"/>
  <c r="AU639" i="1"/>
  <c r="AT639" i="1"/>
  <c r="AS639" i="1"/>
  <c r="AR639" i="1"/>
  <c r="AQ639" i="1"/>
  <c r="AP639" i="1"/>
  <c r="AO639" i="1"/>
  <c r="AN639" i="1"/>
  <c r="AM639" i="1"/>
  <c r="AL639" i="1"/>
  <c r="BE638" i="1"/>
  <c r="BD638" i="1"/>
  <c r="BC638" i="1"/>
  <c r="BB638" i="1"/>
  <c r="BA638" i="1"/>
  <c r="AZ638" i="1"/>
  <c r="AY638" i="1"/>
  <c r="AX638" i="1"/>
  <c r="AW638" i="1"/>
  <c r="AV638" i="1"/>
  <c r="AU638" i="1"/>
  <c r="AT638" i="1"/>
  <c r="AS638" i="1"/>
  <c r="AR638" i="1"/>
  <c r="AQ638" i="1"/>
  <c r="AP638" i="1"/>
  <c r="AO638" i="1"/>
  <c r="AN638" i="1"/>
  <c r="AM638" i="1"/>
  <c r="AL638" i="1"/>
  <c r="BE637" i="1"/>
  <c r="BD637" i="1"/>
  <c r="BC637" i="1"/>
  <c r="BB637" i="1"/>
  <c r="BA637" i="1"/>
  <c r="AZ637" i="1"/>
  <c r="AY637" i="1"/>
  <c r="AX637" i="1"/>
  <c r="AW637" i="1"/>
  <c r="AV637" i="1"/>
  <c r="AU637" i="1"/>
  <c r="AT637" i="1"/>
  <c r="AS637" i="1"/>
  <c r="AR637" i="1"/>
  <c r="AQ637" i="1"/>
  <c r="AP637" i="1"/>
  <c r="AO637" i="1"/>
  <c r="AN637" i="1"/>
  <c r="AM637" i="1"/>
  <c r="AL637" i="1"/>
  <c r="BE636" i="1"/>
  <c r="BD636" i="1"/>
  <c r="BC636" i="1"/>
  <c r="BB636" i="1"/>
  <c r="BA636" i="1"/>
  <c r="AZ636" i="1"/>
  <c r="AY636" i="1"/>
  <c r="AX636" i="1"/>
  <c r="AW636" i="1"/>
  <c r="AV636" i="1"/>
  <c r="AU636" i="1"/>
  <c r="AT636" i="1"/>
  <c r="AS636" i="1"/>
  <c r="AR636" i="1"/>
  <c r="AQ636" i="1"/>
  <c r="AP636" i="1"/>
  <c r="AO636" i="1"/>
  <c r="AN636" i="1"/>
  <c r="AM636" i="1"/>
  <c r="AL636" i="1"/>
  <c r="BE635" i="1"/>
  <c r="BD635" i="1"/>
  <c r="BC635" i="1"/>
  <c r="BB635" i="1"/>
  <c r="BA635" i="1"/>
  <c r="AZ635" i="1"/>
  <c r="AY635" i="1"/>
  <c r="AX635" i="1"/>
  <c r="AW635" i="1"/>
  <c r="AV635" i="1"/>
  <c r="AU635" i="1"/>
  <c r="AT635" i="1"/>
  <c r="AS635" i="1"/>
  <c r="AR635" i="1"/>
  <c r="AQ635" i="1"/>
  <c r="AP635" i="1"/>
  <c r="AO635" i="1"/>
  <c r="AN635" i="1"/>
  <c r="AM635" i="1"/>
  <c r="AL635" i="1"/>
  <c r="BE634" i="1"/>
  <c r="BD634" i="1"/>
  <c r="BC634" i="1"/>
  <c r="BB634" i="1"/>
  <c r="BA634" i="1"/>
  <c r="AZ634" i="1"/>
  <c r="AY634" i="1"/>
  <c r="AX634" i="1"/>
  <c r="AW634" i="1"/>
  <c r="AV634" i="1"/>
  <c r="AU634" i="1"/>
  <c r="AT634" i="1"/>
  <c r="AS634" i="1"/>
  <c r="AR634" i="1"/>
  <c r="AQ634" i="1"/>
  <c r="AP634" i="1"/>
  <c r="AO634" i="1"/>
  <c r="AN634" i="1"/>
  <c r="AM634" i="1"/>
  <c r="AL634" i="1"/>
  <c r="BE633" i="1"/>
  <c r="BD633" i="1"/>
  <c r="BC633" i="1"/>
  <c r="BB633" i="1"/>
  <c r="BA633" i="1"/>
  <c r="AZ633" i="1"/>
  <c r="AY633" i="1"/>
  <c r="AX633" i="1"/>
  <c r="AW633" i="1"/>
  <c r="AV633" i="1"/>
  <c r="AU633" i="1"/>
  <c r="AT633" i="1"/>
  <c r="AS633" i="1"/>
  <c r="AR633" i="1"/>
  <c r="AQ633" i="1"/>
  <c r="AP633" i="1"/>
  <c r="AO633" i="1"/>
  <c r="AN633" i="1"/>
  <c r="AM633" i="1"/>
  <c r="AL633" i="1"/>
  <c r="BE632" i="1"/>
  <c r="BD632" i="1"/>
  <c r="BC632" i="1"/>
  <c r="BB632" i="1"/>
  <c r="BA632" i="1"/>
  <c r="AZ632" i="1"/>
  <c r="AY632" i="1"/>
  <c r="AX632" i="1"/>
  <c r="AW632" i="1"/>
  <c r="AV632" i="1"/>
  <c r="AU632" i="1"/>
  <c r="AT632" i="1"/>
  <c r="AS632" i="1"/>
  <c r="AR632" i="1"/>
  <c r="AQ632" i="1"/>
  <c r="AP632" i="1"/>
  <c r="AO632" i="1"/>
  <c r="AN632" i="1"/>
  <c r="AM632" i="1"/>
  <c r="AL632" i="1"/>
  <c r="BE631" i="1"/>
  <c r="BD631" i="1"/>
  <c r="BC631" i="1"/>
  <c r="BB631" i="1"/>
  <c r="BA631" i="1"/>
  <c r="AZ631" i="1"/>
  <c r="AY631" i="1"/>
  <c r="AX631" i="1"/>
  <c r="AW631" i="1"/>
  <c r="AV631" i="1"/>
  <c r="AU631" i="1"/>
  <c r="AT631" i="1"/>
  <c r="AS631" i="1"/>
  <c r="AR631" i="1"/>
  <c r="AQ631" i="1"/>
  <c r="AP631" i="1"/>
  <c r="AO631" i="1"/>
  <c r="AN631" i="1"/>
  <c r="AM631" i="1"/>
  <c r="AL631" i="1"/>
  <c r="BE630" i="1"/>
  <c r="BD630" i="1"/>
  <c r="BC630" i="1"/>
  <c r="BB630" i="1"/>
  <c r="BA630" i="1"/>
  <c r="AZ630" i="1"/>
  <c r="AY630" i="1"/>
  <c r="AX630" i="1"/>
  <c r="AW630" i="1"/>
  <c r="AV630" i="1"/>
  <c r="AU630" i="1"/>
  <c r="AT630" i="1"/>
  <c r="AS630" i="1"/>
  <c r="AR630" i="1"/>
  <c r="AQ630" i="1"/>
  <c r="AP630" i="1"/>
  <c r="AO630" i="1"/>
  <c r="AN630" i="1"/>
  <c r="AM630" i="1"/>
  <c r="AL630" i="1"/>
  <c r="BE629" i="1"/>
  <c r="BD629" i="1"/>
  <c r="BC629" i="1"/>
  <c r="BB629" i="1"/>
  <c r="BA629" i="1"/>
  <c r="AZ629" i="1"/>
  <c r="AY629" i="1"/>
  <c r="AX629" i="1"/>
  <c r="AW629" i="1"/>
  <c r="AV629" i="1"/>
  <c r="AU629" i="1"/>
  <c r="AT629" i="1"/>
  <c r="AS629" i="1"/>
  <c r="AR629" i="1"/>
  <c r="AQ629" i="1"/>
  <c r="AP629" i="1"/>
  <c r="AO629" i="1"/>
  <c r="AN629" i="1"/>
  <c r="AM629" i="1"/>
  <c r="AL629" i="1"/>
  <c r="BE628" i="1"/>
  <c r="BD628" i="1"/>
  <c r="BC628" i="1"/>
  <c r="BB628" i="1"/>
  <c r="BA628" i="1"/>
  <c r="AZ628" i="1"/>
  <c r="AY628" i="1"/>
  <c r="AX628" i="1"/>
  <c r="AW628" i="1"/>
  <c r="AV628" i="1"/>
  <c r="AU628" i="1"/>
  <c r="AT628" i="1"/>
  <c r="AS628" i="1"/>
  <c r="AR628" i="1"/>
  <c r="AQ628" i="1"/>
  <c r="AP628" i="1"/>
  <c r="AO628" i="1"/>
  <c r="AN628" i="1"/>
  <c r="AM628" i="1"/>
  <c r="AL628" i="1"/>
  <c r="BE627" i="1"/>
  <c r="BD627" i="1"/>
  <c r="BC627" i="1"/>
  <c r="BB627" i="1"/>
  <c r="BA627" i="1"/>
  <c r="AZ627" i="1"/>
  <c r="AY627" i="1"/>
  <c r="AX627" i="1"/>
  <c r="AW627" i="1"/>
  <c r="AV627" i="1"/>
  <c r="AU627" i="1"/>
  <c r="AT627" i="1"/>
  <c r="AS627" i="1"/>
  <c r="AR627" i="1"/>
  <c r="AQ627" i="1"/>
  <c r="AP627" i="1"/>
  <c r="AO627" i="1"/>
  <c r="AN627" i="1"/>
  <c r="AM627" i="1"/>
  <c r="AL627" i="1"/>
  <c r="BE626" i="1"/>
  <c r="BD626" i="1"/>
  <c r="BC626" i="1"/>
  <c r="BB626" i="1"/>
  <c r="BA626" i="1"/>
  <c r="AZ626" i="1"/>
  <c r="AY626" i="1"/>
  <c r="AX626" i="1"/>
  <c r="AW626" i="1"/>
  <c r="AV626" i="1"/>
  <c r="AU626" i="1"/>
  <c r="AT626" i="1"/>
  <c r="AS626" i="1"/>
  <c r="AR626" i="1"/>
  <c r="AQ626" i="1"/>
  <c r="AP626" i="1"/>
  <c r="AO626" i="1"/>
  <c r="AN626" i="1"/>
  <c r="AM626" i="1"/>
  <c r="AL626" i="1"/>
  <c r="BE625" i="1"/>
  <c r="BD625" i="1"/>
  <c r="BC625" i="1"/>
  <c r="BB625" i="1"/>
  <c r="BA625" i="1"/>
  <c r="AZ625" i="1"/>
  <c r="AY625" i="1"/>
  <c r="AX625" i="1"/>
  <c r="AW625" i="1"/>
  <c r="AV625" i="1"/>
  <c r="AU625" i="1"/>
  <c r="AT625" i="1"/>
  <c r="AS625" i="1"/>
  <c r="AR625" i="1"/>
  <c r="AQ625" i="1"/>
  <c r="AP625" i="1"/>
  <c r="AO625" i="1"/>
  <c r="AN625" i="1"/>
  <c r="AM625" i="1"/>
  <c r="AL625" i="1"/>
  <c r="BE624" i="1"/>
  <c r="BD624" i="1"/>
  <c r="BC624" i="1"/>
  <c r="BB624" i="1"/>
  <c r="BA624" i="1"/>
  <c r="AZ624" i="1"/>
  <c r="AY624" i="1"/>
  <c r="AX624" i="1"/>
  <c r="AW624" i="1"/>
  <c r="AV624" i="1"/>
  <c r="AU624" i="1"/>
  <c r="AT624" i="1"/>
  <c r="AS624" i="1"/>
  <c r="AR624" i="1"/>
  <c r="AQ624" i="1"/>
  <c r="AP624" i="1"/>
  <c r="AO624" i="1"/>
  <c r="AN624" i="1"/>
  <c r="AM624" i="1"/>
  <c r="AL624" i="1"/>
  <c r="BE623" i="1"/>
  <c r="BD623" i="1"/>
  <c r="BC623" i="1"/>
  <c r="BB623" i="1"/>
  <c r="BA623" i="1"/>
  <c r="AZ623" i="1"/>
  <c r="AY623" i="1"/>
  <c r="AX623" i="1"/>
  <c r="AW623" i="1"/>
  <c r="AV623" i="1"/>
  <c r="AU623" i="1"/>
  <c r="AT623" i="1"/>
  <c r="AS623" i="1"/>
  <c r="AR623" i="1"/>
  <c r="AQ623" i="1"/>
  <c r="AP623" i="1"/>
  <c r="AO623" i="1"/>
  <c r="AN623" i="1"/>
  <c r="AM623" i="1"/>
  <c r="AL623" i="1"/>
  <c r="BE622" i="1"/>
  <c r="BD622" i="1"/>
  <c r="BC622" i="1"/>
  <c r="BB622" i="1"/>
  <c r="BA622" i="1"/>
  <c r="AZ622" i="1"/>
  <c r="AY622" i="1"/>
  <c r="AX622" i="1"/>
  <c r="AW622" i="1"/>
  <c r="AV622" i="1"/>
  <c r="AU622" i="1"/>
  <c r="AT622" i="1"/>
  <c r="AS622" i="1"/>
  <c r="AR622" i="1"/>
  <c r="AQ622" i="1"/>
  <c r="AP622" i="1"/>
  <c r="AO622" i="1"/>
  <c r="AN622" i="1"/>
  <c r="AM622" i="1"/>
  <c r="AL622" i="1"/>
  <c r="BE621" i="1"/>
  <c r="BD621" i="1"/>
  <c r="BC621" i="1"/>
  <c r="BB621" i="1"/>
  <c r="BA621" i="1"/>
  <c r="AZ621" i="1"/>
  <c r="AY621" i="1"/>
  <c r="AX621" i="1"/>
  <c r="AW621" i="1"/>
  <c r="AV621" i="1"/>
  <c r="AU621" i="1"/>
  <c r="AT621" i="1"/>
  <c r="AS621" i="1"/>
  <c r="AR621" i="1"/>
  <c r="AQ621" i="1"/>
  <c r="AP621" i="1"/>
  <c r="AO621" i="1"/>
  <c r="AN621" i="1"/>
  <c r="AM621" i="1"/>
  <c r="AL621" i="1"/>
  <c r="BE620" i="1"/>
  <c r="BD620" i="1"/>
  <c r="BC620" i="1"/>
  <c r="BB620" i="1"/>
  <c r="BA620" i="1"/>
  <c r="AZ620" i="1"/>
  <c r="AY620" i="1"/>
  <c r="AX620" i="1"/>
  <c r="AW620" i="1"/>
  <c r="AV620" i="1"/>
  <c r="AU620" i="1"/>
  <c r="AT620" i="1"/>
  <c r="AS620" i="1"/>
  <c r="AR620" i="1"/>
  <c r="AQ620" i="1"/>
  <c r="AP620" i="1"/>
  <c r="AO620" i="1"/>
  <c r="AN620" i="1"/>
  <c r="AM620" i="1"/>
  <c r="AL620" i="1"/>
  <c r="BE619" i="1"/>
  <c r="BD619" i="1"/>
  <c r="BC619" i="1"/>
  <c r="BB619" i="1"/>
  <c r="BA619" i="1"/>
  <c r="AZ619" i="1"/>
  <c r="AY619" i="1"/>
  <c r="AX619" i="1"/>
  <c r="AW619" i="1"/>
  <c r="AV619" i="1"/>
  <c r="AU619" i="1"/>
  <c r="AT619" i="1"/>
  <c r="AS619" i="1"/>
  <c r="AR619" i="1"/>
  <c r="AQ619" i="1"/>
  <c r="AP619" i="1"/>
  <c r="AO619" i="1"/>
  <c r="AN619" i="1"/>
  <c r="AM619" i="1"/>
  <c r="AL619" i="1"/>
  <c r="BE618" i="1"/>
  <c r="BD618" i="1"/>
  <c r="BC618" i="1"/>
  <c r="BB618" i="1"/>
  <c r="BA618" i="1"/>
  <c r="AZ618" i="1"/>
  <c r="AY618" i="1"/>
  <c r="AX618" i="1"/>
  <c r="AW618" i="1"/>
  <c r="AV618" i="1"/>
  <c r="AU618" i="1"/>
  <c r="AT618" i="1"/>
  <c r="AS618" i="1"/>
  <c r="AR618" i="1"/>
  <c r="AQ618" i="1"/>
  <c r="AP618" i="1"/>
  <c r="AO618" i="1"/>
  <c r="AN618" i="1"/>
  <c r="AM618" i="1"/>
  <c r="AL618" i="1"/>
  <c r="BE617" i="1"/>
  <c r="BD617" i="1"/>
  <c r="BC617" i="1"/>
  <c r="BB617" i="1"/>
  <c r="BA617" i="1"/>
  <c r="AZ617" i="1"/>
  <c r="AY617" i="1"/>
  <c r="AX617" i="1"/>
  <c r="AW617" i="1"/>
  <c r="AV617" i="1"/>
  <c r="AU617" i="1"/>
  <c r="AT617" i="1"/>
  <c r="AS617" i="1"/>
  <c r="AR617" i="1"/>
  <c r="AQ617" i="1"/>
  <c r="AP617" i="1"/>
  <c r="AO617" i="1"/>
  <c r="AN617" i="1"/>
  <c r="AM617" i="1"/>
  <c r="AL617" i="1"/>
  <c r="BE616" i="1"/>
  <c r="BD616" i="1"/>
  <c r="BC616" i="1"/>
  <c r="BB616" i="1"/>
  <c r="BA616" i="1"/>
  <c r="AZ616" i="1"/>
  <c r="AY616" i="1"/>
  <c r="AX616" i="1"/>
  <c r="AW616" i="1"/>
  <c r="AV616" i="1"/>
  <c r="AU616" i="1"/>
  <c r="AT616" i="1"/>
  <c r="AS616" i="1"/>
  <c r="AR616" i="1"/>
  <c r="AQ616" i="1"/>
  <c r="AP616" i="1"/>
  <c r="AO616" i="1"/>
  <c r="AN616" i="1"/>
  <c r="AM616" i="1"/>
  <c r="AL616" i="1"/>
  <c r="BE615" i="1"/>
  <c r="BD615" i="1"/>
  <c r="BC615" i="1"/>
  <c r="BB615" i="1"/>
  <c r="BA615" i="1"/>
  <c r="AZ615" i="1"/>
  <c r="AY615" i="1"/>
  <c r="AX615" i="1"/>
  <c r="AW615" i="1"/>
  <c r="AV615" i="1"/>
  <c r="AU615" i="1"/>
  <c r="AT615" i="1"/>
  <c r="AS615" i="1"/>
  <c r="AR615" i="1"/>
  <c r="AQ615" i="1"/>
  <c r="AP615" i="1"/>
  <c r="AO615" i="1"/>
  <c r="AN615" i="1"/>
  <c r="AM615" i="1"/>
  <c r="AL615" i="1"/>
  <c r="BE614" i="1"/>
  <c r="BD614" i="1"/>
  <c r="BC614" i="1"/>
  <c r="BB614" i="1"/>
  <c r="BA614" i="1"/>
  <c r="AZ614" i="1"/>
  <c r="AY614" i="1"/>
  <c r="AX614" i="1"/>
  <c r="AW614" i="1"/>
  <c r="AV614" i="1"/>
  <c r="AU614" i="1"/>
  <c r="AT614" i="1"/>
  <c r="AS614" i="1"/>
  <c r="AR614" i="1"/>
  <c r="AQ614" i="1"/>
  <c r="AP614" i="1"/>
  <c r="AO614" i="1"/>
  <c r="AN614" i="1"/>
  <c r="AM614" i="1"/>
  <c r="AL614" i="1"/>
  <c r="BE613" i="1"/>
  <c r="BD613" i="1"/>
  <c r="BC613" i="1"/>
  <c r="BB613" i="1"/>
  <c r="BA613" i="1"/>
  <c r="AZ613" i="1"/>
  <c r="AY613" i="1"/>
  <c r="AX613" i="1"/>
  <c r="AW613" i="1"/>
  <c r="AV613" i="1"/>
  <c r="AU613" i="1"/>
  <c r="AT613" i="1"/>
  <c r="AS613" i="1"/>
  <c r="AR613" i="1"/>
  <c r="AQ613" i="1"/>
  <c r="AP613" i="1"/>
  <c r="AO613" i="1"/>
  <c r="AN613" i="1"/>
  <c r="AM613" i="1"/>
  <c r="AL613" i="1"/>
  <c r="BE612" i="1"/>
  <c r="BD612" i="1"/>
  <c r="BC612" i="1"/>
  <c r="BB612" i="1"/>
  <c r="BA612" i="1"/>
  <c r="AZ612" i="1"/>
  <c r="AY612" i="1"/>
  <c r="AX612" i="1"/>
  <c r="AW612" i="1"/>
  <c r="AV612" i="1"/>
  <c r="AU612" i="1"/>
  <c r="AT612" i="1"/>
  <c r="AS612" i="1"/>
  <c r="AR612" i="1"/>
  <c r="AQ612" i="1"/>
  <c r="AP612" i="1"/>
  <c r="AO612" i="1"/>
  <c r="AN612" i="1"/>
  <c r="AM612" i="1"/>
  <c r="AL612" i="1"/>
  <c r="BE611" i="1"/>
  <c r="BD611" i="1"/>
  <c r="BC611" i="1"/>
  <c r="BB611" i="1"/>
  <c r="BA611" i="1"/>
  <c r="AZ611" i="1"/>
  <c r="AY611" i="1"/>
  <c r="AX611" i="1"/>
  <c r="AW611" i="1"/>
  <c r="AV611" i="1"/>
  <c r="AU611" i="1"/>
  <c r="AT611" i="1"/>
  <c r="AS611" i="1"/>
  <c r="AR611" i="1"/>
  <c r="AQ611" i="1"/>
  <c r="AP611" i="1"/>
  <c r="AO611" i="1"/>
  <c r="AN611" i="1"/>
  <c r="AM611" i="1"/>
  <c r="AL611" i="1"/>
  <c r="BE610" i="1"/>
  <c r="BD610" i="1"/>
  <c r="BC610" i="1"/>
  <c r="BB610" i="1"/>
  <c r="BA610" i="1"/>
  <c r="AZ610" i="1"/>
  <c r="AY610" i="1"/>
  <c r="AX610" i="1"/>
  <c r="AW610" i="1"/>
  <c r="AV610" i="1"/>
  <c r="AU610" i="1"/>
  <c r="AT610" i="1"/>
  <c r="AS610" i="1"/>
  <c r="AR610" i="1"/>
  <c r="AQ610" i="1"/>
  <c r="AP610" i="1"/>
  <c r="AO610" i="1"/>
  <c r="AN610" i="1"/>
  <c r="AM610" i="1"/>
  <c r="AL610" i="1"/>
  <c r="BE609" i="1"/>
  <c r="BD609" i="1"/>
  <c r="BC609" i="1"/>
  <c r="BB609" i="1"/>
  <c r="BA609" i="1"/>
  <c r="AZ609" i="1"/>
  <c r="AY609" i="1"/>
  <c r="AX609" i="1"/>
  <c r="AW609" i="1"/>
  <c r="AV609" i="1"/>
  <c r="AU609" i="1"/>
  <c r="AT609" i="1"/>
  <c r="AS609" i="1"/>
  <c r="AR609" i="1"/>
  <c r="AQ609" i="1"/>
  <c r="AP609" i="1"/>
  <c r="AO609" i="1"/>
  <c r="AN609" i="1"/>
  <c r="AM609" i="1"/>
  <c r="AL609" i="1"/>
  <c r="BE608" i="1"/>
  <c r="BD608" i="1"/>
  <c r="BC608" i="1"/>
  <c r="BB608" i="1"/>
  <c r="BA608" i="1"/>
  <c r="AZ608" i="1"/>
  <c r="AY608" i="1"/>
  <c r="AX608" i="1"/>
  <c r="AW608" i="1"/>
  <c r="AV608" i="1"/>
  <c r="AU608" i="1"/>
  <c r="AT608" i="1"/>
  <c r="AS608" i="1"/>
  <c r="AR608" i="1"/>
  <c r="AQ608" i="1"/>
  <c r="AP608" i="1"/>
  <c r="AO608" i="1"/>
  <c r="AN608" i="1"/>
  <c r="AM608" i="1"/>
  <c r="AL608" i="1"/>
  <c r="BE607" i="1"/>
  <c r="BD607" i="1"/>
  <c r="BC607" i="1"/>
  <c r="BB607" i="1"/>
  <c r="BA607" i="1"/>
  <c r="AZ607" i="1"/>
  <c r="AY607" i="1"/>
  <c r="AX607" i="1"/>
  <c r="AW607" i="1"/>
  <c r="AV607" i="1"/>
  <c r="AU607" i="1"/>
  <c r="AT607" i="1"/>
  <c r="AS607" i="1"/>
  <c r="AR607" i="1"/>
  <c r="AQ607" i="1"/>
  <c r="AP607" i="1"/>
  <c r="AO607" i="1"/>
  <c r="AN607" i="1"/>
  <c r="AM607" i="1"/>
  <c r="AL607" i="1"/>
  <c r="BE606" i="1"/>
  <c r="BD606" i="1"/>
  <c r="BC606" i="1"/>
  <c r="BB606" i="1"/>
  <c r="BA606" i="1"/>
  <c r="AZ606" i="1"/>
  <c r="AY606" i="1"/>
  <c r="AX606" i="1"/>
  <c r="AW606" i="1"/>
  <c r="AV606" i="1"/>
  <c r="AU606" i="1"/>
  <c r="AT606" i="1"/>
  <c r="AS606" i="1"/>
  <c r="AR606" i="1"/>
  <c r="AQ606" i="1"/>
  <c r="AP606" i="1"/>
  <c r="AO606" i="1"/>
  <c r="AN606" i="1"/>
  <c r="AM606" i="1"/>
  <c r="AL606" i="1"/>
  <c r="BE605" i="1"/>
  <c r="BD605" i="1"/>
  <c r="BC605" i="1"/>
  <c r="BB605" i="1"/>
  <c r="BA605" i="1"/>
  <c r="AZ605" i="1"/>
  <c r="AY605" i="1"/>
  <c r="AX605" i="1"/>
  <c r="AW605" i="1"/>
  <c r="AV605" i="1"/>
  <c r="AU605" i="1"/>
  <c r="AT605" i="1"/>
  <c r="AS605" i="1"/>
  <c r="AR605" i="1"/>
  <c r="AQ605" i="1"/>
  <c r="AP605" i="1"/>
  <c r="AO605" i="1"/>
  <c r="AN605" i="1"/>
  <c r="AM605" i="1"/>
  <c r="AL605" i="1"/>
  <c r="BE604" i="1"/>
  <c r="BD604" i="1"/>
  <c r="BC604" i="1"/>
  <c r="BB604" i="1"/>
  <c r="BA604" i="1"/>
  <c r="AZ604" i="1"/>
  <c r="AY604" i="1"/>
  <c r="AX604" i="1"/>
  <c r="AW604" i="1"/>
  <c r="AV604" i="1"/>
  <c r="AU604" i="1"/>
  <c r="AT604" i="1"/>
  <c r="AS604" i="1"/>
  <c r="AR604" i="1"/>
  <c r="AQ604" i="1"/>
  <c r="AP604" i="1"/>
  <c r="AO604" i="1"/>
  <c r="AN604" i="1"/>
  <c r="AM604" i="1"/>
  <c r="AL604" i="1"/>
  <c r="BE603" i="1"/>
  <c r="BD603" i="1"/>
  <c r="BC603" i="1"/>
  <c r="BB603" i="1"/>
  <c r="BA603" i="1"/>
  <c r="AZ603" i="1"/>
  <c r="AY603" i="1"/>
  <c r="AX603" i="1"/>
  <c r="AW603" i="1"/>
  <c r="AV603" i="1"/>
  <c r="AU603" i="1"/>
  <c r="AT603" i="1"/>
  <c r="AS603" i="1"/>
  <c r="AR603" i="1"/>
  <c r="AQ603" i="1"/>
  <c r="AP603" i="1"/>
  <c r="AO603" i="1"/>
  <c r="AN603" i="1"/>
  <c r="AM603" i="1"/>
  <c r="AL603" i="1"/>
  <c r="BE602" i="1"/>
  <c r="BD602" i="1"/>
  <c r="BC602" i="1"/>
  <c r="BB602" i="1"/>
  <c r="BA602" i="1"/>
  <c r="AZ602" i="1"/>
  <c r="AY602" i="1"/>
  <c r="AX602" i="1"/>
  <c r="AW602" i="1"/>
  <c r="AV602" i="1"/>
  <c r="AU602" i="1"/>
  <c r="AT602" i="1"/>
  <c r="AS602" i="1"/>
  <c r="AR602" i="1"/>
  <c r="AQ602" i="1"/>
  <c r="AP602" i="1"/>
  <c r="AO602" i="1"/>
  <c r="AN602" i="1"/>
  <c r="AM602" i="1"/>
  <c r="AL602" i="1"/>
  <c r="BE601" i="1"/>
  <c r="BD601" i="1"/>
  <c r="BC601" i="1"/>
  <c r="BB601" i="1"/>
  <c r="BA601" i="1"/>
  <c r="AZ601" i="1"/>
  <c r="AY601" i="1"/>
  <c r="AX601" i="1"/>
  <c r="AW601" i="1"/>
  <c r="AV601" i="1"/>
  <c r="AU601" i="1"/>
  <c r="AT601" i="1"/>
  <c r="AS601" i="1"/>
  <c r="AR601" i="1"/>
  <c r="AQ601" i="1"/>
  <c r="AP601" i="1"/>
  <c r="AO601" i="1"/>
  <c r="AN601" i="1"/>
  <c r="AM601" i="1"/>
  <c r="AL601" i="1"/>
  <c r="BE600" i="1"/>
  <c r="BD600" i="1"/>
  <c r="BC600" i="1"/>
  <c r="BB600" i="1"/>
  <c r="BA600" i="1"/>
  <c r="AZ600" i="1"/>
  <c r="AY600" i="1"/>
  <c r="AX600" i="1"/>
  <c r="AW600" i="1"/>
  <c r="AV600" i="1"/>
  <c r="AU600" i="1"/>
  <c r="AT600" i="1"/>
  <c r="AS600" i="1"/>
  <c r="AR600" i="1"/>
  <c r="AQ600" i="1"/>
  <c r="AP600" i="1"/>
  <c r="AO600" i="1"/>
  <c r="AN600" i="1"/>
  <c r="AM600" i="1"/>
  <c r="AL600" i="1"/>
  <c r="BE599" i="1"/>
  <c r="BD599" i="1"/>
  <c r="BC599" i="1"/>
  <c r="BB599" i="1"/>
  <c r="BA599" i="1"/>
  <c r="AZ599" i="1"/>
  <c r="AY599" i="1"/>
  <c r="AX599" i="1"/>
  <c r="AW599" i="1"/>
  <c r="AV599" i="1"/>
  <c r="AU599" i="1"/>
  <c r="AT599" i="1"/>
  <c r="AS599" i="1"/>
  <c r="AR599" i="1"/>
  <c r="AQ599" i="1"/>
  <c r="AP599" i="1"/>
  <c r="AO599" i="1"/>
  <c r="AN599" i="1"/>
  <c r="AM599" i="1"/>
  <c r="AL599" i="1"/>
  <c r="BE598" i="1"/>
  <c r="BD598" i="1"/>
  <c r="BC598" i="1"/>
  <c r="BB598" i="1"/>
  <c r="BA598" i="1"/>
  <c r="AZ598" i="1"/>
  <c r="AY598" i="1"/>
  <c r="AX598" i="1"/>
  <c r="AW598" i="1"/>
  <c r="AV598" i="1"/>
  <c r="AU598" i="1"/>
  <c r="AT598" i="1"/>
  <c r="AS598" i="1"/>
  <c r="AR598" i="1"/>
  <c r="AQ598" i="1"/>
  <c r="AP598" i="1"/>
  <c r="AO598" i="1"/>
  <c r="AN598" i="1"/>
  <c r="AM598" i="1"/>
  <c r="AL598" i="1"/>
  <c r="BE597" i="1"/>
  <c r="BD597" i="1"/>
  <c r="BC597" i="1"/>
  <c r="BB597" i="1"/>
  <c r="BA597" i="1"/>
  <c r="AZ597" i="1"/>
  <c r="AY597" i="1"/>
  <c r="AX597" i="1"/>
  <c r="AW597" i="1"/>
  <c r="AV597" i="1"/>
  <c r="AU597" i="1"/>
  <c r="AT597" i="1"/>
  <c r="AS597" i="1"/>
  <c r="AR597" i="1"/>
  <c r="AQ597" i="1"/>
  <c r="AP597" i="1"/>
  <c r="AO597" i="1"/>
  <c r="AN597" i="1"/>
  <c r="AM597" i="1"/>
  <c r="AL597" i="1"/>
  <c r="BE596" i="1"/>
  <c r="BD596" i="1"/>
  <c r="BC596" i="1"/>
  <c r="BB596" i="1"/>
  <c r="BA596" i="1"/>
  <c r="AZ596" i="1"/>
  <c r="AY596" i="1"/>
  <c r="AX596" i="1"/>
  <c r="AW596" i="1"/>
  <c r="AV596" i="1"/>
  <c r="AU596" i="1"/>
  <c r="AT596" i="1"/>
  <c r="AS596" i="1"/>
  <c r="AR596" i="1"/>
  <c r="AQ596" i="1"/>
  <c r="AP596" i="1"/>
  <c r="AO596" i="1"/>
  <c r="AN596" i="1"/>
  <c r="AM596" i="1"/>
  <c r="AL596" i="1"/>
  <c r="BE595" i="1"/>
  <c r="BD595" i="1"/>
  <c r="BC595" i="1"/>
  <c r="BB595" i="1"/>
  <c r="BA595" i="1"/>
  <c r="AZ595" i="1"/>
  <c r="AY595" i="1"/>
  <c r="AX595" i="1"/>
  <c r="AW595" i="1"/>
  <c r="AV595" i="1"/>
  <c r="AU595" i="1"/>
  <c r="AT595" i="1"/>
  <c r="AS595" i="1"/>
  <c r="AR595" i="1"/>
  <c r="AQ595" i="1"/>
  <c r="AP595" i="1"/>
  <c r="AO595" i="1"/>
  <c r="AN595" i="1"/>
  <c r="AM595" i="1"/>
  <c r="AL595" i="1"/>
  <c r="BE594" i="1"/>
  <c r="BD594" i="1"/>
  <c r="BC594" i="1"/>
  <c r="BB594" i="1"/>
  <c r="BA594" i="1"/>
  <c r="AZ594" i="1"/>
  <c r="AY594" i="1"/>
  <c r="AX594" i="1"/>
  <c r="AW594" i="1"/>
  <c r="AV594" i="1"/>
  <c r="AU594" i="1"/>
  <c r="AT594" i="1"/>
  <c r="AS594" i="1"/>
  <c r="AR594" i="1"/>
  <c r="AQ594" i="1"/>
  <c r="AP594" i="1"/>
  <c r="AO594" i="1"/>
  <c r="AN594" i="1"/>
  <c r="AM594" i="1"/>
  <c r="AL594" i="1"/>
  <c r="BE593" i="1"/>
  <c r="BD593" i="1"/>
  <c r="BC593" i="1"/>
  <c r="BB593" i="1"/>
  <c r="BA593" i="1"/>
  <c r="AZ593" i="1"/>
  <c r="AY593" i="1"/>
  <c r="AX593" i="1"/>
  <c r="AW593" i="1"/>
  <c r="AV593" i="1"/>
  <c r="AU593" i="1"/>
  <c r="AT593" i="1"/>
  <c r="AS593" i="1"/>
  <c r="AR593" i="1"/>
  <c r="AQ593" i="1"/>
  <c r="AP593" i="1"/>
  <c r="AO593" i="1"/>
  <c r="AN593" i="1"/>
  <c r="AM593" i="1"/>
  <c r="AL593" i="1"/>
  <c r="BE592" i="1"/>
  <c r="BD592" i="1"/>
  <c r="BC592" i="1"/>
  <c r="BB592" i="1"/>
  <c r="BA592" i="1"/>
  <c r="AZ592" i="1"/>
  <c r="AY592" i="1"/>
  <c r="AX592" i="1"/>
  <c r="AW592" i="1"/>
  <c r="AV592" i="1"/>
  <c r="AU592" i="1"/>
  <c r="AT592" i="1"/>
  <c r="AS592" i="1"/>
  <c r="AR592" i="1"/>
  <c r="AQ592" i="1"/>
  <c r="AP592" i="1"/>
  <c r="AO592" i="1"/>
  <c r="AN592" i="1"/>
  <c r="AM592" i="1"/>
  <c r="AL592" i="1"/>
  <c r="BE591" i="1"/>
  <c r="BD591" i="1"/>
  <c r="BC591" i="1"/>
  <c r="BB591" i="1"/>
  <c r="BA591" i="1"/>
  <c r="AZ591" i="1"/>
  <c r="AY591" i="1"/>
  <c r="AX591" i="1"/>
  <c r="AW591" i="1"/>
  <c r="AV591" i="1"/>
  <c r="AU591" i="1"/>
  <c r="AT591" i="1"/>
  <c r="AS591" i="1"/>
  <c r="AR591" i="1"/>
  <c r="AQ591" i="1"/>
  <c r="AP591" i="1"/>
  <c r="AO591" i="1"/>
  <c r="AN591" i="1"/>
  <c r="AM591" i="1"/>
  <c r="AL591" i="1"/>
  <c r="BE590" i="1"/>
  <c r="BD590" i="1"/>
  <c r="BC590" i="1"/>
  <c r="BB590" i="1"/>
  <c r="BA590" i="1"/>
  <c r="AZ590" i="1"/>
  <c r="AY590" i="1"/>
  <c r="AX590" i="1"/>
  <c r="AW590" i="1"/>
  <c r="AV590" i="1"/>
  <c r="AU590" i="1"/>
  <c r="AT590" i="1"/>
  <c r="AS590" i="1"/>
  <c r="AR590" i="1"/>
  <c r="AQ590" i="1"/>
  <c r="AP590" i="1"/>
  <c r="AO590" i="1"/>
  <c r="AN590" i="1"/>
  <c r="AM590" i="1"/>
  <c r="AL590" i="1"/>
  <c r="BE589" i="1"/>
  <c r="BD589" i="1"/>
  <c r="BC589" i="1"/>
  <c r="BB589" i="1"/>
  <c r="BA589" i="1"/>
  <c r="AZ589" i="1"/>
  <c r="AY589" i="1"/>
  <c r="AX589" i="1"/>
  <c r="AW589" i="1"/>
  <c r="AV589" i="1"/>
  <c r="AU589" i="1"/>
  <c r="AT589" i="1"/>
  <c r="AS589" i="1"/>
  <c r="AR589" i="1"/>
  <c r="AQ589" i="1"/>
  <c r="AP589" i="1"/>
  <c r="AO589" i="1"/>
  <c r="AN589" i="1"/>
  <c r="AM589" i="1"/>
  <c r="AL589" i="1"/>
  <c r="BE588" i="1"/>
  <c r="BD588" i="1"/>
  <c r="BC588" i="1"/>
  <c r="BB588" i="1"/>
  <c r="BA588" i="1"/>
  <c r="AZ588" i="1"/>
  <c r="AY588" i="1"/>
  <c r="AX588" i="1"/>
  <c r="AW588" i="1"/>
  <c r="AV588" i="1"/>
  <c r="AU588" i="1"/>
  <c r="AT588" i="1"/>
  <c r="AS588" i="1"/>
  <c r="AR588" i="1"/>
  <c r="AQ588" i="1"/>
  <c r="AP588" i="1"/>
  <c r="AO588" i="1"/>
  <c r="AN588" i="1"/>
  <c r="AM588" i="1"/>
  <c r="AL588" i="1"/>
  <c r="BE587" i="1"/>
  <c r="BD587" i="1"/>
  <c r="BC587" i="1"/>
  <c r="BB587" i="1"/>
  <c r="BA587" i="1"/>
  <c r="AZ587" i="1"/>
  <c r="AY587" i="1"/>
  <c r="AX587" i="1"/>
  <c r="AW587" i="1"/>
  <c r="AV587" i="1"/>
  <c r="AU587" i="1"/>
  <c r="AT587" i="1"/>
  <c r="AS587" i="1"/>
  <c r="AR587" i="1"/>
  <c r="AQ587" i="1"/>
  <c r="AP587" i="1"/>
  <c r="AO587" i="1"/>
  <c r="AN587" i="1"/>
  <c r="AM587" i="1"/>
  <c r="AL587" i="1"/>
  <c r="BE586" i="1"/>
  <c r="BD586" i="1"/>
  <c r="BC586" i="1"/>
  <c r="BB586" i="1"/>
  <c r="BA586" i="1"/>
  <c r="AZ586" i="1"/>
  <c r="AY586" i="1"/>
  <c r="AX586" i="1"/>
  <c r="AW586" i="1"/>
  <c r="AV586" i="1"/>
  <c r="AU586" i="1"/>
  <c r="AT586" i="1"/>
  <c r="AS586" i="1"/>
  <c r="AR586" i="1"/>
  <c r="AQ586" i="1"/>
  <c r="AP586" i="1"/>
  <c r="AO586" i="1"/>
  <c r="AN586" i="1"/>
  <c r="AM586" i="1"/>
  <c r="AL586" i="1"/>
  <c r="BE585" i="1"/>
  <c r="BD585" i="1"/>
  <c r="BC585" i="1"/>
  <c r="BB585" i="1"/>
  <c r="BA585" i="1"/>
  <c r="AZ585" i="1"/>
  <c r="AY585" i="1"/>
  <c r="AX585" i="1"/>
  <c r="AW585" i="1"/>
  <c r="AV585" i="1"/>
  <c r="AU585" i="1"/>
  <c r="AT585" i="1"/>
  <c r="AS585" i="1"/>
  <c r="AR585" i="1"/>
  <c r="AQ585" i="1"/>
  <c r="AP585" i="1"/>
  <c r="AO585" i="1"/>
  <c r="AN585" i="1"/>
  <c r="AM585" i="1"/>
  <c r="AL585" i="1"/>
  <c r="BE584" i="1"/>
  <c r="BD584" i="1"/>
  <c r="BC584" i="1"/>
  <c r="BB584" i="1"/>
  <c r="BA584" i="1"/>
  <c r="AZ584" i="1"/>
  <c r="AY584" i="1"/>
  <c r="AX584" i="1"/>
  <c r="AW584" i="1"/>
  <c r="AV584" i="1"/>
  <c r="AU584" i="1"/>
  <c r="AT584" i="1"/>
  <c r="AS584" i="1"/>
  <c r="AR584" i="1"/>
  <c r="AQ584" i="1"/>
  <c r="AP584" i="1"/>
  <c r="AO584" i="1"/>
  <c r="AN584" i="1"/>
  <c r="AM584" i="1"/>
  <c r="AL584" i="1"/>
  <c r="BE583" i="1"/>
  <c r="BD583" i="1"/>
  <c r="BC583" i="1"/>
  <c r="BB583" i="1"/>
  <c r="BA583" i="1"/>
  <c r="AZ583" i="1"/>
  <c r="AY583" i="1"/>
  <c r="AX583" i="1"/>
  <c r="AW583" i="1"/>
  <c r="AV583" i="1"/>
  <c r="AU583" i="1"/>
  <c r="AT583" i="1"/>
  <c r="AS583" i="1"/>
  <c r="AR583" i="1"/>
  <c r="AQ583" i="1"/>
  <c r="AP583" i="1"/>
  <c r="AO583" i="1"/>
  <c r="AN583" i="1"/>
  <c r="AM583" i="1"/>
  <c r="AL583" i="1"/>
  <c r="BE582" i="1"/>
  <c r="BD582" i="1"/>
  <c r="BC582" i="1"/>
  <c r="BB582" i="1"/>
  <c r="BA582" i="1"/>
  <c r="AZ582" i="1"/>
  <c r="AY582" i="1"/>
  <c r="AX582" i="1"/>
  <c r="AW582" i="1"/>
  <c r="AV582" i="1"/>
  <c r="AU582" i="1"/>
  <c r="AT582" i="1"/>
  <c r="AS582" i="1"/>
  <c r="AR582" i="1"/>
  <c r="AQ582" i="1"/>
  <c r="AP582" i="1"/>
  <c r="AO582" i="1"/>
  <c r="AN582" i="1"/>
  <c r="AM582" i="1"/>
  <c r="AL582" i="1"/>
  <c r="BE581" i="1"/>
  <c r="BD581" i="1"/>
  <c r="BC581" i="1"/>
  <c r="BB581" i="1"/>
  <c r="BA581" i="1"/>
  <c r="AZ581" i="1"/>
  <c r="AY581" i="1"/>
  <c r="AX581" i="1"/>
  <c r="AW581" i="1"/>
  <c r="AV581" i="1"/>
  <c r="AU581" i="1"/>
  <c r="AT581" i="1"/>
  <c r="AS581" i="1"/>
  <c r="AR581" i="1"/>
  <c r="AQ581" i="1"/>
  <c r="AP581" i="1"/>
  <c r="AO581" i="1"/>
  <c r="AN581" i="1"/>
  <c r="AM581" i="1"/>
  <c r="AL581" i="1"/>
  <c r="BE580" i="1"/>
  <c r="BD580" i="1"/>
  <c r="BC580" i="1"/>
  <c r="BB580" i="1"/>
  <c r="BA580" i="1"/>
  <c r="AZ580" i="1"/>
  <c r="AY580" i="1"/>
  <c r="AX580" i="1"/>
  <c r="AW580" i="1"/>
  <c r="AV580" i="1"/>
  <c r="AU580" i="1"/>
  <c r="AT580" i="1"/>
  <c r="AS580" i="1"/>
  <c r="AR580" i="1"/>
  <c r="AQ580" i="1"/>
  <c r="AP580" i="1"/>
  <c r="AO580" i="1"/>
  <c r="AN580" i="1"/>
  <c r="AM580" i="1"/>
  <c r="AL580" i="1"/>
  <c r="BE579" i="1"/>
  <c r="BD579" i="1"/>
  <c r="BC579" i="1"/>
  <c r="BB579" i="1"/>
  <c r="BA579" i="1"/>
  <c r="AZ579" i="1"/>
  <c r="AY579" i="1"/>
  <c r="AX579" i="1"/>
  <c r="AW579" i="1"/>
  <c r="AV579" i="1"/>
  <c r="AU579" i="1"/>
  <c r="AT579" i="1"/>
  <c r="AS579" i="1"/>
  <c r="AR579" i="1"/>
  <c r="AQ579" i="1"/>
  <c r="AP579" i="1"/>
  <c r="AO579" i="1"/>
  <c r="AN579" i="1"/>
  <c r="AM579" i="1"/>
  <c r="AL579" i="1"/>
  <c r="BE578" i="1"/>
  <c r="BD578" i="1"/>
  <c r="BC578" i="1"/>
  <c r="BB578" i="1"/>
  <c r="BA578" i="1"/>
  <c r="AZ578" i="1"/>
  <c r="AY578" i="1"/>
  <c r="AX578" i="1"/>
  <c r="AW578" i="1"/>
  <c r="AV578" i="1"/>
  <c r="AU578" i="1"/>
  <c r="AT578" i="1"/>
  <c r="AS578" i="1"/>
  <c r="AR578" i="1"/>
  <c r="AQ578" i="1"/>
  <c r="AP578" i="1"/>
  <c r="AO578" i="1"/>
  <c r="AN578" i="1"/>
  <c r="AM578" i="1"/>
  <c r="AL578" i="1"/>
  <c r="BE577" i="1"/>
  <c r="BD577" i="1"/>
  <c r="BC577" i="1"/>
  <c r="BB577" i="1"/>
  <c r="BA577" i="1"/>
  <c r="AZ577" i="1"/>
  <c r="AY577" i="1"/>
  <c r="AX577" i="1"/>
  <c r="AW577" i="1"/>
  <c r="AV577" i="1"/>
  <c r="AU577" i="1"/>
  <c r="AT577" i="1"/>
  <c r="AS577" i="1"/>
  <c r="AR577" i="1"/>
  <c r="AQ577" i="1"/>
  <c r="AP577" i="1"/>
  <c r="AO577" i="1"/>
  <c r="AN577" i="1"/>
  <c r="AM577" i="1"/>
  <c r="AL577" i="1"/>
  <c r="BE576" i="1"/>
  <c r="BD576" i="1"/>
  <c r="BC576" i="1"/>
  <c r="BB576" i="1"/>
  <c r="BA576" i="1"/>
  <c r="AZ576" i="1"/>
  <c r="AY576" i="1"/>
  <c r="AX576" i="1"/>
  <c r="AW576" i="1"/>
  <c r="AV576" i="1"/>
  <c r="AU576" i="1"/>
  <c r="AT576" i="1"/>
  <c r="AS576" i="1"/>
  <c r="AR576" i="1"/>
  <c r="AQ576" i="1"/>
  <c r="AP576" i="1"/>
  <c r="AO576" i="1"/>
  <c r="AN576" i="1"/>
  <c r="AM576" i="1"/>
  <c r="AL576" i="1"/>
  <c r="BE575" i="1"/>
  <c r="BD575" i="1"/>
  <c r="BC575" i="1"/>
  <c r="BB575" i="1"/>
  <c r="BA575" i="1"/>
  <c r="AZ575" i="1"/>
  <c r="AY575" i="1"/>
  <c r="AX575" i="1"/>
  <c r="AW575" i="1"/>
  <c r="AV575" i="1"/>
  <c r="AU575" i="1"/>
  <c r="AT575" i="1"/>
  <c r="AS575" i="1"/>
  <c r="AR575" i="1"/>
  <c r="AQ575" i="1"/>
  <c r="AP575" i="1"/>
  <c r="AO575" i="1"/>
  <c r="AN575" i="1"/>
  <c r="AM575" i="1"/>
  <c r="AL575" i="1"/>
  <c r="BE574" i="1"/>
  <c r="BD574" i="1"/>
  <c r="BC574" i="1"/>
  <c r="BB574" i="1"/>
  <c r="BA574" i="1"/>
  <c r="AZ574" i="1"/>
  <c r="AY574" i="1"/>
  <c r="AX574" i="1"/>
  <c r="AW574" i="1"/>
  <c r="AV574" i="1"/>
  <c r="AU574" i="1"/>
  <c r="AT574" i="1"/>
  <c r="AS574" i="1"/>
  <c r="AR574" i="1"/>
  <c r="AQ574" i="1"/>
  <c r="AP574" i="1"/>
  <c r="AO574" i="1"/>
  <c r="AN574" i="1"/>
  <c r="AM574" i="1"/>
  <c r="AL574" i="1"/>
  <c r="BE573" i="1"/>
  <c r="BD573" i="1"/>
  <c r="BC573" i="1"/>
  <c r="BB573" i="1"/>
  <c r="BA573" i="1"/>
  <c r="AZ573" i="1"/>
  <c r="AY573" i="1"/>
  <c r="AX573" i="1"/>
  <c r="AW573" i="1"/>
  <c r="AV573" i="1"/>
  <c r="AU573" i="1"/>
  <c r="AT573" i="1"/>
  <c r="AS573" i="1"/>
  <c r="AR573" i="1"/>
  <c r="AQ573" i="1"/>
  <c r="AP573" i="1"/>
  <c r="AO573" i="1"/>
  <c r="AN573" i="1"/>
  <c r="AM573" i="1"/>
  <c r="AL573" i="1"/>
  <c r="BE572" i="1"/>
  <c r="BD572" i="1"/>
  <c r="BC572" i="1"/>
  <c r="BB572" i="1"/>
  <c r="BA572" i="1"/>
  <c r="AZ572" i="1"/>
  <c r="AY572" i="1"/>
  <c r="AX572" i="1"/>
  <c r="AW572" i="1"/>
  <c r="AV572" i="1"/>
  <c r="AU572" i="1"/>
  <c r="AT572" i="1"/>
  <c r="AS572" i="1"/>
  <c r="AR572" i="1"/>
  <c r="AQ572" i="1"/>
  <c r="AP572" i="1"/>
  <c r="AO572" i="1"/>
  <c r="AN572" i="1"/>
  <c r="AM572" i="1"/>
  <c r="AL572" i="1"/>
  <c r="BE571" i="1"/>
  <c r="BD571" i="1"/>
  <c r="BC571" i="1"/>
  <c r="BB571" i="1"/>
  <c r="BA571" i="1"/>
  <c r="AZ571" i="1"/>
  <c r="AY571" i="1"/>
  <c r="AX571" i="1"/>
  <c r="AW571" i="1"/>
  <c r="AV571" i="1"/>
  <c r="AU571" i="1"/>
  <c r="AT571" i="1"/>
  <c r="AS571" i="1"/>
  <c r="AR571" i="1"/>
  <c r="AQ571" i="1"/>
  <c r="AP571" i="1"/>
  <c r="AO571" i="1"/>
  <c r="AN571" i="1"/>
  <c r="AM571" i="1"/>
  <c r="AL571" i="1"/>
  <c r="BE570" i="1"/>
  <c r="BD570" i="1"/>
  <c r="BC570" i="1"/>
  <c r="BB570" i="1"/>
  <c r="BA570" i="1"/>
  <c r="AZ570" i="1"/>
  <c r="AY570" i="1"/>
  <c r="AX570" i="1"/>
  <c r="AW570" i="1"/>
  <c r="AV570" i="1"/>
  <c r="AU570" i="1"/>
  <c r="AT570" i="1"/>
  <c r="AS570" i="1"/>
  <c r="AR570" i="1"/>
  <c r="AQ570" i="1"/>
  <c r="AP570" i="1"/>
  <c r="AO570" i="1"/>
  <c r="AN570" i="1"/>
  <c r="AM570" i="1"/>
  <c r="AL570" i="1"/>
  <c r="BE569" i="1"/>
  <c r="BD569" i="1"/>
  <c r="BC569" i="1"/>
  <c r="BB569" i="1"/>
  <c r="BA569" i="1"/>
  <c r="AZ569" i="1"/>
  <c r="AY569" i="1"/>
  <c r="AX569" i="1"/>
  <c r="AW569" i="1"/>
  <c r="AV569" i="1"/>
  <c r="AU569" i="1"/>
  <c r="AT569" i="1"/>
  <c r="AS569" i="1"/>
  <c r="AR569" i="1"/>
  <c r="AQ569" i="1"/>
  <c r="AP569" i="1"/>
  <c r="AO569" i="1"/>
  <c r="AN569" i="1"/>
  <c r="AM569" i="1"/>
  <c r="AL569" i="1"/>
  <c r="BE568" i="1"/>
  <c r="BD568" i="1"/>
  <c r="BC568" i="1"/>
  <c r="BB568" i="1"/>
  <c r="BA568" i="1"/>
  <c r="AZ568" i="1"/>
  <c r="AY568" i="1"/>
  <c r="AX568" i="1"/>
  <c r="AW568" i="1"/>
  <c r="AV568" i="1"/>
  <c r="AU568" i="1"/>
  <c r="AT568" i="1"/>
  <c r="AS568" i="1"/>
  <c r="AR568" i="1"/>
  <c r="AQ568" i="1"/>
  <c r="AP568" i="1"/>
  <c r="AO568" i="1"/>
  <c r="AN568" i="1"/>
  <c r="AM568" i="1"/>
  <c r="AL568" i="1"/>
  <c r="BE567" i="1"/>
  <c r="BD567" i="1"/>
  <c r="BC567" i="1"/>
  <c r="BB567" i="1"/>
  <c r="BA567" i="1"/>
  <c r="AZ567" i="1"/>
  <c r="AY567" i="1"/>
  <c r="AX567" i="1"/>
  <c r="AW567" i="1"/>
  <c r="AV567" i="1"/>
  <c r="AU567" i="1"/>
  <c r="AT567" i="1"/>
  <c r="AS567" i="1"/>
  <c r="AR567" i="1"/>
  <c r="AQ567" i="1"/>
  <c r="AP567" i="1"/>
  <c r="AO567" i="1"/>
  <c r="AN567" i="1"/>
  <c r="AM567" i="1"/>
  <c r="AL567" i="1"/>
  <c r="BE566" i="1"/>
  <c r="BD566" i="1"/>
  <c r="BC566" i="1"/>
  <c r="BB566" i="1"/>
  <c r="BA566" i="1"/>
  <c r="AZ566" i="1"/>
  <c r="AY566" i="1"/>
  <c r="AX566" i="1"/>
  <c r="AW566" i="1"/>
  <c r="AV566" i="1"/>
  <c r="AU566" i="1"/>
  <c r="AT566" i="1"/>
  <c r="AS566" i="1"/>
  <c r="AR566" i="1"/>
  <c r="AQ566" i="1"/>
  <c r="AP566" i="1"/>
  <c r="AO566" i="1"/>
  <c r="AN566" i="1"/>
  <c r="AM566" i="1"/>
  <c r="AL566" i="1"/>
  <c r="BE565" i="1"/>
  <c r="BD565" i="1"/>
  <c r="BC565" i="1"/>
  <c r="BB565" i="1"/>
  <c r="BA565" i="1"/>
  <c r="AZ565" i="1"/>
  <c r="AY565" i="1"/>
  <c r="AX565" i="1"/>
  <c r="AW565" i="1"/>
  <c r="AV565" i="1"/>
  <c r="AU565" i="1"/>
  <c r="AT565" i="1"/>
  <c r="AS565" i="1"/>
  <c r="AR565" i="1"/>
  <c r="AQ565" i="1"/>
  <c r="AP565" i="1"/>
  <c r="AO565" i="1"/>
  <c r="AN565" i="1"/>
  <c r="AM565" i="1"/>
  <c r="AL565" i="1"/>
  <c r="BE564" i="1"/>
  <c r="BD564" i="1"/>
  <c r="BC564" i="1"/>
  <c r="BB564" i="1"/>
  <c r="BA564" i="1"/>
  <c r="AZ564" i="1"/>
  <c r="AY564" i="1"/>
  <c r="AX564" i="1"/>
  <c r="AW564" i="1"/>
  <c r="AV564" i="1"/>
  <c r="AU564" i="1"/>
  <c r="AT564" i="1"/>
  <c r="AS564" i="1"/>
  <c r="AR564" i="1"/>
  <c r="AQ564" i="1"/>
  <c r="AP564" i="1"/>
  <c r="AO564" i="1"/>
  <c r="AN564" i="1"/>
  <c r="AM564" i="1"/>
  <c r="AL564" i="1"/>
  <c r="BE563" i="1"/>
  <c r="BD563" i="1"/>
  <c r="BC563" i="1"/>
  <c r="BB563" i="1"/>
  <c r="BA563" i="1"/>
  <c r="AZ563" i="1"/>
  <c r="AY563" i="1"/>
  <c r="AX563" i="1"/>
  <c r="AW563" i="1"/>
  <c r="AV563" i="1"/>
  <c r="AU563" i="1"/>
  <c r="AT563" i="1"/>
  <c r="AS563" i="1"/>
  <c r="AR563" i="1"/>
  <c r="AQ563" i="1"/>
  <c r="AP563" i="1"/>
  <c r="AO563" i="1"/>
  <c r="AN563" i="1"/>
  <c r="AM563" i="1"/>
  <c r="AL563" i="1"/>
  <c r="BE562" i="1"/>
  <c r="BD562" i="1"/>
  <c r="BC562" i="1"/>
  <c r="BB562" i="1"/>
  <c r="BA562" i="1"/>
  <c r="AZ562" i="1"/>
  <c r="AY562" i="1"/>
  <c r="AX562" i="1"/>
  <c r="AW562" i="1"/>
  <c r="AV562" i="1"/>
  <c r="AU562" i="1"/>
  <c r="AT562" i="1"/>
  <c r="AS562" i="1"/>
  <c r="AR562" i="1"/>
  <c r="AQ562" i="1"/>
  <c r="AP562" i="1"/>
  <c r="AO562" i="1"/>
  <c r="AN562" i="1"/>
  <c r="AM562" i="1"/>
  <c r="AL562" i="1"/>
  <c r="BE561" i="1"/>
  <c r="BD561" i="1"/>
  <c r="BC561" i="1"/>
  <c r="BB561" i="1"/>
  <c r="BA561" i="1"/>
  <c r="AZ561" i="1"/>
  <c r="AY561" i="1"/>
  <c r="AX561" i="1"/>
  <c r="AW561" i="1"/>
  <c r="AV561" i="1"/>
  <c r="AU561" i="1"/>
  <c r="AT561" i="1"/>
  <c r="AS561" i="1"/>
  <c r="AR561" i="1"/>
  <c r="AQ561" i="1"/>
  <c r="AP561" i="1"/>
  <c r="AO561" i="1"/>
  <c r="AN561" i="1"/>
  <c r="AM561" i="1"/>
  <c r="AL561" i="1"/>
  <c r="BE560" i="1"/>
  <c r="BD560" i="1"/>
  <c r="BC560" i="1"/>
  <c r="BB560" i="1"/>
  <c r="BA560" i="1"/>
  <c r="AZ560" i="1"/>
  <c r="AY560" i="1"/>
  <c r="AX560" i="1"/>
  <c r="AW560" i="1"/>
  <c r="AV560" i="1"/>
  <c r="AU560" i="1"/>
  <c r="AT560" i="1"/>
  <c r="AS560" i="1"/>
  <c r="AR560" i="1"/>
  <c r="AQ560" i="1"/>
  <c r="AP560" i="1"/>
  <c r="AO560" i="1"/>
  <c r="AN560" i="1"/>
  <c r="AM560" i="1"/>
  <c r="AL560" i="1"/>
  <c r="BE559" i="1"/>
  <c r="BD559" i="1"/>
  <c r="BC559" i="1"/>
  <c r="BB559" i="1"/>
  <c r="BA559" i="1"/>
  <c r="AZ559" i="1"/>
  <c r="AY559" i="1"/>
  <c r="AX559" i="1"/>
  <c r="AW559" i="1"/>
  <c r="AV559" i="1"/>
  <c r="AU559" i="1"/>
  <c r="AT559" i="1"/>
  <c r="AS559" i="1"/>
  <c r="AR559" i="1"/>
  <c r="AQ559" i="1"/>
  <c r="AP559" i="1"/>
  <c r="AO559" i="1"/>
  <c r="AN559" i="1"/>
  <c r="AM559" i="1"/>
  <c r="AL559" i="1"/>
  <c r="BE558" i="1"/>
  <c r="BD558" i="1"/>
  <c r="BC558" i="1"/>
  <c r="BB558" i="1"/>
  <c r="BA558" i="1"/>
  <c r="AZ558" i="1"/>
  <c r="AY558" i="1"/>
  <c r="AX558" i="1"/>
  <c r="AW558" i="1"/>
  <c r="AV558" i="1"/>
  <c r="AU558" i="1"/>
  <c r="AT558" i="1"/>
  <c r="AS558" i="1"/>
  <c r="AR558" i="1"/>
  <c r="AQ558" i="1"/>
  <c r="AP558" i="1"/>
  <c r="AO558" i="1"/>
  <c r="AN558" i="1"/>
  <c r="AM558" i="1"/>
  <c r="AL558" i="1"/>
  <c r="BE557" i="1"/>
  <c r="BD557" i="1"/>
  <c r="BC557" i="1"/>
  <c r="BB557" i="1"/>
  <c r="BA557" i="1"/>
  <c r="AZ557" i="1"/>
  <c r="AY557" i="1"/>
  <c r="AX557" i="1"/>
  <c r="AW557" i="1"/>
  <c r="AV557" i="1"/>
  <c r="AU557" i="1"/>
  <c r="AT557" i="1"/>
  <c r="AS557" i="1"/>
  <c r="AR557" i="1"/>
  <c r="AQ557" i="1"/>
  <c r="AP557" i="1"/>
  <c r="AO557" i="1"/>
  <c r="AN557" i="1"/>
  <c r="AM557" i="1"/>
  <c r="AL557" i="1"/>
  <c r="BE556" i="1"/>
  <c r="BD556" i="1"/>
  <c r="BC556" i="1"/>
  <c r="BB556" i="1"/>
  <c r="BA556" i="1"/>
  <c r="AZ556" i="1"/>
  <c r="AY556" i="1"/>
  <c r="AX556" i="1"/>
  <c r="AW556" i="1"/>
  <c r="AV556" i="1"/>
  <c r="AU556" i="1"/>
  <c r="AT556" i="1"/>
  <c r="AS556" i="1"/>
  <c r="AR556" i="1"/>
  <c r="AQ556" i="1"/>
  <c r="AP556" i="1"/>
  <c r="AO556" i="1"/>
  <c r="AN556" i="1"/>
  <c r="AM556" i="1"/>
  <c r="AL556" i="1"/>
  <c r="BE555" i="1"/>
  <c r="BD555" i="1"/>
  <c r="BC555" i="1"/>
  <c r="BB555" i="1"/>
  <c r="BA555" i="1"/>
  <c r="AZ555" i="1"/>
  <c r="AY555" i="1"/>
  <c r="AX555" i="1"/>
  <c r="AW555" i="1"/>
  <c r="AV555" i="1"/>
  <c r="AU555" i="1"/>
  <c r="AT555" i="1"/>
  <c r="AS555" i="1"/>
  <c r="AR555" i="1"/>
  <c r="AQ555" i="1"/>
  <c r="AP555" i="1"/>
  <c r="AO555" i="1"/>
  <c r="AN555" i="1"/>
  <c r="AM555" i="1"/>
  <c r="AL555" i="1"/>
  <c r="BE554" i="1"/>
  <c r="BD554" i="1"/>
  <c r="BC554" i="1"/>
  <c r="BB554" i="1"/>
  <c r="BA554" i="1"/>
  <c r="AZ554" i="1"/>
  <c r="AY554" i="1"/>
  <c r="AX554" i="1"/>
  <c r="AW554" i="1"/>
  <c r="AV554" i="1"/>
  <c r="AU554" i="1"/>
  <c r="AT554" i="1"/>
  <c r="AS554" i="1"/>
  <c r="AR554" i="1"/>
  <c r="AQ554" i="1"/>
  <c r="AP554" i="1"/>
  <c r="AO554" i="1"/>
  <c r="AN554" i="1"/>
  <c r="AM554" i="1"/>
  <c r="AL554" i="1"/>
  <c r="BE553" i="1"/>
  <c r="BD553" i="1"/>
  <c r="BC553" i="1"/>
  <c r="BB553" i="1"/>
  <c r="BA553" i="1"/>
  <c r="AZ553" i="1"/>
  <c r="AY553" i="1"/>
  <c r="AX553" i="1"/>
  <c r="AW553" i="1"/>
  <c r="AV553" i="1"/>
  <c r="AU553" i="1"/>
  <c r="AT553" i="1"/>
  <c r="AS553" i="1"/>
  <c r="AR553" i="1"/>
  <c r="AQ553" i="1"/>
  <c r="AP553" i="1"/>
  <c r="AO553" i="1"/>
  <c r="AN553" i="1"/>
  <c r="AM553" i="1"/>
  <c r="AL553" i="1"/>
  <c r="BE552" i="1"/>
  <c r="BD552" i="1"/>
  <c r="BC552" i="1"/>
  <c r="BB552" i="1"/>
  <c r="BA552" i="1"/>
  <c r="AZ552" i="1"/>
  <c r="AY552" i="1"/>
  <c r="AX552" i="1"/>
  <c r="AW552" i="1"/>
  <c r="AV552" i="1"/>
  <c r="AU552" i="1"/>
  <c r="AT552" i="1"/>
  <c r="AS552" i="1"/>
  <c r="AR552" i="1"/>
  <c r="AQ552" i="1"/>
  <c r="AP552" i="1"/>
  <c r="AO552" i="1"/>
  <c r="AN552" i="1"/>
  <c r="AM552" i="1"/>
  <c r="AL552" i="1"/>
  <c r="BE551" i="1"/>
  <c r="BD551" i="1"/>
  <c r="BC551" i="1"/>
  <c r="BB551" i="1"/>
  <c r="BA551" i="1"/>
  <c r="AZ551" i="1"/>
  <c r="AY551" i="1"/>
  <c r="AX551" i="1"/>
  <c r="AW551" i="1"/>
  <c r="AV551" i="1"/>
  <c r="AU551" i="1"/>
  <c r="AT551" i="1"/>
  <c r="AS551" i="1"/>
  <c r="AR551" i="1"/>
  <c r="AQ551" i="1"/>
  <c r="AP551" i="1"/>
  <c r="AO551" i="1"/>
  <c r="AN551" i="1"/>
  <c r="AM551" i="1"/>
  <c r="AL551" i="1"/>
  <c r="BE550" i="1"/>
  <c r="BD550" i="1"/>
  <c r="BC550" i="1"/>
  <c r="BB550" i="1"/>
  <c r="BA550" i="1"/>
  <c r="AZ550" i="1"/>
  <c r="AY550" i="1"/>
  <c r="AX550" i="1"/>
  <c r="AW550" i="1"/>
  <c r="AV550" i="1"/>
  <c r="AU550" i="1"/>
  <c r="AT550" i="1"/>
  <c r="AS550" i="1"/>
  <c r="AR550" i="1"/>
  <c r="AQ550" i="1"/>
  <c r="AP550" i="1"/>
  <c r="AO550" i="1"/>
  <c r="AN550" i="1"/>
  <c r="AM550" i="1"/>
  <c r="AL550" i="1"/>
  <c r="BE549" i="1"/>
  <c r="BD549" i="1"/>
  <c r="BC549" i="1"/>
  <c r="BB549" i="1"/>
  <c r="BA549" i="1"/>
  <c r="AZ549" i="1"/>
  <c r="AY549" i="1"/>
  <c r="AX549" i="1"/>
  <c r="AW549" i="1"/>
  <c r="AV549" i="1"/>
  <c r="AU549" i="1"/>
  <c r="AT549" i="1"/>
  <c r="AS549" i="1"/>
  <c r="AR549" i="1"/>
  <c r="AQ549" i="1"/>
  <c r="AP549" i="1"/>
  <c r="AO549" i="1"/>
  <c r="AN549" i="1"/>
  <c r="AM549" i="1"/>
  <c r="AL549" i="1"/>
  <c r="BE548" i="1"/>
  <c r="BD548" i="1"/>
  <c r="BC548" i="1"/>
  <c r="BB548" i="1"/>
  <c r="BA548" i="1"/>
  <c r="AZ548" i="1"/>
  <c r="AY548" i="1"/>
  <c r="AX548" i="1"/>
  <c r="AW548" i="1"/>
  <c r="AV548" i="1"/>
  <c r="AU548" i="1"/>
  <c r="AT548" i="1"/>
  <c r="AS548" i="1"/>
  <c r="AR548" i="1"/>
  <c r="AQ548" i="1"/>
  <c r="AP548" i="1"/>
  <c r="AO548" i="1"/>
  <c r="AN548" i="1"/>
  <c r="AM548" i="1"/>
  <c r="AL548" i="1"/>
  <c r="BE547" i="1"/>
  <c r="BD547" i="1"/>
  <c r="BC547" i="1"/>
  <c r="BB547" i="1"/>
  <c r="BA547" i="1"/>
  <c r="AZ547" i="1"/>
  <c r="AY547" i="1"/>
  <c r="AX547" i="1"/>
  <c r="AW547" i="1"/>
  <c r="AV547" i="1"/>
  <c r="AU547" i="1"/>
  <c r="AT547" i="1"/>
  <c r="AS547" i="1"/>
  <c r="AR547" i="1"/>
  <c r="AQ547" i="1"/>
  <c r="AP547" i="1"/>
  <c r="AO547" i="1"/>
  <c r="AN547" i="1"/>
  <c r="AM547" i="1"/>
  <c r="AL547" i="1"/>
  <c r="BE546" i="1"/>
  <c r="BD546" i="1"/>
  <c r="BC546" i="1"/>
  <c r="BB546" i="1"/>
  <c r="BA546" i="1"/>
  <c r="AZ546" i="1"/>
  <c r="AY546" i="1"/>
  <c r="AX546" i="1"/>
  <c r="AW546" i="1"/>
  <c r="AV546" i="1"/>
  <c r="AU546" i="1"/>
  <c r="AT546" i="1"/>
  <c r="AS546" i="1"/>
  <c r="AR546" i="1"/>
  <c r="AQ546" i="1"/>
  <c r="AP546" i="1"/>
  <c r="AO546" i="1"/>
  <c r="AN546" i="1"/>
  <c r="AM546" i="1"/>
  <c r="AL546" i="1"/>
  <c r="BE545" i="1"/>
  <c r="BD545" i="1"/>
  <c r="BC545" i="1"/>
  <c r="BB545" i="1"/>
  <c r="BA545" i="1"/>
  <c r="AZ545" i="1"/>
  <c r="AY545" i="1"/>
  <c r="AX545" i="1"/>
  <c r="AW545" i="1"/>
  <c r="AV545" i="1"/>
  <c r="AU545" i="1"/>
  <c r="AT545" i="1"/>
  <c r="AS545" i="1"/>
  <c r="AR545" i="1"/>
  <c r="AQ545" i="1"/>
  <c r="AP545" i="1"/>
  <c r="AO545" i="1"/>
  <c r="AN545" i="1"/>
  <c r="AM545" i="1"/>
  <c r="AL545" i="1"/>
  <c r="BE544" i="1"/>
  <c r="BD544" i="1"/>
  <c r="BC544" i="1"/>
  <c r="BB544" i="1"/>
  <c r="BA544" i="1"/>
  <c r="AZ544" i="1"/>
  <c r="AY544" i="1"/>
  <c r="AX544" i="1"/>
  <c r="AW544" i="1"/>
  <c r="AV544" i="1"/>
  <c r="AU544" i="1"/>
  <c r="AT544" i="1"/>
  <c r="AS544" i="1"/>
  <c r="AR544" i="1"/>
  <c r="AQ544" i="1"/>
  <c r="AP544" i="1"/>
  <c r="AO544" i="1"/>
  <c r="AN544" i="1"/>
  <c r="AM544" i="1"/>
  <c r="AL544" i="1"/>
  <c r="BE543" i="1"/>
  <c r="BD543" i="1"/>
  <c r="BC543" i="1"/>
  <c r="BB543" i="1"/>
  <c r="BA543" i="1"/>
  <c r="AZ543" i="1"/>
  <c r="AY543" i="1"/>
  <c r="AX543" i="1"/>
  <c r="AW543" i="1"/>
  <c r="AV543" i="1"/>
  <c r="AU543" i="1"/>
  <c r="AT543" i="1"/>
  <c r="AS543" i="1"/>
  <c r="AR543" i="1"/>
  <c r="AQ543" i="1"/>
  <c r="AP543" i="1"/>
  <c r="AO543" i="1"/>
  <c r="AN543" i="1"/>
  <c r="AM543" i="1"/>
  <c r="AL543" i="1"/>
  <c r="BE542" i="1"/>
  <c r="BD542" i="1"/>
  <c r="BC542" i="1"/>
  <c r="BB542" i="1"/>
  <c r="BA542" i="1"/>
  <c r="AZ542" i="1"/>
  <c r="AY542" i="1"/>
  <c r="AX542" i="1"/>
  <c r="AW542" i="1"/>
  <c r="AV542" i="1"/>
  <c r="AU542" i="1"/>
  <c r="AT542" i="1"/>
  <c r="AS542" i="1"/>
  <c r="AR542" i="1"/>
  <c r="AQ542" i="1"/>
  <c r="AP542" i="1"/>
  <c r="AO542" i="1"/>
  <c r="AN542" i="1"/>
  <c r="AM542" i="1"/>
  <c r="AL542" i="1"/>
  <c r="BE541" i="1"/>
  <c r="BD541" i="1"/>
  <c r="BC541" i="1"/>
  <c r="BB541" i="1"/>
  <c r="BA541" i="1"/>
  <c r="AZ541" i="1"/>
  <c r="AY541" i="1"/>
  <c r="AX541" i="1"/>
  <c r="AW541" i="1"/>
  <c r="AV541" i="1"/>
  <c r="AU541" i="1"/>
  <c r="AT541" i="1"/>
  <c r="AS541" i="1"/>
  <c r="AR541" i="1"/>
  <c r="AQ541" i="1"/>
  <c r="AP541" i="1"/>
  <c r="AO541" i="1"/>
  <c r="AN541" i="1"/>
  <c r="AM541" i="1"/>
  <c r="AL541" i="1"/>
  <c r="BE540" i="1"/>
  <c r="BD540" i="1"/>
  <c r="BC540" i="1"/>
  <c r="BB540" i="1"/>
  <c r="BA540" i="1"/>
  <c r="AZ540" i="1"/>
  <c r="AY540" i="1"/>
  <c r="AX540" i="1"/>
  <c r="AW540" i="1"/>
  <c r="AV540" i="1"/>
  <c r="AU540" i="1"/>
  <c r="AT540" i="1"/>
  <c r="AS540" i="1"/>
  <c r="AR540" i="1"/>
  <c r="AQ540" i="1"/>
  <c r="AP540" i="1"/>
  <c r="AO540" i="1"/>
  <c r="AN540" i="1"/>
  <c r="AM540" i="1"/>
  <c r="AL540" i="1"/>
  <c r="BE539" i="1"/>
  <c r="BD539" i="1"/>
  <c r="BC539" i="1"/>
  <c r="BB539" i="1"/>
  <c r="BA539" i="1"/>
  <c r="AZ539" i="1"/>
  <c r="AY539" i="1"/>
  <c r="AX539" i="1"/>
  <c r="AW539" i="1"/>
  <c r="AV539" i="1"/>
  <c r="AU539" i="1"/>
  <c r="AT539" i="1"/>
  <c r="AS539" i="1"/>
  <c r="AR539" i="1"/>
  <c r="AQ539" i="1"/>
  <c r="AP539" i="1"/>
  <c r="AO539" i="1"/>
  <c r="AN539" i="1"/>
  <c r="AM539" i="1"/>
  <c r="AL539" i="1"/>
  <c r="BE538" i="1"/>
  <c r="BD538" i="1"/>
  <c r="BC538" i="1"/>
  <c r="BB538" i="1"/>
  <c r="BA538" i="1"/>
  <c r="AZ538" i="1"/>
  <c r="AY538" i="1"/>
  <c r="AX538" i="1"/>
  <c r="AW538" i="1"/>
  <c r="AV538" i="1"/>
  <c r="AU538" i="1"/>
  <c r="AT538" i="1"/>
  <c r="AS538" i="1"/>
  <c r="AR538" i="1"/>
  <c r="AQ538" i="1"/>
  <c r="AP538" i="1"/>
  <c r="AO538" i="1"/>
  <c r="AN538" i="1"/>
  <c r="AM538" i="1"/>
  <c r="AL538" i="1"/>
  <c r="BE537" i="1"/>
  <c r="BD537" i="1"/>
  <c r="BC537" i="1"/>
  <c r="BB537" i="1"/>
  <c r="BA537" i="1"/>
  <c r="AZ537" i="1"/>
  <c r="AY537" i="1"/>
  <c r="AX537" i="1"/>
  <c r="AW537" i="1"/>
  <c r="AV537" i="1"/>
  <c r="AU537" i="1"/>
  <c r="AT537" i="1"/>
  <c r="AS537" i="1"/>
  <c r="AR537" i="1"/>
  <c r="AQ537" i="1"/>
  <c r="AP537" i="1"/>
  <c r="AO537" i="1"/>
  <c r="AN537" i="1"/>
  <c r="AM537" i="1"/>
  <c r="AL537" i="1"/>
  <c r="BE536" i="1"/>
  <c r="BD536" i="1"/>
  <c r="BC536" i="1"/>
  <c r="BB536" i="1"/>
  <c r="BA536" i="1"/>
  <c r="AZ536" i="1"/>
  <c r="AY536" i="1"/>
  <c r="AX536" i="1"/>
  <c r="AW536" i="1"/>
  <c r="AV536" i="1"/>
  <c r="AU536" i="1"/>
  <c r="AT536" i="1"/>
  <c r="AS536" i="1"/>
  <c r="AR536" i="1"/>
  <c r="AQ536" i="1"/>
  <c r="AP536" i="1"/>
  <c r="AO536" i="1"/>
  <c r="AN536" i="1"/>
  <c r="AM536" i="1"/>
  <c r="AL536" i="1"/>
  <c r="BE535" i="1"/>
  <c r="BD535" i="1"/>
  <c r="BC535" i="1"/>
  <c r="BB535" i="1"/>
  <c r="BA535" i="1"/>
  <c r="AZ535" i="1"/>
  <c r="AY535" i="1"/>
  <c r="AX535" i="1"/>
  <c r="AW535" i="1"/>
  <c r="AV535" i="1"/>
  <c r="AU535" i="1"/>
  <c r="AT535" i="1"/>
  <c r="AS535" i="1"/>
  <c r="AR535" i="1"/>
  <c r="AQ535" i="1"/>
  <c r="AP535" i="1"/>
  <c r="AO535" i="1"/>
  <c r="AN535" i="1"/>
  <c r="AM535" i="1"/>
  <c r="AL535" i="1"/>
  <c r="BE534" i="1"/>
  <c r="BD534" i="1"/>
  <c r="BC534" i="1"/>
  <c r="BB534" i="1"/>
  <c r="BA534" i="1"/>
  <c r="AZ534" i="1"/>
  <c r="AY534" i="1"/>
  <c r="AX534" i="1"/>
  <c r="AW534" i="1"/>
  <c r="AV534" i="1"/>
  <c r="AU534" i="1"/>
  <c r="AT534" i="1"/>
  <c r="AS534" i="1"/>
  <c r="AR534" i="1"/>
  <c r="AQ534" i="1"/>
  <c r="AP534" i="1"/>
  <c r="AO534" i="1"/>
  <c r="AN534" i="1"/>
  <c r="AM534" i="1"/>
  <c r="AL534" i="1"/>
  <c r="BE533" i="1"/>
  <c r="BD533" i="1"/>
  <c r="BC533" i="1"/>
  <c r="BB533" i="1"/>
  <c r="BA533" i="1"/>
  <c r="AZ533" i="1"/>
  <c r="AY533" i="1"/>
  <c r="AX533" i="1"/>
  <c r="AW533" i="1"/>
  <c r="AV533" i="1"/>
  <c r="AU533" i="1"/>
  <c r="AT533" i="1"/>
  <c r="AS533" i="1"/>
  <c r="AR533" i="1"/>
  <c r="AQ533" i="1"/>
  <c r="AP533" i="1"/>
  <c r="AO533" i="1"/>
  <c r="AN533" i="1"/>
  <c r="AM533" i="1"/>
  <c r="AL533" i="1"/>
  <c r="BE532" i="1"/>
  <c r="BD532" i="1"/>
  <c r="BC532" i="1"/>
  <c r="BB532" i="1"/>
  <c r="BA532" i="1"/>
  <c r="AZ532" i="1"/>
  <c r="AY532" i="1"/>
  <c r="AX532" i="1"/>
  <c r="AW532" i="1"/>
  <c r="AV532" i="1"/>
  <c r="AU532" i="1"/>
  <c r="AT532" i="1"/>
  <c r="AS532" i="1"/>
  <c r="AR532" i="1"/>
  <c r="AQ532" i="1"/>
  <c r="AP532" i="1"/>
  <c r="AO532" i="1"/>
  <c r="AN532" i="1"/>
  <c r="AM532" i="1"/>
  <c r="AL532" i="1"/>
  <c r="BE531" i="1"/>
  <c r="BD531" i="1"/>
  <c r="BC531" i="1"/>
  <c r="BB531" i="1"/>
  <c r="BA531" i="1"/>
  <c r="AZ531" i="1"/>
  <c r="AY531" i="1"/>
  <c r="AX531" i="1"/>
  <c r="AW531" i="1"/>
  <c r="AV531" i="1"/>
  <c r="AU531" i="1"/>
  <c r="AT531" i="1"/>
  <c r="AS531" i="1"/>
  <c r="AR531" i="1"/>
  <c r="AQ531" i="1"/>
  <c r="AP531" i="1"/>
  <c r="AO531" i="1"/>
  <c r="AN531" i="1"/>
  <c r="AM531" i="1"/>
  <c r="AL531" i="1"/>
  <c r="BE530" i="1"/>
  <c r="BD530" i="1"/>
  <c r="BC530" i="1"/>
  <c r="BB530" i="1"/>
  <c r="BA530" i="1"/>
  <c r="AZ530" i="1"/>
  <c r="AY530" i="1"/>
  <c r="AX530" i="1"/>
  <c r="AW530" i="1"/>
  <c r="AV530" i="1"/>
  <c r="AU530" i="1"/>
  <c r="AT530" i="1"/>
  <c r="AS530" i="1"/>
  <c r="AR530" i="1"/>
  <c r="AQ530" i="1"/>
  <c r="AP530" i="1"/>
  <c r="AO530" i="1"/>
  <c r="AN530" i="1"/>
  <c r="AM530" i="1"/>
  <c r="AL530" i="1"/>
  <c r="BE529" i="1"/>
  <c r="BD529" i="1"/>
  <c r="BC529" i="1"/>
  <c r="BB529" i="1"/>
  <c r="BA529" i="1"/>
  <c r="AZ529" i="1"/>
  <c r="AY529" i="1"/>
  <c r="AX529" i="1"/>
  <c r="AW529" i="1"/>
  <c r="AV529" i="1"/>
  <c r="AU529" i="1"/>
  <c r="AT529" i="1"/>
  <c r="AS529" i="1"/>
  <c r="AR529" i="1"/>
  <c r="AQ529" i="1"/>
  <c r="AP529" i="1"/>
  <c r="AO529" i="1"/>
  <c r="AN529" i="1"/>
  <c r="AM529" i="1"/>
  <c r="AL529" i="1"/>
  <c r="BE528" i="1"/>
  <c r="BD528" i="1"/>
  <c r="BC528" i="1"/>
  <c r="BB528" i="1"/>
  <c r="BA528" i="1"/>
  <c r="AZ528" i="1"/>
  <c r="AY528" i="1"/>
  <c r="AX528" i="1"/>
  <c r="AW528" i="1"/>
  <c r="AV528" i="1"/>
  <c r="AU528" i="1"/>
  <c r="AT528" i="1"/>
  <c r="AS528" i="1"/>
  <c r="AR528" i="1"/>
  <c r="AQ528" i="1"/>
  <c r="AP528" i="1"/>
  <c r="AO528" i="1"/>
  <c r="AN528" i="1"/>
  <c r="AM528" i="1"/>
  <c r="AL528" i="1"/>
  <c r="BE527" i="1"/>
  <c r="BD527" i="1"/>
  <c r="BC527" i="1"/>
  <c r="BB527" i="1"/>
  <c r="BA527" i="1"/>
  <c r="AZ527" i="1"/>
  <c r="AY527" i="1"/>
  <c r="AX527" i="1"/>
  <c r="AW527" i="1"/>
  <c r="AV527" i="1"/>
  <c r="AU527" i="1"/>
  <c r="AT527" i="1"/>
  <c r="AS527" i="1"/>
  <c r="AR527" i="1"/>
  <c r="AQ527" i="1"/>
  <c r="AP527" i="1"/>
  <c r="AO527" i="1"/>
  <c r="AN527" i="1"/>
  <c r="AM527" i="1"/>
  <c r="AL527" i="1"/>
  <c r="BE526" i="1"/>
  <c r="BD526" i="1"/>
  <c r="BC526" i="1"/>
  <c r="BB526" i="1"/>
  <c r="BA526" i="1"/>
  <c r="AZ526" i="1"/>
  <c r="AY526" i="1"/>
  <c r="AX526" i="1"/>
  <c r="AW526" i="1"/>
  <c r="AV526" i="1"/>
  <c r="AU526" i="1"/>
  <c r="AT526" i="1"/>
  <c r="AS526" i="1"/>
  <c r="AR526" i="1"/>
  <c r="AQ526" i="1"/>
  <c r="AP526" i="1"/>
  <c r="AO526" i="1"/>
  <c r="AN526" i="1"/>
  <c r="AM526" i="1"/>
  <c r="AL526" i="1"/>
  <c r="BE525" i="1"/>
  <c r="BD525" i="1"/>
  <c r="BC525" i="1"/>
  <c r="BB525" i="1"/>
  <c r="BA525" i="1"/>
  <c r="AZ525" i="1"/>
  <c r="AY525" i="1"/>
  <c r="AX525" i="1"/>
  <c r="AW525" i="1"/>
  <c r="AV525" i="1"/>
  <c r="AU525" i="1"/>
  <c r="AT525" i="1"/>
  <c r="AS525" i="1"/>
  <c r="AR525" i="1"/>
  <c r="AQ525" i="1"/>
  <c r="AP525" i="1"/>
  <c r="AO525" i="1"/>
  <c r="AN525" i="1"/>
  <c r="AM525" i="1"/>
  <c r="AL525" i="1"/>
  <c r="BE524" i="1"/>
  <c r="BD524" i="1"/>
  <c r="BC524" i="1"/>
  <c r="BB524" i="1"/>
  <c r="BA524" i="1"/>
  <c r="AZ524" i="1"/>
  <c r="AY524" i="1"/>
  <c r="AX524" i="1"/>
  <c r="AW524" i="1"/>
  <c r="AV524" i="1"/>
  <c r="AU524" i="1"/>
  <c r="AT524" i="1"/>
  <c r="AS524" i="1"/>
  <c r="AR524" i="1"/>
  <c r="AQ524" i="1"/>
  <c r="AP524" i="1"/>
  <c r="AO524" i="1"/>
  <c r="AN524" i="1"/>
  <c r="AM524" i="1"/>
  <c r="AL524" i="1"/>
  <c r="BE523" i="1"/>
  <c r="BD523" i="1"/>
  <c r="BC523" i="1"/>
  <c r="BB523" i="1"/>
  <c r="BA523" i="1"/>
  <c r="AZ523" i="1"/>
  <c r="AY523" i="1"/>
  <c r="AX523" i="1"/>
  <c r="AW523" i="1"/>
  <c r="AV523" i="1"/>
  <c r="AU523" i="1"/>
  <c r="AT523" i="1"/>
  <c r="AS523" i="1"/>
  <c r="AR523" i="1"/>
  <c r="AQ523" i="1"/>
  <c r="AP523" i="1"/>
  <c r="AO523" i="1"/>
  <c r="AN523" i="1"/>
  <c r="AM523" i="1"/>
  <c r="AL523" i="1"/>
  <c r="BE522" i="1"/>
  <c r="BD522" i="1"/>
  <c r="BC522" i="1"/>
  <c r="BB522" i="1"/>
  <c r="BA522" i="1"/>
  <c r="AZ522" i="1"/>
  <c r="AY522" i="1"/>
  <c r="AX522" i="1"/>
  <c r="AW522" i="1"/>
  <c r="AV522" i="1"/>
  <c r="AU522" i="1"/>
  <c r="AT522" i="1"/>
  <c r="AS522" i="1"/>
  <c r="AR522" i="1"/>
  <c r="AQ522" i="1"/>
  <c r="AP522" i="1"/>
  <c r="AO522" i="1"/>
  <c r="AN522" i="1"/>
  <c r="AM522" i="1"/>
  <c r="AL522" i="1"/>
  <c r="BE521" i="1"/>
  <c r="BD521" i="1"/>
  <c r="BC521" i="1"/>
  <c r="BB521" i="1"/>
  <c r="BA521" i="1"/>
  <c r="AZ521" i="1"/>
  <c r="AY521" i="1"/>
  <c r="AX521" i="1"/>
  <c r="AW521" i="1"/>
  <c r="AV521" i="1"/>
  <c r="AU521" i="1"/>
  <c r="AT521" i="1"/>
  <c r="AS521" i="1"/>
  <c r="AR521" i="1"/>
  <c r="AQ521" i="1"/>
  <c r="AP521" i="1"/>
  <c r="AO521" i="1"/>
  <c r="AN521" i="1"/>
  <c r="AM521" i="1"/>
  <c r="AL521" i="1"/>
  <c r="BE520" i="1"/>
  <c r="BD520" i="1"/>
  <c r="BC520" i="1"/>
  <c r="BB520" i="1"/>
  <c r="BA520" i="1"/>
  <c r="AZ520" i="1"/>
  <c r="AY520" i="1"/>
  <c r="AX520" i="1"/>
  <c r="AW520" i="1"/>
  <c r="AV520" i="1"/>
  <c r="AU520" i="1"/>
  <c r="AT520" i="1"/>
  <c r="AS520" i="1"/>
  <c r="AR520" i="1"/>
  <c r="AQ520" i="1"/>
  <c r="AP520" i="1"/>
  <c r="AO520" i="1"/>
  <c r="AN520" i="1"/>
  <c r="AM520" i="1"/>
  <c r="AL520" i="1"/>
  <c r="BE519" i="1"/>
  <c r="BD519" i="1"/>
  <c r="BC519" i="1"/>
  <c r="BB519" i="1"/>
  <c r="BA519" i="1"/>
  <c r="AZ519" i="1"/>
  <c r="AY519" i="1"/>
  <c r="AX519" i="1"/>
  <c r="AW519" i="1"/>
  <c r="AV519" i="1"/>
  <c r="AU519" i="1"/>
  <c r="AT519" i="1"/>
  <c r="AS519" i="1"/>
  <c r="AR519" i="1"/>
  <c r="AQ519" i="1"/>
  <c r="AP519" i="1"/>
  <c r="AO519" i="1"/>
  <c r="AN519" i="1"/>
  <c r="AM519" i="1"/>
  <c r="AL519" i="1"/>
  <c r="BE518" i="1"/>
  <c r="BD518" i="1"/>
  <c r="BC518" i="1"/>
  <c r="BB518" i="1"/>
  <c r="BA518" i="1"/>
  <c r="AZ518" i="1"/>
  <c r="AY518" i="1"/>
  <c r="AX518" i="1"/>
  <c r="AW518" i="1"/>
  <c r="AV518" i="1"/>
  <c r="AU518" i="1"/>
  <c r="AT518" i="1"/>
  <c r="AS518" i="1"/>
  <c r="AR518" i="1"/>
  <c r="AQ518" i="1"/>
  <c r="AP518" i="1"/>
  <c r="AO518" i="1"/>
  <c r="AN518" i="1"/>
  <c r="AM518" i="1"/>
  <c r="AL518" i="1"/>
  <c r="BE517" i="1"/>
  <c r="BD517" i="1"/>
  <c r="BC517" i="1"/>
  <c r="BB517" i="1"/>
  <c r="BA517" i="1"/>
  <c r="AZ517" i="1"/>
  <c r="AY517" i="1"/>
  <c r="AX517" i="1"/>
  <c r="AW517" i="1"/>
  <c r="AV517" i="1"/>
  <c r="AU517" i="1"/>
  <c r="AT517" i="1"/>
  <c r="AS517" i="1"/>
  <c r="AR517" i="1"/>
  <c r="AQ517" i="1"/>
  <c r="AP517" i="1"/>
  <c r="AO517" i="1"/>
  <c r="AN517" i="1"/>
  <c r="AM517" i="1"/>
  <c r="AL517" i="1"/>
  <c r="BE516" i="1"/>
  <c r="BD516" i="1"/>
  <c r="BC516" i="1"/>
  <c r="BB516" i="1"/>
  <c r="BA516" i="1"/>
  <c r="AZ516" i="1"/>
  <c r="AY516" i="1"/>
  <c r="AX516" i="1"/>
  <c r="AW516" i="1"/>
  <c r="AV516" i="1"/>
  <c r="AU516" i="1"/>
  <c r="AT516" i="1"/>
  <c r="AS516" i="1"/>
  <c r="AR516" i="1"/>
  <c r="AQ516" i="1"/>
  <c r="AP516" i="1"/>
  <c r="AO516" i="1"/>
  <c r="AN516" i="1"/>
  <c r="AM516" i="1"/>
  <c r="AL516" i="1"/>
  <c r="BE515" i="1"/>
  <c r="BD515" i="1"/>
  <c r="BC515" i="1"/>
  <c r="BB515" i="1"/>
  <c r="BA515" i="1"/>
  <c r="AZ515" i="1"/>
  <c r="AY515" i="1"/>
  <c r="AX515" i="1"/>
  <c r="AW515" i="1"/>
  <c r="AV515" i="1"/>
  <c r="AU515" i="1"/>
  <c r="AT515" i="1"/>
  <c r="AS515" i="1"/>
  <c r="AR515" i="1"/>
  <c r="AQ515" i="1"/>
  <c r="AP515" i="1"/>
  <c r="AO515" i="1"/>
  <c r="AN515" i="1"/>
  <c r="AM515" i="1"/>
  <c r="AL515" i="1"/>
  <c r="BE514" i="1"/>
  <c r="BD514" i="1"/>
  <c r="BC514" i="1"/>
  <c r="BB514" i="1"/>
  <c r="BA514" i="1"/>
  <c r="AZ514" i="1"/>
  <c r="AY514" i="1"/>
  <c r="AX514" i="1"/>
  <c r="AW514" i="1"/>
  <c r="AV514" i="1"/>
  <c r="AU514" i="1"/>
  <c r="AT514" i="1"/>
  <c r="AS514" i="1"/>
  <c r="AR514" i="1"/>
  <c r="AQ514" i="1"/>
  <c r="AP514" i="1"/>
  <c r="AO514" i="1"/>
  <c r="AN514" i="1"/>
  <c r="AM514" i="1"/>
  <c r="AL514" i="1"/>
  <c r="BE513" i="1"/>
  <c r="BD513" i="1"/>
  <c r="BC513" i="1"/>
  <c r="BB513" i="1"/>
  <c r="BA513" i="1"/>
  <c r="AZ513" i="1"/>
  <c r="AY513" i="1"/>
  <c r="AX513" i="1"/>
  <c r="AW513" i="1"/>
  <c r="AV513" i="1"/>
  <c r="AU513" i="1"/>
  <c r="AT513" i="1"/>
  <c r="AS513" i="1"/>
  <c r="AR513" i="1"/>
  <c r="AQ513" i="1"/>
  <c r="AP513" i="1"/>
  <c r="AO513" i="1"/>
  <c r="AN513" i="1"/>
  <c r="AM513" i="1"/>
  <c r="AL513" i="1"/>
  <c r="BE512" i="1"/>
  <c r="BD512" i="1"/>
  <c r="BC512" i="1"/>
  <c r="BB512" i="1"/>
  <c r="BA512" i="1"/>
  <c r="AZ512" i="1"/>
  <c r="AY512" i="1"/>
  <c r="AX512" i="1"/>
  <c r="AW512" i="1"/>
  <c r="AV512" i="1"/>
  <c r="AU512" i="1"/>
  <c r="AT512" i="1"/>
  <c r="AS512" i="1"/>
  <c r="AR512" i="1"/>
  <c r="AQ512" i="1"/>
  <c r="AP512" i="1"/>
  <c r="AO512" i="1"/>
  <c r="AN512" i="1"/>
  <c r="AM512" i="1"/>
  <c r="AL512" i="1"/>
  <c r="BE511" i="1"/>
  <c r="BD511" i="1"/>
  <c r="BC511" i="1"/>
  <c r="BB511" i="1"/>
  <c r="BA511" i="1"/>
  <c r="AZ511" i="1"/>
  <c r="AY511" i="1"/>
  <c r="AX511" i="1"/>
  <c r="AW511" i="1"/>
  <c r="AV511" i="1"/>
  <c r="AU511" i="1"/>
  <c r="AT511" i="1"/>
  <c r="AS511" i="1"/>
  <c r="AR511" i="1"/>
  <c r="AQ511" i="1"/>
  <c r="AP511" i="1"/>
  <c r="AO511" i="1"/>
  <c r="AN511" i="1"/>
  <c r="AM511" i="1"/>
  <c r="AL511" i="1"/>
  <c r="BE510" i="1"/>
  <c r="BD510" i="1"/>
  <c r="BC510" i="1"/>
  <c r="BB510" i="1"/>
  <c r="BA510" i="1"/>
  <c r="AZ510" i="1"/>
  <c r="AY510" i="1"/>
  <c r="AX510" i="1"/>
  <c r="AW510" i="1"/>
  <c r="AV510" i="1"/>
  <c r="AU510" i="1"/>
  <c r="AT510" i="1"/>
  <c r="AS510" i="1"/>
  <c r="AR510" i="1"/>
  <c r="AQ510" i="1"/>
  <c r="AP510" i="1"/>
  <c r="AO510" i="1"/>
  <c r="AN510" i="1"/>
  <c r="AM510" i="1"/>
  <c r="AL510" i="1"/>
  <c r="BE509" i="1"/>
  <c r="BD509" i="1"/>
  <c r="BC509" i="1"/>
  <c r="BB509" i="1"/>
  <c r="BA509" i="1"/>
  <c r="AZ509" i="1"/>
  <c r="AY509" i="1"/>
  <c r="AX509" i="1"/>
  <c r="AW509" i="1"/>
  <c r="AV509" i="1"/>
  <c r="AU509" i="1"/>
  <c r="AT509" i="1"/>
  <c r="AS509" i="1"/>
  <c r="AR509" i="1"/>
  <c r="AQ509" i="1"/>
  <c r="AP509" i="1"/>
  <c r="AO509" i="1"/>
  <c r="AN509" i="1"/>
  <c r="AM509" i="1"/>
  <c r="AL509" i="1"/>
  <c r="BE508" i="1"/>
  <c r="BD508" i="1"/>
  <c r="BC508" i="1"/>
  <c r="BB508" i="1"/>
  <c r="BA508" i="1"/>
  <c r="AZ508" i="1"/>
  <c r="AY508" i="1"/>
  <c r="AX508" i="1"/>
  <c r="AW508" i="1"/>
  <c r="AV508" i="1"/>
  <c r="AU508" i="1"/>
  <c r="AT508" i="1"/>
  <c r="AS508" i="1"/>
  <c r="AR508" i="1"/>
  <c r="AQ508" i="1"/>
  <c r="AP508" i="1"/>
  <c r="AO508" i="1"/>
  <c r="AN508" i="1"/>
  <c r="AM508" i="1"/>
  <c r="AL508" i="1"/>
  <c r="BE507" i="1"/>
  <c r="BD507" i="1"/>
  <c r="BC507" i="1"/>
  <c r="BB507" i="1"/>
  <c r="BA507" i="1"/>
  <c r="AZ507" i="1"/>
  <c r="AY507" i="1"/>
  <c r="AX507" i="1"/>
  <c r="AW507" i="1"/>
  <c r="AV507" i="1"/>
  <c r="AU507" i="1"/>
  <c r="AT507" i="1"/>
  <c r="AS507" i="1"/>
  <c r="AR507" i="1"/>
  <c r="AQ507" i="1"/>
  <c r="AP507" i="1"/>
  <c r="AO507" i="1"/>
  <c r="AN507" i="1"/>
  <c r="AM507" i="1"/>
  <c r="AL507" i="1"/>
  <c r="BE506" i="1"/>
  <c r="BD506" i="1"/>
  <c r="BC506" i="1"/>
  <c r="BB506" i="1"/>
  <c r="BA506" i="1"/>
  <c r="AZ506" i="1"/>
  <c r="AY506" i="1"/>
  <c r="AX506" i="1"/>
  <c r="AW506" i="1"/>
  <c r="AV506" i="1"/>
  <c r="AU506" i="1"/>
  <c r="AT506" i="1"/>
  <c r="AS506" i="1"/>
  <c r="AR506" i="1"/>
  <c r="AQ506" i="1"/>
  <c r="AP506" i="1"/>
  <c r="AO506" i="1"/>
  <c r="AN506" i="1"/>
  <c r="AM506" i="1"/>
  <c r="AL506" i="1"/>
  <c r="BE505" i="1"/>
  <c r="BD505" i="1"/>
  <c r="BC505" i="1"/>
  <c r="BB505" i="1"/>
  <c r="BA505" i="1"/>
  <c r="AZ505" i="1"/>
  <c r="AY505" i="1"/>
  <c r="AX505" i="1"/>
  <c r="AW505" i="1"/>
  <c r="AV505" i="1"/>
  <c r="AU505" i="1"/>
  <c r="AT505" i="1"/>
  <c r="AS505" i="1"/>
  <c r="AR505" i="1"/>
  <c r="AQ505" i="1"/>
  <c r="AP505" i="1"/>
  <c r="AO505" i="1"/>
  <c r="AN505" i="1"/>
  <c r="AM505" i="1"/>
  <c r="AL505" i="1"/>
  <c r="BE504" i="1"/>
  <c r="BD504" i="1"/>
  <c r="BC504" i="1"/>
  <c r="BB504" i="1"/>
  <c r="BA504" i="1"/>
  <c r="AZ504" i="1"/>
  <c r="AY504" i="1"/>
  <c r="AX504" i="1"/>
  <c r="AW504" i="1"/>
  <c r="AV504" i="1"/>
  <c r="AU504" i="1"/>
  <c r="AT504" i="1"/>
  <c r="AS504" i="1"/>
  <c r="AR504" i="1"/>
  <c r="AQ504" i="1"/>
  <c r="AP504" i="1"/>
  <c r="AO504" i="1"/>
  <c r="AN504" i="1"/>
  <c r="AM504" i="1"/>
  <c r="AL504" i="1"/>
  <c r="BE503" i="1"/>
  <c r="BD503" i="1"/>
  <c r="BC503" i="1"/>
  <c r="BB503" i="1"/>
  <c r="BA503" i="1"/>
  <c r="AZ503" i="1"/>
  <c r="AY503" i="1"/>
  <c r="AX503" i="1"/>
  <c r="AW503" i="1"/>
  <c r="AV503" i="1"/>
  <c r="AU503" i="1"/>
  <c r="AT503" i="1"/>
  <c r="AS503" i="1"/>
  <c r="AR503" i="1"/>
  <c r="AQ503" i="1"/>
  <c r="AP503" i="1"/>
  <c r="AO503" i="1"/>
  <c r="AN503" i="1"/>
  <c r="AM503" i="1"/>
  <c r="AL503" i="1"/>
  <c r="BE502" i="1"/>
  <c r="BD502" i="1"/>
  <c r="BC502" i="1"/>
  <c r="BB502" i="1"/>
  <c r="BA502" i="1"/>
  <c r="AZ502" i="1"/>
  <c r="AY502" i="1"/>
  <c r="AX502" i="1"/>
  <c r="AW502" i="1"/>
  <c r="AV502" i="1"/>
  <c r="AU502" i="1"/>
  <c r="AT502" i="1"/>
  <c r="AS502" i="1"/>
  <c r="AR502" i="1"/>
  <c r="AQ502" i="1"/>
  <c r="AP502" i="1"/>
  <c r="AO502" i="1"/>
  <c r="AN502" i="1"/>
  <c r="AM502" i="1"/>
  <c r="AL502" i="1"/>
  <c r="BE501" i="1"/>
  <c r="BD501" i="1"/>
  <c r="BC501" i="1"/>
  <c r="BB501" i="1"/>
  <c r="BA501" i="1"/>
  <c r="AZ501" i="1"/>
  <c r="AY501" i="1"/>
  <c r="AX501" i="1"/>
  <c r="AW501" i="1"/>
  <c r="AV501" i="1"/>
  <c r="AU501" i="1"/>
  <c r="AT501" i="1"/>
  <c r="AS501" i="1"/>
  <c r="AR501" i="1"/>
  <c r="AQ501" i="1"/>
  <c r="AP501" i="1"/>
  <c r="AO501" i="1"/>
  <c r="AN501" i="1"/>
  <c r="AM501" i="1"/>
  <c r="AL501" i="1"/>
  <c r="BE500" i="1"/>
  <c r="BD500" i="1"/>
  <c r="BC500" i="1"/>
  <c r="BB500" i="1"/>
  <c r="BA500" i="1"/>
  <c r="AZ500" i="1"/>
  <c r="AY500" i="1"/>
  <c r="AX500" i="1"/>
  <c r="AW500" i="1"/>
  <c r="AV500" i="1"/>
  <c r="AU500" i="1"/>
  <c r="AT500" i="1"/>
  <c r="AS500" i="1"/>
  <c r="AR500" i="1"/>
  <c r="AQ500" i="1"/>
  <c r="AP500" i="1"/>
  <c r="AO500" i="1"/>
  <c r="AN500" i="1"/>
  <c r="AM500" i="1"/>
  <c r="AL500" i="1"/>
  <c r="BE499" i="1"/>
  <c r="BD499" i="1"/>
  <c r="BC499" i="1"/>
  <c r="BB499" i="1"/>
  <c r="BA499" i="1"/>
  <c r="AZ499" i="1"/>
  <c r="AY499" i="1"/>
  <c r="AX499" i="1"/>
  <c r="AW499" i="1"/>
  <c r="AV499" i="1"/>
  <c r="AU499" i="1"/>
  <c r="AT499" i="1"/>
  <c r="AS499" i="1"/>
  <c r="AR499" i="1"/>
  <c r="AQ499" i="1"/>
  <c r="AP499" i="1"/>
  <c r="AO499" i="1"/>
  <c r="AN499" i="1"/>
  <c r="AM499" i="1"/>
  <c r="AL499" i="1"/>
  <c r="BE498" i="1"/>
  <c r="BD498" i="1"/>
  <c r="BC498" i="1"/>
  <c r="BB498" i="1"/>
  <c r="BA498" i="1"/>
  <c r="AZ498" i="1"/>
  <c r="AY498" i="1"/>
  <c r="AX498" i="1"/>
  <c r="AW498" i="1"/>
  <c r="AV498" i="1"/>
  <c r="AU498" i="1"/>
  <c r="AT498" i="1"/>
  <c r="AS498" i="1"/>
  <c r="AR498" i="1"/>
  <c r="AQ498" i="1"/>
  <c r="AP498" i="1"/>
  <c r="AO498" i="1"/>
  <c r="AN498" i="1"/>
  <c r="AM498" i="1"/>
  <c r="AL498" i="1"/>
  <c r="BE497" i="1"/>
  <c r="BD497" i="1"/>
  <c r="BC497" i="1"/>
  <c r="BB497" i="1"/>
  <c r="BA497" i="1"/>
  <c r="AZ497" i="1"/>
  <c r="AY497" i="1"/>
  <c r="AX497" i="1"/>
  <c r="AW497" i="1"/>
  <c r="AV497" i="1"/>
  <c r="AU497" i="1"/>
  <c r="AT497" i="1"/>
  <c r="AS497" i="1"/>
  <c r="AR497" i="1"/>
  <c r="AQ497" i="1"/>
  <c r="AP497" i="1"/>
  <c r="AO497" i="1"/>
  <c r="AN497" i="1"/>
  <c r="AM497" i="1"/>
  <c r="AL497" i="1"/>
  <c r="BE496" i="1"/>
  <c r="BD496" i="1"/>
  <c r="BC496" i="1"/>
  <c r="BB496" i="1"/>
  <c r="BA496" i="1"/>
  <c r="AZ496" i="1"/>
  <c r="AY496" i="1"/>
  <c r="AX496" i="1"/>
  <c r="AW496" i="1"/>
  <c r="AV496" i="1"/>
  <c r="AU496" i="1"/>
  <c r="AT496" i="1"/>
  <c r="AS496" i="1"/>
  <c r="AR496" i="1"/>
  <c r="AQ496" i="1"/>
  <c r="AP496" i="1"/>
  <c r="AO496" i="1"/>
  <c r="AN496" i="1"/>
  <c r="AM496" i="1"/>
  <c r="AL496" i="1"/>
  <c r="BE495" i="1"/>
  <c r="BD495" i="1"/>
  <c r="BC495" i="1"/>
  <c r="BB495" i="1"/>
  <c r="BA495" i="1"/>
  <c r="AZ495" i="1"/>
  <c r="AY495" i="1"/>
  <c r="AX495" i="1"/>
  <c r="AW495" i="1"/>
  <c r="AV495" i="1"/>
  <c r="AU495" i="1"/>
  <c r="AT495" i="1"/>
  <c r="AS495" i="1"/>
  <c r="AR495" i="1"/>
  <c r="AQ495" i="1"/>
  <c r="AP495" i="1"/>
  <c r="AO495" i="1"/>
  <c r="AN495" i="1"/>
  <c r="AM495" i="1"/>
  <c r="AL495" i="1"/>
  <c r="BE494" i="1"/>
  <c r="BD494" i="1"/>
  <c r="BC494" i="1"/>
  <c r="BB494" i="1"/>
  <c r="BA494" i="1"/>
  <c r="AZ494" i="1"/>
  <c r="AY494" i="1"/>
  <c r="AX494" i="1"/>
  <c r="AW494" i="1"/>
  <c r="AV494" i="1"/>
  <c r="AU494" i="1"/>
  <c r="AT494" i="1"/>
  <c r="AS494" i="1"/>
  <c r="AR494" i="1"/>
  <c r="AQ494" i="1"/>
  <c r="AP494" i="1"/>
  <c r="AO494" i="1"/>
  <c r="AN494" i="1"/>
  <c r="AM494" i="1"/>
  <c r="AL494" i="1"/>
  <c r="BE493" i="1"/>
  <c r="BD493" i="1"/>
  <c r="BC493" i="1"/>
  <c r="BB493" i="1"/>
  <c r="BA493" i="1"/>
  <c r="AZ493" i="1"/>
  <c r="AY493" i="1"/>
  <c r="AX493" i="1"/>
  <c r="AW493" i="1"/>
  <c r="AV493" i="1"/>
  <c r="AU493" i="1"/>
  <c r="AT493" i="1"/>
  <c r="AS493" i="1"/>
  <c r="AR493" i="1"/>
  <c r="AQ493" i="1"/>
  <c r="AP493" i="1"/>
  <c r="AO493" i="1"/>
  <c r="AN493" i="1"/>
  <c r="AM493" i="1"/>
  <c r="AL493" i="1"/>
  <c r="BE492" i="1"/>
  <c r="BD492" i="1"/>
  <c r="BC492" i="1"/>
  <c r="BB492" i="1"/>
  <c r="BA492" i="1"/>
  <c r="AZ492" i="1"/>
  <c r="AY492" i="1"/>
  <c r="AX492" i="1"/>
  <c r="AW492" i="1"/>
  <c r="AV492" i="1"/>
  <c r="AU492" i="1"/>
  <c r="AT492" i="1"/>
  <c r="AS492" i="1"/>
  <c r="AR492" i="1"/>
  <c r="AQ492" i="1"/>
  <c r="AP492" i="1"/>
  <c r="AO492" i="1"/>
  <c r="AN492" i="1"/>
  <c r="AM492" i="1"/>
  <c r="AL492" i="1"/>
  <c r="BE491" i="1"/>
  <c r="BD491" i="1"/>
  <c r="BC491" i="1"/>
  <c r="BB491" i="1"/>
  <c r="BA491" i="1"/>
  <c r="AZ491" i="1"/>
  <c r="AY491" i="1"/>
  <c r="AX491" i="1"/>
  <c r="AW491" i="1"/>
  <c r="AV491" i="1"/>
  <c r="AU491" i="1"/>
  <c r="AT491" i="1"/>
  <c r="AS491" i="1"/>
  <c r="AR491" i="1"/>
  <c r="AQ491" i="1"/>
  <c r="AP491" i="1"/>
  <c r="AO491" i="1"/>
  <c r="AN491" i="1"/>
  <c r="AM491" i="1"/>
  <c r="AL491" i="1"/>
  <c r="BE490" i="1"/>
  <c r="BD490" i="1"/>
  <c r="BC490" i="1"/>
  <c r="BB490" i="1"/>
  <c r="BA490" i="1"/>
  <c r="AZ490" i="1"/>
  <c r="AY490" i="1"/>
  <c r="AX490" i="1"/>
  <c r="AW490" i="1"/>
  <c r="AV490" i="1"/>
  <c r="AU490" i="1"/>
  <c r="AT490" i="1"/>
  <c r="AS490" i="1"/>
  <c r="AR490" i="1"/>
  <c r="AQ490" i="1"/>
  <c r="AP490" i="1"/>
  <c r="AO490" i="1"/>
  <c r="AN490" i="1"/>
  <c r="AM490" i="1"/>
  <c r="AL490" i="1"/>
  <c r="BE489" i="1"/>
  <c r="BD489" i="1"/>
  <c r="BC489" i="1"/>
  <c r="BB489" i="1"/>
  <c r="BA489" i="1"/>
  <c r="AZ489" i="1"/>
  <c r="AY489" i="1"/>
  <c r="AX489" i="1"/>
  <c r="AW489" i="1"/>
  <c r="AV489" i="1"/>
  <c r="AU489" i="1"/>
  <c r="AT489" i="1"/>
  <c r="AS489" i="1"/>
  <c r="AR489" i="1"/>
  <c r="AQ489" i="1"/>
  <c r="AP489" i="1"/>
  <c r="AO489" i="1"/>
  <c r="AN489" i="1"/>
  <c r="AM489" i="1"/>
  <c r="AL489" i="1"/>
  <c r="BE488" i="1"/>
  <c r="BD488" i="1"/>
  <c r="BC488" i="1"/>
  <c r="BB488" i="1"/>
  <c r="BA488" i="1"/>
  <c r="AZ488" i="1"/>
  <c r="AY488" i="1"/>
  <c r="AX488" i="1"/>
  <c r="AW488" i="1"/>
  <c r="AV488" i="1"/>
  <c r="AU488" i="1"/>
  <c r="AT488" i="1"/>
  <c r="AS488" i="1"/>
  <c r="AR488" i="1"/>
  <c r="AQ488" i="1"/>
  <c r="AP488" i="1"/>
  <c r="AO488" i="1"/>
  <c r="AN488" i="1"/>
  <c r="AM488" i="1"/>
  <c r="AL488" i="1"/>
  <c r="BE487" i="1"/>
  <c r="BD487" i="1"/>
  <c r="BC487" i="1"/>
  <c r="BB487" i="1"/>
  <c r="BA487" i="1"/>
  <c r="AZ487" i="1"/>
  <c r="AY487" i="1"/>
  <c r="AX487" i="1"/>
  <c r="AW487" i="1"/>
  <c r="AV487" i="1"/>
  <c r="AU487" i="1"/>
  <c r="AT487" i="1"/>
  <c r="AS487" i="1"/>
  <c r="AR487" i="1"/>
  <c r="AQ487" i="1"/>
  <c r="AP487" i="1"/>
  <c r="AO487" i="1"/>
  <c r="AN487" i="1"/>
  <c r="AM487" i="1"/>
  <c r="AL487" i="1"/>
  <c r="BE486" i="1"/>
  <c r="BD486" i="1"/>
  <c r="BC486" i="1"/>
  <c r="BB486" i="1"/>
  <c r="BA486" i="1"/>
  <c r="AZ486" i="1"/>
  <c r="AY486" i="1"/>
  <c r="AX486" i="1"/>
  <c r="AW486" i="1"/>
  <c r="AV486" i="1"/>
  <c r="AU486" i="1"/>
  <c r="AT486" i="1"/>
  <c r="AS486" i="1"/>
  <c r="AR486" i="1"/>
  <c r="AQ486" i="1"/>
  <c r="AP486" i="1"/>
  <c r="AO486" i="1"/>
  <c r="AN486" i="1"/>
  <c r="AM486" i="1"/>
  <c r="AL486" i="1"/>
  <c r="BE485" i="1"/>
  <c r="BD485" i="1"/>
  <c r="BC485" i="1"/>
  <c r="BB485" i="1"/>
  <c r="BA485" i="1"/>
  <c r="AZ485" i="1"/>
  <c r="AY485" i="1"/>
  <c r="AX485" i="1"/>
  <c r="AW485" i="1"/>
  <c r="AV485" i="1"/>
  <c r="AU485" i="1"/>
  <c r="AT485" i="1"/>
  <c r="AS485" i="1"/>
  <c r="AR485" i="1"/>
  <c r="AQ485" i="1"/>
  <c r="AP485" i="1"/>
  <c r="AO485" i="1"/>
  <c r="AN485" i="1"/>
  <c r="AM485" i="1"/>
  <c r="AL485" i="1"/>
  <c r="BE484" i="1"/>
  <c r="BD484" i="1"/>
  <c r="BC484" i="1"/>
  <c r="BB484" i="1"/>
  <c r="BA484" i="1"/>
  <c r="AZ484" i="1"/>
  <c r="AY484" i="1"/>
  <c r="AX484" i="1"/>
  <c r="AW484" i="1"/>
  <c r="AV484" i="1"/>
  <c r="AU484" i="1"/>
  <c r="AT484" i="1"/>
  <c r="AS484" i="1"/>
  <c r="AR484" i="1"/>
  <c r="AQ484" i="1"/>
  <c r="AP484" i="1"/>
  <c r="AO484" i="1"/>
  <c r="AN484" i="1"/>
  <c r="AM484" i="1"/>
  <c r="AL484" i="1"/>
  <c r="BE483" i="1"/>
  <c r="BD483" i="1"/>
  <c r="BC483" i="1"/>
  <c r="BB483" i="1"/>
  <c r="BA483" i="1"/>
  <c r="AZ483" i="1"/>
  <c r="AY483" i="1"/>
  <c r="AX483" i="1"/>
  <c r="AW483" i="1"/>
  <c r="AV483" i="1"/>
  <c r="AU483" i="1"/>
  <c r="AT483" i="1"/>
  <c r="AS483" i="1"/>
  <c r="AR483" i="1"/>
  <c r="AQ483" i="1"/>
  <c r="AP483" i="1"/>
  <c r="AO483" i="1"/>
  <c r="AN483" i="1"/>
  <c r="AM483" i="1"/>
  <c r="AL483" i="1"/>
  <c r="BE482" i="1"/>
  <c r="BD482" i="1"/>
  <c r="BC482" i="1"/>
  <c r="BB482" i="1"/>
  <c r="BA482" i="1"/>
  <c r="AZ482" i="1"/>
  <c r="AY482" i="1"/>
  <c r="AX482" i="1"/>
  <c r="AW482" i="1"/>
  <c r="AV482" i="1"/>
  <c r="AU482" i="1"/>
  <c r="AT482" i="1"/>
  <c r="AS482" i="1"/>
  <c r="AR482" i="1"/>
  <c r="AQ482" i="1"/>
  <c r="AP482" i="1"/>
  <c r="AO482" i="1"/>
  <c r="AN482" i="1"/>
  <c r="AM482" i="1"/>
  <c r="AL482" i="1"/>
  <c r="BE481" i="1"/>
  <c r="BD481" i="1"/>
  <c r="BC481" i="1"/>
  <c r="BB481" i="1"/>
  <c r="BA481" i="1"/>
  <c r="AZ481" i="1"/>
  <c r="AY481" i="1"/>
  <c r="AX481" i="1"/>
  <c r="AW481" i="1"/>
  <c r="AV481" i="1"/>
  <c r="AU481" i="1"/>
  <c r="AT481" i="1"/>
  <c r="AS481" i="1"/>
  <c r="AR481" i="1"/>
  <c r="AQ481" i="1"/>
  <c r="AP481" i="1"/>
  <c r="AO481" i="1"/>
  <c r="AN481" i="1"/>
  <c r="AM481" i="1"/>
  <c r="AL481" i="1"/>
  <c r="BE480" i="1"/>
  <c r="BD480" i="1"/>
  <c r="BC480" i="1"/>
  <c r="BB480" i="1"/>
  <c r="BA480" i="1"/>
  <c r="AZ480" i="1"/>
  <c r="AY480" i="1"/>
  <c r="AX480" i="1"/>
  <c r="AW480" i="1"/>
  <c r="AV480" i="1"/>
  <c r="AU480" i="1"/>
  <c r="AT480" i="1"/>
  <c r="AS480" i="1"/>
  <c r="AR480" i="1"/>
  <c r="AQ480" i="1"/>
  <c r="AP480" i="1"/>
  <c r="AO480" i="1"/>
  <c r="AN480" i="1"/>
  <c r="AM480" i="1"/>
  <c r="AL480" i="1"/>
  <c r="BE479" i="1"/>
  <c r="BD479" i="1"/>
  <c r="BC479" i="1"/>
  <c r="BB479" i="1"/>
  <c r="BA479" i="1"/>
  <c r="AZ479" i="1"/>
  <c r="AY479" i="1"/>
  <c r="AX479" i="1"/>
  <c r="AW479" i="1"/>
  <c r="AV479" i="1"/>
  <c r="AU479" i="1"/>
  <c r="AT479" i="1"/>
  <c r="AS479" i="1"/>
  <c r="AR479" i="1"/>
  <c r="AQ479" i="1"/>
  <c r="AP479" i="1"/>
  <c r="AO479" i="1"/>
  <c r="AN479" i="1"/>
  <c r="AM479" i="1"/>
  <c r="AL479" i="1"/>
  <c r="BE478" i="1"/>
  <c r="BD478" i="1"/>
  <c r="BC478" i="1"/>
  <c r="BB478" i="1"/>
  <c r="BA478" i="1"/>
  <c r="AZ478" i="1"/>
  <c r="AY478" i="1"/>
  <c r="AX478" i="1"/>
  <c r="AW478" i="1"/>
  <c r="AV478" i="1"/>
  <c r="AU478" i="1"/>
  <c r="AT478" i="1"/>
  <c r="AS478" i="1"/>
  <c r="AR478" i="1"/>
  <c r="AQ478" i="1"/>
  <c r="AP478" i="1"/>
  <c r="AO478" i="1"/>
  <c r="AN478" i="1"/>
  <c r="AM478" i="1"/>
  <c r="AL478" i="1"/>
  <c r="BE477" i="1"/>
  <c r="BD477" i="1"/>
  <c r="BC477" i="1"/>
  <c r="BB477" i="1"/>
  <c r="BA477" i="1"/>
  <c r="AZ477" i="1"/>
  <c r="AY477" i="1"/>
  <c r="AX477" i="1"/>
  <c r="AW477" i="1"/>
  <c r="AV477" i="1"/>
  <c r="AU477" i="1"/>
  <c r="AT477" i="1"/>
  <c r="AS477" i="1"/>
  <c r="AR477" i="1"/>
  <c r="AQ477" i="1"/>
  <c r="AP477" i="1"/>
  <c r="AO477" i="1"/>
  <c r="AN477" i="1"/>
  <c r="AM477" i="1"/>
  <c r="AL477" i="1"/>
  <c r="BE476" i="1"/>
  <c r="BD476" i="1"/>
  <c r="BC476" i="1"/>
  <c r="BB476" i="1"/>
  <c r="BA476" i="1"/>
  <c r="AZ476" i="1"/>
  <c r="AY476" i="1"/>
  <c r="AX476" i="1"/>
  <c r="AW476" i="1"/>
  <c r="AV476" i="1"/>
  <c r="AU476" i="1"/>
  <c r="AT476" i="1"/>
  <c r="AS476" i="1"/>
  <c r="AR476" i="1"/>
  <c r="AQ476" i="1"/>
  <c r="AP476" i="1"/>
  <c r="AO476" i="1"/>
  <c r="AN476" i="1"/>
  <c r="AM476" i="1"/>
  <c r="AL476" i="1"/>
  <c r="BE475" i="1"/>
  <c r="BD475" i="1"/>
  <c r="BC475" i="1"/>
  <c r="BB475" i="1"/>
  <c r="BA475" i="1"/>
  <c r="AZ475" i="1"/>
  <c r="AY475" i="1"/>
  <c r="AX475" i="1"/>
  <c r="AW475" i="1"/>
  <c r="AV475" i="1"/>
  <c r="AU475" i="1"/>
  <c r="AT475" i="1"/>
  <c r="AS475" i="1"/>
  <c r="AR475" i="1"/>
  <c r="AQ475" i="1"/>
  <c r="AP475" i="1"/>
  <c r="AO475" i="1"/>
  <c r="AN475" i="1"/>
  <c r="AM475" i="1"/>
  <c r="AL475" i="1"/>
  <c r="BE474" i="1"/>
  <c r="BD474" i="1"/>
  <c r="BC474" i="1"/>
  <c r="BB474" i="1"/>
  <c r="BA474" i="1"/>
  <c r="AZ474" i="1"/>
  <c r="AY474" i="1"/>
  <c r="AX474" i="1"/>
  <c r="AW474" i="1"/>
  <c r="AV474" i="1"/>
  <c r="AU474" i="1"/>
  <c r="AT474" i="1"/>
  <c r="AS474" i="1"/>
  <c r="AR474" i="1"/>
  <c r="AQ474" i="1"/>
  <c r="AP474" i="1"/>
  <c r="AO474" i="1"/>
  <c r="AN474" i="1"/>
  <c r="AM474" i="1"/>
  <c r="AL474" i="1"/>
  <c r="BE473" i="1"/>
  <c r="BD473" i="1"/>
  <c r="BC473" i="1"/>
  <c r="BB473" i="1"/>
  <c r="BA473" i="1"/>
  <c r="AZ473" i="1"/>
  <c r="AY473" i="1"/>
  <c r="AX473" i="1"/>
  <c r="AW473" i="1"/>
  <c r="AV473" i="1"/>
  <c r="AU473" i="1"/>
  <c r="AT473" i="1"/>
  <c r="AS473" i="1"/>
  <c r="AR473" i="1"/>
  <c r="AQ473" i="1"/>
  <c r="AP473" i="1"/>
  <c r="AO473" i="1"/>
  <c r="AN473" i="1"/>
  <c r="AM473" i="1"/>
  <c r="AL473" i="1"/>
  <c r="BE472" i="1"/>
  <c r="BD472" i="1"/>
  <c r="BC472" i="1"/>
  <c r="BB472" i="1"/>
  <c r="BA472" i="1"/>
  <c r="AZ472" i="1"/>
  <c r="AY472" i="1"/>
  <c r="AX472" i="1"/>
  <c r="AW472" i="1"/>
  <c r="AV472" i="1"/>
  <c r="AU472" i="1"/>
  <c r="AT472" i="1"/>
  <c r="AS472" i="1"/>
  <c r="AR472" i="1"/>
  <c r="AQ472" i="1"/>
  <c r="AP472" i="1"/>
  <c r="AO472" i="1"/>
  <c r="AN472" i="1"/>
  <c r="AM472" i="1"/>
  <c r="AL472" i="1"/>
  <c r="BE471" i="1"/>
  <c r="BD471" i="1"/>
  <c r="BC471" i="1"/>
  <c r="BB471" i="1"/>
  <c r="BA471" i="1"/>
  <c r="AZ471" i="1"/>
  <c r="AY471" i="1"/>
  <c r="AX471" i="1"/>
  <c r="AW471" i="1"/>
  <c r="AV471" i="1"/>
  <c r="AU471" i="1"/>
  <c r="AT471" i="1"/>
  <c r="AS471" i="1"/>
  <c r="AR471" i="1"/>
  <c r="AQ471" i="1"/>
  <c r="AP471" i="1"/>
  <c r="AO471" i="1"/>
  <c r="AN471" i="1"/>
  <c r="AM471" i="1"/>
  <c r="AL471" i="1"/>
  <c r="BE470" i="1"/>
  <c r="BD470" i="1"/>
  <c r="BC470" i="1"/>
  <c r="BB470" i="1"/>
  <c r="BA470" i="1"/>
  <c r="AZ470" i="1"/>
  <c r="AY470" i="1"/>
  <c r="AX470" i="1"/>
  <c r="AW470" i="1"/>
  <c r="AV470" i="1"/>
  <c r="AU470" i="1"/>
  <c r="AT470" i="1"/>
  <c r="AS470" i="1"/>
  <c r="AR470" i="1"/>
  <c r="AQ470" i="1"/>
  <c r="AP470" i="1"/>
  <c r="AO470" i="1"/>
  <c r="AN470" i="1"/>
  <c r="AM470" i="1"/>
  <c r="AL470" i="1"/>
  <c r="BE469" i="1"/>
  <c r="BD469" i="1"/>
  <c r="BC469" i="1"/>
  <c r="BB469" i="1"/>
  <c r="BA469" i="1"/>
  <c r="AZ469" i="1"/>
  <c r="AY469" i="1"/>
  <c r="AX469" i="1"/>
  <c r="AW469" i="1"/>
  <c r="AV469" i="1"/>
  <c r="AU469" i="1"/>
  <c r="AT469" i="1"/>
  <c r="AS469" i="1"/>
  <c r="AR469" i="1"/>
  <c r="AQ469" i="1"/>
  <c r="AP469" i="1"/>
  <c r="AO469" i="1"/>
  <c r="AN469" i="1"/>
  <c r="AM469" i="1"/>
  <c r="AL469" i="1"/>
  <c r="BE468" i="1"/>
  <c r="BD468" i="1"/>
  <c r="BC468" i="1"/>
  <c r="BB468" i="1"/>
  <c r="BA468" i="1"/>
  <c r="AZ468" i="1"/>
  <c r="AY468" i="1"/>
  <c r="AX468" i="1"/>
  <c r="AW468" i="1"/>
  <c r="AV468" i="1"/>
  <c r="AU468" i="1"/>
  <c r="AT468" i="1"/>
  <c r="AS468" i="1"/>
  <c r="AR468" i="1"/>
  <c r="AQ468" i="1"/>
  <c r="AP468" i="1"/>
  <c r="AO468" i="1"/>
  <c r="AN468" i="1"/>
  <c r="AM468" i="1"/>
  <c r="AL468" i="1"/>
  <c r="BE467" i="1"/>
  <c r="BD467" i="1"/>
  <c r="BC467" i="1"/>
  <c r="BB467" i="1"/>
  <c r="BA467" i="1"/>
  <c r="AZ467" i="1"/>
  <c r="AY467" i="1"/>
  <c r="AX467" i="1"/>
  <c r="AW467" i="1"/>
  <c r="AV467" i="1"/>
  <c r="AU467" i="1"/>
  <c r="AT467" i="1"/>
  <c r="AS467" i="1"/>
  <c r="AR467" i="1"/>
  <c r="AQ467" i="1"/>
  <c r="AP467" i="1"/>
  <c r="AO467" i="1"/>
  <c r="AN467" i="1"/>
  <c r="AM467" i="1"/>
  <c r="AL467" i="1"/>
  <c r="BE466" i="1"/>
  <c r="BD466" i="1"/>
  <c r="BC466" i="1"/>
  <c r="BB466" i="1"/>
  <c r="BA466" i="1"/>
  <c r="AZ466" i="1"/>
  <c r="AY466" i="1"/>
  <c r="AX466" i="1"/>
  <c r="AW466" i="1"/>
  <c r="AV466" i="1"/>
  <c r="AU466" i="1"/>
  <c r="AT466" i="1"/>
  <c r="AS466" i="1"/>
  <c r="AR466" i="1"/>
  <c r="AQ466" i="1"/>
  <c r="AP466" i="1"/>
  <c r="AO466" i="1"/>
  <c r="AN466" i="1"/>
  <c r="AM466" i="1"/>
  <c r="AL466" i="1"/>
  <c r="BE465" i="1"/>
  <c r="BD465" i="1"/>
  <c r="BC465" i="1"/>
  <c r="BB465" i="1"/>
  <c r="BA465" i="1"/>
  <c r="AZ465" i="1"/>
  <c r="AY465" i="1"/>
  <c r="AX465" i="1"/>
  <c r="AW465" i="1"/>
  <c r="AV465" i="1"/>
  <c r="AU465" i="1"/>
  <c r="AT465" i="1"/>
  <c r="AS465" i="1"/>
  <c r="AR465" i="1"/>
  <c r="AQ465" i="1"/>
  <c r="AP465" i="1"/>
  <c r="AO465" i="1"/>
  <c r="AN465" i="1"/>
  <c r="AM465" i="1"/>
  <c r="AL465" i="1"/>
  <c r="BE464" i="1"/>
  <c r="BD464" i="1"/>
  <c r="BC464" i="1"/>
  <c r="BB464" i="1"/>
  <c r="BA464" i="1"/>
  <c r="AZ464" i="1"/>
  <c r="AY464" i="1"/>
  <c r="AX464" i="1"/>
  <c r="AW464" i="1"/>
  <c r="AV464" i="1"/>
  <c r="AU464" i="1"/>
  <c r="AT464" i="1"/>
  <c r="AS464" i="1"/>
  <c r="AR464" i="1"/>
  <c r="AQ464" i="1"/>
  <c r="AP464" i="1"/>
  <c r="AO464" i="1"/>
  <c r="AN464" i="1"/>
  <c r="AM464" i="1"/>
  <c r="AL464" i="1"/>
  <c r="BE463" i="1"/>
  <c r="BD463" i="1"/>
  <c r="BC463" i="1"/>
  <c r="BB463" i="1"/>
  <c r="BA463" i="1"/>
  <c r="AZ463" i="1"/>
  <c r="AY463" i="1"/>
  <c r="AX463" i="1"/>
  <c r="AW463" i="1"/>
  <c r="AV463" i="1"/>
  <c r="AU463" i="1"/>
  <c r="AT463" i="1"/>
  <c r="AS463" i="1"/>
  <c r="AR463" i="1"/>
  <c r="AQ463" i="1"/>
  <c r="AP463" i="1"/>
  <c r="AO463" i="1"/>
  <c r="AN463" i="1"/>
  <c r="AM463" i="1"/>
  <c r="AL463" i="1"/>
  <c r="BE462" i="1"/>
  <c r="BD462" i="1"/>
  <c r="BC462" i="1"/>
  <c r="BB462" i="1"/>
  <c r="BA462" i="1"/>
  <c r="AZ462" i="1"/>
  <c r="AY462" i="1"/>
  <c r="AX462" i="1"/>
  <c r="AW462" i="1"/>
  <c r="AV462" i="1"/>
  <c r="AU462" i="1"/>
  <c r="AT462" i="1"/>
  <c r="AS462" i="1"/>
  <c r="AR462" i="1"/>
  <c r="AQ462" i="1"/>
  <c r="AP462" i="1"/>
  <c r="AO462" i="1"/>
  <c r="AN462" i="1"/>
  <c r="AM462" i="1"/>
  <c r="AL462" i="1"/>
  <c r="BE461" i="1"/>
  <c r="BD461" i="1"/>
  <c r="BC461" i="1"/>
  <c r="BB461" i="1"/>
  <c r="BA461" i="1"/>
  <c r="AZ461" i="1"/>
  <c r="AY461" i="1"/>
  <c r="AX461" i="1"/>
  <c r="AW461" i="1"/>
  <c r="AV461" i="1"/>
  <c r="AU461" i="1"/>
  <c r="AT461" i="1"/>
  <c r="AS461" i="1"/>
  <c r="AR461" i="1"/>
  <c r="AQ461" i="1"/>
  <c r="AP461" i="1"/>
  <c r="AO461" i="1"/>
  <c r="AN461" i="1"/>
  <c r="AM461" i="1"/>
  <c r="AL461" i="1"/>
  <c r="BE460" i="1"/>
  <c r="BD460" i="1"/>
  <c r="BC460" i="1"/>
  <c r="BB460" i="1"/>
  <c r="BA460" i="1"/>
  <c r="AZ460" i="1"/>
  <c r="AY460" i="1"/>
  <c r="AX460" i="1"/>
  <c r="AW460" i="1"/>
  <c r="AV460" i="1"/>
  <c r="AU460" i="1"/>
  <c r="AT460" i="1"/>
  <c r="AS460" i="1"/>
  <c r="AR460" i="1"/>
  <c r="AQ460" i="1"/>
  <c r="AP460" i="1"/>
  <c r="AO460" i="1"/>
  <c r="AN460" i="1"/>
  <c r="AM460" i="1"/>
  <c r="AL460" i="1"/>
  <c r="BE459" i="1"/>
  <c r="BD459" i="1"/>
  <c r="BC459" i="1"/>
  <c r="BB459" i="1"/>
  <c r="BA459" i="1"/>
  <c r="AZ459" i="1"/>
  <c r="AY459" i="1"/>
  <c r="AX459" i="1"/>
  <c r="AW459" i="1"/>
  <c r="AV459" i="1"/>
  <c r="AU459" i="1"/>
  <c r="AT459" i="1"/>
  <c r="AS459" i="1"/>
  <c r="AR459" i="1"/>
  <c r="AQ459" i="1"/>
  <c r="AP459" i="1"/>
  <c r="AO459" i="1"/>
  <c r="AN459" i="1"/>
  <c r="AM459" i="1"/>
  <c r="AL459" i="1"/>
  <c r="BE458" i="1"/>
  <c r="BD458" i="1"/>
  <c r="BC458" i="1"/>
  <c r="BB458" i="1"/>
  <c r="BA458" i="1"/>
  <c r="AZ458" i="1"/>
  <c r="AY458" i="1"/>
  <c r="AX458" i="1"/>
  <c r="AW458" i="1"/>
  <c r="AV458" i="1"/>
  <c r="AU458" i="1"/>
  <c r="AT458" i="1"/>
  <c r="AS458" i="1"/>
  <c r="AR458" i="1"/>
  <c r="AQ458" i="1"/>
  <c r="AP458" i="1"/>
  <c r="AO458" i="1"/>
  <c r="AN458" i="1"/>
  <c r="AM458" i="1"/>
  <c r="AL458" i="1"/>
  <c r="BE457" i="1"/>
  <c r="BD457" i="1"/>
  <c r="BC457" i="1"/>
  <c r="BB457" i="1"/>
  <c r="BA457" i="1"/>
  <c r="AZ457" i="1"/>
  <c r="AY457" i="1"/>
  <c r="AX457" i="1"/>
  <c r="AW457" i="1"/>
  <c r="AV457" i="1"/>
  <c r="AU457" i="1"/>
  <c r="AT457" i="1"/>
  <c r="AS457" i="1"/>
  <c r="AR457" i="1"/>
  <c r="AQ457" i="1"/>
  <c r="AP457" i="1"/>
  <c r="AO457" i="1"/>
  <c r="AN457" i="1"/>
  <c r="AM457" i="1"/>
  <c r="AL457" i="1"/>
  <c r="BE456" i="1"/>
  <c r="BD456" i="1"/>
  <c r="BC456" i="1"/>
  <c r="BB456" i="1"/>
  <c r="BA456" i="1"/>
  <c r="AZ456" i="1"/>
  <c r="AY456" i="1"/>
  <c r="AX456" i="1"/>
  <c r="AW456" i="1"/>
  <c r="AV456" i="1"/>
  <c r="AU456" i="1"/>
  <c r="AT456" i="1"/>
  <c r="AS456" i="1"/>
  <c r="AR456" i="1"/>
  <c r="AQ456" i="1"/>
  <c r="AP456" i="1"/>
  <c r="AO456" i="1"/>
  <c r="AN456" i="1"/>
  <c r="AM456" i="1"/>
  <c r="AL456" i="1"/>
  <c r="BE455" i="1"/>
  <c r="BD455" i="1"/>
  <c r="BC455" i="1"/>
  <c r="BB455" i="1"/>
  <c r="BA455" i="1"/>
  <c r="AZ455" i="1"/>
  <c r="AY455" i="1"/>
  <c r="AX455" i="1"/>
  <c r="AW455" i="1"/>
  <c r="AV455" i="1"/>
  <c r="AU455" i="1"/>
  <c r="AT455" i="1"/>
  <c r="AS455" i="1"/>
  <c r="AR455" i="1"/>
  <c r="AQ455" i="1"/>
  <c r="AP455" i="1"/>
  <c r="AO455" i="1"/>
  <c r="AN455" i="1"/>
  <c r="AM455" i="1"/>
  <c r="AL455" i="1"/>
  <c r="BE454" i="1"/>
  <c r="BD454" i="1"/>
  <c r="BC454" i="1"/>
  <c r="BB454" i="1"/>
  <c r="BA454" i="1"/>
  <c r="AZ454" i="1"/>
  <c r="AY454" i="1"/>
  <c r="AX454" i="1"/>
  <c r="AW454" i="1"/>
  <c r="AV454" i="1"/>
  <c r="AU454" i="1"/>
  <c r="AT454" i="1"/>
  <c r="AS454" i="1"/>
  <c r="AR454" i="1"/>
  <c r="AQ454" i="1"/>
  <c r="AP454" i="1"/>
  <c r="AO454" i="1"/>
  <c r="AN454" i="1"/>
  <c r="AM454" i="1"/>
  <c r="AL454" i="1"/>
  <c r="BE453" i="1"/>
  <c r="BD453" i="1"/>
  <c r="BC453" i="1"/>
  <c r="BB453" i="1"/>
  <c r="BA453" i="1"/>
  <c r="AZ453" i="1"/>
  <c r="AY453" i="1"/>
  <c r="AX453" i="1"/>
  <c r="AW453" i="1"/>
  <c r="AV453" i="1"/>
  <c r="AU453" i="1"/>
  <c r="AT453" i="1"/>
  <c r="AS453" i="1"/>
  <c r="AR453" i="1"/>
  <c r="AQ453" i="1"/>
  <c r="AP453" i="1"/>
  <c r="AO453" i="1"/>
  <c r="AN453" i="1"/>
  <c r="AM453" i="1"/>
  <c r="AL453" i="1"/>
  <c r="BE452" i="1"/>
  <c r="BD452" i="1"/>
  <c r="BC452" i="1"/>
  <c r="BB452" i="1"/>
  <c r="BA452" i="1"/>
  <c r="AZ452" i="1"/>
  <c r="AY452" i="1"/>
  <c r="AX452" i="1"/>
  <c r="AW452" i="1"/>
  <c r="AV452" i="1"/>
  <c r="AU452" i="1"/>
  <c r="AT452" i="1"/>
  <c r="AS452" i="1"/>
  <c r="AR452" i="1"/>
  <c r="AQ452" i="1"/>
  <c r="AP452" i="1"/>
  <c r="AO452" i="1"/>
  <c r="AN452" i="1"/>
  <c r="AM452" i="1"/>
  <c r="AL452" i="1"/>
  <c r="BE451" i="1"/>
  <c r="BD451" i="1"/>
  <c r="BC451" i="1"/>
  <c r="BB451" i="1"/>
  <c r="BA451" i="1"/>
  <c r="AZ451" i="1"/>
  <c r="AY451" i="1"/>
  <c r="AX451" i="1"/>
  <c r="AW451" i="1"/>
  <c r="AV451" i="1"/>
  <c r="AU451" i="1"/>
  <c r="AT451" i="1"/>
  <c r="AS451" i="1"/>
  <c r="AR451" i="1"/>
  <c r="AQ451" i="1"/>
  <c r="AP451" i="1"/>
  <c r="AO451" i="1"/>
  <c r="AN451" i="1"/>
  <c r="AM451" i="1"/>
  <c r="AL451" i="1"/>
  <c r="BE450" i="1"/>
  <c r="BD450" i="1"/>
  <c r="BC450" i="1"/>
  <c r="BB450" i="1"/>
  <c r="BA450" i="1"/>
  <c r="AZ450" i="1"/>
  <c r="AY450" i="1"/>
  <c r="AX450" i="1"/>
  <c r="AW450" i="1"/>
  <c r="AV450" i="1"/>
  <c r="AU450" i="1"/>
  <c r="AT450" i="1"/>
  <c r="AS450" i="1"/>
  <c r="AR450" i="1"/>
  <c r="AQ450" i="1"/>
  <c r="AP450" i="1"/>
  <c r="AO450" i="1"/>
  <c r="AN450" i="1"/>
  <c r="AM450" i="1"/>
  <c r="AL450" i="1"/>
  <c r="BE449" i="1"/>
  <c r="BD449" i="1"/>
  <c r="BC449" i="1"/>
  <c r="BB449" i="1"/>
  <c r="BA449" i="1"/>
  <c r="AZ449" i="1"/>
  <c r="AY449" i="1"/>
  <c r="AX449" i="1"/>
  <c r="AW449" i="1"/>
  <c r="AV449" i="1"/>
  <c r="AU449" i="1"/>
  <c r="AT449" i="1"/>
  <c r="AS449" i="1"/>
  <c r="AR449" i="1"/>
  <c r="AQ449" i="1"/>
  <c r="AP449" i="1"/>
  <c r="AO449" i="1"/>
  <c r="AN449" i="1"/>
  <c r="AM449" i="1"/>
  <c r="AL449" i="1"/>
  <c r="BE448" i="1"/>
  <c r="BD448" i="1"/>
  <c r="BC448" i="1"/>
  <c r="BB448" i="1"/>
  <c r="BA448" i="1"/>
  <c r="AZ448" i="1"/>
  <c r="AY448" i="1"/>
  <c r="AX448" i="1"/>
  <c r="AW448" i="1"/>
  <c r="AV448" i="1"/>
  <c r="AU448" i="1"/>
  <c r="AT448" i="1"/>
  <c r="AS448" i="1"/>
  <c r="AR448" i="1"/>
  <c r="AQ448" i="1"/>
  <c r="AP448" i="1"/>
  <c r="AO448" i="1"/>
  <c r="AN448" i="1"/>
  <c r="AM448" i="1"/>
  <c r="AL448" i="1"/>
  <c r="BE447" i="1"/>
  <c r="BD447" i="1"/>
  <c r="BC447" i="1"/>
  <c r="BB447" i="1"/>
  <c r="BA447" i="1"/>
  <c r="AZ447" i="1"/>
  <c r="AY447" i="1"/>
  <c r="AX447" i="1"/>
  <c r="AW447" i="1"/>
  <c r="AV447" i="1"/>
  <c r="AU447" i="1"/>
  <c r="AT447" i="1"/>
  <c r="AS447" i="1"/>
  <c r="AR447" i="1"/>
  <c r="AQ447" i="1"/>
  <c r="AP447" i="1"/>
  <c r="AO447" i="1"/>
  <c r="AN447" i="1"/>
  <c r="AM447" i="1"/>
  <c r="AL447" i="1"/>
  <c r="BE446" i="1"/>
  <c r="BD446" i="1"/>
  <c r="BC446" i="1"/>
  <c r="BB446" i="1"/>
  <c r="BA446" i="1"/>
  <c r="AZ446" i="1"/>
  <c r="AY446" i="1"/>
  <c r="AX446" i="1"/>
  <c r="AW446" i="1"/>
  <c r="AV446" i="1"/>
  <c r="AU446" i="1"/>
  <c r="AT446" i="1"/>
  <c r="AS446" i="1"/>
  <c r="AR446" i="1"/>
  <c r="AQ446" i="1"/>
  <c r="AP446" i="1"/>
  <c r="AO446" i="1"/>
  <c r="AN446" i="1"/>
  <c r="AM446" i="1"/>
  <c r="AL446" i="1"/>
  <c r="BE445" i="1"/>
  <c r="BD445" i="1"/>
  <c r="BC445" i="1"/>
  <c r="BB445" i="1"/>
  <c r="BA445" i="1"/>
  <c r="AZ445" i="1"/>
  <c r="AY445" i="1"/>
  <c r="AX445" i="1"/>
  <c r="AW445" i="1"/>
  <c r="AV445" i="1"/>
  <c r="AU445" i="1"/>
  <c r="AT445" i="1"/>
  <c r="AS445" i="1"/>
  <c r="AR445" i="1"/>
  <c r="AQ445" i="1"/>
  <c r="AP445" i="1"/>
  <c r="AO445" i="1"/>
  <c r="AN445" i="1"/>
  <c r="AM445" i="1"/>
  <c r="AL445" i="1"/>
  <c r="BE444" i="1"/>
  <c r="BD444" i="1"/>
  <c r="BC444" i="1"/>
  <c r="BB444" i="1"/>
  <c r="BA444" i="1"/>
  <c r="AZ444" i="1"/>
  <c r="AY444" i="1"/>
  <c r="AX444" i="1"/>
  <c r="AW444" i="1"/>
  <c r="AV444" i="1"/>
  <c r="AU444" i="1"/>
  <c r="AT444" i="1"/>
  <c r="AS444" i="1"/>
  <c r="AR444" i="1"/>
  <c r="AQ444" i="1"/>
  <c r="AP444" i="1"/>
  <c r="AO444" i="1"/>
  <c r="AN444" i="1"/>
  <c r="AM444" i="1"/>
  <c r="AL444" i="1"/>
  <c r="BE443" i="1"/>
  <c r="BD443" i="1"/>
  <c r="BC443" i="1"/>
  <c r="BB443" i="1"/>
  <c r="BA443" i="1"/>
  <c r="AZ443" i="1"/>
  <c r="AY443" i="1"/>
  <c r="AX443" i="1"/>
  <c r="AW443" i="1"/>
  <c r="AV443" i="1"/>
  <c r="AU443" i="1"/>
  <c r="AT443" i="1"/>
  <c r="AS443" i="1"/>
  <c r="AR443" i="1"/>
  <c r="AQ443" i="1"/>
  <c r="AP443" i="1"/>
  <c r="AO443" i="1"/>
  <c r="AN443" i="1"/>
  <c r="AM443" i="1"/>
  <c r="AL443" i="1"/>
  <c r="BE442" i="1"/>
  <c r="BD442" i="1"/>
  <c r="BC442" i="1"/>
  <c r="BB442" i="1"/>
  <c r="BA442" i="1"/>
  <c r="AZ442" i="1"/>
  <c r="AY442" i="1"/>
  <c r="AX442" i="1"/>
  <c r="AW442" i="1"/>
  <c r="AV442" i="1"/>
  <c r="AU442" i="1"/>
  <c r="AT442" i="1"/>
  <c r="AS442" i="1"/>
  <c r="AR442" i="1"/>
  <c r="AQ442" i="1"/>
  <c r="AP442" i="1"/>
  <c r="AO442" i="1"/>
  <c r="AN442" i="1"/>
  <c r="AM442" i="1"/>
  <c r="AL442" i="1"/>
  <c r="BE441" i="1"/>
  <c r="BD441" i="1"/>
  <c r="BC441" i="1"/>
  <c r="BB441" i="1"/>
  <c r="BA441" i="1"/>
  <c r="AZ441" i="1"/>
  <c r="AY441" i="1"/>
  <c r="AX441" i="1"/>
  <c r="AW441" i="1"/>
  <c r="AV441" i="1"/>
  <c r="AU441" i="1"/>
  <c r="AT441" i="1"/>
  <c r="AS441" i="1"/>
  <c r="AR441" i="1"/>
  <c r="AQ441" i="1"/>
  <c r="AP441" i="1"/>
  <c r="AO441" i="1"/>
  <c r="AN441" i="1"/>
  <c r="AM441" i="1"/>
  <c r="AL441" i="1"/>
  <c r="BE440" i="1"/>
  <c r="BD440" i="1"/>
  <c r="BC440" i="1"/>
  <c r="BB440" i="1"/>
  <c r="BA440" i="1"/>
  <c r="AZ440" i="1"/>
  <c r="AY440" i="1"/>
  <c r="AX440" i="1"/>
  <c r="AW440" i="1"/>
  <c r="AV440" i="1"/>
  <c r="AU440" i="1"/>
  <c r="AT440" i="1"/>
  <c r="AS440" i="1"/>
  <c r="AR440" i="1"/>
  <c r="AQ440" i="1"/>
  <c r="AP440" i="1"/>
  <c r="AO440" i="1"/>
  <c r="AN440" i="1"/>
  <c r="AM440" i="1"/>
  <c r="AL440" i="1"/>
  <c r="BE439" i="1"/>
  <c r="BD439" i="1"/>
  <c r="BC439" i="1"/>
  <c r="BB439" i="1"/>
  <c r="BA439" i="1"/>
  <c r="AZ439" i="1"/>
  <c r="AY439" i="1"/>
  <c r="AX439" i="1"/>
  <c r="AW439" i="1"/>
  <c r="AV439" i="1"/>
  <c r="AU439" i="1"/>
  <c r="AT439" i="1"/>
  <c r="AS439" i="1"/>
  <c r="AR439" i="1"/>
  <c r="AQ439" i="1"/>
  <c r="AP439" i="1"/>
  <c r="AO439" i="1"/>
  <c r="AN439" i="1"/>
  <c r="AM439" i="1"/>
  <c r="AL439" i="1"/>
  <c r="BE438" i="1"/>
  <c r="BD438" i="1"/>
  <c r="BC438" i="1"/>
  <c r="BB438" i="1"/>
  <c r="BA438" i="1"/>
  <c r="AZ438" i="1"/>
  <c r="AY438" i="1"/>
  <c r="AX438" i="1"/>
  <c r="AW438" i="1"/>
  <c r="AV438" i="1"/>
  <c r="AU438" i="1"/>
  <c r="AT438" i="1"/>
  <c r="AS438" i="1"/>
  <c r="AR438" i="1"/>
  <c r="AQ438" i="1"/>
  <c r="AP438" i="1"/>
  <c r="AO438" i="1"/>
  <c r="AN438" i="1"/>
  <c r="AM438" i="1"/>
  <c r="AL438" i="1"/>
  <c r="BE437" i="1"/>
  <c r="BD437" i="1"/>
  <c r="BC437" i="1"/>
  <c r="BB437" i="1"/>
  <c r="BA437" i="1"/>
  <c r="AZ437" i="1"/>
  <c r="AY437" i="1"/>
  <c r="AX437" i="1"/>
  <c r="AW437" i="1"/>
  <c r="AV437" i="1"/>
  <c r="AU437" i="1"/>
  <c r="AT437" i="1"/>
  <c r="AS437" i="1"/>
  <c r="AR437" i="1"/>
  <c r="AQ437" i="1"/>
  <c r="AP437" i="1"/>
  <c r="AO437" i="1"/>
  <c r="AN437" i="1"/>
  <c r="AM437" i="1"/>
  <c r="AL437" i="1"/>
  <c r="BE436" i="1"/>
  <c r="BD436" i="1"/>
  <c r="BC436" i="1"/>
  <c r="BB436" i="1"/>
  <c r="BA436" i="1"/>
  <c r="AZ436" i="1"/>
  <c r="AY436" i="1"/>
  <c r="AX436" i="1"/>
  <c r="AW436" i="1"/>
  <c r="AV436" i="1"/>
  <c r="AU436" i="1"/>
  <c r="AT436" i="1"/>
  <c r="AS436" i="1"/>
  <c r="AR436" i="1"/>
  <c r="AQ436" i="1"/>
  <c r="AP436" i="1"/>
  <c r="AO436" i="1"/>
  <c r="AN436" i="1"/>
  <c r="AM436" i="1"/>
  <c r="AL436" i="1"/>
  <c r="BE435" i="1"/>
  <c r="BD435" i="1"/>
  <c r="BC435" i="1"/>
  <c r="BB435" i="1"/>
  <c r="BA435" i="1"/>
  <c r="AZ435" i="1"/>
  <c r="AY435" i="1"/>
  <c r="AX435" i="1"/>
  <c r="AW435" i="1"/>
  <c r="AV435" i="1"/>
  <c r="AU435" i="1"/>
  <c r="AT435" i="1"/>
  <c r="AS435" i="1"/>
  <c r="AR435" i="1"/>
  <c r="AQ435" i="1"/>
  <c r="AP435" i="1"/>
  <c r="AO435" i="1"/>
  <c r="AN435" i="1"/>
  <c r="AM435" i="1"/>
  <c r="AL435" i="1"/>
  <c r="BE434" i="1"/>
  <c r="BD434" i="1"/>
  <c r="BC434" i="1"/>
  <c r="BB434" i="1"/>
  <c r="BA434" i="1"/>
  <c r="AZ434" i="1"/>
  <c r="AY434" i="1"/>
  <c r="AX434" i="1"/>
  <c r="AW434" i="1"/>
  <c r="AV434" i="1"/>
  <c r="AU434" i="1"/>
  <c r="AT434" i="1"/>
  <c r="AS434" i="1"/>
  <c r="AR434" i="1"/>
  <c r="AQ434" i="1"/>
  <c r="AP434" i="1"/>
  <c r="AO434" i="1"/>
  <c r="AN434" i="1"/>
  <c r="AM434" i="1"/>
  <c r="AL434" i="1"/>
  <c r="BE433" i="1"/>
  <c r="BD433" i="1"/>
  <c r="BC433" i="1"/>
  <c r="BB433" i="1"/>
  <c r="BA433" i="1"/>
  <c r="AZ433" i="1"/>
  <c r="AY433" i="1"/>
  <c r="AX433" i="1"/>
  <c r="AW433" i="1"/>
  <c r="AV433" i="1"/>
  <c r="AU433" i="1"/>
  <c r="AT433" i="1"/>
  <c r="AS433" i="1"/>
  <c r="AR433" i="1"/>
  <c r="AQ433" i="1"/>
  <c r="AP433" i="1"/>
  <c r="AO433" i="1"/>
  <c r="AN433" i="1"/>
  <c r="AM433" i="1"/>
  <c r="AL433" i="1"/>
  <c r="BE432" i="1"/>
  <c r="BD432" i="1"/>
  <c r="BC432" i="1"/>
  <c r="BB432" i="1"/>
  <c r="BA432" i="1"/>
  <c r="AZ432" i="1"/>
  <c r="AY432" i="1"/>
  <c r="AX432" i="1"/>
  <c r="AW432" i="1"/>
  <c r="AV432" i="1"/>
  <c r="AU432" i="1"/>
  <c r="AT432" i="1"/>
  <c r="AS432" i="1"/>
  <c r="AR432" i="1"/>
  <c r="AQ432" i="1"/>
  <c r="AP432" i="1"/>
  <c r="AO432" i="1"/>
  <c r="AN432" i="1"/>
  <c r="AM432" i="1"/>
  <c r="AL432" i="1"/>
  <c r="BE431" i="1"/>
  <c r="BD431" i="1"/>
  <c r="BC431" i="1"/>
  <c r="BB431" i="1"/>
  <c r="BA431" i="1"/>
  <c r="AZ431" i="1"/>
  <c r="AY431" i="1"/>
  <c r="AX431" i="1"/>
  <c r="AW431" i="1"/>
  <c r="AV431" i="1"/>
  <c r="AU431" i="1"/>
  <c r="AT431" i="1"/>
  <c r="AS431" i="1"/>
  <c r="AR431" i="1"/>
  <c r="AQ431" i="1"/>
  <c r="AP431" i="1"/>
  <c r="AO431" i="1"/>
  <c r="AN431" i="1"/>
  <c r="AM431" i="1"/>
  <c r="AL431" i="1"/>
  <c r="BE430" i="1"/>
  <c r="BD430" i="1"/>
  <c r="BC430" i="1"/>
  <c r="BB430" i="1"/>
  <c r="BA430" i="1"/>
  <c r="AZ430" i="1"/>
  <c r="AY430" i="1"/>
  <c r="AX430" i="1"/>
  <c r="AW430" i="1"/>
  <c r="AV430" i="1"/>
  <c r="AU430" i="1"/>
  <c r="AT430" i="1"/>
  <c r="AS430" i="1"/>
  <c r="AR430" i="1"/>
  <c r="AQ430" i="1"/>
  <c r="AP430" i="1"/>
  <c r="AO430" i="1"/>
  <c r="AN430" i="1"/>
  <c r="AM430" i="1"/>
  <c r="AL430" i="1"/>
  <c r="BE429" i="1"/>
  <c r="BD429" i="1"/>
  <c r="BC429" i="1"/>
  <c r="BB429" i="1"/>
  <c r="BA429" i="1"/>
  <c r="AZ429" i="1"/>
  <c r="AY429" i="1"/>
  <c r="AX429" i="1"/>
  <c r="AW429" i="1"/>
  <c r="AV429" i="1"/>
  <c r="AU429" i="1"/>
  <c r="AT429" i="1"/>
  <c r="AS429" i="1"/>
  <c r="AR429" i="1"/>
  <c r="AQ429" i="1"/>
  <c r="AP429" i="1"/>
  <c r="AO429" i="1"/>
  <c r="AN429" i="1"/>
  <c r="AM429" i="1"/>
  <c r="AL429" i="1"/>
  <c r="BE428" i="1"/>
  <c r="BD428" i="1"/>
  <c r="BC428" i="1"/>
  <c r="BB428" i="1"/>
  <c r="BA428" i="1"/>
  <c r="AZ428" i="1"/>
  <c r="AY428" i="1"/>
  <c r="AX428" i="1"/>
  <c r="AW428" i="1"/>
  <c r="AV428" i="1"/>
  <c r="AU428" i="1"/>
  <c r="AT428" i="1"/>
  <c r="AS428" i="1"/>
  <c r="AR428" i="1"/>
  <c r="AQ428" i="1"/>
  <c r="AP428" i="1"/>
  <c r="AO428" i="1"/>
  <c r="AN428" i="1"/>
  <c r="AM428" i="1"/>
  <c r="AL428" i="1"/>
  <c r="BE427" i="1"/>
  <c r="BD427" i="1"/>
  <c r="BC427" i="1"/>
  <c r="BB427" i="1"/>
  <c r="BA427" i="1"/>
  <c r="AZ427" i="1"/>
  <c r="AY427" i="1"/>
  <c r="AX427" i="1"/>
  <c r="AW427" i="1"/>
  <c r="AV427" i="1"/>
  <c r="AU427" i="1"/>
  <c r="AT427" i="1"/>
  <c r="AS427" i="1"/>
  <c r="AR427" i="1"/>
  <c r="AQ427" i="1"/>
  <c r="AP427" i="1"/>
  <c r="AO427" i="1"/>
  <c r="AN427" i="1"/>
  <c r="AM427" i="1"/>
  <c r="AL427" i="1"/>
  <c r="BE426" i="1"/>
  <c r="BD426" i="1"/>
  <c r="BC426" i="1"/>
  <c r="BB426" i="1"/>
  <c r="BA426" i="1"/>
  <c r="AZ426" i="1"/>
  <c r="AY426" i="1"/>
  <c r="AX426" i="1"/>
  <c r="AW426" i="1"/>
  <c r="AV426" i="1"/>
  <c r="AU426" i="1"/>
  <c r="AT426" i="1"/>
  <c r="AS426" i="1"/>
  <c r="AR426" i="1"/>
  <c r="AQ426" i="1"/>
  <c r="AP426" i="1"/>
  <c r="AO426" i="1"/>
  <c r="AN426" i="1"/>
  <c r="AM426" i="1"/>
  <c r="AL426" i="1"/>
  <c r="BE425" i="1"/>
  <c r="BD425" i="1"/>
  <c r="BC425" i="1"/>
  <c r="BB425" i="1"/>
  <c r="BA425" i="1"/>
  <c r="AZ425" i="1"/>
  <c r="AY425" i="1"/>
  <c r="AX425" i="1"/>
  <c r="AW425" i="1"/>
  <c r="AV425" i="1"/>
  <c r="AU425" i="1"/>
  <c r="AT425" i="1"/>
  <c r="AS425" i="1"/>
  <c r="AR425" i="1"/>
  <c r="AQ425" i="1"/>
  <c r="AP425" i="1"/>
  <c r="AO425" i="1"/>
  <c r="AN425" i="1"/>
  <c r="AM425" i="1"/>
  <c r="AL425" i="1"/>
  <c r="BE424" i="1"/>
  <c r="BD424" i="1"/>
  <c r="BC424" i="1"/>
  <c r="BB424" i="1"/>
  <c r="BA424" i="1"/>
  <c r="AZ424" i="1"/>
  <c r="AY424" i="1"/>
  <c r="AX424" i="1"/>
  <c r="AW424" i="1"/>
  <c r="AV424" i="1"/>
  <c r="AU424" i="1"/>
  <c r="AT424" i="1"/>
  <c r="AS424" i="1"/>
  <c r="AR424" i="1"/>
  <c r="AQ424" i="1"/>
  <c r="AP424" i="1"/>
  <c r="AO424" i="1"/>
  <c r="AN424" i="1"/>
  <c r="AM424" i="1"/>
  <c r="AL424" i="1"/>
  <c r="BE423" i="1"/>
  <c r="BD423" i="1"/>
  <c r="BC423" i="1"/>
  <c r="BB423" i="1"/>
  <c r="BA423" i="1"/>
  <c r="AZ423" i="1"/>
  <c r="AY423" i="1"/>
  <c r="AX423" i="1"/>
  <c r="AW423" i="1"/>
  <c r="AV423" i="1"/>
  <c r="AU423" i="1"/>
  <c r="AT423" i="1"/>
  <c r="AS423" i="1"/>
  <c r="AR423" i="1"/>
  <c r="AQ423" i="1"/>
  <c r="AP423" i="1"/>
  <c r="AO423" i="1"/>
  <c r="AN423" i="1"/>
  <c r="AM423" i="1"/>
  <c r="AL423" i="1"/>
  <c r="BE422" i="1"/>
  <c r="BD422" i="1"/>
  <c r="BC422" i="1"/>
  <c r="BB422" i="1"/>
  <c r="BA422" i="1"/>
  <c r="AZ422" i="1"/>
  <c r="AY422" i="1"/>
  <c r="AX422" i="1"/>
  <c r="AW422" i="1"/>
  <c r="AV422" i="1"/>
  <c r="AU422" i="1"/>
  <c r="AT422" i="1"/>
  <c r="AS422" i="1"/>
  <c r="AR422" i="1"/>
  <c r="AQ422" i="1"/>
  <c r="AP422" i="1"/>
  <c r="AO422" i="1"/>
  <c r="AN422" i="1"/>
  <c r="AM422" i="1"/>
  <c r="AL422" i="1"/>
  <c r="BE421" i="1"/>
  <c r="BD421" i="1"/>
  <c r="BC421" i="1"/>
  <c r="BB421" i="1"/>
  <c r="BA421" i="1"/>
  <c r="AZ421" i="1"/>
  <c r="AY421" i="1"/>
  <c r="AX421" i="1"/>
  <c r="AW421" i="1"/>
  <c r="AV421" i="1"/>
  <c r="AU421" i="1"/>
  <c r="AT421" i="1"/>
  <c r="AS421" i="1"/>
  <c r="AR421" i="1"/>
  <c r="AQ421" i="1"/>
  <c r="AP421" i="1"/>
  <c r="AO421" i="1"/>
  <c r="AN421" i="1"/>
  <c r="AM421" i="1"/>
  <c r="AL421" i="1"/>
  <c r="BE420" i="1"/>
  <c r="BD420" i="1"/>
  <c r="BC420" i="1"/>
  <c r="BB420" i="1"/>
  <c r="BA420" i="1"/>
  <c r="AZ420" i="1"/>
  <c r="AY420" i="1"/>
  <c r="AX420" i="1"/>
  <c r="AW420" i="1"/>
  <c r="AV420" i="1"/>
  <c r="AU420" i="1"/>
  <c r="AT420" i="1"/>
  <c r="AS420" i="1"/>
  <c r="AR420" i="1"/>
  <c r="AQ420" i="1"/>
  <c r="AP420" i="1"/>
  <c r="AO420" i="1"/>
  <c r="AN420" i="1"/>
  <c r="AM420" i="1"/>
  <c r="AL420" i="1"/>
  <c r="BE419" i="1"/>
  <c r="BD419" i="1"/>
  <c r="BC419" i="1"/>
  <c r="BB419" i="1"/>
  <c r="BA419" i="1"/>
  <c r="AZ419" i="1"/>
  <c r="AY419" i="1"/>
  <c r="AX419" i="1"/>
  <c r="AW419" i="1"/>
  <c r="AV419" i="1"/>
  <c r="AU419" i="1"/>
  <c r="AT419" i="1"/>
  <c r="AS419" i="1"/>
  <c r="AR419" i="1"/>
  <c r="AQ419" i="1"/>
  <c r="AP419" i="1"/>
  <c r="AO419" i="1"/>
  <c r="AN419" i="1"/>
  <c r="AM419" i="1"/>
  <c r="AL419" i="1"/>
  <c r="BE418" i="1"/>
  <c r="BD418" i="1"/>
  <c r="BC418" i="1"/>
  <c r="BB418" i="1"/>
  <c r="BA418" i="1"/>
  <c r="AZ418" i="1"/>
  <c r="AY418" i="1"/>
  <c r="AX418" i="1"/>
  <c r="AW418" i="1"/>
  <c r="AV418" i="1"/>
  <c r="AU418" i="1"/>
  <c r="AT418" i="1"/>
  <c r="AS418" i="1"/>
  <c r="AR418" i="1"/>
  <c r="AQ418" i="1"/>
  <c r="AP418" i="1"/>
  <c r="AO418" i="1"/>
  <c r="AN418" i="1"/>
  <c r="AM418" i="1"/>
  <c r="AL418" i="1"/>
  <c r="BE417" i="1"/>
  <c r="BD417" i="1"/>
  <c r="BC417" i="1"/>
  <c r="BB417" i="1"/>
  <c r="BA417" i="1"/>
  <c r="AZ417" i="1"/>
  <c r="AY417" i="1"/>
  <c r="AX417" i="1"/>
  <c r="AW417" i="1"/>
  <c r="AV417" i="1"/>
  <c r="AU417" i="1"/>
  <c r="AT417" i="1"/>
  <c r="AS417" i="1"/>
  <c r="AR417" i="1"/>
  <c r="AQ417" i="1"/>
  <c r="AP417" i="1"/>
  <c r="AO417" i="1"/>
  <c r="AN417" i="1"/>
  <c r="AM417" i="1"/>
  <c r="AL417" i="1"/>
  <c r="BE416" i="1"/>
  <c r="BD416" i="1"/>
  <c r="BC416" i="1"/>
  <c r="BB416" i="1"/>
  <c r="BA416" i="1"/>
  <c r="AZ416" i="1"/>
  <c r="AY416" i="1"/>
  <c r="AX416" i="1"/>
  <c r="AW416" i="1"/>
  <c r="AV416" i="1"/>
  <c r="AU416" i="1"/>
  <c r="AT416" i="1"/>
  <c r="AS416" i="1"/>
  <c r="AR416" i="1"/>
  <c r="AQ416" i="1"/>
  <c r="AP416" i="1"/>
  <c r="AO416" i="1"/>
  <c r="AN416" i="1"/>
  <c r="AM416" i="1"/>
  <c r="AL416" i="1"/>
  <c r="BE415" i="1"/>
  <c r="BD415" i="1"/>
  <c r="BC415" i="1"/>
  <c r="BB415" i="1"/>
  <c r="BA415" i="1"/>
  <c r="AZ415" i="1"/>
  <c r="AY415" i="1"/>
  <c r="AX415" i="1"/>
  <c r="AW415" i="1"/>
  <c r="AV415" i="1"/>
  <c r="AU415" i="1"/>
  <c r="AT415" i="1"/>
  <c r="AS415" i="1"/>
  <c r="AR415" i="1"/>
  <c r="AQ415" i="1"/>
  <c r="AP415" i="1"/>
  <c r="AO415" i="1"/>
  <c r="AN415" i="1"/>
  <c r="AM415" i="1"/>
  <c r="AL415" i="1"/>
  <c r="BE414" i="1"/>
  <c r="BD414" i="1"/>
  <c r="BC414" i="1"/>
  <c r="BB414" i="1"/>
  <c r="BA414" i="1"/>
  <c r="AZ414" i="1"/>
  <c r="AY414" i="1"/>
  <c r="AX414" i="1"/>
  <c r="AW414" i="1"/>
  <c r="AV414" i="1"/>
  <c r="AU414" i="1"/>
  <c r="AT414" i="1"/>
  <c r="AS414" i="1"/>
  <c r="AR414" i="1"/>
  <c r="AQ414" i="1"/>
  <c r="AP414" i="1"/>
  <c r="AO414" i="1"/>
  <c r="AN414" i="1"/>
  <c r="AM414" i="1"/>
  <c r="AL414" i="1"/>
  <c r="BE413" i="1"/>
  <c r="BD413" i="1"/>
  <c r="BC413" i="1"/>
  <c r="BB413" i="1"/>
  <c r="BA413" i="1"/>
  <c r="AZ413" i="1"/>
  <c r="AY413" i="1"/>
  <c r="AX413" i="1"/>
  <c r="AW413" i="1"/>
  <c r="AV413" i="1"/>
  <c r="AU413" i="1"/>
  <c r="AT413" i="1"/>
  <c r="AS413" i="1"/>
  <c r="AR413" i="1"/>
  <c r="AQ413" i="1"/>
  <c r="AP413" i="1"/>
  <c r="AO413" i="1"/>
  <c r="AN413" i="1"/>
  <c r="AM413" i="1"/>
  <c r="AL413" i="1"/>
  <c r="BE412" i="1"/>
  <c r="BD412" i="1"/>
  <c r="BC412" i="1"/>
  <c r="BB412" i="1"/>
  <c r="BA412" i="1"/>
  <c r="AZ412" i="1"/>
  <c r="AY412" i="1"/>
  <c r="AX412" i="1"/>
  <c r="AW412" i="1"/>
  <c r="AV412" i="1"/>
  <c r="AU412" i="1"/>
  <c r="AT412" i="1"/>
  <c r="AS412" i="1"/>
  <c r="AR412" i="1"/>
  <c r="AQ412" i="1"/>
  <c r="AP412" i="1"/>
  <c r="AO412" i="1"/>
  <c r="AN412" i="1"/>
  <c r="AM412" i="1"/>
  <c r="AL412" i="1"/>
  <c r="BE411" i="1"/>
  <c r="BD411" i="1"/>
  <c r="BC411" i="1"/>
  <c r="BB411" i="1"/>
  <c r="BA411" i="1"/>
  <c r="AZ411" i="1"/>
  <c r="AY411" i="1"/>
  <c r="AX411" i="1"/>
  <c r="AW411" i="1"/>
  <c r="AV411" i="1"/>
  <c r="AU411" i="1"/>
  <c r="AT411" i="1"/>
  <c r="AS411" i="1"/>
  <c r="AR411" i="1"/>
  <c r="AQ411" i="1"/>
  <c r="AP411" i="1"/>
  <c r="AO411" i="1"/>
  <c r="AN411" i="1"/>
  <c r="AM411" i="1"/>
  <c r="AL411" i="1"/>
  <c r="BE410" i="1"/>
  <c r="BD410" i="1"/>
  <c r="BC410" i="1"/>
  <c r="BB410" i="1"/>
  <c r="BA410" i="1"/>
  <c r="AZ410" i="1"/>
  <c r="AY410" i="1"/>
  <c r="AX410" i="1"/>
  <c r="AW410" i="1"/>
  <c r="AV410" i="1"/>
  <c r="AU410" i="1"/>
  <c r="AT410" i="1"/>
  <c r="AS410" i="1"/>
  <c r="AR410" i="1"/>
  <c r="AQ410" i="1"/>
  <c r="AP410" i="1"/>
  <c r="AO410" i="1"/>
  <c r="AN410" i="1"/>
  <c r="AM410" i="1"/>
  <c r="AL410" i="1"/>
  <c r="BE409" i="1"/>
  <c r="BD409" i="1"/>
  <c r="BC409" i="1"/>
  <c r="BB409" i="1"/>
  <c r="BA409" i="1"/>
  <c r="AZ409" i="1"/>
  <c r="AY409" i="1"/>
  <c r="AX409" i="1"/>
  <c r="AW409" i="1"/>
  <c r="AV409" i="1"/>
  <c r="AU409" i="1"/>
  <c r="AT409" i="1"/>
  <c r="AS409" i="1"/>
  <c r="AR409" i="1"/>
  <c r="AQ409" i="1"/>
  <c r="AP409" i="1"/>
  <c r="AO409" i="1"/>
  <c r="AN409" i="1"/>
  <c r="AM409" i="1"/>
  <c r="AL409" i="1"/>
  <c r="BE408" i="1"/>
  <c r="BD408" i="1"/>
  <c r="BC408" i="1"/>
  <c r="BB408" i="1"/>
  <c r="BA408" i="1"/>
  <c r="AZ408" i="1"/>
  <c r="AY408" i="1"/>
  <c r="AX408" i="1"/>
  <c r="AW408" i="1"/>
  <c r="AV408" i="1"/>
  <c r="AU408" i="1"/>
  <c r="AT408" i="1"/>
  <c r="AS408" i="1"/>
  <c r="AR408" i="1"/>
  <c r="AQ408" i="1"/>
  <c r="AP408" i="1"/>
  <c r="AO408" i="1"/>
  <c r="AN408" i="1"/>
  <c r="AM408" i="1"/>
  <c r="AL408" i="1"/>
  <c r="BE407" i="1"/>
  <c r="BD407" i="1"/>
  <c r="BC407" i="1"/>
  <c r="BB407" i="1"/>
  <c r="BA407" i="1"/>
  <c r="AZ407" i="1"/>
  <c r="AY407" i="1"/>
  <c r="AX407" i="1"/>
  <c r="AW407" i="1"/>
  <c r="AV407" i="1"/>
  <c r="AU407" i="1"/>
  <c r="AT407" i="1"/>
  <c r="AS407" i="1"/>
  <c r="AR407" i="1"/>
  <c r="AQ407" i="1"/>
  <c r="AP407" i="1"/>
  <c r="AO407" i="1"/>
  <c r="AN407" i="1"/>
  <c r="AM407" i="1"/>
  <c r="AL407" i="1"/>
  <c r="BE406" i="1"/>
  <c r="BD406" i="1"/>
  <c r="BC406" i="1"/>
  <c r="BB406" i="1"/>
  <c r="BA406" i="1"/>
  <c r="AZ406" i="1"/>
  <c r="AY406" i="1"/>
  <c r="AX406" i="1"/>
  <c r="AW406" i="1"/>
  <c r="AV406" i="1"/>
  <c r="AU406" i="1"/>
  <c r="AT406" i="1"/>
  <c r="AS406" i="1"/>
  <c r="AR406" i="1"/>
  <c r="AQ406" i="1"/>
  <c r="AP406" i="1"/>
  <c r="AO406" i="1"/>
  <c r="AN406" i="1"/>
  <c r="AM406" i="1"/>
  <c r="AL406" i="1"/>
  <c r="BE405" i="1"/>
  <c r="BD405" i="1"/>
  <c r="BC405" i="1"/>
  <c r="BB405" i="1"/>
  <c r="BA405" i="1"/>
  <c r="AZ405" i="1"/>
  <c r="AY405" i="1"/>
  <c r="AX405" i="1"/>
  <c r="AW405" i="1"/>
  <c r="AV405" i="1"/>
  <c r="AU405" i="1"/>
  <c r="AT405" i="1"/>
  <c r="AS405" i="1"/>
  <c r="AR405" i="1"/>
  <c r="AQ405" i="1"/>
  <c r="AP405" i="1"/>
  <c r="AO405" i="1"/>
  <c r="AN405" i="1"/>
  <c r="AM405" i="1"/>
  <c r="AL405" i="1"/>
  <c r="BE404" i="1"/>
  <c r="BD404" i="1"/>
  <c r="BC404" i="1"/>
  <c r="BB404" i="1"/>
  <c r="BA404" i="1"/>
  <c r="AZ404" i="1"/>
  <c r="AY404" i="1"/>
  <c r="AX404" i="1"/>
  <c r="AW404" i="1"/>
  <c r="AV404" i="1"/>
  <c r="AU404" i="1"/>
  <c r="AT404" i="1"/>
  <c r="AS404" i="1"/>
  <c r="AR404" i="1"/>
  <c r="AQ404" i="1"/>
  <c r="AP404" i="1"/>
  <c r="AO404" i="1"/>
  <c r="AN404" i="1"/>
  <c r="AM404" i="1"/>
  <c r="AL404" i="1"/>
  <c r="BE403" i="1"/>
  <c r="BD403" i="1"/>
  <c r="BC403" i="1"/>
  <c r="BB403" i="1"/>
  <c r="BA403" i="1"/>
  <c r="AZ403" i="1"/>
  <c r="AY403" i="1"/>
  <c r="AX403" i="1"/>
  <c r="AW403" i="1"/>
  <c r="AV403" i="1"/>
  <c r="AU403" i="1"/>
  <c r="AT403" i="1"/>
  <c r="AS403" i="1"/>
  <c r="AR403" i="1"/>
  <c r="AQ403" i="1"/>
  <c r="AP403" i="1"/>
  <c r="AO403" i="1"/>
  <c r="AN403" i="1"/>
  <c r="AM403" i="1"/>
  <c r="AL403" i="1"/>
  <c r="BE402" i="1"/>
  <c r="BD402" i="1"/>
  <c r="BC402" i="1"/>
  <c r="BB402" i="1"/>
  <c r="BA402" i="1"/>
  <c r="AZ402" i="1"/>
  <c r="AY402" i="1"/>
  <c r="AX402" i="1"/>
  <c r="AW402" i="1"/>
  <c r="AV402" i="1"/>
  <c r="AU402" i="1"/>
  <c r="AT402" i="1"/>
  <c r="AS402" i="1"/>
  <c r="AR402" i="1"/>
  <c r="AQ402" i="1"/>
  <c r="AP402" i="1"/>
  <c r="AO402" i="1"/>
  <c r="AN402" i="1"/>
  <c r="AM402" i="1"/>
  <c r="AL402" i="1"/>
  <c r="BE401" i="1"/>
  <c r="BD401" i="1"/>
  <c r="BC401" i="1"/>
  <c r="BB401" i="1"/>
  <c r="BA401" i="1"/>
  <c r="AZ401" i="1"/>
  <c r="AY401" i="1"/>
  <c r="AX401" i="1"/>
  <c r="AW401" i="1"/>
  <c r="AV401" i="1"/>
  <c r="AU401" i="1"/>
  <c r="AT401" i="1"/>
  <c r="AS401" i="1"/>
  <c r="AR401" i="1"/>
  <c r="AQ401" i="1"/>
  <c r="AP401" i="1"/>
  <c r="AO401" i="1"/>
  <c r="AN401" i="1"/>
  <c r="AM401" i="1"/>
  <c r="AL401" i="1"/>
  <c r="BE400" i="1"/>
  <c r="BD400" i="1"/>
  <c r="BC400" i="1"/>
  <c r="BB400" i="1"/>
  <c r="BA400" i="1"/>
  <c r="AZ400" i="1"/>
  <c r="AY400" i="1"/>
  <c r="AX400" i="1"/>
  <c r="AW400" i="1"/>
  <c r="AV400" i="1"/>
  <c r="AU400" i="1"/>
  <c r="AT400" i="1"/>
  <c r="AS400" i="1"/>
  <c r="AR400" i="1"/>
  <c r="AQ400" i="1"/>
  <c r="AP400" i="1"/>
  <c r="AO400" i="1"/>
  <c r="AN400" i="1"/>
  <c r="AM400" i="1"/>
  <c r="AL400" i="1"/>
  <c r="BE399" i="1"/>
  <c r="BD399" i="1"/>
  <c r="BC399" i="1"/>
  <c r="BB399" i="1"/>
  <c r="BA399" i="1"/>
  <c r="AZ399" i="1"/>
  <c r="AY399" i="1"/>
  <c r="AX399" i="1"/>
  <c r="AW399" i="1"/>
  <c r="AV399" i="1"/>
  <c r="AU399" i="1"/>
  <c r="AT399" i="1"/>
  <c r="AS399" i="1"/>
  <c r="AR399" i="1"/>
  <c r="AQ399" i="1"/>
  <c r="AP399" i="1"/>
  <c r="AO399" i="1"/>
  <c r="AN399" i="1"/>
  <c r="AM399" i="1"/>
  <c r="AL399" i="1"/>
  <c r="BE398" i="1"/>
  <c r="BD398" i="1"/>
  <c r="BC398" i="1"/>
  <c r="BB398" i="1"/>
  <c r="BA398" i="1"/>
  <c r="AZ398" i="1"/>
  <c r="AY398" i="1"/>
  <c r="AX398" i="1"/>
  <c r="AW398" i="1"/>
  <c r="AV398" i="1"/>
  <c r="AU398" i="1"/>
  <c r="AT398" i="1"/>
  <c r="AS398" i="1"/>
  <c r="AR398" i="1"/>
  <c r="AQ398" i="1"/>
  <c r="AP398" i="1"/>
  <c r="AO398" i="1"/>
  <c r="AN398" i="1"/>
  <c r="AM398" i="1"/>
  <c r="AL398" i="1"/>
  <c r="BE397" i="1"/>
  <c r="BD397" i="1"/>
  <c r="BC397" i="1"/>
  <c r="BB397" i="1"/>
  <c r="BA397" i="1"/>
  <c r="AZ397" i="1"/>
  <c r="AY397" i="1"/>
  <c r="AX397" i="1"/>
  <c r="AW397" i="1"/>
  <c r="AV397" i="1"/>
  <c r="AU397" i="1"/>
  <c r="AT397" i="1"/>
  <c r="AS397" i="1"/>
  <c r="AR397" i="1"/>
  <c r="AQ397" i="1"/>
  <c r="AP397" i="1"/>
  <c r="AO397" i="1"/>
  <c r="AN397" i="1"/>
  <c r="AM397" i="1"/>
  <c r="AL397" i="1"/>
  <c r="BE396" i="1"/>
  <c r="BD396" i="1"/>
  <c r="BC396" i="1"/>
  <c r="BB396" i="1"/>
  <c r="BA396" i="1"/>
  <c r="AZ396" i="1"/>
  <c r="AY396" i="1"/>
  <c r="AX396" i="1"/>
  <c r="AW396" i="1"/>
  <c r="AV396" i="1"/>
  <c r="AU396" i="1"/>
  <c r="AT396" i="1"/>
  <c r="AS396" i="1"/>
  <c r="AR396" i="1"/>
  <c r="AQ396" i="1"/>
  <c r="AP396" i="1"/>
  <c r="AO396" i="1"/>
  <c r="AN396" i="1"/>
  <c r="AM396" i="1"/>
  <c r="AL396" i="1"/>
  <c r="BE395" i="1"/>
  <c r="BD395" i="1"/>
  <c r="BC395" i="1"/>
  <c r="BB395" i="1"/>
  <c r="BA395" i="1"/>
  <c r="AZ395" i="1"/>
  <c r="AY395" i="1"/>
  <c r="AX395" i="1"/>
  <c r="AW395" i="1"/>
  <c r="AV395" i="1"/>
  <c r="AU395" i="1"/>
  <c r="AT395" i="1"/>
  <c r="AS395" i="1"/>
  <c r="AR395" i="1"/>
  <c r="AQ395" i="1"/>
  <c r="AP395" i="1"/>
  <c r="AO395" i="1"/>
  <c r="AN395" i="1"/>
  <c r="AM395" i="1"/>
  <c r="AL395" i="1"/>
  <c r="BE394" i="1"/>
  <c r="BD394" i="1"/>
  <c r="BC394" i="1"/>
  <c r="BB394" i="1"/>
  <c r="BA394" i="1"/>
  <c r="AZ394" i="1"/>
  <c r="AY394" i="1"/>
  <c r="AX394" i="1"/>
  <c r="AW394" i="1"/>
  <c r="AV394" i="1"/>
  <c r="AU394" i="1"/>
  <c r="AT394" i="1"/>
  <c r="AS394" i="1"/>
  <c r="AR394" i="1"/>
  <c r="AQ394" i="1"/>
  <c r="AP394" i="1"/>
  <c r="AO394" i="1"/>
  <c r="AN394" i="1"/>
  <c r="AM394" i="1"/>
  <c r="AL394" i="1"/>
  <c r="BE393" i="1"/>
  <c r="BD393" i="1"/>
  <c r="BC393" i="1"/>
  <c r="BB393" i="1"/>
  <c r="BA393" i="1"/>
  <c r="AZ393" i="1"/>
  <c r="AY393" i="1"/>
  <c r="AX393" i="1"/>
  <c r="AW393" i="1"/>
  <c r="AV393" i="1"/>
  <c r="AU393" i="1"/>
  <c r="AT393" i="1"/>
  <c r="AS393" i="1"/>
  <c r="AR393" i="1"/>
  <c r="AQ393" i="1"/>
  <c r="AP393" i="1"/>
  <c r="AO393" i="1"/>
  <c r="AN393" i="1"/>
  <c r="AM393" i="1"/>
  <c r="AL393" i="1"/>
  <c r="BE392" i="1"/>
  <c r="BD392" i="1"/>
  <c r="BC392" i="1"/>
  <c r="BB392" i="1"/>
  <c r="BA392" i="1"/>
  <c r="AZ392" i="1"/>
  <c r="AY392" i="1"/>
  <c r="AX392" i="1"/>
  <c r="AW392" i="1"/>
  <c r="AV392" i="1"/>
  <c r="AU392" i="1"/>
  <c r="AT392" i="1"/>
  <c r="AS392" i="1"/>
  <c r="AR392" i="1"/>
  <c r="AQ392" i="1"/>
  <c r="AP392" i="1"/>
  <c r="AO392" i="1"/>
  <c r="AN392" i="1"/>
  <c r="AM392" i="1"/>
  <c r="AL392" i="1"/>
  <c r="BE391" i="1"/>
  <c r="BD391" i="1"/>
  <c r="BC391" i="1"/>
  <c r="BB391" i="1"/>
  <c r="BA391" i="1"/>
  <c r="AZ391" i="1"/>
  <c r="AY391" i="1"/>
  <c r="AX391" i="1"/>
  <c r="AW391" i="1"/>
  <c r="AV391" i="1"/>
  <c r="AU391" i="1"/>
  <c r="AT391" i="1"/>
  <c r="AS391" i="1"/>
  <c r="AR391" i="1"/>
  <c r="AQ391" i="1"/>
  <c r="AP391" i="1"/>
  <c r="AO391" i="1"/>
  <c r="AN391" i="1"/>
  <c r="AM391" i="1"/>
  <c r="AL391" i="1"/>
  <c r="BE390" i="1"/>
  <c r="BD390" i="1"/>
  <c r="BC390" i="1"/>
  <c r="BB390" i="1"/>
  <c r="BA390" i="1"/>
  <c r="AZ390" i="1"/>
  <c r="AY390" i="1"/>
  <c r="AX390" i="1"/>
  <c r="AW390" i="1"/>
  <c r="AV390" i="1"/>
  <c r="AU390" i="1"/>
  <c r="AT390" i="1"/>
  <c r="AS390" i="1"/>
  <c r="AR390" i="1"/>
  <c r="AQ390" i="1"/>
  <c r="AP390" i="1"/>
  <c r="AO390" i="1"/>
  <c r="AN390" i="1"/>
  <c r="AM390" i="1"/>
  <c r="AL390" i="1"/>
  <c r="BE389" i="1"/>
  <c r="BD389" i="1"/>
  <c r="BC389" i="1"/>
  <c r="BB389" i="1"/>
  <c r="BA389" i="1"/>
  <c r="AZ389" i="1"/>
  <c r="AY389" i="1"/>
  <c r="AX389" i="1"/>
  <c r="AW389" i="1"/>
  <c r="AV389" i="1"/>
  <c r="AU389" i="1"/>
  <c r="AT389" i="1"/>
  <c r="AS389" i="1"/>
  <c r="AR389" i="1"/>
  <c r="AQ389" i="1"/>
  <c r="AP389" i="1"/>
  <c r="AO389" i="1"/>
  <c r="AN389" i="1"/>
  <c r="AM389" i="1"/>
  <c r="AL389" i="1"/>
  <c r="BE388" i="1"/>
  <c r="BD388" i="1"/>
  <c r="BC388" i="1"/>
  <c r="BB388" i="1"/>
  <c r="BA388" i="1"/>
  <c r="AZ388" i="1"/>
  <c r="AY388" i="1"/>
  <c r="AX388" i="1"/>
  <c r="AW388" i="1"/>
  <c r="AV388" i="1"/>
  <c r="AU388" i="1"/>
  <c r="AT388" i="1"/>
  <c r="AS388" i="1"/>
  <c r="AR388" i="1"/>
  <c r="AQ388" i="1"/>
  <c r="AP388" i="1"/>
  <c r="AO388" i="1"/>
  <c r="AN388" i="1"/>
  <c r="AM388" i="1"/>
  <c r="AL388" i="1"/>
  <c r="BE387" i="1"/>
  <c r="BD387" i="1"/>
  <c r="BC387" i="1"/>
  <c r="BB387" i="1"/>
  <c r="BA387" i="1"/>
  <c r="AZ387" i="1"/>
  <c r="AY387" i="1"/>
  <c r="AX387" i="1"/>
  <c r="AW387" i="1"/>
  <c r="AV387" i="1"/>
  <c r="AU387" i="1"/>
  <c r="AT387" i="1"/>
  <c r="AS387" i="1"/>
  <c r="AR387" i="1"/>
  <c r="AQ387" i="1"/>
  <c r="AP387" i="1"/>
  <c r="AO387" i="1"/>
  <c r="AN387" i="1"/>
  <c r="AM387" i="1"/>
  <c r="AL387" i="1"/>
  <c r="BE386" i="1"/>
  <c r="BD386" i="1"/>
  <c r="BC386" i="1"/>
  <c r="BB386" i="1"/>
  <c r="BA386" i="1"/>
  <c r="AZ386" i="1"/>
  <c r="AY386" i="1"/>
  <c r="AX386" i="1"/>
  <c r="AW386" i="1"/>
  <c r="AV386" i="1"/>
  <c r="AU386" i="1"/>
  <c r="AT386" i="1"/>
  <c r="AS386" i="1"/>
  <c r="AR386" i="1"/>
  <c r="AQ386" i="1"/>
  <c r="AP386" i="1"/>
  <c r="AO386" i="1"/>
  <c r="AN386" i="1"/>
  <c r="AM386" i="1"/>
  <c r="AL386" i="1"/>
  <c r="BE385" i="1"/>
  <c r="BD385" i="1"/>
  <c r="BC385" i="1"/>
  <c r="BB385" i="1"/>
  <c r="BA385" i="1"/>
  <c r="AZ385" i="1"/>
  <c r="AY385" i="1"/>
  <c r="AX385" i="1"/>
  <c r="AW385" i="1"/>
  <c r="AV385" i="1"/>
  <c r="AU385" i="1"/>
  <c r="AT385" i="1"/>
  <c r="AS385" i="1"/>
  <c r="AR385" i="1"/>
  <c r="AQ385" i="1"/>
  <c r="AP385" i="1"/>
  <c r="AO385" i="1"/>
  <c r="AN385" i="1"/>
  <c r="AM385" i="1"/>
  <c r="AL385" i="1"/>
  <c r="BE384" i="1"/>
  <c r="BD384" i="1"/>
  <c r="BC384" i="1"/>
  <c r="BB384" i="1"/>
  <c r="BA384" i="1"/>
  <c r="AZ384" i="1"/>
  <c r="AY384" i="1"/>
  <c r="AX384" i="1"/>
  <c r="AW384" i="1"/>
  <c r="AV384" i="1"/>
  <c r="AU384" i="1"/>
  <c r="AT384" i="1"/>
  <c r="AS384" i="1"/>
  <c r="AR384" i="1"/>
  <c r="AQ384" i="1"/>
  <c r="AP384" i="1"/>
  <c r="AO384" i="1"/>
  <c r="AN384" i="1"/>
  <c r="AM384" i="1"/>
  <c r="AL384" i="1"/>
  <c r="BE383" i="1"/>
  <c r="BD383" i="1"/>
  <c r="BC383" i="1"/>
  <c r="BB383" i="1"/>
  <c r="BA383" i="1"/>
  <c r="AZ383" i="1"/>
  <c r="AY383" i="1"/>
  <c r="AX383" i="1"/>
  <c r="AW383" i="1"/>
  <c r="AV383" i="1"/>
  <c r="AU383" i="1"/>
  <c r="AT383" i="1"/>
  <c r="AS383" i="1"/>
  <c r="AR383" i="1"/>
  <c r="AQ383" i="1"/>
  <c r="AP383" i="1"/>
  <c r="AO383" i="1"/>
  <c r="AN383" i="1"/>
  <c r="AM383" i="1"/>
  <c r="AL383" i="1"/>
  <c r="BE382" i="1"/>
  <c r="BD382" i="1"/>
  <c r="BC382" i="1"/>
  <c r="BB382" i="1"/>
  <c r="BA382" i="1"/>
  <c r="AZ382" i="1"/>
  <c r="AY382" i="1"/>
  <c r="AX382" i="1"/>
  <c r="AW382" i="1"/>
  <c r="AV382" i="1"/>
  <c r="AU382" i="1"/>
  <c r="AT382" i="1"/>
  <c r="AS382" i="1"/>
  <c r="AR382" i="1"/>
  <c r="AQ382" i="1"/>
  <c r="AP382" i="1"/>
  <c r="AO382" i="1"/>
  <c r="AN382" i="1"/>
  <c r="AM382" i="1"/>
  <c r="AL382" i="1"/>
  <c r="BE381" i="1"/>
  <c r="BD381" i="1"/>
  <c r="BC381" i="1"/>
  <c r="BB381" i="1"/>
  <c r="BA381" i="1"/>
  <c r="AZ381" i="1"/>
  <c r="AY381" i="1"/>
  <c r="AX381" i="1"/>
  <c r="AW381" i="1"/>
  <c r="AV381" i="1"/>
  <c r="AU381" i="1"/>
  <c r="AT381" i="1"/>
  <c r="AS381" i="1"/>
  <c r="AR381" i="1"/>
  <c r="AQ381" i="1"/>
  <c r="AP381" i="1"/>
  <c r="AO381" i="1"/>
  <c r="AN381" i="1"/>
  <c r="AM381" i="1"/>
  <c r="AL381" i="1"/>
  <c r="BE380" i="1"/>
  <c r="BD380" i="1"/>
  <c r="BC380" i="1"/>
  <c r="BB380" i="1"/>
  <c r="BA380" i="1"/>
  <c r="AZ380" i="1"/>
  <c r="AY380" i="1"/>
  <c r="AX380" i="1"/>
  <c r="AW380" i="1"/>
  <c r="AV380" i="1"/>
  <c r="AU380" i="1"/>
  <c r="AT380" i="1"/>
  <c r="AS380" i="1"/>
  <c r="AR380" i="1"/>
  <c r="AQ380" i="1"/>
  <c r="AP380" i="1"/>
  <c r="AO380" i="1"/>
  <c r="AN380" i="1"/>
  <c r="AM380" i="1"/>
  <c r="AL380" i="1"/>
  <c r="BE379" i="1"/>
  <c r="BD379" i="1"/>
  <c r="BC379" i="1"/>
  <c r="BB379" i="1"/>
  <c r="BA379" i="1"/>
  <c r="AZ379" i="1"/>
  <c r="AY379" i="1"/>
  <c r="AX379" i="1"/>
  <c r="AW379" i="1"/>
  <c r="AV379" i="1"/>
  <c r="AU379" i="1"/>
  <c r="AT379" i="1"/>
  <c r="AS379" i="1"/>
  <c r="AR379" i="1"/>
  <c r="AQ379" i="1"/>
  <c r="AP379" i="1"/>
  <c r="AO379" i="1"/>
  <c r="AN379" i="1"/>
  <c r="AM379" i="1"/>
  <c r="AL379" i="1"/>
  <c r="BE378" i="1"/>
  <c r="BD378" i="1"/>
  <c r="BC378" i="1"/>
  <c r="BB378" i="1"/>
  <c r="BA378" i="1"/>
  <c r="AZ378" i="1"/>
  <c r="AY378" i="1"/>
  <c r="AX378" i="1"/>
  <c r="AW378" i="1"/>
  <c r="AV378" i="1"/>
  <c r="AU378" i="1"/>
  <c r="AT378" i="1"/>
  <c r="AS378" i="1"/>
  <c r="AR378" i="1"/>
  <c r="AQ378" i="1"/>
  <c r="AP378" i="1"/>
  <c r="AO378" i="1"/>
  <c r="AN378" i="1"/>
  <c r="AM378" i="1"/>
  <c r="AL378" i="1"/>
  <c r="BE377" i="1"/>
  <c r="BD377" i="1"/>
  <c r="BC377" i="1"/>
  <c r="BB377" i="1"/>
  <c r="BA377" i="1"/>
  <c r="AZ377" i="1"/>
  <c r="AY377" i="1"/>
  <c r="AX377" i="1"/>
  <c r="AW377" i="1"/>
  <c r="AV377" i="1"/>
  <c r="AU377" i="1"/>
  <c r="AT377" i="1"/>
  <c r="AS377" i="1"/>
  <c r="AR377" i="1"/>
  <c r="AQ377" i="1"/>
  <c r="AP377" i="1"/>
  <c r="AO377" i="1"/>
  <c r="AN377" i="1"/>
  <c r="AM377" i="1"/>
  <c r="AL377" i="1"/>
  <c r="BE376" i="1"/>
  <c r="BD376" i="1"/>
  <c r="BC376" i="1"/>
  <c r="BB376" i="1"/>
  <c r="BA376" i="1"/>
  <c r="AZ376" i="1"/>
  <c r="AY376" i="1"/>
  <c r="AX376" i="1"/>
  <c r="AW376" i="1"/>
  <c r="AV376" i="1"/>
  <c r="AU376" i="1"/>
  <c r="AT376" i="1"/>
  <c r="AS376" i="1"/>
  <c r="AR376" i="1"/>
  <c r="AQ376" i="1"/>
  <c r="AP376" i="1"/>
  <c r="AO376" i="1"/>
  <c r="AN376" i="1"/>
  <c r="AM376" i="1"/>
  <c r="AL376" i="1"/>
  <c r="BE375" i="1"/>
  <c r="BD375" i="1"/>
  <c r="BC375" i="1"/>
  <c r="BB375" i="1"/>
  <c r="BA375" i="1"/>
  <c r="AZ375" i="1"/>
  <c r="AY375" i="1"/>
  <c r="AX375" i="1"/>
  <c r="AW375" i="1"/>
  <c r="AV375" i="1"/>
  <c r="AU375" i="1"/>
  <c r="AT375" i="1"/>
  <c r="AS375" i="1"/>
  <c r="AR375" i="1"/>
  <c r="AQ375" i="1"/>
  <c r="AP375" i="1"/>
  <c r="AO375" i="1"/>
  <c r="AN375" i="1"/>
  <c r="AM375" i="1"/>
  <c r="AL375" i="1"/>
  <c r="BE374" i="1"/>
  <c r="BD374" i="1"/>
  <c r="BC374" i="1"/>
  <c r="BB374" i="1"/>
  <c r="BA374" i="1"/>
  <c r="AZ374" i="1"/>
  <c r="AY374" i="1"/>
  <c r="AX374" i="1"/>
  <c r="AW374" i="1"/>
  <c r="AV374" i="1"/>
  <c r="AU374" i="1"/>
  <c r="AT374" i="1"/>
  <c r="AS374" i="1"/>
  <c r="AR374" i="1"/>
  <c r="AQ374" i="1"/>
  <c r="AP374" i="1"/>
  <c r="AO374" i="1"/>
  <c r="AN374" i="1"/>
  <c r="AM374" i="1"/>
  <c r="AL374" i="1"/>
  <c r="BE373" i="1"/>
  <c r="BD373" i="1"/>
  <c r="BC373" i="1"/>
  <c r="BB373" i="1"/>
  <c r="BA373" i="1"/>
  <c r="AZ373" i="1"/>
  <c r="AY373" i="1"/>
  <c r="AX373" i="1"/>
  <c r="AW373" i="1"/>
  <c r="AV373" i="1"/>
  <c r="AU373" i="1"/>
  <c r="AT373" i="1"/>
  <c r="AS373" i="1"/>
  <c r="AR373" i="1"/>
  <c r="AQ373" i="1"/>
  <c r="AP373" i="1"/>
  <c r="AO373" i="1"/>
  <c r="AN373" i="1"/>
  <c r="AM373" i="1"/>
  <c r="AL373" i="1"/>
  <c r="BE372" i="1"/>
  <c r="BD372" i="1"/>
  <c r="BC372" i="1"/>
  <c r="BB372" i="1"/>
  <c r="BA372" i="1"/>
  <c r="AZ372" i="1"/>
  <c r="AY372" i="1"/>
  <c r="AX372" i="1"/>
  <c r="AW372" i="1"/>
  <c r="AV372" i="1"/>
  <c r="AU372" i="1"/>
  <c r="AT372" i="1"/>
  <c r="AS372" i="1"/>
  <c r="AR372" i="1"/>
  <c r="AQ372" i="1"/>
  <c r="AP372" i="1"/>
  <c r="AO372" i="1"/>
  <c r="AN372" i="1"/>
  <c r="AM372" i="1"/>
  <c r="AL372" i="1"/>
  <c r="BE371" i="1"/>
  <c r="BD371" i="1"/>
  <c r="BC371" i="1"/>
  <c r="BB371" i="1"/>
  <c r="BA371" i="1"/>
  <c r="AZ371" i="1"/>
  <c r="AY371" i="1"/>
  <c r="AX371" i="1"/>
  <c r="AW371" i="1"/>
  <c r="AV371" i="1"/>
  <c r="AU371" i="1"/>
  <c r="AT371" i="1"/>
  <c r="AS371" i="1"/>
  <c r="AR371" i="1"/>
  <c r="AQ371" i="1"/>
  <c r="AP371" i="1"/>
  <c r="AO371" i="1"/>
  <c r="AN371" i="1"/>
  <c r="AM371" i="1"/>
  <c r="AL371" i="1"/>
  <c r="BE370" i="1"/>
  <c r="BD370" i="1"/>
  <c r="BC370" i="1"/>
  <c r="BB370" i="1"/>
  <c r="BA370" i="1"/>
  <c r="AZ370" i="1"/>
  <c r="AY370" i="1"/>
  <c r="AX370" i="1"/>
  <c r="AW370" i="1"/>
  <c r="AV370" i="1"/>
  <c r="AU370" i="1"/>
  <c r="AT370" i="1"/>
  <c r="AS370" i="1"/>
  <c r="AR370" i="1"/>
  <c r="AQ370" i="1"/>
  <c r="AP370" i="1"/>
  <c r="AO370" i="1"/>
  <c r="AN370" i="1"/>
  <c r="AM370" i="1"/>
  <c r="AL370" i="1"/>
  <c r="BE369" i="1"/>
  <c r="BD369" i="1"/>
  <c r="BC369" i="1"/>
  <c r="BB369" i="1"/>
  <c r="BA369" i="1"/>
  <c r="AZ369" i="1"/>
  <c r="AY369" i="1"/>
  <c r="AX369" i="1"/>
  <c r="AW369" i="1"/>
  <c r="AV369" i="1"/>
  <c r="AU369" i="1"/>
  <c r="AT369" i="1"/>
  <c r="AS369" i="1"/>
  <c r="AR369" i="1"/>
  <c r="AQ369" i="1"/>
  <c r="AP369" i="1"/>
  <c r="AO369" i="1"/>
  <c r="AN369" i="1"/>
  <c r="AM369" i="1"/>
  <c r="AL369" i="1"/>
  <c r="BE368" i="1"/>
  <c r="BD368" i="1"/>
  <c r="BC368" i="1"/>
  <c r="BB368" i="1"/>
  <c r="BA368" i="1"/>
  <c r="AZ368" i="1"/>
  <c r="AY368" i="1"/>
  <c r="AX368" i="1"/>
  <c r="AW368" i="1"/>
  <c r="AV368" i="1"/>
  <c r="AU368" i="1"/>
  <c r="AT368" i="1"/>
  <c r="AS368" i="1"/>
  <c r="AR368" i="1"/>
  <c r="AQ368" i="1"/>
  <c r="AP368" i="1"/>
  <c r="AO368" i="1"/>
  <c r="AN368" i="1"/>
  <c r="AM368" i="1"/>
  <c r="AL368" i="1"/>
  <c r="BE367" i="1"/>
  <c r="BD367" i="1"/>
  <c r="BC367" i="1"/>
  <c r="BB367" i="1"/>
  <c r="BA367" i="1"/>
  <c r="AZ367" i="1"/>
  <c r="AY367" i="1"/>
  <c r="AX367" i="1"/>
  <c r="AW367" i="1"/>
  <c r="AV367" i="1"/>
  <c r="AU367" i="1"/>
  <c r="AT367" i="1"/>
  <c r="AS367" i="1"/>
  <c r="AR367" i="1"/>
  <c r="AQ367" i="1"/>
  <c r="AP367" i="1"/>
  <c r="AO367" i="1"/>
  <c r="AN367" i="1"/>
  <c r="AM367" i="1"/>
  <c r="AL367" i="1"/>
  <c r="BE366" i="1"/>
  <c r="BD366" i="1"/>
  <c r="BC366" i="1"/>
  <c r="BB366" i="1"/>
  <c r="BA366" i="1"/>
  <c r="AZ366" i="1"/>
  <c r="AY366" i="1"/>
  <c r="AX366" i="1"/>
  <c r="AW366" i="1"/>
  <c r="AV366" i="1"/>
  <c r="AU366" i="1"/>
  <c r="AT366" i="1"/>
  <c r="AS366" i="1"/>
  <c r="AR366" i="1"/>
  <c r="AQ366" i="1"/>
  <c r="AP366" i="1"/>
  <c r="AO366" i="1"/>
  <c r="AN366" i="1"/>
  <c r="AM366" i="1"/>
  <c r="AL366" i="1"/>
  <c r="BE365" i="1"/>
  <c r="BD365" i="1"/>
  <c r="BC365" i="1"/>
  <c r="BB365" i="1"/>
  <c r="BA365" i="1"/>
  <c r="AZ365" i="1"/>
  <c r="AY365" i="1"/>
  <c r="AX365" i="1"/>
  <c r="AW365" i="1"/>
  <c r="AV365" i="1"/>
  <c r="AU365" i="1"/>
  <c r="AT365" i="1"/>
  <c r="AS365" i="1"/>
  <c r="AR365" i="1"/>
  <c r="AQ365" i="1"/>
  <c r="AP365" i="1"/>
  <c r="AO365" i="1"/>
  <c r="AN365" i="1"/>
  <c r="AM365" i="1"/>
  <c r="AL365" i="1"/>
  <c r="BE364" i="1"/>
  <c r="BD364" i="1"/>
  <c r="BC364" i="1"/>
  <c r="BB364" i="1"/>
  <c r="BA364" i="1"/>
  <c r="AZ364" i="1"/>
  <c r="AY364" i="1"/>
  <c r="AX364" i="1"/>
  <c r="AW364" i="1"/>
  <c r="AV364" i="1"/>
  <c r="AU364" i="1"/>
  <c r="AT364" i="1"/>
  <c r="AS364" i="1"/>
  <c r="AR364" i="1"/>
  <c r="AQ364" i="1"/>
  <c r="AP364" i="1"/>
  <c r="AO364" i="1"/>
  <c r="AN364" i="1"/>
  <c r="AM364" i="1"/>
  <c r="AL364" i="1"/>
  <c r="BE363" i="1"/>
  <c r="BD363" i="1"/>
  <c r="BC363" i="1"/>
  <c r="BB363" i="1"/>
  <c r="BA363" i="1"/>
  <c r="AZ363" i="1"/>
  <c r="AY363" i="1"/>
  <c r="AX363" i="1"/>
  <c r="AW363" i="1"/>
  <c r="AV363" i="1"/>
  <c r="AU363" i="1"/>
  <c r="AT363" i="1"/>
  <c r="AS363" i="1"/>
  <c r="AR363" i="1"/>
  <c r="AQ363" i="1"/>
  <c r="AP363" i="1"/>
  <c r="AO363" i="1"/>
  <c r="AN363" i="1"/>
  <c r="AM363" i="1"/>
  <c r="AL363" i="1"/>
  <c r="BE362" i="1"/>
  <c r="BD362" i="1"/>
  <c r="BC362" i="1"/>
  <c r="BB362" i="1"/>
  <c r="BA362" i="1"/>
  <c r="AZ362" i="1"/>
  <c r="AY362" i="1"/>
  <c r="AX362" i="1"/>
  <c r="AW362" i="1"/>
  <c r="AV362" i="1"/>
  <c r="AU362" i="1"/>
  <c r="AT362" i="1"/>
  <c r="AS362" i="1"/>
  <c r="AR362" i="1"/>
  <c r="AQ362" i="1"/>
  <c r="AP362" i="1"/>
  <c r="AO362" i="1"/>
  <c r="AN362" i="1"/>
  <c r="AM362" i="1"/>
  <c r="AL362" i="1"/>
  <c r="BE361" i="1"/>
  <c r="BD361" i="1"/>
  <c r="BC361" i="1"/>
  <c r="BB361" i="1"/>
  <c r="BA361" i="1"/>
  <c r="AZ361" i="1"/>
  <c r="AY361" i="1"/>
  <c r="AX361" i="1"/>
  <c r="AW361" i="1"/>
  <c r="AV361" i="1"/>
  <c r="AU361" i="1"/>
  <c r="AT361" i="1"/>
  <c r="AS361" i="1"/>
  <c r="AR361" i="1"/>
  <c r="AQ361" i="1"/>
  <c r="AP361" i="1"/>
  <c r="AO361" i="1"/>
  <c r="AN361" i="1"/>
  <c r="AM361" i="1"/>
  <c r="AL361" i="1"/>
  <c r="BE360" i="1"/>
  <c r="BD360" i="1"/>
  <c r="BC360" i="1"/>
  <c r="BB360" i="1"/>
  <c r="BA360" i="1"/>
  <c r="AZ360" i="1"/>
  <c r="AY360" i="1"/>
  <c r="AX360" i="1"/>
  <c r="AW360" i="1"/>
  <c r="AV360" i="1"/>
  <c r="AU360" i="1"/>
  <c r="AT360" i="1"/>
  <c r="AS360" i="1"/>
  <c r="AR360" i="1"/>
  <c r="AQ360" i="1"/>
  <c r="AP360" i="1"/>
  <c r="AO360" i="1"/>
  <c r="AN360" i="1"/>
  <c r="AM360" i="1"/>
  <c r="AL360" i="1"/>
  <c r="BE359" i="1"/>
  <c r="BD359" i="1"/>
  <c r="BC359" i="1"/>
  <c r="BB359" i="1"/>
  <c r="BA359" i="1"/>
  <c r="AZ359" i="1"/>
  <c r="AY359" i="1"/>
  <c r="AX359" i="1"/>
  <c r="AW359" i="1"/>
  <c r="AV359" i="1"/>
  <c r="AU359" i="1"/>
  <c r="AT359" i="1"/>
  <c r="AS359" i="1"/>
  <c r="AR359" i="1"/>
  <c r="AQ359" i="1"/>
  <c r="AP359" i="1"/>
  <c r="AO359" i="1"/>
  <c r="AN359" i="1"/>
  <c r="AM359" i="1"/>
  <c r="AL359" i="1"/>
  <c r="BE358" i="1"/>
  <c r="BD358" i="1"/>
  <c r="BC358" i="1"/>
  <c r="BB358" i="1"/>
  <c r="BA358" i="1"/>
  <c r="AZ358" i="1"/>
  <c r="AY358" i="1"/>
  <c r="AX358" i="1"/>
  <c r="AW358" i="1"/>
  <c r="AV358" i="1"/>
  <c r="AU358" i="1"/>
  <c r="AT358" i="1"/>
  <c r="AS358" i="1"/>
  <c r="AR358" i="1"/>
  <c r="AQ358" i="1"/>
  <c r="AP358" i="1"/>
  <c r="AO358" i="1"/>
  <c r="AN358" i="1"/>
  <c r="AM358" i="1"/>
  <c r="AL358" i="1"/>
  <c r="BE357" i="1"/>
  <c r="BD357" i="1"/>
  <c r="BC357" i="1"/>
  <c r="BB357" i="1"/>
  <c r="BA357" i="1"/>
  <c r="AZ357" i="1"/>
  <c r="AY357" i="1"/>
  <c r="AX357" i="1"/>
  <c r="AW357" i="1"/>
  <c r="AV357" i="1"/>
  <c r="AU357" i="1"/>
  <c r="AT357" i="1"/>
  <c r="AS357" i="1"/>
  <c r="AR357" i="1"/>
  <c r="AQ357" i="1"/>
  <c r="AP357" i="1"/>
  <c r="AO357" i="1"/>
  <c r="AN357" i="1"/>
  <c r="AM357" i="1"/>
  <c r="AL357" i="1"/>
  <c r="BE356" i="1"/>
  <c r="BD356" i="1"/>
  <c r="BC356" i="1"/>
  <c r="BB356" i="1"/>
  <c r="BA356" i="1"/>
  <c r="AZ356" i="1"/>
  <c r="AY356" i="1"/>
  <c r="AX356" i="1"/>
  <c r="AW356" i="1"/>
  <c r="AV356" i="1"/>
  <c r="AU356" i="1"/>
  <c r="AT356" i="1"/>
  <c r="AS356" i="1"/>
  <c r="AR356" i="1"/>
  <c r="AQ356" i="1"/>
  <c r="AP356" i="1"/>
  <c r="AO356" i="1"/>
  <c r="AN356" i="1"/>
  <c r="AM356" i="1"/>
  <c r="AL356" i="1"/>
  <c r="BE355" i="1"/>
  <c r="BD355" i="1"/>
  <c r="BC355" i="1"/>
  <c r="BB355" i="1"/>
  <c r="BA355" i="1"/>
  <c r="AZ355" i="1"/>
  <c r="AY355" i="1"/>
  <c r="AX355" i="1"/>
  <c r="AW355" i="1"/>
  <c r="AV355" i="1"/>
  <c r="AU355" i="1"/>
  <c r="AT355" i="1"/>
  <c r="AS355" i="1"/>
  <c r="AR355" i="1"/>
  <c r="AQ355" i="1"/>
  <c r="AP355" i="1"/>
  <c r="AO355" i="1"/>
  <c r="AN355" i="1"/>
  <c r="AM355" i="1"/>
  <c r="AL355" i="1"/>
  <c r="BE354" i="1"/>
  <c r="BD354" i="1"/>
  <c r="BC354" i="1"/>
  <c r="BB354" i="1"/>
  <c r="BA354" i="1"/>
  <c r="AZ354" i="1"/>
  <c r="AY354" i="1"/>
  <c r="AX354" i="1"/>
  <c r="AW354" i="1"/>
  <c r="AV354" i="1"/>
  <c r="AU354" i="1"/>
  <c r="AT354" i="1"/>
  <c r="AS354" i="1"/>
  <c r="AR354" i="1"/>
  <c r="AQ354" i="1"/>
  <c r="AP354" i="1"/>
  <c r="AO354" i="1"/>
  <c r="AN354" i="1"/>
  <c r="AM354" i="1"/>
  <c r="AL354" i="1"/>
  <c r="BE353" i="1"/>
  <c r="BD353" i="1"/>
  <c r="BC353" i="1"/>
  <c r="BB353" i="1"/>
  <c r="BA353" i="1"/>
  <c r="AZ353" i="1"/>
  <c r="AY353" i="1"/>
  <c r="AX353" i="1"/>
  <c r="AW353" i="1"/>
  <c r="AV353" i="1"/>
  <c r="AU353" i="1"/>
  <c r="AT353" i="1"/>
  <c r="AS353" i="1"/>
  <c r="AR353" i="1"/>
  <c r="AQ353" i="1"/>
  <c r="AP353" i="1"/>
  <c r="AO353" i="1"/>
  <c r="AN353" i="1"/>
  <c r="AM353" i="1"/>
  <c r="AL353" i="1"/>
  <c r="BE352" i="1"/>
  <c r="BD352" i="1"/>
  <c r="BC352" i="1"/>
  <c r="BB352" i="1"/>
  <c r="BA352" i="1"/>
  <c r="AZ352" i="1"/>
  <c r="AY352" i="1"/>
  <c r="AX352" i="1"/>
  <c r="AW352" i="1"/>
  <c r="AV352" i="1"/>
  <c r="AU352" i="1"/>
  <c r="AT352" i="1"/>
  <c r="AS352" i="1"/>
  <c r="AR352" i="1"/>
  <c r="AQ352" i="1"/>
  <c r="AP352" i="1"/>
  <c r="AO352" i="1"/>
  <c r="AN352" i="1"/>
  <c r="AM352" i="1"/>
  <c r="AL352" i="1"/>
  <c r="BE351" i="1"/>
  <c r="BD351" i="1"/>
  <c r="BC351" i="1"/>
  <c r="BB351" i="1"/>
  <c r="BA351" i="1"/>
  <c r="AZ351" i="1"/>
  <c r="AY351" i="1"/>
  <c r="AX351" i="1"/>
  <c r="AW351" i="1"/>
  <c r="AV351" i="1"/>
  <c r="AU351" i="1"/>
  <c r="AT351" i="1"/>
  <c r="AS351" i="1"/>
  <c r="AR351" i="1"/>
  <c r="AQ351" i="1"/>
  <c r="AP351" i="1"/>
  <c r="AO351" i="1"/>
  <c r="AN351" i="1"/>
  <c r="AM351" i="1"/>
  <c r="AL351" i="1"/>
  <c r="BE350" i="1"/>
  <c r="BD350" i="1"/>
  <c r="BC350" i="1"/>
  <c r="BB350" i="1"/>
  <c r="BA350" i="1"/>
  <c r="AZ350" i="1"/>
  <c r="AY350" i="1"/>
  <c r="AX350" i="1"/>
  <c r="AW350" i="1"/>
  <c r="AV350" i="1"/>
  <c r="AU350" i="1"/>
  <c r="AT350" i="1"/>
  <c r="AS350" i="1"/>
  <c r="AR350" i="1"/>
  <c r="AQ350" i="1"/>
  <c r="AP350" i="1"/>
  <c r="AO350" i="1"/>
  <c r="AN350" i="1"/>
  <c r="AM350" i="1"/>
  <c r="AL350" i="1"/>
  <c r="BE349" i="1"/>
  <c r="BD349" i="1"/>
  <c r="BC349" i="1"/>
  <c r="BB349" i="1"/>
  <c r="BA349" i="1"/>
  <c r="AZ349" i="1"/>
  <c r="AY349" i="1"/>
  <c r="AX349" i="1"/>
  <c r="AW349" i="1"/>
  <c r="AV349" i="1"/>
  <c r="AU349" i="1"/>
  <c r="AT349" i="1"/>
  <c r="AS349" i="1"/>
  <c r="AR349" i="1"/>
  <c r="AQ349" i="1"/>
  <c r="AP349" i="1"/>
  <c r="AO349" i="1"/>
  <c r="AN349" i="1"/>
  <c r="AM349" i="1"/>
  <c r="AL349" i="1"/>
  <c r="BE348" i="1"/>
  <c r="BD348" i="1"/>
  <c r="BC348" i="1"/>
  <c r="BB348" i="1"/>
  <c r="BA348" i="1"/>
  <c r="AZ348" i="1"/>
  <c r="AY348" i="1"/>
  <c r="AX348" i="1"/>
  <c r="AW348" i="1"/>
  <c r="AV348" i="1"/>
  <c r="AU348" i="1"/>
  <c r="AT348" i="1"/>
  <c r="AS348" i="1"/>
  <c r="AR348" i="1"/>
  <c r="AQ348" i="1"/>
  <c r="AP348" i="1"/>
  <c r="AO348" i="1"/>
  <c r="AN348" i="1"/>
  <c r="AM348" i="1"/>
  <c r="AL348" i="1"/>
  <c r="BE347" i="1"/>
  <c r="BD347" i="1"/>
  <c r="BC347" i="1"/>
  <c r="BB347" i="1"/>
  <c r="BA347" i="1"/>
  <c r="AZ347" i="1"/>
  <c r="AY347" i="1"/>
  <c r="AX347" i="1"/>
  <c r="AW347" i="1"/>
  <c r="AV347" i="1"/>
  <c r="AU347" i="1"/>
  <c r="AT347" i="1"/>
  <c r="AS347" i="1"/>
  <c r="AR347" i="1"/>
  <c r="AQ347" i="1"/>
  <c r="AP347" i="1"/>
  <c r="AO347" i="1"/>
  <c r="AN347" i="1"/>
  <c r="AM347" i="1"/>
  <c r="AL347" i="1"/>
  <c r="BE346" i="1"/>
  <c r="BD346" i="1"/>
  <c r="BC346" i="1"/>
  <c r="BB346" i="1"/>
  <c r="BA346" i="1"/>
  <c r="AZ346" i="1"/>
  <c r="AY346" i="1"/>
  <c r="AX346" i="1"/>
  <c r="AW346" i="1"/>
  <c r="AV346" i="1"/>
  <c r="AU346" i="1"/>
  <c r="AT346" i="1"/>
  <c r="AS346" i="1"/>
  <c r="AR346" i="1"/>
  <c r="AQ346" i="1"/>
  <c r="AP346" i="1"/>
  <c r="AO346" i="1"/>
  <c r="AN346" i="1"/>
  <c r="AM346" i="1"/>
  <c r="AL346" i="1"/>
  <c r="BE345" i="1"/>
  <c r="BD345" i="1"/>
  <c r="BC345" i="1"/>
  <c r="BB345" i="1"/>
  <c r="BA345" i="1"/>
  <c r="AZ345" i="1"/>
  <c r="AY345" i="1"/>
  <c r="AX345" i="1"/>
  <c r="AW345" i="1"/>
  <c r="AV345" i="1"/>
  <c r="AU345" i="1"/>
  <c r="AT345" i="1"/>
  <c r="AS345" i="1"/>
  <c r="AR345" i="1"/>
  <c r="AQ345" i="1"/>
  <c r="AP345" i="1"/>
  <c r="AO345" i="1"/>
  <c r="AN345" i="1"/>
  <c r="AM345" i="1"/>
  <c r="AL345" i="1"/>
  <c r="BE344" i="1"/>
  <c r="BD344" i="1"/>
  <c r="BC344" i="1"/>
  <c r="BB344" i="1"/>
  <c r="BA344" i="1"/>
  <c r="AZ344" i="1"/>
  <c r="AY344" i="1"/>
  <c r="AX344" i="1"/>
  <c r="AW344" i="1"/>
  <c r="AV344" i="1"/>
  <c r="AU344" i="1"/>
  <c r="AT344" i="1"/>
  <c r="AS344" i="1"/>
  <c r="AR344" i="1"/>
  <c r="AQ344" i="1"/>
  <c r="AP344" i="1"/>
  <c r="AO344" i="1"/>
  <c r="AN344" i="1"/>
  <c r="AM344" i="1"/>
  <c r="AL344" i="1"/>
  <c r="BE343" i="1"/>
  <c r="BD343" i="1"/>
  <c r="BC343" i="1"/>
  <c r="BB343" i="1"/>
  <c r="BA343" i="1"/>
  <c r="AZ343" i="1"/>
  <c r="AY343" i="1"/>
  <c r="AX343" i="1"/>
  <c r="AW343" i="1"/>
  <c r="AV343" i="1"/>
  <c r="AU343" i="1"/>
  <c r="AT343" i="1"/>
  <c r="AS343" i="1"/>
  <c r="AR343" i="1"/>
  <c r="AQ343" i="1"/>
  <c r="AP343" i="1"/>
  <c r="AO343" i="1"/>
  <c r="AN343" i="1"/>
  <c r="AM343" i="1"/>
  <c r="AL343" i="1"/>
  <c r="BE342" i="1"/>
  <c r="BD342" i="1"/>
  <c r="BC342" i="1"/>
  <c r="BB342" i="1"/>
  <c r="BA342" i="1"/>
  <c r="AZ342" i="1"/>
  <c r="AY342" i="1"/>
  <c r="AX342" i="1"/>
  <c r="AW342" i="1"/>
  <c r="AV342" i="1"/>
  <c r="AU342" i="1"/>
  <c r="AT342" i="1"/>
  <c r="AS342" i="1"/>
  <c r="AR342" i="1"/>
  <c r="AQ342" i="1"/>
  <c r="AP342" i="1"/>
  <c r="AO342" i="1"/>
  <c r="AN342" i="1"/>
  <c r="AM342" i="1"/>
  <c r="AL342" i="1"/>
  <c r="BE341" i="1"/>
  <c r="BD341" i="1"/>
  <c r="BC341" i="1"/>
  <c r="BB341" i="1"/>
  <c r="BA341" i="1"/>
  <c r="AZ341" i="1"/>
  <c r="AY341" i="1"/>
  <c r="AX341" i="1"/>
  <c r="AW341" i="1"/>
  <c r="AV341" i="1"/>
  <c r="AU341" i="1"/>
  <c r="AT341" i="1"/>
  <c r="AS341" i="1"/>
  <c r="AR341" i="1"/>
  <c r="AQ341" i="1"/>
  <c r="AP341" i="1"/>
  <c r="AO341" i="1"/>
  <c r="AN341" i="1"/>
  <c r="AM341" i="1"/>
  <c r="AL341" i="1"/>
  <c r="BE340" i="1"/>
  <c r="BD340" i="1"/>
  <c r="BC340" i="1"/>
  <c r="BB340" i="1"/>
  <c r="BA340" i="1"/>
  <c r="AZ340" i="1"/>
  <c r="AY340" i="1"/>
  <c r="AX340" i="1"/>
  <c r="AW340" i="1"/>
  <c r="AV340" i="1"/>
  <c r="AU340" i="1"/>
  <c r="AT340" i="1"/>
  <c r="AS340" i="1"/>
  <c r="AR340" i="1"/>
  <c r="AQ340" i="1"/>
  <c r="AP340" i="1"/>
  <c r="AO340" i="1"/>
  <c r="AN340" i="1"/>
  <c r="AM340" i="1"/>
  <c r="AL340" i="1"/>
  <c r="BE339" i="1"/>
  <c r="BD339" i="1"/>
  <c r="BC339" i="1"/>
  <c r="BB339" i="1"/>
  <c r="BA339" i="1"/>
  <c r="AZ339" i="1"/>
  <c r="AY339" i="1"/>
  <c r="AX339" i="1"/>
  <c r="AW339" i="1"/>
  <c r="AV339" i="1"/>
  <c r="AU339" i="1"/>
  <c r="AT339" i="1"/>
  <c r="AS339" i="1"/>
  <c r="AR339" i="1"/>
  <c r="AQ339" i="1"/>
  <c r="AP339" i="1"/>
  <c r="AO339" i="1"/>
  <c r="AN339" i="1"/>
  <c r="AM339" i="1"/>
  <c r="AL339" i="1"/>
  <c r="BE338" i="1"/>
  <c r="BD338" i="1"/>
  <c r="BC338" i="1"/>
  <c r="BB338" i="1"/>
  <c r="BA338" i="1"/>
  <c r="AZ338" i="1"/>
  <c r="AY338" i="1"/>
  <c r="AX338" i="1"/>
  <c r="AW338" i="1"/>
  <c r="AV338" i="1"/>
  <c r="AU338" i="1"/>
  <c r="AT338" i="1"/>
  <c r="AS338" i="1"/>
  <c r="AR338" i="1"/>
  <c r="AQ338" i="1"/>
  <c r="AP338" i="1"/>
  <c r="AO338" i="1"/>
  <c r="AN338" i="1"/>
  <c r="AM338" i="1"/>
  <c r="AL338" i="1"/>
  <c r="BE337" i="1"/>
  <c r="BD337" i="1"/>
  <c r="BC337" i="1"/>
  <c r="BB337" i="1"/>
  <c r="BA337" i="1"/>
  <c r="AZ337" i="1"/>
  <c r="AY337" i="1"/>
  <c r="AX337" i="1"/>
  <c r="AW337" i="1"/>
  <c r="AV337" i="1"/>
  <c r="AU337" i="1"/>
  <c r="AT337" i="1"/>
  <c r="AS337" i="1"/>
  <c r="AR337" i="1"/>
  <c r="AQ337" i="1"/>
  <c r="AP337" i="1"/>
  <c r="AO337" i="1"/>
  <c r="AN337" i="1"/>
  <c r="AM337" i="1"/>
  <c r="AL337" i="1"/>
  <c r="BE336" i="1"/>
  <c r="BD336" i="1"/>
  <c r="BC336" i="1"/>
  <c r="BB336" i="1"/>
  <c r="BA336" i="1"/>
  <c r="AZ336" i="1"/>
  <c r="AY336" i="1"/>
  <c r="AX336" i="1"/>
  <c r="AW336" i="1"/>
  <c r="AV336" i="1"/>
  <c r="AU336" i="1"/>
  <c r="AT336" i="1"/>
  <c r="AS336" i="1"/>
  <c r="AR336" i="1"/>
  <c r="AQ336" i="1"/>
  <c r="AP336" i="1"/>
  <c r="AO336" i="1"/>
  <c r="AN336" i="1"/>
  <c r="AM336" i="1"/>
  <c r="AL336" i="1"/>
  <c r="BE335" i="1"/>
  <c r="BD335" i="1"/>
  <c r="BC335" i="1"/>
  <c r="BB335" i="1"/>
  <c r="BA335" i="1"/>
  <c r="AZ335" i="1"/>
  <c r="AY335" i="1"/>
  <c r="AX335" i="1"/>
  <c r="AW335" i="1"/>
  <c r="AV335" i="1"/>
  <c r="AU335" i="1"/>
  <c r="AT335" i="1"/>
  <c r="AS335" i="1"/>
  <c r="AR335" i="1"/>
  <c r="AQ335" i="1"/>
  <c r="AP335" i="1"/>
  <c r="AO335" i="1"/>
  <c r="AN335" i="1"/>
  <c r="AM335" i="1"/>
  <c r="AL335" i="1"/>
  <c r="BE334" i="1"/>
  <c r="BD334" i="1"/>
  <c r="BC334" i="1"/>
  <c r="BB334" i="1"/>
  <c r="BA334" i="1"/>
  <c r="AZ334" i="1"/>
  <c r="AY334" i="1"/>
  <c r="AX334" i="1"/>
  <c r="AW334" i="1"/>
  <c r="AV334" i="1"/>
  <c r="AU334" i="1"/>
  <c r="AT334" i="1"/>
  <c r="AS334" i="1"/>
  <c r="AR334" i="1"/>
  <c r="AQ334" i="1"/>
  <c r="AP334" i="1"/>
  <c r="AO334" i="1"/>
  <c r="AN334" i="1"/>
  <c r="AM334" i="1"/>
  <c r="AL334" i="1"/>
  <c r="BE333" i="1"/>
  <c r="BD333" i="1"/>
  <c r="BC333" i="1"/>
  <c r="BB333" i="1"/>
  <c r="BA333" i="1"/>
  <c r="AZ333" i="1"/>
  <c r="AY333" i="1"/>
  <c r="AX333" i="1"/>
  <c r="AW333" i="1"/>
  <c r="AV333" i="1"/>
  <c r="AU333" i="1"/>
  <c r="AT333" i="1"/>
  <c r="AS333" i="1"/>
  <c r="AR333" i="1"/>
  <c r="AQ333" i="1"/>
  <c r="AP333" i="1"/>
  <c r="AO333" i="1"/>
  <c r="AN333" i="1"/>
  <c r="AM333" i="1"/>
  <c r="AL333" i="1"/>
  <c r="BE332" i="1"/>
  <c r="BD332" i="1"/>
  <c r="BC332" i="1"/>
  <c r="BB332" i="1"/>
  <c r="BA332" i="1"/>
  <c r="AZ332" i="1"/>
  <c r="AY332" i="1"/>
  <c r="AX332" i="1"/>
  <c r="AW332" i="1"/>
  <c r="AV332" i="1"/>
  <c r="AU332" i="1"/>
  <c r="AT332" i="1"/>
  <c r="AS332" i="1"/>
  <c r="AR332" i="1"/>
  <c r="AQ332" i="1"/>
  <c r="AP332" i="1"/>
  <c r="AO332" i="1"/>
  <c r="AN332" i="1"/>
  <c r="AM332" i="1"/>
  <c r="AL332" i="1"/>
  <c r="BE331" i="1"/>
  <c r="BD331" i="1"/>
  <c r="BC331" i="1"/>
  <c r="BB331" i="1"/>
  <c r="BA331" i="1"/>
  <c r="AZ331" i="1"/>
  <c r="AY331" i="1"/>
  <c r="AX331" i="1"/>
  <c r="AW331" i="1"/>
  <c r="AV331" i="1"/>
  <c r="AU331" i="1"/>
  <c r="AT331" i="1"/>
  <c r="AS331" i="1"/>
  <c r="AR331" i="1"/>
  <c r="AQ331" i="1"/>
  <c r="AP331" i="1"/>
  <c r="AO331" i="1"/>
  <c r="AN331" i="1"/>
  <c r="AM331" i="1"/>
  <c r="AL331" i="1"/>
  <c r="BE330" i="1"/>
  <c r="BD330" i="1"/>
  <c r="BC330" i="1"/>
  <c r="BB330" i="1"/>
  <c r="BA330" i="1"/>
  <c r="AZ330" i="1"/>
  <c r="AY330" i="1"/>
  <c r="AX330" i="1"/>
  <c r="AW330" i="1"/>
  <c r="AV330" i="1"/>
  <c r="AU330" i="1"/>
  <c r="AT330" i="1"/>
  <c r="AS330" i="1"/>
  <c r="AR330" i="1"/>
  <c r="AQ330" i="1"/>
  <c r="AP330" i="1"/>
  <c r="AO330" i="1"/>
  <c r="AN330" i="1"/>
  <c r="AM330" i="1"/>
  <c r="AL330" i="1"/>
  <c r="BE329" i="1"/>
  <c r="BD329" i="1"/>
  <c r="BC329" i="1"/>
  <c r="BB329" i="1"/>
  <c r="BA329" i="1"/>
  <c r="AZ329" i="1"/>
  <c r="AY329" i="1"/>
  <c r="AX329" i="1"/>
  <c r="AW329" i="1"/>
  <c r="AV329" i="1"/>
  <c r="AU329" i="1"/>
  <c r="AT329" i="1"/>
  <c r="AS329" i="1"/>
  <c r="AR329" i="1"/>
  <c r="AQ329" i="1"/>
  <c r="AP329" i="1"/>
  <c r="AO329" i="1"/>
  <c r="AN329" i="1"/>
  <c r="AM329" i="1"/>
  <c r="AL329" i="1"/>
  <c r="BE328" i="1"/>
  <c r="BD328" i="1"/>
  <c r="BC328" i="1"/>
  <c r="BB328" i="1"/>
  <c r="BA328" i="1"/>
  <c r="AZ328" i="1"/>
  <c r="AY328" i="1"/>
  <c r="AX328" i="1"/>
  <c r="AW328" i="1"/>
  <c r="AV328" i="1"/>
  <c r="AU328" i="1"/>
  <c r="AT328" i="1"/>
  <c r="AS328" i="1"/>
  <c r="AR328" i="1"/>
  <c r="AQ328" i="1"/>
  <c r="AP328" i="1"/>
  <c r="AO328" i="1"/>
  <c r="AN328" i="1"/>
  <c r="AM328" i="1"/>
  <c r="AL328" i="1"/>
  <c r="BE327" i="1"/>
  <c r="BD327" i="1"/>
  <c r="BC327" i="1"/>
  <c r="BB327" i="1"/>
  <c r="BA327" i="1"/>
  <c r="AZ327" i="1"/>
  <c r="AY327" i="1"/>
  <c r="AX327" i="1"/>
  <c r="AW327" i="1"/>
  <c r="AV327" i="1"/>
  <c r="AU327" i="1"/>
  <c r="AT327" i="1"/>
  <c r="AS327" i="1"/>
  <c r="AR327" i="1"/>
  <c r="AQ327" i="1"/>
  <c r="AP327" i="1"/>
  <c r="AO327" i="1"/>
  <c r="AN327" i="1"/>
  <c r="AM327" i="1"/>
  <c r="AL327" i="1"/>
  <c r="BE326" i="1"/>
  <c r="BD326" i="1"/>
  <c r="BC326" i="1"/>
  <c r="BB326" i="1"/>
  <c r="BA326" i="1"/>
  <c r="AZ326" i="1"/>
  <c r="AY326" i="1"/>
  <c r="AX326" i="1"/>
  <c r="AW326" i="1"/>
  <c r="AV326" i="1"/>
  <c r="AU326" i="1"/>
  <c r="AT326" i="1"/>
  <c r="AS326" i="1"/>
  <c r="AR326" i="1"/>
  <c r="AQ326" i="1"/>
  <c r="AP326" i="1"/>
  <c r="AO326" i="1"/>
  <c r="AN326" i="1"/>
  <c r="AM326" i="1"/>
  <c r="AL326" i="1"/>
  <c r="BE325" i="1"/>
  <c r="BD325" i="1"/>
  <c r="BC325" i="1"/>
  <c r="BB325" i="1"/>
  <c r="BA325" i="1"/>
  <c r="AZ325" i="1"/>
  <c r="AY325" i="1"/>
  <c r="AX325" i="1"/>
  <c r="AW325" i="1"/>
  <c r="AV325" i="1"/>
  <c r="AU325" i="1"/>
  <c r="AT325" i="1"/>
  <c r="AS325" i="1"/>
  <c r="AR325" i="1"/>
  <c r="AQ325" i="1"/>
  <c r="AP325" i="1"/>
  <c r="AO325" i="1"/>
  <c r="AN325" i="1"/>
  <c r="AM325" i="1"/>
  <c r="AL325" i="1"/>
  <c r="BE324" i="1"/>
  <c r="BD324" i="1"/>
  <c r="BC324" i="1"/>
  <c r="BB324" i="1"/>
  <c r="BA324" i="1"/>
  <c r="AZ324" i="1"/>
  <c r="AY324" i="1"/>
  <c r="AX324" i="1"/>
  <c r="AW324" i="1"/>
  <c r="AV324" i="1"/>
  <c r="AU324" i="1"/>
  <c r="AT324" i="1"/>
  <c r="AS324" i="1"/>
  <c r="AR324" i="1"/>
  <c r="AQ324" i="1"/>
  <c r="AP324" i="1"/>
  <c r="AO324" i="1"/>
  <c r="AN324" i="1"/>
  <c r="AM324" i="1"/>
  <c r="AL324" i="1"/>
  <c r="BE323" i="1"/>
  <c r="BD323" i="1"/>
  <c r="BC323" i="1"/>
  <c r="BB323" i="1"/>
  <c r="BA323" i="1"/>
  <c r="AZ323" i="1"/>
  <c r="AY323" i="1"/>
  <c r="AX323" i="1"/>
  <c r="AW323" i="1"/>
  <c r="AV323" i="1"/>
  <c r="AU323" i="1"/>
  <c r="AT323" i="1"/>
  <c r="AS323" i="1"/>
  <c r="AR323" i="1"/>
  <c r="AQ323" i="1"/>
  <c r="AP323" i="1"/>
  <c r="AO323" i="1"/>
  <c r="AN323" i="1"/>
  <c r="AM323" i="1"/>
  <c r="AL323" i="1"/>
  <c r="BE322" i="1"/>
  <c r="BD322" i="1"/>
  <c r="BC322" i="1"/>
  <c r="BB322" i="1"/>
  <c r="BA322" i="1"/>
  <c r="AZ322" i="1"/>
  <c r="AY322" i="1"/>
  <c r="AX322" i="1"/>
  <c r="AW322" i="1"/>
  <c r="AV322" i="1"/>
  <c r="AU322" i="1"/>
  <c r="AT322" i="1"/>
  <c r="AS322" i="1"/>
  <c r="AR322" i="1"/>
  <c r="AQ322" i="1"/>
  <c r="AP322" i="1"/>
  <c r="AO322" i="1"/>
  <c r="AN322" i="1"/>
  <c r="AM322" i="1"/>
  <c r="AL322" i="1"/>
  <c r="BE321" i="1"/>
  <c r="BD321" i="1"/>
  <c r="BC321" i="1"/>
  <c r="BB321" i="1"/>
  <c r="BA321" i="1"/>
  <c r="AZ321" i="1"/>
  <c r="AY321" i="1"/>
  <c r="AX321" i="1"/>
  <c r="AW321" i="1"/>
  <c r="AV321" i="1"/>
  <c r="AU321" i="1"/>
  <c r="AT321" i="1"/>
  <c r="AS321" i="1"/>
  <c r="AR321" i="1"/>
  <c r="AQ321" i="1"/>
  <c r="AP321" i="1"/>
  <c r="AO321" i="1"/>
  <c r="AN321" i="1"/>
  <c r="AM321" i="1"/>
  <c r="AL321" i="1"/>
  <c r="BE320" i="1"/>
  <c r="BD320" i="1"/>
  <c r="BC320" i="1"/>
  <c r="BB320" i="1"/>
  <c r="BA320" i="1"/>
  <c r="AZ320" i="1"/>
  <c r="AY320" i="1"/>
  <c r="AX320" i="1"/>
  <c r="AW320" i="1"/>
  <c r="AV320" i="1"/>
  <c r="AU320" i="1"/>
  <c r="AT320" i="1"/>
  <c r="AS320" i="1"/>
  <c r="AR320" i="1"/>
  <c r="AQ320" i="1"/>
  <c r="AP320" i="1"/>
  <c r="AO320" i="1"/>
  <c r="AN320" i="1"/>
  <c r="AM320" i="1"/>
  <c r="AL320" i="1"/>
  <c r="BE319" i="1"/>
  <c r="BD319" i="1"/>
  <c r="BC319" i="1"/>
  <c r="BB319" i="1"/>
  <c r="BA319" i="1"/>
  <c r="AZ319" i="1"/>
  <c r="AY319" i="1"/>
  <c r="AX319" i="1"/>
  <c r="AW319" i="1"/>
  <c r="AV319" i="1"/>
  <c r="AU319" i="1"/>
  <c r="AT319" i="1"/>
  <c r="AS319" i="1"/>
  <c r="AR319" i="1"/>
  <c r="AQ319" i="1"/>
  <c r="AP319" i="1"/>
  <c r="AO319" i="1"/>
  <c r="AN319" i="1"/>
  <c r="AM319" i="1"/>
  <c r="AL319" i="1"/>
  <c r="BE318" i="1"/>
  <c r="BD318" i="1"/>
  <c r="BC318" i="1"/>
  <c r="BB318" i="1"/>
  <c r="BA318" i="1"/>
  <c r="AZ318" i="1"/>
  <c r="AY318" i="1"/>
  <c r="AX318" i="1"/>
  <c r="AW318" i="1"/>
  <c r="AV318" i="1"/>
  <c r="AU318" i="1"/>
  <c r="AT318" i="1"/>
  <c r="AS318" i="1"/>
  <c r="AR318" i="1"/>
  <c r="AQ318" i="1"/>
  <c r="AP318" i="1"/>
  <c r="AO318" i="1"/>
  <c r="AN318" i="1"/>
  <c r="AM318" i="1"/>
  <c r="AL318" i="1"/>
  <c r="BE317" i="1"/>
  <c r="BD317" i="1"/>
  <c r="BC317" i="1"/>
  <c r="BB317" i="1"/>
  <c r="BA317" i="1"/>
  <c r="AZ317" i="1"/>
  <c r="AY317" i="1"/>
  <c r="AX317" i="1"/>
  <c r="AW317" i="1"/>
  <c r="AV317" i="1"/>
  <c r="AU317" i="1"/>
  <c r="AT317" i="1"/>
  <c r="AS317" i="1"/>
  <c r="AR317" i="1"/>
  <c r="AQ317" i="1"/>
  <c r="AP317" i="1"/>
  <c r="AO317" i="1"/>
  <c r="AN317" i="1"/>
  <c r="AM317" i="1"/>
  <c r="AL317" i="1"/>
  <c r="BE316" i="1"/>
  <c r="BD316" i="1"/>
  <c r="BC316" i="1"/>
  <c r="BB316" i="1"/>
  <c r="BA316" i="1"/>
  <c r="AZ316" i="1"/>
  <c r="AY316" i="1"/>
  <c r="AX316" i="1"/>
  <c r="AW316" i="1"/>
  <c r="AV316" i="1"/>
  <c r="AU316" i="1"/>
  <c r="AT316" i="1"/>
  <c r="AS316" i="1"/>
  <c r="AR316" i="1"/>
  <c r="AQ316" i="1"/>
  <c r="AP316" i="1"/>
  <c r="AO316" i="1"/>
  <c r="AN316" i="1"/>
  <c r="AM316" i="1"/>
  <c r="AL316" i="1"/>
  <c r="BE315" i="1"/>
  <c r="BD315" i="1"/>
  <c r="BC315" i="1"/>
  <c r="BB315" i="1"/>
  <c r="BA315" i="1"/>
  <c r="AZ315" i="1"/>
  <c r="AY315" i="1"/>
  <c r="AX315" i="1"/>
  <c r="AW315" i="1"/>
  <c r="AV315" i="1"/>
  <c r="AU315" i="1"/>
  <c r="AT315" i="1"/>
  <c r="AS315" i="1"/>
  <c r="AR315" i="1"/>
  <c r="AQ315" i="1"/>
  <c r="AP315" i="1"/>
  <c r="AO315" i="1"/>
  <c r="AN315" i="1"/>
  <c r="AM315" i="1"/>
  <c r="AL315" i="1"/>
  <c r="BE314" i="1"/>
  <c r="BD314" i="1"/>
  <c r="BC314" i="1"/>
  <c r="BB314" i="1"/>
  <c r="BA314" i="1"/>
  <c r="AZ314" i="1"/>
  <c r="AY314" i="1"/>
  <c r="AX314" i="1"/>
  <c r="AW314" i="1"/>
  <c r="AV314" i="1"/>
  <c r="AU314" i="1"/>
  <c r="AT314" i="1"/>
  <c r="AS314" i="1"/>
  <c r="AR314" i="1"/>
  <c r="AQ314" i="1"/>
  <c r="AP314" i="1"/>
  <c r="AO314" i="1"/>
  <c r="AN314" i="1"/>
  <c r="AM314" i="1"/>
  <c r="AL314" i="1"/>
  <c r="BE313" i="1"/>
  <c r="BD313" i="1"/>
  <c r="BC313" i="1"/>
  <c r="BB313" i="1"/>
  <c r="BA313" i="1"/>
  <c r="AZ313" i="1"/>
  <c r="AY313" i="1"/>
  <c r="AX313" i="1"/>
  <c r="AW313" i="1"/>
  <c r="AV313" i="1"/>
  <c r="AU313" i="1"/>
  <c r="AT313" i="1"/>
  <c r="AS313" i="1"/>
  <c r="AR313" i="1"/>
  <c r="AQ313" i="1"/>
  <c r="AP313" i="1"/>
  <c r="AO313" i="1"/>
  <c r="AN313" i="1"/>
  <c r="AM313" i="1"/>
  <c r="AL313" i="1"/>
  <c r="BE312" i="1"/>
  <c r="BD312" i="1"/>
  <c r="BC312" i="1"/>
  <c r="BB312" i="1"/>
  <c r="BA312" i="1"/>
  <c r="AZ312" i="1"/>
  <c r="AY312" i="1"/>
  <c r="AX312" i="1"/>
  <c r="AW312" i="1"/>
  <c r="AV312" i="1"/>
  <c r="AU312" i="1"/>
  <c r="AT312" i="1"/>
  <c r="AS312" i="1"/>
  <c r="AR312" i="1"/>
  <c r="AQ312" i="1"/>
  <c r="AP312" i="1"/>
  <c r="AO312" i="1"/>
  <c r="AN312" i="1"/>
  <c r="AM312" i="1"/>
  <c r="AL312" i="1"/>
  <c r="BE311" i="1"/>
  <c r="BD311" i="1"/>
  <c r="BC311" i="1"/>
  <c r="BB311" i="1"/>
  <c r="BA311" i="1"/>
  <c r="AZ311" i="1"/>
  <c r="AY311" i="1"/>
  <c r="AX311" i="1"/>
  <c r="AW311" i="1"/>
  <c r="AV311" i="1"/>
  <c r="AU311" i="1"/>
  <c r="AT311" i="1"/>
  <c r="AS311" i="1"/>
  <c r="AR311" i="1"/>
  <c r="AQ311" i="1"/>
  <c r="AP311" i="1"/>
  <c r="AO311" i="1"/>
  <c r="AN311" i="1"/>
  <c r="AM311" i="1"/>
  <c r="AL311" i="1"/>
  <c r="BE310" i="1"/>
  <c r="BD310" i="1"/>
  <c r="BC310" i="1"/>
  <c r="BB310" i="1"/>
  <c r="BA310" i="1"/>
  <c r="AZ310" i="1"/>
  <c r="AY310" i="1"/>
  <c r="AX310" i="1"/>
  <c r="AW310" i="1"/>
  <c r="AV310" i="1"/>
  <c r="AU310" i="1"/>
  <c r="AT310" i="1"/>
  <c r="AS310" i="1"/>
  <c r="AR310" i="1"/>
  <c r="AQ310" i="1"/>
  <c r="AP310" i="1"/>
  <c r="AO310" i="1"/>
  <c r="AN310" i="1"/>
  <c r="AM310" i="1"/>
  <c r="AL310" i="1"/>
  <c r="BE309" i="1"/>
  <c r="BD309" i="1"/>
  <c r="BC309" i="1"/>
  <c r="BB309" i="1"/>
  <c r="BA309" i="1"/>
  <c r="AZ309" i="1"/>
  <c r="AY309" i="1"/>
  <c r="AX309" i="1"/>
  <c r="AW309" i="1"/>
  <c r="AV309" i="1"/>
  <c r="AU309" i="1"/>
  <c r="AT309" i="1"/>
  <c r="AS309" i="1"/>
  <c r="AR309" i="1"/>
  <c r="AQ309" i="1"/>
  <c r="AP309" i="1"/>
  <c r="AO309" i="1"/>
  <c r="AN309" i="1"/>
  <c r="AM309" i="1"/>
  <c r="AL309" i="1"/>
  <c r="BE308" i="1"/>
  <c r="BD308" i="1"/>
  <c r="BC308" i="1"/>
  <c r="BB308" i="1"/>
  <c r="BA308" i="1"/>
  <c r="AZ308" i="1"/>
  <c r="AY308" i="1"/>
  <c r="AX308" i="1"/>
  <c r="AW308" i="1"/>
  <c r="AV308" i="1"/>
  <c r="AU308" i="1"/>
  <c r="AT308" i="1"/>
  <c r="AS308" i="1"/>
  <c r="AR308" i="1"/>
  <c r="AQ308" i="1"/>
  <c r="AP308" i="1"/>
  <c r="AO308" i="1"/>
  <c r="AN308" i="1"/>
  <c r="AM308" i="1"/>
  <c r="AL308" i="1"/>
  <c r="BE307" i="1"/>
  <c r="BD307" i="1"/>
  <c r="BC307" i="1"/>
  <c r="BB307" i="1"/>
  <c r="BA307" i="1"/>
  <c r="AZ307" i="1"/>
  <c r="AY307" i="1"/>
  <c r="AX307" i="1"/>
  <c r="AW307" i="1"/>
  <c r="AV307" i="1"/>
  <c r="AU307" i="1"/>
  <c r="AT307" i="1"/>
  <c r="AS307" i="1"/>
  <c r="AR307" i="1"/>
  <c r="AQ307" i="1"/>
  <c r="AP307" i="1"/>
  <c r="AO307" i="1"/>
  <c r="AN307" i="1"/>
  <c r="AM307" i="1"/>
  <c r="AL307" i="1"/>
  <c r="BE306" i="1"/>
  <c r="BD306" i="1"/>
  <c r="BC306" i="1"/>
  <c r="BB306" i="1"/>
  <c r="BA306" i="1"/>
  <c r="AZ306" i="1"/>
  <c r="AY306" i="1"/>
  <c r="AX306" i="1"/>
  <c r="AW306" i="1"/>
  <c r="AV306" i="1"/>
  <c r="AU306" i="1"/>
  <c r="AT306" i="1"/>
  <c r="AS306" i="1"/>
  <c r="AR306" i="1"/>
  <c r="AQ306" i="1"/>
  <c r="AP306" i="1"/>
  <c r="AO306" i="1"/>
  <c r="AN306" i="1"/>
  <c r="AM306" i="1"/>
  <c r="AL306" i="1"/>
  <c r="BE305" i="1"/>
  <c r="BD305" i="1"/>
  <c r="BC305" i="1"/>
  <c r="BB305" i="1"/>
  <c r="BA305" i="1"/>
  <c r="AZ305" i="1"/>
  <c r="AY305" i="1"/>
  <c r="AX305" i="1"/>
  <c r="AW305" i="1"/>
  <c r="AV305" i="1"/>
  <c r="AU305" i="1"/>
  <c r="AT305" i="1"/>
  <c r="AS305" i="1"/>
  <c r="AR305" i="1"/>
  <c r="AQ305" i="1"/>
  <c r="AP305" i="1"/>
  <c r="AO305" i="1"/>
  <c r="AN305" i="1"/>
  <c r="AM305" i="1"/>
  <c r="AL305" i="1"/>
  <c r="BE304" i="1"/>
  <c r="BD304" i="1"/>
  <c r="BC304" i="1"/>
  <c r="BB304" i="1"/>
  <c r="BA304" i="1"/>
  <c r="AZ304" i="1"/>
  <c r="AY304" i="1"/>
  <c r="AX304" i="1"/>
  <c r="AW304" i="1"/>
  <c r="AV304" i="1"/>
  <c r="AU304" i="1"/>
  <c r="AT304" i="1"/>
  <c r="AS304" i="1"/>
  <c r="AR304" i="1"/>
  <c r="AQ304" i="1"/>
  <c r="AP304" i="1"/>
  <c r="AO304" i="1"/>
  <c r="AN304" i="1"/>
  <c r="AM304" i="1"/>
  <c r="AL304" i="1"/>
  <c r="BE303" i="1"/>
  <c r="BD303" i="1"/>
  <c r="BC303" i="1"/>
  <c r="BB303" i="1"/>
  <c r="BA303" i="1"/>
  <c r="AZ303" i="1"/>
  <c r="AY303" i="1"/>
  <c r="AX303" i="1"/>
  <c r="AW303" i="1"/>
  <c r="AV303" i="1"/>
  <c r="AU303" i="1"/>
  <c r="AT303" i="1"/>
  <c r="AS303" i="1"/>
  <c r="AR303" i="1"/>
  <c r="AQ303" i="1"/>
  <c r="AP303" i="1"/>
  <c r="AO303" i="1"/>
  <c r="AN303" i="1"/>
  <c r="AM303" i="1"/>
  <c r="AL303" i="1"/>
  <c r="BE302" i="1"/>
  <c r="BD302" i="1"/>
  <c r="BC302" i="1"/>
  <c r="BB302" i="1"/>
  <c r="BA302" i="1"/>
  <c r="AZ302" i="1"/>
  <c r="AY302" i="1"/>
  <c r="AX302" i="1"/>
  <c r="AW302" i="1"/>
  <c r="AV302" i="1"/>
  <c r="AU302" i="1"/>
  <c r="AT302" i="1"/>
  <c r="AS302" i="1"/>
  <c r="AR302" i="1"/>
  <c r="AQ302" i="1"/>
  <c r="AP302" i="1"/>
  <c r="AO302" i="1"/>
  <c r="AN302" i="1"/>
  <c r="AM302" i="1"/>
  <c r="AL302" i="1"/>
  <c r="BE301" i="1"/>
  <c r="BD301" i="1"/>
  <c r="BC301" i="1"/>
  <c r="BB301" i="1"/>
  <c r="BA301" i="1"/>
  <c r="AZ301" i="1"/>
  <c r="AY301" i="1"/>
  <c r="AX301" i="1"/>
  <c r="AW301" i="1"/>
  <c r="AV301" i="1"/>
  <c r="AU301" i="1"/>
  <c r="AT301" i="1"/>
  <c r="AS301" i="1"/>
  <c r="AR301" i="1"/>
  <c r="AQ301" i="1"/>
  <c r="AP301" i="1"/>
  <c r="AO301" i="1"/>
  <c r="AN301" i="1"/>
  <c r="AM301" i="1"/>
  <c r="AL301" i="1"/>
  <c r="BE300" i="1"/>
  <c r="BD300" i="1"/>
  <c r="BC300" i="1"/>
  <c r="BB300" i="1"/>
  <c r="BA300" i="1"/>
  <c r="AZ300" i="1"/>
  <c r="AY300" i="1"/>
  <c r="AX300" i="1"/>
  <c r="AW300" i="1"/>
  <c r="AV300" i="1"/>
  <c r="AU300" i="1"/>
  <c r="AT300" i="1"/>
  <c r="AS300" i="1"/>
  <c r="AR300" i="1"/>
  <c r="AQ300" i="1"/>
  <c r="AP300" i="1"/>
  <c r="AO300" i="1"/>
  <c r="AN300" i="1"/>
  <c r="AM300" i="1"/>
  <c r="AL300" i="1"/>
  <c r="BE299" i="1"/>
  <c r="BD299" i="1"/>
  <c r="BC299" i="1"/>
  <c r="BB299" i="1"/>
  <c r="BA299" i="1"/>
  <c r="AZ299" i="1"/>
  <c r="AY299" i="1"/>
  <c r="AX299" i="1"/>
  <c r="AW299" i="1"/>
  <c r="AV299" i="1"/>
  <c r="AU299" i="1"/>
  <c r="AT299" i="1"/>
  <c r="AS299" i="1"/>
  <c r="AR299" i="1"/>
  <c r="AQ299" i="1"/>
  <c r="AP299" i="1"/>
  <c r="AO299" i="1"/>
  <c r="AN299" i="1"/>
  <c r="AM299" i="1"/>
  <c r="AL299" i="1"/>
  <c r="BE298" i="1"/>
  <c r="BD298" i="1"/>
  <c r="BC298" i="1"/>
  <c r="BB298" i="1"/>
  <c r="BA298" i="1"/>
  <c r="AZ298" i="1"/>
  <c r="AY298" i="1"/>
  <c r="AX298" i="1"/>
  <c r="AW298" i="1"/>
  <c r="AV298" i="1"/>
  <c r="AU298" i="1"/>
  <c r="AT298" i="1"/>
  <c r="AS298" i="1"/>
  <c r="AR298" i="1"/>
  <c r="AQ298" i="1"/>
  <c r="AP298" i="1"/>
  <c r="AO298" i="1"/>
  <c r="AN298" i="1"/>
  <c r="AM298" i="1"/>
  <c r="AL298" i="1"/>
  <c r="BE297" i="1"/>
  <c r="BD297" i="1"/>
  <c r="BC297" i="1"/>
  <c r="BB297" i="1"/>
  <c r="BA297" i="1"/>
  <c r="AZ297" i="1"/>
  <c r="AY297" i="1"/>
  <c r="AX297" i="1"/>
  <c r="AW297" i="1"/>
  <c r="AV297" i="1"/>
  <c r="AU297" i="1"/>
  <c r="AT297" i="1"/>
  <c r="AS297" i="1"/>
  <c r="AR297" i="1"/>
  <c r="AQ297" i="1"/>
  <c r="AP297" i="1"/>
  <c r="AO297" i="1"/>
  <c r="AN297" i="1"/>
  <c r="AM297" i="1"/>
  <c r="AL297" i="1"/>
  <c r="BE296" i="1"/>
  <c r="BD296" i="1"/>
  <c r="BC296" i="1"/>
  <c r="BB296" i="1"/>
  <c r="BA296" i="1"/>
  <c r="AZ296" i="1"/>
  <c r="AY296" i="1"/>
  <c r="AX296" i="1"/>
  <c r="AW296" i="1"/>
  <c r="AV296" i="1"/>
  <c r="AU296" i="1"/>
  <c r="AT296" i="1"/>
  <c r="AS296" i="1"/>
  <c r="AR296" i="1"/>
  <c r="AQ296" i="1"/>
  <c r="AP296" i="1"/>
  <c r="AO296" i="1"/>
  <c r="AN296" i="1"/>
  <c r="AM296" i="1"/>
  <c r="AL296" i="1"/>
  <c r="BE295" i="1"/>
  <c r="BD295" i="1"/>
  <c r="BC295" i="1"/>
  <c r="BB295" i="1"/>
  <c r="BA295" i="1"/>
  <c r="AZ295" i="1"/>
  <c r="AY295" i="1"/>
  <c r="AX295" i="1"/>
  <c r="AW295" i="1"/>
  <c r="AV295" i="1"/>
  <c r="AU295" i="1"/>
  <c r="AT295" i="1"/>
  <c r="AS295" i="1"/>
  <c r="AR295" i="1"/>
  <c r="AQ295" i="1"/>
  <c r="AP295" i="1"/>
  <c r="AO295" i="1"/>
  <c r="AN295" i="1"/>
  <c r="AM295" i="1"/>
  <c r="AL295" i="1"/>
  <c r="BE294" i="1"/>
  <c r="BD294" i="1"/>
  <c r="BC294" i="1"/>
  <c r="BB294" i="1"/>
  <c r="BA294" i="1"/>
  <c r="AZ294" i="1"/>
  <c r="AY294" i="1"/>
  <c r="AX294" i="1"/>
  <c r="AW294" i="1"/>
  <c r="AV294" i="1"/>
  <c r="AU294" i="1"/>
  <c r="AT294" i="1"/>
  <c r="AS294" i="1"/>
  <c r="AR294" i="1"/>
  <c r="AQ294" i="1"/>
  <c r="AP294" i="1"/>
  <c r="AO294" i="1"/>
  <c r="AN294" i="1"/>
  <c r="AM294" i="1"/>
  <c r="AL294" i="1"/>
  <c r="BE293" i="1"/>
  <c r="BD293" i="1"/>
  <c r="BC293" i="1"/>
  <c r="BB293" i="1"/>
  <c r="BA293" i="1"/>
  <c r="AZ293" i="1"/>
  <c r="AY293" i="1"/>
  <c r="AX293" i="1"/>
  <c r="AW293" i="1"/>
  <c r="AV293" i="1"/>
  <c r="AU293" i="1"/>
  <c r="AT293" i="1"/>
  <c r="AS293" i="1"/>
  <c r="AR293" i="1"/>
  <c r="AQ293" i="1"/>
  <c r="AP293" i="1"/>
  <c r="AO293" i="1"/>
  <c r="AN293" i="1"/>
  <c r="AM293" i="1"/>
  <c r="AL293" i="1"/>
  <c r="BE292" i="1"/>
  <c r="BD292" i="1"/>
  <c r="BC292" i="1"/>
  <c r="BB292" i="1"/>
  <c r="BA292" i="1"/>
  <c r="AZ292" i="1"/>
  <c r="AY292" i="1"/>
  <c r="AX292" i="1"/>
  <c r="AW292" i="1"/>
  <c r="AV292" i="1"/>
  <c r="AU292" i="1"/>
  <c r="AT292" i="1"/>
  <c r="AS292" i="1"/>
  <c r="AR292" i="1"/>
  <c r="AQ292" i="1"/>
  <c r="AP292" i="1"/>
  <c r="AO292" i="1"/>
  <c r="AN292" i="1"/>
  <c r="AM292" i="1"/>
  <c r="AL292" i="1"/>
  <c r="BE291" i="1"/>
  <c r="BD291" i="1"/>
  <c r="BC291" i="1"/>
  <c r="BB291" i="1"/>
  <c r="BA291" i="1"/>
  <c r="AZ291" i="1"/>
  <c r="AY291" i="1"/>
  <c r="AX291" i="1"/>
  <c r="AW291" i="1"/>
  <c r="AV291" i="1"/>
  <c r="AU291" i="1"/>
  <c r="AT291" i="1"/>
  <c r="AS291" i="1"/>
  <c r="AR291" i="1"/>
  <c r="AQ291" i="1"/>
  <c r="AP291" i="1"/>
  <c r="AO291" i="1"/>
  <c r="AN291" i="1"/>
  <c r="AM291" i="1"/>
  <c r="AL291" i="1"/>
  <c r="BE290" i="1"/>
  <c r="BD290" i="1"/>
  <c r="BC290" i="1"/>
  <c r="BB290" i="1"/>
  <c r="BA290" i="1"/>
  <c r="AZ290" i="1"/>
  <c r="AY290" i="1"/>
  <c r="AX290" i="1"/>
  <c r="AW290" i="1"/>
  <c r="AV290" i="1"/>
  <c r="AU290" i="1"/>
  <c r="AT290" i="1"/>
  <c r="AS290" i="1"/>
  <c r="AR290" i="1"/>
  <c r="AQ290" i="1"/>
  <c r="AP290" i="1"/>
  <c r="AO290" i="1"/>
  <c r="AN290" i="1"/>
  <c r="AM290" i="1"/>
  <c r="AL290" i="1"/>
  <c r="BE289" i="1"/>
  <c r="BD289" i="1"/>
  <c r="BC289" i="1"/>
  <c r="BB289" i="1"/>
  <c r="BA289" i="1"/>
  <c r="AZ289" i="1"/>
  <c r="AY289" i="1"/>
  <c r="AX289" i="1"/>
  <c r="AW289" i="1"/>
  <c r="AV289" i="1"/>
  <c r="AU289" i="1"/>
  <c r="AT289" i="1"/>
  <c r="AS289" i="1"/>
  <c r="AR289" i="1"/>
  <c r="AQ289" i="1"/>
  <c r="AP289" i="1"/>
  <c r="AO289" i="1"/>
  <c r="AN289" i="1"/>
  <c r="AM289" i="1"/>
  <c r="AL289" i="1"/>
  <c r="BE288" i="1"/>
  <c r="BD288" i="1"/>
  <c r="BC288" i="1"/>
  <c r="BB288" i="1"/>
  <c r="BA288" i="1"/>
  <c r="AZ288" i="1"/>
  <c r="AY288" i="1"/>
  <c r="AX288" i="1"/>
  <c r="AW288" i="1"/>
  <c r="AV288" i="1"/>
  <c r="AU288" i="1"/>
  <c r="AT288" i="1"/>
  <c r="AS288" i="1"/>
  <c r="AR288" i="1"/>
  <c r="AQ288" i="1"/>
  <c r="AP288" i="1"/>
  <c r="AO288" i="1"/>
  <c r="AN288" i="1"/>
  <c r="AM288" i="1"/>
  <c r="AL288" i="1"/>
  <c r="BE287" i="1"/>
  <c r="BD287" i="1"/>
  <c r="BC287" i="1"/>
  <c r="BB287" i="1"/>
  <c r="BA287" i="1"/>
  <c r="AZ287" i="1"/>
  <c r="AY287" i="1"/>
  <c r="AX287" i="1"/>
  <c r="AW287" i="1"/>
  <c r="AV287" i="1"/>
  <c r="AU287" i="1"/>
  <c r="AT287" i="1"/>
  <c r="AS287" i="1"/>
  <c r="AR287" i="1"/>
  <c r="AQ287" i="1"/>
  <c r="AP287" i="1"/>
  <c r="AO287" i="1"/>
  <c r="AN287" i="1"/>
  <c r="AM287" i="1"/>
  <c r="AL287" i="1"/>
  <c r="BE286" i="1"/>
  <c r="BD286" i="1"/>
  <c r="BC286" i="1"/>
  <c r="BB286" i="1"/>
  <c r="BA286" i="1"/>
  <c r="AZ286" i="1"/>
  <c r="AY286" i="1"/>
  <c r="AX286" i="1"/>
  <c r="AW286" i="1"/>
  <c r="AV286" i="1"/>
  <c r="AU286" i="1"/>
  <c r="AT286" i="1"/>
  <c r="AS286" i="1"/>
  <c r="AR286" i="1"/>
  <c r="AQ286" i="1"/>
  <c r="AP286" i="1"/>
  <c r="AO286" i="1"/>
  <c r="AN286" i="1"/>
  <c r="AM286" i="1"/>
  <c r="AL286" i="1"/>
  <c r="BE285" i="1"/>
  <c r="BD285" i="1"/>
  <c r="BC285" i="1"/>
  <c r="BB285" i="1"/>
  <c r="BA285" i="1"/>
  <c r="AZ285" i="1"/>
  <c r="AY285" i="1"/>
  <c r="AX285" i="1"/>
  <c r="AW285" i="1"/>
  <c r="AV285" i="1"/>
  <c r="AU285" i="1"/>
  <c r="AT285" i="1"/>
  <c r="AS285" i="1"/>
  <c r="AR285" i="1"/>
  <c r="AQ285" i="1"/>
  <c r="AP285" i="1"/>
  <c r="AO285" i="1"/>
  <c r="AN285" i="1"/>
  <c r="AM285" i="1"/>
  <c r="AL285" i="1"/>
  <c r="BE284" i="1"/>
  <c r="BD284" i="1"/>
  <c r="BC284" i="1"/>
  <c r="BB284" i="1"/>
  <c r="BA284" i="1"/>
  <c r="AZ284" i="1"/>
  <c r="AY284" i="1"/>
  <c r="AX284" i="1"/>
  <c r="AW284" i="1"/>
  <c r="AV284" i="1"/>
  <c r="AU284" i="1"/>
  <c r="AT284" i="1"/>
  <c r="AS284" i="1"/>
  <c r="AR284" i="1"/>
  <c r="AQ284" i="1"/>
  <c r="AP284" i="1"/>
  <c r="AO284" i="1"/>
  <c r="AN284" i="1"/>
  <c r="AM284" i="1"/>
  <c r="AL284" i="1"/>
  <c r="BE283" i="1"/>
  <c r="BD283" i="1"/>
  <c r="BC283" i="1"/>
  <c r="BB283" i="1"/>
  <c r="BA283" i="1"/>
  <c r="AZ283" i="1"/>
  <c r="AY283" i="1"/>
  <c r="AX283" i="1"/>
  <c r="AW283" i="1"/>
  <c r="AV283" i="1"/>
  <c r="AU283" i="1"/>
  <c r="AT283" i="1"/>
  <c r="AS283" i="1"/>
  <c r="AR283" i="1"/>
  <c r="AQ283" i="1"/>
  <c r="AP283" i="1"/>
  <c r="AO283" i="1"/>
  <c r="AN283" i="1"/>
  <c r="AM283" i="1"/>
  <c r="AL283" i="1"/>
  <c r="BE282" i="1"/>
  <c r="BD282" i="1"/>
  <c r="BC282" i="1"/>
  <c r="BB282" i="1"/>
  <c r="BA282" i="1"/>
  <c r="AZ282" i="1"/>
  <c r="AY282" i="1"/>
  <c r="AX282" i="1"/>
  <c r="AW282" i="1"/>
  <c r="AV282" i="1"/>
  <c r="AU282" i="1"/>
  <c r="AT282" i="1"/>
  <c r="AS282" i="1"/>
  <c r="AR282" i="1"/>
  <c r="AQ282" i="1"/>
  <c r="AP282" i="1"/>
  <c r="AO282" i="1"/>
  <c r="AN282" i="1"/>
  <c r="AM282" i="1"/>
  <c r="AL282" i="1"/>
  <c r="BE281" i="1"/>
  <c r="BD281" i="1"/>
  <c r="BC281" i="1"/>
  <c r="BB281" i="1"/>
  <c r="BA281" i="1"/>
  <c r="AZ281" i="1"/>
  <c r="AY281" i="1"/>
  <c r="AX281" i="1"/>
  <c r="AW281" i="1"/>
  <c r="AV281" i="1"/>
  <c r="AU281" i="1"/>
  <c r="AT281" i="1"/>
  <c r="AS281" i="1"/>
  <c r="AR281" i="1"/>
  <c r="AQ281" i="1"/>
  <c r="AP281" i="1"/>
  <c r="AO281" i="1"/>
  <c r="AN281" i="1"/>
  <c r="AM281" i="1"/>
  <c r="AL281" i="1"/>
  <c r="BE280" i="1"/>
  <c r="BD280" i="1"/>
  <c r="BC280" i="1"/>
  <c r="BB280" i="1"/>
  <c r="BA280" i="1"/>
  <c r="AZ280" i="1"/>
  <c r="AY280" i="1"/>
  <c r="AX280" i="1"/>
  <c r="AW280" i="1"/>
  <c r="AV280" i="1"/>
  <c r="AU280" i="1"/>
  <c r="AT280" i="1"/>
  <c r="AS280" i="1"/>
  <c r="AR280" i="1"/>
  <c r="AQ280" i="1"/>
  <c r="AP280" i="1"/>
  <c r="AO280" i="1"/>
  <c r="AN280" i="1"/>
  <c r="AM280" i="1"/>
  <c r="AL280" i="1"/>
  <c r="BE279" i="1"/>
  <c r="BD279" i="1"/>
  <c r="BC279" i="1"/>
  <c r="BB279" i="1"/>
  <c r="BA279" i="1"/>
  <c r="AZ279" i="1"/>
  <c r="AY279" i="1"/>
  <c r="AX279" i="1"/>
  <c r="AW279" i="1"/>
  <c r="AV279" i="1"/>
  <c r="AU279" i="1"/>
  <c r="AT279" i="1"/>
  <c r="AS279" i="1"/>
  <c r="AR279" i="1"/>
  <c r="AQ279" i="1"/>
  <c r="AP279" i="1"/>
  <c r="AO279" i="1"/>
  <c r="AN279" i="1"/>
  <c r="AM279" i="1"/>
  <c r="AL279" i="1"/>
  <c r="BE278" i="1"/>
  <c r="BD278" i="1"/>
  <c r="BC278" i="1"/>
  <c r="BB278" i="1"/>
  <c r="BA278" i="1"/>
  <c r="AZ278" i="1"/>
  <c r="AY278" i="1"/>
  <c r="AX278" i="1"/>
  <c r="AW278" i="1"/>
  <c r="AV278" i="1"/>
  <c r="AU278" i="1"/>
  <c r="AT278" i="1"/>
  <c r="AS278" i="1"/>
  <c r="AR278" i="1"/>
  <c r="AQ278" i="1"/>
  <c r="AP278" i="1"/>
  <c r="AO278" i="1"/>
  <c r="AN278" i="1"/>
  <c r="AM278" i="1"/>
  <c r="AL278" i="1"/>
  <c r="BE277" i="1"/>
  <c r="BD277" i="1"/>
  <c r="BC277" i="1"/>
  <c r="BB277" i="1"/>
  <c r="BA277" i="1"/>
  <c r="AZ277" i="1"/>
  <c r="AY277" i="1"/>
  <c r="AX277" i="1"/>
  <c r="AW277" i="1"/>
  <c r="AV277" i="1"/>
  <c r="AU277" i="1"/>
  <c r="AT277" i="1"/>
  <c r="AS277" i="1"/>
  <c r="AR277" i="1"/>
  <c r="AQ277" i="1"/>
  <c r="AP277" i="1"/>
  <c r="AO277" i="1"/>
  <c r="AN277" i="1"/>
  <c r="AM277" i="1"/>
  <c r="AL277" i="1"/>
  <c r="BE276" i="1"/>
  <c r="BD276" i="1"/>
  <c r="BC276" i="1"/>
  <c r="BB276" i="1"/>
  <c r="BA276" i="1"/>
  <c r="AZ276" i="1"/>
  <c r="AY276" i="1"/>
  <c r="AX276" i="1"/>
  <c r="AW276" i="1"/>
  <c r="AV276" i="1"/>
  <c r="AU276" i="1"/>
  <c r="AT276" i="1"/>
  <c r="AS276" i="1"/>
  <c r="AR276" i="1"/>
  <c r="AQ276" i="1"/>
  <c r="AP276" i="1"/>
  <c r="AO276" i="1"/>
  <c r="AN276" i="1"/>
  <c r="AM276" i="1"/>
  <c r="AL276" i="1"/>
  <c r="BE275" i="1"/>
  <c r="BD275" i="1"/>
  <c r="BC275" i="1"/>
  <c r="BB275" i="1"/>
  <c r="BA275" i="1"/>
  <c r="AZ275" i="1"/>
  <c r="AY275" i="1"/>
  <c r="AX275" i="1"/>
  <c r="AW275" i="1"/>
  <c r="AV275" i="1"/>
  <c r="AU275" i="1"/>
  <c r="AT275" i="1"/>
  <c r="AS275" i="1"/>
  <c r="AR275" i="1"/>
  <c r="AQ275" i="1"/>
  <c r="AP275" i="1"/>
  <c r="AO275" i="1"/>
  <c r="AN275" i="1"/>
  <c r="AM275" i="1"/>
  <c r="AL275" i="1"/>
  <c r="BE274" i="1"/>
  <c r="BD274" i="1"/>
  <c r="BC274" i="1"/>
  <c r="BB274" i="1"/>
  <c r="BA274" i="1"/>
  <c r="AZ274" i="1"/>
  <c r="AY274" i="1"/>
  <c r="AX274" i="1"/>
  <c r="AW274" i="1"/>
  <c r="AV274" i="1"/>
  <c r="AU274" i="1"/>
  <c r="AT274" i="1"/>
  <c r="AS274" i="1"/>
  <c r="AR274" i="1"/>
  <c r="AQ274" i="1"/>
  <c r="AP274" i="1"/>
  <c r="AO274" i="1"/>
  <c r="AN274" i="1"/>
  <c r="AM274" i="1"/>
  <c r="AL274" i="1"/>
  <c r="BE273" i="1"/>
  <c r="BD273" i="1"/>
  <c r="BC273" i="1"/>
  <c r="BB273" i="1"/>
  <c r="BA273" i="1"/>
  <c r="AZ273" i="1"/>
  <c r="AY273" i="1"/>
  <c r="AX273" i="1"/>
  <c r="AW273" i="1"/>
  <c r="AV273" i="1"/>
  <c r="AU273" i="1"/>
  <c r="AT273" i="1"/>
  <c r="AS273" i="1"/>
  <c r="AR273" i="1"/>
  <c r="AQ273" i="1"/>
  <c r="AP273" i="1"/>
  <c r="AO273" i="1"/>
  <c r="AN273" i="1"/>
  <c r="AM273" i="1"/>
  <c r="AL273" i="1"/>
  <c r="BE272" i="1"/>
  <c r="BD272" i="1"/>
  <c r="BC272" i="1"/>
  <c r="BB272" i="1"/>
  <c r="BA272" i="1"/>
  <c r="AZ272" i="1"/>
  <c r="AY272" i="1"/>
  <c r="AX272" i="1"/>
  <c r="AW272" i="1"/>
  <c r="AV272" i="1"/>
  <c r="AU272" i="1"/>
  <c r="AT272" i="1"/>
  <c r="AS272" i="1"/>
  <c r="AR272" i="1"/>
  <c r="AQ272" i="1"/>
  <c r="AP272" i="1"/>
  <c r="AO272" i="1"/>
  <c r="AN272" i="1"/>
  <c r="AM272" i="1"/>
  <c r="AL272" i="1"/>
  <c r="BE271" i="1"/>
  <c r="BD271" i="1"/>
  <c r="BC271" i="1"/>
  <c r="BB271" i="1"/>
  <c r="BA271" i="1"/>
  <c r="AZ271" i="1"/>
  <c r="AY271" i="1"/>
  <c r="AX271" i="1"/>
  <c r="AW271" i="1"/>
  <c r="AV271" i="1"/>
  <c r="AU271" i="1"/>
  <c r="AT271" i="1"/>
  <c r="AS271" i="1"/>
  <c r="AR271" i="1"/>
  <c r="AQ271" i="1"/>
  <c r="AP271" i="1"/>
  <c r="AO271" i="1"/>
  <c r="AN271" i="1"/>
  <c r="AM271" i="1"/>
  <c r="AL271" i="1"/>
  <c r="BE270" i="1"/>
  <c r="BD270" i="1"/>
  <c r="BC270" i="1"/>
  <c r="BB270" i="1"/>
  <c r="BA270" i="1"/>
  <c r="AZ270" i="1"/>
  <c r="AY270" i="1"/>
  <c r="AX270" i="1"/>
  <c r="AW270" i="1"/>
  <c r="AV270" i="1"/>
  <c r="AU270" i="1"/>
  <c r="AT270" i="1"/>
  <c r="AS270" i="1"/>
  <c r="AR270" i="1"/>
  <c r="AQ270" i="1"/>
  <c r="AP270" i="1"/>
  <c r="AO270" i="1"/>
  <c r="AN270" i="1"/>
  <c r="AM270" i="1"/>
  <c r="AL270" i="1"/>
  <c r="BE269" i="1"/>
  <c r="BD269" i="1"/>
  <c r="BC269" i="1"/>
  <c r="BB269" i="1"/>
  <c r="BA269" i="1"/>
  <c r="AZ269" i="1"/>
  <c r="AY269" i="1"/>
  <c r="AX269" i="1"/>
  <c r="AW269" i="1"/>
  <c r="AV269" i="1"/>
  <c r="AU269" i="1"/>
  <c r="AT269" i="1"/>
  <c r="AS269" i="1"/>
  <c r="AR269" i="1"/>
  <c r="AQ269" i="1"/>
  <c r="AP269" i="1"/>
  <c r="AO269" i="1"/>
  <c r="AN269" i="1"/>
  <c r="AM269" i="1"/>
  <c r="AL269" i="1"/>
  <c r="BE268" i="1"/>
  <c r="BD268" i="1"/>
  <c r="BC268" i="1"/>
  <c r="BB268" i="1"/>
  <c r="BA268" i="1"/>
  <c r="AZ268" i="1"/>
  <c r="AY268" i="1"/>
  <c r="AX268" i="1"/>
  <c r="AW268" i="1"/>
  <c r="AV268" i="1"/>
  <c r="AU268" i="1"/>
  <c r="AT268" i="1"/>
  <c r="AS268" i="1"/>
  <c r="AR268" i="1"/>
  <c r="AQ268" i="1"/>
  <c r="AP268" i="1"/>
  <c r="AO268" i="1"/>
  <c r="AN268" i="1"/>
  <c r="AM268" i="1"/>
  <c r="AL268" i="1"/>
  <c r="BE267" i="1"/>
  <c r="BD267" i="1"/>
  <c r="BC267" i="1"/>
  <c r="BB267" i="1"/>
  <c r="BA267" i="1"/>
  <c r="AZ267" i="1"/>
  <c r="AY267" i="1"/>
  <c r="AX267" i="1"/>
  <c r="AW267" i="1"/>
  <c r="AV267" i="1"/>
  <c r="AU267" i="1"/>
  <c r="AT267" i="1"/>
  <c r="AS267" i="1"/>
  <c r="AR267" i="1"/>
  <c r="AQ267" i="1"/>
  <c r="AP267" i="1"/>
  <c r="AO267" i="1"/>
  <c r="AN267" i="1"/>
  <c r="AM267" i="1"/>
  <c r="AL267" i="1"/>
  <c r="BE266" i="1"/>
  <c r="BD266" i="1"/>
  <c r="BC266" i="1"/>
  <c r="BB266" i="1"/>
  <c r="BA266" i="1"/>
  <c r="AZ266" i="1"/>
  <c r="AY266" i="1"/>
  <c r="AX266" i="1"/>
  <c r="AW266" i="1"/>
  <c r="AV266" i="1"/>
  <c r="AU266" i="1"/>
  <c r="AT266" i="1"/>
  <c r="AS266" i="1"/>
  <c r="AR266" i="1"/>
  <c r="AQ266" i="1"/>
  <c r="AP266" i="1"/>
  <c r="AO266" i="1"/>
  <c r="AN266" i="1"/>
  <c r="AM266" i="1"/>
  <c r="AL266" i="1"/>
  <c r="BE265" i="1"/>
  <c r="BD265" i="1"/>
  <c r="BC265" i="1"/>
  <c r="BB265" i="1"/>
  <c r="BA265" i="1"/>
  <c r="AZ265" i="1"/>
  <c r="AY265" i="1"/>
  <c r="AX265" i="1"/>
  <c r="AW265" i="1"/>
  <c r="AV265" i="1"/>
  <c r="AU265" i="1"/>
  <c r="AT265" i="1"/>
  <c r="AS265" i="1"/>
  <c r="AR265" i="1"/>
  <c r="AQ265" i="1"/>
  <c r="AP265" i="1"/>
  <c r="AO265" i="1"/>
  <c r="AN265" i="1"/>
  <c r="AM265" i="1"/>
  <c r="AL265" i="1"/>
  <c r="BE264" i="1"/>
  <c r="BD264" i="1"/>
  <c r="BC264" i="1"/>
  <c r="BB264" i="1"/>
  <c r="BA264" i="1"/>
  <c r="AZ264" i="1"/>
  <c r="AY264" i="1"/>
  <c r="AX264" i="1"/>
  <c r="AW264" i="1"/>
  <c r="AV264" i="1"/>
  <c r="AU264" i="1"/>
  <c r="AT264" i="1"/>
  <c r="AS264" i="1"/>
  <c r="AR264" i="1"/>
  <c r="AQ264" i="1"/>
  <c r="AP264" i="1"/>
  <c r="AO264" i="1"/>
  <c r="AN264" i="1"/>
  <c r="AM264" i="1"/>
  <c r="AL264" i="1"/>
  <c r="BE263" i="1"/>
  <c r="BD263" i="1"/>
  <c r="BC263" i="1"/>
  <c r="BB263" i="1"/>
  <c r="BA263" i="1"/>
  <c r="AZ263" i="1"/>
  <c r="AY263" i="1"/>
  <c r="AX263" i="1"/>
  <c r="AW263" i="1"/>
  <c r="AV263" i="1"/>
  <c r="AU263" i="1"/>
  <c r="AT263" i="1"/>
  <c r="AS263" i="1"/>
  <c r="AR263" i="1"/>
  <c r="AQ263" i="1"/>
  <c r="AP263" i="1"/>
  <c r="AO263" i="1"/>
  <c r="AN263" i="1"/>
  <c r="AM263" i="1"/>
  <c r="AL263" i="1"/>
  <c r="BE262" i="1"/>
  <c r="BD262" i="1"/>
  <c r="BC262" i="1"/>
  <c r="BB262" i="1"/>
  <c r="BA262" i="1"/>
  <c r="AZ262" i="1"/>
  <c r="AY262" i="1"/>
  <c r="AX262" i="1"/>
  <c r="AW262" i="1"/>
  <c r="AV262" i="1"/>
  <c r="AU262" i="1"/>
  <c r="AT262" i="1"/>
  <c r="AS262" i="1"/>
  <c r="AR262" i="1"/>
  <c r="AQ262" i="1"/>
  <c r="AP262" i="1"/>
  <c r="AO262" i="1"/>
  <c r="AN262" i="1"/>
  <c r="AM262" i="1"/>
  <c r="AL262" i="1"/>
  <c r="BE261" i="1"/>
  <c r="BD261" i="1"/>
  <c r="BC261" i="1"/>
  <c r="BB261" i="1"/>
  <c r="BA261" i="1"/>
  <c r="AZ261" i="1"/>
  <c r="AY261" i="1"/>
  <c r="AX261" i="1"/>
  <c r="AW261" i="1"/>
  <c r="AV261" i="1"/>
  <c r="AU261" i="1"/>
  <c r="AT261" i="1"/>
  <c r="AS261" i="1"/>
  <c r="AR261" i="1"/>
  <c r="AQ261" i="1"/>
  <c r="AP261" i="1"/>
  <c r="AO261" i="1"/>
  <c r="AN261" i="1"/>
  <c r="AM261" i="1"/>
  <c r="AL261" i="1"/>
  <c r="BE260" i="1"/>
  <c r="BD260" i="1"/>
  <c r="BC260" i="1"/>
  <c r="BB260" i="1"/>
  <c r="BA260" i="1"/>
  <c r="AZ260" i="1"/>
  <c r="AY260" i="1"/>
  <c r="AX260" i="1"/>
  <c r="AW260" i="1"/>
  <c r="AV260" i="1"/>
  <c r="AU260" i="1"/>
  <c r="AT260" i="1"/>
  <c r="AS260" i="1"/>
  <c r="AR260" i="1"/>
  <c r="AQ260" i="1"/>
  <c r="AP260" i="1"/>
  <c r="AO260" i="1"/>
  <c r="AN260" i="1"/>
  <c r="AM260" i="1"/>
  <c r="AL260" i="1"/>
  <c r="BE259" i="1"/>
  <c r="BD259" i="1"/>
  <c r="BC259" i="1"/>
  <c r="BB259" i="1"/>
  <c r="BA259" i="1"/>
  <c r="AZ259" i="1"/>
  <c r="AY259" i="1"/>
  <c r="AX259" i="1"/>
  <c r="AW259" i="1"/>
  <c r="AV259" i="1"/>
  <c r="AU259" i="1"/>
  <c r="AT259" i="1"/>
  <c r="AS259" i="1"/>
  <c r="AR259" i="1"/>
  <c r="AQ259" i="1"/>
  <c r="AP259" i="1"/>
  <c r="AO259" i="1"/>
  <c r="AN259" i="1"/>
  <c r="AM259" i="1"/>
  <c r="AL259" i="1"/>
  <c r="BE258" i="1"/>
  <c r="BD258" i="1"/>
  <c r="BC258" i="1"/>
  <c r="BB258" i="1"/>
  <c r="BA258" i="1"/>
  <c r="AZ258" i="1"/>
  <c r="AY258" i="1"/>
  <c r="AX258" i="1"/>
  <c r="AW258" i="1"/>
  <c r="AV258" i="1"/>
  <c r="AU258" i="1"/>
  <c r="AT258" i="1"/>
  <c r="AS258" i="1"/>
  <c r="AR258" i="1"/>
  <c r="AQ258" i="1"/>
  <c r="AP258" i="1"/>
  <c r="AO258" i="1"/>
  <c r="AN258" i="1"/>
  <c r="AM258" i="1"/>
  <c r="AL258" i="1"/>
  <c r="BE257" i="1"/>
  <c r="BD257" i="1"/>
  <c r="BC257" i="1"/>
  <c r="BB257" i="1"/>
  <c r="BA257" i="1"/>
  <c r="AZ257" i="1"/>
  <c r="AY257" i="1"/>
  <c r="AX257" i="1"/>
  <c r="AW257" i="1"/>
  <c r="AV257" i="1"/>
  <c r="AU257" i="1"/>
  <c r="AT257" i="1"/>
  <c r="AS257" i="1"/>
  <c r="AR257" i="1"/>
  <c r="AQ257" i="1"/>
  <c r="AP257" i="1"/>
  <c r="AO257" i="1"/>
  <c r="AN257" i="1"/>
  <c r="AM257" i="1"/>
  <c r="AL257" i="1"/>
  <c r="BE256" i="1"/>
  <c r="BD256" i="1"/>
  <c r="BC256" i="1"/>
  <c r="BB256" i="1"/>
  <c r="BA256" i="1"/>
  <c r="AZ256" i="1"/>
  <c r="AY256" i="1"/>
  <c r="AX256" i="1"/>
  <c r="AW256" i="1"/>
  <c r="AV256" i="1"/>
  <c r="AU256" i="1"/>
  <c r="AT256" i="1"/>
  <c r="AS256" i="1"/>
  <c r="AR256" i="1"/>
  <c r="AQ256" i="1"/>
  <c r="AP256" i="1"/>
  <c r="AO256" i="1"/>
  <c r="AN256" i="1"/>
  <c r="AM256" i="1"/>
  <c r="AL256" i="1"/>
  <c r="BE255" i="1"/>
  <c r="BD255" i="1"/>
  <c r="BC255" i="1"/>
  <c r="BB255" i="1"/>
  <c r="BA255" i="1"/>
  <c r="AZ255" i="1"/>
  <c r="AY255" i="1"/>
  <c r="AX255" i="1"/>
  <c r="AW255" i="1"/>
  <c r="AV255" i="1"/>
  <c r="AU255" i="1"/>
  <c r="AT255" i="1"/>
  <c r="AS255" i="1"/>
  <c r="AR255" i="1"/>
  <c r="AQ255" i="1"/>
  <c r="AP255" i="1"/>
  <c r="AO255" i="1"/>
  <c r="AN255" i="1"/>
  <c r="AM255" i="1"/>
  <c r="AL255" i="1"/>
  <c r="BE254" i="1"/>
  <c r="BD254" i="1"/>
  <c r="BC254" i="1"/>
  <c r="BB254" i="1"/>
  <c r="BA254" i="1"/>
  <c r="AZ254" i="1"/>
  <c r="AY254" i="1"/>
  <c r="AX254" i="1"/>
  <c r="AW254" i="1"/>
  <c r="AV254" i="1"/>
  <c r="AU254" i="1"/>
  <c r="AT254" i="1"/>
  <c r="AS254" i="1"/>
  <c r="AR254" i="1"/>
  <c r="AQ254" i="1"/>
  <c r="AP254" i="1"/>
  <c r="AO254" i="1"/>
  <c r="AN254" i="1"/>
  <c r="AM254" i="1"/>
  <c r="AL254" i="1"/>
  <c r="BE253" i="1"/>
  <c r="BD253" i="1"/>
  <c r="BC253" i="1"/>
  <c r="BB253" i="1"/>
  <c r="BA253" i="1"/>
  <c r="AZ253" i="1"/>
  <c r="AY253" i="1"/>
  <c r="AX253" i="1"/>
  <c r="AW253" i="1"/>
  <c r="AV253" i="1"/>
  <c r="AU253" i="1"/>
  <c r="AT253" i="1"/>
  <c r="AS253" i="1"/>
  <c r="AR253" i="1"/>
  <c r="AQ253" i="1"/>
  <c r="AP253" i="1"/>
  <c r="AO253" i="1"/>
  <c r="AN253" i="1"/>
  <c r="AM253" i="1"/>
  <c r="AL253" i="1"/>
  <c r="BE252" i="1"/>
  <c r="BD252" i="1"/>
  <c r="BC252" i="1"/>
  <c r="BB252" i="1"/>
  <c r="BA252" i="1"/>
  <c r="AZ252" i="1"/>
  <c r="AY252" i="1"/>
  <c r="AX252" i="1"/>
  <c r="AW252" i="1"/>
  <c r="AV252" i="1"/>
  <c r="AU252" i="1"/>
  <c r="AT252" i="1"/>
  <c r="AS252" i="1"/>
  <c r="AR252" i="1"/>
  <c r="AQ252" i="1"/>
  <c r="AP252" i="1"/>
  <c r="AO252" i="1"/>
  <c r="AN252" i="1"/>
  <c r="AM252" i="1"/>
  <c r="AL252" i="1"/>
  <c r="BE251" i="1"/>
  <c r="BD251" i="1"/>
  <c r="BC251" i="1"/>
  <c r="BB251" i="1"/>
  <c r="BA251" i="1"/>
  <c r="AZ251" i="1"/>
  <c r="AY251" i="1"/>
  <c r="AX251" i="1"/>
  <c r="AW251" i="1"/>
  <c r="AV251" i="1"/>
  <c r="AU251" i="1"/>
  <c r="AT251" i="1"/>
  <c r="AS251" i="1"/>
  <c r="AR251" i="1"/>
  <c r="AQ251" i="1"/>
  <c r="AP251" i="1"/>
  <c r="AO251" i="1"/>
  <c r="AN251" i="1"/>
  <c r="AM251" i="1"/>
  <c r="AL251" i="1"/>
  <c r="BE250" i="1"/>
  <c r="BD250" i="1"/>
  <c r="BC250" i="1"/>
  <c r="BB250" i="1"/>
  <c r="BA250" i="1"/>
  <c r="AZ250" i="1"/>
  <c r="AY250" i="1"/>
  <c r="AX250" i="1"/>
  <c r="AW250" i="1"/>
  <c r="AV250" i="1"/>
  <c r="AU250" i="1"/>
  <c r="AT250" i="1"/>
  <c r="AS250" i="1"/>
  <c r="AR250" i="1"/>
  <c r="AQ250" i="1"/>
  <c r="AP250" i="1"/>
  <c r="AO250" i="1"/>
  <c r="AN250" i="1"/>
  <c r="AM250" i="1"/>
  <c r="AL250" i="1"/>
  <c r="BE249" i="1"/>
  <c r="BD249" i="1"/>
  <c r="BC249" i="1"/>
  <c r="BB249" i="1"/>
  <c r="BA249" i="1"/>
  <c r="AZ249" i="1"/>
  <c r="AY249" i="1"/>
  <c r="AX249" i="1"/>
  <c r="AW249" i="1"/>
  <c r="AV249" i="1"/>
  <c r="AU249" i="1"/>
  <c r="AT249" i="1"/>
  <c r="AS249" i="1"/>
  <c r="AR249" i="1"/>
  <c r="AQ249" i="1"/>
  <c r="AP249" i="1"/>
  <c r="AO249" i="1"/>
  <c r="AN249" i="1"/>
  <c r="AM249" i="1"/>
  <c r="AL249" i="1"/>
  <c r="BE248" i="1"/>
  <c r="BD248" i="1"/>
  <c r="BC248" i="1"/>
  <c r="BB248" i="1"/>
  <c r="BA248" i="1"/>
  <c r="AZ248" i="1"/>
  <c r="AY248" i="1"/>
  <c r="AX248" i="1"/>
  <c r="AW248" i="1"/>
  <c r="AV248" i="1"/>
  <c r="AU248" i="1"/>
  <c r="AT248" i="1"/>
  <c r="AS248" i="1"/>
  <c r="AR248" i="1"/>
  <c r="AQ248" i="1"/>
  <c r="AP248" i="1"/>
  <c r="AO248" i="1"/>
  <c r="AN248" i="1"/>
  <c r="AM248" i="1"/>
  <c r="AL248" i="1"/>
  <c r="BE247" i="1"/>
  <c r="BD247" i="1"/>
  <c r="BC247" i="1"/>
  <c r="BB247" i="1"/>
  <c r="BA247" i="1"/>
  <c r="AZ247" i="1"/>
  <c r="AY247" i="1"/>
  <c r="AX247" i="1"/>
  <c r="AW247" i="1"/>
  <c r="AV247" i="1"/>
  <c r="AU247" i="1"/>
  <c r="AT247" i="1"/>
  <c r="AS247" i="1"/>
  <c r="AR247" i="1"/>
  <c r="AQ247" i="1"/>
  <c r="AP247" i="1"/>
  <c r="AO247" i="1"/>
  <c r="AN247" i="1"/>
  <c r="AM247" i="1"/>
  <c r="AL247" i="1"/>
  <c r="BE246" i="1"/>
  <c r="BD246" i="1"/>
  <c r="BC246" i="1"/>
  <c r="BB246" i="1"/>
  <c r="BA246" i="1"/>
  <c r="AZ246" i="1"/>
  <c r="AY246" i="1"/>
  <c r="AX246" i="1"/>
  <c r="AW246" i="1"/>
  <c r="AV246" i="1"/>
  <c r="AU246" i="1"/>
  <c r="AT246" i="1"/>
  <c r="AS246" i="1"/>
  <c r="AR246" i="1"/>
  <c r="AQ246" i="1"/>
  <c r="AP246" i="1"/>
  <c r="AO246" i="1"/>
  <c r="AN246" i="1"/>
  <c r="AM246" i="1"/>
  <c r="AL246" i="1"/>
  <c r="BE245" i="1"/>
  <c r="BD245" i="1"/>
  <c r="BC245" i="1"/>
  <c r="BB245" i="1"/>
  <c r="BA245" i="1"/>
  <c r="AZ245" i="1"/>
  <c r="AY245" i="1"/>
  <c r="AX245" i="1"/>
  <c r="AW245" i="1"/>
  <c r="AV245" i="1"/>
  <c r="AU245" i="1"/>
  <c r="AT245" i="1"/>
  <c r="AS245" i="1"/>
  <c r="AR245" i="1"/>
  <c r="AQ245" i="1"/>
  <c r="AP245" i="1"/>
  <c r="AO245" i="1"/>
  <c r="AN245" i="1"/>
  <c r="AM245" i="1"/>
  <c r="AL245" i="1"/>
  <c r="BE244" i="1"/>
  <c r="BD244" i="1"/>
  <c r="BC244" i="1"/>
  <c r="BB244" i="1"/>
  <c r="BA244" i="1"/>
  <c r="AZ244" i="1"/>
  <c r="AY244" i="1"/>
  <c r="AX244" i="1"/>
  <c r="AW244" i="1"/>
  <c r="AV244" i="1"/>
  <c r="AU244" i="1"/>
  <c r="AT244" i="1"/>
  <c r="AS244" i="1"/>
  <c r="AR244" i="1"/>
  <c r="AQ244" i="1"/>
  <c r="AP244" i="1"/>
  <c r="AO244" i="1"/>
  <c r="AN244" i="1"/>
  <c r="AM244" i="1"/>
  <c r="AL244" i="1"/>
  <c r="BE243" i="1"/>
  <c r="BD243" i="1"/>
  <c r="BC243" i="1"/>
  <c r="BB243" i="1"/>
  <c r="BA243" i="1"/>
  <c r="AZ243" i="1"/>
  <c r="AY243" i="1"/>
  <c r="AX243" i="1"/>
  <c r="AW243" i="1"/>
  <c r="AV243" i="1"/>
  <c r="AU243" i="1"/>
  <c r="AT243" i="1"/>
  <c r="AS243" i="1"/>
  <c r="AR243" i="1"/>
  <c r="AQ243" i="1"/>
  <c r="AP243" i="1"/>
  <c r="AO243" i="1"/>
  <c r="AN243" i="1"/>
  <c r="AM243" i="1"/>
  <c r="AL243" i="1"/>
  <c r="BE242" i="1"/>
  <c r="BD242" i="1"/>
  <c r="BC242" i="1"/>
  <c r="BB242" i="1"/>
  <c r="BA242" i="1"/>
  <c r="AZ242" i="1"/>
  <c r="AY242" i="1"/>
  <c r="AX242" i="1"/>
  <c r="AW242" i="1"/>
  <c r="AV242" i="1"/>
  <c r="AU242" i="1"/>
  <c r="AT242" i="1"/>
  <c r="AS242" i="1"/>
  <c r="AR242" i="1"/>
  <c r="AQ242" i="1"/>
  <c r="AP242" i="1"/>
  <c r="AO242" i="1"/>
  <c r="AN242" i="1"/>
  <c r="AM242" i="1"/>
  <c r="AL242" i="1"/>
  <c r="BE241" i="1"/>
  <c r="BD241" i="1"/>
  <c r="BC241" i="1"/>
  <c r="BB241" i="1"/>
  <c r="BA241" i="1"/>
  <c r="AZ241" i="1"/>
  <c r="AY241" i="1"/>
  <c r="AX241" i="1"/>
  <c r="AW241" i="1"/>
  <c r="AV241" i="1"/>
  <c r="AU241" i="1"/>
  <c r="AT241" i="1"/>
  <c r="AS241" i="1"/>
  <c r="AR241" i="1"/>
  <c r="AQ241" i="1"/>
  <c r="AP241" i="1"/>
  <c r="AO241" i="1"/>
  <c r="AN241" i="1"/>
  <c r="AM241" i="1"/>
  <c r="AL241" i="1"/>
  <c r="BE240" i="1"/>
  <c r="BD240" i="1"/>
  <c r="BC240" i="1"/>
  <c r="BB240" i="1"/>
  <c r="BA240" i="1"/>
  <c r="AZ240" i="1"/>
  <c r="AY240" i="1"/>
  <c r="AX240" i="1"/>
  <c r="AW240" i="1"/>
  <c r="AV240" i="1"/>
  <c r="AU240" i="1"/>
  <c r="AT240" i="1"/>
  <c r="AS240" i="1"/>
  <c r="AR240" i="1"/>
  <c r="AQ240" i="1"/>
  <c r="AP240" i="1"/>
  <c r="AO240" i="1"/>
  <c r="AN240" i="1"/>
  <c r="AM240" i="1"/>
  <c r="AL240" i="1"/>
  <c r="BE239" i="1"/>
  <c r="BD239" i="1"/>
  <c r="BC239" i="1"/>
  <c r="BB239" i="1"/>
  <c r="BA239" i="1"/>
  <c r="AZ239" i="1"/>
  <c r="AY239" i="1"/>
  <c r="AX239" i="1"/>
  <c r="AW239" i="1"/>
  <c r="AV239" i="1"/>
  <c r="AU239" i="1"/>
  <c r="AT239" i="1"/>
  <c r="AS239" i="1"/>
  <c r="AR239" i="1"/>
  <c r="AQ239" i="1"/>
  <c r="AP239" i="1"/>
  <c r="AO239" i="1"/>
  <c r="AN239" i="1"/>
  <c r="AM239" i="1"/>
  <c r="AL239" i="1"/>
  <c r="BE238" i="1"/>
  <c r="BD238" i="1"/>
  <c r="BC238" i="1"/>
  <c r="BB238" i="1"/>
  <c r="BA238" i="1"/>
  <c r="AZ238" i="1"/>
  <c r="AY238" i="1"/>
  <c r="AX238" i="1"/>
  <c r="AW238" i="1"/>
  <c r="AV238" i="1"/>
  <c r="AU238" i="1"/>
  <c r="AT238" i="1"/>
  <c r="AS238" i="1"/>
  <c r="AR238" i="1"/>
  <c r="AQ238" i="1"/>
  <c r="AP238" i="1"/>
  <c r="AO238" i="1"/>
  <c r="AN238" i="1"/>
  <c r="AM238" i="1"/>
  <c r="AL238" i="1"/>
  <c r="BE237" i="1"/>
  <c r="BD237" i="1"/>
  <c r="BC237" i="1"/>
  <c r="BB237" i="1"/>
  <c r="BA237" i="1"/>
  <c r="AZ237" i="1"/>
  <c r="AY237" i="1"/>
  <c r="AX237" i="1"/>
  <c r="AW237" i="1"/>
  <c r="AV237" i="1"/>
  <c r="AU237" i="1"/>
  <c r="AT237" i="1"/>
  <c r="AS237" i="1"/>
  <c r="AR237" i="1"/>
  <c r="AQ237" i="1"/>
  <c r="AP237" i="1"/>
  <c r="AO237" i="1"/>
  <c r="AN237" i="1"/>
  <c r="AM237" i="1"/>
  <c r="AL237" i="1"/>
  <c r="BE236" i="1"/>
  <c r="BD236" i="1"/>
  <c r="BC236" i="1"/>
  <c r="BB236" i="1"/>
  <c r="BA236" i="1"/>
  <c r="AZ236" i="1"/>
  <c r="AY236" i="1"/>
  <c r="AX236" i="1"/>
  <c r="AW236" i="1"/>
  <c r="AV236" i="1"/>
  <c r="AU236" i="1"/>
  <c r="AT236" i="1"/>
  <c r="AS236" i="1"/>
  <c r="AR236" i="1"/>
  <c r="AQ236" i="1"/>
  <c r="AP236" i="1"/>
  <c r="AO236" i="1"/>
  <c r="AN236" i="1"/>
  <c r="AM236" i="1"/>
  <c r="AL236" i="1"/>
  <c r="BE235" i="1"/>
  <c r="BD235" i="1"/>
  <c r="BC235" i="1"/>
  <c r="BB235" i="1"/>
  <c r="BA235" i="1"/>
  <c r="AZ235" i="1"/>
  <c r="AY235" i="1"/>
  <c r="AX235" i="1"/>
  <c r="AW235" i="1"/>
  <c r="AV235" i="1"/>
  <c r="AU235" i="1"/>
  <c r="AT235" i="1"/>
  <c r="AS235" i="1"/>
  <c r="AR235" i="1"/>
  <c r="AQ235" i="1"/>
  <c r="AP235" i="1"/>
  <c r="AO235" i="1"/>
  <c r="AN235" i="1"/>
  <c r="AM235" i="1"/>
  <c r="AL235" i="1"/>
  <c r="BE234" i="1"/>
  <c r="BD234" i="1"/>
  <c r="BC234" i="1"/>
  <c r="BB234" i="1"/>
  <c r="BA234" i="1"/>
  <c r="AZ234" i="1"/>
  <c r="AY234" i="1"/>
  <c r="AX234" i="1"/>
  <c r="AW234" i="1"/>
  <c r="AV234" i="1"/>
  <c r="AU234" i="1"/>
  <c r="AT234" i="1"/>
  <c r="AS234" i="1"/>
  <c r="AR234" i="1"/>
  <c r="AQ234" i="1"/>
  <c r="AP234" i="1"/>
  <c r="AO234" i="1"/>
  <c r="AN234" i="1"/>
  <c r="AM234" i="1"/>
  <c r="AL234" i="1"/>
  <c r="BE233" i="1"/>
  <c r="BD233" i="1"/>
  <c r="BC233" i="1"/>
  <c r="BB233" i="1"/>
  <c r="BA233" i="1"/>
  <c r="AZ233" i="1"/>
  <c r="AY233" i="1"/>
  <c r="AX233" i="1"/>
  <c r="AW233" i="1"/>
  <c r="AV233" i="1"/>
  <c r="AU233" i="1"/>
  <c r="AT233" i="1"/>
  <c r="AS233" i="1"/>
  <c r="AR233" i="1"/>
  <c r="AQ233" i="1"/>
  <c r="AP233" i="1"/>
  <c r="AO233" i="1"/>
  <c r="AN233" i="1"/>
  <c r="AM233" i="1"/>
  <c r="AL233" i="1"/>
  <c r="BE232" i="1"/>
  <c r="BD232" i="1"/>
  <c r="BC232" i="1"/>
  <c r="BB232" i="1"/>
  <c r="BA232" i="1"/>
  <c r="AZ232" i="1"/>
  <c r="AY232" i="1"/>
  <c r="AX232" i="1"/>
  <c r="AW232" i="1"/>
  <c r="AV232" i="1"/>
  <c r="AU232" i="1"/>
  <c r="AT232" i="1"/>
  <c r="AS232" i="1"/>
  <c r="AR232" i="1"/>
  <c r="AQ232" i="1"/>
  <c r="AP232" i="1"/>
  <c r="AO232" i="1"/>
  <c r="AN232" i="1"/>
  <c r="AM232" i="1"/>
  <c r="AL232" i="1"/>
  <c r="BE231" i="1"/>
  <c r="BD231" i="1"/>
  <c r="BC231" i="1"/>
  <c r="BB231" i="1"/>
  <c r="BA231" i="1"/>
  <c r="AZ231" i="1"/>
  <c r="AY231" i="1"/>
  <c r="AX231" i="1"/>
  <c r="AW231" i="1"/>
  <c r="AV231" i="1"/>
  <c r="AU231" i="1"/>
  <c r="AT231" i="1"/>
  <c r="AS231" i="1"/>
  <c r="AR231" i="1"/>
  <c r="AQ231" i="1"/>
  <c r="AP231" i="1"/>
  <c r="AO231" i="1"/>
  <c r="AN231" i="1"/>
  <c r="AM231" i="1"/>
  <c r="AL231" i="1"/>
  <c r="BE230" i="1"/>
  <c r="BD230" i="1"/>
  <c r="BC230" i="1"/>
  <c r="BB230" i="1"/>
  <c r="BA230" i="1"/>
  <c r="AZ230" i="1"/>
  <c r="AY230" i="1"/>
  <c r="AX230" i="1"/>
  <c r="AW230" i="1"/>
  <c r="AV230" i="1"/>
  <c r="AU230" i="1"/>
  <c r="AT230" i="1"/>
  <c r="AS230" i="1"/>
  <c r="AR230" i="1"/>
  <c r="AQ230" i="1"/>
  <c r="AP230" i="1"/>
  <c r="AO230" i="1"/>
  <c r="AN230" i="1"/>
  <c r="AM230" i="1"/>
  <c r="AL230" i="1"/>
  <c r="BE229" i="1"/>
  <c r="BD229" i="1"/>
  <c r="BC229" i="1"/>
  <c r="BB229" i="1"/>
  <c r="BA229" i="1"/>
  <c r="AZ229" i="1"/>
  <c r="AY229" i="1"/>
  <c r="AX229" i="1"/>
  <c r="AW229" i="1"/>
  <c r="AV229" i="1"/>
  <c r="AU229" i="1"/>
  <c r="AT229" i="1"/>
  <c r="AS229" i="1"/>
  <c r="AR229" i="1"/>
  <c r="AQ229" i="1"/>
  <c r="AP229" i="1"/>
  <c r="AO229" i="1"/>
  <c r="AN229" i="1"/>
  <c r="AM229" i="1"/>
  <c r="AL229" i="1"/>
  <c r="BE228" i="1"/>
  <c r="BD228" i="1"/>
  <c r="BC228" i="1"/>
  <c r="BB228" i="1"/>
  <c r="BA228" i="1"/>
  <c r="AZ228" i="1"/>
  <c r="AY228" i="1"/>
  <c r="AX228" i="1"/>
  <c r="AW228" i="1"/>
  <c r="AV228" i="1"/>
  <c r="AU228" i="1"/>
  <c r="AT228" i="1"/>
  <c r="AS228" i="1"/>
  <c r="AR228" i="1"/>
  <c r="AQ228" i="1"/>
  <c r="AP228" i="1"/>
  <c r="AO228" i="1"/>
  <c r="AN228" i="1"/>
  <c r="AM228" i="1"/>
  <c r="AL228" i="1"/>
  <c r="BE227" i="1"/>
  <c r="BD227" i="1"/>
  <c r="BC227" i="1"/>
  <c r="BB227" i="1"/>
  <c r="BA227" i="1"/>
  <c r="AZ227" i="1"/>
  <c r="AY227" i="1"/>
  <c r="AX227" i="1"/>
  <c r="AW227" i="1"/>
  <c r="AV227" i="1"/>
  <c r="AU227" i="1"/>
  <c r="AT227" i="1"/>
  <c r="AS227" i="1"/>
  <c r="AR227" i="1"/>
  <c r="AQ227" i="1"/>
  <c r="AP227" i="1"/>
  <c r="AO227" i="1"/>
  <c r="AN227" i="1"/>
  <c r="AM227" i="1"/>
  <c r="AL227" i="1"/>
  <c r="BE226" i="1"/>
  <c r="BD226" i="1"/>
  <c r="BC226" i="1"/>
  <c r="BB226" i="1"/>
  <c r="BA226" i="1"/>
  <c r="AZ226" i="1"/>
  <c r="AY226" i="1"/>
  <c r="AX226" i="1"/>
  <c r="AW226" i="1"/>
  <c r="AV226" i="1"/>
  <c r="AU226" i="1"/>
  <c r="AT226" i="1"/>
  <c r="AS226" i="1"/>
  <c r="AR226" i="1"/>
  <c r="AQ226" i="1"/>
  <c r="AP226" i="1"/>
  <c r="AO226" i="1"/>
  <c r="AN226" i="1"/>
  <c r="AM226" i="1"/>
  <c r="AL226" i="1"/>
  <c r="BE225" i="1"/>
  <c r="BD225" i="1"/>
  <c r="BC225" i="1"/>
  <c r="BB225" i="1"/>
  <c r="BA225" i="1"/>
  <c r="AZ225" i="1"/>
  <c r="AY225" i="1"/>
  <c r="AX225" i="1"/>
  <c r="AW225" i="1"/>
  <c r="AV225" i="1"/>
  <c r="AU225" i="1"/>
  <c r="AT225" i="1"/>
  <c r="AS225" i="1"/>
  <c r="AR225" i="1"/>
  <c r="AQ225" i="1"/>
  <c r="AP225" i="1"/>
  <c r="AO225" i="1"/>
  <c r="AN225" i="1"/>
  <c r="AM225" i="1"/>
  <c r="AL225" i="1"/>
  <c r="BE224" i="1"/>
  <c r="BD224" i="1"/>
  <c r="BC224" i="1"/>
  <c r="BB224" i="1"/>
  <c r="BA224" i="1"/>
  <c r="AZ224" i="1"/>
  <c r="AY224" i="1"/>
  <c r="AX224" i="1"/>
  <c r="AW224" i="1"/>
  <c r="AV224" i="1"/>
  <c r="AU224" i="1"/>
  <c r="AT224" i="1"/>
  <c r="AS224" i="1"/>
  <c r="AR224" i="1"/>
  <c r="AQ224" i="1"/>
  <c r="AP224" i="1"/>
  <c r="AO224" i="1"/>
  <c r="AN224" i="1"/>
  <c r="AM224" i="1"/>
  <c r="AL224" i="1"/>
  <c r="BE223" i="1"/>
  <c r="BD223" i="1"/>
  <c r="BC223" i="1"/>
  <c r="BB223" i="1"/>
  <c r="BA223" i="1"/>
  <c r="AZ223" i="1"/>
  <c r="AY223" i="1"/>
  <c r="AX223" i="1"/>
  <c r="AW223" i="1"/>
  <c r="AV223" i="1"/>
  <c r="AU223" i="1"/>
  <c r="AT223" i="1"/>
  <c r="AS223" i="1"/>
  <c r="AR223" i="1"/>
  <c r="AQ223" i="1"/>
  <c r="AP223" i="1"/>
  <c r="AO223" i="1"/>
  <c r="AN223" i="1"/>
  <c r="AM223" i="1"/>
  <c r="AL223" i="1"/>
  <c r="BE222" i="1"/>
  <c r="BD222" i="1"/>
  <c r="BC222" i="1"/>
  <c r="BB222" i="1"/>
  <c r="BA222" i="1"/>
  <c r="AZ222" i="1"/>
  <c r="AY222" i="1"/>
  <c r="AX222" i="1"/>
  <c r="AW222" i="1"/>
  <c r="AV222" i="1"/>
  <c r="AU222" i="1"/>
  <c r="AT222" i="1"/>
  <c r="AS222" i="1"/>
  <c r="AR222" i="1"/>
  <c r="AQ222" i="1"/>
  <c r="AP222" i="1"/>
  <c r="AO222" i="1"/>
  <c r="AN222" i="1"/>
  <c r="AM222" i="1"/>
  <c r="AL222" i="1"/>
  <c r="BE221" i="1"/>
  <c r="BD221" i="1"/>
  <c r="BC221" i="1"/>
  <c r="BB221" i="1"/>
  <c r="BA221" i="1"/>
  <c r="AZ221" i="1"/>
  <c r="AY221" i="1"/>
  <c r="AX221" i="1"/>
  <c r="AW221" i="1"/>
  <c r="AV221" i="1"/>
  <c r="AU221" i="1"/>
  <c r="AT221" i="1"/>
  <c r="AS221" i="1"/>
  <c r="AR221" i="1"/>
  <c r="AQ221" i="1"/>
  <c r="AP221" i="1"/>
  <c r="AO221" i="1"/>
  <c r="AN221" i="1"/>
  <c r="AM221" i="1"/>
  <c r="AL221" i="1"/>
  <c r="BE220" i="1"/>
  <c r="BD220" i="1"/>
  <c r="BC220" i="1"/>
  <c r="BB220" i="1"/>
  <c r="BA220" i="1"/>
  <c r="AZ220" i="1"/>
  <c r="AY220" i="1"/>
  <c r="AX220" i="1"/>
  <c r="AW220" i="1"/>
  <c r="AV220" i="1"/>
  <c r="AU220" i="1"/>
  <c r="AT220" i="1"/>
  <c r="AS220" i="1"/>
  <c r="AR220" i="1"/>
  <c r="AQ220" i="1"/>
  <c r="AP220" i="1"/>
  <c r="AO220" i="1"/>
  <c r="AN220" i="1"/>
  <c r="AM220" i="1"/>
  <c r="AL220" i="1"/>
  <c r="BE219" i="1"/>
  <c r="BD219" i="1"/>
  <c r="BC219" i="1"/>
  <c r="BB219" i="1"/>
  <c r="BA219" i="1"/>
  <c r="AZ219" i="1"/>
  <c r="AY219" i="1"/>
  <c r="AX219" i="1"/>
  <c r="AW219" i="1"/>
  <c r="AV219" i="1"/>
  <c r="AU219" i="1"/>
  <c r="AT219" i="1"/>
  <c r="AS219" i="1"/>
  <c r="AR219" i="1"/>
  <c r="AQ219" i="1"/>
  <c r="AP219" i="1"/>
  <c r="AO219" i="1"/>
  <c r="AN219" i="1"/>
  <c r="AM219" i="1"/>
  <c r="AL219" i="1"/>
  <c r="BE218" i="1"/>
  <c r="BD218" i="1"/>
  <c r="BC218" i="1"/>
  <c r="BB218" i="1"/>
  <c r="BA218" i="1"/>
  <c r="AZ218" i="1"/>
  <c r="AY218" i="1"/>
  <c r="AX218" i="1"/>
  <c r="AW218" i="1"/>
  <c r="AV218" i="1"/>
  <c r="AU218" i="1"/>
  <c r="AT218" i="1"/>
  <c r="AS218" i="1"/>
  <c r="AR218" i="1"/>
  <c r="AQ218" i="1"/>
  <c r="AP218" i="1"/>
  <c r="AO218" i="1"/>
  <c r="AN218" i="1"/>
  <c r="AM218" i="1"/>
  <c r="AL218" i="1"/>
  <c r="BE217" i="1"/>
  <c r="BD217" i="1"/>
  <c r="BC217" i="1"/>
  <c r="BB217" i="1"/>
  <c r="BA217" i="1"/>
  <c r="AZ217" i="1"/>
  <c r="AY217" i="1"/>
  <c r="AX217" i="1"/>
  <c r="AW217" i="1"/>
  <c r="AV217" i="1"/>
  <c r="AU217" i="1"/>
  <c r="AT217" i="1"/>
  <c r="AS217" i="1"/>
  <c r="AR217" i="1"/>
  <c r="AQ217" i="1"/>
  <c r="AP217" i="1"/>
  <c r="AO217" i="1"/>
  <c r="AN217" i="1"/>
  <c r="AM217" i="1"/>
  <c r="AL217" i="1"/>
  <c r="BE216" i="1"/>
  <c r="BD216" i="1"/>
  <c r="BC216" i="1"/>
  <c r="BB216" i="1"/>
  <c r="BA216" i="1"/>
  <c r="AZ216" i="1"/>
  <c r="AY216" i="1"/>
  <c r="AX216" i="1"/>
  <c r="AW216" i="1"/>
  <c r="AV216" i="1"/>
  <c r="AU216" i="1"/>
  <c r="AT216" i="1"/>
  <c r="AS216" i="1"/>
  <c r="AR216" i="1"/>
  <c r="AQ216" i="1"/>
  <c r="AP216" i="1"/>
  <c r="AO216" i="1"/>
  <c r="AN216" i="1"/>
  <c r="AM216" i="1"/>
  <c r="AL216" i="1"/>
  <c r="BE215" i="1"/>
  <c r="BD215" i="1"/>
  <c r="BC215" i="1"/>
  <c r="BB215" i="1"/>
  <c r="BA215" i="1"/>
  <c r="AZ215" i="1"/>
  <c r="AY215" i="1"/>
  <c r="AX215" i="1"/>
  <c r="AW215" i="1"/>
  <c r="AV215" i="1"/>
  <c r="AU215" i="1"/>
  <c r="AT215" i="1"/>
  <c r="AS215" i="1"/>
  <c r="AR215" i="1"/>
  <c r="AQ215" i="1"/>
  <c r="AP215" i="1"/>
  <c r="AO215" i="1"/>
  <c r="AN215" i="1"/>
  <c r="AM215" i="1"/>
  <c r="AL215" i="1"/>
  <c r="BE214" i="1"/>
  <c r="BD214" i="1"/>
  <c r="BC214" i="1"/>
  <c r="BB214" i="1"/>
  <c r="BA214" i="1"/>
  <c r="AZ214" i="1"/>
  <c r="AY214" i="1"/>
  <c r="AX214" i="1"/>
  <c r="AW214" i="1"/>
  <c r="AV214" i="1"/>
  <c r="AU214" i="1"/>
  <c r="AT214" i="1"/>
  <c r="AS214" i="1"/>
  <c r="AR214" i="1"/>
  <c r="AQ214" i="1"/>
  <c r="AP214" i="1"/>
  <c r="AO214" i="1"/>
  <c r="AN214" i="1"/>
  <c r="AM214" i="1"/>
  <c r="AL214" i="1"/>
  <c r="BE213" i="1"/>
  <c r="BD213" i="1"/>
  <c r="BC213" i="1"/>
  <c r="BB213" i="1"/>
  <c r="BA213" i="1"/>
  <c r="AZ213" i="1"/>
  <c r="AY213" i="1"/>
  <c r="AX213" i="1"/>
  <c r="AW213" i="1"/>
  <c r="AV213" i="1"/>
  <c r="AU213" i="1"/>
  <c r="AT213" i="1"/>
  <c r="AS213" i="1"/>
  <c r="AR213" i="1"/>
  <c r="AQ213" i="1"/>
  <c r="AP213" i="1"/>
  <c r="AO213" i="1"/>
  <c r="AN213" i="1"/>
  <c r="AM213" i="1"/>
  <c r="AL213" i="1"/>
  <c r="BE212" i="1"/>
  <c r="BD212" i="1"/>
  <c r="BC212" i="1"/>
  <c r="BB212" i="1"/>
  <c r="BA212" i="1"/>
  <c r="AZ212" i="1"/>
  <c r="AY212" i="1"/>
  <c r="AX212" i="1"/>
  <c r="AW212" i="1"/>
  <c r="AV212" i="1"/>
  <c r="AU212" i="1"/>
  <c r="AT212" i="1"/>
  <c r="AS212" i="1"/>
  <c r="AR212" i="1"/>
  <c r="AQ212" i="1"/>
  <c r="AP212" i="1"/>
  <c r="AO212" i="1"/>
  <c r="AN212" i="1"/>
  <c r="AM212" i="1"/>
  <c r="AL212" i="1"/>
  <c r="BE211" i="1"/>
  <c r="BD211" i="1"/>
  <c r="BC211" i="1"/>
  <c r="BB211" i="1"/>
  <c r="BA211" i="1"/>
  <c r="AZ211" i="1"/>
  <c r="AY211" i="1"/>
  <c r="AX211" i="1"/>
  <c r="AW211" i="1"/>
  <c r="AV211" i="1"/>
  <c r="AU211" i="1"/>
  <c r="AT211" i="1"/>
  <c r="AS211" i="1"/>
  <c r="AR211" i="1"/>
  <c r="AQ211" i="1"/>
  <c r="AP211" i="1"/>
  <c r="AO211" i="1"/>
  <c r="AN211" i="1"/>
  <c r="AM211" i="1"/>
  <c r="AL211" i="1"/>
  <c r="BE210" i="1"/>
  <c r="BD210" i="1"/>
  <c r="BC210" i="1"/>
  <c r="BB210" i="1"/>
  <c r="BA210" i="1"/>
  <c r="AZ210" i="1"/>
  <c r="AY210" i="1"/>
  <c r="AX210" i="1"/>
  <c r="AW210" i="1"/>
  <c r="AV210" i="1"/>
  <c r="AU210" i="1"/>
  <c r="AT210" i="1"/>
  <c r="AS210" i="1"/>
  <c r="AR210" i="1"/>
  <c r="AQ210" i="1"/>
  <c r="AP210" i="1"/>
  <c r="AO210" i="1"/>
  <c r="AN210" i="1"/>
  <c r="AM210" i="1"/>
  <c r="AL210" i="1"/>
  <c r="BE209" i="1"/>
  <c r="BD209" i="1"/>
  <c r="BC209" i="1"/>
  <c r="BB209" i="1"/>
  <c r="BA209" i="1"/>
  <c r="AZ209" i="1"/>
  <c r="AY209" i="1"/>
  <c r="AX209" i="1"/>
  <c r="AW209" i="1"/>
  <c r="AV209" i="1"/>
  <c r="AU209" i="1"/>
  <c r="AT209" i="1"/>
  <c r="AS209" i="1"/>
  <c r="AR209" i="1"/>
  <c r="AQ209" i="1"/>
  <c r="AP209" i="1"/>
  <c r="AO209" i="1"/>
  <c r="AN209" i="1"/>
  <c r="AM209" i="1"/>
  <c r="AL209" i="1"/>
  <c r="BE208" i="1"/>
  <c r="BD208" i="1"/>
  <c r="BC208" i="1"/>
  <c r="BB208" i="1"/>
  <c r="BA208" i="1"/>
  <c r="AZ208" i="1"/>
  <c r="AY208" i="1"/>
  <c r="AX208" i="1"/>
  <c r="AW208" i="1"/>
  <c r="AV208" i="1"/>
  <c r="AU208" i="1"/>
  <c r="AT208" i="1"/>
  <c r="AS208" i="1"/>
  <c r="AR208" i="1"/>
  <c r="AQ208" i="1"/>
  <c r="AP208" i="1"/>
  <c r="AO208" i="1"/>
  <c r="AN208" i="1"/>
  <c r="AM208" i="1"/>
  <c r="AL208" i="1"/>
  <c r="BE207" i="1"/>
  <c r="BD207" i="1"/>
  <c r="BC207" i="1"/>
  <c r="BB207" i="1"/>
  <c r="BA207" i="1"/>
  <c r="AZ207" i="1"/>
  <c r="AY207" i="1"/>
  <c r="AX207" i="1"/>
  <c r="AW207" i="1"/>
  <c r="AV207" i="1"/>
  <c r="AU207" i="1"/>
  <c r="AT207" i="1"/>
  <c r="AS207" i="1"/>
  <c r="AR207" i="1"/>
  <c r="AQ207" i="1"/>
  <c r="AP207" i="1"/>
  <c r="AO207" i="1"/>
  <c r="AN207" i="1"/>
  <c r="AM207" i="1"/>
  <c r="AL207" i="1"/>
  <c r="BE206" i="1"/>
  <c r="BD206" i="1"/>
  <c r="BC206" i="1"/>
  <c r="BB206" i="1"/>
  <c r="BA206" i="1"/>
  <c r="AZ206" i="1"/>
  <c r="AY206" i="1"/>
  <c r="AX206" i="1"/>
  <c r="AW206" i="1"/>
  <c r="AV206" i="1"/>
  <c r="AU206" i="1"/>
  <c r="AT206" i="1"/>
  <c r="AS206" i="1"/>
  <c r="AR206" i="1"/>
  <c r="AQ206" i="1"/>
  <c r="AP206" i="1"/>
  <c r="AO206" i="1"/>
  <c r="AN206" i="1"/>
  <c r="AM206" i="1"/>
  <c r="AL206" i="1"/>
  <c r="BE205" i="1"/>
  <c r="BD205" i="1"/>
  <c r="BC205" i="1"/>
  <c r="BB205" i="1"/>
  <c r="BA205" i="1"/>
  <c r="AZ205" i="1"/>
  <c r="AY205" i="1"/>
  <c r="AX205" i="1"/>
  <c r="AW205" i="1"/>
  <c r="AV205" i="1"/>
  <c r="AU205" i="1"/>
  <c r="AT205" i="1"/>
  <c r="AS205" i="1"/>
  <c r="AR205" i="1"/>
  <c r="AQ205" i="1"/>
  <c r="AP205" i="1"/>
  <c r="AO205" i="1"/>
  <c r="AN205" i="1"/>
  <c r="AM205" i="1"/>
  <c r="AL205" i="1"/>
  <c r="BE204" i="1"/>
  <c r="BD204" i="1"/>
  <c r="BC204" i="1"/>
  <c r="BB204" i="1"/>
  <c r="BA204" i="1"/>
  <c r="AZ204" i="1"/>
  <c r="AY204" i="1"/>
  <c r="AX204" i="1"/>
  <c r="AW204" i="1"/>
  <c r="AV204" i="1"/>
  <c r="AU204" i="1"/>
  <c r="AT204" i="1"/>
  <c r="AS204" i="1"/>
  <c r="AR204" i="1"/>
  <c r="AQ204" i="1"/>
  <c r="AP204" i="1"/>
  <c r="AO204" i="1"/>
  <c r="AN204" i="1"/>
  <c r="AM204" i="1"/>
  <c r="AL204" i="1"/>
  <c r="BE203" i="1"/>
  <c r="BD203" i="1"/>
  <c r="BC203" i="1"/>
  <c r="BB203" i="1"/>
  <c r="BA203" i="1"/>
  <c r="AZ203" i="1"/>
  <c r="AY203" i="1"/>
  <c r="AX203" i="1"/>
  <c r="AW203" i="1"/>
  <c r="AV203" i="1"/>
  <c r="AU203" i="1"/>
  <c r="AT203" i="1"/>
  <c r="AS203" i="1"/>
  <c r="AR203" i="1"/>
  <c r="AQ203" i="1"/>
  <c r="AP203" i="1"/>
  <c r="AO203" i="1"/>
  <c r="AN203" i="1"/>
  <c r="AM203" i="1"/>
  <c r="AL203" i="1"/>
  <c r="BE202" i="1"/>
  <c r="BD202" i="1"/>
  <c r="BC202" i="1"/>
  <c r="BB202" i="1"/>
  <c r="BA202" i="1"/>
  <c r="AZ202" i="1"/>
  <c r="AY202" i="1"/>
  <c r="AX202" i="1"/>
  <c r="AW202" i="1"/>
  <c r="AV202" i="1"/>
  <c r="AU202" i="1"/>
  <c r="AT202" i="1"/>
  <c r="AS202" i="1"/>
  <c r="AR202" i="1"/>
  <c r="AQ202" i="1"/>
  <c r="AP202" i="1"/>
  <c r="AO202" i="1"/>
  <c r="AN202" i="1"/>
  <c r="AM202" i="1"/>
  <c r="AL202" i="1"/>
  <c r="BE201" i="1"/>
  <c r="BD201" i="1"/>
  <c r="BC201" i="1"/>
  <c r="BB201" i="1"/>
  <c r="BA201" i="1"/>
  <c r="AZ201" i="1"/>
  <c r="AY201" i="1"/>
  <c r="AX201" i="1"/>
  <c r="AW201" i="1"/>
  <c r="AV201" i="1"/>
  <c r="AU201" i="1"/>
  <c r="AT201" i="1"/>
  <c r="AS201" i="1"/>
  <c r="AR201" i="1"/>
  <c r="AQ201" i="1"/>
  <c r="AP201" i="1"/>
  <c r="AO201" i="1"/>
  <c r="AN201" i="1"/>
  <c r="AM201" i="1"/>
  <c r="AL201" i="1"/>
  <c r="BE200" i="1"/>
  <c r="BD200" i="1"/>
  <c r="BC200" i="1"/>
  <c r="BB200" i="1"/>
  <c r="BA200" i="1"/>
  <c r="AZ200" i="1"/>
  <c r="AY200" i="1"/>
  <c r="AX200" i="1"/>
  <c r="AW200" i="1"/>
  <c r="AV200" i="1"/>
  <c r="AU200" i="1"/>
  <c r="AT200" i="1"/>
  <c r="AS200" i="1"/>
  <c r="AR200" i="1"/>
  <c r="AQ200" i="1"/>
  <c r="AP200" i="1"/>
  <c r="AO200" i="1"/>
  <c r="AN200" i="1"/>
  <c r="AM200" i="1"/>
  <c r="AL200" i="1"/>
  <c r="BE199" i="1"/>
  <c r="BD199" i="1"/>
  <c r="BC199" i="1"/>
  <c r="BB199" i="1"/>
  <c r="BA199" i="1"/>
  <c r="AZ199" i="1"/>
  <c r="AY199" i="1"/>
  <c r="AX199" i="1"/>
  <c r="AW199" i="1"/>
  <c r="AV199" i="1"/>
  <c r="AU199" i="1"/>
  <c r="AT199" i="1"/>
  <c r="AS199" i="1"/>
  <c r="AR199" i="1"/>
  <c r="AQ199" i="1"/>
  <c r="AP199" i="1"/>
  <c r="AO199" i="1"/>
  <c r="AN199" i="1"/>
  <c r="AM199" i="1"/>
  <c r="AL199" i="1"/>
  <c r="BE198" i="1"/>
  <c r="BD198" i="1"/>
  <c r="BC198" i="1"/>
  <c r="BB198" i="1"/>
  <c r="BA198" i="1"/>
  <c r="AZ198" i="1"/>
  <c r="AY198" i="1"/>
  <c r="AX198" i="1"/>
  <c r="AW198" i="1"/>
  <c r="AV198" i="1"/>
  <c r="AU198" i="1"/>
  <c r="AT198" i="1"/>
  <c r="AS198" i="1"/>
  <c r="AR198" i="1"/>
  <c r="AQ198" i="1"/>
  <c r="AP198" i="1"/>
  <c r="AO198" i="1"/>
  <c r="AN198" i="1"/>
  <c r="AM198" i="1"/>
  <c r="AL198" i="1"/>
  <c r="BE197" i="1"/>
  <c r="BD197" i="1"/>
  <c r="BC197" i="1"/>
  <c r="BB197" i="1"/>
  <c r="BA197" i="1"/>
  <c r="AZ197" i="1"/>
  <c r="AY197" i="1"/>
  <c r="AX197" i="1"/>
  <c r="AW197" i="1"/>
  <c r="AV197" i="1"/>
  <c r="AU197" i="1"/>
  <c r="AT197" i="1"/>
  <c r="AS197" i="1"/>
  <c r="AR197" i="1"/>
  <c r="AQ197" i="1"/>
  <c r="AP197" i="1"/>
  <c r="AO197" i="1"/>
  <c r="AN197" i="1"/>
  <c r="AM197" i="1"/>
  <c r="AL197" i="1"/>
  <c r="BE196" i="1"/>
  <c r="BD196" i="1"/>
  <c r="BC196" i="1"/>
  <c r="BB196" i="1"/>
  <c r="BA196" i="1"/>
  <c r="AZ196" i="1"/>
  <c r="AY196" i="1"/>
  <c r="AX196" i="1"/>
  <c r="AW196" i="1"/>
  <c r="AV196" i="1"/>
  <c r="AU196" i="1"/>
  <c r="AT196" i="1"/>
  <c r="AS196" i="1"/>
  <c r="AR196" i="1"/>
  <c r="AQ196" i="1"/>
  <c r="AP196" i="1"/>
  <c r="AO196" i="1"/>
  <c r="AN196" i="1"/>
  <c r="AM196" i="1"/>
  <c r="AL196" i="1"/>
  <c r="BE195" i="1"/>
  <c r="BD195" i="1"/>
  <c r="BC195" i="1"/>
  <c r="BB195" i="1"/>
  <c r="BA195" i="1"/>
  <c r="AZ195" i="1"/>
  <c r="AY195" i="1"/>
  <c r="AX195" i="1"/>
  <c r="AW195" i="1"/>
  <c r="AV195" i="1"/>
  <c r="AU195" i="1"/>
  <c r="AT195" i="1"/>
  <c r="AS195" i="1"/>
  <c r="AR195" i="1"/>
  <c r="AQ195" i="1"/>
  <c r="AP195" i="1"/>
  <c r="AO195" i="1"/>
  <c r="AN195" i="1"/>
  <c r="AM195" i="1"/>
  <c r="AL195" i="1"/>
  <c r="BE194" i="1"/>
  <c r="BD194" i="1"/>
  <c r="BC194" i="1"/>
  <c r="BB194" i="1"/>
  <c r="BA194" i="1"/>
  <c r="AZ194" i="1"/>
  <c r="AY194" i="1"/>
  <c r="AX194" i="1"/>
  <c r="AW194" i="1"/>
  <c r="AV194" i="1"/>
  <c r="AU194" i="1"/>
  <c r="AT194" i="1"/>
  <c r="AS194" i="1"/>
  <c r="AR194" i="1"/>
  <c r="AQ194" i="1"/>
  <c r="AP194" i="1"/>
  <c r="AO194" i="1"/>
  <c r="AN194" i="1"/>
  <c r="AM194" i="1"/>
  <c r="AL194" i="1"/>
  <c r="BE193" i="1"/>
  <c r="BD193" i="1"/>
  <c r="BC193" i="1"/>
  <c r="BB193" i="1"/>
  <c r="BA193" i="1"/>
  <c r="AZ193" i="1"/>
  <c r="AY193" i="1"/>
  <c r="AX193" i="1"/>
  <c r="AW193" i="1"/>
  <c r="AV193" i="1"/>
  <c r="AU193" i="1"/>
  <c r="AT193" i="1"/>
  <c r="AS193" i="1"/>
  <c r="AR193" i="1"/>
  <c r="AQ193" i="1"/>
  <c r="AP193" i="1"/>
  <c r="AO193" i="1"/>
  <c r="AN193" i="1"/>
  <c r="AM193" i="1"/>
  <c r="AL193" i="1"/>
  <c r="BE192" i="1"/>
  <c r="BD192" i="1"/>
  <c r="BC192" i="1"/>
  <c r="BB192" i="1"/>
  <c r="BA192" i="1"/>
  <c r="AZ192" i="1"/>
  <c r="AY192" i="1"/>
  <c r="AX192" i="1"/>
  <c r="AW192" i="1"/>
  <c r="AV192" i="1"/>
  <c r="AU192" i="1"/>
  <c r="AT192" i="1"/>
  <c r="AS192" i="1"/>
  <c r="AR192" i="1"/>
  <c r="AQ192" i="1"/>
  <c r="AP192" i="1"/>
  <c r="AO192" i="1"/>
  <c r="AN192" i="1"/>
  <c r="AM192" i="1"/>
  <c r="AL192" i="1"/>
  <c r="BE191" i="1"/>
  <c r="BD191" i="1"/>
  <c r="BC191" i="1"/>
  <c r="BB191" i="1"/>
  <c r="BA191" i="1"/>
  <c r="AZ191" i="1"/>
  <c r="AY191" i="1"/>
  <c r="AX191" i="1"/>
  <c r="AW191" i="1"/>
  <c r="AV191" i="1"/>
  <c r="AU191" i="1"/>
  <c r="AT191" i="1"/>
  <c r="AS191" i="1"/>
  <c r="AR191" i="1"/>
  <c r="AQ191" i="1"/>
  <c r="AP191" i="1"/>
  <c r="AO191" i="1"/>
  <c r="AN191" i="1"/>
  <c r="AM191" i="1"/>
  <c r="AL191" i="1"/>
  <c r="BE190" i="1"/>
  <c r="BD190" i="1"/>
  <c r="BC190" i="1"/>
  <c r="BB190" i="1"/>
  <c r="BA190" i="1"/>
  <c r="AZ190" i="1"/>
  <c r="AY190" i="1"/>
  <c r="AX190" i="1"/>
  <c r="AW190" i="1"/>
  <c r="AV190" i="1"/>
  <c r="AU190" i="1"/>
  <c r="AT190" i="1"/>
  <c r="AS190" i="1"/>
  <c r="AR190" i="1"/>
  <c r="AQ190" i="1"/>
  <c r="AP190" i="1"/>
  <c r="AO190" i="1"/>
  <c r="AN190" i="1"/>
  <c r="AM190" i="1"/>
  <c r="AL190" i="1"/>
  <c r="BE189" i="1"/>
  <c r="BD189" i="1"/>
  <c r="BC189" i="1"/>
  <c r="BB189" i="1"/>
  <c r="BA189" i="1"/>
  <c r="AZ189" i="1"/>
  <c r="AY189" i="1"/>
  <c r="AX189" i="1"/>
  <c r="AW189" i="1"/>
  <c r="AV189" i="1"/>
  <c r="AU189" i="1"/>
  <c r="AT189" i="1"/>
  <c r="AS189" i="1"/>
  <c r="AR189" i="1"/>
  <c r="AQ189" i="1"/>
  <c r="AP189" i="1"/>
  <c r="AO189" i="1"/>
  <c r="AN189" i="1"/>
  <c r="AM189" i="1"/>
  <c r="AL189" i="1"/>
  <c r="BE188" i="1"/>
  <c r="BD188" i="1"/>
  <c r="BC188" i="1"/>
  <c r="BB188" i="1"/>
  <c r="BA188" i="1"/>
  <c r="AZ188" i="1"/>
  <c r="AY188" i="1"/>
  <c r="AX188" i="1"/>
  <c r="AW188" i="1"/>
  <c r="AV188" i="1"/>
  <c r="AU188" i="1"/>
  <c r="AT188" i="1"/>
  <c r="AS188" i="1"/>
  <c r="AR188" i="1"/>
  <c r="AQ188" i="1"/>
  <c r="AP188" i="1"/>
  <c r="AO188" i="1"/>
  <c r="AN188" i="1"/>
  <c r="AM188" i="1"/>
  <c r="AL188" i="1"/>
  <c r="BE187" i="1"/>
  <c r="BD187" i="1"/>
  <c r="BC187" i="1"/>
  <c r="BB187" i="1"/>
  <c r="BA187" i="1"/>
  <c r="AZ187" i="1"/>
  <c r="AY187" i="1"/>
  <c r="AX187" i="1"/>
  <c r="AW187" i="1"/>
  <c r="AV187" i="1"/>
  <c r="AU187" i="1"/>
  <c r="AT187" i="1"/>
  <c r="AS187" i="1"/>
  <c r="AR187" i="1"/>
  <c r="AQ187" i="1"/>
  <c r="AP187" i="1"/>
  <c r="AO187" i="1"/>
  <c r="AN187" i="1"/>
  <c r="AM187" i="1"/>
  <c r="AL187" i="1"/>
  <c r="BE186" i="1"/>
  <c r="BD186" i="1"/>
  <c r="BC186" i="1"/>
  <c r="BB186" i="1"/>
  <c r="BA186" i="1"/>
  <c r="AZ186" i="1"/>
  <c r="AY186" i="1"/>
  <c r="AX186" i="1"/>
  <c r="AW186" i="1"/>
  <c r="AV186" i="1"/>
  <c r="AU186" i="1"/>
  <c r="AT186" i="1"/>
  <c r="AS186" i="1"/>
  <c r="AR186" i="1"/>
  <c r="AQ186" i="1"/>
  <c r="AP186" i="1"/>
  <c r="AO186" i="1"/>
  <c r="AN186" i="1"/>
  <c r="AM186" i="1"/>
  <c r="AL186" i="1"/>
  <c r="BE185" i="1"/>
  <c r="BD185" i="1"/>
  <c r="BC185" i="1"/>
  <c r="BB185" i="1"/>
  <c r="BA185" i="1"/>
  <c r="AZ185" i="1"/>
  <c r="AY185" i="1"/>
  <c r="AX185" i="1"/>
  <c r="AW185" i="1"/>
  <c r="AV185" i="1"/>
  <c r="AU185" i="1"/>
  <c r="AT185" i="1"/>
  <c r="AS185" i="1"/>
  <c r="AR185" i="1"/>
  <c r="AQ185" i="1"/>
  <c r="AP185" i="1"/>
  <c r="AO185" i="1"/>
  <c r="AN185" i="1"/>
  <c r="AM185" i="1"/>
  <c r="AL185" i="1"/>
  <c r="BE184" i="1"/>
  <c r="BD184" i="1"/>
  <c r="BC184" i="1"/>
  <c r="BB184" i="1"/>
  <c r="BA184" i="1"/>
  <c r="AZ184" i="1"/>
  <c r="AY184" i="1"/>
  <c r="AX184" i="1"/>
  <c r="AW184" i="1"/>
  <c r="AV184" i="1"/>
  <c r="AU184" i="1"/>
  <c r="AT184" i="1"/>
  <c r="AS184" i="1"/>
  <c r="AR184" i="1"/>
  <c r="AQ184" i="1"/>
  <c r="AP184" i="1"/>
  <c r="AO184" i="1"/>
  <c r="AN184" i="1"/>
  <c r="AM184" i="1"/>
  <c r="AL184" i="1"/>
  <c r="BE183" i="1"/>
  <c r="BD183" i="1"/>
  <c r="BC183" i="1"/>
  <c r="BB183" i="1"/>
  <c r="BA183" i="1"/>
  <c r="AZ183" i="1"/>
  <c r="AY183" i="1"/>
  <c r="AX183" i="1"/>
  <c r="AW183" i="1"/>
  <c r="AV183" i="1"/>
  <c r="AU183" i="1"/>
  <c r="AT183" i="1"/>
  <c r="AS183" i="1"/>
  <c r="AR183" i="1"/>
  <c r="AQ183" i="1"/>
  <c r="AP183" i="1"/>
  <c r="AO183" i="1"/>
  <c r="AN183" i="1"/>
  <c r="AM183" i="1"/>
  <c r="AL183" i="1"/>
  <c r="BE182" i="1"/>
  <c r="BD182" i="1"/>
  <c r="BC182" i="1"/>
  <c r="BB182" i="1"/>
  <c r="BA182" i="1"/>
  <c r="AZ182" i="1"/>
  <c r="AY182" i="1"/>
  <c r="AX182" i="1"/>
  <c r="AW182" i="1"/>
  <c r="AV182" i="1"/>
  <c r="AU182" i="1"/>
  <c r="AT182" i="1"/>
  <c r="AS182" i="1"/>
  <c r="AR182" i="1"/>
  <c r="AQ182" i="1"/>
  <c r="AP182" i="1"/>
  <c r="AO182" i="1"/>
  <c r="AN182" i="1"/>
  <c r="AM182" i="1"/>
  <c r="AL182" i="1"/>
  <c r="BE181" i="1"/>
  <c r="BD181" i="1"/>
  <c r="BC181" i="1"/>
  <c r="BB181" i="1"/>
  <c r="BA181" i="1"/>
  <c r="AZ181" i="1"/>
  <c r="AY181" i="1"/>
  <c r="AX181" i="1"/>
  <c r="AW181" i="1"/>
  <c r="AV181" i="1"/>
  <c r="AU181" i="1"/>
  <c r="AT181" i="1"/>
  <c r="AS181" i="1"/>
  <c r="AR181" i="1"/>
  <c r="AQ181" i="1"/>
  <c r="AP181" i="1"/>
  <c r="AO181" i="1"/>
  <c r="AN181" i="1"/>
  <c r="AM181" i="1"/>
  <c r="AL181" i="1"/>
  <c r="BE180" i="1"/>
  <c r="BD180" i="1"/>
  <c r="BC180" i="1"/>
  <c r="BB180" i="1"/>
  <c r="BA180" i="1"/>
  <c r="AZ180" i="1"/>
  <c r="AY180" i="1"/>
  <c r="AX180" i="1"/>
  <c r="AW180" i="1"/>
  <c r="AV180" i="1"/>
  <c r="AU180" i="1"/>
  <c r="AT180" i="1"/>
  <c r="AS180" i="1"/>
  <c r="AR180" i="1"/>
  <c r="AQ180" i="1"/>
  <c r="AP180" i="1"/>
  <c r="AO180" i="1"/>
  <c r="AN180" i="1"/>
  <c r="AM180" i="1"/>
  <c r="AL180" i="1"/>
  <c r="BE179" i="1"/>
  <c r="BD179" i="1"/>
  <c r="BC179" i="1"/>
  <c r="BB179" i="1"/>
  <c r="BA179" i="1"/>
  <c r="AZ179" i="1"/>
  <c r="AY179" i="1"/>
  <c r="AX179" i="1"/>
  <c r="AW179" i="1"/>
  <c r="AV179" i="1"/>
  <c r="AU179" i="1"/>
  <c r="AT179" i="1"/>
  <c r="AS179" i="1"/>
  <c r="AR179" i="1"/>
  <c r="AQ179" i="1"/>
  <c r="AP179" i="1"/>
  <c r="AO179" i="1"/>
  <c r="AN179" i="1"/>
  <c r="AM179" i="1"/>
  <c r="AL179" i="1"/>
  <c r="BE178" i="1"/>
  <c r="BD178" i="1"/>
  <c r="BC178" i="1"/>
  <c r="BB178" i="1"/>
  <c r="BA178" i="1"/>
  <c r="AZ178" i="1"/>
  <c r="AY178" i="1"/>
  <c r="AX178" i="1"/>
  <c r="AW178" i="1"/>
  <c r="AV178" i="1"/>
  <c r="AU178" i="1"/>
  <c r="AT178" i="1"/>
  <c r="AS178" i="1"/>
  <c r="AR178" i="1"/>
  <c r="AQ178" i="1"/>
  <c r="AP178" i="1"/>
  <c r="AO178" i="1"/>
  <c r="AN178" i="1"/>
  <c r="AM178" i="1"/>
  <c r="AL178" i="1"/>
  <c r="BE177" i="1"/>
  <c r="BD177" i="1"/>
  <c r="BC177" i="1"/>
  <c r="BB177" i="1"/>
  <c r="BA177" i="1"/>
  <c r="AZ177" i="1"/>
  <c r="AY177" i="1"/>
  <c r="AX177" i="1"/>
  <c r="AW177" i="1"/>
  <c r="AV177" i="1"/>
  <c r="AU177" i="1"/>
  <c r="AT177" i="1"/>
  <c r="AS177" i="1"/>
  <c r="AR177" i="1"/>
  <c r="AQ177" i="1"/>
  <c r="AP177" i="1"/>
  <c r="AO177" i="1"/>
  <c r="AN177" i="1"/>
  <c r="AM177" i="1"/>
  <c r="AL177" i="1"/>
  <c r="BE176" i="1"/>
  <c r="BD176" i="1"/>
  <c r="BC176" i="1"/>
  <c r="BB176" i="1"/>
  <c r="BA176" i="1"/>
  <c r="AZ176" i="1"/>
  <c r="AY176" i="1"/>
  <c r="AX176" i="1"/>
  <c r="AW176" i="1"/>
  <c r="AV176" i="1"/>
  <c r="AU176" i="1"/>
  <c r="AT176" i="1"/>
  <c r="AS176" i="1"/>
  <c r="AR176" i="1"/>
  <c r="AQ176" i="1"/>
  <c r="AP176" i="1"/>
  <c r="AO176" i="1"/>
  <c r="AN176" i="1"/>
  <c r="AM176" i="1"/>
  <c r="AL176" i="1"/>
  <c r="BE175" i="1"/>
  <c r="BD175" i="1"/>
  <c r="BC175" i="1"/>
  <c r="BB175" i="1"/>
  <c r="BA175" i="1"/>
  <c r="AZ175" i="1"/>
  <c r="AY175" i="1"/>
  <c r="AX175" i="1"/>
  <c r="AW175" i="1"/>
  <c r="AV175" i="1"/>
  <c r="AU175" i="1"/>
  <c r="AT175" i="1"/>
  <c r="AS175" i="1"/>
  <c r="AR175" i="1"/>
  <c r="AQ175" i="1"/>
  <c r="AP175" i="1"/>
  <c r="AO175" i="1"/>
  <c r="AN175" i="1"/>
  <c r="AM175" i="1"/>
  <c r="AL175" i="1"/>
  <c r="BE174" i="1"/>
  <c r="BD174" i="1"/>
  <c r="BC174" i="1"/>
  <c r="BB174" i="1"/>
  <c r="BA174" i="1"/>
  <c r="AZ174" i="1"/>
  <c r="AY174" i="1"/>
  <c r="AX174" i="1"/>
  <c r="AW174" i="1"/>
  <c r="AV174" i="1"/>
  <c r="AU174" i="1"/>
  <c r="AT174" i="1"/>
  <c r="AS174" i="1"/>
  <c r="AR174" i="1"/>
  <c r="AQ174" i="1"/>
  <c r="AP174" i="1"/>
  <c r="AO174" i="1"/>
  <c r="AN174" i="1"/>
  <c r="AM174" i="1"/>
  <c r="AL174" i="1"/>
  <c r="BE173" i="1"/>
  <c r="BD173" i="1"/>
  <c r="BC173" i="1"/>
  <c r="BB173" i="1"/>
  <c r="BA173" i="1"/>
  <c r="AZ173" i="1"/>
  <c r="AY173" i="1"/>
  <c r="AX173" i="1"/>
  <c r="AW173" i="1"/>
  <c r="AV173" i="1"/>
  <c r="AU173" i="1"/>
  <c r="AT173" i="1"/>
  <c r="AS173" i="1"/>
  <c r="AR173" i="1"/>
  <c r="AQ173" i="1"/>
  <c r="AP173" i="1"/>
  <c r="AO173" i="1"/>
  <c r="AN173" i="1"/>
  <c r="AM173" i="1"/>
  <c r="AL173" i="1"/>
  <c r="BE172" i="1"/>
  <c r="BD172" i="1"/>
  <c r="BC172" i="1"/>
  <c r="BB172" i="1"/>
  <c r="BA172" i="1"/>
  <c r="AZ172" i="1"/>
  <c r="AY172" i="1"/>
  <c r="AX172" i="1"/>
  <c r="AW172" i="1"/>
  <c r="AV172" i="1"/>
  <c r="AU172" i="1"/>
  <c r="AT172" i="1"/>
  <c r="AS172" i="1"/>
  <c r="AR172" i="1"/>
  <c r="AQ172" i="1"/>
  <c r="AP172" i="1"/>
  <c r="AO172" i="1"/>
  <c r="AN172" i="1"/>
  <c r="AM172" i="1"/>
  <c r="AL172" i="1"/>
  <c r="BE171" i="1"/>
  <c r="BD171" i="1"/>
  <c r="BC171" i="1"/>
  <c r="BB171" i="1"/>
  <c r="BA171" i="1"/>
  <c r="AZ171" i="1"/>
  <c r="AY171" i="1"/>
  <c r="AX171" i="1"/>
  <c r="AW171" i="1"/>
  <c r="AV171" i="1"/>
  <c r="AU171" i="1"/>
  <c r="AT171" i="1"/>
  <c r="AS171" i="1"/>
  <c r="AR171" i="1"/>
  <c r="AQ171" i="1"/>
  <c r="AP171" i="1"/>
  <c r="AO171" i="1"/>
  <c r="AN171" i="1"/>
  <c r="AM171" i="1"/>
  <c r="AL171" i="1"/>
  <c r="BE170" i="1"/>
  <c r="BD170" i="1"/>
  <c r="BC170" i="1"/>
  <c r="BB170" i="1"/>
  <c r="BA170" i="1"/>
  <c r="AZ170" i="1"/>
  <c r="AY170" i="1"/>
  <c r="AX170" i="1"/>
  <c r="AW170" i="1"/>
  <c r="AV170" i="1"/>
  <c r="AU170" i="1"/>
  <c r="AT170" i="1"/>
  <c r="AS170" i="1"/>
  <c r="AR170" i="1"/>
  <c r="AQ170" i="1"/>
  <c r="AP170" i="1"/>
  <c r="AO170" i="1"/>
  <c r="AN170" i="1"/>
  <c r="AM170" i="1"/>
  <c r="AL170" i="1"/>
  <c r="BE169" i="1"/>
  <c r="BD169" i="1"/>
  <c r="BC169" i="1"/>
  <c r="BB169" i="1"/>
  <c r="BA169" i="1"/>
  <c r="AZ169" i="1"/>
  <c r="AY169" i="1"/>
  <c r="AX169" i="1"/>
  <c r="AW169" i="1"/>
  <c r="AV169" i="1"/>
  <c r="AU169" i="1"/>
  <c r="AT169" i="1"/>
  <c r="AS169" i="1"/>
  <c r="AR169" i="1"/>
  <c r="AQ169" i="1"/>
  <c r="AP169" i="1"/>
  <c r="AO169" i="1"/>
  <c r="AN169" i="1"/>
  <c r="AM169" i="1"/>
  <c r="AL169" i="1"/>
  <c r="BE168" i="1"/>
  <c r="BD168" i="1"/>
  <c r="BC168" i="1"/>
  <c r="BB168" i="1"/>
  <c r="BA168" i="1"/>
  <c r="AZ168" i="1"/>
  <c r="AY168" i="1"/>
  <c r="AX168" i="1"/>
  <c r="AW168" i="1"/>
  <c r="AV168" i="1"/>
  <c r="AU168" i="1"/>
  <c r="AT168" i="1"/>
  <c r="AS168" i="1"/>
  <c r="AR168" i="1"/>
  <c r="AQ168" i="1"/>
  <c r="AP168" i="1"/>
  <c r="AO168" i="1"/>
  <c r="AN168" i="1"/>
  <c r="AM168" i="1"/>
  <c r="AL168" i="1"/>
  <c r="BE167" i="1"/>
  <c r="BD167" i="1"/>
  <c r="BC167" i="1"/>
  <c r="BB167" i="1"/>
  <c r="BA167" i="1"/>
  <c r="AZ167" i="1"/>
  <c r="AY167" i="1"/>
  <c r="AX167" i="1"/>
  <c r="AW167" i="1"/>
  <c r="AV167" i="1"/>
  <c r="AU167" i="1"/>
  <c r="AT167" i="1"/>
  <c r="AS167" i="1"/>
  <c r="AR167" i="1"/>
  <c r="AQ167" i="1"/>
  <c r="AP167" i="1"/>
  <c r="AO167" i="1"/>
  <c r="AN167" i="1"/>
  <c r="AM167" i="1"/>
  <c r="AL167" i="1"/>
  <c r="BE166" i="1"/>
  <c r="BD166" i="1"/>
  <c r="BC166" i="1"/>
  <c r="BB166" i="1"/>
  <c r="BA166" i="1"/>
  <c r="AZ166" i="1"/>
  <c r="AY166" i="1"/>
  <c r="AX166" i="1"/>
  <c r="AW166" i="1"/>
  <c r="AV166" i="1"/>
  <c r="AU166" i="1"/>
  <c r="AT166" i="1"/>
  <c r="AS166" i="1"/>
  <c r="AR166" i="1"/>
  <c r="AQ166" i="1"/>
  <c r="AP166" i="1"/>
  <c r="AO166" i="1"/>
  <c r="AN166" i="1"/>
  <c r="AM166" i="1"/>
  <c r="AL166" i="1"/>
  <c r="BE165" i="1"/>
  <c r="BD165" i="1"/>
  <c r="BC165" i="1"/>
  <c r="BB165" i="1"/>
  <c r="BA165" i="1"/>
  <c r="AZ165" i="1"/>
  <c r="AY165" i="1"/>
  <c r="AX165" i="1"/>
  <c r="AW165" i="1"/>
  <c r="AV165" i="1"/>
  <c r="AU165" i="1"/>
  <c r="AT165" i="1"/>
  <c r="AS165" i="1"/>
  <c r="AR165" i="1"/>
  <c r="AQ165" i="1"/>
  <c r="AP165" i="1"/>
  <c r="AO165" i="1"/>
  <c r="AN165" i="1"/>
  <c r="AM165" i="1"/>
  <c r="AL165" i="1"/>
  <c r="BE164" i="1"/>
  <c r="BD164" i="1"/>
  <c r="BC164" i="1"/>
  <c r="BB164" i="1"/>
  <c r="BA164" i="1"/>
  <c r="AZ164" i="1"/>
  <c r="AY164" i="1"/>
  <c r="AX164" i="1"/>
  <c r="AW164" i="1"/>
  <c r="AV164" i="1"/>
  <c r="AU164" i="1"/>
  <c r="AT164" i="1"/>
  <c r="AS164" i="1"/>
  <c r="AR164" i="1"/>
  <c r="AQ164" i="1"/>
  <c r="AP164" i="1"/>
  <c r="AO164" i="1"/>
  <c r="AN164" i="1"/>
  <c r="AM164" i="1"/>
  <c r="AL164" i="1"/>
  <c r="BE163" i="1"/>
  <c r="BD163" i="1"/>
  <c r="BC163" i="1"/>
  <c r="BB163" i="1"/>
  <c r="BA163" i="1"/>
  <c r="AZ163" i="1"/>
  <c r="AY163" i="1"/>
  <c r="AX163" i="1"/>
  <c r="AW163" i="1"/>
  <c r="AV163" i="1"/>
  <c r="AU163" i="1"/>
  <c r="AT163" i="1"/>
  <c r="AS163" i="1"/>
  <c r="AR163" i="1"/>
  <c r="AQ163" i="1"/>
  <c r="AP163" i="1"/>
  <c r="AO163" i="1"/>
  <c r="AN163" i="1"/>
  <c r="AM163" i="1"/>
  <c r="AL163" i="1"/>
  <c r="BE162" i="1"/>
  <c r="BD162" i="1"/>
  <c r="BC162" i="1"/>
  <c r="BB162" i="1"/>
  <c r="BA162" i="1"/>
  <c r="AZ162" i="1"/>
  <c r="AY162" i="1"/>
  <c r="AX162" i="1"/>
  <c r="AW162" i="1"/>
  <c r="AV162" i="1"/>
  <c r="AU162" i="1"/>
  <c r="AT162" i="1"/>
  <c r="AS162" i="1"/>
  <c r="AR162" i="1"/>
  <c r="AQ162" i="1"/>
  <c r="AP162" i="1"/>
  <c r="AO162" i="1"/>
  <c r="AN162" i="1"/>
  <c r="AM162" i="1"/>
  <c r="AL162" i="1"/>
  <c r="BE161" i="1"/>
  <c r="BD161" i="1"/>
  <c r="BC161" i="1"/>
  <c r="BB161" i="1"/>
  <c r="BA161" i="1"/>
  <c r="AZ161" i="1"/>
  <c r="AY161" i="1"/>
  <c r="AX161" i="1"/>
  <c r="AW161" i="1"/>
  <c r="AV161" i="1"/>
  <c r="AU161" i="1"/>
  <c r="AT161" i="1"/>
  <c r="AS161" i="1"/>
  <c r="AR161" i="1"/>
  <c r="AQ161" i="1"/>
  <c r="AP161" i="1"/>
  <c r="AO161" i="1"/>
  <c r="AN161" i="1"/>
  <c r="AM161" i="1"/>
  <c r="AL161" i="1"/>
  <c r="BE160" i="1"/>
  <c r="BD160" i="1"/>
  <c r="BC160" i="1"/>
  <c r="BB160" i="1"/>
  <c r="BA160" i="1"/>
  <c r="AZ160" i="1"/>
  <c r="AY160" i="1"/>
  <c r="AX160" i="1"/>
  <c r="AW160" i="1"/>
  <c r="AV160" i="1"/>
  <c r="AU160" i="1"/>
  <c r="AT160" i="1"/>
  <c r="AS160" i="1"/>
  <c r="AR160" i="1"/>
  <c r="AQ160" i="1"/>
  <c r="AP160" i="1"/>
  <c r="AO160" i="1"/>
  <c r="AN160" i="1"/>
  <c r="AM160" i="1"/>
  <c r="AL160" i="1"/>
  <c r="BE159" i="1"/>
  <c r="BD159" i="1"/>
  <c r="BC159" i="1"/>
  <c r="BB159" i="1"/>
  <c r="BA159" i="1"/>
  <c r="AZ159" i="1"/>
  <c r="AY159" i="1"/>
  <c r="AX159" i="1"/>
  <c r="AW159" i="1"/>
  <c r="AV159" i="1"/>
  <c r="AU159" i="1"/>
  <c r="AT159" i="1"/>
  <c r="AS159" i="1"/>
  <c r="AR159" i="1"/>
  <c r="AQ159" i="1"/>
  <c r="AP159" i="1"/>
  <c r="AO159" i="1"/>
  <c r="AN159" i="1"/>
  <c r="AM159" i="1"/>
  <c r="AL159" i="1"/>
  <c r="BE158" i="1"/>
  <c r="BD158" i="1"/>
  <c r="BC158" i="1"/>
  <c r="BB158" i="1"/>
  <c r="BA158" i="1"/>
  <c r="AZ158" i="1"/>
  <c r="AY158" i="1"/>
  <c r="AX158" i="1"/>
  <c r="AW158" i="1"/>
  <c r="AV158" i="1"/>
  <c r="AU158" i="1"/>
  <c r="AT158" i="1"/>
  <c r="AS158" i="1"/>
  <c r="AR158" i="1"/>
  <c r="AQ158" i="1"/>
  <c r="AP158" i="1"/>
  <c r="AO158" i="1"/>
  <c r="AN158" i="1"/>
  <c r="AM158" i="1"/>
  <c r="AL158" i="1"/>
  <c r="BE157" i="1"/>
  <c r="BD157" i="1"/>
  <c r="BC157" i="1"/>
  <c r="BB157" i="1"/>
  <c r="BA157" i="1"/>
  <c r="AZ157" i="1"/>
  <c r="AY157" i="1"/>
  <c r="AX157" i="1"/>
  <c r="AW157" i="1"/>
  <c r="AV157" i="1"/>
  <c r="AU157" i="1"/>
  <c r="AT157" i="1"/>
  <c r="AS157" i="1"/>
  <c r="AR157" i="1"/>
  <c r="AQ157" i="1"/>
  <c r="AP157" i="1"/>
  <c r="AO157" i="1"/>
  <c r="AN157" i="1"/>
  <c r="AM157" i="1"/>
  <c r="AL157" i="1"/>
  <c r="BE156" i="1"/>
  <c r="BD156" i="1"/>
  <c r="BC156" i="1"/>
  <c r="BB156" i="1"/>
  <c r="BA156" i="1"/>
  <c r="AZ156" i="1"/>
  <c r="AY156" i="1"/>
  <c r="AX156" i="1"/>
  <c r="AW156" i="1"/>
  <c r="AV156" i="1"/>
  <c r="AU156" i="1"/>
  <c r="AT156" i="1"/>
  <c r="AS156" i="1"/>
  <c r="AR156" i="1"/>
  <c r="AQ156" i="1"/>
  <c r="AP156" i="1"/>
  <c r="AO156" i="1"/>
  <c r="AN156" i="1"/>
  <c r="AM156" i="1"/>
  <c r="AL156" i="1"/>
  <c r="BE155" i="1"/>
  <c r="BD155" i="1"/>
  <c r="BC155" i="1"/>
  <c r="BB155" i="1"/>
  <c r="BA155" i="1"/>
  <c r="AZ155" i="1"/>
  <c r="AY155" i="1"/>
  <c r="AX155" i="1"/>
  <c r="AW155" i="1"/>
  <c r="AV155" i="1"/>
  <c r="AU155" i="1"/>
  <c r="AT155" i="1"/>
  <c r="AS155" i="1"/>
  <c r="AR155" i="1"/>
  <c r="AQ155" i="1"/>
  <c r="AP155" i="1"/>
  <c r="AO155" i="1"/>
  <c r="AN155" i="1"/>
  <c r="AM155" i="1"/>
  <c r="AL155" i="1"/>
  <c r="BE154" i="1"/>
  <c r="BD154" i="1"/>
  <c r="BC154" i="1"/>
  <c r="BB154" i="1"/>
  <c r="BA154" i="1"/>
  <c r="AZ154" i="1"/>
  <c r="AY154" i="1"/>
  <c r="AX154" i="1"/>
  <c r="AW154" i="1"/>
  <c r="AV154" i="1"/>
  <c r="AU154" i="1"/>
  <c r="AT154" i="1"/>
  <c r="AS154" i="1"/>
  <c r="AR154" i="1"/>
  <c r="AQ154" i="1"/>
  <c r="AP154" i="1"/>
  <c r="AO154" i="1"/>
  <c r="AN154" i="1"/>
  <c r="AM154" i="1"/>
  <c r="AL154" i="1"/>
  <c r="BE153" i="1"/>
  <c r="BD153" i="1"/>
  <c r="BC153" i="1"/>
  <c r="BB153" i="1"/>
  <c r="BA153" i="1"/>
  <c r="AZ153" i="1"/>
  <c r="AY153" i="1"/>
  <c r="AX153" i="1"/>
  <c r="AW153" i="1"/>
  <c r="AV153" i="1"/>
  <c r="AU153" i="1"/>
  <c r="AT153" i="1"/>
  <c r="AS153" i="1"/>
  <c r="AR153" i="1"/>
  <c r="AQ153" i="1"/>
  <c r="AP153" i="1"/>
  <c r="AO153" i="1"/>
  <c r="AN153" i="1"/>
  <c r="AM153" i="1"/>
  <c r="AL153" i="1"/>
  <c r="BE152" i="1"/>
  <c r="BD152" i="1"/>
  <c r="BC152" i="1"/>
  <c r="BB152" i="1"/>
  <c r="BA152" i="1"/>
  <c r="AZ152" i="1"/>
  <c r="AY152" i="1"/>
  <c r="AX152" i="1"/>
  <c r="AW152" i="1"/>
  <c r="AV152" i="1"/>
  <c r="AU152" i="1"/>
  <c r="AT152" i="1"/>
  <c r="AS152" i="1"/>
  <c r="AR152" i="1"/>
  <c r="AQ152" i="1"/>
  <c r="AP152" i="1"/>
  <c r="AO152" i="1"/>
  <c r="AN152" i="1"/>
  <c r="AM152" i="1"/>
  <c r="AL152" i="1"/>
  <c r="BE151" i="1"/>
  <c r="BD151" i="1"/>
  <c r="BC151" i="1"/>
  <c r="BB151" i="1"/>
  <c r="BA151" i="1"/>
  <c r="AZ151" i="1"/>
  <c r="AY151" i="1"/>
  <c r="AX151" i="1"/>
  <c r="AW151" i="1"/>
  <c r="AV151" i="1"/>
  <c r="AU151" i="1"/>
  <c r="AT151" i="1"/>
  <c r="AS151" i="1"/>
  <c r="AR151" i="1"/>
  <c r="AQ151" i="1"/>
  <c r="AP151" i="1"/>
  <c r="AO151" i="1"/>
  <c r="AN151" i="1"/>
  <c r="AM151" i="1"/>
  <c r="AL151" i="1"/>
  <c r="BE150" i="1"/>
  <c r="BD150" i="1"/>
  <c r="BC150" i="1"/>
  <c r="BB150" i="1"/>
  <c r="BA150" i="1"/>
  <c r="AZ150" i="1"/>
  <c r="AY150" i="1"/>
  <c r="AX150" i="1"/>
  <c r="AW150" i="1"/>
  <c r="AV150" i="1"/>
  <c r="AU150" i="1"/>
  <c r="AT150" i="1"/>
  <c r="AS150" i="1"/>
  <c r="AR150" i="1"/>
  <c r="AQ150" i="1"/>
  <c r="AP150" i="1"/>
  <c r="AO150" i="1"/>
  <c r="AN150" i="1"/>
  <c r="AM150" i="1"/>
  <c r="AL150" i="1"/>
  <c r="BE149" i="1"/>
  <c r="BD149" i="1"/>
  <c r="BC149" i="1"/>
  <c r="BB149" i="1"/>
  <c r="BA149" i="1"/>
  <c r="AZ149" i="1"/>
  <c r="AY149" i="1"/>
  <c r="AX149" i="1"/>
  <c r="AW149" i="1"/>
  <c r="AV149" i="1"/>
  <c r="AU149" i="1"/>
  <c r="AT149" i="1"/>
  <c r="AS149" i="1"/>
  <c r="AR149" i="1"/>
  <c r="AQ149" i="1"/>
  <c r="AP149" i="1"/>
  <c r="AO149" i="1"/>
  <c r="AN149" i="1"/>
  <c r="AM149" i="1"/>
  <c r="AL149" i="1"/>
  <c r="BE148" i="1"/>
  <c r="BD148" i="1"/>
  <c r="BC148" i="1"/>
  <c r="BB148" i="1"/>
  <c r="BA148" i="1"/>
  <c r="AZ148" i="1"/>
  <c r="AY148" i="1"/>
  <c r="AX148" i="1"/>
  <c r="AW148" i="1"/>
  <c r="AV148" i="1"/>
  <c r="AU148" i="1"/>
  <c r="AT148" i="1"/>
  <c r="AS148" i="1"/>
  <c r="AR148" i="1"/>
  <c r="AQ148" i="1"/>
  <c r="AP148" i="1"/>
  <c r="AO148" i="1"/>
  <c r="AN148" i="1"/>
  <c r="AM148" i="1"/>
  <c r="AL148" i="1"/>
  <c r="BE147" i="1"/>
  <c r="BD147" i="1"/>
  <c r="BC147" i="1"/>
  <c r="BB147" i="1"/>
  <c r="BA147" i="1"/>
  <c r="AZ147" i="1"/>
  <c r="AY147" i="1"/>
  <c r="AX147" i="1"/>
  <c r="AW147" i="1"/>
  <c r="AV147" i="1"/>
  <c r="AU147" i="1"/>
  <c r="AT147" i="1"/>
  <c r="AS147" i="1"/>
  <c r="AR147" i="1"/>
  <c r="AQ147" i="1"/>
  <c r="AP147" i="1"/>
  <c r="AO147" i="1"/>
  <c r="AN147" i="1"/>
  <c r="AM147" i="1"/>
  <c r="AL147" i="1"/>
  <c r="BE146" i="1"/>
  <c r="BD146" i="1"/>
  <c r="BC146" i="1"/>
  <c r="BB146" i="1"/>
  <c r="BA146" i="1"/>
  <c r="AZ146" i="1"/>
  <c r="AY146" i="1"/>
  <c r="AX146" i="1"/>
  <c r="AW146" i="1"/>
  <c r="AV146" i="1"/>
  <c r="AU146" i="1"/>
  <c r="AT146" i="1"/>
  <c r="AS146" i="1"/>
  <c r="AR146" i="1"/>
  <c r="AQ146" i="1"/>
  <c r="AP146" i="1"/>
  <c r="AO146" i="1"/>
  <c r="AN146" i="1"/>
  <c r="AM146" i="1"/>
  <c r="AL146" i="1"/>
  <c r="BE145" i="1"/>
  <c r="BD145" i="1"/>
  <c r="BC145" i="1"/>
  <c r="BB145" i="1"/>
  <c r="BA145" i="1"/>
  <c r="AZ145" i="1"/>
  <c r="AY145" i="1"/>
  <c r="AX145" i="1"/>
  <c r="AW145" i="1"/>
  <c r="AV145" i="1"/>
  <c r="AU145" i="1"/>
  <c r="AT145" i="1"/>
  <c r="AS145" i="1"/>
  <c r="AR145" i="1"/>
  <c r="AQ145" i="1"/>
  <c r="AP145" i="1"/>
  <c r="AO145" i="1"/>
  <c r="AN145" i="1"/>
  <c r="AM145" i="1"/>
  <c r="AL145" i="1"/>
  <c r="BE144" i="1"/>
  <c r="BD144" i="1"/>
  <c r="BC144" i="1"/>
  <c r="BB144" i="1"/>
  <c r="BA144" i="1"/>
  <c r="AZ144" i="1"/>
  <c r="AY144" i="1"/>
  <c r="AX144" i="1"/>
  <c r="AW144" i="1"/>
  <c r="AV144" i="1"/>
  <c r="AU144" i="1"/>
  <c r="AT144" i="1"/>
  <c r="AS144" i="1"/>
  <c r="AR144" i="1"/>
  <c r="AQ144" i="1"/>
  <c r="AP144" i="1"/>
  <c r="AO144" i="1"/>
  <c r="AN144" i="1"/>
  <c r="AM144" i="1"/>
  <c r="AL144" i="1"/>
  <c r="BE143" i="1"/>
  <c r="BD143" i="1"/>
  <c r="BC143" i="1"/>
  <c r="BB143" i="1"/>
  <c r="BA143" i="1"/>
  <c r="AZ143" i="1"/>
  <c r="AY143" i="1"/>
  <c r="AX143" i="1"/>
  <c r="AW143" i="1"/>
  <c r="AV143" i="1"/>
  <c r="AU143" i="1"/>
  <c r="AT143" i="1"/>
  <c r="AS143" i="1"/>
  <c r="AR143" i="1"/>
  <c r="AQ143" i="1"/>
  <c r="AP143" i="1"/>
  <c r="AO143" i="1"/>
  <c r="AN143" i="1"/>
  <c r="AM143" i="1"/>
  <c r="AL143" i="1"/>
  <c r="BE142" i="1"/>
  <c r="BD142" i="1"/>
  <c r="BC142" i="1"/>
  <c r="BB142" i="1"/>
  <c r="BA142" i="1"/>
  <c r="AZ142" i="1"/>
  <c r="AY142" i="1"/>
  <c r="AX142" i="1"/>
  <c r="AW142" i="1"/>
  <c r="AV142" i="1"/>
  <c r="AU142" i="1"/>
  <c r="AT142" i="1"/>
  <c r="AS142" i="1"/>
  <c r="AR142" i="1"/>
  <c r="AQ142" i="1"/>
  <c r="AP142" i="1"/>
  <c r="AO142" i="1"/>
  <c r="AN142" i="1"/>
  <c r="AM142" i="1"/>
  <c r="AL142" i="1"/>
  <c r="BE141" i="1"/>
  <c r="BD141" i="1"/>
  <c r="BC141" i="1"/>
  <c r="BB141" i="1"/>
  <c r="BA141" i="1"/>
  <c r="AZ141" i="1"/>
  <c r="AY141" i="1"/>
  <c r="AX141" i="1"/>
  <c r="AW141" i="1"/>
  <c r="AV141" i="1"/>
  <c r="AU141" i="1"/>
  <c r="AT141" i="1"/>
  <c r="AS141" i="1"/>
  <c r="AR141" i="1"/>
  <c r="AQ141" i="1"/>
  <c r="AP141" i="1"/>
  <c r="AO141" i="1"/>
  <c r="AN141" i="1"/>
  <c r="AM141" i="1"/>
  <c r="AL141" i="1"/>
  <c r="BE140" i="1"/>
  <c r="BD140" i="1"/>
  <c r="BC140" i="1"/>
  <c r="BB140" i="1"/>
  <c r="BA140" i="1"/>
  <c r="AZ140" i="1"/>
  <c r="AY140" i="1"/>
  <c r="AX140" i="1"/>
  <c r="AW140" i="1"/>
  <c r="AV140" i="1"/>
  <c r="AU140" i="1"/>
  <c r="AT140" i="1"/>
  <c r="AS140" i="1"/>
  <c r="AR140" i="1"/>
  <c r="AQ140" i="1"/>
  <c r="AP140" i="1"/>
  <c r="AO140" i="1"/>
  <c r="AN140" i="1"/>
  <c r="AM140" i="1"/>
  <c r="AL140" i="1"/>
  <c r="BE139" i="1"/>
  <c r="BD139" i="1"/>
  <c r="BC139" i="1"/>
  <c r="BB139" i="1"/>
  <c r="BA139" i="1"/>
  <c r="AZ139" i="1"/>
  <c r="AY139" i="1"/>
  <c r="AX139" i="1"/>
  <c r="AW139" i="1"/>
  <c r="AV139" i="1"/>
  <c r="AU139" i="1"/>
  <c r="AT139" i="1"/>
  <c r="AS139" i="1"/>
  <c r="AR139" i="1"/>
  <c r="AQ139" i="1"/>
  <c r="AP139" i="1"/>
  <c r="AO139" i="1"/>
  <c r="AN139" i="1"/>
  <c r="AM139" i="1"/>
  <c r="AL139" i="1"/>
  <c r="BE138" i="1"/>
  <c r="BD138" i="1"/>
  <c r="BC138" i="1"/>
  <c r="BB138" i="1"/>
  <c r="BA138" i="1"/>
  <c r="AZ138" i="1"/>
  <c r="AY138" i="1"/>
  <c r="AX138" i="1"/>
  <c r="AW138" i="1"/>
  <c r="AV138" i="1"/>
  <c r="AU138" i="1"/>
  <c r="AT138" i="1"/>
  <c r="AS138" i="1"/>
  <c r="AR138" i="1"/>
  <c r="AQ138" i="1"/>
  <c r="AP138" i="1"/>
  <c r="AO138" i="1"/>
  <c r="AN138" i="1"/>
  <c r="AM138" i="1"/>
  <c r="AL138" i="1"/>
  <c r="BE137" i="1"/>
  <c r="BD137" i="1"/>
  <c r="BC137" i="1"/>
  <c r="BB137" i="1"/>
  <c r="BA137" i="1"/>
  <c r="AZ137" i="1"/>
  <c r="AY137" i="1"/>
  <c r="AX137" i="1"/>
  <c r="AW137" i="1"/>
  <c r="AV137" i="1"/>
  <c r="AU137" i="1"/>
  <c r="AT137" i="1"/>
  <c r="AS137" i="1"/>
  <c r="AR137" i="1"/>
  <c r="AQ137" i="1"/>
  <c r="AP137" i="1"/>
  <c r="AO137" i="1"/>
  <c r="AN137" i="1"/>
  <c r="AM137" i="1"/>
  <c r="AL137" i="1"/>
  <c r="BE136" i="1"/>
  <c r="BD136" i="1"/>
  <c r="BC136" i="1"/>
  <c r="BB136" i="1"/>
  <c r="BA136" i="1"/>
  <c r="AZ136" i="1"/>
  <c r="AY136" i="1"/>
  <c r="AX136" i="1"/>
  <c r="AW136" i="1"/>
  <c r="AV136" i="1"/>
  <c r="AU136" i="1"/>
  <c r="AT136" i="1"/>
  <c r="AS136" i="1"/>
  <c r="AR136" i="1"/>
  <c r="AQ136" i="1"/>
  <c r="AP136" i="1"/>
  <c r="AO136" i="1"/>
  <c r="AN136" i="1"/>
  <c r="AM136" i="1"/>
  <c r="AL136" i="1"/>
  <c r="BE135" i="1"/>
  <c r="BD135" i="1"/>
  <c r="BC135" i="1"/>
  <c r="BB135" i="1"/>
  <c r="BA135" i="1"/>
  <c r="AZ135" i="1"/>
  <c r="AY135" i="1"/>
  <c r="AX135" i="1"/>
  <c r="AW135" i="1"/>
  <c r="AV135" i="1"/>
  <c r="AU135" i="1"/>
  <c r="AT135" i="1"/>
  <c r="AS135" i="1"/>
  <c r="AR135" i="1"/>
  <c r="AQ135" i="1"/>
  <c r="AP135" i="1"/>
  <c r="AO135" i="1"/>
  <c r="AN135" i="1"/>
  <c r="AM135" i="1"/>
  <c r="AL135" i="1"/>
  <c r="BE134" i="1"/>
  <c r="BD134" i="1"/>
  <c r="BC134" i="1"/>
  <c r="BB134" i="1"/>
  <c r="BA134" i="1"/>
  <c r="AZ134" i="1"/>
  <c r="AY134" i="1"/>
  <c r="AX134" i="1"/>
  <c r="AW134" i="1"/>
  <c r="AV134" i="1"/>
  <c r="AU134" i="1"/>
  <c r="AT134" i="1"/>
  <c r="AS134" i="1"/>
  <c r="AR134" i="1"/>
  <c r="AQ134" i="1"/>
  <c r="AP134" i="1"/>
  <c r="AO134" i="1"/>
  <c r="AN134" i="1"/>
  <c r="AM134" i="1"/>
  <c r="AL134" i="1"/>
  <c r="BE133" i="1"/>
  <c r="BD133" i="1"/>
  <c r="BC133" i="1"/>
  <c r="BB133" i="1"/>
  <c r="BA133" i="1"/>
  <c r="AZ133" i="1"/>
  <c r="AY133" i="1"/>
  <c r="AX133" i="1"/>
  <c r="AW133" i="1"/>
  <c r="AV133" i="1"/>
  <c r="AU133" i="1"/>
  <c r="AT133" i="1"/>
  <c r="AS133" i="1"/>
  <c r="AR133" i="1"/>
  <c r="AQ133" i="1"/>
  <c r="AP133" i="1"/>
  <c r="AO133" i="1"/>
  <c r="AN133" i="1"/>
  <c r="AM133" i="1"/>
  <c r="AL133" i="1"/>
  <c r="BE132" i="1"/>
  <c r="BD132" i="1"/>
  <c r="BC132" i="1"/>
  <c r="BB132" i="1"/>
  <c r="BA132" i="1"/>
  <c r="AZ132" i="1"/>
  <c r="AY132" i="1"/>
  <c r="AX132" i="1"/>
  <c r="AW132" i="1"/>
  <c r="AV132" i="1"/>
  <c r="AU132" i="1"/>
  <c r="AT132" i="1"/>
  <c r="AS132" i="1"/>
  <c r="AR132" i="1"/>
  <c r="AQ132" i="1"/>
  <c r="AP132" i="1"/>
  <c r="AO132" i="1"/>
  <c r="AN132" i="1"/>
  <c r="AM132" i="1"/>
  <c r="AL132" i="1"/>
  <c r="BE131" i="1"/>
  <c r="BD131" i="1"/>
  <c r="BC131" i="1"/>
  <c r="BB131" i="1"/>
  <c r="BA131" i="1"/>
  <c r="AZ131" i="1"/>
  <c r="AY131" i="1"/>
  <c r="AX131" i="1"/>
  <c r="AW131" i="1"/>
  <c r="AV131" i="1"/>
  <c r="AU131" i="1"/>
  <c r="AT131" i="1"/>
  <c r="AS131" i="1"/>
  <c r="AR131" i="1"/>
  <c r="AQ131" i="1"/>
  <c r="AP131" i="1"/>
  <c r="AO131" i="1"/>
  <c r="AN131" i="1"/>
  <c r="AM131" i="1"/>
  <c r="AL131" i="1"/>
  <c r="BE130" i="1"/>
  <c r="BD130" i="1"/>
  <c r="BC130" i="1"/>
  <c r="BB130" i="1"/>
  <c r="BA130" i="1"/>
  <c r="AZ130" i="1"/>
  <c r="AY130" i="1"/>
  <c r="AX130" i="1"/>
  <c r="AW130" i="1"/>
  <c r="AV130" i="1"/>
  <c r="AU130" i="1"/>
  <c r="AT130" i="1"/>
  <c r="AS130" i="1"/>
  <c r="AR130" i="1"/>
  <c r="AQ130" i="1"/>
  <c r="AP130" i="1"/>
  <c r="AO130" i="1"/>
  <c r="AN130" i="1"/>
  <c r="AM130" i="1"/>
  <c r="AL130" i="1"/>
  <c r="BE129" i="1"/>
  <c r="BD129" i="1"/>
  <c r="BC129" i="1"/>
  <c r="BB129" i="1"/>
  <c r="BA129" i="1"/>
  <c r="AZ129" i="1"/>
  <c r="AY129" i="1"/>
  <c r="AX129" i="1"/>
  <c r="AW129" i="1"/>
  <c r="AV129" i="1"/>
  <c r="AU129" i="1"/>
  <c r="AT129" i="1"/>
  <c r="AS129" i="1"/>
  <c r="AR129" i="1"/>
  <c r="AQ129" i="1"/>
  <c r="AP129" i="1"/>
  <c r="AO129" i="1"/>
  <c r="AN129" i="1"/>
  <c r="AM129" i="1"/>
  <c r="AL129" i="1"/>
  <c r="BE128" i="1"/>
  <c r="BD128" i="1"/>
  <c r="BC128" i="1"/>
  <c r="BB128" i="1"/>
  <c r="BA128" i="1"/>
  <c r="AZ128" i="1"/>
  <c r="AY128" i="1"/>
  <c r="AX128" i="1"/>
  <c r="AW128" i="1"/>
  <c r="AV128" i="1"/>
  <c r="AU128" i="1"/>
  <c r="AT128" i="1"/>
  <c r="AS128" i="1"/>
  <c r="AR128" i="1"/>
  <c r="AQ128" i="1"/>
  <c r="AP128" i="1"/>
  <c r="AO128" i="1"/>
  <c r="AN128" i="1"/>
  <c r="AM128" i="1"/>
  <c r="AL128" i="1"/>
  <c r="BE127" i="1"/>
  <c r="BD127" i="1"/>
  <c r="BC127" i="1"/>
  <c r="BB127" i="1"/>
  <c r="BA127" i="1"/>
  <c r="AZ127" i="1"/>
  <c r="AY127" i="1"/>
  <c r="AX127" i="1"/>
  <c r="AW127" i="1"/>
  <c r="AV127" i="1"/>
  <c r="AU127" i="1"/>
  <c r="AT127" i="1"/>
  <c r="AS127" i="1"/>
  <c r="AR127" i="1"/>
  <c r="AQ127" i="1"/>
  <c r="AP127" i="1"/>
  <c r="AO127" i="1"/>
  <c r="AN127" i="1"/>
  <c r="AM127" i="1"/>
  <c r="AL127" i="1"/>
  <c r="BE126" i="1"/>
  <c r="BD126" i="1"/>
  <c r="BC126" i="1"/>
  <c r="BB126" i="1"/>
  <c r="BA126" i="1"/>
  <c r="AZ126" i="1"/>
  <c r="AY126" i="1"/>
  <c r="AX126" i="1"/>
  <c r="AW126" i="1"/>
  <c r="AV126" i="1"/>
  <c r="AU126" i="1"/>
  <c r="AT126" i="1"/>
  <c r="AS126" i="1"/>
  <c r="AR126" i="1"/>
  <c r="AQ126" i="1"/>
  <c r="AP126" i="1"/>
  <c r="AO126" i="1"/>
  <c r="AN126" i="1"/>
  <c r="AM126" i="1"/>
  <c r="AL126" i="1"/>
  <c r="BE125" i="1"/>
  <c r="BD125" i="1"/>
  <c r="BC125" i="1"/>
  <c r="BB125" i="1"/>
  <c r="BA125" i="1"/>
  <c r="AZ125" i="1"/>
  <c r="AY125" i="1"/>
  <c r="AX125" i="1"/>
  <c r="AW125" i="1"/>
  <c r="AV125" i="1"/>
  <c r="AU125" i="1"/>
  <c r="AT125" i="1"/>
  <c r="AS125" i="1"/>
  <c r="AR125" i="1"/>
  <c r="AQ125" i="1"/>
  <c r="AP125" i="1"/>
  <c r="AO125" i="1"/>
  <c r="AN125" i="1"/>
  <c r="AM125" i="1"/>
  <c r="AL125" i="1"/>
  <c r="BE124" i="1"/>
  <c r="BD124" i="1"/>
  <c r="BC124" i="1"/>
  <c r="BB124" i="1"/>
  <c r="BA124" i="1"/>
  <c r="AZ124" i="1"/>
  <c r="AY124" i="1"/>
  <c r="AX124" i="1"/>
  <c r="AW124" i="1"/>
  <c r="AV124" i="1"/>
  <c r="AU124" i="1"/>
  <c r="AT124" i="1"/>
  <c r="AS124" i="1"/>
  <c r="AR124" i="1"/>
  <c r="AQ124" i="1"/>
  <c r="AP124" i="1"/>
  <c r="AO124" i="1"/>
  <c r="AN124" i="1"/>
  <c r="AM124" i="1"/>
  <c r="AL124" i="1"/>
  <c r="BE123" i="1"/>
  <c r="BD123" i="1"/>
  <c r="BC123" i="1"/>
  <c r="BB123" i="1"/>
  <c r="BA123" i="1"/>
  <c r="AZ123" i="1"/>
  <c r="AY123" i="1"/>
  <c r="AX123" i="1"/>
  <c r="AW123" i="1"/>
  <c r="AV123" i="1"/>
  <c r="AU123" i="1"/>
  <c r="AT123" i="1"/>
  <c r="AS123" i="1"/>
  <c r="AR123" i="1"/>
  <c r="AQ123" i="1"/>
  <c r="AP123" i="1"/>
  <c r="AO123" i="1"/>
  <c r="AN123" i="1"/>
  <c r="AM123" i="1"/>
  <c r="AL123" i="1"/>
  <c r="BE122" i="1"/>
  <c r="BD122" i="1"/>
  <c r="BC122" i="1"/>
  <c r="BB122" i="1"/>
  <c r="BA122" i="1"/>
  <c r="AZ122" i="1"/>
  <c r="AY122" i="1"/>
  <c r="AX122" i="1"/>
  <c r="AW122" i="1"/>
  <c r="AV122" i="1"/>
  <c r="AU122" i="1"/>
  <c r="AT122" i="1"/>
  <c r="AS122" i="1"/>
  <c r="AR122" i="1"/>
  <c r="AQ122" i="1"/>
  <c r="AP122" i="1"/>
  <c r="AO122" i="1"/>
  <c r="AN122" i="1"/>
  <c r="AM122" i="1"/>
  <c r="AL122" i="1"/>
  <c r="BE121" i="1"/>
  <c r="BD121" i="1"/>
  <c r="BC121" i="1"/>
  <c r="BB121" i="1"/>
  <c r="BA121" i="1"/>
  <c r="AZ121" i="1"/>
  <c r="AY121" i="1"/>
  <c r="AX121" i="1"/>
  <c r="AW121" i="1"/>
  <c r="AV121" i="1"/>
  <c r="AU121" i="1"/>
  <c r="AT121" i="1"/>
  <c r="AS121" i="1"/>
  <c r="AR121" i="1"/>
  <c r="AQ121" i="1"/>
  <c r="AP121" i="1"/>
  <c r="AO121" i="1"/>
  <c r="AN121" i="1"/>
  <c r="AM121" i="1"/>
  <c r="AL121" i="1"/>
  <c r="BE120" i="1"/>
  <c r="BD120" i="1"/>
  <c r="BC120" i="1"/>
  <c r="BB120" i="1"/>
  <c r="BA120" i="1"/>
  <c r="AZ120" i="1"/>
  <c r="AY120" i="1"/>
  <c r="AX120" i="1"/>
  <c r="AW120" i="1"/>
  <c r="AV120" i="1"/>
  <c r="AU120" i="1"/>
  <c r="AT120" i="1"/>
  <c r="AS120" i="1"/>
  <c r="AR120" i="1"/>
  <c r="AQ120" i="1"/>
  <c r="AP120" i="1"/>
  <c r="AO120" i="1"/>
  <c r="AN120" i="1"/>
  <c r="AM120" i="1"/>
  <c r="AL120" i="1"/>
  <c r="BE119" i="1"/>
  <c r="BD119" i="1"/>
  <c r="BC119" i="1"/>
  <c r="BB119" i="1"/>
  <c r="BA119" i="1"/>
  <c r="AZ119" i="1"/>
  <c r="AY119" i="1"/>
  <c r="AX119" i="1"/>
  <c r="AW119" i="1"/>
  <c r="AV119" i="1"/>
  <c r="AU119" i="1"/>
  <c r="AT119" i="1"/>
  <c r="AS119" i="1"/>
  <c r="AR119" i="1"/>
  <c r="AQ119" i="1"/>
  <c r="AP119" i="1"/>
  <c r="AO119" i="1"/>
  <c r="AN119" i="1"/>
  <c r="AM119" i="1"/>
  <c r="AL119" i="1"/>
  <c r="BE118" i="1"/>
  <c r="BD118" i="1"/>
  <c r="BC118" i="1"/>
  <c r="BB118" i="1"/>
  <c r="BA118" i="1"/>
  <c r="AZ118" i="1"/>
  <c r="AY118" i="1"/>
  <c r="AX118" i="1"/>
  <c r="AW118" i="1"/>
  <c r="AV118" i="1"/>
  <c r="AU118" i="1"/>
  <c r="AT118" i="1"/>
  <c r="AS118" i="1"/>
  <c r="AR118" i="1"/>
  <c r="AQ118" i="1"/>
  <c r="AP118" i="1"/>
  <c r="AO118" i="1"/>
  <c r="AN118" i="1"/>
  <c r="AM118" i="1"/>
  <c r="AL118" i="1"/>
  <c r="BE117" i="1"/>
  <c r="BD117" i="1"/>
  <c r="BC117" i="1"/>
  <c r="BB117" i="1"/>
  <c r="BA117" i="1"/>
  <c r="AZ117" i="1"/>
  <c r="AY117" i="1"/>
  <c r="AX117" i="1"/>
  <c r="AW117" i="1"/>
  <c r="AV117" i="1"/>
  <c r="AU117" i="1"/>
  <c r="AT117" i="1"/>
  <c r="AS117" i="1"/>
  <c r="AR117" i="1"/>
  <c r="AQ117" i="1"/>
  <c r="AP117" i="1"/>
  <c r="AO117" i="1"/>
  <c r="AN117" i="1"/>
  <c r="AM117" i="1"/>
  <c r="AL117" i="1"/>
  <c r="BE116" i="1"/>
  <c r="BD116" i="1"/>
  <c r="BC116" i="1"/>
  <c r="BB116" i="1"/>
  <c r="BA116" i="1"/>
  <c r="AZ116" i="1"/>
  <c r="AY116" i="1"/>
  <c r="AX116" i="1"/>
  <c r="AW116" i="1"/>
  <c r="AV116" i="1"/>
  <c r="AU116" i="1"/>
  <c r="AT116" i="1"/>
  <c r="AS116" i="1"/>
  <c r="AR116" i="1"/>
  <c r="AQ116" i="1"/>
  <c r="AP116" i="1"/>
  <c r="AO116" i="1"/>
  <c r="AN116" i="1"/>
  <c r="AM116" i="1"/>
  <c r="AL116" i="1"/>
  <c r="BE115" i="1"/>
  <c r="BD115" i="1"/>
  <c r="BC115" i="1"/>
  <c r="BB115" i="1"/>
  <c r="BA115" i="1"/>
  <c r="AZ115" i="1"/>
  <c r="AY115" i="1"/>
  <c r="AX115" i="1"/>
  <c r="AW115" i="1"/>
  <c r="AV115" i="1"/>
  <c r="AU115" i="1"/>
  <c r="AT115" i="1"/>
  <c r="AS115" i="1"/>
  <c r="AR115" i="1"/>
  <c r="AQ115" i="1"/>
  <c r="AP115" i="1"/>
  <c r="AO115" i="1"/>
  <c r="AN115" i="1"/>
  <c r="AM115" i="1"/>
  <c r="AL115" i="1"/>
  <c r="BE114" i="1"/>
  <c r="BD114" i="1"/>
  <c r="BC114" i="1"/>
  <c r="BB114" i="1"/>
  <c r="BA114" i="1"/>
  <c r="AZ114" i="1"/>
  <c r="AY114" i="1"/>
  <c r="AX114" i="1"/>
  <c r="AW114" i="1"/>
  <c r="AV114" i="1"/>
  <c r="AU114" i="1"/>
  <c r="AT114" i="1"/>
  <c r="AS114" i="1"/>
  <c r="AR114" i="1"/>
  <c r="AQ114" i="1"/>
  <c r="AP114" i="1"/>
  <c r="AO114" i="1"/>
  <c r="AN114" i="1"/>
  <c r="AM114" i="1"/>
  <c r="AL114" i="1"/>
  <c r="BE113" i="1"/>
  <c r="BD113" i="1"/>
  <c r="BC113" i="1"/>
  <c r="BB113" i="1"/>
  <c r="BA113" i="1"/>
  <c r="AZ113" i="1"/>
  <c r="AY113" i="1"/>
  <c r="AX113" i="1"/>
  <c r="AW113" i="1"/>
  <c r="AV113" i="1"/>
  <c r="AU113" i="1"/>
  <c r="AT113" i="1"/>
  <c r="AS113" i="1"/>
  <c r="AR113" i="1"/>
  <c r="AQ113" i="1"/>
  <c r="AP113" i="1"/>
  <c r="AO113" i="1"/>
  <c r="AN113" i="1"/>
  <c r="AM113" i="1"/>
  <c r="AL113" i="1"/>
  <c r="BE112" i="1"/>
  <c r="BD112" i="1"/>
  <c r="BC112" i="1"/>
  <c r="BB112" i="1"/>
  <c r="BA112" i="1"/>
  <c r="AZ112" i="1"/>
  <c r="AY112" i="1"/>
  <c r="AX112" i="1"/>
  <c r="AW112" i="1"/>
  <c r="AV112" i="1"/>
  <c r="AU112" i="1"/>
  <c r="AT112" i="1"/>
  <c r="AS112" i="1"/>
  <c r="AR112" i="1"/>
  <c r="AQ112" i="1"/>
  <c r="AP112" i="1"/>
  <c r="AO112" i="1"/>
  <c r="AN112" i="1"/>
  <c r="AM112" i="1"/>
  <c r="AL112" i="1"/>
  <c r="BE111" i="1"/>
  <c r="BD111" i="1"/>
  <c r="BC111" i="1"/>
  <c r="BB111" i="1"/>
  <c r="BA111" i="1"/>
  <c r="AZ111" i="1"/>
  <c r="AY111" i="1"/>
  <c r="AX111" i="1"/>
  <c r="AW111" i="1"/>
  <c r="AV111" i="1"/>
  <c r="AU111" i="1"/>
  <c r="AT111" i="1"/>
  <c r="AS111" i="1"/>
  <c r="AR111" i="1"/>
  <c r="AQ111" i="1"/>
  <c r="AP111" i="1"/>
  <c r="AO111" i="1"/>
  <c r="AN111" i="1"/>
  <c r="AM111" i="1"/>
  <c r="AL111" i="1"/>
  <c r="BE110" i="1"/>
  <c r="BD110" i="1"/>
  <c r="BC110" i="1"/>
  <c r="BB110" i="1"/>
  <c r="BA110" i="1"/>
  <c r="AZ110" i="1"/>
  <c r="AY110" i="1"/>
  <c r="AX110" i="1"/>
  <c r="AW110" i="1"/>
  <c r="AV110" i="1"/>
  <c r="AU110" i="1"/>
  <c r="AT110" i="1"/>
  <c r="AS110" i="1"/>
  <c r="AR110" i="1"/>
  <c r="AQ110" i="1"/>
  <c r="AP110" i="1"/>
  <c r="AO110" i="1"/>
  <c r="AN110" i="1"/>
  <c r="AM110" i="1"/>
  <c r="AL110" i="1"/>
  <c r="BE109" i="1"/>
  <c r="BD109" i="1"/>
  <c r="BC109" i="1"/>
  <c r="BB109" i="1"/>
  <c r="BA109" i="1"/>
  <c r="AZ109" i="1"/>
  <c r="AY109" i="1"/>
  <c r="AX109" i="1"/>
  <c r="AW109" i="1"/>
  <c r="AV109" i="1"/>
  <c r="AU109" i="1"/>
  <c r="AT109" i="1"/>
  <c r="AS109" i="1"/>
  <c r="AR109" i="1"/>
  <c r="AQ109" i="1"/>
  <c r="AP109" i="1"/>
  <c r="AO109" i="1"/>
  <c r="AN109" i="1"/>
  <c r="AM109" i="1"/>
  <c r="AL109" i="1"/>
  <c r="BE108" i="1"/>
  <c r="BD108" i="1"/>
  <c r="BC108" i="1"/>
  <c r="BB108" i="1"/>
  <c r="BA108" i="1"/>
  <c r="AZ108" i="1"/>
  <c r="AY108" i="1"/>
  <c r="AX108" i="1"/>
  <c r="AW108" i="1"/>
  <c r="AV108" i="1"/>
  <c r="AU108" i="1"/>
  <c r="AT108" i="1"/>
  <c r="AS108" i="1"/>
  <c r="AR108" i="1"/>
  <c r="AQ108" i="1"/>
  <c r="AP108" i="1"/>
  <c r="AO108" i="1"/>
  <c r="AN108" i="1"/>
  <c r="AM108" i="1"/>
  <c r="AL108" i="1"/>
  <c r="BE107" i="1"/>
  <c r="BD107" i="1"/>
  <c r="BC107" i="1"/>
  <c r="BB107" i="1"/>
  <c r="BA107" i="1"/>
  <c r="AZ107" i="1"/>
  <c r="AY107" i="1"/>
  <c r="AX107" i="1"/>
  <c r="AW107" i="1"/>
  <c r="AV107" i="1"/>
  <c r="AU107" i="1"/>
  <c r="AT107" i="1"/>
  <c r="AS107" i="1"/>
  <c r="AR107" i="1"/>
  <c r="AQ107" i="1"/>
  <c r="AP107" i="1"/>
  <c r="AO107" i="1"/>
  <c r="AN107" i="1"/>
  <c r="AM107" i="1"/>
  <c r="AL107" i="1"/>
  <c r="BE106" i="1"/>
  <c r="BD106" i="1"/>
  <c r="BC106" i="1"/>
  <c r="BB106" i="1"/>
  <c r="BA106" i="1"/>
  <c r="AZ106" i="1"/>
  <c r="AY106" i="1"/>
  <c r="AX106" i="1"/>
  <c r="AW106" i="1"/>
  <c r="AV106" i="1"/>
  <c r="AU106" i="1"/>
  <c r="AT106" i="1"/>
  <c r="AS106" i="1"/>
  <c r="AR106" i="1"/>
  <c r="AQ106" i="1"/>
  <c r="AP106" i="1"/>
  <c r="AO106" i="1"/>
  <c r="AN106" i="1"/>
  <c r="AM106" i="1"/>
  <c r="AL106" i="1"/>
  <c r="BE105" i="1"/>
  <c r="BD105" i="1"/>
  <c r="BC105" i="1"/>
  <c r="BB105" i="1"/>
  <c r="BA105" i="1"/>
  <c r="AZ105" i="1"/>
  <c r="AY105" i="1"/>
  <c r="AX105" i="1"/>
  <c r="AW105" i="1"/>
  <c r="AV105" i="1"/>
  <c r="AU105" i="1"/>
  <c r="AT105" i="1"/>
  <c r="AS105" i="1"/>
  <c r="AR105" i="1"/>
  <c r="AQ105" i="1"/>
  <c r="AP105" i="1"/>
  <c r="AO105" i="1"/>
  <c r="AN105" i="1"/>
  <c r="AM105" i="1"/>
  <c r="AL105" i="1"/>
  <c r="BE104" i="1"/>
  <c r="BD104" i="1"/>
  <c r="BC104" i="1"/>
  <c r="BB104" i="1"/>
  <c r="BA104" i="1"/>
  <c r="AZ104" i="1"/>
  <c r="AY104" i="1"/>
  <c r="AX104" i="1"/>
  <c r="AW104" i="1"/>
  <c r="AV104" i="1"/>
  <c r="AU104" i="1"/>
  <c r="AT104" i="1"/>
  <c r="AS104" i="1"/>
  <c r="AR104" i="1"/>
  <c r="AQ104" i="1"/>
  <c r="AP104" i="1"/>
  <c r="AO104" i="1"/>
  <c r="AN104" i="1"/>
  <c r="AM104" i="1"/>
  <c r="AL104" i="1"/>
  <c r="BE103" i="1"/>
  <c r="BD103" i="1"/>
  <c r="BC103" i="1"/>
  <c r="BB103" i="1"/>
  <c r="BA103" i="1"/>
  <c r="AZ103" i="1"/>
  <c r="AY103" i="1"/>
  <c r="AX103" i="1"/>
  <c r="AW103" i="1"/>
  <c r="AV103" i="1"/>
  <c r="AU103" i="1"/>
  <c r="AT103" i="1"/>
  <c r="AS103" i="1"/>
  <c r="AR103" i="1"/>
  <c r="AQ103" i="1"/>
  <c r="AP103" i="1"/>
  <c r="AO103" i="1"/>
  <c r="AN103" i="1"/>
  <c r="AM103" i="1"/>
  <c r="AL103" i="1"/>
  <c r="BE102" i="1"/>
  <c r="BD102" i="1"/>
  <c r="BC102" i="1"/>
  <c r="BB102" i="1"/>
  <c r="BA102" i="1"/>
  <c r="AZ102" i="1"/>
  <c r="AY102" i="1"/>
  <c r="AX102" i="1"/>
  <c r="AW102" i="1"/>
  <c r="AV102" i="1"/>
  <c r="AU102" i="1"/>
  <c r="AT102" i="1"/>
  <c r="AS102" i="1"/>
  <c r="AR102" i="1"/>
  <c r="AQ102" i="1"/>
  <c r="AP102" i="1"/>
  <c r="AO102" i="1"/>
  <c r="AN102" i="1"/>
  <c r="AM102" i="1"/>
  <c r="AL102" i="1"/>
  <c r="BE101" i="1"/>
  <c r="BD101" i="1"/>
  <c r="BC101" i="1"/>
  <c r="BB101" i="1"/>
  <c r="BA101" i="1"/>
  <c r="AZ101" i="1"/>
  <c r="AY101" i="1"/>
  <c r="AX101" i="1"/>
  <c r="AW101" i="1"/>
  <c r="AV101" i="1"/>
  <c r="AU101" i="1"/>
  <c r="AT101" i="1"/>
  <c r="AS101" i="1"/>
  <c r="AR101" i="1"/>
  <c r="AQ101" i="1"/>
  <c r="AP101" i="1"/>
  <c r="AO101" i="1"/>
  <c r="AN101" i="1"/>
  <c r="AM101" i="1"/>
  <c r="AL101" i="1"/>
  <c r="BE100" i="1"/>
  <c r="BD100" i="1"/>
  <c r="BC100" i="1"/>
  <c r="BB100" i="1"/>
  <c r="BA100" i="1"/>
  <c r="AZ100" i="1"/>
  <c r="AY100" i="1"/>
  <c r="AX100" i="1"/>
  <c r="AW100" i="1"/>
  <c r="AV100" i="1"/>
  <c r="AU100" i="1"/>
  <c r="AT100" i="1"/>
  <c r="AS100" i="1"/>
  <c r="AR100" i="1"/>
  <c r="AQ100" i="1"/>
  <c r="AP100" i="1"/>
  <c r="AO100" i="1"/>
  <c r="AN100" i="1"/>
  <c r="AM100" i="1"/>
  <c r="AL100" i="1"/>
  <c r="BE99" i="1"/>
  <c r="BD99" i="1"/>
  <c r="BC99" i="1"/>
  <c r="BB99" i="1"/>
  <c r="BA99" i="1"/>
  <c r="AZ99" i="1"/>
  <c r="AY99" i="1"/>
  <c r="AX99" i="1"/>
  <c r="AW99" i="1"/>
  <c r="AV99" i="1"/>
  <c r="AU99" i="1"/>
  <c r="AT99" i="1"/>
  <c r="AS99" i="1"/>
  <c r="AR99" i="1"/>
  <c r="AQ99" i="1"/>
  <c r="AP99" i="1"/>
  <c r="AO99" i="1"/>
  <c r="AN99" i="1"/>
  <c r="AM99" i="1"/>
  <c r="AL99" i="1"/>
  <c r="BE98" i="1"/>
  <c r="BD98" i="1"/>
  <c r="BC98" i="1"/>
  <c r="BB98" i="1"/>
  <c r="BA98" i="1"/>
  <c r="AZ98" i="1"/>
  <c r="AY98" i="1"/>
  <c r="AX98" i="1"/>
  <c r="AW98" i="1"/>
  <c r="AV98" i="1"/>
  <c r="AU98" i="1"/>
  <c r="AT98" i="1"/>
  <c r="AS98" i="1"/>
  <c r="AR98" i="1"/>
  <c r="AQ98" i="1"/>
  <c r="AP98" i="1"/>
  <c r="AO98" i="1"/>
  <c r="AN98" i="1"/>
  <c r="AM98" i="1"/>
  <c r="AL98" i="1"/>
  <c r="BE97" i="1"/>
  <c r="BD97" i="1"/>
  <c r="BC97" i="1"/>
  <c r="BB97" i="1"/>
  <c r="BA97" i="1"/>
  <c r="AZ97" i="1"/>
  <c r="AY97" i="1"/>
  <c r="AX97" i="1"/>
  <c r="AW97" i="1"/>
  <c r="AV97" i="1"/>
  <c r="AU97" i="1"/>
  <c r="AT97" i="1"/>
  <c r="AS97" i="1"/>
  <c r="AR97" i="1"/>
  <c r="AQ97" i="1"/>
  <c r="AP97" i="1"/>
  <c r="AO97" i="1"/>
  <c r="AN97" i="1"/>
  <c r="AM97" i="1"/>
  <c r="AL97" i="1"/>
  <c r="BE96" i="1"/>
  <c r="BD96" i="1"/>
  <c r="BC96" i="1"/>
  <c r="BB96" i="1"/>
  <c r="BA96" i="1"/>
  <c r="AZ96" i="1"/>
  <c r="AY96" i="1"/>
  <c r="AX96" i="1"/>
  <c r="AW96" i="1"/>
  <c r="AV96" i="1"/>
  <c r="AU96" i="1"/>
  <c r="AT96" i="1"/>
  <c r="AS96" i="1"/>
  <c r="AR96" i="1"/>
  <c r="AQ96" i="1"/>
  <c r="AP96" i="1"/>
  <c r="AO96" i="1"/>
  <c r="AN96" i="1"/>
  <c r="AM96" i="1"/>
  <c r="AL96" i="1"/>
  <c r="BE95" i="1"/>
  <c r="BD95" i="1"/>
  <c r="BC95" i="1"/>
  <c r="BB95" i="1"/>
  <c r="BA95" i="1"/>
  <c r="AZ95" i="1"/>
  <c r="AY95" i="1"/>
  <c r="AX95" i="1"/>
  <c r="AW95" i="1"/>
  <c r="AV95" i="1"/>
  <c r="AU95" i="1"/>
  <c r="AT95" i="1"/>
  <c r="AS95" i="1"/>
  <c r="AR95" i="1"/>
  <c r="AQ95" i="1"/>
  <c r="AP95" i="1"/>
  <c r="AO95" i="1"/>
  <c r="AN95" i="1"/>
  <c r="AM95" i="1"/>
  <c r="AL95" i="1"/>
  <c r="BE94" i="1"/>
  <c r="BD94" i="1"/>
  <c r="BC94" i="1"/>
  <c r="BB94" i="1"/>
  <c r="BA94" i="1"/>
  <c r="AZ94" i="1"/>
  <c r="AY94" i="1"/>
  <c r="AX94" i="1"/>
  <c r="AW94" i="1"/>
  <c r="AV94" i="1"/>
  <c r="AU94" i="1"/>
  <c r="AT94" i="1"/>
  <c r="AS94" i="1"/>
  <c r="AR94" i="1"/>
  <c r="AQ94" i="1"/>
  <c r="AP94" i="1"/>
  <c r="AO94" i="1"/>
  <c r="AN94" i="1"/>
  <c r="AM94" i="1"/>
  <c r="AL94" i="1"/>
  <c r="BE93" i="1"/>
  <c r="BD93" i="1"/>
  <c r="BC93" i="1"/>
  <c r="BB93" i="1"/>
  <c r="BA93" i="1"/>
  <c r="AZ93" i="1"/>
  <c r="AY93" i="1"/>
  <c r="AX93" i="1"/>
  <c r="AW93" i="1"/>
  <c r="AV93" i="1"/>
  <c r="AU93" i="1"/>
  <c r="AT93" i="1"/>
  <c r="AS93" i="1"/>
  <c r="AR93" i="1"/>
  <c r="AQ93" i="1"/>
  <c r="AP93" i="1"/>
  <c r="AO93" i="1"/>
  <c r="AN93" i="1"/>
  <c r="AM93" i="1"/>
  <c r="AL93" i="1"/>
  <c r="BE92" i="1"/>
  <c r="BD92" i="1"/>
  <c r="BC92" i="1"/>
  <c r="BB92" i="1"/>
  <c r="BA92" i="1"/>
  <c r="AZ92" i="1"/>
  <c r="AY92" i="1"/>
  <c r="AX92" i="1"/>
  <c r="AW92" i="1"/>
  <c r="AV92" i="1"/>
  <c r="AU92" i="1"/>
  <c r="AT92" i="1"/>
  <c r="AS92" i="1"/>
  <c r="AR92" i="1"/>
  <c r="AQ92" i="1"/>
  <c r="AP92" i="1"/>
  <c r="AO92" i="1"/>
  <c r="AN92" i="1"/>
  <c r="AM92" i="1"/>
  <c r="AL92" i="1"/>
  <c r="BE91" i="1"/>
  <c r="BD91" i="1"/>
  <c r="BC91" i="1"/>
  <c r="BB91" i="1"/>
  <c r="BA91" i="1"/>
  <c r="AZ91" i="1"/>
  <c r="AY91" i="1"/>
  <c r="AX91" i="1"/>
  <c r="AW91" i="1"/>
  <c r="AV91" i="1"/>
  <c r="AU91" i="1"/>
  <c r="AT91" i="1"/>
  <c r="AS91" i="1"/>
  <c r="AR91" i="1"/>
  <c r="AQ91" i="1"/>
  <c r="AP91" i="1"/>
  <c r="AO91" i="1"/>
  <c r="AN91" i="1"/>
  <c r="AM91" i="1"/>
  <c r="AL91" i="1"/>
  <c r="BE90" i="1"/>
  <c r="BD90" i="1"/>
  <c r="BC90" i="1"/>
  <c r="BB90" i="1"/>
  <c r="BA90" i="1"/>
  <c r="AZ90" i="1"/>
  <c r="AY90" i="1"/>
  <c r="AX90" i="1"/>
  <c r="AW90" i="1"/>
  <c r="AV90" i="1"/>
  <c r="AU90" i="1"/>
  <c r="AT90" i="1"/>
  <c r="AS90" i="1"/>
  <c r="AR90" i="1"/>
  <c r="AQ90" i="1"/>
  <c r="AP90" i="1"/>
  <c r="AO90" i="1"/>
  <c r="AN90" i="1"/>
  <c r="AM90" i="1"/>
  <c r="AL90" i="1"/>
  <c r="BE89" i="1"/>
  <c r="BD89" i="1"/>
  <c r="BC89" i="1"/>
  <c r="BB89" i="1"/>
  <c r="BA89" i="1"/>
  <c r="AZ89" i="1"/>
  <c r="AY89" i="1"/>
  <c r="AX89" i="1"/>
  <c r="AW89" i="1"/>
  <c r="AV89" i="1"/>
  <c r="AU89" i="1"/>
  <c r="AT89" i="1"/>
  <c r="AS89" i="1"/>
  <c r="AR89" i="1"/>
  <c r="AQ89" i="1"/>
  <c r="AP89" i="1"/>
  <c r="AO89" i="1"/>
  <c r="AN89" i="1"/>
  <c r="AM89" i="1"/>
  <c r="AL89" i="1"/>
  <c r="BE88" i="1"/>
  <c r="BD88" i="1"/>
  <c r="BC88" i="1"/>
  <c r="BB88" i="1"/>
  <c r="BA88" i="1"/>
  <c r="AZ88" i="1"/>
  <c r="AY88" i="1"/>
  <c r="AX88" i="1"/>
  <c r="AW88" i="1"/>
  <c r="AV88" i="1"/>
  <c r="AU88" i="1"/>
  <c r="AT88" i="1"/>
  <c r="AS88" i="1"/>
  <c r="AR88" i="1"/>
  <c r="AQ88" i="1"/>
  <c r="AP88" i="1"/>
  <c r="AO88" i="1"/>
  <c r="AN88" i="1"/>
  <c r="AM88" i="1"/>
  <c r="AL88" i="1"/>
  <c r="BE87" i="1"/>
  <c r="BD87" i="1"/>
  <c r="BC87" i="1"/>
  <c r="BB87" i="1"/>
  <c r="BA87" i="1"/>
  <c r="AZ87" i="1"/>
  <c r="AY87" i="1"/>
  <c r="AX87" i="1"/>
  <c r="AW87" i="1"/>
  <c r="AV87" i="1"/>
  <c r="AU87" i="1"/>
  <c r="AT87" i="1"/>
  <c r="AS87" i="1"/>
  <c r="AR87" i="1"/>
  <c r="AQ87" i="1"/>
  <c r="AP87" i="1"/>
  <c r="AO87" i="1"/>
  <c r="AN87" i="1"/>
  <c r="AM87" i="1"/>
  <c r="AL87" i="1"/>
  <c r="BE86" i="1"/>
  <c r="BD86" i="1"/>
  <c r="BC86" i="1"/>
  <c r="BB86" i="1"/>
  <c r="BA86" i="1"/>
  <c r="AZ86" i="1"/>
  <c r="AY86" i="1"/>
  <c r="AX86" i="1"/>
  <c r="AW86" i="1"/>
  <c r="AV86" i="1"/>
  <c r="AU86" i="1"/>
  <c r="AT86" i="1"/>
  <c r="AS86" i="1"/>
  <c r="AR86" i="1"/>
  <c r="AQ86" i="1"/>
  <c r="AP86" i="1"/>
  <c r="AO86" i="1"/>
  <c r="AN86" i="1"/>
  <c r="AM86" i="1"/>
  <c r="AL86" i="1"/>
  <c r="BE85" i="1"/>
  <c r="BD85" i="1"/>
  <c r="BC85" i="1"/>
  <c r="BB85" i="1"/>
  <c r="BA85" i="1"/>
  <c r="AZ85" i="1"/>
  <c r="AY85" i="1"/>
  <c r="AX85" i="1"/>
  <c r="AW85" i="1"/>
  <c r="AV85" i="1"/>
  <c r="AU85" i="1"/>
  <c r="AT85" i="1"/>
  <c r="AS85" i="1"/>
  <c r="AR85" i="1"/>
  <c r="AQ85" i="1"/>
  <c r="AP85" i="1"/>
  <c r="AO85" i="1"/>
  <c r="AN85" i="1"/>
  <c r="AM85" i="1"/>
  <c r="AL85" i="1"/>
  <c r="BE84" i="1"/>
  <c r="BD84" i="1"/>
  <c r="BC84" i="1"/>
  <c r="BB84" i="1"/>
  <c r="BA84" i="1"/>
  <c r="AZ84" i="1"/>
  <c r="AY84" i="1"/>
  <c r="AX84" i="1"/>
  <c r="AW84" i="1"/>
  <c r="AV84" i="1"/>
  <c r="AU84" i="1"/>
  <c r="AT84" i="1"/>
  <c r="AS84" i="1"/>
  <c r="AR84" i="1"/>
  <c r="AQ84" i="1"/>
  <c r="AP84" i="1"/>
  <c r="AO84" i="1"/>
  <c r="AN84" i="1"/>
  <c r="AM84" i="1"/>
  <c r="AL84" i="1"/>
  <c r="BE83" i="1"/>
  <c r="BD83" i="1"/>
  <c r="BC83" i="1"/>
  <c r="BB83" i="1"/>
  <c r="BA83" i="1"/>
  <c r="AZ83" i="1"/>
  <c r="AY83" i="1"/>
  <c r="AX83" i="1"/>
  <c r="AW83" i="1"/>
  <c r="AV83" i="1"/>
  <c r="AU83" i="1"/>
  <c r="AT83" i="1"/>
  <c r="AS83" i="1"/>
  <c r="AR83" i="1"/>
  <c r="AQ83" i="1"/>
  <c r="AP83" i="1"/>
  <c r="AO83" i="1"/>
  <c r="AN83" i="1"/>
  <c r="AM83" i="1"/>
  <c r="AL83" i="1"/>
  <c r="BE82" i="1"/>
  <c r="BD82" i="1"/>
  <c r="BC82" i="1"/>
  <c r="BB82" i="1"/>
  <c r="BA82" i="1"/>
  <c r="AZ82" i="1"/>
  <c r="AY82" i="1"/>
  <c r="AX82" i="1"/>
  <c r="AW82" i="1"/>
  <c r="AV82" i="1"/>
  <c r="AU82" i="1"/>
  <c r="AT82" i="1"/>
  <c r="AS82" i="1"/>
  <c r="AR82" i="1"/>
  <c r="AQ82" i="1"/>
  <c r="AP82" i="1"/>
  <c r="AO82" i="1"/>
  <c r="AN82" i="1"/>
  <c r="AM82" i="1"/>
  <c r="AL82" i="1"/>
  <c r="BE81" i="1"/>
  <c r="BD81" i="1"/>
  <c r="BC81" i="1"/>
  <c r="BB81" i="1"/>
  <c r="BA81" i="1"/>
  <c r="AZ81" i="1"/>
  <c r="AY81" i="1"/>
  <c r="AX81" i="1"/>
  <c r="AW81" i="1"/>
  <c r="AV81" i="1"/>
  <c r="AU81" i="1"/>
  <c r="AT81" i="1"/>
  <c r="AS81" i="1"/>
  <c r="AR81" i="1"/>
  <c r="AQ81" i="1"/>
  <c r="AP81" i="1"/>
  <c r="AO81" i="1"/>
  <c r="AN81" i="1"/>
  <c r="AM81" i="1"/>
  <c r="AL81" i="1"/>
  <c r="BE80" i="1"/>
  <c r="BD80" i="1"/>
  <c r="BC80" i="1"/>
  <c r="BB80" i="1"/>
  <c r="BA80" i="1"/>
  <c r="AZ80" i="1"/>
  <c r="AY80" i="1"/>
  <c r="AX80" i="1"/>
  <c r="AW80" i="1"/>
  <c r="AV80" i="1"/>
  <c r="AU80" i="1"/>
  <c r="AT80" i="1"/>
  <c r="AS80" i="1"/>
  <c r="AR80" i="1"/>
  <c r="AQ80" i="1"/>
  <c r="AP80" i="1"/>
  <c r="AO80" i="1"/>
  <c r="AN80" i="1"/>
  <c r="AM80" i="1"/>
  <c r="AL80" i="1"/>
  <c r="BE79" i="1"/>
  <c r="BD79" i="1"/>
  <c r="BC79" i="1"/>
  <c r="BB79" i="1"/>
  <c r="BA79" i="1"/>
  <c r="AZ79" i="1"/>
  <c r="AY79" i="1"/>
  <c r="AX79" i="1"/>
  <c r="AW79" i="1"/>
  <c r="AV79" i="1"/>
  <c r="AU79" i="1"/>
  <c r="AT79" i="1"/>
  <c r="AS79" i="1"/>
  <c r="AR79" i="1"/>
  <c r="AQ79" i="1"/>
  <c r="AP79" i="1"/>
  <c r="AO79" i="1"/>
  <c r="AN79" i="1"/>
  <c r="AM79" i="1"/>
  <c r="AL79" i="1"/>
  <c r="BE78" i="1"/>
  <c r="BD78" i="1"/>
  <c r="BC78" i="1"/>
  <c r="BB78" i="1"/>
  <c r="BA78" i="1"/>
  <c r="AZ78" i="1"/>
  <c r="AY78" i="1"/>
  <c r="AX78" i="1"/>
  <c r="AW78" i="1"/>
  <c r="AV78" i="1"/>
  <c r="AU78" i="1"/>
  <c r="AT78" i="1"/>
  <c r="AS78" i="1"/>
  <c r="AR78" i="1"/>
  <c r="AQ78" i="1"/>
  <c r="AP78" i="1"/>
  <c r="AO78" i="1"/>
  <c r="AN78" i="1"/>
  <c r="AM78" i="1"/>
  <c r="AL78" i="1"/>
  <c r="BE77" i="1"/>
  <c r="BD77" i="1"/>
  <c r="BC77" i="1"/>
  <c r="BB77" i="1"/>
  <c r="BA77" i="1"/>
  <c r="AZ77" i="1"/>
  <c r="AY77" i="1"/>
  <c r="AX77" i="1"/>
  <c r="AW77" i="1"/>
  <c r="AV77" i="1"/>
  <c r="AU77" i="1"/>
  <c r="AT77" i="1"/>
  <c r="AS77" i="1"/>
  <c r="AR77" i="1"/>
  <c r="AQ77" i="1"/>
  <c r="AP77" i="1"/>
  <c r="AO77" i="1"/>
  <c r="AN77" i="1"/>
  <c r="AM77" i="1"/>
  <c r="AL77" i="1"/>
  <c r="BE76" i="1"/>
  <c r="BD76" i="1"/>
  <c r="BC76" i="1"/>
  <c r="BB76" i="1"/>
  <c r="BA76" i="1"/>
  <c r="AZ76" i="1"/>
  <c r="AY76" i="1"/>
  <c r="AX76" i="1"/>
  <c r="AW76" i="1"/>
  <c r="AV76" i="1"/>
  <c r="AU76" i="1"/>
  <c r="AT76" i="1"/>
  <c r="AS76" i="1"/>
  <c r="AR76" i="1"/>
  <c r="AQ76" i="1"/>
  <c r="AP76" i="1"/>
  <c r="AO76" i="1"/>
  <c r="AN76" i="1"/>
  <c r="AM76" i="1"/>
  <c r="AL76" i="1"/>
  <c r="BE75" i="1"/>
  <c r="BD75" i="1"/>
  <c r="BC75" i="1"/>
  <c r="BB75" i="1"/>
  <c r="BA75" i="1"/>
  <c r="AZ75" i="1"/>
  <c r="AY75" i="1"/>
  <c r="AX75" i="1"/>
  <c r="AW75" i="1"/>
  <c r="AV75" i="1"/>
  <c r="AU75" i="1"/>
  <c r="AT75" i="1"/>
  <c r="AS75" i="1"/>
  <c r="AR75" i="1"/>
  <c r="AQ75" i="1"/>
  <c r="AP75" i="1"/>
  <c r="AO75" i="1"/>
  <c r="AN75" i="1"/>
  <c r="AM75" i="1"/>
  <c r="AL75" i="1"/>
  <c r="BE74" i="1"/>
  <c r="BD74" i="1"/>
  <c r="BC74" i="1"/>
  <c r="BB74" i="1"/>
  <c r="BA74" i="1"/>
  <c r="AZ74" i="1"/>
  <c r="AY74" i="1"/>
  <c r="AX74" i="1"/>
  <c r="AW74" i="1"/>
  <c r="AV74" i="1"/>
  <c r="AU74" i="1"/>
  <c r="AT74" i="1"/>
  <c r="AS74" i="1"/>
  <c r="AR74" i="1"/>
  <c r="AQ74" i="1"/>
  <c r="AP74" i="1"/>
  <c r="AO74" i="1"/>
  <c r="AN74" i="1"/>
  <c r="AM74" i="1"/>
  <c r="AL74" i="1"/>
  <c r="BE73" i="1"/>
  <c r="BD73" i="1"/>
  <c r="BC73" i="1"/>
  <c r="BB73" i="1"/>
  <c r="BA73" i="1"/>
  <c r="AZ73" i="1"/>
  <c r="AY73" i="1"/>
  <c r="AX73" i="1"/>
  <c r="AW73" i="1"/>
  <c r="AV73" i="1"/>
  <c r="AU73" i="1"/>
  <c r="AT73" i="1"/>
  <c r="AS73" i="1"/>
  <c r="AR73" i="1"/>
  <c r="AQ73" i="1"/>
  <c r="AP73" i="1"/>
  <c r="AO73" i="1"/>
  <c r="AN73" i="1"/>
  <c r="AM73" i="1"/>
  <c r="AL73" i="1"/>
  <c r="BE72" i="1"/>
  <c r="BD72" i="1"/>
  <c r="BC72" i="1"/>
  <c r="BB72" i="1"/>
  <c r="BA72" i="1"/>
  <c r="AZ72" i="1"/>
  <c r="AY72" i="1"/>
  <c r="AX72" i="1"/>
  <c r="AW72" i="1"/>
  <c r="AV72" i="1"/>
  <c r="AU72" i="1"/>
  <c r="AT72" i="1"/>
  <c r="AS72" i="1"/>
  <c r="AR72" i="1"/>
  <c r="AQ72" i="1"/>
  <c r="AP72" i="1"/>
  <c r="AO72" i="1"/>
  <c r="AN72" i="1"/>
  <c r="AM72" i="1"/>
  <c r="AL72" i="1"/>
  <c r="BE71" i="1"/>
  <c r="BD71" i="1"/>
  <c r="BC71" i="1"/>
  <c r="BB71" i="1"/>
  <c r="BA71" i="1"/>
  <c r="AZ71" i="1"/>
  <c r="AY71" i="1"/>
  <c r="AX71" i="1"/>
  <c r="AW71" i="1"/>
  <c r="AV71" i="1"/>
  <c r="AU71" i="1"/>
  <c r="AT71" i="1"/>
  <c r="AS71" i="1"/>
  <c r="AR71" i="1"/>
  <c r="AQ71" i="1"/>
  <c r="AP71" i="1"/>
  <c r="AO71" i="1"/>
  <c r="AN71" i="1"/>
  <c r="AM71" i="1"/>
  <c r="AL71" i="1"/>
  <c r="BE70" i="1"/>
  <c r="BD70" i="1"/>
  <c r="BC70" i="1"/>
  <c r="BB70" i="1"/>
  <c r="BA70" i="1"/>
  <c r="AZ70" i="1"/>
  <c r="AY70" i="1"/>
  <c r="AX70" i="1"/>
  <c r="AW70" i="1"/>
  <c r="AV70" i="1"/>
  <c r="AU70" i="1"/>
  <c r="AT70" i="1"/>
  <c r="AS70" i="1"/>
  <c r="AR70" i="1"/>
  <c r="AQ70" i="1"/>
  <c r="AP70" i="1"/>
  <c r="AO70" i="1"/>
  <c r="AN70" i="1"/>
  <c r="AM70" i="1"/>
  <c r="AL70" i="1"/>
  <c r="BE69" i="1"/>
  <c r="BD69" i="1"/>
  <c r="BC69" i="1"/>
  <c r="BB69" i="1"/>
  <c r="BA69" i="1"/>
  <c r="AZ69" i="1"/>
  <c r="AY69" i="1"/>
  <c r="AX69" i="1"/>
  <c r="AW69" i="1"/>
  <c r="AV69" i="1"/>
  <c r="AU69" i="1"/>
  <c r="AT69" i="1"/>
  <c r="AS69" i="1"/>
  <c r="AR69" i="1"/>
  <c r="AQ69" i="1"/>
  <c r="AP69" i="1"/>
  <c r="AO69" i="1"/>
  <c r="AN69" i="1"/>
  <c r="AM69" i="1"/>
  <c r="AL69" i="1"/>
  <c r="BE68" i="1"/>
  <c r="BD68" i="1"/>
  <c r="BC68" i="1"/>
  <c r="BB68" i="1"/>
  <c r="BA68" i="1"/>
  <c r="AZ68" i="1"/>
  <c r="AY68" i="1"/>
  <c r="AX68" i="1"/>
  <c r="AW68" i="1"/>
  <c r="AV68" i="1"/>
  <c r="AU68" i="1"/>
  <c r="AT68" i="1"/>
  <c r="AS68" i="1"/>
  <c r="AR68" i="1"/>
  <c r="AQ68" i="1"/>
  <c r="AP68" i="1"/>
  <c r="AO68" i="1"/>
  <c r="AN68" i="1"/>
  <c r="AM68" i="1"/>
  <c r="AL68" i="1"/>
  <c r="BE67" i="1"/>
  <c r="BD67" i="1"/>
  <c r="BC67" i="1"/>
  <c r="BB67" i="1"/>
  <c r="BA67" i="1"/>
  <c r="AZ67" i="1"/>
  <c r="AY67" i="1"/>
  <c r="AX67" i="1"/>
  <c r="AW67" i="1"/>
  <c r="AV67" i="1"/>
  <c r="AU67" i="1"/>
  <c r="AT67" i="1"/>
  <c r="AS67" i="1"/>
  <c r="AR67" i="1"/>
  <c r="AQ67" i="1"/>
  <c r="AP67" i="1"/>
  <c r="AO67" i="1"/>
  <c r="AN67" i="1"/>
  <c r="AM67" i="1"/>
  <c r="AL67" i="1"/>
  <c r="BE66" i="1"/>
  <c r="BD66" i="1"/>
  <c r="BC66" i="1"/>
  <c r="BB66" i="1"/>
  <c r="BA66" i="1"/>
  <c r="AZ66" i="1"/>
  <c r="AY66" i="1"/>
  <c r="AX66" i="1"/>
  <c r="AW66" i="1"/>
  <c r="AV66" i="1"/>
  <c r="AU66" i="1"/>
  <c r="AT66" i="1"/>
  <c r="AS66" i="1"/>
  <c r="AR66" i="1"/>
  <c r="AQ66" i="1"/>
  <c r="AP66" i="1"/>
  <c r="AO66" i="1"/>
  <c r="AN66" i="1"/>
  <c r="AM66" i="1"/>
  <c r="AL66" i="1"/>
  <c r="BE65" i="1"/>
  <c r="BD65" i="1"/>
  <c r="BC65" i="1"/>
  <c r="BB65" i="1"/>
  <c r="BA65" i="1"/>
  <c r="AZ65" i="1"/>
  <c r="AY65" i="1"/>
  <c r="AX65" i="1"/>
  <c r="AW65" i="1"/>
  <c r="AV65" i="1"/>
  <c r="AU65" i="1"/>
  <c r="AT65" i="1"/>
  <c r="AS65" i="1"/>
  <c r="AR65" i="1"/>
  <c r="AQ65" i="1"/>
  <c r="AP65" i="1"/>
  <c r="AO65" i="1"/>
  <c r="AN65" i="1"/>
  <c r="AM65" i="1"/>
  <c r="AL65" i="1"/>
  <c r="BE64" i="1"/>
  <c r="BD64" i="1"/>
  <c r="BC64" i="1"/>
  <c r="BB64" i="1"/>
  <c r="BA64" i="1"/>
  <c r="AZ64" i="1"/>
  <c r="AY64" i="1"/>
  <c r="AX64" i="1"/>
  <c r="AW64" i="1"/>
  <c r="AV64" i="1"/>
  <c r="AU64" i="1"/>
  <c r="AT64" i="1"/>
  <c r="AS64" i="1"/>
  <c r="AR64" i="1"/>
  <c r="AQ64" i="1"/>
  <c r="AP64" i="1"/>
  <c r="AO64" i="1"/>
  <c r="AN64" i="1"/>
  <c r="AM64" i="1"/>
  <c r="AL64" i="1"/>
  <c r="BE63" i="1"/>
  <c r="BD63" i="1"/>
  <c r="BC63" i="1"/>
  <c r="BB63" i="1"/>
  <c r="BA63" i="1"/>
  <c r="AZ63" i="1"/>
  <c r="AY63" i="1"/>
  <c r="AX63" i="1"/>
  <c r="AW63" i="1"/>
  <c r="AV63" i="1"/>
  <c r="AU63" i="1"/>
  <c r="AT63" i="1"/>
  <c r="AS63" i="1"/>
  <c r="AR63" i="1"/>
  <c r="AQ63" i="1"/>
  <c r="AP63" i="1"/>
  <c r="AO63" i="1"/>
  <c r="AN63" i="1"/>
  <c r="AM63" i="1"/>
  <c r="AL63" i="1"/>
  <c r="BE62" i="1"/>
  <c r="BD62" i="1"/>
  <c r="BC62" i="1"/>
  <c r="BB62" i="1"/>
  <c r="BA62" i="1"/>
  <c r="AZ62" i="1"/>
  <c r="AY62" i="1"/>
  <c r="AX62" i="1"/>
  <c r="AW62" i="1"/>
  <c r="AV62" i="1"/>
  <c r="AU62" i="1"/>
  <c r="AT62" i="1"/>
  <c r="AS62" i="1"/>
  <c r="AR62" i="1"/>
  <c r="AQ62" i="1"/>
  <c r="AP62" i="1"/>
  <c r="AO62" i="1"/>
  <c r="AN62" i="1"/>
  <c r="AM62" i="1"/>
  <c r="AL62" i="1"/>
  <c r="BE61" i="1"/>
  <c r="BD61" i="1"/>
  <c r="BC61" i="1"/>
  <c r="BB61" i="1"/>
  <c r="BA61" i="1"/>
  <c r="AZ61" i="1"/>
  <c r="AY61" i="1"/>
  <c r="AX61" i="1"/>
  <c r="AW61" i="1"/>
  <c r="AV61" i="1"/>
  <c r="AU61" i="1"/>
  <c r="AT61" i="1"/>
  <c r="AS61" i="1"/>
  <c r="AR61" i="1"/>
  <c r="AQ61" i="1"/>
  <c r="AP61" i="1"/>
  <c r="AO61" i="1"/>
  <c r="AN61" i="1"/>
  <c r="AM61" i="1"/>
  <c r="AL61" i="1"/>
  <c r="BE60" i="1"/>
  <c r="BD60" i="1"/>
  <c r="BC60" i="1"/>
  <c r="BB60" i="1"/>
  <c r="BA60" i="1"/>
  <c r="AZ60" i="1"/>
  <c r="AY60" i="1"/>
  <c r="AX60" i="1"/>
  <c r="AW60" i="1"/>
  <c r="AV60" i="1"/>
  <c r="AU60" i="1"/>
  <c r="AT60" i="1"/>
  <c r="AS60" i="1"/>
  <c r="AR60" i="1"/>
  <c r="AQ60" i="1"/>
  <c r="AP60" i="1"/>
  <c r="AO60" i="1"/>
  <c r="AN60" i="1"/>
  <c r="AM60" i="1"/>
  <c r="AL60" i="1"/>
  <c r="BE59" i="1"/>
  <c r="BD59" i="1"/>
  <c r="BC59" i="1"/>
  <c r="BB59" i="1"/>
  <c r="BA59" i="1"/>
  <c r="AZ59" i="1"/>
  <c r="AY59" i="1"/>
  <c r="AX59" i="1"/>
  <c r="AW59" i="1"/>
  <c r="AV59" i="1"/>
  <c r="AU59" i="1"/>
  <c r="AT59" i="1"/>
  <c r="AS59" i="1"/>
  <c r="AR59" i="1"/>
  <c r="AQ59" i="1"/>
  <c r="AP59" i="1"/>
  <c r="AO59" i="1"/>
  <c r="AN59" i="1"/>
  <c r="AM59" i="1"/>
  <c r="AL59" i="1"/>
  <c r="BE58" i="1"/>
  <c r="BD58" i="1"/>
  <c r="BC58" i="1"/>
  <c r="BB58" i="1"/>
  <c r="BA58" i="1"/>
  <c r="AZ58" i="1"/>
  <c r="AY58" i="1"/>
  <c r="AX58" i="1"/>
  <c r="AW58" i="1"/>
  <c r="AV58" i="1"/>
  <c r="AU58" i="1"/>
  <c r="AT58" i="1"/>
  <c r="AS58" i="1"/>
  <c r="AR58" i="1"/>
  <c r="AQ58" i="1"/>
  <c r="AP58" i="1"/>
  <c r="AO58" i="1"/>
  <c r="AN58" i="1"/>
  <c r="AM58" i="1"/>
  <c r="AL58" i="1"/>
  <c r="BE57" i="1"/>
  <c r="BD57" i="1"/>
  <c r="BC57" i="1"/>
  <c r="BB57" i="1"/>
  <c r="BA57" i="1"/>
  <c r="AZ57" i="1"/>
  <c r="AY57" i="1"/>
  <c r="AX57" i="1"/>
  <c r="AW57" i="1"/>
  <c r="AV57" i="1"/>
  <c r="AU57" i="1"/>
  <c r="AT57" i="1"/>
  <c r="AS57" i="1"/>
  <c r="AR57" i="1"/>
  <c r="AQ57" i="1"/>
  <c r="AP57" i="1"/>
  <c r="AO57" i="1"/>
  <c r="AN57" i="1"/>
  <c r="AM57" i="1"/>
  <c r="AL57" i="1"/>
  <c r="BE56" i="1"/>
  <c r="BD56" i="1"/>
  <c r="BC56" i="1"/>
  <c r="BB56" i="1"/>
  <c r="BA56" i="1"/>
  <c r="AZ56" i="1"/>
  <c r="AY56" i="1"/>
  <c r="AX56" i="1"/>
  <c r="AW56" i="1"/>
  <c r="AV56" i="1"/>
  <c r="AU56" i="1"/>
  <c r="AT56" i="1"/>
  <c r="AS56" i="1"/>
  <c r="AR56" i="1"/>
  <c r="AQ56" i="1"/>
  <c r="AP56" i="1"/>
  <c r="AO56" i="1"/>
  <c r="AN56" i="1"/>
  <c r="AM56" i="1"/>
  <c r="AL56" i="1"/>
  <c r="BE55" i="1"/>
  <c r="BD55" i="1"/>
  <c r="BC55" i="1"/>
  <c r="BB55" i="1"/>
  <c r="BA55" i="1"/>
  <c r="AZ55" i="1"/>
  <c r="AY55" i="1"/>
  <c r="AX55" i="1"/>
  <c r="AW55" i="1"/>
  <c r="AV55" i="1"/>
  <c r="AU55" i="1"/>
  <c r="AT55" i="1"/>
  <c r="AS55" i="1"/>
  <c r="AR55" i="1"/>
  <c r="AQ55" i="1"/>
  <c r="AP55" i="1"/>
  <c r="AO55" i="1"/>
  <c r="AN55" i="1"/>
  <c r="AM55" i="1"/>
  <c r="AL55" i="1"/>
  <c r="BE54" i="1"/>
  <c r="BD54" i="1"/>
  <c r="BC54" i="1"/>
  <c r="BB54" i="1"/>
  <c r="BA54" i="1"/>
  <c r="AZ54" i="1"/>
  <c r="AY54" i="1"/>
  <c r="AX54" i="1"/>
  <c r="AW54" i="1"/>
  <c r="AV54" i="1"/>
  <c r="AU54" i="1"/>
  <c r="AT54" i="1"/>
  <c r="AS54" i="1"/>
  <c r="AR54" i="1"/>
  <c r="AQ54" i="1"/>
  <c r="AP54" i="1"/>
  <c r="AO54" i="1"/>
  <c r="AN54" i="1"/>
  <c r="AM54" i="1"/>
  <c r="AL54" i="1"/>
  <c r="BE53" i="1"/>
  <c r="BD53" i="1"/>
  <c r="BC53" i="1"/>
  <c r="BB53" i="1"/>
  <c r="BA53" i="1"/>
  <c r="AZ53" i="1"/>
  <c r="AY53" i="1"/>
  <c r="AX53" i="1"/>
  <c r="AW53" i="1"/>
  <c r="AV53" i="1"/>
  <c r="AU53" i="1"/>
  <c r="AT53" i="1"/>
  <c r="AS53" i="1"/>
  <c r="AR53" i="1"/>
  <c r="AQ53" i="1"/>
  <c r="AP53" i="1"/>
  <c r="AO53" i="1"/>
  <c r="AN53" i="1"/>
  <c r="AM53" i="1"/>
  <c r="AL53" i="1"/>
  <c r="BE52" i="1"/>
  <c r="BD52" i="1"/>
  <c r="BC52" i="1"/>
  <c r="BB52" i="1"/>
  <c r="BA52" i="1"/>
  <c r="AZ52" i="1"/>
  <c r="AY52" i="1"/>
  <c r="AX52" i="1"/>
  <c r="AW52" i="1"/>
  <c r="AV52" i="1"/>
  <c r="AU52" i="1"/>
  <c r="AT52" i="1"/>
  <c r="AS52" i="1"/>
  <c r="AR52" i="1"/>
  <c r="AQ52" i="1"/>
  <c r="AP52" i="1"/>
  <c r="AO52" i="1"/>
  <c r="AN52" i="1"/>
  <c r="AM52" i="1"/>
  <c r="AL52" i="1"/>
  <c r="BE51" i="1"/>
  <c r="BD51" i="1"/>
  <c r="BC51" i="1"/>
  <c r="BB51" i="1"/>
  <c r="BA51" i="1"/>
  <c r="AZ51" i="1"/>
  <c r="AY51" i="1"/>
  <c r="AX51" i="1"/>
  <c r="AW51" i="1"/>
  <c r="AV51" i="1"/>
  <c r="AU51" i="1"/>
  <c r="AT51" i="1"/>
  <c r="AS51" i="1"/>
  <c r="AR51" i="1"/>
  <c r="AQ51" i="1"/>
  <c r="AP51" i="1"/>
  <c r="AO51" i="1"/>
  <c r="AN51" i="1"/>
  <c r="AM51" i="1"/>
  <c r="AL51" i="1"/>
  <c r="BE50" i="1"/>
  <c r="BD50" i="1"/>
  <c r="BC50" i="1"/>
  <c r="BB50" i="1"/>
  <c r="BA50" i="1"/>
  <c r="AZ50" i="1"/>
  <c r="AY50" i="1"/>
  <c r="AX50" i="1"/>
  <c r="AW50" i="1"/>
  <c r="AV50" i="1"/>
  <c r="AU50" i="1"/>
  <c r="AT50" i="1"/>
  <c r="AS50" i="1"/>
  <c r="AR50" i="1"/>
  <c r="AQ50" i="1"/>
  <c r="AP50" i="1"/>
  <c r="AO50" i="1"/>
  <c r="AN50" i="1"/>
  <c r="AM50" i="1"/>
  <c r="AL50" i="1"/>
  <c r="BE49" i="1"/>
  <c r="BD49" i="1"/>
  <c r="BC49" i="1"/>
  <c r="BB49" i="1"/>
  <c r="BA49" i="1"/>
  <c r="AZ49" i="1"/>
  <c r="AY49" i="1"/>
  <c r="AX49" i="1"/>
  <c r="AW49" i="1"/>
  <c r="AV49" i="1"/>
  <c r="AU49" i="1"/>
  <c r="AT49" i="1"/>
  <c r="AS49" i="1"/>
  <c r="AR49" i="1"/>
  <c r="AQ49" i="1"/>
  <c r="AP49" i="1"/>
  <c r="AO49" i="1"/>
  <c r="AN49" i="1"/>
  <c r="AM49" i="1"/>
  <c r="AL49" i="1"/>
  <c r="BE48" i="1"/>
  <c r="BD48" i="1"/>
  <c r="BC48" i="1"/>
  <c r="BB48" i="1"/>
  <c r="BA48" i="1"/>
  <c r="AZ48" i="1"/>
  <c r="AY48" i="1"/>
  <c r="AX48" i="1"/>
  <c r="AW48" i="1"/>
  <c r="AV48" i="1"/>
  <c r="AU48" i="1"/>
  <c r="AT48" i="1"/>
  <c r="AS48" i="1"/>
  <c r="AR48" i="1"/>
  <c r="AQ48" i="1"/>
  <c r="AP48" i="1"/>
  <c r="AO48" i="1"/>
  <c r="AN48" i="1"/>
  <c r="AM48" i="1"/>
  <c r="AL48" i="1"/>
  <c r="BE47" i="1"/>
  <c r="BD47" i="1"/>
  <c r="BC47" i="1"/>
  <c r="BB47" i="1"/>
  <c r="BA47" i="1"/>
  <c r="AZ47" i="1"/>
  <c r="AY47" i="1"/>
  <c r="AX47" i="1"/>
  <c r="AW47" i="1"/>
  <c r="AV47" i="1"/>
  <c r="AU47" i="1"/>
  <c r="AT47" i="1"/>
  <c r="AS47" i="1"/>
  <c r="AR47" i="1"/>
  <c r="AQ47" i="1"/>
  <c r="AP47" i="1"/>
  <c r="AO47" i="1"/>
  <c r="AN47" i="1"/>
  <c r="AM47" i="1"/>
  <c r="AL47" i="1"/>
  <c r="BE46" i="1"/>
  <c r="BD46" i="1"/>
  <c r="BC46" i="1"/>
  <c r="BB46" i="1"/>
  <c r="BA46" i="1"/>
  <c r="AZ46" i="1"/>
  <c r="AY46" i="1"/>
  <c r="AX46" i="1"/>
  <c r="AW46" i="1"/>
  <c r="AV46" i="1"/>
  <c r="AU46" i="1"/>
  <c r="AT46" i="1"/>
  <c r="AS46" i="1"/>
  <c r="AR46" i="1"/>
  <c r="AQ46" i="1"/>
  <c r="AP46" i="1"/>
  <c r="AO46" i="1"/>
  <c r="AN46" i="1"/>
  <c r="AM46" i="1"/>
  <c r="AL46" i="1"/>
  <c r="BE45" i="1"/>
  <c r="BD45" i="1"/>
  <c r="BC45" i="1"/>
  <c r="BB45" i="1"/>
  <c r="BA45" i="1"/>
  <c r="AZ45" i="1"/>
  <c r="AY45" i="1"/>
  <c r="AX45" i="1"/>
  <c r="AW45" i="1"/>
  <c r="AV45" i="1"/>
  <c r="AU45" i="1"/>
  <c r="AT45" i="1"/>
  <c r="AS45" i="1"/>
  <c r="AR45" i="1"/>
  <c r="AQ45" i="1"/>
  <c r="AP45" i="1"/>
  <c r="AO45" i="1"/>
  <c r="AN45" i="1"/>
  <c r="AM45" i="1"/>
  <c r="AL45" i="1"/>
  <c r="BE44" i="1"/>
  <c r="BD44" i="1"/>
  <c r="BC44" i="1"/>
  <c r="BB44" i="1"/>
  <c r="BA44" i="1"/>
  <c r="AZ44" i="1"/>
  <c r="AY44" i="1"/>
  <c r="AX44" i="1"/>
  <c r="AW44" i="1"/>
  <c r="AV44" i="1"/>
  <c r="AU44" i="1"/>
  <c r="AT44" i="1"/>
  <c r="AS44" i="1"/>
  <c r="AR44" i="1"/>
  <c r="AQ44" i="1"/>
  <c r="AP44" i="1"/>
  <c r="AO44" i="1"/>
  <c r="AN44" i="1"/>
  <c r="AM44" i="1"/>
  <c r="AL44" i="1"/>
  <c r="BE43" i="1"/>
  <c r="BD43" i="1"/>
  <c r="BC43" i="1"/>
  <c r="BB43" i="1"/>
  <c r="BA43" i="1"/>
  <c r="AZ43" i="1"/>
  <c r="AY43" i="1"/>
  <c r="AX43" i="1"/>
  <c r="AW43" i="1"/>
  <c r="AV43" i="1"/>
  <c r="AU43" i="1"/>
  <c r="AT43" i="1"/>
  <c r="AS43" i="1"/>
  <c r="AR43" i="1"/>
  <c r="AQ43" i="1"/>
  <c r="AP43" i="1"/>
  <c r="AO43" i="1"/>
  <c r="AN43" i="1"/>
  <c r="AM43" i="1"/>
  <c r="AL43" i="1"/>
  <c r="BE42" i="1"/>
  <c r="BD42" i="1"/>
  <c r="BC42" i="1"/>
  <c r="BB42" i="1"/>
  <c r="BA42" i="1"/>
  <c r="AZ42" i="1"/>
  <c r="AY42" i="1"/>
  <c r="AX42" i="1"/>
  <c r="AW42" i="1"/>
  <c r="AV42" i="1"/>
  <c r="AU42" i="1"/>
  <c r="AT42" i="1"/>
  <c r="AS42" i="1"/>
  <c r="AR42" i="1"/>
  <c r="AQ42" i="1"/>
  <c r="AP42" i="1"/>
  <c r="AO42" i="1"/>
  <c r="AN42" i="1"/>
  <c r="AM42" i="1"/>
  <c r="AL42" i="1"/>
  <c r="BE41" i="1"/>
  <c r="BD41" i="1"/>
  <c r="BC41" i="1"/>
  <c r="BB41" i="1"/>
  <c r="BA41" i="1"/>
  <c r="AZ41" i="1"/>
  <c r="AY41" i="1"/>
  <c r="AX41" i="1"/>
  <c r="AW41" i="1"/>
  <c r="AV41" i="1"/>
  <c r="AU41" i="1"/>
  <c r="AT41" i="1"/>
  <c r="AS41" i="1"/>
  <c r="AR41" i="1"/>
  <c r="AQ41" i="1"/>
  <c r="AP41" i="1"/>
  <c r="AO41" i="1"/>
  <c r="AN41" i="1"/>
  <c r="AM41" i="1"/>
  <c r="AL41" i="1"/>
  <c r="BE40" i="1"/>
  <c r="BD40" i="1"/>
  <c r="BC40" i="1"/>
  <c r="BB40" i="1"/>
  <c r="BA40" i="1"/>
  <c r="AZ40" i="1"/>
  <c r="AY40" i="1"/>
  <c r="AX40" i="1"/>
  <c r="AW40" i="1"/>
  <c r="AV40" i="1"/>
  <c r="AU40" i="1"/>
  <c r="AT40" i="1"/>
  <c r="AS40" i="1"/>
  <c r="AR40" i="1"/>
  <c r="AQ40" i="1"/>
  <c r="AP40" i="1"/>
  <c r="AO40" i="1"/>
  <c r="AN40" i="1"/>
  <c r="AM40" i="1"/>
  <c r="AL40" i="1"/>
  <c r="BE39" i="1"/>
  <c r="BD39" i="1"/>
  <c r="BC39" i="1"/>
  <c r="BB39" i="1"/>
  <c r="BA39" i="1"/>
  <c r="AZ39" i="1"/>
  <c r="AY39" i="1"/>
  <c r="AX39" i="1"/>
  <c r="AW39" i="1"/>
  <c r="AV39" i="1"/>
  <c r="AU39" i="1"/>
  <c r="AT39" i="1"/>
  <c r="AS39" i="1"/>
  <c r="AR39" i="1"/>
  <c r="AQ39" i="1"/>
  <c r="AP39" i="1"/>
  <c r="AO39" i="1"/>
  <c r="AN39" i="1"/>
  <c r="AM39" i="1"/>
  <c r="AL39" i="1"/>
  <c r="BE38" i="1"/>
  <c r="BD38" i="1"/>
  <c r="BC38" i="1"/>
  <c r="BB38" i="1"/>
  <c r="BA38" i="1"/>
  <c r="AZ38" i="1"/>
  <c r="AY38" i="1"/>
  <c r="AX38" i="1"/>
  <c r="AW38" i="1"/>
  <c r="AV38" i="1"/>
  <c r="AU38" i="1"/>
  <c r="AT38" i="1"/>
  <c r="AS38" i="1"/>
  <c r="AR38" i="1"/>
  <c r="AQ38" i="1"/>
  <c r="AP38" i="1"/>
  <c r="AO38" i="1"/>
  <c r="AN38" i="1"/>
  <c r="AM38" i="1"/>
  <c r="AL38" i="1"/>
  <c r="BE37" i="1"/>
  <c r="BD37" i="1"/>
  <c r="BC37" i="1"/>
  <c r="BB37" i="1"/>
  <c r="BA37" i="1"/>
  <c r="AZ37" i="1"/>
  <c r="AY37" i="1"/>
  <c r="AX37" i="1"/>
  <c r="AW37" i="1"/>
  <c r="AV37" i="1"/>
  <c r="AU37" i="1"/>
  <c r="AT37" i="1"/>
  <c r="AS37" i="1"/>
  <c r="AR37" i="1"/>
  <c r="AQ37" i="1"/>
  <c r="AP37" i="1"/>
  <c r="AO37" i="1"/>
  <c r="AN37" i="1"/>
  <c r="AM37" i="1"/>
  <c r="AL37" i="1"/>
  <c r="BE36" i="1"/>
  <c r="BD36" i="1"/>
  <c r="BC36" i="1"/>
  <c r="BB36" i="1"/>
  <c r="BA36" i="1"/>
  <c r="AZ36" i="1"/>
  <c r="AY36" i="1"/>
  <c r="AX36" i="1"/>
  <c r="AW36" i="1"/>
  <c r="AV36" i="1"/>
  <c r="AU36" i="1"/>
  <c r="AT36" i="1"/>
  <c r="AS36" i="1"/>
  <c r="AR36" i="1"/>
  <c r="AQ36" i="1"/>
  <c r="AP36" i="1"/>
  <c r="AO36" i="1"/>
  <c r="AN36" i="1"/>
  <c r="AM36" i="1"/>
  <c r="AL36" i="1"/>
  <c r="BE35" i="1"/>
  <c r="BD35" i="1"/>
  <c r="BC35" i="1"/>
  <c r="BB35" i="1"/>
  <c r="BA35" i="1"/>
  <c r="AZ35" i="1"/>
  <c r="AY35" i="1"/>
  <c r="AX35" i="1"/>
  <c r="AW35" i="1"/>
  <c r="AV35" i="1"/>
  <c r="AU35" i="1"/>
  <c r="AT35" i="1"/>
  <c r="AS35" i="1"/>
  <c r="AR35" i="1"/>
  <c r="AQ35" i="1"/>
  <c r="AP35" i="1"/>
  <c r="AO35" i="1"/>
  <c r="AN35" i="1"/>
  <c r="AM35" i="1"/>
  <c r="AL35" i="1"/>
  <c r="BE34" i="1"/>
  <c r="BD34" i="1"/>
  <c r="BC34" i="1"/>
  <c r="BB34" i="1"/>
  <c r="BA34" i="1"/>
  <c r="AZ34" i="1"/>
  <c r="AY34" i="1"/>
  <c r="AX34" i="1"/>
  <c r="AW34" i="1"/>
  <c r="AV34" i="1"/>
  <c r="AU34" i="1"/>
  <c r="AT34" i="1"/>
  <c r="AS34" i="1"/>
  <c r="AR34" i="1"/>
  <c r="AQ34" i="1"/>
  <c r="AP34" i="1"/>
  <c r="AO34" i="1"/>
  <c r="AN34" i="1"/>
  <c r="AM34" i="1"/>
  <c r="AL34" i="1"/>
  <c r="BE33" i="1"/>
  <c r="BD33" i="1"/>
  <c r="BC33" i="1"/>
  <c r="BB33" i="1"/>
  <c r="BA33" i="1"/>
  <c r="AZ33" i="1"/>
  <c r="AY33" i="1"/>
  <c r="AX33" i="1"/>
  <c r="AW33" i="1"/>
  <c r="AV33" i="1"/>
  <c r="AU33" i="1"/>
  <c r="AT33" i="1"/>
  <c r="AS33" i="1"/>
  <c r="AR33" i="1"/>
  <c r="AQ33" i="1"/>
  <c r="AP33" i="1"/>
  <c r="AO33" i="1"/>
  <c r="AN33" i="1"/>
  <c r="AM33" i="1"/>
  <c r="AL33" i="1"/>
  <c r="BE32" i="1"/>
  <c r="BD32" i="1"/>
  <c r="BC32" i="1"/>
  <c r="BB32" i="1"/>
  <c r="BA32" i="1"/>
  <c r="AZ32" i="1"/>
  <c r="AY32" i="1"/>
  <c r="AX32" i="1"/>
  <c r="AW32" i="1"/>
  <c r="AV32" i="1"/>
  <c r="AU32" i="1"/>
  <c r="AT32" i="1"/>
  <c r="AS32" i="1"/>
  <c r="AR32" i="1"/>
  <c r="AQ32" i="1"/>
  <c r="AP32" i="1"/>
  <c r="AO32" i="1"/>
  <c r="AN32" i="1"/>
  <c r="AM32" i="1"/>
  <c r="AL32" i="1"/>
  <c r="BE31" i="1"/>
  <c r="BD31" i="1"/>
  <c r="BC31" i="1"/>
  <c r="BB31" i="1"/>
  <c r="BA31" i="1"/>
  <c r="AZ31" i="1"/>
  <c r="AY31" i="1"/>
  <c r="AX31" i="1"/>
  <c r="AW31" i="1"/>
  <c r="AV31" i="1"/>
  <c r="AU31" i="1"/>
  <c r="AT31" i="1"/>
  <c r="AS31" i="1"/>
  <c r="AR31" i="1"/>
  <c r="AQ31" i="1"/>
  <c r="AP31" i="1"/>
  <c r="AO31" i="1"/>
  <c r="AN31" i="1"/>
  <c r="AM31" i="1"/>
  <c r="AL31" i="1"/>
  <c r="BE30" i="1"/>
  <c r="BD30" i="1"/>
  <c r="BC30" i="1"/>
  <c r="BB30" i="1"/>
  <c r="BA30" i="1"/>
  <c r="AZ30" i="1"/>
  <c r="AY30" i="1"/>
  <c r="AX30" i="1"/>
  <c r="AW30" i="1"/>
  <c r="AV30" i="1"/>
  <c r="AU30" i="1"/>
  <c r="AT30" i="1"/>
  <c r="AS30" i="1"/>
  <c r="AR30" i="1"/>
  <c r="AQ30" i="1"/>
  <c r="AP30" i="1"/>
  <c r="AO30" i="1"/>
  <c r="AN30" i="1"/>
  <c r="AM30" i="1"/>
  <c r="AL30" i="1"/>
  <c r="BE29" i="1"/>
  <c r="BD29" i="1"/>
  <c r="BC29" i="1"/>
  <c r="BB29" i="1"/>
  <c r="BA29" i="1"/>
  <c r="AZ29" i="1"/>
  <c r="AY29" i="1"/>
  <c r="AX29" i="1"/>
  <c r="AW29" i="1"/>
  <c r="AV29" i="1"/>
  <c r="AU29" i="1"/>
  <c r="AT29" i="1"/>
  <c r="AS29" i="1"/>
  <c r="AR29" i="1"/>
  <c r="AQ29" i="1"/>
  <c r="AP29" i="1"/>
  <c r="AO29" i="1"/>
  <c r="AN29" i="1"/>
  <c r="AM29" i="1"/>
  <c r="AL29" i="1"/>
  <c r="BE28" i="1"/>
  <c r="BD28" i="1"/>
  <c r="BC28" i="1"/>
  <c r="BB28" i="1"/>
  <c r="BA28" i="1"/>
  <c r="AZ28" i="1"/>
  <c r="AY28" i="1"/>
  <c r="AX28" i="1"/>
  <c r="AW28" i="1"/>
  <c r="AV28" i="1"/>
  <c r="AU28" i="1"/>
  <c r="AT28" i="1"/>
  <c r="AS28" i="1"/>
  <c r="AR28" i="1"/>
  <c r="AQ28" i="1"/>
  <c r="AP28" i="1"/>
  <c r="AO28" i="1"/>
  <c r="AN28" i="1"/>
  <c r="AM28" i="1"/>
  <c r="AL28" i="1"/>
  <c r="BE27" i="1"/>
  <c r="BD27" i="1"/>
  <c r="BC27" i="1"/>
  <c r="BB27" i="1"/>
  <c r="BA27" i="1"/>
  <c r="AZ27" i="1"/>
  <c r="AY27" i="1"/>
  <c r="AX27" i="1"/>
  <c r="AW27" i="1"/>
  <c r="AV27" i="1"/>
  <c r="AU27" i="1"/>
  <c r="AT27" i="1"/>
  <c r="AS27" i="1"/>
  <c r="AR27" i="1"/>
  <c r="AQ27" i="1"/>
  <c r="AP27" i="1"/>
  <c r="AO27" i="1"/>
  <c r="AN27" i="1"/>
  <c r="AM27" i="1"/>
  <c r="AL27" i="1"/>
  <c r="BE26" i="1"/>
  <c r="BD26" i="1"/>
  <c r="BC26" i="1"/>
  <c r="BB26" i="1"/>
  <c r="BA26" i="1"/>
  <c r="AZ26" i="1"/>
  <c r="AY26" i="1"/>
  <c r="AX26" i="1"/>
  <c r="AW26" i="1"/>
  <c r="AV26" i="1"/>
  <c r="AU26" i="1"/>
  <c r="AT26" i="1"/>
  <c r="AS26" i="1"/>
  <c r="AR26" i="1"/>
  <c r="AQ26" i="1"/>
  <c r="AP26" i="1"/>
  <c r="AO26" i="1"/>
  <c r="AN26" i="1"/>
  <c r="AM26" i="1"/>
  <c r="AL26" i="1"/>
  <c r="BE25" i="1"/>
  <c r="BD25" i="1"/>
  <c r="BC25" i="1"/>
  <c r="BB25" i="1"/>
  <c r="BA25" i="1"/>
  <c r="AZ25" i="1"/>
  <c r="AY25" i="1"/>
  <c r="AX25" i="1"/>
  <c r="AW25" i="1"/>
  <c r="AV25" i="1"/>
  <c r="AU25" i="1"/>
  <c r="AT25" i="1"/>
  <c r="AS25" i="1"/>
  <c r="AR25" i="1"/>
  <c r="AQ25" i="1"/>
  <c r="AP25" i="1"/>
  <c r="AO25" i="1"/>
  <c r="AN25" i="1"/>
  <c r="AM25" i="1"/>
  <c r="AL25" i="1"/>
  <c r="BE24" i="1"/>
  <c r="BD24" i="1"/>
  <c r="BC24" i="1"/>
  <c r="BB24" i="1"/>
  <c r="BA24" i="1"/>
  <c r="AZ24" i="1"/>
  <c r="AY24" i="1"/>
  <c r="AX24" i="1"/>
  <c r="AW24" i="1"/>
  <c r="AV24" i="1"/>
  <c r="AU24" i="1"/>
  <c r="AT24" i="1"/>
  <c r="AS24" i="1"/>
  <c r="AR24" i="1"/>
  <c r="AQ24" i="1"/>
  <c r="AP24" i="1"/>
  <c r="AO24" i="1"/>
  <c r="AN24" i="1"/>
  <c r="AM24" i="1"/>
  <c r="AL24" i="1"/>
  <c r="BE23" i="1"/>
  <c r="BD23" i="1"/>
  <c r="BC23" i="1"/>
  <c r="BB23" i="1"/>
  <c r="BA23" i="1"/>
  <c r="AZ23" i="1"/>
  <c r="AY23" i="1"/>
  <c r="AX23" i="1"/>
  <c r="AW23" i="1"/>
  <c r="AV23" i="1"/>
  <c r="AU23" i="1"/>
  <c r="AT23" i="1"/>
  <c r="AS23" i="1"/>
  <c r="AR23" i="1"/>
  <c r="AQ23" i="1"/>
  <c r="AP23" i="1"/>
  <c r="AO23" i="1"/>
  <c r="AN23" i="1"/>
  <c r="AM23" i="1"/>
  <c r="AL23" i="1"/>
  <c r="BE22" i="1"/>
  <c r="BD22" i="1"/>
  <c r="BC22" i="1"/>
  <c r="BB22" i="1"/>
  <c r="BA22" i="1"/>
  <c r="AZ22" i="1"/>
  <c r="AY22" i="1"/>
  <c r="AX22" i="1"/>
  <c r="AW22" i="1"/>
  <c r="AV22" i="1"/>
  <c r="AU22" i="1"/>
  <c r="AT22" i="1"/>
  <c r="AS22" i="1"/>
  <c r="AR22" i="1"/>
  <c r="AQ22" i="1"/>
  <c r="AP22" i="1"/>
  <c r="AO22" i="1"/>
  <c r="AN22" i="1"/>
  <c r="AM22" i="1"/>
  <c r="AL22" i="1"/>
  <c r="BE21" i="1"/>
  <c r="BD21" i="1"/>
  <c r="BC21" i="1"/>
  <c r="BB21" i="1"/>
  <c r="BA21" i="1"/>
  <c r="AZ21" i="1"/>
  <c r="AY21" i="1"/>
  <c r="AX21" i="1"/>
  <c r="AW21" i="1"/>
  <c r="AV21" i="1"/>
  <c r="AU21" i="1"/>
  <c r="AT21" i="1"/>
  <c r="AS21" i="1"/>
  <c r="AR21" i="1"/>
  <c r="AQ21" i="1"/>
  <c r="AP21" i="1"/>
  <c r="AO21" i="1"/>
  <c r="AN21" i="1"/>
  <c r="AM21" i="1"/>
  <c r="AL21" i="1"/>
  <c r="BE20" i="1"/>
  <c r="BD20" i="1"/>
  <c r="BC20" i="1"/>
  <c r="BB20" i="1"/>
  <c r="BA20" i="1"/>
  <c r="AZ20" i="1"/>
  <c r="AY20" i="1"/>
  <c r="AX20" i="1"/>
  <c r="AW20" i="1"/>
  <c r="AV20" i="1"/>
  <c r="AU20" i="1"/>
  <c r="AT20" i="1"/>
  <c r="AS20" i="1"/>
  <c r="AR20" i="1"/>
  <c r="AQ20" i="1"/>
  <c r="AP20" i="1"/>
  <c r="AO20" i="1"/>
  <c r="AN20" i="1"/>
  <c r="AM20" i="1"/>
  <c r="AL20" i="1"/>
  <c r="BE19" i="1"/>
  <c r="BD19" i="1"/>
  <c r="BC19" i="1"/>
  <c r="BB19" i="1"/>
  <c r="BA19" i="1"/>
  <c r="AZ19" i="1"/>
  <c r="AY19" i="1"/>
  <c r="AX19" i="1"/>
  <c r="AW19" i="1"/>
  <c r="AV19" i="1"/>
  <c r="AU19" i="1"/>
  <c r="AT19" i="1"/>
  <c r="AS19" i="1"/>
  <c r="AR19" i="1"/>
  <c r="AQ19" i="1"/>
  <c r="AP19" i="1"/>
  <c r="AO19" i="1"/>
  <c r="AN19" i="1"/>
  <c r="AM19" i="1"/>
  <c r="AL19" i="1"/>
  <c r="BE18" i="1"/>
  <c r="BD18" i="1"/>
  <c r="BC18" i="1"/>
  <c r="BB18" i="1"/>
  <c r="BA18" i="1"/>
  <c r="AZ18" i="1"/>
  <c r="AY18" i="1"/>
  <c r="AX18" i="1"/>
  <c r="AW18" i="1"/>
  <c r="AV18" i="1"/>
  <c r="AU18" i="1"/>
  <c r="AT18" i="1"/>
  <c r="AS18" i="1"/>
  <c r="AR18" i="1"/>
  <c r="AQ18" i="1"/>
  <c r="AP18" i="1"/>
  <c r="AO18" i="1"/>
  <c r="AN18" i="1"/>
  <c r="AM18" i="1"/>
  <c r="AL18" i="1"/>
  <c r="BE17" i="1"/>
  <c r="BD17" i="1"/>
  <c r="BC17" i="1"/>
  <c r="BB17" i="1"/>
  <c r="BA17" i="1"/>
  <c r="AZ17" i="1"/>
  <c r="AY17" i="1"/>
  <c r="AX17" i="1"/>
  <c r="AW17" i="1"/>
  <c r="AV17" i="1"/>
  <c r="AU17" i="1"/>
  <c r="AT17" i="1"/>
  <c r="AS17" i="1"/>
  <c r="AR17" i="1"/>
  <c r="AQ17" i="1"/>
  <c r="AP17" i="1"/>
  <c r="AO17" i="1"/>
  <c r="AN17" i="1"/>
  <c r="AM17" i="1"/>
  <c r="AL17" i="1"/>
  <c r="BE16" i="1"/>
  <c r="BD16" i="1"/>
  <c r="BC16" i="1"/>
  <c r="BB16" i="1"/>
  <c r="BA16" i="1"/>
  <c r="AZ16" i="1"/>
  <c r="AY16" i="1"/>
  <c r="AX16" i="1"/>
  <c r="AW16" i="1"/>
  <c r="AV16" i="1"/>
  <c r="AU16" i="1"/>
  <c r="AT16" i="1"/>
  <c r="AS16" i="1"/>
  <c r="AR16" i="1"/>
  <c r="AQ16" i="1"/>
  <c r="AP16" i="1"/>
  <c r="AO16" i="1"/>
  <c r="AN16" i="1"/>
  <c r="AM16" i="1"/>
  <c r="AL16" i="1"/>
  <c r="BE15" i="1"/>
  <c r="BD15" i="1"/>
  <c r="BC15" i="1"/>
  <c r="BB15" i="1"/>
  <c r="BA15" i="1"/>
  <c r="AZ15" i="1"/>
  <c r="AY15" i="1"/>
  <c r="AX15" i="1"/>
  <c r="AW15" i="1"/>
  <c r="AV15" i="1"/>
  <c r="AU15" i="1"/>
  <c r="AT15" i="1"/>
  <c r="AS15" i="1"/>
  <c r="AR15" i="1"/>
  <c r="AQ15" i="1"/>
  <c r="AP15" i="1"/>
  <c r="AO15" i="1"/>
  <c r="AN15" i="1"/>
  <c r="AM15" i="1"/>
  <c r="AL15" i="1"/>
  <c r="BE14" i="1"/>
  <c r="BD14" i="1"/>
  <c r="BC14" i="1"/>
  <c r="BB14" i="1"/>
  <c r="BA14" i="1"/>
  <c r="AZ14" i="1"/>
  <c r="AY14" i="1"/>
  <c r="AX14" i="1"/>
  <c r="AW14" i="1"/>
  <c r="AV14" i="1"/>
  <c r="AU14" i="1"/>
  <c r="AT14" i="1"/>
  <c r="AS14" i="1"/>
  <c r="AR14" i="1"/>
  <c r="AQ14" i="1"/>
  <c r="AP14" i="1"/>
  <c r="AO14" i="1"/>
  <c r="AN14" i="1"/>
  <c r="AM14" i="1"/>
  <c r="AL14" i="1"/>
  <c r="BE13" i="1"/>
  <c r="BD13" i="1"/>
  <c r="BC13" i="1"/>
  <c r="BB13" i="1"/>
  <c r="BA13" i="1"/>
  <c r="AZ13" i="1"/>
  <c r="AY13" i="1"/>
  <c r="AX13" i="1"/>
  <c r="AW13" i="1"/>
  <c r="AV13" i="1"/>
  <c r="AU13" i="1"/>
  <c r="AT13" i="1"/>
  <c r="AS13" i="1"/>
  <c r="AR13" i="1"/>
  <c r="AQ13" i="1"/>
  <c r="AP13" i="1"/>
  <c r="AO13" i="1"/>
  <c r="AN13" i="1"/>
  <c r="AM13" i="1"/>
  <c r="AL13" i="1"/>
  <c r="BE12" i="1"/>
  <c r="BD12" i="1"/>
  <c r="BC12" i="1"/>
  <c r="BB12" i="1"/>
  <c r="BA12" i="1"/>
  <c r="AZ12" i="1"/>
  <c r="AY12" i="1"/>
  <c r="AX12" i="1"/>
  <c r="AW12" i="1"/>
  <c r="AV12" i="1"/>
  <c r="AU12" i="1"/>
  <c r="AT12" i="1"/>
  <c r="AS12" i="1"/>
  <c r="AR12" i="1"/>
  <c r="AQ12" i="1"/>
  <c r="AP12" i="1"/>
  <c r="AO12" i="1"/>
  <c r="AN12" i="1"/>
  <c r="AM12" i="1"/>
  <c r="AL12" i="1"/>
  <c r="BE11" i="1"/>
  <c r="BD11" i="1"/>
  <c r="BC11" i="1"/>
  <c r="BB11" i="1"/>
  <c r="BA11" i="1"/>
  <c r="AZ11" i="1"/>
  <c r="AY11" i="1"/>
  <c r="AX11" i="1"/>
  <c r="AW11" i="1"/>
  <c r="AV11" i="1"/>
  <c r="AU11" i="1"/>
  <c r="AT11" i="1"/>
  <c r="AS11" i="1"/>
  <c r="AR11" i="1"/>
  <c r="AQ11" i="1"/>
  <c r="AP11" i="1"/>
  <c r="AO11" i="1"/>
  <c r="AN11" i="1"/>
  <c r="AM11" i="1"/>
  <c r="AL11" i="1"/>
  <c r="BE10" i="1"/>
  <c r="BD10" i="1"/>
  <c r="BC10" i="1"/>
  <c r="BB10" i="1"/>
  <c r="BA10" i="1"/>
  <c r="AZ10" i="1"/>
  <c r="AY10" i="1"/>
  <c r="AX10" i="1"/>
  <c r="AW10" i="1"/>
  <c r="AV10" i="1"/>
  <c r="AU10" i="1"/>
  <c r="AT10" i="1"/>
  <c r="AS10" i="1"/>
  <c r="AR10" i="1"/>
  <c r="AQ10" i="1"/>
  <c r="AP10" i="1"/>
  <c r="AO10" i="1"/>
  <c r="AN10" i="1"/>
  <c r="AM10" i="1"/>
  <c r="AL10" i="1"/>
  <c r="BE9" i="1"/>
  <c r="BD9" i="1"/>
  <c r="BC9" i="1"/>
  <c r="BB9" i="1"/>
  <c r="BA9" i="1"/>
  <c r="AZ9" i="1"/>
  <c r="AY9" i="1"/>
  <c r="AX9" i="1"/>
  <c r="AW9" i="1"/>
  <c r="AV9" i="1"/>
  <c r="AU9" i="1"/>
  <c r="AT9" i="1"/>
  <c r="AS9" i="1"/>
  <c r="AR9" i="1"/>
  <c r="AQ9" i="1"/>
  <c r="AP9" i="1"/>
  <c r="AO9" i="1"/>
  <c r="AN9" i="1"/>
  <c r="AM9" i="1"/>
  <c r="AL9" i="1"/>
  <c r="BE8" i="1"/>
  <c r="BD8" i="1"/>
  <c r="BC8" i="1"/>
  <c r="BB8" i="1"/>
  <c r="BA8" i="1"/>
  <c r="AZ8" i="1"/>
  <c r="AY8" i="1"/>
  <c r="AX8" i="1"/>
  <c r="AW8" i="1"/>
  <c r="AV8" i="1"/>
  <c r="AU8" i="1"/>
  <c r="AT8" i="1"/>
  <c r="AS8" i="1"/>
  <c r="AR8" i="1"/>
  <c r="AQ8" i="1"/>
  <c r="AP8" i="1"/>
  <c r="AO8" i="1"/>
  <c r="AN8" i="1"/>
  <c r="AM8" i="1"/>
  <c r="AL8" i="1"/>
  <c r="BE7" i="1"/>
  <c r="BD7" i="1"/>
  <c r="BC7" i="1"/>
  <c r="BB7" i="1"/>
  <c r="BA7" i="1"/>
  <c r="AZ7" i="1"/>
  <c r="AY7" i="1"/>
  <c r="AX7" i="1"/>
  <c r="AW7" i="1"/>
  <c r="AV7" i="1"/>
  <c r="AU7" i="1"/>
  <c r="AT7" i="1"/>
  <c r="AS7" i="1"/>
  <c r="AR7" i="1"/>
  <c r="AQ7" i="1"/>
  <c r="AP7" i="1"/>
  <c r="AO7" i="1"/>
  <c r="AN7" i="1"/>
  <c r="AM7" i="1"/>
  <c r="AL7" i="1"/>
  <c r="BE6" i="1"/>
  <c r="BD6" i="1"/>
  <c r="BC6" i="1"/>
  <c r="BB6" i="1"/>
  <c r="BA6" i="1"/>
  <c r="AZ6" i="1"/>
  <c r="AY6" i="1"/>
  <c r="AX6" i="1"/>
  <c r="AW6" i="1"/>
  <c r="AV6" i="1"/>
  <c r="AU6" i="1"/>
  <c r="AT6" i="1"/>
  <c r="AS6" i="1"/>
  <c r="AR6" i="1"/>
  <c r="AQ6" i="1"/>
  <c r="AP6" i="1"/>
  <c r="AO6" i="1"/>
  <c r="AN6" i="1"/>
  <c r="AM6" i="1"/>
  <c r="AL6" i="1"/>
  <c r="BE5" i="1"/>
  <c r="BD5" i="1"/>
  <c r="BC5" i="1"/>
  <c r="BB5" i="1"/>
  <c r="BA5" i="1"/>
  <c r="AZ5" i="1"/>
  <c r="AY5" i="1"/>
  <c r="AX5" i="1"/>
  <c r="AW5" i="1"/>
  <c r="AV5" i="1"/>
  <c r="AU5" i="1"/>
  <c r="AT5" i="1"/>
  <c r="AS5" i="1"/>
  <c r="AR5" i="1"/>
  <c r="AQ5" i="1"/>
  <c r="AP5" i="1"/>
  <c r="AO5" i="1"/>
  <c r="AN5" i="1"/>
  <c r="AM5" i="1"/>
  <c r="AL5" i="1"/>
  <c r="BE4" i="1"/>
  <c r="BD4" i="1"/>
  <c r="BC4" i="1"/>
  <c r="BB4" i="1"/>
  <c r="BA4" i="1"/>
  <c r="AZ4" i="1"/>
  <c r="AY4" i="1"/>
  <c r="AX4" i="1"/>
  <c r="AW4" i="1"/>
  <c r="AV4" i="1"/>
  <c r="AU4" i="1"/>
  <c r="AT4" i="1"/>
  <c r="AS4" i="1"/>
  <c r="AR4" i="1"/>
  <c r="AQ4" i="1"/>
  <c r="AP4" i="1"/>
  <c r="AO4" i="1"/>
  <c r="AN4" i="1"/>
  <c r="AM4" i="1"/>
  <c r="AL4" i="1"/>
  <c r="BE3" i="1"/>
  <c r="BD3" i="1"/>
  <c r="BC3" i="1"/>
  <c r="BB3" i="1"/>
  <c r="BA3" i="1"/>
  <c r="AZ3" i="1"/>
  <c r="AY3" i="1"/>
  <c r="AX3" i="1"/>
  <c r="AW3" i="1"/>
  <c r="AV3" i="1"/>
  <c r="AU3" i="1"/>
  <c r="AT3" i="1"/>
  <c r="AS3" i="1"/>
  <c r="AR3" i="1"/>
  <c r="AQ3" i="1"/>
  <c r="AP3" i="1"/>
  <c r="AO3" i="1"/>
  <c r="AN3" i="1"/>
  <c r="AM3" i="1"/>
  <c r="AL3" i="1"/>
  <c r="BE2" i="1"/>
  <c r="BD2" i="1"/>
  <c r="BC2" i="1"/>
  <c r="BB2" i="1"/>
  <c r="BA2" i="1"/>
  <c r="AZ2" i="1"/>
  <c r="AY2" i="1"/>
  <c r="AX2" i="1"/>
  <c r="AW2" i="1"/>
  <c r="AV2" i="1"/>
  <c r="AU2" i="1"/>
  <c r="AT2" i="1"/>
  <c r="AS2" i="1"/>
  <c r="AR2" i="1"/>
  <c r="AQ2" i="1"/>
  <c r="AP2" i="1"/>
  <c r="AO2" i="1"/>
  <c r="AN2" i="1"/>
  <c r="AM2" i="1"/>
  <c r="AL2" i="1"/>
  <c r="C2428" i="5"/>
  <c r="C2427" i="5"/>
  <c r="C2426" i="5"/>
  <c r="C2425" i="5"/>
  <c r="C2424" i="5"/>
  <c r="C2423" i="5"/>
  <c r="C2422" i="5"/>
  <c r="C2421" i="5"/>
  <c r="C2420" i="5"/>
  <c r="C2419" i="5"/>
  <c r="C2418" i="5"/>
  <c r="C2417" i="5"/>
  <c r="C2416" i="5"/>
  <c r="C2415" i="5"/>
  <c r="C2414" i="5"/>
  <c r="C2413" i="5"/>
  <c r="C2412" i="5"/>
  <c r="C2411" i="5"/>
  <c r="C2410" i="5"/>
  <c r="C2409" i="5"/>
  <c r="C2408" i="5"/>
  <c r="C2407" i="5"/>
  <c r="C2406" i="5"/>
  <c r="C2405" i="5"/>
  <c r="C2404" i="5"/>
  <c r="C2403" i="5"/>
  <c r="C2402" i="5"/>
  <c r="C2401" i="5"/>
  <c r="C2400" i="5"/>
  <c r="C2399" i="5"/>
  <c r="C2398" i="5"/>
  <c r="C2397" i="5"/>
  <c r="C2396" i="5"/>
  <c r="C2395" i="5"/>
  <c r="C2394" i="5"/>
  <c r="C2393" i="5"/>
  <c r="C2392" i="5"/>
  <c r="C2391" i="5"/>
  <c r="C2390" i="5"/>
  <c r="C2389" i="5"/>
  <c r="C2388" i="5"/>
  <c r="C2387" i="5"/>
  <c r="C2386" i="5"/>
  <c r="C2385" i="5"/>
  <c r="C2384" i="5"/>
  <c r="C2383" i="5"/>
  <c r="C2382" i="5"/>
  <c r="C2381" i="5"/>
  <c r="C2380" i="5"/>
  <c r="C2379" i="5"/>
  <c r="C2378" i="5"/>
  <c r="C2377" i="5"/>
  <c r="C2376" i="5"/>
  <c r="C2375" i="5"/>
  <c r="C2374" i="5"/>
  <c r="C2373" i="5"/>
  <c r="C2372" i="5"/>
  <c r="C2371" i="5"/>
  <c r="C2370" i="5"/>
  <c r="C2369" i="5"/>
  <c r="C2368" i="5"/>
  <c r="C2367" i="5"/>
  <c r="C2366" i="5"/>
  <c r="C2365" i="5"/>
  <c r="C2364" i="5"/>
  <c r="C2363" i="5"/>
  <c r="C2362" i="5"/>
  <c r="C2361" i="5"/>
  <c r="C2360" i="5"/>
  <c r="C2359" i="5"/>
  <c r="C2358" i="5"/>
  <c r="C2357" i="5"/>
  <c r="C2356" i="5"/>
  <c r="C2355" i="5"/>
  <c r="C2354" i="5"/>
  <c r="C2353" i="5"/>
  <c r="C2352" i="5"/>
  <c r="C2351" i="5"/>
  <c r="C2350" i="5"/>
  <c r="C2349" i="5"/>
  <c r="C2348" i="5"/>
  <c r="C2347" i="5"/>
  <c r="C2346" i="5"/>
  <c r="C2345" i="5"/>
  <c r="C2344" i="5"/>
  <c r="C2343" i="5"/>
  <c r="C2342" i="5"/>
  <c r="C2341" i="5"/>
  <c r="C2340" i="5"/>
  <c r="C2339" i="5"/>
  <c r="C2338" i="5"/>
  <c r="C2337" i="5"/>
  <c r="C2336" i="5"/>
  <c r="C2335" i="5"/>
  <c r="C2334" i="5"/>
  <c r="C2333" i="5"/>
  <c r="C2332" i="5"/>
  <c r="C2331" i="5"/>
  <c r="C2330" i="5"/>
  <c r="C2329" i="5"/>
  <c r="C2328" i="5"/>
  <c r="C2327" i="5"/>
  <c r="C2326" i="5"/>
  <c r="C2325" i="5"/>
  <c r="C2324" i="5"/>
  <c r="C2323" i="5"/>
  <c r="C2322" i="5"/>
  <c r="C2321" i="5"/>
  <c r="C2320" i="5"/>
  <c r="C2319" i="5"/>
  <c r="C2318" i="5"/>
  <c r="C2317" i="5"/>
  <c r="C2316" i="5"/>
  <c r="C2315" i="5"/>
  <c r="C2314" i="5"/>
  <c r="C2313" i="5"/>
  <c r="C2312" i="5"/>
  <c r="C2311" i="5"/>
  <c r="C2310" i="5"/>
  <c r="C2309" i="5"/>
  <c r="C2308" i="5"/>
  <c r="C2307" i="5"/>
  <c r="C2306" i="5"/>
  <c r="C2305" i="5"/>
  <c r="C2304" i="5"/>
  <c r="C2303" i="5"/>
  <c r="C2302" i="5"/>
  <c r="C2301" i="5"/>
  <c r="C2300" i="5"/>
  <c r="C2299" i="5"/>
  <c r="C2298" i="5"/>
  <c r="C2297" i="5"/>
  <c r="C2296" i="5"/>
  <c r="C2295" i="5"/>
  <c r="C2294" i="5"/>
  <c r="C2293" i="5"/>
  <c r="C2292" i="5"/>
  <c r="C2291" i="5"/>
  <c r="C2290" i="5"/>
  <c r="C2289" i="5"/>
  <c r="C2288" i="5"/>
  <c r="C2287" i="5"/>
  <c r="C2286" i="5"/>
  <c r="C2285" i="5"/>
  <c r="C2284" i="5"/>
  <c r="C2283" i="5"/>
  <c r="C2282" i="5"/>
  <c r="C2281" i="5"/>
  <c r="C2280" i="5"/>
  <c r="C2279" i="5"/>
  <c r="C2278" i="5"/>
  <c r="C2277" i="5"/>
  <c r="C2276" i="5"/>
  <c r="C2275" i="5"/>
  <c r="C2274" i="5"/>
  <c r="C2273" i="5"/>
  <c r="C2272" i="5"/>
  <c r="C2271" i="5"/>
  <c r="C2270" i="5"/>
  <c r="C2269" i="5"/>
  <c r="C2268" i="5"/>
  <c r="C2267" i="5"/>
  <c r="C2266" i="5"/>
  <c r="C2265" i="5"/>
  <c r="C2264" i="5"/>
  <c r="C2263" i="5"/>
  <c r="C2262" i="5"/>
  <c r="C2261" i="5"/>
  <c r="C2260" i="5"/>
  <c r="C2259" i="5"/>
  <c r="C2258" i="5"/>
  <c r="C2257" i="5"/>
  <c r="C2256" i="5"/>
  <c r="C2255" i="5"/>
  <c r="C2254" i="5"/>
  <c r="C2253" i="5"/>
  <c r="C2252" i="5"/>
  <c r="C2251" i="5"/>
  <c r="C2250" i="5"/>
  <c r="C2249" i="5"/>
  <c r="C2248" i="5"/>
  <c r="C2247" i="5"/>
  <c r="C2246" i="5"/>
  <c r="C2245" i="5"/>
  <c r="C2244" i="5"/>
  <c r="C2243" i="5"/>
  <c r="C2242" i="5"/>
  <c r="C2241" i="5"/>
  <c r="C2240" i="5"/>
  <c r="C2239" i="5"/>
  <c r="C2238" i="5"/>
  <c r="C2237" i="5"/>
  <c r="C2236" i="5"/>
  <c r="C2235" i="5"/>
  <c r="C2234" i="5"/>
  <c r="C2233" i="5"/>
  <c r="C2232" i="5"/>
  <c r="C2231" i="5"/>
  <c r="C2230" i="5"/>
  <c r="C2229" i="5"/>
  <c r="C2228" i="5"/>
  <c r="C2227" i="5"/>
  <c r="C2226" i="5"/>
  <c r="C2225" i="5"/>
  <c r="C2224" i="5"/>
  <c r="C2223" i="5"/>
  <c r="C2222" i="5"/>
  <c r="C2221" i="5"/>
  <c r="C2220" i="5"/>
  <c r="C2219" i="5"/>
  <c r="C2218" i="5"/>
  <c r="C2217" i="5"/>
  <c r="C2216" i="5"/>
  <c r="C2215" i="5"/>
  <c r="C2214" i="5"/>
  <c r="C2213" i="5"/>
  <c r="C2212" i="5"/>
  <c r="C2211" i="5"/>
  <c r="C2210" i="5"/>
  <c r="C2209" i="5"/>
  <c r="C2208" i="5"/>
  <c r="C2207" i="5"/>
  <c r="C2206" i="5"/>
  <c r="C2205" i="5"/>
  <c r="C2204" i="5"/>
  <c r="C2203" i="5"/>
  <c r="C2202" i="5"/>
  <c r="C2201" i="5"/>
  <c r="C2200" i="5"/>
  <c r="C2199" i="5"/>
  <c r="C2198" i="5"/>
  <c r="C2197" i="5"/>
  <c r="C2196" i="5"/>
  <c r="C2195" i="5"/>
  <c r="C2194" i="5"/>
  <c r="C2193" i="5"/>
  <c r="C2192" i="5"/>
  <c r="C2191" i="5"/>
  <c r="C2190" i="5"/>
  <c r="C2189" i="5"/>
  <c r="C2188" i="5"/>
  <c r="C2187" i="5"/>
  <c r="C2186" i="5"/>
  <c r="C2185" i="5"/>
  <c r="C2184" i="5"/>
  <c r="C2183" i="5"/>
  <c r="C2182" i="5"/>
  <c r="C2181" i="5"/>
  <c r="C2180" i="5"/>
  <c r="C2179" i="5"/>
  <c r="C2178" i="5"/>
  <c r="C2177" i="5"/>
  <c r="C2176" i="5"/>
  <c r="C2175" i="5"/>
  <c r="C2174" i="5"/>
  <c r="C2173" i="5"/>
  <c r="C2172" i="5"/>
  <c r="C2171" i="5"/>
  <c r="C2170" i="5"/>
  <c r="C2169" i="5"/>
  <c r="C2168" i="5"/>
  <c r="C2167" i="5"/>
  <c r="C2166" i="5"/>
  <c r="C2165" i="5"/>
  <c r="C2164" i="5"/>
  <c r="C2163" i="5"/>
  <c r="C2162" i="5"/>
  <c r="C2161" i="5"/>
  <c r="C2160" i="5"/>
  <c r="C2159" i="5"/>
  <c r="C2158" i="5"/>
  <c r="C2157" i="5"/>
  <c r="C2156" i="5"/>
  <c r="C2155" i="5"/>
  <c r="C2154" i="5"/>
  <c r="C2153" i="5"/>
  <c r="C2152" i="5"/>
  <c r="C2151" i="5"/>
  <c r="C2150" i="5"/>
  <c r="C2149" i="5"/>
  <c r="C2148" i="5"/>
  <c r="C2147" i="5"/>
  <c r="C2146" i="5"/>
  <c r="C2145" i="5"/>
  <c r="C2144" i="5"/>
  <c r="C2143" i="5"/>
  <c r="C2142" i="5"/>
  <c r="C2141" i="5"/>
  <c r="C2140" i="5"/>
  <c r="C2139" i="5"/>
  <c r="C2138" i="5"/>
  <c r="C2137" i="5"/>
  <c r="C2136" i="5"/>
  <c r="C2135" i="5"/>
  <c r="C2134" i="5"/>
  <c r="C2133" i="5"/>
  <c r="C2132" i="5"/>
  <c r="C2131" i="5"/>
  <c r="C2130" i="5"/>
  <c r="C2129" i="5"/>
  <c r="C2128" i="5"/>
  <c r="C2127" i="5"/>
  <c r="C2126" i="5"/>
  <c r="C2125" i="5"/>
  <c r="C2124" i="5"/>
  <c r="C2123" i="5"/>
  <c r="C2122" i="5"/>
  <c r="C2121" i="5"/>
  <c r="C2120" i="5"/>
  <c r="C2119" i="5"/>
  <c r="C2118" i="5"/>
  <c r="C2117" i="5"/>
  <c r="C2116" i="5"/>
  <c r="C2115" i="5"/>
  <c r="C2114" i="5"/>
  <c r="C2113" i="5"/>
  <c r="C2112" i="5"/>
  <c r="C2111" i="5"/>
  <c r="C2110" i="5"/>
  <c r="C2109" i="5"/>
  <c r="C2108" i="5"/>
  <c r="C2107" i="5"/>
  <c r="C2106" i="5"/>
  <c r="C2105" i="5"/>
  <c r="C2104" i="5"/>
  <c r="C2103" i="5"/>
  <c r="C2102" i="5"/>
  <c r="C2101" i="5"/>
  <c r="C2100" i="5"/>
  <c r="C2099" i="5"/>
  <c r="C2098" i="5"/>
  <c r="C2097" i="5"/>
  <c r="C2096" i="5"/>
  <c r="C2095" i="5"/>
  <c r="C2094" i="5"/>
  <c r="C2093" i="5"/>
  <c r="C2092" i="5"/>
  <c r="C2091" i="5"/>
  <c r="C2090" i="5"/>
  <c r="C2089" i="5"/>
  <c r="C2088" i="5"/>
  <c r="C2087" i="5"/>
  <c r="C2086" i="5"/>
  <c r="C2085" i="5"/>
  <c r="C2084" i="5"/>
  <c r="C2083" i="5"/>
  <c r="C2082" i="5"/>
  <c r="C2081" i="5"/>
  <c r="C2080" i="5"/>
  <c r="C2079" i="5"/>
  <c r="C2078" i="5"/>
  <c r="C2077" i="5"/>
  <c r="C2076" i="5"/>
  <c r="C2075" i="5"/>
  <c r="C2074" i="5"/>
  <c r="C2073" i="5"/>
  <c r="C2072" i="5"/>
  <c r="C2071" i="5"/>
  <c r="C2070" i="5"/>
  <c r="C2069" i="5"/>
  <c r="C2068" i="5"/>
  <c r="C2067" i="5"/>
  <c r="C2066" i="5"/>
  <c r="C2065" i="5"/>
  <c r="C2064" i="5"/>
  <c r="C2063" i="5"/>
  <c r="C2062" i="5"/>
  <c r="C2061" i="5"/>
  <c r="C2060" i="5"/>
  <c r="C2059" i="5"/>
  <c r="C2058" i="5"/>
  <c r="C2057" i="5"/>
  <c r="C2056" i="5"/>
  <c r="C2055" i="5"/>
  <c r="C2054" i="5"/>
  <c r="C2053" i="5"/>
  <c r="C2052" i="5"/>
  <c r="C2051" i="5"/>
  <c r="C2050" i="5"/>
  <c r="C2049" i="5"/>
  <c r="C2048" i="5"/>
  <c r="C2047" i="5"/>
  <c r="C2046" i="5"/>
  <c r="C2045" i="5"/>
  <c r="C2044" i="5"/>
  <c r="C2043" i="5"/>
  <c r="C2042" i="5"/>
  <c r="C2041" i="5"/>
  <c r="C2040" i="5"/>
  <c r="C2039" i="5"/>
  <c r="C2038" i="5"/>
  <c r="C2037" i="5"/>
  <c r="C2036" i="5"/>
  <c r="C2035" i="5"/>
  <c r="C2034" i="5"/>
  <c r="C2033" i="5"/>
  <c r="C2032" i="5"/>
  <c r="C2031" i="5"/>
  <c r="C2030" i="5"/>
  <c r="C2029" i="5"/>
  <c r="C2028" i="5"/>
  <c r="C2027" i="5"/>
  <c r="C2026" i="5"/>
  <c r="C2025" i="5"/>
  <c r="C2024" i="5"/>
  <c r="C2023" i="5"/>
  <c r="C2022" i="5"/>
  <c r="C2021" i="5"/>
  <c r="C2020" i="5"/>
  <c r="C2019" i="5"/>
  <c r="C2018" i="5"/>
  <c r="C2017" i="5"/>
  <c r="C2016" i="5"/>
  <c r="C2015" i="5"/>
  <c r="C2014" i="5"/>
  <c r="C2013" i="5"/>
  <c r="C2012" i="5"/>
  <c r="C2011" i="5"/>
  <c r="C2010" i="5"/>
  <c r="C2009" i="5"/>
  <c r="C2008" i="5"/>
  <c r="C2007" i="5"/>
  <c r="C2006" i="5"/>
  <c r="C2005" i="5"/>
  <c r="C2004" i="5"/>
  <c r="C2003" i="5"/>
  <c r="C2002" i="5"/>
  <c r="C2001" i="5"/>
  <c r="C2000" i="5"/>
  <c r="C1999" i="5"/>
  <c r="C1998" i="5"/>
  <c r="C1997" i="5"/>
  <c r="C1996" i="5"/>
  <c r="C1995" i="5"/>
  <c r="C1994" i="5"/>
  <c r="C1993" i="5"/>
  <c r="C1992" i="5"/>
  <c r="C1991" i="5"/>
  <c r="C1990" i="5"/>
  <c r="C1989" i="5"/>
  <c r="C1988" i="5"/>
  <c r="C1987" i="5"/>
  <c r="C1986" i="5"/>
  <c r="C1985" i="5"/>
  <c r="C1984" i="5"/>
  <c r="C1983" i="5"/>
  <c r="C1982" i="5"/>
  <c r="C1981" i="5"/>
  <c r="C1980" i="5"/>
  <c r="C1979" i="5"/>
  <c r="C1978" i="5"/>
  <c r="C1977" i="5"/>
  <c r="C1976" i="5"/>
  <c r="C1975" i="5"/>
  <c r="C1974" i="5"/>
  <c r="C1973" i="5"/>
  <c r="C1972" i="5"/>
  <c r="C1971" i="5"/>
  <c r="C1970" i="5"/>
  <c r="C1969" i="5"/>
  <c r="C1968" i="5"/>
  <c r="C1967" i="5"/>
  <c r="C1966" i="5"/>
  <c r="C1965" i="5"/>
  <c r="C1964" i="5"/>
  <c r="C1963" i="5"/>
  <c r="C1962" i="5"/>
  <c r="C1961" i="5"/>
  <c r="C1960" i="5"/>
  <c r="C1959" i="5"/>
  <c r="C1958" i="5"/>
  <c r="C1957" i="5"/>
  <c r="C1956" i="5"/>
  <c r="C1955" i="5"/>
  <c r="C1954" i="5"/>
  <c r="C1953" i="5"/>
  <c r="C1952" i="5"/>
  <c r="C1951" i="5"/>
  <c r="C1950" i="5"/>
  <c r="C1949" i="5"/>
  <c r="C1948" i="5"/>
  <c r="C1947" i="5"/>
  <c r="C1946" i="5"/>
  <c r="C1945" i="5"/>
  <c r="C1944" i="5"/>
  <c r="C1943" i="5"/>
  <c r="C1942" i="5"/>
  <c r="C1941" i="5"/>
  <c r="C1940" i="5"/>
  <c r="C1939" i="5"/>
  <c r="C1938" i="5"/>
  <c r="C1937" i="5"/>
  <c r="C1936" i="5"/>
  <c r="C1935" i="5"/>
  <c r="C1934" i="5"/>
  <c r="C1933" i="5"/>
  <c r="C1932" i="5"/>
  <c r="C1931" i="5"/>
  <c r="C1930" i="5"/>
  <c r="C1929" i="5"/>
  <c r="C1928" i="5"/>
  <c r="C1927" i="5"/>
  <c r="C1926" i="5"/>
  <c r="C1925" i="5"/>
  <c r="C1924" i="5"/>
  <c r="C1923" i="5"/>
  <c r="C1922" i="5"/>
  <c r="C1921" i="5"/>
  <c r="C1920" i="5"/>
  <c r="C1919" i="5"/>
  <c r="C1918" i="5"/>
  <c r="C1917" i="5"/>
  <c r="C1916" i="5"/>
  <c r="C1915" i="5"/>
  <c r="C1914" i="5"/>
  <c r="C1913" i="5"/>
  <c r="C1912" i="5"/>
  <c r="C1911" i="5"/>
  <c r="C1910" i="5"/>
  <c r="C1909" i="5"/>
  <c r="C1908" i="5"/>
  <c r="C1907" i="5"/>
  <c r="C1906" i="5"/>
  <c r="C1905" i="5"/>
  <c r="C1904" i="5"/>
  <c r="C1903" i="5"/>
  <c r="C1902" i="5"/>
  <c r="C1901" i="5"/>
  <c r="C1900" i="5"/>
  <c r="C1899" i="5"/>
  <c r="C1898" i="5"/>
  <c r="C1897" i="5"/>
  <c r="C1896" i="5"/>
  <c r="C1895" i="5"/>
  <c r="C1894" i="5"/>
  <c r="C1893" i="5"/>
  <c r="C1892" i="5"/>
  <c r="C1891" i="5"/>
  <c r="C1890" i="5"/>
  <c r="C1889" i="5"/>
  <c r="C1888" i="5"/>
  <c r="C1887" i="5"/>
  <c r="C1886" i="5"/>
  <c r="C1885" i="5"/>
  <c r="C1884" i="5"/>
  <c r="C1883" i="5"/>
  <c r="C1882" i="5"/>
  <c r="C1881" i="5"/>
  <c r="C1880" i="5"/>
  <c r="C1879" i="5"/>
  <c r="C1878" i="5"/>
  <c r="C1877" i="5"/>
  <c r="C1876" i="5"/>
  <c r="C1875" i="5"/>
  <c r="C1874" i="5"/>
  <c r="C1873" i="5"/>
  <c r="C1872" i="5"/>
  <c r="C1871" i="5"/>
  <c r="C1870" i="5"/>
  <c r="C1869" i="5"/>
  <c r="C1868" i="5"/>
  <c r="C1867" i="5"/>
  <c r="C1866" i="5"/>
  <c r="C1865" i="5"/>
  <c r="C1864" i="5"/>
  <c r="C1863" i="5"/>
  <c r="C1862" i="5"/>
  <c r="C1861" i="5"/>
  <c r="C1860" i="5"/>
  <c r="C1859" i="5"/>
  <c r="C1858" i="5"/>
  <c r="C1857" i="5"/>
  <c r="C1856" i="5"/>
  <c r="C1855" i="5"/>
  <c r="C1854" i="5"/>
  <c r="C1853" i="5"/>
  <c r="C1852" i="5"/>
  <c r="C1851" i="5"/>
  <c r="C1850" i="5"/>
  <c r="C1849" i="5"/>
  <c r="C1848" i="5"/>
  <c r="C1847" i="5"/>
  <c r="C1846" i="5"/>
  <c r="C1845" i="5"/>
  <c r="C1844" i="5"/>
  <c r="C1843" i="5"/>
  <c r="C1842" i="5"/>
  <c r="C1841" i="5"/>
  <c r="C1840" i="5"/>
  <c r="C1839" i="5"/>
  <c r="C1838" i="5"/>
  <c r="C1837" i="5"/>
  <c r="C1836" i="5"/>
  <c r="C1835" i="5"/>
  <c r="C1834" i="5"/>
  <c r="C1833" i="5"/>
  <c r="C1832" i="5"/>
  <c r="C1831" i="5"/>
  <c r="C1830" i="5"/>
  <c r="C1829" i="5"/>
  <c r="C1828" i="5"/>
  <c r="C1827" i="5"/>
  <c r="C1826" i="5"/>
  <c r="C1825" i="5"/>
  <c r="C1824" i="5"/>
  <c r="C1823" i="5"/>
  <c r="C1822" i="5"/>
  <c r="C1821" i="5"/>
  <c r="C1820" i="5"/>
  <c r="C1819" i="5"/>
  <c r="C1818" i="5"/>
  <c r="C1817" i="5"/>
  <c r="C1816" i="5"/>
  <c r="C1815" i="5"/>
  <c r="C1814" i="5"/>
  <c r="C1813" i="5"/>
  <c r="C1812" i="5"/>
  <c r="C1811" i="5"/>
  <c r="C1810" i="5"/>
  <c r="C1809" i="5"/>
  <c r="C1808" i="5"/>
  <c r="C1807" i="5"/>
  <c r="C1806" i="5"/>
  <c r="C1805" i="5"/>
  <c r="C1804" i="5"/>
  <c r="C1803" i="5"/>
  <c r="C1802" i="5"/>
  <c r="C1801" i="5"/>
  <c r="C1800" i="5"/>
  <c r="C1799" i="5"/>
  <c r="C1798" i="5"/>
  <c r="C1797" i="5"/>
  <c r="C1796" i="5"/>
  <c r="C1795" i="5"/>
  <c r="C1794" i="5"/>
  <c r="C1793" i="5"/>
  <c r="C1792" i="5"/>
  <c r="C1791" i="5"/>
  <c r="C1790" i="5"/>
  <c r="C1789" i="5"/>
  <c r="C1788" i="5"/>
  <c r="C1787" i="5"/>
  <c r="C1786" i="5"/>
  <c r="C1785" i="5"/>
  <c r="C1784" i="5"/>
  <c r="C1783" i="5"/>
  <c r="C1782" i="5"/>
  <c r="C1781" i="5"/>
  <c r="C1780" i="5"/>
  <c r="C1779" i="5"/>
  <c r="C1778" i="5"/>
  <c r="C1777" i="5"/>
  <c r="C1776" i="5"/>
  <c r="C1775" i="5"/>
  <c r="C1774" i="5"/>
  <c r="C1773" i="5"/>
  <c r="C1772" i="5"/>
  <c r="C1771" i="5"/>
  <c r="C1770" i="5"/>
  <c r="C1769" i="5"/>
  <c r="C1768" i="5"/>
  <c r="C1767" i="5"/>
  <c r="C1766" i="5"/>
  <c r="C1765" i="5"/>
  <c r="C1764" i="5"/>
  <c r="C1763" i="5"/>
  <c r="C1762" i="5"/>
  <c r="C1761" i="5"/>
  <c r="C1760" i="5"/>
  <c r="C1759" i="5"/>
  <c r="C1758" i="5"/>
  <c r="C1757" i="5"/>
  <c r="C1756" i="5"/>
  <c r="C1755" i="5"/>
  <c r="C1754" i="5"/>
  <c r="C1753" i="5"/>
  <c r="C1752" i="5"/>
  <c r="C1751" i="5"/>
  <c r="C1750" i="5"/>
  <c r="C1749" i="5"/>
  <c r="C1748" i="5"/>
  <c r="C1747" i="5"/>
  <c r="C1746" i="5"/>
  <c r="C1745" i="5"/>
  <c r="C1744" i="5"/>
  <c r="C1743" i="5"/>
  <c r="C1742" i="5"/>
  <c r="C1741" i="5"/>
  <c r="C1740" i="5"/>
  <c r="C1739" i="5"/>
  <c r="C1738" i="5"/>
  <c r="C1737" i="5"/>
  <c r="C1736" i="5"/>
  <c r="C1735" i="5"/>
  <c r="C1734" i="5"/>
  <c r="C1733" i="5"/>
  <c r="C1732" i="5"/>
  <c r="C1731" i="5"/>
  <c r="C1730" i="5"/>
  <c r="C1729" i="5"/>
  <c r="C1728" i="5"/>
  <c r="C1727" i="5"/>
  <c r="C1726" i="5"/>
  <c r="C1725" i="5"/>
  <c r="C1724" i="5"/>
  <c r="C1723" i="5"/>
  <c r="C1722" i="5"/>
  <c r="C1721" i="5"/>
  <c r="C1720" i="5"/>
  <c r="C1719" i="5"/>
  <c r="C1718" i="5"/>
  <c r="C1717" i="5"/>
  <c r="C1716" i="5"/>
  <c r="C1715" i="5"/>
  <c r="C1714" i="5"/>
  <c r="C1713" i="5"/>
  <c r="C1712" i="5"/>
  <c r="C1711" i="5"/>
  <c r="C1710" i="5"/>
  <c r="C1709" i="5"/>
  <c r="C1708" i="5"/>
  <c r="C1707" i="5"/>
  <c r="C1706" i="5"/>
  <c r="C1705" i="5"/>
  <c r="C1704" i="5"/>
  <c r="C1703" i="5"/>
  <c r="C1702" i="5"/>
  <c r="C1701" i="5"/>
  <c r="C1700" i="5"/>
  <c r="C1699" i="5"/>
  <c r="C1698" i="5"/>
  <c r="C1697" i="5"/>
  <c r="C1696" i="5"/>
  <c r="C1695" i="5"/>
  <c r="C1694" i="5"/>
  <c r="C1693" i="5"/>
  <c r="C1692" i="5"/>
  <c r="C1691" i="5"/>
  <c r="C1690" i="5"/>
  <c r="C1689" i="5"/>
  <c r="C1688" i="5"/>
  <c r="C1687" i="5"/>
  <c r="C1686" i="5"/>
  <c r="C1685" i="5"/>
  <c r="C1684" i="5"/>
  <c r="C1683" i="5"/>
  <c r="C1682" i="5"/>
  <c r="C1681" i="5"/>
  <c r="C1680" i="5"/>
  <c r="C1679" i="5"/>
  <c r="C1678" i="5"/>
  <c r="C1677" i="5"/>
  <c r="C1676" i="5"/>
  <c r="C1675" i="5"/>
  <c r="C1674" i="5"/>
  <c r="C1673" i="5"/>
  <c r="C1672" i="5"/>
  <c r="C1671" i="5"/>
  <c r="C1670" i="5"/>
  <c r="C1669" i="5"/>
  <c r="C1668" i="5"/>
  <c r="C1667" i="5"/>
  <c r="C1666" i="5"/>
  <c r="C1665" i="5"/>
  <c r="C1664" i="5"/>
  <c r="C1663" i="5"/>
  <c r="C1662" i="5"/>
  <c r="C1661" i="5"/>
  <c r="C1660" i="5"/>
  <c r="C1659" i="5"/>
  <c r="C1658" i="5"/>
  <c r="C1657" i="5"/>
  <c r="C1656" i="5"/>
  <c r="C1655" i="5"/>
  <c r="C1654" i="5"/>
  <c r="C1653" i="5"/>
  <c r="C1652" i="5"/>
  <c r="C1651" i="5"/>
  <c r="C1650" i="5"/>
  <c r="C1649" i="5"/>
  <c r="C1648" i="5"/>
  <c r="C1647" i="5"/>
  <c r="C1646" i="5"/>
  <c r="C1645" i="5"/>
  <c r="C1644" i="5"/>
  <c r="C1643" i="5"/>
  <c r="C1642" i="5"/>
  <c r="C1641" i="5"/>
  <c r="C1640" i="5"/>
  <c r="C1639" i="5"/>
  <c r="C1638" i="5"/>
  <c r="C1637" i="5"/>
  <c r="C1636" i="5"/>
  <c r="C1635" i="5"/>
  <c r="C1634" i="5"/>
  <c r="C1633" i="5"/>
  <c r="C1632" i="5"/>
  <c r="C1631" i="5"/>
  <c r="C1630" i="5"/>
  <c r="C1629" i="5"/>
  <c r="C1628" i="5"/>
  <c r="C1627" i="5"/>
  <c r="C1626" i="5"/>
  <c r="C1625" i="5"/>
  <c r="C1624" i="5"/>
  <c r="C1623" i="5"/>
  <c r="C1622" i="5"/>
  <c r="C1621" i="5"/>
  <c r="C1620" i="5"/>
  <c r="C1619" i="5"/>
  <c r="C1618" i="5"/>
  <c r="C1617" i="5"/>
  <c r="C1616" i="5"/>
  <c r="C1615" i="5"/>
  <c r="C1614" i="5"/>
  <c r="C1613" i="5"/>
  <c r="C1612" i="5"/>
  <c r="C1611" i="5"/>
  <c r="C1610" i="5"/>
  <c r="C1609" i="5"/>
  <c r="C1608" i="5"/>
  <c r="C1607" i="5"/>
  <c r="C1606" i="5"/>
  <c r="C1605" i="5"/>
  <c r="C1604" i="5"/>
  <c r="C1603" i="5"/>
  <c r="C1602" i="5"/>
  <c r="C1601" i="5"/>
  <c r="C1600" i="5"/>
  <c r="C1599" i="5"/>
  <c r="C1598" i="5"/>
  <c r="C1597" i="5"/>
  <c r="C1596" i="5"/>
  <c r="C1595" i="5"/>
  <c r="C1594" i="5"/>
  <c r="C1593" i="5"/>
  <c r="C1592" i="5"/>
  <c r="C1591" i="5"/>
  <c r="C1590" i="5"/>
  <c r="C1589" i="5"/>
  <c r="C1588" i="5"/>
  <c r="C1587" i="5"/>
  <c r="C1586" i="5"/>
  <c r="C1585" i="5"/>
  <c r="C1584" i="5"/>
  <c r="C1583" i="5"/>
  <c r="C1582" i="5"/>
  <c r="C1581" i="5"/>
  <c r="C1580" i="5"/>
  <c r="C1579" i="5"/>
  <c r="C1578" i="5"/>
  <c r="C1577" i="5"/>
  <c r="C1576" i="5"/>
  <c r="C1575" i="5"/>
  <c r="C1574" i="5"/>
  <c r="C1573" i="5"/>
  <c r="C1572" i="5"/>
  <c r="C1571" i="5"/>
  <c r="C1570" i="5"/>
  <c r="C1569" i="5"/>
  <c r="C1568" i="5"/>
  <c r="C1567" i="5"/>
  <c r="C1566" i="5"/>
  <c r="C1565" i="5"/>
  <c r="C1564" i="5"/>
  <c r="C1563" i="5"/>
  <c r="C1562" i="5"/>
  <c r="C1561" i="5"/>
  <c r="C1560" i="5"/>
  <c r="C1559" i="5"/>
  <c r="C1558" i="5"/>
  <c r="C1557" i="5"/>
  <c r="C1556" i="5"/>
  <c r="C1555" i="5"/>
  <c r="C1554" i="5"/>
  <c r="C1553" i="5"/>
  <c r="C1552" i="5"/>
  <c r="C1551" i="5"/>
  <c r="C1550" i="5"/>
  <c r="C1549" i="5"/>
  <c r="C1548" i="5"/>
  <c r="C1547" i="5"/>
  <c r="C1546" i="5"/>
  <c r="C1545" i="5"/>
  <c r="C1544" i="5"/>
  <c r="C1543" i="5"/>
  <c r="C1542" i="5"/>
  <c r="C1541" i="5"/>
  <c r="C1540" i="5"/>
  <c r="C1539" i="5"/>
  <c r="C1538" i="5"/>
  <c r="C1537" i="5"/>
  <c r="C1536" i="5"/>
  <c r="C1535" i="5"/>
  <c r="C1534" i="5"/>
  <c r="C1533" i="5"/>
  <c r="C1532" i="5"/>
  <c r="C1531" i="5"/>
  <c r="C1530" i="5"/>
  <c r="C1529" i="5"/>
  <c r="C1528" i="5"/>
  <c r="C1527" i="5"/>
  <c r="C1526" i="5"/>
  <c r="C1525" i="5"/>
  <c r="C1524" i="5"/>
  <c r="C1523" i="5"/>
  <c r="C1522" i="5"/>
  <c r="C1521" i="5"/>
  <c r="C1520" i="5"/>
  <c r="C1519" i="5"/>
  <c r="C1518" i="5"/>
  <c r="C1517" i="5"/>
  <c r="C1516" i="5"/>
  <c r="C1515" i="5"/>
  <c r="C1514" i="5"/>
  <c r="C1513" i="5"/>
  <c r="C1512" i="5"/>
  <c r="C1511" i="5"/>
  <c r="C1510" i="5"/>
  <c r="C1509" i="5"/>
  <c r="C1508" i="5"/>
  <c r="C1507" i="5"/>
  <c r="C1506" i="5"/>
  <c r="C1505" i="5"/>
  <c r="C1504" i="5"/>
  <c r="C1503" i="5"/>
  <c r="C1502" i="5"/>
  <c r="C1501" i="5"/>
  <c r="C1500" i="5"/>
  <c r="C1499" i="5"/>
  <c r="C1498" i="5"/>
  <c r="C1497" i="5"/>
  <c r="C1496" i="5"/>
  <c r="C1495" i="5"/>
  <c r="C1494" i="5"/>
  <c r="C1493" i="5"/>
  <c r="C1492" i="5"/>
  <c r="C1491" i="5"/>
  <c r="C1490" i="5"/>
  <c r="C1489" i="5"/>
  <c r="C1488" i="5"/>
  <c r="C1487" i="5"/>
  <c r="C1486" i="5"/>
  <c r="C1485" i="5"/>
  <c r="C1484" i="5"/>
  <c r="C1483" i="5"/>
  <c r="C1482" i="5"/>
  <c r="C1481" i="5"/>
  <c r="C1480" i="5"/>
  <c r="C1479" i="5"/>
  <c r="C1478" i="5"/>
  <c r="C1477" i="5"/>
  <c r="C1476" i="5"/>
  <c r="C1475" i="5"/>
  <c r="C1474" i="5"/>
  <c r="C1473" i="5"/>
  <c r="C1472" i="5"/>
  <c r="C1471" i="5"/>
  <c r="C1470" i="5"/>
  <c r="C1469" i="5"/>
  <c r="C1468" i="5"/>
  <c r="C1467" i="5"/>
  <c r="C1466" i="5"/>
  <c r="C1465" i="5"/>
  <c r="C1464" i="5"/>
  <c r="C1463" i="5"/>
  <c r="C1462" i="5"/>
  <c r="C1461" i="5"/>
  <c r="C1460" i="5"/>
  <c r="C1459" i="5"/>
  <c r="C1458" i="5"/>
  <c r="C1457" i="5"/>
  <c r="C1456" i="5"/>
  <c r="C1455" i="5"/>
  <c r="C1454" i="5"/>
  <c r="C1453" i="5"/>
  <c r="C1452" i="5"/>
  <c r="C1451" i="5"/>
  <c r="C1450" i="5"/>
  <c r="C1449" i="5"/>
  <c r="C1448" i="5"/>
  <c r="C1447" i="5"/>
  <c r="C1446" i="5"/>
  <c r="C1445" i="5"/>
  <c r="C1444" i="5"/>
  <c r="C1443" i="5"/>
  <c r="C1442" i="5"/>
  <c r="C1441" i="5"/>
  <c r="C1440" i="5"/>
  <c r="C1439" i="5"/>
  <c r="C1438" i="5"/>
  <c r="C1437" i="5"/>
  <c r="C1436" i="5"/>
  <c r="C1435" i="5"/>
  <c r="C1434" i="5"/>
  <c r="C1433" i="5"/>
  <c r="C1432" i="5"/>
  <c r="C1431" i="5"/>
  <c r="C1430" i="5"/>
  <c r="C1429" i="5"/>
  <c r="C1428" i="5"/>
  <c r="C1427" i="5"/>
  <c r="C1426" i="5"/>
  <c r="C1425" i="5"/>
  <c r="C1424" i="5"/>
  <c r="C1423" i="5"/>
  <c r="C1422" i="5"/>
  <c r="C1421" i="5"/>
  <c r="C1420" i="5"/>
  <c r="C1419" i="5"/>
  <c r="C1418" i="5"/>
  <c r="C1417" i="5"/>
  <c r="C1416" i="5"/>
  <c r="C1415" i="5"/>
  <c r="C1414" i="5"/>
  <c r="C1413" i="5"/>
  <c r="C1412" i="5"/>
  <c r="C1411" i="5"/>
  <c r="C1410" i="5"/>
  <c r="C1409" i="5"/>
  <c r="C1408" i="5"/>
  <c r="C1407" i="5"/>
  <c r="C1406" i="5"/>
  <c r="C1405" i="5"/>
  <c r="C1404" i="5"/>
  <c r="C1403" i="5"/>
  <c r="C1402" i="5"/>
  <c r="C1401" i="5"/>
  <c r="C1400" i="5"/>
  <c r="C1399" i="5"/>
  <c r="C1398" i="5"/>
  <c r="C1397" i="5"/>
  <c r="C1396" i="5"/>
  <c r="C1395" i="5"/>
  <c r="C1394" i="5"/>
  <c r="C1393" i="5"/>
  <c r="C1392" i="5"/>
  <c r="C1391" i="5"/>
  <c r="C1390" i="5"/>
  <c r="C1389" i="5"/>
  <c r="C1388" i="5"/>
  <c r="C1387" i="5"/>
  <c r="C1386" i="5"/>
  <c r="C1385" i="5"/>
  <c r="C1384" i="5"/>
  <c r="C1383" i="5"/>
  <c r="C1382" i="5"/>
  <c r="C1381" i="5"/>
  <c r="C1380" i="5"/>
  <c r="C1379" i="5"/>
  <c r="C1378" i="5"/>
  <c r="C1377" i="5"/>
  <c r="C1376" i="5"/>
  <c r="C1375" i="5"/>
  <c r="C1374" i="5"/>
  <c r="C1373" i="5"/>
  <c r="C1372" i="5"/>
  <c r="C1371" i="5"/>
  <c r="C1370" i="5"/>
  <c r="C1369" i="5"/>
  <c r="C1368" i="5"/>
  <c r="C1367" i="5"/>
  <c r="C1366" i="5"/>
  <c r="C1365" i="5"/>
  <c r="C1364" i="5"/>
  <c r="C1363" i="5"/>
  <c r="C1362" i="5"/>
  <c r="C1361" i="5"/>
  <c r="C1360" i="5"/>
  <c r="C1359" i="5"/>
  <c r="C1358" i="5"/>
  <c r="C1357" i="5"/>
  <c r="C1356" i="5"/>
  <c r="C1355" i="5"/>
  <c r="C1354" i="5"/>
  <c r="C1353" i="5"/>
  <c r="C1352" i="5"/>
  <c r="C1351" i="5"/>
  <c r="C1350" i="5"/>
  <c r="C1349" i="5"/>
  <c r="C1348" i="5"/>
  <c r="C1347" i="5"/>
  <c r="C1346" i="5"/>
  <c r="C1345" i="5"/>
  <c r="C1344" i="5"/>
  <c r="C1343" i="5"/>
  <c r="C1342" i="5"/>
  <c r="C1341" i="5"/>
  <c r="C1340" i="5"/>
  <c r="C1339" i="5"/>
  <c r="C1338" i="5"/>
  <c r="C1337" i="5"/>
  <c r="C1336" i="5"/>
  <c r="C1335" i="5"/>
  <c r="C1334" i="5"/>
  <c r="C1333" i="5"/>
  <c r="C1332" i="5"/>
  <c r="C1331" i="5"/>
  <c r="C1330" i="5"/>
  <c r="C1329" i="5"/>
  <c r="C1328" i="5"/>
  <c r="C1327" i="5"/>
  <c r="C1326" i="5"/>
  <c r="C1325" i="5"/>
  <c r="C1324" i="5"/>
  <c r="C1323" i="5"/>
  <c r="C1322" i="5"/>
  <c r="C1321" i="5"/>
  <c r="C1320" i="5"/>
  <c r="C1319" i="5"/>
  <c r="C1318" i="5"/>
  <c r="C1317" i="5"/>
  <c r="C1316" i="5"/>
  <c r="C1315" i="5"/>
  <c r="C1314" i="5"/>
  <c r="C1313" i="5"/>
  <c r="C1312" i="5"/>
  <c r="C1311" i="5"/>
  <c r="C1310" i="5"/>
  <c r="C1309" i="5"/>
  <c r="C1308" i="5"/>
  <c r="C1307" i="5"/>
  <c r="C1306" i="5"/>
  <c r="C1305" i="5"/>
  <c r="C1304" i="5"/>
  <c r="C1303" i="5"/>
  <c r="C1302" i="5"/>
  <c r="C1301" i="5"/>
  <c r="C1300" i="5"/>
  <c r="C1299" i="5"/>
  <c r="C1298" i="5"/>
  <c r="C1297" i="5"/>
  <c r="C1296" i="5"/>
  <c r="C1295" i="5"/>
  <c r="C1294" i="5"/>
  <c r="C1293" i="5"/>
  <c r="C1292" i="5"/>
  <c r="C1291" i="5"/>
  <c r="C1290" i="5"/>
  <c r="C1289" i="5"/>
  <c r="C1288" i="5"/>
  <c r="C1287" i="5"/>
  <c r="C1286" i="5"/>
  <c r="C1285" i="5"/>
  <c r="C1284" i="5"/>
  <c r="C1283" i="5"/>
  <c r="C1282" i="5"/>
  <c r="C1281" i="5"/>
  <c r="C1280" i="5"/>
  <c r="C1279" i="5"/>
  <c r="C1278" i="5"/>
  <c r="C1277" i="5"/>
  <c r="C1276" i="5"/>
  <c r="C1275" i="5"/>
  <c r="C1274" i="5"/>
  <c r="C1273" i="5"/>
  <c r="C1272" i="5"/>
  <c r="C1271" i="5"/>
  <c r="C1270" i="5"/>
  <c r="C1269" i="5"/>
  <c r="C1268" i="5"/>
  <c r="C1267" i="5"/>
  <c r="C1266" i="5"/>
  <c r="C1265" i="5"/>
  <c r="C1264" i="5"/>
  <c r="C1263" i="5"/>
  <c r="C1262" i="5"/>
  <c r="C1261" i="5"/>
  <c r="C1260" i="5"/>
  <c r="C1259" i="5"/>
  <c r="C1258" i="5"/>
  <c r="C1257" i="5"/>
  <c r="C1256" i="5"/>
  <c r="C1255" i="5"/>
  <c r="C1254" i="5"/>
  <c r="C1253" i="5"/>
  <c r="C1252" i="5"/>
  <c r="C1251" i="5"/>
  <c r="C1250" i="5"/>
  <c r="C1249" i="5"/>
  <c r="C1248" i="5"/>
  <c r="C1247" i="5"/>
  <c r="C1246" i="5"/>
  <c r="C1245" i="5"/>
  <c r="C1244" i="5"/>
  <c r="C1243" i="5"/>
  <c r="C1242" i="5"/>
  <c r="C1241" i="5"/>
  <c r="C1240" i="5"/>
  <c r="C1239" i="5"/>
  <c r="C1238" i="5"/>
  <c r="C1237" i="5"/>
  <c r="C1236" i="5"/>
  <c r="C1235" i="5"/>
  <c r="C1234" i="5"/>
  <c r="C1233" i="5"/>
  <c r="C1232" i="5"/>
  <c r="C1231" i="5"/>
  <c r="C1230" i="5"/>
  <c r="C1229" i="5"/>
  <c r="C1228" i="5"/>
  <c r="C1227" i="5"/>
  <c r="C1226" i="5"/>
  <c r="C1225" i="5"/>
  <c r="C1224" i="5"/>
  <c r="C1223" i="5"/>
  <c r="C1222" i="5"/>
  <c r="C1221" i="5"/>
  <c r="C1220" i="5"/>
  <c r="C1219" i="5"/>
  <c r="C1218" i="5"/>
  <c r="C1217" i="5"/>
  <c r="C1216" i="5"/>
  <c r="C1215" i="5"/>
  <c r="C1214" i="5"/>
  <c r="C1213" i="5"/>
  <c r="C1212" i="5"/>
  <c r="C1211" i="5"/>
  <c r="C1210" i="5"/>
  <c r="C1209" i="5"/>
  <c r="C1208" i="5"/>
  <c r="C1207" i="5"/>
  <c r="C1206" i="5"/>
  <c r="C1205" i="5"/>
  <c r="C1204" i="5"/>
  <c r="C1203" i="5"/>
  <c r="C1202" i="5"/>
  <c r="C1201" i="5"/>
  <c r="C1200" i="5"/>
  <c r="C1199" i="5"/>
  <c r="C1198" i="5"/>
  <c r="C1197" i="5"/>
  <c r="C1196" i="5"/>
  <c r="C1195" i="5"/>
  <c r="C1194" i="5"/>
  <c r="C1193" i="5"/>
  <c r="C1192" i="5"/>
  <c r="C1191" i="5"/>
  <c r="C1190" i="5"/>
  <c r="C1189" i="5"/>
  <c r="C1188" i="5"/>
  <c r="C1187" i="5"/>
  <c r="C1186" i="5"/>
  <c r="C1185" i="5"/>
  <c r="C1184" i="5"/>
  <c r="C1183" i="5"/>
  <c r="C1182" i="5"/>
  <c r="C1181" i="5"/>
  <c r="C1180" i="5"/>
  <c r="C1179" i="5"/>
  <c r="C1178" i="5"/>
  <c r="C1177" i="5"/>
  <c r="C1176" i="5"/>
  <c r="C1175" i="5"/>
  <c r="C1174" i="5"/>
  <c r="C1173" i="5"/>
  <c r="C1172" i="5"/>
  <c r="C1171" i="5"/>
  <c r="C1170" i="5"/>
  <c r="C1169" i="5"/>
  <c r="C1168" i="5"/>
  <c r="C1167" i="5"/>
  <c r="C1166" i="5"/>
  <c r="C1165" i="5"/>
  <c r="C1164" i="5"/>
  <c r="C1163" i="5"/>
  <c r="C1162" i="5"/>
  <c r="C1161" i="5"/>
  <c r="C1160" i="5"/>
  <c r="C1159" i="5"/>
  <c r="C1158" i="5"/>
  <c r="C1157" i="5"/>
  <c r="C1156" i="5"/>
  <c r="C1155" i="5"/>
  <c r="C1154" i="5"/>
  <c r="C1153" i="5"/>
  <c r="C1152" i="5"/>
  <c r="C1151" i="5"/>
  <c r="C1150" i="5"/>
  <c r="C1149" i="5"/>
  <c r="C1148" i="5"/>
  <c r="C1147" i="5"/>
  <c r="C1146" i="5"/>
  <c r="C1145" i="5"/>
  <c r="C1144" i="5"/>
  <c r="C1143" i="5"/>
  <c r="C1142" i="5"/>
  <c r="C1141" i="5"/>
  <c r="C1140" i="5"/>
  <c r="C1139" i="5"/>
  <c r="C1138" i="5"/>
  <c r="C1137" i="5"/>
  <c r="C1136" i="5"/>
  <c r="C1135" i="5"/>
  <c r="C1134" i="5"/>
  <c r="C1133" i="5"/>
  <c r="C1132" i="5"/>
  <c r="C1131" i="5"/>
  <c r="C1130" i="5"/>
  <c r="C1129" i="5"/>
  <c r="C1128" i="5"/>
  <c r="C1127" i="5"/>
  <c r="C1126" i="5"/>
  <c r="C1125" i="5"/>
  <c r="C1124" i="5"/>
  <c r="C1123" i="5"/>
  <c r="C1122" i="5"/>
  <c r="C1121" i="5"/>
  <c r="C1120" i="5"/>
  <c r="C1119" i="5"/>
  <c r="C1118" i="5"/>
  <c r="C1117" i="5"/>
  <c r="C1116" i="5"/>
  <c r="C1115" i="5"/>
  <c r="C1114" i="5"/>
  <c r="C1113" i="5"/>
  <c r="C1112" i="5"/>
  <c r="C1111" i="5"/>
  <c r="C1110" i="5"/>
  <c r="C1109" i="5"/>
  <c r="C1108" i="5"/>
  <c r="C1107" i="5"/>
  <c r="C1106" i="5"/>
  <c r="C1105" i="5"/>
  <c r="C1104" i="5"/>
  <c r="C1103" i="5"/>
  <c r="C1102" i="5"/>
  <c r="C1101" i="5"/>
  <c r="C1100" i="5"/>
  <c r="C1099" i="5"/>
  <c r="C1098" i="5"/>
  <c r="C1097" i="5"/>
  <c r="C1096" i="5"/>
  <c r="C1095" i="5"/>
  <c r="C1094" i="5"/>
  <c r="C1093" i="5"/>
  <c r="C1092" i="5"/>
  <c r="C1091" i="5"/>
  <c r="C1090" i="5"/>
  <c r="C1089" i="5"/>
  <c r="C1088" i="5"/>
  <c r="C1087" i="5"/>
  <c r="C1086" i="5"/>
  <c r="C1085" i="5"/>
  <c r="C1084" i="5"/>
  <c r="C1083" i="5"/>
  <c r="C1082" i="5"/>
  <c r="C1081" i="5"/>
  <c r="C1080" i="5"/>
  <c r="C1079" i="5"/>
  <c r="C1078" i="5"/>
  <c r="C1077" i="5"/>
  <c r="C1076" i="5"/>
  <c r="C1075" i="5"/>
  <c r="C1074" i="5"/>
  <c r="C1073" i="5"/>
  <c r="C1072" i="5"/>
  <c r="C1071" i="5"/>
  <c r="C1070" i="5"/>
  <c r="C1069" i="5"/>
  <c r="C1068" i="5"/>
  <c r="C1067" i="5"/>
  <c r="C1066" i="5"/>
  <c r="C1065" i="5"/>
  <c r="C1064" i="5"/>
  <c r="C1063" i="5"/>
  <c r="C1062" i="5"/>
  <c r="C1061" i="5"/>
  <c r="C1060" i="5"/>
  <c r="C1059" i="5"/>
  <c r="C1058" i="5"/>
  <c r="C1057" i="5"/>
  <c r="C1056" i="5"/>
  <c r="C1055" i="5"/>
  <c r="C1054" i="5"/>
  <c r="C1053" i="5"/>
  <c r="C1052" i="5"/>
  <c r="C1051" i="5"/>
  <c r="C1050" i="5"/>
  <c r="C1049" i="5"/>
  <c r="C1048" i="5"/>
  <c r="C1047" i="5"/>
  <c r="C1046" i="5"/>
  <c r="C1045" i="5"/>
  <c r="C1044" i="5"/>
  <c r="C1043" i="5"/>
  <c r="C1042" i="5"/>
  <c r="C1041" i="5"/>
  <c r="C1040" i="5"/>
  <c r="C1039" i="5"/>
  <c r="C1038" i="5"/>
  <c r="C1037" i="5"/>
  <c r="C1036" i="5"/>
  <c r="C1035" i="5"/>
  <c r="C1034" i="5"/>
  <c r="C1033" i="5"/>
  <c r="C1032" i="5"/>
  <c r="C1031" i="5"/>
  <c r="C1030" i="5"/>
  <c r="C1029" i="5"/>
  <c r="C1028" i="5"/>
  <c r="C1027" i="5"/>
  <c r="C1026" i="5"/>
  <c r="C1025" i="5"/>
  <c r="C1024" i="5"/>
  <c r="C1023" i="5"/>
  <c r="C1022" i="5"/>
  <c r="C1021" i="5"/>
  <c r="C1020" i="5"/>
  <c r="C1019" i="5"/>
  <c r="C1018" i="5"/>
  <c r="C1017" i="5"/>
  <c r="C1016" i="5"/>
  <c r="C1015" i="5"/>
  <c r="C1014" i="5"/>
  <c r="C1013" i="5"/>
  <c r="C1012" i="5"/>
  <c r="C1011" i="5"/>
  <c r="C1010" i="5"/>
  <c r="C1009" i="5"/>
  <c r="C1008" i="5"/>
  <c r="C1007" i="5"/>
  <c r="C1006" i="5"/>
  <c r="C1005" i="5"/>
  <c r="C1004" i="5"/>
  <c r="C1003" i="5"/>
  <c r="C1002" i="5"/>
  <c r="C1001" i="5"/>
  <c r="C1000" i="5"/>
  <c r="C999" i="5"/>
  <c r="C998" i="5"/>
  <c r="C997" i="5"/>
  <c r="C996" i="5"/>
  <c r="C995" i="5"/>
  <c r="C994" i="5"/>
  <c r="C993" i="5"/>
  <c r="C992" i="5"/>
  <c r="C991" i="5"/>
  <c r="C990" i="5"/>
  <c r="C989" i="5"/>
  <c r="C988" i="5"/>
  <c r="C987" i="5"/>
  <c r="C986" i="5"/>
  <c r="C985" i="5"/>
  <c r="C984" i="5"/>
  <c r="C983" i="5"/>
  <c r="C982" i="5"/>
  <c r="C981" i="5"/>
  <c r="C980" i="5"/>
  <c r="C979" i="5"/>
  <c r="C978" i="5"/>
  <c r="C977" i="5"/>
  <c r="C976" i="5"/>
  <c r="C975" i="5"/>
  <c r="C974" i="5"/>
  <c r="C973" i="5"/>
  <c r="C972" i="5"/>
  <c r="C971" i="5"/>
  <c r="C970" i="5"/>
  <c r="C969" i="5"/>
  <c r="C968" i="5"/>
  <c r="C967" i="5"/>
  <c r="C966" i="5"/>
  <c r="C965" i="5"/>
  <c r="C964" i="5"/>
  <c r="C963" i="5"/>
  <c r="C962" i="5"/>
  <c r="C961" i="5"/>
  <c r="C960" i="5"/>
  <c r="C959" i="5"/>
  <c r="C958" i="5"/>
  <c r="C957" i="5"/>
  <c r="C956" i="5"/>
  <c r="C955" i="5"/>
  <c r="C954" i="5"/>
  <c r="C953" i="5"/>
  <c r="C952" i="5"/>
  <c r="C951" i="5"/>
  <c r="C950" i="5"/>
  <c r="C949" i="5"/>
  <c r="C948" i="5"/>
  <c r="C947" i="5"/>
  <c r="C946" i="5"/>
  <c r="C945" i="5"/>
  <c r="C944" i="5"/>
  <c r="C943" i="5"/>
  <c r="C942" i="5"/>
  <c r="C941" i="5"/>
  <c r="C940" i="5"/>
  <c r="C939" i="5"/>
  <c r="C938" i="5"/>
  <c r="C937" i="5"/>
  <c r="C936" i="5"/>
  <c r="C935" i="5"/>
  <c r="C934" i="5"/>
  <c r="C933" i="5"/>
  <c r="C932" i="5"/>
  <c r="C931" i="5"/>
  <c r="C930" i="5"/>
  <c r="C929" i="5"/>
  <c r="C928" i="5"/>
  <c r="C927" i="5"/>
  <c r="C926" i="5"/>
  <c r="C925" i="5"/>
  <c r="C924" i="5"/>
  <c r="C923" i="5"/>
  <c r="C922" i="5"/>
  <c r="C921" i="5"/>
  <c r="C920" i="5"/>
  <c r="C919" i="5"/>
  <c r="C918" i="5"/>
  <c r="C917" i="5"/>
  <c r="C916" i="5"/>
  <c r="C915" i="5"/>
  <c r="C914" i="5"/>
  <c r="C913" i="5"/>
  <c r="C912" i="5"/>
  <c r="C911" i="5"/>
  <c r="C910" i="5"/>
  <c r="C909" i="5"/>
  <c r="C908" i="5"/>
  <c r="C907" i="5"/>
  <c r="C906" i="5"/>
  <c r="C905" i="5"/>
  <c r="C904" i="5"/>
  <c r="C903" i="5"/>
  <c r="C902" i="5"/>
  <c r="C901" i="5"/>
  <c r="C900" i="5"/>
  <c r="C899" i="5"/>
  <c r="C898" i="5"/>
  <c r="C897" i="5"/>
  <c r="C896" i="5"/>
  <c r="C895" i="5"/>
  <c r="C894" i="5"/>
  <c r="C893" i="5"/>
  <c r="C892" i="5"/>
  <c r="C891" i="5"/>
  <c r="C890" i="5"/>
  <c r="C889" i="5"/>
  <c r="C888" i="5"/>
  <c r="C887" i="5"/>
  <c r="C886" i="5"/>
  <c r="C885" i="5"/>
  <c r="C884" i="5"/>
  <c r="C883" i="5"/>
  <c r="C882" i="5"/>
  <c r="C881" i="5"/>
  <c r="C880" i="5"/>
  <c r="C879" i="5"/>
  <c r="C878" i="5"/>
  <c r="C877" i="5"/>
  <c r="C876" i="5"/>
  <c r="C875" i="5"/>
  <c r="C874" i="5"/>
  <c r="C873" i="5"/>
  <c r="C872" i="5"/>
  <c r="C871" i="5"/>
  <c r="C870" i="5"/>
  <c r="C869" i="5"/>
  <c r="C868" i="5"/>
  <c r="C867" i="5"/>
  <c r="C866" i="5"/>
  <c r="C865" i="5"/>
  <c r="C864" i="5"/>
  <c r="C863" i="5"/>
  <c r="C862" i="5"/>
  <c r="C861" i="5"/>
  <c r="C860" i="5"/>
  <c r="C859" i="5"/>
  <c r="C858" i="5"/>
  <c r="C857" i="5"/>
  <c r="C856" i="5"/>
  <c r="C855" i="5"/>
  <c r="C854" i="5"/>
  <c r="C853" i="5"/>
  <c r="C852" i="5"/>
  <c r="C851" i="5"/>
  <c r="C850" i="5"/>
  <c r="C849" i="5"/>
  <c r="C848" i="5"/>
  <c r="C847" i="5"/>
  <c r="C846" i="5"/>
  <c r="C845" i="5"/>
  <c r="C844" i="5"/>
  <c r="C843" i="5"/>
  <c r="C842" i="5"/>
  <c r="C841" i="5"/>
  <c r="C840" i="5"/>
  <c r="C839" i="5"/>
  <c r="C838" i="5"/>
  <c r="C837" i="5"/>
  <c r="C836" i="5"/>
  <c r="C835" i="5"/>
  <c r="C834" i="5"/>
  <c r="C833" i="5"/>
  <c r="C832" i="5"/>
  <c r="C831" i="5"/>
  <c r="C830" i="5"/>
  <c r="C829" i="5"/>
  <c r="C828" i="5"/>
  <c r="C827" i="5"/>
  <c r="C826" i="5"/>
  <c r="C825" i="5"/>
  <c r="C824" i="5"/>
  <c r="C823" i="5"/>
  <c r="C822" i="5"/>
  <c r="C821" i="5"/>
  <c r="C820" i="5"/>
  <c r="C819" i="5"/>
  <c r="C818" i="5"/>
  <c r="C817" i="5"/>
  <c r="C816" i="5"/>
  <c r="C815" i="5"/>
  <c r="C814" i="5"/>
  <c r="C813" i="5"/>
  <c r="C812" i="5"/>
  <c r="C811" i="5"/>
  <c r="C810" i="5"/>
  <c r="C809" i="5"/>
  <c r="C808" i="5"/>
  <c r="C807" i="5"/>
  <c r="C806" i="5"/>
  <c r="C805" i="5"/>
  <c r="C804" i="5"/>
  <c r="C803" i="5"/>
  <c r="C802" i="5"/>
  <c r="C801" i="5"/>
  <c r="C800" i="5"/>
  <c r="C799" i="5"/>
  <c r="C798" i="5"/>
  <c r="C797" i="5"/>
  <c r="C796" i="5"/>
  <c r="C795" i="5"/>
  <c r="C794" i="5"/>
  <c r="C793" i="5"/>
  <c r="C792" i="5"/>
  <c r="C791" i="5"/>
  <c r="C790" i="5"/>
  <c r="C789" i="5"/>
  <c r="C788" i="5"/>
  <c r="C787" i="5"/>
  <c r="C786" i="5"/>
  <c r="C785" i="5"/>
  <c r="C784" i="5"/>
  <c r="C783" i="5"/>
  <c r="C782" i="5"/>
  <c r="C781" i="5"/>
  <c r="C780" i="5"/>
  <c r="C779" i="5"/>
  <c r="C778" i="5"/>
  <c r="C777" i="5"/>
  <c r="C776" i="5"/>
  <c r="C775" i="5"/>
  <c r="C774" i="5"/>
  <c r="C773" i="5"/>
  <c r="C772" i="5"/>
  <c r="C771" i="5"/>
  <c r="C770" i="5"/>
  <c r="C769" i="5"/>
  <c r="C768" i="5"/>
  <c r="C767" i="5"/>
  <c r="C766" i="5"/>
  <c r="C765" i="5"/>
  <c r="C764" i="5"/>
  <c r="C763" i="5"/>
  <c r="C762" i="5"/>
  <c r="C761" i="5"/>
  <c r="C760" i="5"/>
  <c r="C759" i="5"/>
  <c r="C758" i="5"/>
  <c r="C757" i="5"/>
  <c r="C756" i="5"/>
  <c r="C755" i="5"/>
  <c r="C754" i="5"/>
  <c r="C753" i="5"/>
  <c r="C752" i="5"/>
  <c r="C751" i="5"/>
  <c r="C750" i="5"/>
  <c r="C749" i="5"/>
  <c r="C748" i="5"/>
  <c r="C747" i="5"/>
  <c r="C746" i="5"/>
  <c r="C745" i="5"/>
  <c r="C744" i="5"/>
  <c r="C743" i="5"/>
  <c r="C742" i="5"/>
  <c r="C741" i="5"/>
  <c r="C740" i="5"/>
  <c r="C739" i="5"/>
  <c r="C738" i="5"/>
  <c r="C737" i="5"/>
  <c r="C736" i="5"/>
  <c r="C735" i="5"/>
  <c r="C734" i="5"/>
  <c r="C733" i="5"/>
  <c r="C732" i="5"/>
  <c r="C731" i="5"/>
  <c r="C730" i="5"/>
  <c r="C729" i="5"/>
  <c r="C728" i="5"/>
  <c r="C727" i="5"/>
  <c r="C726" i="5"/>
  <c r="C725" i="5"/>
  <c r="C724" i="5"/>
  <c r="C723" i="5"/>
  <c r="C722" i="5"/>
  <c r="C721" i="5"/>
  <c r="C720" i="5"/>
  <c r="C719" i="5"/>
  <c r="C718" i="5"/>
  <c r="C717" i="5"/>
  <c r="C716" i="5"/>
  <c r="C715" i="5"/>
  <c r="C714" i="5"/>
  <c r="C713" i="5"/>
  <c r="C712" i="5"/>
  <c r="C711" i="5"/>
  <c r="C710" i="5"/>
  <c r="C709" i="5"/>
  <c r="C708" i="5"/>
  <c r="C707" i="5"/>
  <c r="C706" i="5"/>
  <c r="C705" i="5"/>
  <c r="C704" i="5"/>
  <c r="C703" i="5"/>
  <c r="C702" i="5"/>
  <c r="C701" i="5"/>
  <c r="C700" i="5"/>
  <c r="C699" i="5"/>
  <c r="C698" i="5"/>
  <c r="C697" i="5"/>
  <c r="C696" i="5"/>
  <c r="C695" i="5"/>
  <c r="C694" i="5"/>
  <c r="C693" i="5"/>
  <c r="C692" i="5"/>
  <c r="C691" i="5"/>
  <c r="C690" i="5"/>
  <c r="C689" i="5"/>
  <c r="C688" i="5"/>
  <c r="C687" i="5"/>
  <c r="C686" i="5"/>
  <c r="C685" i="5"/>
  <c r="C684" i="5"/>
  <c r="C683" i="5"/>
  <c r="C682" i="5"/>
  <c r="C681" i="5"/>
  <c r="C680" i="5"/>
  <c r="C679" i="5"/>
  <c r="C678" i="5"/>
  <c r="C677" i="5"/>
  <c r="C676" i="5"/>
  <c r="C675" i="5"/>
  <c r="C674" i="5"/>
  <c r="C673" i="5"/>
  <c r="C672" i="5"/>
  <c r="C671" i="5"/>
  <c r="C670" i="5"/>
  <c r="C669" i="5"/>
  <c r="C668" i="5"/>
  <c r="C667" i="5"/>
  <c r="C666" i="5"/>
  <c r="C665" i="5"/>
  <c r="C664" i="5"/>
  <c r="C663" i="5"/>
  <c r="C662" i="5"/>
  <c r="C661" i="5"/>
  <c r="C660" i="5"/>
  <c r="C659" i="5"/>
  <c r="C658" i="5"/>
  <c r="C657" i="5"/>
  <c r="C656" i="5"/>
  <c r="C655" i="5"/>
  <c r="C654" i="5"/>
  <c r="C653" i="5"/>
  <c r="C652" i="5"/>
  <c r="C651" i="5"/>
  <c r="C650" i="5"/>
  <c r="C649" i="5"/>
  <c r="C648" i="5"/>
  <c r="C647" i="5"/>
  <c r="C646" i="5"/>
  <c r="C645" i="5"/>
  <c r="C644" i="5"/>
  <c r="C643" i="5"/>
  <c r="C642" i="5"/>
  <c r="C641" i="5"/>
  <c r="C640" i="5"/>
  <c r="C639" i="5"/>
  <c r="C638" i="5"/>
  <c r="C637" i="5"/>
  <c r="C636" i="5"/>
  <c r="C635" i="5"/>
  <c r="C634" i="5"/>
  <c r="C633" i="5"/>
  <c r="C632" i="5"/>
  <c r="C631" i="5"/>
  <c r="C630" i="5"/>
  <c r="C629" i="5"/>
  <c r="C628" i="5"/>
  <c r="C627" i="5"/>
  <c r="C626" i="5"/>
  <c r="C625" i="5"/>
  <c r="C624" i="5"/>
  <c r="C623" i="5"/>
  <c r="C622" i="5"/>
  <c r="C621" i="5"/>
  <c r="C620" i="5"/>
  <c r="C619" i="5"/>
  <c r="C618" i="5"/>
  <c r="C617" i="5"/>
  <c r="C616" i="5"/>
  <c r="C615" i="5"/>
  <c r="C614" i="5"/>
  <c r="C613" i="5"/>
  <c r="C612" i="5"/>
  <c r="C611" i="5"/>
  <c r="C610" i="5"/>
  <c r="C609" i="5"/>
  <c r="C608" i="5"/>
  <c r="C607" i="5"/>
  <c r="C606" i="5"/>
  <c r="C605" i="5"/>
  <c r="C604" i="5"/>
  <c r="C603" i="5"/>
  <c r="C602" i="5"/>
  <c r="C601" i="5"/>
  <c r="C600" i="5"/>
  <c r="C599" i="5"/>
  <c r="C598" i="5"/>
  <c r="C597" i="5"/>
  <c r="C596" i="5"/>
  <c r="C595" i="5"/>
  <c r="C594" i="5"/>
  <c r="C593" i="5"/>
  <c r="C592" i="5"/>
  <c r="C591" i="5"/>
  <c r="C590" i="5"/>
  <c r="C589" i="5"/>
  <c r="C588" i="5"/>
  <c r="C587" i="5"/>
  <c r="C586" i="5"/>
  <c r="C585" i="5"/>
  <c r="C584" i="5"/>
  <c r="C583" i="5"/>
  <c r="C582" i="5"/>
  <c r="C581" i="5"/>
  <c r="C580" i="5"/>
  <c r="C579" i="5"/>
  <c r="C578" i="5"/>
  <c r="C577" i="5"/>
  <c r="C576" i="5"/>
  <c r="C575" i="5"/>
  <c r="C574" i="5"/>
  <c r="C573" i="5"/>
  <c r="C572" i="5"/>
  <c r="C571" i="5"/>
  <c r="C570" i="5"/>
  <c r="C569" i="5"/>
  <c r="C568" i="5"/>
  <c r="C567" i="5"/>
  <c r="C566" i="5"/>
  <c r="C565" i="5"/>
  <c r="C564" i="5"/>
  <c r="C563" i="5"/>
  <c r="C562" i="5"/>
  <c r="C561" i="5"/>
  <c r="C560" i="5"/>
  <c r="C559" i="5"/>
  <c r="C558" i="5"/>
  <c r="C557" i="5"/>
  <c r="C556" i="5"/>
  <c r="C555" i="5"/>
  <c r="C554" i="5"/>
  <c r="C553" i="5"/>
  <c r="C552" i="5"/>
  <c r="C551" i="5"/>
  <c r="C550" i="5"/>
  <c r="C549" i="5"/>
  <c r="C548" i="5"/>
  <c r="C547" i="5"/>
  <c r="C546" i="5"/>
  <c r="C545" i="5"/>
  <c r="C544" i="5"/>
  <c r="C543" i="5"/>
  <c r="C542" i="5"/>
  <c r="C541" i="5"/>
  <c r="C540" i="5"/>
  <c r="C539" i="5"/>
  <c r="C538" i="5"/>
  <c r="C537" i="5"/>
  <c r="C536" i="5"/>
  <c r="C535" i="5"/>
  <c r="C534" i="5"/>
  <c r="C533" i="5"/>
  <c r="C532" i="5"/>
  <c r="C531" i="5"/>
  <c r="C530" i="5"/>
  <c r="C529" i="5"/>
  <c r="C528" i="5"/>
  <c r="C527" i="5"/>
  <c r="C526" i="5"/>
  <c r="C525" i="5"/>
  <c r="C524" i="5"/>
  <c r="C523" i="5"/>
  <c r="C522" i="5"/>
  <c r="C521" i="5"/>
  <c r="C520" i="5"/>
  <c r="C519" i="5"/>
  <c r="C518" i="5"/>
  <c r="C517" i="5"/>
  <c r="C516" i="5"/>
  <c r="C515" i="5"/>
  <c r="C514" i="5"/>
  <c r="C513" i="5"/>
  <c r="C512" i="5"/>
  <c r="C511" i="5"/>
  <c r="C510" i="5"/>
  <c r="C509" i="5"/>
  <c r="C508" i="5"/>
  <c r="C507" i="5"/>
  <c r="C506" i="5"/>
  <c r="C505" i="5"/>
  <c r="C504" i="5"/>
  <c r="C503" i="5"/>
  <c r="C502" i="5"/>
  <c r="C501" i="5"/>
  <c r="C500" i="5"/>
  <c r="C499" i="5"/>
  <c r="C498" i="5"/>
  <c r="C497" i="5"/>
  <c r="C496" i="5"/>
  <c r="C495" i="5"/>
  <c r="C494" i="5"/>
  <c r="C493" i="5"/>
  <c r="C492" i="5"/>
  <c r="C491" i="5"/>
  <c r="C490" i="5"/>
  <c r="C489" i="5"/>
  <c r="C488" i="5"/>
  <c r="C487" i="5"/>
  <c r="C486" i="5"/>
  <c r="C485" i="5"/>
  <c r="C484" i="5"/>
  <c r="C483" i="5"/>
  <c r="C482" i="5"/>
  <c r="C481" i="5"/>
  <c r="C480" i="5"/>
  <c r="C479" i="5"/>
  <c r="C478" i="5"/>
  <c r="C477" i="5"/>
  <c r="C476" i="5"/>
  <c r="C475" i="5"/>
  <c r="C474" i="5"/>
  <c r="C473" i="5"/>
  <c r="C472" i="5"/>
  <c r="C471" i="5"/>
  <c r="C470" i="5"/>
  <c r="C469" i="5"/>
  <c r="C468" i="5"/>
  <c r="C467" i="5"/>
  <c r="C466" i="5"/>
  <c r="C465" i="5"/>
  <c r="C464" i="5"/>
  <c r="C463" i="5"/>
  <c r="C462" i="5"/>
  <c r="C461" i="5"/>
  <c r="C460" i="5"/>
  <c r="C459" i="5"/>
  <c r="C458" i="5"/>
  <c r="C457" i="5"/>
  <c r="C456" i="5"/>
  <c r="C455" i="5"/>
  <c r="C454" i="5"/>
  <c r="C453" i="5"/>
  <c r="C452" i="5"/>
  <c r="C451" i="5"/>
  <c r="C450" i="5"/>
  <c r="C449" i="5"/>
  <c r="C448" i="5"/>
  <c r="C447" i="5"/>
  <c r="C446" i="5"/>
  <c r="C445" i="5"/>
  <c r="C444" i="5"/>
  <c r="C443" i="5"/>
  <c r="C442" i="5"/>
  <c r="C441" i="5"/>
  <c r="C440" i="5"/>
  <c r="C439" i="5"/>
  <c r="C438" i="5"/>
  <c r="C437" i="5"/>
  <c r="C436" i="5"/>
  <c r="C435" i="5"/>
  <c r="C434" i="5"/>
  <c r="C433" i="5"/>
  <c r="C432" i="5"/>
  <c r="C431" i="5"/>
  <c r="C430" i="5"/>
  <c r="C429" i="5"/>
  <c r="C428" i="5"/>
  <c r="C427" i="5"/>
  <c r="C426" i="5"/>
  <c r="C425" i="5"/>
  <c r="C424" i="5"/>
  <c r="C423" i="5"/>
  <c r="C422" i="5"/>
  <c r="C421" i="5"/>
  <c r="C420" i="5"/>
  <c r="C419" i="5"/>
  <c r="C418" i="5"/>
  <c r="C417" i="5"/>
  <c r="C416" i="5"/>
  <c r="C415" i="5"/>
  <c r="C414" i="5"/>
  <c r="C413" i="5"/>
  <c r="C412" i="5"/>
  <c r="C411" i="5"/>
  <c r="C410" i="5"/>
  <c r="C409" i="5"/>
  <c r="C408" i="5"/>
  <c r="C407" i="5"/>
  <c r="C406" i="5"/>
  <c r="C405" i="5"/>
  <c r="C404" i="5"/>
  <c r="C403" i="5"/>
  <c r="C402" i="5"/>
  <c r="C401" i="5"/>
  <c r="C400" i="5"/>
  <c r="C399" i="5"/>
  <c r="C398" i="5"/>
  <c r="C397" i="5"/>
  <c r="C396" i="5"/>
  <c r="C395" i="5"/>
  <c r="C394" i="5"/>
  <c r="C393" i="5"/>
  <c r="C392" i="5"/>
  <c r="C391" i="5"/>
  <c r="C390" i="5"/>
  <c r="C389" i="5"/>
  <c r="C388" i="5"/>
  <c r="C387" i="5"/>
  <c r="C386" i="5"/>
  <c r="C385" i="5"/>
  <c r="C384" i="5"/>
  <c r="C383" i="5"/>
  <c r="C382" i="5"/>
  <c r="C381" i="5"/>
  <c r="C380" i="5"/>
  <c r="C379" i="5"/>
  <c r="C378" i="5"/>
  <c r="C377" i="5"/>
  <c r="C376" i="5"/>
  <c r="C375" i="5"/>
  <c r="C374" i="5"/>
  <c r="C373" i="5"/>
  <c r="C372" i="5"/>
  <c r="C371" i="5"/>
  <c r="C370" i="5"/>
  <c r="C369" i="5"/>
  <c r="C368" i="5"/>
  <c r="C367" i="5"/>
  <c r="C366" i="5"/>
  <c r="C365" i="5"/>
  <c r="C364" i="5"/>
  <c r="C363" i="5"/>
  <c r="C362" i="5"/>
  <c r="C361" i="5"/>
  <c r="C360" i="5"/>
  <c r="C359" i="5"/>
  <c r="C358" i="5"/>
  <c r="C357" i="5"/>
  <c r="C356" i="5"/>
  <c r="C355" i="5"/>
  <c r="C354" i="5"/>
  <c r="C353" i="5"/>
  <c r="C352" i="5"/>
  <c r="C351" i="5"/>
  <c r="C350" i="5"/>
  <c r="C349" i="5"/>
  <c r="C348" i="5"/>
  <c r="C347" i="5"/>
  <c r="C346" i="5"/>
  <c r="C345" i="5"/>
  <c r="C344" i="5"/>
  <c r="C343" i="5"/>
  <c r="C342" i="5"/>
  <c r="C341" i="5"/>
  <c r="C340" i="5"/>
  <c r="C339" i="5"/>
  <c r="C338" i="5"/>
  <c r="C337" i="5"/>
  <c r="C336" i="5"/>
  <c r="C335" i="5"/>
  <c r="C334" i="5"/>
  <c r="C333" i="5"/>
  <c r="C332" i="5"/>
  <c r="C331" i="5"/>
  <c r="C330" i="5"/>
  <c r="C329" i="5"/>
  <c r="C328" i="5"/>
  <c r="C327" i="5"/>
  <c r="C326" i="5"/>
  <c r="C325" i="5"/>
  <c r="C324" i="5"/>
  <c r="C323" i="5"/>
  <c r="C322" i="5"/>
  <c r="C321" i="5"/>
  <c r="C320" i="5"/>
  <c r="C319" i="5"/>
  <c r="C318" i="5"/>
  <c r="C317" i="5"/>
  <c r="C316" i="5"/>
  <c r="C315" i="5"/>
  <c r="C314" i="5"/>
  <c r="C313" i="5"/>
  <c r="C312" i="5"/>
  <c r="C311" i="5"/>
  <c r="C310" i="5"/>
  <c r="C309" i="5"/>
  <c r="C308" i="5"/>
  <c r="C307" i="5"/>
  <c r="C306" i="5"/>
  <c r="C305" i="5"/>
  <c r="C304" i="5"/>
  <c r="C303" i="5"/>
  <c r="C302" i="5"/>
  <c r="C301" i="5"/>
  <c r="C300" i="5"/>
  <c r="C299" i="5"/>
  <c r="C298" i="5"/>
  <c r="C297" i="5"/>
  <c r="C296" i="5"/>
  <c r="C295" i="5"/>
  <c r="C294" i="5"/>
  <c r="C293" i="5"/>
  <c r="C292" i="5"/>
  <c r="C291" i="5"/>
  <c r="C290" i="5"/>
  <c r="C289" i="5"/>
  <c r="C288" i="5"/>
  <c r="C287" i="5"/>
  <c r="C286" i="5"/>
  <c r="C285" i="5"/>
  <c r="C284" i="5"/>
  <c r="C283" i="5"/>
  <c r="C282" i="5"/>
  <c r="C281" i="5"/>
  <c r="C280" i="5"/>
  <c r="C279" i="5"/>
  <c r="C278" i="5"/>
  <c r="C277" i="5"/>
  <c r="C276" i="5"/>
  <c r="C275" i="5"/>
  <c r="C274" i="5"/>
  <c r="C273" i="5"/>
  <c r="C272" i="5"/>
  <c r="C271" i="5"/>
  <c r="C270" i="5"/>
  <c r="C269" i="5"/>
  <c r="C268" i="5"/>
  <c r="C267" i="5"/>
  <c r="C266" i="5"/>
  <c r="C265" i="5"/>
  <c r="C264" i="5"/>
  <c r="C263" i="5"/>
  <c r="C262" i="5"/>
  <c r="C261" i="5"/>
  <c r="C260" i="5"/>
  <c r="C259" i="5"/>
  <c r="C258" i="5"/>
  <c r="C257" i="5"/>
  <c r="C256" i="5"/>
  <c r="C255" i="5"/>
  <c r="C254" i="5"/>
  <c r="C253" i="5"/>
  <c r="C252" i="5"/>
  <c r="C251" i="5"/>
  <c r="C250" i="5"/>
  <c r="C249" i="5"/>
  <c r="C248" i="5"/>
  <c r="C247" i="5"/>
  <c r="C246" i="5"/>
  <c r="C245" i="5"/>
  <c r="C244" i="5"/>
  <c r="C243" i="5"/>
  <c r="C242" i="5"/>
  <c r="C241" i="5"/>
  <c r="C240" i="5"/>
  <c r="C239" i="5"/>
  <c r="C238" i="5"/>
  <c r="C237" i="5"/>
  <c r="C236" i="5"/>
  <c r="C235" i="5"/>
  <c r="C234" i="5"/>
  <c r="C233" i="5"/>
  <c r="C232" i="5"/>
  <c r="C231" i="5"/>
  <c r="C230" i="5"/>
  <c r="C229" i="5"/>
  <c r="C228" i="5"/>
  <c r="C227" i="5"/>
  <c r="C226" i="5"/>
  <c r="C225" i="5"/>
  <c r="C224" i="5"/>
  <c r="C223" i="5"/>
  <c r="C222" i="5"/>
  <c r="C221" i="5"/>
  <c r="C220" i="5"/>
  <c r="C219" i="5"/>
  <c r="C218" i="5"/>
  <c r="C217" i="5"/>
  <c r="C216" i="5"/>
  <c r="C215" i="5"/>
  <c r="C214" i="5"/>
  <c r="C213" i="5"/>
  <c r="C212" i="5"/>
  <c r="C211" i="5"/>
  <c r="C210" i="5"/>
  <c r="C209" i="5"/>
  <c r="C208" i="5"/>
  <c r="C207" i="5"/>
  <c r="C206" i="5"/>
  <c r="C205" i="5"/>
  <c r="C204" i="5"/>
  <c r="C203" i="5"/>
  <c r="C202" i="5"/>
  <c r="C201" i="5"/>
  <c r="C200" i="5"/>
  <c r="C199" i="5"/>
  <c r="C198" i="5"/>
  <c r="C197" i="5"/>
  <c r="C196" i="5"/>
  <c r="C195" i="5"/>
  <c r="C194" i="5"/>
  <c r="C193" i="5"/>
  <c r="C192" i="5"/>
  <c r="C191" i="5"/>
  <c r="C190" i="5"/>
  <c r="C189" i="5"/>
  <c r="C188" i="5"/>
  <c r="C187" i="5"/>
  <c r="C186" i="5"/>
  <c r="C185" i="5"/>
  <c r="C184" i="5"/>
  <c r="C183" i="5"/>
  <c r="C182" i="5"/>
  <c r="C181" i="5"/>
  <c r="C180" i="5"/>
  <c r="C179" i="5"/>
  <c r="C178" i="5"/>
  <c r="C177" i="5"/>
  <c r="C176" i="5"/>
  <c r="C175" i="5"/>
  <c r="C174" i="5"/>
  <c r="C173" i="5"/>
  <c r="C172" i="5"/>
  <c r="C171" i="5"/>
  <c r="C170" i="5"/>
  <c r="C169" i="5"/>
  <c r="C168" i="5"/>
  <c r="C167" i="5"/>
  <c r="C166" i="5"/>
  <c r="C165" i="5"/>
  <c r="C164" i="5"/>
  <c r="C163" i="5"/>
  <c r="C162" i="5"/>
  <c r="C161" i="5"/>
  <c r="C160" i="5"/>
  <c r="C159" i="5"/>
  <c r="C158" i="5"/>
  <c r="C157" i="5"/>
  <c r="C156" i="5"/>
  <c r="C155" i="5"/>
  <c r="C154" i="5"/>
  <c r="C153" i="5"/>
  <c r="C152" i="5"/>
  <c r="C151" i="5"/>
  <c r="C150" i="5"/>
  <c r="C149" i="5"/>
  <c r="C148" i="5"/>
  <c r="C147" i="5"/>
  <c r="C146" i="5"/>
  <c r="C145" i="5"/>
  <c r="C144" i="5"/>
  <c r="C143" i="5"/>
  <c r="C142" i="5"/>
  <c r="C141" i="5"/>
  <c r="C140" i="5"/>
  <c r="C139" i="5"/>
  <c r="C138" i="5"/>
  <c r="C137" i="5"/>
  <c r="C136" i="5"/>
  <c r="C135" i="5"/>
  <c r="C134" i="5"/>
  <c r="C133" i="5"/>
  <c r="C132" i="5"/>
  <c r="C131" i="5"/>
  <c r="C130" i="5"/>
  <c r="C129" i="5"/>
  <c r="C128" i="5"/>
  <c r="C127" i="5"/>
  <c r="C126" i="5"/>
  <c r="C125" i="5"/>
  <c r="C124" i="5"/>
  <c r="C123" i="5"/>
  <c r="C122" i="5"/>
  <c r="C121" i="5"/>
  <c r="C120" i="5"/>
  <c r="C119" i="5"/>
  <c r="C118" i="5"/>
  <c r="C117" i="5"/>
  <c r="C116" i="5"/>
  <c r="C115" i="5"/>
  <c r="C114" i="5"/>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C6" i="5"/>
  <c r="C5" i="5"/>
  <c r="C4" i="5"/>
  <c r="C3" i="5"/>
  <c r="C2" i="5"/>
  <c r="AJ2428" i="1"/>
  <c r="AJ2427" i="1"/>
  <c r="AJ2426" i="1"/>
  <c r="AJ2425" i="1"/>
  <c r="AJ2424" i="1"/>
  <c r="AJ2423" i="1"/>
  <c r="AJ2422" i="1"/>
  <c r="AJ2421" i="1"/>
  <c r="AJ2420" i="1"/>
  <c r="AJ2419" i="1"/>
  <c r="AJ2418" i="1"/>
  <c r="E2418" i="1"/>
  <c r="AJ2417" i="1"/>
  <c r="AJ2416" i="1"/>
  <c r="AJ2415" i="1"/>
  <c r="AJ2414" i="1"/>
  <c r="E2414" i="1"/>
  <c r="AJ2413" i="1"/>
  <c r="AJ2412" i="1"/>
  <c r="E2412" i="1"/>
  <c r="AJ2411" i="1"/>
  <c r="E2411" i="1"/>
  <c r="AJ2410" i="1"/>
  <c r="AJ2409" i="1"/>
  <c r="E2409" i="1"/>
  <c r="AJ2408" i="1"/>
  <c r="AJ2407" i="1"/>
  <c r="AJ2406" i="1"/>
  <c r="AJ2405" i="1"/>
  <c r="AJ2404" i="1"/>
  <c r="AJ2403" i="1"/>
  <c r="AJ2402" i="1"/>
  <c r="E2402" i="1"/>
  <c r="AJ2401" i="1"/>
  <c r="E2401" i="1"/>
  <c r="AJ2400" i="1"/>
  <c r="E2400" i="1"/>
  <c r="AJ2399" i="1"/>
  <c r="E2399" i="1"/>
  <c r="AJ2398" i="1"/>
  <c r="E2398" i="1"/>
  <c r="AJ2397" i="1"/>
  <c r="E2397" i="1"/>
  <c r="AJ2396" i="1"/>
  <c r="AJ2395" i="1"/>
  <c r="AJ2394" i="1"/>
  <c r="AJ2393" i="1"/>
  <c r="AJ2392" i="1"/>
  <c r="AJ2391" i="1"/>
  <c r="AJ2390" i="1"/>
  <c r="AJ2389" i="1"/>
  <c r="AJ2388" i="1"/>
  <c r="AJ2387" i="1"/>
  <c r="AJ2386" i="1"/>
  <c r="AJ2385" i="1"/>
  <c r="AJ2384" i="1"/>
  <c r="AJ2383" i="1"/>
  <c r="AJ2382" i="1"/>
  <c r="AJ2381" i="1"/>
  <c r="AJ2380" i="1"/>
  <c r="AJ2379" i="1"/>
  <c r="AJ2378" i="1"/>
  <c r="E2378" i="1"/>
  <c r="AJ2377" i="1"/>
  <c r="E2377" i="1"/>
  <c r="AJ2376" i="1"/>
  <c r="E2376" i="1"/>
  <c r="AJ2375" i="1"/>
  <c r="AJ2374" i="1"/>
  <c r="E2374" i="1"/>
  <c r="AJ2373" i="1"/>
  <c r="E2373" i="1"/>
  <c r="AJ2372" i="1"/>
  <c r="AJ2371" i="1"/>
  <c r="AJ2370" i="1"/>
  <c r="AJ2369" i="1"/>
  <c r="E2369" i="1"/>
  <c r="AJ2368" i="1"/>
  <c r="E2368" i="1"/>
  <c r="AJ2367" i="1"/>
  <c r="E2367" i="1"/>
  <c r="AJ2366" i="1"/>
  <c r="E2366" i="1"/>
  <c r="AJ2365" i="1"/>
  <c r="E2365" i="1"/>
  <c r="AJ2364" i="1"/>
  <c r="AJ2363" i="1"/>
  <c r="AJ2362" i="1"/>
  <c r="AJ2361" i="1"/>
  <c r="AJ2360" i="1"/>
  <c r="AJ2359" i="1"/>
  <c r="AJ2358" i="1"/>
  <c r="AJ2357" i="1"/>
  <c r="AJ2356" i="1"/>
  <c r="AJ2355" i="1"/>
  <c r="AJ2354" i="1"/>
  <c r="AJ2353" i="1"/>
  <c r="AJ2352" i="1"/>
  <c r="E2352" i="1"/>
  <c r="AJ2351" i="1"/>
  <c r="E2351" i="1"/>
  <c r="AJ2350" i="1"/>
  <c r="E2350" i="1"/>
  <c r="AJ2349" i="1"/>
  <c r="AJ2348" i="1"/>
  <c r="AJ2347" i="1"/>
  <c r="AJ2346" i="1"/>
  <c r="AJ2345" i="1"/>
  <c r="E2345" i="1"/>
  <c r="AJ2344" i="1"/>
  <c r="AJ2343" i="1"/>
  <c r="AJ2342" i="1"/>
  <c r="AJ2341" i="1"/>
  <c r="AJ2340" i="1"/>
  <c r="E2340" i="1"/>
  <c r="AJ2339" i="1"/>
  <c r="AJ2338" i="1"/>
  <c r="AJ2337" i="1"/>
  <c r="AJ2336" i="1"/>
  <c r="AJ2335" i="1"/>
  <c r="AJ2334" i="1"/>
  <c r="AJ2333" i="1"/>
  <c r="E2333" i="1"/>
  <c r="AJ2332" i="1"/>
  <c r="AJ2331" i="1"/>
  <c r="AJ2330" i="1"/>
  <c r="AJ2329" i="1"/>
  <c r="AJ2328" i="1"/>
  <c r="AJ2327" i="1"/>
  <c r="AJ2326" i="1"/>
  <c r="AJ2325" i="1"/>
  <c r="AJ2324" i="1"/>
  <c r="AJ2323" i="1"/>
  <c r="AJ2322" i="1"/>
  <c r="E2322" i="1"/>
  <c r="AJ2321" i="1"/>
  <c r="AJ2320" i="1"/>
  <c r="AJ2319" i="1"/>
  <c r="AJ2318" i="1"/>
  <c r="AJ2317" i="1"/>
  <c r="AJ2316" i="1"/>
  <c r="AJ2315" i="1"/>
  <c r="AJ2314" i="1"/>
  <c r="AJ2313" i="1"/>
  <c r="AJ2312" i="1"/>
  <c r="AJ2311" i="1"/>
  <c r="AJ2310" i="1"/>
  <c r="AJ2309" i="1"/>
  <c r="E2309" i="1"/>
  <c r="AJ2308" i="1"/>
  <c r="E2308" i="1"/>
  <c r="AJ2307" i="1"/>
  <c r="E2307" i="1"/>
  <c r="AJ2306" i="1"/>
  <c r="E2306" i="1"/>
  <c r="AJ2305" i="1"/>
  <c r="E2305" i="1"/>
  <c r="AJ2304" i="1"/>
  <c r="E2304" i="1"/>
  <c r="AJ2303" i="1"/>
  <c r="E2303" i="1"/>
  <c r="AJ2302" i="1"/>
  <c r="E2302" i="1"/>
  <c r="AJ2301" i="1"/>
  <c r="E2301" i="1"/>
  <c r="AJ2300" i="1"/>
  <c r="E2300" i="1"/>
  <c r="AJ2299" i="1"/>
  <c r="E2299" i="1"/>
  <c r="AJ2298" i="1"/>
  <c r="E2298" i="1"/>
  <c r="AJ2297" i="1"/>
  <c r="E2297" i="1"/>
  <c r="AJ2296" i="1"/>
  <c r="E2296" i="1"/>
  <c r="AJ2295" i="1"/>
  <c r="E2295" i="1"/>
  <c r="AJ2294" i="1"/>
  <c r="E2294" i="1"/>
  <c r="AJ2293" i="1"/>
  <c r="E2293" i="1"/>
  <c r="AJ2292" i="1"/>
  <c r="E2292" i="1"/>
  <c r="AJ2291" i="1"/>
  <c r="E2291" i="1"/>
  <c r="AJ2290" i="1"/>
  <c r="E2290" i="1"/>
  <c r="AJ2289" i="1"/>
  <c r="E2289" i="1"/>
  <c r="AJ2288" i="1"/>
  <c r="E2288" i="1"/>
  <c r="AJ2287" i="1"/>
  <c r="E2287" i="1"/>
  <c r="AJ2286" i="1"/>
  <c r="E2286" i="1"/>
  <c r="AJ2285" i="1"/>
  <c r="E2285" i="1"/>
  <c r="AJ2284" i="1"/>
  <c r="E2284" i="1"/>
  <c r="AJ2283" i="1"/>
  <c r="AJ2282" i="1"/>
  <c r="AJ2281" i="1"/>
  <c r="AJ2280" i="1"/>
  <c r="AJ2279" i="1"/>
  <c r="E2279" i="1"/>
  <c r="AJ2278" i="1"/>
  <c r="AJ2277" i="1"/>
  <c r="AJ2276" i="1"/>
  <c r="AJ2275" i="1"/>
  <c r="AJ2274" i="1"/>
  <c r="AJ2273" i="1"/>
  <c r="AJ2272" i="1"/>
  <c r="AJ2271" i="1"/>
  <c r="AJ2270" i="1"/>
  <c r="AJ2269" i="1"/>
  <c r="AJ2268" i="1"/>
  <c r="AJ2267" i="1"/>
  <c r="AJ2266" i="1"/>
  <c r="AJ2265" i="1"/>
  <c r="AJ2264" i="1"/>
  <c r="E2264" i="1"/>
  <c r="AJ2263" i="1"/>
  <c r="E2263" i="1"/>
  <c r="AJ2262" i="1"/>
  <c r="E2262" i="1"/>
  <c r="AJ2261" i="1"/>
  <c r="AJ2260" i="1"/>
  <c r="AJ2259" i="1"/>
  <c r="E2259" i="1"/>
  <c r="AJ2258" i="1"/>
  <c r="AJ2257" i="1"/>
  <c r="AJ2256" i="1"/>
  <c r="AJ2255" i="1"/>
  <c r="AJ2254" i="1"/>
  <c r="AJ2253" i="1"/>
  <c r="AJ2252" i="1"/>
  <c r="AJ2251" i="1"/>
  <c r="AJ2250" i="1"/>
  <c r="AJ2249" i="1"/>
  <c r="AJ2248" i="1"/>
  <c r="AJ2247" i="1"/>
  <c r="E2247" i="1"/>
  <c r="AJ2246" i="1"/>
  <c r="AJ2245" i="1"/>
  <c r="E2245" i="1"/>
  <c r="AJ2244" i="1"/>
  <c r="AJ2243" i="1"/>
  <c r="AJ2242" i="1"/>
  <c r="AJ2241" i="1"/>
  <c r="AJ2240" i="1"/>
  <c r="AJ2239" i="1"/>
  <c r="AJ2238" i="1"/>
  <c r="AJ2237" i="1"/>
  <c r="AJ2236" i="1"/>
  <c r="AJ2235" i="1"/>
  <c r="AJ2234" i="1"/>
  <c r="AJ2233" i="1"/>
  <c r="AJ2232" i="1"/>
  <c r="AJ2231" i="1"/>
  <c r="AJ2230" i="1"/>
  <c r="AJ2229" i="1"/>
  <c r="AJ2228" i="1"/>
  <c r="AJ2227" i="1"/>
  <c r="AJ2226" i="1"/>
  <c r="AJ2225" i="1"/>
  <c r="AJ2224" i="1"/>
  <c r="AJ2223" i="1"/>
  <c r="AJ2222" i="1"/>
  <c r="AJ2221" i="1"/>
  <c r="AJ2220" i="1"/>
  <c r="E2220" i="1"/>
  <c r="AJ2219" i="1"/>
  <c r="AJ2218" i="1"/>
  <c r="AJ2217" i="1"/>
  <c r="AJ2216" i="1"/>
  <c r="AJ2215" i="1"/>
  <c r="E2215" i="1"/>
  <c r="AJ2214" i="1"/>
  <c r="E2214" i="1"/>
  <c r="AJ2213" i="1"/>
  <c r="AJ2212" i="1"/>
  <c r="AJ2211" i="1"/>
  <c r="AJ2210" i="1"/>
  <c r="AJ2209" i="1"/>
  <c r="AJ2208" i="1"/>
  <c r="AJ2207" i="1"/>
  <c r="AJ2206" i="1"/>
  <c r="AJ2205" i="1"/>
  <c r="AJ2204" i="1"/>
  <c r="AJ2203" i="1"/>
  <c r="AJ2202" i="1"/>
  <c r="AJ2201" i="1"/>
  <c r="AJ2200" i="1"/>
  <c r="AJ2199" i="1"/>
  <c r="AJ2198" i="1"/>
  <c r="E2198" i="1"/>
  <c r="AJ2197" i="1"/>
  <c r="AJ2196" i="1"/>
  <c r="AJ2195" i="1"/>
  <c r="AJ2194" i="1"/>
  <c r="AJ2193" i="1"/>
  <c r="AJ2192" i="1"/>
  <c r="AJ2191" i="1"/>
  <c r="AJ2190" i="1"/>
  <c r="AJ2189" i="1"/>
  <c r="AJ2188" i="1"/>
  <c r="AJ2187" i="1"/>
  <c r="AJ2186" i="1"/>
  <c r="AJ2185" i="1"/>
  <c r="AJ2184" i="1"/>
  <c r="AJ2183" i="1"/>
  <c r="AJ2182" i="1"/>
  <c r="AJ2181" i="1"/>
  <c r="AJ2180" i="1"/>
  <c r="AJ2179" i="1"/>
  <c r="AJ2178" i="1"/>
  <c r="AJ2177" i="1"/>
  <c r="AJ2176" i="1"/>
  <c r="AJ2175" i="1"/>
  <c r="AJ2174" i="1"/>
  <c r="AJ2173" i="1"/>
  <c r="AJ2172" i="1"/>
  <c r="AJ2171" i="1"/>
  <c r="AJ2170" i="1"/>
  <c r="AJ2169" i="1"/>
  <c r="AJ2168" i="1"/>
  <c r="AJ2167" i="1"/>
  <c r="AJ2166" i="1"/>
  <c r="AJ2165" i="1"/>
  <c r="AJ2164" i="1"/>
  <c r="AJ2163" i="1"/>
  <c r="AJ2162" i="1"/>
  <c r="AJ2161" i="1"/>
  <c r="E2161" i="1"/>
  <c r="AJ2160" i="1"/>
  <c r="AJ2159" i="1"/>
  <c r="AJ2158" i="1"/>
  <c r="AJ2157" i="1"/>
  <c r="AJ2156" i="1"/>
  <c r="AJ2155" i="1"/>
  <c r="AJ2154" i="1"/>
  <c r="AJ2153" i="1"/>
  <c r="AJ2152" i="1"/>
  <c r="AJ2151" i="1"/>
  <c r="AJ2150" i="1"/>
  <c r="AJ2149" i="1"/>
  <c r="AJ2148" i="1"/>
  <c r="AJ2147" i="1"/>
  <c r="AJ2146" i="1"/>
  <c r="AJ2145" i="1"/>
  <c r="AJ2144" i="1"/>
  <c r="E2144" i="1"/>
  <c r="AJ2143" i="1"/>
  <c r="AJ2142" i="1"/>
  <c r="AJ2141" i="1"/>
  <c r="E2141" i="1"/>
  <c r="AJ2140" i="1"/>
  <c r="E2140" i="1"/>
  <c r="AJ2139" i="1"/>
  <c r="AJ2138" i="1"/>
  <c r="AJ2137" i="1"/>
  <c r="AJ2136" i="1"/>
  <c r="E2136" i="1"/>
  <c r="AJ2135" i="1"/>
  <c r="AJ2134" i="1"/>
  <c r="AJ2133" i="1"/>
  <c r="AJ2132" i="1"/>
  <c r="AJ2131" i="1"/>
  <c r="AJ2130" i="1"/>
  <c r="AJ2129" i="1"/>
  <c r="AJ2128" i="1"/>
  <c r="AJ2127" i="1"/>
  <c r="AJ2126" i="1"/>
  <c r="AJ2125" i="1"/>
  <c r="AJ2124" i="1"/>
  <c r="AJ2123" i="1"/>
  <c r="AJ2122" i="1"/>
  <c r="AJ2121" i="1"/>
  <c r="AJ2120" i="1"/>
  <c r="AJ2119" i="1"/>
  <c r="AJ2118" i="1"/>
  <c r="AJ2117" i="1"/>
  <c r="AJ2116" i="1"/>
  <c r="AJ2115" i="1"/>
  <c r="AJ2114" i="1"/>
  <c r="AJ2113" i="1"/>
  <c r="AJ2112" i="1"/>
  <c r="AJ2111" i="1"/>
  <c r="AJ2110" i="1"/>
  <c r="E2110" i="1"/>
  <c r="AJ2109" i="1"/>
  <c r="E2109" i="1"/>
  <c r="AJ2108" i="1"/>
  <c r="AJ2107" i="1"/>
  <c r="AJ2106" i="1"/>
  <c r="AJ2105" i="1"/>
  <c r="AJ2104" i="1"/>
  <c r="AJ2103" i="1"/>
  <c r="AJ2102" i="1"/>
  <c r="AJ2101" i="1"/>
  <c r="AJ2100" i="1"/>
  <c r="E2100" i="1"/>
  <c r="AJ2099" i="1"/>
  <c r="E2099" i="1"/>
  <c r="AJ2098" i="1"/>
  <c r="E2098" i="1"/>
  <c r="AJ2097" i="1"/>
  <c r="E2097" i="1"/>
  <c r="AJ2096" i="1"/>
  <c r="E2096" i="1"/>
  <c r="AJ2095" i="1"/>
  <c r="E2095" i="1"/>
  <c r="AJ2094" i="1"/>
  <c r="E2094" i="1"/>
  <c r="AJ2093" i="1"/>
  <c r="E2093" i="1"/>
  <c r="AJ2092" i="1"/>
  <c r="E2092" i="1"/>
  <c r="AJ2091" i="1"/>
  <c r="E2091" i="1"/>
  <c r="AJ2090" i="1"/>
  <c r="E2090" i="1"/>
  <c r="AJ2089" i="1"/>
  <c r="E2089" i="1"/>
  <c r="AJ2088" i="1"/>
  <c r="E2088" i="1"/>
  <c r="AJ2087" i="1"/>
  <c r="E2087" i="1"/>
  <c r="AJ2086" i="1"/>
  <c r="E2086" i="1"/>
  <c r="AJ2085" i="1"/>
  <c r="E2085" i="1"/>
  <c r="AJ2084" i="1"/>
  <c r="E2084" i="1"/>
  <c r="AJ2083" i="1"/>
  <c r="E2083" i="1"/>
  <c r="AJ2082" i="1"/>
  <c r="E2082" i="1"/>
  <c r="AJ2081" i="1"/>
  <c r="E2081" i="1"/>
  <c r="AJ2080" i="1"/>
  <c r="E2080" i="1"/>
  <c r="AJ2079" i="1"/>
  <c r="E2079" i="1"/>
  <c r="AJ2078" i="1"/>
  <c r="E2078" i="1"/>
  <c r="AJ2077" i="1"/>
  <c r="E2077" i="1"/>
  <c r="AJ2076" i="1"/>
  <c r="E2076" i="1"/>
  <c r="AJ2075" i="1"/>
  <c r="E2075" i="1"/>
  <c r="AJ2074" i="1"/>
  <c r="E2074" i="1"/>
  <c r="AJ2073" i="1"/>
  <c r="E2073" i="1"/>
  <c r="AJ2072" i="1"/>
  <c r="E2072" i="1"/>
  <c r="AJ2071" i="1"/>
  <c r="E2071" i="1"/>
  <c r="AJ2070" i="1"/>
  <c r="E2070" i="1"/>
  <c r="AJ2069" i="1"/>
  <c r="E2069" i="1"/>
  <c r="AJ2068" i="1"/>
  <c r="E2068" i="1"/>
  <c r="AJ2067" i="1"/>
  <c r="E2067" i="1"/>
  <c r="AJ2066" i="1"/>
  <c r="AJ2065" i="1"/>
  <c r="AJ2064" i="1"/>
  <c r="E2064" i="1"/>
  <c r="AJ2063" i="1"/>
  <c r="E2063" i="1"/>
  <c r="AJ2062" i="1"/>
  <c r="E2062" i="1"/>
  <c r="AJ2061" i="1"/>
  <c r="E2061" i="1"/>
  <c r="AJ2060" i="1"/>
  <c r="E2060" i="1"/>
  <c r="AJ2059" i="1"/>
  <c r="E2059" i="1"/>
  <c r="AJ2058" i="1"/>
  <c r="E2058" i="1"/>
  <c r="AJ2057" i="1"/>
  <c r="E2057" i="1"/>
  <c r="AJ2056" i="1"/>
  <c r="E2056" i="1"/>
  <c r="AJ2055" i="1"/>
  <c r="E2055" i="1"/>
  <c r="AJ2054" i="1"/>
  <c r="E2054" i="1"/>
  <c r="AJ2053" i="1"/>
  <c r="E2053" i="1"/>
  <c r="AJ2052" i="1"/>
  <c r="AJ2051" i="1"/>
  <c r="E2051" i="1"/>
  <c r="AJ2050" i="1"/>
  <c r="AJ2049" i="1"/>
  <c r="AJ2048" i="1"/>
  <c r="AJ2047" i="1"/>
  <c r="AJ2046" i="1"/>
  <c r="AJ2045" i="1"/>
  <c r="AJ2044" i="1"/>
  <c r="E2044" i="1"/>
  <c r="AJ2043" i="1"/>
  <c r="E2043" i="1"/>
  <c r="AJ2042" i="1"/>
  <c r="E2042" i="1"/>
  <c r="AJ2041" i="1"/>
  <c r="E2041" i="1"/>
  <c r="AJ2040" i="1"/>
  <c r="E2040" i="1"/>
  <c r="AJ2039" i="1"/>
  <c r="E2039" i="1"/>
  <c r="AJ2038" i="1"/>
  <c r="E2038" i="1"/>
  <c r="AJ2037" i="1"/>
  <c r="E2037" i="1"/>
  <c r="AJ2036" i="1"/>
  <c r="E2036" i="1"/>
  <c r="AJ2035" i="1"/>
  <c r="E2035" i="1"/>
  <c r="AJ2034" i="1"/>
  <c r="E2034" i="1"/>
  <c r="AJ2033" i="1"/>
  <c r="E2033" i="1"/>
  <c r="AJ2032" i="1"/>
  <c r="E2032" i="1"/>
  <c r="AJ2031" i="1"/>
  <c r="E2031" i="1"/>
  <c r="AJ2030" i="1"/>
  <c r="E2030" i="1"/>
  <c r="AJ2029" i="1"/>
  <c r="E2029" i="1"/>
  <c r="AJ2028" i="1"/>
  <c r="E2028" i="1"/>
  <c r="AJ2027" i="1"/>
  <c r="E2027" i="1"/>
  <c r="AJ2026" i="1"/>
  <c r="E2026" i="1"/>
  <c r="AJ2025" i="1"/>
  <c r="AJ2024" i="1"/>
  <c r="E2024" i="1"/>
  <c r="AJ2023" i="1"/>
  <c r="E2023" i="1"/>
  <c r="AJ2022" i="1"/>
  <c r="E2022" i="1"/>
  <c r="AJ2021" i="1"/>
  <c r="E2021" i="1"/>
  <c r="AJ2020" i="1"/>
  <c r="E2020" i="1"/>
  <c r="AJ2019" i="1"/>
  <c r="E2019" i="1"/>
  <c r="AJ2018" i="1"/>
  <c r="E2018" i="1"/>
  <c r="AJ2017" i="1"/>
  <c r="E2017" i="1"/>
  <c r="AJ2016" i="1"/>
  <c r="E2016" i="1"/>
  <c r="AJ2015" i="1"/>
  <c r="E2015" i="1"/>
  <c r="AJ2014" i="1"/>
  <c r="E2014" i="1"/>
  <c r="AJ2013" i="1"/>
  <c r="E2013" i="1"/>
  <c r="AJ2012" i="1"/>
  <c r="E2012" i="1"/>
  <c r="AJ2011" i="1"/>
  <c r="E2011" i="1"/>
  <c r="AJ2010" i="1"/>
  <c r="E2010" i="1"/>
  <c r="AJ2009" i="1"/>
  <c r="E2009" i="1"/>
  <c r="AJ2008" i="1"/>
  <c r="E2008" i="1"/>
  <c r="AJ2007" i="1"/>
  <c r="E2007" i="1"/>
  <c r="AJ2006" i="1"/>
  <c r="E2006" i="1"/>
  <c r="AJ2005" i="1"/>
  <c r="E2005" i="1"/>
  <c r="AJ2004" i="1"/>
  <c r="E2004" i="1"/>
  <c r="AJ2003" i="1"/>
  <c r="E2003" i="1"/>
  <c r="AJ2002" i="1"/>
  <c r="E2002" i="1"/>
  <c r="AJ2001" i="1"/>
  <c r="E2001" i="1"/>
  <c r="AJ2000" i="1"/>
  <c r="E2000" i="1"/>
  <c r="AJ1999" i="1"/>
  <c r="E1999" i="1"/>
  <c r="AJ1998" i="1"/>
  <c r="E1998" i="1"/>
  <c r="AJ1997" i="1"/>
  <c r="E1997" i="1"/>
  <c r="AJ1996" i="1"/>
  <c r="E1996" i="1"/>
  <c r="AJ1995" i="1"/>
  <c r="E1995" i="1"/>
  <c r="AJ1994" i="1"/>
  <c r="E1994" i="1"/>
  <c r="AJ1993" i="1"/>
  <c r="E1993" i="1"/>
  <c r="AJ1992" i="1"/>
  <c r="E1992" i="1"/>
  <c r="AJ1991" i="1"/>
  <c r="E1991" i="1"/>
  <c r="AJ1990" i="1"/>
  <c r="E1990" i="1"/>
  <c r="AJ1989" i="1"/>
  <c r="E1989" i="1"/>
  <c r="AJ1988" i="1"/>
  <c r="E1988" i="1"/>
  <c r="AJ1987" i="1"/>
  <c r="E1987" i="1"/>
  <c r="AJ1986" i="1"/>
  <c r="E1986" i="1"/>
  <c r="AJ1985" i="1"/>
  <c r="E1985" i="1"/>
  <c r="AJ1984" i="1"/>
  <c r="E1984" i="1"/>
  <c r="AJ1983" i="1"/>
  <c r="E1983" i="1"/>
  <c r="AJ1982" i="1"/>
  <c r="E1982" i="1"/>
  <c r="AJ1981" i="1"/>
  <c r="E1981" i="1"/>
  <c r="AJ1980" i="1"/>
  <c r="E1980" i="1"/>
  <c r="AJ1979" i="1"/>
  <c r="E1979" i="1"/>
  <c r="AJ1978" i="1"/>
  <c r="E1978" i="1"/>
  <c r="AJ1977" i="1"/>
  <c r="E1977" i="1"/>
  <c r="AJ1976" i="1"/>
  <c r="E1976" i="1"/>
  <c r="AJ1975" i="1"/>
  <c r="E1975" i="1"/>
  <c r="AJ1974" i="1"/>
  <c r="E1974" i="1"/>
  <c r="AJ1973" i="1"/>
  <c r="E1973" i="1"/>
  <c r="AJ1972" i="1"/>
  <c r="E1972" i="1"/>
  <c r="AJ1971" i="1"/>
  <c r="E1971" i="1"/>
  <c r="AJ1970" i="1"/>
  <c r="E1970" i="1"/>
  <c r="AJ1969" i="1"/>
  <c r="E1969" i="1"/>
  <c r="AJ1968" i="1"/>
  <c r="E1968" i="1"/>
  <c r="AJ1967" i="1"/>
  <c r="E1967" i="1"/>
  <c r="AJ1966" i="1"/>
  <c r="E1966" i="1"/>
  <c r="AJ1965" i="1"/>
  <c r="E1965" i="1"/>
  <c r="AJ1964" i="1"/>
  <c r="E1964" i="1"/>
  <c r="AJ1963" i="1"/>
  <c r="E1963" i="1"/>
  <c r="AJ1962" i="1"/>
  <c r="E1962" i="1"/>
  <c r="AJ1961" i="1"/>
  <c r="E1961" i="1"/>
  <c r="AJ1960" i="1"/>
  <c r="E1960" i="1"/>
  <c r="AJ1959" i="1"/>
  <c r="E1959" i="1"/>
  <c r="AJ1958" i="1"/>
  <c r="E1958" i="1"/>
  <c r="AJ1957" i="1"/>
  <c r="E1957" i="1"/>
  <c r="AJ1956" i="1"/>
  <c r="AJ1955" i="1"/>
  <c r="E1955" i="1"/>
  <c r="AJ1954" i="1"/>
  <c r="E1954" i="1"/>
  <c r="AJ1953" i="1"/>
  <c r="E1953" i="1"/>
  <c r="AJ1952" i="1"/>
  <c r="E1952" i="1"/>
  <c r="AJ1951" i="1"/>
  <c r="E1951" i="1"/>
  <c r="AJ1950" i="1"/>
  <c r="E1950" i="1"/>
  <c r="AJ1949" i="1"/>
  <c r="E1949" i="1"/>
  <c r="AJ1948" i="1"/>
  <c r="E1948" i="1"/>
  <c r="AJ1947" i="1"/>
  <c r="E1947" i="1"/>
  <c r="AJ1946" i="1"/>
  <c r="E1946" i="1"/>
  <c r="AJ1945" i="1"/>
  <c r="E1945" i="1"/>
  <c r="AJ1944" i="1"/>
  <c r="E1944" i="1"/>
  <c r="AJ1943" i="1"/>
  <c r="E1943" i="1"/>
  <c r="AJ1942" i="1"/>
  <c r="AJ1941" i="1"/>
  <c r="E1941" i="1"/>
  <c r="AJ1940" i="1"/>
  <c r="E1940" i="1"/>
  <c r="AJ1939" i="1"/>
  <c r="E1939" i="1"/>
  <c r="AJ1938" i="1"/>
  <c r="E1938" i="1"/>
  <c r="AJ1937" i="1"/>
  <c r="E1937" i="1"/>
  <c r="AJ1936" i="1"/>
  <c r="E1936" i="1"/>
  <c r="AJ1935" i="1"/>
  <c r="E1935" i="1"/>
  <c r="AJ1934" i="1"/>
  <c r="E1934" i="1"/>
  <c r="AJ1933" i="1"/>
  <c r="E1933" i="1"/>
  <c r="AJ1932" i="1"/>
  <c r="E1932" i="1"/>
  <c r="AJ1931" i="1"/>
  <c r="E1931" i="1"/>
  <c r="AJ1930" i="1"/>
  <c r="E1930" i="1"/>
  <c r="AJ1929" i="1"/>
  <c r="E1929" i="1"/>
  <c r="AJ1928" i="1"/>
  <c r="E1928" i="1"/>
  <c r="AJ1927" i="1"/>
  <c r="E1927" i="1"/>
  <c r="AJ1926" i="1"/>
  <c r="E1926" i="1"/>
  <c r="AJ1925" i="1"/>
  <c r="E1925" i="1"/>
  <c r="AJ1924" i="1"/>
  <c r="E1924" i="1"/>
  <c r="AJ1923" i="1"/>
  <c r="E1923" i="1"/>
  <c r="AJ1922" i="1"/>
  <c r="E1922" i="1"/>
  <c r="AJ1921" i="1"/>
  <c r="E1921" i="1"/>
  <c r="AJ1920" i="1"/>
  <c r="E1920" i="1"/>
  <c r="AJ1919" i="1"/>
  <c r="E1919" i="1"/>
  <c r="AJ1918" i="1"/>
  <c r="E1918" i="1"/>
  <c r="AJ1917" i="1"/>
  <c r="E1917" i="1"/>
  <c r="AJ1916" i="1"/>
  <c r="E1916" i="1"/>
  <c r="AJ1915" i="1"/>
  <c r="E1915" i="1"/>
  <c r="AJ1914" i="1"/>
  <c r="E1914" i="1"/>
  <c r="AJ1913" i="1"/>
  <c r="E1913" i="1"/>
  <c r="AJ1912" i="1"/>
  <c r="E1912" i="1"/>
  <c r="AJ1911" i="1"/>
  <c r="E1911" i="1"/>
  <c r="AJ1910" i="1"/>
  <c r="E1910" i="1"/>
  <c r="AJ1909" i="1"/>
  <c r="E1909" i="1"/>
  <c r="AJ1908" i="1"/>
  <c r="E1908" i="1"/>
  <c r="AJ1907" i="1"/>
  <c r="E1907" i="1"/>
  <c r="AJ1906" i="1"/>
  <c r="E1906" i="1"/>
  <c r="AJ1905" i="1"/>
  <c r="E1905" i="1"/>
  <c r="AJ1904" i="1"/>
  <c r="E1904" i="1"/>
  <c r="AJ1903" i="1"/>
  <c r="E1903" i="1"/>
  <c r="AJ1902" i="1"/>
  <c r="E1902" i="1"/>
  <c r="AJ1901" i="1"/>
  <c r="E1901" i="1"/>
  <c r="AJ1900" i="1"/>
  <c r="E1900" i="1"/>
  <c r="AJ1899" i="1"/>
  <c r="E1899" i="1"/>
  <c r="AJ1898" i="1"/>
  <c r="AJ1897" i="1"/>
  <c r="AJ1896" i="1"/>
  <c r="E1896" i="1"/>
  <c r="AJ1895" i="1"/>
  <c r="E1895" i="1"/>
  <c r="AJ1894" i="1"/>
  <c r="E1894" i="1"/>
  <c r="AJ1893" i="1"/>
  <c r="E1893" i="1"/>
  <c r="AJ1892" i="1"/>
  <c r="E1892" i="1"/>
  <c r="AJ1891" i="1"/>
  <c r="E1891" i="1"/>
  <c r="AJ1890" i="1"/>
  <c r="E1890" i="1"/>
  <c r="AJ1889" i="1"/>
  <c r="E1889" i="1"/>
  <c r="AJ1888" i="1"/>
  <c r="E1888" i="1"/>
  <c r="AJ1887" i="1"/>
  <c r="E1887" i="1"/>
  <c r="AJ1886" i="1"/>
  <c r="E1886" i="1"/>
  <c r="AJ1885" i="1"/>
  <c r="E1885" i="1"/>
  <c r="AJ1884" i="1"/>
  <c r="E1884" i="1"/>
  <c r="AJ1883" i="1"/>
  <c r="E1883" i="1"/>
  <c r="AJ1882" i="1"/>
  <c r="E1882" i="1"/>
  <c r="AJ1881" i="1"/>
  <c r="E1881" i="1"/>
  <c r="AJ1880" i="1"/>
  <c r="E1880" i="1"/>
  <c r="AJ1879" i="1"/>
  <c r="E1879" i="1"/>
  <c r="AJ1878" i="1"/>
  <c r="E1878" i="1"/>
  <c r="AJ1877" i="1"/>
  <c r="E1877" i="1"/>
  <c r="AJ1876" i="1"/>
  <c r="E1876" i="1"/>
  <c r="AJ1875" i="1"/>
  <c r="E1875" i="1"/>
  <c r="AJ1874" i="1"/>
  <c r="E1874" i="1"/>
  <c r="AJ1873" i="1"/>
  <c r="E1873" i="1"/>
  <c r="AJ1872" i="1"/>
  <c r="E1872" i="1"/>
  <c r="AJ1871" i="1"/>
  <c r="AJ1870" i="1"/>
  <c r="E1870" i="1"/>
  <c r="AJ1869" i="1"/>
  <c r="E1869" i="1"/>
  <c r="AJ1868" i="1"/>
  <c r="E1868" i="1"/>
  <c r="AJ1867" i="1"/>
  <c r="AJ1866" i="1"/>
  <c r="AJ1865" i="1"/>
  <c r="E1865" i="1"/>
  <c r="AJ1864" i="1"/>
  <c r="E1864" i="1"/>
  <c r="AJ1863" i="1"/>
  <c r="E1863" i="1"/>
  <c r="AJ1862" i="1"/>
  <c r="E1862" i="1"/>
  <c r="AJ1861" i="1"/>
  <c r="E1861" i="1"/>
  <c r="AJ1860" i="1"/>
  <c r="E1860" i="1"/>
  <c r="AJ1859" i="1"/>
  <c r="AJ1858" i="1"/>
  <c r="AJ1857" i="1"/>
  <c r="AJ1856" i="1"/>
  <c r="AJ1855" i="1"/>
  <c r="AJ1854" i="1"/>
  <c r="E1854" i="1"/>
  <c r="AJ1853" i="1"/>
  <c r="E1853" i="1"/>
  <c r="AJ1852" i="1"/>
  <c r="E1852" i="1"/>
  <c r="AJ1851" i="1"/>
  <c r="E1851" i="1"/>
  <c r="AJ1850" i="1"/>
  <c r="E1850" i="1"/>
  <c r="AJ1849" i="1"/>
  <c r="E1849" i="1"/>
  <c r="AJ1848" i="1"/>
  <c r="E1848" i="1"/>
  <c r="AJ1847" i="1"/>
  <c r="E1847" i="1"/>
  <c r="AJ1846" i="1"/>
  <c r="E1846" i="1"/>
  <c r="AJ1845" i="1"/>
  <c r="E1845" i="1"/>
  <c r="AJ1844" i="1"/>
  <c r="E1844" i="1"/>
  <c r="AJ1843" i="1"/>
  <c r="E1843" i="1"/>
  <c r="AJ1842" i="1"/>
  <c r="AJ1841" i="1"/>
  <c r="E1841" i="1"/>
  <c r="AJ1840" i="1"/>
  <c r="AJ1839" i="1"/>
  <c r="AJ1838" i="1"/>
  <c r="AJ1837" i="1"/>
  <c r="AJ1836" i="1"/>
  <c r="AJ1835" i="1"/>
  <c r="AJ1834" i="1"/>
  <c r="AJ1833" i="1"/>
  <c r="AJ1832" i="1"/>
  <c r="E1832" i="1"/>
  <c r="AJ1831" i="1"/>
  <c r="E1831" i="1"/>
  <c r="AJ1830" i="1"/>
  <c r="E1830" i="1"/>
  <c r="AJ1829" i="1"/>
  <c r="E1829" i="1"/>
  <c r="AJ1828" i="1"/>
  <c r="E1828" i="1"/>
  <c r="AJ1827" i="1"/>
  <c r="E1827" i="1"/>
  <c r="AJ1826" i="1"/>
  <c r="E1826" i="1"/>
  <c r="AJ1825" i="1"/>
  <c r="E1825" i="1"/>
  <c r="AJ1824" i="1"/>
  <c r="E1824" i="1"/>
  <c r="AJ1823" i="1"/>
  <c r="E1823" i="1"/>
  <c r="AJ1822" i="1"/>
  <c r="E1822" i="1"/>
  <c r="AJ1821" i="1"/>
  <c r="E1821" i="1"/>
  <c r="AJ1820" i="1"/>
  <c r="E1820" i="1"/>
  <c r="AJ1819" i="1"/>
  <c r="E1819" i="1"/>
  <c r="AJ1818" i="1"/>
  <c r="E1818" i="1"/>
  <c r="AJ1817" i="1"/>
  <c r="E1817" i="1"/>
  <c r="AJ1816" i="1"/>
  <c r="E1816" i="1"/>
  <c r="AJ1815" i="1"/>
  <c r="E1815" i="1"/>
  <c r="AJ1814" i="1"/>
  <c r="E1814" i="1"/>
  <c r="AJ1813" i="1"/>
  <c r="E1813" i="1"/>
  <c r="AJ1812" i="1"/>
  <c r="E1812" i="1"/>
  <c r="AJ1811" i="1"/>
  <c r="E1811" i="1"/>
  <c r="AJ1810" i="1"/>
  <c r="E1810" i="1"/>
  <c r="AJ1809" i="1"/>
  <c r="E1809" i="1"/>
  <c r="AJ1808" i="1"/>
  <c r="E1808" i="1"/>
  <c r="AJ1807" i="1"/>
  <c r="E1807" i="1"/>
  <c r="AJ1806" i="1"/>
  <c r="E1806" i="1"/>
  <c r="AJ1805" i="1"/>
  <c r="E1805" i="1"/>
  <c r="AJ1804" i="1"/>
  <c r="E1804" i="1"/>
  <c r="AJ1803" i="1"/>
  <c r="E1803" i="1"/>
  <c r="AJ1802" i="1"/>
  <c r="E1802" i="1"/>
  <c r="AJ1801" i="1"/>
  <c r="E1801" i="1"/>
  <c r="AJ1800" i="1"/>
  <c r="E1800" i="1"/>
  <c r="AJ1799" i="1"/>
  <c r="E1799" i="1"/>
  <c r="AJ1798" i="1"/>
  <c r="E1798" i="1"/>
  <c r="AJ1797" i="1"/>
  <c r="E1797" i="1"/>
  <c r="AJ1796" i="1"/>
  <c r="AJ1795" i="1"/>
  <c r="E1795" i="1"/>
  <c r="AJ1794" i="1"/>
  <c r="E1794" i="1"/>
  <c r="AJ1793" i="1"/>
  <c r="E1793" i="1"/>
  <c r="AJ1792" i="1"/>
  <c r="E1792" i="1"/>
  <c r="AJ1791" i="1"/>
  <c r="E1791" i="1"/>
  <c r="AJ1790" i="1"/>
  <c r="E1790" i="1"/>
  <c r="AJ1789" i="1"/>
  <c r="E1789" i="1"/>
  <c r="AJ1788" i="1"/>
  <c r="E1788" i="1"/>
  <c r="AJ1787" i="1"/>
  <c r="E1787" i="1"/>
  <c r="AJ1786" i="1"/>
  <c r="E1786" i="1"/>
  <c r="AJ1785" i="1"/>
  <c r="E1785" i="1"/>
  <c r="AJ1784" i="1"/>
  <c r="E1784" i="1"/>
  <c r="AJ1783" i="1"/>
  <c r="E1783" i="1"/>
  <c r="AJ1782" i="1"/>
  <c r="E1782" i="1"/>
  <c r="AJ1781" i="1"/>
  <c r="E1781" i="1"/>
  <c r="AJ1780" i="1"/>
  <c r="E1780" i="1"/>
  <c r="AJ1779" i="1"/>
  <c r="E1779" i="1"/>
  <c r="AJ1778" i="1"/>
  <c r="E1778" i="1"/>
  <c r="AJ1777" i="1"/>
  <c r="E1777" i="1"/>
  <c r="AJ1776" i="1"/>
  <c r="E1776" i="1"/>
  <c r="AJ1775" i="1"/>
  <c r="E1775" i="1"/>
  <c r="AJ1774" i="1"/>
  <c r="E1774" i="1"/>
  <c r="AJ1773" i="1"/>
  <c r="E1773" i="1"/>
  <c r="AJ1772" i="1"/>
  <c r="E1772" i="1"/>
  <c r="AJ1771" i="1"/>
  <c r="E1771" i="1"/>
  <c r="AJ1770" i="1"/>
  <c r="E1770" i="1"/>
  <c r="AJ1769" i="1"/>
  <c r="E1769" i="1"/>
  <c r="AJ1768" i="1"/>
  <c r="E1768" i="1"/>
  <c r="AJ1767" i="1"/>
  <c r="E1767" i="1"/>
  <c r="AJ1766" i="1"/>
  <c r="E1766" i="1"/>
  <c r="AJ1765" i="1"/>
  <c r="E1765" i="1"/>
  <c r="AJ1764" i="1"/>
  <c r="E1764" i="1"/>
  <c r="AJ1763" i="1"/>
  <c r="E1763" i="1"/>
  <c r="AJ1762" i="1"/>
  <c r="E1762" i="1"/>
  <c r="AJ1761" i="1"/>
  <c r="E1761" i="1"/>
  <c r="AJ1760" i="1"/>
  <c r="E1760" i="1"/>
  <c r="AJ1759" i="1"/>
  <c r="E1759" i="1"/>
  <c r="AJ1758" i="1"/>
  <c r="E1758" i="1"/>
  <c r="AJ1757" i="1"/>
  <c r="E1757" i="1"/>
  <c r="AJ1756" i="1"/>
  <c r="E1756" i="1"/>
  <c r="AJ1755" i="1"/>
  <c r="E1755" i="1"/>
  <c r="AJ1754" i="1"/>
  <c r="E1754" i="1"/>
  <c r="AJ1753" i="1"/>
  <c r="E1753" i="1"/>
  <c r="AJ1752" i="1"/>
  <c r="E1752" i="1"/>
  <c r="AJ1751" i="1"/>
  <c r="E1751" i="1"/>
  <c r="AJ1750" i="1"/>
  <c r="E1750" i="1"/>
  <c r="AJ1749" i="1"/>
  <c r="E1749" i="1"/>
  <c r="AJ1748" i="1"/>
  <c r="E1748" i="1"/>
  <c r="AJ1747" i="1"/>
  <c r="E1747" i="1"/>
  <c r="AJ1746" i="1"/>
  <c r="E1746" i="1"/>
  <c r="AJ1745" i="1"/>
  <c r="E1745" i="1"/>
  <c r="AJ1744" i="1"/>
  <c r="E1744" i="1"/>
  <c r="AJ1743" i="1"/>
  <c r="E1743" i="1"/>
  <c r="AJ1742" i="1"/>
  <c r="E1742" i="1"/>
  <c r="AJ1741" i="1"/>
  <c r="E1741" i="1"/>
  <c r="AJ1740" i="1"/>
  <c r="E1740" i="1"/>
  <c r="AJ1739" i="1"/>
  <c r="E1739" i="1"/>
  <c r="AJ1738" i="1"/>
  <c r="E1738" i="1"/>
  <c r="AJ1737" i="1"/>
  <c r="E1737" i="1"/>
  <c r="AJ1736" i="1"/>
  <c r="E1736" i="1"/>
  <c r="AJ1735" i="1"/>
  <c r="E1735" i="1"/>
  <c r="AJ1734" i="1"/>
  <c r="E1734" i="1"/>
  <c r="AJ1733" i="1"/>
  <c r="E1733" i="1"/>
  <c r="AJ1732" i="1"/>
  <c r="E1732" i="1"/>
  <c r="AJ1731" i="1"/>
  <c r="E1731" i="1"/>
  <c r="AJ1730" i="1"/>
  <c r="E1730" i="1"/>
  <c r="AJ1729" i="1"/>
  <c r="E1729" i="1"/>
  <c r="AJ1728" i="1"/>
  <c r="E1728" i="1"/>
  <c r="AJ1727" i="1"/>
  <c r="E1727" i="1"/>
  <c r="AJ1726" i="1"/>
  <c r="E1726" i="1"/>
  <c r="AJ1725" i="1"/>
  <c r="E1725" i="1"/>
  <c r="AJ1724" i="1"/>
  <c r="E1724" i="1"/>
  <c r="AJ1723" i="1"/>
  <c r="E1723" i="1"/>
  <c r="AJ1722" i="1"/>
  <c r="E1722" i="1"/>
  <c r="AJ1721" i="1"/>
  <c r="E1721" i="1"/>
  <c r="AJ1720" i="1"/>
  <c r="E1720" i="1"/>
  <c r="AJ1719" i="1"/>
  <c r="E1719" i="1"/>
  <c r="AJ1718" i="1"/>
  <c r="E1718" i="1"/>
  <c r="AJ1717" i="1"/>
  <c r="E1717" i="1"/>
  <c r="AJ1716" i="1"/>
  <c r="E1716" i="1"/>
  <c r="AJ1715" i="1"/>
  <c r="E1715" i="1"/>
  <c r="AJ1714" i="1"/>
  <c r="E1714" i="1"/>
  <c r="AJ1713" i="1"/>
  <c r="E1713" i="1"/>
  <c r="AJ1712" i="1"/>
  <c r="E1712" i="1"/>
  <c r="AJ1711" i="1"/>
  <c r="E1711" i="1"/>
  <c r="AJ1710" i="1"/>
  <c r="E1710" i="1"/>
  <c r="AJ1709" i="1"/>
  <c r="E1709" i="1"/>
  <c r="AJ1708" i="1"/>
  <c r="E1708" i="1"/>
  <c r="AJ1707" i="1"/>
  <c r="E1707" i="1"/>
  <c r="AJ1706" i="1"/>
  <c r="E1706" i="1"/>
  <c r="AJ1705" i="1"/>
  <c r="E1705" i="1"/>
  <c r="AJ1704" i="1"/>
  <c r="E1704" i="1"/>
  <c r="AJ1703" i="1"/>
  <c r="E1703" i="1"/>
  <c r="AJ1702" i="1"/>
  <c r="E1702" i="1"/>
  <c r="AJ1701" i="1"/>
  <c r="E1701" i="1"/>
  <c r="AJ1700" i="1"/>
  <c r="E1700" i="1"/>
  <c r="AJ1699" i="1"/>
  <c r="E1699" i="1"/>
  <c r="AJ1698" i="1"/>
  <c r="E1698" i="1"/>
  <c r="AJ1697" i="1"/>
  <c r="E1697" i="1"/>
  <c r="AJ1696" i="1"/>
  <c r="E1696" i="1"/>
  <c r="AJ1695" i="1"/>
  <c r="E1695" i="1"/>
  <c r="AJ1694" i="1"/>
  <c r="E1694" i="1"/>
  <c r="AJ1693" i="1"/>
  <c r="E1693" i="1"/>
  <c r="AJ1692" i="1"/>
  <c r="E1692" i="1"/>
  <c r="AJ1691" i="1"/>
  <c r="E1691" i="1"/>
  <c r="AJ1690" i="1"/>
  <c r="E1690" i="1"/>
  <c r="AJ1689" i="1"/>
  <c r="AJ1688" i="1"/>
  <c r="E1688" i="1"/>
  <c r="AJ1687" i="1"/>
  <c r="E1687" i="1"/>
  <c r="AJ1686" i="1"/>
  <c r="E1686" i="1"/>
  <c r="AJ1685" i="1"/>
  <c r="E1685" i="1"/>
  <c r="AJ1684" i="1"/>
  <c r="E1684" i="1"/>
  <c r="AJ1683" i="1"/>
  <c r="E1683" i="1"/>
  <c r="AJ1682" i="1"/>
  <c r="E1682" i="1"/>
  <c r="AJ1681" i="1"/>
  <c r="E1681" i="1"/>
  <c r="AJ1680" i="1"/>
  <c r="AJ1679" i="1"/>
  <c r="E1679" i="1"/>
  <c r="AJ1678" i="1"/>
  <c r="E1678" i="1"/>
  <c r="AJ1677" i="1"/>
  <c r="E1677" i="1"/>
  <c r="AJ1676" i="1"/>
  <c r="E1676" i="1"/>
  <c r="AJ1675" i="1"/>
  <c r="E1675" i="1"/>
  <c r="AJ1674" i="1"/>
  <c r="E1674" i="1"/>
  <c r="AJ1673" i="1"/>
  <c r="E1673" i="1"/>
  <c r="AJ1672" i="1"/>
  <c r="E1672" i="1"/>
  <c r="AJ1671" i="1"/>
  <c r="E1671" i="1"/>
  <c r="AJ1670" i="1"/>
  <c r="E1670" i="1"/>
  <c r="AJ1669" i="1"/>
  <c r="E1669" i="1"/>
  <c r="AJ1668" i="1"/>
  <c r="E1668" i="1"/>
  <c r="AJ1667" i="1"/>
  <c r="E1667" i="1"/>
  <c r="AJ1666" i="1"/>
  <c r="E1666" i="1"/>
  <c r="AJ1665" i="1"/>
  <c r="E1665" i="1"/>
  <c r="AJ1664" i="1"/>
  <c r="E1664" i="1"/>
  <c r="AJ1663" i="1"/>
  <c r="E1663" i="1"/>
  <c r="AJ1662" i="1"/>
  <c r="E1662" i="1"/>
  <c r="AJ1661" i="1"/>
  <c r="E1661" i="1"/>
  <c r="AJ1660" i="1"/>
  <c r="E1660" i="1"/>
  <c r="AJ1659" i="1"/>
  <c r="E1659" i="1"/>
  <c r="AJ1658" i="1"/>
  <c r="E1658" i="1"/>
  <c r="AJ1657" i="1"/>
  <c r="E1657" i="1"/>
  <c r="AJ1656" i="1"/>
  <c r="E1656" i="1"/>
  <c r="AJ1655" i="1"/>
  <c r="E1655" i="1"/>
  <c r="AJ1654" i="1"/>
  <c r="E1654" i="1"/>
  <c r="AJ1653" i="1"/>
  <c r="E1653" i="1"/>
  <c r="AJ1652" i="1"/>
  <c r="E1652" i="1"/>
  <c r="AJ1651" i="1"/>
  <c r="E1651" i="1"/>
  <c r="AJ1650" i="1"/>
  <c r="E1650" i="1"/>
  <c r="AJ1649" i="1"/>
  <c r="E1649" i="1"/>
  <c r="AJ1648" i="1"/>
  <c r="E1648" i="1"/>
  <c r="AJ1647" i="1"/>
  <c r="E1647" i="1"/>
  <c r="AJ1646" i="1"/>
  <c r="E1646" i="1"/>
  <c r="AJ1645" i="1"/>
  <c r="E1645" i="1"/>
  <c r="AJ1644" i="1"/>
  <c r="E1644" i="1"/>
  <c r="AJ1643" i="1"/>
  <c r="E1643" i="1"/>
  <c r="AJ1642" i="1"/>
  <c r="E1642" i="1"/>
  <c r="AJ1641" i="1"/>
  <c r="E1641" i="1"/>
  <c r="AJ1640" i="1"/>
  <c r="E1640" i="1"/>
  <c r="AJ1639" i="1"/>
  <c r="E1639" i="1"/>
  <c r="AJ1638" i="1"/>
  <c r="E1638" i="1"/>
  <c r="AJ1637" i="1"/>
  <c r="E1637" i="1"/>
  <c r="AJ1636" i="1"/>
  <c r="E1636" i="1"/>
  <c r="AJ1635" i="1"/>
  <c r="E1635" i="1"/>
  <c r="AJ1634" i="1"/>
  <c r="E1634" i="1"/>
  <c r="AJ1633" i="1"/>
  <c r="E1633" i="1"/>
  <c r="AJ1632" i="1"/>
  <c r="E1632" i="1"/>
  <c r="AJ1631" i="1"/>
  <c r="E1631" i="1"/>
  <c r="AJ1630" i="1"/>
  <c r="E1630" i="1"/>
  <c r="AJ1629" i="1"/>
  <c r="E1629" i="1"/>
  <c r="AJ1628" i="1"/>
  <c r="E1628" i="1"/>
  <c r="AJ1627" i="1"/>
  <c r="E1627" i="1"/>
  <c r="AJ1626" i="1"/>
  <c r="E1626" i="1"/>
  <c r="AJ1625" i="1"/>
  <c r="E1625" i="1"/>
  <c r="AJ1624" i="1"/>
  <c r="E1624" i="1"/>
  <c r="AJ1623" i="1"/>
  <c r="E1623" i="1"/>
  <c r="AJ1622" i="1"/>
  <c r="E1622" i="1"/>
  <c r="AJ1621" i="1"/>
  <c r="E1621" i="1"/>
  <c r="AJ1620" i="1"/>
  <c r="E1620" i="1"/>
  <c r="AJ1619" i="1"/>
  <c r="E1619" i="1"/>
  <c r="AJ1618" i="1"/>
  <c r="E1618" i="1"/>
  <c r="AJ1617" i="1"/>
  <c r="E1617" i="1"/>
  <c r="AJ1616" i="1"/>
  <c r="E1616" i="1"/>
  <c r="AJ1615" i="1"/>
  <c r="E1615" i="1"/>
  <c r="AJ1614" i="1"/>
  <c r="E1614" i="1"/>
  <c r="AJ1613" i="1"/>
  <c r="E1613" i="1"/>
  <c r="AJ1612" i="1"/>
  <c r="E1612" i="1"/>
  <c r="AJ1611" i="1"/>
  <c r="E1611" i="1"/>
  <c r="AJ1610" i="1"/>
  <c r="E1610" i="1"/>
  <c r="AJ1609" i="1"/>
  <c r="E1609" i="1"/>
  <c r="AJ1608" i="1"/>
  <c r="E1608" i="1"/>
  <c r="AJ1607" i="1"/>
  <c r="E1607" i="1"/>
  <c r="AJ1606" i="1"/>
  <c r="E1606" i="1"/>
  <c r="AJ1605" i="1"/>
  <c r="E1605" i="1"/>
  <c r="AJ1604" i="1"/>
  <c r="E1604" i="1"/>
  <c r="AJ1603" i="1"/>
  <c r="E1603" i="1"/>
  <c r="AJ1602" i="1"/>
  <c r="E1602" i="1"/>
  <c r="AJ1601" i="1"/>
  <c r="E1601" i="1"/>
  <c r="AJ1600" i="1"/>
  <c r="E1600" i="1"/>
  <c r="AJ1599" i="1"/>
  <c r="E1599" i="1"/>
  <c r="AJ1598" i="1"/>
  <c r="E1598" i="1"/>
  <c r="AJ1597" i="1"/>
  <c r="E1597" i="1"/>
  <c r="AJ1596" i="1"/>
  <c r="E1596" i="1"/>
  <c r="AJ1595" i="1"/>
  <c r="E1595" i="1"/>
  <c r="AJ1594" i="1"/>
  <c r="E1594" i="1"/>
  <c r="AJ1593" i="1"/>
  <c r="E1593" i="1"/>
  <c r="AJ1592" i="1"/>
  <c r="E1592" i="1"/>
  <c r="AJ1591" i="1"/>
  <c r="E1591" i="1"/>
  <c r="AJ1590" i="1"/>
  <c r="E1590" i="1"/>
  <c r="AJ1589" i="1"/>
  <c r="E1589" i="1"/>
  <c r="AJ1588" i="1"/>
  <c r="E1588" i="1"/>
  <c r="AJ1587" i="1"/>
  <c r="E1587" i="1"/>
  <c r="AJ1586" i="1"/>
  <c r="E1586" i="1"/>
  <c r="AJ1585" i="1"/>
  <c r="E1585" i="1"/>
  <c r="AJ1584" i="1"/>
  <c r="E1584" i="1"/>
  <c r="AJ1583" i="1"/>
  <c r="E1583" i="1"/>
  <c r="AJ1582" i="1"/>
  <c r="E1582" i="1"/>
  <c r="AJ1581" i="1"/>
  <c r="E1581" i="1"/>
  <c r="AJ1580" i="1"/>
  <c r="E1580" i="1"/>
  <c r="AJ1579" i="1"/>
  <c r="E1579" i="1"/>
  <c r="AJ1578" i="1"/>
  <c r="E1578" i="1"/>
  <c r="AJ1577" i="1"/>
  <c r="E1577" i="1"/>
  <c r="AJ1576" i="1"/>
  <c r="E1576" i="1"/>
  <c r="AJ1575" i="1"/>
  <c r="E1575" i="1"/>
  <c r="AJ1574" i="1"/>
  <c r="E1574" i="1"/>
  <c r="AJ1573" i="1"/>
  <c r="E1573" i="1"/>
  <c r="AJ1572" i="1"/>
  <c r="E1572" i="1"/>
  <c r="AJ1571" i="1"/>
  <c r="E1571" i="1"/>
  <c r="AJ1570" i="1"/>
  <c r="E1570" i="1"/>
  <c r="AJ1569" i="1"/>
  <c r="E1569" i="1"/>
  <c r="AJ1568" i="1"/>
  <c r="E1568" i="1"/>
  <c r="AJ1567" i="1"/>
  <c r="E1567" i="1"/>
  <c r="AJ1566" i="1"/>
  <c r="E1566" i="1"/>
  <c r="AJ1565" i="1"/>
  <c r="E1565" i="1"/>
  <c r="AJ1564" i="1"/>
  <c r="E1564" i="1"/>
  <c r="AJ1563" i="1"/>
  <c r="E1563" i="1"/>
  <c r="AJ1562" i="1"/>
  <c r="E1562" i="1"/>
  <c r="AJ1561" i="1"/>
  <c r="E1561" i="1"/>
  <c r="AJ1560" i="1"/>
  <c r="E1560" i="1"/>
  <c r="AJ1559" i="1"/>
  <c r="E1559" i="1"/>
  <c r="AJ1558" i="1"/>
  <c r="E1558" i="1"/>
  <c r="AJ1557" i="1"/>
  <c r="E1557" i="1"/>
  <c r="AJ1556" i="1"/>
  <c r="E1556" i="1"/>
  <c r="AJ1555" i="1"/>
  <c r="E1555" i="1"/>
  <c r="AJ1554" i="1"/>
  <c r="E1554" i="1"/>
  <c r="AJ1553" i="1"/>
  <c r="E1553" i="1"/>
  <c r="AJ1552" i="1"/>
  <c r="E1552" i="1"/>
  <c r="AJ1551" i="1"/>
  <c r="E1551" i="1"/>
  <c r="AJ1550" i="1"/>
  <c r="E1550" i="1"/>
  <c r="AJ1549" i="1"/>
  <c r="E1549" i="1"/>
  <c r="AJ1548" i="1"/>
  <c r="E1548" i="1"/>
  <c r="AJ1547" i="1"/>
  <c r="E1547" i="1"/>
  <c r="AJ1546" i="1"/>
  <c r="E1546" i="1"/>
  <c r="AJ1545" i="1"/>
  <c r="E1545" i="1"/>
  <c r="AJ1544" i="1"/>
  <c r="E1544" i="1"/>
  <c r="AJ1543" i="1"/>
  <c r="E1543" i="1"/>
  <c r="AJ1542" i="1"/>
  <c r="E1542" i="1"/>
  <c r="AJ1541" i="1"/>
  <c r="E1541" i="1"/>
  <c r="AJ1540" i="1"/>
  <c r="E1540" i="1"/>
  <c r="AJ1539" i="1"/>
  <c r="E1539" i="1"/>
  <c r="AJ1538" i="1"/>
  <c r="E1538" i="1"/>
  <c r="AJ1537" i="1"/>
  <c r="E1537" i="1"/>
  <c r="AJ1536" i="1"/>
  <c r="E1536" i="1"/>
  <c r="AJ1535" i="1"/>
  <c r="E1535" i="1"/>
  <c r="AJ1534" i="1"/>
  <c r="E1534" i="1"/>
  <c r="AJ1533" i="1"/>
  <c r="E1533" i="1"/>
  <c r="AJ1532" i="1"/>
  <c r="E1532" i="1"/>
  <c r="AJ1531" i="1"/>
  <c r="E1531" i="1"/>
  <c r="AJ1530" i="1"/>
  <c r="E1530" i="1"/>
  <c r="AJ1529" i="1"/>
  <c r="E1529" i="1"/>
  <c r="AJ1528" i="1"/>
  <c r="E1528" i="1"/>
  <c r="AJ1527" i="1"/>
  <c r="E1527" i="1"/>
  <c r="AJ1526" i="1"/>
  <c r="E1526" i="1"/>
  <c r="AJ1525" i="1"/>
  <c r="E1525" i="1"/>
  <c r="AJ1524" i="1"/>
  <c r="E1524" i="1"/>
  <c r="AJ1523" i="1"/>
  <c r="E1523" i="1"/>
  <c r="AJ1522" i="1"/>
  <c r="E1522" i="1"/>
  <c r="AJ1521" i="1"/>
  <c r="E1521" i="1"/>
  <c r="AJ1520" i="1"/>
  <c r="E1520" i="1"/>
  <c r="AJ1519" i="1"/>
  <c r="E1519" i="1"/>
  <c r="AJ1518" i="1"/>
  <c r="E1518" i="1"/>
  <c r="AJ1517" i="1"/>
  <c r="E1517" i="1"/>
  <c r="AJ1516" i="1"/>
  <c r="E1516" i="1"/>
  <c r="AJ1515" i="1"/>
  <c r="E1515" i="1"/>
  <c r="AJ1514" i="1"/>
  <c r="E1514" i="1"/>
  <c r="AJ1513" i="1"/>
  <c r="E1513" i="1"/>
  <c r="AJ1512" i="1"/>
  <c r="E1512" i="1"/>
  <c r="AJ1511" i="1"/>
  <c r="E1511" i="1"/>
  <c r="AJ1510" i="1"/>
  <c r="E1510" i="1"/>
  <c r="AJ1509" i="1"/>
  <c r="E1509" i="1"/>
  <c r="AJ1508" i="1"/>
  <c r="E1508" i="1"/>
  <c r="AJ1507" i="1"/>
  <c r="E1507" i="1"/>
  <c r="AJ1506" i="1"/>
  <c r="E1506" i="1"/>
  <c r="AJ1505" i="1"/>
  <c r="E1505" i="1"/>
  <c r="AJ1504" i="1"/>
  <c r="E1504" i="1"/>
  <c r="AJ1503" i="1"/>
  <c r="E1503" i="1"/>
  <c r="AJ1502" i="1"/>
  <c r="E1502" i="1"/>
  <c r="AJ1501" i="1"/>
  <c r="E1501" i="1"/>
  <c r="AJ1500" i="1"/>
  <c r="E1500" i="1"/>
  <c r="AJ1499" i="1"/>
  <c r="E1499" i="1"/>
  <c r="AJ1498" i="1"/>
  <c r="E1498" i="1"/>
  <c r="AJ1497" i="1"/>
  <c r="E1497" i="1"/>
  <c r="AJ1496" i="1"/>
  <c r="E1496" i="1"/>
  <c r="AJ1495" i="1"/>
  <c r="E1495" i="1"/>
  <c r="AJ1494" i="1"/>
  <c r="E1494" i="1"/>
  <c r="AJ1493" i="1"/>
  <c r="E1493" i="1"/>
  <c r="AJ1492" i="1"/>
  <c r="E1492" i="1"/>
  <c r="AJ1491" i="1"/>
  <c r="E1491" i="1"/>
  <c r="AJ1490" i="1"/>
  <c r="E1490" i="1"/>
  <c r="AJ1489" i="1"/>
  <c r="E1489" i="1"/>
  <c r="AJ1488" i="1"/>
  <c r="E1488" i="1"/>
  <c r="AJ1487" i="1"/>
  <c r="E1487" i="1"/>
  <c r="AJ1486" i="1"/>
  <c r="E1486" i="1"/>
  <c r="AJ1485" i="1"/>
  <c r="E1485" i="1"/>
  <c r="AJ1484" i="1"/>
  <c r="E1484" i="1"/>
  <c r="AJ1483" i="1"/>
  <c r="E1483" i="1"/>
  <c r="AJ1482" i="1"/>
  <c r="E1482" i="1"/>
  <c r="AJ1481" i="1"/>
  <c r="E1481" i="1"/>
  <c r="AJ1480" i="1"/>
  <c r="E1480" i="1"/>
  <c r="AJ1479" i="1"/>
  <c r="E1479" i="1"/>
  <c r="AJ1478" i="1"/>
  <c r="E1478" i="1"/>
  <c r="AJ1477" i="1"/>
  <c r="E1477" i="1"/>
  <c r="AJ1476" i="1"/>
  <c r="E1476" i="1"/>
  <c r="AJ1475" i="1"/>
  <c r="E1475" i="1"/>
  <c r="AJ1474" i="1"/>
  <c r="E1474" i="1"/>
  <c r="AJ1473" i="1"/>
  <c r="E1473" i="1"/>
  <c r="AJ1472" i="1"/>
  <c r="E1472" i="1"/>
  <c r="AJ1471" i="1"/>
  <c r="E1471" i="1"/>
  <c r="AJ1470" i="1"/>
  <c r="E1470" i="1"/>
  <c r="AJ1469" i="1"/>
  <c r="E1469" i="1"/>
  <c r="AJ1468" i="1"/>
  <c r="E1468" i="1"/>
  <c r="AJ1467" i="1"/>
  <c r="E1467" i="1"/>
  <c r="AJ1466" i="1"/>
  <c r="E1466" i="1"/>
  <c r="AJ1465" i="1"/>
  <c r="E1465" i="1"/>
  <c r="AJ1464" i="1"/>
  <c r="E1464" i="1"/>
  <c r="AJ1463" i="1"/>
  <c r="E1463" i="1"/>
  <c r="AJ1462" i="1"/>
  <c r="E1462" i="1"/>
  <c r="AJ1461" i="1"/>
  <c r="E1461" i="1"/>
  <c r="AJ1460" i="1"/>
  <c r="E1460" i="1"/>
  <c r="AJ1459" i="1"/>
  <c r="E1459" i="1"/>
  <c r="AJ1458" i="1"/>
  <c r="E1458" i="1"/>
  <c r="AJ1457" i="1"/>
  <c r="E1457" i="1"/>
  <c r="AJ1456" i="1"/>
  <c r="E1456" i="1"/>
  <c r="AJ1455" i="1"/>
  <c r="E1455" i="1"/>
  <c r="AJ1454" i="1"/>
  <c r="AI1454" i="1"/>
  <c r="AJ1453" i="1"/>
  <c r="E1453" i="1"/>
  <c r="AJ1452" i="1"/>
  <c r="E1452" i="1"/>
  <c r="AJ1451" i="1"/>
  <c r="E1451" i="1"/>
  <c r="AJ1450" i="1"/>
  <c r="E1450" i="1"/>
  <c r="AJ1449" i="1"/>
  <c r="E1449" i="1"/>
  <c r="AJ1448" i="1"/>
  <c r="E1448" i="1"/>
  <c r="AJ1447" i="1"/>
  <c r="E1447" i="1"/>
  <c r="AJ1446" i="1"/>
  <c r="E1446" i="1"/>
  <c r="AJ1445" i="1"/>
  <c r="E1445" i="1"/>
  <c r="AJ1444" i="1"/>
  <c r="E1444" i="1"/>
  <c r="AJ1443" i="1"/>
  <c r="E1443" i="1"/>
  <c r="AJ1442" i="1"/>
  <c r="E1442" i="1"/>
  <c r="AJ1441" i="1"/>
  <c r="E1441" i="1"/>
  <c r="AJ1440" i="1"/>
  <c r="E1440" i="1"/>
  <c r="AJ1439" i="1"/>
  <c r="E1439" i="1"/>
  <c r="AJ1438" i="1"/>
  <c r="E1438" i="1"/>
  <c r="AJ1437" i="1"/>
  <c r="E1437" i="1"/>
  <c r="AJ1436" i="1"/>
  <c r="E1436" i="1"/>
  <c r="AJ1435" i="1"/>
  <c r="E1435" i="1"/>
  <c r="AJ1434" i="1"/>
  <c r="E1434" i="1"/>
  <c r="AJ1433" i="1"/>
  <c r="E1433" i="1"/>
  <c r="AJ1432" i="1"/>
  <c r="E1432" i="1"/>
  <c r="AJ1431" i="1"/>
  <c r="AJ1430" i="1"/>
  <c r="E1430" i="1"/>
  <c r="AJ1429" i="1"/>
  <c r="AJ1428" i="1"/>
  <c r="AJ1427" i="1"/>
  <c r="AJ1426" i="1"/>
  <c r="AI1426" i="1"/>
  <c r="AJ1425" i="1"/>
  <c r="AI1425" i="1"/>
  <c r="AJ1424" i="1"/>
  <c r="AI1424" i="1"/>
  <c r="AJ1423" i="1"/>
  <c r="AI1423" i="1"/>
  <c r="AJ1422" i="1"/>
  <c r="AI1422" i="1"/>
  <c r="AJ1421" i="1"/>
  <c r="AI1421" i="1"/>
  <c r="AJ1420" i="1"/>
  <c r="AI1420" i="1"/>
  <c r="AJ1419" i="1"/>
  <c r="AI1419" i="1"/>
  <c r="AJ1418" i="1"/>
  <c r="AI1418" i="1"/>
  <c r="AJ1417" i="1"/>
  <c r="AI1417" i="1"/>
  <c r="AJ1416" i="1"/>
  <c r="AI1416" i="1"/>
  <c r="AJ1415" i="1"/>
  <c r="AJ1414" i="1"/>
  <c r="AI1414" i="1"/>
  <c r="AJ1413" i="1"/>
  <c r="AJ1412" i="1"/>
  <c r="AI1412" i="1"/>
  <c r="AJ1411" i="1"/>
  <c r="AJ1410" i="1"/>
  <c r="AJ1409" i="1"/>
  <c r="AJ1408" i="1"/>
  <c r="AJ1407" i="1"/>
  <c r="AJ1406" i="1"/>
  <c r="AJ1405" i="1"/>
  <c r="AI1405" i="1"/>
  <c r="AJ1404" i="1"/>
  <c r="AI1404" i="1"/>
  <c r="AJ1403" i="1"/>
  <c r="AI1403" i="1"/>
  <c r="AJ1402" i="1"/>
  <c r="AI1402" i="1"/>
  <c r="AJ1401" i="1"/>
  <c r="AI1401" i="1"/>
  <c r="AJ1400" i="1"/>
  <c r="AI1400" i="1"/>
  <c r="AJ1399" i="1"/>
  <c r="AI1399" i="1"/>
  <c r="AJ1398" i="1"/>
  <c r="AI1398" i="1"/>
  <c r="AJ1397" i="1"/>
  <c r="AI1397" i="1"/>
  <c r="AJ1396" i="1"/>
  <c r="AI1396" i="1"/>
  <c r="AJ1395" i="1"/>
  <c r="AI1395" i="1"/>
  <c r="AJ1394" i="1"/>
  <c r="AI1394" i="1"/>
  <c r="AJ1393" i="1"/>
  <c r="AI1393" i="1"/>
  <c r="AJ1392" i="1"/>
  <c r="AI1392" i="1"/>
  <c r="AJ1391" i="1"/>
  <c r="AI1391" i="1"/>
  <c r="AJ1390" i="1"/>
  <c r="AI1390" i="1"/>
  <c r="AJ1389" i="1"/>
  <c r="AI1389" i="1"/>
  <c r="AJ1388" i="1"/>
  <c r="AI1388" i="1"/>
  <c r="AJ1387" i="1"/>
  <c r="AI1387" i="1"/>
  <c r="AJ1386" i="1"/>
  <c r="AI1386" i="1"/>
  <c r="AJ1385" i="1"/>
  <c r="AI1385" i="1"/>
  <c r="AJ1384" i="1"/>
  <c r="AI1384" i="1"/>
  <c r="AJ1383" i="1"/>
  <c r="AI1383" i="1"/>
  <c r="AJ1382" i="1"/>
  <c r="AI1382" i="1"/>
  <c r="AJ1381" i="1"/>
  <c r="AI1381" i="1"/>
  <c r="AJ1380" i="1"/>
  <c r="AI1380" i="1"/>
  <c r="AJ1379" i="1"/>
  <c r="AI1379" i="1"/>
  <c r="AJ1378" i="1"/>
  <c r="AI1378" i="1"/>
  <c r="AJ1377" i="1"/>
  <c r="AI1377" i="1"/>
  <c r="AJ1376" i="1"/>
  <c r="AI1376" i="1"/>
  <c r="AJ1375" i="1"/>
  <c r="AI1375" i="1"/>
  <c r="AJ1374" i="1"/>
  <c r="AI1374" i="1"/>
  <c r="AJ1373" i="1"/>
  <c r="AI1373" i="1"/>
  <c r="AJ1372" i="1"/>
  <c r="AI1372" i="1"/>
  <c r="AJ1371" i="1"/>
  <c r="AI1371" i="1"/>
  <c r="AJ1370" i="1"/>
  <c r="AI1370" i="1"/>
  <c r="AJ1369" i="1"/>
  <c r="AI1369" i="1"/>
  <c r="AJ1368" i="1"/>
  <c r="AI1368" i="1"/>
  <c r="AJ1367" i="1"/>
  <c r="AI1367" i="1"/>
  <c r="AJ1366" i="1"/>
  <c r="E1366" i="1"/>
  <c r="AJ1365" i="1"/>
  <c r="E1365" i="1"/>
  <c r="AJ1364" i="1"/>
  <c r="E1364" i="1"/>
  <c r="AJ1363" i="1"/>
  <c r="E1363" i="1"/>
  <c r="AJ1362" i="1"/>
  <c r="E1362" i="1"/>
  <c r="AJ1361" i="1"/>
  <c r="E1361" i="1"/>
  <c r="AJ1360" i="1"/>
  <c r="E1360" i="1"/>
  <c r="AJ1359" i="1"/>
  <c r="E1359" i="1"/>
  <c r="AJ1358" i="1"/>
  <c r="E1358" i="1"/>
  <c r="AJ1357" i="1"/>
  <c r="E1357" i="1"/>
  <c r="AJ1356" i="1"/>
  <c r="E1356" i="1"/>
  <c r="AJ1355" i="1"/>
  <c r="E1355" i="1"/>
  <c r="AJ1354" i="1"/>
  <c r="E1354" i="1"/>
  <c r="AJ1353" i="1"/>
  <c r="E1353" i="1"/>
  <c r="AJ1352" i="1"/>
  <c r="E1352" i="1"/>
  <c r="AJ1351" i="1"/>
  <c r="E1351" i="1"/>
  <c r="AJ1350" i="1"/>
  <c r="E1350" i="1"/>
  <c r="AJ1349" i="1"/>
  <c r="E1349" i="1"/>
  <c r="AJ1348" i="1"/>
  <c r="E1348" i="1"/>
  <c r="AJ1347" i="1"/>
  <c r="E1347" i="1"/>
  <c r="AJ1346" i="1"/>
  <c r="E1346" i="1"/>
  <c r="AJ1345" i="1"/>
  <c r="E1345" i="1"/>
  <c r="AJ1344" i="1"/>
  <c r="E1344" i="1"/>
  <c r="AJ1343" i="1"/>
  <c r="E1343" i="1"/>
  <c r="AJ1342" i="1"/>
  <c r="E1342" i="1"/>
  <c r="AJ1341" i="1"/>
  <c r="E1341" i="1"/>
  <c r="AJ1340" i="1"/>
  <c r="E1340" i="1"/>
  <c r="AJ1339" i="1"/>
  <c r="E1339" i="1"/>
  <c r="AJ1338" i="1"/>
  <c r="E1338" i="1"/>
  <c r="AJ1337" i="1"/>
  <c r="E1337" i="1"/>
  <c r="AJ1336" i="1"/>
  <c r="E1336" i="1"/>
  <c r="AJ1335" i="1"/>
  <c r="E1335" i="1"/>
  <c r="AJ1334" i="1"/>
  <c r="E1334" i="1"/>
  <c r="AJ1333" i="1"/>
  <c r="E1333" i="1"/>
  <c r="AJ1332" i="1"/>
  <c r="E1332" i="1"/>
  <c r="AJ1331" i="1"/>
  <c r="E1331" i="1"/>
  <c r="AJ1330" i="1"/>
  <c r="E1330" i="1"/>
  <c r="AJ1329" i="1"/>
  <c r="E1329" i="1"/>
  <c r="AJ1328" i="1"/>
  <c r="AJ1327" i="1"/>
  <c r="E1327" i="1"/>
  <c r="AJ1326" i="1"/>
  <c r="E1326" i="1"/>
  <c r="AJ1325" i="1"/>
  <c r="E1325" i="1"/>
  <c r="AJ1324" i="1"/>
  <c r="AI1324" i="1"/>
  <c r="AJ1323" i="1"/>
  <c r="AI1323" i="1"/>
  <c r="AJ1322" i="1"/>
  <c r="E1322" i="1"/>
  <c r="AJ1321" i="1"/>
  <c r="E1321" i="1"/>
  <c r="AJ1320" i="1"/>
  <c r="E1320" i="1"/>
  <c r="AJ1319" i="1"/>
  <c r="E1319" i="1"/>
  <c r="AJ1318" i="1"/>
  <c r="E1318" i="1"/>
  <c r="AJ1317" i="1"/>
  <c r="E1317" i="1"/>
  <c r="AJ1316" i="1"/>
  <c r="E1316" i="1"/>
  <c r="AJ1315" i="1"/>
  <c r="E1315" i="1"/>
  <c r="AJ1314" i="1"/>
  <c r="E1314" i="1"/>
  <c r="AJ1313" i="1"/>
  <c r="E1313" i="1"/>
  <c r="AJ1312" i="1"/>
  <c r="E1312" i="1"/>
  <c r="AJ1311" i="1"/>
  <c r="AI1311" i="1"/>
  <c r="AJ1310" i="1"/>
  <c r="AI1310" i="1"/>
  <c r="AJ1309" i="1"/>
  <c r="E1309" i="1"/>
  <c r="AJ1308" i="1"/>
  <c r="E1308" i="1"/>
  <c r="AJ1307" i="1"/>
  <c r="E1307" i="1"/>
  <c r="AJ1306" i="1"/>
  <c r="E1306" i="1"/>
  <c r="AJ1305" i="1"/>
  <c r="E1305" i="1"/>
  <c r="AJ1304" i="1"/>
  <c r="E1304" i="1"/>
  <c r="AJ1303" i="1"/>
  <c r="E1303" i="1"/>
  <c r="AJ1302" i="1"/>
  <c r="AI1302" i="1"/>
  <c r="AJ1301" i="1"/>
  <c r="AI1301" i="1"/>
  <c r="AJ1300" i="1"/>
  <c r="E1300" i="1"/>
  <c r="AJ1299" i="1"/>
  <c r="E1299" i="1"/>
  <c r="AJ1298" i="1"/>
  <c r="E1298" i="1"/>
  <c r="AJ1297" i="1"/>
  <c r="E1297" i="1"/>
  <c r="AJ1296" i="1"/>
  <c r="E1296" i="1"/>
  <c r="AJ1295" i="1"/>
  <c r="E1295" i="1"/>
  <c r="AJ1294" i="1"/>
  <c r="E1294" i="1"/>
  <c r="AJ1293" i="1"/>
  <c r="E1293" i="1"/>
  <c r="AJ1292" i="1"/>
  <c r="E1292" i="1"/>
  <c r="AJ1291" i="1"/>
  <c r="E1291" i="1"/>
  <c r="AJ1290" i="1"/>
  <c r="E1290" i="1"/>
  <c r="AJ1289" i="1"/>
  <c r="E1289" i="1"/>
  <c r="AJ1288" i="1"/>
  <c r="E1288" i="1"/>
  <c r="AJ1287" i="1"/>
  <c r="E1287" i="1"/>
  <c r="AJ1286" i="1"/>
  <c r="AI1286" i="1"/>
  <c r="AJ1285" i="1"/>
  <c r="AI1285" i="1"/>
  <c r="AJ1284" i="1"/>
  <c r="E1284" i="1"/>
  <c r="AJ1283" i="1"/>
  <c r="E1283" i="1"/>
  <c r="AJ1282" i="1"/>
  <c r="E1282" i="1"/>
  <c r="AJ1281" i="1"/>
  <c r="E1281" i="1"/>
  <c r="AJ1280" i="1"/>
  <c r="E1280" i="1"/>
  <c r="AJ1279" i="1"/>
  <c r="E1279" i="1"/>
  <c r="AJ1278" i="1"/>
  <c r="E1278" i="1"/>
  <c r="AJ1277" i="1"/>
  <c r="E1277" i="1"/>
  <c r="AJ1276" i="1"/>
  <c r="E1276" i="1"/>
  <c r="AJ1275" i="1"/>
  <c r="AI1275" i="1"/>
  <c r="AJ1274" i="1"/>
  <c r="AI1274" i="1"/>
  <c r="AJ1273" i="1"/>
  <c r="E1273" i="1"/>
  <c r="AJ1272" i="1"/>
  <c r="E1272" i="1"/>
  <c r="AJ1271" i="1"/>
  <c r="E1271" i="1"/>
  <c r="AJ1270" i="1"/>
  <c r="E1270" i="1"/>
  <c r="AJ1269" i="1"/>
  <c r="E1269" i="1"/>
  <c r="AJ1268" i="1"/>
  <c r="E1268" i="1"/>
  <c r="AJ1267" i="1"/>
  <c r="E1267" i="1"/>
  <c r="AJ1266" i="1"/>
  <c r="E1266" i="1"/>
  <c r="AJ1265" i="1"/>
  <c r="E1265" i="1"/>
  <c r="AJ1264" i="1"/>
  <c r="E1264" i="1"/>
  <c r="AJ1263" i="1"/>
  <c r="AI1263" i="1"/>
  <c r="AJ1262" i="1"/>
  <c r="E1262" i="1"/>
  <c r="AJ1261" i="1"/>
  <c r="E1261" i="1"/>
  <c r="AJ1260" i="1"/>
  <c r="E1260" i="1"/>
  <c r="AJ1259" i="1"/>
  <c r="AI1259" i="1"/>
  <c r="AJ1258" i="1"/>
  <c r="E1258" i="1"/>
  <c r="AJ1257" i="1"/>
  <c r="E1257" i="1"/>
  <c r="AJ1256" i="1"/>
  <c r="E1256" i="1"/>
  <c r="AJ1255" i="1"/>
  <c r="E1255" i="1"/>
  <c r="AJ1254" i="1"/>
  <c r="E1254" i="1"/>
  <c r="AJ1253" i="1"/>
  <c r="E1253" i="1"/>
  <c r="AJ1252" i="1"/>
  <c r="E1252" i="1"/>
  <c r="AJ1251" i="1"/>
  <c r="E1251" i="1"/>
  <c r="AJ1250" i="1"/>
  <c r="AI1250" i="1"/>
  <c r="AJ1249" i="1"/>
  <c r="E1249" i="1"/>
  <c r="AJ1248" i="1"/>
  <c r="AI1248" i="1"/>
  <c r="AJ1247" i="1"/>
  <c r="E1247" i="1"/>
  <c r="AJ1246" i="1"/>
  <c r="E1246" i="1"/>
  <c r="AJ1245" i="1"/>
  <c r="E1245" i="1"/>
  <c r="AJ1244" i="1"/>
  <c r="E1244" i="1"/>
  <c r="AJ1243" i="1"/>
  <c r="E1243" i="1"/>
  <c r="AJ1242" i="1"/>
  <c r="E1242" i="1"/>
  <c r="AJ1241" i="1"/>
  <c r="E1241" i="1"/>
  <c r="AJ1240" i="1"/>
  <c r="E1240" i="1"/>
  <c r="AJ1239" i="1"/>
  <c r="E1239" i="1"/>
  <c r="AJ1238" i="1"/>
  <c r="E1238" i="1"/>
  <c r="AJ1237" i="1"/>
  <c r="E1237" i="1"/>
  <c r="AJ1236" i="1"/>
  <c r="AI1236" i="1"/>
  <c r="AJ1235" i="1"/>
  <c r="E1235" i="1"/>
  <c r="AJ1234" i="1"/>
  <c r="E1234" i="1"/>
  <c r="AJ1233" i="1"/>
  <c r="E1233" i="1"/>
  <c r="AJ1232" i="1"/>
  <c r="E1232" i="1"/>
  <c r="AJ1231" i="1"/>
  <c r="E1231" i="1"/>
  <c r="AJ1230" i="1"/>
  <c r="E1230" i="1"/>
  <c r="AJ1229" i="1"/>
  <c r="E1229" i="1"/>
  <c r="AJ1228" i="1"/>
  <c r="E1228" i="1"/>
  <c r="AJ1227" i="1"/>
  <c r="E1227" i="1"/>
  <c r="AJ1226" i="1"/>
  <c r="E1226" i="1"/>
  <c r="AJ1225" i="1"/>
  <c r="E1225" i="1"/>
  <c r="AJ1224" i="1"/>
  <c r="E1224" i="1"/>
  <c r="AJ1223" i="1"/>
  <c r="E1223" i="1"/>
  <c r="AJ1222" i="1"/>
  <c r="E1222" i="1"/>
  <c r="AJ1221" i="1"/>
  <c r="AI1221" i="1"/>
  <c r="AJ1220" i="1"/>
  <c r="E1220" i="1"/>
  <c r="AJ1219" i="1"/>
  <c r="E1219" i="1"/>
  <c r="AJ1218" i="1"/>
  <c r="E1218" i="1"/>
  <c r="AJ1217" i="1"/>
  <c r="E1217" i="1"/>
  <c r="AJ1216" i="1"/>
  <c r="AI1216" i="1"/>
  <c r="AJ1215" i="1"/>
  <c r="E1215" i="1"/>
  <c r="AJ1214" i="1"/>
  <c r="AI1214" i="1"/>
  <c r="AJ1213" i="1"/>
  <c r="E1213" i="1"/>
  <c r="AJ1212" i="1"/>
  <c r="E1212" i="1"/>
  <c r="AJ1211" i="1"/>
  <c r="E1211" i="1"/>
  <c r="AJ1210" i="1"/>
  <c r="E1210" i="1"/>
  <c r="AJ1209" i="1"/>
  <c r="E1209" i="1"/>
  <c r="AJ1208" i="1"/>
  <c r="AI1208" i="1"/>
  <c r="AJ1207" i="1"/>
  <c r="E1207" i="1"/>
  <c r="AJ1206" i="1"/>
  <c r="E1206" i="1"/>
  <c r="AJ1205" i="1"/>
  <c r="E1205" i="1"/>
  <c r="AJ1204" i="1"/>
  <c r="E1204" i="1"/>
  <c r="AJ1203" i="1"/>
  <c r="E1203" i="1"/>
  <c r="AJ1202" i="1"/>
  <c r="AI1202" i="1"/>
  <c r="AJ1201" i="1"/>
  <c r="E1201" i="1"/>
  <c r="AJ1200" i="1"/>
  <c r="E1200" i="1"/>
  <c r="AJ1199" i="1"/>
  <c r="AI1199" i="1"/>
  <c r="AJ1198" i="1"/>
  <c r="E1198" i="1"/>
  <c r="AJ1197" i="1"/>
  <c r="E1197" i="1"/>
  <c r="AJ1196" i="1"/>
  <c r="E1196" i="1"/>
  <c r="AJ1195" i="1"/>
  <c r="AI1195" i="1"/>
  <c r="AJ1194" i="1"/>
  <c r="E1194" i="1"/>
  <c r="AJ1193" i="1"/>
  <c r="AI1193" i="1"/>
  <c r="AJ1192" i="1"/>
  <c r="AI1192" i="1"/>
  <c r="AJ1191" i="1"/>
  <c r="AI1191" i="1"/>
  <c r="AJ1190" i="1"/>
  <c r="AI1190" i="1"/>
  <c r="AJ1189" i="1"/>
  <c r="E1189" i="1"/>
  <c r="AJ1188" i="1"/>
  <c r="AI1188" i="1"/>
  <c r="AJ1187" i="1"/>
  <c r="AI1187" i="1"/>
  <c r="AJ1186" i="1"/>
  <c r="E1186" i="1"/>
  <c r="AJ1185" i="1"/>
  <c r="AI1185" i="1"/>
  <c r="AJ1184" i="1"/>
  <c r="E1184" i="1"/>
  <c r="AJ1183" i="1"/>
  <c r="E1183" i="1"/>
  <c r="AJ1182" i="1"/>
  <c r="AI1182" i="1"/>
  <c r="AJ1181" i="1"/>
  <c r="E1181" i="1"/>
  <c r="AJ1180" i="1"/>
  <c r="E1180" i="1"/>
  <c r="AJ1179" i="1"/>
  <c r="AI1179" i="1"/>
  <c r="AJ1178" i="1"/>
  <c r="E1178" i="1"/>
  <c r="AJ1177" i="1"/>
  <c r="E1177" i="1"/>
  <c r="AJ1176" i="1"/>
  <c r="E1176" i="1"/>
  <c r="AJ1175" i="1"/>
  <c r="E1175" i="1"/>
  <c r="AJ1174" i="1"/>
  <c r="E1174" i="1"/>
  <c r="AJ1173" i="1"/>
  <c r="E1173" i="1"/>
  <c r="AJ1172" i="1"/>
  <c r="E1172" i="1"/>
  <c r="AJ1171" i="1"/>
  <c r="E1171" i="1"/>
  <c r="AJ1170" i="1"/>
  <c r="E1170" i="1"/>
  <c r="AJ1169" i="1"/>
  <c r="E1169" i="1"/>
  <c r="AJ1168" i="1"/>
  <c r="E1168" i="1"/>
  <c r="AJ1167" i="1"/>
  <c r="E1167" i="1"/>
  <c r="AJ1166" i="1"/>
  <c r="E1166" i="1"/>
  <c r="AJ1165" i="1"/>
  <c r="E1165" i="1"/>
  <c r="AJ1164" i="1"/>
  <c r="AI1164" i="1"/>
  <c r="AJ1163" i="1"/>
  <c r="E1163" i="1"/>
  <c r="AJ1162" i="1"/>
  <c r="E1162" i="1"/>
  <c r="AJ1161" i="1"/>
  <c r="E1161" i="1"/>
  <c r="AJ1160" i="1"/>
  <c r="E1160" i="1"/>
  <c r="AJ1159" i="1"/>
  <c r="E1159" i="1"/>
  <c r="AJ1158" i="1"/>
  <c r="E1158" i="1"/>
  <c r="AJ1157" i="1"/>
  <c r="E1157" i="1"/>
  <c r="AJ1156" i="1"/>
  <c r="E1156" i="1"/>
  <c r="AJ1155" i="1"/>
  <c r="E1155" i="1"/>
  <c r="AJ1154" i="1"/>
  <c r="E1154" i="1"/>
  <c r="AJ1153" i="1"/>
  <c r="E1153" i="1"/>
  <c r="AJ1152" i="1"/>
  <c r="E1152" i="1"/>
  <c r="AJ1151" i="1"/>
  <c r="E1151" i="1"/>
  <c r="AJ1150" i="1"/>
  <c r="E1150" i="1"/>
  <c r="AJ1149" i="1"/>
  <c r="E1149" i="1"/>
  <c r="AJ1148" i="1"/>
  <c r="E1148" i="1"/>
  <c r="AJ1147" i="1"/>
  <c r="E1147" i="1"/>
  <c r="AJ1146" i="1"/>
  <c r="E1146" i="1"/>
  <c r="AJ1145" i="1"/>
  <c r="E1145" i="1"/>
  <c r="AJ1144" i="1"/>
  <c r="E1144" i="1"/>
  <c r="AJ1143" i="1"/>
  <c r="E1143" i="1"/>
  <c r="AJ1142" i="1"/>
  <c r="E1142" i="1"/>
  <c r="AJ1141" i="1"/>
  <c r="E1141" i="1"/>
  <c r="AJ1140" i="1"/>
  <c r="E1140" i="1"/>
  <c r="AJ1139" i="1"/>
  <c r="E1139" i="1"/>
  <c r="AJ1138" i="1"/>
  <c r="AJ1137" i="1"/>
  <c r="AI1137" i="1"/>
  <c r="AJ1136" i="1"/>
  <c r="E1136" i="1"/>
  <c r="AJ1135" i="1"/>
  <c r="E1135" i="1"/>
  <c r="AJ1134" i="1"/>
  <c r="E1134" i="1"/>
  <c r="AJ1133" i="1"/>
  <c r="AI1133" i="1"/>
  <c r="AJ1132" i="1"/>
  <c r="E1132" i="1"/>
  <c r="AJ1131" i="1"/>
  <c r="E1131" i="1"/>
  <c r="AJ1130" i="1"/>
  <c r="AI1130" i="1"/>
  <c r="AJ1129" i="1"/>
  <c r="E1129" i="1"/>
  <c r="AJ1128" i="1"/>
  <c r="AI1128" i="1"/>
  <c r="AJ1127" i="1"/>
  <c r="E1127" i="1"/>
  <c r="AJ1126" i="1"/>
  <c r="AI1126" i="1"/>
  <c r="AJ1125" i="1"/>
  <c r="E1125" i="1"/>
  <c r="AJ1124" i="1"/>
  <c r="E1124" i="1"/>
  <c r="AJ1123" i="1"/>
  <c r="E1123" i="1"/>
  <c r="AJ1122" i="1"/>
  <c r="AI1122" i="1"/>
  <c r="AJ1121" i="1"/>
  <c r="E1121" i="1"/>
  <c r="AJ1120" i="1"/>
  <c r="E1120" i="1"/>
  <c r="AJ1119" i="1"/>
  <c r="E1119" i="1"/>
  <c r="AJ1118" i="1"/>
  <c r="AI1118" i="1"/>
  <c r="AJ1117" i="1"/>
  <c r="E1117" i="1"/>
  <c r="AJ1116" i="1"/>
  <c r="E1116" i="1"/>
  <c r="AJ1115" i="1"/>
  <c r="E1115" i="1"/>
  <c r="AJ1114" i="1"/>
  <c r="E1114" i="1"/>
  <c r="AJ1113" i="1"/>
  <c r="E1113" i="1"/>
  <c r="AJ1112" i="1"/>
  <c r="E1112" i="1"/>
  <c r="AJ1111" i="1"/>
  <c r="E1111" i="1"/>
  <c r="AJ1110" i="1"/>
  <c r="E1110" i="1"/>
  <c r="AJ1109" i="1"/>
  <c r="E1109" i="1"/>
  <c r="AJ1108" i="1"/>
  <c r="E1108" i="1"/>
  <c r="AJ1107" i="1"/>
  <c r="E1107" i="1"/>
  <c r="AJ1106" i="1"/>
  <c r="E1106" i="1"/>
  <c r="AJ1105" i="1"/>
  <c r="E1105" i="1"/>
  <c r="AJ1104" i="1"/>
  <c r="E1104" i="1"/>
  <c r="AJ1103" i="1"/>
  <c r="E1103" i="1"/>
  <c r="AJ1102" i="1"/>
  <c r="E1102" i="1"/>
  <c r="AJ1101" i="1"/>
  <c r="E1101" i="1"/>
  <c r="AJ1100" i="1"/>
  <c r="E1100" i="1"/>
  <c r="AJ1099" i="1"/>
  <c r="E1099" i="1"/>
  <c r="AJ1098" i="1"/>
  <c r="E1098" i="1"/>
  <c r="AJ1097" i="1"/>
  <c r="E1097" i="1"/>
  <c r="AJ1096" i="1"/>
  <c r="E1096" i="1"/>
  <c r="AJ1095" i="1"/>
  <c r="E1095" i="1"/>
  <c r="AJ1094" i="1"/>
  <c r="E1094" i="1"/>
  <c r="AJ1093" i="1"/>
  <c r="E1093" i="1"/>
  <c r="AJ1092" i="1"/>
  <c r="E1092" i="1"/>
  <c r="AJ1091" i="1"/>
  <c r="E1091" i="1"/>
  <c r="AJ1090" i="1"/>
  <c r="E1090" i="1"/>
  <c r="AJ1089" i="1"/>
  <c r="E1089" i="1"/>
  <c r="AJ1088" i="1"/>
  <c r="E1088" i="1"/>
  <c r="AJ1087" i="1"/>
  <c r="E1087" i="1"/>
  <c r="AJ1086" i="1"/>
  <c r="E1086" i="1"/>
  <c r="AJ1085" i="1"/>
  <c r="E1085" i="1"/>
  <c r="AJ1084" i="1"/>
  <c r="E1084" i="1"/>
  <c r="AJ1083" i="1"/>
  <c r="E1083" i="1"/>
  <c r="AJ1082" i="1"/>
  <c r="E1082" i="1"/>
  <c r="AJ1081" i="1"/>
  <c r="E1081" i="1"/>
  <c r="AJ1080" i="1"/>
  <c r="E1080" i="1"/>
  <c r="AJ1079" i="1"/>
  <c r="E1079" i="1"/>
  <c r="AJ1078" i="1"/>
  <c r="E1078" i="1"/>
  <c r="AJ1077" i="1"/>
  <c r="E1077" i="1"/>
  <c r="AJ1076" i="1"/>
  <c r="E1076" i="1"/>
  <c r="AJ1075" i="1"/>
  <c r="E1075" i="1"/>
  <c r="AJ1074" i="1"/>
  <c r="E1074" i="1"/>
  <c r="AJ1073" i="1"/>
  <c r="E1073" i="1"/>
  <c r="AJ1072" i="1"/>
  <c r="E1072" i="1"/>
  <c r="AJ1071" i="1"/>
  <c r="E1071" i="1"/>
  <c r="AJ1070" i="1"/>
  <c r="E1070" i="1"/>
  <c r="AJ1069" i="1"/>
  <c r="E1069" i="1"/>
  <c r="AJ1068" i="1"/>
  <c r="E1068" i="1"/>
  <c r="AJ1067" i="1"/>
  <c r="E1067" i="1"/>
  <c r="AJ1066" i="1"/>
  <c r="E1066" i="1"/>
  <c r="AJ1065" i="1"/>
  <c r="E1065" i="1"/>
  <c r="AJ1064" i="1"/>
  <c r="E1064" i="1"/>
  <c r="AJ1063" i="1"/>
  <c r="E1063" i="1"/>
  <c r="AJ1062" i="1"/>
  <c r="E1062" i="1"/>
  <c r="AJ1061" i="1"/>
  <c r="E1061" i="1"/>
  <c r="AJ1060" i="1"/>
  <c r="E1060" i="1"/>
  <c r="AJ1059" i="1"/>
  <c r="E1059" i="1"/>
  <c r="AJ1058" i="1"/>
  <c r="E1058" i="1"/>
  <c r="AJ1057" i="1"/>
  <c r="E1057" i="1"/>
  <c r="AJ1056" i="1"/>
  <c r="E1056" i="1"/>
  <c r="AJ1055" i="1"/>
  <c r="E1055" i="1"/>
  <c r="AJ1054" i="1"/>
  <c r="E1054" i="1"/>
  <c r="AJ1053" i="1"/>
  <c r="E1053" i="1"/>
  <c r="AJ1052" i="1"/>
  <c r="E1052" i="1"/>
  <c r="AJ1051" i="1"/>
  <c r="E1051" i="1"/>
  <c r="AJ1050" i="1"/>
  <c r="E1050" i="1"/>
  <c r="AJ1049" i="1"/>
  <c r="E1049" i="1"/>
  <c r="AJ1048" i="1"/>
  <c r="E1048" i="1"/>
  <c r="AJ1047" i="1"/>
  <c r="E1047" i="1"/>
  <c r="AJ1046" i="1"/>
  <c r="E1046" i="1"/>
  <c r="AJ1045" i="1"/>
  <c r="E1045" i="1"/>
  <c r="AJ1044" i="1"/>
  <c r="E1044" i="1"/>
  <c r="AJ1043" i="1"/>
  <c r="E1043" i="1"/>
  <c r="AJ1042" i="1"/>
  <c r="E1042" i="1"/>
  <c r="AJ1041" i="1"/>
  <c r="E1041" i="1"/>
  <c r="AJ1040" i="1"/>
  <c r="E1040" i="1"/>
  <c r="AJ1039" i="1"/>
  <c r="E1039" i="1"/>
  <c r="AJ1038" i="1"/>
  <c r="E1038" i="1"/>
  <c r="AJ1037" i="1"/>
  <c r="E1037" i="1"/>
  <c r="AJ1036" i="1"/>
  <c r="E1036" i="1"/>
  <c r="AJ1035" i="1"/>
  <c r="E1035" i="1"/>
  <c r="AJ1034" i="1"/>
  <c r="E1034" i="1"/>
  <c r="AJ1033" i="1"/>
  <c r="E1033" i="1"/>
  <c r="AJ1032" i="1"/>
  <c r="E1032" i="1"/>
  <c r="AJ1031" i="1"/>
  <c r="E1031" i="1"/>
  <c r="AJ1030" i="1"/>
  <c r="E1030" i="1"/>
  <c r="AJ1029" i="1"/>
  <c r="E1029" i="1"/>
  <c r="AJ1028" i="1"/>
  <c r="E1028" i="1"/>
  <c r="AJ1027" i="1"/>
  <c r="E1027" i="1"/>
  <c r="AJ1026" i="1"/>
  <c r="E1026" i="1"/>
  <c r="AJ1025" i="1"/>
  <c r="E1025" i="1"/>
  <c r="AJ1024" i="1"/>
  <c r="E1024" i="1"/>
  <c r="AJ1023" i="1"/>
  <c r="E1023" i="1"/>
  <c r="AJ1022" i="1"/>
  <c r="E1022" i="1"/>
  <c r="AJ1021" i="1"/>
  <c r="E1021" i="1"/>
  <c r="AJ1020" i="1"/>
  <c r="E1020" i="1"/>
  <c r="AJ1019" i="1"/>
  <c r="E1019" i="1"/>
  <c r="AJ1018" i="1"/>
  <c r="E1018" i="1"/>
  <c r="AJ1017" i="1"/>
  <c r="E1017" i="1"/>
  <c r="AJ1016" i="1"/>
  <c r="E1016" i="1"/>
  <c r="AJ1015" i="1"/>
  <c r="E1015" i="1"/>
  <c r="AJ1014" i="1"/>
  <c r="E1014" i="1"/>
  <c r="AJ1013" i="1"/>
  <c r="E1013" i="1"/>
  <c r="AJ1012" i="1"/>
  <c r="E1012" i="1"/>
  <c r="AJ1011" i="1"/>
  <c r="E1011" i="1"/>
  <c r="AJ1010" i="1"/>
  <c r="E1010" i="1"/>
  <c r="AJ1009" i="1"/>
  <c r="E1009" i="1"/>
  <c r="AJ1008" i="1"/>
  <c r="E1008" i="1"/>
  <c r="AJ1007" i="1"/>
  <c r="E1007" i="1"/>
  <c r="AJ1006" i="1"/>
  <c r="E1006" i="1"/>
  <c r="AJ1005" i="1"/>
  <c r="E1005" i="1"/>
  <c r="AJ1004" i="1"/>
  <c r="E1004" i="1"/>
  <c r="AJ1003" i="1"/>
  <c r="E1003" i="1"/>
  <c r="AJ1002" i="1"/>
  <c r="E1002" i="1"/>
  <c r="AJ1001" i="1"/>
  <c r="E1001" i="1"/>
  <c r="AJ1000" i="1"/>
  <c r="E1000" i="1"/>
  <c r="AJ999" i="1"/>
  <c r="E999" i="1"/>
  <c r="AJ998" i="1"/>
  <c r="E998" i="1"/>
  <c r="AJ997" i="1"/>
  <c r="E997" i="1"/>
  <c r="AJ996" i="1"/>
  <c r="E996" i="1"/>
  <c r="AJ995" i="1"/>
  <c r="E995" i="1"/>
  <c r="AJ994" i="1"/>
  <c r="E994" i="1"/>
  <c r="AJ993" i="1"/>
  <c r="E993" i="1"/>
  <c r="AJ992" i="1"/>
  <c r="E992" i="1"/>
  <c r="AJ991" i="1"/>
  <c r="E991" i="1"/>
  <c r="AJ990" i="1"/>
  <c r="E990" i="1"/>
  <c r="AJ989" i="1"/>
  <c r="E989" i="1"/>
  <c r="AJ988" i="1"/>
  <c r="E988" i="1"/>
  <c r="AJ987" i="1"/>
  <c r="E987" i="1"/>
  <c r="AJ986" i="1"/>
  <c r="E986" i="1"/>
  <c r="AJ985" i="1"/>
  <c r="E985" i="1"/>
  <c r="AJ984" i="1"/>
  <c r="E984" i="1"/>
  <c r="AJ983" i="1"/>
  <c r="E983" i="1"/>
  <c r="AJ982" i="1"/>
  <c r="E982" i="1"/>
  <c r="AJ981" i="1"/>
  <c r="E981" i="1"/>
  <c r="AJ980" i="1"/>
  <c r="E980" i="1"/>
  <c r="AJ979" i="1"/>
  <c r="E979" i="1"/>
  <c r="AJ978" i="1"/>
  <c r="E978" i="1"/>
  <c r="AJ977" i="1"/>
  <c r="E977" i="1"/>
  <c r="AJ976" i="1"/>
  <c r="E976" i="1"/>
  <c r="AJ975" i="1"/>
  <c r="E975" i="1"/>
  <c r="AJ974" i="1"/>
  <c r="E974" i="1"/>
  <c r="AJ973" i="1"/>
  <c r="E973" i="1"/>
  <c r="AJ972" i="1"/>
  <c r="E972" i="1"/>
  <c r="AJ971" i="1"/>
  <c r="E971" i="1"/>
  <c r="AJ970" i="1"/>
  <c r="E970" i="1"/>
  <c r="AJ969" i="1"/>
  <c r="E969" i="1"/>
  <c r="AJ968" i="1"/>
  <c r="E968" i="1"/>
  <c r="AJ967" i="1"/>
  <c r="E967" i="1"/>
  <c r="AJ966" i="1"/>
  <c r="E966" i="1"/>
  <c r="AJ965" i="1"/>
  <c r="E965" i="1"/>
  <c r="AJ964" i="1"/>
  <c r="E964" i="1"/>
  <c r="AJ963" i="1"/>
  <c r="E963" i="1"/>
  <c r="AJ962" i="1"/>
  <c r="E962" i="1"/>
  <c r="AJ961" i="1"/>
  <c r="E961" i="1"/>
  <c r="AJ960" i="1"/>
  <c r="E960" i="1"/>
  <c r="AJ959" i="1"/>
  <c r="E959" i="1"/>
  <c r="AJ958" i="1"/>
  <c r="E958" i="1"/>
  <c r="AJ957" i="1"/>
  <c r="E957" i="1"/>
  <c r="AJ956" i="1"/>
  <c r="E956" i="1"/>
  <c r="AJ955" i="1"/>
  <c r="E955" i="1"/>
  <c r="AJ954" i="1"/>
  <c r="E954" i="1"/>
  <c r="AJ953" i="1"/>
  <c r="E953" i="1"/>
  <c r="AJ952" i="1"/>
  <c r="E952" i="1"/>
  <c r="AJ951" i="1"/>
  <c r="E951" i="1"/>
  <c r="AJ950" i="1"/>
  <c r="E950" i="1"/>
  <c r="AJ949" i="1"/>
  <c r="E949" i="1"/>
  <c r="AJ948" i="1"/>
  <c r="E948" i="1"/>
  <c r="AJ947" i="1"/>
  <c r="E947" i="1"/>
  <c r="AJ946" i="1"/>
  <c r="E946" i="1"/>
  <c r="AJ945" i="1"/>
  <c r="E945" i="1"/>
  <c r="AJ944" i="1"/>
  <c r="E944" i="1"/>
  <c r="AJ943" i="1"/>
  <c r="E943" i="1"/>
  <c r="AJ942" i="1"/>
  <c r="E942" i="1"/>
  <c r="AJ941" i="1"/>
  <c r="E941" i="1"/>
  <c r="AJ940" i="1"/>
  <c r="E940" i="1"/>
  <c r="AJ939" i="1"/>
  <c r="E939" i="1"/>
  <c r="AJ938" i="1"/>
  <c r="E938" i="1"/>
  <c r="AJ937" i="1"/>
  <c r="E937" i="1"/>
  <c r="AJ936" i="1"/>
  <c r="E936" i="1"/>
  <c r="AJ935" i="1"/>
  <c r="E935" i="1"/>
  <c r="AJ934" i="1"/>
  <c r="E934" i="1"/>
  <c r="AJ933" i="1"/>
  <c r="E933" i="1"/>
  <c r="AJ932" i="1"/>
  <c r="E932" i="1"/>
  <c r="AJ931" i="1"/>
  <c r="E931" i="1"/>
  <c r="AJ930" i="1"/>
  <c r="E930" i="1"/>
  <c r="AJ929" i="1"/>
  <c r="E929" i="1"/>
  <c r="AJ928" i="1"/>
  <c r="E928" i="1"/>
  <c r="AJ927" i="1"/>
  <c r="E927" i="1"/>
  <c r="AJ926" i="1"/>
  <c r="E926" i="1"/>
  <c r="AJ925" i="1"/>
  <c r="E925" i="1"/>
  <c r="AJ924" i="1"/>
  <c r="E924" i="1"/>
  <c r="AJ923" i="1"/>
  <c r="E923" i="1"/>
  <c r="AJ922" i="1"/>
  <c r="E922" i="1"/>
  <c r="AJ921" i="1"/>
  <c r="E921" i="1"/>
  <c r="AJ920" i="1"/>
  <c r="E920" i="1"/>
  <c r="AJ919" i="1"/>
  <c r="AI919" i="1"/>
  <c r="AJ918" i="1"/>
  <c r="AI918" i="1"/>
  <c r="AJ917" i="1"/>
  <c r="AI917" i="1"/>
  <c r="AJ916" i="1"/>
  <c r="AI916" i="1"/>
  <c r="AJ915" i="1"/>
  <c r="AI915" i="1"/>
  <c r="AJ914" i="1"/>
  <c r="AI914" i="1"/>
  <c r="AJ913" i="1"/>
  <c r="AI913" i="1"/>
  <c r="AJ912" i="1"/>
  <c r="E912" i="1"/>
  <c r="AJ911" i="1"/>
  <c r="E911" i="1"/>
  <c r="AJ910" i="1"/>
  <c r="E910" i="1"/>
  <c r="AJ909" i="1"/>
  <c r="E909" i="1"/>
  <c r="AJ908" i="1"/>
  <c r="E908" i="1"/>
  <c r="AJ907" i="1"/>
  <c r="E907" i="1"/>
  <c r="AJ906" i="1"/>
  <c r="E906" i="1"/>
  <c r="AJ905" i="1"/>
  <c r="E905" i="1"/>
  <c r="AJ904" i="1"/>
  <c r="E904" i="1"/>
  <c r="AJ903" i="1"/>
  <c r="E903" i="1"/>
  <c r="AJ902" i="1"/>
  <c r="E902" i="1"/>
  <c r="AJ901" i="1"/>
  <c r="E901" i="1"/>
  <c r="AJ900" i="1"/>
  <c r="E900" i="1"/>
  <c r="AJ899" i="1"/>
  <c r="E899" i="1"/>
  <c r="AJ898" i="1"/>
  <c r="E898" i="1"/>
  <c r="AJ897" i="1"/>
  <c r="E897" i="1"/>
  <c r="AJ896" i="1"/>
  <c r="E896" i="1"/>
  <c r="AJ895" i="1"/>
  <c r="E895" i="1"/>
  <c r="AJ894" i="1"/>
  <c r="E894" i="1"/>
  <c r="AJ893" i="1"/>
  <c r="E893" i="1"/>
  <c r="AJ892" i="1"/>
  <c r="E892" i="1"/>
  <c r="AJ891" i="1"/>
  <c r="E891" i="1"/>
  <c r="AJ890" i="1"/>
  <c r="E890" i="1"/>
  <c r="AJ889" i="1"/>
  <c r="E889" i="1"/>
  <c r="AJ888" i="1"/>
  <c r="E888" i="1"/>
  <c r="AJ887" i="1"/>
  <c r="E887" i="1"/>
  <c r="AJ886" i="1"/>
  <c r="E886" i="1"/>
  <c r="AJ885" i="1"/>
  <c r="E885" i="1"/>
  <c r="AJ884" i="1"/>
  <c r="E884" i="1"/>
  <c r="AJ883" i="1"/>
  <c r="E883" i="1"/>
  <c r="AJ882" i="1"/>
  <c r="E882" i="1"/>
  <c r="AJ881" i="1"/>
  <c r="E881" i="1"/>
  <c r="AJ880" i="1"/>
  <c r="E880" i="1"/>
  <c r="AJ879" i="1"/>
  <c r="E879" i="1"/>
  <c r="AJ878" i="1"/>
  <c r="E878" i="1"/>
  <c r="AJ877" i="1"/>
  <c r="E877" i="1"/>
  <c r="AJ876" i="1"/>
  <c r="E876" i="1"/>
  <c r="AJ875" i="1"/>
  <c r="E875" i="1"/>
  <c r="AJ874" i="1"/>
  <c r="E874" i="1"/>
  <c r="AJ873" i="1"/>
  <c r="E873" i="1"/>
  <c r="AJ872" i="1"/>
  <c r="E872" i="1"/>
  <c r="AJ871" i="1"/>
  <c r="E871" i="1"/>
  <c r="AJ870" i="1"/>
  <c r="E870" i="1"/>
  <c r="AJ869" i="1"/>
  <c r="E869" i="1"/>
  <c r="AJ868" i="1"/>
  <c r="E868" i="1"/>
  <c r="AJ867" i="1"/>
  <c r="E867" i="1"/>
  <c r="AJ866" i="1"/>
  <c r="E866" i="1"/>
  <c r="AJ865" i="1"/>
  <c r="E865" i="1"/>
  <c r="AJ864" i="1"/>
  <c r="E864" i="1"/>
  <c r="AJ863" i="1"/>
  <c r="E863" i="1"/>
  <c r="AJ862" i="1"/>
  <c r="E862" i="1"/>
  <c r="AJ861" i="1"/>
  <c r="E861" i="1"/>
  <c r="AJ860" i="1"/>
  <c r="E860" i="1"/>
  <c r="AJ859" i="1"/>
  <c r="E859" i="1"/>
  <c r="AJ858" i="1"/>
  <c r="E858" i="1"/>
  <c r="AJ857" i="1"/>
  <c r="E857" i="1"/>
  <c r="AJ856" i="1"/>
  <c r="E856" i="1"/>
  <c r="AJ855" i="1"/>
  <c r="E855" i="1"/>
  <c r="AJ854" i="1"/>
  <c r="E854" i="1"/>
  <c r="AJ853" i="1"/>
  <c r="E853" i="1"/>
  <c r="AJ852" i="1"/>
  <c r="E852" i="1"/>
  <c r="AJ851" i="1"/>
  <c r="E851" i="1"/>
  <c r="AJ850" i="1"/>
  <c r="E850" i="1"/>
  <c r="AJ849" i="1"/>
  <c r="E849" i="1"/>
  <c r="AJ848" i="1"/>
  <c r="E848" i="1"/>
  <c r="AJ847" i="1"/>
  <c r="E847" i="1"/>
  <c r="AJ846" i="1"/>
  <c r="E846" i="1"/>
  <c r="AJ845" i="1"/>
  <c r="E845" i="1"/>
  <c r="AJ844" i="1"/>
  <c r="E844" i="1"/>
  <c r="AJ843" i="1"/>
  <c r="E843" i="1"/>
  <c r="AJ842" i="1"/>
  <c r="E842" i="1"/>
  <c r="AJ841" i="1"/>
  <c r="E841" i="1"/>
  <c r="AJ840" i="1"/>
  <c r="E840" i="1"/>
  <c r="AJ839" i="1"/>
  <c r="E839" i="1"/>
  <c r="AJ838" i="1"/>
  <c r="AJ837" i="1"/>
  <c r="AJ836" i="1"/>
  <c r="AJ835" i="1"/>
  <c r="E835" i="1"/>
  <c r="AJ834" i="1"/>
  <c r="E834" i="1"/>
  <c r="AJ833" i="1"/>
  <c r="E833" i="1"/>
  <c r="AJ832" i="1"/>
  <c r="E832" i="1"/>
  <c r="AJ831" i="1"/>
  <c r="E831" i="1"/>
  <c r="AJ830" i="1"/>
  <c r="E830" i="1"/>
  <c r="AJ829" i="1"/>
  <c r="E829" i="1"/>
  <c r="AJ828" i="1"/>
  <c r="E828" i="1"/>
  <c r="AJ827" i="1"/>
  <c r="E827" i="1"/>
  <c r="AJ826" i="1"/>
  <c r="E826" i="1"/>
  <c r="AJ825" i="1"/>
  <c r="E825" i="1"/>
  <c r="AJ824" i="1"/>
  <c r="E824" i="1"/>
  <c r="AJ823" i="1"/>
  <c r="E823" i="1"/>
  <c r="AJ822" i="1"/>
  <c r="E822" i="1"/>
  <c r="AJ821" i="1"/>
  <c r="E821" i="1"/>
  <c r="AJ820" i="1"/>
  <c r="E820" i="1"/>
  <c r="AJ819" i="1"/>
  <c r="E819" i="1"/>
  <c r="AJ818" i="1"/>
  <c r="E818" i="1"/>
  <c r="AJ817" i="1"/>
  <c r="E817" i="1"/>
  <c r="AJ816" i="1"/>
  <c r="E816" i="1"/>
  <c r="AJ815" i="1"/>
  <c r="E815" i="1"/>
  <c r="AJ814" i="1"/>
  <c r="E814" i="1"/>
  <c r="AJ813" i="1"/>
  <c r="E813" i="1"/>
  <c r="AJ812" i="1"/>
  <c r="E812" i="1"/>
  <c r="AJ811" i="1"/>
  <c r="E811" i="1"/>
  <c r="AJ810" i="1"/>
  <c r="E810" i="1"/>
  <c r="AJ809" i="1"/>
  <c r="E809" i="1"/>
  <c r="AJ808" i="1"/>
  <c r="E808" i="1"/>
  <c r="AJ807" i="1"/>
  <c r="E807" i="1"/>
  <c r="AJ806" i="1"/>
  <c r="E806" i="1"/>
  <c r="AJ805" i="1"/>
  <c r="E805" i="1"/>
  <c r="AJ804" i="1"/>
  <c r="E804" i="1"/>
  <c r="AJ803" i="1"/>
  <c r="E803" i="1"/>
  <c r="AJ802" i="1"/>
  <c r="E802" i="1"/>
  <c r="AJ801" i="1"/>
  <c r="E801" i="1"/>
  <c r="AJ800" i="1"/>
  <c r="E800" i="1"/>
  <c r="AJ799" i="1"/>
  <c r="E799" i="1"/>
  <c r="AJ798" i="1"/>
  <c r="E798" i="1"/>
  <c r="AJ797" i="1"/>
  <c r="E797" i="1"/>
  <c r="AJ796" i="1"/>
  <c r="E796" i="1"/>
  <c r="AJ795" i="1"/>
  <c r="E795" i="1"/>
  <c r="AJ794" i="1"/>
  <c r="E794" i="1"/>
  <c r="AJ793" i="1"/>
  <c r="E793" i="1"/>
  <c r="AJ792" i="1"/>
  <c r="E792" i="1"/>
  <c r="AJ791" i="1"/>
  <c r="E791" i="1"/>
  <c r="AJ790" i="1"/>
  <c r="E790" i="1"/>
  <c r="AJ789" i="1"/>
  <c r="E789" i="1"/>
  <c r="AJ788" i="1"/>
  <c r="E788" i="1"/>
  <c r="AJ787" i="1"/>
  <c r="E787" i="1"/>
  <c r="AJ786" i="1"/>
  <c r="E786" i="1"/>
  <c r="AJ785" i="1"/>
  <c r="E785" i="1"/>
  <c r="AJ784" i="1"/>
  <c r="E784" i="1"/>
  <c r="AJ783" i="1"/>
  <c r="E783" i="1"/>
  <c r="AJ782" i="1"/>
  <c r="E782" i="1"/>
  <c r="AJ781" i="1"/>
  <c r="E781" i="1"/>
  <c r="AJ780" i="1"/>
  <c r="E780" i="1"/>
  <c r="AJ779" i="1"/>
  <c r="E779" i="1"/>
  <c r="AJ778" i="1"/>
  <c r="E778" i="1"/>
  <c r="AJ777" i="1"/>
  <c r="E777" i="1"/>
  <c r="AJ776" i="1"/>
  <c r="E776" i="1"/>
  <c r="AJ775" i="1"/>
  <c r="E775" i="1"/>
  <c r="AJ774" i="1"/>
  <c r="E774" i="1"/>
  <c r="AJ773" i="1"/>
  <c r="E773" i="1"/>
  <c r="AJ772" i="1"/>
  <c r="E772" i="1"/>
  <c r="AJ771" i="1"/>
  <c r="E771" i="1"/>
  <c r="AJ770" i="1"/>
  <c r="AI770" i="1"/>
  <c r="AJ769" i="1"/>
  <c r="AJ768" i="1"/>
  <c r="E768" i="1"/>
  <c r="AJ767" i="1"/>
  <c r="E767" i="1"/>
  <c r="AJ766" i="1"/>
  <c r="E766" i="1"/>
  <c r="AJ765" i="1"/>
  <c r="E765" i="1"/>
  <c r="AJ764" i="1"/>
  <c r="E764" i="1"/>
  <c r="AJ763" i="1"/>
  <c r="E763" i="1"/>
  <c r="AJ762" i="1"/>
  <c r="E762" i="1"/>
  <c r="AJ761" i="1"/>
  <c r="E761" i="1"/>
  <c r="AJ760" i="1"/>
  <c r="E760" i="1"/>
  <c r="AJ759" i="1"/>
  <c r="E759" i="1"/>
  <c r="AJ758" i="1"/>
  <c r="E758" i="1"/>
  <c r="AJ757" i="1"/>
  <c r="E757" i="1"/>
  <c r="AJ756" i="1"/>
  <c r="E756" i="1"/>
  <c r="AJ755" i="1"/>
  <c r="E755" i="1"/>
  <c r="AJ754" i="1"/>
  <c r="E754" i="1"/>
  <c r="AJ753" i="1"/>
  <c r="E753" i="1"/>
  <c r="AJ752" i="1"/>
  <c r="E752" i="1"/>
  <c r="AJ751" i="1"/>
  <c r="E751" i="1"/>
  <c r="AJ750" i="1"/>
  <c r="E750" i="1"/>
  <c r="AJ749" i="1"/>
  <c r="E749" i="1"/>
  <c r="AJ748" i="1"/>
  <c r="E748" i="1"/>
  <c r="AJ747" i="1"/>
  <c r="E747" i="1"/>
  <c r="AJ746" i="1"/>
  <c r="E746" i="1"/>
  <c r="AJ745" i="1"/>
  <c r="E745" i="1"/>
  <c r="AJ744" i="1"/>
  <c r="E744" i="1"/>
  <c r="AJ743" i="1"/>
  <c r="E743" i="1"/>
  <c r="AJ742" i="1"/>
  <c r="E742" i="1"/>
  <c r="AJ741" i="1"/>
  <c r="E741" i="1"/>
  <c r="AJ740" i="1"/>
  <c r="E740" i="1"/>
  <c r="AJ739" i="1"/>
  <c r="E739" i="1"/>
  <c r="AJ738" i="1"/>
  <c r="E738" i="1"/>
  <c r="AJ737" i="1"/>
  <c r="E737" i="1"/>
  <c r="AJ736" i="1"/>
  <c r="E736" i="1"/>
  <c r="AJ735" i="1"/>
  <c r="E735" i="1"/>
  <c r="AJ734" i="1"/>
  <c r="E734" i="1"/>
  <c r="AJ733" i="1"/>
  <c r="E733" i="1"/>
  <c r="AJ732" i="1"/>
  <c r="E732" i="1"/>
  <c r="AJ731" i="1"/>
  <c r="E731" i="1"/>
  <c r="AJ730" i="1"/>
  <c r="E730" i="1"/>
  <c r="AJ729" i="1"/>
  <c r="E729" i="1"/>
  <c r="AJ728" i="1"/>
  <c r="E728" i="1"/>
  <c r="AJ727" i="1"/>
  <c r="E727" i="1"/>
  <c r="AJ726" i="1"/>
  <c r="E726" i="1"/>
  <c r="AJ725" i="1"/>
  <c r="E725" i="1"/>
  <c r="AJ724" i="1"/>
  <c r="E724" i="1"/>
  <c r="AJ723" i="1"/>
  <c r="AJ722" i="1"/>
  <c r="E722" i="1"/>
  <c r="AJ721" i="1"/>
  <c r="E721" i="1"/>
  <c r="AJ720" i="1"/>
  <c r="E720" i="1"/>
  <c r="AJ719" i="1"/>
  <c r="E719" i="1"/>
  <c r="AJ718" i="1"/>
  <c r="E718" i="1"/>
  <c r="AJ717" i="1"/>
  <c r="E717" i="1"/>
  <c r="AJ716" i="1"/>
  <c r="E716" i="1"/>
  <c r="AJ715" i="1"/>
  <c r="E715" i="1"/>
  <c r="AJ714" i="1"/>
  <c r="E714" i="1"/>
  <c r="AJ713" i="1"/>
  <c r="E713" i="1"/>
  <c r="AJ712" i="1"/>
  <c r="E712" i="1"/>
  <c r="AJ711" i="1"/>
  <c r="E711" i="1"/>
  <c r="AJ710" i="1"/>
  <c r="E710" i="1"/>
  <c r="AJ709" i="1"/>
  <c r="AJ708" i="1"/>
  <c r="E708" i="1"/>
  <c r="AJ707" i="1"/>
  <c r="E707" i="1"/>
  <c r="AJ706" i="1"/>
  <c r="E706" i="1"/>
  <c r="AJ705" i="1"/>
  <c r="AJ704" i="1"/>
  <c r="AJ703" i="1"/>
  <c r="E703" i="1"/>
  <c r="AJ702" i="1"/>
  <c r="E702" i="1"/>
  <c r="AJ701" i="1"/>
  <c r="E701" i="1"/>
  <c r="AJ700" i="1"/>
  <c r="E700" i="1"/>
  <c r="AJ699" i="1"/>
  <c r="E699" i="1"/>
  <c r="AJ698" i="1"/>
  <c r="E698" i="1"/>
  <c r="AJ697" i="1"/>
  <c r="E697" i="1"/>
  <c r="AJ696" i="1"/>
  <c r="E696" i="1"/>
  <c r="AJ695" i="1"/>
  <c r="E695" i="1"/>
  <c r="AJ694" i="1"/>
  <c r="E694" i="1"/>
  <c r="AJ693" i="1"/>
  <c r="E693" i="1"/>
  <c r="AJ692" i="1"/>
  <c r="E692" i="1"/>
  <c r="AJ691" i="1"/>
  <c r="E691" i="1"/>
  <c r="AJ690" i="1"/>
  <c r="E690" i="1"/>
  <c r="AJ689" i="1"/>
  <c r="E689" i="1"/>
  <c r="AJ688" i="1"/>
  <c r="E688" i="1"/>
  <c r="AJ687" i="1"/>
  <c r="E687" i="1"/>
  <c r="AJ686" i="1"/>
  <c r="E686" i="1"/>
  <c r="AJ685" i="1"/>
  <c r="E685" i="1"/>
  <c r="AJ684" i="1"/>
  <c r="E684" i="1"/>
  <c r="AJ683" i="1"/>
  <c r="E683" i="1"/>
  <c r="AJ682" i="1"/>
  <c r="E682" i="1"/>
  <c r="AJ681" i="1"/>
  <c r="E681" i="1"/>
  <c r="AJ680" i="1"/>
  <c r="E680" i="1"/>
  <c r="AJ679" i="1"/>
  <c r="E679" i="1"/>
  <c r="AJ678" i="1"/>
  <c r="E678" i="1"/>
  <c r="AJ677" i="1"/>
  <c r="E677" i="1"/>
  <c r="AJ676" i="1"/>
  <c r="E676" i="1"/>
  <c r="AJ675" i="1"/>
  <c r="E675" i="1"/>
  <c r="AJ674" i="1"/>
  <c r="E674" i="1"/>
  <c r="AJ673" i="1"/>
  <c r="E673" i="1"/>
  <c r="AJ672" i="1"/>
  <c r="E672" i="1"/>
  <c r="AJ671" i="1"/>
  <c r="E671" i="1"/>
  <c r="AJ670" i="1"/>
  <c r="E670" i="1"/>
  <c r="AJ669" i="1"/>
  <c r="E669" i="1"/>
  <c r="AJ668" i="1"/>
  <c r="E668" i="1"/>
  <c r="AJ667" i="1"/>
  <c r="E667" i="1"/>
  <c r="AJ666" i="1"/>
  <c r="E666" i="1"/>
  <c r="AJ665" i="1"/>
  <c r="E665" i="1"/>
  <c r="AJ664" i="1"/>
  <c r="E664" i="1"/>
  <c r="AJ663" i="1"/>
  <c r="E663" i="1"/>
  <c r="AJ662" i="1"/>
  <c r="E662" i="1"/>
  <c r="AJ661" i="1"/>
  <c r="E661" i="1"/>
  <c r="AJ660" i="1"/>
  <c r="E660" i="1"/>
  <c r="AJ659" i="1"/>
  <c r="E659" i="1"/>
  <c r="AJ658" i="1"/>
  <c r="E658" i="1"/>
  <c r="AJ657" i="1"/>
  <c r="E657" i="1"/>
  <c r="AJ656" i="1"/>
  <c r="E656" i="1"/>
  <c r="AJ655" i="1"/>
  <c r="E655" i="1"/>
  <c r="AJ654" i="1"/>
  <c r="E654" i="1"/>
  <c r="AJ653" i="1"/>
  <c r="E653" i="1"/>
  <c r="AJ652" i="1"/>
  <c r="E652" i="1"/>
  <c r="AJ651" i="1"/>
  <c r="E651" i="1"/>
  <c r="AJ650" i="1"/>
  <c r="E650" i="1"/>
  <c r="AJ649" i="1"/>
  <c r="E649" i="1"/>
  <c r="AJ648" i="1"/>
  <c r="E648" i="1"/>
  <c r="AJ647" i="1"/>
  <c r="E647" i="1"/>
  <c r="AJ646" i="1"/>
  <c r="E646" i="1"/>
  <c r="AJ645" i="1"/>
  <c r="E645" i="1"/>
  <c r="AJ644" i="1"/>
  <c r="E644" i="1"/>
  <c r="AJ643" i="1"/>
  <c r="E643" i="1"/>
  <c r="AJ642" i="1"/>
  <c r="E642" i="1"/>
  <c r="AJ641" i="1"/>
  <c r="E641" i="1"/>
  <c r="AJ640" i="1"/>
  <c r="E640" i="1"/>
  <c r="AJ639" i="1"/>
  <c r="E639" i="1"/>
  <c r="AJ638" i="1"/>
  <c r="E638" i="1"/>
  <c r="AJ637" i="1"/>
  <c r="E637" i="1"/>
  <c r="AJ636" i="1"/>
  <c r="E636" i="1"/>
  <c r="AJ635" i="1"/>
  <c r="E635" i="1"/>
  <c r="AJ634" i="1"/>
  <c r="E634" i="1"/>
  <c r="AJ633" i="1"/>
  <c r="E633" i="1"/>
  <c r="AJ632" i="1"/>
  <c r="E632" i="1"/>
  <c r="AJ631" i="1"/>
  <c r="E631" i="1"/>
  <c r="AJ630" i="1"/>
  <c r="E630" i="1"/>
  <c r="AJ629" i="1"/>
  <c r="E629" i="1"/>
  <c r="AJ628" i="1"/>
  <c r="E628" i="1"/>
  <c r="AJ627" i="1"/>
  <c r="E627" i="1"/>
  <c r="AJ626" i="1"/>
  <c r="E626" i="1"/>
  <c r="AJ625" i="1"/>
  <c r="E625" i="1"/>
  <c r="AJ624" i="1"/>
  <c r="E624" i="1"/>
  <c r="AJ623" i="1"/>
  <c r="E623" i="1"/>
  <c r="AJ622" i="1"/>
  <c r="E622" i="1"/>
  <c r="AJ621" i="1"/>
  <c r="E621" i="1"/>
  <c r="AJ620" i="1"/>
  <c r="AJ619" i="1"/>
  <c r="E619" i="1"/>
  <c r="AJ618" i="1"/>
  <c r="E618" i="1"/>
  <c r="AJ617" i="1"/>
  <c r="E617" i="1"/>
  <c r="AJ616" i="1"/>
  <c r="E616" i="1"/>
  <c r="AJ615" i="1"/>
  <c r="AJ614" i="1"/>
  <c r="AJ613" i="1"/>
  <c r="E613" i="1"/>
  <c r="AJ612" i="1"/>
  <c r="E612" i="1"/>
  <c r="AJ611" i="1"/>
  <c r="E611" i="1"/>
  <c r="AJ610" i="1"/>
  <c r="E610" i="1"/>
  <c r="AJ609" i="1"/>
  <c r="E609" i="1"/>
  <c r="AJ608" i="1"/>
  <c r="E608" i="1"/>
  <c r="AJ607" i="1"/>
  <c r="E607" i="1"/>
  <c r="AJ606" i="1"/>
  <c r="E606" i="1"/>
  <c r="AJ605" i="1"/>
  <c r="E605" i="1"/>
  <c r="AJ604" i="1"/>
  <c r="E604" i="1"/>
  <c r="AJ603" i="1"/>
  <c r="E603" i="1"/>
  <c r="AJ602" i="1"/>
  <c r="E602" i="1"/>
  <c r="AJ601" i="1"/>
  <c r="E601" i="1"/>
  <c r="AJ600" i="1"/>
  <c r="E600" i="1"/>
  <c r="AJ599" i="1"/>
  <c r="E599" i="1"/>
  <c r="AJ598" i="1"/>
  <c r="E598" i="1"/>
  <c r="AJ597" i="1"/>
  <c r="E597" i="1"/>
  <c r="AJ596" i="1"/>
  <c r="E596" i="1"/>
  <c r="AJ595" i="1"/>
  <c r="E595" i="1"/>
  <c r="AJ594" i="1"/>
  <c r="E594" i="1"/>
  <c r="AJ593" i="1"/>
  <c r="E593" i="1"/>
  <c r="AJ592" i="1"/>
  <c r="E592" i="1"/>
  <c r="AJ591" i="1"/>
  <c r="E591" i="1"/>
  <c r="AJ590" i="1"/>
  <c r="E590" i="1"/>
  <c r="AJ589" i="1"/>
  <c r="E589" i="1"/>
  <c r="AJ588" i="1"/>
  <c r="E588" i="1"/>
  <c r="AJ587" i="1"/>
  <c r="AJ586" i="1"/>
  <c r="E586" i="1"/>
  <c r="AJ585" i="1"/>
  <c r="AJ584" i="1"/>
  <c r="E584" i="1"/>
  <c r="AJ583" i="1"/>
  <c r="E583" i="1"/>
  <c r="AJ582" i="1"/>
  <c r="E582" i="1"/>
  <c r="AJ581" i="1"/>
  <c r="E581" i="1"/>
  <c r="AJ580" i="1"/>
  <c r="E580" i="1"/>
  <c r="AJ579" i="1"/>
  <c r="E579" i="1"/>
  <c r="AJ578" i="1"/>
  <c r="E578" i="1"/>
  <c r="AJ577" i="1"/>
  <c r="E577" i="1"/>
  <c r="AJ576" i="1"/>
  <c r="E576" i="1"/>
  <c r="AJ575" i="1"/>
  <c r="E575" i="1"/>
  <c r="AJ574" i="1"/>
  <c r="E574" i="1"/>
  <c r="AJ573" i="1"/>
  <c r="E573" i="1"/>
  <c r="AJ572" i="1"/>
  <c r="E572" i="1"/>
  <c r="AJ571" i="1"/>
  <c r="E571" i="1"/>
  <c r="AJ570" i="1"/>
  <c r="E570" i="1"/>
  <c r="AJ569" i="1"/>
  <c r="E569" i="1"/>
  <c r="AJ568" i="1"/>
  <c r="E568" i="1"/>
  <c r="AJ567" i="1"/>
  <c r="E567" i="1"/>
  <c r="AJ566" i="1"/>
  <c r="E566" i="1"/>
  <c r="AJ565" i="1"/>
  <c r="E565" i="1"/>
  <c r="AJ564" i="1"/>
  <c r="E564" i="1"/>
  <c r="AJ563" i="1"/>
  <c r="E563" i="1"/>
  <c r="AJ562" i="1"/>
  <c r="E562" i="1"/>
  <c r="AJ561" i="1"/>
  <c r="E561" i="1"/>
  <c r="AJ560" i="1"/>
  <c r="E560" i="1"/>
  <c r="AJ559" i="1"/>
  <c r="E559" i="1"/>
  <c r="AJ558" i="1"/>
  <c r="E558" i="1"/>
  <c r="AJ557" i="1"/>
  <c r="E557" i="1"/>
  <c r="AJ556" i="1"/>
  <c r="E556" i="1"/>
  <c r="AJ555" i="1"/>
  <c r="E555" i="1"/>
  <c r="AJ554" i="1"/>
  <c r="E554" i="1"/>
  <c r="AJ553" i="1"/>
  <c r="E553" i="1"/>
  <c r="AJ552" i="1"/>
  <c r="E552" i="1"/>
  <c r="AJ551" i="1"/>
  <c r="E551" i="1"/>
  <c r="AJ550" i="1"/>
  <c r="E550" i="1"/>
  <c r="AJ549" i="1"/>
  <c r="E549" i="1"/>
  <c r="AJ548" i="1"/>
  <c r="E548" i="1"/>
  <c r="AJ547" i="1"/>
  <c r="E547" i="1"/>
  <c r="AJ546" i="1"/>
  <c r="E546" i="1"/>
  <c r="AJ545" i="1"/>
  <c r="E545" i="1"/>
  <c r="AJ544" i="1"/>
  <c r="E544" i="1"/>
  <c r="AJ543" i="1"/>
  <c r="E543" i="1"/>
  <c r="AJ542" i="1"/>
  <c r="E542" i="1"/>
  <c r="AJ541" i="1"/>
  <c r="E541" i="1"/>
  <c r="AJ540" i="1"/>
  <c r="E540" i="1"/>
  <c r="AJ539" i="1"/>
  <c r="E539" i="1"/>
  <c r="AJ538" i="1"/>
  <c r="AJ537" i="1"/>
  <c r="AJ536" i="1"/>
  <c r="AJ535" i="1"/>
  <c r="AJ534" i="1"/>
  <c r="AJ533" i="1"/>
  <c r="AJ532" i="1"/>
  <c r="AJ531" i="1"/>
  <c r="AJ530" i="1"/>
  <c r="AJ529" i="1"/>
  <c r="AJ528" i="1"/>
  <c r="E528" i="1"/>
  <c r="AJ527" i="1"/>
  <c r="E527" i="1"/>
  <c r="AJ526" i="1"/>
  <c r="E526" i="1"/>
  <c r="AJ525" i="1"/>
  <c r="E525" i="1"/>
  <c r="AJ524" i="1"/>
  <c r="E524" i="1"/>
  <c r="AJ523" i="1"/>
  <c r="E523" i="1"/>
  <c r="AJ522" i="1"/>
  <c r="E522" i="1"/>
  <c r="AJ521" i="1"/>
  <c r="E521" i="1"/>
  <c r="AJ520" i="1"/>
  <c r="E520" i="1"/>
  <c r="AJ519" i="1"/>
  <c r="E519" i="1"/>
  <c r="AJ518" i="1"/>
  <c r="AI518" i="1"/>
  <c r="AJ517" i="1"/>
  <c r="AI517" i="1"/>
  <c r="AJ516" i="1"/>
  <c r="AI516" i="1"/>
  <c r="AJ515" i="1"/>
  <c r="AI515" i="1"/>
  <c r="AJ514" i="1"/>
  <c r="AI514" i="1"/>
  <c r="AJ513" i="1"/>
  <c r="AI513" i="1"/>
  <c r="AJ512" i="1"/>
  <c r="AI512" i="1"/>
  <c r="AJ511" i="1"/>
  <c r="AI511" i="1"/>
  <c r="AJ510" i="1"/>
  <c r="E510" i="1"/>
  <c r="AJ509" i="1"/>
  <c r="E509" i="1"/>
  <c r="AJ508" i="1"/>
  <c r="E508" i="1"/>
  <c r="AJ507" i="1"/>
  <c r="E507" i="1"/>
  <c r="AJ506" i="1"/>
  <c r="E506" i="1"/>
  <c r="AJ505" i="1"/>
  <c r="E505" i="1"/>
  <c r="AJ504" i="1"/>
  <c r="E504" i="1"/>
  <c r="AJ503" i="1"/>
  <c r="E503" i="1"/>
  <c r="AJ502" i="1"/>
  <c r="E502" i="1"/>
  <c r="AJ501" i="1"/>
  <c r="E501" i="1"/>
  <c r="AJ500" i="1"/>
  <c r="E500" i="1"/>
  <c r="AJ499" i="1"/>
  <c r="E499" i="1"/>
  <c r="AJ498" i="1"/>
  <c r="E498" i="1"/>
  <c r="AJ497" i="1"/>
  <c r="E497" i="1"/>
  <c r="AJ496" i="1"/>
  <c r="E496" i="1"/>
  <c r="AJ495" i="1"/>
  <c r="E495" i="1"/>
  <c r="AJ494" i="1"/>
  <c r="E494" i="1"/>
  <c r="AJ493" i="1"/>
  <c r="AJ492" i="1"/>
  <c r="AJ491" i="1"/>
  <c r="E491" i="1"/>
  <c r="AJ490" i="1"/>
  <c r="E490" i="1"/>
  <c r="AJ489" i="1"/>
  <c r="E489" i="1"/>
  <c r="AJ488" i="1"/>
  <c r="E488" i="1"/>
  <c r="AJ487" i="1"/>
  <c r="E487" i="1"/>
  <c r="AJ486" i="1"/>
  <c r="E486" i="1"/>
  <c r="AJ485" i="1"/>
  <c r="E485" i="1"/>
  <c r="AJ484" i="1"/>
  <c r="E484" i="1"/>
  <c r="AJ483" i="1"/>
  <c r="E483" i="1"/>
  <c r="AJ482" i="1"/>
  <c r="E482" i="1"/>
  <c r="AJ481" i="1"/>
  <c r="E481" i="1"/>
  <c r="AJ480" i="1"/>
  <c r="E480" i="1"/>
  <c r="AJ479" i="1"/>
  <c r="E479" i="1"/>
  <c r="AJ478" i="1"/>
  <c r="E478" i="1"/>
  <c r="AJ477" i="1"/>
  <c r="E477" i="1"/>
  <c r="AJ476" i="1"/>
  <c r="E476" i="1"/>
  <c r="AJ475" i="1"/>
  <c r="E475" i="1"/>
  <c r="AJ474" i="1"/>
  <c r="E474" i="1"/>
  <c r="AJ473" i="1"/>
  <c r="E473" i="1"/>
  <c r="AJ472" i="1"/>
  <c r="E472" i="1"/>
  <c r="AJ471" i="1"/>
  <c r="E471" i="1"/>
  <c r="AJ470" i="1"/>
  <c r="E470" i="1"/>
  <c r="AJ469" i="1"/>
  <c r="E469" i="1"/>
  <c r="AJ468" i="1"/>
  <c r="E468" i="1"/>
  <c r="AJ467" i="1"/>
  <c r="E467" i="1"/>
  <c r="AJ466" i="1"/>
  <c r="E466" i="1"/>
  <c r="AJ465" i="1"/>
  <c r="E465" i="1"/>
  <c r="AJ464" i="1"/>
  <c r="E464" i="1"/>
  <c r="AJ463" i="1"/>
  <c r="E463" i="1"/>
  <c r="AJ462" i="1"/>
  <c r="E462" i="1"/>
  <c r="AJ461" i="1"/>
  <c r="E461" i="1"/>
  <c r="AJ460" i="1"/>
  <c r="E460" i="1"/>
  <c r="AJ459" i="1"/>
  <c r="E459" i="1"/>
  <c r="AJ458" i="1"/>
  <c r="E458" i="1"/>
  <c r="AJ457" i="1"/>
  <c r="E457" i="1"/>
  <c r="AJ456" i="1"/>
  <c r="E456" i="1"/>
  <c r="AJ455" i="1"/>
  <c r="E455" i="1"/>
  <c r="AJ454" i="1"/>
  <c r="E454" i="1"/>
  <c r="AJ453" i="1"/>
  <c r="E453" i="1"/>
  <c r="AJ452" i="1"/>
  <c r="E452" i="1"/>
  <c r="AJ451" i="1"/>
  <c r="E451" i="1"/>
  <c r="AJ450" i="1"/>
  <c r="E450" i="1"/>
  <c r="AJ449" i="1"/>
  <c r="E449" i="1"/>
  <c r="AJ448" i="1"/>
  <c r="E448" i="1"/>
  <c r="AJ447" i="1"/>
  <c r="E447" i="1"/>
  <c r="AJ446" i="1"/>
  <c r="E446" i="1"/>
  <c r="AJ445" i="1"/>
  <c r="E445" i="1"/>
  <c r="AJ444" i="1"/>
  <c r="E444" i="1"/>
  <c r="AJ443" i="1"/>
  <c r="E443" i="1"/>
  <c r="AJ442" i="1"/>
  <c r="E442" i="1"/>
  <c r="AJ441" i="1"/>
  <c r="E441" i="1"/>
  <c r="AJ440" i="1"/>
  <c r="E440" i="1"/>
  <c r="AJ439" i="1"/>
  <c r="E439" i="1"/>
  <c r="AJ438" i="1"/>
  <c r="E438" i="1"/>
  <c r="AJ437" i="1"/>
  <c r="E437" i="1"/>
  <c r="AJ436" i="1"/>
  <c r="E436" i="1"/>
  <c r="AJ435" i="1"/>
  <c r="E435" i="1"/>
  <c r="AJ434" i="1"/>
  <c r="E434" i="1"/>
  <c r="AJ433" i="1"/>
  <c r="E433" i="1"/>
  <c r="AJ432" i="1"/>
  <c r="E432" i="1"/>
  <c r="AJ431" i="1"/>
  <c r="E431" i="1"/>
  <c r="AJ430" i="1"/>
  <c r="E430" i="1"/>
  <c r="AJ429" i="1"/>
  <c r="E429" i="1"/>
  <c r="AJ428" i="1"/>
  <c r="E428" i="1"/>
  <c r="AJ427" i="1"/>
  <c r="AJ426" i="1"/>
  <c r="E426" i="1"/>
  <c r="AJ425" i="1"/>
  <c r="E425" i="1"/>
  <c r="AJ424" i="1"/>
  <c r="E424" i="1"/>
  <c r="AJ423" i="1"/>
  <c r="E423" i="1"/>
  <c r="AJ422" i="1"/>
  <c r="E422" i="1"/>
  <c r="AJ421" i="1"/>
  <c r="E421" i="1"/>
  <c r="AJ420" i="1"/>
  <c r="E420" i="1"/>
  <c r="AJ419" i="1"/>
  <c r="E419" i="1"/>
  <c r="AJ418" i="1"/>
  <c r="E418" i="1"/>
  <c r="AJ417" i="1"/>
  <c r="AJ416" i="1"/>
  <c r="AJ415" i="1"/>
  <c r="AJ414" i="1"/>
  <c r="AJ413" i="1"/>
  <c r="AJ412" i="1"/>
  <c r="AJ411" i="1"/>
  <c r="E411" i="1"/>
  <c r="AJ410" i="1"/>
  <c r="E410" i="1"/>
  <c r="AJ409" i="1"/>
  <c r="E409" i="1"/>
  <c r="AJ408" i="1"/>
  <c r="E408" i="1"/>
  <c r="AJ407" i="1"/>
  <c r="E407" i="1"/>
  <c r="AJ406" i="1"/>
  <c r="E406" i="1"/>
  <c r="AJ405" i="1"/>
  <c r="E405" i="1"/>
  <c r="AJ404" i="1"/>
  <c r="E404" i="1"/>
  <c r="AJ403" i="1"/>
  <c r="E403" i="1"/>
  <c r="AJ402" i="1"/>
  <c r="E402" i="1"/>
  <c r="AJ401" i="1"/>
  <c r="E401" i="1"/>
  <c r="AJ400" i="1"/>
  <c r="E400" i="1"/>
  <c r="AJ399" i="1"/>
  <c r="E399" i="1"/>
  <c r="AJ398" i="1"/>
  <c r="E398" i="1"/>
  <c r="AJ397" i="1"/>
  <c r="E397" i="1"/>
  <c r="AJ396" i="1"/>
  <c r="E396" i="1"/>
  <c r="AJ395" i="1"/>
  <c r="E395" i="1"/>
  <c r="AJ394" i="1"/>
  <c r="E394" i="1"/>
  <c r="AJ393" i="1"/>
  <c r="E393" i="1"/>
  <c r="AJ392" i="1"/>
  <c r="E392" i="1"/>
  <c r="AJ391" i="1"/>
  <c r="E391" i="1"/>
  <c r="AJ390" i="1"/>
  <c r="E390" i="1"/>
  <c r="AJ389" i="1"/>
  <c r="E389" i="1"/>
  <c r="AJ388" i="1"/>
  <c r="E388" i="1"/>
  <c r="AJ387" i="1"/>
  <c r="E387" i="1"/>
  <c r="AJ386" i="1"/>
  <c r="E386" i="1"/>
  <c r="AJ385" i="1"/>
  <c r="E385" i="1"/>
  <c r="AJ384" i="1"/>
  <c r="E384" i="1"/>
  <c r="AJ383" i="1"/>
  <c r="E383" i="1"/>
  <c r="AJ382" i="1"/>
  <c r="E382" i="1"/>
  <c r="AJ381" i="1"/>
  <c r="E381" i="1"/>
  <c r="AJ380" i="1"/>
  <c r="E380" i="1"/>
  <c r="AJ379" i="1"/>
  <c r="E379" i="1"/>
  <c r="AJ378" i="1"/>
  <c r="E378" i="1"/>
  <c r="AJ377" i="1"/>
  <c r="E377" i="1"/>
  <c r="AJ376" i="1"/>
  <c r="E376" i="1"/>
  <c r="AJ375" i="1"/>
  <c r="E375" i="1"/>
  <c r="AJ374" i="1"/>
  <c r="E374" i="1"/>
  <c r="AJ373" i="1"/>
  <c r="E373" i="1"/>
  <c r="AJ372" i="1"/>
  <c r="E372" i="1"/>
  <c r="AJ371" i="1"/>
  <c r="E371" i="1"/>
  <c r="AJ370" i="1"/>
  <c r="E370" i="1"/>
  <c r="AJ369" i="1"/>
  <c r="E369" i="1"/>
  <c r="AJ368" i="1"/>
  <c r="E368" i="1"/>
  <c r="AJ367" i="1"/>
  <c r="E367" i="1"/>
  <c r="AJ366" i="1"/>
  <c r="E366" i="1"/>
  <c r="AJ365" i="1"/>
  <c r="E365" i="1"/>
  <c r="AJ364" i="1"/>
  <c r="E364" i="1"/>
  <c r="AJ363" i="1"/>
  <c r="E363" i="1"/>
  <c r="AJ362" i="1"/>
  <c r="E362" i="1"/>
  <c r="AJ361" i="1"/>
  <c r="E361" i="1"/>
  <c r="AJ360" i="1"/>
  <c r="E360" i="1"/>
  <c r="AJ359" i="1"/>
  <c r="E359" i="1"/>
  <c r="AJ358" i="1"/>
  <c r="E358" i="1"/>
  <c r="AJ357" i="1"/>
  <c r="E357" i="1"/>
  <c r="AJ356" i="1"/>
  <c r="E356" i="1"/>
  <c r="AJ355" i="1"/>
  <c r="E355" i="1"/>
  <c r="AJ354" i="1"/>
  <c r="E354" i="1"/>
  <c r="AJ353" i="1"/>
  <c r="E353" i="1"/>
  <c r="AJ352" i="1"/>
  <c r="E352" i="1"/>
  <c r="AJ351" i="1"/>
  <c r="E351" i="1"/>
  <c r="AJ350" i="1"/>
  <c r="E350" i="1"/>
  <c r="AJ349" i="1"/>
  <c r="E349" i="1"/>
  <c r="AJ348" i="1"/>
  <c r="E348" i="1"/>
  <c r="AJ347" i="1"/>
  <c r="E347" i="1"/>
  <c r="AJ346" i="1"/>
  <c r="E346" i="1"/>
  <c r="AJ345" i="1"/>
  <c r="E345" i="1"/>
  <c r="AJ344" i="1"/>
  <c r="E344" i="1"/>
  <c r="AJ343" i="1"/>
  <c r="E343" i="1"/>
  <c r="AJ342" i="1"/>
  <c r="E342" i="1"/>
  <c r="AJ341" i="1"/>
  <c r="AJ340" i="1"/>
  <c r="AJ339" i="1"/>
  <c r="AJ338" i="1"/>
  <c r="AJ337" i="1"/>
  <c r="E337" i="1"/>
  <c r="AJ336" i="1"/>
  <c r="AI336" i="1"/>
  <c r="AJ335" i="1"/>
  <c r="AI335" i="1"/>
  <c r="AJ334" i="1"/>
  <c r="E334" i="1"/>
  <c r="AJ333" i="1"/>
  <c r="E333" i="1"/>
  <c r="AJ332" i="1"/>
  <c r="E332" i="1"/>
  <c r="AJ331" i="1"/>
  <c r="E331" i="1"/>
  <c r="AJ330" i="1"/>
  <c r="E330" i="1"/>
  <c r="AJ329" i="1"/>
  <c r="E329" i="1"/>
  <c r="AJ328" i="1"/>
  <c r="E328" i="1"/>
  <c r="AJ327" i="1"/>
  <c r="E327" i="1"/>
  <c r="AJ326" i="1"/>
  <c r="E326" i="1"/>
  <c r="AJ325" i="1"/>
  <c r="AJ324" i="1"/>
  <c r="E324" i="1"/>
  <c r="AJ323" i="1"/>
  <c r="AI323" i="1"/>
  <c r="AJ322" i="1"/>
  <c r="E322" i="1"/>
  <c r="AJ321" i="1"/>
  <c r="E321" i="1"/>
  <c r="AJ320" i="1"/>
  <c r="E320" i="1"/>
  <c r="AJ319" i="1"/>
  <c r="E319" i="1"/>
  <c r="AJ318" i="1"/>
  <c r="E318" i="1"/>
  <c r="AJ317" i="1"/>
  <c r="E317" i="1"/>
  <c r="AJ316" i="1"/>
  <c r="E316" i="1"/>
  <c r="AJ315" i="1"/>
  <c r="E315" i="1"/>
  <c r="AJ314" i="1"/>
  <c r="E314" i="1"/>
  <c r="AJ313" i="1"/>
  <c r="E313" i="1"/>
  <c r="AJ312" i="1"/>
  <c r="E312" i="1"/>
  <c r="AJ311" i="1"/>
  <c r="AJ310" i="1"/>
  <c r="AJ309" i="1"/>
  <c r="AJ308" i="1"/>
  <c r="AJ307" i="1"/>
  <c r="E307" i="1"/>
  <c r="AJ306" i="1"/>
  <c r="E306" i="1"/>
  <c r="AJ305" i="1"/>
  <c r="E305" i="1"/>
  <c r="AJ304" i="1"/>
  <c r="E304" i="1"/>
  <c r="AJ303" i="1"/>
  <c r="E303" i="1"/>
  <c r="AJ302" i="1"/>
  <c r="E302" i="1"/>
  <c r="AJ301" i="1"/>
  <c r="E301" i="1"/>
  <c r="AJ300" i="1"/>
  <c r="E300" i="1"/>
  <c r="AJ299" i="1"/>
  <c r="E299" i="1"/>
  <c r="AJ298" i="1"/>
  <c r="E298" i="1"/>
  <c r="AJ297" i="1"/>
  <c r="E297" i="1"/>
  <c r="AJ296" i="1"/>
  <c r="E296" i="1"/>
  <c r="AJ295" i="1"/>
  <c r="E295" i="1"/>
  <c r="AJ294" i="1"/>
  <c r="AJ293" i="1"/>
  <c r="AJ292" i="1"/>
  <c r="AI292" i="1"/>
  <c r="AJ291" i="1"/>
  <c r="E291" i="1"/>
  <c r="AJ290" i="1"/>
  <c r="E290" i="1"/>
  <c r="AJ289" i="1"/>
  <c r="E289" i="1"/>
  <c r="AJ288" i="1"/>
  <c r="E288" i="1"/>
  <c r="AJ287" i="1"/>
  <c r="E287" i="1"/>
  <c r="AJ286" i="1"/>
  <c r="E286" i="1"/>
  <c r="AJ285" i="1"/>
  <c r="E285" i="1"/>
  <c r="AJ284" i="1"/>
  <c r="E284" i="1"/>
  <c r="AJ283" i="1"/>
  <c r="E283" i="1"/>
  <c r="AJ282" i="1"/>
  <c r="E282" i="1"/>
  <c r="AJ281" i="1"/>
  <c r="E281" i="1"/>
  <c r="AJ280" i="1"/>
  <c r="E280" i="1"/>
  <c r="AJ279" i="1"/>
  <c r="E279" i="1"/>
  <c r="AJ278" i="1"/>
  <c r="E278" i="1"/>
  <c r="AJ277" i="1"/>
  <c r="E277" i="1"/>
  <c r="AJ276" i="1"/>
  <c r="E276" i="1"/>
  <c r="AJ275" i="1"/>
  <c r="E275" i="1"/>
  <c r="AJ274" i="1"/>
  <c r="E274" i="1"/>
  <c r="AJ273" i="1"/>
  <c r="E273" i="1"/>
  <c r="AJ272" i="1"/>
  <c r="E272" i="1"/>
  <c r="AJ271" i="1"/>
  <c r="E271" i="1"/>
  <c r="AJ270" i="1"/>
  <c r="E270" i="1"/>
  <c r="AJ269" i="1"/>
  <c r="E269" i="1"/>
  <c r="AJ268" i="1"/>
  <c r="E268" i="1"/>
  <c r="AJ267" i="1"/>
  <c r="E267" i="1"/>
  <c r="AJ266" i="1"/>
  <c r="E266" i="1"/>
  <c r="AJ265" i="1"/>
  <c r="E265" i="1"/>
  <c r="AJ264" i="1"/>
  <c r="E264" i="1"/>
  <c r="AJ263" i="1"/>
  <c r="E263" i="1"/>
  <c r="AJ262" i="1"/>
  <c r="E262" i="1"/>
  <c r="AJ261" i="1"/>
  <c r="E261" i="1"/>
  <c r="AJ260" i="1"/>
  <c r="E260" i="1"/>
  <c r="AJ259" i="1"/>
  <c r="E259" i="1"/>
  <c r="AJ258" i="1"/>
  <c r="E258" i="1"/>
  <c r="AJ257" i="1"/>
  <c r="E257" i="1"/>
  <c r="AJ256" i="1"/>
  <c r="E256" i="1"/>
  <c r="AJ255" i="1"/>
  <c r="E255" i="1"/>
  <c r="AJ254" i="1"/>
  <c r="E254" i="1"/>
  <c r="AJ253" i="1"/>
  <c r="E253" i="1"/>
  <c r="AJ252" i="1"/>
  <c r="E252" i="1"/>
  <c r="AJ251" i="1"/>
  <c r="E251" i="1"/>
  <c r="AJ250" i="1"/>
  <c r="E250" i="1"/>
  <c r="AJ249" i="1"/>
  <c r="E249" i="1"/>
  <c r="AJ248" i="1"/>
  <c r="E248" i="1"/>
  <c r="AJ247" i="1"/>
  <c r="E247" i="1"/>
  <c r="AJ246" i="1"/>
  <c r="E246" i="1"/>
  <c r="AJ245" i="1"/>
  <c r="E245" i="1"/>
  <c r="AJ244" i="1"/>
  <c r="E244" i="1"/>
  <c r="AJ243" i="1"/>
  <c r="E243" i="1"/>
  <c r="AJ242" i="1"/>
  <c r="E242" i="1"/>
  <c r="AJ241" i="1"/>
  <c r="E241" i="1"/>
  <c r="AJ240" i="1"/>
  <c r="E240" i="1"/>
  <c r="AJ239" i="1"/>
  <c r="E239" i="1"/>
  <c r="AJ238" i="1"/>
  <c r="E238" i="1"/>
  <c r="AJ237" i="1"/>
  <c r="E237" i="1"/>
  <c r="AJ236" i="1"/>
  <c r="E236" i="1"/>
  <c r="AJ235" i="1"/>
  <c r="E235" i="1"/>
  <c r="AJ234" i="1"/>
  <c r="E234" i="1"/>
  <c r="AJ233" i="1"/>
  <c r="E233" i="1"/>
  <c r="AJ232" i="1"/>
  <c r="E232" i="1"/>
  <c r="AJ231" i="1"/>
  <c r="E231" i="1"/>
  <c r="AJ230" i="1"/>
  <c r="E230" i="1"/>
  <c r="AJ229" i="1"/>
  <c r="E229" i="1"/>
  <c r="AJ228" i="1"/>
  <c r="E228" i="1"/>
  <c r="AJ227" i="1"/>
  <c r="E227" i="1"/>
  <c r="AJ226" i="1"/>
  <c r="E226" i="1"/>
  <c r="AJ225" i="1"/>
  <c r="E225" i="1"/>
  <c r="AJ224" i="1"/>
  <c r="E224" i="1"/>
  <c r="AJ223" i="1"/>
  <c r="E223" i="1"/>
  <c r="AJ222" i="1"/>
  <c r="E222" i="1"/>
  <c r="AJ221" i="1"/>
  <c r="E221" i="1"/>
  <c r="AJ220" i="1"/>
  <c r="E220" i="1"/>
  <c r="AJ219" i="1"/>
  <c r="E219" i="1"/>
  <c r="AJ218" i="1"/>
  <c r="E218" i="1"/>
  <c r="AJ217" i="1"/>
  <c r="AJ216" i="1"/>
  <c r="E216" i="1"/>
  <c r="AJ215" i="1"/>
  <c r="AJ214" i="1"/>
  <c r="AJ213" i="1"/>
  <c r="AJ212" i="1"/>
  <c r="AJ211" i="1"/>
  <c r="AJ210" i="1"/>
  <c r="AJ209" i="1"/>
  <c r="AJ208" i="1"/>
  <c r="AJ207" i="1"/>
  <c r="AJ206" i="1"/>
  <c r="AJ205" i="1"/>
  <c r="AJ204" i="1"/>
  <c r="AJ203" i="1"/>
  <c r="AJ202" i="1"/>
  <c r="AJ201" i="1"/>
  <c r="AJ200" i="1"/>
  <c r="AJ199" i="1"/>
  <c r="AJ198" i="1"/>
  <c r="AJ197" i="1"/>
  <c r="AJ196" i="1"/>
  <c r="AJ195" i="1"/>
  <c r="AJ194" i="1"/>
  <c r="AJ193" i="1"/>
  <c r="AJ192" i="1"/>
  <c r="AJ191" i="1"/>
  <c r="AJ190" i="1"/>
  <c r="AJ189" i="1"/>
  <c r="AJ188" i="1"/>
  <c r="AJ187" i="1"/>
  <c r="AJ186" i="1"/>
  <c r="AJ185" i="1"/>
  <c r="AJ184" i="1"/>
  <c r="AJ183" i="1"/>
  <c r="AJ182" i="1"/>
  <c r="AJ181" i="1"/>
  <c r="AJ180" i="1"/>
  <c r="AJ179" i="1"/>
  <c r="AJ178" i="1"/>
  <c r="AJ177" i="1"/>
  <c r="AJ176" i="1"/>
  <c r="AJ175" i="1"/>
  <c r="AJ174" i="1"/>
  <c r="AJ173" i="1"/>
  <c r="AJ172" i="1"/>
  <c r="AJ171" i="1"/>
  <c r="AJ170" i="1"/>
  <c r="AJ169" i="1"/>
  <c r="AJ168" i="1"/>
  <c r="AJ167" i="1"/>
  <c r="AJ166" i="1"/>
  <c r="AJ165" i="1"/>
  <c r="AJ164" i="1"/>
  <c r="AJ163" i="1"/>
  <c r="AJ162" i="1"/>
  <c r="E162" i="1"/>
  <c r="AJ161" i="1"/>
  <c r="E161" i="1"/>
  <c r="AJ160" i="1"/>
  <c r="E160" i="1"/>
  <c r="AJ159" i="1"/>
  <c r="AJ158" i="1"/>
  <c r="E158" i="1"/>
  <c r="AJ157" i="1"/>
  <c r="E157" i="1"/>
  <c r="AJ156" i="1"/>
  <c r="E156" i="1"/>
  <c r="AJ155" i="1"/>
  <c r="E155" i="1"/>
  <c r="AJ154" i="1"/>
  <c r="E154" i="1"/>
  <c r="AJ153" i="1"/>
  <c r="E153" i="1"/>
  <c r="AJ152" i="1"/>
  <c r="E152" i="1"/>
  <c r="AJ151" i="1"/>
  <c r="E151" i="1"/>
  <c r="AJ150" i="1"/>
  <c r="AJ149" i="1"/>
  <c r="E149" i="1"/>
  <c r="AJ148" i="1"/>
  <c r="E148" i="1"/>
  <c r="AJ147" i="1"/>
  <c r="E147" i="1"/>
  <c r="AJ146" i="1"/>
  <c r="E146" i="1"/>
  <c r="AJ145" i="1"/>
  <c r="E145" i="1"/>
  <c r="AJ144" i="1"/>
  <c r="E144" i="1"/>
  <c r="AJ143" i="1"/>
  <c r="E143" i="1"/>
  <c r="AJ142" i="1"/>
  <c r="E142" i="1"/>
  <c r="AJ141" i="1"/>
  <c r="E141" i="1"/>
  <c r="AJ140" i="1"/>
  <c r="E140" i="1"/>
  <c r="AJ139" i="1"/>
  <c r="E139" i="1"/>
  <c r="AJ138" i="1"/>
  <c r="E138" i="1"/>
  <c r="AJ137" i="1"/>
  <c r="E137" i="1"/>
  <c r="AJ136" i="1"/>
  <c r="E136" i="1"/>
  <c r="AJ135" i="1"/>
  <c r="E135" i="1"/>
  <c r="AJ134" i="1"/>
  <c r="E134" i="1"/>
  <c r="AJ133" i="1"/>
  <c r="AJ132" i="1"/>
  <c r="E132" i="1"/>
  <c r="AJ131" i="1"/>
  <c r="E131" i="1"/>
  <c r="AJ130" i="1"/>
  <c r="AJ129" i="1"/>
  <c r="E129" i="1"/>
  <c r="AJ128" i="1"/>
  <c r="E128" i="1"/>
  <c r="AJ127" i="1"/>
  <c r="E127" i="1"/>
  <c r="AJ126" i="1"/>
  <c r="E126" i="1"/>
  <c r="AJ125" i="1"/>
  <c r="E125" i="1"/>
  <c r="AJ124" i="1"/>
  <c r="E124" i="1"/>
  <c r="AJ123" i="1"/>
  <c r="E123" i="1"/>
  <c r="AJ122" i="1"/>
  <c r="E122" i="1"/>
  <c r="AJ121" i="1"/>
  <c r="E121" i="1"/>
  <c r="AJ120" i="1"/>
  <c r="E120" i="1"/>
  <c r="AJ119" i="1"/>
  <c r="E119" i="1"/>
  <c r="AJ118" i="1"/>
  <c r="E118" i="1"/>
  <c r="AJ117" i="1"/>
  <c r="E117" i="1"/>
  <c r="AJ116" i="1"/>
  <c r="E116" i="1"/>
  <c r="AJ115" i="1"/>
  <c r="E115" i="1"/>
  <c r="AJ114" i="1"/>
  <c r="E114" i="1"/>
  <c r="AJ113" i="1"/>
  <c r="E113" i="1"/>
  <c r="AJ112" i="1"/>
  <c r="E112" i="1"/>
  <c r="AJ111" i="1"/>
  <c r="E111" i="1"/>
  <c r="AJ110" i="1"/>
  <c r="E110" i="1"/>
  <c r="AJ109" i="1"/>
  <c r="E109" i="1"/>
  <c r="AJ108" i="1"/>
  <c r="E108" i="1"/>
  <c r="AJ107" i="1"/>
  <c r="E107" i="1"/>
  <c r="AJ106" i="1"/>
  <c r="E106" i="1"/>
  <c r="AJ105" i="1"/>
  <c r="E105" i="1"/>
  <c r="AJ104" i="1"/>
  <c r="E104" i="1"/>
  <c r="AJ103" i="1"/>
  <c r="E103" i="1"/>
  <c r="AJ102" i="1"/>
  <c r="E102" i="1"/>
  <c r="AJ101" i="1"/>
  <c r="E101" i="1"/>
  <c r="AJ100" i="1"/>
  <c r="E100" i="1"/>
  <c r="AJ99" i="1"/>
  <c r="E99" i="1"/>
  <c r="AJ98" i="1"/>
  <c r="E98" i="1"/>
  <c r="AJ97" i="1"/>
  <c r="E97" i="1"/>
  <c r="AJ96" i="1"/>
  <c r="E96" i="1"/>
  <c r="AJ95" i="1"/>
  <c r="E95" i="1"/>
  <c r="AJ94" i="1"/>
  <c r="E94" i="1"/>
  <c r="AJ93" i="1"/>
  <c r="E93" i="1"/>
  <c r="AJ92" i="1"/>
  <c r="E92" i="1"/>
  <c r="AJ91" i="1"/>
  <c r="E91" i="1"/>
  <c r="AJ90" i="1"/>
  <c r="E90" i="1"/>
  <c r="AJ89" i="1"/>
  <c r="E89" i="1"/>
  <c r="AJ88" i="1"/>
  <c r="E88" i="1"/>
  <c r="AJ87" i="1"/>
  <c r="E87" i="1"/>
  <c r="AJ86" i="1"/>
  <c r="E86" i="1"/>
  <c r="AJ85" i="1"/>
  <c r="E85" i="1"/>
  <c r="AJ84" i="1"/>
  <c r="E84" i="1"/>
  <c r="AJ83" i="1"/>
  <c r="E83" i="1"/>
  <c r="AJ82" i="1"/>
  <c r="E82" i="1"/>
  <c r="AJ81" i="1"/>
  <c r="E81" i="1"/>
  <c r="AJ80" i="1"/>
  <c r="E80" i="1"/>
  <c r="AJ79" i="1"/>
  <c r="E79" i="1"/>
  <c r="AJ78" i="1"/>
  <c r="E78" i="1"/>
  <c r="AJ77" i="1"/>
  <c r="E77" i="1"/>
  <c r="AJ76" i="1"/>
  <c r="E76" i="1"/>
  <c r="AJ75" i="1"/>
  <c r="E75" i="1"/>
  <c r="AJ74" i="1"/>
  <c r="E74" i="1"/>
  <c r="AJ73" i="1"/>
  <c r="E73" i="1"/>
  <c r="AJ72" i="1"/>
  <c r="E72" i="1"/>
  <c r="AJ71" i="1"/>
  <c r="E71" i="1"/>
  <c r="AJ70" i="1"/>
  <c r="E70" i="1"/>
  <c r="AJ69" i="1"/>
  <c r="E69" i="1"/>
  <c r="AJ68" i="1"/>
  <c r="E68" i="1"/>
  <c r="AJ67" i="1"/>
  <c r="E67" i="1"/>
  <c r="AJ66" i="1"/>
  <c r="E66" i="1"/>
  <c r="AJ65" i="1"/>
  <c r="E65" i="1"/>
  <c r="AJ64" i="1"/>
  <c r="E64" i="1"/>
  <c r="AJ63" i="1"/>
  <c r="E63" i="1"/>
  <c r="AJ62" i="1"/>
  <c r="E62" i="1"/>
  <c r="AJ61" i="1"/>
  <c r="E61" i="1"/>
  <c r="AJ60" i="1"/>
  <c r="E60" i="1"/>
  <c r="AJ59" i="1"/>
  <c r="E59" i="1"/>
  <c r="AJ58" i="1"/>
  <c r="E58" i="1"/>
  <c r="AJ57" i="1"/>
  <c r="E57" i="1"/>
  <c r="AJ56" i="1"/>
  <c r="E56" i="1"/>
  <c r="AJ55" i="1"/>
  <c r="E55" i="1"/>
  <c r="AJ54" i="1"/>
  <c r="E54" i="1"/>
  <c r="AJ53" i="1"/>
  <c r="E53" i="1"/>
  <c r="AJ52" i="1"/>
  <c r="E52" i="1"/>
  <c r="AJ51" i="1"/>
  <c r="E51" i="1"/>
  <c r="AJ50" i="1"/>
  <c r="E50" i="1"/>
  <c r="AJ49" i="1"/>
  <c r="E49" i="1"/>
  <c r="AJ48" i="1"/>
  <c r="E48" i="1"/>
  <c r="AJ47" i="1"/>
  <c r="E47" i="1"/>
  <c r="AJ46" i="1"/>
  <c r="E46" i="1"/>
  <c r="AJ45" i="1"/>
  <c r="E45" i="1"/>
  <c r="AJ44" i="1"/>
  <c r="E44" i="1"/>
  <c r="AJ43" i="1"/>
  <c r="E43" i="1"/>
  <c r="AJ42" i="1"/>
  <c r="E42" i="1"/>
  <c r="AJ41" i="1"/>
  <c r="E41" i="1"/>
  <c r="AJ40" i="1"/>
  <c r="E40" i="1"/>
  <c r="AJ39" i="1"/>
  <c r="E39" i="1"/>
  <c r="AJ38" i="1"/>
  <c r="AJ37" i="1"/>
  <c r="AJ36" i="1"/>
  <c r="AJ35" i="1"/>
  <c r="AJ34" i="1"/>
  <c r="AJ33" i="1"/>
  <c r="AI33" i="1"/>
  <c r="AJ32" i="1"/>
  <c r="E32" i="1"/>
  <c r="AJ31" i="1"/>
  <c r="E31" i="1"/>
  <c r="AJ30" i="1"/>
  <c r="E30" i="1"/>
  <c r="AJ29" i="1"/>
  <c r="E29" i="1"/>
  <c r="AJ28" i="1"/>
  <c r="E28" i="1"/>
  <c r="AJ27" i="1"/>
  <c r="E27" i="1"/>
  <c r="AJ26" i="1"/>
  <c r="E26" i="1"/>
  <c r="AJ25" i="1"/>
  <c r="E25" i="1"/>
  <c r="AJ24" i="1"/>
  <c r="E24" i="1"/>
  <c r="AJ23" i="1"/>
  <c r="E23" i="1"/>
  <c r="AJ22" i="1"/>
  <c r="E22" i="1"/>
  <c r="AJ21" i="1"/>
  <c r="E21" i="1"/>
  <c r="AJ20" i="1"/>
  <c r="E20" i="1"/>
  <c r="AJ19" i="1"/>
  <c r="E19" i="1"/>
  <c r="AJ18" i="1"/>
  <c r="E18" i="1"/>
  <c r="AJ17" i="1"/>
  <c r="E17" i="1"/>
  <c r="AJ16" i="1"/>
  <c r="E16" i="1"/>
  <c r="AJ15" i="1"/>
  <c r="E15" i="1"/>
  <c r="AJ14" i="1"/>
  <c r="E14" i="1"/>
  <c r="AJ13" i="1"/>
  <c r="AJ12" i="1"/>
  <c r="AJ11" i="1"/>
  <c r="AJ10" i="1"/>
  <c r="E10" i="1"/>
  <c r="AJ9" i="1"/>
  <c r="E9" i="1"/>
  <c r="AJ8" i="1"/>
  <c r="E8" i="1"/>
  <c r="AJ7" i="1"/>
  <c r="E7" i="1"/>
  <c r="AJ6" i="1"/>
  <c r="E6" i="1"/>
  <c r="AJ5" i="1"/>
  <c r="E5" i="1"/>
  <c r="AJ4" i="1"/>
  <c r="E4" i="1"/>
  <c r="AJ3" i="1"/>
  <c r="E3" i="1"/>
  <c r="AJ2" i="1"/>
  <c r="E4" i="6" l="1"/>
  <c r="B6" i="6"/>
  <c r="G7" i="6"/>
  <c r="G4" i="6"/>
  <c r="C6" i="6"/>
  <c r="F4" i="6"/>
  <c r="D6" i="6"/>
  <c r="E6" i="6"/>
  <c r="B3" i="6"/>
  <c r="F6" i="6"/>
  <c r="B8" i="6"/>
  <c r="C3" i="6"/>
  <c r="G6" i="6"/>
  <c r="C8" i="6"/>
  <c r="D3" i="6"/>
  <c r="D8" i="6"/>
  <c r="E3" i="6"/>
  <c r="E8" i="6"/>
  <c r="F3" i="6"/>
  <c r="B5" i="6"/>
  <c r="F8" i="6"/>
  <c r="G3" i="6"/>
  <c r="C5" i="6"/>
  <c r="G8" i="6"/>
  <c r="D5" i="6"/>
  <c r="E5" i="6"/>
  <c r="F5" i="6"/>
  <c r="B7" i="6"/>
  <c r="G5" i="6"/>
  <c r="C7" i="6"/>
  <c r="D7" i="6"/>
  <c r="E7" i="6"/>
  <c r="B4" i="6"/>
  <c r="F7" i="6"/>
  <c r="C4" i="6"/>
  <c r="D4" i="6"/>
  <c r="E9" i="6" l="1"/>
  <c r="E22" i="6" s="1"/>
  <c r="G9" i="6"/>
  <c r="G22" i="6" s="1"/>
  <c r="F9" i="6"/>
  <c r="F22" i="6" s="1"/>
  <c r="D9" i="6"/>
  <c r="D22" i="6" s="1"/>
  <c r="C9" i="6"/>
  <c r="C22" i="6" s="1"/>
  <c r="K2" i="6"/>
  <c r="J2" i="6"/>
  <c r="B14" i="6"/>
  <c r="B9" i="6"/>
  <c r="B22" i="6" s="1"/>
  <c r="B21" i="6"/>
  <c r="B23" i="6" s="1"/>
  <c r="L2" i="6"/>
  <c r="E14" i="6"/>
  <c r="L5" i="6"/>
  <c r="K5" i="6"/>
  <c r="J5" i="6"/>
  <c r="E21" i="6"/>
  <c r="C14" i="6"/>
  <c r="L3" i="6"/>
  <c r="K3" i="6"/>
  <c r="J3" i="6"/>
  <c r="C21" i="6"/>
  <c r="C23" i="6" s="1"/>
  <c r="F14" i="6"/>
  <c r="L6" i="6"/>
  <c r="F21" i="6"/>
  <c r="F23" i="6" s="1"/>
  <c r="K6" i="6"/>
  <c r="J6" i="6"/>
  <c r="D14" i="6"/>
  <c r="D21" i="6"/>
  <c r="D23" i="6" s="1"/>
  <c r="L4" i="6"/>
  <c r="K4" i="6"/>
  <c r="J4" i="6"/>
  <c r="L7" i="6"/>
  <c r="K7" i="6"/>
  <c r="J7" i="6"/>
  <c r="G21" i="6"/>
  <c r="G23" i="6" s="1"/>
  <c r="G14" i="6"/>
  <c r="E23" i="6" l="1"/>
  <c r="N7" i="6"/>
  <c r="M7" i="6"/>
  <c r="O7" i="6" s="1"/>
  <c r="N4" i="6"/>
  <c r="M4" i="6"/>
  <c r="B16" i="6"/>
  <c r="N2" i="6"/>
  <c r="M2" i="6"/>
  <c r="O2" i="6" s="1"/>
  <c r="N6" i="6"/>
  <c r="M6" i="6"/>
  <c r="O6" i="6" s="1"/>
  <c r="N3" i="6"/>
  <c r="M3" i="6"/>
  <c r="N5" i="6"/>
  <c r="M5" i="6"/>
  <c r="O5" i="6" l="1"/>
  <c r="O3" i="6"/>
  <c r="O4" i="6"/>
</calcChain>
</file>

<file path=xl/sharedStrings.xml><?xml version="1.0" encoding="utf-8"?>
<sst xmlns="http://schemas.openxmlformats.org/spreadsheetml/2006/main" count="72691" uniqueCount="14606">
  <si>
    <t>IVCE_DTL_UID</t>
  </si>
  <si>
    <t>IVCE_HDR_ID</t>
  </si>
  <si>
    <t>CMPY_DVSN_NUM</t>
  </si>
  <si>
    <t>IVCE_NUM</t>
  </si>
  <si>
    <t>Vender Lookup</t>
  </si>
  <si>
    <t>VNDR_ID</t>
  </si>
  <si>
    <t>IVCE_LNE_NUM</t>
  </si>
  <si>
    <t>ITM_LDSC</t>
  </si>
  <si>
    <t>ITM_QTY</t>
  </si>
  <si>
    <t>ITM_UOM_CD</t>
  </si>
  <si>
    <t>ITM_PRC_CD</t>
  </si>
  <si>
    <t>ITM_UNT_CST_AMT</t>
  </si>
  <si>
    <t>MFR_NM</t>
  </si>
  <si>
    <t>MFR_PRT_NUM</t>
  </si>
  <si>
    <t>VNDR_PRT_NUM</t>
  </si>
  <si>
    <t>AKS_PRT_NUM</t>
  </si>
  <si>
    <t>UPC_CD</t>
  </si>
  <si>
    <t>XTNDD_CST_AMT</t>
  </si>
  <si>
    <t>REC_UPDD_DTTM</t>
  </si>
  <si>
    <t>REC_UPDD_BY_ID</t>
  </si>
  <si>
    <t>REC_CRTD_DTTM</t>
  </si>
  <si>
    <t>REC_CRTD_BY_ID</t>
  </si>
  <si>
    <t>PRCH_ORDR_DTL_UID</t>
  </si>
  <si>
    <t>PRCH_ORDR_LNE_NUM</t>
  </si>
  <si>
    <t>LNE_ITM_STAT_CD</t>
  </si>
  <si>
    <t>CVRTD_CTRT_PRC_AMT</t>
  </si>
  <si>
    <t>CVRTD_PRCH_ORDR_PRC_AMT</t>
  </si>
  <si>
    <t>CTRT_ID</t>
  </si>
  <si>
    <t>CLN_MFR_NM</t>
  </si>
  <si>
    <t>CLN_MFR_AI_NM</t>
  </si>
  <si>
    <t>IVCE_LNE_STAT</t>
  </si>
  <si>
    <t>UNSPSC_CD</t>
  </si>
  <si>
    <t>WEBSITE Link</t>
  </si>
  <si>
    <t xml:space="preserve">AI Consideration? </t>
  </si>
  <si>
    <t>CLASSIFICATION</t>
  </si>
  <si>
    <t>Notes</t>
  </si>
  <si>
    <t>NULL</t>
  </si>
  <si>
    <t>6082907-0018</t>
  </si>
  <si>
    <t>YALE GP050VX 5,000# WAREHOUSE FORKLIFT</t>
  </si>
  <si>
    <t>E</t>
  </si>
  <si>
    <t>YALE</t>
  </si>
  <si>
    <t>GP050VX</t>
  </si>
  <si>
    <t>PA_SRDC</t>
  </si>
  <si>
    <t>PAUSER</t>
  </si>
  <si>
    <t>RENTAL - UNDEFINED</t>
  </si>
  <si>
    <t>AI</t>
  </si>
  <si>
    <t>-</t>
  </si>
  <si>
    <t>https://www.crescorent.com/equipment-rentals/5000-warehouse-forklift/</t>
  </si>
  <si>
    <t>MATERIAL</t>
  </si>
  <si>
    <t>UNDEFINED</t>
  </si>
  <si>
    <t>X7 COOPER CROUSE-HINDS DIVISION CHICO CHICO X FIBER 1 LB
AK10289128</t>
  </si>
  <si>
    <t>CROUSE-HINDS</t>
  </si>
  <si>
    <t>CHICO X7</t>
  </si>
  <si>
    <t>AK10289128</t>
  </si>
  <si>
    <t>201,0,0</t>
  </si>
  <si>
    <t>EATON DISTRIBUTION EQUIP</t>
  </si>
  <si>
    <t>https://www.graybar.com/chico174-x-fiber-1-lb-box/p/88069549</t>
  </si>
  <si>
    <t>X CLOSE GENERIC VENDOR-TUBPA 3/4 3/4 X CLOSE-GALVANIZED CONDUIT NIPPLE</t>
  </si>
  <si>
    <t>C</t>
  </si>
  <si>
    <t>GENERIC CONDUIT/CONDUIT FITTINGS</t>
  </si>
  <si>
    <t>3/4 X CLOSE</t>
  </si>
  <si>
    <t>AK10432182</t>
  </si>
  <si>
    <t>https://www.graybar.com/conduit-nipple-rigid-imc-galvanized-steel-3-4-x-close/p/88273326</t>
  </si>
  <si>
    <t>S142066793.001</t>
  </si>
  <si>
    <t>WS LMRC-211 770734 DIGITAL V.2 SGLE RELAY RM CONTROLLER ON/OFF 0-10V DIMM</t>
  </si>
  <si>
    <t>EA</t>
  </si>
  <si>
    <t>WATTSTOPPER</t>
  </si>
  <si>
    <t>LMRC-211</t>
  </si>
  <si>
    <t>https://www.rexelusa.com/p/770734/wattstopper/digital-room-controller-dimmer-single/754182929030/lmrc-211</t>
  </si>
  <si>
    <t>LMRC211</t>
  </si>
  <si>
    <t>S104532279.001</t>
  </si>
  <si>
    <t>WRMLD LOT 729287 * Item not returnable without RGA *
(4) WD10W350-60
(8) CP10-S30
(8) WD10W350-ECS</t>
  </si>
  <si>
    <t xml:space="preserve">WIREMOLD </t>
  </si>
  <si>
    <t>LOT</t>
  </si>
  <si>
    <t>No</t>
  </si>
  <si>
    <t>S4741526.001</t>
  </si>
  <si>
    <t>Wright 311 10PC Hex Bit Socket Set with 3/8 Drive Sizes 1/8 5/32 3/16 7/32 1/4 5/16 &amp; 3/8, and 1/2 Drive Sizes 1/2 9/16 5/8 On Rail w/ 10 Clips</t>
  </si>
  <si>
    <t>WRIGHT TOOL</t>
  </si>
  <si>
    <t>https://www.zoro.com/wright-tool-38-drive-hex-bit-socket-set-sae-10-pcs-311/i/G2133618/?utm_source=google&amp;utm_medium=surfaces&amp;utm_campaign=shopping%20feed&amp;utm_content=free%20google%20shopping%20clicks&amp;campaignid=21528295865&amp;productid=G2133618&amp;v=&amp;gad_source=1&amp;gclid=EAIaIQobChMIo_uPm_rJjAMVkjEIBR0D7R-eEAQYASABEgLil_D_BwE&amp;gclsrc=aw.ds</t>
  </si>
  <si>
    <t>311</t>
  </si>
  <si>
    <t>WIREMOLD CO SGC2-RT SINGLE GANG COMM PLATE ORTRONICS</t>
  </si>
  <si>
    <t>SGC2-RT</t>
  </si>
  <si>
    <t>WIREMOLD</t>
  </si>
  <si>
    <t>https://www.graybar.com/saf2-1-2-series-communication-plate/p/22044847?pcode=22044847</t>
  </si>
  <si>
    <t>WIREMOLD CO SGC2-ACT SINGLE GANG COMM PLT ACTIVATE</t>
  </si>
  <si>
    <t>SGC2-ACT</t>
  </si>
  <si>
    <t>https://www.graybar.com/saf2-1-2-series-communication-plate-1-gang/p/22044849</t>
  </si>
  <si>
    <t>WIREMOLD CO NP800C-10-2B NP800 ANOD POLE 10FT.2IN.L WBOX END</t>
  </si>
  <si>
    <t>NP800C-10-2B</t>
  </si>
  <si>
    <t>https://www.graybar.com/power-pole-aluminum-np800-tele-power-10-ft-2-in/p/25872612?pcode=25872612</t>
  </si>
  <si>
    <t>27MAR2025-109766</t>
  </si>
  <si>
    <t>WS (Winter Service Charge - Nov 1 - Mar 31)</t>
  </si>
  <si>
    <t>FEE</t>
  </si>
  <si>
    <t>25MAR2025-109577</t>
  </si>
  <si>
    <t>26MAR2025-109682</t>
  </si>
  <si>
    <t>S013772528.001</t>
  </si>
  <si>
    <t>WIRE-LINE  12550 1/2 STAPLE 500/BAG</t>
  </si>
  <si>
    <t>m</t>
  </si>
  <si>
    <t>M</t>
  </si>
  <si>
    <t>WIRE-LINE</t>
  </si>
  <si>
    <t>https://www.arcasupply.com/e27-7303/?srsltid=AfmBOor6FL2JUJCWR6beBKVWtuMh4c-5BwEaSyXlOWdR0cQ1Zajc6J8Q</t>
  </si>
  <si>
    <t>I can't find this item</t>
  </si>
  <si>
    <t>LH DOTTIE</t>
  </si>
  <si>
    <t>S6404142.001</t>
  </si>
  <si>
    <t>WIRE THHN4-GRY-STR-CU CUT</t>
  </si>
  <si>
    <t>GENERIC WIRE</t>
  </si>
  <si>
    <t>THHN-4-STR19-GRY-CU</t>
  </si>
  <si>
    <t>https://www.edgesgroup.com/buy/product/wire-thhn4-gry-str-cu-cut/1793558</t>
  </si>
  <si>
    <t>No specified Wire manufcaturer</t>
  </si>
  <si>
    <t>S103407780.001</t>
  </si>
  <si>
    <t>WIRE BARE-SD-6-SOL-CU-5000MSTR Cuts: 5 @ 1000 ft</t>
  </si>
  <si>
    <t>BARE-CU-SD-6-SOL-CUT REEL</t>
  </si>
  <si>
    <t>https://www.graybar.com/bare-copper-wire-cut-reel-copper-solid-6-awg/p/22061327</t>
  </si>
  <si>
    <t>S4743676.001</t>
  </si>
  <si>
    <t>Wire 8 AWG Yellow THHN Stranded 500 Foot Reel 600 Volt Copper Wire</t>
  </si>
  <si>
    <t>THHN-8-STR19-YEL-CU-500S/R</t>
  </si>
  <si>
    <t>AK10439071</t>
  </si>
  <si>
    <t>https://www.frostelectric.com/buy/product/wire-8/625880?text=Wire+8+AWG+Yellow+THHN+Stranded+500+Foot+Reel+600+Volt+Copper+Wire</t>
  </si>
  <si>
    <t>Wire 8 AWG Orange THHN Stranded 500 Foot Reel 600 Volt Copper Wire</t>
  </si>
  <si>
    <t>THHN-8-STR19-ORN-CU-500S/R</t>
  </si>
  <si>
    <t>AK10439058</t>
  </si>
  <si>
    <t>https://www.frostelectric.com/buy/product/wire-8/625872?text=Wire+8+AWG+Orange+THHN+Stranded+500+Foot+Reel+600+Volt+Copper+Wire</t>
  </si>
  <si>
    <t>Wire 8 AWG Brown THHN Stranded 500 Foot Reel 600 Volt Copper Wire</t>
  </si>
  <si>
    <t>THHN-8-STR19-BRN-CU-500S/R</t>
  </si>
  <si>
    <t>AK10439049</t>
  </si>
  <si>
    <t>https://www.frostelectric.com/buy/product/wire-8/369661?text=Wire+8+AWG+Brown+THHN+Stranded+500+Foot+Reel+600+Volt+Copper+Wire</t>
  </si>
  <si>
    <t>S4742832.001</t>
  </si>
  <si>
    <t>Wire 12 AWG White THHN Stranded 500 Foot Reel 600 Volt Copper Wire</t>
  </si>
  <si>
    <t>THHN-12-STR19-WHT-CU-500S/R</t>
  </si>
  <si>
    <t>https://www.frostelectric.com/buy/product/wire-12/12001?text=Wire+12+AWG+White+THHN+Stranded+500+Foot+Reel+600+Volt+Copper+Wire</t>
  </si>
  <si>
    <t>S4741948.001</t>
  </si>
  <si>
    <t>AK10438370</t>
  </si>
  <si>
    <t>Wire 12 AWG Green THHN Stranded 500 Foot Reel 600 Volt Copper Wire</t>
  </si>
  <si>
    <t>THHN-12-STR19-GRN-CU-500S/R</t>
  </si>
  <si>
    <t>https://www.frostelectric.com/buy/product/wire-12/11990?text=Wire+12+AWG+Green+THHN+Stranded+500+Foot+Reel+600+Volt+Copper+Wire</t>
  </si>
  <si>
    <t>AK10438354</t>
  </si>
  <si>
    <t>Wire 12 AWG Blue THHN Stranded 500 Foot Reel 600 Volt Copper Wire</t>
  </si>
  <si>
    <t>THHN-12-STR19-BLU-CU-500S/R</t>
  </si>
  <si>
    <t>AK10438350</t>
  </si>
  <si>
    <t>https://www.frostelectric.com/buy/product/wire-12/11986?text=Wire+12+AWG+Blue+THHN+Stranded+500+Foot+Reel+600+Volt+Copper+Wire</t>
  </si>
  <si>
    <t>Wire 12 AWG Black THHN Stranded 500 Foot Reel 600 Volt Copper Wire</t>
  </si>
  <si>
    <t>THHN-12-STR19-BLK-CU-500S/R</t>
  </si>
  <si>
    <t>AK10438348</t>
  </si>
  <si>
    <t>https://www.frostelectric.com/buy/product/wire-12/11984?text=Wire+12+AWG+Black+THHN+Stranded+500+Foot+Reel+600+Volt+Copper+Wire</t>
  </si>
  <si>
    <t>Wire 10 AWG Green THHN Stranded 500 Foot Reel 600 Volt Copper Wire</t>
  </si>
  <si>
    <t>THHN-10-STR19-GRN-CU-500S/R</t>
  </si>
  <si>
    <t>AK10438157</t>
  </si>
  <si>
    <t>https://www.frostelectric.com/buy/product/wire-10/11950?text=Wire+10+AWG+Green+THHN+Stranded+500+Foot+Reel+600+Volt+Copper+Wire</t>
  </si>
  <si>
    <t>S4743296.001</t>
  </si>
  <si>
    <t>S4743353.001</t>
  </si>
  <si>
    <t>Wire 10 AWG Blue THHN Stranded 500 Foot Reel 600 Volt Copper Wire</t>
  </si>
  <si>
    <t>THHN-10-STR19-BLU-CU-500S/R</t>
  </si>
  <si>
    <t>AK10438148</t>
  </si>
  <si>
    <t>https://www.frostelectric.com/buy/product/wire-10/11946?text=Wire+10+AWG+Blue+THHN+Stranded+500+Foot+Reel+600+Volt+Copper+Wire</t>
  </si>
  <si>
    <t>S142052017.001</t>
  </si>
  <si>
    <t>WIR FPBTCBK 234591 FLOORPORT FLANGED BLANK TOP BK</t>
  </si>
  <si>
    <t>FPBTCBK</t>
  </si>
  <si>
    <t>AK10565407</t>
  </si>
  <si>
    <t>0,0,0</t>
  </si>
  <si>
    <t>https://www.rexelusa.com/p/234591/wiremold/blank-flanged-cover-assembly-black-die-cast-aluminum/786776152012/fpbtcbk</t>
  </si>
  <si>
    <t>WINTER SERVICE CHARGE</t>
  </si>
  <si>
    <t>Yard</t>
  </si>
  <si>
    <t>WINTER SERVICE</t>
  </si>
  <si>
    <t>YQ/ + YDC</t>
  </si>
  <si>
    <t>10441</t>
  </si>
  <si>
    <t>LABOR</t>
  </si>
  <si>
    <t>S4742551.002</t>
  </si>
  <si>
    <t>WIEGMANN SCF1010 FLUSH SCREW COVER ONLY PAINTED N1</t>
  </si>
  <si>
    <t>WIEGMANN</t>
  </si>
  <si>
    <t>SCF1010</t>
  </si>
  <si>
    <t>https://www.gordonelectricsupply.com/p/Wiegmann-Scf1010-Nm1-Flush-Cover-F-Sc-Bx/5598417?srsltid=AfmBOopMbRU8j_p2qB4ADUlZKRPJIelbFkNwfj0nAwlofMtU0rnNdVtk</t>
  </si>
  <si>
    <t>S009000673.002</t>
  </si>
  <si>
    <t>WIEG SC121204NK SCPB 12X12X4 NO KO</t>
  </si>
  <si>
    <t>SC121204NK</t>
  </si>
  <si>
    <t>AK10519466</t>
  </si>
  <si>
    <t>https://www.gordonelectricsupply.com/p/Wiegmann-Sc121204Nk-Nema1-Screw-Cover-Box-No-Ko/5597206?srsltid=AfmBOoqo76wvggJp1fnuGjEo0zcawRubQuW4LDgIpJrMUGxLPT1JgIwW</t>
  </si>
  <si>
    <t>S008997171.002</t>
  </si>
  <si>
    <t>WIEG SC080804NK SCPB 8X8X4 NO KO</t>
  </si>
  <si>
    <t>SC080804NK</t>
  </si>
  <si>
    <t>AK10519457</t>
  </si>
  <si>
    <t>https://www.gordonelectricsupply.com/p/Wiegmann-Sc080804Nk-Nema1-Screw-Cover-Box-No-Ko/5599503?srsltid=AfmBOoofxW6318sfqi1SpW-rzl2lWGKKM_DoUEaNJZf4338TUNyhRUJa</t>
  </si>
  <si>
    <t>S008999664.005</t>
  </si>
  <si>
    <t>WIEG SC060604NK SCPB 6X6X4 NO KO</t>
  </si>
  <si>
    <t>SC060604NK</t>
  </si>
  <si>
    <t>AK10519452</t>
  </si>
  <si>
    <t>https://www.gordonelectricsupply.com/p/Wiegmann-Sc060604Nk-Nema1-Screw-Cover-Box-No-Ko/5603460?srsltid=AfmBOoqN8HPLxcZYFyKtXn0E5E3qH-wBXQpIRxull33VZuzi8oFLaDxB</t>
  </si>
  <si>
    <t>WIEG HS882NK N1 WIREWAY 8X8X2FT NO KO</t>
  </si>
  <si>
    <t>HS882NK</t>
  </si>
  <si>
    <t>https://www.gordonelectricsupply.com/p/Wiegmann-Hs882Nk-Nm1-Hng-Sc-Wwy-No-Ko/5751081?srsltid=AfmBOooDtBSoghUAlQ2t50C6iazkLKz-b1dxs65rRl5ZfAekzzACFbIc</t>
  </si>
  <si>
    <t>WIEG E0808NK N1 WIREWAY ENDCAP 8IN NO KO</t>
  </si>
  <si>
    <t>E0808NK</t>
  </si>
  <si>
    <t>AK10519193</t>
  </si>
  <si>
    <t>https://www.gordonelectricsupply.com/p/Wiegmann-E0808Nk-Nk-N18X8-Cap-End/5750927?srsltid=AfmBOopaoXkdkZwDpDaowDzImKHI1aWRjyFNmWmJLubZAiQIZpPqxKsK</t>
  </si>
  <si>
    <t>S009000748.002</t>
  </si>
  <si>
    <t xml:space="preserve">WIC. THHN 6 STR GRN MR </t>
  </si>
  <si>
    <t>THHN 6 STR GRN MR</t>
  </si>
  <si>
    <t>AK10438977</t>
  </si>
  <si>
    <t>https://www.vikingelectric.com/product/detail/66176/thhn-copper-thhn-6-str-grn-mr</t>
  </si>
  <si>
    <t>S008998485.001</t>
  </si>
  <si>
    <t xml:space="preserve">WIC. THHN 3/0 STR YEL MR </t>
  </si>
  <si>
    <t>THHN 3/0 STR YEL MR</t>
  </si>
  <si>
    <t>https://www.vikingelectric.com/product/detail/66137/thhn-copper-thhn-3-0-str-yel-mr</t>
  </si>
  <si>
    <t xml:space="preserve">WIC. THHN 3/0 STR ORG MR </t>
  </si>
  <si>
    <t>THHN 3/0 STR ORG MR</t>
  </si>
  <si>
    <t>https://www.vikingelectric.com/product/detail/66134/thhn-copper-thhn-3-0-str-org-mr</t>
  </si>
  <si>
    <t xml:space="preserve">WIC. THHN 3/0 STR BRN MR </t>
  </si>
  <si>
    <t>THHN 3/0 STR BRN MR</t>
  </si>
  <si>
    <t>https://www.vikingelectric.com/product/detail/66132/thhn-copper-thhn-3-0-str-brn-mr</t>
  </si>
  <si>
    <t>S058019923.002</t>
  </si>
  <si>
    <t xml:space="preserve">WIC. THHN 3/0 STR BLK MR </t>
  </si>
  <si>
    <t>WIC. THHN 3/0 STR BLK MR</t>
  </si>
  <si>
    <t>201,0</t>
  </si>
  <si>
    <t>https://www.cooper-electric.com/product/detail/30483/thhn-copper-wic-thhn-3-0-str-blk-mr</t>
  </si>
  <si>
    <t xml:space="preserve">WIC. THHN 1 STR WHT MR </t>
  </si>
  <si>
    <t>THHN 1 STR WHT MR</t>
  </si>
  <si>
    <t>https://www.vikingelectric.com/product/detail/80947/thhn-copper-thhn-1-str-wht-mr</t>
  </si>
  <si>
    <t xml:space="preserve">WIC. THHN 1 STR RED MR </t>
  </si>
  <si>
    <t>THHN 1 STR RED MR</t>
  </si>
  <si>
    <t>https://www.vikingelectric.com/product/detail/80946/thhn-copper-thhn-1-str-red-mr</t>
  </si>
  <si>
    <t xml:space="preserve">WIC. THHN 1 STR BLU MR </t>
  </si>
  <si>
    <t>THHN 1 STR BLU MR</t>
  </si>
  <si>
    <t>https://www.vikingelectric.com/product/detail/80934/thhn-copper-thhn-1-str-blu-mr</t>
  </si>
  <si>
    <t xml:space="preserve">WIC. THHN 1 STR BLK MR </t>
  </si>
  <si>
    <t>THHN 1 STR BLK MR</t>
  </si>
  <si>
    <t>AK10438561</t>
  </si>
  <si>
    <t>https://www.vikingelectric.com/product/detail/66087/thhn-copper-thhn-1-str-blk-mr</t>
  </si>
  <si>
    <t>S009000143.001</t>
  </si>
  <si>
    <t>WIC. MCHVA 12/2 STR BRN GRY 250C HV ALU ARM BRN GRY GRN</t>
  </si>
  <si>
    <t>MCHVA 12/2 STR BRN GRY 250C</t>
  </si>
  <si>
    <t>https://www.vikingelectric.com/product/detail/65955/miscellaneous-mc-cable-mchva-12-2-str-brn-gry-250c</t>
  </si>
  <si>
    <t>S007852512.001</t>
  </si>
  <si>
    <t>WIC. MCA 12/2 STR HV 16/2 250C ALU ARM BRN GRY GRN
LV PUR PNK</t>
  </si>
  <si>
    <t>WIC MCA 12/2 STR HV 16/2 250C</t>
  </si>
  <si>
    <t>https://www.1sourcedist.com/product/detail/5556434/mccable-wic-mca-12-2-str-hv-16-2-250c</t>
  </si>
  <si>
    <t>S007852002.001</t>
  </si>
  <si>
    <t>WIC. MCA 12/2 SOL HV 16/2 250C ALU ARM BRN GRY GRN / LV PUR PNK</t>
  </si>
  <si>
    <t>MCA</t>
  </si>
  <si>
    <t>https://usa.databasesets.com/unspsc/commodity/26121614</t>
  </si>
  <si>
    <t>S007844443.001</t>
  </si>
  <si>
    <t>WIC. HCFAP
5858-42-00 12/2 STR 250C BLK WHT GRN W/#10 ALUM BOND ALUM JKT
-
STOCK IN CHINO, CA (PLUS FREIGHT)
- *Procured Item*</t>
  </si>
  <si>
    <t>HCFAP 5858-42-00</t>
  </si>
  <si>
    <t>S013864675.002</t>
  </si>
  <si>
    <t>WIC.  THHN 8 STR GRN MR</t>
  </si>
  <si>
    <t>WIC THHN 8 STR GRN MR</t>
  </si>
  <si>
    <t>https://www.crawfordelectricsupply.com/product/detail/22882/thhn-wire-copper-wic-thhn-8-str-grn-mr</t>
  </si>
  <si>
    <t>WIC.  THHN 6 STR WHT MR</t>
  </si>
  <si>
    <t>WIC THHN 6 STR WHT MR</t>
  </si>
  <si>
    <t>https://www.crawfordelectricsupply.com/product/detail/22881/thhn-wire-copper-wic-thhn-6-str-wht-mr</t>
  </si>
  <si>
    <t>WIC.  THHN 6 STR RED MR</t>
  </si>
  <si>
    <t>WIC THHN 6 STR RED MR</t>
  </si>
  <si>
    <t>https://www.crawfordelectricsupply.com/product/detail/24631/thhn-wire-copper-wic-thhn-6-str-red-mr</t>
  </si>
  <si>
    <t>WIC.  THHN 6 STR BLK MR</t>
  </si>
  <si>
    <t>WIC THHN 6 STR BLK MR</t>
  </si>
  <si>
    <t>https://www.crawfordelectricsupply.com/product/detail/22800/thhn-wire-copper-wic-thhn-6-str-blk-mr</t>
  </si>
  <si>
    <t>WIC.  THHN 2 STR WHT MR</t>
  </si>
  <si>
    <t>WIC THHN 2 STR WHT MR</t>
  </si>
  <si>
    <t>https://www.crawfordelectricsupply.com/product/detail/22763/thhn-wire-copper-wic-thhn-2-str-wht-mr</t>
  </si>
  <si>
    <t>WIC.  THHN 2 STR RED MR</t>
  </si>
  <si>
    <t>WIC THHN 2 STR RED MR</t>
  </si>
  <si>
    <t>https://www.crawfordelectricsupply.com/product/detail/22762/thhn-wire-copper-wic-thhn-2-str-red-mr</t>
  </si>
  <si>
    <t>WIC.  THHN 2 STR BLK MR</t>
  </si>
  <si>
    <t>WIC THHN 2 STR BLK MR</t>
  </si>
  <si>
    <t>https://www.crawfordelectricsupply.com/product/detail/22757/thhn-wire-copper-wic-thhn-2-str-blk-mr</t>
  </si>
  <si>
    <t>S013850074.001</t>
  </si>
  <si>
    <t>WIC MCS 12/2 SOL 250C STL ARM BLK WHT GRN</t>
  </si>
  <si>
    <t>WIC MCS 12/2 SOL 250C</t>
  </si>
  <si>
    <t>980100S5473</t>
  </si>
  <si>
    <t>https://www.crawfordelectricsupply.com/product/detail/22433/mc-cable-copper-wic-mcs-12-2-sol-250c</t>
  </si>
  <si>
    <t>S007853783.001</t>
  </si>
  <si>
    <t>WIC MCA 12/3 STR LV 16/2 250C ALU ARM BLK RED WHT GRN/LV PUR PNK</t>
  </si>
  <si>
    <t>WIC MCA 12/3 STR LV 16/2 250C</t>
  </si>
  <si>
    <t>https://www.1sourcedist.com/product/detail/5556548/mccable-wic-mca-12-3-str-lv-16-2-250c</t>
  </si>
  <si>
    <t>S007853243.001</t>
  </si>
  <si>
    <t>WIC 8 THHN STR YEL CUT REEL Cuts: 1 @ 185 ft</t>
  </si>
  <si>
    <t>THHN-8-YEL-19STR-CU-5O00R</t>
  </si>
  <si>
    <t>https://www.1sourcedist.com/product/detail/4461994/thhncu-thhn-8-yel-19str-cu-5o00r</t>
  </si>
  <si>
    <t>S007851494.001</t>
  </si>
  <si>
    <t>WIC 8 THHN STR WHT CUT REEL Cuts: 1 @ 500 ft</t>
  </si>
  <si>
    <t>8 THHN STR WHT CUT REEL</t>
  </si>
  <si>
    <t xml:space="preserve">WIC 8 THHN STR RED 500R </t>
  </si>
  <si>
    <t>8 THHN STR RED 500R</t>
  </si>
  <si>
    <t>WIC 8 THHN STR ORG CUT REEL Cuts: 1 @ 185 ft</t>
  </si>
  <si>
    <t>THHN-8-ORG-19STR-CU-5000R</t>
  </si>
  <si>
    <t>https://www.1sourcedist.com/product/detail/4082442/thhncu-thhn-8-org-19str-cu-5000r</t>
  </si>
  <si>
    <t>WIC 8 THHN STR BRN CUT REEL Cuts: 1 @ 185 ft</t>
  </si>
  <si>
    <t>THHN-8-BRN-19STR-CU-5000R</t>
  </si>
  <si>
    <t>https://www.1sourcedist.com/product/detail/4461138/thhncu-thhn-8-brn-19str-cu-5000r</t>
  </si>
  <si>
    <t>WIC 8 THHN STR BLK CUT REEL Cuts: 1 @ 500 ft</t>
  </si>
  <si>
    <t>8 THHN STR BLK CUT REEL</t>
  </si>
  <si>
    <t xml:space="preserve">WIC 6 THHN STR WHT 1000R </t>
  </si>
  <si>
    <t>6 THHN STR WHT 1000R</t>
  </si>
  <si>
    <t>WIC 6 THHN STR RED CUT REEL Cuts: 1 @ 110 ft</t>
  </si>
  <si>
    <t>6 THHN STR RED CUT REEL</t>
  </si>
  <si>
    <t>WIC 6 THHN STR GRN CUT REEL Cuts: 1 @ 186 ft</t>
  </si>
  <si>
    <t>THHN-6-GRN-19STR-CU-5000R</t>
  </si>
  <si>
    <t>https://www.1sourcedist.com/product/detail/793085/thhncu-thhn-6-grn-19str-cu-5000r</t>
  </si>
  <si>
    <t xml:space="preserve">WIC 6 THHN STR GRN 1000R </t>
  </si>
  <si>
    <t>6 THHN STR GRN 1000R</t>
  </si>
  <si>
    <t>WIC 6 THHN STR BLU CUT REEL Cuts: 1 @ 110 ft</t>
  </si>
  <si>
    <t>6 THHN STR BLU CUT REEL</t>
  </si>
  <si>
    <t>WIC 6 THHN STR BLK CUT REEL Cuts: 1 @ 110 ft</t>
  </si>
  <si>
    <t>6 THHN STR BLK CUT REEL</t>
  </si>
  <si>
    <t>WIC 12/2 CUMC STRND W/GRND ALUM JKT BLK/WHT 250 Coil</t>
  </si>
  <si>
    <t>MC-STR-12/2 BLK/WHT 250'</t>
  </si>
  <si>
    <t>https://www.1sourcedist.com/product/detail/4457297/mccable-mc-str-12-2-blk-wht-250</t>
  </si>
  <si>
    <t xml:space="preserve">WIC 10 THHN STR GRN 500R </t>
  </si>
  <si>
    <t>THHN-10-GRN-19STR-CU-500S/R</t>
  </si>
  <si>
    <t>https://www.1sourcedist.com/product/detail/24184/thhncu-thhn-10-grn-19str-cu-500s-r</t>
  </si>
  <si>
    <t>10 THHN STR GRN 500R</t>
  </si>
  <si>
    <t>WIC 1 THHN STR YEL CUT REEL Cuts: 1 @ 186 ft</t>
  </si>
  <si>
    <t>THHN-1-YEL-19STR-CU-2500R</t>
  </si>
  <si>
    <t>https://www.1sourcedist.com/product/detail/4454659/thhncu-thhn-1-yel-19str-cu-2500r</t>
  </si>
  <si>
    <t>WIC 1 THHN STR ORG CUT REEL Cuts: 1 @ 186 ft</t>
  </si>
  <si>
    <t>THHN-1-ORG-19STR-CU-2500R</t>
  </si>
  <si>
    <t>https://www.1sourcedist.com/product/detail/4452112/thhncu-thhn-1-org-19str-cu-2500r</t>
  </si>
  <si>
    <t>WIC 1 THHN STR BRN CUT REEL Cuts: 1 @ 186 ft</t>
  </si>
  <si>
    <t>THHN-1-BRN-19STR-CU-2500R</t>
  </si>
  <si>
    <t>https://www.1sourcedist.com/product/detail/4455236/thhncu-thhn-1-brn-19str-cu-2500r</t>
  </si>
  <si>
    <t>S008995642.001</t>
  </si>
  <si>
    <t>WIA. 1 STR GRN MR XHHW
1 XHHW GREEN ALUMINUM WIRE</t>
  </si>
  <si>
    <t>Generic Wire</t>
  </si>
  <si>
    <t>XHHW 1 STR GRN MR</t>
  </si>
  <si>
    <t>https://www.vikingelectric.com/product/detail/68857/xhhw-aluminum-xhhw-1-str-grn-mr</t>
  </si>
  <si>
    <t>WIA.  XHHW 250MCM STR YEL MR 250 XHHW YELLOW ALUMINUM WIRE</t>
  </si>
  <si>
    <t>XHHW 250MCM STR YEL MR</t>
  </si>
  <si>
    <t>https://www.vikingelectric.com/product/detail/68872/xhhw-aluminum-xhhw-250mcm-str-yel-mr</t>
  </si>
  <si>
    <t>WIA.  XHHW 250MCM STR ORG MR 250 XHHW ORANGE ALUMINUM WIRE</t>
  </si>
  <si>
    <t>XHHW 250MCM STR ORG MR</t>
  </si>
  <si>
    <t>https://www.vikingelectric.com/product/detail/68869/xhhw-aluminum-xhhw-250mcm-str-org-mr</t>
  </si>
  <si>
    <t>WIA.  XHHW 250MCM STR GRY MR 250 XHHW GREY ALUMINUM WIRE</t>
  </si>
  <si>
    <t>XHHW 250MCM STR GRY MR</t>
  </si>
  <si>
    <t>https://www.vikingelectric.com/product/detail/68868/xhhw-aluminum-xhhw-250mcm-str-gry-mr</t>
  </si>
  <si>
    <t>WIA.  XHHW 250MCM STR BRN MR 250 XHHW BROWN ALUMINUM WIRE</t>
  </si>
  <si>
    <t>XHHW 250MCM STR BRN MR</t>
  </si>
  <si>
    <t>https://www.vikingelectric.com/product/detail/68866/xhhw-aluminum-xhhw-250mcm-str-brn-mr</t>
  </si>
  <si>
    <t>CAP/103944</t>
  </si>
  <si>
    <t>WI TGB50/3 BEANO
WI 2G 2-3/16" DEEP BOX 3X1/2" H</t>
  </si>
  <si>
    <t>CENTAUR</t>
  </si>
  <si>
    <t>WI TGB50/3</t>
  </si>
  <si>
    <t>https://centaurinstallation.com/product/wi-tgb50-3-2-gang-weatherproof-box-2-3-16-deep-3-x-%C2%BD-hole-gray/</t>
  </si>
  <si>
    <t>WI MES-760 WI STL SET SCREW CPLG 1/2"</t>
  </si>
  <si>
    <t>Madison Electric</t>
  </si>
  <si>
    <t>MES-760</t>
  </si>
  <si>
    <t>https://www.gordonelectricsupply.com/p/Madison-Mes-760-1-2-Stl-S-S-Cplg/6511437?srsltid=AfmBOooKRaOvWnlolNavMO1W4LHwUIMxFsTrMQAlGJbbcD1go8MlZrFu</t>
  </si>
  <si>
    <t>MES760</t>
  </si>
  <si>
    <t>WI MES-750 WI STL SET SCREW CONN 1/2"</t>
  </si>
  <si>
    <t>MES-750</t>
  </si>
  <si>
    <t>https://www.gordonelectricsupply.com/p/Madison-Mes-750-1-2-Stl-S-S-Conn/6511417?srsltid=AfmBOorffhD16cQJ3qNzOuUhIyfczn3vdPaynGjTHB2PVICiOLTvw6Yi</t>
  </si>
  <si>
    <t>MES750</t>
  </si>
  <si>
    <t>ARLINGTON INDUSTRIES</t>
  </si>
  <si>
    <t>WI BP20 STEEL</t>
  </si>
  <si>
    <t>WI BP20</t>
  </si>
  <si>
    <t>https://www.cityelectricsupply.com/centaur-wi-bp20-2-gang-weatherproof-blank-cover-chrome-2?srsltid=AfmBOoqTK4_Vbp3yTmAnXNlcGx9plo2b3Razf3KZMPwCjDZub6M7wOSA</t>
  </si>
  <si>
    <t>WI 1/2-WBA WI 1/2 EMT CONDUIT HANGER</t>
  </si>
  <si>
    <t>WI 1 1/2-WBA</t>
  </si>
  <si>
    <t>https://www.cityelectricsupply.com/centaur-wi-1-1-2-wba-1-1-2-emt-conduit-hanger?srsltid=AfmBOooYKLq4QA1yDxltUlxISi8lR55mATaY0GRWGk2GAOEu64kXg3lK</t>
  </si>
  <si>
    <t>WHTL ZI12-158 3643017 HS BTB PG10 1-5/8 STRT WHEATLND</t>
  </si>
  <si>
    <t>FT</t>
  </si>
  <si>
    <t>Wheatland Tube</t>
  </si>
  <si>
    <t>ZI12-158</t>
  </si>
  <si>
    <t>https://www.wheatland.com/wp-content/uploads/2023/05/23-ZI-5777_collateral_ZI-Strut-Submittal-Sheet-Updates_ZI-Strut_ZI12-158_v1.pdf</t>
  </si>
  <si>
    <t>WHEATLAND TUBE</t>
  </si>
  <si>
    <t>S141957469.001</t>
  </si>
  <si>
    <t>WGO 51204473 650195 *773-164/K194-4045 WALL-NUTS 4W PUSHW ORANGE 100/BOX</t>
  </si>
  <si>
    <t>WAGO</t>
  </si>
  <si>
    <t>AK10985736</t>
  </si>
  <si>
    <t>WAGO CORPORATION</t>
  </si>
  <si>
    <t>https://www.rexelusa.com/p/650195/wago/wire-connector-4-port-push-in-18-12-awg/045454749648/51204473</t>
  </si>
  <si>
    <t>S008982082.006</t>
  </si>
  <si>
    <t xml:space="preserve">WFP1_WEST WFP1 </t>
  </si>
  <si>
    <t>WEST</t>
  </si>
  <si>
    <t>WEST WFP1</t>
  </si>
  <si>
    <t xml:space="preserve">No Information </t>
  </si>
  <si>
    <t>Square D</t>
  </si>
  <si>
    <t>226933696-024</t>
  </si>
  <si>
    <t>WESTERN 20TCG-UR-12VFHK 11376278 Serial: 22001605</t>
  </si>
  <si>
    <t>Western Global</t>
  </si>
  <si>
    <t>20TCG-UR-12VFHK</t>
  </si>
  <si>
    <t>https://www.unitedrentals.com/sales/equipment/power-generation-equipment/fuel-tanks/2021-western-global-20tcg-ur-12vfhk-fuel-tank-11224896</t>
  </si>
  <si>
    <t xml:space="preserve">WEST KCDPFB150 </t>
  </si>
  <si>
    <t>KCDPFB150</t>
  </si>
  <si>
    <t>S4685560.001</t>
  </si>
  <si>
    <t>WERNER L6208 LEANSAFE 8' STEPLADDER FIBERGLASS TYPE 1A 300LB. DUTY RATING LEANING LADDER ORANGE WITH YELLOW BACK RAIL Pn: 289802</t>
  </si>
  <si>
    <t>WERNER</t>
  </si>
  <si>
    <t>L6208</t>
  </si>
  <si>
    <t>WERNER COMPANY</t>
  </si>
  <si>
    <t>https://www.whitecap.com/product/8apos-type-1a-fiberglass-leansafe-leaning-ladder-werner-245L6208</t>
  </si>
  <si>
    <t>051751129540</t>
  </si>
  <si>
    <t>WDM 1010100000 GRD TERM BLK 22-10AWG WPE4</t>
  </si>
  <si>
    <t>c</t>
  </si>
  <si>
    <t>Weidmuller</t>
  </si>
  <si>
    <t>https://www.needco.com/product/detail/300514/weidmuller-1010100000?srsltid=AfmBOopGiQsEtGMo_o_EswzRqy7zHShZwfZhIn7BI_CWRzqZo5fBiebh</t>
  </si>
  <si>
    <t>S008979146.001</t>
  </si>
  <si>
    <t>WDM 0514500000 1 PIECE IS 2 METERS 35X7.5 2-METER STEEL SLOTTED 2M DIN RAIL W/ SLOTS 1/EA = 2METERS</t>
  </si>
  <si>
    <t>0514500000</t>
  </si>
  <si>
    <t>201,304,0</t>
  </si>
  <si>
    <t>https://www.standardelectricsupply.com/Weidmuller-0514500000-Mounting-Rail?srsltid=AfmBOooDyDEWsOrJqmm-GzoZ_TljiJ0tRPSJ_FJihkvsIHCHv0R1z25h</t>
  </si>
  <si>
    <t>S103369688.006</t>
  </si>
  <si>
    <t>WBT4X6  4" DEEP X 6" WIDE X 10'
SHIP WITHIN 30 DAYS LONG MUST BILL AND
4-5 WEEK LEADTIME</t>
  </si>
  <si>
    <t>WBT</t>
  </si>
  <si>
    <t>WBT4X6</t>
  </si>
  <si>
    <t>https://www.graybar.com/wire-mesh-cable-tray-steel-deep-4-in-d-x-6-in-w/p/25316894</t>
  </si>
  <si>
    <t>HOFFMAN</t>
  </si>
  <si>
    <t>S103369688.004</t>
  </si>
  <si>
    <t>WBT4X6  4" DEEP X 6" WIDE X 10' LONG MUST BILL AND SHIP WITHIN 30 DAYS</t>
  </si>
  <si>
    <t>WBT  WASHER SUPPORT 50/BX MUST BILL AND SHIP WITHIN 30 DAYS</t>
  </si>
  <si>
    <t>bx</t>
  </si>
  <si>
    <t>S103369688.008</t>
  </si>
  <si>
    <t>WBT  WASHER SUPPORT 50/BX</t>
  </si>
  <si>
    <t>WBT  SPLICE KIT 50/PK MUST BILL AND SHIP WITHIN 30 DAYS</t>
  </si>
  <si>
    <t>SPLICE-KIT</t>
  </si>
  <si>
    <t>https://www.rexelusa.com/p/1110674/wbt/splice-kit-50pk-3-piece-staked-bolt-washer-and-nut-combination/splice-kit</t>
  </si>
  <si>
    <t>WBT  SPLICE KIT 50/PK</t>
  </si>
  <si>
    <t>WBT  DOUBLE SPLICE ZINC 50/BX MUST BILL AND SHIP WITHIN 30 DAYS
4-5 WEEK LEADTIME</t>
  </si>
  <si>
    <t>DOUBLE SPLICE</t>
  </si>
  <si>
    <t>https://www.anixter.com/en_us/products/DOUBLE-SPLICE/WBT/Other-Racks%2C-Cabinets%2C-Enclosures/p/969689</t>
  </si>
  <si>
    <t>S6404663.001</t>
  </si>
  <si>
    <t>WATT LMRJ-P25 DLM RJ45 24AWG 4PR CABLE</t>
  </si>
  <si>
    <t>LMRJ-P25</t>
  </si>
  <si>
    <t xml:space="preserve">https://www.gordonelectricsupply.com/p/Watt-Lmrj-P25-Rj45-24Awg-4Pr-Cable/5891074?srsltid=AfmBOopDAo1uPGewSMU0WXRYKEj1DB5yFiN2qi7slka3NaWFfDfZl_ql </t>
  </si>
  <si>
    <t>WAGO CORP 221-413/K194-4045 TRANSPARENT 3 COND-ORANGE LEVERS 50/BX Qty 1 equals one box (50 per box).</t>
  </si>
  <si>
    <t>221-413/K194-4045</t>
  </si>
  <si>
    <t>https://www.graybar.com/specialty-plug-and-connector-32-a-450-v-transparent/p/25793797?pcode=25793797</t>
  </si>
  <si>
    <t>S007853493.001</t>
  </si>
  <si>
    <t>WAGO 221-415 5-Conductor #12 AWG Push-In Lever-Nut Wire Splicing
Connector, #24-#12 Solid/Stranded, Clear w/Orange Lever (Sold by the pc, 25pcs per Box)</t>
  </si>
  <si>
    <t>221-415/K194-4045</t>
  </si>
  <si>
    <t>AK10985717</t>
  </si>
  <si>
    <t>https://www.crawfordelectricsupply.com/product/detail/561171/wago-corporation-221-415-k194-4045?srsltid=AfmBOopLTlchiqq-HtWireLFC3X5EB3Jh1i864pBFrj7LHU_ZgqBZgGF</t>
  </si>
  <si>
    <t>WAGO 221-413 3-Conductor #12 AWG Push-In Lever-Nut Wire Splicing
Connector, #24-#12 Solid/Stranded, Clear w/Orange Lever (Sold by the Box, 50pc per Box)</t>
  </si>
  <si>
    <t>BX</t>
  </si>
  <si>
    <t>221-413</t>
  </si>
  <si>
    <t>AK10985715</t>
  </si>
  <si>
    <t>https://www.1sourcedist.com/product/detail/4852730/wago-221-413?srsltid=AfmBOop_OUNzhrR86Q4j_v4luMaEX8fcZq3xhxIiA25_yGNR7ZCklUmy</t>
  </si>
  <si>
    <t>WAGO 221-412 2-Conductor #12 AWG Push-In Lever-Nut Wire Splicing Connector, #24-#12 Solid/Stranded, w/Orange Lever (Sold per Box,
100pcs)</t>
  </si>
  <si>
    <t>221-412</t>
  </si>
  <si>
    <t>AK10990064</t>
  </si>
  <si>
    <t>https://www.1sourcedist.com/product/detail/4932977/wago-221-412?srsltid=AfmBOooDs_vzt4NT4O7AvggAKv68EdRXfquQlx5fSZKdsoGi4MhxdF38</t>
  </si>
  <si>
    <t>245963423-001</t>
  </si>
  <si>
    <t>WACKER BS68-4 11924444 RAMMER LARGE 2900-3600 LBS/BLOW
Serial: 11875987</t>
  </si>
  <si>
    <t>Wacker Neuson</t>
  </si>
  <si>
    <t>BS68-4</t>
  </si>
  <si>
    <t>WACKER NEUSON</t>
  </si>
  <si>
    <t>https://www.lectura-specs.com/en/model/structural-and-civil-engineering-equipment/rammers-gasoline-and-diesel-rammers-wacker-neuson/bs68-4-a-28-11773182</t>
  </si>
  <si>
    <t>W223C-2561YLRB 22/3C STR OAS VFD/MSTP YEL 1000 FT RIB</t>
  </si>
  <si>
    <t>GENERIC VENDOR</t>
  </si>
  <si>
    <t>W223C-2561YLRB</t>
  </si>
  <si>
    <t>https://shop.gogcg.com/product/w223c-2561ylrb</t>
  </si>
  <si>
    <t>S008993100.002</t>
  </si>
  <si>
    <t xml:space="preserve">W G SM M6_BE W G SM M6 </t>
  </si>
  <si>
    <t>BE</t>
  </si>
  <si>
    <t>80730844_1</t>
  </si>
  <si>
    <t>245397776-001</t>
  </si>
  <si>
    <t>VIRGINIA LOCAL RENTAL TAX
[ VSTR TAX/MCI]</t>
  </si>
  <si>
    <t>TAX</t>
  </si>
  <si>
    <t>7710-1327972</t>
  </si>
  <si>
    <t>VODE PART-107-IP-24-36-AE -UNV-Z700-SO-S-A-AL</t>
  </si>
  <si>
    <t>VODE</t>
  </si>
  <si>
    <t>PART-107-IP-24-36-AE</t>
  </si>
  <si>
    <t>VODE LIGHTING</t>
  </si>
  <si>
    <t>VICTOR GF150-50-580 FLOWGAUGE</t>
  </si>
  <si>
    <t>Victor</t>
  </si>
  <si>
    <t>0781-4226</t>
  </si>
  <si>
    <t>https://weld-ready.com/products/victor-argon-c02-regulator-flowmeter-gf150</t>
  </si>
  <si>
    <t>UPDATE
Change one digit on address. Should be 10555 Customer to bring in panel for modification
ORIG JOB# ORIG. QED JOB# 21-0718-24</t>
  </si>
  <si>
    <t>BAD</t>
  </si>
  <si>
    <t>VADDIO 999-99600-200 RoboSHOT 12E OneLINK BRIDGE SYS</t>
  </si>
  <si>
    <t>VADDIO</t>
  </si>
  <si>
    <t>999-99600-200</t>
  </si>
  <si>
    <t>https://www.legrandav.com/products/cameras/hd_ptz_camera/roboshot-12e-hdbt/999-99600-270</t>
  </si>
  <si>
    <t>S6006268.001</t>
  </si>
  <si>
    <t>UNISTRUT P1008TUS-EG 3/8" TWIRL NUT
100/BX (MADE IN USA)</t>
  </si>
  <si>
    <t>UNISTRUT</t>
  </si>
  <si>
    <t>P1008T-EG</t>
  </si>
  <si>
    <t>https://unistrutstore.com/1-58-metal-framing/unistrut-hardware/spring-nuts/unistrut-p1008t-eg.html</t>
  </si>
  <si>
    <t>UNISTRUT P1000T-10PG 1-5/8 SLOTTED STRUT ** 10FT ** DEEP PRE-GALV 12GA (GSI) !!!!! SLOTTED !!!!!! (500FT/BUNDLE)</t>
  </si>
  <si>
    <t>P1000T-10PG</t>
  </si>
  <si>
    <t>https://unistrutstore.com/unistrut-p1000t-10pg-lgt.html</t>
  </si>
  <si>
    <t>P1000T10PG</t>
  </si>
  <si>
    <t>AK10091170</t>
  </si>
  <si>
    <t>UNDERGROUND DEVICES INCORPORATED RA14 14 IN FIBERGLASS ARM</t>
  </si>
  <si>
    <t>UNDERGROUND DEVICES, INC</t>
  </si>
  <si>
    <t>RA14</t>
  </si>
  <si>
    <t>MINERALLAC COMPANY</t>
  </si>
  <si>
    <t>https://lockeproductionblob.blob.core.windows.net/storage/products/attachments/2023/02/07/3e38827899f2bde02afd84842164fdaf.pdf</t>
  </si>
  <si>
    <t>UNDERGROUND DEVICES</t>
  </si>
  <si>
    <t>UNDERGROUND DEVICES INCORPORATED FSRM-12-H 1/2IN DROP-IN ANCHOR</t>
  </si>
  <si>
    <t>FSRM-12-H</t>
  </si>
  <si>
    <t>https://www.gescan.com/products/16-fasteners-hardwares/06-hardware/01-anchors/11-shield-anchors/p-VU5ERlNSTTEySA==-underground-devices-fsrm-12-h-drop-in-anchor-12-13-2-in-overall?srsltid=AfmBOooDhBrE22cjEtgpwI90IPMXvCRWZlUiC96h-5to5nbaAePXmzFc</t>
  </si>
  <si>
    <t>Underground Devices</t>
  </si>
  <si>
    <t>UNDERGROUND DEVICES INCORPORATED FRT-112-H SETTING TOOL FOR FSRM-12</t>
  </si>
  <si>
    <t>FRT-112-H</t>
  </si>
  <si>
    <t>https://www.gescan.com/products/16-fasteners-hardwares/06-hardware/01-anchors/01-anchor-setting-tools/p-VU5ERlJUMTEySA==-underground-devices-frt-112-h-setting-tool-for-fsrm-12?srsltid=AfmBOoryGYcJaidpP4L8jq_ODvYR7EmfDeBOiFAaZzSXrIhTDGEGFZAJ</t>
  </si>
  <si>
    <t>UNDERGROUND DEVICES INCORPORATED FHC316-16-044 SCREW-HEX HEAD 1/2-13 X 1-3/8IN</t>
  </si>
  <si>
    <t>FHC316-16-044</t>
  </si>
  <si>
    <t>https://udevices.com/assets/files/040119AA.pdf</t>
  </si>
  <si>
    <t>UNDERGROUND DEVICES INCORPORATED FFW316-18-040 FLAT WASHER</t>
  </si>
  <si>
    <t>FFW-316-18-040</t>
  </si>
  <si>
    <t>UNDERGROUND DEVICES INCORPORATED CR36-B 36 IN STANCHION</t>
  </si>
  <si>
    <t>CR36-B</t>
  </si>
  <si>
    <t>UL 891:2019 Ed. 12 - Switchboards</t>
  </si>
  <si>
    <t>Underwriters Laboratories [ul]</t>
  </si>
  <si>
    <t>https://webstore.ansi.org/standards/UL/ul891ed112005</t>
  </si>
  <si>
    <t>ABB INDUSTRIAL SOLUTIONS</t>
  </si>
  <si>
    <t>S5293437.001</t>
  </si>
  <si>
    <t>UD RA14 14" CBL RACK ARM (UNDERGRND DEVICES)
3-5 WEEK LEAD TIME</t>
  </si>
  <si>
    <t>https://www.gonefco.com/buy/product/underground-devices-ra14-14-cable-rack-arm/100947</t>
  </si>
  <si>
    <t>UA 2 GRY CUT REEL GENERIC VENDOR-TUBPA  UL TYPE LIQUID TIGHT</t>
  </si>
  <si>
    <t>GENERIC CONDUIT</t>
  </si>
  <si>
    <t>AK10433215</t>
  </si>
  <si>
    <t>https://usa.databasesets.com/unspsc/commodity/39131706#google_vignette</t>
  </si>
  <si>
    <t>S008932458.002</t>
  </si>
  <si>
    <t>TYPE_TYPE F1-4': S16-LED-ID-DCO-4'-2E-V-935-FTO-277V -FC-10%-SC- FA50-FE-SW-C4</t>
  </si>
  <si>
    <t>80724589_1</t>
  </si>
  <si>
    <t>S141970455.004</t>
  </si>
  <si>
    <t>TYPE S16: BB2033LED- Backbox</t>
  </si>
  <si>
    <t>TYPE</t>
  </si>
  <si>
    <t>S16:</t>
  </si>
  <si>
    <t>S6359058.006</t>
  </si>
  <si>
    <t>TYPE 6-34713-00 $200.00 MIN ORDER REQUIREMENT: UNIT:</t>
  </si>
  <si>
    <t>TYPE  F1-8': S16-LED-ID-DCO-8'-2E-V-935-FTO-277V -FC-10%-SC- FA50-FE-SW-C4</t>
  </si>
  <si>
    <t>TRIP CHARGE</t>
  </si>
  <si>
    <t>S2255321.001</t>
  </si>
  <si>
    <t>TS8.3.250.48.A500 _TS8.3.250.48.A500 TS
8 x 3 x . 250W HR A500 Rect Tube 48' *
1 PC @ 24'0" *
** Steel Saw Station*</t>
  </si>
  <si>
    <t>ft</t>
  </si>
  <si>
    <t>80728962_1</t>
  </si>
  <si>
    <t>0,0</t>
  </si>
  <si>
    <t>S142051899.001</t>
  </si>
  <si>
    <t>TPZ 73171-SUB 1148922 4-11/16 WELDED EXTENSION BOX CONVERTS ONE GANG TO 4-11/16 SQUARE 2-1/8 IN. DEEP 1/2 &amp; 3/4 KNOCKOUTS</t>
  </si>
  <si>
    <t>TOPAZ</t>
  </si>
  <si>
    <t>73171-SUB</t>
  </si>
  <si>
    <t>AK10949174</t>
  </si>
  <si>
    <t>GARVIN INDUSTRIES</t>
  </si>
  <si>
    <t>https://www.rexelusa.com/p/1148922/topaz/4-11-16-welded-extension-box/785592116154/73171-sub</t>
  </si>
  <si>
    <t>73171SUB</t>
  </si>
  <si>
    <t xml:space="preserve">SOUTHWIRE </t>
  </si>
  <si>
    <t>S103407366.001</t>
  </si>
  <si>
    <t>TPZ 263 1IN STL CMPRN RGD CONN RIGID CONDUIT COMPRESSION CONNECTOR 5/BX, 50/CS</t>
  </si>
  <si>
    <t>TPZ</t>
  </si>
  <si>
    <t>263 1IN</t>
  </si>
  <si>
    <t>https://shop.loebelectric.com/buy/product/tpz-263-1in-stl-cmprn-rgd-conn-5-bx-50-cs/147996?srsltid=AfmBOorcdSNNqHCNEcV04j7_71Ou6PmlT1-YWL_oRbsM5x4Ze2kbYxhE</t>
  </si>
  <si>
    <t>S103407786.001</t>
  </si>
  <si>
    <t>TPZ 208 3IN RGD W/T HUB RIGID CONDUIT HUB 5/BX</t>
  </si>
  <si>
    <t>208 3IN</t>
  </si>
  <si>
    <t>https://shop.loebelectric.com/buy/product/tpz-208-3in-rgd-w-t-hub/178849?srsltid=AfmBOoqeMRtmuwltUlOW3vMdFjC-q4OYkS-C65kEdD0oXdIvLwm0L79Y</t>
  </si>
  <si>
    <t>244396938-002</t>
  </si>
  <si>
    <t>TOYOTA 8FGU25 10974917 FORKLIFT WHSE 5000# GAS/LP
Serial: 94669 Meter out: 7013.79
Meter in: . 00</t>
  </si>
  <si>
    <t>TOYOTA</t>
  </si>
  <si>
    <t>8FGU25</t>
  </si>
  <si>
    <t>https://www.unitedrentals.com/marketplace/equipment/forklifts/warehouse-forklifts/5000-lb-gaslp-warehouse-forklift-superelastic-or-pneumatic-tires</t>
  </si>
  <si>
    <t>TOYOTA MATERIAL HANDLING</t>
  </si>
  <si>
    <t>S142049632.001</t>
  </si>
  <si>
    <t>TOR 3010 109843 PHOTOCONTROL BUTTON 120V W/PLATE</t>
  </si>
  <si>
    <t>NSI Tork</t>
  </si>
  <si>
    <t>https://www.rexelusa.com/p/109843/nsi-tork/sensor-photocell-button-120-volt/786261600219/3010</t>
  </si>
  <si>
    <t>TJ COPE INC 20P-2000SST POLY HD SINGLE GRAY STRUT COO: USA</t>
  </si>
  <si>
    <t>Cope (Atkore)</t>
  </si>
  <si>
    <t>20P-2000SST</t>
  </si>
  <si>
    <t>TJ COPE</t>
  </si>
  <si>
    <t>https://www.graybar.com/sst-series-heavy-duty-fiberglass-channel-1-5-8-inch/p/25051507?pcode=25051507</t>
  </si>
  <si>
    <t>S004113517.011</t>
  </si>
  <si>
    <t>TIEWIRE WIRE 3-1/2 LB SPOOL 16 GA TIE DOMESTIC CARTON = (20 ROLLS) PALLET = (36 CARTON / 720 ROLLS)</t>
  </si>
  <si>
    <t>https://usa.databasesets.com/unspsc/commodity/31162406</t>
  </si>
  <si>
    <t>24-11329</t>
  </si>
  <si>
    <t>TE-1 BOSK Acceptance Testing</t>
  </si>
  <si>
    <t>Threaded Rod 3/8 Inch x 6 Foot Zinc Plated (Price Per 100 Ft) 3/8X6 H1043/8X6 (Qty 6 = 6Ft Piece)</t>
  </si>
  <si>
    <t>H104 3/8X6</t>
  </si>
  <si>
    <t>AK10008488</t>
  </si>
  <si>
    <t>3M</t>
  </si>
  <si>
    <t>https://www.frostelectric.com/buy/product/threaded-rod/3141787?text=Threaded+Rod+3/8+Inch+x+6+Foot+Zinc+Plated+%28Price+Per+100+Ft%29+3/8X6+H1043/8X6+%28Qty+6+%3D+6Ft+Piece%29</t>
  </si>
  <si>
    <t>TE Connectivity Deutsch ICT Connectors (VA) 1734-1143-1-ND CONN PIN 16-20AWG NICKEL CRIMP</t>
  </si>
  <si>
    <t>TE Connectivity Deutsch Connectors</t>
  </si>
  <si>
    <t>1734-1143-1-ND</t>
  </si>
  <si>
    <t>TE CONNECTIVITY</t>
  </si>
  <si>
    <t>https://www.digikey.ca/en/products/detail/te-connectivity-deutsch-ict-connectors/1060-16-0622/6566707</t>
  </si>
  <si>
    <t>S105292413.002</t>
  </si>
  <si>
    <t>TB 302-TB 1/2 S/SCR FLEX CONN CS=50/100 SEP DB50IC .75 -. 937</t>
  </si>
  <si>
    <t>THOMAS AND BETTS </t>
  </si>
  <si>
    <t>302-TB</t>
  </si>
  <si>
    <t>AK10015956</t>
  </si>
  <si>
    <t>ABB INSTALLATION PRODUCTS</t>
  </si>
  <si>
    <t>https://www.standardelectricsupply.com/Thomas-And-Betts-302-TB-Tite-Bite-Cable-Connector</t>
  </si>
  <si>
    <t>S4743184.001</t>
  </si>
  <si>
    <t>S4741526.002</t>
  </si>
  <si>
    <t>S4743814.001</t>
  </si>
  <si>
    <t>S4743188.001</t>
  </si>
  <si>
    <t>S105293537.001</t>
  </si>
  <si>
    <t>S105293844.001</t>
  </si>
  <si>
    <t>S4743181.001</t>
  </si>
  <si>
    <t>S4743611.002</t>
  </si>
  <si>
    <t>S4742341.001</t>
  </si>
  <si>
    <t>S4681370.001</t>
  </si>
  <si>
    <t>S105282645.001</t>
  </si>
  <si>
    <t>S4686248.001</t>
  </si>
  <si>
    <t>S4685994.001</t>
  </si>
  <si>
    <t>S007845093.001</t>
  </si>
  <si>
    <t>S007853364.001</t>
  </si>
  <si>
    <t>S007758798.012</t>
  </si>
  <si>
    <t>S4680529.001</t>
  </si>
  <si>
    <t>S004122737.001</t>
  </si>
  <si>
    <t>S6400583.001</t>
  </si>
  <si>
    <t>S013772681.001</t>
  </si>
  <si>
    <t>S004124083.001</t>
  </si>
  <si>
    <t>INV-2677139</t>
  </si>
  <si>
    <t>S142066474.001</t>
  </si>
  <si>
    <t>S008999624.001</t>
  </si>
  <si>
    <t>S008999291.001</t>
  </si>
  <si>
    <t>S008999511.001</t>
  </si>
  <si>
    <t>S008997352.001</t>
  </si>
  <si>
    <t>S105292413.003</t>
  </si>
  <si>
    <t>0,0,305</t>
  </si>
  <si>
    <t>T&amp;I Fire Sprinkler Inspection</t>
  </si>
  <si>
    <t>244484743-002</t>
  </si>
  <si>
    <t>TAKEUCHI TL12R2-CR 10840655 SKID STEER TRACK LOADER 2800-3399#
Serial: 412101337 Meter out: 3153.40
Meter in: 3210.80</t>
  </si>
  <si>
    <t>TAKEUCHI</t>
  </si>
  <si>
    <t>TL12R2</t>
  </si>
  <si>
    <t>https://www.takeuchi-us.com/compact-track-loaders/tl12r2-track-loader/</t>
  </si>
  <si>
    <t>S008982923.003</t>
  </si>
  <si>
    <t>T&amp;B 5254GR 1IN 90D LT NONINSUL GRND CONN IRN Item is subject to NS return policy</t>
  </si>
  <si>
    <t>5254GR</t>
  </si>
  <si>
    <t>AK10017278</t>
  </si>
  <si>
    <t>201,0,305</t>
  </si>
  <si>
    <t>https://www.gordonelectricsupply.com/p/T-B-5254Gr-1-In-90D-L-T-Grnd-Conn/5664540?srsltid=AfmBOooFoTU1roilEoMFwBFtJvY622xY2K5AxXJxYq8xxYlR2bhV7kEN</t>
  </si>
  <si>
    <t>ABB</t>
  </si>
  <si>
    <t>S008986889.003</t>
  </si>
  <si>
    <t>T&amp;B 5242 1/2IN 45D LIQ CONN</t>
  </si>
  <si>
    <t>AK10017231</t>
  </si>
  <si>
    <t>https://www.gordonelectricsupply.com/p/T-B-5242-1-2-45D-L-T-Conn/15142?srsltid=AfmBOooy8_kR2Q1KPFth9vFAqs2NsCr0mFcBzXruAp_cCmW8rgvMc6jx</t>
  </si>
  <si>
    <t>T&amp;B 5240GR 4-IN STR L/T GRND CONN Item is subject to NS return policy</t>
  </si>
  <si>
    <t>5240GR</t>
  </si>
  <si>
    <t>AK10017227</t>
  </si>
  <si>
    <t>https://www.gordonelectricsupply.com/p/T-B-5240Gr-4-In-Str-L-T-Grnd-Conn/5664515?srsltid=AfmBOoosBQyAbumKzzVQzWUxljKbaKEofjYHiKEKuQFH60tkIJBJVpyc</t>
  </si>
  <si>
    <t>T&amp;B 5238GR 2-1/2 STR L/T GRND CONN Item is subject to NS return policy</t>
  </si>
  <si>
    <t>5238GR</t>
  </si>
  <si>
    <t>AK10017221</t>
  </si>
  <si>
    <t>https://www.gordonelectricsupply.com/p/T-B-5238Gr-2-1-2-Str-L-T-Grnd-Conn/5664511?srsltid=AfmBOoo45VHpCryCF0g37JZJhwZOjfTQV_ebQnCXs7GZLIJXdGjiRIy2</t>
  </si>
  <si>
    <t>T&amp;B 5236 11/2IN STR LIQ CONN</t>
  </si>
  <si>
    <t>AK10017212</t>
  </si>
  <si>
    <t>https://www.elliottelectric.com/P/Item/TAB/5236/</t>
  </si>
  <si>
    <t>T&amp;B 5233 3/4IN STR LIQ CONN</t>
  </si>
  <si>
    <t>AK10017193</t>
  </si>
  <si>
    <t>https://www.gordonelectricsupply.com/p/T-B-5233-3-4-Lt-Conn/4516?srsltid=AfmBOoqKo8SmnbpBIBNrLjK7huXU6qGcodIgOiUDq5DiGBKq9iLQX9lb</t>
  </si>
  <si>
    <t>T&amp;B 5232 1/2IN STR LIQ CONN</t>
  </si>
  <si>
    <t>AK10017186</t>
  </si>
  <si>
    <t>https://www.elliottelectric.com/P/Item/TAB/5232/</t>
  </si>
  <si>
    <t>T&amp;B 425 1-1/4 INSULATING SLEEVE</t>
  </si>
  <si>
    <t>THOMAS &amp; BETTS</t>
  </si>
  <si>
    <t>https://www.standardelectricsupply.com/Thomas-And-Betts-425-Insuliner-Insulating-Sleeve</t>
  </si>
  <si>
    <t>T&amp;B 2534 3/4 .500 -. 625 CORD CONN</t>
  </si>
  <si>
    <t>https://www.standardelectricsupply.com/Thomas-And-Betts-2534-Cord-Connector?srsltid=AfmBOooaOP_SXzlAviylOijio-wuWUSXTLmgZrXvBex-mKb_cs7Mwigz</t>
  </si>
  <si>
    <t>T&amp;B 2532 3/4 .375 -. 500 CORD CONN</t>
  </si>
  <si>
    <t>https://www.standardelectricsupply.com/Thomas-And-Betts-2532-Cord-Connector</t>
  </si>
  <si>
    <t>S009000100.001</t>
  </si>
  <si>
    <t>T&amp;B 2532 .375 -. 500 CORD CONN 3/4IN</t>
  </si>
  <si>
    <t>AK10015248</t>
  </si>
  <si>
    <t>https://www.elliottelectric.com/P/Item/TAB/2532/</t>
  </si>
  <si>
    <t>T&amp;B 1455 11/2 PLASTIC KO SEAL</t>
  </si>
  <si>
    <t>AK10014119</t>
  </si>
  <si>
    <t>https://www.gordonelectricsupply.com/p/T-B-1455-1-1-2-Snap-In-Ko-Plug/5660537?srsltid=AfmBOorQMOaXYxqnluf-A7jY4dRMHqtqY-1VWPfxXqJmhk-OGc0dl_vu</t>
  </si>
  <si>
    <t>T&amp;B 1454 11/4 PLASTIC KO SEAL</t>
  </si>
  <si>
    <t>AK10014118</t>
  </si>
  <si>
    <t>https://www.gordonelectricsupply.com/p/T-B-1454-1-1-4-Snap-In-Ko-Plug/5660536?srsltid=AfmBOoqZ4t9jnw8sqEIJrZjxzHltVUpD_bXHsvCv9cJYP2vmmhnELK1b</t>
  </si>
  <si>
    <t>T&amp;B 1453 1 PLASTIC KO SEAL</t>
  </si>
  <si>
    <t>AK10014117</t>
  </si>
  <si>
    <t>https://www.standardelectricsupply.com/Thomas-And-Betts-1453-Knockout-Plug?srsltid=AfmBOopj2gpOAH6iCq6y9Sk4_lW1B6Fmtfvkd6MCd0RbOsA-y1llSU6A</t>
  </si>
  <si>
    <t>S203796496.002</t>
  </si>
  <si>
    <t>T&amp;B  H200-TB 2IN ZINC DC HUB</t>
  </si>
  <si>
    <t>T&amp;B</t>
  </si>
  <si>
    <t>H200-TB</t>
  </si>
  <si>
    <t>https://www.standardelectricsupply.com/Thomas-And-Betts-H200-TB-Hub-Connector</t>
  </si>
  <si>
    <t>S058187345.001</t>
  </si>
  <si>
    <t>SYL FO32/V41/ECO (22438) 32W T8 OCTRON VIVID VALUE FLUORESCENT LAMP</t>
  </si>
  <si>
    <t>SYLVANIA</t>
  </si>
  <si>
    <t>FO32/V41/ECO</t>
  </si>
  <si>
    <t>AK10135839</t>
  </si>
  <si>
    <t>LEDVANCE</t>
  </si>
  <si>
    <t>https://www.gordonelectricsupply.com/p/Sylvania-22438-Fo32-V41-Eco-32W-Clf-Lmp/5901691?srsltid=AfmBOop5rmmw-H_oCmDAJhz5AVQPsn4eAIhrl-Ye8pmVj0h7Yit6SL8q</t>
  </si>
  <si>
    <t>S105292900.001</t>
  </si>
  <si>
    <t>SW 7145SW 14/2 100' SJTW CORD-O-LITE TEMPORARY STRING LIGHTS FORMERLY:CCA 07145-88-02</t>
  </si>
  <si>
    <t>SW</t>
  </si>
  <si>
    <t>7145SW</t>
  </si>
  <si>
    <t>https://shop.schwingelectric.com/buy/product/07145-88-02/2588160</t>
  </si>
  <si>
    <t>SOUTHWIRE</t>
  </si>
  <si>
    <t>S4740856.002</t>
  </si>
  <si>
    <t>Surelite LPX7 120/277V LED Exit, White Housing, Red/ Green Letters, Universal Mount, Battery Back Up, Poly Unit (LPX-70RWH-120/277V) 2.8 Watt</t>
  </si>
  <si>
    <t>SureLite</t>
  </si>
  <si>
    <t>LPX7</t>
  </si>
  <si>
    <t>COOPER LIGHTING</t>
  </si>
  <si>
    <t>https://www.cooperlighting.com/global/brands/sure-lites/135686/lpx-series/lpx7</t>
  </si>
  <si>
    <t>SUPERSTRUT  CPC300 STRUT, COBRA PIPECLAMP,3IN A MINNESOTA ROAD IMPROVEMENT AND FOOD DELIVERY FEE HAS BEEN ADDED TO THE SALES TAX TOTAL ON THIS ORDER Amount: $0.500</t>
  </si>
  <si>
    <t>CPC300</t>
  </si>
  <si>
    <t>AK10028633</t>
  </si>
  <si>
    <t>https://www.standardelectricsupply.com/Thomas-And-Betts-CPC300-Superstrut-Cobra-Conduit-and-Cable-Clamp</t>
  </si>
  <si>
    <t>SUPERSTRUT  CPC075 STRUT, COBRA PIPECLAMP, 3/4IN</t>
  </si>
  <si>
    <t>SUPERSTRUT</t>
  </si>
  <si>
    <t>CPC075</t>
  </si>
  <si>
    <t>AK10028613</t>
  </si>
  <si>
    <t>https://www.standardelectricsupply.com/Thomas-And-Betts-CPC075-Superstrut-Cobra-Conduit-and-Cable-Clamp</t>
  </si>
  <si>
    <t>1444122-0022</t>
  </si>
  <si>
    <t>SULLAIR DPQ-KUB-T4F-CW COMPRESSOR, 185 CFM DI ESEL</t>
  </si>
  <si>
    <t>SULLAIR</t>
  </si>
  <si>
    <t>185-DPQ-KUB-T4F-CWP</t>
  </si>
  <si>
    <t>https://www.acmetools.com/sullair-portable-air-compressor-185cfm-49hp-rotary-screw-185-dpq-kub-t4f-cwp/400850000272.html?srsltid=AfmBOorZJkgdoXX0kPIPMYPpuAFWkptCHwRHwNkLhArQm8NYEfytEr4b</t>
  </si>
  <si>
    <t>S004121020.001</t>
  </si>
  <si>
    <t>STRUT ACC 125 320848
320848 UNIVERSAL STRAP 1 1/4" UNIVERSAL STRAP ASSEMBLY
G-STRUT GC114-125 HAYDON C-1104-1 1/4 S-STRUT 703-1-1/4EG</t>
  </si>
  <si>
    <t>HAYDON</t>
  </si>
  <si>
    <t>C-1104</t>
  </si>
  <si>
    <t>G-STRUT</t>
  </si>
  <si>
    <t>https://www.shepherdelec.com/index.jsp?path=product&amp;title=strut.acc&amp;part=320848</t>
  </si>
  <si>
    <t>STRUT  ACC 125 UNIVERSAL STRAP 1 1/4" UNIVERSAL STRAP ASSEMBLY G-STRUT GC114-125 HAYDON C-1104-1 1/4 S-STRUT 703-1-1/4EG Pn: 320848 - UPC: 15381010734</t>
  </si>
  <si>
    <t>S008999664.001</t>
  </si>
  <si>
    <t>STL-CTY TK127A 21/2IN EMT SS STL COUPLING</t>
  </si>
  <si>
    <t>STEEL CITY</t>
  </si>
  <si>
    <t>TK127A</t>
  </si>
  <si>
    <t>AK10058679</t>
  </si>
  <si>
    <t>https://www.gordonelectricsupply.com/p/Stl-Cty-Tk127A-2-1-2-S-S-Emt-Cplg/5627011?srsltid=AfmBOoqLMTye7Z2c7CXttKp-w5HllWmY6Sqpr-qmJy-IkgE9sZyNdOI3</t>
  </si>
  <si>
    <t>S008999664.003</t>
  </si>
  <si>
    <t>STL-CTY TK126A 2IN EMT SS STL COUPLING</t>
  </si>
  <si>
    <t>TK126A</t>
  </si>
  <si>
    <t>AK10058678</t>
  </si>
  <si>
    <t>https://www.elliottelectric.com/P/Item/TAB/TK126A/</t>
  </si>
  <si>
    <t>S009000673.001</t>
  </si>
  <si>
    <t>S6402486.001</t>
  </si>
  <si>
    <t>STL-CTY TK123A 1IN S/S EMT CPLG</t>
  </si>
  <si>
    <t>STL-CTY</t>
  </si>
  <si>
    <t>TK123A</t>
  </si>
  <si>
    <t>AK10058675</t>
  </si>
  <si>
    <t>0,301</t>
  </si>
  <si>
    <t>https://www.gordonelectricsupply.com/p/Stl-Cty-Tk123A-1In-S-S-Emt-Cplg/5626999?srsltid=AfmBOooQvHJIedl-KxPL0x9E7qa8lyjrkg7C78sCf_0HwWVvUsnUddbp</t>
  </si>
  <si>
    <t>Steel City</t>
  </si>
  <si>
    <t>STL-CTY TK123A 1IN EMT SS STL COUPLING</t>
  </si>
  <si>
    <t>https://www.gordonelectricsupply.com/p/Stl-Cty-Tk123A-1In-S-S-Emt-Cplg/5626999?srsltid=AfmBOorlTSIRFThJRThYJzBrAGocylC5BtwSHVGHbodiDxJ_OeEY3VOi</t>
  </si>
  <si>
    <t>STL-CTY TK122A 3/4IN EMT SS STL COUPLING</t>
  </si>
  <si>
    <t>TK122A</t>
  </si>
  <si>
    <t>AK10058674</t>
  </si>
  <si>
    <t>https://www.gordonelectricsupply.com/p/Stl-Cty-Tk122A-3-4-S-S-Emt-Cplg/5584750?srsltid=AfmBOoqHjm5kWa5yWmU5dLwEmAILGRUcBWlswbMSTRMiZL6FGZ2McOMS</t>
  </si>
  <si>
    <t>STL-CTY TK121A 1/2 S/S EMT CPLG</t>
  </si>
  <si>
    <t>TK121A</t>
  </si>
  <si>
    <t>AK10058673</t>
  </si>
  <si>
    <t>https://www.gordonelectricsupply.com/p/Stl-Cty-Tk121A-1-2-S-S-Emt-Cplg/5584749?text=tk121a</t>
  </si>
  <si>
    <t>STL-CTY TC723A 1IN S/S EMT CONN</t>
  </si>
  <si>
    <t>TC723A</t>
  </si>
  <si>
    <t>AK10058655</t>
  </si>
  <si>
    <t>https://www.gordonelectricsupply.com/p/Stl-Cty-Tc723A-1-In-S-S-Emt-Conn/5626917?text=tc723a</t>
  </si>
  <si>
    <t>STL-CTY TC721A 1/2 S/S EMT INS CONN</t>
  </si>
  <si>
    <t>TC721A</t>
  </si>
  <si>
    <t>AK10051451</t>
  </si>
  <si>
    <t>https://www.gordonelectricsupply.com/p/Stl-Cty-Tc721A-1-2-S-S-Emt-Conn/5626911?text=tc721a</t>
  </si>
  <si>
    <t>STL-CTY TC127A 21/2IN EMT SS STL CONNECTOR</t>
  </si>
  <si>
    <t>TC127A</t>
  </si>
  <si>
    <t>AK10058641</t>
  </si>
  <si>
    <t>https://www.elliottelectric.com/P/Item/TAB/TC127A/</t>
  </si>
  <si>
    <t>STL-CTY TC126A 2IN EMT SS STL CONNECTOR</t>
  </si>
  <si>
    <t>TC126A</t>
  </si>
  <si>
    <t>AK10058640</t>
  </si>
  <si>
    <t>https://www.elliottelectric.com/P/Item/TAB/TC126A/</t>
  </si>
  <si>
    <t>STL-CTY TC123A 1IN EMT SS STL CONNECTOR</t>
  </si>
  <si>
    <t>TC123A</t>
  </si>
  <si>
    <t>AK10058637</t>
  </si>
  <si>
    <t>https://www.gordonelectricsupply.com/p/Stl-Cty-Tc123A-1-In-S-S-Emt-Conn/5626834?srsltid=AfmBOorfmhaGXUlwulsPIujLdEkJxN5Ba8D8uill_qNT5Y03ZnH2Mwjw</t>
  </si>
  <si>
    <t>S008999664.004</t>
  </si>
  <si>
    <t>S008999664.002</t>
  </si>
  <si>
    <t>STL-CTY TC122A 3/4IN EMT SS STL CONNECTOR</t>
  </si>
  <si>
    <t>TC122A</t>
  </si>
  <si>
    <t>AK10051274</t>
  </si>
  <si>
    <t>https://www.elliottelectric.com/P/Item/TAB/TC122A/</t>
  </si>
  <si>
    <t>S008998463.001</t>
  </si>
  <si>
    <t>STL-CTY RS8 4SQ COVER 2 DUP RECEPT</t>
  </si>
  <si>
    <t>RS8</t>
  </si>
  <si>
    <t>AK10045261</t>
  </si>
  <si>
    <t>https://www.elliottelectric.com/P/Item/TAB/RS8/</t>
  </si>
  <si>
    <t>S6403762.001</t>
  </si>
  <si>
    <t>STL-CTY RS17-CC CVR F/2RCPT</t>
  </si>
  <si>
    <t>RS17-CC</t>
  </si>
  <si>
    <t>STEEL CITY BOLT &amp; SCREW</t>
  </si>
  <si>
    <t>https://www.gordonelectricsupply.com/p/Stl-Cty-Rs17Cc-Garv-2-Gfi-Cvr/20994?text=RS17-CC</t>
  </si>
  <si>
    <t>S008998029.001</t>
  </si>
  <si>
    <t>STL-CTY RS11 4SQ COVER 1 SGL RECEPT 1 13/32</t>
  </si>
  <si>
    <t>RS11</t>
  </si>
  <si>
    <t>AK10045204</t>
  </si>
  <si>
    <t>https://www.elliottelectric.com/P/Item/TAB/RS11/</t>
  </si>
  <si>
    <t>S008999815.001</t>
  </si>
  <si>
    <t>STL-CTY R-1038 (PER FT) 3/8IN X 10FT THREADED ROD</t>
  </si>
  <si>
    <t>R-1038</t>
  </si>
  <si>
    <t>AK10043945</t>
  </si>
  <si>
    <t>https://www.gordonelectricsupply.com/p/Stl-Cty-R1038-3-8-X-10-Thrd-Rod-Per-Ft/18265?srsltid=AfmBOooJOluell13ZulqLwU5D-OwRR2v3tuAunYXtjnxdN4o8ELnjaSJ</t>
  </si>
  <si>
    <t>STL-CTY 72C1 4-11/16SQ FLT BLNK CVR</t>
  </si>
  <si>
    <t>72C1</t>
  </si>
  <si>
    <t>AK10020802</t>
  </si>
  <si>
    <t>https://www.gordonelectricsupply.com/p/Stl-Cty-72C1-4-11-16-Sq-Blank-Cv/28899?text=72c1</t>
  </si>
  <si>
    <t>S103408106.002</t>
  </si>
  <si>
    <t>STL-CTY 72171-3/4&amp;1 4-11/16SQ BOX -/BX 20/CS</t>
  </si>
  <si>
    <t>72171-3/4&amp;1</t>
  </si>
  <si>
    <t>https://www.gordonelectricsupply.com/p/Stl-Cty-72171-3-4-1-4-11-16Sq-Box/5624057?srsltid=AfmBOoqnbCkneZEBO1HsAtoCKrF4Twkjk6p8g7zEP1QYbnH3rsgqwMFl</t>
  </si>
  <si>
    <t>STL-CTY 72171-1/2&amp;3/4E 4-11/16SQ BX</t>
  </si>
  <si>
    <t>72171-1/2&amp;3/4E</t>
  </si>
  <si>
    <t>AK10020763</t>
  </si>
  <si>
    <t>https://www.gordonelectricsupply.com/p/Stl-Cty-72171-1-2-3-4E-Sq-Box/24077?srsltid=AfmBOoqVWxU_S6DnMHVtjFdzx6HZBNVZxaj6JuaZ_C2yKqMhxPeSI83I</t>
  </si>
  <si>
    <t>S103407366.003</t>
  </si>
  <si>
    <t>STL-CTY 72171-1 4-11/16 2-1/8D BOX -/BX 20/CS MUST BILL AND SHIP WITHIN 30 DAYS</t>
  </si>
  <si>
    <t>72171 1 1/4</t>
  </si>
  <si>
    <t>https://www.elliottelectric.com/P/Item/TAB/72171114/Alternate</t>
  </si>
  <si>
    <t>S103407766.002</t>
  </si>
  <si>
    <t>STL-CTY 72171-1 4-11/16 2-1/8D BOX -/BX 20/CS</t>
  </si>
  <si>
    <t>STL-CTY 72171-1 4-11/16 2-1/8D BOX</t>
  </si>
  <si>
    <t>72171 1</t>
  </si>
  <si>
    <t>AK10020761</t>
  </si>
  <si>
    <t>https://www.gordonelectricsupply.com/p/Stl-Cty-72171-1-Box-4-11-16-2-1-8D/2404?srsltid=AfmBOopYFsEE2wOCJPOD0mXx6xT4GXmJKtpeD0cTze3yk7x348yy4iLF</t>
  </si>
  <si>
    <t>S6404269.001</t>
  </si>
  <si>
    <t>STL-CTY 58C7 HANDYBOXCVR F/DPLXRCPT</t>
  </si>
  <si>
    <t>58C7</t>
  </si>
  <si>
    <t>AK10019615</t>
  </si>
  <si>
    <t>https://www.gordonelectricsupply.com/p/Stl-Cty-58C7-Handy-Box-Duplx-Cvr/27951?srsltid=AfmBOoorn_IP3nnoeWcL8mTReG30hmtOiF9F50h2qg2cE4nuK44QFVLP</t>
  </si>
  <si>
    <t>STL-CTY 54171-1/2&amp;3/4 4 OCT BOX</t>
  </si>
  <si>
    <t>54171-1/2&amp;3/4</t>
  </si>
  <si>
    <t>AK10018368</t>
  </si>
  <si>
    <t>https://www.gordonelectricsupply.com/p/Stl-Cty-54171-1-2-3-4-4-Oct-Box-Sold-In-Multiples-Of-25/2333270?srsltid=AfmBOorhC4Q5Edr2ZC1mHl_Hq4clho8nnYWqwn0ek7MOQRFsrObTnc3F</t>
  </si>
  <si>
    <t>STL-CTY 52C18 4SQ 3/4 RAISED DEVICE COVER 2G</t>
  </si>
  <si>
    <t>52C18</t>
  </si>
  <si>
    <t>AK10017357</t>
  </si>
  <si>
    <t>https://www.gordonelectricsupply.com/p/Stl-Cty-52C18-3-4D-4Sq-2G-Sw-Rng/165287?srsltid=AfmBOoqdtCr1hL36KnxxRIEw6qsnL-poAV0uX9ru5IMHREP6v_j7-PA5</t>
  </si>
  <si>
    <t>STL-CTY 52C14 4SQ 3/4 RAISED DEVICE COVER 1G</t>
  </si>
  <si>
    <t>52C14</t>
  </si>
  <si>
    <t>AK10017345</t>
  </si>
  <si>
    <t>https://www.elliottelectric.com/P/Item/TAB/52C14/</t>
  </si>
  <si>
    <t>STL-CTY 52C1 4SQ FLAT BLANK COVER</t>
  </si>
  <si>
    <t>52 C 1</t>
  </si>
  <si>
    <t>AK10017340</t>
  </si>
  <si>
    <t>https://www.gordonelectricsupply.com/p/Stl-Cty-52C1-4-Sq-Blank-Cvr/28700?srsltid=AfmBOop3LFZywJmSf-dn7mQF_PRanGPUgHcQfJWHXBNvX5XMoXgrxC-H</t>
  </si>
  <si>
    <t>STL-CTY 52171-1/2-3/4-E 4SQ BOX</t>
  </si>
  <si>
    <t>521711234E</t>
  </si>
  <si>
    <t>AK10017107</t>
  </si>
  <si>
    <t>https://shop.sequelelectricalsupply.com/buy/product/stl-cty-52171-1-2-3-4-e-4sq-box/18934</t>
  </si>
  <si>
    <t>STL-CTY 52171-1/2-3/4-E 4SQ 21/8D BX 1/2&amp;3/4 ECCENTRIC</t>
  </si>
  <si>
    <t>https://www.elliottelectric.com/P/Item/TAB/521711234E/</t>
  </si>
  <si>
    <t>52171-1/2-3/4-E</t>
  </si>
  <si>
    <t>S203789350.004</t>
  </si>
  <si>
    <t>STL-CTY  HK404 1-1/4 COMP COND CPLG</t>
  </si>
  <si>
    <t>HK404</t>
  </si>
  <si>
    <t>https://www.gordonelectricsupply.com/p/Stl-Cty-Hk404-1-1-4-No-Thrd-Cpl/11147?srsltid=AfmBOorJBFnZb4qton9Bpw6VNJbVS7INv3NUFOYrDNODIEKkbFNAOomm</t>
  </si>
  <si>
    <t>STL-CTY  502 BEAM CLAMP 3/8-16TAPPED</t>
  </si>
  <si>
    <t>502</t>
  </si>
  <si>
    <t>AK10016958</t>
  </si>
  <si>
    <t>https://www.cooper-electric.com/product/detail/32027/steel-city-abb-502</t>
  </si>
  <si>
    <t>STHWC 832TZ 3/4 INSL PLS BSHG =ARL 441 Q20470121
Pn: 42604 - UPC: 75133818460</t>
  </si>
  <si>
    <t>Southwire</t>
  </si>
  <si>
    <t>832TZ</t>
  </si>
  <si>
    <t>https://shop.sequelelectricalsupply.com/buy/product/tpz-832-3-4-insl-pls-bshg/14162</t>
  </si>
  <si>
    <t>STHWC 1670 4IN EMT INSG BUSHING</t>
  </si>
  <si>
    <t>1670</t>
  </si>
  <si>
    <t>https://www.southwire.com/electrical-components/commercial-industrial-residential-fittings/4-emt-insulating-bushing/p/1670</t>
  </si>
  <si>
    <t>https://www.southwire.com/electrical-components/co</t>
  </si>
  <si>
    <t>STHWC 140TZ 247574 3/8 D/C BX-FLEX COMB CONN</t>
  </si>
  <si>
    <t>140TZ</t>
  </si>
  <si>
    <t>https://shop.sequelelectricalsupply.com/buy/product/tpz-140-3-8-d-c-bx-flex-comb-conn/42524?text=140TZ</t>
  </si>
  <si>
    <t>STHWC  833 1IN INSL PLS BSHG =ARL 442 Q20470121
Pn: 42610 - UPC: 75133818470</t>
  </si>
  <si>
    <t>833</t>
  </si>
  <si>
    <t>https://www.southwire.com/electrical-components/commercial-industrial-residential-fittings/1-plastic-bushing/p/833</t>
  </si>
  <si>
    <t>Arlington</t>
  </si>
  <si>
    <t>STHWC  1670 4IN EMT INSG BUSHING Pn: 41318 - UPC: 75133818461</t>
  </si>
  <si>
    <t>S4743555.001</t>
  </si>
  <si>
    <t>Steren 300-070 Telephone Butt Bean
Connectors, 19 To 26
Wire, Insulated
Connector</t>
  </si>
  <si>
    <t>Steren</t>
  </si>
  <si>
    <t>300-070</t>
  </si>
  <si>
    <t>STEREN ELECTRONICS</t>
  </si>
  <si>
    <t>https://www.alldataresource.com/Steren-300-070-B-Wire-Connector-Bean-Splice-White-Crimp-Type-Insulated-Butt-19-26-AWG-Solid-Wire-Copper-Wire-Modular-Plug-Splice-Sold-as-Singles_p_91002.html?srsltid=AfmBOorLQvZGGE348g26X42v6f6h3f_AF7jQLZKP68rXhPNgl1rJ-Qcg</t>
  </si>
  <si>
    <t>INV851967</t>
  </si>
  <si>
    <t>Steps - Rental</t>
  </si>
  <si>
    <t>Steps</t>
  </si>
  <si>
    <t>30162100 </t>
  </si>
  <si>
    <t>https://usa.databasesets.com/unspsc/class/30162100</t>
  </si>
  <si>
    <t>STC 52C50-1-1/2-25 52C5011/225
55657 4SQ 1G RING SC
SQUARE TILE WALLCOVE 1-GANG DEVICE RING 1-1/2-IN DEEP
= TP528</t>
  </si>
  <si>
    <t>52C5011/2-25</t>
  </si>
  <si>
    <t>52C5011/225
55657</t>
  </si>
  <si>
    <t>https://www.gordonelectricsupply.com/p/Stl-Cty-52C50-1-1-2-25-4Sq-1G-Ring/165298?text=14020</t>
  </si>
  <si>
    <t>S004125136.002</t>
  </si>
  <si>
    <t>STC 52C17-25 4SQ 1/2D 2G SW RNG SC 52C1725 4"SQ BX COVER, STL,6.3CU, 1/2" 2-GANG DEVICE RING</t>
  </si>
  <si>
    <t>52C17-25</t>
  </si>
  <si>
    <t>AK10017355</t>
  </si>
  <si>
    <t>https://www.standardelectricsupply.com/Thomas-And-Betts-52C17-25-Steel-City-Outlet-Box-Cover?criteria=%2052C17-25</t>
  </si>
  <si>
    <t>STC 52C13 4SQ 1/2D 1G SW RNG 52C13 4"SQUARE BX COVER, STL,3CU, 1/2" 1-GANG DEVICE RING</t>
  </si>
  <si>
    <t>52C13</t>
  </si>
  <si>
    <t>AK10017342</t>
  </si>
  <si>
    <t>https://www.standardelectricsupply.com/Thomas-And-Betts-52C13-Steel-City-Device-Cover</t>
  </si>
  <si>
    <t>STC 52171-1/2-3/4-E 4SQ BOX</t>
  </si>
  <si>
    <t>https://www.gordonelectricsupply.com/p/Stl-Cty-52171-1-2-3-4-E-30-4Sq-Box/5624566?srsltid=AfmBOoqcSpHf5emB7B5nH6U62qyxuVtNTNtBLKIiJKThQKvtObaTH2n-</t>
  </si>
  <si>
    <t>S-STRUT CPC350 3-1/2IN COBRA 1PC CLAMP</t>
  </si>
  <si>
    <t>S-STRUT</t>
  </si>
  <si>
    <t>CPC350</t>
  </si>
  <si>
    <t>AK10028636</t>
  </si>
  <si>
    <t>https://www.gordonelectricsupply.com/p/S-Strut-Cpc350-Cobra-Pipe-Clmp/5889741?srsltid=AfmBOoo72yEILLdVIEzDnc9rwYvg8LkXsysZoKGxTvuaRV3lVAAZIyS7</t>
  </si>
  <si>
    <t>S009000748.001</t>
  </si>
  <si>
    <t>S-STRUT CPC250 2-1/2IN COBRA 1PC CLAMP</t>
  </si>
  <si>
    <t>CPC250</t>
  </si>
  <si>
    <t>AK10028630</t>
  </si>
  <si>
    <t>https://www.elliottelectric.com/P/Item/TAB/CPC250/</t>
  </si>
  <si>
    <t>S-STRUT CPC200 2IN COBRA 1PC CLAMP</t>
  </si>
  <si>
    <t>CPC200</t>
  </si>
  <si>
    <t>AK10028626</t>
  </si>
  <si>
    <t>https://www.gordonelectricsupply.com/p/S-Strut-Cpc200-Cobra-Pipe-Clmp/5889735?srsltid=AfmBOorU4iCVfJ84aS_DyKWdm93UVRbvrZkHJsuPU7X1sAZosRkmskOi</t>
  </si>
  <si>
    <t>S-STRUT CPC100 1IN COBRA 1PC CLAMP</t>
  </si>
  <si>
    <t>CPC100</t>
  </si>
  <si>
    <t>AK10028617</t>
  </si>
  <si>
    <t>https://www.graybar.com/superstrut174-cobra-steel-1-piece-cable-and-rigid-imc-emt-conduit-clamp-with-silvergalv-finish-1-in-/p/25010988</t>
  </si>
  <si>
    <t>SRV-LBR-ACP-HR ~ AC Power Service Labor</t>
  </si>
  <si>
    <t>HR</t>
  </si>
  <si>
    <t>SRV-EXP-TRV-ACP-HR ~ Service Travel Expense - AC Power</t>
  </si>
  <si>
    <t>SRV-EXP-TRUCK-ACP ~ Truck Roll Surcharge ACP</t>
  </si>
  <si>
    <t>DYS</t>
  </si>
  <si>
    <t>S4686334.001</t>
  </si>
  <si>
    <t>SQWINCHER 060107-GR 125135 GRAPE FLAVOR QWIK STICK ZERO MAKES 20 OZ. SERVING FOR BOTTLED WATER [50 PCS/PK] [10 PKS/CASE] [PRICED &amp; SOLD BY PACK ONLY]</t>
  </si>
  <si>
    <t>PK</t>
  </si>
  <si>
    <t>SQWINCHER</t>
  </si>
  <si>
    <t>060107-GR</t>
  </si>
  <si>
    <t>https://www.acmetool.com/index.jsp?path=product&amp;part=125135&amp;title=sqwincher-quik-stick-20-oz-grape&amp;text=SQWINCHER+060107-GR+125135+GRAPE+FLAVOR+QWIK+STICK+ZERO+MAKES+20+OZ.+SERVING+FOR+BOTTLED+WATER+%5B50+PCS%2FPK%5D+%5B10+PKS%2FCASE%5D+%5BPRICED+%26+SOLD+BY+PACK+ONLY%5D&amp;lsi=true</t>
  </si>
  <si>
    <t>SQWINCHER 060100-OR 28550 ORANGE FLAVOR QWIK STICK ZERO MAKES 20 OZ. SERVING FOR BOTTLED WATER [50 PCS/PK] [10 PKS/CASE] [PRICED &amp; SOLD BY PACK ONLY]</t>
  </si>
  <si>
    <t>060100-OR</t>
  </si>
  <si>
    <t>https://www.acmetool.com/index.jsp?path=product&amp;part=28550&amp;title=sqwincher-quik-stick-20-oz-orange&amp;text=SQWINCHER+060100-OR+28550+ORANGE+FLAVOR+QWIK+STICK+ZERO+MAKES+20+OZ.+SERVING+FOR+BOTTLED+WATER+%5B50+PCS%2FPK%5D+%5B10+PKS%2FCASE%5D+%5BPRICED+%26+SOLD+BY+PACK+ONLY%5D&amp;lsi=true</t>
  </si>
  <si>
    <t>S4739774.001</t>
  </si>
  <si>
    <t>SQUARE D QOB120GFI 1P 20 AMP 120V Bolt On GFCI Circuit Breaker 10K</t>
  </si>
  <si>
    <t>SQUARE D</t>
  </si>
  <si>
    <t>QOB120GFI</t>
  </si>
  <si>
    <t>SCHNEIDER ELECTRIC</t>
  </si>
  <si>
    <t>https://www.graybar.com/mini-circuit-breaker-qo-20a-1-pole-120vac-10ka-bolt-on-6ma-grd-fault-a-pigtail-taa/p/88243050</t>
  </si>
  <si>
    <t>SQD QOB320 Mini circuit breaker, QO, 20A, 3 pole, 120/240 VAC, 10 kA, bolt on mount std=3pk</t>
  </si>
  <si>
    <t>Square D (Schneider Electric)</t>
  </si>
  <si>
    <t>QOB320</t>
  </si>
  <si>
    <t>AK10994421</t>
  </si>
  <si>
    <t>https://www.graybar.com/mini-circuit-breaker-qo-20a-3-pole-120-240vac-10ka-bolt-on/p/88243117</t>
  </si>
  <si>
    <t>S058019923.003</t>
  </si>
  <si>
    <t>SQD QOB115 SP-120/240V-15A CB</t>
  </si>
  <si>
    <t>QOB115</t>
  </si>
  <si>
    <t>https://www.cityelectricsupply.com/square-d-qob115-type-qo-bolt-on-mini-circuit-breaker-15a-single-pole-120-240-vac?srsltid=AfmBOoqdKIdchCyLXoxLMmAGaqz1wr7X-FGq5c40tW-M4_cwQUaGDsZ-</t>
  </si>
  <si>
    <t>SQD LK225AN NEUTRAL LUG</t>
  </si>
  <si>
    <t>Square-D</t>
  </si>
  <si>
    <t>LK225AN</t>
  </si>
  <si>
    <t>https://shop.dominionelectric.com/buy/product/square-d-283969-product-square-d/283969</t>
  </si>
  <si>
    <t>S203784918.004</t>
  </si>
  <si>
    <t>SQD HDL36150U31X MOLDED CASE</t>
  </si>
  <si>
    <t>HDL36150U31X</t>
  </si>
  <si>
    <t>https://www.standardelectricsupply.com/Square-D-HDL36150U31X-I-Line-Powerpact-Molded-Case-Circuit-Breaker</t>
  </si>
  <si>
    <t>S105291266.002</t>
  </si>
  <si>
    <t>SQD D322N Safety switch, general duty, fusible, 60A, 3 poles, 15 hp, 240 VAC, NEMA 1, neutral factory installed</t>
  </si>
  <si>
    <t>D322N</t>
  </si>
  <si>
    <t>AK10994472</t>
  </si>
  <si>
    <t>https://www.cityelectricsupply.com/square-d-d322n-fusible-general-duty-safety-switch-60a-3-pole-15-hp-240-vac-nema-1?srsltid=AfmBOoqunENVV6vwhIgq6rN5QWdEugz7aM_g-i0y7_t0NM25zgLwXnCk</t>
  </si>
  <si>
    <t>SPRAYON SC0757 140653 CLEANER / DEGREASE CITRUS 16 OZ. SPRAY BY KRYLON SHERWIN WILLIAMS</t>
  </si>
  <si>
    <t>SPRAYON</t>
  </si>
  <si>
    <t>S00757</t>
  </si>
  <si>
    <t>https://www.acmetool.com/index.jsp?path=product&amp;part=140653&amp;title=sprayon-sc0757-cleaner-degrease-citrus-16-oz-spray-by-krylon-sherwin-williams&amp;text=SPRAYON+SC0757+140653+CLEANER+%2F+DEGREASE+CITRUS+16+OZ.+SPRAY+BY+KRYLON+SHERWIN+WILLIAMS&amp;lsi=true</t>
  </si>
  <si>
    <t>SPRAYON SC0206000 140649 LUBRICANT 10 OZ. AP SILICONE SPRAY CAN KRYLON SHERWIN WILLIAMS [12/CS]</t>
  </si>
  <si>
    <t>SC0206000</t>
  </si>
  <si>
    <t>https://www.acmetool.com/index.jsp?path=product&amp;part=140649&amp;title=sprayon-sc0206000-lubricant-10-oz-ap-silicone-spray-can-krylon-sherwin-williams-[12-cs]&amp;text=SPRAYON+SC0206000+140649+LUBRICANT+10+OZ.+AP+SILICONE+SPRAY+CAN+KRYLON+SHERWIN+WILLIAMS+%5B12%2FCS%5D&amp;lsi=true</t>
  </si>
  <si>
    <t>S4687208.002</t>
  </si>
  <si>
    <t>SOUTHWIRE 90218802 PIGTAIL ADAPTER MALE TWIST-LOCK TO FEMALE U-GROUND STW-A JACKET [CEP 1446] [10/CS]</t>
  </si>
  <si>
    <t>90218802</t>
  </si>
  <si>
    <t>https://www.acmetool.com/index.jsp?path=product&amp;part=9230&amp;title=twist-to-lock-adapter&amp;text=SOUTHWIRE+90218802+PIGTAIL+ADAPTER+MALE+TWIST-LOCK+TO+FEMALE+U-GROUND+STW-A+JACKET+%5BCEP+1446%5D+%5B10%2FCS%5D&amp;lsi=true</t>
  </si>
  <si>
    <t>029892090210</t>
  </si>
  <si>
    <t>S4685898.001</t>
  </si>
  <si>
    <t>SOUTHWIRE 6506TLSX JOB SITE 6 OUTLET TWIST-LOCK XTREME TEMPORARY POWER DISTRIBUTION BOX 50 AMP WITH T/L GFI PROTECTION Pn: 376804</t>
  </si>
  <si>
    <t>6506TLSX</t>
  </si>
  <si>
    <t>https://www.acmetool.com/index.jsp?path=product&amp;part=376804&amp;ds=dept&amp;process=search&amp;qdx=0&amp;text=SOUTHWIRE+6506TLSX+JOB+SITE+6+OUTLET+TWIST-LOCK+XTREME+TEMPORARY+POWER+DISTRIBUTION+BOX+50+AMP+WITH+T%2FL+GFI+PROTECTION&amp;title=temporary-power-distribution-box</t>
  </si>
  <si>
    <t>029892029838</t>
  </si>
  <si>
    <t>Snow Removal Snow removal from property Salt lot 2-1-25</t>
  </si>
  <si>
    <t>Snow Removal Snow removal from property 2-9-25 Salt lot</t>
  </si>
  <si>
    <t>Snow Removal Snow removal from property 2-8-25</t>
  </si>
  <si>
    <t>Snow Removal Snow removal from property 2-6-25</t>
  </si>
  <si>
    <t>S4685930.001</t>
  </si>
  <si>
    <t>SLTITE. 114EF-MR 1-1/4IN EF GRAY LIQ-TITE MASTER REEL</t>
  </si>
  <si>
    <t>114EF-MR</t>
  </si>
  <si>
    <t>980050S4013</t>
  </si>
  <si>
    <t>https://www.crawfordelectricsupply.com/product/detail/522383/miscellaneous-liquidtight-114ef-mr</t>
  </si>
  <si>
    <t>SLTITE 034 UA 100B 3/4IN UL LIQUATITE</t>
  </si>
  <si>
    <t>SLTITE</t>
  </si>
  <si>
    <t>034 UA 100B</t>
  </si>
  <si>
    <t>AK10433053</t>
  </si>
  <si>
    <t>SLTITE 012 UA 100B 1/2IN UL LIQUATITE</t>
  </si>
  <si>
    <t>012 UA 100B</t>
  </si>
  <si>
    <t>AK10433050</t>
  </si>
  <si>
    <t>6341572-0002</t>
  </si>
  <si>
    <t>SKYTRAK 10054 10,000# TELEHANDLER HR OUT1</t>
  </si>
  <si>
    <t>SKYTRAK</t>
  </si>
  <si>
    <t>https://www.jlg.com/en/equipment/telehandlers/skytrak/10054</t>
  </si>
  <si>
    <t>SKYJACK 3226
Start Meter: 236</t>
  </si>
  <si>
    <t>SKYJACK</t>
  </si>
  <si>
    <t>SJIII 3226</t>
  </si>
  <si>
    <t>https://www.skyjack.com/product/sjiii-3226</t>
  </si>
  <si>
    <t>Siemens B230 2P 30 Amp 120/240V BL Circuit Breaker Bolt On 10K AIC</t>
  </si>
  <si>
    <t>Siemens</t>
  </si>
  <si>
    <t>B230</t>
  </si>
  <si>
    <t>AK10910789</t>
  </si>
  <si>
    <t>SIEMENS</t>
  </si>
  <si>
    <t>https://shop.loebelectric.com/buy/product/siem-b230-2p-30a-ckt-brkr/1009?srsltid=AfmBOopRO20Qep8qF_ZPgR_7lh3-q6bjXsk_TCqSFD5jQ-FYZzDeMoN0</t>
  </si>
  <si>
    <t>SIE ECGB20 GROUND BAR KIT 20 POS 4-14AWG</t>
  </si>
  <si>
    <t>ECGB20</t>
  </si>
  <si>
    <t>AK10913876</t>
  </si>
  <si>
    <t>https://www.standardelectricsupply.com/Siemens-ECGB20-Ground-Bar-Kit?srsltid=AfmBOoq8XSpb4gagHx871IpXHlfL81YST3qQ6UdXUSzyoiMW4GzzOBm8</t>
  </si>
  <si>
    <t>SIE B240 BREAKER 40A 2P 120/240V 10K BL</t>
  </si>
  <si>
    <t>B240</t>
  </si>
  <si>
    <t>https://www.standardelectricsupply.com/Siemens-B240-Molded-Case-Circuit-Breaker</t>
  </si>
  <si>
    <t>S4686326.001</t>
  </si>
  <si>
    <t>SHURTAPE 232532 301346 BI-LINGUAL DANGER TAPE 3" X 1000' ROLL BLACK ON RED VINYL PELIGRO BT100 BARRICADE &amp; FLAGGING [16/CS]</t>
  </si>
  <si>
    <t>RL</t>
  </si>
  <si>
    <t>SHURTAPE</t>
  </si>
  <si>
    <t>SHURTAPE TECHNOLOGIES</t>
  </si>
  <si>
    <t>https://www.acmetool.com/index.jsp?path=product&amp;part=301346&amp;title=shurtape-232532-bi-lingual-danger-tape-3-x-1000-roll-black-on-red-vinyl-peligro-bt100-barricade-flagging-[16-cs]&amp;text=SHURTAPE+232532+301346+BI-LINGUAL+DANGER+TAPE+3%22+X+1000%5E+ROLL+BLACK+ON+RED+VINYL+PELIGRO+BT100+BARRICADE+%26+FLAGGING+%5B16%2FCS%5D&amp;lsi=true</t>
  </si>
  <si>
    <t>S4686223.001</t>
  </si>
  <si>
    <t>SHURTAPE 200782 EV 057 BLACK 3/4" X 66' ELECTRICAL PHASING TAPE UL LISTED [18MM X 20M] [100/CS] Pn: 301298</t>
  </si>
  <si>
    <t>https://www.acmetool.com/index.jsp?path=product&amp;part=301298&amp;title=shurtape-200782-ev-057-black-3-4-x-66-electrical-phasing-tape-ul-listed-[18mm-x-20m]-[100-cs]&amp;text=SHURTAPE+200782+EV+057+BLACK+3%2F4%22+X+66%5E+ELECTRICAL+PHASING+TAPE+UL+LISTED+%5B18MM+X+20M%5D+%5B100%2FCS%5D&amp;lsi=true</t>
  </si>
  <si>
    <t>Shipp ..._ Shipp ... Freight</t>
  </si>
  <si>
    <t>80732562_1</t>
  </si>
  <si>
    <t>FREIGHT</t>
  </si>
  <si>
    <t>SHURTAPE 152303  PC 008 SILVER 2" X 60YD UTILITY GRADE DUCT TAPE [48MM X 55M] [24/CS] [OLD PC 953] Pn: 301292</t>
  </si>
  <si>
    <t>https://www.acmetool.com/index.jsp?path=product&amp;part=301292&amp;title=shurtape-152303-pc-008-silver-2-x-60yd-utility-grade-duct-tape-[48mm-x-55m]-[24-cs]-[old-pc-953]&amp;text=SHURTAPE+152303+PC+008+SILVER+2%22+X+60YD+UTILITY+GRADE+DUCT+TAPE+%5B48MM+X+55M%5D+%5B24%2FCS%5D+%5BOLD+PC+953%5D&amp;lsi=true</t>
  </si>
  <si>
    <t>S013863677.001</t>
  </si>
  <si>
    <t>SERVICE  CHARGE
Serv Chrg of $275.08
Serv Chrg of $0.31
Serv Chrg of $1.32
Serv Chrg of $0.04
Serv Chrg of $4.27</t>
  </si>
  <si>
    <t>SH NL AMERICAN ELECTRIC DIV ATBM P30 MVOLT R2 4B P7 LED COBRA 4000K 4-BOLT MNT NEMA LABEL</t>
  </si>
  <si>
    <t>American Electric Lighting  </t>
  </si>
  <si>
    <t>ATBM P30 MVOLT R2 4B P7</t>
  </si>
  <si>
    <t>https://images.salsify.com/image/upload/s--0XQ1O8HI--/7c2bfa629c27623e3e3a88adfb3041e1203646ec.pdf</t>
  </si>
  <si>
    <t>S127579440.001</t>
  </si>
  <si>
    <t>SEPCO S1110 1/2" STL SS EMT CONN 62007</t>
  </si>
  <si>
    <t>SEPCO</t>
  </si>
  <si>
    <t>S1110</t>
  </si>
  <si>
    <t>AK10964875</t>
  </si>
  <si>
    <t>STEEL ELECTRIC PRODUCTS</t>
  </si>
  <si>
    <t>https://www.mauriceelectric.com/sepco-s1110-zinc-plated-steel-emt-set-screw-connector-1-2-inch?queryID=de12076185fddfcb1fa98f19a19ee2d2</t>
  </si>
  <si>
    <t>SEPCO 142S 1/2" STEEL EMT 1 HOLE STRAPS 81427</t>
  </si>
  <si>
    <t>142S</t>
  </si>
  <si>
    <t>AK10995196</t>
  </si>
  <si>
    <t>https://www.mauriceelectric.com/sepco-142s-zinc-plated-steel-1-hole-click-on-strap-1-2-inch?queryID=dd9ddc43d3ff964890cc6905361b29b2</t>
  </si>
  <si>
    <t>Sealtite 3/4 Inch UA/UL Grey (500 Foot Reel) Liquidtight Flexible Metal Conduit Type UL (22104 LA12)p</t>
  </si>
  <si>
    <t>Sealtite</t>
  </si>
  <si>
    <t>22104</t>
  </si>
  <si>
    <t>ELECTRI FLEX</t>
  </si>
  <si>
    <t>https://www.frostelectric.com/buy/product/sealtite-3-4/124375?text=Sealtite+3/4+Inch+UA/UL+Grey+%28500+Foot+Reel%29+Liquidtight+Flexible+Metal+Conduit+Type+UL+%2822104+LA12%29p&amp;lsi=true</t>
  </si>
  <si>
    <t>SCR 25-LW38J 3/8 LOCKWASHER 18-8 Stainless Steel-JAR SCR3/8LWSS Bill to account</t>
  </si>
  <si>
    <t> Acorn Fasteners</t>
  </si>
  <si>
    <t>LW38J</t>
  </si>
  <si>
    <t>AK10997192</t>
  </si>
  <si>
    <t>AERVOE PACIFIC</t>
  </si>
  <si>
    <t>https://www.gordonelectricsupply.com/p/Acorn-Lw38J-3-8-Split-Lock-Washers-Zinc-In-Jar/6005612?srsltid=AfmBOorwS9ZahCRAWXnwrtkehSSByICizKW9rgmHbYPw-smG_mBclAEE</t>
  </si>
  <si>
    <t>SCHNEIDER ELECTRIC USA INC QOB260 CB 120/240V 60A/2P BOLT ON</t>
  </si>
  <si>
    <t>QOB260</t>
  </si>
  <si>
    <t>https://www.graybar.com/qob-miniature-circuit-breaker-bolt-on-2-pole-60a-120-240v-10ka/p/88243106?pcode=88243106</t>
  </si>
  <si>
    <t>SCHNEIDER ELECTRIC USA INC QOB130 CB 120/240V 30A/1P BOLT ON</t>
  </si>
  <si>
    <t>QOB130</t>
  </si>
  <si>
    <t>https://www.graybar.com/qo-miniature-circuit-breaker-bolt-on-10-ka-120-vac-1-pole-30a/p/88243058?pcode=88243058</t>
  </si>
  <si>
    <t xml:space="preserve">SCHNEIDER ELECTRIC USA INC QGA32225 </t>
  </si>
  <si>
    <t>QGA32225</t>
  </si>
  <si>
    <t>https://www.graybar.com/circuit-breaker-powerpact-q-225a-3-pole-240vac-65ka-i-line-thermal-magnetic-80-abc/p/22090539?pcode=22090539</t>
  </si>
  <si>
    <t xml:space="preserve">SCHNEIDER ELECTRIC USA INC NC50S PD1 </t>
  </si>
  <si>
    <t>NC50S</t>
  </si>
  <si>
    <t>PD1</t>
  </si>
  <si>
    <t>https://www.graybar.com/panelboard-cover-surface-mount-for-50-in-h-nf-panelboards/p/95042560?pcode=95042560</t>
  </si>
  <si>
    <t>SC HEAVY EQUIPMENT RENTAL FEE</t>
  </si>
  <si>
    <t>RENTAL - FEE</t>
  </si>
  <si>
    <t>245875779-001</t>
  </si>
  <si>
    <t>SCHNEIDER ELECTRIC USA INC BDL36070 MOLDED CASE CIRC BRKR 600Y/347 V 70A</t>
  </si>
  <si>
    <t>BDL36070</t>
  </si>
  <si>
    <t>https://www.graybar.com/powerpact-molded-case-circuit-breaker-everlink-lug-connection-b-frame-70a-600y-347v-3-pole-unit-mount-14ka/p/25862155?pcode=25862155</t>
  </si>
  <si>
    <t>SAFETY SERVICE - ALL
Vincent Colmore - Straight Time</t>
  </si>
  <si>
    <t xml:space="preserve">SAFETY TECHNOLOGY INTERNATIONAL INC SS2031EM-EN </t>
  </si>
  <si>
    <t>Safety Technology International</t>
  </si>
  <si>
    <t>SS2031EM-EN</t>
  </si>
  <si>
    <t>SAFETY TECHNOLOGY INTERNATIONAL</t>
  </si>
  <si>
    <t>https://www.adiglobaldistribution.us/Product/SF-2031EMEN</t>
  </si>
  <si>
    <t>S-3280_ S-3280 STANDARD GRADE STEEL STRAPPING - 3/4" X .031" X 1,334'</t>
  </si>
  <si>
    <t>CL</t>
  </si>
  <si>
    <t>ULINE</t>
  </si>
  <si>
    <t>S-3280</t>
  </si>
  <si>
    <t>80732209_2</t>
  </si>
  <si>
    <t>https://www.uline.com/Product/Detail/S-3280/Steel-Strapping/Standard-Grade-Steel-Strapping-3-4-x-031-x-1334</t>
  </si>
  <si>
    <t>Uline</t>
  </si>
  <si>
    <t>S-2187_ S-2187 ULINE STRETCH WRAP - CAST, 70 GAUGE, 18" X 1,500'</t>
  </si>
  <si>
    <t>S-2187</t>
  </si>
  <si>
    <t>80732209_1</t>
  </si>
  <si>
    <t>https://www.uline.com/Product/Detail/S-2187/Uline-Stretch-Wrap/Uline-Stretch-Wrap-Cast-70-gauge-18-x-1500?keywords=s2187</t>
  </si>
  <si>
    <t>S12-50-M PANDUIT CORP  STRONGHOLD CABLE TIE 11.81L (300MM) STD</t>
  </si>
  <si>
    <t>PANDUIT</t>
  </si>
  <si>
    <t>S12-50-M</t>
  </si>
  <si>
    <t xml:space="preserve"> AK10710715</t>
  </si>
  <si>
    <t>https://www.graybar.com/stronghold-s12-50-m-cable-tie-natural-pa-6-6-50lb-min-loop-tensile-11-81/p/25918198?pcode=25918198</t>
  </si>
  <si>
    <t>S1250M</t>
  </si>
  <si>
    <t>AK10710715</t>
  </si>
  <si>
    <t>S139724491.008</t>
  </si>
  <si>
    <t>RXL WEMCO001 641658 ** Original Sale :
** Cus PO: 80640786 **</t>
  </si>
  <si>
    <t>REXEL</t>
  </si>
  <si>
    <t>WEMCO001</t>
  </si>
  <si>
    <t>RXL</t>
  </si>
  <si>
    <t>https://www.rexelusa.com/p/641658/4-leg-wemco-reel/wemco001</t>
  </si>
  <si>
    <t>S142042321.001</t>
  </si>
  <si>
    <t>RXL BOTTLE-WATER-CASE 252902 BOTTLE WATER-24 PER CASE
Default UNSPSC * NO Air Freight *</t>
  </si>
  <si>
    <t>BOTTLE-WATER-CASE</t>
  </si>
  <si>
    <t>https://www.rexelusa.com/p/252902/bottle-water-24-per-case/bottle-water-case</t>
  </si>
  <si>
    <t>NIAGARA</t>
  </si>
  <si>
    <t>S142069174.001</t>
  </si>
  <si>
    <t>RXL BOTTLE-WATER-CASE 252902 BOTTLE WATER-24 PER CASE
* Default UNSPSC * NO Air Freight *</t>
  </si>
  <si>
    <t>RXC R14LA 45920
45920 19627 -&gt; 1/4-20 LEAD MACHINE SCREW ANCHOR SOLD AS 100PK</t>
  </si>
  <si>
    <t>Bizline</t>
  </si>
  <si>
    <t>R14LA</t>
  </si>
  <si>
    <t>https://www.rexelusa.com/p/45920/bizline/lead-machine-screw-anchor-1-4-20-100-pk/705591196278/r14la</t>
  </si>
  <si>
    <t>RXC R1434RHC 43869 19476 -&gt; 1/4 X 3/4 ROUND HEAD MACHINE SCREW ZINC PLATED SOLD AS 100PK</t>
  </si>
  <si>
    <t>R1434RHC</t>
  </si>
  <si>
    <t>https://www.rexelusa.com/p/43869/bizline/round-head-machine-screw-slot-phillips-combo-1-4-x-3-4-100-pk/705591194762/r1434rhc</t>
  </si>
  <si>
    <t>RXC R1412RHC 43896 19475 -&gt; 1/4 X 1/2 ROUND HEAD MACHINE SCREW ZINC PLATED SOLD AS 100PK</t>
  </si>
  <si>
    <t>R1412RHC</t>
  </si>
  <si>
    <t>https://www.rexelusa.com/p/43896/bizline/round-head-machine-screw-slot-phillips-combo-1-4-x-1-2-100-pk/705591194755/r1412rhc</t>
  </si>
  <si>
    <t>RXC R1034HT 44083
44083 19502 -&gt; 10 X 3/4 HEX WASHER HEAD SELF DRILL SCREW ZINC PLATED SOLD AS 100PK</t>
  </si>
  <si>
    <t>R1034HT</t>
  </si>
  <si>
    <t>https://www.rexelusa.com/p/44083/bizline/self-drill-screw-hex-washer-head-10-x-3-4-100-pk/705591195028/r1034ht</t>
  </si>
  <si>
    <t>RUSTOLEUM 264696 98597 MARKING PAINT SAFETY RED 17 OZ. M1400 WATER-BASED UPSIDE-DOWN INVERTED CONSTRUCTION GRADE [12/CS] * Sub for: RUSTOLEUM 247833 [D-MAN]</t>
  </si>
  <si>
    <t>RUSTOLEUM</t>
  </si>
  <si>
    <t>RUSTOLEUM CORPORATION</t>
  </si>
  <si>
    <t>https://www.acmetool.com/index.jsp?path=product&amp;part=98597&amp;title=inverted-marking-paint&amp;text=RUSTOLEUM+264696+98597+MARKING+PAINT+SAFETY+RED+17+OZ.+M1400+WATER-BASED+UPSIDE-DOWN+INVERTED+CONSTRUCTION+GRADE+%5B12%2FCS%5D&amp;lsi=true</t>
  </si>
  <si>
    <t>INV-2676571</t>
  </si>
  <si>
    <t>Rust-Oleum 249113 1098446 12-oz Grape Painter's Touch 2X Ultra Cover Spray Paint</t>
  </si>
  <si>
    <t>CN</t>
  </si>
  <si>
    <t>Rust-Oleum</t>
  </si>
  <si>
    <t>https://www.townandcountryhardware.com/2739209/Product/RUST-OLEUM-249113?bvstate=pg:2/ct:r</t>
  </si>
  <si>
    <t>RUSTOLEUM 1801838 140673 MARKING PAINT CLEAR 17 OZ. M1800 WATER-BASED PRECISION SURVEY GRADE INVERTED UPSIDE-DOWN [12/CS]</t>
  </si>
  <si>
    <t>https://www.acmetool.com/index.jsp?path=product&amp;part=140673&amp;title=inverted-marking-paint&amp;text=RUSTOLEUM+1801838+140673+MARKING+PAINT+CLEAR+17+OZ.+M1800+WATER-BASED+PRECISION+SURVEY+GRADE+INVERTED+UPSIDE-DOWN+%5B12%2FCS%5D&amp;lsi=true</t>
  </si>
  <si>
    <t>S4743715.001</t>
  </si>
  <si>
    <t>Rustoleum 1692830V 12OZ Glossy White Multi-Purpose Enamel Spray Paint, (For Masonry, Metal, Plastic, Wood) Interior/ Exterior Industrial Maintenance, 12 Ounce Aerosol Can (1692830)</t>
  </si>
  <si>
    <t>Rustoleum</t>
  </si>
  <si>
    <t>1692830V</t>
  </si>
  <si>
    <t>https://www.frostelectric.com/buy/product/rustoleum-1692830v/3335971?text=Rustoleum+1692830V+12OZ+Glossy+White+Multi-Purpose+Enamel+Spray+Paint%2C+%28For+Masonry%2C+Metal%2C+Plastic%2C+Wood%29+Interior/+Exterior+Industrial+Maintenance%2C+12+Ounce+Aerosol+Can+%281692830%29</t>
  </si>
  <si>
    <t>ROD 3810-ZINC 3/8-16 X 10 FT EG THREADED ROD [PRICED PER HUNDRED FEET] ZINC PLATED R1038 ZP ALL THREAD [MEETS ASTM A307-A] R38 [ATZ38120] (25 STICKS = 250' PER TUBE) Pn: 13750</t>
  </si>
  <si>
    <t>CS</t>
  </si>
  <si>
    <t>Generic Vendor</t>
  </si>
  <si>
    <t>3810</t>
  </si>
  <si>
    <t>https://www.acmetool.com/index.jsp?path=product&amp;part=13750&amp;ds=dept&amp;process=search&amp;qdx=0&amp;text=ROD+3810-ZINC+3%2F8-16+X+10+FT+EG+THREADED+ROD+%5BPRICED+PER+HUNDRED+FEET%5D+ZINC+PLATED+R1038+ZP+ALL+THREAD+%5BMEETS+ASTM+A307-A%5D+R38+%5BATZ38120%5D+%2825+STICKS+%3D+250%5E+PER+TUBE%29&amp;title=threaded-rod</t>
  </si>
  <si>
    <t>ROBROY INDUSTRIES PBTOUCHUP-GRAY-PT PINT EXTERIOR GRAY TOUCH UP</t>
  </si>
  <si>
    <t>ROBROY</t>
  </si>
  <si>
    <t>PBTOUCHUP-GRAY-PT</t>
  </si>
  <si>
    <t>AK10764422</t>
  </si>
  <si>
    <t>ROBROY INDUSTRIES</t>
  </si>
  <si>
    <t>https://www.graybar.com/plasti-bond-touch-up-compounds-1-pint/p/88226093?pcode=88226093</t>
  </si>
  <si>
    <t>INV-2676930</t>
  </si>
  <si>
    <t>Ridgid 70830 1020687 Ridgid 1-Gal Dark Threaded Cutting Oil</t>
  </si>
  <si>
    <t>GL</t>
  </si>
  <si>
    <t>Ridgid</t>
  </si>
  <si>
    <t>RIDGID TOOL</t>
  </si>
  <si>
    <t>https://www.homedepot.com/p/RIDGID-1-Gal-Dark-Pipe-Threading-Oil-Low-Odor-Anti-Mist-Formulation-for-Pipe-Cutting-Dies-Threading-70830/205549071</t>
  </si>
  <si>
    <t>095691708304</t>
  </si>
  <si>
    <t>INV-2676797</t>
  </si>
  <si>
    <t>Ridgid 40195 1014915 Ridgid 1/8-4" Bc-410 Bench Chain Vise</t>
  </si>
  <si>
    <t>https://www.plumberscrib.com/products/ridgid-40195-bc410-bench-chain-vise?srsltid=AfmBOoopzQZ67D-08w5FO3cGDLjcFRpBPSbmiUJUOI-OCNVtTgOZ-U6z</t>
  </si>
  <si>
    <t>095691401953</t>
  </si>
  <si>
    <t>S4742962.002</t>
  </si>
  <si>
    <t>Ridgid 31622 Metal Tubing Cutter (Constant Swing) 1/8 To 1-1/8 Inch, Copper, Brass, Aluminum &amp; EMT Conduit Pipe, Tube</t>
  </si>
  <si>
    <t>AK10989353</t>
  </si>
  <si>
    <t>https://www.frostelectric.com/buy/product/ridgid-31622/2977986?text=Ridgid+31622+Metal+Tubing+Cutter+%28Constant+Swing%29+1/8+To+1-1/8+Inch%2C+Copper%2C+Brass%2C+Aluminum+%26+EMT+Conduit+Pipe%2C+Tube&amp;lsi=true</t>
  </si>
  <si>
    <t>REEL GENERIC VENDOR WIRE-WYRPA XHHW-2-3/0-STR-RED-CUT 600/1000V CU 90C DEG</t>
  </si>
  <si>
    <t>XHHW-2-3/0-STR-RED-CUT</t>
  </si>
  <si>
    <t>REEL GENERIC VENDOR WIRE-WYRPA THHN-250MCM-YEL-CUT THHN/THWN-2 37 STR 600V 90DEG CU</t>
  </si>
  <si>
    <t>THHN-250MCM-YEL-CUT REEL</t>
  </si>
  <si>
    <t>AK10438631</t>
  </si>
  <si>
    <t>https://www.graybar.com/thhn-building-wire-250-mcm-stranded-copper-conductor-yellow-cut-reel/p/25082226</t>
  </si>
  <si>
    <t>REEL GENERIC VENDOR WIRE-WYRPA THHN-250MCM-ORN-CUT THHN/THWN-2 37 STR 600V 90DEG CU</t>
  </si>
  <si>
    <t>THHN-250MCM-ORN-CUT REEL</t>
  </si>
  <si>
    <t>AK10438626</t>
  </si>
  <si>
    <t>https://www.graybar.com/thhn-building-wire-250-mcm-stranded-copper-conductor-orange-cut-reel/p/25082223</t>
  </si>
  <si>
    <t>REEL GENERIC VENDOR WIRE-WYRPA THHN-250MCM-GRN-CUT THHN/THWN-2 37 STR 600V 90DEG CU</t>
  </si>
  <si>
    <t>THHN-250MCM-GRN-CUT REEL</t>
  </si>
  <si>
    <t>AK10438623</t>
  </si>
  <si>
    <t>https://www.graybar.com/thhn-building-wire-250-mcm-stranded-copper-conductor-green-cut-reel/p/25082221</t>
  </si>
  <si>
    <t>REEL GENERIC VENDOR WIRE-WYRPA THHN-250MCM-BRN-CUT THHN/THWN-2 37 STR 600V 90DEG CU</t>
  </si>
  <si>
    <t>THHN-250MCM-BRN-CUT REEL</t>
  </si>
  <si>
    <t>AK10438622</t>
  </si>
  <si>
    <t>https://www.graybar.com/thhn-building-wire-250-mcm-stranded-copper-conductor-brown-cut-reel/p/25082220</t>
  </si>
  <si>
    <t>REEL GENERIC VENDOR WIRE-WYRPA BARE-CU-SD-6-SOL-CUT BARE CU</t>
  </si>
  <si>
    <t>REEL ATX 3/4 BLK CUT GENERIC VENDOR-TUBPA NON UL HIGH/LOW TEMP HALOGEN FREE L/T</t>
  </si>
  <si>
    <t>ATX 3/4 BLK CUT REEL</t>
  </si>
  <si>
    <t>https://www.graybar.com/pvc-coated-galvanized-steel-type-atx-black-liquidtight-conduit-3-4-in-/p/25183383</t>
  </si>
  <si>
    <t>RED-DEVIL 3984  CAULKING GUN 10 OZ. PROFESSIONAL DRIPLESS SKELETON STYLE ORANGE [12/CS] Pn: 139809</t>
  </si>
  <si>
    <t>RED DEVIL</t>
  </si>
  <si>
    <t>https://www.acmetool.com/index.jsp?path=product&amp;part=139809&amp;ds=dept&amp;process=search&amp;qdx=0&amp;text=RED-DEVIL+3984+CAULKING+GUN+10+OZ.+PROFESSIONAL+DRIPLESS+SKELETON+STYLE+ORANGE+%5B12%2FCS%5D&amp;title=caulk-gun</t>
  </si>
  <si>
    <t>S4742722.001</t>
  </si>
  <si>
    <t>Rectorseal 55981 Quart Clear Primer w/ Dauber Applicator (32 Ounces)</t>
  </si>
  <si>
    <t>Rectorseal</t>
  </si>
  <si>
    <t>RECTORSEAL</t>
  </si>
  <si>
    <t>31211500 </t>
  </si>
  <si>
    <t>https://www.elliottelectric.com/P/Item/REC/55981/</t>
  </si>
  <si>
    <t>021449559812</t>
  </si>
  <si>
    <t>R-DOT IHD3-2 1G DEEP WP BOX W/3 3/4IN HUBS</t>
  </si>
  <si>
    <t>RED DOT</t>
  </si>
  <si>
    <t>IHD3-2</t>
  </si>
  <si>
    <t>AK10036864</t>
  </si>
  <si>
    <t>https://www.gordonelectricsupply.com/p/R-Dot-Ihd3-2-1G-Rt-Box-W-3-3-4-Hubs/5772561?srsltid=AfmBOopahgDlaZmRsNJUe4vYfjmYa2_PIKdsed3nWf3Z0PQ2tLuE8EF9</t>
  </si>
  <si>
    <t>R-DOT DALB-7-CG 2-1/2 CONBDY W/C&amp;GS</t>
  </si>
  <si>
    <t>DALB-7-CG</t>
  </si>
  <si>
    <t>AK10029757</t>
  </si>
  <si>
    <t>https://www.gordonelectricsupply.com/p/R-Dot-Dalb-7-Cg-2-1-2-Conbdy-W-C-Gs/5772285?srsltid=AfmBOorxLfn5LnP0EveRrBn74J6J8w07UEDLMFE6L1ZSsCJKMbfMdF-i</t>
  </si>
  <si>
    <t>R-DOT DAC-6-CG 2IN COND BODY SHELF PK</t>
  </si>
  <si>
    <t>DAC-6-CG</t>
  </si>
  <si>
    <t>AK10029746</t>
  </si>
  <si>
    <t>https://www.gordonelectricsupply.com/p/R-Dot-Dac-6-Cg-Cond-Body-Shelf-Pk/5772274?srsltid=AfmBOooqqWLDuVier3FFnpF7vZ7JLPfUqYMEGJRHwK18_yE-2ksTjucx</t>
  </si>
  <si>
    <t>R-DOT 2CCB 2G WP ALUM BLANK COVER</t>
  </si>
  <si>
    <t>2CCB</t>
  </si>
  <si>
    <t>AK10015817</t>
  </si>
  <si>
    <t>https://www.gordonelectricsupply.com/p/R-Dot-2Ccb-2G-Rt-Blank-Cover/5771925?srsltid=AfmBOoqai8E1qrO-X9tTRm2hAiUwvhjL16szPzk_CvSHwTAXzS_Vg2c4</t>
  </si>
  <si>
    <t>RBH1000BL_OUELLET  RBH1000BL STANDARD</t>
  </si>
  <si>
    <t>OUELLET</t>
  </si>
  <si>
    <t>RBH1000BL-HA</t>
  </si>
  <si>
    <t>https://www.stateelectric.com/products/ouellet-rbh1000bl-ha</t>
  </si>
  <si>
    <t>https://www.gordonelectricsupply.com/p/Taymac-Rlb075-3-4-Lb-Cond-Body/6212696?srsltid=AfmBOoo71LqZL1b08JtrTGjLxwt_lOfRsolZxJ-zFVp_RaqTaYg_8JHd</t>
  </si>
  <si>
    <t>RBH1000BL</t>
  </si>
  <si>
    <t>S4743985.001</t>
  </si>
  <si>
    <t>Ray-O-Vac AL9V 9V Industrial Alkaline Battery (6 Per Pack Sold As Each) AL9V-6J Rayovac Batteries</t>
  </si>
  <si>
    <t>RayOVac</t>
  </si>
  <si>
    <t>AL9V-6J</t>
  </si>
  <si>
    <t>RAYOVAC</t>
  </si>
  <si>
    <t>https://www.worldelectricsupply.com/product/detail/5791/rayovac-corp-al9v-6j?srsltid=AfmBOooB2-3vuVCk52_wZmpeZlGIvIhKegx7RVrCz0LaSHnKl3E6JakZ</t>
  </si>
  <si>
    <t>AL9V6J</t>
  </si>
  <si>
    <t>012800000449</t>
  </si>
  <si>
    <t>Ramset HW4-134 1/4 X 1-3/4 Tapcon Hex Washer Head For Concrete (3155407)</t>
  </si>
  <si>
    <t>Ramset</t>
  </si>
  <si>
    <t>HW4-134</t>
  </si>
  <si>
    <t>202,0,0</t>
  </si>
  <si>
    <t>TAPCON</t>
  </si>
  <si>
    <t>https://www.frostelectric.com/buy/product/ramset-hw4-134/3162680?text=Ramset+HW4-134+1/4+X+1-3/4+Tapcon+Hex+Washer+Head+For+Concrete+%283155407%29</t>
  </si>
  <si>
    <t>S4743181.002</t>
  </si>
  <si>
    <t>202,0</t>
  </si>
  <si>
    <t>Ramset HW4-114 1/4 X 1-1/4 Inch Tapcon Concrete Screws - Hex Washer Head - Slotted (3153407)</t>
  </si>
  <si>
    <t>HW4-114</t>
  </si>
  <si>
    <t>MADE IN USA</t>
  </si>
  <si>
    <t>https://www.frostelectric.com/buy/product/ramset-hw4-114/3162679?text=Ramset+HW4-114+1/4+X+1-1/4+Inch+Tapcon+Concrete+Screws+-+Hex+Washer+Head+-+Slotted+%283153407%29&amp;lsi=true</t>
  </si>
  <si>
    <t>S4743715.002</t>
  </si>
  <si>
    <t>Raco 881RAC 4-11/16 Inch (2) Toggle Switch Exposed Work Surface Cover Two Device Square 1/2 Raised</t>
  </si>
  <si>
    <t>Raco</t>
  </si>
  <si>
    <t>881RAC</t>
  </si>
  <si>
    <t>RACO</t>
  </si>
  <si>
    <t>https://www.gordonelectricsupply.com/p/Raco-881Rac-4-11-16-Sq-2-Tgl-Cover/6007328?srsltid=AfmBOorwbKFl12Ju77A0ZiVocxiRwosZF5yTXF6vpop_W4XXMm3wQcfc</t>
  </si>
  <si>
    <t>050169008812</t>
  </si>
  <si>
    <t>RACO 870RAC EXPWK COVER 4-11/16 RSD1/2 TOG</t>
  </si>
  <si>
    <t>870RAC</t>
  </si>
  <si>
    <t>AK10518393</t>
  </si>
  <si>
    <t>https://www.1sourcedist.com/product/detail/4079303/RACO-A-HUBBELL-CO-870RAC?srsltid=AfmBOorqkytI5zqj35-iSwET3XL_tVnwd5ruQv1UXTh_hK-rCkeYP08V</t>
  </si>
  <si>
    <t>050169008706</t>
  </si>
  <si>
    <t>S007853542.001</t>
  </si>
  <si>
    <t>RACO 832 4-11/16 SQ FLAT BLANK CVR</t>
  </si>
  <si>
    <t>AK10518355</t>
  </si>
  <si>
    <t>https://www.gordonelectricsupply.com/p/Raco-832-4-11-16-Sq-Flat-Blank-Cvr/5948485?srsltid=AfmBOopR3WvZAhcXwP9ZWRp6_HuK6P7Lqz9aCEtiJvRDu0aoVUeCCTKE</t>
  </si>
  <si>
    <t>S4744005.001</t>
  </si>
  <si>
    <t>Raco 812C 4 Inch Square (1) 20 Or 30 Amp Locking Receptacle 1.594 In. Diameter 1/2 Inch Raised For 1900 Box, Exposed Work</t>
  </si>
  <si>
    <t>812C</t>
  </si>
  <si>
    <t>AK10518331</t>
  </si>
  <si>
    <t>https://www.gordonelectricsupply.com/p/Raco-812C-4In-Sq-Work-Cover/6005309?srsltid=AfmBOorrtdtsvoQUG64uwMYX5heFww6drHx-07-tpaQn9qi--bnNtdMF</t>
  </si>
  <si>
    <t>RACO 800C 4" Square Exposed Work
Cover, 1 Toggle</t>
  </si>
  <si>
    <t>800C</t>
  </si>
  <si>
    <t>AK10518320</t>
  </si>
  <si>
    <t>https://www.gordonelectricsupply.com/p/Raco-800C-4In-Sq-Work-Cover/6005304?srsltid=AfmBOorM5J61qTqRWxZk4dgrCy1MHgeRU3DdPUkUWT58XwPkWyWiEGgq</t>
  </si>
  <si>
    <t>RACO 752 SQUARE COVER 4 IN FLAT BLANK</t>
  </si>
  <si>
    <t>RACO, Inc.</t>
  </si>
  <si>
    <t>752</t>
  </si>
  <si>
    <t>https://www.gordonelectricsupply.com/p/Raco-752-4In-Sq-Flat-Blank-Cover/6005289?srsltid=AfmBOoqEF2qQ2j0Dpz5864kwd-M7Ki7sAo8SUEeGSDJ9yKUu1pPenHKi</t>
  </si>
  <si>
    <t>S007853294.001</t>
  </si>
  <si>
    <t>RACO 752 4" Square Cover, Flat Blank</t>
  </si>
  <si>
    <t>AK10518274</t>
  </si>
  <si>
    <t>https://www.gordonelectricsupply.com/p/Raco-752-4In-Sq-Flat-Blank-Cover/6005289?srsltid=AfmBOorL-fsyPXc0dAZUfggcyfRPjkgTmE-tFpgLeiCCT401ORaTZxfk</t>
  </si>
  <si>
    <t>S4743691.001</t>
  </si>
  <si>
    <t>Raco 5406-0 (Bell) 1G WP 1 Inch Deep Ext Ring (0) Hub Weatherproof Gray Single Gang (No Hubs) Extension</t>
  </si>
  <si>
    <t>5406-0</t>
  </si>
  <si>
    <t>AK10518733</t>
  </si>
  <si>
    <t>TAY MAC CORPORATION</t>
  </si>
  <si>
    <t>https://www.gordonelectricsupply.com/p/Raco-5406-0-1G-Box-Ext-Ring/6005269?srsltid=AfmBOor38_DkyDYeCx2fbICkrZZJ-dNgypz7tO10kn_PEge4d1oZm74y</t>
  </si>
  <si>
    <t>S007853927.001</t>
  </si>
  <si>
    <t>RACO 5324-0 (WB102) Single Gang Weatherproof Box, (3) 3/4" Outlets</t>
  </si>
  <si>
    <t>5324-0</t>
  </si>
  <si>
    <t>AK10518695</t>
  </si>
  <si>
    <t>https://www.gordonelectricsupply.com/p/Raco-5324-0-1G-Wp-Box-W-3-3-4Hubs/6005243?srsltid=AfmBOoozF3poEZraRKVQC_B7k_x09MR_1QHpZsvIu1JQB_LasUchBLCW</t>
  </si>
  <si>
    <t>RACO 509 3"x2" Old Work Switch Box, 2-1/2 Deep, 1/2 KOs</t>
  </si>
  <si>
    <t>https://www.gordonelectricsupply.com/p/Raco-509-3X2-Old-Work-Contuit-Sw/6032033?srsltid=AfmBOoodJ3Iul0miOTvvMMfYYXaCAlpuCIh7lojMSlchx_ld9F9TMZLR</t>
  </si>
  <si>
    <t>7250-1223324</t>
  </si>
  <si>
    <t>RACO 2923RT 3/4 R/T COUPLING (25)</t>
  </si>
  <si>
    <t>2923RT</t>
  </si>
  <si>
    <t>https://www.gordonelectricsupply.com/p/Raco-2923Rt-3-4-R-T-Coupling/6032138?srsltid=AfmBOorSumvYoWipr0vj-y6470JtO8hkRPrJhfDDdwnMEgBhXjYQIPEo</t>
  </si>
  <si>
    <t>AK10517811</t>
  </si>
  <si>
    <t>050169292396</t>
  </si>
  <si>
    <t>RACO 2923RT 3/4 R/T COMP COUP</t>
  </si>
  <si>
    <t>https://www.gordonelectricsupply.com/p/Raco-2923Rt-3-4-R-T-Coupling/6032138?srsltid=AfmBOoogsUxjQRFGL1ArZS-I1NIcbj_2KE9GQloDH4y8uhX0BnGlQYiB</t>
  </si>
  <si>
    <t>RACO 2922RT 1/2 RT COUPLING (50)</t>
  </si>
  <si>
    <t>2922RT</t>
  </si>
  <si>
    <t>https://www.gordonelectricsupply.com/p/Raco-2922Rt-1-2-R-T-Coupling/6032137?srsltid=AfmBOooaHq9HUDTGHbrBqxXhR1exs0WO-OmMPN5TFFdvGtSnkP4myoyW</t>
  </si>
  <si>
    <t>AK10517808</t>
  </si>
  <si>
    <t>050169292297</t>
  </si>
  <si>
    <t>RACO 2913RT 3/4IN RT CONNECTOR INS STEEL</t>
  </si>
  <si>
    <t>2913RT</t>
  </si>
  <si>
    <t>AK10517790</t>
  </si>
  <si>
    <t>https://www.gordonelectricsupply.com/p/Raco-2913Rt-3-4-R-T-Connector/6032132?srsltid=AfmBOop9xQSl5mYdBemJN1EJe32Ezf4yUEkpGzvatSSmxSVNmneqaFk5</t>
  </si>
  <si>
    <t>050169291399</t>
  </si>
  <si>
    <t>S007853782.001</t>
  </si>
  <si>
    <t>RACO 2912RT 1/2 R/T CONNECTOR INS1/2 R/T CONNECTO</t>
  </si>
  <si>
    <t>2912RT</t>
  </si>
  <si>
    <t>AK10517786</t>
  </si>
  <si>
    <t>https://www.gordonelectricsupply.com/p/Raco-2912Rt-1-2-R-T-Connector/6032131?srsltid=AfmBOopt4Vh2r-QmWotmh1gwE6gIIc7espyacqjfARVvyP0H15k98GnW</t>
  </si>
  <si>
    <t>050169291290</t>
  </si>
  <si>
    <t>RACO 2903RT 3/4 RT CONNECTOR (25)</t>
  </si>
  <si>
    <t>2903RT</t>
  </si>
  <si>
    <t>https://www.gordonelectricsupply.com/p/Raco-2903Rt-3-4-R-T-Connector/5901827?srsltid=AfmBOopHVHC4dTrf-MNSpQEqwLqWPS9_pr-a_GhloGk-KehrnleMNGw9</t>
  </si>
  <si>
    <t>AK10517770</t>
  </si>
  <si>
    <t>050169290392</t>
  </si>
  <si>
    <t>S007853521.001</t>
  </si>
  <si>
    <t>RACO 271 4 OCT 2-1/2D CONCRETE RING</t>
  </si>
  <si>
    <t>AK10517709</t>
  </si>
  <si>
    <t>https://www.gordonelectricsupply.com/p/Raco-271-4-Oct-2-1-2D-Concrete-Ring/6030842?srsltid=AfmBOorutWuPpVHqbR4pQ8q7x51okAiRYX2luypB_10How4vvbDiUiHv</t>
  </si>
  <si>
    <t>RACO 258 4-11/16" Square Box 2-1/8 Deep, 1" KOs</t>
  </si>
  <si>
    <t>AK10517655</t>
  </si>
  <si>
    <t>https://www.gordonelectricsupply.com/p/Raco-258-4-11-16Sq-2-1-8D-Box/6005159?srsltid=AfmBOoobanpogSj9RIeKgPW5FHMQTyYhITDdgLXHbZRcmdbJX46syNx5</t>
  </si>
  <si>
    <t>RACO 257 SQ BOX 4-11/16 1/2-3/4KO</t>
  </si>
  <si>
    <t>AK10517652</t>
  </si>
  <si>
    <t>https://www.gordonelectricsupply.com/p/Raco-257-4-11-16Sq-2-1-8D-Box/6005158?srsltid=AfmBOoplLQ9KRdBqqaw3WjUHSBmkdeXs6j5W17Pmy_6zQmhbCt4gpH8x</t>
  </si>
  <si>
    <t>S007853287.001</t>
  </si>
  <si>
    <t>RACO 232 4" Steel Square Box, 2-1/8" Deep, 1/2" &amp; 3/4" Knockouts, Welded</t>
  </si>
  <si>
    <t>AK10517577</t>
  </si>
  <si>
    <t>https://www.gordonelectricsupply.com/p/Raco-232-4Sq-2-1-8D-Box-Comb-Ko/6005154?srsltid=AfmBOooXxwIEfBkHwlkJhlll-g9q-UAfBtlj5jL__LwaJX6IS_b4t0Iz</t>
  </si>
  <si>
    <t>S007853302.001</t>
  </si>
  <si>
    <t>RACO 2123 3/4 STL INS S/S EMT CONN</t>
  </si>
  <si>
    <t>AK10517489</t>
  </si>
  <si>
    <t>https://www.gordonelectricsupply.com/p/Raco-2123-3-4-Stl-Ins-S-S-Emt-Conn/6031244?srsltid=AfmBOooA5Ln4glPcGxm4pW9FE-GLh6F0XKbANaXcCZoIP_YZyrGWM4nN</t>
  </si>
  <si>
    <t>RETURN - FUEL SURCHARGE</t>
  </si>
  <si>
    <t>RETURN - 40 UNIT</t>
  </si>
  <si>
    <t>11RR-NJXW-9QTJ</t>
  </si>
  <si>
    <t>Retail Delivery Fee - MN Road Improvement and Food Delivery Fee</t>
  </si>
  <si>
    <t>PSI-014923</t>
  </si>
  <si>
    <t>Replace LED Light in Aisle 132, Location 015</t>
  </si>
  <si>
    <t>PSI-014922</t>
  </si>
  <si>
    <t>Repair Short In Wiring To Lights</t>
  </si>
  <si>
    <t>REFUELING SERVICE CHARGE SMALL EQUIPMEN [ FUEL SMALL EQ/MCI]</t>
  </si>
  <si>
    <t xml:space="preserve">RACO 2123 </t>
  </si>
  <si>
    <t>Raco 2053 3/4 Inch Conduit Hanger w/ Bolt For EMT/ Rigid/ IMC Steel Size 1</t>
  </si>
  <si>
    <t>AK10517448</t>
  </si>
  <si>
    <t>https://www.gordonelectricsupply.com/p/Raco-2053-3-4-Cond-Hanger-W-Bolt/6005143?srsltid=AfmBOopAVP2QO1I8NVVAxZQf2bubmr1DDtISMpaFhlNHUfCnAZa5MTfd</t>
  </si>
  <si>
    <t>RACO 2023 3/4 STEEL S/SCR EMT CPLG</t>
  </si>
  <si>
    <t>AK10517432</t>
  </si>
  <si>
    <t>https://www.gordonelectricsupply.com/p/Raco-2023-3-4-Steel-S-Scr-Emt-Cplg/6005139?srsltid=AfmBOopp6dHlaeK9D5DTC1dQMeHtzb7axIH0DDfdEhrW8XPO4As1ZASw</t>
  </si>
  <si>
    <t>RACO 2003 3/4 STEEL S/SCR EMT CONN (25)</t>
  </si>
  <si>
    <t>https://www.gordonelectricsupply.com/p/Raco-2003-3-4-Steel-S-Scr-Emt-Conn/6005135?srsltid=AfmBOoo_OGDYgkNEtKYG7ShO-7idXM8tHkbPTL3vQKtHguqRyb--f2nO</t>
  </si>
  <si>
    <t>RACO 2003 3/4 STEEL S/SCR EMT CONN</t>
  </si>
  <si>
    <t>AK10517413</t>
  </si>
  <si>
    <t>RACO 2002 1/2 STEEL S/SCR EMT CONN (50)</t>
  </si>
  <si>
    <t>https://www.gordonelectricsupply.com/p/Raco-2002-1-2-Steel-S-Scr-Emt-Conn/6005134?srsltid=AfmBOooQmyPeG3sLI4dWrswlOx50atF3JYTJ0cry6r3MzzInKb-oltPA</t>
  </si>
  <si>
    <t>RAC RMW026BK CABLE TIE MOUNT</t>
  </si>
  <si>
    <t>RACK A TIERS</t>
  </si>
  <si>
    <t>RMW026BK</t>
  </si>
  <si>
    <t>https://www.gordonelectricsupply.com/p/Rmi-Rmw026Bk-Cable-Tie-Mount/6927785?srsltid=AfmBOor3lkgsnW3U0DpXOQYyYcH7D6zjqt0BsZZUVf_g4_oEp8QhWnvU</t>
  </si>
  <si>
    <t>RAC RLB075 617279 3/4 IN RIGID LB ASSEMBLY</t>
  </si>
  <si>
    <t>RLB075</t>
  </si>
  <si>
    <t>S008910231.004</t>
  </si>
  <si>
    <t xml:space="preserve">reconsign  </t>
  </si>
  <si>
    <t>reconsign</t>
  </si>
  <si>
    <t>RAC 878 38474 4-11/16 COVER - 2.141 OPENING 30A-50A</t>
  </si>
  <si>
    <t>AK10518407</t>
  </si>
  <si>
    <t>https://www.graybar.com/4-11-16-in-square-work-exposed-work-30-50a-receptacle-2-141-in-dia/p/88217341</t>
  </si>
  <si>
    <t>RAC 855 695833 *4-11/16IN TO 4IN ADAPTER RING</t>
  </si>
  <si>
    <t>AK10518374</t>
  </si>
  <si>
    <t>https://www.ggelectric.com/buy/product/855-raco-4-11-16-to-4sq-adapter-ring-raised-5-8/88653</t>
  </si>
  <si>
    <t>RAC 800C 26967 4SQ EXP COVER - 1 TOGGLE</t>
  </si>
  <si>
    <t>https://www.worldelectricsupply.com/product/detail/78301/raco-manufacturing-800c?srsltid=AfmBOoriFXHXq85YULM2DSUQprDueMUxCzmCXKKhGEzQbnRJ1XNzhUDj</t>
  </si>
  <si>
    <t>RAC 768AMR 1443810 4SQ ADJ MUD RING SINGLE DEVICE</t>
  </si>
  <si>
    <t>768AMR</t>
  </si>
  <si>
    <t>AK10518284</t>
  </si>
  <si>
    <t>https://www.hein.com/rac-768amr-4sq-adj-mud-ring-single-device</t>
  </si>
  <si>
    <t>050169807682</t>
  </si>
  <si>
    <t>S142042788.001</t>
  </si>
  <si>
    <t>RAC 5345-0 51089 2G WP BOX (5) 3/4 IN. OUTLETS - GRAY</t>
  </si>
  <si>
    <t>5345-0</t>
  </si>
  <si>
    <t>AK10518711</t>
  </si>
  <si>
    <t>https://www.hein.com/rac-5345-0-2g-wp-box-5-3-4-in-outlets-gray</t>
  </si>
  <si>
    <t>RAC 5331-0 52116 1G WP BOX (5) 3/4 IN. OUTLETS - GRAY</t>
  </si>
  <si>
    <t>5331-0</t>
  </si>
  <si>
    <t>https://www.hein.com/rac-5331-0-1g-wp-box-5-3-4-in-outlets-gray</t>
  </si>
  <si>
    <t>RAC 5324-0 52155 1G WP BOX (3) 3/4 IN. OUTLETS - GRAY</t>
  </si>
  <si>
    <t>https://www.gordonelectricsupply.com/p/Raco-5324-0-1G-Wp-Box-W-3-3-4Hubs/6005243?srsltid=AfmBOootONsMRL0NSs6rf10fHCpApKbuE-0YbRBTu56acK_54JdGPGVg</t>
  </si>
  <si>
    <t>S105292891.001</t>
  </si>
  <si>
    <t>RAC 523 2-1/2D OWB W/GRIP BXC, 1G</t>
  </si>
  <si>
    <t xml:space="preserve">
Raco-Taymac-Bell</t>
  </si>
  <si>
    <t>AK10518100</t>
  </si>
  <si>
    <t>https://shop.dominionelectric.com/buy/product/raco-taymac-bell/35822</t>
  </si>
  <si>
    <t>S105292730.001</t>
  </si>
  <si>
    <t>RAC 518 1G 2-1/2D W/EARS BXC CS=25 THE TP178</t>
  </si>
  <si>
    <t>AK10518095</t>
  </si>
  <si>
    <t>https://shop.dominionelectric.com/buy/product/raco-taymac-bell/35804?text=Hubbell&amp;lsi=true</t>
  </si>
  <si>
    <t>RAC 5175-0 50814 2G WEATHERPROOF COVER BLANK - GRAY</t>
  </si>
  <si>
    <t>5175-0</t>
  </si>
  <si>
    <t>AK10518640</t>
  </si>
  <si>
    <t>https://www.gordonelectricsupply.com/p/Raco-5175-0-2G-Wp-Blank-Cvr-Gry/5949431?srsltid=AfmBOoo6KWJWIrgibec6zJYPTyNxSQgUl7OGywV05ABji7Dbkz7GyySM</t>
  </si>
  <si>
    <t>RAC 5173-0 50895
50895 1G VERT/HORIZ WP COVER BLANK - GRAY</t>
  </si>
  <si>
    <t>5173-0</t>
  </si>
  <si>
    <t>https://www.gordonelectricsupply.com/p/Raco-5173-0-1G-Wp-Blank-Cvr-Gry/6005226?srsltid=AfmBOooyrSSqwI_-BsDoP9VWrTZWzIa6cFUMxGPFL5PNtgnOqVsp5ea0</t>
  </si>
  <si>
    <t>RAC 3515RAC 16274 LIQUIDTIGHT CONNECTOR 1-1/4 IN INSUL STL</t>
  </si>
  <si>
    <t>3515RAC</t>
  </si>
  <si>
    <t>AK10517948</t>
  </si>
  <si>
    <t>https://us.rs-online.com/product/raco/3515rac/70968247/?srsltid=AfmBOoo4HvVlstNaI07BjnN3cPaZFUiD7Z4-_rpshLC0h0m-kFtpJT51</t>
  </si>
  <si>
    <t>050169035153</t>
  </si>
  <si>
    <t>S141984737.001</t>
  </si>
  <si>
    <t>RAC 3513RAC 16296 LIQUIDTIGHT CONNECTOR 3/4 IN INSUL STEEL</t>
  </si>
  <si>
    <t>3513RAC</t>
  </si>
  <si>
    <t>AK10517945</t>
  </si>
  <si>
    <t>https://www.gordonelectricsupply.com/p/Raco-3513Rac-3-4-Str-Ins-L-T-Conn/6031444?srsltid=AfmBOoq_CuLRvC7vaWKMUmHwAWTdpXVolnNS99W4XDDj0oLw_GVqOttx</t>
  </si>
  <si>
    <t>050169035139</t>
  </si>
  <si>
    <t>S142066761.001</t>
  </si>
  <si>
    <t>RAC 3512RAC 16314 LIQUIDTIGHT CONNECTOR 1/2 IN INSUL STEEL</t>
  </si>
  <si>
    <t>3512RAC</t>
  </si>
  <si>
    <t>AK10517942</t>
  </si>
  <si>
    <t>https://www.graybar.com/raco174-liquid-tight-connector-steel-straight-insulated-throat-1-2-in-/p/88218185</t>
  </si>
  <si>
    <t>050169035122</t>
  </si>
  <si>
    <t>RAC 2913RT 316186 EMT COMPR CONN RAINTIGHT 3/4 IN INSL STL</t>
  </si>
  <si>
    <t>https://shop.kendallelectric.com/buy/product/2913rt-raco-emt-compr-conn-raintight-3-4-in-insl-stl/4373834</t>
  </si>
  <si>
    <t>S105292921.001</t>
  </si>
  <si>
    <t>RAC 232 1900 2-1/8D 1/2 3/4 KO BOX CS=25/1750
** Original Sale : S105292327.002 ** Cus PO: 00086789</t>
  </si>
  <si>
    <t>https://shop.dominionelectric.com/buy/product/raco-taymac-bell/34509</t>
  </si>
  <si>
    <t>S105293145.001</t>
  </si>
  <si>
    <t>RAC 232 1900 2-1/8D 1/2 3/4 KO BOX CS=25/1750</t>
  </si>
  <si>
    <t>RAC 2128 271892 EMT SET SCREW CONN INSUL 2 IN STEEL</t>
  </si>
  <si>
    <t>AK10517499</t>
  </si>
  <si>
    <t>https://www.gordonelectricsupply.com/p/Raco-2128-2In-Stl-Ins-S-S-Emt-Conn/6031248?srsltid=AfmBOooWw9b573EaxBvBZ26jeIBGF8C1jcYx_nrTTgNxwv6LlPD2tFJi</t>
  </si>
  <si>
    <t>S142037809.001</t>
  </si>
  <si>
    <t>RAC 2125 271880 EMT SET SCREW CONN INSUL 1-1/4 IN STEEL</t>
  </si>
  <si>
    <t>AK10517495</t>
  </si>
  <si>
    <t>https://www.graybar.com/1-1-4-inch-raco174-steel-insulated-emt-set-screw-connector/p/88217797</t>
  </si>
  <si>
    <t>S142037864.001</t>
  </si>
  <si>
    <t>RAC 2124 271874 EMT SET SCREW CONN INSUL 1 IN STEEL</t>
  </si>
  <si>
    <t>AK10517492</t>
  </si>
  <si>
    <t>https://www.gordonelectricsupply.com/p/Raco-2124-1In-Stl-Ins-S-S-Emt-Conn/6031245?srsltid=AfmBOopgdlx8K6p8hgf9HV_WJ39PVPDowHYqLFjTD8d-HTW54dFF_HWZ</t>
  </si>
  <si>
    <t>RAC 2123 31456 EMT SET SCREW CONN INSUL 3/4 IN STEEL</t>
  </si>
  <si>
    <t>https://www.graybar.com/3-4-inch-raco174-steel-insulated-emt-set-screw-connector/p/88217795</t>
  </si>
  <si>
    <t>S142065593.001</t>
  </si>
  <si>
    <t>RAC 2083 195986
195986 STRAP EMT 1-HOLE 3/4 IN STEEL</t>
  </si>
  <si>
    <t>https://www.gordonelectricsupply.com/p/Raco-2083-3-4-1H-Steel-Emt-Strap/6005146?srsltid=AfmBOor4MYowVVLxuOm7odTmwqjKk6_jFA-QVZPqU3BeeiSPzXd92Fz6</t>
  </si>
  <si>
    <t>RAC 2053 46986
46986 CONDUIT HANGER 3/4 IN RGD/EMT (TS 1)</t>
  </si>
  <si>
    <t>https://www.standardelectricsupply.com/Hubbell-Raco-2053-Conduit-Hanger?srsltid=AfmBOor3X7aw7WdpWe1I3gwOpTA20qo_mtbrjtxPgOZCzZXP0VNclw3s</t>
  </si>
  <si>
    <t>RAC 2028 271733 EMT SET SCREW COUPLING 2 IN STEEL</t>
  </si>
  <si>
    <t>AK10517442</t>
  </si>
  <si>
    <t>https://www.hein.com/rac-2028-emt-set-screw-coupling-2-in-steel</t>
  </si>
  <si>
    <t>S011120349.001</t>
  </si>
  <si>
    <t>RAC 2024 RAC 1" EMT COUP SET SCREW STEEL</t>
  </si>
  <si>
    <t>https://www.graybar.com/1-inch-raco174-steel-emt-set-screw-coupling/p/88217738</t>
  </si>
  <si>
    <t>RAC 2024 30610 EMT SET SCREW COUPLING 1 IN STEEL</t>
  </si>
  <si>
    <t>AK10517435</t>
  </si>
  <si>
    <t>RAC 2004 RAC EMT CONN SET SCREW STEEL 1"</t>
  </si>
  <si>
    <t>https://www.gordonelectricsupply.com/p/Raco-2004-1In-Steel-S-Scr-Emt-Conn/6005136?srsltid=AfmBOoqNOvdWquPS9CBb1zafdBZpx2aEUefS3--ZkSpcMvRKW-BhwfiG</t>
  </si>
  <si>
    <t>RAC 1215 50378 GRND BSHG LAYIN LUG 1-1/4 INSL MALL IRON</t>
  </si>
  <si>
    <t>AK10517186</t>
  </si>
  <si>
    <t>https://shop.kendallelectric.com/buy/product/1215-RACO-GRND-BSHG-LAYIN-LUG-1-1-4/3896216</t>
  </si>
  <si>
    <t>RAC 1214 51146 GRND BSHG LAYIN LUG 1 IN INSL MALL IRON</t>
  </si>
  <si>
    <t>AK10517185</t>
  </si>
  <si>
    <t>https://www.gordonelectricsupply.com/p/Raco-1214-1In-Mall-Ins-Grnd-Bush/6031040?srsltid=AfmBOoozBM7L9eR-VKeTvtG0swooHMRS3X_A1U6BR8U66fl8UzuCzj6t</t>
  </si>
  <si>
    <t>RAB LIGHTING INC WP3XFU120 LED WALLPK 80W/100W/120W FA 3K/4K/5K</t>
  </si>
  <si>
    <t>RAB LIGHTING INC</t>
  </si>
  <si>
    <t>WP3XFU120</t>
  </si>
  <si>
    <t>RAB LIGHTING</t>
  </si>
  <si>
    <t>RAB WP3XFU120 WP3 XFU Wall Pack - 120 | 100 | 80W - CCT Selectable - Photocell - 120-277V | PROLIGHTING</t>
  </si>
  <si>
    <t>QUALTOOL 250PB2 PHILLIPS #2 X 1" BIT TIP 1/4" HEX SHANK INSERT TYPE [125P2A] [100/PK] Pn: 7674</t>
  </si>
  <si>
    <t>QUALTOOL</t>
  </si>
  <si>
    <t>250PB2</t>
  </si>
  <si>
    <t>QUALTOOL 250PB2 - 1/4" Drive Size Phillips Bit | Travers Tool</t>
  </si>
  <si>
    <t>S4686509.001</t>
  </si>
  <si>
    <t>PYRAMEX SB8610DTM EVER-LITE CLEAR H2MAX ANTI-FOG LENS EYEWEAR BLACK FRAME SAFETY GLASSES HIGH PERFORMANCE [12/BX] [300/CS] Pn: 355993</t>
  </si>
  <si>
    <t>PYRAMEX</t>
  </si>
  <si>
    <t>SB8610DTM</t>
  </si>
  <si>
    <t>PYRAMEX SAFETY PRODUCTS</t>
  </si>
  <si>
    <t>Pyramex Ever-Lite SB8610DTM Safety Glasses | MROSupply.com - MROSupply.com</t>
  </si>
  <si>
    <t>S4686228.001</t>
  </si>
  <si>
    <t>PYRAMEX RVZ4410B-M/ARCHKEY/SPRIG CUSTOM "ARCHKEY SOLUTIONS" WITH "SPRIG ELECTRIC" BLACK LOGO #32428 ON BACK &amp; #32427 ON LEFT CHEST OF LIME SAFETY VEST ANSI CLASS-2 REFLECTIVE WITH BLACK BASE [MEDIUM] Pn: 409803</t>
  </si>
  <si>
    <t>RVZ4410B</t>
  </si>
  <si>
    <t>https://www.pyramex.com/products/rvz44b-series</t>
  </si>
  <si>
    <t>PWF 04233 1/4IN X3IN MUSH HEAD TOGGLE BOLT</t>
  </si>
  <si>
    <t>POWERS FASTENERS</t>
  </si>
  <si>
    <t>04233</t>
  </si>
  <si>
    <t>AK10957650</t>
  </si>
  <si>
    <t>https://www.vikingelectric.com/product/detail/560/powers-fasteners-04233-pwr</t>
  </si>
  <si>
    <t>PWF 02369Z 8X1IN ZINC ZIP-IT KIT /1=50 ANC</t>
  </si>
  <si>
    <t>02369Z</t>
  </si>
  <si>
    <t>AK10749732</t>
  </si>
  <si>
    <t>https://www.vikingelectric.com/product/detail/83939/powers-fasteners-02369z-pwr</t>
  </si>
  <si>
    <t>S007853679.001</t>
  </si>
  <si>
    <t>PVFTG 3 PVC Female Adapter</t>
  </si>
  <si>
    <t>PVFTG</t>
  </si>
  <si>
    <t>AK10432944</t>
  </si>
  <si>
    <t>S007842357.007</t>
  </si>
  <si>
    <t>PVFTG  1-1/2 x 90D x 24R PVC S40 SWEEP B.E.
-
(94) IN STOCK (6) 1-2 DAYS OUT
-</t>
  </si>
  <si>
    <t>GENERIC CONDUIT FITTINGS</t>
  </si>
  <si>
    <t>UA9DHB</t>
  </si>
  <si>
    <t>https://www.1sourcedist.com/product/detail/29556/pvc-conduit-fittings-ua9dhb?srsltid=AfmBOoryT0wRALyB0i1QtBra7DxrQcmltYA_Uvpwfy5UI7w0Ch0VGm2N</t>
  </si>
  <si>
    <t>PVCFIT 114P40 90D SCH40 ELB 1-1/4 90DEG SCH40 PVC COND ELBOW</t>
  </si>
  <si>
    <t>114P40 90D SCH40 ELB</t>
  </si>
  <si>
    <t>https://www.crawfordelectricsupply.com/product/detail/22278/miscellaneous-pvc-fittings-114p40-90d-sch40-elb</t>
  </si>
  <si>
    <t>PVCFIT 114P MA 1-1/4 PVC COND MALE ADAPTER</t>
  </si>
  <si>
    <t>114P MA</t>
  </si>
  <si>
    <t>https://www.crawfordelectricsupply.com/product/detail/22213/miscellaneous-pvc-fittings-114p-ma</t>
  </si>
  <si>
    <t>PVCFIT 114P FA 1-1/4 PVC COND FEMALE ADAPTER</t>
  </si>
  <si>
    <t>114P FA</t>
  </si>
  <si>
    <t>https://www.crawfordelectricsupply.com/product/detail/22201/miscellaneous-pvc-fittings-114p-fa</t>
  </si>
  <si>
    <t>PVCFIT 114P CP 1-1/4 PVC COND COUPLING</t>
  </si>
  <si>
    <t>114P CP</t>
  </si>
  <si>
    <t>https://www.crawfordelectricsupply.com/product/detail/22189/miscellaneous-pvc-fittings-114p-cp</t>
  </si>
  <si>
    <t>PVCFIT 100P40 90D SCH40 ELB 1 IN 90DEG SCH40 PVC COND ELBOW</t>
  </si>
  <si>
    <t>100P40 90D SCH40 ELB</t>
  </si>
  <si>
    <t>https://www.crawfordelectricsupply.com/product/detail/22277/miscellaneous-pvc-fittings-100p40-90d-sch40-elb</t>
  </si>
  <si>
    <t>PVCFIT 100P MA 1 IN PVC COND MALE ADAPTER</t>
  </si>
  <si>
    <t>100P MA</t>
  </si>
  <si>
    <t>https://www.crawfordelectricsupply.com/product/detail/22212/miscellaneous-pvc-fittings-100p-ma</t>
  </si>
  <si>
    <t>PVCFIT 100P CP 1 IN PVC COND COUPLING</t>
  </si>
  <si>
    <t>100P CP</t>
  </si>
  <si>
    <t>https://www.crawfordelectricsupply.com/product/detail/22188/miscellaneous-pvc-fittings-100p-cp</t>
  </si>
  <si>
    <t>PVCFIT 012P40 90D SCH40 ELB 1/2 90DEG SCH40 PVC COND ELBOW</t>
  </si>
  <si>
    <t>012P40 90D SCH40 ELB</t>
  </si>
  <si>
    <t>https://www.crawfordelectricsupply.com/product/detail/22275/miscellaneous-pvc-fittings-012p40-90d-sch40-elb</t>
  </si>
  <si>
    <t>PVCFIT 012P MA 1/2 PVC COND MALE ADAPTER</t>
  </si>
  <si>
    <t>012P MA</t>
  </si>
  <si>
    <t>https://www.crawfordelectricsupply.com/product/detail/22210/miscellaneous-pvc-fittings-012p-ma</t>
  </si>
  <si>
    <t>PVCFIT 012P CP 1/2 PVC COND COUPLING</t>
  </si>
  <si>
    <t>PVC Fitting</t>
  </si>
  <si>
    <t>012P CP</t>
  </si>
  <si>
    <t>1/2" PVC Sch40 Conduit Coupling | World Electric Supply</t>
  </si>
  <si>
    <t>PVC-400_PVC-400 PVC 4-IN-PVC-SCHED-40 CONDUIT A52EA12(M0640A)</t>
  </si>
  <si>
    <t>PVC 400</t>
  </si>
  <si>
    <t>80726879_33</t>
  </si>
  <si>
    <t>PVC400 PVC 4-IN-PVC-SCHED-40 10FT | Hill Country Electric Supply, LP</t>
  </si>
  <si>
    <t>PVC-300_PVC-300  PVC 3-IN-PVC-SCHED-40 CONDUIT A52DA12</t>
  </si>
  <si>
    <t>PVC300</t>
  </si>
  <si>
    <t>80726879_34</t>
  </si>
  <si>
    <t>PVC300 PVC 3-IN-PVC-SCHED-40 CONDUIT - 10FT | Hill Country Electric Supply, LP</t>
  </si>
  <si>
    <t>S103407766.001</t>
  </si>
  <si>
    <t>PVC 1IN PVC FEMALE ADPTR FA20 77043 5140045 E942F 50/BX</t>
  </si>
  <si>
    <t>IPEX, INC.</t>
  </si>
  <si>
    <t>IPEX 077043 | FA20 (77043) PVC FEMALE ADAPTER 1IN | Nedco</t>
  </si>
  <si>
    <t>PVC 1-1/2 PVC FEMALE ADPTR FA30 77045 5140047 E942H 25/BX</t>
  </si>
  <si>
    <t>IPEX INC. 077045 | 077045 FA30 1-1/2 FEMALE ADAPTER | Westburne</t>
  </si>
  <si>
    <t>PVC 100P 1IN SCH40 PVC PIPE</t>
  </si>
  <si>
    <t>100P</t>
  </si>
  <si>
    <t>https://www.crawfordelectricsupply.com/product/detail/22163/miscellaneous-pvc-conduit-100p</t>
  </si>
  <si>
    <t>PVC 012P 1/2 PVC SCH40 PIPE</t>
  </si>
  <si>
    <t>012P</t>
  </si>
  <si>
    <t>https://www.crawfordelectricsupply.com/product/detail/22161/miscellaneous-pvc-conduit-012p</t>
  </si>
  <si>
    <t>PVC  3 Inch Elbow 90 Degree 36 Inch Radius Schedule 40 (UA9FL)</t>
  </si>
  <si>
    <t>PVC</t>
  </si>
  <si>
    <t>UA9FL</t>
  </si>
  <si>
    <t>AK10054340</t>
  </si>
  <si>
    <t>Carlon 3 in. 90 Degree Schedule 40 PVC Plain End 36" Bend Radius Elbow UA9FL - The Home Depot</t>
  </si>
  <si>
    <t>PVC  3 Inch Coupling (E940L)</t>
  </si>
  <si>
    <t>E940L-2-HD</t>
  </si>
  <si>
    <t>AK10031662</t>
  </si>
  <si>
    <t>Carlon 3 in. PVC Standard Coupling E940L-2-HD - The Home Depot</t>
  </si>
  <si>
    <t>E940L</t>
  </si>
  <si>
    <t>PULS, L.P. QS10.301 AC/DC DIN RAIL SUPPLY 30V 240W</t>
  </si>
  <si>
    <t>PULS, L.P.</t>
  </si>
  <si>
    <t>QS10.301</t>
  </si>
  <si>
    <t>PULS</t>
  </si>
  <si>
    <t>QS10.301 PULS, LP | Power Supplies - External/Internal (Off-Board) | DigiKey</t>
  </si>
  <si>
    <t>PS PS20AC2-W Industrial Grade 2Pole Toggle Switch, Back &amp; Side Wire, 20Amp 120/277Volt, White</t>
  </si>
  <si>
    <t>PS</t>
  </si>
  <si>
    <t>PS20AC2-W</t>
  </si>
  <si>
    <t>AK10557956</t>
  </si>
  <si>
    <t>PASS &amp; SEYMOUR</t>
  </si>
  <si>
    <t>P&amp;S PS20AC2-W 20A 120/277Vac Back &amp; Side Wire Dp Switch White | Gordon Electric Supply, Inc.</t>
  </si>
  <si>
    <t>PS20AC2W</t>
  </si>
  <si>
    <t>PS 1100 3-1/2_EG ALLIED TUBE &amp; CONDUIT PS 1100 3-1/2 3-1/2 EMT/RGD STRUT STRAP 2PC</t>
  </si>
  <si>
    <t>ALLIED TUBE &amp; CONDUIT</t>
  </si>
  <si>
    <t>PS 1100 AS 3 1/2 EG</t>
  </si>
  <si>
    <t>Power-Strut PS 1100 AS 3 1/2 EG :: Rigid Strut Strap, 3-1/2", Steel, Electro-Galvanized :: PLATT ELECTRIC SUPPLY</t>
  </si>
  <si>
    <t>PRO-TWIST HWD12200 12 X 2" BULK HWH ZINC TEK 3 POINT SELF-DRILLING SCREW EG, 5/16" HEX WASHER HEAD BLUE BOX [2000/BX] Pn: 10247</t>
  </si>
  <si>
    <t>Daggerz</t>
  </si>
  <si>
    <t>HWD12200</t>
  </si>
  <si>
    <t>PRO-TWIST</t>
  </si>
  <si>
    <t>White Cap | Grip-Rite Pro-Twist #12 x 2" Zinc Plated Hex Washer Head #3 SD Self Drill Screw 2000/Box</t>
  </si>
  <si>
    <t>245466670-001</t>
  </si>
  <si>
    <t>PROPERTY TAX SURCHARGE</t>
  </si>
  <si>
    <t>RENTAL - TAX</t>
  </si>
  <si>
    <t>Process Measurement Co Blaine MN 55449</t>
  </si>
  <si>
    <t>PROTO J4990-7XL 3/8DR 7PC. LONG HEX BIT SOCKET SET 1/8" THROUGH 3/8" WITH SOCKET BAR Pn: 150435</t>
  </si>
  <si>
    <t>PROTO</t>
  </si>
  <si>
    <t>J4990-7XL</t>
  </si>
  <si>
    <t>PROTO INDUSTRIAL TOOLS</t>
  </si>
  <si>
    <t>Proto J4990-7XL 3/8" Drive 7 Piece Extra Long Hex Bit Set – Toolup</t>
  </si>
  <si>
    <t>J49907XL</t>
  </si>
  <si>
    <t>PRO LINE PRODUCTS PRLNIA05L24 NIAGARA BOTTLED WATER 16.9 OZ 24/CASE</t>
  </si>
  <si>
    <t>PRO LINE PRODUCTS</t>
  </si>
  <si>
    <t>PRLNIA05L24</t>
  </si>
  <si>
    <t>https://www.mallory.com/3502033/product/pro-line-products-inc-prlnia05l24</t>
  </si>
  <si>
    <t>Proline Products</t>
  </si>
  <si>
    <t>PRO LINE PRODUCT</t>
  </si>
  <si>
    <t>POWA PS-TG-3/8-US-EG 2447674 TOP GRIP NUT</t>
  </si>
  <si>
    <t xml:space="preserve"> Power-Strut</t>
  </si>
  <si>
    <t>PS TG 3/8</t>
  </si>
  <si>
    <t>AK10086706</t>
  </si>
  <si>
    <t>POWER-STRUT</t>
  </si>
  <si>
    <t>Power-Strut PS-TG-3/8-EG Top Grip Nut | Gordon Electric Supply, Inc.</t>
  </si>
  <si>
    <t>POW 04441-PWR POWERS 3/8X4 RND HD TOGGLE BOLT</t>
  </si>
  <si>
    <t>Dewalt</t>
  </si>
  <si>
    <t>04441-PWR</t>
  </si>
  <si>
    <t>https://www.jimslimstools.com/Products/Dewalt-04441-PWR-38-X-4in-Toggle-Bolt-with-Round-Head-(Box-of-25)__RAW-04441.aspx</t>
  </si>
  <si>
    <t>Powers Fasteners</t>
  </si>
  <si>
    <t>1444123-0022</t>
  </si>
  <si>
    <t>POLARIS PRO XD-4000D UTILITY VEHICLE 4X4-4 PERSON-DIE</t>
  </si>
  <si>
    <t>POLARIS</t>
  </si>
  <si>
    <t>PRO XD-4000D</t>
  </si>
  <si>
    <t>https://www.polaris.com/en-us/commercial/pro-xd-full-size-diesel-crew/specs/</t>
  </si>
  <si>
    <t>239282964-007</t>
  </si>
  <si>
    <t>POLARIS PRO XD 2000D 11575997 UTV 4WD DSL 2SEAT CAB
Serial: 4XAP2GD45N8131276 Meter out: 423.19 Meter in: . 00</t>
  </si>
  <si>
    <t>PRO XD 2000D</t>
  </si>
  <si>
    <t>https://www.polaris.com/en-us/commercial/pro-xd-full-size-diesel/specs/</t>
  </si>
  <si>
    <t>1469624-0014</t>
  </si>
  <si>
    <t>POLARI PRO XD-4000D UTILITY VEHICLE 4X4-4 PERSON-DIE</t>
  </si>
  <si>
    <t>POLARIS CONNECTORS</t>
  </si>
  <si>
    <t>PLPO NIA24PK 3275175 24PK BOTTLED WATER 16.9OZ
WATER</t>
  </si>
  <si>
    <t>CAS</t>
  </si>
  <si>
    <t>NIA24PK</t>
  </si>
  <si>
    <t>https://mainlinecollection.com/products/nia24pk</t>
  </si>
  <si>
    <t>PLP  NIAGARA BOTTLED WATER
PRLNIA05L24 24-16.9oz BOTTLES PER CASE 84 CASES PER PALLET 19 PALLETS PER TRUCKLOAD</t>
  </si>
  <si>
    <t>cs</t>
  </si>
  <si>
    <t>https://www.zoro.com/proline-products-niagara-bottled-water-24-pack-case-169-fl-oz-bottles-pallet-prlnia05l24-84/i/G408418800/?msockid=0fe5ae43b1956643331bbbe7b093678c</t>
  </si>
  <si>
    <t>PIPE EMT050 1/2" EMT</t>
  </si>
  <si>
    <t>Allied Tube &amp; Conduit</t>
  </si>
  <si>
    <t>EMT050</t>
  </si>
  <si>
    <t>https://www.rexelusa.com/p/172260/allied-tube-conduit/1-2-emt-conduit-steel-10-length/emt050</t>
  </si>
  <si>
    <t>PIP 252-LCT100 BOUTON OPTICAL LENS CLEANING WIPES TOWELETTES NO FOG [100/BX][10BX/CS] Pn: 147069</t>
  </si>
  <si>
    <t>PIP</t>
  </si>
  <si>
    <t>PIP-252-LCT100</t>
  </si>
  <si>
    <t>PROTECTIVE INDUSTRIAL PRODUCTS</t>
  </si>
  <si>
    <t>https://industrialsafety.com/pip-252-lct100-bouton-optical-lens-cleaning-towelette-dispenser.html</t>
  </si>
  <si>
    <t>246006958-001</t>
  </si>
  <si>
    <t>PICKUP CHARGE</t>
  </si>
  <si>
    <t>245961379-001</t>
  </si>
  <si>
    <t>245461946-001</t>
  </si>
  <si>
    <t>246026153-001</t>
  </si>
  <si>
    <t>245535054-001</t>
  </si>
  <si>
    <t>PIP 252-LCT100 Bouton Optical Lens Cleaning Towelette Dispenser</t>
  </si>
  <si>
    <t>Phoenix Contact Inc 3209536 PT 2 5-PE-GROUND MOD TER M BLK CONN METH</t>
  </si>
  <si>
    <t>Phoenix Contact Inc</t>
  </si>
  <si>
    <t xml:space="preserve">3209536 </t>
  </si>
  <si>
    <t>PHOENIX CONTACT</t>
  </si>
  <si>
    <t>https://us.wiautomation.com/phoenix-contact/general-automation/3209536-phoenix-contact-pt-2-5-pe</t>
  </si>
  <si>
    <t>Phoenix Contact Inc 3209523 PT 2 5 BU-FEED-THROUGH TERM BLK CONN ME</t>
  </si>
  <si>
    <t xml:space="preserve">3209523 </t>
  </si>
  <si>
    <t>https://us.wiautomation.com/phoenix-contact/drives-motors-circuits-protection/3209523</t>
  </si>
  <si>
    <t>Phoenix Contact Inc 3209510 PT 2,5 Feed Through terminal Block</t>
  </si>
  <si>
    <t xml:space="preserve">3209510 </t>
  </si>
  <si>
    <t>https://us.wiautomation.com/phoenix-contact/general-automation/3209510</t>
  </si>
  <si>
    <t>Phoenix Contact Inc 3030417 D-ST 2 5-END COVER LENGT H: 48.6MM WIDTH</t>
  </si>
  <si>
    <t xml:space="preserve">3030417 </t>
  </si>
  <si>
    <t>https://us.wiautomation.com/phoenix-contact/general-automation/3030417</t>
  </si>
  <si>
    <t>Phoenix Contact Inc 3030213 FBS 10-5-PLUG-IN BRIDGE NBR OF pos: 10 C</t>
  </si>
  <si>
    <t xml:space="preserve">3030213 </t>
  </si>
  <si>
    <t>https://us.wiautomation.com/phoenix-contact/general-automation/3030213-phoenix-contact-fbs-10-5</t>
  </si>
  <si>
    <t>Phoenix Contact Inc 3022276 CLIPFIX 35-5-QCK MTG END CLAMP FOR NS 35</t>
  </si>
  <si>
    <t>3022276</t>
  </si>
  <si>
    <t>https://us.wiautomation.com/phoenix-contact/general-automation/3022276</t>
  </si>
  <si>
    <t>PHOENIX CONTACT 0801733 DIN RAIL NS 35 PERFORATED 2000MM X 7 5MM COO: Germany</t>
  </si>
  <si>
    <t>0801733</t>
  </si>
  <si>
    <t>https://us.wiautomation.com/phoenix-contact/general-automation/0801733-phoenix-contact-ns-35-7-5-perf-2000mm</t>
  </si>
  <si>
    <t>S007785613.001</t>
  </si>
  <si>
    <t>PHILIPS CR10RLMCCT CR10RLMCCT Nonstock item may not be returnable</t>
  </si>
  <si>
    <t>PHILIPS</t>
  </si>
  <si>
    <t>CR10RLMCCT</t>
  </si>
  <si>
    <t>https://www.neobits.com/lightolier_philips_cr10rlmcct_varying_ceiling_p25704367.html</t>
  </si>
  <si>
    <t>Parsons
Fridley MN 55432</t>
  </si>
  <si>
    <t>Parsons Electric
Fridley MN 55432</t>
  </si>
  <si>
    <t>Parsons Electric / Archkey Solu
Fridley MN 55432</t>
  </si>
  <si>
    <t>PGAL ALLIED TUBE &amp; CONDUIT PS 200 EH 10 1 5/8 SLOTTED GALV CHANNEL</t>
  </si>
  <si>
    <t>ATKORE- POWER-STRUT</t>
  </si>
  <si>
    <t>PS 200 EH 10</t>
  </si>
  <si>
    <t>AK10090555</t>
  </si>
  <si>
    <t>https://www.gordonelectricsupply.com/p/P-Strut-Ps200Eh-10-Galv-Sltd-1-5-8/5628743</t>
  </si>
  <si>
    <t xml:space="preserve">PANEL (INTERIOR) SCHNEIDER ELECTRIC USA INC NQ MB PD1 </t>
  </si>
  <si>
    <t>PANEL (INTERIOR) SCHNEIDER ELECTRIC USA INC</t>
  </si>
  <si>
    <t>NQ MB</t>
  </si>
  <si>
    <t>No Information</t>
  </si>
  <si>
    <t>S4743953.001</t>
  </si>
  <si>
    <t>Panduit PV10-10R-L Yellow Ring Tongue 12-10 AWG Wire #10 Stud Vinyl Insulated Crimp Terminal (50 = 1 Jar Of 50)</t>
  </si>
  <si>
    <t>Panduit</t>
  </si>
  <si>
    <t>PV10-10R-L</t>
  </si>
  <si>
    <t>AK10707250</t>
  </si>
  <si>
    <t>https://www.mouser.in/ProductDetail/Panduit/PV10-10R-L?qs=JeokW8A2%2FD1v%252BO4qG60Prg%3D%3D</t>
  </si>
  <si>
    <t>PV1010RL</t>
  </si>
  <si>
    <t>074983801329</t>
  </si>
  <si>
    <t>S4743322.001</t>
  </si>
  <si>
    <t>Panduit PLT4H-L0 Black 14.5 Inch Cable Ties Outdoor Heavy Duty .30" Wide</t>
  </si>
  <si>
    <t>PLT4H-L0</t>
  </si>
  <si>
    <t>AK10699922</t>
  </si>
  <si>
    <t>https://www.mouser.in/ProductDetail/Panduit/PLT4H-L0?qs=EvUrXncXZjOJGeOKFr%252Bk0w%3D%3D</t>
  </si>
  <si>
    <t>PLT4HL0</t>
  </si>
  <si>
    <t>074983540921</t>
  </si>
  <si>
    <t>PANDUIT CORP S7-50-C STRONGHOLD CABLE TIE 7.4L (188MM) STD NY</t>
  </si>
  <si>
    <t>PANDUIT CORP</t>
  </si>
  <si>
    <t>S7-50-C</t>
  </si>
  <si>
    <t>https://www.mouser.in/ProductDetail/Panduit/S7-50-C?qs=0lQeLiL1qyYTGWnYrAbCCw%3D%3D</t>
  </si>
  <si>
    <t>S750C</t>
  </si>
  <si>
    <t>AK10711182</t>
  </si>
  <si>
    <t>PANDUIT CORP PLT2I-C LOCKING TIE NTRL 8.0IN</t>
  </si>
  <si>
    <t>PLT2I-C</t>
  </si>
  <si>
    <t>AK10699749</t>
  </si>
  <si>
    <t>https://www.mouser.in/ProductDetail/Panduit/PLT2I-C?qs=dj%252BWRu48u8U%252BRwOFNvkEvQ%3D%3D</t>
  </si>
  <si>
    <t>PLT2IC</t>
  </si>
  <si>
    <t>074983540341</t>
  </si>
  <si>
    <t>PANDUIT CORP DNF14-250FIB-C DISCONNECT</t>
  </si>
  <si>
    <t>DNF14-250FIB-C</t>
  </si>
  <si>
    <t>AK10665711</t>
  </si>
  <si>
    <t>https://www.mouser.in/ProductDetail/Panduit/DNF14-250FIB-C?qs=EvUrXncXZjM2HvdheF2Sjg%3D%3D</t>
  </si>
  <si>
    <t>DNF14250FIBC</t>
  </si>
  <si>
    <t>074983827176</t>
  </si>
  <si>
    <t>PANDUIT CORP CLT100F-C20 SLIT LOOM TUBING 1 INCH BLACK 100FT</t>
  </si>
  <si>
    <t>CLT100F-C20</t>
  </si>
  <si>
    <t>AK10664332</t>
  </si>
  <si>
    <t>https://www.mouser.in/ProductDetail/Panduit/CLT100F-C20?qs=9zx0qwro52R%252B8YSLAnZf5g%3D%3D</t>
  </si>
  <si>
    <t>CLT100FC20</t>
  </si>
  <si>
    <t>074983287154</t>
  </si>
  <si>
    <t>LPT/037008</t>
  </si>
  <si>
    <t>PANDUIT BT1.5I-C0 Cable Tie ; Metal Barb ; 6.1L (155MM)</t>
  </si>
  <si>
    <t>BT1.5I-C0</t>
  </si>
  <si>
    <t>https://www.mouser.in/ProductDetail/Panduit/BT1.5I-C0?qs=i8znZNfWcLlsRDT%252BIFWdXw%3D%3D</t>
  </si>
  <si>
    <t>PANDUIT BT1.5I-C 6" BARB TY</t>
  </si>
  <si>
    <t>BT1.5I-C</t>
  </si>
  <si>
    <t>https://www.mouser.in/ProductDetail/Panduit/BT1.5I-C?qs=i8znZNfWcLlXwi0g%2F9dO5Q%3D%3D</t>
  </si>
  <si>
    <t>S103409015.001</t>
  </si>
  <si>
    <t>PAND PLT3I-C0 11.4" LOCKING CBL TIE 100/BX 1000/CS</t>
  </si>
  <si>
    <t>PAND</t>
  </si>
  <si>
    <t>PLT3I-C0</t>
  </si>
  <si>
    <t>https://www.mouser.in/ProductDetail/Panduit/PLT3I-C0?qs=EvUrXncXZjMaj1y9Bx7VKQ%3D%3D</t>
  </si>
  <si>
    <t>PLT3IC0</t>
  </si>
  <si>
    <t>074983540556</t>
  </si>
  <si>
    <t>S103408048.001</t>
  </si>
  <si>
    <t>PAND PCMB-15 1 TO 45 COMB NUMB BK 10/BX 50/CS</t>
  </si>
  <si>
    <t>PCMB-15</t>
  </si>
  <si>
    <t>https://www.mouser.in/ProductDetail/Panduit/PCMB-15?qs=H%2F6QJyMOiSA3LHwrX7knJA%3D%3D</t>
  </si>
  <si>
    <t>PCMB15</t>
  </si>
  <si>
    <t>074983856015</t>
  </si>
  <si>
    <t>S103403286.002</t>
  </si>
  <si>
    <t>PAND FTD82-14-C #10 PP DIN 2W FRL 500/BX 1000/CS</t>
  </si>
  <si>
    <t>FTD82-14-C</t>
  </si>
  <si>
    <t>https://www.mouser.in/ProductDetail/Panduit/FTD82-14-C?qs=batbz2EzkpilC3Hq%2FxOEtQ%3D%3D</t>
  </si>
  <si>
    <t>FTD8214C</t>
  </si>
  <si>
    <t>074983763153</t>
  </si>
  <si>
    <t>S103407925.001</t>
  </si>
  <si>
    <t>PAND EV10-56RB-Q #12-10 RING TERM 50/BX 500/CS</t>
  </si>
  <si>
    <t>EV10-56RB-Q</t>
  </si>
  <si>
    <t>https://www.mouser.in/ProductDetail/Panduit/EV10-38RB-Q?qs=SJhchFGwXo9GkcPytuX%252BXA%3D%3D</t>
  </si>
  <si>
    <t>EV1056RBQ</t>
  </si>
  <si>
    <t>074983281879</t>
  </si>
  <si>
    <t>PAND EV10-38RB-Q #12-10 RING TERM 50/BX 500/CS</t>
  </si>
  <si>
    <t>EV10-38RB-Q</t>
  </si>
  <si>
    <t>EV1038RBQ</t>
  </si>
  <si>
    <t>074983281886</t>
  </si>
  <si>
    <t>S141340312.004</t>
  </si>
  <si>
    <t>PAN PUP6XHD04WH-G 1896156 TX6A COPPER CABLE CAT 6A 23 AWG UTP</t>
  </si>
  <si>
    <t>PUP6XHD04WH-G</t>
  </si>
  <si>
    <t>AK10661703</t>
  </si>
  <si>
    <t>https://www.mouser.in/ProductDetail/Panduit/PUP6XHD04WH-G?qs=Rp5uXu7WBW%252BQtTBGArpp5g%3D%3D</t>
  </si>
  <si>
    <t>PAN GEE144FAC SLOTTED SAFE EDGE (QTY 1=1 REE</t>
  </si>
  <si>
    <t>GEE144FAC</t>
  </si>
  <si>
    <t>https://www.mouser.in/ProductDetail/Panduit/GEE144F-A-C?qs=ZAOMJWF7Iq%2FyR6iLK65qBQ%3D%3D</t>
  </si>
  <si>
    <t>AK10686727</t>
  </si>
  <si>
    <t>074983627165</t>
  </si>
  <si>
    <t>P&amp;S WPB23 WP BOX 1G 3 HOLE 1/2"</t>
  </si>
  <si>
    <t>P&amp;S</t>
  </si>
  <si>
    <t>WPB23</t>
  </si>
  <si>
    <t>https://www.gordonelectricsupply.com/p/P-S-Wpb23-W-Weather-Proof-Box-Single-Gang-3-Hole-1-2-White/5636137?text=WPB23</t>
  </si>
  <si>
    <t>P&amp;S WPB1-G  WP COVER 1G BLANK W/ GASKET GRAY</t>
  </si>
  <si>
    <t>WPB1-G</t>
  </si>
  <si>
    <t>https://www.gordonelectricsupply.com/p/P-S-Wpb1-G-Weather-Proof-Cover-Single-Gang-Blank-W-Gasket-Gray/5636130?text=WPB1-G&amp;lsi=true</t>
  </si>
  <si>
    <t>WPB1G</t>
  </si>
  <si>
    <t>S058197534.001</t>
  </si>
  <si>
    <t>P&amp;S TP23-W TRADEMASTER PLT 2G BLANK BOX MOUNT</t>
  </si>
  <si>
    <t>TP23-W</t>
  </si>
  <si>
    <t>AK10559772</t>
  </si>
  <si>
    <t>https://www.gordonelectricsupply.com/p/P-S-Tp23-W-Trademaster-Plate-2-Gang-Blank-Box-Mount/1170670?text=TP23-W&amp;lsi=true</t>
  </si>
  <si>
    <t>TP23W</t>
  </si>
  <si>
    <t>P&amp;S TP13-GRY GRY 1G BLANK PLT</t>
  </si>
  <si>
    <t>TP13-GRY</t>
  </si>
  <si>
    <t>https://www.gordonelectricsupply.com/p/P-S-Tp13-Gry-Trademaster-Wall-Plate-Single-Gang-1-Blank-Box-Mount-Gr/5619112?text=TP13-GRY&amp;lsi=true</t>
  </si>
  <si>
    <t>TP13GRY</t>
  </si>
  <si>
    <t>AK10559735</t>
  </si>
  <si>
    <t>S058193645.001</t>
  </si>
  <si>
    <t>P&amp;S S3713-W RECEPT RECESSED 15A/125V W W/PLATE</t>
  </si>
  <si>
    <t>PASS &amp; SEYMOUR INC</t>
  </si>
  <si>
    <t>S3713-W</t>
  </si>
  <si>
    <t>AK10558894</t>
  </si>
  <si>
    <t>https://www.gordonelectricsupply.com/p/P-S-S3713-W-Receptacle-Recessed-15A-125V-W-W-Plate/5634180</t>
  </si>
  <si>
    <t>S3713W</t>
  </si>
  <si>
    <t>P&amp;S PS20AC1-W 20A 120/277VAC B&amp;S WIRE SP SW</t>
  </si>
  <si>
    <t>PS20AC1-W</t>
  </si>
  <si>
    <t>https://www.gordonelectricsupply.com/p/P-S-Ps20Ac1-W-20A-120-277Vac-Back-Side-Wire-Single-Pole-Switch/27220</t>
  </si>
  <si>
    <t>PS20AC1W</t>
  </si>
  <si>
    <t>P&amp;S CRB5362-W 20A125V DPLX RCPT</t>
  </si>
  <si>
    <t>CRB5362-W</t>
  </si>
  <si>
    <t>AK10556873</t>
  </si>
  <si>
    <t>https://www.edgesgroup.com/buy/product/straight-blade-receptacle/1635643</t>
  </si>
  <si>
    <t>CRB5362W</t>
  </si>
  <si>
    <t>P&amp;S 5851-W RECP SGL 20A 250V S-WIRE WH</t>
  </si>
  <si>
    <t>5851-W</t>
  </si>
  <si>
    <t>AK10555780</t>
  </si>
  <si>
    <t>https://www.gordonelectricsupply.com/p/P-S-5851-W-Single-Receptacle-20A-250V-Side-Wire-White/2309228</t>
  </si>
  <si>
    <t>P&amp;S 26352-W GRD DPLX RCPT-NEMA5-20R</t>
  </si>
  <si>
    <t>26352-W</t>
  </si>
  <si>
    <t>AK10555191</t>
  </si>
  <si>
    <t>https://www.needhamelectric.com/index.jsp?path=product&amp;title=Pass-Seymour-26352-W-Duplex-Single-Receptacle&amp;part=1751605</t>
  </si>
  <si>
    <t>26352W</t>
  </si>
  <si>
    <t>P&amp;S 2097-W 20A 125V 20A GFCI RCPT</t>
  </si>
  <si>
    <t>PT2097-W</t>
  </si>
  <si>
    <t>https://www.gordonelectricsupply.com/p/P-S-Pt2097-W-20A-Gfci-Rcpt/5954032</t>
  </si>
  <si>
    <t>S008998368.001</t>
  </si>
  <si>
    <t>P&amp;S 2097-GRY RADIANT SELF TEST GFCI 20A 125V GRY</t>
  </si>
  <si>
    <t>VIKING ELECTRIC</t>
  </si>
  <si>
    <t>AK10554993</t>
  </si>
  <si>
    <t>2097GRY</t>
  </si>
  <si>
    <t>OZG IS-502 BEAM CLAMP 3/8-16 TAP BEAM CLAMP MALLEABLE IRON BEAM CLAMP 3/8 BEAM CLAMP 5 PER BOX</t>
  </si>
  <si>
    <t>OZGEDNEY</t>
  </si>
  <si>
    <t>IS-502</t>
  </si>
  <si>
    <t>O Z GEDNEY</t>
  </si>
  <si>
    <t>https://www.gordonelectricsupply.com/p/Oz-G-Is-502-Beam-Clamp-3-8-16-Tap-Nri/5917867?text=IS-502&amp;lsi=true</t>
  </si>
  <si>
    <t>IS502</t>
  </si>
  <si>
    <t>AK10078366</t>
  </si>
  <si>
    <t>OZG IS-500 BEAM CLAMP 1/4-20 TAP BEAM CLAMP MALLEABLE IRON BEAM CLAMP 1/4 BEAM CLAMP 25 PER BOX SUB = STC 500-SC</t>
  </si>
  <si>
    <t>IS-500</t>
  </si>
  <si>
    <t>https://www.gordonelectricsupply.com/p/Oz-G-Is-500-Beam-Clamp-1-4-20-Tap/5917865</t>
  </si>
  <si>
    <t>IS500</t>
  </si>
  <si>
    <t>OZG AS-0-100 ANTI-SHORT BUSHING 5/16 IN ANTI-SHORT BUSHING ANTI-SHORT BUSHING 100 PER BAG</t>
  </si>
  <si>
    <t>AS-0-100</t>
  </si>
  <si>
    <t>APPLETON</t>
  </si>
  <si>
    <t>https://www.stateelectric.com/products/appozgcomm-as-0-100</t>
  </si>
  <si>
    <t>AS0100</t>
  </si>
  <si>
    <t>S004126774.001</t>
  </si>
  <si>
    <t>OZG 5400S 4-IN S/SCR EMT CPLG 4 IN EMT SSCR CPLG COUPLING</t>
  </si>
  <si>
    <t>5400S</t>
  </si>
  <si>
    <t>AK10076829</t>
  </si>
  <si>
    <t>https://www.mainelectricsupply.com/itemdetail/OZG5400S</t>
  </si>
  <si>
    <t>OZG 5125S 1-1/4 S/SCR EMT CPLG 1-1/4 IN EMT SSCR CPLG SET-SCREW COUPLING Pn: 54084 - UPC: 68785585116</t>
  </si>
  <si>
    <t>5125S</t>
  </si>
  <si>
    <t>https://www.mainelectricsupply.com/itemdetail/OZG5125S</t>
  </si>
  <si>
    <t>OZG 5100S 1-IN S/SCR EMT CPLG 1 IN EMT SSCR CPLG COUPLING ** STD PKG REQ'D ** Pn: 53639 - UPC: 68785585111</t>
  </si>
  <si>
    <t>5100S</t>
  </si>
  <si>
    <t>https://www.mainelectricsupply.com/itemdetail/OZG5100S</t>
  </si>
  <si>
    <t>OZG 5050S 1/2 S/SCR STEEL EMT CONN
SC50RKON
1/2 S/SCR STEEL EMT COUPLING cs=25/250 alt equal: KONKORE SK50RKON
W/BOLT #0</t>
  </si>
  <si>
    <t>5050S</t>
  </si>
  <si>
    <t>AK10076818</t>
  </si>
  <si>
    <t>https://www.mainelectricsupply.com/itemdetail/OZG5050S</t>
  </si>
  <si>
    <t>OZG 4100S 1-IN S/SCR EMT CONN 1 IN EMT SSCR CONN CONNECTOR ** STD PKG REQ'D ** Pn: 29599 - UPC: 68785584611</t>
  </si>
  <si>
    <t>4100S</t>
  </si>
  <si>
    <t>https://www.mainelectricsupply.com/itemdetail/OZG4100S</t>
  </si>
  <si>
    <t>OZG 4050S alt equal: KONKORE</t>
  </si>
  <si>
    <t>4050S</t>
  </si>
  <si>
    <t>AK10076656</t>
  </si>
  <si>
    <t>https://www.mainelectricsupply.com/itemdetail/OZG4050S</t>
  </si>
  <si>
    <t>S141998296.002</t>
  </si>
  <si>
    <t>OZG 13110 7-75 3/4 IN COND NIPPLE</t>
  </si>
  <si>
    <t xml:space="preserve"> 7-75</t>
  </si>
  <si>
    <t>AK10076941</t>
  </si>
  <si>
    <t>https://www.gordonelectricsupply.com/p/Oz-G-7-75-3-4-Mall-Bushed-Nipple/5916148</t>
  </si>
  <si>
    <t>OZG  IS-502 BEAM CLAMP 3/8-16 TAP BEAM CLAMP
MALLEABLE IRON BEAM CLAMP 3/8 BEAM CLAMP 5 PER BOX Pn: 33347 - UPC: 78312631015</t>
  </si>
  <si>
    <t>https://www.gordonelectricsupply.com/p/Oz-G-Is-502-Beam-Clamp-3-8-16-Tap-Nri/5917867</t>
  </si>
  <si>
    <t>OUELLET  RBH1000BL STANDARD</t>
  </si>
  <si>
    <t xml:space="preserve"> RBH1000BL-HA</t>
  </si>
  <si>
    <t>OUELLET  KIT-RBH-TB26BL RBH-TB26-BL</t>
  </si>
  <si>
    <t>KIT-RBH-TB26BL</t>
  </si>
  <si>
    <t>https://www.stateelectric.com/products/ouellet-kit-rbh-tb26bl</t>
  </si>
  <si>
    <t>KITRBHTB26BL</t>
  </si>
  <si>
    <t>Other - Truck Charge</t>
  </si>
  <si>
    <t>Other - Monthly Inside Storage(prorated) 3/25/25 - 4/9/25</t>
  </si>
  <si>
    <t>Other - Additional Unloading/Reloading</t>
  </si>
  <si>
    <t>ORTRONICS 810-487-006 2M SCU-SCA SM DUPLEX</t>
  </si>
  <si>
    <t>CDW</t>
  </si>
  <si>
    <t>810-487-006</t>
  </si>
  <si>
    <t>ORTRONICS</t>
  </si>
  <si>
    <t>https://www.cdw.com/product/quiktron-value-series-network-cable-2-m/8266621?msockid=0fe5ae43b1956643331bbbe7b093678c</t>
  </si>
  <si>
    <t>ORS NASCO 780-490057 WD-40 12 OZ.</t>
  </si>
  <si>
    <t>ORS NASCO</t>
  </si>
  <si>
    <t>WD-40</t>
  </si>
  <si>
    <t>ORS Nasco | Multi-Purpose Lubricant, 12 oz, Aerosol Can with Smart Straw</t>
  </si>
  <si>
    <t>079567490050</t>
  </si>
  <si>
    <t>WD 40 COMPANY</t>
  </si>
  <si>
    <t>ORBIT 5AR1G-58 1-G 5S ADJUSTABLE RING, 5/8IN TO 1-1/4IN DEEP
3/4 STL INS S/S EMT CONN</t>
  </si>
  <si>
    <t>ORBIT</t>
  </si>
  <si>
    <t>5AR1G-58</t>
  </si>
  <si>
    <t>AK10653121</t>
  </si>
  <si>
    <t>ORBIT INDUSTRIES</t>
  </si>
  <si>
    <t>https://www.rexelusa.com/p/990599/orbit-industries/adjustable-ring-for-4-square-box-1-gang-steel/835243004313/4ar1g-58</t>
  </si>
  <si>
    <t>5AR1G58</t>
  </si>
  <si>
    <t>ORBIT 4AR1G-58 1G ADJUSTABLE 1G MUD RING</t>
  </si>
  <si>
    <t>4AR1G-58</t>
  </si>
  <si>
    <t>AK10653043</t>
  </si>
  <si>
    <t>4AR1G58</t>
  </si>
  <si>
    <t>ORBI CC-12 1/2-3/4 CLIP</t>
  </si>
  <si>
    <t>CC-12</t>
  </si>
  <si>
    <t>https://www.rexelusa.com/p/1342267/orbit-industries/cable-conduit-to-rod-wire-clip-1-2-3-4-emt-rigid/835243024793/cc-12</t>
  </si>
  <si>
    <t>CC12</t>
  </si>
  <si>
    <t>ORB UMA-LVBS 1346138 UNIVERSAL MTG.ADAPTER W/BACK SUP. FITS 4S 5S OR T5 BOXES</t>
  </si>
  <si>
    <t>UMA-LVBS</t>
  </si>
  <si>
    <t>AK10653534</t>
  </si>
  <si>
    <t>https://www.rexelusa.com/p/1346138/orbit-industries/universal-mounting-adapter-with-back-support/835243024144/uma-lvbs</t>
  </si>
  <si>
    <t>ORB SSB-4S 877211 SIMPLE SUPPORT BRACKET WITH UMA 4SDB-50/75 PIGTAIL</t>
  </si>
  <si>
    <t>SSB-4S</t>
  </si>
  <si>
    <t>AK10653496</t>
  </si>
  <si>
    <t>https://www.rexelusa.com/p/877211/orbit-industries/box-support-with-universal-mounting-adapter-steel/835243006423/ssb-4s</t>
  </si>
  <si>
    <t>ORB SSB-4-A134-PTRA6STRBP 2417752 ASSEMBLY
B: SSB-T5 LVBS-4-134 PTRA6STRBP</t>
  </si>
  <si>
    <t>SSB-4-A134-PTRA6STRBP</t>
  </si>
  <si>
    <t>https://www.rexelusa.com/p/2417752/orbit-industries/assembly-b-ssb-t5-lvbs-4-134-ptra6strbp/ssb-4-a134-ptra6strbp</t>
  </si>
  <si>
    <t>ORB SSB-4-A134 2417755 ASSEMBLY - SW1: SSB-T5 LVBS-4-134</t>
  </si>
  <si>
    <t>SSB-4-A134</t>
  </si>
  <si>
    <t>Orbit Industries SSB-4-A134 :: ASSEMBLY - SW1: SSB-T5 LVBS-4-134 :: Rexel USA</t>
  </si>
  <si>
    <t>SSBT5</t>
  </si>
  <si>
    <t>ORB KB1-4-A258-2PTRA6STRBP 2417754 ASSEMBLY
K2: KB-18 4SDB-MKO-PT-10 4AR2G-58 PTRA6STRBP</t>
  </si>
  <si>
    <t>KB1-4-A258-2PTRA6STRBP</t>
  </si>
  <si>
    <t>https://www.rexelusa.com/p/2417753/orbit-industries/assembly-k-kb-18-4sdb-mko-pt-10-4ar1g-34-ptra6strbp/kb1-4-a134-ptra6strbp</t>
  </si>
  <si>
    <t>ORB KB1-4-A134-PTRA6STRBP 2417753 ASSEMBLY - K: KB-18 4SDB-MKO-PT-10 4AR1G-34
PTRA6STRBP</t>
  </si>
  <si>
    <t>KB1-4-A134-PTRA6STRBP</t>
  </si>
  <si>
    <t>ORB 5AR1G-58 1108763 1 GANG ADJUSTABLE RING FOR 5S BOXES 5/8IN TO 1-1/4IN DEEP</t>
  </si>
  <si>
    <t>https://www.orbitelectric.com/5ar1g-58.html</t>
  </si>
  <si>
    <t>S141998233.002</t>
  </si>
  <si>
    <t>ORB 4AR2G-58 AK10653044
990600 2-G 4S ADJUSTABLE RING 5/8IN TO 1-1/2IN DEEP</t>
  </si>
  <si>
    <t>4AR2G-58</t>
  </si>
  <si>
    <t>AK10653044</t>
  </si>
  <si>
    <t>https://www.orbitelectric.com/4ar1g-58.html</t>
  </si>
  <si>
    <t>4AR2G58</t>
  </si>
  <si>
    <t>ORB 4AR2G-58 990600 2-G 4S ADJUSTABLE RING 5/8IN TO 1-1/2IN DEEP</t>
  </si>
  <si>
    <t>ORB 4AR1G-58 990599 1-G 4S ADJUSTABLE RING 5/8IN TO 1-1/4IN DEEP</t>
  </si>
  <si>
    <t>S007852929.001</t>
  </si>
  <si>
    <t>OMN M7400ST-01 400 XHHW BLK Nonstock item may not be returnable
-
STOCK IN HAYWARD
-
*Procured Item*</t>
  </si>
  <si>
    <t>Omni Cable</t>
  </si>
  <si>
    <t>M7400ST-01</t>
  </si>
  <si>
    <t>OMNI CABLE</t>
  </si>
  <si>
    <t>https://www.rexelusa.com/p/533190/omni-cable/400-xhhw-cu-black/m7400st-01</t>
  </si>
  <si>
    <t>S141967588.001</t>
  </si>
  <si>
    <t>OMC B10204 127735 OMNI B10204 2GA 4COND 600V SO CORD</t>
  </si>
  <si>
    <t xml:space="preserve"> B10204-UL</t>
  </si>
  <si>
    <t>https://www.graybar.com/flexible-and-portable-cord-chlorinated-polyethylene-epdm-rubber-bare-copper-2-awg-4-conductor-600v-black-1-17-in-o-d-/p/26035011?msockid=0fe5ae43b1956643331bbbe7b093678c</t>
  </si>
  <si>
    <t>OH PAT - Diesel</t>
  </si>
  <si>
    <t>OH Diesel PAT Dyed</t>
  </si>
  <si>
    <t>S007779664.001</t>
  </si>
  <si>
    <t>NV HKD3250 CH
3P 250A CKT BRKR Nonstock item may not be returnable
*Procured Item*</t>
  </si>
  <si>
    <t>EATON</t>
  </si>
  <si>
    <t>HKD3250</t>
  </si>
  <si>
    <t>B-LINE</t>
  </si>
  <si>
    <t>https://www.simplybreakers.com/products/eaton-molded-case-circuit-breaker-hkd3250</t>
  </si>
  <si>
    <t>Eaton</t>
  </si>
  <si>
    <t>NV CH KD SCREW KIT 3P
Nonstock item may not be returnable
*Procured Item*</t>
  </si>
  <si>
    <t>Cutler-Hammer / Eaton</t>
  </si>
  <si>
    <t>2138404</t>
  </si>
  <si>
    <t>https://www.cooper-electric.com/product/detail/2138404/cutler-hammer-eaton</t>
  </si>
  <si>
    <t>S141986154.004</t>
  </si>
  <si>
    <t>NSI GLC-4DBP 614607 GROUND CONNECTOR CU LAY-IN 4-14 DB RATED</t>
  </si>
  <si>
    <t>nsiindustries</t>
  </si>
  <si>
    <t>GLC-4DBP</t>
  </si>
  <si>
    <t>NSI INDUSTRIES</t>
  </si>
  <si>
    <t>https://nsiindustries.com/product/direct-burial-tin-plated-copper-ground-connector-4-to-14-awg/</t>
  </si>
  <si>
    <t>GLC4DBP</t>
  </si>
  <si>
    <t>NOVAE CORP ST8214TLDD-B-14 122291CC TRAILER DUMP 14'-16' TO 14K TANDEM
Serial: 5JW1D1426M4319132</t>
  </si>
  <si>
    <t>NOVAE CORP</t>
  </si>
  <si>
    <t>ST8214TLDD-B-140</t>
  </si>
  <si>
    <t>122291CC</t>
  </si>
  <si>
    <t>https://trailertrader.com/2025-novae-corp-st8214tldd-b-140-dump-trailer-eA9r.html</t>
  </si>
  <si>
    <t>NORTHSTAR
Minneapolis MN 55402</t>
  </si>
  <si>
    <t>NIAGARA WATER BOTTLED 16.9 OZ. WATER PRO LINE CASE OF DRINKING WATER .5 LITER [PRICE INCLUDES BOTTLE DEPOSIT] [24/CS] [84 CASES PER PALLET] Pn: 150728</t>
  </si>
  <si>
    <t>PRLNIA05L24-84</t>
  </si>
  <si>
    <t>S4679525.001</t>
  </si>
  <si>
    <t>NIAGARA WATER  BOTTLED 16.9 OZ. WATER PRO LINE CASE OF DRINKING WATER .5 LITER [PRICE INCLUDES BOTTLE DEPOSIT] [24/CS] [84 CASES PER PALLET] Pn: 150728</t>
  </si>
  <si>
    <t>NIAGARA WATER</t>
  </si>
  <si>
    <t>NER CH-200-B F802B 1-IN COND HGR W/BOLT CS/100</t>
  </si>
  <si>
    <t>Appleton/Neer</t>
  </si>
  <si>
    <t>CH-200-B</t>
  </si>
  <si>
    <t>https://www.wernerelectric.com/product/Appozgcomm-CH-200-B</t>
  </si>
  <si>
    <t>Appleton</t>
  </si>
  <si>
    <t>Neptco WP2500P 3/4 Inch x 3000 Foot Reel Polyester Muletape Foot Marked (36311) 2500 Pound Rated (Mule Tape) Measuring/ Pulling Tapes</t>
  </si>
  <si>
    <t>NEPTCO</t>
  </si>
  <si>
    <t>AK10137592</t>
  </si>
  <si>
    <t>https://www.rexelusa.com/p/1757354/neptco/polyester-muletape-rated-to-2500-lbs-5000-reel-3-4-wide/850003264585/10441</t>
  </si>
  <si>
    <t>NEP 36311 1757355 WP2500P 3000FT REEL MULETAPE 2500#/1136KG APPROX 3/4IN DIA REEL</t>
  </si>
  <si>
    <t>NEPTCO, INC.</t>
  </si>
  <si>
    <t>https://www.rexelusa.com/p/1757355/neptco/polyester-muletape-3000-ft/850003264578/36311</t>
  </si>
  <si>
    <t>245755229-002</t>
  </si>
  <si>
    <t>MULTIQUIP MC3PEA 11761043 MIXER CONCRETE 2-3 CUBIC FEET ELECTRIC
Serial: XX20062978</t>
  </si>
  <si>
    <t>MULTIQUIP</t>
  </si>
  <si>
    <t>MC3PEA</t>
  </si>
  <si>
    <t>https://www.multiquip.com/multiquip/MC3PEA.htm</t>
  </si>
  <si>
    <t>MULB 97152 2G SAT-SS BLANK PLT</t>
  </si>
  <si>
    <t>Mulberry Metal Products, Inc.</t>
  </si>
  <si>
    <t>AK10620645</t>
  </si>
  <si>
    <t>MULBERRY METAL PRODUCTS</t>
  </si>
  <si>
    <t>https://www.gordonelectricsupply.com/p/Mulberry-97152-2G-Ss-Blank/6088853</t>
  </si>
  <si>
    <t>095327971522</t>
  </si>
  <si>
    <t>MULB 97151 1G SAT-SS BLANK PLT</t>
  </si>
  <si>
    <t>AK10620644</t>
  </si>
  <si>
    <t>https://www.gordonelectricsupply.com/p/Mulberry-97151-1G-Ss-Blank/6088852</t>
  </si>
  <si>
    <t>095327971515</t>
  </si>
  <si>
    <t>S058141537.003</t>
  </si>
  <si>
    <t>MULB 40582 CLOCK HGR RCPT</t>
  </si>
  <si>
    <t>https://www.gordonelectricsupply.com/p/Mulberry-40582-White-Clock-Hanger/6086951</t>
  </si>
  <si>
    <t>095327405829</t>
  </si>
  <si>
    <t>MULB 11422 4IN SQ 1/2 RSD RCPT CVR</t>
  </si>
  <si>
    <t>AK10619364</t>
  </si>
  <si>
    <t>https://mulberrymetal.com/dev/shop/4-inch-square-cover-raised-1-2-inch-2-duplex/</t>
  </si>
  <si>
    <t>095327114226</t>
  </si>
  <si>
    <t>MULB 11402 4" 1G RECPT DUPLEX COVER</t>
  </si>
  <si>
    <t>AK10619355</t>
  </si>
  <si>
    <t>https://www.gordonelectricsupply.com/p/Mulberry-11402-4-In-Duplex-Cover/6086152</t>
  </si>
  <si>
    <t>095327114028</t>
  </si>
  <si>
    <t>MULB  30216 WP ALUM BOX W/LUG W/5 3/4 HUBS GRAY (2-TOP 2-BOTTOM 1-BACK) Pn: 16049 - UPC: 09532730216</t>
  </si>
  <si>
    <t>https://www.gordonelectricsupply.com/p/Mulberry-30216-Wp-Alum-Box-5H-3-4In/6086630?text=3+GANG+WEATHERPROOF+METAL+BOX</t>
  </si>
  <si>
    <t>AK10619463</t>
  </si>
  <si>
    <t>095327302166</t>
  </si>
  <si>
    <t>MUL 30381 RBC ROUND WP BLANK COVER CS=10
MULRBC
** Original Sale : S105292327.002 ** ** Cus PO: 00086789 **</t>
  </si>
  <si>
    <t>AK10619530</t>
  </si>
  <si>
    <t>https://www.gordonelectricsupply.com/p/Mulberry-30381-Round-Blank-Cvr-W-Gskt/6086690</t>
  </si>
  <si>
    <t>MUL 11301 11B BLANK PLATE 72FC CS=50
MUL72FC.
SKID QTY 5,800</t>
  </si>
  <si>
    <t>AK10619335</t>
  </si>
  <si>
    <t>https://www.cooper-electric.com/product/detail/87272/MULBERY-METAL-PRODUCTS-11301</t>
  </si>
  <si>
    <t>MUL 11201 4 SQ BLANK COVER 52FC MUL52FC cs=50/8400</t>
  </si>
  <si>
    <t>AK10619305</t>
  </si>
  <si>
    <t>https://www.gordonelectricsupply.com/p/Mulberry-11201-4-In-Square-Blank-Cover/6086076</t>
  </si>
  <si>
    <t>242038876-005</t>
  </si>
  <si>
    <t>MOBILE TRL 40' HC 11738670 CONTAINER 8X40X9'6" 3RU
Serial: PVCU8100717</t>
  </si>
  <si>
    <t>MOBILE</t>
  </si>
  <si>
    <t>TRL - 40HC</t>
  </si>
  <si>
    <t>https://www.unitedrentals.com/sales/equipment/storage-containers/40-ft-storage-containers/2021-mobile-trl-40hc-40-ft-storage-container-11313017</t>
  </si>
  <si>
    <t>243831921-003</t>
  </si>
  <si>
    <t>MOBILE TRL 20STD 11390571 CONTAINER 8X20X8 ' 6"
Serial: PVCU6020417</t>
  </si>
  <si>
    <t xml:space="preserve">HYUN </t>
  </si>
  <si>
    <t>JA HA - 20' SC</t>
  </si>
  <si>
    <t>https://www.unitedrentals.com/sales/equipment/storage-containers/20-ft-storage-containers/2022-mobile-trl-20-sc-20-ft-storage-container-11574234</t>
  </si>
  <si>
    <t>United Rentals</t>
  </si>
  <si>
    <t>241073675-006</t>
  </si>
  <si>
    <t>MOBILE 40HC PV2043445 Serial: CICU2080151 Substituted for: CONTAINER 8X40X8' 6"
GLO/OFFICE CONTAINER 8X20X8 ' 6"</t>
  </si>
  <si>
    <t>UNITED RENTALS</t>
  </si>
  <si>
    <t>924-0060</t>
  </si>
  <si>
    <t>PV2043445</t>
  </si>
  <si>
    <t>https://www.unitedrentals.com/marketplace/equipment/mobile-offices/ground-level-office-containers/40-ft-8-ft-95-ft-ground-level-office-container</t>
  </si>
  <si>
    <t>S4681003.001</t>
  </si>
  <si>
    <t>MK-MORSE MHS08E Pn: 149188</t>
  </si>
  <si>
    <t>MK-MORSE</t>
  </si>
  <si>
    <t>MHS08E</t>
  </si>
  <si>
    <t>MK MORSE COMPANY</t>
  </si>
  <si>
    <t>https://waltcotoolsinc.com/product/mk-morse-13pc-hole-saw-kit-mhs08e-electrician-set/</t>
  </si>
  <si>
    <t>MINRLAC 285 2 IN EMT 2HOLE STRAP</t>
  </si>
  <si>
    <t>Minerallac</t>
  </si>
  <si>
    <t>AK10612678</t>
  </si>
  <si>
    <t>https://www.minerallac.com/285</t>
  </si>
  <si>
    <t>MINRLAC 1B 3/4 STL COND HGR</t>
  </si>
  <si>
    <t>1B</t>
  </si>
  <si>
    <t>AK10612655</t>
  </si>
  <si>
    <t>https://www.gordonelectricsupply.com/p/Minerallac-1B-3-4-Stl-Cond-Hgr-W-Bolt/6448025</t>
  </si>
  <si>
    <t xml:space="preserve">I'm seeing a different MFR_NM on the website, but it's not apparent on the description. </t>
  </si>
  <si>
    <t>S008999935.001</t>
  </si>
  <si>
    <t>MINRLAC  5B 2 IN HANGER W/BOLT</t>
  </si>
  <si>
    <t>5B</t>
  </si>
  <si>
    <t>AK10612808</t>
  </si>
  <si>
    <t>Minerallac 5B 2"" Conduit Hanger w/Bolt &amp; Nut, 2"" EMT Or 2"" Rigid/RMC, Zinc Plated | Gordon Electric Supply, Inc.</t>
  </si>
  <si>
    <t>Changed part# (Was MME25-US)</t>
  </si>
  <si>
    <t>Minerallac MIN-E30 1/2 Inch One Hole EMT Conduit Jiffy Clips Pre- Galvanized Steel 1H Thinwall Pipe Straps (100/Box)</t>
  </si>
  <si>
    <t>MINE30</t>
  </si>
  <si>
    <t>AK10612985</t>
  </si>
  <si>
    <t>Minerallac MINE30 Jiffy Clip Conduit Strap | Standard Electric Supply Co.</t>
  </si>
  <si>
    <t>Minerallac MED45 3/4 Inch One Hole EMT Conduit Strap, Medium Duty Jiffy Clips, Zinc Plated Steel, (100/Box) 1H Snap On Thinwall Pipe Straps</t>
  </si>
  <si>
    <t>MED45</t>
  </si>
  <si>
    <t>AK10612971</t>
  </si>
  <si>
    <t>Minerallac MED45 3/4"" EMT Conduit, Jiffy Clip, Medium Duty, 1-Hole Strap, Zinc Plated | Gordon Electric Supply, Inc.</t>
  </si>
  <si>
    <t>MINERALLAC COMPANY MED45 3/4 1H EMT STRAP</t>
  </si>
  <si>
    <t>MILWAUKEE ELEC TOOL 49-56-0704 7/8IN HOLE DOZER CARBIDE TEETH HOLE SAW</t>
  </si>
  <si>
    <t>MILWAUKEE ELEC TOOL</t>
  </si>
  <si>
    <t>49-56-0704</t>
  </si>
  <si>
    <t>MILWAUKEE TOOL</t>
  </si>
  <si>
    <t>7/8" HOLE DOZER™ with Carbide Teeth Hole Saw | Milwaukee Tool</t>
  </si>
  <si>
    <t>AK10610965</t>
  </si>
  <si>
    <t>045242503995</t>
  </si>
  <si>
    <t>MILWAUKEE ELEC TOOL 49-10-9112 OPEN-LOK 6PC MULTI-TOOL BLADE KIT</t>
  </si>
  <si>
    <t>49-10-9112</t>
  </si>
  <si>
    <t xml:space="preserve"> AK10974728</t>
  </si>
  <si>
    <t>Milwaukee 49-10-9112 OPEN-LOK™ Multi-Tool Blade Variety Kit, 6 Piece</t>
  </si>
  <si>
    <t>045242586479</t>
  </si>
  <si>
    <t>MILWAUKEE ELEC TOOL 48-89-2726 5/16IN THUNDERBOLT BLACK OXIDE DRILL BIT</t>
  </si>
  <si>
    <t>48-89-2726</t>
  </si>
  <si>
    <t>AK10610198</t>
  </si>
  <si>
    <t>Milwaukee 48-89-2726 5/16" Thunderbolt® Black Oxide Drill Bit</t>
  </si>
  <si>
    <t>Looks like an extraction issue. Also modified part number</t>
  </si>
  <si>
    <t>045242166961</t>
  </si>
  <si>
    <t>MILWAUKEE 49-56-9830 SHOCKWAVE 1-1/8" IMPACT HOLESAW THIN WALL WITH LIP FOR SHEET METAL * Sub for: DEWALT D180018IR [D-MAN] Pn: 123362</t>
  </si>
  <si>
    <t>MILWAUKEE</t>
  </si>
  <si>
    <t>49-56-9830</t>
  </si>
  <si>
    <t>Milwaukee® SHOCKWAVE™ 49-56-9830 Straight Pitch Thinwall Hole Saw, 1-3/8 in Dia, 1/8 in D Cutting, HSS Cutting Edge | State Electric</t>
  </si>
  <si>
    <t>MILWAUKEE 49-56-9820 SHOCKWAVE 7/8" IMPACT HOLESAW THIN WALL WITH LIP FOR SHEET METAL * Sub for: DEWALT D180014IR [D-MAN] Pn: 123360</t>
  </si>
  <si>
    <t>49-56-9820</t>
  </si>
  <si>
    <t>Milwaukee® Tool 49-56-9820 SHOCKWAVE™ Impact Duty™ 49-56 Straight Pitch Thin Wall Hole Saw, 1-1/8 in Dia, 1/8 in D Cutting, HSS Cutting Edge | First Supply</t>
  </si>
  <si>
    <t>MILWAUKEE 49-56-9810 SHOCKWAVE 3/4" IMPACT HOLESAW THIN WALL WITH LIP FOR SHEETMETAL * Sub for: DEWALT D180012IR [D-MAN] Pn: 123359</t>
  </si>
  <si>
    <t>49-56-9810</t>
  </si>
  <si>
    <t>Milwaukee® Tool 49-56-9810 SHOCKWAVE™ Impact Duty™ 49-56 Straight Pitch Thin Wall Hole Saw, 7/8 in Dia, 1/8 in D Cutting, HSS Cutting Edge | First Supply</t>
  </si>
  <si>
    <t>MILWAUKEE 49-56-9805 HOLE CUTTER SET 7/8"; 1-1/8"; 1-3/8"; 1-3/4" &amp; 2" BITS IN KIT Pn: 5854</t>
  </si>
  <si>
    <t>49-56-9805</t>
  </si>
  <si>
    <t>Milwaukee® SHOCKWAVE™ 49-56-9805 Straight Pitch Thinwall Hole Saw, 3/4 in Dia, 1/8 in D Cutting, HSS Cutting Edge | State Electric</t>
  </si>
  <si>
    <t>Search based on full description returns zero results</t>
  </si>
  <si>
    <t>045242321094</t>
  </si>
  <si>
    <t>INV-2676617</t>
  </si>
  <si>
    <t>Milwaukee 49-16-0078 1212167 7/8"x1-5/8" Single Strut Shearing Dies</t>
  </si>
  <si>
    <t>Milwaukee</t>
  </si>
  <si>
    <t>49-16-0078</t>
  </si>
  <si>
    <t>7/8" x 1-5/8" Single Strut Shearing Dies | Milwaukee Tool</t>
  </si>
  <si>
    <t>045242821914</t>
  </si>
  <si>
    <t>S4743821.001</t>
  </si>
  <si>
    <t>Milwaukee 48-89-9257 3PC Step Bit Kit Impact Duty Electrical Set w/ #1 (1-18 - 1/2), #4 (3/16 - 7/8) &amp; #9 (7/8 &amp; 1-1/8 Inch) Step Drill Bits, Rapid Strike Tip, Dual Spiral Flute, Titanium Aluminum Nitride Coated</t>
  </si>
  <si>
    <t>48-89-9257</t>
  </si>
  <si>
    <t>SHOCKWAVE™ Impact Duty™ Electrical Step Bit Kit | Milwaukee Tool</t>
  </si>
  <si>
    <t>045242505142</t>
  </si>
  <si>
    <t>MATERIALS</t>
  </si>
  <si>
    <t>Milwaukee 48-89-2802 29 Piece Set Thunderbolt Black Oxide Drill Bits 1/64 Thru 1/2 Inch Sizes Jobber Length 3-Flat Shank</t>
  </si>
  <si>
    <t>48-89-2802</t>
  </si>
  <si>
    <t>AK10610240</t>
  </si>
  <si>
    <t>Milwaukee 48-89-2802 29 Piece THUNDERBOLT Black Oxide Drill Bit Set</t>
  </si>
  <si>
    <t>045242174041</t>
  </si>
  <si>
    <t>Milwaukee 48-41-0710 7-1/4 Inch 24T Basic Framer Circular Saw Blade Wood Cutting, 5/8" Arbor Hole, Anti-Kickback Shoulder, Thin Kerf, Tungsten Carbide Teeth, 24 Tooth (Corded Or Cordless Power Saws)</t>
  </si>
  <si>
    <t>48-41-0710</t>
  </si>
  <si>
    <t>Milwaukee 48-41-0710 7-1/4" 24T Basic Framer Circular Saw Blades</t>
  </si>
  <si>
    <t>045242520893</t>
  </si>
  <si>
    <t>S4744097.001</t>
  </si>
  <si>
    <t>Milwaukee 48-39-0529 18 TPI 35-3/8 X 1/2 Compact Portable Band Saw Blade (For 2629 &amp; 6242-6 Bandsaws Only) (3-Pack)</t>
  </si>
  <si>
    <t>48-39-0529</t>
  </si>
  <si>
    <t>AK10609458</t>
  </si>
  <si>
    <t>Milwaukee 48-39-0529 35-3/8" x 1/2" x .020" Band Saw Blade, 18 TPI</t>
  </si>
  <si>
    <t>S4686407.001</t>
  </si>
  <si>
    <t>MILWAUKEE 48-32-4010 54PC. SHOCKWAVE DRIVER BIT SET MAGNETIC BIT HOLDER; BITS TIPS; &amp; NUT RUNNERS KIT IN STORAGE CASE Pn: 404439</t>
  </si>
  <si>
    <t>48-32-4010</t>
  </si>
  <si>
    <t>Milwaukee 48-32-4010 SHOCKWAVE Impact Duty Driver Bit Set - 54Pc</t>
  </si>
  <si>
    <t>045242746989</t>
  </si>
  <si>
    <t>Milwaukee 48-32-1556 95-Piece Drill Bit Set &amp; Drive Bit Set Black Oxide (For Metal Wood &amp; Plastic) Intended For Quick Change Projects</t>
  </si>
  <si>
    <t>48-32-1556</t>
  </si>
  <si>
    <t>Drill &amp; Drive Set - 95PC 48-32-1556</t>
  </si>
  <si>
    <t>045242787753</t>
  </si>
  <si>
    <t>MILWAUKEE 48-28-1010  BIT EXTENSION 1/4" HEX 6" QUIK-LOK UNIVERSAL TOOL LESS QUICK CHANGE Pn: 103288</t>
  </si>
  <si>
    <t>48-28-1010</t>
  </si>
  <si>
    <t>Milwaukee 6 in. x 1/4 in. Universal Quik-Lok Extension 48-28-1010 - Acme Tools</t>
  </si>
  <si>
    <t>AK10609085</t>
  </si>
  <si>
    <t>045242122639</t>
  </si>
  <si>
    <t>MILWAUKEE 48-22-3100 FINE POINT BLACK INKZALL PERMANENT FELT TIP MARKERS WITH COMBO CLIP [36/PK] [PRICED &amp; SOLD PER EACH] * Sub for: SHARPIE 35010 BLACK FINE Pn: 126152</t>
  </si>
  <si>
    <t>48-22-3100</t>
  </si>
  <si>
    <t>Milwaukee 48-22-3100 INKZALL Fine Point Jobsite Marker, Black</t>
  </si>
  <si>
    <t>045242319473</t>
  </si>
  <si>
    <t>MILWAUKEE 48-22-1900 100PC. UTILITY KNIFE BLADES HEAVY DUTY GENERAL PURPOSE [100PK] Pn: 265797</t>
  </si>
  <si>
    <t>48-22-1900</t>
  </si>
  <si>
    <t>Milwaukee 48-22-1900 - 100-Piece General Purpose Utility Blades w/ Dispenser - Federated Tool Supply</t>
  </si>
  <si>
    <t>AK10608376</t>
  </si>
  <si>
    <t>045242297610</t>
  </si>
  <si>
    <t>S4743322.002</t>
  </si>
  <si>
    <t>Milwaukee 48-22-0307 Folding Jab Saw, Includes (3/Pack) Of 6 Inch 8TPI Drywall Blades (48-00-5053)</t>
  </si>
  <si>
    <t>48-22-0307</t>
  </si>
  <si>
    <t>Folding Jab Saw | Milwaukee Tool</t>
  </si>
  <si>
    <t>Milwaukee 48-00-5784 6 Inch 18 TPI Torch Bi-Metal For Metal Sawzall Reciprocating Saw Blade 5-Pack</t>
  </si>
  <si>
    <t>48-00-5784</t>
  </si>
  <si>
    <t>AK10607459</t>
  </si>
  <si>
    <t>6" 18 TPI The Torch™ SAWZALL® Blades (5 Pk)</t>
  </si>
  <si>
    <t>045242083084</t>
  </si>
  <si>
    <t>S4742444.001</t>
  </si>
  <si>
    <t>Milwaukee 3017-20 M18 Fuel Blower (Bare Tool) Variable &amp; High/ Low Speed Settings, 500 CFM / 120 MPH, Up To 40 Percent Quieter Than Competitors At Only 54 DB, Brushless Motor (Redlithium High Demand 9.0 Battery Sold Separately) 18 Volt Cordless Power Tools</t>
  </si>
  <si>
    <t>3017-20</t>
  </si>
  <si>
    <t>Milwaukee 3017-20 M18 FUEL Blower, Bare Tool</t>
  </si>
  <si>
    <t>045242823963</t>
  </si>
  <si>
    <t>S4742444.002</t>
  </si>
  <si>
    <t>Milwaukee 2912-20 M18 FUEL 1 Inch SDS Plus Rotary Hammer (Bare Tool) 2 ft-lbs Impact Energy, 1,330 RPM 4,800 BPM, AVS Anti-Vibration, Rotary Hammer, Hammer Only, Rotary Only, Powerstate Brushless Motor</t>
  </si>
  <si>
    <t>2912-20</t>
  </si>
  <si>
    <t>AK10607133</t>
  </si>
  <si>
    <t>Milwaukee M18 FUEL 18V Lithium-Ion Brushless Cordless 1 in. SDS-Plus Rotary Hammer (Tool-Only) 2912-20 - The Home Depot</t>
  </si>
  <si>
    <t>045242551934</t>
  </si>
  <si>
    <t>S4741526.003</t>
  </si>
  <si>
    <t>Milwaukee 2911-20 M18 FUEL 8 Foot Concrete Pencil Vibrator (Bare Tool Only) Brushless Powerstate Motor, 1.8 Peak HP, 12,500 VPM, Redlink Plus (Removes Air Bubble In Newly Poured Concrete) (M18 Redlithium High Output XC6.0 Batteries *SOLD SEPARETLY*) Cordless Power Tools</t>
  </si>
  <si>
    <t>2911-20</t>
  </si>
  <si>
    <t>Milwaukee M18 FUEL 18V Lithium-Ion Brushless Cordless 8 ft. Concrete Pencil Vibrator (Tool-Only) 2911-20 - The Home Depot</t>
  </si>
  <si>
    <t>045242615582</t>
  </si>
  <si>
    <t>Milwaukee 2834-20 M18 FUEL 7-1/4 Inch Circular Saw (Bare Tool Only) Powerstate Brushless Motor, 6,000 RPM, Redlink Plus, Bevel Detents At 22.5/ 45 Degrees, Integrated Rafter Hook, Electric Brake, LED Worklight</t>
  </si>
  <si>
    <t>2834-20</t>
  </si>
  <si>
    <t>Milwaukee M18 FUEL 18V Lithium-Ion Brushless Cordless 7-1/4 in. Circular Saw (Tool-Only) 2834-20 - The Home Depot</t>
  </si>
  <si>
    <t>045242869428</t>
  </si>
  <si>
    <t>Milwaukee 2821-20 M18 18 Volt Fuel Sawzall Cordless Reciprocating Saw (Bare Tool Only) Powerstate Brushless Motor, 3000 SPM, 1-1/4 Inch Stroke Length, Redlink Plus Electronics, LED Light, Hanging Hook (M18 18V REDLITHIUM XC5.0 Battery Pack - Sold Separately)</t>
  </si>
  <si>
    <t>2821-20</t>
  </si>
  <si>
    <t>AK10607045</t>
  </si>
  <si>
    <t>M18 FUEL™ SAWZALL® Recip Saw | Milwaukee Tool</t>
  </si>
  <si>
    <t>045242559176</t>
  </si>
  <si>
    <t>Milwaukee 2103 Headlamp w/ (3) AAA Batteries &amp; (4) Hard Hat Clips, 300 Lumens High Definition Output, 31 Hours Runtime, Washable, Compact, Lightweight, Sweat Absorbing Strap, Water, Dust, Drop Resistant Body</t>
  </si>
  <si>
    <t>AK10606267</t>
  </si>
  <si>
    <t>https://www.milwaukeetool.com/products/2103</t>
  </si>
  <si>
    <t>S1802017.001</t>
  </si>
  <si>
    <t>MILW 48-22-4176 120 FT. 1/8 IN. STEEL FISH TAPE</t>
  </si>
  <si>
    <t>MILW</t>
  </si>
  <si>
    <t>48-22-4176</t>
  </si>
  <si>
    <t>https://www.milwaukeetool.com/products/48-22-4176</t>
  </si>
  <si>
    <t>AK10608683</t>
  </si>
  <si>
    <t>045242509867</t>
  </si>
  <si>
    <t>MILW 48-22-1950 50PK UTILITY BLADE 50 PC GENERAL PURPOSE UTILITY BLADES</t>
  </si>
  <si>
    <t>48-22-1950</t>
  </si>
  <si>
    <t>https://www.milwaukeetool.com/products/48-22-1950</t>
  </si>
  <si>
    <t>045242268078</t>
  </si>
  <si>
    <t>INV-2676821</t>
  </si>
  <si>
    <t>Milw 48-11-1835 1001065 M18 Redlithium High Output CP3.0 Battery</t>
  </si>
  <si>
    <t>Milw</t>
  </si>
  <si>
    <t>48-11-1835</t>
  </si>
  <si>
    <t>https://www.milwaukeetool.com/products/48-11-1835</t>
  </si>
  <si>
    <t>045242546831</t>
  </si>
  <si>
    <t>MILBANK MANUFACTURING CO PT48AL PT48AL SC3R-LEFT W/PANEL</t>
  </si>
  <si>
    <t>MILBANK MANUFACTURING CO</t>
  </si>
  <si>
    <t>PT48AL</t>
  </si>
  <si>
    <t>AK10605187</t>
  </si>
  <si>
    <t>MILBANK MANUFACTURING</t>
  </si>
  <si>
    <t>https://www.milbankworks.com/products/catalog/pt48al</t>
  </si>
  <si>
    <t>MILBANK MANUFACTURING CO K5930 CT RACK 3PH 800A 50K</t>
  </si>
  <si>
    <t>K5930</t>
  </si>
  <si>
    <t>AK10605044</t>
  </si>
  <si>
    <t>https://www.milbankworks.com/products/catalog/k5930</t>
  </si>
  <si>
    <t>MILBANK MANUFACTURING CO CT364811-HC-AMS 11X36X48 TRANS ENCLOSURE</t>
  </si>
  <si>
    <t>CT364811-HC-AMS</t>
  </si>
  <si>
    <t>AK10604949</t>
  </si>
  <si>
    <t>https://www.milbankworks.com/products/catalog/CT364811-HC-AMS</t>
  </si>
  <si>
    <t>CT364811HCAMS</t>
  </si>
  <si>
    <t>MIL 49-56-7010 116909
116909 3/8 HOLE SAW ARBOR</t>
  </si>
  <si>
    <t>milwaukeetool</t>
  </si>
  <si>
    <t>49-56-7010</t>
  </si>
  <si>
    <t>https://www.milwaukeetool.com/products/49-56-7010</t>
  </si>
  <si>
    <t>AK10611046</t>
  </si>
  <si>
    <t>045242200177</t>
  </si>
  <si>
    <t>MIL 49-56-0052 108577
108577 1-1/8 ICE HRD H-SAW</t>
  </si>
  <si>
    <t>49-56-0052</t>
  </si>
  <si>
    <t>https://www.milwaukeetool.com/products/49-56-0052</t>
  </si>
  <si>
    <t>AK10610886</t>
  </si>
  <si>
    <t>045242192939</t>
  </si>
  <si>
    <t>MIL 48-20-7471 89248
89248 1/2X4X6 SDS BIT</t>
  </si>
  <si>
    <t>48-20-7471</t>
  </si>
  <si>
    <t>https://www.milwaukeetool.com/products/48-20-7471</t>
  </si>
  <si>
    <t>AK10608177</t>
  </si>
  <si>
    <t>045242111664</t>
  </si>
  <si>
    <t>S4686433.002</t>
  </si>
  <si>
    <t>MIGHTY-TIE MT750AHC BURGUNDY 8" 50LB PLENUM RATED AIR HANDLING CABLE ZIP TIES (8.0") [100/PK] [SOLD BY PACK] #</t>
  </si>
  <si>
    <t>MIGHTY-TIE</t>
  </si>
  <si>
    <t>MT750AHC</t>
  </si>
  <si>
    <t>MIGHTY TIE</t>
  </si>
  <si>
    <t>https://www.acmetool.com/index.jsp?path=product&amp;title=mighty-tie-mt750ahc-burgundy-8-50lb-plenum-rated-air-handling-cable-zip-ties-8-0-[100-pk]-[sold-by-pack]&amp;part=363041</t>
  </si>
  <si>
    <t>MIGHTY-TIE MT361759L NATURAL 36" 175LB CABLE ZIP TIES (36.5") [50/PK] [SOLD BY PACK] Pn: 363021</t>
  </si>
  <si>
    <t>MT361759L</t>
  </si>
  <si>
    <t>https://www.whitecap.com/product/50pk-36quot-natural-cable-tie-401MT361759L</t>
  </si>
  <si>
    <t>MIGHTY-TIE MT1450AHC 363043 BURGUNDY 14" 50LB PLENUM RATED AIR HANDLING CABLE ZIP TIES [100/PK] [SOLD BY PACK]</t>
  </si>
  <si>
    <t>MT1450AHC</t>
  </si>
  <si>
    <t>https://www.acmetool.com/index.jsp?path=product&amp;part=363043&amp;title=mighty-tie-mt1450ahc-burgundy-14-50lb-plenum-rated-air-handling-cable-zip-ties-[100-pk]-[sold-by-pack]&amp;text=MT1450AHC&amp;lsi=true</t>
  </si>
  <si>
    <t>MIGHTY-TIE MT1150AHC BURGUNDY 11" 50LB PLENUM RATED AIR HANDLING CABLE ZIP TIES (11.8") [100/PK] [SOLD BY PACK] Pn: 363042</t>
  </si>
  <si>
    <t>MT1150AHC</t>
  </si>
  <si>
    <t>https://www.acmetool.com/index.jsp?path=product&amp;title=mighty-tie-mt1150ahc&amp;part=363042</t>
  </si>
  <si>
    <t>MIGHTY-TIE MT1150AHC 363042 BURGUNDY 11" 50LB PLENUM RATED AIR HANDLING CABLE ZIP TIES (11.8") [100/PK] [SOLD BY PACK]</t>
  </si>
  <si>
    <t>Metalux 8SLSTPSLC-UNV 8 Foot LED Lensed Strip Fixture, 120/277V, Color/ Lumen Selectable 3500/ 4000/ 5000K, 33W - 89 Watt, 0-10 Volt Dimmable, Surface Or Suspension Mount</t>
  </si>
  <si>
    <t>Metalux</t>
  </si>
  <si>
    <t>8SLSTPSLC-UNV</t>
  </si>
  <si>
    <t>METALUX LIGHT</t>
  </si>
  <si>
    <t>https://www.butlersupply.com/cooper-lighting-solutions-8slstpslc-unv-411283-57</t>
  </si>
  <si>
    <t>1513248-0001</t>
  </si>
  <si>
    <t>MEC MME25-US VERTICAL MAST LIFT, 25' SELF-PRO</t>
  </si>
  <si>
    <t>MEC</t>
  </si>
  <si>
    <t>MME25</t>
  </si>
  <si>
    <t>https://www.acmetools.com/mec-25-ft-electric-vertical-mast-lift-mme25/413002000358.html?srsltid=AfmBOoocSIzEjd0AnhErrGbmPffuX30bteAJ_RiUeZ35LlDAPfcVdbJJ</t>
  </si>
  <si>
    <t>6307170-0003</t>
  </si>
  <si>
    <t>MEC MME20 20 ' ELECTRIC RUNABOUT HR OUT1</t>
  </si>
  <si>
    <t>MME20</t>
  </si>
  <si>
    <t>https://www.acmetools.com/mec-20-ft-electric-vertical-mast-lift-mme20/413002000327.html?srsltid=AfmBOooP9bvX4q-uPIwXBpLcJAHAbU67CwNH5_aBw2oyHk8n_fRKSmpc</t>
  </si>
  <si>
    <t>151476785-0015</t>
  </si>
  <si>
    <t>MEC MICRO MICRO 19' ELECT SCISSORLIFT LCS
10538585
19 LCS Ser #: 16920045</t>
  </si>
  <si>
    <t>MICRO 19-LCS</t>
  </si>
  <si>
    <t>https://www.acmetools.com/mec-19-ft-micro-electric-scissor-lift-with-leak-containment-system-micro-19-lcs/413000008851.html?srsltid=AfmBOopbZYYeeQ9Sb-IDZTDWkrbBxINhwSY9FmFrEE9LfQeYOdJVIhkl</t>
  </si>
  <si>
    <t>MEC MICRO MICRO 19' ELECT SCISSORLIFT LCS
10538569
19 LCS Ser #: 16920043</t>
  </si>
  <si>
    <t>MEC MICRO MICRO 19' ELECT SCISSORLIFT LCS
10538475
19 LCS Ser #: 16919195</t>
  </si>
  <si>
    <t>6197143-0009</t>
  </si>
  <si>
    <t>MEC 3084ES 30'ELECT. SELF LEVELING RT SCISSO HR OUT1</t>
  </si>
  <si>
    <t>3084ES</t>
  </si>
  <si>
    <t>https://www.lepporents.com/catalog/access-equipment/scissor-lifts/3084es-speed-level</t>
  </si>
  <si>
    <t>6293795-0005</t>
  </si>
  <si>
    <t>MEC 1330SE INVERTER 13' -15 ' ELECTRIC MICRO SCISSORLIF HR OUT1</t>
  </si>
  <si>
    <t>1330SE INVERTER</t>
  </si>
  <si>
    <t>https://www.mecawp.com/products/1330se/</t>
  </si>
  <si>
    <t>166780706-0001</t>
  </si>
  <si>
    <t>MDHERS033
MD HEAVY EQUIPMENT GROSS RECEIPTS TAX</t>
  </si>
  <si>
    <t>166579718-0001</t>
  </si>
  <si>
    <t>MDHERS027
MD HEAVY EQUIPMENT GROSS RECEIPTS TAX</t>
  </si>
  <si>
    <t>S6402486.003</t>
  </si>
  <si>
    <t>MCAL_MCAL  12/2 W/ISOLATED GROUND 250FT This Item is Procured</t>
  </si>
  <si>
    <t>MCAL</t>
  </si>
  <si>
    <t>80731716_3</t>
  </si>
  <si>
    <t xml:space="preserve">MB PANEL INTERIOR SCHNEIDER ELECTRIC USA INC I-LINE </t>
  </si>
  <si>
    <t>HCP18688M</t>
  </si>
  <si>
    <t>https://www.graybar.com/i-line-panelboard-interior-main-breaker-800a-600vac-250vdc-3-phase-up-to-200k/p/25147906</t>
  </si>
  <si>
    <t>MADQ CHN-100100 3594243 LG THRD CHSE NIP 1IN</t>
  </si>
  <si>
    <t>MADQ</t>
  </si>
  <si>
    <t>CHN-100100</t>
  </si>
  <si>
    <t>Lust</t>
  </si>
  <si>
    <t>7710-1327854</t>
  </si>
  <si>
    <t>LUT  LOT BILLING
CONSISTS OF</t>
  </si>
  <si>
    <t>LUTRON ELECTRONICS</t>
  </si>
  <si>
    <t>LUMETTA INCORPORATED LOT LUMETTA Q# JTH24-72021-7 3500K LUMETTA INCORPORATED 3500K LUMETTA INCORPORATED 3500K LUMETTA INCORPORATED</t>
  </si>
  <si>
    <t>LUMETTA INCORPORATED</t>
  </si>
  <si>
    <t>LOT LUMETTA Q# JTH24-72021-7</t>
  </si>
  <si>
    <t>LT 1-1/2"-150ft LT 1-1/2-LA-GRAY LIQ-TITE 150
LT150 AN# 34254 EF# 25104 SW# 55093201 AFC# 6206-35-00</t>
  </si>
  <si>
    <t>LT</t>
  </si>
  <si>
    <t>1-1/2"-150ft</t>
  </si>
  <si>
    <t>AFC CABLE SYSTEMS</t>
  </si>
  <si>
    <t>LT 1-1/2"-150ft LT 1-1/2-LA-GRAY LIQ-TITE 150 LT150 AN# 34254 EF# 25104
55093201 AFC# 6206-35-00</t>
  </si>
  <si>
    <t>LQT UA075GRY-CUT 1259571
COIL 3/4-UA/LA-GRAY CUT
1 @ 50 ea</t>
  </si>
  <si>
    <t>UA075GRY-CUT</t>
  </si>
  <si>
    <t>https://www.rexelusa.com/p/1259571/3-4-liquidtight-steel-flex-ul-listed-type-ua-gray-cut-to-length/ua075gry-cut</t>
  </si>
  <si>
    <t>LQT UA050GRY100CL 130467 1/2-UA/LA-GRAY</t>
  </si>
  <si>
    <t>UA050GRY100CL</t>
  </si>
  <si>
    <t>https://www.rexelusa.com/p/130467/1-2-liquidtight-steel-flex-ul-listed-type-ua-gray-100-coil/980050023214/ua050gry100cl</t>
  </si>
  <si>
    <t>S106266157.002</t>
  </si>
  <si>
    <t>LOT:_LOT: COMM 3 - RZR-PLED-IV-FT-80LED-700MA-40K -UNV-WMRZR-7004T</t>
  </si>
  <si>
    <t>80728045_1</t>
  </si>
  <si>
    <t>S013744494.002</t>
  </si>
  <si>
    <t>LOT:_LOT:  FOCAL PO 7 1 - TYPE AE - (PR180): FEQ2-24-AC-5000LH-35K-1C-UNV-L D1-G1-EM-WH A MINNESOTA ROAD IMPROVEMENT AND FOOD DELIVERY FEE HAS BEEN ADDED TO THE SALES TAX TOTAL ON THIS ORDER Amount: $0.500</t>
  </si>
  <si>
    <t>LOT:</t>
  </si>
  <si>
    <t>80732759_1</t>
  </si>
  <si>
    <t>S105286531.002</t>
  </si>
  <si>
    <t>LOT: TEC LTG LVL23 CORR 2 - TYPE A40 LVL23 CORR: E2RL-LO92760AI 2 - TYPE A40 LVL23 CORR: E2RLB-OW</t>
  </si>
  <si>
    <t>S127582544.002</t>
  </si>
  <si>
    <t>LOT: SPDS 2 - EXTERNAL SPD'S
FEDEX 586956404264</t>
  </si>
  <si>
    <t>SPD'S FEDEX</t>
  </si>
  <si>
    <t>S105253218.005</t>
  </si>
  <si>
    <t>LOT: Q-TRAN,2ND RELEASE 80 - TYPE L34 LVL 12:
ALTA-01-SW-4.0-27-DRY-DF-S2-BW 24-CLS-WH-CL2- MG-ST-O-XX", FEET</t>
  </si>
  <si>
    <t xml:space="preserve">ALTA-01-SW-4.0-27-DRY-DF-S2-BW </t>
  </si>
  <si>
    <t>LOT: OCL-05 1 - TYPE PG: CU1-P1EA-13-WG-BRX-LED/30K-UNV -19-DML/RJB Tracking: FEDEX 880021585776</t>
  </si>
  <si>
    <t>CU1-P1EA-13-WG-BRX-LED/30K-UNV</t>
  </si>
  <si>
    <t>S127371583.002</t>
  </si>
  <si>
    <t>LOT: OCL-02 12 - TYPE PT2: ROSETTE ASSEMBLY #32663 for Type PT2 per original SO# 32663 PACK OF 4 Tracking: FEDEX 772624833479</t>
  </si>
  <si>
    <t>S105184483.017</t>
  </si>
  <si>
    <t>LOT: INNOVATI</t>
  </si>
  <si>
    <t>S141951729.003</t>
  </si>
  <si>
    <t>LOT: LVS LOT 3 - EPC-2-D</t>
  </si>
  <si>
    <t>LOT 3 - EPC-2-D</t>
  </si>
  <si>
    <t>S127552167.002</t>
  </si>
  <si>
    <t>LOT: GEAR 5 - DS66FK R Fuse Clip Kit * Component Item 1 - DH365NGK 400A/3P HD FSBL Sfty Sw 600V w/Neut N1 * Component Item 1 - DS56FK R Fuse Clip Kit * Component Item
SEFL 151944091</t>
  </si>
  <si>
    <t>DS66FK</t>
  </si>
  <si>
    <t>S127552167.004</t>
  </si>
  <si>
    <t>LOT: GEAR 3 - DS468GK SFTY SW ACCESS/EQUIP GRND LUG 400-800A * Component Item 5 - DS468GK SFTY SW ACCESS/EQUIP GRND LUG 400-800A * Component Item 1 - EATON SAFETY SWITCH: #DH365NGK 400A 600V 3PH 4W FSS N1 1 - DS468GK SFTY SW ACCESS/EQUIP GRND LUG 400-800A * Component Item Tracking: FEDEX PARCEL 448966958953</t>
  </si>
  <si>
    <t>DS468GK</t>
  </si>
  <si>
    <t>S008992649.002</t>
  </si>
  <si>
    <t>LOT: COOPER LIGHTING 10 - TYPE H1: 4SNX-51SL-LW-UNV-L835-CD1-U AYC-CHAIN/SET-U 14 - TYPE SL1: HC615D010 14 - TYPE SL1: HM60525830 12 - TYPE SL2: HC615D010 12 - TYPE SL2: HM60525830</t>
  </si>
  <si>
    <t>LOT PRICE
MATERIAL: 12 GA PAINT GRIP
POWDER COAT: ANSI 61 GREY</t>
  </si>
  <si>
    <t>LIGHTING 3G LIGHTING LOT 3G 3G-2RLI-D750-S80-35K-UNV-DIM-GCX-FL-S(57 G-12
3G
G-30
G-54</t>
  </si>
  <si>
    <t>LIGHTING 3G LIGHTING</t>
  </si>
  <si>
    <t>LOT 3G</t>
  </si>
  <si>
    <t>3G-2RLI-D750-S80-35K-UNV-DIM-GCX-FL-S(57</t>
  </si>
  <si>
    <t>INV-2677207</t>
  </si>
  <si>
    <t>Liftall EE2802NFX8 1030295 Liftall 2"X8' Eye &amp; Eye Nyl 2-Ply Flat Web Sling</t>
  </si>
  <si>
    <t>Liftall</t>
  </si>
  <si>
    <t>EE2802NFX8</t>
  </si>
  <si>
    <t>LIFTALL</t>
  </si>
  <si>
    <t>https://www.motion.com/products/sku/04251826?srsltid=AfmBOopj1w6P7L80AwWTSOsHu8WtLa9uafeSMTWohps7Y10bQsNWHsSK</t>
  </si>
  <si>
    <t>Liftall EE2802NFX4 1030293 Liftall 2"X4' Eye &amp; Eye Nyl 2-Ply Flat Web Sling</t>
  </si>
  <si>
    <t>EE2802NFX4</t>
  </si>
  <si>
    <t>https://gorillastationers.com/products/ee2802nfx4?srsltid=AfmBOoo7AoshU1NyE6l14NmZbAk6-zzQAWWDA_gxajxo0HqEhlP7hGYG</t>
  </si>
  <si>
    <t>S103398203.003</t>
  </si>
  <si>
    <t>L-FSE LEBAAK UP TO 30A 600V FUS HLDR 10/BX</t>
  </si>
  <si>
    <t>LITTELFUSE</t>
  </si>
  <si>
    <t>LEBAAK</t>
  </si>
  <si>
    <t>https://shop.loebelectric.com/buy/product/l-fse-lebaak-30a-600v-fus-hldr-10-bx/27826?srsltid=AfmBOor3RKsnru1LOPa0b1w36TtfOC0-RRbh0mx9ynr15_DR8upb7HY3</t>
  </si>
  <si>
    <t>S103398206.002</t>
  </si>
  <si>
    <t>LEVITON MANUFACTURING COMPANY, INC UPDLC-S10 UPC DPLX LC-LC SM 10M</t>
  </si>
  <si>
    <t>LEVITON</t>
  </si>
  <si>
    <t>UPDLC-S10</t>
  </si>
  <si>
    <t>https://www.graybar.com/lc-to-lc-sm-dulex-fiber-patch-cord-10-m/p/25141443?pcode=25141443</t>
  </si>
  <si>
    <t>UPDLCS10</t>
  </si>
  <si>
    <t>078477260371</t>
  </si>
  <si>
    <t>LEVITON MANUFACTURING COMPANY, INC UPDLC-S02 UPC DPLX LC-LC SM 2M</t>
  </si>
  <si>
    <t>UPDLC-S02</t>
  </si>
  <si>
    <t>https://www.gordonelectricsupply.com/p/Leviton-Updlc-S02-2M-Duplex-Patch-Cord/5659257?srsltid=AfmBOooxCtwLWkNJPG24-blQRLaRQUIGe2Tz-FZSqkLN-kd_nt8MBR1N</t>
  </si>
  <si>
    <t>UPDLCS02</t>
  </si>
  <si>
    <t>078477544402</t>
  </si>
  <si>
    <t>LEVITON MANUFACTURING COMPANY, INC GFTR2 20A 125V SLIM TR GFCI</t>
  </si>
  <si>
    <t>GFTR2</t>
  </si>
  <si>
    <t>AK10579851</t>
  </si>
  <si>
    <t>https://www.graybar.com/smartlockpro174-slim-self-test-gfci-receptacle-tamper-resistant-20a-125v-includes-wallplate-self-ground-clip-brown/p/25718295?pcode=25718295</t>
  </si>
  <si>
    <t>078477497296</t>
  </si>
  <si>
    <t>LEVITON MANUFACTURING COMPANY, INC AMZ-SPLCH-12BL AMZ HDX SPLICE MOD. 12F OS2 LC (BLUE)</t>
  </si>
  <si>
    <t>SPLCH-12BL</t>
  </si>
  <si>
    <t>https://www.graybar.com/hdx-splice-module-polycarbonate-zirconia-ceramic-sleeve-lc-shuttered-12-fiber-singlemode-blue-gray/p/26402099</t>
  </si>
  <si>
    <t>LEVITON MANUFACTURING COMPANY, INC AMZ-SPLCH-12AQ AMZ HDX SPLICE MOD. 12F OM4 LC (AQUA)</t>
  </si>
  <si>
    <t>SPLCH-12AQ</t>
  </si>
  <si>
    <t>https://www.graybar.com/hdx-splice-module-polycarbonate-zirconia-ceramic-sleeve-lc-shuttered-12-fiber-multimode-aqua-gray/p/26402098</t>
  </si>
  <si>
    <t>LEVITON MANUFACTURING COMPANY, INC 6H46I-6R PCORD CAT6 HF 6IN RD</t>
  </si>
  <si>
    <t>6H46I-6R</t>
  </si>
  <si>
    <t>LEVITON MANUFACTURING COMPANY, INC 6H460-6IL PCORD 1G HF HD6 6 IN BL</t>
  </si>
  <si>
    <t>6H460-6IL</t>
  </si>
  <si>
    <t>https://www.graybar.com/extremetrade-cat-6-28-awg-utp-stranded-rj-45-male-to-rj-45-male-copper-patch-cord-with-modular-plug-0-5-ft--blue/p/25809076?pcode=25809076</t>
  </si>
  <si>
    <t>6H4606IL</t>
  </si>
  <si>
    <t>078477668818</t>
  </si>
  <si>
    <t>LEVITON MANUFACTURING COMPANY, INC 6H460-25R CAT6 PATCH CORD - 25FT RED</t>
  </si>
  <si>
    <t>6H460-25R</t>
  </si>
  <si>
    <t>https://www.graybar.com/extremetrade-cat-6-28-awg-s-utp-stranded-8-position-high-flex-copper-patch-cord-with-modular-plug-25-ft--red/p/25866046?pcode=25866046</t>
  </si>
  <si>
    <t>LEVITON MANUFACTURING COMPANY, INC 6H460-25L 25 FT BLUE HIGH FLEX CAT6</t>
  </si>
  <si>
    <t>6H460-25L</t>
  </si>
  <si>
    <t>https://www.graybar.com/cat-6-unshielded-rj-45-to-rj-45-copper-patch-cord-25ft--blue/p/25849743?pcode=25849743</t>
  </si>
  <si>
    <t>6H46025L</t>
  </si>
  <si>
    <t>078477775721</t>
  </si>
  <si>
    <t>LEVITON MANUFACTURING COMPANY, INC 5WLRG-12C SDX LARGE WM ENCL EMPTY ACC 12</t>
  </si>
  <si>
    <t>5WLRG-12C</t>
  </si>
  <si>
    <t>https://www.graybar.com/large-sdx-wall-mount-fiber-enclosure-empty-with-dual-door-no-lock/p/25968368?pcode=25968368</t>
  </si>
  <si>
    <t>5WLRG12C</t>
  </si>
  <si>
    <t>078477824986</t>
  </si>
  <si>
    <t>LEVITON MANUFACTURING COMPANY, INC 5R1UH-S03 ENCL ULTRA 1U W/TRAY</t>
  </si>
  <si>
    <t>5R1UH-S03</t>
  </si>
  <si>
    <t>https://www.graybar.com/opt-x-2000i-sdx-1ru-fiber-enclosure-empty-with-sliding-tray/p/25191860?pcode=25191860</t>
  </si>
  <si>
    <t>5R1UHS03</t>
  </si>
  <si>
    <t>078477352359</t>
  </si>
  <si>
    <t>LEVITON MANUFACTURING COMPANY, INC 5621-2E SP BLK 20A SWITCH</t>
  </si>
  <si>
    <t>5621-2E</t>
  </si>
  <si>
    <t>AK10574285</t>
  </si>
  <si>
    <t>https://www.graybar.com/commercial-spec-grade-decora-plus-rocker-ac-quiet-switch-1-pole-20a-120-277v-self-grounding-back-and-side-wired-black/p/88157037?pcode=88157037</t>
  </si>
  <si>
    <t>Leviton</t>
  </si>
  <si>
    <t>Leviton GFNT2-W White 20 Amp Self Test 125V Slim GFCI Smartlock Pro Spec Receptacle w/ LED Indicator &amp; Wallplate, Back &amp; Side Wired, NEMA 520-R, Commercial/ Residential (7899-W) 125 Volt</t>
  </si>
  <si>
    <t>GFNT2-W</t>
  </si>
  <si>
    <t>AK10579765</t>
  </si>
  <si>
    <t>https://www.frostelectric.com/buy/product/leviton-gfnt2-w/3431916?text=Leviton+GFNT2-W+White+20+Amp+Self+Test+125V+Slim+GFCI+Smartlock+Pro+Spec+Receptacle+w/+LED+Indicator+%26+Wallplate%2C+Back+%26+Side+Wired%2C+NEMA+520-R%2C+Commercial/+Residential+%287899-W%29+125+Volt&amp;lsi=true</t>
  </si>
  <si>
    <t>GFNT2W</t>
  </si>
  <si>
    <t>S4743997.001</t>
  </si>
  <si>
    <t>Leviton BR20-I Ivory 20 Amp 125V 2-Pole 3-Wire Duplex Receptacle Self-Ground Back &amp; Side Wired NEMA 5-20R Commercial Grade</t>
  </si>
  <si>
    <t>BR20-I</t>
  </si>
  <si>
    <t>AK10578655</t>
  </si>
  <si>
    <t>https://www.gordonelectricsupply.com/p/Leviton-Br20-I-Ivory-Duplex-Receptacle-Nema5-20R/13944?srsltid=AfmBOopAAB5m4-w7F0Rb5Q7h9b_0tsZPj3nbxMV8ZNVID1y3HaSnc9JO</t>
  </si>
  <si>
    <t>BR20I</t>
  </si>
  <si>
    <t>078477819807</t>
  </si>
  <si>
    <t>Leviton 8460 60 Amp 250V 3-Phase 3-Pole 4-Wire Flush Receptacle Ground Straight Blade NEMA 15-60R Industrial Grade (2.465 Plate)</t>
  </si>
  <si>
    <t>AK10577608</t>
  </si>
  <si>
    <t>https://www.gordonelectricsupply.com/p/Leviton-8460-Receptacle-15-60R/2587484?srsltid=AfmBOorggQtjXLeS6rqSzoG8mgtCN8qneAcjuPYtGYYtd-erxKD_qB6q</t>
  </si>
  <si>
    <t>Leviton 80716-I Ivory 2 Gang Nylon 2-Duplex Receptacle Wallplate N82-I</t>
  </si>
  <si>
    <t>80716-I</t>
  </si>
  <si>
    <t>AK10577133</t>
  </si>
  <si>
    <t>https://www.gordonelectricsupply.com/p/Leviton-80716-I-Nyl-2-Gang-Duplex-Plate/24825?srsltid=AfmBOoq9Hz7guqprDx_U0sQ2hU4jC9xRAuhvmH9uERjZYdPvJmisbccc</t>
  </si>
  <si>
    <t>80716I</t>
  </si>
  <si>
    <t>S103408411.001</t>
  </si>
  <si>
    <t>LEVITON 320R6WLEV PIN AND SLEEVE 1/BX MUST BILL AND SHIP WITHIN 30 DAYS</t>
  </si>
  <si>
    <t>320R6WLEV</t>
  </si>
  <si>
    <t>https://www.standardelectricsupply.com/2443587-LEVITON-320R6WLEV?srsltid=AfmBOopCTzXlJJjD9eItbgVHaCCQw3kBflMHlPyaKBypCUYgq3a7sBg-</t>
  </si>
  <si>
    <t>078477953143</t>
  </si>
  <si>
    <t>Leviton 2710 30 Amp 125/250V 3-Pole 4-Wire Flush Mount Locking Single Receptacle NEMA L14-30R Grounding Industrial Spec Grade (1.60 Inch Diam.)</t>
  </si>
  <si>
    <t>AK10570760</t>
  </si>
  <si>
    <t>https://leviton.com/products/2710</t>
  </si>
  <si>
    <t>Leviton 2620 30 Amp 250V 2-Pole 3-Wire Locking Flush Mount Single Receptacle, Grounding, NEMA L6-30R, Industrial Spec Grade</t>
  </si>
  <si>
    <t>AK10570639</t>
  </si>
  <si>
    <t>https://www.gordonelectricsupply.com/p/Leviton-2620-Locking-Flush-Receptacle/10287?srsltid=AfmBOorG7jxHHO-m8M8_BZjfLmQgkFuJESEoOfJ7JCM95qqpf_V-6Ggr</t>
  </si>
  <si>
    <t>S105284990.001</t>
  </si>
  <si>
    <t>LEV CRV50-LR2 S7000 Rogo CT 131mV
**** 5KA 16in **** Freight Allowed</t>
  </si>
  <si>
    <t>CRV50-LR2</t>
  </si>
  <si>
    <t>https://www.gordonelectricsupply.com/p/Leviton-Crv50-Lr2-S7000-Rogo-Ct-131Mv-5Ka-16In/6672712?srsltid=AfmBOoofh5WS-9glTVXqWWKOPM7f0I7DtHRcdIAMHExLYGL9zwjHLs2L</t>
  </si>
  <si>
    <t>CRV50LR2</t>
  </si>
  <si>
    <t>078477968314</t>
  </si>
  <si>
    <t>LEV CR20-W WHT DPLX RCPT NEMA5-20R MADE IN USA</t>
  </si>
  <si>
    <t>CR20-W</t>
  </si>
  <si>
    <t>AK10578982</t>
  </si>
  <si>
    <t>https://www.standardelectricsupply.com/LEVITON-CR20-W-Straight-Blade-Receptacle</t>
  </si>
  <si>
    <t>CR20W</t>
  </si>
  <si>
    <t>078477815458</t>
  </si>
  <si>
    <t>LEV CR20-W 20A, 125V, NEMA5-20R, 2P, 3W, Narrow Body Duplex
Receptacle, Straight Blade, Commercial Grade, Self Grounding, Side Wired, Steel Strap, - White cs=100/6400</t>
  </si>
  <si>
    <t>https://www.cityelectricsupply.com/leviton-cr20-w-20a-duplex-receptacle-commercial-grade-self-grounding-white?srsltid=AfmBOooynPcQJrK_dR00WYJoW9hiNrUHK7c1twGOmMKBaxYMRxa2ntoR</t>
  </si>
  <si>
    <t>S142010351.002</t>
  </si>
  <si>
    <t>LEV 84064-40 9484 4G SS BLANK PLATE</t>
  </si>
  <si>
    <t>84064-40</t>
  </si>
  <si>
    <t>https://www.gordonelectricsupply.com/p/Leviton-84064-40-4-Gang-Stainless-Steel-Blank-Plate/431262?srsltid=AfmBOopA1wP3sxcX6UEBQnyWT7h7pxHMYIdlEfP2mRIkLF6cz3hbNH78</t>
  </si>
  <si>
    <t>LEV 80704-W 1-Gang Single 1.406-Inch Hole Device Receptacle Wallplate, White cs=25</t>
  </si>
  <si>
    <t>80704-W</t>
  </si>
  <si>
    <t>AK10577077</t>
  </si>
  <si>
    <t>https://www.mainelectricsupply.com/itemdetail/LEV80704W</t>
  </si>
  <si>
    <t>80704W</t>
  </si>
  <si>
    <t>LEV 80703-W 1-Gang Duplex Device Receptacle Wallplate, Standard
Size, Thermoplastic Nylon, Device Mount, White cs=200/20</t>
  </si>
  <si>
    <t>80703-W</t>
  </si>
  <si>
    <t>AK10577068</t>
  </si>
  <si>
    <t>https://marselectric.com/products/leviton-80703-w-1-gang-duplex-device-receptacle-wall-plate-standard-size-thermoplastic-nylon-device-mount-white/5221?srsltid=AfmBOoo2bQ0kPc0RgnSyTiH06niEZ8kpdvsKaBoelapNXMjCRazGHvVw</t>
  </si>
  <si>
    <t>80703W</t>
  </si>
  <si>
    <t>S103408111.001</t>
  </si>
  <si>
    <t>LEV 5362-SW WHT 20A/125V DUPLX RCPT 10/BOX 50/CASE</t>
  </si>
  <si>
    <t>5362-SW</t>
  </si>
  <si>
    <t>https://shop.loebelectric.com/buy/product/lev-5362-sw-wht-20a-125v-duplx-rcpt-10-box-50-case/19571?srsltid=AfmBOorARCbkpxCIqLyIqQa4tlrhR7pvZZdVzx8hRX9pMnR3sD4UzDFh</t>
  </si>
  <si>
    <t>5362SW</t>
  </si>
  <si>
    <t>AK10573993</t>
  </si>
  <si>
    <t>078477141151</t>
  </si>
  <si>
    <t>S142009499.002</t>
  </si>
  <si>
    <t>LEV 2433 53011 LKG CONN L16-20R</t>
  </si>
  <si>
    <t>AK10570548</t>
  </si>
  <si>
    <t>https://www.rexelusa.com/p/53011/leviton/locking-connector-20a-480v-3ph/078477808313/2433</t>
  </si>
  <si>
    <t>S103408411.002</t>
  </si>
  <si>
    <t>LEV 2321 LKG PLUG L6-20P 1/BOX 10/CASE</t>
  </si>
  <si>
    <t>https://shop.loebelectric.com/buy/product/lev-2321-lkg-plug-l6-20p/651?srsltid=AfmBOoptmK6-KE3oQgnXopuqIP7OdXwZ-vC4z9Ue30KKQqbGzCukzi-V</t>
  </si>
  <si>
    <t>S103405690.001</t>
  </si>
  <si>
    <t>LEV 2320 L6-20R LKG FLUSH 10/BOX 30/CASE</t>
  </si>
  <si>
    <t>https://shop.loebelectric.com/buy/product/lev-2320-l6-20r-lkg-flush-10-box-30-case/642?srsltid=AfmBOoqXkoFnsBLrctWDfnLCIWjVQAgjHliDEJAXNuuRGeXA1SdpRSZ2</t>
  </si>
  <si>
    <t>S105293362.001</t>
  </si>
  <si>
    <t>LEV 2006 Medium-Medium Base, One-Piece, Adapters and Extensions, Incandescent, Phenolic Lampholder, 1-3/16 Inch, To Be Used in Phenolic Sockets Only, Black cs=10</t>
  </si>
  <si>
    <t>https://marselectric.com/products/leviton-2006-1-piece-socket-adapter-extension-660-w-250-vac-medium-lamp/24769?srsltid=AfmBOorsVD7IfF3hpmxlYDOM9VCf4L4NHNKvBCtYy-J5o7N7jpZBvfvJ</t>
  </si>
  <si>
    <t>LEV 1221-2W 49651 SP 20A 277V WHT AC SW</t>
  </si>
  <si>
    <t>1221-2W</t>
  </si>
  <si>
    <t>AK10568731</t>
  </si>
  <si>
    <t>https://www.gordonelectricsupply.com/p/Leviton-1221-2W-Sp-20A-277V-White-Ac-Switch/5649709?srsltid=AfmBOoqFhGGq9SyNOh4JVN_0EvNiQhFuht2AqNn2omjbjWa77mbovfJ7</t>
  </si>
  <si>
    <t>12212W</t>
  </si>
  <si>
    <t>https://www.gordonelectricsupply.com/p/Leviton-1221-2W-Sp-20A-277V-White-Ac-Switch/5649709?srsltid=AfmBOoqJLcD5MJ3jv3K9rwHXx3iUhQN9uviw9BOZ0rx4PIJ99Z0ikMeC</t>
  </si>
  <si>
    <t>LED17TT5/DL/FG/835/BF_SYL LED17TT5/DL/FG/835/BF (40332) LEDLESCENT BALLAST FREE TT5 (40332) LEDLESCENT BALLAST FREE TT5</t>
  </si>
  <si>
    <t>LED17TT5/DL/FG/835/BF</t>
  </si>
  <si>
    <t>https://www.gordonelectricsupply.com/p/Sylvania-40332-Led17Tt5-Dl-Fg-835-Bf/6620156?srsltid=AfmBOorQCnyc2G5kLocueaASUF3exxalAfjXWGausDa5C8VfJxjE2feF</t>
  </si>
  <si>
    <t>LCD-E3
Gamewell FCI-Dual ASSY,FNL,LCD-E3,FCI Duty Tariff Code: 8531200020 Country of Origin: United States</t>
  </si>
  <si>
    <t>Gamewell-FCI</t>
  </si>
  <si>
    <t>LCD-E3</t>
  </si>
  <si>
    <t>https://thefirealarmsupplier.com/products/gamewell-fci-lcd-e3?srsltid=AfmBOorDEGp5vgNCM8hWnR-aAwY2fXz-Ifr4pTiGlD5OfUY5swiEdmlS</t>
  </si>
  <si>
    <t>Labor - Behm, Jacob - OT</t>
  </si>
  <si>
    <t>LB35 CGN COOPER CROUSE-HINDS DIVISION  1 RGD LB COND BODY CVR AND GSKT AL</t>
  </si>
  <si>
    <t>Crouse Hinds (Eaton)</t>
  </si>
  <si>
    <t>LB35</t>
  </si>
  <si>
    <t>AK10297678</t>
  </si>
  <si>
    <t>https://www.graybar.com/die-cast-aluminum-series-5-type-lb-threaded-conduit-body-1-inch/p/88077025?pcode=88077025</t>
  </si>
  <si>
    <t>L H DOTTIE CO TEKHW1034 10 X 3/4 HEX WSHR HD SELF DRLLG SCRWS</t>
  </si>
  <si>
    <t>L.H. DOTTIE</t>
  </si>
  <si>
    <t>TEKHW1034</t>
  </si>
  <si>
    <t>AK10589392</t>
  </si>
  <si>
    <t>https://www.graybar.com/self-drilling-screw-hex-washer-head-zinc-plated-steel-no-10-x-3-4-in-/p/90001820?pcode=90001820</t>
  </si>
  <si>
    <t>L H DOTTIE CO RTV10 10.1 OZ SILICONE SEALANT</t>
  </si>
  <si>
    <t>RTV10</t>
  </si>
  <si>
    <t>AK10588921</t>
  </si>
  <si>
    <t>https://www.graybar.com/dottie-rtv-silicone-sealant-10-oz-/p/90059487?pcode=90059487</t>
  </si>
  <si>
    <t>L H DOTTIE CO RMC6322 6/32X2 RH SLOTTED/PHILLIPS MACHINE</t>
  </si>
  <si>
    <t>RMC6322</t>
  </si>
  <si>
    <t xml:space="preserve"> AK10588818</t>
  </si>
  <si>
    <t>https://www.graybar.com/machine-screw-round-head-phillips-slotted-combo-zinc-plated-steel-6-32-x-2-in-/p/25245070?pcode=25245070</t>
  </si>
  <si>
    <t>AK10588818</t>
  </si>
  <si>
    <t>L H DOTTIE CO RMC632112 6 32 X 1 1/2 RND HD SLTD/PHLPS MCHN ZINC</t>
  </si>
  <si>
    <t>RMC632112</t>
  </si>
  <si>
    <t xml:space="preserve"> AK10588813</t>
  </si>
  <si>
    <t>https://www.graybar.com/machine-screw-round-head-phillips-slotted-combo-zinc-plated-steel-6-32-x-1-1-2/p/93159919?pcode=93159919</t>
  </si>
  <si>
    <t>AK10588813</t>
  </si>
  <si>
    <t>L H DOTTIE CO RMC6321 6/32X1 RH SLOTTED/PHILLIPS MACHINE</t>
  </si>
  <si>
    <t>RMC6321</t>
  </si>
  <si>
    <t xml:space="preserve"> AK10588812</t>
  </si>
  <si>
    <t>https://www.graybar.com/machine-screw-round-head-phillips-slotted-combo-zinc-plated-steel-6-32-x-1-in-/p/25245069?pcode=25245069</t>
  </si>
  <si>
    <t>AK10588812</t>
  </si>
  <si>
    <t>L H DOTTIE CO MBS14114 1/4 X 1 1/4 HEX HEAD TAP BLT STNLSS STL</t>
  </si>
  <si>
    <t>MBS14114</t>
  </si>
  <si>
    <t>https://www.graybar.com/stainless-steel-hex-head-cap-screws-with-partial-thread-1-4-x-1-1-4-in--pack-of-100/p/99601242?pcode=99601242</t>
  </si>
  <si>
    <t>AK10588278</t>
  </si>
  <si>
    <t>L H DOTTIE CO LWS14 1/4IN LOCK WASHERS STAINLESS STEEL</t>
  </si>
  <si>
    <t>LWS14</t>
  </si>
  <si>
    <t>AK10588128</t>
  </si>
  <si>
    <t>https://www.graybar.com/lock-washers-stainless-steel-1-4-in--pack-of-100/p/99601330?pcode=99601330</t>
  </si>
  <si>
    <t>L H DOTTIE CO LW14 1/4IN LOCK WASHERS ZINC PLATED</t>
  </si>
  <si>
    <t>LW14</t>
  </si>
  <si>
    <t>AK10588098</t>
  </si>
  <si>
    <t>https://www.graybar.com/lock-washers-zinc-plated-steel-1-4-in--pack-of-100/p/90001669?pcode=90001669</t>
  </si>
  <si>
    <t>L H DOTTIE CO HN632 6 32IN HEX NUTS MCHN SCREW ZINC PLTD
P/N:</t>
  </si>
  <si>
    <t>HN632</t>
  </si>
  <si>
    <t>AK10587599</t>
  </si>
  <si>
    <t>https://www.graybar.com/hex-machine-screw-nut-6-32-zinc-plated-steel-pack-of-100/p/90001626?pcode=90001626</t>
  </si>
  <si>
    <t>L H DOTTIE CO HN632 6 32IN HEX NUTS MCHN SCREW ZINC PLTD</t>
  </si>
  <si>
    <t xml:space="preserve"> AK10587599</t>
  </si>
  <si>
    <t>L H DOTTIE CO FW10 3/16 FLAT WASHER</t>
  </si>
  <si>
    <t>FW10</t>
  </si>
  <si>
    <t xml:space="preserve"> AK10587440</t>
  </si>
  <si>
    <t>https://www.graybar.com/flat-washer-zinc-plated-steel-no-10-pack-of-100/p/25236920?pcode=25236920</t>
  </si>
  <si>
    <t>L H DOTTIE CO FENWS141 14X1 FENDER WASHERS STAINLESS STEEL</t>
  </si>
  <si>
    <t>FENWS141</t>
  </si>
  <si>
    <t>AK10587343</t>
  </si>
  <si>
    <t>https://www.graybar.com/stainless-steel-fender-washers-1-4-x-1-in--pack-of-100/p/25322041?pcode=25322041</t>
  </si>
  <si>
    <t>L H DOTTIE CO CWC6 6FT CEILING WIRE W/ PIN&amp; CLIP</t>
  </si>
  <si>
    <t>CWC6</t>
  </si>
  <si>
    <t>AK10586960</t>
  </si>
  <si>
    <t>https://www.graybar.com/pre-tied-ceiling-wire-with-pin-and-clip-galvanized-steel-12-ga--6-ft-l/p/25266266?pcode=25266266</t>
  </si>
  <si>
    <t>L H DOTTIE CO CG10 CAULKING GUN FRICTION TYPE</t>
  </si>
  <si>
    <t>CG10</t>
  </si>
  <si>
    <t>AK10586897</t>
  </si>
  <si>
    <t>https://www.graybar.com/caulking-gun-blue/p/90059509</t>
  </si>
  <si>
    <t>L H DOTTIE CO 2AK ANCHOR KIT W/2-WAY SCWS</t>
  </si>
  <si>
    <t>2AK</t>
  </si>
  <si>
    <t>AK10586377</t>
  </si>
  <si>
    <t>https://www.graybar.com/anchor-kit-no-122-yellow-wing-10-x-1-sheet-metal-screws-and-masonry-drill-phillips-slotted-screws/p/90001504?pcode=90001504</t>
  </si>
  <si>
    <t>L H DOTTIE CO 247 CONTRUCTION MARKING PAINT FL ORANGE 17OZ</t>
  </si>
  <si>
    <t>247</t>
  </si>
  <si>
    <t>https://www.graybar.com/construction-marking-paint-fluorescent-orange/p/25408308</t>
  </si>
  <si>
    <t>KRALOY 078293 PVCB200 PVC 2-IN BELL END MEB20 E997J CARLON Pn: 4430 - UPC: 98006006146</t>
  </si>
  <si>
    <t>KRALOY</t>
  </si>
  <si>
    <t>https://www.graybar.com/end-bell-for-2-inch-pvc-conduit/p/93172352</t>
  </si>
  <si>
    <t>KRALOY 078087 PVCTA125 PVC 1-1/4 TERMINAL ADPT TA12 (50) 5140106 CTX (60) E943G CARLON Pn: 64933 - UPC: 98006006204</t>
  </si>
  <si>
    <t>78087</t>
  </si>
  <si>
    <t>https://www.graybar.com/adapter-terminal-pvc-conduit-pvc-1-1-4-in-/p/88285281</t>
  </si>
  <si>
    <t>S4678251.001</t>
  </si>
  <si>
    <t>KP KPUF03-F KNEEPRO ULTRA-FLEX III KNEE PADS HARD SHELL WITH GRIP PAD [XCD5-G] (SELLSTROM S96110 OR S96114) Pn: 150073
LAG 1/4 X 1-1/2 ZINC PKG LAG BOLT 1/4" X 1-1/2" HEX HEAD SCREW ZINC PLATED [100/PK][1800/CS]</t>
  </si>
  <si>
    <t>PR</t>
  </si>
  <si>
    <t>KNEE PRO</t>
  </si>
  <si>
    <t>KPUF03-F</t>
  </si>
  <si>
    <t>KP</t>
  </si>
  <si>
    <t>https://www.acmetool.com/index.jsp?path=product&amp;part=150073&amp;title=kneepro-ultra-flex-iii-knee-pads&amp;text=KP+KPUF03-F+KNEEPRO+ULTRA-FLEX+III+KNEE+PADS+HARD+SHELL+WITH+GRIP+PAD+%5BXCD5-G%5D+%28SELLSTROM+S96110+Or+S96114%29&amp;lsi=true</t>
  </si>
  <si>
    <t xml:space="preserve">Knaack 4830 1016957 </t>
  </si>
  <si>
    <t>Knaack</t>
  </si>
  <si>
    <t>KNAACK</t>
  </si>
  <si>
    <t>https://www.grainger.com/product/13R528?gucid=N:N:PS:Paid:GGL:CSM-2296:AB578S:20500731&amp;gad_source=1&amp;gclid=EAIaIQobChMIo93YoZzajAMVLimtBh1v8h_eEAAYAiAAEgKUefD_BwE&amp;gclsrc=aw.ds</t>
  </si>
  <si>
    <t>KLRK TB27 3/4IN TB CONDUIT BODY F7</t>
  </si>
  <si>
    <t>KILLARK</t>
  </si>
  <si>
    <t>TB27</t>
  </si>
  <si>
    <t>AK10515390</t>
  </si>
  <si>
    <t>KILLARK ELECTRIC MANUFACTURING</t>
  </si>
  <si>
    <t>https://www.vikingelectric.com/product/detail/55159/killark-tb27</t>
  </si>
  <si>
    <t>KLRK T27 3/4IN T CONDUIT BODY F7</t>
  </si>
  <si>
    <t>T27</t>
  </si>
  <si>
    <t>AK10515374</t>
  </si>
  <si>
    <t>https://www.gordonelectricsupply.com/p/Killark-T27-3-4Hub-T-Cond-Body/2797111?srsltid=AfmBOor0QbpooVA_XrG0YZRKvF2Y3Nsxu08n44dbUtW9NeQDXN_NcV51</t>
  </si>
  <si>
    <t>KLRK LR27 3/4IN LR CONDUIT BODY F7</t>
  </si>
  <si>
    <t>LR27</t>
  </si>
  <si>
    <t>AK10515132</t>
  </si>
  <si>
    <t>https://www.gordonelectricsupply.com/p/Killark-Lr27-3-4Hub-Lr-Cond-Body/5941665?srsltid=AfmBOopkM7bEvfyAE9G-KiaALcaPy8T3sZBCuxRMCh6kozVh9z4i9GZL</t>
  </si>
  <si>
    <t>KLRK LL27 3/4IN LL CONDUIT BODY F7</t>
  </si>
  <si>
    <t>LL27</t>
  </si>
  <si>
    <t>AK10515124</t>
  </si>
  <si>
    <t>https://www.gordonelectricsupply.com/p/Killark-Ll27-3-4Hub-Ll-Cond-Body/5941608?srsltid=AfmBOorcTmyI4hqnSOF3W288Uf28cK6si_xsG6XMhWCLoToWAJtATBpo</t>
  </si>
  <si>
    <t>KLRK LB27 3/4IN LB CONDUIT BODY F7</t>
  </si>
  <si>
    <t>LB27</t>
  </si>
  <si>
    <t>AK10515110</t>
  </si>
  <si>
    <t>https://www.gordonelectricsupply.com/p/Killark-Lb27-3-4Hub-Lb-Cond-Body/2797081?srsltid=AfmBOopQBFPDb5oNTJ6yyawOsouoLJvBEKDo3HST-2RCxj1Ct6W1szsQ</t>
  </si>
  <si>
    <t>KLRK FSBCM Cover 1Gang Blank Iron</t>
  </si>
  <si>
    <t>Killark</t>
  </si>
  <si>
    <t>FSBCM</t>
  </si>
  <si>
    <t>AK10514890</t>
  </si>
  <si>
    <t> 39121308</t>
  </si>
  <si>
    <t>https://www.gordonelectricsupply.com/p/Killark-Fsbcm-Cover-1Gang-Blank-Iron/5940282?srsltid=AfmBOop2rSL8DsnAFKmRuH0yu5R0YTMq5fZpvs-xfI2UTxvA49RB--x5</t>
  </si>
  <si>
    <t>S008995164.001</t>
  </si>
  <si>
    <t>KLRK FSBCM 1G CAST IRON BLANK COVER</t>
  </si>
  <si>
    <t>https://www.gordonelectricsupply.com/p/Killark-Fsbcm-Cover-1Gang-Blank-Iron/5940282?srsltid=AfmBOorrFsBiPDR_vuA_eQdPttiI-9klBEIAFaufcTGKAESjowJkwjTJ</t>
  </si>
  <si>
    <t>KLRK 270G 3/4IN STEEL COVER/GASKET F7</t>
  </si>
  <si>
    <t>270G</t>
  </si>
  <si>
    <t>AK10514686</t>
  </si>
  <si>
    <t>https://www.gordonelectricsupply.com/p/Killark-270G-3-4In-Stl-Cover-Gasket/5938988?srsltid=AfmBOop7oAWfn-f8O07bo4vIwtQeJmZp2UIFpWSNk9w_yvmulHHRW_fH</t>
  </si>
  <si>
    <t>KLEIN TOOLS INC VDV826-703 CAT6 PASS-THRU CONNECTORS 50 PK</t>
  </si>
  <si>
    <t>KLEIN TOOLS</t>
  </si>
  <si>
    <t>VDV826-703</t>
  </si>
  <si>
    <t>https://www.graybar.com/pass-thru-modular-data-plug-rj45-cat6-50-pack/p/25963644?pcode=25963644</t>
  </si>
  <si>
    <t>VDV826703</t>
  </si>
  <si>
    <t>AK10530720</t>
  </si>
  <si>
    <t>092644690938</t>
  </si>
  <si>
    <t>Klein 65200 5-Piece Electricians Mini Ratchet Set, Includes 1/4 &amp; 5/16 Inch Nut Drivers, 1/4 Inch Adapter, (4) Drive Bits: #1 And #2 Phillips; 3/16 &amp; 1/4 Inch Slotted, Handle w/ Finger Loop</t>
  </si>
  <si>
    <t>AK10528789</t>
  </si>
  <si>
    <t>https://www.kleintools.com/catalog/socket-wrenches/slim-profile-mini-ratchet-set-5-piece#Specifications</t>
  </si>
  <si>
    <t>092644651168</t>
  </si>
  <si>
    <t>KLEIN 605-6 6IN HD CABINET TIP SCREWDRIVER</t>
  </si>
  <si>
    <t>605-6</t>
  </si>
  <si>
    <t>AK10528564</t>
  </si>
  <si>
    <t>https://www.acmetools.com/klein-tools-1-4inch-cab-tip-screwdriver-hd-6inch-6056/092644850462.html?srsltid=AfmBOooJCMpYkFI-w474QG6uc8EgkGGCfwuzP3bdxNpfUQBYeeV7YmaL</t>
  </si>
  <si>
    <t>092644850462</t>
  </si>
  <si>
    <t>S4735589.002</t>
  </si>
  <si>
    <t>KLEIN 600-12 CUSHION GRIP SCREW DRIVER SQUARE SHANK KEYSTONE TIP 12"</t>
  </si>
  <si>
    <t>600-12</t>
  </si>
  <si>
    <t>https://www.kleintools.com/catalog/fixed-blade-screwdrivers/38-inch-keystone-screwdriver-12-inch-square-shank</t>
  </si>
  <si>
    <t>092644850080</t>
  </si>
  <si>
    <t>KLEIN 11055 KURVE#10-18 WIRE STRIPR/CUTTR</t>
  </si>
  <si>
    <t>AK10527028</t>
  </si>
  <si>
    <t>https://www.capitalelectricsupply.com/product/detail/18237/klein-tool-11055?srsltid=AfmBOopd1CbEgaK0gxi8daZc89DuwPSpsMS7KycXtzyf0XlEeifjGd2k</t>
  </si>
  <si>
    <t>092644740572</t>
  </si>
  <si>
    <t>Klein  935DAG Digital Angle Gauge And Level w/ Soft Case &amp; (2) AAA Batteries, 0 To 90Deg/ 0 To 180 Deg Ranges, Magnetic Base, V-Groove Edges, IP42 Water/ Dust Rated, 69237-6</t>
  </si>
  <si>
    <t>935DAG</t>
  </si>
  <si>
    <t>AK10529359</t>
  </si>
  <si>
    <t>https://www.kleintools.com/catalog/level-measuring-tools/digital-angle-gauge-and-level</t>
  </si>
  <si>
    <t>092644692376</t>
  </si>
  <si>
    <t>KIT-RBH-TB26BL_OUELLET  KIT-RBH-TB26BL RBH-TB26-BL</t>
  </si>
  <si>
    <t>https://www.gordonelectricsupply.com/p/Ouellet-Kit-Rbh-Tb26Bl-Mech-Stat-2P-25A-120-277V-10A-347-600V-White/6510265?srsltid=AfmBOorM6MPsOjGmA2haUXrWiEAx0Gvuz9qyd3T2vVMqcOgzlfR0U4-b</t>
  </si>
  <si>
    <t>KIL EAT-1CGN 1/2" inch T threaded conduit body, gasket &amp; cover Alt: Raco RLT050 ** Original Sale : S105292327.002 ** ** Cus PO: 00086789 **</t>
  </si>
  <si>
    <t>EAT-1CGN</t>
  </si>
  <si>
    <t>AK10993961</t>
  </si>
  <si>
    <t> 39131708</t>
  </si>
  <si>
    <t>https://www.gordonelectricsupply.com/p/Killark-Eat-1Cgn-E-Pak-1-2In-T-N-Gskt-S-Cvr-10-Per/6536479?srsltid=AfmBOopbOzXLQVenozhayY4ZjAZb2JBhOiJ5Uu7KT4hLH4GDNp9Wpy3_</t>
  </si>
  <si>
    <t>EAT1CGN</t>
  </si>
  <si>
    <t>KIL EALB-5CGN 1-1/2" inch LB thread conduit body, gasket &amp; cover Alt: Raco RLB150</t>
  </si>
  <si>
    <t>EALB-5CGN</t>
  </si>
  <si>
    <t>AK10993943</t>
  </si>
  <si>
    <t>https://www.gordonelectricsupply.com/p/Killark-Ealb-5Cgn-E-Pak-1-1-2In-Lb-N-Gskt-S-Cvr-2-Per/6536465?srsltid=AfmBOopH6RyXILnNw0auMQtNJjl69OGl-wGzWqeVgRuJx4y-AnyQ_FAC</t>
  </si>
  <si>
    <t>EALB5CGN</t>
  </si>
  <si>
    <t>KIL EALB-3CGN 1 inch LB threaded conduit body, gasket &amp; cover cs=5 Alt: Raco RLB100 Alt: Topaz LB3CG</t>
  </si>
  <si>
    <t>EALB-3CGN</t>
  </si>
  <si>
    <t>AK10993941</t>
  </si>
  <si>
    <t>https://shop.dominionelectric.com/buy/product/killark/414557</t>
  </si>
  <si>
    <t>EALB3CGN</t>
  </si>
  <si>
    <t>KEYSTE KT-LED27PSHID-E26-850-D/G4 27W POWER SELECT E26 5K</t>
  </si>
  <si>
    <t>KEYSTONE</t>
  </si>
  <si>
    <t>KT-LED27PSHID-E26-850-D/G4</t>
  </si>
  <si>
    <t>KEYSTONE TECHNOLOGIES</t>
  </si>
  <si>
    <t>https://ballastshop.com/kt-led27pshid-e26-850-d-g4-keystone-led-hid-replacement-lamps-with-5000k/?srsltid=AfmBOorwfFEDV9-iIu7jQmbFTJo4_Ub9Loab7FBtU8M_pDm-Z1X3kjZP</t>
  </si>
  <si>
    <t>KTLED27PSHIDE26850DG4</t>
  </si>
  <si>
    <t>KEYSTE KT-LED110PSHID-H-EX39-8CSB-D 110W POWER SELECT COLOR SELECT EX39</t>
  </si>
  <si>
    <t>KT-LED110PSHID-H-EX39-8CSB-D</t>
  </si>
  <si>
    <t>https://www.prolighting.com/keystone-kt-led110pshid-h-ex39-8csb-d-hid-led-retrofit-lamp-ex39-mogul-base-3k-4k-5k-10425-thru-15950-lumens-120-277v.html?srsltid=AfmBOooPp_2UBvdtG_XTwaov10WCUuhCoUrhL9Qk3oT7aQPcB3olsWCk</t>
  </si>
  <si>
    <t>KTLED110PSHIDHEX398CSBD</t>
  </si>
  <si>
    <t>148552408-0032</t>
  </si>
  <si>
    <t>KAWASAKI PRODXT UTILITY VEHICLE 4 SEAT 4WD DSL CAB
10817615
Ser #: JKADTCC19RB502953</t>
  </si>
  <si>
    <t>KAWASAKI</t>
  </si>
  <si>
    <t>PRODXT</t>
  </si>
  <si>
    <t>https://www.kawasaki.ca/en-ca/side-x-side/mule/3-to6-passenger/mule-pro-dxt-diesel</t>
  </si>
  <si>
    <t>KAWASAKI 4010 UTILITY VEHICLE 4 SEAT 4WD GAS
10667633
Ser #: JK1ATCD10PB501513</t>
  </si>
  <si>
    <t>https://www.kawasaki.com/en-us/side-x-side/mule/2-passenger/mule-4000</t>
  </si>
  <si>
    <t>K8 ERICO INTERNATIONAL CORPORATION  CLIPCONDUIT 1/2IN RIGID</t>
  </si>
  <si>
    <t>ERICO CADDY</t>
  </si>
  <si>
    <t>K8</t>
  </si>
  <si>
    <t>AK10630337</t>
  </si>
  <si>
    <t>ERICO</t>
  </si>
  <si>
    <t>https://www.steinerelectric.com/Product/Erico-CADDY-K8-Conduit-Clip1-2-in-Conduit25-100-lb-Load0-709-in-ODSpring-Steel-1226984</t>
  </si>
  <si>
    <t>K16 ERICO INTERNATIONAL CORPORATION  CLIPCONDUIT 3/4IN RIGID</t>
  </si>
  <si>
    <t>CADDY </t>
  </si>
  <si>
    <t>K16</t>
  </si>
  <si>
    <t>https://www.gordonelectricsupply.com/p/Caddy-K16-1-Clip/3472?srsltid=AfmBOoonEcJSpUOxiHKhbaicdy6Uhs3bDa_fUzqu9_XJfaIFVhW8poPo</t>
  </si>
  <si>
    <t>K12 ERICO INTERNATIONAL CORPORATION  CLIPCONDUIT 3/4IN RIDGE</t>
  </si>
  <si>
    <t>K12</t>
  </si>
  <si>
    <t>https://www.gordonelectricsupply.com/p/Caddy-K12-3-4-Clip/15084?srsltid=AfmBOoplsHHdu2o27sNzokz0YNDATOeDOaPXotw_t4Us200CIBLy584C</t>
  </si>
  <si>
    <t>236915074-010</t>
  </si>
  <si>
    <t>JLG 860SJ 165404AH BOOM 84-86' TELESCOPIC 4WD
Serial: 0300213747 Meter out: 6559. 20
Meter in: . 00</t>
  </si>
  <si>
    <t xml:space="preserve">JLG INDUSTRIES </t>
  </si>
  <si>
    <t>860SJ</t>
  </si>
  <si>
    <t>165404AH</t>
  </si>
  <si>
    <t>JLG INDUSTRIES</t>
  </si>
  <si>
    <t>https://www.jlg.com/en-au/equipment/boom-lifts/telescopic/engine-powered/800-series/860sj</t>
  </si>
  <si>
    <t>166649145-0001</t>
  </si>
  <si>
    <t>JLG 450AJ 45' ART MANLIFT W/JIB
889442
SII
Ser #: 0300219376</t>
  </si>
  <si>
    <t>JLG</t>
  </si>
  <si>
    <t>450AJ</t>
  </si>
  <si>
    <t>https://www.jlg.com/en/equipment/boom-lifts/articulating/engine-powered/450-series/450aj</t>
  </si>
  <si>
    <t>243344628-004</t>
  </si>
  <si>
    <t>JLG 450AJ 10484742 BOOM 40-50' ARTICULATING
Serial: 0300210369 Meter out: 2683.60
Meter in: . 00</t>
  </si>
  <si>
    <t>JLG 340AJ 10800215 BOOM 30-39' ARTICULATING IC 4WD
Serial: 0300247195 Meter out: 1280.00
Meter in: . 00</t>
  </si>
  <si>
    <t>340AJ</t>
  </si>
  <si>
    <t>https://www.jlg.com/en/equipment/boom-lifts/articulating/engine-powered/340aj</t>
  </si>
  <si>
    <t>JCB AJ48D 11921454 BOOM 40-50' ARTICULATING
Serial: 3360150 Meter out: 89.26
Meter in: 97.05</t>
  </si>
  <si>
    <t>JCB</t>
  </si>
  <si>
    <t>AJ48D</t>
  </si>
  <si>
    <t>JC BAMFORD EXCAVATORS LTD.</t>
  </si>
  <si>
    <t>https://www.jcb.com/en-us/products/access-platforms/articulated-booms/aj48d</t>
  </si>
  <si>
    <t>244366814-002</t>
  </si>
  <si>
    <t>JCB AJ48D 11846592 BOOM 40-50' ARTICULATING
Serial: 3207600 Meter out: 160.60
Meter in: . 00</t>
  </si>
  <si>
    <t>244104710-002</t>
  </si>
  <si>
    <t>JCB 510-56 11878035 FORKLIFT VARIABLE REACH 10000# 50'-62'
Serial: 3392669 Meter out: 1025.60 Meter in: . 00</t>
  </si>
  <si>
    <t>510-56</t>
  </si>
  <si>
    <t>https://www.jcb.com/en-us/products/telescopic-handlers/510-56</t>
  </si>
  <si>
    <t>ITOO CR159 1876188 WIRE SIZE 4/O 35IN LANYARD</t>
  </si>
  <si>
    <t>ITOOLCO</t>
  </si>
  <si>
    <t>CR159</t>
  </si>
  <si>
    <t>ITOOL</t>
  </si>
  <si>
    <t>https://www.rexelusa.com/p/1876188/itoolco/grip-diameter-4-0-awg-lanyard-length-35/617209995374/cr159</t>
  </si>
  <si>
    <t>iTOOLco</t>
  </si>
  <si>
    <t>ITOO CR158 1876187 WIRE SIZE 4/O 28IN LANYARD</t>
  </si>
  <si>
    <t>CR158</t>
  </si>
  <si>
    <t>https://www.rexelusa.com/p/1876187/itoolco/grip-diameter-4-0-awg-lanyard-length-28/617209995367/cr158</t>
  </si>
  <si>
    <t>ITOO CR157 1876186 WIRE SIZE 4/O 21IN LANYARD</t>
  </si>
  <si>
    <t>CR157</t>
  </si>
  <si>
    <t>https://www.rexelusa.com/p/1876186/itoolco/grip-diameter-4-0-awg-lanyard-length-21/617209995350/cr157</t>
  </si>
  <si>
    <t>BURNDY</t>
  </si>
  <si>
    <t>ITOO CR128 1954754 SIZE 4 11IN LANYARD</t>
  </si>
  <si>
    <t>CR128</t>
  </si>
  <si>
    <t>https://www.rexelusa.com/p/1954754/itoolco/grip-diameter-4-awg-lanyard-length-11/617209995060/cr128</t>
  </si>
  <si>
    <t>IRWIN 373034BX WELDTEC 3/4" HOLE SAW LONG-LIFE BI-METAL (FOR 3/8" PIPE ENTRANCE) 19MM 4/6 VARIABLE TOOTH [5/CS] Pn: 357478</t>
  </si>
  <si>
    <t>IRWIN TOOLS</t>
  </si>
  <si>
    <t>373034BX</t>
  </si>
  <si>
    <t>IRWIN</t>
  </si>
  <si>
    <t>https://www.acmetool.com/index.jsp?path=product&amp;part=357478&amp;title=saw&amp;text=IRWIN+373034BX+WELDTEC+3%2F4%22+HOLE+SAW+LONG-LIFE+BI-METAL+%28FOR+3%2F8%22+PIPE+ENTRANCE%29+19MM+4%2F6+VARIABLE+TOOTH+%5B5%2FCS%5D&amp;lsi=true</t>
  </si>
  <si>
    <t>IRWIN 373005 SMALL ARBOR 1/4" HEX 1/2-20 THREAD INCLDES HSS PILOT DRILL BIT [5/CS] (FITS 9/16" TO 1-3/16" HOLE SAWS) Pn: 365004</t>
  </si>
  <si>
    <t>https://www.acmetool.com/index.jsp?path=product&amp;part=365004&amp;title=shank&amp;text=IRWIN+373005+SMALL+ARBOR+1%2F4%22+HEX+1%2F2-20+THREAD+INCLDES+HSS+PILOT+DRILL+BIT+%5B5%2FCS%5D+%28FITS+9%2F16%22+To+1-3%2F16%22+HOLE+SAWS%29&amp;lsi=true</t>
  </si>
  <si>
    <t>IPG 99490 PT14 .. 38 PAINTER'S BLUE 2" X 60YD MASKING TAPE 5.7MIL 14-DAY [24/CS] Pn: 13967</t>
  </si>
  <si>
    <t>IPG</t>
  </si>
  <si>
    <t>PT14..38</t>
  </si>
  <si>
    <t>INTERTAPE</t>
  </si>
  <si>
    <t>https://www.acmetool.com/index.jsp?path=product&amp;part=13967&amp;title=ipg-99490-pt14-38-painters-blue-2-x-60yd-masking-tape-5-7mil-14-day-[24-cs]&amp;text=IPG+99490+PT14+..+38+PAINTER%5ES+BLUE+2%22+X+60YD+MASKING+TAPE+5.7MIL+14-DAY+%5B24%2FCS%5D&amp;lsi=true</t>
  </si>
  <si>
    <t>IPG 91403 PT8 .. 38 PAINTER'S GREEN 2" X 60YD MASKING TAPE 8-DAY 58005-2 [16/CS] Pn: 249318</t>
  </si>
  <si>
    <t>PT8</t>
  </si>
  <si>
    <t>https://www.itape.com/product/pt8/</t>
  </si>
  <si>
    <t>S007853889.001</t>
  </si>
  <si>
    <t>INT-MAT EI600WC Conduit Body w/Cover
Aluminum</t>
  </si>
  <si>
    <t>Intermatic</t>
  </si>
  <si>
    <t>EI600WC</t>
  </si>
  <si>
    <t>AK10524512</t>
  </si>
  <si>
    <t>INTERMATIC</t>
  </si>
  <si>
    <t>https://www.cityelectricsupply.com/intermatic-ei600wc-7-day-heavy-duty-programmable-timer-120-277-vac-20a-white?srsltid=AfmBOopSdLhvklI9yk0qPLrtuMdYaBD2jYHSvrzvQacAI-CcHV_LHpgt</t>
  </si>
  <si>
    <t>078275101418</t>
  </si>
  <si>
    <t>IN HEAVY EQUIP. EXCISE TAX</t>
  </si>
  <si>
    <t>231350615-016</t>
  </si>
  <si>
    <t>INTERNAT'L CV515 11170005 BUCKET TRK 4WD NON-CDL 50-54' INSULATED
Serial: 1HTKTSWM5LH050696 Meter out: 32093.41 Meter in: .</t>
  </si>
  <si>
    <t>INTERNATIONAL</t>
  </si>
  <si>
    <t>CV515</t>
  </si>
  <si>
    <t>ILSCO T3A2-2 2AWG ALCU 3COND LUG</t>
  </si>
  <si>
    <t>ILSCO</t>
  </si>
  <si>
    <t>T3A2-2</t>
  </si>
  <si>
    <t>AK10524038</t>
  </si>
  <si>
    <t>https://shop.dominionelectric.com/buy/product/ilsco/67095</t>
  </si>
  <si>
    <t>T3A22</t>
  </si>
  <si>
    <t>ILSCO PBTS-2-4 AL MECH (2)4-14 INS T UL</t>
  </si>
  <si>
    <t>PBTS-2-4</t>
  </si>
  <si>
    <t>https://www.crawfordelectricsupply.com/product/detail/107571/ilsco-pbts-2-4</t>
  </si>
  <si>
    <t>PBTS24</t>
  </si>
  <si>
    <t>AK10523597</t>
  </si>
  <si>
    <t>ILSCO PBTD-4-1/0 AL MECH (4) 1/0-14 INS DUAL ENTRY W UL</t>
  </si>
  <si>
    <t>PBTD-4-1/0</t>
  </si>
  <si>
    <t>https://www.crawfordelectricsupply.com/product/detail/134341/ilsco-pbtd-4-1-0</t>
  </si>
  <si>
    <t>PBTD410</t>
  </si>
  <si>
    <t>S4742711.001</t>
  </si>
  <si>
    <t>Ilsco PBTD-3-500 600 MCM - 4 AWG 3 Port Black Insulated Dual Sided Entry Mechanical Connector Multi- Tap 3-Wire Copper Aluminum UL 600V</t>
  </si>
  <si>
    <t>Ilsco</t>
  </si>
  <si>
    <t>PBTD-3-500</t>
  </si>
  <si>
    <t>AK10523594</t>
  </si>
  <si>
    <t>https://www.gordonelectricsupply.com/p/Ilsco-Pbtd-3-500-3Prt-Ins-Tap-Conn/6066324?srsltid=AfmBOop3ynew_1auho_63uJ4WRllVrXZFT3CsHKE6mUa4JnDfqD6GkV0</t>
  </si>
  <si>
    <t>PBTD3500</t>
  </si>
  <si>
    <t>Ilsco PBTD-3-3/0 3/0 - 6 AWG 3 Port Black Insulated Dual Sided Entry Multi-Tap Mechanical Connector, UL Copper Aluminum Rated, 3-Wire 600V</t>
  </si>
  <si>
    <t>PBTD-3-3/0</t>
  </si>
  <si>
    <t>AK10523724</t>
  </si>
  <si>
    <t>https://www.gordonelectricsupply.com/p/Ilsco-Pbtd-3-3-0-3Prt-Ins-Tap-Conn/6066285?srsltid=AfmBOoqq7984k55E9RrQ04s8YNLhd0NbQHF8WWCLJlLrJg87PRnx6Frx6lY</t>
  </si>
  <si>
    <t>PBTD330</t>
  </si>
  <si>
    <t>ILSCO GBL-1/0 LAY-IN GRD BUSH LUG</t>
  </si>
  <si>
    <t>GBL-1/0</t>
  </si>
  <si>
    <t>AK10523467</t>
  </si>
  <si>
    <t>https://marselectric.com/products/ilsco-gbl-1/0-aluminum-lay-in-ground-lug-dual-rated-conductor-range-1/0-14/24796?srsltid=AfmBOopbWCKoV551QownISwygU3k_jJ3zx8kRbS2doBi1fmybvzomaaK</t>
  </si>
  <si>
    <t>GBL10</t>
  </si>
  <si>
    <t>S007852953.001</t>
  </si>
  <si>
    <t>https://www.gordonelectricsupply.com/p/Ilsco-Gbl-1-0-Lay-In-Grd-Bush-Lug/6062921?srsltid=AfmBOoq1QHzEKu8HD9H1QX7xCuCCJgVN1VZVh6_hzr9HtLcfZ1KiOUX8</t>
  </si>
  <si>
    <t>ILSCO CPM-3/0 3/0 COP ADAPT PIGTAIL ADAPTER ~/BX, 10/CS</t>
  </si>
  <si>
    <t>CPM-3/0</t>
  </si>
  <si>
    <t>https://shop.dominionelectric.com/buy/product/ilsco-4009-product-ilsco/4009</t>
  </si>
  <si>
    <t>CPM30</t>
  </si>
  <si>
    <t>AK10523319</t>
  </si>
  <si>
    <t>ILSCO AU-0 ALCU 2COND LUG</t>
  </si>
  <si>
    <t>AU-0</t>
  </si>
  <si>
    <t>AK10523157</t>
  </si>
  <si>
    <t>https://marselectric.com/products/ilsco-au-0-aluminum-mechanical-lug-conductor-range-1/0-14-2-ports-1-hole-1/4in-bolt-size/17536?srsltid=AfmBOor4GV-Wb12rEre_3joJ7zDMVrqeJR-TMjaGM6oT3IG1gWU2TXKz</t>
  </si>
  <si>
    <t>IDEAL INDUSTRIES INC 38-500 MONSTER WIPES MULTI PURPOSE</t>
  </si>
  <si>
    <t>IDEAL INDUSTRIES</t>
  </si>
  <si>
    <t>38-500</t>
  </si>
  <si>
    <t xml:space="preserve"> AK10521042</t>
  </si>
  <si>
    <t>https://www.graybar.com/ideal-wipes8482-orange-citrus-scent/p/25053741?pcode=25053741</t>
  </si>
  <si>
    <t>AK10521042</t>
  </si>
  <si>
    <t>IDEAL INDUSTRIES INC 31-388 CLEARGLIDE 1QT SQZ</t>
  </si>
  <si>
    <t>31-388</t>
  </si>
  <si>
    <t>AK10278556</t>
  </si>
  <si>
    <t>202,304,0</t>
  </si>
  <si>
    <t>https://www.graybar.com/clearglide8482-pulling-lubricant-1-quart/p/99426706?pcode=99426706</t>
  </si>
  <si>
    <t>AK10520312</t>
  </si>
  <si>
    <t>IDEAL INDUSTRIES INC 30-454 WINGNUT 454 BLUE 25PC/BOX</t>
  </si>
  <si>
    <t>30-454</t>
  </si>
  <si>
    <t>AK10520028</t>
  </si>
  <si>
    <t>https://www.graybar.com/wing-nut174-wire-connectors-14-to-6-awg-blue-25-pk/p/88134968</t>
  </si>
  <si>
    <t>IDEAL INDUSTRIES INC 30-451 WINGNUT 451 YEL 100PC/BOX</t>
  </si>
  <si>
    <t>30-451</t>
  </si>
  <si>
    <t>AK10520024</t>
  </si>
  <si>
    <t>https://www.graybar.com/wing-nut174-wire-connectors-18-to-10-awg-yellow-100-pk/p/88134964?pcode=88134964</t>
  </si>
  <si>
    <t>IDEAL INDUSTRIES INC 30-3184 12AWG STRANDED WIRE PIGTAIL</t>
  </si>
  <si>
    <t>30-3184</t>
  </si>
  <si>
    <t>AK10519952</t>
  </si>
  <si>
    <t>https://www.graybar.com/7-3-4-in-stranded-12-awg-pigtail---ends-include-1-ground-screw-1-10-fork-terminal-1-10-ring-terminal-bag-of-25/p/99692211?pcode=99692211</t>
  </si>
  <si>
    <t>IDEAL INDUSTRIES INC 30-030 8-OZ ANTI OXIDANT COMP</t>
  </si>
  <si>
    <t>30-030</t>
  </si>
  <si>
    <t>AK10519842</t>
  </si>
  <si>
    <t>https://www.graybar.com/noalox8482-anti-oxidant-8-oz-squeeze-bottle/p/88134888?pcode=88134888</t>
  </si>
  <si>
    <t>Ideal 85-371 CAT5E Feed-Thru RJ-45 Modular Plugs, 8 Position/8 Contact RJ-45 Modular Plug For Category 5e, 100 Ohm Balanced Twisted Pair 100 MHz Cables (50/Pack) 8P8C</t>
  </si>
  <si>
    <t>85-371</t>
  </si>
  <si>
    <t>AK10522325</t>
  </si>
  <si>
    <t>https://www.adiglobaldistribution.us/Product/ideal-85-37?option=IL-85371</t>
  </si>
  <si>
    <t>IDEAL 36574 3/8 HOLE SAW ARBOR</t>
  </si>
  <si>
    <t>IDEAL Electrical</t>
  </si>
  <si>
    <t>36-574</t>
  </si>
  <si>
    <t>https://www.testequipmentdepot.com/ideal-electrical-36-574-38-in-quick-change-hole-saw-arbor.html?srsltid=AfmBOopQYFQNQ4MgAXtqDo1za49om4-Dm1EEAV3k3frrNI9ezXJ7a1bo</t>
  </si>
  <si>
    <t>IDEAL 31-388 141061 WIRE PULLING LUBE QUART 32 OZ. "CLEAR GLIDE" CABLE LUBRICANT</t>
  </si>
  <si>
    <t>https://www.acmetool.com/index.jsp?path=product&amp;title=wire-pulling-lubricant&amp;part=141061</t>
  </si>
  <si>
    <t>IDEAL 31-388 13PC. MASTER ELECTRICIAN'S HOLE SAW KIT 7/8" TO 4-1/2" BI-METAL [177757][OLD# PHS08E 179751-XTL] Pn: 13848 29PC. HSS 1/16"-1/2" COMPLETE BY 64THS DRILL BIT INDEX SET WIRE PULLING LUBE QUART 32 OZ. "CLEAR GLIDE" CABLE LUBRICANT Pn: 141061</t>
  </si>
  <si>
    <t>IDEAL 30-652 Red Wing-Nut (452), #18 to #10 AWG / 600v (500/Bag)
Red Wire Nut</t>
  </si>
  <si>
    <t>30-652</t>
  </si>
  <si>
    <t>https://www.gordonelectricsupply.com/p/Ideal-30-652-Red-Wngnut-Bags/38989?srsltid=AfmBOoqn9PRUP3yJWG0jCwcXJoMleBxDQvzPgUuKlj0RzHRK7VX-ymnN</t>
  </si>
  <si>
    <t>AK10520086</t>
  </si>
  <si>
    <t>Ideal 30-3413 12" Stranded w/ #10 Fork &amp; #10 Ring w/ Ground Screw Pigtail Green 12 AWG 50/Pack</t>
  </si>
  <si>
    <t>30-3413</t>
  </si>
  <si>
    <t>AK10519977</t>
  </si>
  <si>
    <t>https://www.needco.com/product/detail/78034/ideal-industries-30-3413?srsltid=AfmBOop17vFn8lOcPXMMdyL0nJs9I-ejHHcqjcZsgBnHlJx8ZkIEi_y_</t>
  </si>
  <si>
    <t>IDEAL 30-3396 12" 12awg Solid Pigtail w/Screw (1000/Box)</t>
  </si>
  <si>
    <t>30-3396</t>
  </si>
  <si>
    <t>AK10519969</t>
  </si>
  <si>
    <t>https://www.gordonelectricsupply.com/p/Ideal-30-3396-12Awg-Sol-Wire-Pgtl/6167745?srsltid=AfmBOoqgotIqijGJWWfjipyh9mAZ_lnwx6Ww01qUHEHiM6tmiTNelCp3</t>
  </si>
  <si>
    <t>S007853823.001</t>
  </si>
  <si>
    <t>https://www.gordonelectricsupply.com/p/Ideal-30-3396-12Awg-Sol-Wire-Pgtl/6167745?srsltid=AfmBOoogcpIOZZ3aShgCcfLyWMKrCm79cNkZhDLwJ5NO7Qa7X2R1N5lO</t>
  </si>
  <si>
    <t>IDEAL 30-3184 STRANDED WIRE PIGTAIL</t>
  </si>
  <si>
    <t>https://www.gordonelectricsupply.com/p/Ideal-30-3184-Stranded-Wire-Pigtail/5608554?srsltid=AfmBOoqr-Mjevq5RhBUbpEFBuOM7h9CRz1UCvyhFbJIsI796y7yGE-BC</t>
  </si>
  <si>
    <t>IDEAL 30-073 Orange Wire-Nut (73B), #22 to #14 AWG / 600v (100/Box)</t>
  </si>
  <si>
    <t>IDEAL</t>
  </si>
  <si>
    <t>30073</t>
  </si>
  <si>
    <t>AK10519850</t>
  </si>
  <si>
    <t>https://www.elliottelectric.com/P/Item/IDE/30073/</t>
  </si>
  <si>
    <t>IDEAL 30-072 WIRE CONNECTOR BLUE 72B WIRE NUT [100/BX] Pn: 141030</t>
  </si>
  <si>
    <t>30-072</t>
  </si>
  <si>
    <t>https://www.acmetool.com/index.jsp?path=product&amp;part=141030&amp;title=twist-on-wire-connector&amp;text=IDEAL+30-072+WIRE+CONNECTOR+BLUE+72B+WIRE+NUT+%5B100%2FBX%5D&amp;lsi=true</t>
  </si>
  <si>
    <t>AK10519849</t>
  </si>
  <si>
    <t>IDEAL 30-030 NOALOX 8 OZ. ANTI-OXIDANT (DE-OX) JOINT COMPOUND [10/CS] Pn: 141028</t>
  </si>
  <si>
    <t>https://www.acmetool.com/index.jsp?path=product&amp;part=141028&amp;ds=dept&amp;process=search&amp;qdx=0&amp;text=IDEAL+30-030+NOALOX+8+OZ.+ANTI-OXIDANT+%28DE-OX%29+JOINT+COMPOUND+%5B10%2FCS%5D&amp;title=wire-connector-anti-oxidant</t>
  </si>
  <si>
    <t>S4686451.001</t>
  </si>
  <si>
    <t>S103407784.001</t>
  </si>
  <si>
    <t>IDEAL 30-030 8-OZ ANTI OXIDANT COMP 1/BX 10/CS MUST BILL AND SHIP WITHIN 30 DAYS</t>
  </si>
  <si>
    <t>https://www.standardelectricsupply.com/IDEAL-30-030-Noalox-Anti-Oxidant-Compound?srsltid=AfmBOoq6KJsKtmnBstWwW7X53RC82BObx_uHWKOjWrUU-5K4Qhlh4fdx</t>
  </si>
  <si>
    <t>IDE 31-601 128048 1LB DUCT SEAL</t>
  </si>
  <si>
    <t>Ideal Industries</t>
  </si>
  <si>
    <t>31-601</t>
  </si>
  <si>
    <t>AK10520339</t>
  </si>
  <si>
    <t>https://www.graybar.com/duct-seal-compound-1lb-dark-gray/p/92121961</t>
  </si>
  <si>
    <t>IDE 31-340 49063 POWR-FISH PULL LINE 210LB X 6500FT IN A 4 GALLON PAIL</t>
  </si>
  <si>
    <t>31-340</t>
  </si>
  <si>
    <t>AK10520298</t>
  </si>
  <si>
    <t>https://www.gordonelectricsupply.com/p/Ideal-31-340-6500-Dnr/408798?srsltid=AfmBOorCdp9FwosmyJIfgk-l001CxZcPr-k5q9eJVqMgBHnuq_SyIr83</t>
  </si>
  <si>
    <t>IDE 30-3392 27510 12AWG 8INCH BOX OF 50 SOLID WIRE GROUNDING TAIL</t>
  </si>
  <si>
    <t>30-3392</t>
  </si>
  <si>
    <t>AK10519968</t>
  </si>
  <si>
    <t>https://www.standardelectricsupply.com/IDEAL-30-3392-Grounding-Tail?srsltid=AfmBOor8sxXFil19RmizpXSu6lI7jIVwktB6fca6jAKHa-bo8IUalXG-</t>
  </si>
  <si>
    <t>S004126661.001</t>
  </si>
  <si>
    <t>HUBW L630C LKG CONN, 2P3W, 30A 250V, L6-30R NEMA L6-30C CONNECTOR</t>
  </si>
  <si>
    <t>HUBW</t>
  </si>
  <si>
    <t>L630C</t>
  </si>
  <si>
    <t>https://www.gordonelectricsupply.com/p/Hubbell-L630C-Nema-L6-30C-Connector/6018403?srsltid=AfmBOooGPqZdl_UTav9yo5Yefqofp9cSanTHtRtA85_02ahthgIVTCMm</t>
  </si>
  <si>
    <t>HUBBELL WIRING DEVICEKELLEMS</t>
  </si>
  <si>
    <t>S004126773.001</t>
  </si>
  <si>
    <t>HUBW CR20WHI DUP RCPT, COMM GRD, 20A 125V, 5-20R, WH 20A 125V DPLX RCPT</t>
  </si>
  <si>
    <t>Wiring Device-Kellems</t>
  </si>
  <si>
    <t>CR20WHI</t>
  </si>
  <si>
    <t>AK10499004</t>
  </si>
  <si>
    <t>HUBBELL WIRING DEVICE-KELLEMS</t>
  </si>
  <si>
    <t>https://www.elliottelectric.com/P/Item/HWD/CR20WHI/</t>
  </si>
  <si>
    <t>HUBBELL</t>
  </si>
  <si>
    <t>HUBBELL WIRING DEVICES SS82 WALLPLATE 2-G DUP SS</t>
  </si>
  <si>
    <t>Hubbell Wiring Device - Kellems</t>
  </si>
  <si>
    <t>SS82</t>
  </si>
  <si>
    <t>AK10513984</t>
  </si>
  <si>
    <t>https://www.graybar.com/wall-plate-duplex-receptacle-2-gang-302-304-stainless-steel/p/25081089</t>
  </si>
  <si>
    <t>HUBBELL WIRING DEVICES SS8 WALLPLATE 1-G DUPLEX RECEPTACLESS</t>
  </si>
  <si>
    <t>SS8</t>
  </si>
  <si>
    <t>AK10513982</t>
  </si>
  <si>
    <t>https://www.graybar.com/twist-lock174-device-wall-plate-duplex-receptacle-1-gang-302-304-stainless-steel/p/25081087</t>
  </si>
  <si>
    <t>HUBBELL WIRING DEVICES SS13 WALLPLATE 1-G BLANK SS</t>
  </si>
  <si>
    <t>SS13</t>
  </si>
  <si>
    <t>AK10513880</t>
  </si>
  <si>
    <t>https://www.graybar.com/wall-plate-blank-1-gang-box-mount-302-304-stainless-steel/p/25080697</t>
  </si>
  <si>
    <t>HUBBELL WIRING DEVICES PJ262W WALLPLATE M-SIZE 2G 2 RECT WH</t>
  </si>
  <si>
    <t>PJ262W</t>
  </si>
  <si>
    <t>AK10510702</t>
  </si>
  <si>
    <t>https://www.graybar.com/wall-plate-mid-size-2-gang-white/p/26434073</t>
  </si>
  <si>
    <t>HUBBELL WIRING DEVICES HBL9367 RCPT 2P3W 50A 250V 6-50R BK</t>
  </si>
  <si>
    <t>HBL9367</t>
  </si>
  <si>
    <t>AK10505050</t>
  </si>
  <si>
    <t>https://www.graybar.com/grounding-single-receptacle-nema-6-50r-50a-250v-2p3w/p/88127881?pcode=88127881</t>
  </si>
  <si>
    <t>HUBBELL WIRING DEVICES HBL5469C CONN 20A 250V 6-20R B/W</t>
  </si>
  <si>
    <t>HBL5469C</t>
  </si>
  <si>
    <t>AK10504004</t>
  </si>
  <si>
    <t>https://www.graybar.com/insulgrip174-straight-blade-connector-body-with-multiple-drive-screws-black-white-nylon/p/95003477?pcode=95003477</t>
  </si>
  <si>
    <t>HUBBELL WIRING DEVICES HBL5461 SGL RCPT IND GRD 20A 250V 6-20R BR</t>
  </si>
  <si>
    <t>HBL5461</t>
  </si>
  <si>
    <t>AK10503986</t>
  </si>
  <si>
    <t>https://www.graybar.com/hbl174-straight-blade-receptacle-single-extra-heavy-duty-20a-250v-2p3w-brown/p/88127209?pcode=88127209</t>
  </si>
  <si>
    <t>HUBBELL WIRING DEVICES HBL2620 LKG RCPT 30A 250V L6-30R BK</t>
  </si>
  <si>
    <t>HBL2620</t>
  </si>
  <si>
    <t>AK10502195</t>
  </si>
  <si>
    <t>https://www.graybar.com/twist-lock174-receptacle-single-flush-30a-250v-2p3w-black-nylon/p/88126425?pcode=88126425</t>
  </si>
  <si>
    <t>HUBBELL WIRING DEVICES HBL2410 LKG RCPT 20A 125/250V L14-20R BK</t>
  </si>
  <si>
    <t>HBL2410</t>
  </si>
  <si>
    <t>AK10501933</t>
  </si>
  <si>
    <t>https://www.graybar.com/twist-lock174-receptacle-single-flush-20a-125-250v-3p4w-black-nylon/p/88126290?pcode=88126290</t>
  </si>
  <si>
    <t>HUBBELL WIRING DEVICES CR20GRY DUP RCPT COMM GRD 20A 125V 5-20R GY</t>
  </si>
  <si>
    <t>CR20GRY</t>
  </si>
  <si>
    <t>AK10498978</t>
  </si>
  <si>
    <t>https://www.graybar.com/straight-blade-duplex-receptacle-commercial-specification-grade-20a-125v-2p3w-nema-5-20r-smooth-face-side-wired-gray/p/88128227</t>
  </si>
  <si>
    <t>HUBBELL WIRING DEVICES CFBS1R8CVRBLK CFB ROUND 8 INCH COVER BLACK</t>
  </si>
  <si>
    <t>CFBS1R8CVRBLK</t>
  </si>
  <si>
    <t>AK10498829</t>
  </si>
  <si>
    <t>https://www.graybar.com/floor-boxes-cfb2g-series-roundfurniture-feed-cover-8-diameter-black/p/25805737?pcode=25805737</t>
  </si>
  <si>
    <t>HUBBELL SS1 WIRING DEVICES
WALLPLATE 1-G SWITCH SS</t>
  </si>
  <si>
    <t>SS1</t>
  </si>
  <si>
    <t>AK10513869</t>
  </si>
  <si>
    <t>https://www.graybar.com/wall-plate-toggle-switch-1-gang-302-304-stainless-steel/p/25080691</t>
  </si>
  <si>
    <t>HUBBELL LENOIR CITY INC PG4872Z5334N3 ASSY T15 OB 48X72 MN DOT TMS</t>
  </si>
  <si>
    <t>Quazite (Hubbell)</t>
  </si>
  <si>
    <t>PG4872Z5334N3</t>
  </si>
  <si>
    <t>HUBBELL LENOIR CITY</t>
  </si>
  <si>
    <t>https://www.graybar.com/quazite174-pg-style-enclosure-assembly-polymer-concrete-48-in--dot-box-and-cover/p/25110009</t>
  </si>
  <si>
    <t>HUBBELL LENOIR CITY INC PG2436Z7144N3 ASSY T15 OB 24X36X42 MNDOT TMS</t>
  </si>
  <si>
    <t>HUBBELL LENOIR CITY INC</t>
  </si>
  <si>
    <t>PG2436Z7144N3</t>
  </si>
  <si>
    <t>HUBBELL LENOIR CITY INC PG2436E503 24X36 GRADE ADJUSTABLE EXTENSION RING</t>
  </si>
  <si>
    <t>PG2436E503</t>
  </si>
  <si>
    <t>AK10473752</t>
  </si>
  <si>
    <t>https://www.graybar.com/quazitereg-grade-adjustable-extension-3-8-in-thread-7-1-8-in-d/p/25495296?pcode=25495296</t>
  </si>
  <si>
    <t>HUB HBL3771 89476 LKG RCPT 50A 250VDC/600VAC 2P3W</t>
  </si>
  <si>
    <t>HUBBELL WIRING DEVICE/KELLEMS</t>
  </si>
  <si>
    <t>HBL3771</t>
  </si>
  <si>
    <t>https://www.gordonelectricsupply.com/p/Hubbell-Hbl3771-Lkg-Rcpt-2P3W50A600V/6014932?srsltid=AfmBOorZV8DZDOzm7K0pTFj2JdRp_nlLDQumOtjQFL0QdTdF31Ghy5kV</t>
  </si>
  <si>
    <t>S105290149.002</t>
  </si>
  <si>
    <t>HUB 1223W 20A 120/277V 3WY TGL SW CS=10</t>
  </si>
  <si>
    <t>Hubbell Wiring Devices-Kellems</t>
  </si>
  <si>
    <t>1223W</t>
  </si>
  <si>
    <t>AK10497010</t>
  </si>
  <si>
    <t>https://www.gordonelectricsupply.com/p/Hubbell-1223W-20A-120-277V-3Wy-Tgl-Sw/6004638?srsltid=AfmBOooh8oIbzi3YZvgNCRXGUqdqIQ_fF3mqOb637_4PffZ3Hc9XaKu7</t>
  </si>
  <si>
    <t>HOSE, AIR 3/4" X 50'</t>
  </si>
  <si>
    <t>https://usa.databasesets.com/unspsc/class/40142000#google_vignette</t>
  </si>
  <si>
    <t>HOFFMAN ENCLOSURES, INC F1212T48HC WIRE TROUGH HINGED COVER
AK10640250
Mexico</t>
  </si>
  <si>
    <t>nVent Hoffman</t>
  </si>
  <si>
    <t>F1212T48HC</t>
  </si>
  <si>
    <t>AK10640250</t>
  </si>
  <si>
    <t>https://www.graybar.com/f20hc-series-4-ft--type-12-wire-trough-hinged-cover/p/90091147?pcode=90091147</t>
  </si>
  <si>
    <t>HOFFMAN ENCLOSURES, INC ASG6X6X4NK PULL BOX SCREW COVER</t>
  </si>
  <si>
    <t>ASG6X6X4NK</t>
  </si>
  <si>
    <t>AK10637214</t>
  </si>
  <si>
    <t>https://www.graybar.com/nema-type-1-enclosure-mild-steel-screw-cover-no-knockouts-6-h-x-6-w-x-4-in-d/p/88132566?pcode=88132566</t>
  </si>
  <si>
    <t>HOFFMAN ENCLOSURES, INC A8R86 TYPE 3R ENCLOSURE SCREW COVER</t>
  </si>
  <si>
    <t>A8R86</t>
  </si>
  <si>
    <t>AK10636126</t>
  </si>
  <si>
    <t>https://www.graybar.com/type-3r-drip-shield-enclosure-mild-steel-screw-cover-with-knockouts-8-h-x-8-w-x-6-in-d-gray/p/88132229?pcode=88132229</t>
  </si>
  <si>
    <t>HOFFMAN ENCLOSURES, INC A101048RT WIRE TROUGH TYPE 3R</t>
  </si>
  <si>
    <t>A101048RT</t>
  </si>
  <si>
    <t>AK10633863</t>
  </si>
  <si>
    <t>https://www.graybar.com/f40pt-series-type-3r-wiring-trough-10-in-w-x-10-in-h--4-ft-/p/22015465?pcode=22015465</t>
  </si>
  <si>
    <t>HOFF F88T124GV 2FT WIREWAY SECT WW, 1, STRAIGHT SECTION 8.00X8.00X24.00 STEEL WIREWAY SECT 88710</t>
  </si>
  <si>
    <t>NVENT HOFFMAN</t>
  </si>
  <si>
    <t>F88T124GV</t>
  </si>
  <si>
    <t>AK10640951</t>
  </si>
  <si>
    <t>https://www.gordonelectricsupply.com/p/Hoffman-F88T124Gv-2Ft-Wireway-Sect/6777169?text=F88T124GV</t>
  </si>
  <si>
    <t>HOFF F88GCPNKGV WIREWY CLOSE PLT TYPE 1, CLOSURE PLATE STEEL GALVANIZED 88860</t>
  </si>
  <si>
    <t>F88GCPNKGV</t>
  </si>
  <si>
    <t>AK10640900</t>
  </si>
  <si>
    <t>https://www.gordonelectricsupply.com/p/Hoffman-F88Gcpnkgv-Wirewy-Close-Plt/6777182?srsltid=AfmBOorjCc4YeLiKpjgtn8WjC4_MByXLRs1pyIHanEuRHBgi44Qk1Ufc</t>
  </si>
  <si>
    <t>HOFF ASG18X18X6NK 65538 GALV SC BOX-NO K PULL BOX, SCREW COVER 18.00X18.00X6.00 STEEL 42560</t>
  </si>
  <si>
    <t>HOFF</t>
  </si>
  <si>
    <t>ASG18X18X6NK</t>
  </si>
  <si>
    <t>https://www.gordonelectricsupply.com/p/Hoffman-Asg18X18X6Nk-Galv-Sc-Box-No-K/6776802?srsltid=AfmBOoqHLQHvF3dv90HiDwpkhmSV9SDDk3d4GD7xUqXzZE8efQ7UC2HM</t>
  </si>
  <si>
    <t>AK10637168</t>
  </si>
  <si>
    <t>HOF CSD242412 135709 ENCLOSURE</t>
  </si>
  <si>
    <t>HOFFMAN ENCLOSURES, INC</t>
  </si>
  <si>
    <t>CSD242412</t>
  </si>
  <si>
    <t>AK10638501</t>
  </si>
  <si>
    <t>https://www.digikey.com/en/products/detail/hoffman-enclosures-inc/CSD242412/4485382</t>
  </si>
  <si>
    <t>HOF ASE24X24X4NK 38566 PULL BOX 24.00X24.00×4.00</t>
  </si>
  <si>
    <t>ASE24X24X4NK</t>
  </si>
  <si>
    <t>AK10637050</t>
  </si>
  <si>
    <t>https://www.gordonelectricsupply.com/p/Hoffman-Ase24X24X4Nk-24-00X24-00X4-00/6777249?srsltid=AfmBOopN3gvbChOKbZWZujFyLyEE62040ne0_oSZLt8F7c7lwQYQYknM</t>
  </si>
  <si>
    <t>HAUL CHARGE</t>
  </si>
  <si>
    <t>YQ/ + YD(</t>
  </si>
  <si>
    <t>HHC 1/4 X 3/4 ZINC PKG HEX HEAD BOLT 1/4"-20 X 3/4" C/S CAP SCREW ZINC PLATED [HZ24075] [100/PK] [BRIGHTON BEST 494003] Pn: 5511</t>
  </si>
  <si>
    <t>BRIGHTON BEST</t>
  </si>
  <si>
    <t>https://www.acmetool.com/index.jsp?path=product&amp;part=5511&amp;ds=dept&amp;process=search&amp;qdx=0&amp;ID=/Ladders-Platforms/Platform-Stepladders/dept-2R2&amp;title=hhc-1-4-x-3-4-zinc-pkg-hex-head-bolt-1-4-20-x-3-4-c-s-cap-screw-zinc-plated-[hz24075]-[100-pk]-[brighton-best-494003]</t>
  </si>
  <si>
    <t>HATCH LC20-0500Z-UNV-AA 20W LED
be returnable DRIVER
Nonstock item may not
*Procured Item*</t>
  </si>
  <si>
    <t>HATCH LIGHTING</t>
  </si>
  <si>
    <t>LC20-0500Z-UNV-AA</t>
  </si>
  <si>
    <t>https://www.hatchlighting.com/product-feed/lc20-0500z-unv-aa/</t>
  </si>
  <si>
    <t>S103357601.011</t>
  </si>
  <si>
    <t>HARGER GB14424C 1/4X4X24 GROUND BAR</t>
  </si>
  <si>
    <t>Harger Lightning &amp; Grounding</t>
  </si>
  <si>
    <t>GB14424C</t>
  </si>
  <si>
    <t>HARGER LIGHTNING PROTECTION</t>
  </si>
  <si>
    <t>https://www.gordonelectricsupply.com/p/Harger-Gbi14424C-1-4X4X24-Ground-Bar/6004468?srsltid=AfmBOopAg9v-pgvh5dBZlBZBGKf_bhdsWuOxWlGKrqyPmDgMTHCkOEpp</t>
  </si>
  <si>
    <t>S103357601.010</t>
  </si>
  <si>
    <t>HARDING CO 40' SC DD PV4401391 CONTAINER 8X40X8'6" DBLE DOOR
Serial: 4401391</t>
  </si>
  <si>
    <t>HARDING CO</t>
  </si>
  <si>
    <t>40 SC DD</t>
  </si>
  <si>
    <t>PV4401391</t>
  </si>
  <si>
    <t>HAR WBKT1KIT WALL MOUNTING BRACKET 5/BX</t>
  </si>
  <si>
    <t>WBKT1KIT</t>
  </si>
  <si>
    <t>https://www.steinerelectric.com/Product/Harger-WBKT1KIT-Wall-Mount-Bracket-Kit7-16-in-Mounting-HoleStainless-Steel-241892</t>
  </si>
  <si>
    <t>GRIP-RITE TW1612312 TIE WIRE 16.5 GA. STANDARD GAUGE BLACK 3.5 LB. PLAIN ROLL [20/BX] [480 ROLLS (24 CASES) PER PALLET] Pn: 9710</t>
  </si>
  <si>
    <t>GRIP-RITE</t>
  </si>
  <si>
    <t>TW1612312</t>
  </si>
  <si>
    <t>https://www.acmetool.com/index.jsp?path=product&amp;part=9710&amp;title=tie-wire&amp;text=GRIP-RITE+TW1612312+TIE+WIRE+16.5+GA.+STANDARD+GAUGE+BLACK+3.5+LB.+PLAIN+ROLL+%5B20%2FBX%5D+%5B480+ROLLS+%2824+CASES%29+PER+PALLET%5D&amp;lsi=true</t>
  </si>
  <si>
    <t>GRIP-RITE 620100C 6 MIL 20' X 100' CLEAR VISQUEEN POLY SHEETING [CF0620] [VIS 620C] [25/PALLET] Pn: 6433</t>
  </si>
  <si>
    <t>620100C</t>
  </si>
  <si>
    <t>https://www.acmetool.com/index.jsp?path=product&amp;part=6433&amp;ds=dept&amp;process=search&amp;qdx=0&amp;text=GRIP-RITE+620100C+6+MIL+20%5E+X+100%5E+CLEAR+VISQUEEN+POLY+SHEETING+%5BCF0620%5D+%5BVIS+620C%5D+%5B25%2FPALLET%5D&amp;title=grip-rite-620100c-6-mil-20-x-100-clear-visqueen-poly-sheeting-[cf0620]-[vis-620c]-[25-pallet]</t>
  </si>
  <si>
    <t>S4743823.001</t>
  </si>
  <si>
    <t>Gripple HF2-LG-10FT #2 Connector w/ Single Loop Hanger &amp; 10 Foot Cable (23-100 Pounds) HF02-10Foot Hang Fast Suspension Hanging System</t>
  </si>
  <si>
    <t>Gripple Inc</t>
  </si>
  <si>
    <t>HF2-LG-10FT</t>
  </si>
  <si>
    <t>GRIPPLE</t>
  </si>
  <si>
    <t>https://www.butlersupply.com/gripple-inc-hf2-lg-10ft-5570-70</t>
  </si>
  <si>
    <t>HF2LG10FT</t>
  </si>
  <si>
    <t>GREENLEE-EMERSON PROFESSIONAL TOOLS DTAP8-32 DRILL/TAP 8-32.</t>
  </si>
  <si>
    <t>GREENLEE</t>
  </si>
  <si>
    <t>DTAP8-32</t>
  </si>
  <si>
    <t xml:space="preserve"> AK10976909</t>
  </si>
  <si>
    <t>GREENLEE TOOL</t>
  </si>
  <si>
    <t>https://www.graybar.com/combination-drill-tap-bits-8-32/p/22082162?pcode=22082162</t>
  </si>
  <si>
    <t>DTAP832</t>
  </si>
  <si>
    <t>AK10976909</t>
  </si>
  <si>
    <t>GREENLEE-EMERSON PROFESSIONAL TOOLS DTAP6-32 DRILL/TAP 6-32</t>
  </si>
  <si>
    <t>DTAP6-32</t>
  </si>
  <si>
    <t>AK10976908</t>
  </si>
  <si>
    <t>https://www.graybar.com/combination-drill-tap-bits-6-32/p/22082159?pcode=22082159</t>
  </si>
  <si>
    <t>DTAP632</t>
  </si>
  <si>
    <t xml:space="preserve"> AK10976908</t>
  </si>
  <si>
    <t>GREENLEE-EMERSON PROFESSIONAL TOOLS 39873 DRILLPILOT 39873.</t>
  </si>
  <si>
    <t>39873</t>
  </si>
  <si>
    <t>https://www.graybar.com/pilot-drill/p/94073588</t>
  </si>
  <si>
    <t>Greenlee</t>
  </si>
  <si>
    <t>S4679395.002</t>
  </si>
  <si>
    <t>GREENLEE DTAP8-32 DRILL &amp; TAP BIT 8-32 WITH 1/4" HEX QUICK CHANGE SHANK (5/PK, PRICED BY EACH) [17612] Pn: 615</t>
  </si>
  <si>
    <t>https://www.acmetool.com/index.jsp?path=product&amp;part=615&amp;title=power-tool-combination-drill-and-tap-bit&amp;text=GREENLEE+DTAP8-32+DRILL+%26+TAP+BIT+8-32+WITH+1%2F4%22+HEX+QUICK+CHANGE+SHANK+%285%2FPK%2C+PRICED+BY+EACH%29+%5B17612%5D&amp;lsi=true</t>
  </si>
  <si>
    <t>GREENLEE 855GX 11429693 PIPE BENDER ELEC 3/4" TO 2" PROGRAMABLE
Serial: AKF06336</t>
  </si>
  <si>
    <t>Greenlee Textron</t>
  </si>
  <si>
    <t>855GX</t>
  </si>
  <si>
    <t>GREENLEE TEXTRON</t>
  </si>
  <si>
    <t>https://www.needco.com/product/detail/617684/greenlee-textron-855gx?srsltid=AfmBOoqvRZk4yUx_NFoxi6qFXfWUP-nvFyIsXzDwZbpJUHIlgtj4eJve</t>
  </si>
  <si>
    <t>S142054842.001</t>
  </si>
  <si>
    <t>GRE DDKIT-1-68 183752 DRILL DRIVER BIT KIT (POP)</t>
  </si>
  <si>
    <t>DDKIT-1-68</t>
  </si>
  <si>
    <t>AK10976132</t>
  </si>
  <si>
    <t>https://www.rexelusa.com/p/183752/greenlee/68-piece-electricians-drill-driver-kit/783310263135/ddkit-1-68</t>
  </si>
  <si>
    <t>DDKIT168</t>
  </si>
  <si>
    <t>GRE 868 1/4-20 49162
49162 SCREW ANCHOR EXPANDER ASSEMBLY</t>
  </si>
  <si>
    <t>868</t>
  </si>
  <si>
    <t>https://www.rexelusa.com/p/49162/greenlee/expansive-belt-1-4/783310026693/868</t>
  </si>
  <si>
    <t>GRC58 BURNDY LLC  5/8 IN GROUND ROD CLAMP</t>
  </si>
  <si>
    <t>GRC58</t>
  </si>
  <si>
    <t>AK10464677</t>
  </si>
  <si>
    <t>https://www.graybar.com/high-strength-ground-rod-clamp-5-8-inch/p/88047482</t>
  </si>
  <si>
    <t>S6005580.001</t>
  </si>
  <si>
    <t>GOOF FG653 OFF
PRO STRENGTH
ADHESIVE REMOVER 16OZ (1-PINT)</t>
  </si>
  <si>
    <t>GOOF</t>
  </si>
  <si>
    <t>FG653</t>
  </si>
  <si>
    <t>GOOF-OFF</t>
  </si>
  <si>
    <t>https://www.acehardware.com/departments/paint-and-supplies/chemicals-and-cleaners/paint-strippers-and-removers/1399518</t>
  </si>
  <si>
    <t>GOLD CONT 20' AO GLO 550/0010 Serial: 2043445
PADLOCK FOR STORAGE CONTAINER</t>
  </si>
  <si>
    <t>GOLD CONT</t>
  </si>
  <si>
    <t>20 AO GLO</t>
  </si>
  <si>
    <t>550/0010</t>
  </si>
  <si>
    <t>GLL 6 COOPER CROUSE-HINDS DIVISION  2 GRND BUSHING 105 C INSULATED 4 TO 14 A</t>
  </si>
  <si>
    <t>GLL 6</t>
  </si>
  <si>
    <t>AK10296581</t>
  </si>
  <si>
    <t>https://www.graybar.com/grounding-bushing-malleable-iron-aluminum-lug-insulated-105176c-2-in--14-to-4-awg/p/88072737?pcode=88072737</t>
  </si>
  <si>
    <t>GLL 3 COOPER CROUSE-HINDS DIVISION  1 GRND BUSHING 105 C INSULATED 4 TO 14 A</t>
  </si>
  <si>
    <t>GLL 3</t>
  </si>
  <si>
    <t>AK10296568</t>
  </si>
  <si>
    <t>https://www.graybar.com/grounding-bushing-malleable-iron-aluminum-lug-insulated-105176c-1-in--14-to-4-awg/p/88072732?pcode=88072732</t>
  </si>
  <si>
    <t>GIN GRB101 Fixed Roof Support w/ 1-3/4" Galv. Strut 9-3/4" X 4"
high pallet=352</t>
  </si>
  <si>
    <t>G-Strut</t>
  </si>
  <si>
    <t>GRB101</t>
  </si>
  <si>
    <t>https://shop.dominionelectric.com/buy/product/g-strut/651507</t>
  </si>
  <si>
    <t>151760819-0014</t>
  </si>
  <si>
    <t>GENIE GS3232 30-33' ELECT SCISSOR NARROW
994643
Ser #: GS32P-152849</t>
  </si>
  <si>
    <t>GENIE</t>
  </si>
  <si>
    <t>GS3232</t>
  </si>
  <si>
    <t>THE GENIE GROUP</t>
  </si>
  <si>
    <t>https://www.genielift.com/en/aerial-lifts/Slab-scissor-lifts/gs3232</t>
  </si>
  <si>
    <t>GENIE GS-3232 225726AH SCISSOR LIFT 30-33' ELECTRIC 32" WIDE
Serial: GS32P-165739 Meter out: 242.95
Meter in: . 00</t>
  </si>
  <si>
    <t>GS-3232</t>
  </si>
  <si>
    <t>225726AH</t>
  </si>
  <si>
    <t>GENIE GS2632 25-26' ELECT SCISSOR NARROW
1003449
Ser #: GS32P-153294</t>
  </si>
  <si>
    <t>GS2632</t>
  </si>
  <si>
    <t>https://www.genielift.com/en/aerial-lifts/Slab-scissor-lifts/gs2632</t>
  </si>
  <si>
    <t>GENIE GS1932 19' ELECT SCISSORLIFT
10380397
E-DRIVE Ser #: GS30P-203365</t>
  </si>
  <si>
    <t>GS1932</t>
  </si>
  <si>
    <t>https://www.genielift.com/en/aerial-lifts/Slab-scissor-lifts/gs-1932</t>
  </si>
  <si>
    <t>6134787-0015</t>
  </si>
  <si>
    <t>GENIE GS1930 19 ' ELECTRIC SCISSORLIFT HR OUT1</t>
  </si>
  <si>
    <t>GS1930</t>
  </si>
  <si>
    <t>https://www.genielift.com/en/aerial-lifts/Slab-scissor-lifts/gs1930</t>
  </si>
  <si>
    <t>GENIE GS1930 19 ' ELECTRIC SCISSORLIFT</t>
  </si>
  <si>
    <t>GENIE GS-1330M 13 ' -15 ' ELECTRIC MICRO SCISSORLIF HR OUT1</t>
  </si>
  <si>
    <t>GS-1330M</t>
  </si>
  <si>
    <t>https://www.genielift.com/en-au/blue-news/blue-news---summer-2019/genie-gs-1330m-scissor-lift</t>
  </si>
  <si>
    <t>GENERIC VENDOR-WYRPS 4-4C-DBLC-CUT REEL DIRECT BURIED LIGHTING CABLE</t>
  </si>
  <si>
    <t>4-4C-DBLC-CUT REEL</t>
  </si>
  <si>
    <t>GENERIC VENDOR-WYRPC SOOW-12-5-BLK-CUT REEL 90 DEGREE C 600V</t>
  </si>
  <si>
    <t>SOOW-12-5-BLK-CUT REEL</t>
  </si>
  <si>
    <t>GENERIC VENDOR-WYRPC SOOW-10-3-BLK-250R 90 DEG C 600V</t>
  </si>
  <si>
    <t>SOOW-10-3-BLK-250R</t>
  </si>
  <si>
    <t>AK10436786</t>
  </si>
  <si>
    <t>GENERIC VENDOR-TUBPA UA 1/2 GRY CUT REEL UL TYPE LIQUID TIGHT</t>
  </si>
  <si>
    <t>UA 1/2 GRY CUT REEL</t>
  </si>
  <si>
    <t>AK10433212</t>
  </si>
  <si>
    <t>https://usa.databasesets.com/unspsc/class/39131700</t>
  </si>
  <si>
    <t>GENERIC VENDOR-TUBPA FLEXSTEEL 1/2 CUT REEL FLEXSTEEL CONDUIT</t>
  </si>
  <si>
    <t>FLEXSTEEL 1/2 CUT REEL</t>
  </si>
  <si>
    <t>GENERIC VENDOR-TUBPA ATX 3/4 BLK CUT REEL NON UL HIGH/LOW TEMP HALOGEN FREE L/T</t>
  </si>
  <si>
    <t>GENERIC VENDOR-TUBPA 3/4-GALV-COUP 3/4-GALVANIZED RIGID COUPLING</t>
  </si>
  <si>
    <t>3/4-GALV-COUP</t>
  </si>
  <si>
    <t>AK10432118</t>
  </si>
  <si>
    <t>GENERIC VENDOR-TUBPA 3/4-EMT-RED 3/4-STEEL THINWALL CONDUIT RED
AK11007350</t>
  </si>
  <si>
    <t>3/4-EMT-RED</t>
  </si>
  <si>
    <t>AK11007350</t>
  </si>
  <si>
    <t>GENERIC VENDOR-TUBPA 3/4-EMT-ORN 3/4-STEEL THINWALL CONDUIT ORANGE</t>
  </si>
  <si>
    <t>3/4-EMT-ORN</t>
  </si>
  <si>
    <t>GENERIC VENDOR-TUBPA 3/4-EMT 3/4-STEEL THINWALL CONDUIT</t>
  </si>
  <si>
    <t>3/4-EMT</t>
  </si>
  <si>
    <t>AK10432108</t>
  </si>
  <si>
    <t>GENERIC VENDOR-PVCPA TA-2-1/2 2-1/2 TERMINAL ADAPTER</t>
  </si>
  <si>
    <t>TA-2-1/2</t>
  </si>
  <si>
    <t>AK10433203</t>
  </si>
  <si>
    <t>GENERIC VENDOR-PVCPA PVC-2-1/2 2-1/2 SCH40 COND 10FT</t>
  </si>
  <si>
    <t>PVC-2-1/2</t>
  </si>
  <si>
    <t>AK10433116</t>
  </si>
  <si>
    <t>GENERIC VENDOR-PVCPA ELL-90-2-1/2 SCH40 2-1/2IN 90DEG ELBOW</t>
  </si>
  <si>
    <t>ELL-90-2-1/2</t>
  </si>
  <si>
    <t>AK10432844</t>
  </si>
  <si>
    <t>GENERIC VENDOR-PVCPA COUP-2-1/2 2-1/2 SCH40 COUPLING</t>
  </si>
  <si>
    <t>COUP-2-1/2</t>
  </si>
  <si>
    <t>AK10432557</t>
  </si>
  <si>
    <t>GENERIC VENDOR-PVCPA CEMENT-QSET/AW-CLR-LV-QT VC9982/7210413/G2636S/55948/078886</t>
  </si>
  <si>
    <t>CEMENT-QSET/AW-CLR-LV-QT</t>
  </si>
  <si>
    <t>AK10432533</t>
  </si>
  <si>
    <t xml:space="preserve">GENERIC VENDOR-PVCPA BASE-SPACER-6 X 1-1/2-SRE
029579 </t>
  </si>
  <si>
    <t>BASE-SPACER-6 X 1-1/2-SRE 029579</t>
  </si>
  <si>
    <t>GENERIC VENDOR WIRE-WYRPA XHHW-2-4-STR-GRN-CUT REEL 600/1000V CU 90C DEG</t>
  </si>
  <si>
    <t>XHHW-2-4-STR-GRN-CUT REEL</t>
  </si>
  <si>
    <t>GENERIC VENDOR WIRE-WYRPA XHHW-2-3/0-STR-WHT-CUT REEL 600/1000V CU 90C DEG</t>
  </si>
  <si>
    <t>XHHW-2-3/0-STR-WHT-CUT REEL</t>
  </si>
  <si>
    <t>GENERIC VENDOR WIRE-WYRPA XHHW-2-3/0-STR-BLU-CUT REEL 600/1000V CU 90C DEG</t>
  </si>
  <si>
    <t>XHHW-2-3/0-STR-BLU-CUT REEL</t>
  </si>
  <si>
    <t>GENERIC VENDOR WIRE-WYRPA XHHW-2-3/0-STR-BLK-CUT REEL 600/1000V CU 90C DEG</t>
  </si>
  <si>
    <t>XHHW-2-3/0-STR-BLK-CUT REEL</t>
  </si>
  <si>
    <t>GENERIC VENDOR WIRE-WYRPA UF-WG-12-2-1000R 600V CU</t>
  </si>
  <si>
    <t>UF-WG-12-2-1000R</t>
  </si>
  <si>
    <t>AK10439450</t>
  </si>
  <si>
    <t>GENERIC VENDOR WIRE-WYRPA THHN-8-STR-GRN-CUT REEL WIR-THHN8GRN THHN/THWN-2 19 STR 600V 90DEG CU</t>
  </si>
  <si>
    <t>THHN-8-STR-GRN-CUT REEL</t>
  </si>
  <si>
    <t>WIR-THHN8GRN</t>
  </si>
  <si>
    <t>GENERIC VENDOR WIRE-WYRPA THHN-8-STR-GRN-CUT REEL THHN/THWN-2 19 STR 600V 90DEG CU</t>
  </si>
  <si>
    <t>GENERIC VENDOR WIRE-WYRPA THHN-500MCM-YEL-CUT REEL THHN/THWN-2 37 STR 600V 90DEG CU</t>
  </si>
  <si>
    <t>THHN-500MCM-YEL-CUT REEL</t>
  </si>
  <si>
    <t>GENERIC VENDOR WIRE-WYRPA THHN-500MCM-ORN-CUT REEL THHN/THWN-2 37 STR 600V 90DEG CU</t>
  </si>
  <si>
    <t>THHN-500MCM-ORN-CUT REEL</t>
  </si>
  <si>
    <t>GENERIC VENDOR WIRE-WYRPA THHN-500MCM-GRY-CUT REEL THHN/THWN-2 37 STR 600V 90DEG CU</t>
  </si>
  <si>
    <t>THHN-500MCM-GRY-CUT REEL</t>
  </si>
  <si>
    <t>GENERIC VENDOR WIRE-WYRPA THHN-500MCM-BRN-CUT REEL THHN/THWN-2 37 STR 600V 90DEG CU</t>
  </si>
  <si>
    <t>THHN-500MCM-BRN-CUT REEL</t>
  </si>
  <si>
    <t>GENERIC VENDOR WIRE-WYRPA THHN-1-STR-YEL-CUT REEL THHN/THWN-2 19 STR 600V 90DEG CU</t>
  </si>
  <si>
    <t>THHN-1-STR-YEL-CUT REEL</t>
  </si>
  <si>
    <t>GENERIC VENDOR WIRE-WYRPA THHN-1-STR-ORN-CUT REEL THHN/THWN-2 19 STR 600V 90DEG CU</t>
  </si>
  <si>
    <t>THHN-1-STR-ORN-CUT REEL</t>
  </si>
  <si>
    <t>GENERIC VENDOR WIRE-WYRPA THHN-1-STR-GRY-CUT REEL THHN/THWN-2 19 STR 600V 90DEG CU</t>
  </si>
  <si>
    <t>THHN-1-STR-GRY-CUT REEL</t>
  </si>
  <si>
    <t>GENERIC VENDOR WIRE-WYRPA THHN-1-STR-BRN-CUT REEL THHN/THWN-2 19 STR 600V 90DEG CU</t>
  </si>
  <si>
    <t>THHN-1-STR-BRN-CUT REEL</t>
  </si>
  <si>
    <t>GENERIC VENDOR WIRE-WYRPA THHN-12-SOL-WHT-500S THHN/THWN-2 SOL 600V 90DEG CU</t>
  </si>
  <si>
    <t>THHN-12-SOL-WHT-500S</t>
  </si>
  <si>
    <t>AK10438343</t>
  </si>
  <si>
    <t>GENERIC VENDOR WIRE-WYRPA THHN-10-STR-WHT/RED-500S THHN/THWN-2 19 STR 600V 90DEG CU</t>
  </si>
  <si>
    <t>THHN-10-STR-WHT/RED-500S</t>
  </si>
  <si>
    <t>GENERIC VENDOR WIRE-WYRPA THHN-10-STR-WHT/BLU-500S THHN/THWN-2 19 STR 600V 90DEG CU</t>
  </si>
  <si>
    <t>THHN-10-STR-WHT/BLU-500S</t>
  </si>
  <si>
    <t>GENERIC VENDOR WIRE-WYRPA THHN-10-STR-WHT/BLK-500S THHN/THWN-2 19 STR 600V 90DEG CU</t>
  </si>
  <si>
    <t>THHN-10-STR-WHT/BLK-500S</t>
  </si>
  <si>
    <t>GENERIC VENDOR WIRE-WYRPA THHN-10-STR-RED-500S THHN/THWN-2 19 STR 600V 90DEG CU</t>
  </si>
  <si>
    <t>THHN-10-STR-RED-500S</t>
  </si>
  <si>
    <t>AK10438173</t>
  </si>
  <si>
    <t>GENERIC VENDOR WIRE-WYRPA THHN-10-STR-GRN-500S THHN/THWN-2 19 STR 600V 90DEG CU</t>
  </si>
  <si>
    <t>THHN-10-STR-GRN-500S</t>
  </si>
  <si>
    <t>GENERIC VENDOR WIRE-WYRPA THHN-10-STR-BLU-500S THHN/THWN-2 19 STR 600V 90DEG CU</t>
  </si>
  <si>
    <t>THHN-10-STR-BLU-500S</t>
  </si>
  <si>
    <t>GENERIC VENDOR WIRE-WYRPA THHN-10-STR-BLK-500S THHN/THWN-2 19 STR 600V 90DEG CU</t>
  </si>
  <si>
    <t>THHN-10-STR-BLK-500S</t>
  </si>
  <si>
    <t>AK10438145</t>
  </si>
  <si>
    <t>GENERIC VENDOR WIRE-WYRPA THHN-10-SOL-GRN-500S THHN/THWN-2 SOL 600V 90DEG CU</t>
  </si>
  <si>
    <t>THHN-10-SOL-GRN-500S</t>
  </si>
  <si>
    <t>AK10438124</t>
  </si>
  <si>
    <t>GENERIC VENDOR WIRE-WYRPA THHN-10-SOL-BLU-500S THHN/THWN-2 SOL 600V 90DEG CU</t>
  </si>
  <si>
    <t>THHN-10-SOL-BLU-500S</t>
  </si>
  <si>
    <t>AK10438120</t>
  </si>
  <si>
    <t>GENERIC VENDOR WIRE-WYRPA SER-AL-2-2-2-2-4-CUT REEL SER-AL 2-2-2-2-4</t>
  </si>
  <si>
    <t>SER-AL-2-2-2-2-4-CUT REEL</t>
  </si>
  <si>
    <t>GENERIC VENDOR WIRE-WYRPA MC STL 12/2 1000FT REEL MC STL 12/2 SOL REEL</t>
  </si>
  <si>
    <t>MC STL 12/2 1000FT REEL</t>
  </si>
  <si>
    <t>AK10435695</t>
  </si>
  <si>
    <t>https://usa.databasesets.com/unspsc/class/26121600</t>
  </si>
  <si>
    <t>GENERIC VENDOR WIRE-WYRPA MC STL 10/2 BN/GY/GN 1000R MC STL 10/2 SOL REEL</t>
  </si>
  <si>
    <t>MC STL 10/2 BN/GY/GN 1000R</t>
  </si>
  <si>
    <t>GENERIC VENDOR WIRE-WYRPA MC STL 10/2 1000R MC STL 10/2 SOL REEL</t>
  </si>
  <si>
    <t>MC STL 10/2 1000R</t>
  </si>
  <si>
    <t>AK10435642</t>
  </si>
  <si>
    <t>GENERIC VENDOR WIRE-WYRPA MC ALUM 10/2-STR-BN/GY 250CL CB3A-21.611 MC ALUM 10/2 STR COIL</t>
  </si>
  <si>
    <t>MC ALUM 10/2-STR-BN/GY 250CL</t>
  </si>
  <si>
    <t>CB3A-21.611</t>
  </si>
  <si>
    <t>GENERIC VENDOR WIRE-WYRPA BARE-CU-SD-6-7STR-315S BARE CU</t>
  </si>
  <si>
    <t>BARE-CU-SD-6-7STR-315S</t>
  </si>
  <si>
    <t>AK10434214</t>
  </si>
  <si>
    <t xml:space="preserve">GENERIC VENDOR WIRE-WYRPA 531' - MANHOLE #8 TO MANHOLE E12C </t>
  </si>
  <si>
    <t>531 - MANHOLE #8 TO MANHOLE E12C</t>
  </si>
  <si>
    <t xml:space="preserve">GENERIC VENDOR WIRE-WYRPA 491' - MANHOLE E10 TO LUCAS HALL THRU E1 </t>
  </si>
  <si>
    <t>491 - MANHOLE E10 TO LUCAS HALL THRU E1</t>
  </si>
  <si>
    <t>GENERAC MDG25IF4 11268638 GENERATOR 19-29 KVA TIER 4
Serial: 3009220121 Meter out: 9598.50
Meter in: 9598.56</t>
  </si>
  <si>
    <t>GENERAC</t>
  </si>
  <si>
    <t>MDG25IF4</t>
  </si>
  <si>
    <t>GENERAC POWER SYSTEMS</t>
  </si>
  <si>
    <t>https://www.generac.com/industrial-products/mobile-power-light-solutions/mobile-generators/20kw-prime-output-diesel-generator-mdg25if4//</t>
  </si>
  <si>
    <t>GEL 034G90 3/4IN 90D GALV ELB 3/4 IN 90DEG GALV ELBOW</t>
  </si>
  <si>
    <t>034G90</t>
  </si>
  <si>
    <t>AK10432102</t>
  </si>
  <si>
    <t>https://www.vikingelectric.com/product/detail/71140/galvanized-rigid-fittings-034g90</t>
  </si>
  <si>
    <t>GED CAL4-11 3P 54A CNCTR Above item may be non returnable *** PROCURED *** Check Scheduler
2P AUX CNT BLOK Above item may be non returnable *** PROCURED *** Check Scheduler</t>
  </si>
  <si>
    <t>CAL4-11</t>
  </si>
  <si>
    <t>https://new.abb.com/products/1SBN010120R1011/cal4-11</t>
  </si>
  <si>
    <t xml:space="preserve">GED AF52-30-00-13 </t>
  </si>
  <si>
    <t>AF52-30-00-13</t>
  </si>
  <si>
    <t>ABB EMERGI-LITE</t>
  </si>
  <si>
    <t>https://new.abb.com/products/1SBL367001R1300/af52-30-00-13</t>
  </si>
  <si>
    <t>GEARWRENCH 80581 3/8DR 12PC. STANDARD HEX BIT SOCKET SET 1/16"-3/8" Pn: 12747</t>
  </si>
  <si>
    <t>GEARWRENCH</t>
  </si>
  <si>
    <t>https://www.newark.com/gearwrench/80581/set-skt-hex-bit-sae-3-8dr-12pc/dp/35X9730</t>
  </si>
  <si>
    <t>S008998267.001</t>
  </si>
  <si>
    <t>GEA THQL2140 THQL 2POLE 120/240V 10K IC 40 AMPS</t>
  </si>
  <si>
    <t>GE</t>
  </si>
  <si>
    <t>THQL2140</t>
  </si>
  <si>
    <t>AK10012898</t>
  </si>
  <si>
    <t>https://marselectric.com/products/ge-thql2140-q-line-2-pole-40-amp-plug-on-circuit-breaker-120/240-volt/14845</t>
  </si>
  <si>
    <t>S008997826.001</t>
  </si>
  <si>
    <t>GEA THQB2160 THQB MCB 60A 10kA 2P 120/240V</t>
  </si>
  <si>
    <t>THQB2160</t>
  </si>
  <si>
    <t>https://marselectric.com/products/ge-thqb2160-q-line-2-pole-60-amp-bolt-on-circuit-breaker-120/240-volt/80598</t>
  </si>
  <si>
    <t>GEA TGL20 EQUIPMENT GROUND KIT</t>
  </si>
  <si>
    <t>TGL20</t>
  </si>
  <si>
    <t>https://marselectric.com/products/ge-tgl20-equipment-ground-kit-3/4-in-l-6-to-2/0-awg-aluminum/copper-conductor-1-terminal-for-use-with-powermark-gold-and-powermark-plus-loadcenter/112824</t>
  </si>
  <si>
    <t>GEA TGL2 EQUIPMENT GROUND KIT</t>
  </si>
  <si>
    <t>TGL2</t>
  </si>
  <si>
    <t>https://marselectric.com/products/ge-tgl2-equipment-ground-kit-5-in-l-8-12-to-8-awg-14-to-8-awg-6-6-to-4-awg-14-to-4-awg-aluminum/copper-conductor-14-terminals-for-use-with-powermark-gold-and-powermark-plus-loadcenter/113546</t>
  </si>
  <si>
    <t>INV-2676760</t>
  </si>
  <si>
    <t>GE 32589 1109499 10W (60W Equivalent) LED Daylight A19 Light Bulb 4-Pack</t>
  </si>
  <si>
    <t>https://www.farmandfleet.com/products/1250382-ge-4-pack-10-watt-daylight-led-a19-light-bulbs.html?msockid=0fe5ae43b1956643331bbbe7b093678c</t>
  </si>
  <si>
    <t>GCP 114GC 1-1/4IN GALV COUPLING</t>
  </si>
  <si>
    <t>Graybar Vendor</t>
  </si>
  <si>
    <t xml:space="preserve"> 1-1/4-GALV-COUP</t>
  </si>
  <si>
    <t>AK10431547</t>
  </si>
  <si>
    <t>https://www.graybar.com/conduit-coupling-rigid-galvanized-steel-1-1-4-in-/p/88273018?msockid=0fe5ae43b1956643331bbbe7b093678c</t>
  </si>
  <si>
    <t>GCP 034GC 3/4IN GALV COUPLING</t>
  </si>
  <si>
    <t>https://www.graybar.com/conduit-coupling-rigid-galvanized-steel-3-4-in-/p/88273306?msockid=0fe5ae43b1956643331bbbe7b093678c</t>
  </si>
  <si>
    <t>GB 42-029 WIRE MARKER BOOK #1-45 [1/10] ORDERED SHIPPED NET PRC EXT PRC Pn: 140815</t>
  </si>
  <si>
    <t>GB</t>
  </si>
  <si>
    <t>42-029</t>
  </si>
  <si>
    <t>https://www.gordonelectricsupply.com/p/gardner-bender-42-029-1-45-wire-marker-pack/6098141</t>
  </si>
  <si>
    <t>GB 42-028 WIRE MARKER BOOK A-Z; O-15 [1/10] Pn: 140814</t>
  </si>
  <si>
    <t>42-028</t>
  </si>
  <si>
    <t>GARDNER BENDER</t>
  </si>
  <si>
    <t>https://www.gardnerbender.com/en/p/42-028/Pocket-Pack-Wire-Markers-A-Z-0-15</t>
  </si>
  <si>
    <t>S007830258.001</t>
  </si>
  <si>
    <t>GAYLORD 72"hx36"wx12"d NEMA 3R
Enclosure.
12 Gauge
Coated
Weight
be returnable Raintight Screw Cover
Wall Mount Made from
Galvanize Steel Powder
ANSI61 Grey Approximate
Each, 240# Nonstock item may not
*Procured Item*</t>
  </si>
  <si>
    <t>Saginaw Control &amp; Engineering</t>
  </si>
  <si>
    <t>SCE-72EL3612LP</t>
  </si>
  <si>
    <t>GAYLORD MANUFACTURING CO</t>
  </si>
  <si>
    <t>https://www.saginawcontrol.com/partnumber_info/?n=SCE-72EL3612LP</t>
  </si>
  <si>
    <t>GAS
2141XXX000 GASOLINE FUEL</t>
  </si>
  <si>
    <t>https://usa.databasesets.com/unspsc/class/15111500#:~:text=This%20is%20Class%20Code%2015111500%20in%20UNSPSC%20Codes,,is%20Gaseous%20fuels,%20more%20detail%20is%20as%20below.</t>
  </si>
  <si>
    <t>GARI TB-125-G 3612540 1G GANGABLE MSNRY BOX</t>
  </si>
  <si>
    <t>Garvin Industries</t>
  </si>
  <si>
    <t>TB-125-G</t>
  </si>
  <si>
    <t>https://www.cooper-electric.com/product/detail/1222834/garvin-industries-southwire-tb-125-g</t>
  </si>
  <si>
    <t>GARI TB-125 3612539 2-1/2D 1G MSNRY BOX</t>
  </si>
  <si>
    <t>TB-125</t>
  </si>
  <si>
    <t>https://www.gordonelectricsupply.com/p/Garvin-Tb-125-2-1-2D-1G-Masonry-Box/6252450</t>
  </si>
  <si>
    <t>GARI SFP14 3612531 GALV POST BASE FOR 1-5/8IN STRUT</t>
  </si>
  <si>
    <t>SFP14</t>
  </si>
  <si>
    <t>https://www.gordonelectricsupply.com/p/Garvin-Sfp14-Channel-Post-Base/6254782?text=SFP14</t>
  </si>
  <si>
    <t>GAL 034G 3/4IN GALV CONDUIT</t>
  </si>
  <si>
    <t>034G</t>
  </si>
  <si>
    <t>AK10432116</t>
  </si>
  <si>
    <t>https://www.gordonelectricsupply.com/p/raychem-eppa-034-g-b50-grounding-clamp/7140757?text=034G</t>
  </si>
  <si>
    <t xml:space="preserve">G 3G DEDICATED TRUCK TYPE G-57 </t>
  </si>
  <si>
    <t>G-57</t>
  </si>
  <si>
    <t>https://usa.databasesets.com/unspsc/class/78101800</t>
  </si>
  <si>
    <t>S103406652.001</t>
  </si>
  <si>
    <t>FTG PB-600-D F993 2IN 105D PLSTC INSBSH 50/BX 250/CS</t>
  </si>
  <si>
    <t>lhdottie</t>
  </si>
  <si>
    <t>PB-600-D</t>
  </si>
  <si>
    <t>https://shop.sequelelectricalsupply.com/buy/product/ner-pb-600-d-2in-105d-plstc-insbsh/2171</t>
  </si>
  <si>
    <t>S103408115.001</t>
  </si>
  <si>
    <t>FTG LB75CG 3/4 ALUM LB W/CVR&amp;GSK 10/BX 50/CS</t>
  </si>
  <si>
    <t>LB75CG</t>
  </si>
  <si>
    <t>https://lhdottie.com/lb-conduit-bodies-w-gasket-cover/lb75cg</t>
  </si>
  <si>
    <t>FTG L-600 FLN-9 2IN STEEL LOCKNUT 50/BX 500/CS</t>
  </si>
  <si>
    <t>Emerson Electric</t>
  </si>
  <si>
    <t>L-600</t>
  </si>
  <si>
    <t>https://www.stateelectric.com/products/appozgcomm-l-600</t>
  </si>
  <si>
    <t>L600</t>
  </si>
  <si>
    <t>FTG L-300 FLN-6 1-IN STEEL LOCKNUT 100/BX 1000/CS</t>
  </si>
  <si>
    <t>L-300</t>
  </si>
  <si>
    <t>https://www.platt.com/p/0518489/appleton/conduit-locknut-1-diameter-steel-zinc/687855163007/appl300</t>
  </si>
  <si>
    <t>FRZ TRM10 MIDG TD 250VAC 10A</t>
  </si>
  <si>
    <t>Mersen</t>
  </si>
  <si>
    <t>TRM10</t>
  </si>
  <si>
    <t>AK10603897</t>
  </si>
  <si>
    <t>MERSEN</t>
  </si>
  <si>
    <t>https://marselectric.com/products/mersen-trm10-10-amp-250-volt-time-delay-midget-fuse/14318</t>
  </si>
  <si>
    <t>FRZ TR400R RK5 TD 250V REJ 400A</t>
  </si>
  <si>
    <t>TR400R</t>
  </si>
  <si>
    <t>https://marselectric.com/products/mersen-tr400r-400-amp-250-volt-class-rk5-time-delay-fuse/11987</t>
  </si>
  <si>
    <t>FRED0748CFX_ FRED0748CFX 7-1/4IN 48T FERROUS METAL CARBIDE TIPPED SAW BLADE</t>
  </si>
  <si>
    <t>Diablo</t>
  </si>
  <si>
    <t>D0748CFX</t>
  </si>
  <si>
    <t>80732624_3</t>
  </si>
  <si>
    <t>https://shop.totaltool.com/7-14in-48t-ferrous-metal-carbide-tipped-saw-blade/product/fred0748cfx</t>
  </si>
  <si>
    <t>227397123-018</t>
  </si>
  <si>
    <t>FORD F150CREWXLG4WD 11782711 TRUCK PU 1/2 TON 4X4 XL CREW CAB
Serial: 1FTEW1EB0PKE15788 Meter out: 44.50
Meter in: . 00</t>
  </si>
  <si>
    <t>F150CREWXLG4WD</t>
  </si>
  <si>
    <t>FORD MOTOR COMPANY</t>
  </si>
  <si>
    <t>https://www.unitedrentals.com/sales/equipment/trucks-passenger-vehicles/pickup-trucks/2020-ford-f150crewxlg4wd-pickup-truck-260596ah</t>
  </si>
  <si>
    <t>219374998-028</t>
  </si>
  <si>
    <t>FORD F150CREWXLG4WD 11438453 TRUCK PU 1/2 TON 4X4 XL CREW CAB
Serial: 1FTEW1EP6NKD25635 Meter out: 38621.00 Meter in: . 00</t>
  </si>
  <si>
    <t>161093599-0007</t>
  </si>
  <si>
    <t>FORD F150 LIGHTNING P/U TRUCK 1/2T BATT ELEC CREW CAB XL
10606489
Ser #: 1FTVW1EL1NWG12371</t>
  </si>
  <si>
    <t>FORD</t>
  </si>
  <si>
    <t>F150 LIGHTNING</t>
  </si>
  <si>
    <t>FIT 3/4-GALV-CPLG FIT3/4 CPP# 21120700</t>
  </si>
  <si>
    <t>Conduit Pipe Products</t>
  </si>
  <si>
    <t>https://shop.dominionelectric.com/buy/product/conduit-pipe-products/1462?text=21120700&amp;lsi=true</t>
  </si>
  <si>
    <t>FIT 1-GALV-CPLG cs=30 FIT1</t>
  </si>
  <si>
    <t>AK10431731</t>
  </si>
  <si>
    <t>https://shop.dominionelectric.com/buy/product/conduit-pipe-products/48990?text=1-GALV-CPLG</t>
  </si>
  <si>
    <t>21121000</t>
  </si>
  <si>
    <t>FIT 1-1/2-GALV-CPLG cs=25 FIT11/2 CPP# 21121500</t>
  </si>
  <si>
    <t>AK10431460</t>
  </si>
  <si>
    <t>https://shop.dominionelectric.com/buy/product/conduit-pipe-products/616?text=1-1/2-GALV-CPLG</t>
  </si>
  <si>
    <t>7710-1327983</t>
  </si>
  <si>
    <t>FINE HP-WS-4W-6D-2FT ENDE RS835SW277SCFC1%TRSFFERSWEMGEN</t>
  </si>
  <si>
    <t>FINE</t>
  </si>
  <si>
    <t>HP-WS-4W-6D-2FT ENDE</t>
  </si>
  <si>
    <t>245151398-001</t>
  </si>
  <si>
    <t>FELLING FT-8 R Serial: 5FTCR1216P4014265</t>
  </si>
  <si>
    <t>FELLING</t>
  </si>
  <si>
    <t>FT-8 R</t>
  </si>
  <si>
    <t>FELLING TRAILERS</t>
  </si>
  <si>
    <t>FAST 3660640 PHWFHTEKS 8X3/4 ZP 100PC/BX</t>
  </si>
  <si>
    <t>PC
PC</t>
  </si>
  <si>
    <t>fastservsupply</t>
  </si>
  <si>
    <t>F117654</t>
  </si>
  <si>
    <t>https://www.fastservsupply.com/product/121-03-8-34</t>
  </si>
  <si>
    <t>FASTENAL COMPANY</t>
  </si>
  <si>
    <t>FAST 3621677 LOW PROF SELF TAP SCREW 1000PC/JR</t>
  </si>
  <si>
    <t>FAST</t>
  </si>
  <si>
    <t>F01 UPS UPS</t>
  </si>
  <si>
    <t>F01</t>
  </si>
  <si>
    <t>https://usa.databasesets.com/unspsc/commodity/39121011</t>
  </si>
  <si>
    <t>ETP 5100S 1-IN S/SCR EMT CPLG (GSI)
(20/BOX) (100/CASE)</t>
  </si>
  <si>
    <t xml:space="preserve">Appleton Electric </t>
  </si>
  <si>
    <t>https://www.cooper-electric.com/product/detail/26517/appleton-electric-5100s</t>
  </si>
  <si>
    <t>ERIN TSTY0550 148751 YELLOW #18 X 550' PREMIUM TWISTED NYLON SEINE TWINE (MASON LINE) [135109-SMALL 1/2LB.]</t>
  </si>
  <si>
    <t>erinrope</t>
  </si>
  <si>
    <t>TSTY0550</t>
  </si>
  <si>
    <t>ERIN</t>
  </si>
  <si>
    <t>https://www.gonefco.com/buy/product/18-x-550ft-Premium-Twisted-Nylon-Seine-Twine-Mason-Line-Yellow/367766</t>
  </si>
  <si>
    <t>ERIN TSTFP1100 148753 FLUORESCENT PINK #18 X 1100' 16 OZ. PREMIUM TWISTED NYLON SEINE TWINE (MASON LINE) [LARGE 1 LB.] [24/CS]</t>
  </si>
  <si>
    <t>TSTFP1100</t>
  </si>
  <si>
    <t>https://www.gonefco.com/buy/product/18-x-1100ft-Premium-Twisted-Nylon-Seine-Twine-Mason-Line-Fluorescent-Pink/603841?text=TSTFP1100&amp;lsi=true</t>
  </si>
  <si>
    <t>ERICO INTERNATIONAL CORPORATION KX CLIPCONDUIT MC CABLE</t>
  </si>
  <si>
    <t xml:space="preserve"> Erico, Inc </t>
  </si>
  <si>
    <t>KX</t>
  </si>
  <si>
    <t>AK10630343</t>
  </si>
  <si>
    <t>https://www.cooper-electric.com/product/detail/7876/erico-inc-kx</t>
  </si>
  <si>
    <t>ERICO INTERNATIONAL CORPORATION EC311P CLIPTEE GRIDPLASTIC</t>
  </si>
  <si>
    <t>EC311P</t>
  </si>
  <si>
    <t>AK10630179 COO:China</t>
  </si>
  <si>
    <t>https://www.cooper-electric.com/product/detail/400588/erico-inc-ec311p</t>
  </si>
  <si>
    <t>ERICO INTERNATIONAL CORPORATION CJ6 CABLE CLIPFLEXIBLE TO STUD</t>
  </si>
  <si>
    <t>CJ6</t>
  </si>
  <si>
    <t>AK10629877</t>
  </si>
  <si>
    <t>https://www.cooper-electric.com/product/detail/11847/erico-inc-cj6</t>
  </si>
  <si>
    <t>ERICO INTERNATIONAL CORPORATION 615880 GRND ROD 5/8INX8FT CU BOND 10MIL</t>
  </si>
  <si>
    <t>AK10631347</t>
  </si>
  <si>
    <t>https://www.cooper-electric.com/product/detail/160523/erico-inc-615880</t>
  </si>
  <si>
    <t>ERICO INTERNATIONAL CORPORATION 615800 GR RODPTDCU-BONDNOM 5/8INX10FT10MIL)</t>
  </si>
  <si>
    <t>AK10631333</t>
  </si>
  <si>
    <t>ERICO INTERNATIONAL CORPORATION 512HD HANGERBOXACOUSTICAL TEE24SPAN</t>
  </si>
  <si>
    <t>512HD</t>
  </si>
  <si>
    <t>AK10628424</t>
  </si>
  <si>
    <t>Caddy 512HD Heavy Duty T-Grid Box Hanger, Mounting Clip | Cooper Electric</t>
  </si>
  <si>
    <t>S4743455.001</t>
  </si>
  <si>
    <t>Erico Caddy CAT12 Cablecat 3/4 Inch Loop J-Hook For Up To (16) 4 Pair UTP Cat5E 2-Strand Fiber Optic Or (10) Cat6 Cable (50/Box)</t>
  </si>
  <si>
    <t>Erico, Inc</t>
  </si>
  <si>
    <t>CAT12</t>
  </si>
  <si>
    <t>AK10629467</t>
  </si>
  <si>
    <t>https://www.cooper-electric.com/product/detail/7176/erico-inc-cat12</t>
  </si>
  <si>
    <t>Erico Caddy 4Z34 Multi Functional Clip For Drop Wire &amp; 1/8 - 3/8 Inch Flanges, Fits 1/4 Rod Size, 3/8 rod size, #12 -#8 Wire, Attaches Boxes &amp; Conduit, Supports #10-24 &amp; 1/4-20 Threaded Bridle Rings</t>
  </si>
  <si>
    <t>4Z34</t>
  </si>
  <si>
    <t>AK10628305</t>
  </si>
  <si>
    <t>https://www.cooper-electric.com/product/detail/16203/erico-inc-4z34</t>
  </si>
  <si>
    <t>ERI FMBS1824 2786261 SUPPORT BOX FLOOR MOUN</t>
  </si>
  <si>
    <t>nvent</t>
  </si>
  <si>
    <t>FMBS1824</t>
  </si>
  <si>
    <t>AK10630251</t>
  </si>
  <si>
    <t>https://www.nvent.com/en-us/caddy/products/efsfmbs1824#Details</t>
  </si>
  <si>
    <t>ERI 812M 180936 1/2-3/4 COND CLIP</t>
  </si>
  <si>
    <t>812M</t>
  </si>
  <si>
    <t>AK10629187</t>
  </si>
  <si>
    <t>https://www.nvent.com/en-us/caddy/products/efs812m</t>
  </si>
  <si>
    <t>ERC SCH16B 1" EMT / 3/4" GRC
CLAMP(100/bx)</t>
  </si>
  <si>
    <t xml:space="preserve">Erico, Inc </t>
  </si>
  <si>
    <t>SCH16B</t>
  </si>
  <si>
    <t>https://www.cooper-electric.com/product/detail/8325/erico-inc-sch16b</t>
  </si>
  <si>
    <t>AK10630746</t>
  </si>
  <si>
    <t>ERC MPLS DRYWALL BRACKET</t>
  </si>
  <si>
    <t>MPLS</t>
  </si>
  <si>
    <t>AK10630462</t>
  </si>
  <si>
    <t>Caddy MPLS Low-voltage mounting plate with screws, 1 gang | Cooper Electric</t>
  </si>
  <si>
    <t>ERC K20 47522 CLIP CONDUIT</t>
  </si>
  <si>
    <t> Erico, Inc </t>
  </si>
  <si>
    <t>K20</t>
  </si>
  <si>
    <t>AK10630336</t>
  </si>
  <si>
    <t>https://www.cooper-electric.com/product/detail/22535/erico-inc-k20</t>
  </si>
  <si>
    <t>nVent Caddy</t>
  </si>
  <si>
    <t>ERC K16 1IN EMT CLIP</t>
  </si>
  <si>
    <t>AK10630335</t>
  </si>
  <si>
    <t>https://www.cooper-electric.com/product/detail/28939/erico-inc-k16</t>
  </si>
  <si>
    <t>ERC K12 47844 CLIP CONDUIT</t>
  </si>
  <si>
    <t>AK10630333</t>
  </si>
  <si>
    <t>Caddy K12 Cable/Conduit Clip, 1/2", 3/4" EMT, 1/2", 3/4" Rigid, 0.945" Max | Cooper Electric</t>
  </si>
  <si>
    <t>S004127254.001</t>
  </si>
  <si>
    <t>ERC GTC182Q 4/0 TO TOP OF 3/4 GROUND ROD HZNTL TEE MOLD</t>
  </si>
  <si>
    <t>GTC182Q</t>
  </si>
  <si>
    <t>AK10632017</t>
  </si>
  <si>
    <t>Erico GTC182Q Horizontal Through Cable to Vertical Ground Rod Tee Mold | Cooper Electric</t>
  </si>
  <si>
    <t>NVENT THERMAL</t>
  </si>
  <si>
    <t>ERC DR4SF48 DROP SMOOTH ROD W/ SHOT BRACKET</t>
  </si>
  <si>
    <t>DR4SF48</t>
  </si>
  <si>
    <t>AK10630163</t>
  </si>
  <si>
    <t>Caddy DR4SF48 Drop Smooth Rod with Shot-Fire Bracket, 48", 0.215" dia | Cooper Electric</t>
  </si>
  <si>
    <t>ERC CD2.5B 80245 CLAMP CONDUIT 1 1/4 EMT W/BOLT</t>
  </si>
  <si>
    <t>CD2.5B</t>
  </si>
  <si>
    <t>AK10629835</t>
  </si>
  <si>
    <t>Caddy CD2.5B Bolt Close Conduit/Pipe Clamp, Steel, 1-1/4" EMT, 0.281" Hole | Cooper Electric</t>
  </si>
  <si>
    <t>S058177371.001</t>
  </si>
  <si>
    <t>ERC CD1B 3/4 COND HGR W/BOLT</t>
  </si>
  <si>
    <t>CD1B</t>
  </si>
  <si>
    <t>Caddy CD1B Bolt Close Conduit/Pipe Clamp, Steel, 3/4" EMT, 3/4" Rigid/Pipe, 1/4" Hole | Cooper Electric</t>
  </si>
  <si>
    <t>ERC CD0B 48148 CLAMP CONDUIT 1/2 WITH BOLT</t>
  </si>
  <si>
    <t>CD0B</t>
  </si>
  <si>
    <t>AK10629815</t>
  </si>
  <si>
    <t>Caddy CD0B Bolt Close Conduit/Pipe Clamp, Steel, 1/2" EMT, 1/2" Rigid/Pipe, 0.281" Hole | Cooper Electric</t>
  </si>
  <si>
    <t>ERC 557855 ERIFLEX PDR7 2-METER LENGTH (SMALL SLOT) (WAS PDR72M52)</t>
  </si>
  <si>
    <t>AK10633456</t>
  </si>
  <si>
    <t>Eriflex 557855 DIN Rail, Perf. Symmetric Long Slot Profile, 1.38" x 0.3" x 6.6' x 0.04" | Cooper Electric</t>
  </si>
  <si>
    <t>ERC 16MB18 BOX TO CBL SUPPORT</t>
  </si>
  <si>
    <t>16MB18</t>
  </si>
  <si>
    <t>Caddy 16MB18 Box/Conduit Hanger w/ Rod/Wire Clip, Spring Steel, 3/4" &amp; 1" EMT, 1/4" Rod Size, #12 Wire Size | Cooper Electric</t>
  </si>
  <si>
    <t>AK10627843</t>
  </si>
  <si>
    <t>S004118526.003</t>
  </si>
  <si>
    <t>ERC 115 F20 ALLOY - CU-CU AND CU-ST ME</t>
  </si>
  <si>
    <t>nVent ERICO </t>
  </si>
  <si>
    <t>AK10631270</t>
  </si>
  <si>
    <t>nVent ERICO CADWELD 115 F20 Non-Explosive Welding Material, For Use With Grounding and Bonding, Aluminum/Copper Oxide | Mars Electric</t>
  </si>
  <si>
    <t xml:space="preserve">EPVC SCH40-6IN-20FT-PVC-COND 2243948 </t>
  </si>
  <si>
    <t>SCH40-6IN-20FT-PVC-COND</t>
  </si>
  <si>
    <t>AK10016824</t>
  </si>
  <si>
    <t>https://www.platt.com/p/0197756/6-pvc-conduit-20-length-schedule-40-gray-bell-end/670648235166/6px20</t>
  </si>
  <si>
    <t xml:space="preserve">EPVC FEM-ADPT-2-1/2IN-PVC 104922 </t>
  </si>
  <si>
    <t xml:space="preserve"> PVCFA212</t>
  </si>
  <si>
    <t>AK10031681</t>
  </si>
  <si>
    <t>https://southerntierelectricsupply.com/PVC-Conduit-Ftgs--Boxes/Scepter/PVCFA212/FA40-2-1-2IN-PVC-FEMALE-ADPT-SCEPTER</t>
  </si>
  <si>
    <t xml:space="preserve">EPVC ELB-PN-6IN-30DEG-STD-SCH40 172713 </t>
  </si>
  <si>
    <t> UA6ARB</t>
  </si>
  <si>
    <t>https://empower.abb.com/ecatalog/ec/EN_CA/p/UA6ARB</t>
  </si>
  <si>
    <t>ENGINEERED PRODUCTS</t>
  </si>
  <si>
    <t xml:space="preserve">EPVC ELB-PN-3/4IN-45DEG-STD-SCH40 104390 </t>
  </si>
  <si>
    <t>034P40 45D SCH40 ELB</t>
  </si>
  <si>
    <t>AK10054141</t>
  </si>
  <si>
    <t>https://www.capitalelectricsupply.com/product/detail/3199/pvc-fittings-034p40-45d-sch40-elb</t>
  </si>
  <si>
    <t xml:space="preserve">EPVC CPLG-6IN-5DEG-SCH40-PVC 3564644 </t>
  </si>
  <si>
    <t>EPVC</t>
  </si>
  <si>
    <t>CPLG-6IN-5DEG-SCH40-PVC</t>
  </si>
  <si>
    <t>CANTEX</t>
  </si>
  <si>
    <t>EPCO 20087 10" PIGTAIL W/SCR 12AWG QTY 50 = 1 PACK OF 50</t>
  </si>
  <si>
    <t>Morris Products</t>
  </si>
  <si>
    <t>AK10417942</t>
  </si>
  <si>
    <t>MOR 20087 Nylon Cable Ties 175LB 36 | Cooper Electric</t>
  </si>
  <si>
    <t>EPCO 20004 1=PKG OF 50 12G 8IN STR PIGTAIL SPADE GSH</t>
  </si>
  <si>
    <t>EPCO</t>
  </si>
  <si>
    <t>AK10417915</t>
  </si>
  <si>
    <t>S007841757.002</t>
  </si>
  <si>
    <t>ENL SU-5E-IOT MICRO SENSOR Nonstock item may not be returnable *Procured Item*</t>
  </si>
  <si>
    <t>Enlighted Lighting</t>
  </si>
  <si>
    <t>SU-5E-01</t>
  </si>
  <si>
    <t>https://www.toomanyamps.com/products/enlighted-su-5e-01-intelligent-lighting-control-micro-sensor-module-12-30vdc</t>
  </si>
  <si>
    <t>ENL CU-4E-FMH CONTROL UNIT Nonstock item may not be returnable *Procured Item*</t>
  </si>
  <si>
    <t>Cooper Lighting</t>
  </si>
  <si>
    <t> LWP-CU-4E-FMH</t>
  </si>
  <si>
    <t>https://www.graybar.com/fixture-mount-control-unit-10ma-1-10v-dimming-control-50-60-hz-polycarbonate-enclosure-6-3-l-x-0-98-h-x-1-18-w-in-/p/26354984?msockid=0fe5ae43b1956643331bbbe7b093678c</t>
  </si>
  <si>
    <t>ENL CBL-5E-CU4-7F Nonstock item may not be returnable *Procured Item*</t>
  </si>
  <si>
    <t>CBL5ECU47F</t>
  </si>
  <si>
    <t>https://www.platt.com/p/1837428/enlighted-cbl-5e-cu4-7f/enlcbl5ecu47f</t>
  </si>
  <si>
    <t>ENGINEERED PRODUCTS CO EPD5 5-1LB STD DUCT SEAL</t>
  </si>
  <si>
    <t>EPD5</t>
  </si>
  <si>
    <t>AK10418005</t>
  </si>
  <si>
    <t>https://www.graybar.com/duct-seal/p/88320008?pcode=88320008</t>
  </si>
  <si>
    <t>ENCORE WIRE CORPORATION 2C16FS-FPL-P-R-GCC E3612S.41.03</t>
  </si>
  <si>
    <t>General Wire</t>
  </si>
  <si>
    <t>2C16FS-FPL-R-R-GCC</t>
  </si>
  <si>
    <t>ENCORE WIRE</t>
  </si>
  <si>
    <t>https://www.neobits.com/general_cable_prysmian_2c16fs_fpl_r_r_gcc_e2522s_p20451771.html</t>
  </si>
  <si>
    <t>ENCORE WIRE CORPORATION 2C16-FPL-P-R-GCC E3512S.41.03
P/N: AK10756084</t>
  </si>
  <si>
    <t>2C16-FPL-P-R-GCC</t>
  </si>
  <si>
    <t>AK10756084</t>
  </si>
  <si>
    <t>PRYSMIAN</t>
  </si>
  <si>
    <t>https://www.graybar.com/e3512s-41-03-carol174-unshielded-flp-cable-red-16-awg-2-bare-copper-conductors-1000-ft-reel/p/97126149?msockid=0fe5ae43b1956643331bbbe7b093678c</t>
  </si>
  <si>
    <t>2C16FPLPRGCC</t>
  </si>
  <si>
    <t xml:space="preserve">ENCORE WIRE CORPORATION 2/4 -19STR #6 GG THHN TRAY CABLE BN/OE/ </t>
  </si>
  <si>
    <t>Encore Wire</t>
  </si>
  <si>
    <t>EMT 200E 2IN EMT CONDUIT 10FT</t>
  </si>
  <si>
    <t>200E</t>
  </si>
  <si>
    <t>AK10431943</t>
  </si>
  <si>
    <t>2" x 10' Steel EMT Conduit | Cooper Electric</t>
  </si>
  <si>
    <t>EMT 200 49053 2X10FT-EMT</t>
  </si>
  <si>
    <t>https://www.rexelusa.com/p/49053/2-emt-conduit-steel-10-length/091111020063/200</t>
  </si>
  <si>
    <t>EMT 125 49034 1-1/4X10FT-EMT</t>
  </si>
  <si>
    <t>AK10431543</t>
  </si>
  <si>
    <t>https://www.rexelusa.com/p/43481/1-1-4-pvc-conduit-10-length-schedule-40-gray-bell-end/670648234817/125</t>
  </si>
  <si>
    <t>EMT 100 EMT CONDUIT 1"</t>
  </si>
  <si>
    <t>McGILL</t>
  </si>
  <si>
    <t>EMT-100-MGB</t>
  </si>
  <si>
    <t>https://shop.zenithunited.com/products/mcgill-emt-conduit-1-model-emt-100-mgb</t>
  </si>
  <si>
    <t>EMT 100 49230 1X10FT-EMT</t>
  </si>
  <si>
    <t>EMT</t>
  </si>
  <si>
    <t>AK10431715</t>
  </si>
  <si>
    <t>https://www.rexelusa.com/s/search?q=100</t>
  </si>
  <si>
    <t>EMT 100 1 IN EMT CONDUIT (GSI)</t>
  </si>
  <si>
    <t xml:space="preserve">EMT 1/2" X 10' </t>
  </si>
  <si>
    <t>https://www.rexelusa.com/p/49230/1-emt-conduit-steel-10-length/091111020032/100</t>
  </si>
  <si>
    <t>EMT 075 EMT CONDUIT 3/4"</t>
  </si>
  <si>
    <t>https://www.rexelusa.com/p/49014/3-4-emt-conduit-steel-10-length/091111020025/075</t>
  </si>
  <si>
    <t>EMT 075 49014
49014 3/4X10FT-EMT</t>
  </si>
  <si>
    <t>EMT 075 49014 3/4X10FT-EMT</t>
  </si>
  <si>
    <t>EMT 050 49250 1/2X10FT-EMT</t>
  </si>
  <si>
    <t>AK10431628</t>
  </si>
  <si>
    <t>https://www.rexelusa.com/p/49250/1-2-emt-conduit-steel-10-length/091111020018/050</t>
  </si>
  <si>
    <t>EMT 034E-RED 3/4IN RED EMT CONDUIT</t>
  </si>
  <si>
    <t> EMT Conduit</t>
  </si>
  <si>
    <t>034E-RED</t>
  </si>
  <si>
    <t>3/4" x 10' Steel EMT Conduit - RED (Fire-Alarm) | Cooper Electric</t>
  </si>
  <si>
    <t>EMT 034E 3/4IN EMT CONDUIT 10FT</t>
  </si>
  <si>
    <t xml:space="preserve">EMT Conduit </t>
  </si>
  <si>
    <t>034E</t>
  </si>
  <si>
    <t>3/4" x 10' Steel EMT Conduit | Cooper Electric</t>
  </si>
  <si>
    <t>https://www.cooper-electric.com/product/detail/995/emt-conduit-034e</t>
  </si>
  <si>
    <t>EMT 012E 1/2IN EMT CONDUIT 10FT</t>
  </si>
  <si>
    <t>EMT Conduit</t>
  </si>
  <si>
    <t>012E</t>
  </si>
  <si>
    <t>1/2" x 10' Steel EMT Conduit | Cooper Electric</t>
  </si>
  <si>
    <t>S4743077.001</t>
  </si>
  <si>
    <t>Empire E250IM 12 Inch True Blue Level Professional Combination Square Inch/ Metric Etched Markings w/ Blade Lock</t>
  </si>
  <si>
    <t>MilwaukeeMfg</t>
  </si>
  <si>
    <t>E250IM</t>
  </si>
  <si>
    <t>https://supplyonline.com/milwaukee-tool-e250im-831498.html</t>
  </si>
  <si>
    <t>EML 212E90 2-1/2IN 90D EMT ELB 2-1/2 IN 90DEG EMT ELBOW</t>
  </si>
  <si>
    <t>EMT25090</t>
  </si>
  <si>
    <t>AK10431820</t>
  </si>
  <si>
    <t>https://www.rexelusa.com/p/40535/2-1-2-emt-90-elbow/786692020273/emt25090</t>
  </si>
  <si>
    <t>EML 200E90 2IN 90D EMT ELB 2 IN 90DEG EMT ELBOW</t>
  </si>
  <si>
    <t>EMT20090</t>
  </si>
  <si>
    <t>AK10431960</t>
  </si>
  <si>
    <t>https://www.rexelusa.com/p/40556/2-emt-90-elbow/786692020266/emt20090</t>
  </si>
  <si>
    <t>EML 200E45 2IN 45D EMT ELB 2 IN 45DEG EMT ELBOW</t>
  </si>
  <si>
    <t>EMT20045</t>
  </si>
  <si>
    <t>AK10431957</t>
  </si>
  <si>
    <t>https://www.rexelusa.com/p/40679/2-emt-45-elbow/786692020365/emt20045</t>
  </si>
  <si>
    <t>FUEL DELIVERY SURCHARGE</t>
  </si>
  <si>
    <t>EML 200E30 2IN 30D EMT ELB 2 IN 30DEG EMT ELBOW</t>
  </si>
  <si>
    <t>EMT20030</t>
  </si>
  <si>
    <t>AK10431955</t>
  </si>
  <si>
    <t>https://www.rexelusa.com/p/34974/2-emt-30-elbow/786692020563/emt20030</t>
  </si>
  <si>
    <t>7710-1327199</t>
  </si>
  <si>
    <t>ELITE 4OECLEDMLCCT 4' STRIP 3L/4L/5L &amp; CCT</t>
  </si>
  <si>
    <t>Elite Lighting</t>
  </si>
  <si>
    <t>4-OEC-LED-4-OEC-LED-3000L/4000L/5000L-DIM10-M VOLT-35K/40K/50K-85-MS</t>
  </si>
  <si>
    <t>ELITE LIGHTING</t>
  </si>
  <si>
    <t>https://www.rexelusa.com/p/1761511/elite-lighting/led-strip-4-multiple-lumen-and-cct-motion-sensor/4-oec-led-4-oec-led-3000l-4000l-5000l-dim10-m-volt-35k-40k-50k-85-ms</t>
  </si>
  <si>
    <t>4-OEC-LED-4-OEC-LED-3000L/4000L/5000L-DIM10-M VOLT</t>
  </si>
  <si>
    <t>ELECTROTAPE 900306 TAPE DISPENSER 3" CARTON #306</t>
  </si>
  <si>
    <t>rl</t>
  </si>
  <si>
    <t>ELECTRO TAPE SPECIALITIES</t>
  </si>
  <si>
    <t>https://usa.databasesets.com/unspsc/class/72151500#:~:text=This%20is%20Class%20Code%2072151500%20in%20UNSPSC%20Codes,,Electrical%20system%20services,%20more%20detail%20is%20as%20below.</t>
  </si>
  <si>
    <t>ELECTROTAPE 25548 2 X 60YDS BLUE CLEAN REMOVAL MASKING TAPE - 108 - 25548BC (24/CTN)</t>
  </si>
  <si>
    <t>Cully / Minerallac </t>
  </si>
  <si>
    <t>CUL 25548 1/4-20 x 3 STOVE BOLT ZP | Cooper Electric</t>
  </si>
  <si>
    <t>ELE CTHDBK-15 BLK CAB TIES 50P</t>
  </si>
  <si>
    <t>ELE CTBK-8 BLK CBL TIES 100PAK</t>
  </si>
  <si>
    <t>EGS HL-750 48989
48989 NEER 3/4 D/C 90D CORNER ELL</t>
  </si>
  <si>
    <t>Appleton Electric</t>
  </si>
  <si>
    <t>HL-750</t>
  </si>
  <si>
    <t>Appleton HL-750 3/4" Pulling Elbow, Zinc Die-Cast | Cooper Electric</t>
  </si>
  <si>
    <t>HL750</t>
  </si>
  <si>
    <t>S142067076.001</t>
  </si>
  <si>
    <t>EGS CNI-400 291443 NEER 1-1/4 INS COND NIPP</t>
  </si>
  <si>
    <t> Appleton Electric </t>
  </si>
  <si>
    <t>CNI-400</t>
  </si>
  <si>
    <t>Appleton CNI-400 1-1/4" BUSHED COND NI | Cooper Electric</t>
  </si>
  <si>
    <t>CNI400</t>
  </si>
  <si>
    <t>EGS 7075GSR 828743 3/4 IN RT EMT CONN</t>
  </si>
  <si>
    <t>Appleton Electric </t>
  </si>
  <si>
    <t>7075GSR</t>
  </si>
  <si>
    <t>Appleton 7075GSR 3/4" RT EMT CONN | Cooper Electric</t>
  </si>
  <si>
    <t>EGS 6075GSR 828741 3/4 IN RT EMT CPLG</t>
  </si>
  <si>
    <t>6075GSR</t>
  </si>
  <si>
    <t>Appleton 6075GSR 3/4" EMT Compression Coupling, Raintight, Commercial/Industrial Grade, Zinc Electroplated | Cooper Electric</t>
  </si>
  <si>
    <t>EGS 4QS-975T 60946 3/4 90 DEG MALLEABLE IRON LT CONN</t>
  </si>
  <si>
    <t>4QS-975T</t>
  </si>
  <si>
    <t>Appleton 4QS-975T 3/4" Zinc Plated Steel 90 Degrees Liquidtight Connector | Cooper Electric</t>
  </si>
  <si>
    <t>4QS975T</t>
  </si>
  <si>
    <t>EGS 4QS-75 61370 3/4 STEEL LT CONN</t>
  </si>
  <si>
    <t>4QS-75</t>
  </si>
  <si>
    <t>Appleton 4QS-75 3/4" Zinc Plated Steel Straight Liquidtight Connector | Cooper Electric</t>
  </si>
  <si>
    <t>4QS75</t>
  </si>
  <si>
    <t>EGB34015_SCHNEIDER ELECTRIC USA INC EGB34015 MINIATURE CIRCUIT BREAKER 480Y/277V 15A</t>
  </si>
  <si>
    <t>EGB34015</t>
  </si>
  <si>
    <t>80616420_14</t>
  </si>
  <si>
    <t>https://www.rexelusa.com/p/112752/square-d/miniature-circuit-breaker-480y-277v-15a/78590131113/egb34015</t>
  </si>
  <si>
    <t>FREIGHT RENTAL FLEET INBOUND FREGIHT CHARGE
[FR
DELIVERY CHARGE
PICKUP CHARGE</t>
  </si>
  <si>
    <t>ECHO 37WS-PACK(100)S 349008 ECHO 3/8 SPLIT LOCK WASHER ZINC PLATED</t>
  </si>
  <si>
    <t>Dottie</t>
  </si>
  <si>
    <t>LW38</t>
  </si>
  <si>
    <t>https://www.rexelusa.com/p/266643/dottie/lock-washer-3-8-steel/781002310402/lw38</t>
  </si>
  <si>
    <t>ECHO 3720WF-PACK(100)L ECHO 3/8X1-1/4 FENDER WASHER ZINC PLATED</t>
  </si>
  <si>
    <t>R38114FW</t>
  </si>
  <si>
    <t>https://www.rexelusa.com/p/46934/bizline/fender-washer-3-8-x-1-1-4-steel-100-pk/705591195424/r38114fw</t>
  </si>
  <si>
    <t>Dyed Diesel Ultra Low Sulfur #2. 15 PPM, DYED, Cetane Express with CFI</t>
  </si>
  <si>
    <t>https://usa.databasesets.com/unspsc/commodity/15101513</t>
  </si>
  <si>
    <t>DYED DIESEL</t>
  </si>
  <si>
    <t>DW8725_ DW8725 6IN X .045IN X 7/8IN STEEL CUTOFF WHEEL TYPE 1 HP</t>
  </si>
  <si>
    <t>DW8725</t>
  </si>
  <si>
    <t>80732624_2</t>
  </si>
  <si>
    <t>https://www.rexelusa.com/p/1144271/dewalt/high-performance-cutting-wheel-4/028877382685/dw8725</t>
  </si>
  <si>
    <t>DEWALT</t>
  </si>
  <si>
    <t>DURACELL_DURACELL  PROCELL AAA BATTERY PC2400TC24</t>
  </si>
  <si>
    <t>Duracell Industrial Operations, Inc.</t>
  </si>
  <si>
    <t>3046-PC2400-ND</t>
  </si>
  <si>
    <t>80732229_1</t>
  </si>
  <si>
    <t>DURACELL</t>
  </si>
  <si>
    <t>https://www.digikey.com/en/products/detail/duracell-industrial-operations-inc/PC2400/16344166?msockid=0fe5ae43b1956643331bbbe7b093678c</t>
  </si>
  <si>
    <t>PC2400TC24</t>
  </si>
  <si>
    <t>DUP 07610 POLISHING COMPOUND</t>
  </si>
  <si>
    <t>Lightolier/Genlyte</t>
  </si>
  <si>
    <t>LOL 7610 MINISWIVEL WALL WASHER 250W WHT | Cooper Electric</t>
  </si>
  <si>
    <t>DRIPDIAPER- FITS WHEELBASE UP</t>
  </si>
  <si>
    <t>https://usa.databasesets.com/unspsc/commodity/53102305</t>
  </si>
  <si>
    <t>DOTTIE WDK-8 #8 WALL DRILLER KIT</t>
  </si>
  <si>
    <t>LH Dottie Co </t>
  </si>
  <si>
    <t>WDK-8</t>
  </si>
  <si>
    <t>AK10589640</t>
  </si>
  <si>
    <t>Dottie WDK-8 Wall Driller Kit - Phillips/Slotted Screws - Zinc Anchors (50/Box) | Cooper Electric</t>
  </si>
  <si>
    <t>DOTTIE SSC38B RODHNG ANCH F/CNCRTE</t>
  </si>
  <si>
    <t>LH Dottie Co</t>
  </si>
  <si>
    <t>SSC38B</t>
  </si>
  <si>
    <t>DOTTIE SSC38B 3/8" Concrete Drillin | Cooper Electric</t>
  </si>
  <si>
    <t>AK10589204</t>
  </si>
  <si>
    <t>DOTTIE LW38 LOCK WASHER</t>
  </si>
  <si>
    <t>AK10588100</t>
  </si>
  <si>
    <t>Dottie LW38 3/8" Steel Lock Washer (100/Box) | Cooper Electric</t>
  </si>
  <si>
    <t>DOTTIE HN38 STEEL HEX NUT</t>
  </si>
  <si>
    <t>HN38</t>
  </si>
  <si>
    <t>AK10587593</t>
  </si>
  <si>
    <t>Dottie HN38 3/8-16 Zinc Plated Steel Hex Nut | Cooper Electric</t>
  </si>
  <si>
    <t>DOTTIE FENW38112 FENDER WASHER</t>
  </si>
  <si>
    <t>FENW38112</t>
  </si>
  <si>
    <t>LH Dottie FENW38112 3/8 x 1-1/2 Inch Zinc Plated Steel Fender Washer | Cooper Electric</t>
  </si>
  <si>
    <t>AK10587333</t>
  </si>
  <si>
    <t>DOTIMB38112_ DOTIMB38112 3/8-16X1-1/2 HH CAP SCREW
3/8-16X1-1/2 HH CAP SCREW</t>
  </si>
  <si>
    <t>?</t>
  </si>
  <si>
    <t>MB38112</t>
  </si>
  <si>
    <t>AK10588193</t>
  </si>
  <si>
    <t>https://lhdottie.com/38-16-hex-head-tap-bolts/mb38112</t>
  </si>
  <si>
    <t>DOT MTW50 1/2 1H EMT STRAP (100/1000)</t>
  </si>
  <si>
    <t>MTW50</t>
  </si>
  <si>
    <t>DOTTIE MTW50 1/2" One Hole Strap EM | Cooper Electric</t>
  </si>
  <si>
    <t>S142067234.001</t>
  </si>
  <si>
    <t>DOT GP1250 524257 *12-1/2IN GROUND PIGTAILS 12GA. WITH HEX COMBO GS</t>
  </si>
  <si>
    <t>GP1250</t>
  </si>
  <si>
    <t>AK10587543</t>
  </si>
  <si>
    <t>Dottie GP1250 12-1/2" 12ga. Solid Copper Grounding Pigtail w/ Ground Screw (50/Bag) | Cooper Electric</t>
  </si>
  <si>
    <t>DOT CF2 525075 *3/4IN COMBO COUPLING - STEEL</t>
  </si>
  <si>
    <t>CF2</t>
  </si>
  <si>
    <t>AK10586895</t>
  </si>
  <si>
    <t>https://lhdottie.com/steel-combo-couplings/cf2</t>
  </si>
  <si>
    <t>DOT CF1 525070 *1/2IN COMBO COUPLING - STEEL</t>
  </si>
  <si>
    <t>CF1</t>
  </si>
  <si>
    <t>AK10586894</t>
  </si>
  <si>
    <t>https://lhdottie.com/steel-combo-couplings/cf1</t>
  </si>
  <si>
    <t>DH24120FPC
Honeywell Fire Systems DR HLDR, SEMI-FLUSH,
End Cust PO: 80728352 Duty Tariff Code: 8505907501 Country of Origin: United States</t>
  </si>
  <si>
    <t>Honeywell Fire System</t>
  </si>
  <si>
    <t>DH24120FPC</t>
  </si>
  <si>
    <t>https://buildings.honeywell.com/us/en/products/by-category/fire-life-safety/control-panels/accessories-and-parts/housings-and-hardware/dh24120-series-door-holder-extension</t>
  </si>
  <si>
    <t>S5995584.001</t>
  </si>
  <si>
    <t>DEWALT N460582 REPLACEMENT BLADE FOR DCE151B CABLE STRIPPER - Above not returnable w/o RGA -</t>
  </si>
  <si>
    <t>N460582</t>
  </si>
  <si>
    <t>https://www.partselect.com/PS12529468-DeWALT-N460582-BLADE.htm?msockid=0fe5ae43b1956643331bbbe7b093678c</t>
  </si>
  <si>
    <t>DCE151B</t>
  </si>
  <si>
    <t>S4678876.003</t>
  </si>
  <si>
    <t>DEWALT DWA3PH2IRB 3-1/2" PHILLIPS #2 IMPACT READY BIT TIP [50/PK] [PRICED BY EACH] Pn: 132421</t>
  </si>
  <si>
    <t>DeWalt Tools </t>
  </si>
  <si>
    <t>DWA3PH2IRB</t>
  </si>
  <si>
    <t>DWLT DWA3PH2IRB 3-1/2IN PHILLIPS #2 | Cooper Electric</t>
  </si>
  <si>
    <t>INV-2677897</t>
  </si>
  <si>
    <t>Dewalt DW3986C 1028629 Dewalt 32-7/8" 14/18TPI 3Pk Compact Bandsaw Blade</t>
  </si>
  <si>
    <t> DeWalt Tools</t>
  </si>
  <si>
    <t>DW3986C</t>
  </si>
  <si>
    <t>BLACK &amp; DECKER</t>
  </si>
  <si>
    <t>DeWalt DW3986C 14/18 TPI Portable Band Saw Blade (.020" 3 pack) | Cooper Electric</t>
  </si>
  <si>
    <t>DeWalt DW3983C 3Pk 18 TPI Bi-Metal Compact 32-7/8" Band Saw Blades, 1/2 Inch Wide (3 Pack) .02 Thick for Metal Cutting</t>
  </si>
  <si>
    <t>DeWalt Tools</t>
  </si>
  <si>
    <t>DW3983C</t>
  </si>
  <si>
    <t>AK10961704</t>
  </si>
  <si>
    <t>DeWalt DW3983C 18 TPI Portable Band Saw Blade (.020" 3 pack) | Cooper Electric</t>
  </si>
  <si>
    <t>DEWALT DW2223B BULK MAGNETIC 3/8" X 2-9/16" NUT DRIVER HEX SOCKET NUTRUNNER [50/BX] Pn: 56440</t>
  </si>
  <si>
    <t>DW2223B</t>
  </si>
  <si>
    <t>DeWalt DW2223B 3/8" x 1-7/8" Magnetic Nut Driver | Cooper Electric</t>
  </si>
  <si>
    <t>DeWalt</t>
  </si>
  <si>
    <t>DEWALT DW2223B 56440 BULK MAGNETIC 3/8" X 2-9/16" NUT DRIVER HEX SOCKET NUTRUNNER [50/BX]</t>
  </si>
  <si>
    <t> DeWalt Tools </t>
  </si>
  <si>
    <t>https://www.cooper-electric.com/product/detail/166107/dewalt-tools-dw2223b</t>
  </si>
  <si>
    <t>Freight - Line Item</t>
  </si>
  <si>
    <t>DEWALT DW2222B BULK MAGNETIC 5/16" X 2-9/16" NUT DRIVER HEX SOCKET NUTRUNNER [50/BX]</t>
  </si>
  <si>
    <t>DW2222B</t>
  </si>
  <si>
    <t>DeWalt DW2222B Nut Driver | Cooper Electric</t>
  </si>
  <si>
    <t>DEWALT DW2221B BULK MAGNETIC 1/4" X 2-9/16" NUT DRIVER HEX SOCKET NUTRUNNER [50/BX] [REPLACE DW2221IRG] Pn: 56441</t>
  </si>
  <si>
    <t>DW2221B</t>
  </si>
  <si>
    <t>DeWalt DW2221B 1/4" x 2-9/16" Magnetic Nut Driver | Cooper Electric</t>
  </si>
  <si>
    <t>DEWALT DW2045B 56438 BULK BIT TIP HOLDER 1/4" X 3" MAGNETIC WITH INTERNAL C RING CLIP [50/PK] [SOLD &amp; PRICED PER EACH]</t>
  </si>
  <si>
    <t>DW2045B</t>
  </si>
  <si>
    <t>DeWalt DW2045B 2" Magnetic Bit Tip Holder | Cooper Electric</t>
  </si>
  <si>
    <t>INV-2676779</t>
  </si>
  <si>
    <t>Dewalt DW083CG 1028274 Dewalt Green Three Dot Laser</t>
  </si>
  <si>
    <t>DW083CG</t>
  </si>
  <si>
    <t>DIT DW083CG Green Beam 3 Spot Laser | Cooper Electric</t>
  </si>
  <si>
    <t>DEWALT DFM12720 BLUE HWH 1/4" X 1-1/4" ULTRACON+ HEX WASHER HEAD MASONRY CONCRETE SCREW BY POWERS [100/BX] [500/CS] (USES 3/16" PILOT DRILL BIT SIZE) [OLD POWERS # 2720SD] Pn: 9106</t>
  </si>
  <si>
    <t> Powers Fasteners </t>
  </si>
  <si>
    <t>DFM12720</t>
  </si>
  <si>
    <t>SBD DFM12720 ULTRACON+ HWH 1/4 X 1-1/4 BLUE HEX WASHER | Cooper Electric</t>
  </si>
  <si>
    <t>DEWALT DFM12715 BLUE HWH 1/4" X 1" ULTRACON+ HEX WASHER HEAD MASONRY CONCRETE SCREW BY POWERS [100/BX] [500/CS] (USES 3/16" PILOT DRILL BIT SIZE) Pn: 9000</t>
  </si>
  <si>
    <t>DFM12715</t>
  </si>
  <si>
    <t>SBD DFM12715 UltraCon®+ HWH 1/4 X 1 | Cooper Electric</t>
  </si>
  <si>
    <t>INV-2676447</t>
  </si>
  <si>
    <t>Dewalt DCV5801H 1027478 Dewalt 2Gal 20/18V Ac/Dc Wet Dry Vacuum Replacement Filter</t>
  </si>
  <si>
    <t>DCV5801H</t>
  </si>
  <si>
    <t>DEWALT DCV5801H Wet and Dry Vacuum Filter | Cooper Electric</t>
  </si>
  <si>
    <t>S4685935.001</t>
  </si>
  <si>
    <t>DEWALT DCS356D1 20V MAX XR CORDLESS BRUSHLESS 3-SP VARIABLE SPEED OSCILLATING KIT MULTI-TOOL WITH QUICK CHANGE WITH ACCESSORIES; ONE 2.0Ah BATTERY; CHARGER; BLADES &amp; CARRYING BAG Pn: 338916</t>
  </si>
  <si>
    <t>DCS356D1</t>
  </si>
  <si>
    <t>DWLT DCS356D1 20V MAX XR BRUSHLESS | Cooper Electric</t>
  </si>
  <si>
    <t>DEWALT DCE530B 20V MAX 1550 WATT HEAT GUN LCD DISPLAY "BARE" TOOL WITH 2 NOZZLES Pn: 338906</t>
  </si>
  <si>
    <t>DCE530B</t>
  </si>
  <si>
    <t>DWLT DCE530B 20V MAX HEAT GUN BARE | Cooper Electric</t>
  </si>
  <si>
    <t>INV-2676956</t>
  </si>
  <si>
    <t>Dewalt DCE530B 1027042 Dewalt 20V Max Cordless Heat Gun Bare Tool</t>
  </si>
  <si>
    <t>DEWALT DCB205-2 20V MAX XR 5.0Ah LITHIUM-ION PREMIUM CELL BATTERIES [2PK] Pn: 126082</t>
  </si>
  <si>
    <t>DCB205-2</t>
  </si>
  <si>
    <t>DeWalt DCB205-2 20V MAX XR® 5Ah Battery 2-Pack | Cooper Electric</t>
  </si>
  <si>
    <t>Dewalt D26950 1026541 Dewalt Vari-Temp H/D Heat Gun</t>
  </si>
  <si>
    <t>D26950</t>
  </si>
  <si>
    <t>DeWalt D26950 Heavy Duty Heat Gun | Cooper Electric</t>
  </si>
  <si>
    <t>S4686355.001</t>
  </si>
  <si>
    <t>DEWALT 7615SD6-PWR 1160 SST POWERSTUD+ SD6 3/8" X 3-3/4" WEDGE EXPANSION ANCHOR TYPE 316 STAINLESS STEEL [50/BX] [300/CS]</t>
  </si>
  <si>
    <t>7615SD6-PWR</t>
  </si>
  <si>
    <t>SBD 7615SD6-PWR POWERSTUD 316SS 3/8 | Cooper Electric</t>
  </si>
  <si>
    <t>7615SD6PWR</t>
  </si>
  <si>
    <t>DEWALT 50630-PWR RED 27 CALIBER SAFETY STRIP LOAD [100/BX] [1000/CS] Pn: 7945</t>
  </si>
  <si>
    <t>50630-PWR</t>
  </si>
  <si>
    <t>SBD 50630-PWR LOAD .27 SAFETY STRIP | Cooper Electric</t>
  </si>
  <si>
    <t>DEWALT 50626-PWR YELLOW 27 CALIBER SAFETY STRIP LOAD [100/BX] [1000/CS] Pn: 7914</t>
  </si>
  <si>
    <t>50626-PWR</t>
  </si>
  <si>
    <t>SBD 50626-PWR LOAD .27 SAFETY STRIP | Cooper Electric</t>
  </si>
  <si>
    <t>DEWALT 286301-00 SET SCREW - Above not returnable w/o RGA -</t>
  </si>
  <si>
    <t>286301-00</t>
  </si>
  <si>
    <t>DEW 286301-00 SCREW,SET | Cooper Electric</t>
  </si>
  <si>
    <t>FRT</t>
  </si>
  <si>
    <t>DEWALT 20V MAX IMPACT DRIVER 2 BATT KIT</t>
  </si>
  <si>
    <t>https://usa.databasesets.com/unspsc/class/27112700#:~:text=This%20is%20Class%20Code%2027112700%20in%20UNSPSC%20Codes,,is%20Power%20tools,%20more%20detail%20is%20as%20below.</t>
  </si>
  <si>
    <t>DEW PFM2211200 C 1-5/8 3/8 ROD HANGER CONCRETE</t>
  </si>
  <si>
    <t>PFM2211200</t>
  </si>
  <si>
    <t>AK10964561</t>
  </si>
  <si>
    <t>SBD PFM2211200 1/4 x 1-5/8IN - 3/8I | Cooper Electric</t>
  </si>
  <si>
    <t>FREIGHT CHARGE</t>
  </si>
  <si>
    <t>S5395304.001</t>
  </si>
  <si>
    <t>DEW DW0822LG-K 12V MAX GRN 2 SPOT &amp; CROSSLINE GRN LINE LASER</t>
  </si>
  <si>
    <t>DW0822LG-K</t>
  </si>
  <si>
    <t>https://www.partselect.com/Models/DW0822LG-K/#Parts</t>
  </si>
  <si>
    <t>DW0822LG</t>
  </si>
  <si>
    <t>S5397170.001</t>
  </si>
  <si>
    <t>DEW DFM12720 1/4 X 1-1/4 HWH CONCR SCREW ANCH BLUE STALGARD 100/BX ULTRACON+</t>
  </si>
  <si>
    <t>S5395732.001</t>
  </si>
  <si>
    <t>DEW 7413SD1-PWR 3/8 X 3 WEDGE ANCH ZN PWRSTUD+SD1 50/BX</t>
  </si>
  <si>
    <t>7413SD1-PWR</t>
  </si>
  <si>
    <t>Powers Industries 7413SD1 3/8 x 3 Inch Wedge Anchor | Cooper Electric</t>
  </si>
  <si>
    <t>7413SD1PWR</t>
  </si>
  <si>
    <t>Deer Park 24/CASE - 1/2 LITER Natural Spring Water 78/skid ** SOLD IN CASES ONLY **</t>
  </si>
  <si>
    <t>Deer</t>
  </si>
  <si>
    <t>Park</t>
  </si>
  <si>
    <t>AK10988940</t>
  </si>
  <si>
    <t>DEER PARK WATER</t>
  </si>
  <si>
    <t>https://shop.dominionelectric.com/buy/product/deer-park/441933</t>
  </si>
  <si>
    <t>Deer Park | Dominion Electric</t>
  </si>
  <si>
    <t>Dap 18656 White Acrylic Latex Caulk Plus Silicone, 10.1 Ounce Cartridge (30 Minute Application Time) Interior/ Exterior, Windows, Door Siding, Trim, Corner Joints, Baseboards, Molding, Wood, Plaster, Drywall &amp; Masonry, Meets ASTM Spec C834</t>
  </si>
  <si>
    <t>Square-D / Schneider </t>
  </si>
  <si>
    <t>DAP</t>
  </si>
  <si>
    <t>SQD 18656 4 POLE 63A C CURVE BREAKER | Cooper Electric</t>
  </si>
  <si>
    <t xml:space="preserve">D&amp;F LIQUIDATORS INC SC-507511B </t>
  </si>
  <si>
    <t>SC-507511B</t>
  </si>
  <si>
    <t>Garvin SC-507511B 4-11/16" Square Swivel Fixture Hanger, for 1/2" or 3/4" Pipe | Cooper Electric</t>
  </si>
  <si>
    <t>CYBER POWER SYSTEMS USA INC CPS1220RM CPS-1220RM PDU 20A RM 1U6-OUT</t>
  </si>
  <si>
    <t>CYBER POWER SYSTEMS USA INC</t>
  </si>
  <si>
    <t>CPS1220RM</t>
  </si>
  <si>
    <t>https://www.cyberpowersystems.com/product/pdu/basic/cps1220rm/#/</t>
  </si>
  <si>
    <t>CWC 058105 2 X 110 CLEAR SEALING / PACKING TAPE 2mil (36/CTN) (SOLD PER ROLL)</t>
  </si>
  <si>
    <t>CWC</t>
  </si>
  <si>
    <t>058105</t>
  </si>
  <si>
    <t>https://www.cwcglobal.com/carton-sealing-tape-2-mil-2in-x-110-yds-clear-cwc-058105</t>
  </si>
  <si>
    <t>CUTH#PXG900_ CUTH#PXG900 GATEWAY</t>
  </si>
  <si>
    <t xml:space="preserve">Eaton </t>
  </si>
  <si>
    <t xml:space="preserve">PXG900 </t>
  </si>
  <si>
    <t>PXG900</t>
  </si>
  <si>
    <t>https://us.rs-online.com/product/eaton-cutler-hammer/pxg900/71831678/?msockid=0fe5ae43b1956643331bbbe7b093678c</t>
  </si>
  <si>
    <t>CUTH#HFD1035L_ CUTH#HFD1035L 1 POLE 35 AMP</t>
  </si>
  <si>
    <t>HFD1035</t>
  </si>
  <si>
    <t>HFD1035L</t>
  </si>
  <si>
    <t>https://www.eaton.com/us/en-us/skuPage.HFD1035.html</t>
  </si>
  <si>
    <t>CUTH#HFD1030_ CUTH#HFD1030 BREAKER</t>
  </si>
  <si>
    <t>HFD1030</t>
  </si>
  <si>
    <t>https://www.eaton.com/us/en-us/skuPage.HFD1030.html</t>
  </si>
  <si>
    <t>CUTH#HFD1025L_ CUTH#HFD1025L 1 POLE 25 AMP</t>
  </si>
  <si>
    <t>HFD1025L</t>
  </si>
  <si>
    <t>https://www.eaton.com/us/en-us/skuPage.HFD1025L.html</t>
  </si>
  <si>
    <t>CULLY CPRS25J Receptacle Shim (200/Jar, 25 strips of 8)</t>
  </si>
  <si>
    <t>Cully / Minerallac</t>
  </si>
  <si>
    <t>CPRS25J</t>
  </si>
  <si>
    <t>AK10612948</t>
  </si>
  <si>
    <t>Cully CPRS25J Receptacle Shim (200/Jar) | Cooper Electric</t>
  </si>
  <si>
    <t>Cully 79626J #6 X 1-5/8 Inch Black Fine Thread Phillips Drywall Screws (#2 Bit Size) 6X1-5/8 Bugle Head Dws (100/Jar)</t>
  </si>
  <si>
    <t xml:space="preserve">79626J </t>
  </si>
  <si>
    <t>AK10989006</t>
  </si>
  <si>
    <t>Cully 79626J 6 x 1-5/8" Fine Thread Bugle Head Drywall Screw, Phillips - Black (100/Jar) | Cooper Electric</t>
  </si>
  <si>
    <t>79626J</t>
  </si>
  <si>
    <t>S007851861.002</t>
  </si>
  <si>
    <t>CULLY 60328J 1/4 X 1-3/4 Tapcon HWH Concretef</t>
  </si>
  <si>
    <t>60328J</t>
  </si>
  <si>
    <t>CULLY ENTERPRISES</t>
  </si>
  <si>
    <t>Cully 60328J 1/4 x 1-3/4" Tapcon™ Concrete Screws, Hex Washer Head, Slotted, Blue. Jar Package | Cooper Electric</t>
  </si>
  <si>
    <t>AK10612817</t>
  </si>
  <si>
    <t>085937081759</t>
  </si>
  <si>
    <t>Cully 53006J 1/4-20 X 3/8 Inch Round Head Machine Screws Slotted/ Phillips Drive Zinc (100/Jar) RHMS</t>
  </si>
  <si>
    <t>53006J</t>
  </si>
  <si>
    <t>AK10612757</t>
  </si>
  <si>
    <t>Cully 53006J 1/4-20 x 3/8" Round Head Machine Screw, Phillips/Slotted Combo - Zinc (100/Jar) | Cooper Electric</t>
  </si>
  <si>
    <t>CULLY 52232J 6-32 x 2 Round Head Machine Screw, Combo Zinc (100/Jar)</t>
  </si>
  <si>
    <t>52232J</t>
  </si>
  <si>
    <t>AK10612746</t>
  </si>
  <si>
    <t>Cully 52232J 6-32 x 2" Round Head Machine Screw, Phillips/Slotted Combo - Zinc (100/Jar) | Cooper Electric</t>
  </si>
  <si>
    <t>CULLY 40540J 1/2 Split Lock Washer, Zinc Plated (100/Jar)</t>
  </si>
  <si>
    <t>40540J</t>
  </si>
  <si>
    <t>AK10612725</t>
  </si>
  <si>
    <t>Cully 40540J 1/2 Split Lock Washer, Zinc Plated (100/Jar) | Cooper Electric</t>
  </si>
  <si>
    <t>CULLY 40340J 1/2 Flat Cut Washer, Zinc Plated (100/Jar)</t>
  </si>
  <si>
    <t>40340J</t>
  </si>
  <si>
    <t>AK10612722</t>
  </si>
  <si>
    <t>Cully 40340J 1/2 Flat Cut Washer, Zinc Plated (100/Jar) | Cooper Electric</t>
  </si>
  <si>
    <t>Cully 39820 #10 Red Plastic Anchor Kit with (100) #10 X 1 Inch Combo Pan Head Screws &amp; #10 - #12 Anchors &amp; (1) 1/4 Inch Carbide Bit Phillips Slotted</t>
  </si>
  <si>
    <t>AK10612707</t>
  </si>
  <si>
    <t>Cully 39820 #10 Phillips/Slotted Pan Head Red Conical Anchor Kit, #10 x 1" (100), #10-12 (100), Includes 1/4" Carbide Drill Bit | Cooper Electric</t>
  </si>
  <si>
    <t>CULLY 26817J 8 x 1 Wafer Head Lath
TEK Screw, Phil, Zinc (100/Jar)</t>
  </si>
  <si>
    <t>26817J</t>
  </si>
  <si>
    <t>AK10612674</t>
  </si>
  <si>
    <t>Cully 26817J 8 x 1" Lath Tek Screws (K-Lath), Wafer Head, Phillips, Zinc (100/Jar) | Cooper Electric</t>
  </si>
  <si>
    <t>Cully 26809J #8 x 1/2" Jar Wafer Head Tek Self Drilling Lath Screws, Phillips, 8x1/2 Inch Zinc Plated Steel (100/Jar)</t>
  </si>
  <si>
    <t xml:space="preserve">26809J </t>
  </si>
  <si>
    <t>AK10612673</t>
  </si>
  <si>
    <t>Cully 26809J 8 x 1/2" Wafer Head Lath Tek Screw, Phillips - Zinc (100/Jar) | Cooper Electric</t>
  </si>
  <si>
    <t>26809J</t>
  </si>
  <si>
    <t>Cully 14809J #8 x 1/2" Jar Piercing Sheet Metal Wafer Head Screws, Phillips Sharp Point, Zinc Plated Steel (100/Jar) 8x1/2 Inch Screw (K-Lath/Zippers)</t>
  </si>
  <si>
    <t>14809J</t>
  </si>
  <si>
    <t>AK10612648</t>
  </si>
  <si>
    <t>Cully 14809J 8 x 1/2 Wafer Head Sharp Point Screw, Phillips, Zinc (100/Jar) | Cooper Electric</t>
  </si>
  <si>
    <t>CUL 79221J (08000)12/24 TEK 5 SCREW</t>
  </si>
  <si>
    <t>79221J</t>
  </si>
  <si>
    <t>AK10612891</t>
  </si>
  <si>
    <t>Cully 79221J #12-24 TPI x 1-1/4" #5 Hex Washer Head Tek Screw | Cooper Electric</t>
  </si>
  <si>
    <t>CUL 79012J 10-16X3/4 HWH TEK SCREW</t>
  </si>
  <si>
    <t>79012J</t>
  </si>
  <si>
    <t>Cully 79012J 10-16 x 3/4" Hex Washer Head Tek Screw - Zinc (100/Jar) | Cooper Electric</t>
  </si>
  <si>
    <t>S009000933.001</t>
  </si>
  <si>
    <t>CUL 70743J FENDER WASHER STAINLS 3/8X11/4</t>
  </si>
  <si>
    <t>70743J</t>
  </si>
  <si>
    <t>Cully 70743J 3/8 X 1-1/4" Fender Washers, Type 18-8 Stainless Steel. Jar Package | Cooper Electric</t>
  </si>
  <si>
    <t>CUL 64164J EYE BOLT W/HEXNT 1/4X4 OVERALL</t>
  </si>
  <si>
    <t>64164J</t>
  </si>
  <si>
    <t>Cully 64164J 1/4 x 4" Eye Bolts, w/ Hex Nuts, Zinc. Jar Package | Cooper Electric</t>
  </si>
  <si>
    <t>CUL 40743J 3/8 X 1-1/4 FENDER Pn: 49334 - UPC: 08593708246</t>
  </si>
  <si>
    <t>40743J</t>
  </si>
  <si>
    <t>Cully 40743J 3/8" x 1-1/4" Fender Washer, Zinc Plated (100/Jar) | Cooper Electric</t>
  </si>
  <si>
    <t>CUL 40725J 1/4 X 1-1/4 FENDER WASHERS Pn: 48946 - UPC: 08593708059</t>
  </si>
  <si>
    <t>40725J</t>
  </si>
  <si>
    <t>Cully 40725J 1/4" x 1-1/4" Fender Washer, Zinc Plated (100/Jar) | Cooper Electric</t>
  </si>
  <si>
    <t>CUL 40720J FENDER WASHER ZINC 1/4X1</t>
  </si>
  <si>
    <t>40720J</t>
  </si>
  <si>
    <t>AK10612727</t>
  </si>
  <si>
    <t>Cully 40720J 1/4" x 1" Fender Washer, Zinc Plated (100/Jar) | Cooper Electric</t>
  </si>
  <si>
    <t>CUL 40720J 1/4X1 FENDER WASHER</t>
  </si>
  <si>
    <t>S008997154.001</t>
  </si>
  <si>
    <t>CUL 40545J LOCK WASHER SCR LW5/8</t>
  </si>
  <si>
    <t>40545J</t>
  </si>
  <si>
    <t>Cully 40545J 5/8 Split Lock Washer, Zinc Plated (100/Jar) | Cooper Electric</t>
  </si>
  <si>
    <t>CUL 40145J HEX NUT ZINC 5/8</t>
  </si>
  <si>
    <t>40145J</t>
  </si>
  <si>
    <t>AK10612226</t>
  </si>
  <si>
    <t>https://www.cooper-electric.com/product/detail/941831/cully-minerallac-40545j</t>
  </si>
  <si>
    <t>CUL 40135J 3/8-16 HEX NUT ZP Pn: 33958 - UPC: 08593708036</t>
  </si>
  <si>
    <t>40135J</t>
  </si>
  <si>
    <t>Cully 40135J 3/8-16 Hex Nut - Zinc Plated (100/Jar) | Cooper Electric</t>
  </si>
  <si>
    <t>CUL 40125J 1/4-20 HEX NUT ZP Pn: 33783 - UPC: 08593708034</t>
  </si>
  <si>
    <t>40125J</t>
  </si>
  <si>
    <t>Cully 40125J 1/4-20 Hex Nut - Zinc Plated (100/Jar) | Cooper Electric</t>
  </si>
  <si>
    <t>INV506003</t>
  </si>
  <si>
    <t>CTX 6141625 1IN COUPLING</t>
  </si>
  <si>
    <t xml:space="preserve">CANTEX </t>
  </si>
  <si>
    <t>AK10614210</t>
  </si>
  <si>
    <t>https://www.gordonelectricsupply.com/p/Ctx-6141625-1-In-Pvc-Coupling/6043464</t>
  </si>
  <si>
    <t>088700061033</t>
  </si>
  <si>
    <t>CTX 5140105 1IN MALE ADAPTER</t>
  </si>
  <si>
    <t>https://www.gordonelectricsupply.com/p/Ctx-5140105-1-In-Pvc-Term-Adptr/6043504?text=5140105&amp;lsi=true</t>
  </si>
  <si>
    <t>CTX 5140104 3/4IN MALE ADAPTER</t>
  </si>
  <si>
    <t>AK10614003</t>
  </si>
  <si>
    <t>https://www.gordonelectricsupply.com/p/Ctx-5140104-3-4-Pvc-Term-Adptr/6043426?text=5140104&amp;lsi=true</t>
  </si>
  <si>
    <t>CTX 5133765 1IN 45D PVC ELBOW</t>
  </si>
  <si>
    <t>AK10613882</t>
  </si>
  <si>
    <t>https://www.gordonelectricsupply.com/p/Ctx-5133765-1-In-45D-Plain-End-Ell/6043531?text=5133765&amp;lsi=true</t>
  </si>
  <si>
    <t>088700153486</t>
  </si>
  <si>
    <t>CRS TP512 4 SQ CVR 1 TGL SURF CVR</t>
  </si>
  <si>
    <t>Eaton / Crouse Hinds</t>
  </si>
  <si>
    <t>TP512</t>
  </si>
  <si>
    <t>Crouse-Hinds TP512 4" Square Surface Cover, (1) Toggle Switch, 1/2" Raised, 5.5cu.in, Steel | Cooper Electric</t>
  </si>
  <si>
    <t>CRS TP511 4 SQ CVR 2 GFCI REC SURF CVR</t>
  </si>
  <si>
    <t>Eaton / Crouse Hinds </t>
  </si>
  <si>
    <t>TP511</t>
  </si>
  <si>
    <t>Crouse-Hinds TP511 4" Square Surface Cover, (2) GFCI Receptacles, 1/2" Raised, 5.5cu.in, Steel | Cooper Electric</t>
  </si>
  <si>
    <t>CRS TP472 4 SQ BOX CVR FLT BLNK</t>
  </si>
  <si>
    <t>TP472</t>
  </si>
  <si>
    <t>Crouse-Hinds TP472 4" Steel Flat Blank Square Box Cover | Cooper Electric</t>
  </si>
  <si>
    <t>CRS TP403 4 SQ OUTLET BOX 2 1/8 DP 1/2 AND 3/4 KO</t>
  </si>
  <si>
    <t>TP403</t>
  </si>
  <si>
    <t>Crouse-Hinds TP403 4" Square Outlet Box, 2-1/8" Deep, Welded Steel, 1/2" &amp; 3/4" Side &amp; Bottom Knockouts | Cooper Electric</t>
  </si>
  <si>
    <t>S008991947.003</t>
  </si>
  <si>
    <t>CRS LR45CGN 1 1/4 RGD LR COND BODY CVR AND GSKT AL LOST IN SHIPMENT</t>
  </si>
  <si>
    <t>LR45CGN</t>
  </si>
  <si>
    <t>AK10298059</t>
  </si>
  <si>
    <t>Crouse-Hinds Series LR45 CGN 1-1/4 Inch Die-Cast Aluminum Type LR Rigid/IMC Conduit Body and Cover with Gasket | Cooper Electric</t>
  </si>
  <si>
    <t>S058194608.001</t>
  </si>
  <si>
    <t>CRS 260 1X3/4 RED BUSH</t>
  </si>
  <si>
    <t>AK10279232</t>
  </si>
  <si>
    <t>Crouse-Hinds Series 260 1 to 3/4 Inch Steel Rigid Conduit Reducer | Cooper Electric</t>
  </si>
  <si>
    <t>Crouse-Hinds</t>
  </si>
  <si>
    <t>CROUSEH TP722 4-11/16SQ DPLX CVR 10/BX</t>
  </si>
  <si>
    <t>TP722</t>
  </si>
  <si>
    <t>Crouse-Hinds TP722 4-11/16" Square Surface Cover, 1-Duplex Receptacle, 1/2" Raised, 9.0cu.in, Steel | Cooper Electric</t>
  </si>
  <si>
    <t>CROUSEH TP720 4-11/16SQ 1/2D 1 SWITCH CVR 10/BX</t>
  </si>
  <si>
    <t>TP720</t>
  </si>
  <si>
    <t>Crouse-Hinds TP720 4-11/16" Square Surface Cover, 1-Toggle Switch, 1/2" Raised, 9.0cu.in, Steel | Cooper Electric</t>
  </si>
  <si>
    <t>CROUSE HINDS</t>
  </si>
  <si>
    <t>CROUSEH TP7150 4-IN RND WP BOX W/5 3/4" HOLES 25/BX</t>
  </si>
  <si>
    <t>TP7150</t>
  </si>
  <si>
    <t>Crouse-Hinds TP7150 4 x 1-1/2" Gray Die-Cast Aluminum Round Weatherproof Outlet Box | Cooper Electric</t>
  </si>
  <si>
    <t>CROUSEH TP568 4-11/16SQ FLT BLANK 25/BX</t>
  </si>
  <si>
    <t>TP568</t>
  </si>
  <si>
    <t>Crouse-Hinds TP568 4-11/16" Square Box Cover, Flat Blank, Steel | Cooper Electric</t>
  </si>
  <si>
    <t>CROUSEH TP472 4SQ FLAT BLANK COVER 50/BX</t>
  </si>
  <si>
    <t>S103408106.001</t>
  </si>
  <si>
    <t>CROUSEH TP436 4SQ 2-1/8D BOX 1-IN 25/BX</t>
  </si>
  <si>
    <t>TP436</t>
  </si>
  <si>
    <t>Crouse-Hinds TP436 4" Square Outlet Box, 2-1/8" Deep, Welded Steel, 1" Side, 1/2" &amp; 3/4" Bottom Knockouts | Cooper Electric</t>
  </si>
  <si>
    <t>S103401691.002</t>
  </si>
  <si>
    <t>CROUSEH LTB30090 3-IN 90D L/T CONN 1/BX</t>
  </si>
  <si>
    <t>LTB30090</t>
  </si>
  <si>
    <t>Crouse-Hinds LTB30090 3" Malleable Iron Insulated 90 Degrees Liquidtight Conduit Connector | Cooper Electric</t>
  </si>
  <si>
    <t>CROUSEH 462 1-IN STL S/SCR EMT CPLG ~/BX, 20/CS</t>
  </si>
  <si>
    <t>Crouse-Hinds 462 1" Steel Set Screw EMT Coupling | Cooper Electric</t>
  </si>
  <si>
    <t>S103407890.001</t>
  </si>
  <si>
    <t>CROUSEH 455 2-IN STL S/SCR EMT CONN ~/BX, 5/CS</t>
  </si>
  <si>
    <t>Crouse-Hinds 455 2" Steel Non-Insulated Set Screw Straight EMT Connector | Cooper Electric</t>
  </si>
  <si>
    <t>CROUSEH 454 1-1/2 STL S/S EMT CONN ~/BX, 10/CS</t>
  </si>
  <si>
    <t>Crouse-Hinds 454 1-1/2" Steel Non-Insulated Set Screw Straight EMT Connector | Cooper Electric</t>
  </si>
  <si>
    <t>CROUSEH 452 1-IN STL S/SCR EMT CONN ~/BX, 20/CS</t>
  </si>
  <si>
    <t>Crouse-Hinds 452 1" Steel Non-Insulated Set Screw Straight EMT Connector | Cooper Electric</t>
  </si>
  <si>
    <t>MNTCY206317</t>
  </si>
  <si>
    <t>Crouse Hinds T35CGN 1 Inch Type T Aluminum Conduit Body w/ Cover &amp; Gasket, Threaded Hubs, For Rigid/ IMC Pipe, Copper-Free Die Cast Alum Series 5 Metallic Condulets</t>
  </si>
  <si>
    <t>T35CGN</t>
  </si>
  <si>
    <t>AK10301597</t>
  </si>
  <si>
    <t>Crouse-Hinds Series T35 CGN 1 Inch Die-Cast Aluminum Type T Rigid/IMC Conduit Body and Cover with Gasket | Cooper Electric</t>
  </si>
  <si>
    <t>Crouse Hinds T25CGN 3/4 Inch Type T Aluminum Conduit Body w/ Cover &amp; Gasket, Threaded Hubs, For Rigid/ IMC Pipe, Copper-Free Die Cast Alum Series 5 Metallic Condulets</t>
  </si>
  <si>
    <t>T25CGN</t>
  </si>
  <si>
    <t>AK10301581</t>
  </si>
  <si>
    <t>Crouse-Hinds Series T25 CGN 3/4 Inch Die-Cast Aluminum Type T Rigid/IMC Conduit Body and Cover with Gasket | Cooper Electric</t>
  </si>
  <si>
    <t>Crouse Hinds LT75 3/4 Inch Straight Liquidtight Connector, Malleable Iron, Non-Insulated, Flexible Metallic Conduit/ Sealtite Fittings</t>
  </si>
  <si>
    <t>LT75</t>
  </si>
  <si>
    <t>AK10298280</t>
  </si>
  <si>
    <t>CRSH LT75 3/4 LT CONN | Cooper Electric</t>
  </si>
  <si>
    <t>Crouse Hinds 651S 3/4 Inch EMT Steel Compression Connector, Straight, Non-Insulated, Threadless</t>
  </si>
  <si>
    <t>651S</t>
  </si>
  <si>
    <t>AK10281221</t>
  </si>
  <si>
    <t>Crouse-Hinds 651S 3/4" Steel Non-Insulated Compression Straight EMT Connector | Cooper Electric</t>
  </si>
  <si>
    <t>Crouse Hinds 451 3/4 Inch EMT Set Screw Straight Connector, Steel, Non-Insulated (Conduit Pipe To Box/ Enclosure Fittings)</t>
  </si>
  <si>
    <t>AK10279760</t>
  </si>
  <si>
    <t>Crouse-Hinds 451 3/4" Steel Non-Insulated Set Screw Straight EMT Connector | Cooper Electric</t>
  </si>
  <si>
    <t>Crouse Hinds 260 1 To 3/4 Inch Rigid/ IMC Conduit Reducer Bushing Steel, O.D. NPT Threaded Reducing UL but not Hazardouz Location Rated</t>
  </si>
  <si>
    <t>Crouse Hinds 251 3/4 To 1/2 Inch Rigid/ IMC Conduit Reducer Fitting, Steel, Smooth Inside Diameter, NPT Threaded O.D. Reducing Bushings UL</t>
  </si>
  <si>
    <t>AK10279215</t>
  </si>
  <si>
    <t>Crouse-Hinds Series 251 3/4 to 1/2 Inch Steel Rigid Conduit Reducer | Cooper Electric</t>
  </si>
  <si>
    <t>S4742548.001</t>
  </si>
  <si>
    <t>Crouse Hinds 17X 2-1/2 Inch Steel Lock Nut For Rigid/ IMC Conduit To A Box Or Enclosure, Locknut Fitting</t>
  </si>
  <si>
    <t>17X</t>
  </si>
  <si>
    <t>AK10278867</t>
  </si>
  <si>
    <t>Crouse-Hinds Series 17X 2-1/2 Inch Aluminum Rigid Conduit Locknut | Cooper Electric</t>
  </si>
  <si>
    <t>CRH TB37 1 NPT IRON TB FORM 7 CNDT BODY Pn: 7859 - UPC: 78227463110</t>
  </si>
  <si>
    <t>TB37</t>
  </si>
  <si>
    <t>Crouse-Hinds TB37 1" TB-Style Conduit Body, Form-7, Iron Alloy | Cooper Electric</t>
  </si>
  <si>
    <t>CRH  370G 1 WDGNUT SHT STEEL FORM 7 CVR/GASK Pn: 74794 - UPC: 78227419452</t>
  </si>
  <si>
    <t>370G</t>
  </si>
  <si>
    <t>Crouse-Hinds 370G 1" Steel Wedgenut Blank Conduit Body Cover w/Gasket, Form-7 | Cooper Electric</t>
  </si>
  <si>
    <t>CRESCENT CSWS8C 3/8DR 30PC. SAE SOCKET SET DEEP &amp; SHALLOW 1/4"-7/8" SOCKETS WITH RATCHET &amp; HARD PLASTIC CARRY CASE Pn: 148462</t>
  </si>
  <si>
    <t xml:space="preserve">CRESCENT </t>
  </si>
  <si>
    <t>CSWS8C</t>
  </si>
  <si>
    <t>CRESCENT TOOLS</t>
  </si>
  <si>
    <t>https://www.crescenttool.com/all-tools/mechanics-hand-tools/tool-sets/38-drive/csws8c-30-piece-38-drive-6-and-12-point-sae-mechanics-tool-set</t>
  </si>
  <si>
    <t>CRESCENT CDTA3C 1/2DR FEMALE TO 3/8DR MALE CHROME REDUCING SOCKET ADAPTER [CDTA3N] [6/BX] Pn: 31457</t>
  </si>
  <si>
    <t>CDTA3C</t>
  </si>
  <si>
    <t>https://www.crescenttool.com/all-tools/mechanics-hand-tools/ratchets-drive-tools/12-drive/cdta3c-12-drive-12-f-x-38-m-adapter</t>
  </si>
  <si>
    <t>CRESCENT CDTA2C 3/8DR FEMALE TO 1/2DR MALE CHROME INCREASING SOCKET ADAPTER [CDTA2] [6/BX] Pn: 4385</t>
  </si>
  <si>
    <t>CDTA2C</t>
  </si>
  <si>
    <t>https://www.crescenttool.com/all-tools/mechanics-hand-tools/ratchets-drive-tools/38-drive/cdta2c-38-drive-38-f-x-12-m-adapter</t>
  </si>
  <si>
    <t>CPP 2 COND CPLGS GALV 20/BX 21122000 Your # AK11014071</t>
  </si>
  <si>
    <t>Conduit Pipe</t>
  </si>
  <si>
    <t>21122000</t>
  </si>
  <si>
    <t>AK11014071</t>
  </si>
  <si>
    <t>https://www.rexelusa.com/p/861722/conduit-pipe/2-cond-cplg-gal/782172001367/21122000</t>
  </si>
  <si>
    <t>CPP 1-1/2
90 COND
ELBOW GAL 15/BX 22021500 Your # AK10431886</t>
  </si>
  <si>
    <t>22021500</t>
  </si>
  <si>
    <t>AK10431886</t>
  </si>
  <si>
    <t>https://www.neobits.com/phoenix_forge_22021500_galvanized_rigid_p25874623.html</t>
  </si>
  <si>
    <t>CPP 1-1/2 COND CPLGS GALV 25/BX 21121500</t>
  </si>
  <si>
    <t>21121500</t>
  </si>
  <si>
    <t>https://www.rexelusa.com/p/729697/conduit-pipe/1-1-2-cond-cplg/782172001350/21121500</t>
  </si>
  <si>
    <t>CPP 1 COND CPLGS GALV 30/BX 21121000</t>
  </si>
  <si>
    <t>https://www.rexelusa.com/p/729694/conduit-pipe/1-cond-cplg-gal/782172001336/21121000</t>
  </si>
  <si>
    <t>CPP 1 COND 90 ELBOW GAL 25/BX 22021000 Your # AK10431884</t>
  </si>
  <si>
    <t>22021000</t>
  </si>
  <si>
    <t>AK10431884</t>
  </si>
  <si>
    <t>https://www.neobits.com/phoenix_forge_22021000_galvanized_rigid_p25874577.html</t>
  </si>
  <si>
    <t>CPLG  1/2" GALV COUPLING</t>
  </si>
  <si>
    <t xml:space="preserve">CONDUIT AND FITTINGS </t>
  </si>
  <si>
    <t>https://www.gordonelectricsupply.com/p/rig-cpl-1-2-galv-cplg/2980</t>
  </si>
  <si>
    <t>S142065445.001</t>
  </si>
  <si>
    <t>CPL GRC250 40909 2-1/2-GALV-CPLG</t>
  </si>
  <si>
    <t>GRC250</t>
  </si>
  <si>
    <t>AK10431834</t>
  </si>
  <si>
    <t>https://www.rexelusa.com/p/40909/2-1-2-galvanized-coupling/786692001371/grc250</t>
  </si>
  <si>
    <t>CPL GRC075 41019
41019 3/4-GALV-CPLG</t>
  </si>
  <si>
    <t>GRC075</t>
  </si>
  <si>
    <t>https://www.rexelusa.com/p/41019/3-4-galvanized-coupling/786692001326/grc075</t>
  </si>
  <si>
    <t>CORNING OPTICAL COMMUNICATIONS L050502Q5120010M 2F OM4 ZIP R LCDUP/LCDUP 10M</t>
  </si>
  <si>
    <t>CORNING OPTICAL COMMUNICATIONS</t>
  </si>
  <si>
    <t>050502Q5120010M</t>
  </si>
  <si>
    <t>https://www.specialized.net/corning-050502q5120010m-lc-lc-duplex-mm-patch-cord-om4-50um-10m.html</t>
  </si>
  <si>
    <t>CORNING OPTICAL COMMUNICATIONS L050502Q5120005M 2F OM4 ZIP R LCDUP/LCDUP 5M</t>
  </si>
  <si>
    <t>050502Q5120005M</t>
  </si>
  <si>
    <t>https://www.specialized.net/corning-050502q5120005m-lc-lc-duplex-mm-patch-cord-om4-50um-5m.html</t>
  </si>
  <si>
    <t>CORNING OPTICAL COMMUNICATIONS L050502Q5120003M 2F OM4 ZIP R LCDUP/LCDUP 3M</t>
  </si>
  <si>
    <t>050502Q5120003M</t>
  </si>
  <si>
    <t>https://www.specialized.net/corning-050502q5120003m-lc-lc-duplex-mm-patch-cord-om4-50um-3m.html</t>
  </si>
  <si>
    <t>CORNING OPTICAL COMMUNICATIONS L050502Q5120002M 2F OM4 ZIP R LCDUP/LCDUP 2M</t>
  </si>
  <si>
    <t>050502Q5120002M</t>
  </si>
  <si>
    <t>https://www.specialized.net/corning-050502q5120002m-lc-lc-duplex-mm-patch-cord-om4-50um-2m.html</t>
  </si>
  <si>
    <t>CORNING OPTICAL COMMUNICATIONS L050502Q5120001M 2F OM4 ZIP R LCDUP/LCDUP 1M</t>
  </si>
  <si>
    <t>050502Q5120001M</t>
  </si>
  <si>
    <t>https://www.specialized.net/corning-050502q5120001m-lc-lc-duplex-mm-patch-cord-om4-50um-1m.html</t>
  </si>
  <si>
    <t>CORNING OPTICAL COMMUNICATIONS 95-200-99 LC SENIOR UNICAM SM</t>
  </si>
  <si>
    <t>95-200-99</t>
  </si>
  <si>
    <t>https://www.specialized.net/fiber-optic/connectors/corning-95-200-99-unicam-lc-upc-connector-single-mode-os2.html</t>
  </si>
  <si>
    <t>COP THHN8STRGRN-CUT 682463 THHN-8-STR-GRN-CUTTING/RANDOMS
Cuts: 1 @ 20 ea Cut_Group: COIL</t>
  </si>
  <si>
    <t>THHN8STRGRN-CUT</t>
  </si>
  <si>
    <t>https://www.rexelusa.com/p/682463/8-awg-thhn-thwn-2-stranded-copper-green-cut-to-length/thhn8strgrn-cut</t>
  </si>
  <si>
    <t>COP THHN4STRGRN-CUT 258408 THHN-4-STR-GREEN-CUTTING/RANDOMS
Cuts: 2 @ 430 ea -- 2 REELS W/ HEADS ON BOTH ENDS OF WIRE</t>
  </si>
  <si>
    <t>THHN4STRGRN-CUT</t>
  </si>
  <si>
    <t>COP THHN4/0STRYEL-CUT 1259528 THHN 4/0 STR YELLOW CUT
Cuts: 1 @ 430 ea -- WEMCO W/ HEADS ON BOTH ENDS OF WIRE</t>
  </si>
  <si>
    <t>THHN4/0STRYEL-CUT</t>
  </si>
  <si>
    <t>https://www.rexelusa.com/p/1259528/4-0-awg-thhn-thwn-2-stranded-copper-yellow-cut-to-length/thhn4-0stryel-cut</t>
  </si>
  <si>
    <t>COP THHN4/0STRYEL-CUT 1259528 THHN 4/0 STR YELLOW CUT
Cuts: 1 @ 430 ea -- WEMCO W/ HEADS ON BOTH END OF WIRE</t>
  </si>
  <si>
    <t>COP THHN4/0STRORN-CUT 1259527 THHN 4/0 STR ORANGE CUT
Cuts: 1 @ 430 ea -- WEMCO W/ HEADS ON BOTH ENDS OF WIRE</t>
  </si>
  <si>
    <t>THHN4/0STRORN-CUT</t>
  </si>
  <si>
    <t>https://www.rexelusa.com/p/1259527/4-0-awg-thhn-thwn-2-stranded-copper-orange-cut-to-length/thhn4-0strorn-cut</t>
  </si>
  <si>
    <t>https://www.rexelusa.com/p/1259525/4-0-awg-thhn-thwn-2-stranded-copper-brown-cut-to-length/thhn4-0strbrn-cut</t>
  </si>
  <si>
    <t>COP THHN4/0STRBRN-CUT 1259525 THHN 4/0 STR BROWN CUT
Cuts: 1 @ 430 ea -- WEMCO W/ HEADS ON BOTH ENDS OF WIRE</t>
  </si>
  <si>
    <t>THHN4/0STRBRN-CUT</t>
  </si>
  <si>
    <t>COP THHN2STRWHT-CUT 1259520 THHN-2-WHT-19STR-CU-CUT
Cuts: 1 @ 20 ea Cut_Group: COIL</t>
  </si>
  <si>
    <t>THHN2STRWHT-CUT</t>
  </si>
  <si>
    <t>https://www.rexelusa.com/p/1259520/2-awg-thhn-thwn-2-stranded-copper-white-cut-to-length/thhn2strwht-cut</t>
  </si>
  <si>
    <t>COP THHN2STRRED-CUT 1259519 THHN-2-RED-19STR-CU-CUT
Cuts: 1 @ 20 ea Cut_Group: COIL</t>
  </si>
  <si>
    <t>THHN2STRRED-CUT</t>
  </si>
  <si>
    <t>https://www.rexelusa.com/p/1259519/2-awg-thhn-thwn-2-stranded-copper-red-cut-to-length/thhn2strred-cut</t>
  </si>
  <si>
    <t>COP THHN2STRBLU-CUT 1293968 MASTER CUTTING REEL
Cuts: 1 @ 20 ea Cut_Group: COIL</t>
  </si>
  <si>
    <t>THHN2STRBLU-CUT</t>
  </si>
  <si>
    <t>https://www.rexelusa.com/p/1293968/2-awg-thhn-thwn-2-stranded-copper-blue-cut-to-length/thhn2strblu-cut</t>
  </si>
  <si>
    <t>COP THHN2STRBLK-CUT 152053 THHN-2-STR-BLK-CUTTING/RANDOMS
Cuts: 1 @ 20 ea Cut_Group: COIL</t>
  </si>
  <si>
    <t>THHN2STRBLK-CUT</t>
  </si>
  <si>
    <t>https://www.rexelusa.com/p/152053/2-awg-thhn-thwn-2-stranded-copper-black-cut-to-length/thhn2strblk-cut</t>
  </si>
  <si>
    <t>COP THHN12STRYEL500RL 94564 THHN-12-YEL-19STR-CU-500S/R</t>
  </si>
  <si>
    <t>THHN12STRYEL500RL</t>
  </si>
  <si>
    <t>AK10438372</t>
  </si>
  <si>
    <t>https://www.rexelusa.com/p/94564/12-awg-thhn-thwn-2-stranded-copper-yellow-500-/048243229352/thhn12stryel500rl</t>
  </si>
  <si>
    <t>COP THHN12STRWHT500RL 68976 THHN-12-WHT-19STR-CU-500S/R</t>
  </si>
  <si>
    <t>THHN12STRWHT500RL</t>
  </si>
  <si>
    <t>https://www.rexelusa.com/p/68976/12-awg-thhn-thwn-2-stranded-copper-white-500/048243229109/thhn12strwht500rl</t>
  </si>
  <si>
    <t>COP THHN12STRRED500RL 68835 THHN-12-RED-19STR-CU-500S/R</t>
  </si>
  <si>
    <t>THHN12STRRED500RL</t>
  </si>
  <si>
    <t>AK10438366</t>
  </si>
  <si>
    <t>https://www.rexelusa.com/p/68835/12-awg-thhn-thwn-2-stranded-copper-red-500/048243229208/thhn12strred500rl</t>
  </si>
  <si>
    <t>COP THHN12STRORN500RL 94561 THHN-12-ORN-19STR-CU-500S/R</t>
  </si>
  <si>
    <t>THHN12STRORN500RL</t>
  </si>
  <si>
    <t>AK10438359</t>
  </si>
  <si>
    <t>https://www.rexelusa.com/p/94561/12-awg-thhn-thwn-2-stranded-copper-orange-500/048243229451/thhn12strorn500rl</t>
  </si>
  <si>
    <t>COP THHN12STRGRN500RL 68955 THHN-12-GRN-19STR-CU-500S/R</t>
  </si>
  <si>
    <t>THHN12STRGRN500RL</t>
  </si>
  <si>
    <t>https://www.rexelusa.com/p/68955/12-awg-thhn-thwn-2-stranded-copper-green-500/048243229406/thhn12strgrn500rl</t>
  </si>
  <si>
    <t>COP THHN12STRBRN-CUT 1281913 THHN-12-BRN-19STR-CU-CUT</t>
  </si>
  <si>
    <t>THHN12STRBRN-CUT</t>
  </si>
  <si>
    <t>https://www.rexelusa.com/p/1281913/12-awg-thhn-thwn-2-stranded-copper-brown-cut-to-length/thhn12strbrn-cut</t>
  </si>
  <si>
    <t>COP THHN12STRBLU500RL 68197 THHN-12-BLU-19STR-CU-500S/R</t>
  </si>
  <si>
    <t>THHN12STRBLU500RL</t>
  </si>
  <si>
    <t>https://www.rexelusa.com/p/68197/12-awg-thhn-thwn-2-stranded-copper-blue-500/048243229307/thhn12strblu500rl</t>
  </si>
  <si>
    <t>COP THHN12STRBLK500RL 68941 THHN-12-BLK-19STR-CU-500S/R</t>
  </si>
  <si>
    <t>THHN12STRBLK500RL</t>
  </si>
  <si>
    <t>https://www.rexelusa.com/p/68941/12-awg-thhn-thwn-2-stranded-copper-black-500/048243229000/thhn12strblk500rl</t>
  </si>
  <si>
    <t>COP THHN10STRWHT500RL 68731 THHN-10-WHT-19STR-CU-500S/R</t>
  </si>
  <si>
    <t>THHN10STRWHT500RL</t>
  </si>
  <si>
    <t>https://www.rexelusa.com/p/68731/10-awg-thhn-thwn-2-stranded-copper-white-500/048243230105/thhn10strwht500rl</t>
  </si>
  <si>
    <t>S141671576.003</t>
  </si>
  <si>
    <t>COP THHN10STRREDBRN-CUT 1310142 THHN-10-RED/BRN-19STR-CU-CUT
Cuts: 1 @ 2500 ea Cut_Group: COIL</t>
  </si>
  <si>
    <t>THHN10STRREDBRN-CUT</t>
  </si>
  <si>
    <t>https://www.rexelusa.com/p/1310142/10-thhn-thwn-2-stranded-copper-red-brown-cut-to-length/thhn10strredbrn-cut</t>
  </si>
  <si>
    <t>COP THHN10STRRED500RL 68712
68712 THHN-10-RED-19STR-CU-500S/R</t>
  </si>
  <si>
    <t>THHN10STRRED500RL</t>
  </si>
  <si>
    <t>https://www.rexelusa.com/p/68712/10-awg-thhn-thwn-2-stranded-copper-red-500/048243230204/thhn10strred500rl</t>
  </si>
  <si>
    <t>COP THHN10STRGRN500RL 68536
68536 THHN-10-GRN-19STR-CU-500S/R</t>
  </si>
  <si>
    <t>THHN10STRGRN500RL</t>
  </si>
  <si>
    <t>https://www.rexelusa.com/p/68536/10-awg-thhn-thwn-2-stranded-copper-green-500/048243230402/thhn10strgrn500rl</t>
  </si>
  <si>
    <t>COOPER
SYSTEMS 9ZN-1208 B-LINE</t>
  </si>
  <si>
    <t> B-Line Systems</t>
  </si>
  <si>
    <t>9ZN-1208</t>
  </si>
  <si>
    <t>B-LINE 9ZN-1208-NB ZN COMBINATION CLAMP HOLD DOWN &amp; EXP GUIDE | Cooper Electric</t>
  </si>
  <si>
    <t>COOPER
SYSTEMS 4A-24-HT12 B-LINE
Item/Type: MONROE MARK
MONROE MARK # MONROE</t>
  </si>
  <si>
    <t>B-Line Systems </t>
  </si>
  <si>
    <t>4A-24-HT12</t>
  </si>
  <si>
    <t>B-LINE 4A-24-HT12 24IN TEE | Cooper Electric</t>
  </si>
  <si>
    <t>4A24HT12</t>
  </si>
  <si>
    <t>Fluctuating Fuel Recovery</t>
  </si>
  <si>
    <t>COOPER CROUSE-HINDS DIVISION TP667 13/16 PLAS GANG BOX CVR 6 GANG</t>
  </si>
  <si>
    <t>TP667</t>
  </si>
  <si>
    <t>AK10623430</t>
  </si>
  <si>
    <t>BRIDGEPORT FITTING</t>
  </si>
  <si>
    <t>Crouse-Hinds Series TP667 14-1/4 Inch 13/16 Inch Raised Steel 6-Gang Box Cover | Cooper Electric</t>
  </si>
  <si>
    <t>COOPER CROUSE-HINDS DIVISION TP661 13/16 PLAS GANG BOX CVR 5 GANG</t>
  </si>
  <si>
    <t>TP661</t>
  </si>
  <si>
    <t>Crouse-Hinds Series TP661 12-7/16 Inch 13/16 Inch Raised Steel 5-Gang Box Cover | Cooper Electric</t>
  </si>
  <si>
    <t>AK10302521</t>
  </si>
  <si>
    <t>https://www.cooper-electric.com/product/detail/6105/eaton-crouse-hinds-tp661</t>
  </si>
  <si>
    <t>COOPER CROUSE-HINDS DIVISION TP516 4SQ 1/2D CVR F/1-DPLXRCP</t>
  </si>
  <si>
    <t>TP516</t>
  </si>
  <si>
    <t>AK10302370</t>
  </si>
  <si>
    <t>Crouse-Hinds TP516 4" Square Surface Cover, (1) Duplex Receptacle, 1/2" Raised, 5.5cu.in, Steel | Cooper Electric</t>
  </si>
  <si>
    <t>COOPER CROUSE-HINDS DIVISION TP511 4SQ COVER 1/2D F/2 GFCI</t>
  </si>
  <si>
    <t>AK10302365</t>
  </si>
  <si>
    <t>COOPER CROUSE-HINDS DIVISION TMCX165 1/2 CAB FTG FOR MC CAB ARMOR OD .440 TO</t>
  </si>
  <si>
    <t>Crouse-Hinds </t>
  </si>
  <si>
    <t>TMCX165</t>
  </si>
  <si>
    <t>AK10301894</t>
  </si>
  <si>
    <t>Crouse-Hinds TMCX165 1/2" 0.44 to 0.65" Aluminum Explosionproof Armored Cable Gland | Cooper Electric</t>
  </si>
  <si>
    <t>COOPER CROUSE-HINDS DIVISION TB25 3/4 RGD TB COND BODY AL</t>
  </si>
  <si>
    <t>TB25</t>
  </si>
  <si>
    <t>AK10301705</t>
  </si>
  <si>
    <t>Crouse-Hinds Series TB25 3/4 Inch Die-Cast Aluminum Type TB Rigid/IMC Conduit Body | Cooper Electric</t>
  </si>
  <si>
    <t>COOPER CROUSE-HINDS DIVISION SL7 2-1/2 SEALING LOCKNUT</t>
  </si>
  <si>
    <t> Eaton / Crouse Hinds</t>
  </si>
  <si>
    <t>SL7</t>
  </si>
  <si>
    <t>AK10301177</t>
  </si>
  <si>
    <t>Crouse-Hinds Series SL7 2-1/2 Inch Malleable Iron Rigid Conduit Sealing Locknut | Cooper Electric</t>
  </si>
  <si>
    <t>COOPER CROUSE-HINDS DIVISION RE21 3/4 TO 1/2 REDUCING BUSH</t>
  </si>
  <si>
    <t>RE21</t>
  </si>
  <si>
    <t>AK10300774</t>
  </si>
  <si>
    <t>Crouse-Hinds RE21 3/4" x 1/2" Reducer, Steel | Cooper Electric</t>
  </si>
  <si>
    <t>COOPER CROUSE-HINDS DIVISION LTB25090 2-1/2 90D LT CONN</t>
  </si>
  <si>
    <t> Eaton / Crouse Hinds </t>
  </si>
  <si>
    <t>LTB25090</t>
  </si>
  <si>
    <t>AK10298360</t>
  </si>
  <si>
    <t>Crouse-Hinds LTB25090 2-1/2" Malleable Iron Insulated 90 Degrees Liquidtight Conduit Connector | Cooper Electric</t>
  </si>
  <si>
    <t>COOPER CROUSE-HINDS DIVISION LT20090 2-IN 90D L/T CONN</t>
  </si>
  <si>
    <t>LT20090</t>
  </si>
  <si>
    <t>AK10298187</t>
  </si>
  <si>
    <t>Crouse-Hinds LT20090 2" Malleable Iron Non-Insulated 90 Degrees Liquidtight Conduit Connector | Cooper Electric</t>
  </si>
  <si>
    <t>COOPER CROUSE-HINDS DIVISION BLB10 4 NPT IRON LB MOGUL</t>
  </si>
  <si>
    <t>BLB10</t>
  </si>
  <si>
    <t>AK10285445</t>
  </si>
  <si>
    <t>Crouse-Hinds Series BLB10 4 Inch Cast Iron Type BLB Mogul Conduit Body | Cooper Electric</t>
  </si>
  <si>
    <t>COOPER CROUSE-HINDS DIVISION BG98 3 1/2 OR 4 IRON MOGUL CVR/GASK</t>
  </si>
  <si>
    <t>BG98</t>
  </si>
  <si>
    <t>AK10285383</t>
  </si>
  <si>
    <t>Crouse-Hinds BG98 3-1/2 or 4" Cast Iron Mogul Conduit Blank Cover | Cooper Electric</t>
  </si>
  <si>
    <t>COOPER CROUSE-HINDS DIVISION AMR1 1G ADJUSTABLE MUD RING 3/4 - 1-1/2IN</t>
  </si>
  <si>
    <t>AMR1</t>
  </si>
  <si>
    <t>AK10284738</t>
  </si>
  <si>
    <t>Crouse-Hinds AMR1 3/4 to 1-1/2" 1-Gang Steel Raised Adjustable Square Box Mud Ring | Cooper Electric</t>
  </si>
  <si>
    <t>COOPER CROUSE-HINDS DIVISION 935 1 1/2 INS BSHG 105 DEGREE C</t>
  </si>
  <si>
    <t>Klein Tool</t>
  </si>
  <si>
    <t>AK10282136</t>
  </si>
  <si>
    <t>Klein 935 Torpedo Level, 3 Vial, 9" | Cooper Electric</t>
  </si>
  <si>
    <t>COOPER CROUSE-HINDS DIVISION 933 1 INS BSHG 105 DEGREE C</t>
  </si>
  <si>
    <t>AK10282134</t>
  </si>
  <si>
    <t>https://www.cooper-electric.com/product/detail/1160682/klein-tool-935</t>
  </si>
  <si>
    <t>COOPER CROUSE-HINDS DIVISION 461 3/4 STL S/SCR EMT CPLG</t>
  </si>
  <si>
    <t>AK10279832</t>
  </si>
  <si>
    <t>Crouse-Hinds 461 3/4" Steel Set Screw EMT Coupling | Cooper Electric</t>
  </si>
  <si>
    <t>COOPER CROUSE-HINDS DIVISION 460 1/2 STL S/SCR EMT CPLG</t>
  </si>
  <si>
    <t>AK10279822</t>
  </si>
  <si>
    <t>Crouse-Hinds 460 1/2" Steel Set Screw EMT Coupling | Cooper Electric</t>
  </si>
  <si>
    <t>COOPER CROUSE-HINDS DIVISION 451 3/4 EMT SS CONN</t>
  </si>
  <si>
    <t>https://www.cooper-electric.com/product/detail/20263/eaton-crouse-hinds-451</t>
  </si>
  <si>
    <t>COOPER CROUSE-HINDS DIVISION 1451 3/4 EMT SS CONN INSULATED</t>
  </si>
  <si>
    <t>Crouse-Hinds 1451 3/4" EMT Insulated Set Screw Connector, Steel | Cooper Electric</t>
  </si>
  <si>
    <t>COOPER CROUSE-HINDS DIVISION 12 3/4 STEEL LOCKNUT</t>
  </si>
  <si>
    <t>COOPER CROUSE-HINDS DIVISION</t>
  </si>
  <si>
    <t>AK10278488</t>
  </si>
  <si>
    <t>https://www.rexelusa.com/p/81324/cooper-crouse-hinds/locknut-size-3-4-material-steel/784564100122/12</t>
  </si>
  <si>
    <t>COOPER BUSSMANN INC KRP-C-800SP LOW-PEAK TIME-DELAY 300K</t>
  </si>
  <si>
    <t>Bussmann Mfg. </t>
  </si>
  <si>
    <t>KRP-C-800SP</t>
  </si>
  <si>
    <t>AK10273891</t>
  </si>
  <si>
    <t>BUSSMANN</t>
  </si>
  <si>
    <t>Bussmann Series KRP-C-800SP Low Peak Fuse Time Delay | Cooper Electric</t>
  </si>
  <si>
    <t>COOPER BUSSMANN INC HEB-AW-RLC-A BUSS FUSEHOLDER</t>
  </si>
  <si>
    <t>Bussmann Mfg.</t>
  </si>
  <si>
    <t>HEB-AW-RLC-A</t>
  </si>
  <si>
    <t>Bussmann Series HEB-AW-RLC-A Fuseholder | Cooper Electric</t>
  </si>
  <si>
    <t>COOPER B-LINE SYSTEMS DB10 DURABLOK ROOFTOP CHNL SUPPORT 5X6X9.6</t>
  </si>
  <si>
    <t>B-Line Systems</t>
  </si>
  <si>
    <t>DB10</t>
  </si>
  <si>
    <t>AK10251971</t>
  </si>
  <si>
    <t>B-Line DB10 5"H x 6"W x 9.6"L Dura-BLOK™ Rubber Rooftop Conduit Support Base w/ B44 1"H Channel, 500lb Rating | Cooper Electric</t>
  </si>
  <si>
    <t>COOPER B-LINE SYSTEMS B54SH-120GLV SH CHNL 13/16 X 1 5/8-9/16 X 1 1/8 10FT</t>
  </si>
  <si>
    <t>B54SH-120GLV</t>
  </si>
  <si>
    <t>B-Line B54SH-120GLV 1-5/8"W x 13/16"H Channel, 9/16" x 11/8" Slotted on 2" Centers, 14ga, 10ft Length, Pre-Galvanized | Cooper Electric</t>
  </si>
  <si>
    <t>B54SH120GLV</t>
  </si>
  <si>
    <t>AK10249433</t>
  </si>
  <si>
    <t>COOPER B-LINE SYSTEMS B52SH-120GLV SH CHNL 13/16 X 1 5/8-9/16 X 1 1/8 10FT</t>
  </si>
  <si>
    <t>B52SH-120GLV</t>
  </si>
  <si>
    <t>AK10249342</t>
  </si>
  <si>
    <t>B-Line B52SH-120GLV 1-5/8"W x 13/16"H Channel, 9/16" x 11/8" Slotted on 2" Centers, 12ga, 10ft Length, Pre-Galvanized | Cooper Electric</t>
  </si>
  <si>
    <t>B52SH120GLV</t>
  </si>
  <si>
    <t>COOPER B-LINE SYSTEMS B2014PAZN PIPE/COND CLM PREASSEMB RIGID 2 1/2IN ZN</t>
  </si>
  <si>
    <t>B2014PAZN</t>
  </si>
  <si>
    <t>AK10246009</t>
  </si>
  <si>
    <t>B-Line B2014PA-ZN 2-1/2" Rigid/EMT Pipe &amp; Conduit Strut Clamp, Pre-Assembled, Electro-Plated Zinc | Cooper Electric</t>
  </si>
  <si>
    <t>COOPER B-LINE SYSTEMS B2011HDG PIPE AND CONDUIT CLAMP RIGID 1 1/4-IN.</t>
  </si>
  <si>
    <t>B2011HDG</t>
  </si>
  <si>
    <t>B-Line B2011-HDG 1-1/4" Rigid Pipe &amp; Conduit Strut Clamp, Hot-Dipped Galvanized | Cooper Electric</t>
  </si>
  <si>
    <t>COOPER B-LINE SYSTEMS B118ZN 4 HOLE GUSSETTED SHELF ANGLE ZN PLTD</t>
  </si>
  <si>
    <t>B118ZN</t>
  </si>
  <si>
    <t>B-Line B118ZN 4-Hole Zinc Plated Gussetted Shelf Angle | Cooper Electric</t>
  </si>
  <si>
    <t>AK10245419</t>
  </si>
  <si>
    <t>COOPER B-LINE SYSTEMS 9ZN-1208 Item/Type: CB3A-18.819 MARK # CB3A-18.819 MARK # CB3A-18.819</t>
  </si>
  <si>
    <t>B-LINE 9ZN-1208 ZINC COMB CLMP HOLD DOWN AND EXP GUIDE | Cooper Electric</t>
  </si>
  <si>
    <t xml:space="preserve">COOPER B-LINE SYSTEMS 9ZN-1208 </t>
  </si>
  <si>
    <t>B-Line (Eaton)</t>
  </si>
  <si>
    <t>https://www.graybar.com/cable-tray-clamps/p/94044145</t>
  </si>
  <si>
    <t>Eaton B-Line</t>
  </si>
  <si>
    <t>COOPER B-LINE SYSTEMS 4A-30-90HB36 Item/Type: CB3A-18.808 MARK # CB3A-18.808 MARK # CB3A-18.808</t>
  </si>
  <si>
    <t>4A-36-90HB36</t>
  </si>
  <si>
    <t>https://www.graybar.com/eaton-b-line-series-horizontal-bend-4in-h-x-57-0625in-w-x-36-in-l-aluminum-36in-radius-90-angle/p/26641181</t>
  </si>
  <si>
    <t>4A-30-90HB36</t>
  </si>
  <si>
    <t xml:space="preserve">COOPER B-LINE SYSTEMS 4A-12-HT12 </t>
  </si>
  <si>
    <t>4A-12-HT12</t>
  </si>
  <si>
    <t>https://www.graybar.com/redi-rail-side-rail/p/94035176</t>
  </si>
  <si>
    <t>Fee</t>
  </si>
  <si>
    <t>S008999854.001</t>
  </si>
  <si>
    <t>Federal Oil Spill Fee - Diesel Effective 1/1/2020</t>
  </si>
  <si>
    <t>Federal Hazardous Superfund Tax - Diesel Effective 1/1/2024 .</t>
  </si>
  <si>
    <t>Federal Assessment Diesel Fed Hazmat 0.001;Fed Oil Spill 0.0021;Superfund .00405</t>
  </si>
  <si>
    <t>ENVSCH (Environmental Surcharge)</t>
  </si>
  <si>
    <t>ENVIRONMENTAL\FUEL SUR</t>
  </si>
  <si>
    <t>ENVIRONMENTAL MANAGEMENT FEE</t>
  </si>
  <si>
    <t>Load</t>
  </si>
  <si>
    <t>DUMMY LINE ITEM</t>
  </si>
  <si>
    <t>Dry Run Fee no fuel delivered</t>
  </si>
  <si>
    <t>Discount Given</t>
  </si>
  <si>
    <t>DIESEL FUEL SURCHARGE CONCRETE</t>
  </si>
  <si>
    <t>Delivery Fee</t>
  </si>
  <si>
    <t>Delivery Charge</t>
  </si>
  <si>
    <t>DELIVERY CHARGE</t>
  </si>
  <si>
    <t>RENTAL - FREIGHT</t>
  </si>
  <si>
    <t>DAVIS AG FEE - Q# 24-30924-53</t>
  </si>
  <si>
    <t xml:space="preserve">CUTTING CHARGE  </t>
  </si>
  <si>
    <t>CUTTING CHARGE</t>
  </si>
  <si>
    <t>5010-WDC-0007986</t>
  </si>
  <si>
    <t>Customer Purchase Order #: 1111
Equipment: Push 46048 - (8) Pieces of Telecommunication Equipment; (1) Crate from XPO, (1) Pallet with metal supports, (5) Pallets of Equip - Heaviest Unit: 1,140 lbs - 2,860 lbs
Scope of Work:
Trip 1 - A&amp;A to provide cert riggers to deliver the above listed equipment to the rear of build in the alley. Equipment to site to be unloaded and staged in alley. Forklift provided by customer. Trip 2 - Meet on site, hoist and set (1) King Post &amp; (1) Satellite Dish. The crane will set up in the alley with the heaviest lift not to exceed 2,000
lbs. Traffic control is to be provided by others. The King Post will be hoisted into position on a steel structure and held in place for welding. The satellite dish will be hoisted and set atop the King Post with all connections to be performed by others. A&amp;A will provide certified welding day of to weld king post to base. Power provided by others
Invoice Total: $32,042.00
Please contact Chad Miller with any questions at (703) 405-1548.</t>
  </si>
  <si>
    <t xml:space="preserve">COOPER B-LINE SYSTEMS 4A-12-90HB12 </t>
  </si>
  <si>
    <t>4A-12-90HB12</t>
  </si>
  <si>
    <t>https://www.graybar.com/cable-tray-fitting-90176-horizontal-bend-aluminum-12-in-bend-radius-4-in-h-1-pair-splice-plate-pair/p/94058685</t>
  </si>
  <si>
    <t>INV2750794</t>
  </si>
  <si>
    <t>Contract base rate charge for the 03/31/2025 to 06/29/2025 billing period Contract usage charge for the 12/31/2024 to 03/30/2025 usage period</t>
  </si>
  <si>
    <t>Consumable Materials</t>
  </si>
  <si>
    <t>CONX114CARFLEX_ CONX114CARFLEX 1-1/4 NON-METAL LQUIDTITE</t>
  </si>
  <si>
    <t>Approved Vendor</t>
  </si>
  <si>
    <t>B01606</t>
  </si>
  <si>
    <t>https://www.butlersupply.com/approved-vendor-b01606-carflex-type-nm-flexible-non-metallic-liquid-tight-conduit-connector-1-1-4-inch-trade?queryID=fabc0319246565da7bd8b2e543a4ad49&amp;objectID=24362&amp;indexName=magento2_butlersupplydefault_products</t>
  </si>
  <si>
    <t>CONX114CARFLEX</t>
  </si>
  <si>
    <t>241094994-006</t>
  </si>
  <si>
    <t>CONICAL GM 40' SOLAR PV4013396 CONTAINER 8X40X8'6" PV3 &amp; SOLAR
Serial: 4013396 Substituted for: CONTAINER 8X40X8 ' 6"</t>
  </si>
  <si>
    <t>NA</t>
  </si>
  <si>
    <t>PV4013396</t>
  </si>
  <si>
    <t>https://www.unitedrentals.com/marketplace/equipment/storage-containers/40-ft-storage-containers/40-ft-8-ft-85-ft-pv3-safety-storage-container-solar-lights</t>
  </si>
  <si>
    <t>CONICAL GM 40' DO GLO PV402063 GLO/OFFICE CONTAINER 8X40X9 '6" 2 OFF
Serial: 402063</t>
  </si>
  <si>
    <t>PV402063</t>
  </si>
  <si>
    <t>Conduit EMT 3/4 Inch 10 Foot</t>
  </si>
  <si>
    <t>EMT3/4</t>
  </si>
  <si>
    <t>https://www.frostelectric.com/buy/product/conduit-emt/2679?text=Conduit+EMT+3/4+Inch+10+Foot</t>
  </si>
  <si>
    <t>Conduit EMT 1/2 Inch 10 Foot</t>
  </si>
  <si>
    <t>EMT1/2</t>
  </si>
  <si>
    <t>https://www.frostelectric.com/buy/product/conduit-emt/2678?text=Conduit+EMT+1/2+Inch+10+Foot</t>
  </si>
  <si>
    <t>S103407890.002</t>
  </si>
  <si>
    <t>CONDUIT 3/4IN EMT 100/BNDL 5000/LFT</t>
  </si>
  <si>
    <t>CONDUIT</t>
  </si>
  <si>
    <t>3/4IN</t>
  </si>
  <si>
    <t>https://shop.loebelectric.com/buy/product/conduit-3-4-emt-elec-metallic-tbg/1696?ID=/Conduit/mfr-3AD&amp;lsi=true</t>
  </si>
  <si>
    <t>S103408115.002</t>
  </si>
  <si>
    <t>S103407706.001</t>
  </si>
  <si>
    <t>CONDUIT 2IN UA/LA GRAY LIQ-TITE 1 X 100MSTR LA-16 6207 Cuts: 1 @ 20 ft</t>
  </si>
  <si>
    <t>https://shop.loebelectric.com/buy/product/flexible/554304?text=CONDUIT+2IN+UA/LA+GRAY+LIQ-TITE+1+X+100MSTR+LA-16+6207&amp;lsi=true</t>
  </si>
  <si>
    <t>CONDUIT 1IN EMT 100/BNDL 3000/LFT</t>
  </si>
  <si>
    <t>1IN</t>
  </si>
  <si>
    <t>http://shop.loebelectric.com/buy/product/conduit-1-in-emt-100-bndl-3000-lft/1882?srsltid=AfmBOoqXlHKqwWngHG6_-mWvCzMREmF8Qk62T1oV8O7OMVSQPhcvm2xH</t>
  </si>
  <si>
    <t>CONDUIT 1IN EMT</t>
  </si>
  <si>
    <t>1-IN-EMT</t>
  </si>
  <si>
    <t>https://www.edgesgroup.com/buy/product/emt-conduit/1007</t>
  </si>
  <si>
    <t>CONDUIT  3/4 GALV STEEL RIGID</t>
  </si>
  <si>
    <t>DOT267</t>
  </si>
  <si>
    <t>https://www.vanmeterinc.com/catalog/electrical/conduit-and-ground-rods/conduit-rigid-10-foot-lengths/conduit-steel-dot267-267</t>
  </si>
  <si>
    <t>S203798654.004</t>
  </si>
  <si>
    <t>CONDUIT  2-1/2-FLEX-ALUM-REDUC-WALL 2-1/2 FLEX ALUM REDUC-WALL</t>
  </si>
  <si>
    <t>2-1/2-FLEX-ALUM-REDUC-WALL</t>
  </si>
  <si>
    <t>https://shop.capeelectric.com/buy/product/flexible-conduit/28330?text=CONDUIT++2-1/2-FLEX-ALUM-REDUC-WALL+2-1/2+FLEX+ALUM+REDUC-WALL</t>
  </si>
  <si>
    <t>CONDUIT  1IN-GALV CPLG</t>
  </si>
  <si>
    <t>AK10987508</t>
  </si>
  <si>
    <t>https://www.edgesgroup.com/buy/product/conduit-coupling/1785</t>
  </si>
  <si>
    <t>CONDUIT  1-IN FLEX STEEL CUT REDWALL</t>
  </si>
  <si>
    <t>FLEX SEALTITE &amp; MC CABLE</t>
  </si>
  <si>
    <t>AK10432969</t>
  </si>
  <si>
    <t>https://www.edgesgroup.com/buy/product/flexible-conduit/13607?process=&amp;previous=12474&amp;module=distribrain&amp;fromProduct=12474&amp;type=similar</t>
  </si>
  <si>
    <t>CONDUIT  1-IN FLEX STEEL 50FT COIL REDWALL</t>
  </si>
  <si>
    <t>https://www.edgesgroup.com/buy/product/flexible-conduit/13607?ID=/CONDUIT-RACEWAYS/FLEXIBLE-CONDUIT/FLEXIBLE-METALLIC-CONDUIT/dept-1NL</t>
  </si>
  <si>
    <t>COND EMT-3/4 3/4 EMT CONDUIT (5000)</t>
  </si>
  <si>
    <t>COND</t>
  </si>
  <si>
    <t>EMT-3/4</t>
  </si>
  <si>
    <t>https://contractorssf.portalced.com/Product/COND/EMT-3%2F4/</t>
  </si>
  <si>
    <t>COND EMT-1/2 1/2 EMT CONDUIT (7000)</t>
  </si>
  <si>
    <t>EMT-1/2</t>
  </si>
  <si>
    <t>https://contractorssf.portalced.com/Product/COND/EMT-1%2F2/</t>
  </si>
  <si>
    <t>COMMSCOPE TECHNOLOGIES LLC FEWLCLC42-JXF020 TERASPEED LC/LC F PTCHCRD 20FT</t>
  </si>
  <si>
    <t>CommScope Systimax</t>
  </si>
  <si>
    <t>FEWLCLC42-JXF020</t>
  </si>
  <si>
    <t>COMMSCOPE SYSTIMAX</t>
  </si>
  <si>
    <t>https://www.graybar.com/teraspeedreg-fiber-patch-cord-singlemode---os2-duplex-lc-to-lc-2-fiber-20-ft--yellow/p/25296596</t>
  </si>
  <si>
    <t>COL CVT4-LSCS-MV 4FT LED VAPORTIGHT SELECT LUMENS 5000 6000 7000 COLOR 35K4K5K 80CRI 0-10V DIM 120V-347V</t>
  </si>
  <si>
    <t>Columbia Lighting / LCA Alera</t>
  </si>
  <si>
    <t>CVT4-LSCS-MV</t>
  </si>
  <si>
    <t>https://www.crawfordelectricsupply.com/product/detail/1390664/columbia-lighting-lca-alera-cvt4-lscs-mv</t>
  </si>
  <si>
    <t>245255074-001</t>
  </si>
  <si>
    <t>COE-TRAVEL LABOR</t>
  </si>
  <si>
    <t>RENTAL - LABOR</t>
  </si>
  <si>
    <t>TRAVEL</t>
  </si>
  <si>
    <t>COL CSL4-A-LSCS 4FT LED STRIP SELECTABLE LUMENS (4400 4850 5300) COLOR (35K 4K 5K) 80 CRI 120V-347V 0-10 DIMMING</t>
  </si>
  <si>
    <t>Columbia Lighting</t>
  </si>
  <si>
    <t>CSL4-LSCS</t>
  </si>
  <si>
    <t>SON00260167</t>
  </si>
  <si>
    <t>https://www.rexelusa.com/p/1757340/columbia-lighting/4-led-striplight-35-40-50k-/840141403625/csl4-lscs</t>
  </si>
  <si>
    <t>COE-HYDRAULICS</t>
  </si>
  <si>
    <t>https://www.unitedrentals.com/marketplace/equipment/tools-power-hand-surveying/hydraulic</t>
  </si>
  <si>
    <t>COE-DIAGNOSTIC</t>
  </si>
  <si>
    <t xml:space="preserve">CO 3/4 x 10' EMT Conduit </t>
  </si>
  <si>
    <t>CO</t>
  </si>
  <si>
    <t>3/4 x 10 EMT Conduit</t>
  </si>
  <si>
    <t>CO 1/2" EMT PIPE 10FT #3
cs=100/7000 ** Original Sale : S105292327.002 ** ** Cus PO: 00086789 **</t>
  </si>
  <si>
    <t>Allied Conduit</t>
  </si>
  <si>
    <t>COE050</t>
  </si>
  <si>
    <t>https://shop.dominionelectric.com/buy/product/allied-tube-conduit/51401?ID=/Conduit-Channel-Fittings-Accessories/Conduit-Strut/EMT/dept-1N1</t>
  </si>
  <si>
    <t>1499960-0005</t>
  </si>
  <si>
    <t>CLUB 1700 UTILITY VEHICLE 4X4-4 PERSON-DIE</t>
  </si>
  <si>
    <t>CLUB CAR</t>
  </si>
  <si>
    <t>https://vandaliarental.com/equipment/utility-vehicle-4x4-4-person/</t>
  </si>
  <si>
    <t>1503583-0004</t>
  </si>
  <si>
    <t>CIC 40 11/4IN RIG/PVC 11/2EMT CLAMP</t>
  </si>
  <si>
    <t>Litchfield International Inc</t>
  </si>
  <si>
    <t>https://www.vikingelectric.com/product/detail/99049/litchfield-international-inc-40</t>
  </si>
  <si>
    <t>CIC 32 1IN PVC/RIG/IMC/FLX CLAMP</t>
  </si>
  <si>
    <t>https://www.vikingelectric.com/product/detail/99046/litchfield-international-inc-32</t>
  </si>
  <si>
    <t>CHS-6
FireLite-GW-Notifier ASSY,FNL, CHS-6 Duty Tariff Code: 8531909001 Country of Origin: United States</t>
  </si>
  <si>
    <t>Honeywell International, Inc</t>
  </si>
  <si>
    <t>CHS-6</t>
  </si>
  <si>
    <t>https://www.adiglobaldistribution.pr/catalog/shopproducts/fire/fire-system-accessories/mounting-devices/8k-chs6</t>
  </si>
  <si>
    <t>CHE TP472 4SQ FLAT BLANK COVER (50)</t>
  </si>
  <si>
    <t>COOPER CROUSE-HINDS</t>
  </si>
  <si>
    <t>https://contractorssf.portalced.com/Product/CHE/TP472/</t>
  </si>
  <si>
    <t>CHE TP428 4SQ EXTBOX 1-1/2IND 1/2&amp;3/4K (</t>
  </si>
  <si>
    <t>TP428</t>
  </si>
  <si>
    <t>https://contractorssf.portalced.com/Product/CHE/TP428/</t>
  </si>
  <si>
    <t>CHE TP403 4SQ 2-1/8IN D BOX 1/2+3/4 KO (</t>
  </si>
  <si>
    <t>https://contractorssf.portalced.com/Product/CHE/TP403/</t>
  </si>
  <si>
    <t>CHATSWORTH PRODUCTS INCORPORATED 40164-001 STRAP GRD KT CABLE RUNWAY</t>
  </si>
  <si>
    <t>CHATSWORTH PRODUCTS INCORPORATED</t>
  </si>
  <si>
    <t>40164-001</t>
  </si>
  <si>
    <t>CHATSWORTH PRODUCTS</t>
  </si>
  <si>
    <t>https://www.graybar.com/cable-runway-ground-strap-kit-6-awg-ground-strap-with-hardware-each/p/22071272</t>
  </si>
  <si>
    <t>AK10142283</t>
  </si>
  <si>
    <t>CHATSWORTH PRODUCTS INCORPORATED 13622-010 10INX2IN BUSBAR KIT</t>
  </si>
  <si>
    <t>13622-010</t>
  </si>
  <si>
    <t>https://www.graybar.com/grounding-busbars-10-in-w-250-mm-tgb-2-in-h-50-mm-x-10-in-w-250-mm-x-1-4-in-6-4-mm/p/99837016</t>
  </si>
  <si>
    <t>CHATSWORTH PRODUCTS INCORPORATED 11911-712 CABLE RUN KIT 12IN BLK</t>
  </si>
  <si>
    <t>11911-712</t>
  </si>
  <si>
    <t>https://www.graybar.com/cable-runway-wall-to-rack-kit-12-in-w-x-54-in-l-black/p/99478280</t>
  </si>
  <si>
    <t>CHATSWORTH PRODUCTS INCORPORATED 11310-001 THREADED ROD CEILING KIT</t>
  </si>
  <si>
    <t>11310-001</t>
  </si>
  <si>
    <t>https://www.graybar.com/threaded-ceiling-kit-3-8-16-72-in-l-gold/p/88083737</t>
  </si>
  <si>
    <t>CHAMPION P29C SHOCKWAVE 1-3/8" IMPACT HOLESAW THIN WALL WITH LIP FOR SHEET METAL * Sub for: DEWALT D180022IR [D-MAN] Pn: 123364</t>
  </si>
  <si>
    <t>CHAMPION CUTTING TOOLS</t>
  </si>
  <si>
    <t>https://www.acmetool.com/index.jsp?path=product&amp;part=123364&amp;ds=dept&amp;process=search&amp;qdx=0&amp;text=123364&amp;title=1-3-8-in-shockwave-impact-hole-saw</t>
  </si>
  <si>
    <t>D180022IR</t>
  </si>
  <si>
    <t>CHAMPION P29C 29PC. HSS 1/16"-1/2" COMPLETE BY 64THS DRILL BIT INDEX SET Pn: 149188</t>
  </si>
  <si>
    <t>Champion Cutting Tool</t>
  </si>
  <si>
    <t>P29C</t>
  </si>
  <si>
    <t>https://www.acmetool.com/index.jsp?path=product&amp;part=149188&amp;ds=dept&amp;process=search&amp;qdx=0&amp;text=CHAMPION+P29C+29PC.+HSS+1%2F16%22-1%2F2%22+COMPLETE+BY+64THS+DRILL+BIT+INDEX+SET&amp;title=drill-bit-set</t>
  </si>
  <si>
    <t>CHAMPION MSD-HEX-4 MULTI STEP BIT #4 TIN 3/16"-7/8" WITH 1/4" HEX QUICK-SHANK FOR IMPACT DRIVER &amp; DRILLS [MSD-BAY-4] Pn: 149181</t>
  </si>
  <si>
    <t>MSD-HEX-4</t>
  </si>
  <si>
    <t>https://www.acmetool.com/index.jsp?path=product&amp;part=149181&amp;title=champion-msd-hex-4-multi-step-bit-4-tin-3-16-7-8-with-1-4-hex-quick-shank-for-impact-driver-drills-[msd-bay-4]&amp;text=CHAMPION+MSD-HEX-4+MULTI+STEP+BIT+%234+TIN+3%2F16%22-7%2F8%22+WITH+1%2F4%22+HEX+QUICK-SHANK+FOR+IMPACT+DRIVER+%26+DRILLS+%5BMSD-BAY-4%5D&amp;lsi=true</t>
  </si>
  <si>
    <t>CHAMPION MSD-HEX-13 MULTI STEP BIT #13 TIN 1/4"-1 1/8" WITH 1/4" HEX QUICK-SHANK FOR IMPACT DRIVER &amp; DRILLS [MSD-BAY-13] Pn: 149179</t>
  </si>
  <si>
    <t>MSD-BAY-13</t>
  </si>
  <si>
    <t>https://www.acmetool.com/index.jsp?path=product&amp;part=149179&amp;title=champion-msd-hex-13-multi-step-bit-13-tin-1-4-1-1-8-with-1-4-hex-quick-shank-for-impact-driver-drills-[msd-bay-13]&amp;text=CHAMPION+MSD-HEX-13+MULTI+STEP+BIT+%2313+TIN+1%2F4%22-1+1%2F8%22+WITH+1%2F4%22+HEX+QUICK-SHANK+FOR+IMPACT+DRIVER+%26+DRILLS+%5BMSD-BAY-13%5D&amp;lsi=true</t>
  </si>
  <si>
    <t>CHAMPION MSD-HEX-1 MULTI STEP BIT #1 TIN 1/8"-1/2" WITH 1/4" HEX QUICK-SHANK FOR IMPACT DRIVER &amp; DRILLS [MSD-BAY-1] Pn: 149178</t>
  </si>
  <si>
    <t>MSD-HEX-1</t>
  </si>
  <si>
    <t>https://www.acmetool.com/index.jsp?path=product&amp;part=149178&amp;title=champion-msd-hex-1-multi-step-bit-1-tin-1-8-1-2-with-1-4-hex-quick-shank-for-impact-driver-drills-[msd-bay-1]&amp;text=CHAMPION+MSD-HEX-1+MULTI+STEP+BIT+%231+TIN+1%2F8%22-1%2F2%22+WITH+1%2F4%22+HEX+QUICK-SHANK+FOR+IMPACT+DRIVER+%26+DRILLS+%5BMSD-BAY-1%5D&amp;lsi=true</t>
  </si>
  <si>
    <t>CHAMPION MSD-1-3/8X1/4TIN MULTI STEP BIT #5 1/4" TO 1-3/8" TITANIUM NITRIDE COOLING COATING WITH FLATTED SHANK FOR DRILLS Pn: 149182</t>
  </si>
  <si>
    <t>MSD-1-3/8X1/4TIN</t>
  </si>
  <si>
    <t>https://www.acmetool.com/index.jsp?path=product&amp;part=149182&amp;title=champion-msd-1-3-8x1-4tin-multi-step-bit-5-1-4-to-1-3-8-titanium-nitride-cooling-coating-with-flatted-shank-for-drills&amp;text=CHAMPION+MSD-1-3%2F8X1%2F4TIN+MULTI+STEP+BIT+%235+1%2F4%22+To+1-3%2F8%22+TITANIUM+NITRIDE+COOLING+COATING+WITH+FLATTED+SHANK+FOR+DRILLS&amp;lsi=true</t>
  </si>
  <si>
    <t xml:space="preserve">CHAMPION FIBERGLASS INC. 40DXW33 </t>
  </si>
  <si>
    <t>CHAMPION FIBERGLASS INC.</t>
  </si>
  <si>
    <t>40DXW33</t>
  </si>
  <si>
    <t>CHAMPION FIBERGLASS</t>
  </si>
  <si>
    <t>https://www.gordonelectricsupply.com/p/Champion-40Dxw33-4-Id-Ag-25-Wall-Box-Connector-Male-Adapter-W-Tapered-Threads/7033349?srsltid=AfmBOorsrBJvKsj8bETvbz_CO2iImqPxxIqXDTCGJhOpK51zk9703tNI</t>
  </si>
  <si>
    <t>CHAMPION CT7-3/4 CARBIDE TIPPED 3/4" HOLE CUTTER FOR MOST METALS; PLASTICS &amp; STAINLESS STEEL UP TO 1" THICK Pn: 54021</t>
  </si>
  <si>
    <t>CT7-3/4</t>
  </si>
  <si>
    <t>https://www.acmetool.com/index.jsp?path=product&amp;part=54021&amp;ds=dept&amp;process=search&amp;qdx=0&amp;text=CHAMPION+CT7-3%2F4+CARBIDE+TIPPED+3%2F4%22+HOLE+CUTTER+FOR+MOST+METALS%3B+PLASTICS+%26+STAINLESS+STEEL+UP+TO+1%22+THICK&amp;title=hole-cutter</t>
  </si>
  <si>
    <t>CHAMPION CT5P-SET-1 5PC. ELECTRICAL CONDUIT CARBIDE</t>
  </si>
  <si>
    <t>CT5P-SET-1</t>
  </si>
  <si>
    <t>https://www.acmetool.com/index.jsp?path=product&amp;part=5854&amp;ds=dept&amp;process=search&amp;qdx=0&amp;text=CHAMPION+CT5P-SET-1+5PC.+ELECTRICAL+CONDUIT+CARBIDE+HOLE+CUTTER+SET+7%2F8%22%3B+1-1%2F8%22%3B+1-3%2F8%22%3B+1-3%2F4%22+%26+2%22+BITS+IN+KIT&amp;title=hole-cutter-set</t>
  </si>
  <si>
    <t>INV-2677106</t>
  </si>
  <si>
    <t>Champion 308-1/2-13-P 1066771 1/2"-13 HSS General Purpose</t>
  </si>
  <si>
    <t>Champion</t>
  </si>
  <si>
    <t>308-1/2-13-P</t>
  </si>
  <si>
    <t>https://www.baysupply.com/products/308-1-2-13-p-champion-cutting-tool-corp?srsltid=AfmBOorsAEbRJBYKVAm2M9Xdhtd_jbt-w7i-0k1jeUOWTiJLaXTH9iWj</t>
  </si>
  <si>
    <t>CHAMPION 146448
MSD-1-3/8X1/4 MULTI STEP BIT #5 1/4" TO 1-3/8" WITH FLATTED SHANK FOR DRILLS Pn: 416489</t>
  </si>
  <si>
    <t>https://www.acmetool.com/index.jsp?path=product&amp;title=champion-msd-1-3-8x1-4&amp;part=149182</t>
  </si>
  <si>
    <t>S142037809.002</t>
  </si>
  <si>
    <t>CH TP563 103171 4 11/16 SQ OUTLET BOX 1/2 AND 3/4 KO</t>
  </si>
  <si>
    <t>EATON CROUSE-HINDS OUTLET BOXES</t>
  </si>
  <si>
    <t>TP563</t>
  </si>
  <si>
    <t>https://www.gordonelectricsupply.com/p/Ccho-Tp563-4-11-16-Sq-Box/6900128?srsltid=AfmBOopHJqxW4ekRVflbGuynkwdBePMn95YNaitBy_qL89vYkjJBIsbf</t>
  </si>
  <si>
    <t>S142037864.002</t>
  </si>
  <si>
    <t>CH KPRL4KDT Panelboard Connector Kit
Nonstock item may not be returnable *Procured Item*</t>
  </si>
  <si>
    <t>Cutler-Hammer</t>
  </si>
  <si>
    <t>KPRL4KDT</t>
  </si>
  <si>
    <t>https://www.1sourcedist.com/product/detail/4409665/eaton-cutler-hammer-kprl4kdt</t>
  </si>
  <si>
    <t>CH CH4FP5 6.875" FILLER Nonstock item may not be returnable *Procured Item*</t>
  </si>
  <si>
    <t>CH4FP5</t>
  </si>
  <si>
    <t>CH CH4FP2 2" DEAD FRONT BLANK Nonstock item may not be returnable *Procured Item*</t>
  </si>
  <si>
    <t>CH4FP2</t>
  </si>
  <si>
    <t>CH CH4FP1 5-3/4 FILLER
Nonstock item may not be returnable *Procured Item*</t>
  </si>
  <si>
    <t>CH4FP1</t>
  </si>
  <si>
    <t>CCT 308-1/2-13-T 1056755 CCT 1/2"-13 HSS Hand Tap</t>
  </si>
  <si>
    <t>CCT</t>
  </si>
  <si>
    <t>308-1/2-13-T</t>
  </si>
  <si>
    <t>https://toolup.com/products/champion-308-1-2-13-t-1-2-13-h-s-hand-tap?srsltid=AfmBOopSYF2alL3a_H7UCvnB5m0nTfp-P6-ZFm58kiAhi5OjvvsEmj0c</t>
  </si>
  <si>
    <t>CCHC  CPR4 1-1/4 NO-THRD CONN</t>
  </si>
  <si>
    <t>EATON CROUSE-HINDS COMMERCIAL</t>
  </si>
  <si>
    <t>CPR4</t>
  </si>
  <si>
    <t>https://www.gordonelectricsupply.com/p/Cchc-Cpr4-1-1-4-No-Thrd-Conn/6874450?srsltid=AfmBOoq7DTj3_xSxjDtE-1EKn0es-Ww-b40JTcg2zsuaBx_0pJORnU8-</t>
  </si>
  <si>
    <t>S142067289.001</t>
  </si>
  <si>
    <t>CAW S075 40087 .75 OIL-TIGHT HOLE SEAL</t>
  </si>
  <si>
    <t xml:space="preserve"> Eaton B-Line</t>
  </si>
  <si>
    <t>S075</t>
  </si>
  <si>
    <t>AK10254510</t>
  </si>
  <si>
    <t>https://www.gordonelectricsupply.com/p/Bline-S075-75-Oil-Tight-Hole-Seal/6056224?srsltid=AfmBOoqlBI4VTJ8VTG2zG8Il3Z4J9dNoKxCMEI2aZ4sairbqmC9v8zJk</t>
  </si>
  <si>
    <t>CAW 664-SC-NK 167997 SC ENCLOSURE W/O KO 6X6X4</t>
  </si>
  <si>
    <t>664SC-NK</t>
  </si>
  <si>
    <t>AK10242802</t>
  </si>
  <si>
    <t>https://www.gordonelectricsupply.com/p/Bline-664Sc-Nk-Sc-Enclosure-W-O-Ko-6X6X4/6055291?srsltid=AfmBOooL9jdEbktPADgQVMQH9FrLT7DjJxPsXet_HB_OT6hZSZ8cQMEZ</t>
  </si>
  <si>
    <t>664SCNK</t>
  </si>
  <si>
    <t>CAW 664-RTSC-NK 402524 N3R SC ENCLOSURE W/O KO 6X6X4</t>
  </si>
  <si>
    <t>664-RTSC-NK</t>
  </si>
  <si>
    <t>AK10242797</t>
  </si>
  <si>
    <t>https://www.gordonelectricsupply.com/p/Bline-664-Rtsc-Nk-664-Rtsc-Nk/6574446?srsltid=AfmBOorFUxwNOEr3NyIMmy4qcvXLAhcQT8-JDqWufKZefYu0mBVzhB7i</t>
  </si>
  <si>
    <t>664RTSCNK</t>
  </si>
  <si>
    <t>CAW 18184-SC-NK 523345 SC ENCLOSURE W/O KO 18X18X4</t>
  </si>
  <si>
    <t>18184-SC-NK</t>
  </si>
  <si>
    <t>AK10238976</t>
  </si>
  <si>
    <t>https://www.gordonelectricsupply.com/p/Bline-18184-Sc-Nk-Sc-Enclosure-W-O-Ko-18X18X4/6055629?srsltid=AfmBOorqrbjwFpSE1qOGLqcPs7NXvsH8FzaBAc1q2i6wWtN37nJ_TeOV</t>
  </si>
  <si>
    <t>18184SCNK</t>
  </si>
  <si>
    <t>CAW 12126-SC-NK 445544 SC ENCLOSURE W/O KO 12X12X6</t>
  </si>
  <si>
    <t>12126SC-NK</t>
  </si>
  <si>
    <t>AK10238410</t>
  </si>
  <si>
    <t>https://www.gordonelectricsupply.com/p/Bline-12126Sc-Nk-Sc-Enclosure-W-O-Ko-12X12X6/6055331?srsltid=AfmBOoqn8-EgByEIP1R4V_eL5c376udY5LWn7VbFGNro6ba2CUqpB1q5</t>
  </si>
  <si>
    <t>12126SCNK</t>
  </si>
  <si>
    <t>CASE_CASE BOTTLED WATER (24 - 16.9OZ)</t>
  </si>
  <si>
    <t>80731148_13</t>
  </si>
  <si>
    <t>https://usa.databasesets.com/unspsc/commodity/50202310#google_vignette</t>
  </si>
  <si>
    <t>Carlon VC9962 Quart Standard Clear PVC Cement w/ Dauber Applicator (32 Ounces)</t>
  </si>
  <si>
    <t>Carlon</t>
  </si>
  <si>
    <t>VC9962</t>
  </si>
  <si>
    <t>AK10054893</t>
  </si>
  <si>
    <t>https://www.crawfordelectricsupply.com/product/detail/504462/carlon-vc9962?srsltid=AfmBOoooUiApBws6DjgjKVKxFM-JCiLFeoMeB-sCtYIkPKV0grvUdjEF</t>
  </si>
  <si>
    <t>034481050018</t>
  </si>
  <si>
    <t>CARLON UA9DN 4IN 24 RAD 90D ELBOW</t>
  </si>
  <si>
    <t>CARLON</t>
  </si>
  <si>
    <t>UA9DN</t>
  </si>
  <si>
    <t>https://www.gordonelectricsupply.com/p/Carlon-Ua9Dn-4In-24-Rad-90D-Elbow/5996039?srsltid=AfmBOopoDq0_Vf61t7sY-ojXo5DnkgAFNn1p_azRKP81BSMoaqaaR4Eh</t>
  </si>
  <si>
    <t>034481067368</t>
  </si>
  <si>
    <t>CARLON UA7AN 4IN 45D PVC ELBOW</t>
  </si>
  <si>
    <t>UA7AN</t>
  </si>
  <si>
    <t>https://www.gordonelectricsupply.com/p/Carlon-Ua7An-4In-45D-Pvc-Elbow/5947810?srsltid=AfmBOormiBGL4o693Sf_HCLRHhf1be-s7wCdj5zeMOtguGOAjKprkQSF</t>
  </si>
  <si>
    <t>CARLON UA7AL 3IN 45D PVC ELBOW</t>
  </si>
  <si>
    <t>UA7AL</t>
  </si>
  <si>
    <t>https://www.gordonelectricsupply.com/p/Carlon-Ua7Al-3In-45D-Pvc-Elbow/5997926?srsltid=AfmBOop6EvUrYPRpzIotlsZAeUpqlDmL6L_zBn1K92LNAIW3OQCUQvhv</t>
  </si>
  <si>
    <t>AK10054161</t>
  </si>
  <si>
    <t>034481060680</t>
  </si>
  <si>
    <t>CARLON E943N 4IN SCH 40 M ADPT</t>
  </si>
  <si>
    <t>E943N</t>
  </si>
  <si>
    <t>https://www.gordonelectricsupply.com/p/Carlon-E943N-4In-Sch-40-M-Adpt/5997379?srsltid=AfmBOordRy5pUyh4PMYZ6SkrwWduKtPgFyMuiXfzAYnI-JsEx6dNIljk</t>
  </si>
  <si>
    <t>AK10031710</t>
  </si>
  <si>
    <t>034481062103</t>
  </si>
  <si>
    <t>CARLON E942N 4IN SCH 40 FEM ADPT</t>
  </si>
  <si>
    <t>E942N</t>
  </si>
  <si>
    <t>https://www.gordonelectricsupply.com/p/Carlon-E942N-4In-Sch-40-Fem-Adpt/5997382?srsltid=AfmBOormml4-YivN49DJdRiksy3GrldQMYO35vG10HmoCipaVpzIvlkl</t>
  </si>
  <si>
    <t>AK10031686</t>
  </si>
  <si>
    <t>034481062509</t>
  </si>
  <si>
    <t>CARLON E942L 3IN SCH 40 FEM ADPT</t>
  </si>
  <si>
    <t>E942L</t>
  </si>
  <si>
    <t>https://www.gordonelectricsupply.com/p/Carlon-E942L-3In-Sch-40-Fem-Adpt/5997381?srsltid=AfmBOoougwoNMY64Y3CdYnYax6RF3bRCFcMdNYfRigrx6etiOV0MYLkA</t>
  </si>
  <si>
    <t>AK10031683</t>
  </si>
  <si>
    <t>034481062486</t>
  </si>
  <si>
    <t>CARLON E940N 4IN SCH40 COUPLING</t>
  </si>
  <si>
    <t>E940N</t>
  </si>
  <si>
    <t>https://www.gordonelectricsupply.com/p/Carlon-E940N-4In-Sch40-Coupling/5997370?srsltid=AfmBOortFPY-EG56QbzghLGpqMT6IkVjsY4De9bQYlmxzDVHw0XRzkr7</t>
  </si>
  <si>
    <t>AK10031664</t>
  </si>
  <si>
    <t>034481061106</t>
  </si>
  <si>
    <t>CARLON E940L 3IN SCH40 CPLG</t>
  </si>
  <si>
    <t>https://www.gordonelectricsupply.com/p/Carlon-E940L-3In-Sch40-Cplg/5997369?srsltid=AfmBOoqw8-2Ygvn-N49JbQlyYG5wnUmp3Vi1pI2cxmhj04DPa4MHBtpV</t>
  </si>
  <si>
    <t>034481061083</t>
  </si>
  <si>
    <t>CARLON  UA9DL 3IN 24 RAD 90D ELBOW</t>
  </si>
  <si>
    <t>UA9DL</t>
  </si>
  <si>
    <t>https://www.gordonelectricsupply.com/p/Carlon-Ua9Dl-3In-24-Rad-90D-Elbow/5996457?srsltid=AfmBOopsZZFgye_dfLtyvb_7RWQVErlmOAefiyf-fI1dglWtPOFKnqx1</t>
  </si>
  <si>
    <t>034481227380</t>
  </si>
  <si>
    <t>CARLON UA9DL 3IN 24 RAD 90D ELBOW</t>
  </si>
  <si>
    <t>CADDY TSGB24 Screw Gun Bracket</t>
  </si>
  <si>
    <t>TSGB24</t>
  </si>
  <si>
    <t>AK10631107</t>
  </si>
  <si>
    <t>https://www.grainger.com/product/2KXB1?gucid=N:N:FPL:Free:GGL:CSM-1946:tew63h3:20501231</t>
  </si>
  <si>
    <t>CADDY TSGB1624 TELESCOPING SCREW GUN BRACKET</t>
  </si>
  <si>
    <t>Nvent Caddy</t>
  </si>
  <si>
    <t>TSGB1624</t>
  </si>
  <si>
    <t>AK10631104</t>
  </si>
  <si>
    <t>https://www.elliottelectric.com/P/Item/CAD/TSGB1624/</t>
  </si>
  <si>
    <t>CADDY SCH8B 1/2 EMT TO STRUT CLIP (100)</t>
  </si>
  <si>
    <t>CADDY</t>
  </si>
  <si>
    <t>SCH8B</t>
  </si>
  <si>
    <t>https://www.gordonelectricsupply.com/p/Caddy-Sch8B-1-2-Emt-To-Strut-Clip/5603369?srsltid=AfmBOopFR2niix28c1gKKsDFkbMwAZv_oMhDXyyeu4jULuIqEE-l2G5d</t>
  </si>
  <si>
    <t>S007853092.002</t>
  </si>
  <si>
    <t>CADDY MP-2 WALL PLATE MOUNTING CLIP</t>
  </si>
  <si>
    <t>MP2</t>
  </si>
  <si>
    <t>AK10630456</t>
  </si>
  <si>
    <t>https://www.elliottelectric.com/P/Item/CAD/MP2/</t>
  </si>
  <si>
    <t>S007853092.001</t>
  </si>
  <si>
    <t>CADDY K-8 1/2 CONDUIT CLIP</t>
  </si>
  <si>
    <t>K-8</t>
  </si>
  <si>
    <t>https://www.elliottelectric.com/P/Item/CAD/K8/</t>
  </si>
  <si>
    <t>S007852706.001</t>
  </si>
  <si>
    <t>CADDY EGBA14412CC BAR ASSY GRD BUS 1/</t>
  </si>
  <si>
    <t>EGBA14412CC</t>
  </si>
  <si>
    <t>AK10631776</t>
  </si>
  <si>
    <t>https://www.stoneway.com/CADDY-FASTENERS-EGBA14412CC-Erico-EGBA14412CC-ERC-GND-BAR-1-4X4X12/p2230636</t>
  </si>
  <si>
    <t>S007852628.001</t>
  </si>
  <si>
    <t>CADDY 4Z34 MULTI-FUNCTIONAL CLIP</t>
  </si>
  <si>
    <t>https://www.graybar.com/multi-function-clip-for-1-4-in-rod-or-no-12-wire/p/88091768</t>
  </si>
  <si>
    <t>CAC 1-1/2X1-3/4CLOSE GALV NIPPLE 112000</t>
  </si>
  <si>
    <t>1-1/2X1-3/4CLOSE</t>
  </si>
  <si>
    <t>https://www.graybar.com/conduit-nipple-rigid-imc-galvanized-steel-1-2-x-close/p/88273123</t>
  </si>
  <si>
    <t>C2G C2G29994 Antimicrob HDMI Dongle Ring DP mDP USBC</t>
  </si>
  <si>
    <t>C2G</t>
  </si>
  <si>
    <t>C2G29994</t>
  </si>
  <si>
    <t>https://www.cablestogo.com/usb-and-pc/usb-cables-adapters-and-hubs/universal-4k-hdmi-dongle-adapter-ring-including-color-coded-mini-displayport-displayport-and-usb-c-adapters-with-antimicrobial-protection-technology/p/cg-c2g29994?srsltid=AfmBOoqcVr-Ne1-3dowBZ34XHWkCjSIl_q34M0S2tuUeJPr-9cob9ywm</t>
  </si>
  <si>
    <t>BX MCAL124SOLWG250CL 64326 MC-AL-12/4-SOL-BLACK/BLUE/RED/WHITE W/GRN-GRD</t>
  </si>
  <si>
    <t>MCAL124SOLWG250CL</t>
  </si>
  <si>
    <t>https://www.rexelusa.com/p/64326/12-4-w-ground-mc-aluminum-armor-solid/077680229540/mcal124solwg250cl</t>
  </si>
  <si>
    <t>BX MCAL123SOLWG250CL 64386 MC-AL-12/3-SOL-BLACK/RED/WHITE W/GRN-GRD</t>
  </si>
  <si>
    <t>MCAL123SOLWG250CL</t>
  </si>
  <si>
    <t>AK10433423</t>
  </si>
  <si>
    <t>https://www.rexelusa.com/p/64386/12-3-w-ground-mc-aluminum-armor-solid/077680351739/mcal123solwg250cl</t>
  </si>
  <si>
    <t>BX MCAL122SOLWG250CL 64419 MC-AL-12/2-SOL-BLACK/WHITE
W/GRN-GRD</t>
  </si>
  <si>
    <t>MCAL122SOLWG250CL</t>
  </si>
  <si>
    <t>https://www.rexelusa.com/p/64419/12-2-w-ground-mc-aluminum-armor-solid/077680228987/mcal122solwg250cl</t>
  </si>
  <si>
    <t>BUSS KTK-R-5 600V FUSE</t>
  </si>
  <si>
    <t>BUSSMAN</t>
  </si>
  <si>
    <t>KTK-R-5</t>
  </si>
  <si>
    <t>AK10273969</t>
  </si>
  <si>
    <t>https://www.grainger.com/product/BUSSMANN-UL-Class-CC-Fuse-Fast-Acting-4XC24</t>
  </si>
  <si>
    <t>BUSS FNQ-R-10 600V MIDGET TD FU</t>
  </si>
  <si>
    <t>FNQ-R-10</t>
  </si>
  <si>
    <t>https://www.eaton.com/us/en-us/skuPage.FNQ-R-10.html</t>
  </si>
  <si>
    <t>BURNDY LLC YGHP34C29 250-500 TO 3/0-250 GRN C</t>
  </si>
  <si>
    <t>YGHP34C29</t>
  </si>
  <si>
    <t>AK10471457</t>
  </si>
  <si>
    <t>https://www.graybar.com/hytap8482-ground-tap-connector-3-0-str-awg-to-250-kcmil-conductor-5-8-to-3-4-inch-rod/p/88049017?pcode=88049017</t>
  </si>
  <si>
    <t>BURNDY LLC YCP31L34CTN CUAL250-350 KCMIL34 IN LANYARD LEN</t>
  </si>
  <si>
    <t>YCP31L34CTN</t>
  </si>
  <si>
    <t>AK10470733</t>
  </si>
  <si>
    <t>https://www.cityelectricsupply.com/burndy-ycp31l34ctn-compression-pulling-grip-250-mcm-to-350-mcm-cu-al-34-lanyard-length?srsltid=AfmBOopqoIUk2CYBw2Ovi8T3lHTHO5nWP4idCSSD1Z55WOpm4eBh87o-</t>
  </si>
  <si>
    <t>BURNDY LLC YCP31L27CTN CUAL250-350 KCMIL27 IN LANYARD LEN</t>
  </si>
  <si>
    <t>YCP31L27CTN</t>
  </si>
  <si>
    <t>AK10470731</t>
  </si>
  <si>
    <t>https://www.cityelectricsupply.com/burndy-ycp31l27ctn-compression-pulling-grip-250-mcm-to-350-mcm-cu-al-27-lanyard-length?srsltid=AfmBOopAiSvWA4AcABJa1TKkivBxmAJDwhxcKYu78cuYzlbCD02u_9Cy</t>
  </si>
  <si>
    <t>BURNDY LLC YCP31L20CTN CUAL250-350 KCMIL20 IN LANYARD LEN</t>
  </si>
  <si>
    <t>YCP31L20CTN</t>
  </si>
  <si>
    <t>https://www.cityelectricsupply.com/burndy-ycp31l20ctn-compression-pulling-grips-cu--al-250-350-kcmil-20-lanyard?srsltid=AfmBOooGrXlltq3LXRZHzxDDTJkta3e1TUk_ct-XvAFUywZc4ir6-J15</t>
  </si>
  <si>
    <t>BURNDY LLC YCP31L13CTN CUAL250-350 KCMIL 13 IN LANYARD LEN</t>
  </si>
  <si>
    <t>YCP31L13CTN</t>
  </si>
  <si>
    <t>AK10470727</t>
  </si>
  <si>
    <t>https://www.cityelectricsupply.com/burndy-ycp31l13ctn-compression-pulling-grip-250-mcm-350-mcm-cu-al-13-lanyard-length?srsltid=AfmBOopts7mnf6YZ3BbpkUJ44fcgBoFURh6KiAuU-PTX8NiU9T1Gp_T4</t>
  </si>
  <si>
    <t>BURNDY LLC YA8CL4BOX 8 STRAIGHT CU 1-HOLE SHORT 1</t>
  </si>
  <si>
    <t>YA8CL4BOX</t>
  </si>
  <si>
    <t>https://www.graybar.com/compression-lug-with-inspection-window-1-hole-red-8-awg/p/92056994?pcode=92056994</t>
  </si>
  <si>
    <t>BURNDY LLC KS20 SERVIT 8 STR - 4 SOL</t>
  </si>
  <si>
    <t>KS20</t>
  </si>
  <si>
    <t>AK10465294</t>
  </si>
  <si>
    <t>https://www.graybar.com/servit8482-split-bolt-for-copper-8-to-4-awg/p/88047657?pcode=88047657</t>
  </si>
  <si>
    <t>Burndy</t>
  </si>
  <si>
    <t>BURNDY LLC KC28 1-4/0 STRAIGHT 3/4 POST 1 CON</t>
  </si>
  <si>
    <t>KC28</t>
  </si>
  <si>
    <t>AK10465218</t>
  </si>
  <si>
    <t>https://www.graybar.com/servit8482-post-for-copper-cable-to-flat-1---4-0-awg-5-8-stud-3-4-stud-length/p/88047622?pcode=88047622</t>
  </si>
  <si>
    <t>BURNDY LLC KA25 4-1/0 CU LUG ST SCR 1H</t>
  </si>
  <si>
    <t>KA25</t>
  </si>
  <si>
    <t>AK10465135</t>
  </si>
  <si>
    <t>https://www.graybar.com/ka-lug8482-mechanical-lug-4-to-1-0-awg/p/88047588?pcode=88047588</t>
  </si>
  <si>
    <t>BURNDY LLC GRC58 5/8 IN GROUND ROD CLAMP</t>
  </si>
  <si>
    <t>BURNDY LLC GAR3906 COPPER GROUNDING CONNECTOR 6 IN</t>
  </si>
  <si>
    <t>GAR3906</t>
  </si>
  <si>
    <t>https://www.graybar.com/mechanical-grounding-connector-high-conductivity-copper-alloy-6-in-to-4-to-4-0-awg/p/92042433?pcode=92042433</t>
  </si>
  <si>
    <t>AK10464437</t>
  </si>
  <si>
    <t>BURNDY LLC BDBSCS1P3 DIST. BLK. 1-1 2/0-2/0</t>
  </si>
  <si>
    <t>BDBSCS1P3</t>
  </si>
  <si>
    <t>https://www.graybar.com/power-block-3-pole/p/25820315?pcode=25820315</t>
  </si>
  <si>
    <t>BUR YS28 81624 HYLINK-SPLICE LNG BARREL</t>
  </si>
  <si>
    <t>YS28</t>
  </si>
  <si>
    <t>AK10471891</t>
  </si>
  <si>
    <t>https://www.elliottelectric.com/P/Item/BUR/YS28/#</t>
  </si>
  <si>
    <t>S103398425.002</t>
  </si>
  <si>
    <t>BUR YAZV2C2TC14E2FX 2AWG 2H LNG LUG MUST BILL AND SHIP WITHIN 30 DAYS</t>
  </si>
  <si>
    <t>YAZV2C2TC14E2FX</t>
  </si>
  <si>
    <t>https://www.gordonelectricsupply.com/p/Burndy-Yazv2C2-Tc14-E2Fx-2Awg-2H-Lng-Lug/5678523?srsltid=AfmBOophr8DddAaFtO419CPu-NvfFoc58mP2Z0Oct8d9q3P9rTFQtvYx</t>
  </si>
  <si>
    <t>BUR KK4A36U4N 217674 FOUR:2STR-600 NEMA</t>
  </si>
  <si>
    <t>KK4A36U4N</t>
  </si>
  <si>
    <t>AK10465239</t>
  </si>
  <si>
    <t>https://www.rexelusa.com/p/217674/burndy/universal-terminal-4-conductor-4-hole-2-awg-600-mcm/781810601112/kk4a36u4n</t>
  </si>
  <si>
    <t>BUR KA2U 91624 14STR-2STR DUAL RATED</t>
  </si>
  <si>
    <t>KA2U</t>
  </si>
  <si>
    <t>AK10465149</t>
  </si>
  <si>
    <t>https://www.elliottelectric.com/P/Item/BUR/KA2U/</t>
  </si>
  <si>
    <t>BUR K2A40U2N 274418 TWO:300-800 NEMA</t>
  </si>
  <si>
    <t>K2A40U2N</t>
  </si>
  <si>
    <t>AK10465071</t>
  </si>
  <si>
    <t>https://www.rexelusa.com/p/274418/burndy/mechanical-lug-2-conductor-2-hole-mount-aluminum-300-800-mcm/781810600405/k2a40u2n</t>
  </si>
  <si>
    <t>BULK 600/2440 HANDICAP PORTABLE RESTROOM RREquipment#:
RATE INCLUDES 1X A WEEK SERVICE</t>
  </si>
  <si>
    <t xml:space="preserve">
600-2440</t>
  </si>
  <si>
    <t>600/2440</t>
  </si>
  <si>
    <t>https://www.unitedrentals.com/marketplace/equipment/portable-restrooms-sanitation-equipment/porta-potties/single-ada-accessible-porta-potty-grab-bars</t>
  </si>
  <si>
    <t>BRIDGEPORT FITTINGS INCORPORATED 921-S 3/4 IN EMT PIPE STRAP ITEM#: P/N: AK10623931</t>
  </si>
  <si>
    <t>BRIDGEPORT FITTINGS</t>
  </si>
  <si>
    <t>921-S</t>
  </si>
  <si>
    <t>AK10623931</t>
  </si>
  <si>
    <t>https://www.graybar.com/conduit-strap-1-hole-emt-steel-3-4-in-/p/88032267?pcode=88032267</t>
  </si>
  <si>
    <t>921S</t>
  </si>
  <si>
    <t>BRIDGEPORT FITTINGS INCORPORATED 810-DC2 2 IN ANGLE CONN</t>
  </si>
  <si>
    <t>810-DC2</t>
  </si>
  <si>
    <t>AK10623850</t>
  </si>
  <si>
    <t>https://www.graybar.com/conduit-connector-flex-90176-zinc-die-cast-2-in-/p/92050718?pcode=92050718</t>
  </si>
  <si>
    <t>810DC2</t>
  </si>
  <si>
    <t>BRIDGEPORT FITTINGS INCORPORATED 4057-DC EMT AC/MC 14/3 TO 10/3</t>
  </si>
  <si>
    <t>4057-DC</t>
  </si>
  <si>
    <t>AK10302524</t>
  </si>
  <si>
    <t>https://www.graybar.com/mighty-merge174-zinc-die-cast-emt-set-screw-to-flexible-set-screw-combination-coupling/p/25481100?pcode=25481100</t>
  </si>
  <si>
    <t>4057DC</t>
  </si>
  <si>
    <t>BRIDGEPORT FITTINGS INCORPORATED 332 6 IN PLASTIC BSHNG</t>
  </si>
  <si>
    <t>332</t>
  </si>
  <si>
    <t>AK10623343</t>
  </si>
  <si>
    <t>https://www.graybar.com/conduit-bushing-plastic-insulating-6-in-/p/88031683?pcode=88031683</t>
  </si>
  <si>
    <t>Bridgeport Fittings</t>
  </si>
  <si>
    <t>BRIDGEPORT FITTINGS INCORPORATED 327 2 1/2 IN PLASTIC BSHNG</t>
  </si>
  <si>
    <t>327</t>
  </si>
  <si>
    <t>AK10623333</t>
  </si>
  <si>
    <t>https://www.graybar.com/conduit-bushing-plastic-insulating-2-1-2-in-/p/88031678?pcode=88031678</t>
  </si>
  <si>
    <t>BRIDGEPORT FITTINGS INCORPORATED 112-S 6 IN UL CONDUIT LOCKNUT</t>
  </si>
  <si>
    <t>112-S</t>
  </si>
  <si>
    <t>AK10622739</t>
  </si>
  <si>
    <t>https://www.graybar.com/conduit-locknut-rigid-imc-steel-zinc-electroplated-6-in-/p/88031168?pcode=88031168</t>
  </si>
  <si>
    <t>112S</t>
  </si>
  <si>
    <t>BRIDGEPORT FITTINGS INCORPORATED 107-S 2 1/2 IN UL CONDUIT LOCKNUT</t>
  </si>
  <si>
    <t>107-S</t>
  </si>
  <si>
    <t>AK10622635</t>
  </si>
  <si>
    <t>https://www.graybar.com/conduit-locknut-rigid-imc-steel-zinc-electroplated-2-1-2-in-/p/88031074?pcode=88031074</t>
  </si>
  <si>
    <t>Bridgeport 327 2-1/2 Inch Plastic Insulated Bushing, Screw On Type, Terminates Rigid &amp; IMC Conduit To Box/ Enclosure</t>
  </si>
  <si>
    <t>https://www.gordonelectricsupply.com/p/Bridgeport-327-2-1-2-Bushing/661?srsltid=AfmBOor0Kcf3vnSpAqrfjbKavxMFqq0L2TtG-Xh5-qyDzJ2gMvqglnIu</t>
  </si>
  <si>
    <t>Bridgeport</t>
  </si>
  <si>
    <t>Bridgeport 1108-DC 2-1/2 Inch Chase Nipple, Zinc Die Cast (Conduit To Box/ Enclosure)</t>
  </si>
  <si>
    <t>1108-DC</t>
  </si>
  <si>
    <t>AK10622691</t>
  </si>
  <si>
    <t>https://www.gordonelectricsupply.com/p/Bridgeport-1108Dc-2-1-2-Chase-Nip/5929?srsltid=AfmBOorbnrlRNfN9DKDHQ4kwtEobt5zVnb33ZGvd5zN8Uh37aH6bTi8w</t>
  </si>
  <si>
    <t>1108DC</t>
  </si>
  <si>
    <t>BRI 942 3/4IN MALLEABLE CLAMP BACK</t>
  </si>
  <si>
    <t>AK10623951</t>
  </si>
  <si>
    <t>https://www.elliottelectric.com/P/Item/BRI/942/#</t>
  </si>
  <si>
    <t>BRI 902 3/4IN 1H MALLEABLE PIPE STRAP</t>
  </si>
  <si>
    <t>AK10623898</t>
  </si>
  <si>
    <t>https://www.elliottelectric.com/P/Item/BRI/902/</t>
  </si>
  <si>
    <t>BRI 890-MC 14/2-12/2 STRAP</t>
  </si>
  <si>
    <t>BRIDGEPORT</t>
  </si>
  <si>
    <t>890-MC</t>
  </si>
  <si>
    <t>https://www.gordonelectricsupply.com/p/Bridgeport-890-Mc-14-2-12-2-Strap/2399678?srsltid=AfmBOoowKi6JkW7MihAEHLTFr10DcUEwyya3DH5YUVqX1aBgJBTj-j8U</t>
  </si>
  <si>
    <t>890MC</t>
  </si>
  <si>
    <t>AK10623887</t>
  </si>
  <si>
    <t>BRI 809-DC2 1-1/2 90D FLEX CONN CS=5
MADE IN USA</t>
  </si>
  <si>
    <t>809-DC2</t>
  </si>
  <si>
    <t>AK10623846</t>
  </si>
  <si>
    <t>https://www.elliottelectric.com/P/Item/BRI/809DC2/</t>
  </si>
  <si>
    <t>BRI 806-DC2 3/4 90D 2SCR FLEX CONN CS=10/50 SEP C36Z MADE IN USA</t>
  </si>
  <si>
    <t>806-DC2</t>
  </si>
  <si>
    <t>AK10623834</t>
  </si>
  <si>
    <t>https://shop.dominionelectric.com/buy/product/bridgeport/31856</t>
  </si>
  <si>
    <t>806DC2</t>
  </si>
  <si>
    <t>BRI 570-DCI2 3/8 INS CONN</t>
  </si>
  <si>
    <t>570-DCI2</t>
  </si>
  <si>
    <t>https://www.graybar.com/3-8-to-1-2-inch-zinc-die-cast-mc-cable-connector-with-set-screw-with-insulated-throat-connection-and-maximum-opening-0-610-inch/p/99600819</t>
  </si>
  <si>
    <t>570DCI2</t>
  </si>
  <si>
    <t>BRI 433-SLT 1 1/4IN LQDT CONN</t>
  </si>
  <si>
    <t>433-SLT</t>
  </si>
  <si>
    <t>https://www.gordonelectricsupply.com/p/Bridgeport-433-Slt-1-1-4-Steel-Liquidtight-Connector/5750310?srsltid=AfmBOoqQf2yw25hRL0puG8Vf5oAcPQJaLDBL5ilN0qYtnCqqcZIBa7Xi</t>
  </si>
  <si>
    <t>433SLT</t>
  </si>
  <si>
    <t>BRI 414-DC2 1-1/2 SQZ FLEX CONN DIE CAST cs=5/50 SEP C31Z MADE IN USA</t>
  </si>
  <si>
    <t>414-DC2</t>
  </si>
  <si>
    <t>AK10623451</t>
  </si>
  <si>
    <t>https://shop.dominionelectric.com/buy/product/bridgeport/36363</t>
  </si>
  <si>
    <t>414DC2</t>
  </si>
  <si>
    <t>BRI 410-DC2 1-IN SQZ FLEX CONN DIE-CAST CS=10/100 SEP C29Z MADE IN USA</t>
  </si>
  <si>
    <t>410-DC2</t>
  </si>
  <si>
    <t>AK10623443</t>
  </si>
  <si>
    <t>https://shop.dominionelectric.com/buy/product/bridgeport/34661</t>
  </si>
  <si>
    <t>410DC2</t>
  </si>
  <si>
    <t>BRI 408-DC2 3/4 SQZ FLEX CONN DIE-CAST cs=25/100 SEP C28Z
MADE IN USA</t>
  </si>
  <si>
    <t>408-DC2</t>
  </si>
  <si>
    <t>AK10623438</t>
  </si>
  <si>
    <t>https://shop.dominionelectric.com/buy/product/bridgeport/33728</t>
  </si>
  <si>
    <t>408DC2</t>
  </si>
  <si>
    <t>BRI 382 3/4IN GRND BUSHING</t>
  </si>
  <si>
    <t>AK10623386</t>
  </si>
  <si>
    <t>https://www.vikingelectric.com/product/detail/7217/bridgeport-fittings-382</t>
  </si>
  <si>
    <t>S008999740.001</t>
  </si>
  <si>
    <t>BRI 330 4IN RIG PLASTIC BUSHING</t>
  </si>
  <si>
    <t>AK10623340</t>
  </si>
  <si>
    <t>https://www.elliottelectric.com/P/Item/BRI/330/</t>
  </si>
  <si>
    <t>BRI 327 21/2IN RIG PLASTIC BUSHING</t>
  </si>
  <si>
    <t>https://www.elliottelectric.com/P/Item/BRI/327/</t>
  </si>
  <si>
    <t>BRI 326 2IN RIG PLASTIC BUSHING</t>
  </si>
  <si>
    <t>AK10623331</t>
  </si>
  <si>
    <t>https://www.elliottelectric.com/P/Item/BRI/326/</t>
  </si>
  <si>
    <t>BRI 325 1-1/2" 105D Plastic Ins Bushing cs=100 alt: ARL 444 MADE IN USA</t>
  </si>
  <si>
    <t>AK10623329</t>
  </si>
  <si>
    <t>https://shop.dominionelectric.com/buy/product/bridgeport/40167?process=&amp;previous=19127&amp;module=distribrain&amp;fromProduct=19127&amp;type=fbt</t>
  </si>
  <si>
    <t>325</t>
  </si>
  <si>
    <t>BRI 323 1-IN 105D PLASTIC INS Ins Bushing cs=50/500 alt: ARL 442 MADE IN USA</t>
  </si>
  <si>
    <t>AK10623325</t>
  </si>
  <si>
    <t>https://shop.dominionelectric.com/buy/product/bridgeport/40160</t>
  </si>
  <si>
    <t>BRI 322 3/4IN RIG PLASTIC BUSHING</t>
  </si>
  <si>
    <t>AK10623323</t>
  </si>
  <si>
    <t>https://www.elliottelectric.com/P/Item/BRI/322/</t>
  </si>
  <si>
    <t>BRI 322 3/4" 105D Plastic Ins Bushing cs=100/1000 alt: ARL 441 &amp; RAC 1403 MADE IN USA</t>
  </si>
  <si>
    <t>https://shop.dominionelectric.com/buy/product/bridgeport/40158?text=schneider</t>
  </si>
  <si>
    <t>BRI 264-SRT 1-1/2 RT EMT COMP COUP CS=25</t>
  </si>
  <si>
    <t>264SRT</t>
  </si>
  <si>
    <t>AK10993657</t>
  </si>
  <si>
    <t>https://www.elliottelectric.com/P/Item/BRI/264SRT/</t>
  </si>
  <si>
    <t>BRI 262-SRT 1IN RT EMT COMP COUPLING cs=10/100</t>
  </si>
  <si>
    <t>262-SRT</t>
  </si>
  <si>
    <t>AK10993656</t>
  </si>
  <si>
    <t>https://shop.dominionelectric.com/buy/product/bridgeport/262747?ID=/Distribution-Equipment/Load-Centers/Load-Center-Cover-Only/dept-1RY</t>
  </si>
  <si>
    <t>262SRT</t>
  </si>
  <si>
    <t>BRI 260-SRT 1/2 RT EMT COMP COUPLING CS=25/250 aka: ORBIT OF7611-W
** Original Sale : S105292327.002 ** ** Cus PO: 00086789 **</t>
  </si>
  <si>
    <t>260-SRT</t>
  </si>
  <si>
    <t>AK10993654</t>
  </si>
  <si>
    <t>https://shop.dominionelectric.com/buy/product/bridgeport/230177</t>
  </si>
  <si>
    <t>BRI 254-SRT 1-1/2 RT EMT COMP CONN CS=25</t>
  </si>
  <si>
    <t>254SRT</t>
  </si>
  <si>
    <t>AK10993652</t>
  </si>
  <si>
    <t>https://www.elliottelectric.com/P/Item/BRI/254SRT/</t>
  </si>
  <si>
    <t>BRI 252-SRT 1IN RT EMT COMP CONN CS=10/100</t>
  </si>
  <si>
    <t>252-SRT</t>
  </si>
  <si>
    <t>AK10993650</t>
  </si>
  <si>
    <t>https://shop.dominionelectric.com/buy/product/bridgeport/262746?process=&amp;previous=54208&amp;module=distribrain&amp;fromProduct=54208&amp;type=similar</t>
  </si>
  <si>
    <t>BRI 250-SRT 1/2 RT EMT COMP CONN cs=25/250
** Original Sale : S105292327.002 ** ** Cus PO: 00086789 **</t>
  </si>
  <si>
    <t>250-SRT</t>
  </si>
  <si>
    <t>AK10993648</t>
  </si>
  <si>
    <t>https://www.elliottelectric.com/P/Item/BRI/250SRT/</t>
  </si>
  <si>
    <t>250SRT</t>
  </si>
  <si>
    <t>BRI 241-DC 3/4 EMT SS DIECAST COUPLING</t>
  </si>
  <si>
    <t>241DC</t>
  </si>
  <si>
    <t>AK10623060</t>
  </si>
  <si>
    <t>https://www.elliottelectric.com/P/Item/BRI/241DC/</t>
  </si>
  <si>
    <t>BRI 231-DC2 3/4 EMT SS DIECAST CONNECTOR</t>
  </si>
  <si>
    <t>231DC2</t>
  </si>
  <si>
    <t>AK10622972</t>
  </si>
  <si>
    <t>https://www.elliottelectric.com/P/Item/BRI/231DC2/</t>
  </si>
  <si>
    <t>BRI 2100 1/2" COND HGR
CS=100 MADE IN USA</t>
  </si>
  <si>
    <t>AK10622933</t>
  </si>
  <si>
    <t>https://www.elliottelectric.com/P/Item/BRI/2100/</t>
  </si>
  <si>
    <t>BRI 2100 1/2" COND HGR W/BOLT #0 CS=100 MADE IN USA
# AK10622933 ** Original Sale : S105292327.002 ** ** Cus PO: 00086789 **</t>
  </si>
  <si>
    <t>BRI 1103-DC 3/4IN DC CONDUIT NIPPLE</t>
  </si>
  <si>
    <t>1103DC</t>
  </si>
  <si>
    <t>AK10622671</t>
  </si>
  <si>
    <t>https://www.elliottelectric.com/P/Item/BRI/1103DC/</t>
  </si>
  <si>
    <t>BRI 1102-DC 1/2 DC BUSHED NIP</t>
  </si>
  <si>
    <t>1102-DC</t>
  </si>
  <si>
    <t>https://www.gordonelectricsupply.com/p/Bridgeport-1102-Dci-1-2-Insulated-Bushed-Nipple/5773096?srsltid=AfmBOooxi4EpawPqpASZdeCboGs_komeJdi7gzomzBGCWlYF-t5kIc7L</t>
  </si>
  <si>
    <t>1102DC</t>
  </si>
  <si>
    <t>AK10622667</t>
  </si>
  <si>
    <t>BRI 1063 1X3/4 IN REDUCING WASHER</t>
  </si>
  <si>
    <t>AK10622610</t>
  </si>
  <si>
    <t>https://www.elliottelectric.com/P/Item/BRI/1063/</t>
  </si>
  <si>
    <t>BRI 104-S 1-1/4 STL CND LKNT</t>
  </si>
  <si>
    <t>104-S</t>
  </si>
  <si>
    <t>https://www.elliottelectric.com/P/Item/BRI/104S/</t>
  </si>
  <si>
    <t>104S</t>
  </si>
  <si>
    <t>AK10622603</t>
  </si>
  <si>
    <t>BRI 103-S LOCKNUT 1IN STEEL</t>
  </si>
  <si>
    <t>103S</t>
  </si>
  <si>
    <t>AK10622601</t>
  </si>
  <si>
    <t>https://www.elliottelectric.com/P/Item/BRI/103S/#</t>
  </si>
  <si>
    <t>BRI 103-S 1IN STL CND LOCKNUT</t>
  </si>
  <si>
    <t>103-S</t>
  </si>
  <si>
    <t>https://www.elliottelectric.com/P/Item/BRI/103S/</t>
  </si>
  <si>
    <t>BRI 102-S LOCKNUT 3/4IN STEEL</t>
  </si>
  <si>
    <t>102S</t>
  </si>
  <si>
    <t>AK10622597</t>
  </si>
  <si>
    <t>https://www.elliottelectric.com/P/Item/BRI/102S/</t>
  </si>
  <si>
    <t>BRI 101-S 1/2 STL CND LOCKNUT</t>
  </si>
  <si>
    <t>101-S</t>
  </si>
  <si>
    <t>https://www.elliottelectric.com/P/Item/BRI/101S/</t>
  </si>
  <si>
    <t>101S</t>
  </si>
  <si>
    <t>AK10622589</t>
  </si>
  <si>
    <t>BRI 1000 0 ANTI-SHORT BUSHING 50BG SEP 0 (FOR 14/2, 14/3, 12/2)</t>
  </si>
  <si>
    <t>AK10622579</t>
  </si>
  <si>
    <t>https://www.elliottelectric.com/P/Item/BRI/1000/</t>
  </si>
  <si>
    <t>BRI 1000 0 ANTISHORT BUSHING</t>
  </si>
  <si>
    <t>BRFI 103-S 2088736 1 LCKNT STL RGD/IMC</t>
  </si>
  <si>
    <t>BRDGPRT LB-46CG 2" LB Rigid Conduit
Gasket, Aluminum
3/4" LB Rigid
and Gasket,
Digital 7-Day
120/277v,
BOX W/NO KO</t>
  </si>
  <si>
    <t>LB46CG</t>
  </si>
  <si>
    <t>AK10624199</t>
  </si>
  <si>
    <t>https://www.elliottelectric.com/P/Item/BRI/LB46CG/</t>
  </si>
  <si>
    <t>BRDGPRT LB-42CG Body w/Cover &amp;</t>
  </si>
  <si>
    <t>LB42CG</t>
  </si>
  <si>
    <t>AK10624187</t>
  </si>
  <si>
    <t>https://www.elliottelectric.com/P/Item/BRI/LB42CG/</t>
  </si>
  <si>
    <t>BRDGPRT LB-42CG 3/4" LB Rigid
Conduit Body w/Cover and Gasket,
Aluminum</t>
  </si>
  <si>
    <t>BRDGPRT LB-42CG 3/4" LB Rigid Conduit Body w/Cover and Gasket, Aluminum</t>
  </si>
  <si>
    <t>BRDGPRT 922-S 1" 1-Hole Strap, EMT, Steel</t>
  </si>
  <si>
    <t>922S</t>
  </si>
  <si>
    <t>AK10623934</t>
  </si>
  <si>
    <t>https://www.elliottelectric.com/P/Item/BRI/922S/</t>
  </si>
  <si>
    <t>BRDGPRT 921-S 3/4" 1-Hole Strap, EMT, Steel</t>
  </si>
  <si>
    <t>https://www.elliottelectric.com/P/Item/BRI/921S/</t>
  </si>
  <si>
    <t>BRDGPRT 566-DC2 3/8" AC/MC/NM Strap
Connector, 2-Screw, Rectangular Throat, Die Cast</t>
  </si>
  <si>
    <t>566DC2</t>
  </si>
  <si>
    <t>AK10993646</t>
  </si>
  <si>
    <t>https://www.elliottelectric.com/P/Item/BRI/566DC2/</t>
  </si>
  <si>
    <t>BRDGPRT 1103-DC 3/4" Conduit Nipple, Die Cast</t>
  </si>
  <si>
    <t>1103-DC</t>
  </si>
  <si>
    <t>https://www.gordonelectricsupply.com/p/Bridgeport-1103Dc-3-4-Chase-Nipple/5583?srsltid=AfmBOopr0FSnhbPEIJX5-Z-iz2ncwNaYkgWjWqH5uJh6XNC3iMJyukTo</t>
  </si>
  <si>
    <t>BRDGPORT 474-SLT 1 1/2 90D LT CONN</t>
  </si>
  <si>
    <t>474-SLT</t>
  </si>
  <si>
    <t>https://www.gordonelectricsupply.com/p/Bridgeport-474-Slt-1-1-2-90D-Steel-Liquidtight-Connector/5750323?srsltid=AfmBOoqSekKm_xqRrbwMUbeL9yBlhxh5hvHwrw9-bcMCjPdVaYn9JhjD</t>
  </si>
  <si>
    <t>474SLT</t>
  </si>
  <si>
    <t>BRDGPORT 434-SLT 1 1/2IN LQDT CONN</t>
  </si>
  <si>
    <t>434-SLT</t>
  </si>
  <si>
    <t>https://www.gordonelectricsupply.com/p/Bridgeport-434-Slt-1-1-2-Steel-Liquidtight-Connector/5750314?srsltid=AfmBOorLAxP-Ws-B18KLUCc_eGfgGhgwrXPJdlgh6_AqM2q5JsdieW5U</t>
  </si>
  <si>
    <t>434SLT</t>
  </si>
  <si>
    <t>BRDGPORT 433-SLT 1 1/4IN LQDT CONN</t>
  </si>
  <si>
    <t>https://www.gordonelectricsupply.com/p/Bridgeport-433-Slt-1-1-4-Steel-Liquidtight-Connector/5750310?srsltid=AfmBOopQ12_eQnzLnCpQj-HwEAVh49RdjbTVI5L_9dEGEJSXX0Av6jTf</t>
  </si>
  <si>
    <t>BRDGPORT 330 4-IN 105D PLSTC BUSH</t>
  </si>
  <si>
    <t>BRDGPORT 1524-DC 1-1/2 OFFSET NIPPLE</t>
  </si>
  <si>
    <t>BRDGPORT</t>
  </si>
  <si>
    <t>1524-DC</t>
  </si>
  <si>
    <t>Bridgeport 1524-DC 1-1/2"" Offset Nipple | Gordon Electric Supply, Inc.</t>
  </si>
  <si>
    <t>1524DC</t>
  </si>
  <si>
    <t>BRDGPORT 110-S 4IN STL CND LOCKNUT</t>
  </si>
  <si>
    <t>110-S</t>
  </si>
  <si>
    <t>https://www.elliottelectric.com/P/Item/BRI/110S/</t>
  </si>
  <si>
    <t>110S</t>
  </si>
  <si>
    <t>AK10622700</t>
  </si>
  <si>
    <t>BRDGPORT 1106-DC 1-1/2" BUSHED
NIPPLE</t>
  </si>
  <si>
    <t xml:space="preserve"> BRIDGEPORT FITTINGS </t>
  </si>
  <si>
    <t>https://www.gordonelectricsupply.com/p/Bridgeport-1106-1-1-2-Mall-Bushed-Nipple/5773108</t>
  </si>
  <si>
    <t>1106DC</t>
  </si>
  <si>
    <t>AK10622683</t>
  </si>
  <si>
    <t>BRDGPORT 108-S 3IN STL CND LOCKNUT</t>
  </si>
  <si>
    <t>108-S</t>
  </si>
  <si>
    <t>https://www.elliottelectric.com/P/Item/BRI/108S/</t>
  </si>
  <si>
    <t>108S</t>
  </si>
  <si>
    <t>AK10622654</t>
  </si>
  <si>
    <t>BRDGPORT 105-S 1-1/2 STL CND LKNT
(GSI)</t>
  </si>
  <si>
    <t>105-S</t>
  </si>
  <si>
    <t>https://www.elliottelectric.com/P/Item/BRI/105S/</t>
  </si>
  <si>
    <t>105S</t>
  </si>
  <si>
    <t>AK10622605</t>
  </si>
  <si>
    <t>BRDGPORT 105-S 1-1/2 STL CND LKNT</t>
  </si>
  <si>
    <t>BRDGPORT 104-S 1-1/4 STL CND LKNT</t>
  </si>
  <si>
    <t>https://www.gordonelectricsupply.com/p/Bridgeport-104-S-1-1-4-Steel-Locknut/1230?srsltid=AfmBOoo96TsBjXn8rjDJxwGX1BYAb-PszH8v2mhxiL4d076WYGC2PFCa</t>
  </si>
  <si>
    <t>BRDGPORT  437-SLT 3IN MALL STR CON</t>
  </si>
  <si>
    <t>437-SLT</t>
  </si>
  <si>
    <t>https://www.gordonelectricsupply.com/p/Bridgeport-437-Slt-3In-Mall-Str-Connector/5750317?srsltid=AfmBOooD0NrPJDovnNKD3S9g2_KWhj2NG5fh7Eyrd8NQqIts4eLNyr5g</t>
  </si>
  <si>
    <t>437SLT</t>
  </si>
  <si>
    <t>BRDGPORT 437-SLT 3IN MALL STR CON</t>
  </si>
  <si>
    <t>BRADY WORLDWIDE INCORPORATED M21-500-595-WT CART M21 B595 0.5INX21FTBLK/WHT HF</t>
  </si>
  <si>
    <t>BRADY</t>
  </si>
  <si>
    <t>M21-500-595-WT</t>
  </si>
  <si>
    <t>AK10130042</t>
  </si>
  <si>
    <t>BRADY WORLDWIDE</t>
  </si>
  <si>
    <t>https://www.graybar.com/indoor-outdoor-vinyl-tape-0-5-inch-wide-black-on-white/p/25368529?pcode=25368529</t>
  </si>
  <si>
    <t>M21500595WT</t>
  </si>
  <si>
    <t>BRADY WORLDWIDE INCORPORATED M21-1000-427 CART M21 B427 1.0INX14FTSELF LAM</t>
  </si>
  <si>
    <t>M21-1000-427</t>
  </si>
  <si>
    <t>AK10129971</t>
  </si>
  <si>
    <t>https://www.graybar.com/bmp174-self-laminating-wire-marker-1-in-x-14-ft-/p/25249850?pcode=25249850</t>
  </si>
  <si>
    <t>M211000427</t>
  </si>
  <si>
    <t>BRADY WORLDWIDE INCORPORATED M210-KIT M210 PORTABLE LABEL PRINTER KIT</t>
  </si>
  <si>
    <t>M210-KIT</t>
  </si>
  <si>
    <t>AK10129968</t>
  </si>
  <si>
    <t>https://www.graybar.com/m210-portable-label-printer-kit/p/26565914?pcode=26565914</t>
  </si>
  <si>
    <t>BPT LB42CG 3/4 AL BODY ASBLY (10/60)</t>
  </si>
  <si>
    <t>LB-42CG</t>
  </si>
  <si>
    <t>https://www.gordonelectricsupply.com/p/Bridgeport-Lb-42Cg-3-4-Al-Body-Asbly/5594903?srsltid=AfmBOoqeCrSvNeIVvhYMKG8GNY10tzxtaWpu1mGYWB4hYtb2Oxny2rkU</t>
  </si>
  <si>
    <t>BPT LB41CG 1/2 AL BODY ASBLY (10/60)</t>
  </si>
  <si>
    <t>LB-41CG</t>
  </si>
  <si>
    <t>https://www.gordonelectricsupply.com/p/Bridgeport-Lb-41Cg-1-2-Al-Body-Asbly/5595011?srsltid=AfmBOorHAAbMkUviA7JqeFsHQjvLm2h-7MFE8RzkP6Yh3VG34imflDlS</t>
  </si>
  <si>
    <t>LB41CG</t>
  </si>
  <si>
    <t>AK10624184</t>
  </si>
  <si>
    <t>Bosch T118EF 3 Inch 18 TPI Bi-Metal T-Shank Jig Saw Blade (5 Pack)</t>
  </si>
  <si>
    <t>Bosch</t>
  </si>
  <si>
    <t>T118EF</t>
  </si>
  <si>
    <t>BOSCH</t>
  </si>
  <si>
    <t>https://www.acehardware.com/departments/tools/saw-blades/jig-saw-blades/2685667</t>
  </si>
  <si>
    <t>S4742962.001</t>
  </si>
  <si>
    <t>Bosch BL4139 3/16 x 3-1/2 Inch Fractional SP Jobber Length Black Oxide Drill Bit 3/16 Shank (Bulk)</t>
  </si>
  <si>
    <t>BL4139</t>
  </si>
  <si>
    <t>https://www.toolorbit.com/bosch-bl4139-3-16-inch-fractional-jobber-length-black-oxide-drill-bit-12-pack?srsltid=AfmBOop3b20aqr5mUjGCGtI68BO1CStK9boFr4pWjgE5JNE9QG-wjEFv</t>
  </si>
  <si>
    <t>Bosch BL4138 11/64 x 3-1/4 Inch Fractional Split Point Jobber Length Black Oxide Drill Bit, 11/64 Shank (For 10/32 Tap)</t>
  </si>
  <si>
    <t>BL4138</t>
  </si>
  <si>
    <t>https://www.maxwarehouse.com/products/bosch-bl4138-11-64-x-3-1-4-black-oxide-fractional-jobber-drill-bit?srsltid=AfmBOop7wXkT4VMbAzYNJBhzmEudHfSK_CtaefuxckoIlMREv52n_fIf</t>
  </si>
  <si>
    <t>Bosch BL4137 5/32 X 3-1/8 Inch Fractional SP Jobber Length Black Oxide Drill Bit 5/32 Shank (Bulk) (For 10-24 10-32 Tap)</t>
  </si>
  <si>
    <t>BL4137</t>
  </si>
  <si>
    <t>https://www.maxwarehouse.com/products/bosch-bl4137-5-32-x-3-1-8-black-oxide-fractional-jobber-drill-bit?srsltid=AfmBOoqKPCo2iBqX0W4GMv7QtzbxxgzOLImtY-DCdqyXTEnOZfqUXzjB</t>
  </si>
  <si>
    <t>BOLT BETOGLOK LOCKOUT TOGGLE</t>
  </si>
  <si>
    <t>TOGLOK</t>
  </si>
  <si>
    <t>https://shop.loebelectric.com/buy/product/grvn-toglok-lockout-toggle/146923?srsltid=AfmBOoohduOYH456S1bzeiuS2G-4DGS5s76cozMfq43xID6QJHsYtaKR</t>
  </si>
  <si>
    <t>S103404770.003</t>
  </si>
  <si>
    <t>BOLT BE4621EG 3 HOLE FLAT PLATE FITTING GALVANIZED FINISH 50/CTN</t>
  </si>
  <si>
    <t>BOLT</t>
  </si>
  <si>
    <t>BE4621EG</t>
  </si>
  <si>
    <t>S103359626.013</t>
  </si>
  <si>
    <t>BOLT BE4324 1" RIGID EG PIPE CLAMP 100/BX</t>
  </si>
  <si>
    <t xml:space="preserve"> FS-1100-1E/G</t>
  </si>
  <si>
    <t>https://shop.loebelectric.com/buy/product/bolt-be4324-1-rigid-eg-pipe-clamp/305931?srsltid=AfmBOoqnUqF8nmFSsg2Bw-tjGMd-Wzh0CfFTJpfU-kRWPU1aE38Yyht6</t>
  </si>
  <si>
    <t>NEFCO</t>
  </si>
  <si>
    <t>BOLT BE4312 3/4" EMT PIPE CLAMP 100/BX 400/CTN</t>
  </si>
  <si>
    <t>https://usa.databasesets.com/unspsc/class/31162900#google_vignette</t>
  </si>
  <si>
    <t>S103407948.001</t>
  </si>
  <si>
    <t>BOLT  BETOGLOK LOCKOUT TOGGLE</t>
  </si>
  <si>
    <t>https://shop.loebelectric.com/buy/product/grvn-tog</t>
  </si>
  <si>
    <t>BOGEN COMMUNICATIONS LLC UTI312 TELEPHONE INTERFACE COO:Taiwan</t>
  </si>
  <si>
    <t>BOGEN</t>
  </si>
  <si>
    <t>UTI312</t>
  </si>
  <si>
    <t>BOGEN COMMUNICATIONS</t>
  </si>
  <si>
    <t>https://www.graybar.com/multi-zone-universal-telephone-interface-3-to-12-zone/p/25010246?pcode=25010246</t>
  </si>
  <si>
    <t>BOGEN COMMUNICATIONS LLC TPU60B AMPLIFIER 60W W/ALC COO:South Korea</t>
  </si>
  <si>
    <t>TPU60B</t>
  </si>
  <si>
    <t>https://www.graybar.com/telephone-paging-amplifier-60-watt-/p/94036367?pcode=94036367</t>
  </si>
  <si>
    <t>BOGEN COMMUNICATIONS LLC M300 300 WATT AMP /CHNL 4 OHMS COO:China</t>
  </si>
  <si>
    <t>M300</t>
  </si>
  <si>
    <t>https://www.graybar.com/m-class-power-amplifier-300-watts-mono-600-watts/p/99805077?pcode=99805077</t>
  </si>
  <si>
    <t>BLOW PI PE</t>
  </si>
  <si>
    <t>https://usa.databasesets.com/unspsc/class/23271700</t>
  </si>
  <si>
    <t>S142066677.001</t>
  </si>
  <si>
    <t>BLN N225ZN 61842 SPRING NUT 1/2-IN .- 13 THREAD 1/2-IN. NUT</t>
  </si>
  <si>
    <t>N225ZN</t>
  </si>
  <si>
    <t>AK10253721</t>
  </si>
  <si>
    <t>https://www.rexelusa.com/p/61842/eaton-b-line/spring-nut-1-2-in-13-thread-1-2-in-nut/781011403430/n225zn</t>
  </si>
  <si>
    <t>BLN DB10 41212 DURA-BLOK ROOFTOP SUPPORT DB SERIES 5-IN. HEIGHT 6-IN. WIDTH 9.6-IN. LENGTH</t>
  </si>
  <si>
    <t>https://www.gordonelectricsupply.com/p/Bline-Db10-Dura-Blok-Rooftop-Support-Db-Series-5-In-Height-6-In-Width-9-6-In-Length/6059714?srsltid=AfmBOorJFuYP32Xx9mnM8HxIYPD7iQ1pnuR6f_7_THPTCS1tPQvz1VcU</t>
  </si>
  <si>
    <t>BLN CNP-4X36 615462 CORK AND RIBBED NEOPRENE PAD 4-IN. X 36-IN.</t>
  </si>
  <si>
    <t>CNP-4X36</t>
  </si>
  <si>
    <t>AK10251925</t>
  </si>
  <si>
    <t>https://www.rexelusa.com/p/615462/eaton-b-line/cork-ribbed-neoprene-pad-4-x-36/782051306378/cnp-4x36</t>
  </si>
  <si>
    <t>S142066677.002</t>
  </si>
  <si>
    <t>BLN B3690-2-ZN 771107 *ADJUSTABLE J HANGER 2IN ZINC PLATED</t>
  </si>
  <si>
    <t>B3690-2-ZN</t>
  </si>
  <si>
    <t>AK10248733</t>
  </si>
  <si>
    <t>https://www.gordonelectricsupply.com/p/Bline-B3690-2-Zn-Adjustable-J-Hanger-2In-Zinc-Plated/6058660?srsltid=AfmBOooPKkiJIwJYB0pdXK7Lk4TOkJQgq5P0zhLw5wRnZ-2WgRDcqMg-</t>
  </si>
  <si>
    <t>B36902ZN</t>
  </si>
  <si>
    <t>BLN B2017PAZN 67775 4-IN. - PIPE AND CONDUIT CLAMP PRE-ASSEMBLED RIGID 4-IN. ZINC PLATED</t>
  </si>
  <si>
    <t>B2017PAZN</t>
  </si>
  <si>
    <t>AK10246052</t>
  </si>
  <si>
    <t>https://www.gordonelectricsupply.com/p/Bline-B2017Pazn-4-In-Pipe-And-Conduit-Clamp-Pre-Assembled-Rigid-4-In-Zinc-Plated/6051439?srsltid=AfmBOopHv-y38mtYfj_Usna5cgbXxZ3sFopSnFrsERtoNcynKGMMfA8J</t>
  </si>
  <si>
    <t>BLN B2006PAZN 62210 2-IN. - PIPE AND CONDUIT CLAMP PRE-ASSEMBLED
THINWALL (EMT) 2-IN. ZINC PLATE</t>
  </si>
  <si>
    <t>B2006PAZN</t>
  </si>
  <si>
    <t>AK10245882</t>
  </si>
  <si>
    <t>https://www.gordonelectricsupply.com/p/Bline-B2006Pazn-2-In-Pipe-And-Conduit-Clamp-Pre-Assembled-Thinwall-Emt-2-In-Zinc-Plate/6051429?srsltid=AfmBOorPC7Jo0JU4Tjchb1TThkO256pXISDyfTDG-QzInrNifHcSFIFo</t>
  </si>
  <si>
    <t>BLN B11SH-120GLV 186710 CHANNEL 3 1/4-IN. X 1 5/8-IN. 9/16-IN. X 1 1/8-IN. SLOTTED HOLES 12 GA. 120-</t>
  </si>
  <si>
    <t>B11SH-120GLV</t>
  </si>
  <si>
    <t>AK10245446</t>
  </si>
  <si>
    <t>https://www.rexelusa.com/p/186710/eaton-b-line/deep-strut-w-slots-1-5-8w-x-3-1-4d-x-10l-galvanized-steel/781011202309/b11sh-120glv</t>
  </si>
  <si>
    <t>B11SH120GLV</t>
  </si>
  <si>
    <t>B-LINE TN228ZN(38) 3/8IN TWIRL NUT</t>
  </si>
  <si>
    <t>TN228ZN</t>
  </si>
  <si>
    <t>AK10259007</t>
  </si>
  <si>
    <t>https://www.graybar.com/twirl-nut8482-zinc-plated-steel-channel-nut-3-8-in-/p/88037081</t>
  </si>
  <si>
    <t>S008997684.001</t>
  </si>
  <si>
    <t>B-LINE TN224ZN 1/4IN TWIRL NUT</t>
  </si>
  <si>
    <t>TN224ZN</t>
  </si>
  <si>
    <t>AK10259000</t>
  </si>
  <si>
    <t>https://www.graybar.com/twirl-nut8482-zinc-plated-steel-channel-nut-1-4-in-/p/88037078</t>
  </si>
  <si>
    <t>S103408999.001</t>
  </si>
  <si>
    <t>BLINE S200 2.00 O/T HOLE SEAL</t>
  </si>
  <si>
    <t>S200</t>
  </si>
  <si>
    <t>https://www.cityelectricsupply.com/eaton--b-line-s200-2-oil-tight-hole-seal?srsltid=AfmBOoqgW-qybA8MYGHLXTrx6lIomqk6KD2NJEwieyp_kDGk-QcAvcE-</t>
  </si>
  <si>
    <t>B-LINE N228ZN(3/8) 3/8IN SPRING NUT</t>
  </si>
  <si>
    <t>N228ZN</t>
  </si>
  <si>
    <t>AK10253733</t>
  </si>
  <si>
    <t>https://www.graybar.com/zinc-plated-steel-spring-nut-3-8-in--1/p/88036927</t>
  </si>
  <si>
    <t>B-LINE N224ZN(1/4) 1/4IN SPRING NUT</t>
  </si>
  <si>
    <t>N224ZN</t>
  </si>
  <si>
    <t>AK10253713</t>
  </si>
  <si>
    <t>https://www.graybar.com/zinc-plated-steel-spring-nut-1-4-in-/p/88036919</t>
  </si>
  <si>
    <t>B-LINE BRC6M CABLE SUPPORT UP TO 1IN OD</t>
  </si>
  <si>
    <t>BRC6M</t>
  </si>
  <si>
    <t>AK10251607</t>
  </si>
  <si>
    <t>https://www.vikingelectric.com/product/detail/25414/b-line-systems-brc6m</t>
  </si>
  <si>
    <t>B-LINE BB4-23 BOX SUPPORT F/METAL STUD</t>
  </si>
  <si>
    <t>BB423</t>
  </si>
  <si>
    <t>AK10250122</t>
  </si>
  <si>
    <t>https://www.vikingelectric.com/product/detail/24515/b-line-systems-bb4-23</t>
  </si>
  <si>
    <t>S4742734.001</t>
  </si>
  <si>
    <t>B-Line BB33L 2-1/4 Inch Extra Deep Break Apart Drywall F-Clips Cut-In Box Support</t>
  </si>
  <si>
    <t>B-Line</t>
  </si>
  <si>
    <t>BB33L</t>
  </si>
  <si>
    <t>https://www.gordonelectricsupply.com/p/Bline-Bb33L-Box-Support-2-1-4-In-Length/6052331?srsltid=AfmBOoogGW30U6ZyXqIwqKr7O_FCJxcy-oTGHnmfH3QBA_uNQYZEJEEC</t>
  </si>
  <si>
    <t>AK10250105</t>
  </si>
  <si>
    <t>B-LINE BB2-24T 15.5-26IN AJUST BOX MOUNT BRKT</t>
  </si>
  <si>
    <t>BB224T</t>
  </si>
  <si>
    <t>AK10250067</t>
  </si>
  <si>
    <t>https://www.elliottelectric.com/P/Item/BLI/BB224T/</t>
  </si>
  <si>
    <t>B-LINE B54SH-120GLV 1-5/8X13/16 14GA GALV SLOTTED</t>
  </si>
  <si>
    <t>https://www.vikingelectric.com/product/detail/24310/b-line-systems-b54sh-120glv</t>
  </si>
  <si>
    <t>B-LINE B341ZN 4 HOLE SPLICE PLATE</t>
  </si>
  <si>
    <t>B341ZN</t>
  </si>
  <si>
    <t>AK10248646</t>
  </si>
  <si>
    <t>https://www.graybar.com/steel-splice-plate-zinc-plated-4-hole/p/88036055</t>
  </si>
  <si>
    <t>B-LINE B280SQZN POST BASE FOR B22 CHANNEL</t>
  </si>
  <si>
    <t>B280SQZN</t>
  </si>
  <si>
    <t>AK10247150</t>
  </si>
  <si>
    <t>https://www.graybar.com/square-post-base-zinc-plated-3-1-2-in-h/p/88035761</t>
  </si>
  <si>
    <t>B-LINE B22SHA-120GLV 1-5/8X1-5/8 12GA BCK/BCK STRUT</t>
  </si>
  <si>
    <t>B22SHA-120GLV</t>
  </si>
  <si>
    <t>AK10246724</t>
  </si>
  <si>
    <t>https://www.vikingelectric.com/product/detail/23828/b-line-systems-b22sha-120glv</t>
  </si>
  <si>
    <t>B22SHA120GLV</t>
  </si>
  <si>
    <t>B-LINE B22SH-120GLV 1-5/8X1-5/8 12GA GALV SLOTTED</t>
  </si>
  <si>
    <t>B22SH-120GLV</t>
  </si>
  <si>
    <t>AK10246700</t>
  </si>
  <si>
    <t>https://www.vikingelectric.com/product/detail/23831/b-line-systems-b22sh-120glv</t>
  </si>
  <si>
    <t>B22SH120GLV</t>
  </si>
  <si>
    <t>B-LINE B2213PAZN(2) 2IN MULTI-GRIP COND CLAMP</t>
  </si>
  <si>
    <t>B2213PAZN</t>
  </si>
  <si>
    <t>AK10246567</t>
  </si>
  <si>
    <t>https://www.graybar.com/zinc-plated-steel-multi-grip-2-piece-pre-assembled-rigid-imc-emt-conduit-clamp-2-in-/p/88303126</t>
  </si>
  <si>
    <t>B-LINE B201-ZN-3/8 3/8 SQ WASHER</t>
  </si>
  <si>
    <t>B201ZN</t>
  </si>
  <si>
    <t>AK10246086</t>
  </si>
  <si>
    <t>https://www.elliottelectric.com/P/Item/BLI/B201ZN/</t>
  </si>
  <si>
    <t>Eaton B-Line Series</t>
  </si>
  <si>
    <t>BLINE B2001PAZN1/2 1/2 CND CLMP (100)</t>
  </si>
  <si>
    <t>BLINE</t>
  </si>
  <si>
    <t>B2001PAZN</t>
  </si>
  <si>
    <t>https://www.standardelectricsupply.com/B-Line-B2001PAZN1-2-Conduit-Pipe-Clamp?srsltid=AfmBOoo1vUHObURtTJAgNR55FQbjL2Yk13CrfHof5PMD-crjF8LYn18-</t>
  </si>
  <si>
    <t>B-LINE B143ZN 4 HOLE FLAT CORNER PLATE</t>
  </si>
  <si>
    <t>B143ZN</t>
  </si>
  <si>
    <t>AK10245604</t>
  </si>
  <si>
    <t>https://www.graybar.com/steel-corner-plate-4-hole-zinc-plated/p/88035099</t>
  </si>
  <si>
    <t>S009000131.001</t>
  </si>
  <si>
    <t>B-LINE B115ZN 4 HOLE CORNER ANGLE</t>
  </si>
  <si>
    <t>B115ZN</t>
  </si>
  <si>
    <t>AK10245400</t>
  </si>
  <si>
    <t>https://www.standardelectricsupply.com/B-Line-B115ZN-Corner-Angle?srsltid=AfmBOor-I08rGoX6TYaZ5asieixriIfFimlEPYJbYsukk98Bb1bpOvM7</t>
  </si>
  <si>
    <t>B-LINE B104ZN 4 HOLE ANGLE CONN</t>
  </si>
  <si>
    <t>B104ZN</t>
  </si>
  <si>
    <t>AK10245329</t>
  </si>
  <si>
    <t>https://www.gordonelectricsupply.com/p/Bline-B104Zn-4H-Angle-Conn/5915401?srsltid=AfmBOoqHo8w7341aLKZmoP_1MzuDDdwRejTcd-Z9qeRxlZmX24tIz57x</t>
  </si>
  <si>
    <t>B-LINE B101-ZN 2H CORNER ANGLE</t>
  </si>
  <si>
    <t>B101ZN</t>
  </si>
  <si>
    <t>AK10245299</t>
  </si>
  <si>
    <t>https://www.standardelectricsupply.com/B-Line-B101ZN-Corner-Angle?srsltid=AfmBOopRS6AF3kQyPo7y4nuV_XZ6HHIZ-gfz06FNLfoGC4xQUztpx8dC</t>
  </si>
  <si>
    <t>S007841247.001</t>
  </si>
  <si>
    <t>B-LINE 99-N1 BOND JUMPERS Nonstock item may not be returnable
-
STOCK IN TX AND IL (PLUS FREIGHT)
-
*Procured Item*</t>
  </si>
  <si>
    <t>99-N1</t>
  </si>
  <si>
    <t>https://www.cooper-electric.com/product/detail/233694/b-line-systems-99-n1</t>
  </si>
  <si>
    <t>BLINE 66HSENK 6X6 HS WWY END</t>
  </si>
  <si>
    <t>66-HSE-NK</t>
  </si>
  <si>
    <t>https://www.gordonelectricsupply.com/p/Bline-66-Hse-Nk-Hinge-Screw-Cover-Wireway-End-Noko-6X6/6059587?srsltid=AfmBOoqbKWmDpEd3O-zIKLh8_db2qEzUoiSywFGkyWgw-YYzUX8l0bAe</t>
  </si>
  <si>
    <t>66HSENK</t>
  </si>
  <si>
    <t>B-LINE 666RTSCNK N3R SC ENCLOSURE W/O KO 6X6X6</t>
  </si>
  <si>
    <t>666RTSCNK</t>
  </si>
  <si>
    <t>AK10242846</t>
  </si>
  <si>
    <t>https://www.elliottelectric.com/P/Item/BLI/666RTSCNK/</t>
  </si>
  <si>
    <t>BLINE 6624HSNK 6X6X24 HS WWY</t>
  </si>
  <si>
    <t>6624-HS</t>
  </si>
  <si>
    <t>https://www.gordonelectricsupply.com/p/Bline-6624-Hs-Hinge-Screw-Cover-Wireway-6X6X24/6059518?srsltid=AfmBOoof_cCLQrOppe1ViEN0018Zhb3_eJH24wl030w4LrGcznsh9Jad</t>
  </si>
  <si>
    <t>6624HSNK</t>
  </si>
  <si>
    <t>S007756514.001</t>
  </si>
  <si>
    <t>B-LINE 25A09-24-140 24" WIDE CABLE
not be returnable TRAY
Nonstock item may
*Procured Item*</t>
  </si>
  <si>
    <t>25A09-24-140</t>
  </si>
  <si>
    <t>BLINE 18186SCNK NMA1 SC ENCL</t>
  </si>
  <si>
    <t>18186SCNK</t>
  </si>
  <si>
    <t>https://shop.loebelectric.com/buy/product/eaton-b-line-series-type-1-junction-boxes-18-height-6-length-18-width-nema-1-screw-cover-sc-nk-enclosure-surface-mounted-medium/358966?srsltid=AfmBOori0od07wH8IVWDv7ytGaWySu7IlVpu3FmOrnIFjybA1gMEkXJQ</t>
  </si>
  <si>
    <t>B-LINE 12124SC-NK In-Wall Timer, SP/3Way
White</t>
  </si>
  <si>
    <t>12124SCNK</t>
  </si>
  <si>
    <t>AK10238367</t>
  </si>
  <si>
    <t>https://www.standardelectricsupply.com/B-Line-12124SCNK-Electrical-Enclosure?srsltid=AfmBOopLpKnajLvIQ2OJI544o-08uu0lgjiMfla3WgrWXOD3XBDx9XJ9</t>
  </si>
  <si>
    <t>B-LINE  BG-8-12-S18 1/2-IN. OR 3/4-IN. CONDUIT AND BOX SUPPORT FASTENE</t>
  </si>
  <si>
    <t>BG812-S18</t>
  </si>
  <si>
    <t>https://www.elliottelectric.com/P/Item/BLI/BG812S18/</t>
  </si>
  <si>
    <t>https://www.elliottelectric.com/P/Item/BLI/BG812S1</t>
  </si>
  <si>
    <t>BG812S18</t>
  </si>
  <si>
    <t>AK10250884</t>
  </si>
  <si>
    <t>B-LINE  B54SHGALV10 SLOTTED CHANNEL, 13/16-IN. X 1 5/8-IN., 9/16-IN. X 7/8-IN. SLOTTED HOLES, 14 GA 10FT</t>
  </si>
  <si>
    <t>B54SHGALV10</t>
  </si>
  <si>
    <t>https://www.borderstates.com/All-Products/Conduit-Cable-Management/Raceway-Strut-Channels/Strut-Channels-Fittings/Strut-Channels/Eaton-B-Line-B54SH-Series-Short-Slotted-Strut-Channels-13-16%22-x-1-5-8%22/Eaton-B-Line-B54SH-Series-Short-Slotted-Strut-Channels-13-16%22-x-1-5-8%22-Single-Slotted-Pre-galvanized/p/115236</t>
  </si>
  <si>
    <t>B-LINE  B22SHGALV10 SLOTTED 1 5/8-I . X 1 5/8-IN., 9/16-IN X 1-1/8-IN. SLOTTED HOLES, 12 GA 10FT</t>
  </si>
  <si>
    <t>https://www.elliottelectric.com/P/Item/BLI/B22SHGALV10/</t>
  </si>
  <si>
    <t>BLIEN 884RTSCNK 8 X 8 X 4 N3R SCR CVR CAN</t>
  </si>
  <si>
    <t>COOPER B-LINE</t>
  </si>
  <si>
    <t>884-RTSC-NK</t>
  </si>
  <si>
    <t>https://www.gordonelectricsupply.com/p/Bline-884-Rtsc-Nk-N3R-Sc-Enclosure-W-O-Ko-8X8X4/6055640?srsltid=AfmBOopGDRj1jT8q2KjDXqjxaOz_vvJzCNmAQlCd_LtvYUYrgBVuSgjT</t>
  </si>
  <si>
    <t>884RTSCNK</t>
  </si>
  <si>
    <t>BIGFOOT
Rosemount MN 55068</t>
  </si>
  <si>
    <t>BLACK &amp; DECKER DCN8902 MAGNETIC STICK-E CONTACT TRIP</t>
  </si>
  <si>
    <t>Stanley Black &amp; Decker</t>
  </si>
  <si>
    <t>DCN8902</t>
  </si>
  <si>
    <t>https://www.hanessupply.com/dewalt-dcn8902</t>
  </si>
  <si>
    <t xml:space="preserve">BIAMP QT X WMT-KT </t>
  </si>
  <si>
    <t>BIAMP</t>
  </si>
  <si>
    <t>QT X WMT-KT</t>
  </si>
  <si>
    <t>https://products.biamp.com/product-details/-/o/ecom-item/909.1844.900</t>
  </si>
  <si>
    <t>BERK-TEK LLC 6P4P24-BL-P-BER-AP-NS 10136226</t>
  </si>
  <si>
    <t>Berk-Tek a Leviton Company</t>
  </si>
  <si>
    <t>6P4P24-BL-P-BER-AP-NS</t>
  </si>
  <si>
    <t>AK10567832</t>
  </si>
  <si>
    <t>BERK TEK</t>
  </si>
  <si>
    <t>https://www.graybar.com/lanmark-6-cat-6-u-utp-cable-cmp-blue-1000-ft-305-m-box/p/25101606?pcode=25101606</t>
  </si>
  <si>
    <t>BERK-TEK LLC 11140671 ARMORED FIBER CABLE GROUND STRAP KIT</t>
  </si>
  <si>
    <t>BERK-TEK</t>
  </si>
  <si>
    <t>https://leviton.com/content/dam/leviton/network-solutions/product_documents/product_specification/Leviton-Spec-Armortek-Ground-Straps.pdf</t>
  </si>
  <si>
    <t>BENC S300 3IN O/T HOLE SEAL</t>
  </si>
  <si>
    <t>S300</t>
  </si>
  <si>
    <t>https://www.elliottelectric.com/P/Item/BLI/S300/</t>
  </si>
  <si>
    <t>BENC S100-SAP 1.00 O/T HOLE SEAL</t>
  </si>
  <si>
    <t>Eaton Coporation (B-Line)</t>
  </si>
  <si>
    <t>S100</t>
  </si>
  <si>
    <t>AK10254513</t>
  </si>
  <si>
    <t>https://shop.sequelelectricalsupply.com/buy/product/bline-s100-sap-1-00-o-t-hole-seal/7376</t>
  </si>
  <si>
    <t>BENC 16166SCNK NEMA1 SCR CVR ENCL</t>
  </si>
  <si>
    <t>16166SCNK</t>
  </si>
  <si>
    <t>https://www.elliottelectric.com/P/Item/BLI/16166SCNK/</t>
  </si>
  <si>
    <t>AK10238826</t>
  </si>
  <si>
    <t>Badger Hydrovac With Operator Overtime</t>
  </si>
  <si>
    <t>Hour</t>
  </si>
  <si>
    <t>BENC 12124SC-NK ENCL W/NO KO</t>
  </si>
  <si>
    <t>https://www.elliottelectric.com/P/Item/BLI/12124SCNK/</t>
  </si>
  <si>
    <t>S5960992.003</t>
  </si>
  <si>
    <t>B854DX-3-8 BENDER
RIDGID (GREENLEE 1/2"-2" EMT IMC
854DX)</t>
  </si>
  <si>
    <t>B854DX-3-8</t>
  </si>
  <si>
    <t>https://www.greenlee.com/us/en/electric-conduit-bender-854dx</t>
  </si>
  <si>
    <t>854DX</t>
  </si>
  <si>
    <t>B54SH-120HDG COOPER B-LINE SYSTEMS  CHNL 13/16X1 5/8 9/16X7/8 SH 14GA 120IN</t>
  </si>
  <si>
    <t>B54SH-120HDG</t>
  </si>
  <si>
    <t>AK10249435</t>
  </si>
  <si>
    <t>https://www.graybar.com/b54sh-channel-hot-dipped-galvanized-10-ft--14-ga-/p/97122334?pcode=97122334</t>
  </si>
  <si>
    <t>B54SH120HDG</t>
  </si>
  <si>
    <t>B30-R6200_ B30-R6200 21U479 RIBBON CARTRIDGE, 4-21/64 IN.</t>
  </si>
  <si>
    <t>143119</t>
  </si>
  <si>
    <t>80732384_3</t>
  </si>
  <si>
    <t>https://www.bradyid.com/ribbons-cartridges/b30-series-r6200-printer-ribbon-black-pid-b30-r6200</t>
  </si>
  <si>
    <t>B30R6200</t>
  </si>
  <si>
    <t>B30-R10000_ B30-R10000 6UMW4 RIBBON, BLACK,4-21/64 IN.</t>
  </si>
  <si>
    <t>118084</t>
  </si>
  <si>
    <t>80732384_1</t>
  </si>
  <si>
    <t>https://www.bradyid.com/ribbons-cartridges/b30-series-r10000-printer-ribbon-cps-3054869?part-number=b30-r10000</t>
  </si>
  <si>
    <t>B30R10000</t>
  </si>
  <si>
    <t>AK10128668</t>
  </si>
  <si>
    <t>B30C-4250-509-WT_ B30C-4250-509-WT 6XHA8 TAPE, WHITE,25 FT. L,4-1/4 IN. W</t>
  </si>
  <si>
    <t>117916</t>
  </si>
  <si>
    <t>80732384_2</t>
  </si>
  <si>
    <t>https://www.bradyid.com/labels/b30-series-magnetic-labels-cps-brus-10059?part-number=b30c-4250-509-wt</t>
  </si>
  <si>
    <t>B30C4250509WT</t>
  </si>
  <si>
    <t>BRADY CORPORATION</t>
  </si>
  <si>
    <t>B30C-2500-509-WT_ B30C-2500-509-WT 6XHA7 TAPE, WHITE,25 FT. L,2-1/2 IN. W</t>
  </si>
  <si>
    <t>117917</t>
  </si>
  <si>
    <t>80732384_5</t>
  </si>
  <si>
    <t>https://www.bradyid.com/labels/b30-series-magnetic-labels-cps-brus-10059?part-number=b30c-2500-509-wt</t>
  </si>
  <si>
    <t>B30C2500509WT</t>
  </si>
  <si>
    <t>B2013PAZN COOPER B-LINE SYSTEMS  PIPE/COND CLM PREASSEM RIGID 2IN ZN PLAT</t>
  </si>
  <si>
    <t>B2013PAZN</t>
  </si>
  <si>
    <t>AK10245993</t>
  </si>
  <si>
    <t>https://www.graybar.com/zinc-plated-steel-2-piece-pre-assembled-rigid-imc-conduit-clamp-2-in-/p/88035284?pcode=88035284</t>
  </si>
  <si>
    <t>B2010PAZN COOPER B-LINE SYSTEMS  PIPE/COND CLM PREASSEM RIGID 1IN ZN PLAT</t>
  </si>
  <si>
    <t>B2010PAZN</t>
  </si>
  <si>
    <t>AK10245943</t>
  </si>
  <si>
    <t>https://www.graybar.com/zinc-plated-steel-2-piece-pre-assembled-rigid-imc-conduit-clamp-1-in-/p/88035276?pcode=88035276</t>
  </si>
  <si>
    <t>B2004PAZN COOPER B-LINE SYSTEMS  PIPE/COND CLM PREASSEM THINWALL 1 1/4IN</t>
  </si>
  <si>
    <t>B2004PAZN</t>
  </si>
  <si>
    <t>AK10245869</t>
  </si>
  <si>
    <t>https://www.graybar.com/zinc-plated-steel-2-piece-pre-assembled-emt-conduit-clamp-1-1-4-in-/p/88303122?pcode=88303122</t>
  </si>
  <si>
    <t>1VYR-YCCK-DM6V</t>
  </si>
  <si>
    <t>B0BMW8K47X_ B0BMW8K47X 2
50 Qty #8 x 3/4" 304 Stainless Steel Phillips Modified Truss Head Wood Screws (BCP1214)</t>
  </si>
  <si>
    <t>BCP Fasteners</t>
  </si>
  <si>
    <t>B0BMW8K47X</t>
  </si>
  <si>
    <t>BCP1214</t>
  </si>
  <si>
    <t>https://www.amazon.ca/Stainless-Phillips-Modified-Screws-BCP1214/dp/B0BMW8K47X</t>
  </si>
  <si>
    <t>B08TDXFWYP_ B08TDXFWYP 1
CONFAST 1/4" x 1-1/4" Concrete Screws 410 Stainless Steel Hex with Concrete Drill Bit for Anchoring to Masonry, Block or Brick (50 per Box)</t>
  </si>
  <si>
    <t>CONFAST</t>
  </si>
  <si>
    <t>B08TDXFWYP</t>
  </si>
  <si>
    <t>CONFAST 1/4 X 1-1/4</t>
  </si>
  <si>
    <t>https://www.amazon.ca/CONFAST-Concrete-Stainless-Anchoring-Masonry/dp/B08TDXFWYP</t>
  </si>
  <si>
    <t>1N49-W7MV-QYJP</t>
  </si>
  <si>
    <t>B000CRDKVC_ B000CRDKVC Gates 27008 Fuel Line/PCV/EEC Hose-25' Length, Inner Diameter 5/8"</t>
  </si>
  <si>
    <t>Gates</t>
  </si>
  <si>
    <t>27008</t>
  </si>
  <si>
    <t>80732243_1</t>
  </si>
  <si>
    <t>https://www.wantitall.co.za/Gates-27008-Fuel-LinePCVEEC-Hose25-Length-Inner-Diameter-58-ap-B000CRDKVC.html</t>
  </si>
  <si>
    <t>ATLAS 72" 72 "FORKS FOR YALE FORKLIFT</t>
  </si>
  <si>
    <t>ATLAS</t>
  </si>
  <si>
    <t>HFKI34X4X72</t>
  </si>
  <si>
    <t>https://beatonindustrial.theonlinecatalog.com/products/atlas-forklift-forks/hfki34x4x72/</t>
  </si>
  <si>
    <t xml:space="preserve">ATKORE FRE COMPOSITES USA INC 10-4030R24-PVC </t>
  </si>
  <si>
    <t>ATKORE</t>
  </si>
  <si>
    <t>10-4030R24-PVC</t>
  </si>
  <si>
    <t>FRE COMPOSITES</t>
  </si>
  <si>
    <t>https://www.atkore.com/product/10-4034r24-pvc</t>
  </si>
  <si>
    <t>104030R24PVC</t>
  </si>
  <si>
    <t>ARLTN 5010AST 1/2" Snap-In MC Cable Insulated Connector, .580" to .780"</t>
  </si>
  <si>
    <t>5010AST</t>
  </si>
  <si>
    <t>AK10082642</t>
  </si>
  <si>
    <t>https://www.elliottelectric.com/P/Item/ARL/5010AST/</t>
  </si>
  <si>
    <t>018997005175</t>
  </si>
  <si>
    <t>ARLTN 4010AST 1/2" Snap-In MC Cable Insulated Connector, .405" to .610"</t>
  </si>
  <si>
    <t>4010AST</t>
  </si>
  <si>
    <t>AK10082560</t>
  </si>
  <si>
    <t>https://www.elliottelectric.com/P/Item/ARL/4010AST/</t>
  </si>
  <si>
    <t>018997403551</t>
  </si>
  <si>
    <t>Arlington LV1 1 Gang Low Voltage Mounting Bracket Nonmetallic Cut In Old Work Frame - Black Plastic</t>
  </si>
  <si>
    <t>LV1</t>
  </si>
  <si>
    <t>AK10083768</t>
  </si>
  <si>
    <t>https://www.graybar.com/low-voltage-mounting-bracket-existing-construction-use-plastic-1-gang-black/p/97119252</t>
  </si>
  <si>
    <t>ARLINGTON INDUSTRIES SG50 1/2 SADDLE GRIP</t>
  </si>
  <si>
    <t>ARLINGTON</t>
  </si>
  <si>
    <t>SG50</t>
  </si>
  <si>
    <t>AK10084058</t>
  </si>
  <si>
    <t>https://www.graybar.com/saddlegrip174-cable-connector-zinc-die-cast-armored-cable-non-insulated-throat-round-end-stop-1-2-in-/p/92050101?pcode=92050101</t>
  </si>
  <si>
    <t>ARLINGTON INDUSTRIES 851 1/2 90D SQZ FLEX CONN</t>
  </si>
  <si>
    <t>AK10082925</t>
  </si>
  <si>
    <t>https://www.graybar.com/cable-connector-zinc-die-cast-90176-flexible-metallic-conduit-and-armored-cable-1-2-in-/p/90082691</t>
  </si>
  <si>
    <t>ARLINGTON INDUSTRIES 843 1-IN 2-SCR SEC CONN</t>
  </si>
  <si>
    <t>AK10082902</t>
  </si>
  <si>
    <t>https://www.graybar.com/cable-connector-zinc-die-cast-non-metallic-se-and-seu-cable-1-in-/p/91029079</t>
  </si>
  <si>
    <t>ARLINGTON INDUSTRIES 8400 3/8 MC-BX CONN W/SQR ENDSTOP DIA 0.400</t>
  </si>
  <si>
    <t>8400</t>
  </si>
  <si>
    <t>AK10082882</t>
  </si>
  <si>
    <t>https://www.graybar.com/cable-connector-zinc-die-cast-armored-cable-round-end-stop-3-8-in-/p/91028979</t>
  </si>
  <si>
    <t>ARLINGTON INDUSTRIES 373 1-1/4 1H STL EMT STRAP</t>
  </si>
  <si>
    <t>373</t>
  </si>
  <si>
    <t>AK10082532</t>
  </si>
  <si>
    <t>https://www.graybar.com/arlington-heavy-duty-click-on-1-hole-emt-conduit-strap-1-1-4-in-/p/91029175</t>
  </si>
  <si>
    <t>ARLINGTON INDUSTRIES 311 1/4 1H STL BX STRAP</t>
  </si>
  <si>
    <t xml:space="preserve"> AK10082497</t>
  </si>
  <si>
    <t>https://www.graybar.com/one-hole-ac-mc-strap-4-and-2-bare-copper/p/93149726</t>
  </si>
  <si>
    <t>ARLINGTON INDUSTRIES 310 3/8 1H STL BX STRAP</t>
  </si>
  <si>
    <t>AK10082486</t>
  </si>
  <si>
    <t>https://www.graybar.com/one-hole-ac-mc-cable-strap-14-3-to-10-3/p/91029204</t>
  </si>
  <si>
    <t xml:space="preserve"> AK10082486</t>
  </si>
  <si>
    <t>Arlington EMT75 White 3/4 Inch EMT Plastic Insulating Push On Bushing</t>
  </si>
  <si>
    <t>EMT75</t>
  </si>
  <si>
    <t>AK10083274</t>
  </si>
  <si>
    <t>https://www.graybar.com/conduit-bushing-emt-insulating-push-on-3-4-in-/p/95009573</t>
  </si>
  <si>
    <t>018997122056</t>
  </si>
  <si>
    <t>Arlington EMT100 White 1 Inch EMT Plastic Insulating Push On Bushing</t>
  </si>
  <si>
    <t>EMT100</t>
  </si>
  <si>
    <t>AK10083252</t>
  </si>
  <si>
    <t>https://www.graybar.com/conduit-bushing-emt-insulating-push-on-1-in-/p/96047755</t>
  </si>
  <si>
    <t>018997122209</t>
  </si>
  <si>
    <t>ARLI CP3540 121614 CVR CEIL-BX WHT PLST</t>
  </si>
  <si>
    <t>CP3540</t>
  </si>
  <si>
    <t>AK10083068</t>
  </si>
  <si>
    <t>https://www.cityelectricsupply.com/arlington-industries-cp3540-3-1-2-and-4-ceiling-box-cover-white?srsltid=AfmBOoqI0mO8-Jswk1FRuo7DW0umAVuWwuZy4jpnrZJoSjLjrUX2Qb7T</t>
  </si>
  <si>
    <t>018997540904</t>
  </si>
  <si>
    <t>ARL GF863 1IN FLEX TO EMT COUPLING</t>
  </si>
  <si>
    <t>GF863</t>
  </si>
  <si>
    <t>AK10083555</t>
  </si>
  <si>
    <t>https://www.aifittings.com/catalog/emt/combination-compression-couplings/GF863</t>
  </si>
  <si>
    <t>018997801739</t>
  </si>
  <si>
    <t>ARL GF100 1IN D/C SCR-IN FLEXCONN</t>
  </si>
  <si>
    <t>GF100</t>
  </si>
  <si>
    <t>AK10083530</t>
  </si>
  <si>
    <t>https://www.hces.net/index.jsp?path=product&amp;title=arlgf100-arl-gf100-1-in-d-c-scr-in-flexconn&amp;part=61883</t>
  </si>
  <si>
    <t>018997761002</t>
  </si>
  <si>
    <t>ARL 842 3/4 SER CONN 2 SCR ZINC DIE-CAST ROUND CABLE</t>
  </si>
  <si>
    <t>https://www.mainelectricsupply.com/itemdetail/ARL842</t>
  </si>
  <si>
    <t>ARL 503 1-IN 60122 D/C BUSHED CHASE NIPPLE MADE IN USA =TOP 753</t>
  </si>
  <si>
    <t>ARLINGTON </t>
  </si>
  <si>
    <t>503</t>
  </si>
  <si>
    <t>https://www.gordonelectricsupply.com/p/Arlington-503-1In-Conduit-Nipple/5977781?srsltid=AfmBOory7qLFUGDIsRseliuyMZjdicSk_yQu-mktm1nPylvvjV2R9E4h</t>
  </si>
  <si>
    <t>ARL 457 3IN D/C INS COND BUSH</t>
  </si>
  <si>
    <t>457</t>
  </si>
  <si>
    <t>https://www.elliottelectric.com/P/Item/ARL/457/</t>
  </si>
  <si>
    <t>ARL 444 1-1/2 PLASTIC INS BUSHING</t>
  </si>
  <si>
    <t>AK10082607</t>
  </si>
  <si>
    <t>https://www.mainelectricsupply.com/itemdetail/ARL444</t>
  </si>
  <si>
    <t>ARL 414110ST 297343 CABLE CONNECTOR DUPLEX FOR LUMINARY CABLE .525
640</t>
  </si>
  <si>
    <t>414110ST</t>
  </si>
  <si>
    <t>https://www.gordonelectricsupply.com/p/Arlington-414110St-Snap2It-Snap-In-Duplex/5979246?srsltid=AfmBOoqHmfliYqXCWN2I1rchPboPn9LDAxLyI1-ZksjfVA2BphlueYU5</t>
  </si>
  <si>
    <t>AK10082586</t>
  </si>
  <si>
    <t>018997007292</t>
  </si>
  <si>
    <t>ARL 414110ST 1/2 DPLEX SNAP2IT SNAP IN CONN</t>
  </si>
  <si>
    <t>https://www.gordonelectricsupply.com/p/Arlington-414110St-Snap2It-Snap-In-Duplex/5979246?srsltid=AfmBOop-ijShTjiKFTleDtVj4fcUPLixdJV3jgJfWMLWuKJ25W_jbmvw</t>
  </si>
  <si>
    <t>ARL 4110ST SNAP IN 1/2 KO SNAP2IT</t>
  </si>
  <si>
    <t>4110ST</t>
  </si>
  <si>
    <t>AK10082583</t>
  </si>
  <si>
    <t>https://www.cityelectricsupply.com/arlington-industries-4110st-snap-it-connector-with-clip-1-2-knockout?srsltid=AfmBOopJkHGARLLLV4ELDTpq16n2mfq9fxAQO59H6tOWoVzqXzQxNxXy</t>
  </si>
  <si>
    <t>018997007285</t>
  </si>
  <si>
    <t>ARL 4110ST 297454 1/2" SNAP IN CABLE CONNECTOR FOR LUMINARY CABLE .525 TO .705</t>
  </si>
  <si>
    <t>https://marselectric.com/products/arlington-snap2it-4110st-cable-connector-1/2-in-trade-1/2-in-knockout-0-525-to-0-705-in-cable-openings-die-cast-zinc/355536?srsltid=AfmBOoo3hCakeUG86aCghrW6ZKPTPIDokw5srwjnfP29Pys78VLBqGJu</t>
  </si>
  <si>
    <t>ARL 4110ST 1/2 SNAP-IN CONN .525 -. 705</t>
  </si>
  <si>
    <t>https://www.elliottelectric.com/P/Item/ARL/4110ST/</t>
  </si>
  <si>
    <t>ARL 404010AST 3/8 SNAP-IN DUPLX CONN 1/2IN KO</t>
  </si>
  <si>
    <t>404010AST</t>
  </si>
  <si>
    <t>AK10082564</t>
  </si>
  <si>
    <t>https://www.elliottelectric.com/P/Item/ARL/404010AST/</t>
  </si>
  <si>
    <t>018997405333</t>
  </si>
  <si>
    <t>ARL 4010AST 1/2 MC-AP SNAP-TITE .405 -. 612</t>
  </si>
  <si>
    <t>ARL  NM94 1/2 PLASTIC SNAPIN</t>
  </si>
  <si>
    <t>ARL</t>
  </si>
  <si>
    <t xml:space="preserve"> NM94 1/2</t>
  </si>
  <si>
    <t>AK10083862</t>
  </si>
  <si>
    <t>https://www.vanmeterinc.com/product/arlington-nm94-417131</t>
  </si>
  <si>
    <t>ARGON-C02 MIXTURE 40 CF</t>
  </si>
  <si>
    <t>https://www.lindedirect.com/store/product-detail/argon-co2-30-cs-g/ar-cd30c-g?utm_source=chatgpt.com</t>
  </si>
  <si>
    <t>Vendor does not have an online catalog</t>
  </si>
  <si>
    <t>AQC3270GY1000 6C 22G STRD SHLD W-BLOCK GRY Track #: 1Z8E648Y0304636335 B/L NO. NF-25012172 Carrier United Parcel (UPS) Ground</t>
  </si>
  <si>
    <t>AQC3270GY1000</t>
  </si>
  <si>
    <t>https://store.westpennwire.com/aqc3270-p3612.aspx</t>
  </si>
  <si>
    <t>AQC224GY1000 1P 18G STRD UNSHLD WBLOCK GRY Track #: 1Z8E648Y0304636424 B/L NO. NF-25012172 Carrier United Parcel (UPS) Ground</t>
  </si>
  <si>
    <t>AQC224GY1000</t>
  </si>
  <si>
    <t>https://store.westpennwire.com/aqc224-p363.aspx</t>
  </si>
  <si>
    <t>Appleton APP470IG 1-1/4 Inch Form 7 Wedgenut Cover w/ Integral Gasket, Stamped Steel, Captive Pan-Head Screws, Wedge Lock Clips, Approved For Wet Locations, FM7</t>
  </si>
  <si>
    <t>APP470IG</t>
  </si>
  <si>
    <t>https://www.frostelectric.com/buy/product/appleton-app470ig/3228642?text=APP470IG&amp;lsi=true</t>
  </si>
  <si>
    <t>There are several products that appear to match parts of this description</t>
  </si>
  <si>
    <t>AK10077229</t>
  </si>
  <si>
    <t>APP LR150-A 1-1/2 AL LR COND B</t>
  </si>
  <si>
    <t>LR150-A</t>
  </si>
  <si>
    <t>https://shop.alamedaelectric.com/shop/products/716</t>
  </si>
  <si>
    <t>LR150A</t>
  </si>
  <si>
    <t>APP LL150-A 1-1/2 AL LL COND B</t>
  </si>
  <si>
    <t>LL150-A</t>
  </si>
  <si>
    <t>No such product by this manufacturer</t>
  </si>
  <si>
    <t>LL150A</t>
  </si>
  <si>
    <t>APP K125&amp;150-A 1-1/4-1-1/2 CONDUIT
BODY COVER (GSI) (20/BOX)</t>
  </si>
  <si>
    <t>K125&amp;150-A</t>
  </si>
  <si>
    <t>https://shop.alamedaelectric.com/shop/products/669</t>
  </si>
  <si>
    <t>APP GK125-150-N 1-1/4&amp;1-1/2 NEO GSK
(GSI) CALPICO PART # 114</t>
  </si>
  <si>
    <t>GK125150N</t>
  </si>
  <si>
    <t>https://www.standardelectricsupply.com/Appleton-GK125150N-Conduit-Gasket</t>
  </si>
  <si>
    <t>S142009405.002</t>
  </si>
  <si>
    <t>APP EYS31 12000 1 FEMALE SEAL-OFF</t>
  </si>
  <si>
    <t>EYS31</t>
  </si>
  <si>
    <t>AK10077898</t>
  </si>
  <si>
    <t>https://www.standardelectricsupply.com/Appleton-EYS31-Conduit-Sealing-Fitting?srsltid=AfmBOooMtL1OBrZhs6CDiel-ZdMch5AhWNlBWldqTt8-oAhc_pSEugBJ</t>
  </si>
  <si>
    <t>APP EYS21 12022 3/4 FEMALE SEAL-OFF</t>
  </si>
  <si>
    <t>EYS21</t>
  </si>
  <si>
    <t>AK10077894</t>
  </si>
  <si>
    <t>https://www.gordonelectricsupply.com/p/Appleton-Eys21-3-4-Mall-Cond-Seal/5602139?srsltid=AfmBOopAuF-J0fWvAL6tnUz6pVxH0pWBpolFTywou47SZYZFBsTTc6hu</t>
  </si>
  <si>
    <t>APP BH-502 31318 *2 IN BEAM CLAMP 3/8-16 TAPPED</t>
  </si>
  <si>
    <t>BH-502</t>
  </si>
  <si>
    <t>AK10077313</t>
  </si>
  <si>
    <t>https://www.elliottelectric.com/P/Item/APP/BH502/</t>
  </si>
  <si>
    <t>BH502</t>
  </si>
  <si>
    <t>APP  UNF75NR 3/4 FEMALE UNION</t>
  </si>
  <si>
    <t>UNF75NR 3/4</t>
  </si>
  <si>
    <t>https://www.standardelectricsupply.com/Appleton-UNF75NR-Conduit-Union</t>
  </si>
  <si>
    <t>UNF75NR</t>
  </si>
  <si>
    <t>AK10079302</t>
  </si>
  <si>
    <t>APP UNF75NR 3/4 FEMALE UNION</t>
  </si>
  <si>
    <t>APP  LB27 3/4-IN COND BODY</t>
  </si>
  <si>
    <t>APPLB27</t>
  </si>
  <si>
    <t>https://www.standardelectricsupply.com/Appleton-APPLB27-Conduit-Outlet-Body</t>
  </si>
  <si>
    <t>APP  EYF-75 3/4 MALL COND SEAL</t>
  </si>
  <si>
    <t>EYF75</t>
  </si>
  <si>
    <t>AK10077881</t>
  </si>
  <si>
    <t>https://www.standardelectricsupply.com/Appleton-EYF75-Conduit-Sealing-Fitting</t>
  </si>
  <si>
    <t>APP EYF-75 3/4 MALL COND SEAL</t>
  </si>
  <si>
    <t>APP  ELBY-75 3/4 90D CAPPED ELL</t>
  </si>
  <si>
    <t>ELBY-75 3/4</t>
  </si>
  <si>
    <t>https://www.standardelectricsupply.com/Appleton-ELBY75-Conduit-Elbow</t>
  </si>
  <si>
    <t>ELBY75</t>
  </si>
  <si>
    <t>AK10077775</t>
  </si>
  <si>
    <t>APP ELBY-75 3/4 90D CAPPED ELL</t>
  </si>
  <si>
    <t>APP  APP270IG APP270 STEEL COV W/FIP</t>
  </si>
  <si>
    <t>APP270IG</t>
  </si>
  <si>
    <t>https://www.standardelectricsupply.com/Appleton-APP570IG-Conduit-Body-Cover?criteria=APP%20%20APP270IG%20APP270%20STEEL%20COV%20W%2FFIP</t>
  </si>
  <si>
    <t>AK10077223</t>
  </si>
  <si>
    <t>AMFICO STR15090 1-1/2" 90Deg Liquidtight Conn. CS=10 MADE IN USA</t>
  </si>
  <si>
    <t>AMFICO</t>
  </si>
  <si>
    <t>STR15090</t>
  </si>
  <si>
    <t>AK10074732</t>
  </si>
  <si>
    <t>AMERICAN FITTINGS CORPORATION</t>
  </si>
  <si>
    <t>https://www.elliottelectric.com/P/Item/AMF/STR15090/</t>
  </si>
  <si>
    <t>AMFICO STR150 1-1/2 L/T CONN MADE IN USA CS=5/25</t>
  </si>
  <si>
    <t>STR150</t>
  </si>
  <si>
    <t>AK10074729</t>
  </si>
  <si>
    <t>https://www.elliottelectric.com/P/Item/AMF/STR150/</t>
  </si>
  <si>
    <t>AMFICO STR10090 1IN 90D L/T CONN MALLEABLE BODY MADE IN USA CS=5/25</t>
  </si>
  <si>
    <t>STR10090</t>
  </si>
  <si>
    <t>AK10074718</t>
  </si>
  <si>
    <t>https://www.elliottelectric.com/P/Item/AMF/STR10090</t>
  </si>
  <si>
    <t>AMFICO STR100 1IN L/T CONN MADE IN USA CS=5/50</t>
  </si>
  <si>
    <t>STR100</t>
  </si>
  <si>
    <t>AK10074714</t>
  </si>
  <si>
    <t>https://www.elliottelectric.com/P/Item/AMF/STR100</t>
  </si>
  <si>
    <t>ALUM LUM
250C AFC CABLE SYSTEMS INC MC
16/2-12/2 BR/GY AL04-42-L01</t>
  </si>
  <si>
    <t>AFC CABLE SYSTEMS INC</t>
  </si>
  <si>
    <t>MC STL 12/2 BR/GY 250CL</t>
  </si>
  <si>
    <t>https://www.graybar.com/mc-cable-steel-2-12-awg-conductor-solid-brown-grey-250-ft-coil/p/90087296</t>
  </si>
  <si>
    <t>ALT-LC2 LC2_ ALT-LC2
LC2 6 FT. 3-WIRE LINE CORD</t>
  </si>
  <si>
    <t>Altronix</t>
  </si>
  <si>
    <t>LC2</t>
  </si>
  <si>
    <t>ALT-LC2</t>
  </si>
  <si>
    <t>https://www.altronix.com/products/LC2</t>
  </si>
  <si>
    <t>ALTB 6IN 3615264 GALV STL COND BLU CAP</t>
  </si>
  <si>
    <t>ALTB</t>
  </si>
  <si>
    <t>6IN</t>
  </si>
  <si>
    <t>ALLEN TEL PRODUCTS INCORPORATED AT1609-WH CAT 6 STR VIP 9FT WH</t>
  </si>
  <si>
    <t>ALLEN TEL PRODUCTS INCORPORATED</t>
  </si>
  <si>
    <t>AT1609-WH</t>
  </si>
  <si>
    <t>ALLEN TEL PRODUCTS</t>
  </si>
  <si>
    <t>https://www.graybar.com/cat-6-350-mhz-copper-patch-cord-9-ft--white/p/25683439?pcode=25683439</t>
  </si>
  <si>
    <t>ALLEN TEL PRODUCTS INCORPORATED AT1607-WH CAT 6 STR VIP 7FT WH</t>
  </si>
  <si>
    <t>AT1607-WH</t>
  </si>
  <si>
    <t>https://www.allentelproducts.com/products/allen-tel-at1607-wh-cat-6-patch-cable-7-ft-white?_pos=3&amp;_psq=AT1609-WH&amp;_ss=e&amp;_v=1.0</t>
  </si>
  <si>
    <t>ALLEN TEL PRODUCTS INCORPORATED AT1607-GY CAT 6 STR VIP 7FT GY</t>
  </si>
  <si>
    <t>AT1607-GY</t>
  </si>
  <si>
    <t>https://www.allentelproducts.com/products/allen-tel-at1607-gy-cat-6-patch-cable-7-ft-gray?_pos=1&amp;_sid=f3c8f4202&amp;_ss=r</t>
  </si>
  <si>
    <t>ALLEN TEL PRODUCTS INCORPORATED AT1605-WH CAT 6 STR VIP 5FT WH</t>
  </si>
  <si>
    <t>AT1605-WH</t>
  </si>
  <si>
    <t>https://www.allentelproducts.com/products/allen-tel-at1605-wh-cat-6-patch-cable-5-ft-white?_pos=1&amp;_psq=AT1605-WH&amp;_ss=e&amp;_v=1.0</t>
  </si>
  <si>
    <t>ALLEN TEL PRODUCTS INCORPORATED AT1603-WH CAT 6 STR VIP 3FT WH</t>
  </si>
  <si>
    <t>AT1603-WH</t>
  </si>
  <si>
    <t>https://www.allentelproducts.com/products/allen-tel-at1603-wh-cat-6-patch-cable-3-ft-white?_pos=1&amp;_psq=AT1603-WH&amp;_ss=e&amp;_v=1.0</t>
  </si>
  <si>
    <t>AL1024ULXPD16CB_ AL1024ULXPD16CB CHARGER24VDC@10AM</t>
  </si>
  <si>
    <t>AL 1024ULX</t>
  </si>
  <si>
    <t>ALT-AL1024ULXPD16CB</t>
  </si>
  <si>
    <t>https://www.altronix.com/products/AL1024ULX</t>
  </si>
  <si>
    <t>S008894054.001</t>
  </si>
  <si>
    <t>AK10430455_GEA TCAL124 LUG,3 HOLE 350-750 MCM (LINE) Item is subject to NS return policy
IN STOCK @ FACTORY, PLUS FREIGHT. NON-RETURNABLE.</t>
  </si>
  <si>
    <t>GE Industrial Systems</t>
  </si>
  <si>
    <t>TCAL124</t>
  </si>
  <si>
    <t>80728411_1</t>
  </si>
  <si>
    <t>https://www.needco.com/product/detail/9730/ge-industrial-systems-tcal124?srsltid=AfmBOopqr8BhVn8twtqB8S8l4h71KLhlTfJEX9BLaxe_J67GSl9U8YGj</t>
  </si>
  <si>
    <t>6350476-0001</t>
  </si>
  <si>
    <t>AIRMAN SDG40S-8E1 36 KVA DIESEL GENERATOR HR OUT1
40</t>
  </si>
  <si>
    <t>AIRMAN</t>
  </si>
  <si>
    <t>SDG40S-8E1</t>
  </si>
  <si>
    <t>https://www.red-d-arc.com/en-us/ana-airman-sdg40s-8e1-t4f-towable-diesel-generator/5638265827.p</t>
  </si>
  <si>
    <t>AI EMT75 33834 *3/4IN NM BUSHING</t>
  </si>
  <si>
    <t>https://www.elliottelectric.com/P/Item/ARL/EMT75/</t>
  </si>
  <si>
    <t>AI EMT200 33744 *2IN NM BUSHING</t>
  </si>
  <si>
    <t>EMT200</t>
  </si>
  <si>
    <t>AK10083257</t>
  </si>
  <si>
    <t>https://www.elliottelectric.com/P/Item/ARL/EMT200/</t>
  </si>
  <si>
    <t>AI EMT125 33791 *1 1/4IN NM BUSHING</t>
  </si>
  <si>
    <t>EMT125</t>
  </si>
  <si>
    <t>AK10083254</t>
  </si>
  <si>
    <t>https://www.elliottelectric.com/P/Item/ARL/EMT125/</t>
  </si>
  <si>
    <t>AI EMT100 33810 *1IN NM BUSHING</t>
  </si>
  <si>
    <t>https://www.elliottelectric.com/P/Item/ARL/EMT100/</t>
  </si>
  <si>
    <t>AI DLN10 144398 *4IN DIE CAST LOCKNUT</t>
  </si>
  <si>
    <t>DLN10</t>
  </si>
  <si>
    <t>https://www.gordonelectricsupply.com/p/Arlington-Dln10-4In-Die-Cast-Locknut/5978185?srsltid=AfmBOoqZ8NcEzAiYIFfd-vKq4hiuD9ensYj_HEdzjNbqrKaJGgl3SLD6</t>
  </si>
  <si>
    <t>S142051033.002</t>
  </si>
  <si>
    <t>AI 856 159338 *2IN 90 FLEX CONNECTOR</t>
  </si>
  <si>
    <t>AK10082939</t>
  </si>
  <si>
    <t>https://www.gordonelectricsupply.com/p/Arlington-856-2In-90-Flex-Connector/5977883?text=Arlington+856</t>
  </si>
  <si>
    <t>AI 848 52446 *1-1/2IN SEU CONNECTOR</t>
  </si>
  <si>
    <t>AK10082915</t>
  </si>
  <si>
    <t>https://www.gordonelectricsupply.com/p/Arlington-848-1-1-2In-Seu-Connector/5977875?text=Arlington+848</t>
  </si>
  <si>
    <t>AI 443 332611 *1-1/4IN PLASTIC BUSHING</t>
  </si>
  <si>
    <t>AK10082606</t>
  </si>
  <si>
    <t>https://www.gordonelectricsupply.com/p/Arlington-443-1-1-4In-Plastic-Bushing/5977764</t>
  </si>
  <si>
    <t>AI 4400 35973 *1/2IN SNAP-IN BUSHING</t>
  </si>
  <si>
    <t>AK10082597</t>
  </si>
  <si>
    <t>https://www.gordonelectricsupply.com/p/Arlington-4400-1-2-Snap-In-Bushg/9009</t>
  </si>
  <si>
    <t>S008941833.004</t>
  </si>
  <si>
    <t>A-H CS6365EX 3P4W 50A 125/250V NYLON PLUG</t>
  </si>
  <si>
    <t>Cooper</t>
  </si>
  <si>
    <t>CS6365EX</t>
  </si>
  <si>
    <t>AK10307214</t>
  </si>
  <si>
    <t>WIRING DEVICES</t>
  </si>
  <si>
    <t>https://www.gordonelectricsupply.com/p/Cooper-Cs6365Ex-3P4W-50A-125V-Nyl-Plug/6045971</t>
  </si>
  <si>
    <t>032664663888</t>
  </si>
  <si>
    <t>S008941833.009</t>
  </si>
  <si>
    <t>S008941833.001</t>
  </si>
  <si>
    <t>S008941833.003</t>
  </si>
  <si>
    <t>S008941833.002</t>
  </si>
  <si>
    <t>S008941833.006</t>
  </si>
  <si>
    <t>S008941833.005</t>
  </si>
  <si>
    <t>S008941833.008</t>
  </si>
  <si>
    <t>A-H AH5269 2P3W 15A 125V CONN 5-15C</t>
  </si>
  <si>
    <t>AH5269</t>
  </si>
  <si>
    <t>AK10307005</t>
  </si>
  <si>
    <t>https://www.gordonelectricsupply.com/p/Cooper-Ah5269-2P-15A-120V-Conn/6047914</t>
  </si>
  <si>
    <t>032664737534</t>
  </si>
  <si>
    <t>A-H AH5266 2P3W 15A 125V PLUG 5-15P</t>
  </si>
  <si>
    <t>AH5266</t>
  </si>
  <si>
    <t>AK10307003</t>
  </si>
  <si>
    <t>https://www.gordonelectricsupply.com/p/Cooper-Ah5266-2P-15A-120V-Plug/6047912</t>
  </si>
  <si>
    <t>032664737503</t>
  </si>
  <si>
    <t>AFC CCR50-ICKON 1/2 STL RT COMP CONN (50/500)</t>
  </si>
  <si>
    <t>AFC</t>
  </si>
  <si>
    <t>CCR50-ICKON</t>
  </si>
  <si>
    <t>https://contractorssf.portalced.com/Product/AFC/CCR50-ICKON/</t>
  </si>
  <si>
    <t>AFC 2804G60-03 12AWG 2C CABLE
Nonstock item may not be returnable 12/2 HIGH HFC (YELLOW) *Procured Item*</t>
  </si>
  <si>
    <t>2804G60-03</t>
  </si>
  <si>
    <t>https://www.cooper-electric.com/product/detail/435659/afc-cable-systems-2804g60-00</t>
  </si>
  <si>
    <t>2804G6003</t>
  </si>
  <si>
    <t>AFC 2804G60-01 REEL BR GY
Nonstock item may not
12/2 HIGH HFC (BROWN) *Procured Item*</t>
  </si>
  <si>
    <t>2804G60-01</t>
  </si>
  <si>
    <t>https://www.platt.com/p/0850190/afc-cable-systems/12-2-hcf-lite-1000-reel-br-gy/077680162267/spf2804g6001?srsltid=AfmBOoqbcemPFpsMzfd4d1DZlNywYF9UCcLvj9jfTXNsOfz3cPgRynQ9</t>
  </si>
  <si>
    <t>ARCHKEY TECHNOLOGIES
PLYMOUTH MN 55442</t>
  </si>
  <si>
    <t>MN 55442</t>
  </si>
  <si>
    <t>AFC 2804G60-00 12-2 HCF LITE 1000' REEL
Nonstock item may not be returnable 12/2 LOW HFC *Procured Item*
12-2 HCF LITE 1000'
be returnable</t>
  </si>
  <si>
    <t>2804G60-00</t>
  </si>
  <si>
    <t>https://www.platt.com/p/0850191/afc-cable-systems/12-2-hcf-lite-oe-gy-gn-1000-reel/077680162274/afc2804g6002?srsltid=AfmBOoqbvqOoXokQtEzbc3rwWXbhLzEgkDJIcA8v11cP5KUxZztcESFU</t>
  </si>
  <si>
    <t>2804G6000</t>
  </si>
  <si>
    <t>AERVOE 312 FLAT BLACK RUST PROOF DTM ANY-WAY 12OZ (12/CTN)</t>
  </si>
  <si>
    <t>AERVOE</t>
  </si>
  <si>
    <t>https://toolup.com/products/aervoe-312-12-oz-flat-black-dtm-rust-proof-enamel-any-way-paint?srsltid=AfmBOooJ2j1GNYx-Uugvovl74j3MjGX14tqpfCe7fQPe4Ii2vZtBnrrG</t>
  </si>
  <si>
    <t>AERVOE 307 SAFETY WHITE DTM RUST PROOF ENAMEL ANY-WAY PAINT 12OZ (12/CTN)</t>
  </si>
  <si>
    <t>https://toolup.com/products/aervoe-307-12-oz-safety-white-dtm-rust-proof-enamel-any-way-paint</t>
  </si>
  <si>
    <t>AERVOE 305 SAFETY ORANGE DTM RUST PROOF ENAMEL ANY-WAY PAINT 12OZ (12/CTN)</t>
  </si>
  <si>
    <t>https://toolup.com/products/aervoe-305-12-oz-safety-orange-dtm-rust-proof-enamel-any-way-paint</t>
  </si>
  <si>
    <t>No product name or code</t>
  </si>
  <si>
    <t>AERVOE 205-Z8072 ZYNOLYTE MULTI PURPOSE GRAY PRIMER 16OZ</t>
  </si>
  <si>
    <t>Z8072</t>
  </si>
  <si>
    <t>https://toolup.com/products/aervoe-z8072-11-oz-gray-zynolyte-multipurpose-primer-aerosol</t>
  </si>
  <si>
    <t>ADVANCED DIGITAL CABLE 2C12-CMP-WH-R-B-ADG 911202</t>
  </si>
  <si>
    <t>ADVANCED DIGITAL CABLE</t>
  </si>
  <si>
    <t>https://www.kirbyrisk.com/products/3610789</t>
  </si>
  <si>
    <t>ADV ICF-2S18-H1-LD-K 2-18W 120/277 ELEC BALLAST cs=12</t>
  </si>
  <si>
    <t>ADV</t>
  </si>
  <si>
    <t>ICF-2S18-H1-LD-K</t>
  </si>
  <si>
    <t>AK10943171</t>
  </si>
  <si>
    <t>SIGNIFY</t>
  </si>
  <si>
    <t>https://ballastshop.com/icf-2s18-h1-ld-advanced-cfl-ballast/?srsltid=AfmBOopfTqeGEAwAQgsu1XpBpFTYjeHCrVIC5AY2gy0-1Xyd70_AxLkN</t>
  </si>
  <si>
    <t>ADC 981602SD-BLUE 16/2 SOL SHIELDED FIRE ALARM CABLE PLENUM RATED Above item may be non returnable</t>
  </si>
  <si>
    <t>ADVANCED DIGITAL CABLE INC.</t>
  </si>
  <si>
    <t>981602SD</t>
  </si>
  <si>
    <t>https://adcable.com/fire-alarm/fplp-plenum-rated.html</t>
  </si>
  <si>
    <t>INV-2677020</t>
  </si>
  <si>
    <t>Access 5174812 Access Door, Non-rated, 18x18, Steel, Wht Pwd, Flush Dr, Exp Flg, ScDr Cam, Conc Btn Hng</t>
  </si>
  <si>
    <t>BEST ACCESS DOOR</t>
  </si>
  <si>
    <t>BA-AHD</t>
  </si>
  <si>
    <t>https://www.bestaccessdoors.com/18-x-18-flush-universal-access-door-with-exposed-flange/?srsltid=AfmBOooP0P845_D9s4mlSlAL2h9FTCKH5jJUQiM9kOKzFekystcMBlDB</t>
  </si>
  <si>
    <t>ABB INSTALLATION PRODUCTS INC 502 SB 502 M I BEAM CLAMP</t>
  </si>
  <si>
    <t>ABB INSTALLATION PRODUCTS INC</t>
  </si>
  <si>
    <t>https://new.abb.com/products/7TAA015030R0005/502</t>
  </si>
  <si>
    <t>ABB INSTALLATION PRODUCTS INC 256-30695-1159 CK 256306951159 COLOR KEYED-CU</t>
  </si>
  <si>
    <t>256-30695-1159</t>
  </si>
  <si>
    <t>AK10015323</t>
  </si>
  <si>
    <t>https://empower.abb.com/ecatalog/ec/EN_CA/p/256-30695-1159</t>
  </si>
  <si>
    <t>ABB - Industrial
Connections &amp; Solutions - MCB-10 SINGLE CON BLK FOR FRT M TG W/ 1 NO CON.</t>
  </si>
  <si>
    <t>MCB-10</t>
  </si>
  <si>
    <t>https://new.abb.com/products/1SFA611610R1001/mcb-10</t>
  </si>
  <si>
    <t>ABB - Industrial Connections &amp; Solutions - MCBH-00 PLAS HDLR FOR LIGHTS &amp; C ONTA</t>
  </si>
  <si>
    <t>MCBH-00</t>
  </si>
  <si>
    <t>https://www.standardelectricsupply.com/ABB-MCBH-00-Holder</t>
  </si>
  <si>
    <t>A3 COOPER CROUSE-HINDS DIVISION CHICO CHICO A SEALING COMPOUND1 LB
AK10289121</t>
  </si>
  <si>
    <t>Chico A</t>
  </si>
  <si>
    <t>AK10289121</t>
  </si>
  <si>
    <t>https://www.cooper-electric.com/product/detail/26803/crouse-hinds-chico-a3</t>
  </si>
  <si>
    <t>INV-2676491</t>
  </si>
  <si>
    <t>90deg 5154770 90deg 10" Trapping Tray Roller</t>
  </si>
  <si>
    <t>Innovative Tool, LLC</t>
  </si>
  <si>
    <t>TR9010</t>
  </si>
  <si>
    <t>https://www.energyavenue.com/product/detail/4425315/itoolco-itool-company-tr9010?srsltid=AfmBOorplz-3vDpdOhw5W9Uth9JPZk8no9GSbM7CrJkdbdQBwxpWf3fD</t>
  </si>
  <si>
    <t>8x20 Storage-Rent 03/27/2025 to 04/25/2025</t>
  </si>
  <si>
    <t>https://usa.databasesets.com/unspsc/commodity/78131806?utm_source=chatgpt.com#google_vignette</t>
  </si>
  <si>
    <t>8531100025_ S54333-F1-A1 VEU-A00-UL VEU with LEDs HTS: 8531100025 ECCN: EAR99 Country Of Origin: MY Customer P/N: VEU-A00-UL</t>
  </si>
  <si>
    <t>PC</t>
  </si>
  <si>
    <t>Vesda</t>
  </si>
  <si>
    <t>VEU-A00-UL</t>
  </si>
  <si>
    <t>https://thefirealarmsupplier.com/products/veu-a00-ul?srsltid=AfmBOor2GjKzaBK-j5Ko_eiDyiURUwstJyjpouZeW1QSeFAcUm1g2ZiS</t>
  </si>
  <si>
    <t>810BK1000 RG213/RG8 12G STND CM 50OHM BLK
Track #: 1Z8E648Y0204767599, 1Z8E648Y0204767571 B/L NO. NF-25036774 Carrier United Parcel (UPS) 2 DAY</t>
  </si>
  <si>
    <t>West Penn</t>
  </si>
  <si>
    <t>810BK1000</t>
  </si>
  <si>
    <t>304,0</t>
  </si>
  <si>
    <t>WEST PENN WIRE CORPORATION</t>
  </si>
  <si>
    <t>https://www.adiglobaldistribution.us/Product/west-penn-810bk?option=WP-810</t>
  </si>
  <si>
    <t>BELDEN</t>
  </si>
  <si>
    <t>80728784_25_3/4"-500ft_GF 3/4"-500ft FLEX STL R/WALL GF075R AN# 455526 EF# 69324 SW# 55081903 AFC# 5503-45-00</t>
  </si>
  <si>
    <t>GF</t>
  </si>
  <si>
    <t>3/4"-500ft</t>
  </si>
  <si>
    <t>80728784_25</t>
  </si>
  <si>
    <t>https://shop.dominionelectric.com/buy/product/southwire/30772</t>
  </si>
  <si>
    <t>ANAMET ELECTRICAL</t>
  </si>
  <si>
    <t>80728784_23_1"-400ft_GF 1"-400ft FLEX STEEL REDUCE/WALL GF100R400 SW# 55091602 EF# 69334 AFC# 5504-41-00 400FT REEL</t>
  </si>
  <si>
    <t>1"-400ft</t>
  </si>
  <si>
    <t>80728784_23</t>
  </si>
  <si>
    <t>https://shop.dominionelectric.com/buy/product/southwire/224386?text=GF100R400</t>
  </si>
  <si>
    <t>80728784_12_1-1/2"-150ft_GF 1-1/2"-150ft REEL FLEX STEEL GF150R AN# 455553 EF# 69358 SW# 55091803 AFC# 5506-35-00</t>
  </si>
  <si>
    <t>80728784_12</t>
  </si>
  <si>
    <t>https://shop.dominionelectric.com/buy/product/southwire/33981?text=GF150R</t>
  </si>
  <si>
    <t>6511507 DM-NVX-D30</t>
  </si>
  <si>
    <t>Crestron</t>
  </si>
  <si>
    <t>DM-NVX-D30</t>
  </si>
  <si>
    <t>https://www.crestron.com/Products/Video/DM-NVX-Streaming-Solutions/Hardware-Encoders-Decoders/DM-NVX-D30</t>
  </si>
  <si>
    <t>6511506 DM-NVX-E30</t>
  </si>
  <si>
    <t>DM-NVX-E30</t>
  </si>
  <si>
    <t>https://www.crestron.com/Products/Video/DM-NVX-Streaming-Solutions/Hardware-Encoders-Decoders/DM-NVX-E30</t>
  </si>
  <si>
    <t>6511004 DM-NVX-E760</t>
  </si>
  <si>
    <t>DM-NVX-E760</t>
  </si>
  <si>
    <t>https://www.crestron.com/Products/Video/DM-NVX-Streaming-Solutions/Hardware-Encoders-Decoders/DM-NVX-E760</t>
  </si>
  <si>
    <t>6510418 RMC4</t>
  </si>
  <si>
    <t>RMC4</t>
  </si>
  <si>
    <t>https://www.crestron.com/Products/Control-Hardware-Software/Hardware/Control-Systems/RMC4</t>
  </si>
  <si>
    <t>No Manufacturer name, item name or number</t>
  </si>
  <si>
    <t>6508076 DM-RMC-4KZ-SCALER-C</t>
  </si>
  <si>
    <t>DM-RMC-4KZ-SCALER-C</t>
  </si>
  <si>
    <t>https://www.crestron.com/Products/Video/DigitalMedia-Endpoints/Receivers/DM-RMC-4KZ-SCALER-C</t>
  </si>
  <si>
    <t>Not enough detail to identify manufacturer</t>
  </si>
  <si>
    <t>6503377 PW-2407WUL</t>
  </si>
  <si>
    <t>PW-2407WUL</t>
  </si>
  <si>
    <t>https://www.crestron.com/Products/Accessories/Power-Supplies/Power-Packs/PW-2407WUL</t>
  </si>
  <si>
    <t>ADJUSTMENTS</t>
  </si>
  <si>
    <t xml:space="preserve">AP ADJUSTMENT </t>
  </si>
  <si>
    <t>S5393634.002</t>
  </si>
  <si>
    <t>6224USA-PWR_DEW 6224USA-PWR 1/4-20 316SS DROPIN ANCH DOMESTIC {100/BX}</t>
  </si>
  <si>
    <t>6224USA-PWR</t>
  </si>
  <si>
    <t>80731278_4</t>
  </si>
  <si>
    <t>https://www.aftfasteners.com/dewalt-6224usa-pwr-1-4-steel-dropin-internally-threaded-expansion-anchor-type-316-stainless-steel-domestic-100-pkg/</t>
  </si>
  <si>
    <t>60-850-01 XPA 2001-70V, Amplifier ** Serial Number(s) ** A32PM1C</t>
  </si>
  <si>
    <t>XPA</t>
  </si>
  <si>
    <t>60-850-01</t>
  </si>
  <si>
    <t>https://www.extron.com/product/xpa2001</t>
  </si>
  <si>
    <t>Extron</t>
  </si>
  <si>
    <t>60-2041-01 DMP 44 xi - Audio DSP ** Serial Number(s) ** A32Q252 REPLACEMETN FOR 60-1095-01</t>
  </si>
  <si>
    <t>60-2041-01</t>
  </si>
  <si>
    <t>https://www.extron.com/product/dmp44xi</t>
  </si>
  <si>
    <t>60-1449-01 MPA 601-70V ** Serial Number(s) ** A30MYU8</t>
  </si>
  <si>
    <t>60-1449-01</t>
  </si>
  <si>
    <t>https://www.extron.com/product/mpa601</t>
  </si>
  <si>
    <t>60-1310-03
SF 26CT, Speakers (Pair) ** Serial Number(s) ** A32MFLK, A32MHMU, A32MHQ7, A32MHN1, A32MH02,</t>
  </si>
  <si>
    <t>SoundField</t>
  </si>
  <si>
    <t>60-1310-03</t>
  </si>
  <si>
    <t>https://www.extron.com/product/sf26ct</t>
  </si>
  <si>
    <t>6' X 10' X 1' L-BRACKET BERM</t>
  </si>
  <si>
    <t>https://e-enviro.com/product/containment-berm-l-bracket-5/</t>
  </si>
  <si>
    <t>Could not find the product</t>
  </si>
  <si>
    <t>5000, 3/8 GV, NAE</t>
  </si>
  <si>
    <t>CuYd</t>
  </si>
  <si>
    <t>5" Sch40 x 5 Degree Coupler</t>
  </si>
  <si>
    <t>https://www.graybar.com/carlonreg-angle-coupling-5-degree-plastic-gray-4-in-/p/95019029</t>
  </si>
  <si>
    <t>This vendor does not have an online catagory</t>
  </si>
  <si>
    <t>463 COOPER CROUSE-HINDS DIVISION  1-1/4 STL S/S EMT CPLG</t>
  </si>
  <si>
    <t>https://www.cooper-electric.com/product/detail/14767/eaton-crouse-hinds-463</t>
  </si>
  <si>
    <t>4000 PSI COMMERICAL NA</t>
  </si>
  <si>
    <t>https://info.nsf.org/Certified/Sustain/ProdCert/EPD10783.pdf</t>
  </si>
  <si>
    <t>S103369688.005</t>
  </si>
  <si>
    <t>4.00 SK FLOWABLE FILL</t>
  </si>
  <si>
    <t>yd3</t>
  </si>
  <si>
    <t>https://usa.databasesets.com/unspsc/commodity/30111601</t>
  </si>
  <si>
    <t>4" Sch40 x 5 Degree Coupler</t>
  </si>
  <si>
    <t>https://www.graybar.com/carlonreg-angle-coupling-5</t>
  </si>
  <si>
    <t>5010-WDC-0007985</t>
  </si>
  <si>
    <t>A&amp;A Transfer to perform the following services:
Customer Purchase Order #: 1111
Equipment:
Push 46048 - (8) Pieces of Telecommunication Equipment
Push 46631 - (1) Misc Parts Skid
A&amp;A Transfer to receive, store (through March 2025), and reload the above listed equipment @ $.03/lb.
Invoice Total: $236.00
Please contact Chad Miller with any questions at 703-405-1548.</t>
  </si>
  <si>
    <t>5010-WDC-0007984</t>
  </si>
  <si>
    <t>A&amp;A Transfer to perform the following services: Customer Purchase Order #: 80656313
Equipment:
Push 44691 - (1) Generator (1) Muffler (1) Misc Parts Carton
Push 45363 - (2) Misc Parts Skids
Push 45621 - (1) Misc Parts Skid
A&amp;A Transfer to store (through March 2025) the above listed equipment @ $.03 per lb.
Invoice Total: $340.70
Please contact Chad Miller with any questions at 703-405-1548.</t>
  </si>
  <si>
    <t>3M SPB-03 1-45 Numeric Pre-Printed Wire Marker Book (10 Each Of 1-45)</t>
  </si>
  <si>
    <t>SPB-03</t>
  </si>
  <si>
    <t>https://www.worldelectricsupply.com/product/detail/80173/3m-7000132480?srsltid=AfmBOor8BJl7MxDfhQNWFwP982ZSbOe-g2AczGvSQI7ksffNCUgoBZRb</t>
  </si>
  <si>
    <t>3M O/B+ Bulk Orange / Blue (500/Jug) Wire Connector (2) #22 Up To (3) #12 AWG Solid Or (4) #14 AWG</t>
  </si>
  <si>
    <t>315768</t>
  </si>
  <si>
    <t>AK10007847</t>
  </si>
  <si>
    <t>https://www.frostelectric.com/buy/product/3m-o-b/315768?text=Bulk+Orange+/+Blue+%28500/Jug%29+Wire+Connector&amp;lsi=true</t>
  </si>
  <si>
    <t>3M MP+1.4X11 (3M) 1.4IN X11IN PUTTY STICKS</t>
  </si>
  <si>
    <t>MP+1.4X11</t>
  </si>
  <si>
    <t>AK10007371</t>
  </si>
  <si>
    <t>https://www.digikey.com/en/products/detail/3m/MP-1-4X11/6826800?s=N4IgTCBcDaILIAUDUBGAdAFgBopSAugL5A</t>
  </si>
  <si>
    <t>5960 Main St NE
Fridley MN 55432</t>
  </si>
  <si>
    <t>3M CP-25WBPLUS 10.1 OZ Tube Firestop Caulk - RED Paintable (Leed Compliant) Fire Barrier Sealant Cartridge (4-Hour) 10 Ounce</t>
  </si>
  <si>
    <t>CP-25WBPLUS</t>
  </si>
  <si>
    <t>AK10005604</t>
  </si>
  <si>
    <t>https://www.3m.com/3M/en_US/p/d/b40065441/</t>
  </si>
  <si>
    <t>CP 25WB+</t>
  </si>
  <si>
    <t>3M CO. - ELECTRICAL MARKETS DIV. FB-249 FIRE BARRIER PILLOW 2 INX 4 IN X 9 IN</t>
  </si>
  <si>
    <t>FB-249</t>
  </si>
  <si>
    <t>AK10005876</t>
  </si>
  <si>
    <t>https://www.3m.com/3M/en_US/p/d/b40070037/</t>
  </si>
  <si>
    <t>FB249</t>
  </si>
  <si>
    <t>051115165306</t>
  </si>
  <si>
    <t>3M CO. - ELECTRICAL MARKETS DIV. CP 25WB+ FIRE BARRIER CAULK 10.1 OZ CARTRIDE RED</t>
  </si>
  <si>
    <t>3M CO. - ELECTRICAL MARKETS DIV. 35-WHITE-3/4X66FT VINYL COLOR CODING TAPE 3/4 X 66</t>
  </si>
  <si>
    <t>35-WHITE-3/4X66FT</t>
  </si>
  <si>
    <t>AK10002833</t>
  </si>
  <si>
    <t>https://www.lapptannehill.com/scotch-reg-professional-grade-color-coding-vinyl-electrical-tape-35-white-3-4-quot-x-66-ft-roll?srsltid=AfmBOoq-a-AhwqmKZPfi_bXHkXtKB1y5HUnMWS9WFpHZSkuM6i9aZbuH</t>
  </si>
  <si>
    <t>3M CO. - ELECTRICAL MARKETS DIV. 33+SUPER-3/4X76FT VINYL TAPE 3/4 X 76</t>
  </si>
  <si>
    <t>33+SUPER-3/4X76FT</t>
  </si>
  <si>
    <t>AK10002648</t>
  </si>
  <si>
    <t>https://www.3m.com/3M/en_US/p/d/b00034650/</t>
  </si>
  <si>
    <t>3M CO. - ELECTRICAL MARKETS DIV. 165YL4A VINYL ELECT TAPE 165 YL 3/4IN X 60FT</t>
  </si>
  <si>
    <t>165YL4A</t>
  </si>
  <si>
    <t>AK10001787</t>
  </si>
  <si>
    <t>https://www.3m.com/3M/en_US/p/dc/v101174260/</t>
  </si>
  <si>
    <t>076308925772</t>
  </si>
  <si>
    <t>3M CO. - ELECTRICAL MARKETS DIV. 1602-R INSULATING SEALER 16 OZ (RED)</t>
  </si>
  <si>
    <t>1602-R</t>
  </si>
  <si>
    <t>AK10001768</t>
  </si>
  <si>
    <t>https://www.3m.com/3M/en_US/p/dc/v000060373/</t>
  </si>
  <si>
    <t>1602R</t>
  </si>
  <si>
    <t>051128603680</t>
  </si>
  <si>
    <t>S142067289.002</t>
  </si>
  <si>
    <t>3M BSV10Q 30035 VINYL BUTT CONNECTOR 25/BAG</t>
  </si>
  <si>
    <t>BSV10Q</t>
  </si>
  <si>
    <t>AK10005516</t>
  </si>
  <si>
    <t>https://www.3m.com/3M/en_US/p/dc/v000158955/</t>
  </si>
  <si>
    <t>051128599969</t>
  </si>
  <si>
    <t>3M 88-SUPER-3/4X66FT 67911 7000006092 VINYL ELECTRICAL TAPE 3/4IN X 66FT</t>
  </si>
  <si>
    <t>88-SUPER-3/4X66FT</t>
  </si>
  <si>
    <t>https://www.3m.com/3M/en_US/p/d/cbgnawus1593/</t>
  </si>
  <si>
    <t>88SUPER34X66FT</t>
  </si>
  <si>
    <t>AK10005311</t>
  </si>
  <si>
    <t>054007061434</t>
  </si>
  <si>
    <t>3M 8426-9 85726 7000006132 COLD SHRINK CONNECTOR INSULATORS 2/0 AWG 250 KCMIL</t>
  </si>
  <si>
    <t>8426-9</t>
  </si>
  <si>
    <t>AK10005091</t>
  </si>
  <si>
    <t>https://www.3m.com/3M/en_US/p/d/b5005063011/</t>
  </si>
  <si>
    <t>054007344575</t>
  </si>
  <si>
    <t>3M 35-YELLOW-3/4X66FT YELLOW CODING TAPE 3/4IN X66FT</t>
  </si>
  <si>
    <t>35-YELLOW-3/4X66FT</t>
  </si>
  <si>
    <t>AK10002836</t>
  </si>
  <si>
    <t>https://pack-n-tape.com/3M-35-Scotch-Vinyl-Electrical-Color-Coding-Tape-Yellow-3-4-3-4-in-x-66-ft-19-mm-x-20-1-m-100-per-case.html?srsltid=AfmBOoqujuVaocfjDpY1_Z0WuymisbDmdUA7_O45Fac6cjWnQfd20NaO</t>
  </si>
  <si>
    <t>3M 35-WHT-3/4X66FT White 3/4 Inch X 66 Foot Color Coding Phase Tape Vinyl</t>
  </si>
  <si>
    <t>35-WHT-3/4X66FT</t>
  </si>
  <si>
    <t>https://www.frostelectric.com/buy/product/3m-35-wht-3-4x66ft/295312?text=35-WHT-3/4X66FT</t>
  </si>
  <si>
    <t>3M 35-RED-3/4X66FT RED CODING TAPE 3/4IN X66FT</t>
  </si>
  <si>
    <t>35-RED-3/4X66FT</t>
  </si>
  <si>
    <t>AK10002829</t>
  </si>
  <si>
    <t>https://www.standardelectricsupply.com/3M-35-RED-3-4X66FT-Electrical-Tape?srsltid=AfmBOoqq_jjCS5KMhzwr5svIrTVn9DejM9b3Bi1F64z6LDnJbymUyhbX</t>
  </si>
  <si>
    <t>35RED34X66FT</t>
  </si>
  <si>
    <t>054007108108</t>
  </si>
  <si>
    <t>3M 35-ORANGE-3/4X66FT ORANGE CODING TAPE 3/4IN X66FT</t>
  </si>
  <si>
    <t>35-ORANGE-3/4X66FT</t>
  </si>
  <si>
    <t>AK10002826</t>
  </si>
  <si>
    <t>https://www.standardelectricsupply.com/3M-35-ORANGE-3-4X66FT-Electrical-Tape?srsltid=AfmBOoqiy19WZfsyJiapJJb3BVgqogpyUe4_cdPC9MqvKqLKs69R2gCE</t>
  </si>
  <si>
    <t>3M 35-BLUE-3/4X66FT BLUE CODING TAPE 3/4IN X66FT</t>
  </si>
  <si>
    <t>35-BLUE-3/4X66FT</t>
  </si>
  <si>
    <t>AK10002817</t>
  </si>
  <si>
    <t>https://www.standardelectricsupply.com/3M-35-BLUE-3-4X66FT-Electrical-Tape?srsltid=AfmBOopR4347j7FmZNrf0zVReBMzjU47BkuIKUTO04K6z-1UyHlLayzM</t>
  </si>
  <si>
    <t>35BLUE34X66FT</t>
  </si>
  <si>
    <t>054007108368</t>
  </si>
  <si>
    <t>3M 33PLUS-SUPER-3/4X76FT VINYL ELECL TAPE 3/4IN X 76FT</t>
  </si>
  <si>
    <t>7100201470</t>
  </si>
  <si>
    <t>https://www.vikingelectric.com/product/detail/394822/3m-7100201470</t>
  </si>
  <si>
    <t>3M 33PLUS 3/4X76 AK10002648 Scotch 3/4 Inch X 76 Foot Black Vinyl Plastic Tape Super 33+</t>
  </si>
  <si>
    <t>33PLUS 3/4X76</t>
  </si>
  <si>
    <t>https://www.frostelectric.com/buy/product/3m-33plus/3605268?text=33PLUS</t>
  </si>
  <si>
    <t>3M 165WH4A White 3/4 Inch x 60 Foot Temflex Vinyl Electrical Tape 165, (19 MM x 18 M), 6 Mil, 600V Rated, Temp Range 32 to 194 F (0-90 Degree Celsius) Flame-Retardant, Inhibits Corrosion, Insulating Tapes</t>
  </si>
  <si>
    <t>165WH4A</t>
  </si>
  <si>
    <t>AK10001786</t>
  </si>
  <si>
    <t>https://www.frostelectric.com/buy/product/3m-165wh4a/3627892?text=165WH4A</t>
  </si>
  <si>
    <t>076308925765</t>
  </si>
  <si>
    <t>3M 165BK4A 3/4INX60FT BLACK TAPE QUOTE # C003368299</t>
  </si>
  <si>
    <t>165BK4A</t>
  </si>
  <si>
    <t>https://www.3m.com/3M/en_US/p/d/b5005209026/</t>
  </si>
  <si>
    <t>076308925680</t>
  </si>
  <si>
    <t>S103408046.001</t>
  </si>
  <si>
    <t>3M 165BK4A 3/4IN BLACK 60FT TAPE 10/BX 100/CS</t>
  </si>
  <si>
    <t>No Info</t>
  </si>
  <si>
    <t>3M  R/Y+JUG RED/YELLOW CONN WIRENUTS 500 PER JUG, 4000/CASE Pn: 67379 - UPC: 05400743155</t>
  </si>
  <si>
    <t>R/Y+JUG</t>
  </si>
  <si>
    <t>https://www.gordonelectricsupply.com/p/3M-R-Y-Jug-Red-Yellow-Conn/5762521?srsltid=AfmBOopk7tHGKvK_aBz-H7Dp4hYYK7wX4xJKTxCgp9pwn3nP2WoA_zhA</t>
  </si>
  <si>
    <t>36"_36" X 12" X 18" - NEMA 1 ENCLOSURE - PER ATTACHED
. SCREW COVER ON BOTTOM 36" X 12" SIDE
GALVANZIED</t>
  </si>
  <si>
    <t>ASG36X36X12NK</t>
  </si>
  <si>
    <t>80728723_1</t>
  </si>
  <si>
    <t>https://www.graybar.com/nema-type-1-enclosure-mild-steel-screw-cover-no-knockouts-36-h-x-36-w-x-12-in-d/p/88132562</t>
  </si>
  <si>
    <t>31-605 IDEAL INDUSTRIES INC  5LB DUCT SEAL</t>
  </si>
  <si>
    <t>31-605 IDEAL INDUSTRIES INC</t>
  </si>
  <si>
    <t>AK10520340</t>
  </si>
  <si>
    <t>https://www.graybar.com/duct-seal-compound-5lb-dark-gray/p/92121962?pcode=92121962</t>
  </si>
  <si>
    <t>30CNAPGN (3000 PSI PEA-GRAVEL MIX NO AIR)</t>
  </si>
  <si>
    <t>https://usa.databasesets.com/unspsc/class/30111800#google_vignette</t>
  </si>
  <si>
    <t>3000 PSI R/T DUCT BANK NO AEA
WINTER SERVICE</t>
  </si>
  <si>
    <t>yd3
YQ/ + YDC</t>
  </si>
  <si>
    <t>30' STRINGER POLE RENTAL</t>
  </si>
  <si>
    <t>rental - vendor does not list items on web</t>
  </si>
  <si>
    <t>3/8X10_ROD 3/8X10 THRD ROD 3810TR ZINC SOLD BY THE PIECE QTY 1=10FT</t>
  </si>
  <si>
    <t>80731148_3</t>
  </si>
  <si>
    <t>3/4-EMT GENERIC VENDOR-TUBPA  3/4-STEEL THINWALL CONDUIT</t>
  </si>
  <si>
    <t>https://www.graybar.com/electroplated-steel-emt-conduit-3-4-in--10-ft-l/p/88272942?pcode=88272942</t>
  </si>
  <si>
    <t>3/4_3/4" J Hook</t>
  </si>
  <si>
    <t>JH12</t>
  </si>
  <si>
    <t>https://usa.databasesets.com/unspsc/class/31162600</t>
  </si>
  <si>
    <t>2HUK2_ 2HUK2 2HUK2 C-CLAMP,6", STEEL, REGULAR DUTY,6600 LB.</t>
  </si>
  <si>
    <t>Westward</t>
  </si>
  <si>
    <t>2HUK2</t>
  </si>
  <si>
    <t>80732280_1</t>
  </si>
  <si>
    <t>https://www.grainger.com/product/WESTWARD-C-Clamp-Extra-Heavy-Duty-2HUK2?searchQuery=2HUK2&amp;searchBar=true</t>
  </si>
  <si>
    <t>2BLT4 EZ1 LP840_40L ADP
LITHONIA LIGHTING 2BLT4
EZ1 LP840 2X4 LOW PROFILE LED VOLUMETRIC RECESSED</t>
  </si>
  <si>
    <t>LITHONIA LIGHTING</t>
  </si>
  <si>
    <t>2BLT4 30L ADP GZ10 LP835</t>
  </si>
  <si>
    <t>80728261_1</t>
  </si>
  <si>
    <t>https://www.graybar.com/2blt4-series-led-center-basket-troffer-steel-120-270v-3000-lm-3500k-82-cri-white-47-3-4-l-x-23-3-4-w-x-2-3-8-d-in-/p/26410261</t>
  </si>
  <si>
    <t>250CL AFC CABLE SYSTEMS INC MC GLIDE LITE SOL 12-2 BLK WHT A004-42-00</t>
  </si>
  <si>
    <t>A004-42-00</t>
  </si>
  <si>
    <t>AK10084781</t>
  </si>
  <si>
    <t>https://www.graybar.com/a004-42-00--mc-glide-lite-12-2-awg-solid-black-white-12-1-awg-conductor-250-ft--coil/p/26466451</t>
  </si>
  <si>
    <t>A0044200</t>
  </si>
  <si>
    <t>077680351524</t>
  </si>
  <si>
    <t>23D4-4-15
15M ST-ST 62.5 OM1 DUPLEX FIBER CORD</t>
  </si>
  <si>
    <t>23D4-4-15</t>
  </si>
  <si>
    <t>Cannot find this item or anything close</t>
  </si>
  <si>
    <t>2"X6' EE2-6026 1030274 2"X6' 2-Ply Polyester Eye &amp; Eye Sling</t>
  </si>
  <si>
    <t>LIFT-IT</t>
  </si>
  <si>
    <t>EE2-6026</t>
  </si>
  <si>
    <t>https://www.lift-it.com/6-wide-eye-eye-sling-2-ply</t>
  </si>
  <si>
    <t>2" x 15' FLEX RISER RENTAL (277/480V 4 WIRE 1/0 CABLE)</t>
  </si>
  <si>
    <t>1-GALV GENERIC VENDOR-TUBPA  1-RIGID CONDUIT</t>
  </si>
  <si>
    <t>1-GALV</t>
  </si>
  <si>
    <t>AK10431717</t>
  </si>
  <si>
    <t>https://www.graybar.com/galvanized-rigid-steel-conduit-1-in-/p/88272872?pcode=88272872</t>
  </si>
  <si>
    <t>1-EMT GENERIC VENDOR-TUBPA  1-STEEL THINWALL CONDUIT</t>
  </si>
  <si>
    <t>1-EMT</t>
  </si>
  <si>
    <t>https://www.graybar.com/electroplated-steel-emt-conduit-1-in-/p/88272936?pcode=88272936</t>
  </si>
  <si>
    <t>15CNAGN (1500 PSI LEAN CONCRETE MIX)</t>
  </si>
  <si>
    <t>https://usa.databasesets.com/unspsc/commodity/30111505</t>
  </si>
  <si>
    <t>14_STRUT 14 GAUGE 1 5/8 X1 5/8 10 FT SLOTTED PRE GALVANIZED 10 FOOT HAYDON = H-134-OS (70645) GSTRUT = G584OS1 T&amp;B = A1400HS-10PG</t>
  </si>
  <si>
    <t>H-134-OS</t>
  </si>
  <si>
    <t>https://www.shepherdelec.com/index.jsp?path=product&amp;title=strut.14&amp;part=302369</t>
  </si>
  <si>
    <t>12x60 Mobile Office</t>
  </si>
  <si>
    <t>12x60</t>
  </si>
  <si>
    <t xml:space="preserve">12' 1" PRP HP4 FINELITE A180077/ID# 1/47232/DIF. </t>
  </si>
  <si>
    <t>12 1" PRP HP4 FINELITE</t>
  </si>
  <si>
    <t>A180077/ID# 1/47232/DIF.</t>
  </si>
  <si>
    <t>Cannot find this part</t>
  </si>
  <si>
    <t>FINELITE</t>
  </si>
  <si>
    <t>1-1/4-EMT GENERIC VENDOR-TUBPA  1-1/4-STEEL THINWALL CONDUIT</t>
  </si>
  <si>
    <t>1-1/4-EMT</t>
  </si>
  <si>
    <t>https://www.graybar.com/electroplated-steel-emt-conduit-1-1-4-in-/p/88272935?pcode=88272935</t>
  </si>
  <si>
    <t xml:space="preserve">1000R ENCORE WIRE CORPORATION MC STL LED 12/2 SOL BN/GY </t>
  </si>
  <si>
    <t>ENCORE WIRE CORPORATION</t>
  </si>
  <si>
    <t>MC STL LED 12/2 SOL BN/GY 1000R</t>
  </si>
  <si>
    <t>https://www.graybar.com/mc-ledtrade-lighting-cable-steel-armor-12-awg-2-conductor-pvc-insulation-solid-1000-ft-reel-brown-gray/p/25691583</t>
  </si>
  <si>
    <t xml:space="preserve">1000R ENCORE WIRE CORPORATION MC ALUM LED 12/2 SOL BK/WH </t>
  </si>
  <si>
    <t>MC ALUM LED 12/2 SOL BK/WH</t>
  </si>
  <si>
    <t>https://www.graybar.com/mc-led8482-cable-copper-conductor-with-aluminum-armor-solid-12-2-black-white-250-ft-coil/p/25691553</t>
  </si>
  <si>
    <t>10 SOLID WHITE WITH BLUE STRIPE 2500 FT REEL</t>
  </si>
  <si>
    <t>10THHSWHITE/BLUE-R2500</t>
  </si>
  <si>
    <t>1/4 X 10_ROD  1/4 X 10 THRD ROD 1410TR ZINC SOLD BY THE PIECE QTY 1 = 10FT</t>
  </si>
  <si>
    <t>80731148_1</t>
  </si>
  <si>
    <t>1/2 SQUARE _STRUT ACC  1/2 SQUARE WASHER SQUARE WASHER 1/2"
G-STRUT G201050 HAYDON F-201-1/2 B-LINE B202ZN</t>
  </si>
  <si>
    <t>STRUT ACC</t>
  </si>
  <si>
    <t>N/A</t>
  </si>
  <si>
    <t>https://www.shepherdelec.com/index.jsp?path=product&amp;part=375466&amp;title=strut.acc.1.4.square.washer.1.4in.bolt.hole&amp;text=g201025&amp;lsi=true</t>
  </si>
  <si>
    <t>B202ZN</t>
  </si>
  <si>
    <t>1/2 EMT_CONDUIT  1/2 EMT</t>
  </si>
  <si>
    <t>1/2-EMT</t>
  </si>
  <si>
    <t>80731148_5</t>
  </si>
  <si>
    <t>https://www.edgesgroup.com/buy/product/emt-conduit/870?text=1/2+EMT_CONDUIT</t>
  </si>
  <si>
    <t>1 GALLON RI-70835 RIDGID NU-CLEAR CUTTING OIL</t>
  </si>
  <si>
    <t>Ridgid Tool Co</t>
  </si>
  <si>
    <t>70835</t>
  </si>
  <si>
    <t>https://www.graybar.com/clear-cutting-1-gallon/p/88224797</t>
  </si>
  <si>
    <t xml:space="preserve">Could not find this item </t>
  </si>
  <si>
    <t>095691708359</t>
  </si>
  <si>
    <t>TP9MWJ01</t>
  </si>
  <si>
    <t>0HF5HCXXC00396 BE55D-H_ 0HF5HCXXC00396 BE55D-H QZ-BE55DH 55-INCH BED SERIES TV</t>
  </si>
  <si>
    <t>SAMSUNG</t>
  </si>
  <si>
    <t>BE55D-H</t>
  </si>
  <si>
    <t>Samsung BE55D-H BED-H Series 55" 4K Business Pro TV, Crystal UHD Processor</t>
  </si>
  <si>
    <t>04431_PWF 04431 3/8IN X3IN RND HEAD TOGGLE BOLT</t>
  </si>
  <si>
    <t>04431-PWR</t>
  </si>
  <si>
    <t>https://www.vikingelectric.com/product/detail/567/powers-fasteners-04431-pwr</t>
  </si>
  <si>
    <t>04431</t>
  </si>
  <si>
    <t>S008997171.001</t>
  </si>
  <si>
    <t>034_FLEX 034 GFS MR 3/4 IN STEEL FLEX CONDUIT</t>
  </si>
  <si>
    <t>034 GFS MR</t>
  </si>
  <si>
    <t>https://www.vikingelectric.com/product/detail/84594/flexible-steel-conduit-034-gfs-mr</t>
  </si>
  <si>
    <t>+* #2 Ultra LS Dyed Dyed Diesel Fuel, Non-taxable Use Only, Penalty for Taxable Use</t>
  </si>
  <si>
    <t>https://usa.databasesets.com/unspsc/class/15101500#google_vignette</t>
  </si>
  <si>
    <t>_CONDUIT 1/2 EMT</t>
  </si>
  <si>
    <t>80732098_4</t>
  </si>
  <si>
    <t>_CONDUIT  4-IN-GALV-STEEL RIGID COND CONDUIT 4-IN GALV STEEL</t>
  </si>
  <si>
    <t>80726879_38</t>
  </si>
  <si>
    <t>_CONDUIT  3-IN-EF/LT-GRAY LIQ-TITE 3-IN-EF/LT-GRAY LIQ-TITE 25FT 55107401(SENATOR) 6109-22-00AFC,</t>
  </si>
  <si>
    <t>80726879_35</t>
  </si>
  <si>
    <t>_CONDUIT  1-1/4-EF/LT-GRAY LIQ-TITE 1-1/4-EF/LT-GRAY LIQ-TITE 50'CL</t>
  </si>
  <si>
    <t>80726879_16</t>
  </si>
  <si>
    <t>_CONDUIT  1-1/2-EF/LT-GRAY LIQ-TITE 1-1/2-EF/LT-GRAY LIQ-TITE 50FT 6106-24-00, 80152, 39451, EF015</t>
  </si>
  <si>
    <t>80726879_36</t>
  </si>
  <si>
    <t>S013849545.001</t>
  </si>
  <si>
    <t>^LOT MISC. CONDUIT &amp; CABLE TRAY (ANY VENDOR) CONNECTRAC</t>
  </si>
  <si>
    <t>CONNECTRAC</t>
  </si>
  <si>
    <t>[BRIGHTON 486118] Pn:</t>
  </si>
  <si>
    <t>[BRIGHTON</t>
  </si>
  <si>
    <t>486118]</t>
  </si>
  <si>
    <t>Not enough info</t>
  </si>
  <si>
    <t>[BRIGHTON 344004] CWA 3/8 USS ZINC PKG CUT FLAT WASHER 3/8" USS ZINC PLATED [WFB1006] [100/PK] [2400/CS]
[P43004] Pn: 12864</t>
  </si>
  <si>
    <t>https://www.acmetool.com/index.jsp?path=product&amp;part=1906&amp;ds=dept&amp;process=search&amp;qdx=0&amp;text=344004&amp;title=cwa-3-8-uss-zinc-bulk-cut-flat-washer-3-8-uss-zinc-plated-[50-lb-]-[3220-keg]-[brighton-best-344004]</t>
  </si>
  <si>
    <t>*MISC-FA-REFILL_ *MISC-FA-REFILL FIRST AID REFILLS FOR FIRST AID KIT</t>
  </si>
  <si>
    <t>80728743_1</t>
  </si>
  <si>
    <t>https://usa.databasesets.com/unspsc/commodity/42172001</t>
  </si>
  <si>
    <t>Appears to be a rental, rather then a purchase, no name</t>
  </si>
  <si>
    <t>* Energy Freight Surcharge</t>
  </si>
  <si>
    <t>S008995991.001</t>
  </si>
  <si>
    <t>*
GRN 4437 TAPE MEASURING-2500# POLYESTE</t>
  </si>
  <si>
    <t>AK10974794</t>
  </si>
  <si>
    <t>https://www.vikingelectric.com/product/detail/9210/greenlee-textron-4437</t>
  </si>
  <si>
    <t>(009) K2A25U
BUR K2A25U 110 ALCU 2H TERM LUG
392028</t>
  </si>
  <si>
    <t>K2A25U</t>
  </si>
  <si>
    <t>https://www.bell-electrical.com/2414374/Product/Y/burndyreg-k2a25u</t>
  </si>
  <si>
    <t>AK10465062</t>
  </si>
  <si>
    <t>(008) IT-250 NSI IT-250 250-6AWG INSD-TAP CONN</t>
  </si>
  <si>
    <t>NSI</t>
  </si>
  <si>
    <t>IT-250</t>
  </si>
  <si>
    <t>https://www.bell-electrical.com/2405287/Product/NSI-IT-250</t>
  </si>
  <si>
    <t>IT250</t>
  </si>
  <si>
    <t>(007) 388-DC BRDGPORT 388-DC 3-IN INS GRD BUSH</t>
  </si>
  <si>
    <t>388-DC</t>
  </si>
  <si>
    <t>https://www.bell-electrical.com/2412760/Product/Y/bridgeportreg-388-dc</t>
  </si>
  <si>
    <t>388DC</t>
  </si>
  <si>
    <t>AK10623411</t>
  </si>
  <si>
    <t>(005) BGBL4
BUR BGBL-4 AL LAY-IN LUG
003178</t>
  </si>
  <si>
    <t>BGBL4</t>
  </si>
  <si>
    <t>https://www.bell-electrical.com/2412177/Product/Y/burndyreg-bgbl4</t>
  </si>
  <si>
    <t>AK10463206</t>
  </si>
  <si>
    <t>(004) PS1100-3-EG
P-STRUT PS-1100-AS-3-EG 3" GRC Strap
782181</t>
  </si>
  <si>
    <t>Power-Strut</t>
  </si>
  <si>
    <t>PS1100-3-EG</t>
  </si>
  <si>
    <t>https://www.bell-electrical.com/2396815/Product/Y/power-strutreg-ps-1100-as-3-eg</t>
  </si>
  <si>
    <t>PHOENIX SUPPORT SYSTEMS</t>
  </si>
  <si>
    <t>(003) PS146-1/2X10-EG
P-STRUT PS-146-1/2-X-10-EG 1/2" Thr. Rod
0505010EG</t>
  </si>
  <si>
    <t>PS146-1/2X10-EG</t>
  </si>
  <si>
    <t>https://www.bell-electrical.com/2397152/Product/Power-Strut%C2%AE-PS-146-1/2-X-10-EG</t>
  </si>
  <si>
    <t>PS14612X10EG</t>
  </si>
  <si>
    <t>(002) SK300RKON
AFC SK300RKON 3IN EMT SS STL CPLG
908028</t>
  </si>
  <si>
    <t>SK300RKON</t>
  </si>
  <si>
    <t>KONEXX</t>
  </si>
  <si>
    <t>https://www.bell-electrical.com/2405675/Product/Y/allied-tube-conduit-sk300rkon</t>
  </si>
  <si>
    <t>(001) 1007
BRDGPORT 1007 7 ANTISHORT BUSHING</t>
  </si>
  <si>
    <t>https://www.bell-electrical.com/2411736/Product/Bridgeport%C2%AE-1007</t>
  </si>
  <si>
    <t>#2 OVERHEAD CABLE RENTAL</t>
  </si>
  <si>
    <t>Rental - No product page</t>
  </si>
  <si>
    <t>#2 Dyed ULS Diesel - Off Road</t>
  </si>
  <si>
    <t>https://usa.databasesets.com/unspsc/class/15101500</t>
  </si>
  <si>
    <t xml:space="preserve"> ZONE 2 DELI VERY ZONE 2 DELI VERY</t>
  </si>
  <si>
    <t>ZONE 2 DELI VERY</t>
  </si>
  <si>
    <t xml:space="preserve"> ZPGRHB.9864 CUTTER BLADE KIT (ETS12) HB.9864 - 56288</t>
  </si>
  <si>
    <t xml:space="preserve">GREENLEE </t>
  </si>
  <si>
    <t>HB.9864</t>
  </si>
  <si>
    <t>ZPGRHB.9864</t>
  </si>
  <si>
    <t>https://www.gordonelectricsupply.com/p/Greenlee-Hb-9864-Cutter-Blade-Kit/5934971?srsltid=AfmBOop_TWobSgGSTGrOd52wVPQW-CBTgG3C1wjsBkX4doUmm8yLAS1_</t>
  </si>
  <si>
    <t xml:space="preserve"> YR01790 BURNDY U-DIE KIT FOR COPPER UP TO 750MCM (MDL #UDIEKITCU) From 02/28/25 12:00PM To 03/28/25 12:00PM Material Still On Rent DAY: 37.00 WK: 110.00 MO: 328.00 Rental Unit#: YR01790-0005 Serial#: 052219-1</t>
  </si>
  <si>
    <t>MO</t>
  </si>
  <si>
    <t>FCIUDIEKITCU</t>
  </si>
  <si>
    <t>YR01790</t>
  </si>
  <si>
    <t>https://shop.totaltool.com/burndy-u-die-kit-up-to-750mcm/product/fciudiekitcu</t>
  </si>
  <si>
    <t xml:space="preserve"> YR01790 BURNDY U-DIE KIT FOR COPPER UP TO 750MCM (MDL #UDIEKITCU) From 02/27/25 11:52AM To 03/27/25 11:52AM Material Still On Rent DAY: 37.00 WK: 110.00 MO: 328.00 Rental Unit#: YR01790-0004 Serial#: 053117</t>
  </si>
  <si>
    <t xml:space="preserve"> YR01790 BURNDY U-DIE KIT FOR COPPER UP TO 750MCM (MDL #UDIEKITCU) From 02/27/25 10:26AM To 03/27/25 10:26AM Material Still On Rent
Serial#: 020113
DAY: 37.00 WK: 110.00 MO: 328.00 Rental Unit#: YR01790-0003</t>
  </si>
  <si>
    <t xml:space="preserve"> X387 FR/COVRALL/CRHRT/INHRNT/GRY/LS-0XLLS</t>
  </si>
  <si>
    <t>Carhartt</t>
  </si>
  <si>
    <t>X387</t>
  </si>
  <si>
    <t>https://www.cintas.com/apparel-detail/carhartt-fr-detail/carhartt-fr-coverall/</t>
  </si>
  <si>
    <t>I wasn't able to find these at this vendor</t>
  </si>
  <si>
    <t xml:space="preserve"> X387 FR/COVRALL/CRHRT/INHRNT/GRY/LS-00SLS</t>
  </si>
  <si>
    <t xml:space="preserve"> X387 FR/COVRALL/CRHRT/INHRNT/GRY/LS-00MLS</t>
  </si>
  <si>
    <t xml:space="preserve"> X387 FR/COVRALL/CRHRT/INHRNT/GRY/LS-00LLS</t>
  </si>
  <si>
    <t xml:space="preserve"> X387 FR/COVRALL/CRHRT/INHRNT/GRY/LS - SZ PREM-3XLLS</t>
  </si>
  <si>
    <t xml:space="preserve"> X387 FR/COVRALL/CRHRT/INHRNT/GRY/LS - SZ PREM-2XLLS</t>
  </si>
  <si>
    <t xml:space="preserve"> X27069 SIG SOAP SVC</t>
  </si>
  <si>
    <t>Cintas</t>
  </si>
  <si>
    <t>X27069</t>
  </si>
  <si>
    <t>https://www.cintas.com/facilityservices/restroom-supplies/hand-soap/</t>
  </si>
  <si>
    <t xml:space="preserve"> X27026 SIG AIR SVC</t>
  </si>
  <si>
    <t>X27026</t>
  </si>
  <si>
    <t>https://www.cintas.com/facilityservices/restroom-supplies/signature-series/air-freshener-dispensers/</t>
  </si>
  <si>
    <t xml:space="preserve"> X10198 3X10 TRAFFIC MAT</t>
  </si>
  <si>
    <t>X10198</t>
  </si>
  <si>
    <t>https://www.cintas.com/apparel-detail/carhartt-fr-detail/traffic--mat/</t>
  </si>
  <si>
    <t xml:space="preserve"> X10197 4X6 TRAFFIC MAT</t>
  </si>
  <si>
    <t>X10197</t>
  </si>
  <si>
    <t xml:space="preserve"> X10184 3X5 ACTIVE SCRAPER</t>
  </si>
  <si>
    <t>X10184</t>
  </si>
  <si>
    <t>https://www.cintas.com/apparel-detail/scrub-garment-detail/mat-test/</t>
  </si>
  <si>
    <t xml:space="preserve"> WHTL 3643020 1/2IN THREADED ROD ZINC 10FT</t>
  </si>
  <si>
    <t>WHTL</t>
  </si>
  <si>
    <t xml:space="preserve"> WHTL 3643019 3/8IN THREADED ROD ZINC 10FT</t>
  </si>
  <si>
    <t xml:space="preserve"> WC109 60H X 24W X 60L CABINET W/ 47.5 CU/FT
ALT-KN109</t>
  </si>
  <si>
    <t>WC109</t>
  </si>
  <si>
    <t>https://shop.totaltool.com/60h-x-24w-x-60l-cabinet-w-475-cuft/product/wc109</t>
  </si>
  <si>
    <t xml:space="preserve"> WBT6X12 6"D X 12"W WIRE MESH CABLE TRAY MUST BILL AND SHIP WITHIN 30 DAYS</t>
  </si>
  <si>
    <t>WBT6X12</t>
  </si>
  <si>
    <t>https://www.graybar.com/wire-mesh-cable-tray-steel-deep-6-in-d-x-12-in-w/p/25316902</t>
  </si>
  <si>
    <t>CABLOFIL</t>
  </si>
  <si>
    <t xml:space="preserve"> WBT4X6 4" DEEP X 6" WIDE X 10'
SHIP WITHIN 30 DAYS LONG MUST BILL AND
4-5 WEEK LEADTIME</t>
  </si>
  <si>
    <t xml:space="preserve"> W244P-2274GBU CAT6 23/4P CMP GRN NO SPLINE 550/600 1000 FT BOX</t>
  </si>
  <si>
    <t>W244P-2274GBU</t>
  </si>
  <si>
    <t>https://shop.gogcg.com/product/w244p-2274gbu</t>
  </si>
  <si>
    <t xml:space="preserve"> W161P-2062RIB 16/1P (BK/WH) STR NS CMP 1000 FT RIB</t>
  </si>
  <si>
    <t>W161P-2062RIB</t>
  </si>
  <si>
    <t>https://shop.gogcg.com/product/w161p-2062rib</t>
  </si>
  <si>
    <t xml:space="preserve"> TYTCP5226 CLEAR SIDE SHIELDS 1PR B-52 &amp; 1PR B-26 (20EA = 1-KIT)</t>
  </si>
  <si>
    <t>TYTCP5226</t>
  </si>
  <si>
    <t>https://shop.totaltool.com/clear-side-shields-1pr-b-52-1pr-b-26-20ea-1-kit/product/tytcp5226</t>
  </si>
  <si>
    <t>S106215750.004</t>
  </si>
  <si>
    <t xml:space="preserve"> TYPE IAD99 - EMG: RP-BAR-4FT-2L-830-10V-M-G2-35W-EMG</t>
  </si>
  <si>
    <t xml:space="preserve"> TS-01 415716 DOOR SWITCH</t>
  </si>
  <si>
    <t>General Lock</t>
  </si>
  <si>
    <t>TS-01</t>
  </si>
  <si>
    <t>https://www.anixter.com/en_us/products/TS-01/GENERAL-LOCK/Access-Control-Accessories/p/CS514467</t>
  </si>
  <si>
    <t>George Risk Industries</t>
  </si>
  <si>
    <t xml:space="preserve"> TROD3816 ATZ38072 THREADED ROD ZINC PLATED 3/8"X6FT SOLD BY THE PIECE 6' (25) PER TUBE *** 6 FOOT PC *** CREATE = (50 TUBES / 1250 PIECES) Pn: 9222 - UPC: 78101169033</t>
  </si>
  <si>
    <t>Grip Rite</t>
  </si>
  <si>
    <t>ATZ38072</t>
  </si>
  <si>
    <t>https://www.aftfasteners.com/grip-rite-3-8-x-6-threaded-rod-zinc-25-pc-pack-atz38072/</t>
  </si>
  <si>
    <t xml:space="preserve"> TROD1420 ATZ14072 THREADED ROD ZINC PLATED 1/4"X6FT SOLD BY THE PIECE 6' (50) PER TUBE CREATE = (50 TUBES / 2500 PIECES) Pn: 995 - UPC: 78101169013</t>
  </si>
  <si>
    <t>TROD1420</t>
  </si>
  <si>
    <t xml:space="preserve"> TROD1213 ATZ12072 THREADED ROD ZINC PLATED 1/2"X6FT SOLD BY THE PIECE 6' (12) PER TUBE *** 6 FOOT PC *** CREATE = (50 TUBES / 600 PIECES)</t>
  </si>
  <si>
    <t>TROD1213</t>
  </si>
  <si>
    <t>AK10244893</t>
  </si>
  <si>
    <t>https://www.shepherdelec.com/index.jsp?path=product&amp;part=396&amp;title=threaded.rod&amp;text=TROD1213&amp;lsi=true</t>
  </si>
  <si>
    <t xml:space="preserve"> TP322 1994647 4OCT CVR STL FLT OCT</t>
  </si>
  <si>
    <t>TP322</t>
  </si>
  <si>
    <t>AK10302121</t>
  </si>
  <si>
    <t>https://shop.loebelectric.com/buy/product/crouseh-tp322-4in-flat-oct-box-cvr-50-bx/377266?srsltid=AfmBOoq_aDPk4PGv7yJVf-fGIMhlYUPziRu_E3TpJ-XUzn8HZbW7t9yA</t>
  </si>
  <si>
    <t xml:space="preserve"> THOMC33-TB NONINS 12-10 NO 6 RING TERM
NONINS 12-10 NO 6 RING TERM</t>
  </si>
  <si>
    <t>STA-KON</t>
  </si>
  <si>
    <t>C33-TB</t>
  </si>
  <si>
    <t>THOMC33-TB</t>
  </si>
  <si>
    <t>AK11011081</t>
  </si>
  <si>
    <t>https://www.butlersupply.com/abb-installation-products-c33-tb-11137-45?queryID=63fb8983c7e7ee06f4eeaa51e55948e4&amp;objectID=21559&amp;indexName=magento2_butlersupplydefault_products</t>
  </si>
  <si>
    <t xml:space="preserve"> THOMC26 NONINS RING 12-10 STUD #10
NONINS RING 12-10 STUD #10</t>
  </si>
  <si>
    <t>C26</t>
  </si>
  <si>
    <t>THOMC26</t>
  </si>
  <si>
    <t>AK10026874</t>
  </si>
  <si>
    <t>https://www.butlersupply.com/abb-installation-products-c26-11432-65?queryID=b004223c3bed935d19c070a4061b0fa9&amp;objectID=21642&amp;indexName=magento2_butlersupplydefault_products</t>
  </si>
  <si>
    <t xml:space="preserve"> THOM6H5B 2" CONDUIT CLAMP ( * )
2" CONDUIT CLAMP ( * )</t>
  </si>
  <si>
    <t>6H5-B</t>
  </si>
  <si>
    <t>THOM6H5B</t>
  </si>
  <si>
    <t>AK10020346</t>
  </si>
  <si>
    <t>https://www.butlersupply.com/steel-cityr-6h5-b-conduit-hanger-with-bolt-2-inch-steel?queryID=1e2ecefcb4df7439c808bb494db16075&amp;objectID=23886&amp;indexName=magento2_butlersupplydefault_products</t>
  </si>
  <si>
    <t xml:space="preserve"> THHS14RD-R2500 51898 WIRE THHN-14-RED-SOL-CU-2500S/</t>
  </si>
  <si>
    <t>THHN-14-SOL-RED-CU-2500</t>
  </si>
  <si>
    <t xml:space="preserve"> THHS14BK-R2500 48676 WIRE THHN-14-BLK-SOL-CU-2500S/</t>
  </si>
  <si>
    <t>THHS14BK-R2500</t>
  </si>
  <si>
    <t>S004126689.001</t>
  </si>
  <si>
    <t xml:space="preserve"> THHS12WE-R2500 WIRE THHN-12-WHT-SOL-CU-2500 FT REEL</t>
  </si>
  <si>
    <t>THHS12WE-R2500</t>
  </si>
  <si>
    <t xml:space="preserve"> THHS12GY-R2500 WIRE THHN-12-GRY-SOL-CU-2500 FT REEL</t>
  </si>
  <si>
    <t>THHS12GY-R2500</t>
  </si>
  <si>
    <t xml:space="preserve"> THHS10RD-R2500 43245 WIRE THHN-10-RED-SOL-CU-2500 FT REEL</t>
  </si>
  <si>
    <t>THHS10RD-R2500</t>
  </si>
  <si>
    <t xml:space="preserve"> THHS10GN-R2500 4176 WIRE THHN-10-GRN-SOL-CU-2500 FT REEL</t>
  </si>
  <si>
    <t>THHS10GN-R2500</t>
  </si>
  <si>
    <t xml:space="preserve"> THHS10BK-R2500 39026 WIRE THHN-10-BLK-SOL-CU-2500R</t>
  </si>
  <si>
    <t>THHS10BK-R2500</t>
  </si>
  <si>
    <t xml:space="preserve"> THHS10BE-R2500 38906 WIRE THHN-10-BLU-SOL-CU-2500 FT REEL</t>
  </si>
  <si>
    <t>THHS10BE-R2500</t>
  </si>
  <si>
    <t xml:space="preserve"> THHN-6-STR-GRN-CUT REEL GENERIC VENDOR WIRE-WYRPA THHN/THWN-2 19 STR 600V 90DEG CU</t>
  </si>
  <si>
    <t>THHN-6-STR-GRN-CUT REEL</t>
  </si>
  <si>
    <t>https://www.graybar.com/thhn-building-wire-6-awg-stranded-copper-conductor-green-cut-reel/p/22061562</t>
  </si>
  <si>
    <t xml:space="preserve"> THHN-3/0-STR-GRY-CUT </t>
  </si>
  <si>
    <t>THHN-3/0-STR-GRY-CUT REEL</t>
  </si>
  <si>
    <t>https://www.graybar.com/thhn-building-wire-3-0-awg-stranded-copper-conductor-grey-cut-reel/p/25082932</t>
  </si>
  <si>
    <t xml:space="preserve"> THHN-3/0-STR-GRN-CUT </t>
  </si>
  <si>
    <t>THHN-3/0-STR-GRN-CUT REEL</t>
  </si>
  <si>
    <t>https://www.graybar.com/thhn-building-wire-3-0-awg-stranded-copper-conductor-green-cut-reel/p/22061514</t>
  </si>
  <si>
    <t xml:space="preserve"> THHN-250MCM-YEL-CUT REEL GENERIC VENDOR WIRE-WYRPA THHN/THWN-2 37 STR 600V 90DEG CU
REEL GENERIC VENDOR WIRE-WYRPA THHN/THWN-2 37 STR 600V 90DEG CU
REEL GENERIC VENDOR WIRE-WYRPA THHN/THWN-2 37 STR 600V 90DEG CU
REEL GENERIC VENDOR WIRE-WYRPA THHN/THWN-2 19 STR 600V 90DEG CU
REEL GENERIC VENDOR WIRE-WYRPA THHN/THWN-2 19 STR 600V 90DEG CU</t>
  </si>
  <si>
    <t>AK10438622
AK10438626
AK10438631
AK10438717</t>
  </si>
  <si>
    <t>PRIORITY WIRE &amp; CABLE</t>
  </si>
  <si>
    <t xml:space="preserve"> THHN-250MCM-ORN-CUT </t>
  </si>
  <si>
    <t xml:space="preserve"> THHN-250MCM-BRN-CUT </t>
  </si>
  <si>
    <t xml:space="preserve"> THHN-1-STR-YEL-CUT REEL GENERIC VENDOR WIRE-WYRPA THHN/THWN-2 19 STR 600V 90DEG CU</t>
  </si>
  <si>
    <t>AK10438575</t>
  </si>
  <si>
    <t>https://www.graybar.com/thhn-building-wire-1-awg-stranded-copper-conductor-yellow-cut-reel/p/25082195</t>
  </si>
  <si>
    <t xml:space="preserve"> THHN-1-STR-ORN-CUT REEL GENERIC VENDOR WIRE-WYRPA THHN/THWN-2 19 STR 600V 90DEG CU</t>
  </si>
  <si>
    <t>AK10438569</t>
  </si>
  <si>
    <t>https://www.graybar.com/thhn-building-wire-1-awg-stranded-copper-conductor-orange-cut-reel/p/25082192</t>
  </si>
  <si>
    <t xml:space="preserve"> THHN-1-STR-BRN-CUT REEL GENERIC VENDOR WIRE-WYRPA THHN/THWN-2 19 STR 600V 90DEG CU</t>
  </si>
  <si>
    <t>AK10438565</t>
  </si>
  <si>
    <t>https://www.graybar.com/thhn-building-wire-1-awg-stranded-copper-conductor-brown-cut-reel/p/25082191</t>
  </si>
  <si>
    <t xml:space="preserve"> ST-LCR1 001-0029 ST-LCR1 Logic Control Relay - Momentary</t>
  </si>
  <si>
    <t>RDL</t>
  </si>
  <si>
    <t>ST-LCR1</t>
  </si>
  <si>
    <t>001-0029</t>
  </si>
  <si>
    <t>https://rdlnet.com/product/st-lcr1/</t>
  </si>
  <si>
    <t>Not enough detail to find the vendor</t>
  </si>
  <si>
    <t xml:space="preserve"> STC CDOW 2-1/2D SW BOX 1/2 KO SC CDOW 3X2X2-1/2 SWITCH BX GANGAB 3X2X2-1/2</t>
  </si>
  <si>
    <t>CDOW</t>
  </si>
  <si>
    <t>https://www.hces.net/index.jsp?path=product&amp;title=stccdow-stl-cty-cdow-2-1-2d-sw-box-1-2-ko&amp;part=11306</t>
  </si>
  <si>
    <t>No information</t>
  </si>
  <si>
    <t xml:space="preserve"> STB2716-12S20 BACK-TO-BACK STRUT 4-7/8"H 20FT SOLID PG Back-to-Back Strut Channel for Commercial Cons</t>
  </si>
  <si>
    <t>STB2716-12S20</t>
  </si>
  <si>
    <t xml:space="preserve"> SS2128PS-EN 10425625 PNEUMATIC ILLUMINATED</t>
  </si>
  <si>
    <t>SAFETY TECHNOLOGY INTL</t>
  </si>
  <si>
    <t>SS2128PS-EN</t>
  </si>
  <si>
    <t>https://www.anixter.com/en_us/products/SS2128PS-EN/SAFETY-TECHNOLOGY-INTL/Fire-Alarm-Modules/p/10425625?text=SS2128PS-EN</t>
  </si>
  <si>
    <t>INV505698</t>
  </si>
  <si>
    <t xml:space="preserve"> SQD_KH36125 RE-Certified - MOLDED CASE CIRCUIT BREAKER 600-VOLT 125-AMP</t>
  </si>
  <si>
    <t>KH36125</t>
  </si>
  <si>
    <t>https://www.circuitbreakerwholesale.com/products/square-d-kh36125?variant=43892787183839</t>
  </si>
  <si>
    <t>TR0MGG01</t>
  </si>
  <si>
    <t xml:space="preserve"> SPCWL BK-SPCWL SPEAKER WHITE CEILING</t>
  </si>
  <si>
    <t>SPCWL</t>
  </si>
  <si>
    <t>BK-SPCWL</t>
  </si>
  <si>
    <t>System Sensor SPCWL L-Series Indoor Selectable Output Speaker, Ceiling Mount, High Fidelity, White</t>
  </si>
  <si>
    <t>System Sensor</t>
  </si>
  <si>
    <t xml:space="preserve"> SP33-W 1596474 WLPLT 3G BLNK STD WHT THERM SCR</t>
  </si>
  <si>
    <t xml:space="preserve">Pass &amp; Seymour  </t>
  </si>
  <si>
    <t>SP33-W</t>
  </si>
  <si>
    <t>AK10559161</t>
  </si>
  <si>
    <t>https://www.borderstates.com/All-Products/Electrical-Wiring-Devices/Wall-Plates-Face-Plates-Covers-Accessories/Wall-Plates-Face-Plates-Covers/Pass-Seymour-Standard-Blank-Wallplates/Pass-Seymour-Standard-Blank-Wallplates-3-Gang-White-Plastic-Box/p/1596474</t>
  </si>
  <si>
    <t>SP33W</t>
  </si>
  <si>
    <t xml:space="preserve"> SP HD-9000 TRUFAST HD-9000 ROOF ANCHOR 9"LONG 250/BOX</t>
  </si>
  <si>
    <t>BOX</t>
  </si>
  <si>
    <t>TRUFAST</t>
  </si>
  <si>
    <t>HD-9000</t>
  </si>
  <si>
    <t>SP HD-9000</t>
  </si>
  <si>
    <t>0,305</t>
  </si>
  <si>
    <t>https://trufast.com/wp-content/uploads/2023/TF_Catalog_2023LR.pdf</t>
  </si>
  <si>
    <t>Could not find this item on the site</t>
  </si>
  <si>
    <t xml:space="preserve"> SOW103-MR1000 10/3 SOOW 600V 1000 FT REEL GC = 02728-41-01
** WIRE MGMT **</t>
  </si>
  <si>
    <t>SOW103-MR1000</t>
  </si>
  <si>
    <t>https://www.shepherdelec.com/index.jsp?path=product&amp;part=22000&amp;title=seoprene.portable.cord&amp;text=SOW103-MR1000&amp;lsi=true</t>
  </si>
  <si>
    <t>244701212-001</t>
  </si>
  <si>
    <t xml:space="preserve"> SHOP SHOP SUPPLIES</t>
  </si>
  <si>
    <t>SHOP</t>
  </si>
  <si>
    <t>245832005-001</t>
  </si>
  <si>
    <t xml:space="preserve"> SN3/8 3/8 SPRING NUT (INCLUDES SPRING)</t>
  </si>
  <si>
    <t>SN3/8</t>
  </si>
  <si>
    <t>https://usa.databasesets.com/unspsc/commodity/31161721#google_vignette</t>
  </si>
  <si>
    <t>245833088-001</t>
  </si>
  <si>
    <t xml:space="preserve"> SHIPPING Freight</t>
  </si>
  <si>
    <t>SHIPPING</t>
  </si>
  <si>
    <t xml:space="preserve"> S54370-B4-A1 XTRI-M MINI INPUT MON MOD, BLT-IN ISOLTR HTS: 8531809051 ECCN: EAR99 Country Of Origin: IN Customer P/N: XTRI-M</t>
  </si>
  <si>
    <t>S54370-B4-A1</t>
  </si>
  <si>
    <t>https://mall.industry.siemens.com/mall/en/buildingtechnologiesusa/Catalog/Product/S54370B4A1</t>
  </si>
  <si>
    <t xml:space="preserve"> S-20173 ALUMINUM CLIPBOARD - TOP OPENING, LETTER ATTN: ZACK PREHALL</t>
  </si>
  <si>
    <t>S-20173</t>
  </si>
  <si>
    <t>https://www.uline.com/Product/Detail/S-20173/Clipboards/Aluminum-Clipboard-Top-Opening-Letter?keywords=S-20173+Aluminum+Clipboard+-+Top+Opening%2C+Letter</t>
  </si>
  <si>
    <t xml:space="preserve"> RIB243P 21GP33 PRE-WIRED RELAY,24VAC/DC,3PST-NO,20A</t>
  </si>
  <si>
    <t>Johnson Controls</t>
  </si>
  <si>
    <t>RIB243P</t>
  </si>
  <si>
    <t>21GP33</t>
  </si>
  <si>
    <t>https://www.grainger.com/product/JOHNSON-CONTROLS-Prewired-Relay-42A336</t>
  </si>
  <si>
    <t xml:space="preserve"> RIB21CDC 2ETA5 ENCLOSEDPRE-WIRED RELAY,277VAC, SPDT, 10A</t>
  </si>
  <si>
    <t>RIB</t>
  </si>
  <si>
    <t>RIB21CDC</t>
  </si>
  <si>
    <t>2ETA5</t>
  </si>
  <si>
    <t>https://www.grainger.com/product/RIB-Enclosed-Pre-Wired-Relay-10-2ETA5?internalSearchTerm=Enclosed+Pre-Wired+Relay%3A+10+A+Rating%2C+120-277V+AC%2C+SPDT%2C+0.50+in+NPT&amp;searchBar=true&amp;suggestConfigId=8&amp;position=1&amp;opr=THKS</t>
  </si>
  <si>
    <t xml:space="preserve"> RE04176 RS1 RATCHET SHEARS W/ 1-1/4IN CAPACITY</t>
  </si>
  <si>
    <t>Reed</t>
  </si>
  <si>
    <t>RE04176</t>
  </si>
  <si>
    <t>https://shop.totaltool.com/rs1-ratchet-shears-w-1-14in-capacity/product/re04176</t>
  </si>
  <si>
    <t xml:space="preserve"> RACO3406 1-1/2"L/T STRAIGHT CONN
1-1/2"L/T STRAIGHT CONN</t>
  </si>
  <si>
    <t>RACO3406</t>
  </si>
  <si>
    <t>AK10517915</t>
  </si>
  <si>
    <t>https://www.butlersupply.com/hubbell-3406-10600-16?queryID=9bce073b1cee9d590a97dd08f234d3e3&amp;objectID=23849&amp;indexName=magento2_butlersupplydefault_products</t>
  </si>
  <si>
    <t xml:space="preserve"> RACO2908 2" COMP CONN-STEEL
2" COMP CONN-STEEL</t>
  </si>
  <si>
    <t>RACO2908</t>
  </si>
  <si>
    <t>AK10517782</t>
  </si>
  <si>
    <t>https://www.butlersupply.com/hubbell-2908-10575-33?queryID=dd437645b5b80250b094e7523ab5c374&amp;objectID=23830&amp;indexName=magento2_butlersupplydefault_products</t>
  </si>
  <si>
    <t xml:space="preserve"> RACO1156 2X1-1/2 REDUCING BUSH
2X1-1/2 REDUCING BUSH</t>
  </si>
  <si>
    <t>RACO1156</t>
  </si>
  <si>
    <t>AK10517151</t>
  </si>
  <si>
    <t>https://www.butlersupply.com/hubbell-1156-10382-29?queryID=a62a193fe6f85d28f19affec2a6d311b&amp;objectID=23695&amp;indexName=magento2_butlersupplydefault_products</t>
  </si>
  <si>
    <t>01-840635</t>
  </si>
  <si>
    <t xml:space="preserve"> PWPPC12512G08 8 FT PRE-TIED WIRE WITH 1 1/4 (100/BUNDL)</t>
  </si>
  <si>
    <t>PWPPC12512G08</t>
  </si>
  <si>
    <t>The search on this website does not appear to return anything</t>
  </si>
  <si>
    <t xml:space="preserve"> PVCP4 4" SCH 40 PVC CONDUIT
4" TYPE 40 CONDUIT</t>
  </si>
  <si>
    <t>PVCP4</t>
  </si>
  <si>
    <t>AK10016819</t>
  </si>
  <si>
    <t>https://www.butlersupply.com/approved-vendor-4-rigid-pvc-conduit-schedule-40-4-trade-10-length?queryID=b3cb8edf92862a0a064c77dbb8246211&amp;objectID=23676&amp;indexName=magento2_butlersupplydefault_products</t>
  </si>
  <si>
    <t xml:space="preserve"> PVCF4COUP 4" PVC COUPLING
4" COUPLING TYPE 4O</t>
  </si>
  <si>
    <t>Scepter</t>
  </si>
  <si>
    <t>077010</t>
  </si>
  <si>
    <t>PVCF4COUP</t>
  </si>
  <si>
    <t>AK10525538</t>
  </si>
  <si>
    <t>IPEX</t>
  </si>
  <si>
    <t>https://www.butlersupply.com/butler-preferred-supplier-077010-10215-99</t>
  </si>
  <si>
    <t xml:space="preserve"> PVCF490WBELL 4" 90 ELBOW W/BELL END-SCH
4" 90 ELBOW W/BELL END-SCH</t>
  </si>
  <si>
    <t>068429</t>
  </si>
  <si>
    <t>PVCF490WBELL</t>
  </si>
  <si>
    <t>AK10431404</t>
  </si>
  <si>
    <t>https://www.butlersupply.com/butler-preferred-supplier-068429-10212-89?queryID=33567b645600065d17e2f6779535b804&amp;objectID=23639&amp;indexName=magento2_butlersupplydefault_products</t>
  </si>
  <si>
    <t xml:space="preserve"> PVCF2FA 2" PVC FEMALE ADAPTER
2" FEMALE ADAP TYPE 4O</t>
  </si>
  <si>
    <t>077046</t>
  </si>
  <si>
    <t>PVCF2FA</t>
  </si>
  <si>
    <t>AK10525582</t>
  </si>
  <si>
    <t>https://www.butlersupply.com/scepterr-077046-adapter-conduit-2in-fem-pvc-gra?queryID=1130014147d124ddba2cbf3effdcdb57&amp;objectID=23584&amp;indexName=magento2_butlersupplydefault_products</t>
  </si>
  <si>
    <t xml:space="preserve"> PVCF2BELLEND 2" BELL END SCH 40
2" BELL END TYPE 4O</t>
  </si>
  <si>
    <t>077326</t>
  </si>
  <si>
    <t>PVCF2BELLEND</t>
  </si>
  <si>
    <t>AK10525527</t>
  </si>
  <si>
    <t>https://www.butlersupply.com/butler-preferred-supplier-077326-10149-4?queryID=18d8927da1104ddd412b947f514e27ae&amp;objectID=23581&amp;indexName=magento2_butlersupplydefault_products</t>
  </si>
  <si>
    <t xml:space="preserve"> PVCF1COUP 1" PVC COUPLING
1" COUPLING TYPE 4O</t>
  </si>
  <si>
    <t>077003</t>
  </si>
  <si>
    <t>PVCF1COUP</t>
  </si>
  <si>
    <t>AK10525531</t>
  </si>
  <si>
    <t>https://www.butlersupply.com/scepterr-077003-coupling-conduit-1in-pvc-gra?queryID=6dded40142231a21de398093f1a4c0b6&amp;objectID=23543&amp;indexName=magento2_butlersupplydefault_products</t>
  </si>
  <si>
    <t xml:space="preserve"> PVCF112BELLEND 1-1/2" END BELL
AK10525526 1-1/2" END BELL</t>
  </si>
  <si>
    <t>077325</t>
  </si>
  <si>
    <t>PVCF112BELLEND</t>
  </si>
  <si>
    <t>AK10525526</t>
  </si>
  <si>
    <t>https://www.butlersupply.com/butler-preferred-supplier-077325-182651-51?queryID=31399aa86aec878fe50d2b4ab1dc0a8b&amp;objectID=24069&amp;indexName=magento2_butlersupplydefault_products</t>
  </si>
  <si>
    <t xml:space="preserve"> PVCF112BELLEND 1-1/2" END BELL
1-1/2" END BELL</t>
  </si>
  <si>
    <t>11349177-00</t>
  </si>
  <si>
    <t xml:space="preserve"> PVC3 3" PVC SCHED 40 CONDUIT 10'</t>
  </si>
  <si>
    <t>PVC3</t>
  </si>
  <si>
    <t>11349163-00</t>
  </si>
  <si>
    <t xml:space="preserve"> PVC2 2" PVC SCHED 40 CONDUIT 10'</t>
  </si>
  <si>
    <t>PVC2</t>
  </si>
  <si>
    <t xml:space="preserve"> PROPTAX CACC 1656.5 PROP TAX RECOVERY FEE ( . 75% )</t>
  </si>
  <si>
    <t>PROPTAX</t>
  </si>
  <si>
    <t xml:space="preserve"> POW-PS1270F1 BATTERY 12V 7AH F1 TERMINAL</t>
  </si>
  <si>
    <t>Power-Sonic Corporation</t>
  </si>
  <si>
    <t>POW-PS1270F1</t>
  </si>
  <si>
    <t>https://www.adiglobaldistribution.us/Product/power-sonic-ps-000-00?option=PW-PS1270</t>
  </si>
  <si>
    <t xml:space="preserve"> PROPTAX CACC 1656.5 PROP TAX RECOVERY</t>
  </si>
  <si>
    <t xml:space="preserve"> PLT2S-C702Y 324867 CABLE TIE 7.4" 50LB 1.88" BUNDLE DIAMETER HALAR 100/PK ROHS</t>
  </si>
  <si>
    <t> PANDUIT CORPORATION</t>
  </si>
  <si>
    <t>PLT2S-C702Y</t>
  </si>
  <si>
    <t>https://www.gordonelectricsupply.com/p/Panduit-Plt2S-C702Y-Cabletie-Std-7-4In-Halar-Mn-Pk100/6758438?srsltid=AfmBOorQzkjTuSFW7tx8lOFB2NKy9w2obZ0CiN8T0OfKV4tBm-eUzFjA</t>
  </si>
  <si>
    <t>Not offered as a part by this vendor</t>
  </si>
  <si>
    <t>PLT2SC702Y</t>
  </si>
  <si>
    <t>074983447374</t>
  </si>
  <si>
    <t xml:space="preserve"> PIP250-AN-10110 ANSER CLEAR LENS SAFETY GLASSES W/ BLACK FRAME</t>
  </si>
  <si>
    <t>PIP250-AN-10110</t>
  </si>
  <si>
    <t>https://shop.totaltool.com/anser-clear-lens-safety-glasses-w-black-frame/product/pip250-an-10110</t>
  </si>
  <si>
    <t>Protective Industrial Products</t>
  </si>
  <si>
    <t xml:space="preserve"> PF619-3/8EG 3/8 SQ WSHR EG 100/BX</t>
  </si>
  <si>
    <t>PF619-3/8EG</t>
  </si>
  <si>
    <t>https://www.gonefco.com/buy/product/3-8-Square-Washer-Electro-Galvanized-100-Bx/69993?text=PF619-3/8EG</t>
  </si>
  <si>
    <t>S5377278.001</t>
  </si>
  <si>
    <t xml:space="preserve"> PF200EH2T4-20PG 1-5/8 X 1-5/8 X 20'L 12GA STRUT SLTD (ELONG HOLES) 1PC W/HOLES WELDED BACK/SIDE PREGALV</t>
  </si>
  <si>
    <t>PF200EH2T4-20PG</t>
  </si>
  <si>
    <t>https://www.gonefco.com/buy/product/1-5-8-x-1-5-8-Strut-Elongated-Holes-1PC-W-Holes-Welded-Side-To-Back-12GA-20-Pre-Galvanized/475324?text=PF200EH2T4-20PG&amp;lsi=true</t>
  </si>
  <si>
    <t>S5395428.001</t>
  </si>
  <si>
    <t xml:space="preserve"> PF200EH-10PG 1-5/8 X 1-5/8 X 10'L 12GA STRUT SLTD (ELONG HOLES) PREGALV {500FT/BNDL}</t>
  </si>
  <si>
    <t>PF200EH-10PG</t>
  </si>
  <si>
    <t>https://www.gonefco.com/buy/product/1-5-8-x-1-5-8-Strut-Elongated-Holes-12GA-10-Pre-Galvanized-500-Bd/12481?text=PF200EH-10PG</t>
  </si>
  <si>
    <t xml:space="preserve"> OZG AS-0-100 ANTI-SHORT BUSHING 5/16 IN ANTI-SHORT BUSHING ANTI-SHORT BUSHING 100 PER BAG</t>
  </si>
  <si>
    <t>https://www.steinerelectric.com/Product/O-Z-Gedney-NEER-AS-0-100-Anti-Short-Conduit-Bushing5-16-in-Conduit14-to-2-AWG-AC-Cable5-16-in-TradeThermoplastic-60982</t>
  </si>
  <si>
    <t xml:space="preserve"> ORS414-8801180 7IN ALLIGATOR PLIER</t>
  </si>
  <si>
    <t>Knipex</t>
  </si>
  <si>
    <t>8801180</t>
  </si>
  <si>
    <t>ORS414-8801180</t>
  </si>
  <si>
    <t>https://www.simsupply.com/departments/b2b/hand-tools/pliers-cutters/alligator-pliers-7-in-box-joint-9-adj-8801180-ors-414-8801180/?srsltid=AfmBOoooHYvbFaqD541EHzlQZgQ0QmJ-X5-f-wsgEwvTpCKKaascWc3m</t>
  </si>
  <si>
    <t>I was not able to find this item at this vendor</t>
  </si>
  <si>
    <t>KNIPEX TOOLS</t>
  </si>
  <si>
    <t xml:space="preserve"> ORS405-051131-06992 3M VINYL DUCT TAPE 3903RED 2"X</t>
  </si>
  <si>
    <t>3903</t>
  </si>
  <si>
    <t>ORS405-051131-06992</t>
  </si>
  <si>
    <t>https://www.rshughes.com/p/3M-3903-Red-Duct-Tape-2-In-Width-X-50-Yd-Length-6-5-Mil-Thick-06992/051131_06992/?srsltid=AfmBOopSzQs8UtRJinIwOok8Os2JZFWorpoo4sEwFinnZNILubHcocNw</t>
  </si>
  <si>
    <t xml:space="preserve"> ORS405-051131-06982 3M 2IN X 50YD 3903 YELLOW VINYL TAPE</t>
  </si>
  <si>
    <t>ORS405-051131-06982</t>
  </si>
  <si>
    <t>https://www.orsnasco.com/storefrontCommerce/itemDetail.do?item-id=154409&amp;warehouse-id=17&amp;item-number=405-051131-06982</t>
  </si>
  <si>
    <t xml:space="preserve"> ORBT CC CABLE/CND TO ROD/WIRE CLIP</t>
  </si>
  <si>
    <t> Orbit Industries, Inc.</t>
  </si>
  <si>
    <t>CC</t>
  </si>
  <si>
    <t>https://www.gordonelectricsupply.com/p/Orbit-Cc-Cable-To-Wire-Clip-14-2-To-12-3-Mc-Ac/6546218?srsltid=AfmBOooPvFTY7WvqmAcTHXCTxdllmvz6pvqwBya-fYeeYO4fKRp6dcL_</t>
  </si>
  <si>
    <t xml:space="preserve"> OATY30236 CLEAR SILICONE CAULK</t>
  </si>
  <si>
    <t>OATY30236</t>
  </si>
  <si>
    <t>https://www.butlersupply.com/oatey-30236-9245-97?queryID=81179bab7e51aec6e7dee39409bdad2d&amp;objectID=16765&amp;indexName=magento2_butlersupplydefault_products</t>
  </si>
  <si>
    <t>01-840823</t>
  </si>
  <si>
    <t xml:space="preserve"> NOFENG EXPEDITED ENGINEERING OF
EQUIPMENT ANCHORAGE FOR 1 UPS @ BUILDING 8
FOR UCSC</t>
  </si>
  <si>
    <t>NOFENG</t>
  </si>
  <si>
    <t>01-840824</t>
  </si>
  <si>
    <t xml:space="preserve"> NOFENG ENGINEERING FOR DESIGN OF (3) TYPES
OF TRANSFORMER STANDS LEVI'S STADIUM SCOREBOARD UPGRADES</t>
  </si>
  <si>
    <t xml:space="preserve"> NMB82WG-R500 ROMEX WIRE NM-B-8/2-CU-WG-500RL
** WIRE MGMT **</t>
  </si>
  <si>
    <t>NMB82WG-R500</t>
  </si>
  <si>
    <t>https://www.shepherdelec.com/index.jsp?path=product&amp;part=34360&amp;title=non.metallic.sheathed.cable&amp;text=NMB82WG-R500&amp;lsi=true</t>
  </si>
  <si>
    <t>2418717-0</t>
  </si>
  <si>
    <t xml:space="preserve"> NLE19456 WATER, 5 GALLON, PURE LIFE</t>
  </si>
  <si>
    <t>Nestle S.A</t>
  </si>
  <si>
    <t>19456</t>
  </si>
  <si>
    <t>https://shop.aaasolutions.com/Product/NLE/19456/1022425221</t>
  </si>
  <si>
    <t>This item is not offered by this vendor</t>
  </si>
  <si>
    <t xml:space="preserve"> N-ITO-AX03 ITOOL 5' REAL AXLE</t>
  </si>
  <si>
    <t>AX03</t>
  </si>
  <si>
    <t>N-ITO-AX03</t>
  </si>
  <si>
    <t>https://marselectric.com/products/itool-axles-ax03-real-axle-6000-lb-capacity-steel/259144?srsltid=AfmBOoq2Iy4W8TFJl84X9KKvytCs0C_SCOPAcEm7n6X11OEQbA2X1fj5</t>
  </si>
  <si>
    <t xml:space="preserve">This vendor doesn't have the ability to search on their website.  </t>
  </si>
  <si>
    <t xml:space="preserve"> N-ITO-AX02 ITOOL REAL AXLE 6'</t>
  </si>
  <si>
    <t>Itool co</t>
  </si>
  <si>
    <t>AX02</t>
  </si>
  <si>
    <t>N-ITO-AX02</t>
  </si>
  <si>
    <t>https://empirerigging.com/itool-co-ax02?srsltid=AfmBOoqzwJa_hF92FQzC2I3kWjn0XsCO28FcgeqqIhH2kAA_G_j_yh0V</t>
  </si>
  <si>
    <t xml:space="preserve"> N-ETS8LX11 GREENLEE CABLE TRAY CUTTER</t>
  </si>
  <si>
    <t>ETS8LX11</t>
  </si>
  <si>
    <t>N-ETS8LX11</t>
  </si>
  <si>
    <t>https://www.grainger.com/product/53JH96?gucid=N:N:PS:Paid:GGL:CSM-2295:7Q8R4W:20500801:APZ_1&amp;gad_source=1&amp;gclid=EAIaIQobChMIlJfb-o7djAMVe4PCCB2EGw5YEAQYAiABEgIpc_D_BwE&amp;gclsrc=aw.ds</t>
  </si>
  <si>
    <t xml:space="preserve"> N505AUTMC/STSD 773799 OVERHEAD DOOR CONTACT</t>
  </si>
  <si>
    <t>NASCOM</t>
  </si>
  <si>
    <t>N505AUTMC/STSD</t>
  </si>
  <si>
    <t>https://www.anixter.com/en_us/products/N505AUTMC-STSD/NASCOM/Panels/p/773799?text=N505AUTMC%2FSTSD</t>
  </si>
  <si>
    <t xml:space="preserve"> N1178CW/ST 679323 RECESSED 3/4" STUBBY SWITCH/MAGNET SET FOR STEEL/ WOOD DOORS, WHITE</t>
  </si>
  <si>
    <t>N1178CW/ST</t>
  </si>
  <si>
    <t>https://www.anixter.com/en_us/products/N1178CW-ST/NASCOM/Electro-Magnets/p/679323</t>
  </si>
  <si>
    <t xml:space="preserve"> MW49-66-4835 SHOCKWAVE 2-9/16IN X 3/8IN MAG NUTDRIVER</t>
  </si>
  <si>
    <t>Milwaukee Tool</t>
  </si>
  <si>
    <t>MW49-66-4835</t>
  </si>
  <si>
    <t>https://shop.totaltool.com/shockwave-2-916in-x-38in-mag-nutdriver/product/mw49-66-4835</t>
  </si>
  <si>
    <t xml:space="preserve"> MW49-66-4833 SHOCKWAVE 2-9/16IN X 5/16IN MAG NUTDRIVER</t>
  </si>
  <si>
    <t>MW49-66-4833</t>
  </si>
  <si>
    <t>https://shop.totaltool.com/shockwave-2-916in-x-516in-mag-nutdriver/product/mw49-66-4833</t>
  </si>
  <si>
    <t xml:space="preserve"> MW49-66-4832 SHOCKWAVE 2-9/16IN X 1/4IN MAG NUTDRIVER</t>
  </si>
  <si>
    <t>MW49-66-4832</t>
  </si>
  <si>
    <t>https://shop.totaltool.com/shockwave-2-916in-x-14in-mag-nutdriver/product/mw49-66-4832</t>
  </si>
  <si>
    <t xml:space="preserve"> MW49-16-0078 7/8IN X 1-5/8IN SINGLE STRUT SHEARING DIES</t>
  </si>
  <si>
    <t>MW49-16-0078</t>
  </si>
  <si>
    <t>https://shop.totaltool.com/78in-x-1-58in-single-strut-shearing-dies/product/mw49-16-0078</t>
  </si>
  <si>
    <t xml:space="preserve"> MW48-73-8743B EXTRA LARGE CUT LEVEL 4 POLYURETHANE DIPPED GLOVES</t>
  </si>
  <si>
    <t>MW48-73-8743B</t>
  </si>
  <si>
    <t>https://shop.totaltool.com/cut-level-4-polyurethane-dipped-gloves/product/mw48-73-8740b-fam</t>
  </si>
  <si>
    <t xml:space="preserve"> MW48-73-8742B LARGE CUT LEVEL 4 POLYURETHANE DIPPED GLOVES</t>
  </si>
  <si>
    <t>MW48-73-8742B</t>
  </si>
  <si>
    <t xml:space="preserve"> MW48-73-8741B MEDIUM CUT LEVEL 4 POLYURETHANE DIPPED GLOVES</t>
  </si>
  <si>
    <t>MW48-73-8741B</t>
  </si>
  <si>
    <t xml:space="preserve"> MW48-73-8740B SMALL CUT LEVEL 4 POLYURETHANE DIPPED GLOVES</t>
  </si>
  <si>
    <t>MW48-73-8740B</t>
  </si>
  <si>
    <t xml:space="preserve"> MW48-73-1415 BOLT EYE VISOR TINTED DUAL COAT LENSE</t>
  </si>
  <si>
    <t>MW48-73-1415</t>
  </si>
  <si>
    <t>https://shop.totaltool.com/bolt-eye-visor-tinted-dual-coat-lense/product/mw48-73-1415</t>
  </si>
  <si>
    <t xml:space="preserve"> MW48-73-1411 BOLT EYE VISOR CLEAR DUAL COAT LENS</t>
  </si>
  <si>
    <t>MW48-73-1411</t>
  </si>
  <si>
    <t>https://shop.totaltool.com/bolt-eye-visor-clear-dual-coat-lens/product/mw48-73-1411</t>
  </si>
  <si>
    <t xml:space="preserve"> MW48-73-1320C-ARCHKEY WHITE FRONT BRIM VENTED HELMET W/ ARCHKEY SOLUTIONS LOGO</t>
  </si>
  <si>
    <t>48-73-1320</t>
  </si>
  <si>
    <t>MW48-73-1320C-ARCHKEY</t>
  </si>
  <si>
    <t>https://www.milwaukeetool.com/Products/48-73-1320</t>
  </si>
  <si>
    <t>Custom Item, no website entry</t>
  </si>
  <si>
    <t xml:space="preserve"> MW48-28-1040 7/16IN X 12IN QUIK-LOK UNIVERSAL EXTENSION</t>
  </si>
  <si>
    <t>MW48-28-1040</t>
  </si>
  <si>
    <t>https://shop.totaltool.com/716in-x-12in-quik-lok-universal-extension/product/mw48-28-1040</t>
  </si>
  <si>
    <t xml:space="preserve"> MW48-20-6960 12-1/2IN MAX-LOK EXTENSION SDS-MAX</t>
  </si>
  <si>
    <t>MW48-20-6960</t>
  </si>
  <si>
    <t>https://shop.totaltool.com/max-lok-extension-sds-max/product/mw-sdsmaxlokext-fam</t>
  </si>
  <si>
    <t xml:space="preserve"> MW48-20-6950 MAX-LOK CONNECTION</t>
  </si>
  <si>
    <t>MW48-20-6950</t>
  </si>
  <si>
    <t>https://shop.totaltool.com/max-lok-connection/product/mw48-20-6950</t>
  </si>
  <si>
    <t xml:space="preserve"> MW2933-21 M18 FORCE LOGIC SINGLE CHANNEL STRUT SHEAR KIT</t>
  </si>
  <si>
    <t>MW2933-21</t>
  </si>
  <si>
    <t>https://shop.totaltool.com/m18-force-logic-single-channel-strut-shear-kit/product/mw2933-21</t>
  </si>
  <si>
    <t xml:space="preserve"> MTSCART4117-PRO-A5S 41IN X 17IN X 35IN PRO SERVICE CART V-CUT 500LB CAPACITY</t>
  </si>
  <si>
    <t>Magnum Tool Corp.</t>
  </si>
  <si>
    <t>CART4117-PRO-A5S</t>
  </si>
  <si>
    <t>MTSCART4117-PRO-A5S</t>
  </si>
  <si>
    <t>https://shop.totaltool.com/41in-x-17in-x-35in-pro-service-cart-v-cut-500lb-capacity/product/mtscart4117-pro-a5s</t>
  </si>
  <si>
    <t xml:space="preserve"> MME25-US VERTICAL MAST LIFT, 25' SELF-PRO</t>
  </si>
  <si>
    <t>https://www.acmetools.com/mec-25-ft-electric-vertical-mast-lift-mme25/413002000358.html?srsltid=AfmBOornuKRVTtOACNrNbEW153IIPMHdBRp5M85IEmAza3iZN5-TU5i7</t>
  </si>
  <si>
    <t xml:space="preserve"> ML410KAORJ 410KAORJ ORANGE SAFETY LOCKOUT PADLOCK</t>
  </si>
  <si>
    <t>MasterLock</t>
  </si>
  <si>
    <t>410KAORJ</t>
  </si>
  <si>
    <t>ML410KAORJ</t>
  </si>
  <si>
    <t>https://www.masterlock.com/products/product/410KAORJ</t>
  </si>
  <si>
    <t>This item is no longer offered by this vender</t>
  </si>
  <si>
    <t xml:space="preserve"> MILW48390521 BANDSAW BLADE 18T 44-7/8
BANDSAW BLADE 18T 44-7/8</t>
  </si>
  <si>
    <t>48-39-0521</t>
  </si>
  <si>
    <t>MILW48390521</t>
  </si>
  <si>
    <t>AK10609454</t>
  </si>
  <si>
    <t>https://www.butlersupply.com/milwaukee-tool-48-39-0521-70706-8?queryID=b1a7727d773dcb37f7fe4156738cfae2&amp;objectID=23167&amp;indexName=magento2_butlersupplydefault_products</t>
  </si>
  <si>
    <t>01-840609</t>
  </si>
  <si>
    <t xml:space="preserve"> MIL48899243 #3 STEP BIT 3/16 - 3/4 (1/4 HEX DR) 10 STEPS MILW</t>
  </si>
  <si>
    <t>MIL48899243</t>
  </si>
  <si>
    <t>SHOCKWAVE Impact Duty Step Bit #3 3/16 - 3/4 in. | Acme Construction Supply Co., Inc.</t>
  </si>
  <si>
    <t>AK10610371</t>
  </si>
  <si>
    <t>045242505074</t>
  </si>
  <si>
    <t xml:space="preserve"> MI-49-22-4095 10 PC ELEC HOLE KIT
2 IN STOCK 1 BACKORDER 7-10 BUSINESS DAYS</t>
  </si>
  <si>
    <t>MI-49-22-4095</t>
  </si>
  <si>
    <t>49-22-4095 Milwaukee | Tools | DigiKey Marketplace</t>
  </si>
  <si>
    <t xml:space="preserve"> MI-48-89-9221 STEP BIT 3 PC KIT IN STOCK</t>
  </si>
  <si>
    <t>MI-48-89-9221</t>
  </si>
  <si>
    <t>Milwaukee 3 Piece Step Bit Set (#1 #2 #4) 48-89-9221</t>
  </si>
  <si>
    <t xml:space="preserve"> MI-48-89-4670 SHOCKWAVE IMPACT DUTY 15 PC TITANIUM DRILL BIT SET IN STOCK 4680 DISCONTINUED</t>
  </si>
  <si>
    <t>MI-48-89-4670</t>
  </si>
  <si>
    <t>Milwaukee SHOCKWAVE Impact Duty Titanium Drill Bit Set (15-Piece) 48-89-4670 - The Home Depot</t>
  </si>
  <si>
    <t xml:space="preserve"> MI-48-39-0548 35-3/8 18T COMPACT BANDSAW BLADE</t>
  </si>
  <si>
    <t>MI-48-39-0548</t>
  </si>
  <si>
    <t>(100PK) 18 TPI Standard Compact Portable Band Saw Blade | Milwaukee Tool</t>
  </si>
  <si>
    <t xml:space="preserve"> MI-48-39-0545 44-7/8 24TPI BANDSAW BLADE 100/PK</t>
  </si>
  <si>
    <t>MI-48-39-0545</t>
  </si>
  <si>
    <t>(100PK) 24 TPI Standard Deep Cut Portable Band Saw Blade | Milwaukee Tool</t>
  </si>
  <si>
    <t xml:space="preserve"> MI-48-39-0544 44-7/8" X 18T STANDARD DEEP CUT BANDSAW BLADE (100PER) In stock.</t>
  </si>
  <si>
    <t>MI-48-39-0544</t>
  </si>
  <si>
    <t>(BULK 100) 44-7/8" Standard Deep Cut Portable Band Saw Blade | Milwaukee Tool</t>
  </si>
  <si>
    <t xml:space="preserve"> MI-48-32-4097 SHOCKWAVE IMPACT DUTY DRIVE AND DRILL SET, 60PC IN STOCK</t>
  </si>
  <si>
    <t>MI-48-32-4097</t>
  </si>
  <si>
    <t>SHOCKWAVE Impact Duty™ Drill &amp; Drive Set - 60PC | Milwaukee Tool</t>
  </si>
  <si>
    <t xml:space="preserve"> MCAL123STRCOIL 161905 STRANDED 12/3 MC BLACK WHITE RED W/GREEN GR 250 FT COIL ALUMINUM JACKET 2159S42-00 800304-250</t>
  </si>
  <si>
    <t>MCAL123STRCOIL</t>
  </si>
  <si>
    <t xml:space="preserve"> LOU3OFFLOUISVILLE2025 LOUISVILLE LADDER $3 OFF PER FOOT PROMO</t>
  </si>
  <si>
    <t>LOUISVILLE LADDER</t>
  </si>
  <si>
    <t>FXP1703</t>
  </si>
  <si>
    <t>LOU3OFFLOUISVILLE2025</t>
  </si>
  <si>
    <t>https://louisvilleladder.com/product/louisville-ladder-3-foot-fiberglass-pinnacle-pro-platform-platform-ladder-type-ia-300-pound-load-capacity-fxp1703/</t>
  </si>
  <si>
    <t xml:space="preserve"> LEVA8440140 GFI SS PLATE AK10577588 GFI SS PLATE</t>
  </si>
  <si>
    <t>R</t>
  </si>
  <si>
    <t>LEVA8440140</t>
  </si>
  <si>
    <t>AK10577588</t>
  </si>
  <si>
    <t>Leviton 84401-40 1 Gang Stainless Steel Decora/Gfi Wallplate | Gordon Electric Supply, Inc.</t>
  </si>
  <si>
    <t xml:space="preserve"> LENS-B2 899227 L-SERIES WALL BLUE LENS</t>
  </si>
  <si>
    <t>LENS-B2</t>
  </si>
  <si>
    <t>System Sensor LENS-B2 L-Series Lens for Indoor Wall Mount Strobes, Blue</t>
  </si>
  <si>
    <t xml:space="preserve"> L6212 12' LEANSAFE LADDER 1A 300#</t>
  </si>
  <si>
    <t>LEANSAFE</t>
  </si>
  <si>
    <t>L6212</t>
  </si>
  <si>
    <t>https://www.globalindustrial.com/p/12ft-fiberglass-leansafe-ladder-w-plastic-tool-tray-300-lb-cap-l6212?msockid=2c3195bd984166401fbc8032992367b6</t>
  </si>
  <si>
    <t xml:space="preserve"> KL935AB4V ACCU-BEND LEVEL 4 VIAL</t>
  </si>
  <si>
    <t>935AB4V</t>
  </si>
  <si>
    <t>KL935AB4V</t>
  </si>
  <si>
    <t>ACCU-BEND™ Level, 4 Vial - 935AB4V | Klein Tools</t>
  </si>
  <si>
    <t xml:space="preserve"> KL600-8 3/8IN X 8IN SLOTTED KEYSTONE TIP SCREWDRIVER W/ SQ SHANK</t>
  </si>
  <si>
    <t>KL600-8</t>
  </si>
  <si>
    <t>3/8-Inch Keystone Screwdriver, 8-Inch Square Shank - 600-8 | Klein Tools</t>
  </si>
  <si>
    <t xml:space="preserve"> KL32581 4-IN-1 ELECTRONICS SCREWDRIVER ROTATING</t>
  </si>
  <si>
    <t>KL32581</t>
  </si>
  <si>
    <t>32581 - Klein Tools 32581 - 4-in-1 Electronics Screwdriver with Rotating Cap, Phillips, Slotted Bits</t>
  </si>
  <si>
    <t xml:space="preserve"> FR PARTS FREIGHT ON PARTS</t>
  </si>
  <si>
    <t>FR PARTS</t>
  </si>
  <si>
    <t xml:space="preserve"> KIM91371 10IN X 12IN WYPALL WATERLESS CLEANING WIPES (SOLD PER CAN)</t>
  </si>
  <si>
    <t>Kimberly Clark</t>
  </si>
  <si>
    <t>KIM91371</t>
  </si>
  <si>
    <t>WypAll* Waterless Cleaning Wipes | Ritz Safety</t>
  </si>
  <si>
    <t xml:space="preserve"> K-DL38A K-DL38A CS806638 ARMOR DOOR LOOP 3/8"ID, FLEX, 18</t>
  </si>
  <si>
    <t>KEEDEX INC</t>
  </si>
  <si>
    <t>K-DL38A</t>
  </si>
  <si>
    <t>CS806638</t>
  </si>
  <si>
    <t>K-DL38A - KEEDEX INC - Armored Door Loop, | Anixter</t>
  </si>
  <si>
    <t xml:space="preserve"> JP2SBC50RB-L20 507674 J-PRO J-HOOK 2" CAPACITY SCREW ON BEAM CLAMP, FLANGES TO 1/2" BLACK, ROHS</t>
  </si>
  <si>
    <t xml:space="preserve">
Panduit Corp</t>
  </si>
  <si>
    <t>JP2SBC50RB-L20</t>
  </si>
  <si>
    <t>JP2SBC50RB-L20 Panduit Corp | Cables, Wires - Management | DigiKey</t>
  </si>
  <si>
    <t>JP2SBC50RBL20</t>
  </si>
  <si>
    <t>AK10688723</t>
  </si>
  <si>
    <t>074983966158</t>
  </si>
  <si>
    <t>INV505717</t>
  </si>
  <si>
    <t xml:space="preserve"> ITE_HFXD63B250_N New Surplus - BREAKER FD 3P 250A 600V 25KA FX NL</t>
  </si>
  <si>
    <t>ITE_HFXD63B250_N</t>
  </si>
  <si>
    <t>HFXD63B250 Siemens | Mouser India</t>
  </si>
  <si>
    <t>HFXD63B250</t>
  </si>
  <si>
    <t xml:space="preserve"> ITE_HEB3B080B_N New Surplus - BREAKER HEB 3P 80A 480V 65KA LOAD LUGS</t>
  </si>
  <si>
    <t>ITE_HEB3B080B_N</t>
  </si>
  <si>
    <t>HEB3B080B - Siemens - Molded Case Circuit Breaker – SimplyBreakers.com</t>
  </si>
  <si>
    <t>HEB3B080B</t>
  </si>
  <si>
    <t xml:space="preserve"> ISN-CMET-4418 311647 CNTCT OH DOOR CLLOOP</t>
  </si>
  <si>
    <t>ISN-CMET-4418</t>
  </si>
  <si>
    <t>Bosch ISN-CMET-4418 Overhead Door Contact, Closed Loop</t>
  </si>
  <si>
    <t xml:space="preserve"> ISC-PDL1-WA18G 393333 SENSOR TRITECH SERIE C, ANTI-M 18X25 / 7.5 X10 D-FUSION, TAMPER</t>
  </si>
  <si>
    <t>ISC-PDL1-WA18G</t>
  </si>
  <si>
    <t>Bosch ISC-PDL1-WA18G Professional Series TriTech+ Motion Sensor with Anti-Mask, 60' (18m)</t>
  </si>
  <si>
    <t>BOSCH SECURITY SYSTEMS</t>
  </si>
  <si>
    <t xml:space="preserve"> INVS#I2005 1/2" SQ CHANNEL WASHER ZINC</t>
  </si>
  <si>
    <t>ISC</t>
  </si>
  <si>
    <t>I2005EGDOM</t>
  </si>
  <si>
    <t>INVS#I2005</t>
  </si>
  <si>
    <t>ISC I2005-EG-DOM SILVER EG 1/2" SQUARE WASHER FOR STRUT CHANNEL ZINC PLATED USA DOMESTIC WITH MCC &amp; CMO [100/BX] | Acme Construction Supply Co., Inc.</t>
  </si>
  <si>
    <t xml:space="preserve"> HHTEK1234 #12 X 3/4 HH TEK SCREWS</t>
  </si>
  <si>
    <t>LHdottie</t>
  </si>
  <si>
    <t>HHTEK1234</t>
  </si>
  <si>
    <t>#12 x 3/4'' Hex Washer Head Self Drilling Screw | LH Dottie</t>
  </si>
  <si>
    <t xml:space="preserve"> HDJ6-36 480055 HD JACK, CAT6, CLARITY T568A/B - 8POS, BLUE, 180DEG</t>
  </si>
  <si>
    <t>Legrand Group</t>
  </si>
  <si>
    <t>HDJ6-36</t>
  </si>
  <si>
    <t>Ortronics HDJ6-36 Ortronics Clarity CAT6 High Density Jack,T568a/B, Blue</t>
  </si>
  <si>
    <t xml:space="preserve"> H-9579 ZEBRA ZD421D DESKTOP DIRECT THERMAL BARCODE PRINTER - 203 DPI</t>
  </si>
  <si>
    <t>ZD421D</t>
  </si>
  <si>
    <t>H-9579</t>
  </si>
  <si>
    <t>Zebra ZD421D Desktop Direct Thermal Barcode Printer - 203 dpi H-9579 - Uline</t>
  </si>
  <si>
    <t>INV-2677162</t>
  </si>
  <si>
    <t xml:space="preserve"> H53C 1094935 #12x2" Galv Hex Washer Hd Tek5 Self Drill Screw</t>
  </si>
  <si>
    <t>DCP Fasteners</t>
  </si>
  <si>
    <t>H53C</t>
  </si>
  <si>
    <t>Strong-Point H53C - Unslotted Indented Hex Washer Head, Strong-Shield Coated, 12-24 x 2, #5 Point, Box of 2,000 - DCP Fasteners | Fast and Free Ground Shipping!</t>
  </si>
  <si>
    <t xml:space="preserve"> GR-SPREADER GRIPPLE SPREADER BAND</t>
  </si>
  <si>
    <t>GR-SPREADER</t>
  </si>
  <si>
    <t xml:space="preserve"> GRDTAP1/4-20 1/4-20NC DRILL/TAP BIT - 17616</t>
  </si>
  <si>
    <t>GRDTAP1/4-20</t>
  </si>
  <si>
    <t>Greenlee® 17616 Split Point Tap Drill Bit, Imperial, 1/4 in, 1/4-20 Thread, 2-1/4 in OAL, 1/4 in Hex Shank | State Electric</t>
  </si>
  <si>
    <t xml:space="preserve"> GLCP150 1-1/2 INCH GALV CPLG</t>
  </si>
  <si>
    <t>GLCP150</t>
  </si>
  <si>
    <t>GALV-CPLG; 1-1/2 IN GALV COND CPLG</t>
  </si>
  <si>
    <t>ZN0BMT01</t>
  </si>
  <si>
    <t xml:space="preserve"> GB1 AX-GB1 BRACKET FOR GENETEC CLOUD LINK</t>
  </si>
  <si>
    <t>Altronix Corporation</t>
  </si>
  <si>
    <t>GB1</t>
  </si>
  <si>
    <t>AX-GB1</t>
  </si>
  <si>
    <t>Altronix GB1 Genetec Synergis Cloud Link Adapter Plate</t>
  </si>
  <si>
    <t>S004124140.002</t>
  </si>
  <si>
    <t xml:space="preserve"> GAL100 71596 1" GALV STEEL FULL LIFT QTY = 1250 Your #
** Original Sale : S004124140.001 ** ** Cus PO: 80731509 ** Customer only needed 1,000'.</t>
  </si>
  <si>
    <t>GAL100</t>
  </si>
  <si>
    <t>GAL100 1" GALV RIGID STEEL CONDUIT (cap:blue) (lift = 1,250') | Granite City Electric Supply</t>
  </si>
  <si>
    <t xml:space="preserve"> GAL075 3/4" GALV STEEL FULL LIFT QTY = 2000</t>
  </si>
  <si>
    <t>GAL075</t>
  </si>
  <si>
    <t>GAL075 3/4" GALV RIGID STEEL CONDUIT (cap:red) (lift = 2,000') | Granite City Electric Supply</t>
  </si>
  <si>
    <t xml:space="preserve"> ENVIRONMENTAL
CHARGE EPA CHARGE/WASTE FEES</t>
  </si>
  <si>
    <t>ENVIRONMENTAL CHARGE</t>
  </si>
  <si>
    <t xml:space="preserve"> FW38Z 3/8" USS FLAT WASHER, ZINC</t>
  </si>
  <si>
    <t>FW38Z</t>
  </si>
  <si>
    <t>3/8'' USS Flat Washer | LH Dottie</t>
  </si>
  <si>
    <t>LH Dottie</t>
  </si>
  <si>
    <t xml:space="preserve"> FUEL FUEL</t>
  </si>
  <si>
    <t xml:space="preserve"> FPO150-B100C8P2 10214748 AMAZON CUSTOM 150WPOWER SUPPLY</t>
  </si>
  <si>
    <t>Lifesafety Power</t>
  </si>
  <si>
    <t>FPO150-B100C8P2</t>
  </si>
  <si>
    <t>FPO150-B100C8P2D8PE6M1-WP-AMZ02 - | Anixter</t>
  </si>
  <si>
    <t>AMAZON</t>
  </si>
  <si>
    <t xml:space="preserve"> FPO150/250-2C8P 10214750 AMAZON CUSTOM 150WPOWER SUPPLY</t>
  </si>
  <si>
    <t>FPO150/250-2C8P</t>
  </si>
  <si>
    <t>FPO150/250-2C8P3D8PE8M1-WP-AMZ01 - LifeSafety Power Supplies - POSGlobal.com</t>
  </si>
  <si>
    <t xml:space="preserve"> FP400 5GKD5 FIRESTOP PLUG, RED, INTUMESCENT</t>
  </si>
  <si>
    <t>SPECIFIED TECHNOLOGIES</t>
  </si>
  <si>
    <t>FP400</t>
  </si>
  <si>
    <t>5GKD5</t>
  </si>
  <si>
    <t>FP400 - SPECIFIED TECHNOLOGIES STI - FP400 | Anixter</t>
  </si>
  <si>
    <t xml:space="preserve"> FLT-HPF-PS6 6AMP REMOTE PS REPL OF SKPS6 &amp; FLPS6 6 AMP 120VAC REMOTE CHARGER POWER SUPPLY WITH METAL ENCLOSURE RED UL LISTED 5 CONFIGURABLE OUTPUTS 2K TO 27K EOL RESISTOR VALUES GENTEX , SYS SEN , WHEELOCK , AMSECO, SYNC 7 TO 18AH BATT CAN FIT IN CAN</t>
  </si>
  <si>
    <t>Honeywell</t>
  </si>
  <si>
    <t>HPF-PS6</t>
  </si>
  <si>
    <t>FLT-HPF-PS6</t>
  </si>
  <si>
    <t>Honeywell Power HPF-PS6 PS Series Power Supply Remote Charger Power Supply, 6A, Red</t>
  </si>
  <si>
    <t>HONEYWELL</t>
  </si>
  <si>
    <t>TP9TPB01</t>
  </si>
  <si>
    <t xml:space="preserve"> FLC430 9N-FLC430 CAM-LIGHT BOX-SUSPNDED CEILING</t>
  </si>
  <si>
    <t>Arlington Industries, Inc</t>
  </si>
  <si>
    <t>FLC430</t>
  </si>
  <si>
    <t>9N-FLC430</t>
  </si>
  <si>
    <t>Arlington FLC430 Cam-Box Kit for Installing Security Camera on Suspended Ceiling, Non-Metallic, White</t>
  </si>
  <si>
    <t>11459682-00</t>
  </si>
  <si>
    <t xml:space="preserve"> FERTR600R FUSE TR-R - CLASS RK5 - TIME-DELAY 250VAC 160VDC</t>
  </si>
  <si>
    <t>Tri-Onic</t>
  </si>
  <si>
    <t>TR600R</t>
  </si>
  <si>
    <t>FERTR600R</t>
  </si>
  <si>
    <t>TR600R Fuses | Mersen</t>
  </si>
  <si>
    <t xml:space="preserve"> FCIPAT750L5 12T 18V 5AH LI-ION CORDLESS CRIMPERC-HEAD CRIMPER</t>
  </si>
  <si>
    <t>PAT750L5</t>
  </si>
  <si>
    <t>FCIPAT750L5</t>
  </si>
  <si>
    <t>PAT750L5 - BURNDY - 50067999 - 12-Ton, | Anixter</t>
  </si>
  <si>
    <t>ENVIRONMENTAL CHARGE EPA CHARGE/WASTE FEES</t>
  </si>
  <si>
    <t xml:space="preserve"> EWMC24 752509 ACCESSPLUS CABLE MGR 24 IN BLK</t>
  </si>
  <si>
    <t>HOFFMAN ENCLOSURES INC</t>
  </si>
  <si>
    <t>EWMC24</t>
  </si>
  <si>
    <t>EWMC24 - HOFFMAN ENCLOSURES INC - | Anixter</t>
  </si>
  <si>
    <t xml:space="preserve"> ERG24025-PARSONS L/XL LIME 8249Z VEST W/PARSONS LOGO SB15375</t>
  </si>
  <si>
    <t>Ergodyne</t>
  </si>
  <si>
    <t>ERG24025-PARSONS</t>
  </si>
  <si>
    <t>Ergodyne 8249Z L/XL Lime Type R Class 2 Economy Surveyors Vest 24025 | Zoro</t>
  </si>
  <si>
    <t xml:space="preserve"> ERG24023-PARSONS S/M LIME 8249Z VEST W/PARSONS LOGO SB15375</t>
  </si>
  <si>
    <t>ERG24023-PARSONS</t>
  </si>
  <si>
    <t xml:space="preserve"> ERG18380 14IN X 21IN BLACK KNEELING PAD 380</t>
  </si>
  <si>
    <t xml:space="preserve">Ergodyne </t>
  </si>
  <si>
    <t>ERG18380</t>
  </si>
  <si>
    <t>https://www.homelectrical.com/14-x-21-x-1-black-proflex-380-kneeling-pads.erg-18380.1.html</t>
  </si>
  <si>
    <t xml:space="preserve"> EMT400 4" EMT FULL LIFT QTY = 300</t>
  </si>
  <si>
    <t>EMT400</t>
  </si>
  <si>
    <t>AK10432299</t>
  </si>
  <si>
    <t>COND-EMT-STL-GALV_4X10 - EMT400 4" EMT Conduit (Lift = 300') | Granite City Electric Supply</t>
  </si>
  <si>
    <t xml:space="preserve"> EMT125 1-1/4" EMT FULL LIFT QTY = 2000 Pn: 45637 - UPC: 98001002004</t>
  </si>
  <si>
    <t>Arlington Industries, Inc.</t>
  </si>
  <si>
    <t>Arlington EMT125 1-1/4" Non-Metallic Bushing | Gordon Electric Supply, Inc.</t>
  </si>
  <si>
    <t xml:space="preserve"> EMT100 1" EMT FULL LIFT QTY. = 3000 Pn: 45603 - UPC: 98001002003</t>
  </si>
  <si>
    <t>COND-EMT-STL-GALV_1X10 - EMT100 1" EMT Conduit (Tape:Blue) (Lift = 3 000') | Granite City Electric Supply</t>
  </si>
  <si>
    <t>CM000260669</t>
  </si>
  <si>
    <t xml:space="preserve"> E300AJP E300AJP 30' Electric Articulating Boom Lift JLG
Serial Number: 0300200836</t>
  </si>
  <si>
    <t>E300AJP</t>
  </si>
  <si>
    <t>E300AJP Electric Boom Lift | JLG</t>
  </si>
  <si>
    <t xml:space="preserve"> DW0822CG CROSSLINE &amp; DOT GREEN LASER 4-5 DAY LEAD</t>
  </si>
  <si>
    <t>DW0822CG</t>
  </si>
  <si>
    <t>DEWALT 100 ft. Cross Line and Spot Green Laser Level DW0822CG - The Home Depot</t>
  </si>
  <si>
    <t xml:space="preserve"> DW0822CG CROSSLINE &amp; DOT GREEN LASER</t>
  </si>
  <si>
    <t>Green Cross Line + Plumb Spot Laser | DEWALT</t>
  </si>
  <si>
    <t xml:space="preserve"> DTK-2MHLP12BWB 354945 DATA/SIGNALING SURGE PROTECTOR SHORT TO GROUND IF COMPROMISED PROTECTS 2-12V PAIRS</t>
  </si>
  <si>
    <t>DITEK</t>
  </si>
  <si>
    <t>DTK-2MHLP12BWB</t>
  </si>
  <si>
    <t>DTK-2MHLP12BWB - DITEK - 12V, 2 Pair, | Anixter</t>
  </si>
  <si>
    <t>TM2DYV01</t>
  </si>
  <si>
    <t xml:space="preserve"> DST3 FL-D365PL' STEEL SAMPLING TUBE</t>
  </si>
  <si>
    <t>DST3</t>
  </si>
  <si>
    <t>BK-DST3</t>
  </si>
  <si>
    <t>System Sensor DST3 Metal Sampling Tube for DNRE and D2E, Duct Widths 2' to 4'</t>
  </si>
  <si>
    <t xml:space="preserve"> DS9370 274270 PIR/MICROWAVE CEILING MOUNT INTRUSION DETECTOR 4.998.800.234</t>
  </si>
  <si>
    <t>BOSH</t>
  </si>
  <si>
    <t>DS9370</t>
  </si>
  <si>
    <t>https://commerce.boschsecurity.com/us/en/DS9370-DS9371-Series-Panoramic-TriTech-Ceiling-Mount-Detectors/p/2630216459/</t>
  </si>
  <si>
    <t>TR0FGJ01</t>
  </si>
  <si>
    <t xml:space="preserve"> DS160 DS-DS160 REQUEST TO EXIT PIR - GRAY</t>
  </si>
  <si>
    <t>DS160</t>
  </si>
  <si>
    <t>DS-DS160</t>
  </si>
  <si>
    <t>Bosch DS160 High Performance Request-to-Exit Motion Sensor Sounder, Light Gray</t>
  </si>
  <si>
    <t xml:space="preserve"> DOTIW14314 1/4X3-1/4 WEDGE ANCHR FULL
1/4X3-1/4 WEDGE ANCHR FULL TH</t>
  </si>
  <si>
    <t>W14314</t>
  </si>
  <si>
    <t>DOTIW14314</t>
  </si>
  <si>
    <t>AK10589620</t>
  </si>
  <si>
    <t>1/4'' x 3-1/4'' Wedge Anchor | LH Dottie</t>
  </si>
  <si>
    <t xml:space="preserve"> DOTIW14314 1/4X3-1/4 WEDGE ANCHR FULL
1/ 4X3-1/4 WEDGE ANCHR FULL TH</t>
  </si>
  <si>
    <t xml:space="preserve"> DOTIRC3 1-2 ROD COUPLING
1-2 ROD COUPLING</t>
  </si>
  <si>
    <t>DOTIRC3</t>
  </si>
  <si>
    <t>AK10588704</t>
  </si>
  <si>
    <t>Dottie RC3 :: 1/2" Rod Coupling :: PLATT ELECTRIC SUPPLY</t>
  </si>
  <si>
    <t xml:space="preserve"> DOTIMB381 3/8-16X1 HH CAP SCREW
3/8-16X1 HH CAP SCREW</t>
  </si>
  <si>
    <t>MB381</t>
  </si>
  <si>
    <t>DOTIMB381</t>
  </si>
  <si>
    <t>AK10588192</t>
  </si>
  <si>
    <t>3/8''-16 x 1'' Hex Head Tap Bolt | LH Dottie</t>
  </si>
  <si>
    <t xml:space="preserve"> DOTIMB14112 1/4-20X1-1/2 HH CAP SCREW
1/4-20X1-1/2 HH CAP SCREW</t>
  </si>
  <si>
    <t>5MB14112</t>
  </si>
  <si>
    <t>DOTIMB14112</t>
  </si>
  <si>
    <t>AK10588160</t>
  </si>
  <si>
    <t>1/4''-20 x 1-1/2'' Grade 5 Hex Head Cap Screw | LH Dottie</t>
  </si>
  <si>
    <t xml:space="preserve"> DOTILW38 3/8" SPLIT LOCK WASHER
3/8" SPLIT LOCK WASHER</t>
  </si>
  <si>
    <t>DOTILW38</t>
  </si>
  <si>
    <t>3/8'' Lock Washer | LH Dottie</t>
  </si>
  <si>
    <t xml:space="preserve"> DOTILW12 1/2" SPLIT LOCK WASHER
1/2" SPLIT LOCK WASHER</t>
  </si>
  <si>
    <t>LW12</t>
  </si>
  <si>
    <t>DOTILW12</t>
  </si>
  <si>
    <t>AK10588097</t>
  </si>
  <si>
    <t>1/2'' Lock Washer | LH Dottie</t>
  </si>
  <si>
    <t xml:space="preserve"> DOTIHN12 1/2-13 HEX NUT
1/2-13 HEX NUT</t>
  </si>
  <si>
    <t>HN12</t>
  </si>
  <si>
    <t>DOTIHN12</t>
  </si>
  <si>
    <t>AK10587589</t>
  </si>
  <si>
    <t>1/2''-13 Hex Nut | LH Dottie</t>
  </si>
  <si>
    <t xml:space="preserve"> DOTIFW38 3/8 FLAT WASHER
3/8 FLAT WASHER</t>
  </si>
  <si>
    <t>FWS38</t>
  </si>
  <si>
    <t>DOTIFW38</t>
  </si>
  <si>
    <t>AK10587446</t>
  </si>
  <si>
    <t>3/8'' Stainless Steel Flat Washer | LH Dottie</t>
  </si>
  <si>
    <t xml:space="preserve"> DOTIFW12 1/2 FLAT WASHER
1/2 FLAT WASHER</t>
  </si>
  <si>
    <t>FW12</t>
  </si>
  <si>
    <t>DOTIFW12</t>
  </si>
  <si>
    <t>AK10587441</t>
  </si>
  <si>
    <t>1/2'' USS Flat Washer | LH Dottie</t>
  </si>
  <si>
    <t xml:space="preserve"> DOTIFENW38114 3/8X1-1/4 FNDR WSHR
3/8X1-1/4 FNDR WSHR</t>
  </si>
  <si>
    <t>FENW38114</t>
  </si>
  <si>
    <t>DOTIFENW38114</t>
  </si>
  <si>
    <t>AK10587334</t>
  </si>
  <si>
    <t>3/8'' X 1-1/4'' Fender Washer | LH Dottie</t>
  </si>
  <si>
    <t xml:space="preserve"> DOTIFENW38112 3-8X1-1-2 FENDER WASHER
3-8X1-1-2 FENDER WASHER</t>
  </si>
  <si>
    <t>DOTIFENW38112</t>
  </si>
  <si>
    <t>https://lhdottie.com/fender-washer/fenw38112</t>
  </si>
  <si>
    <t xml:space="preserve"> ENVIRONMENTAL CHARGE EPA CHARGE/WASTE FEES</t>
  </si>
  <si>
    <t xml:space="preserve"> ENV CHRG ENVIRONMENTAL AND EMI SSI ONS FEE</t>
  </si>
  <si>
    <t>ENV CHRG</t>
  </si>
  <si>
    <t xml:space="preserve"> DOTIFENW14114 1-4X1-1-4 FENDER WASHER
1-4X1-1-4 FENDER WASHER</t>
  </si>
  <si>
    <t>FENW14114</t>
  </si>
  <si>
    <t>DOTIFENW14114</t>
  </si>
  <si>
    <t>AK10587322</t>
  </si>
  <si>
    <t>1/4'' X 1-1/4'' Fender Washer | LH Dottie</t>
  </si>
  <si>
    <t xml:space="preserve"> DOTIFENW14112 1-4X1-1/2 FENDER WASHER
1-4X1-1/2 FENDER WASHER</t>
  </si>
  <si>
    <t>FENW14112</t>
  </si>
  <si>
    <t>DOTIFENW14112</t>
  </si>
  <si>
    <t>FENW14112 DOTTIE FENW14112 FENDER WASHER 1/4x1-1/2 100/PKG from DOTTIE - Mountainland Supply</t>
  </si>
  <si>
    <t xml:space="preserve"> DOTID60S THREE PIECE KO SEAL 2"
THREE PIECE KO SEAL 2"</t>
  </si>
  <si>
    <t>D60S</t>
  </si>
  <si>
    <t>DOTID60S</t>
  </si>
  <si>
    <t>AK10587000</t>
  </si>
  <si>
    <t>2'' 3 Piece Knockout Seal | LH Dottie</t>
  </si>
  <si>
    <t xml:space="preserve"> DC47-TR Rental of the Following Mobile Utility Equipment :
Unit # : 037-57589194 Mounted On : 2020 INTERNATIONAL MV607 1HTEUMMN4LH616574
Rental Period: 03/25/25 - 04/21/25</t>
  </si>
  <si>
    <t>Altec</t>
  </si>
  <si>
    <t>DC47</t>
  </si>
  <si>
    <t>2016-2021 Altec DC47 (Stock# 3766938228) - Altec Inc</t>
  </si>
  <si>
    <t xml:space="preserve"> DAL 16B5-S1-9 16/5 STRD PVC/PVC "RGBW" CMR OR AWM 20811 600V WHT 1000'SP</t>
  </si>
  <si>
    <t>DAL 16B5-S1-9</t>
  </si>
  <si>
    <t xml:space="preserve"> D365PL</t>
  </si>
  <si>
    <t>D365PL</t>
  </si>
  <si>
    <t>FL-D365PL</t>
  </si>
  <si>
    <t>Fire-Lite D365PL Intelligent Non-Relay Photoelectric Duct Smoke Detector</t>
  </si>
  <si>
    <t xml:space="preserve"> DELIVERY CHARGE DELIVERY CHARGE/FUEL SURCHARGE</t>
  </si>
  <si>
    <t xml:space="preserve"> D126 377091 BATTERY, 7 AH, 12V DC N/A1
N/A2</t>
  </si>
  <si>
    <t>D126</t>
  </si>
  <si>
    <t>Bosch | Battery, 12V 7Ah | D126</t>
  </si>
  <si>
    <t xml:space="preserve"> D126 377091 BATTERY, 7 AH, 12V DC</t>
  </si>
  <si>
    <t xml:space="preserve"> CWL-ELSTWC ELUXA LED STR WHT CEILING 24V 15/30/75/1 ELUXA LED STR WHT CEILING 24V 15/30/75/110/150/177CD FIRE</t>
  </si>
  <si>
    <t>Eaton Corporation</t>
  </si>
  <si>
    <t>ELSTWC</t>
  </si>
  <si>
    <t>CWL-ELSTWC</t>
  </si>
  <si>
    <t>Eaton ELSTWC Wheelock Eluxa LED Strobe, Ceiling, FIRE Lettering, Clear Lens, 24V, 15/30/75/110/150/177 cd, White</t>
  </si>
  <si>
    <t xml:space="preserve"> CWL-ELHSWC ELUXA LED HN STR WHT CEILING 24V 15/30/7
ELUXA LED HN STR WHT CEILING 24V 15/30/75/110/150/177CD FIRE</t>
  </si>
  <si>
    <t>ELHSWC</t>
  </si>
  <si>
    <t>CWL-ELHSWC</t>
  </si>
  <si>
    <t>https://www.alarmax.com/itemdetail/CWL-ELHSWC</t>
  </si>
  <si>
    <t xml:space="preserve"> D-100 DELIVERY CHARGE</t>
  </si>
  <si>
    <t>D-100</t>
  </si>
  <si>
    <t xml:space="preserve"> CUTTING REBAR CUTTING</t>
  </si>
  <si>
    <t>CUTTING</t>
  </si>
  <si>
    <t xml:space="preserve"> CT8BK50-C 2709299 8IN BLK 50 LB CBL TIE 100/BAG</t>
  </si>
  <si>
    <t>CT8BK50-C</t>
  </si>
  <si>
    <t>AK10005670</t>
  </si>
  <si>
    <t>CT8BK50-C 3M | Cables, Wires - Management | DigiKey</t>
  </si>
  <si>
    <t>CT8BK50C</t>
  </si>
  <si>
    <t>051128592939</t>
  </si>
  <si>
    <t xml:space="preserve"> CT4BK18-C 2709279 4IN BLK 18 LB CBL TIE 100/BAG</t>
  </si>
  <si>
    <t>CT4BK18-C</t>
  </si>
  <si>
    <t>AK10005654</t>
  </si>
  <si>
    <t>3M™ Cable Tie CT4BK18-C, secure wire bundles and harness components quickly, 1000/Case | 3M United States</t>
  </si>
  <si>
    <t>CT4BK18C</t>
  </si>
  <si>
    <t>051128592731</t>
  </si>
  <si>
    <t xml:space="preserve"> CS507380 </t>
  </si>
  <si>
    <t>HES </t>
  </si>
  <si>
    <t>5000C-12/24D-630</t>
  </si>
  <si>
    <t>CS507380</t>
  </si>
  <si>
    <t>HESSAMERICA</t>
  </si>
  <si>
    <t>5000C-12/24D-630 - HES - 10190403 - | Latin America</t>
  </si>
  <si>
    <t xml:space="preserve"> CS102874 </t>
  </si>
  <si>
    <t>9500-630</t>
  </si>
  <si>
    <t>CS102874</t>
  </si>
  <si>
    <t>9500-630 - HES - Door Electric Strike, Fire | Anixter</t>
  </si>
  <si>
    <t xml:space="preserve"> COOPRL56LS9FSD2W1EWH 5/6" TRIM 900/1200L 27-5K, 447-1355LM, 120V AK10988855 5/6" TRIM 900/1200L</t>
  </si>
  <si>
    <t>Halo</t>
  </si>
  <si>
    <t>RL56LS9FSD2W1EWH</t>
  </si>
  <si>
    <t>COOPRL56LS9FSD2W1EWH</t>
  </si>
  <si>
    <t>AK10988855</t>
  </si>
  <si>
    <t>RL56LS9FSD2W1EWH | Cooper Lighting Solutions</t>
  </si>
  <si>
    <t xml:space="preserve"> CONX114CARFLEX 1-1/4 NON-METAL LQUIDTITE 2077</t>
  </si>
  <si>
    <t>15009-100</t>
  </si>
  <si>
    <t>ABB 1-1/4 inch x 100 ft Coil Carflex Type LFNC-B Liquidtight Flexible Conduit, Gray</t>
  </si>
  <si>
    <t xml:space="preserve"> CONF2X12 2X12" CONDUIT NIPPLE
2X12" CONDUIT NIPPLE</t>
  </si>
  <si>
    <t>212RNP</t>
  </si>
  <si>
    <t>CONF2X12</t>
  </si>
  <si>
    <t>AK10431979</t>
  </si>
  <si>
    <t>212RNP :: 2" x 12" Galvanized Conduit Nipple :: PLATT ELECTRIC SUPPLY</t>
  </si>
  <si>
    <t xml:space="preserve"> CONF2COUPHW 2" COUPLING HEAVYWALL
2" COUPLING HEAVYWALL</t>
  </si>
  <si>
    <t>CONF2COUPHW</t>
  </si>
  <si>
    <t>AK10431963</t>
  </si>
  <si>
    <t xml:space="preserve"> COND212EMT 2-1/2" THIN WALL
2-1/2" THIN WALL</t>
  </si>
  <si>
    <t>212E</t>
  </si>
  <si>
    <t>COND212EMT</t>
  </si>
  <si>
    <t>AK10431828</t>
  </si>
  <si>
    <t>212E :: 2-1/2" EMT Conduit, Steel, 10' Length :: PLATT ELECTRIC SUPPLY</t>
  </si>
  <si>
    <t xml:space="preserve"> CHSWL 899219 L-SERIES CHIME STROBE WHITE WALL</t>
  </si>
  <si>
    <t>CHSWL</t>
  </si>
  <si>
    <t>System Sensor CHS</t>
  </si>
  <si>
    <t>INV505720</t>
  </si>
  <si>
    <t xml:space="preserve"> CHR_KPRL4ED_N New Surplus - Cutler Hammer; Twin Mounting Hardware Kit; 225A Max</t>
  </si>
  <si>
    <t>Cutler Hammer</t>
  </si>
  <si>
    <t>KPRL4ED</t>
  </si>
  <si>
    <t>KPRL4ED Cutler Hammer / Eaton / Westinghouse Circuit Breaker – Coastside Circuit Breakers INC.</t>
  </si>
  <si>
    <t xml:space="preserve"> CHR_HFD3175_N New Surplus - SERIES C F-FRAME MOLDED CASE CIRCUIT BREAKER HFD 3P 600VAC RATED L</t>
  </si>
  <si>
    <t>Eaton Cutler-Hammer</t>
  </si>
  <si>
    <t>HFD3175</t>
  </si>
  <si>
    <t>HFD3175 | Allen Bradley Series C F Frame</t>
  </si>
  <si>
    <t>1134520-IN</t>
  </si>
  <si>
    <t xml:space="preserve"> CEA-10001012401 FIG 100 A01 B01 C24 D01</t>
  </si>
  <si>
    <t>CEA-10001012401</t>
  </si>
  <si>
    <t xml:space="preserve"> CD1689SW0002 12/3 100FT POLAR EXTENSION CORD W/ LIGHTED END</t>
  </si>
  <si>
    <t>1639SW0061</t>
  </si>
  <si>
    <t>CD1689SW0002</t>
  </si>
  <si>
    <t>SOUTHWIRE, POLAR SOLAR 12/3 SJEOOW 100' YELLOW OUTDOOR COLD WEATHER EXTENSION CORD WITH POWER LIGHT INDICATOR | Southwire</t>
  </si>
  <si>
    <t xml:space="preserve"> CAT48HP 370139 3 INCH J-HOOK HIGH PERFORMANCE 25/PACK</t>
  </si>
  <si>
    <t>NVENT CADDY</t>
  </si>
  <si>
    <t>CAT48HP</t>
  </si>
  <si>
    <t>CAT48HP - NVENT CADDY - nVent CADDY Cat HP | Anixter</t>
  </si>
  <si>
    <t xml:space="preserve"> C3R664ESCNK -</t>
  </si>
  <si>
    <t>Hammond</t>
  </si>
  <si>
    <t>C3R664ESCNK</t>
  </si>
  <si>
    <t>C3R664ESCNK - Hammond Mfg.</t>
  </si>
  <si>
    <t>IN4801149</t>
  </si>
  <si>
    <t xml:space="preserve"> BWK341ACT CLEANER, GLASS, AEROSOL</t>
  </si>
  <si>
    <t>CT</t>
  </si>
  <si>
    <t>Boardwalk</t>
  </si>
  <si>
    <t>BWK341ACT</t>
  </si>
  <si>
    <t>Boardwalk® Glass / Surface Cleaner Aerosol Spray - McKesson</t>
  </si>
  <si>
    <t xml:space="preserve"> BUSSNDNA100 35MM DIN TRACK 1 METER
35MM DIN TRACK 1 METER</t>
  </si>
  <si>
    <t>NDNA100</t>
  </si>
  <si>
    <t>BUSSNDNA100</t>
  </si>
  <si>
    <t>AK10275324</t>
  </si>
  <si>
    <t>NDNA100 Bussmann / Eaton | Mouser</t>
  </si>
  <si>
    <t xml:space="preserve"> BRKR#FEB-11-11 MIDGET 1P INLINE FUSE HOL</t>
  </si>
  <si>
    <t>FEB-11-11</t>
  </si>
  <si>
    <t>BRKR#FEB-11-11</t>
  </si>
  <si>
    <t>FEB-11-11 Fuse Holders and Systems | Mersen</t>
  </si>
  <si>
    <t>FEB1111</t>
  </si>
  <si>
    <t>11359939-00</t>
  </si>
  <si>
    <t xml:space="preserve"> BRID286DC 2" EMT/FLEX COUPLING</t>
  </si>
  <si>
    <t>286-DC</t>
  </si>
  <si>
    <t>BRID286DC</t>
  </si>
  <si>
    <t>Bridgeport 286-DC 2"" Emt/Flex Coupling | Gordon Electric Supply, Inc.</t>
  </si>
  <si>
    <t xml:space="preserve"> BRDP412DC2 1-1-4 ST.GREENFIELD CONNECTOR
1-1-4 ST.GREENFIELD CONNECTOR</t>
  </si>
  <si>
    <t> 412-DC2</t>
  </si>
  <si>
    <t>BRDP412DC2</t>
  </si>
  <si>
    <t>AK10623447</t>
  </si>
  <si>
    <t>Bridgeport® 412-DC2 Squeeze Conduit Connector, 1-1/4 in Trade, For Use With Steel/XRW Flexible Metal Conduit, Die Cast Zinc, Ball Burnished/Mirror Smooth | State Electric</t>
  </si>
  <si>
    <t xml:space="preserve"> BRDP325 1-1/2 INSULATING BUSHING
1-1/2 INSULATING BUSHING</t>
  </si>
  <si>
    <t>BRDP325</t>
  </si>
  <si>
    <t>Plastic Bushing, 1-1/2", Plain Plastic Used with Locknut - NSI Industries</t>
  </si>
  <si>
    <t xml:space="preserve"> BON12589 9PC SAE FOLD UP HEX KEY SET 5/64 - 1/4</t>
  </si>
  <si>
    <t>TOTAL TOOL SUPPLY, INC.</t>
  </si>
  <si>
    <t>BON12589</t>
  </si>
  <si>
    <t>Bondhus 12589, Set 9 Hex Fold-up Tool 5/64 - 1/4 (1) - Bondhus Tools - handmade tools</t>
  </si>
  <si>
    <t xml:space="preserve"> BON12585 5PC SAE FOLD UP HEX KEY SET 3/16 - 3/8</t>
  </si>
  <si>
    <t>BON12585</t>
  </si>
  <si>
    <t>Bondhus 12585, Set 5 Hex Fold-up Tool 3/16 - 3/8 (1) - Bondhus Tools - handmade tools</t>
  </si>
  <si>
    <t xml:space="preserve"> BLINTN228ZN 3/8 TWIRL NUT
3/8 TWIRL NUT</t>
  </si>
  <si>
    <t>BLINTN228ZN</t>
  </si>
  <si>
    <t>B-Line TN228ZN 3/8-16 Channel Twirl Nut, Electro-Plated Zinc | Cooper Electric</t>
  </si>
  <si>
    <t xml:space="preserve"> BLINN228ZN 3/8" SPRING NUT ZINC
3/8" SPRING NUT ZINC</t>
  </si>
  <si>
    <t>BLINN228ZN</t>
  </si>
  <si>
    <t>B-Line N228ZN Spring Nut, 3/8""-16 Thread, 3/8"" Nut | Gordon Electric Supply, Inc.</t>
  </si>
  <si>
    <t xml:space="preserve"> BLINN224ZN 1/4" SPRING NUT ZINC
1/4" SPRING NUT ZINC</t>
  </si>
  <si>
    <t>BLINN224ZN</t>
  </si>
  <si>
    <t>B-Line N224ZN Spring Nut, 1/4""-20 Thread, 1/4"" Nut | Gordon Electric Supply, Inc.</t>
  </si>
  <si>
    <t xml:space="preserve"> BLINB54SH120GLV 13/16 SLOT STRUT 10' GV
13/16 SLOT STRUT 10' GV
1/4X10' THREADED ROD</t>
  </si>
  <si>
    <t>BLINB54SH120GLV</t>
  </si>
  <si>
    <t>B-Line B54SH-120GLV Channel, 13/16"" X 1-5/8"", 9/16"" X 1-1/8"" Slotted-Holes, 14 Ga, 120"" | Gordon Electric Supply, Inc.</t>
  </si>
  <si>
    <t xml:space="preserve"> BLINB202ZN 1/2" SQUARE WASHER ZN
SQ/WASH 9/16IN HOLE 1/2IN BOLT ZN PLTD</t>
  </si>
  <si>
    <t>BLINB202ZN</t>
  </si>
  <si>
    <t>AK10246165</t>
  </si>
  <si>
    <t>B-Line B202ZN Square Washer, 9/16"" Hole, 1/2"" Bolt, Zinc Plated | Gordon Electric Supply, Inc.</t>
  </si>
  <si>
    <t xml:space="preserve"> BLINB2006PAZN 2" EMT STRUT CLAMP P-ASS</t>
  </si>
  <si>
    <t>BLINB2006PAZN</t>
  </si>
  <si>
    <t>B-Line B2006PA-ZN 2" EMT Pipe &amp; Conduit Strut Clamp, Pre-Assembled, Electro-Plated Zinc | Cooper Electric</t>
  </si>
  <si>
    <t xml:space="preserve"> BLINB104ZN 4HOLE CORNER ANGLE ZINC
4HOLE CORNER ANGLE ZINC</t>
  </si>
  <si>
    <t>B104ZN </t>
  </si>
  <si>
    <t>BLINB104ZN</t>
  </si>
  <si>
    <t>B-Line B104ZN Zinc Plated 4-Hole Corner Angle | Cooper Electric</t>
  </si>
  <si>
    <t xml:space="preserve"> BLINATR14X120ZN 1/4X10' THREADED ROD</t>
  </si>
  <si>
    <t>ATR 1/4X120 ZN</t>
  </si>
  <si>
    <t>BLINATR14X120ZN</t>
  </si>
  <si>
    <t>AK10244899</t>
  </si>
  <si>
    <t>B-Line (Eaton) ATR 1/4X120 ZN B Line All Threaded Rod, Zinc Plated Steel 1/4-20 X 10 Ft. | Graybar Store</t>
  </si>
  <si>
    <t>TR0MGG02</t>
  </si>
  <si>
    <t xml:space="preserve"> BK-SPSRLED LED SPKR/STRB WALL RED FIRE SPSRLED</t>
  </si>
  <si>
    <t>SPSRLED</t>
  </si>
  <si>
    <t>BK-SPSRLED</t>
  </si>
  <si>
    <t>System Sensor SPSRLED L-Series Indoor Speaker Wall-Mounted LED Strobe, "FIRE", Red</t>
  </si>
  <si>
    <t xml:space="preserve"> BK-SPSCWLED LED SPKR/STRB CLG WHITE FIRE
SPSCWLED</t>
  </si>
  <si>
    <t>SPSCWLED</t>
  </si>
  <si>
    <t>BK-SPSCWLED</t>
  </si>
  <si>
    <t>System Sensor SPSCWLED L-Series Indoor Speaker Ceiling-Mounted LED Strobe, "FIRE", White</t>
  </si>
  <si>
    <t xml:space="preserve"> BCRS025EG BEAM CLAMP ELECTRICAL 1/4" EG</t>
  </si>
  <si>
    <t>City Electric Supply</t>
  </si>
  <si>
    <t>BCRS025EG</t>
  </si>
  <si>
    <t>Centaur BCRS025EG 1/4" BEAM CLAMP ELECTRICAL EG</t>
  </si>
  <si>
    <t xml:space="preserve"> BC260025EG 249487 CLAMP FOR BEAM FLANGE 3/4" FITS 1/4"-20 OR #10-24 THREADED COMPONENTS</t>
  </si>
  <si>
    <t>BC260025EG</t>
  </si>
  <si>
    <t>AK10629425</t>
  </si>
  <si>
    <t xml:space="preserve"> B328 311454 SWIVEL MOUNTING BRACKET</t>
  </si>
  <si>
    <t>B328</t>
  </si>
  <si>
    <t>B328 - BOSCH SECURITY SYSTEMS - Mounting | Anixter</t>
  </si>
  <si>
    <t>14Q7-1FQN-KV6R</t>
  </si>
  <si>
    <t xml:space="preserve"> B0CLLM3ZF8 1/4-20 x 1-1/4" Flanged Hex Head Bolts Flange Hexagon Screws, Stainless Steel 304, Fully Threaded, 25 PCS</t>
  </si>
  <si>
    <t>OUSCHR</t>
  </si>
  <si>
    <t>‎1/4-20 x 1-1/2"</t>
  </si>
  <si>
    <t>B0CLLM3ZF8</t>
  </si>
  <si>
    <t>https://www.amazon.sg/Flanged-Flange-Hexagon-Stainless-Threaded/dp/B0CLLM79VV?th=1</t>
  </si>
  <si>
    <t>?1/4-20 x 1-1/2"</t>
  </si>
  <si>
    <t>1DPX-64NC-P4Y6</t>
  </si>
  <si>
    <t xml:space="preserve"> B0C2MLWB2V CRST 12 Outlet Metal Long Power Strip, Heavy Duty Surge Protector Mountable Power Strip, 2100J, Wide Spaced, 6Ft Cord (15A/1875W)</t>
  </si>
  <si>
    <t>CRST</t>
  </si>
  <si>
    <t>B0C2MLWB2V</t>
  </si>
  <si>
    <t>CRST 12-Outlet Heavy Duty Power Strip,Metal and PDU India | Ubuy</t>
  </si>
  <si>
    <t xml:space="preserve"> B07BB7HGYL 25 1/4-20" X 1-1/2" Serrated Flange Head Bolts Grade 5 Zinc Plated</t>
  </si>
  <si>
    <t>AMAZON CAPITAL SERVICES</t>
  </si>
  <si>
    <t>B07BB7HGYL</t>
  </si>
  <si>
    <t>Everbilt 1/4-20 in. x 1-1/2 in. Zinc-Plated Hex-Head Serrated Flange Bolt 804018 - The Home Depot</t>
  </si>
  <si>
    <t>1KMT-X6WX-TT66</t>
  </si>
  <si>
    <t xml:space="preserve"> B071WCB1T6 TOSHIBA EM131A5C-BS Countertop Microwave Ovens 1.2 Cu Ft, 12.4" Removable Turntable Smart Humidity Sensor 12 Auto Menus Mute Function ECO Mode Easy Clean Interior Black Color 1000W</t>
  </si>
  <si>
    <t>TOSHIBA</t>
  </si>
  <si>
    <t>EM131A5C-BS</t>
  </si>
  <si>
    <t>B071WCB1T6</t>
  </si>
  <si>
    <t>https://camelcamelcamel.com/product/B071WCB1T6</t>
  </si>
  <si>
    <t>14Q7-1FQN-L7KL</t>
  </si>
  <si>
    <t xml:space="preserve"> B071KG9X11 Penta Socket with a 3/8" Drive 13/16" - 5-Point Impact Grade Utility Socket - Lineworker Tools Made by Rauckman Utility Products in the United States of America</t>
  </si>
  <si>
    <t>Rauckman Utility Products, LLC</t>
  </si>
  <si>
    <t>43237-2</t>
  </si>
  <si>
    <t>B071KG9X11</t>
  </si>
  <si>
    <t>Penta Socket With A 3 8 Drive 13 16 5 | Desertcart INDIA</t>
  </si>
  <si>
    <t>RAUCKMAN UTILITY PRODUCTS</t>
  </si>
  <si>
    <t xml:space="preserve"> B0052MGGFO QE240 40-Amp Double Pole 240-Volt Ground Fault Equipment Protection Circuit Breaker</t>
  </si>
  <si>
    <t>QE240</t>
  </si>
  <si>
    <t>B0052MGGFO</t>
  </si>
  <si>
    <t>QE240 - Siemens - 40 Amp GFEP Circuit Breaker – SimplyBreakers.com</t>
  </si>
  <si>
    <t xml:space="preserve"> AV-Z397 WHITE GLOSS SPRAY PAINT</t>
  </si>
  <si>
    <t>Aervoe Industries</t>
  </si>
  <si>
    <t>Z397</t>
  </si>
  <si>
    <t>Aervoe® Zynolyte® Z397 Speed E-Namel Spray Paint</t>
  </si>
  <si>
    <t xml:space="preserve"> AUC91295-002 LENS CLEANING WIPES, 100 COUNT STREAK FREE, ANTI-FOG</t>
  </si>
  <si>
    <t>AUC91295-002</t>
  </si>
  <si>
    <t>Lens Cleaning Wipes 100 Count - First Aid Only – firstaidonly</t>
  </si>
  <si>
    <t xml:space="preserve"> AT1609-GY ALLEN TEL PRODUCTS INCORPORATED</t>
  </si>
  <si>
    <t>Allen Tel Products</t>
  </si>
  <si>
    <t>AT1609-GY</t>
  </si>
  <si>
    <t>Allen Tel Products - AT1609-GN - Cat 6, 350 MHz, Copper Patch Cord 9 ft., Green</t>
  </si>
  <si>
    <t xml:space="preserve"> ARLIRW3 1X3/4 REDUCING WASHER
1X3/4 REDUCING WASHER</t>
  </si>
  <si>
    <t>RW3</t>
  </si>
  <si>
    <t>ARLIRW3</t>
  </si>
  <si>
    <t>AK10084013</t>
  </si>
  <si>
    <t>Arlington RW3 :: Reducing Washer, 1" x 3/4", Steel :: PLATT ELECTRIC SUPPLY</t>
  </si>
  <si>
    <t xml:space="preserve"> ARLINMLT125 1-1/4 ST CARFLEX CONNECTOR
1-1/4 ST CARFLEX CONNECTOR</t>
  </si>
  <si>
    <t>NMLT125</t>
  </si>
  <si>
    <t>ARLINMLT125</t>
  </si>
  <si>
    <t>Arlington NMLT125 1-1/4" Str Liquidtight PVC Connector | Gordon Electric Supply, Inc.</t>
  </si>
  <si>
    <t xml:space="preserve"> AL-12/2-MC-BLK/WHT 250' WIAL12/2MC SW# 68580001
SOUTHWIRE or equal O.D. . 475" 2104S42-00
AFC# A004-42-00</t>
  </si>
  <si>
    <t>AL-12/2-MC-BLK/WHT</t>
  </si>
  <si>
    <t>12/2 MC Cable (250ft) - Aluminum Armor Cable, Copper, 2 Conductor</t>
  </si>
  <si>
    <t xml:space="preserve"> AK-P1000T10HDG 1-5/8 X 1-5/8 X 10' SLOTTED HDG STRUT, 12 GA</t>
  </si>
  <si>
    <t>AK-P1000T10HDG</t>
  </si>
  <si>
    <t xml:space="preserve"> AK10587542 COO_GP1050 L H DOTTIE CO  GRD PIGTAIL</t>
  </si>
  <si>
    <t>L H DOTTIE</t>
  </si>
  <si>
    <t>AK10587542</t>
  </si>
  <si>
    <t>10-1/2'' Solid 12AWG Ground Pigtail w/ Hex Head Combo Ground Screw | LH Dottie</t>
  </si>
  <si>
    <t>GP1050</t>
  </si>
  <si>
    <t xml:space="preserve"> AK10002624 MMMC33-112x44 #33 1-1/2X44YD
#33 1-1/2X44YD</t>
  </si>
  <si>
    <t>33-1-1/2x44FT</t>
  </si>
  <si>
    <t>MMMC33-112x44</t>
  </si>
  <si>
    <t>AK10002624</t>
  </si>
  <si>
    <t>33-1-1/2x44FT 3M Electronic Specialty | Mouser India</t>
  </si>
  <si>
    <t>I-143962</t>
  </si>
  <si>
    <t xml:space="preserve"> ADV-RDR-AIO-1Y Genetec™ Advantage for 1 Synergis™ Reader - 1 year 2025/04/28 - 2026/02/28 Genetec reference ID: GSC-181228-085044</t>
  </si>
  <si>
    <t>ADV-RDR-AIO-1Y</t>
  </si>
  <si>
    <t>241543836-005</t>
  </si>
  <si>
    <t xml:space="preserve"> 944/9943 ROAD PLATE 8' X 12'</t>
  </si>
  <si>
    <t>944/9943</t>
  </si>
  <si>
    <t xml:space="preserve"> 903/5411 SKID STEER FORK ATTACHMENT HEAVY DUTY</t>
  </si>
  <si>
    <t>903/5411</t>
  </si>
  <si>
    <t>S1342036.001</t>
  </si>
  <si>
    <t xml:space="preserve"> 8M89301 WASHER, BELLEVILLE, SS, 1/2" BOLT 1-3/16"OD 2800-LB FLAT LOAD 301 STAINLESS STEEL *DS*</t>
  </si>
  <si>
    <t>Solon</t>
  </si>
  <si>
    <t>8M89301</t>
  </si>
  <si>
    <t>SOLON® 8M89301 Belleville Spring Washer, Imperial, 1/2 in, 0.515 in ID, 1.188 in OD, 0.096 in Thick, Stainless Steel | Industrial Service Solutions</t>
  </si>
  <si>
    <t xml:space="preserve"> 8845-200-HP00-0 AMZ-00004-GSO IOT SENSOR WALLMOUNT ENTERPRISE READER HF-ONLY, AMAZON GSO</t>
  </si>
  <si>
    <t>Safe Trust</t>
  </si>
  <si>
    <t>8845-200</t>
  </si>
  <si>
    <t>AMZ-00004-GSO</t>
  </si>
  <si>
    <t>Safetrust 8845-200 Manuals | ManualsLib</t>
  </si>
  <si>
    <t>8845-200-HP00-0</t>
  </si>
  <si>
    <t xml:space="preserve"> 8845-200-HP00-0 AMZ-00004-GSO </t>
  </si>
  <si>
    <t xml:space="preserve"> 7611661838V 17 OZ FLUORESCENT PINK M1600 INVERTED MARKING PAINT RUST-OLEUM</t>
  </si>
  <si>
    <t>1661838V</t>
  </si>
  <si>
    <t>7611661838V</t>
  </si>
  <si>
    <t>Rust-Oleum Precision Line Marking Paint, Inverted, Fluorescent Pink, 20 oz 1661838V | Zoro</t>
  </si>
  <si>
    <t xml:space="preserve"> 7000006381 174609 MPS2;FIRE BARRIER MOLDABLE PUTTY STIX, MP+, 1.4 IN X 11 IN (3.6 CM X 27.9 CM)</t>
  </si>
  <si>
    <t>7000006381 - 3M - MPS2 - Fire Barrier | Anixter</t>
  </si>
  <si>
    <t xml:space="preserve"> 6644-1 436455 RESISTOR PACK 2-1K 1/8 WATT 1%</t>
  </si>
  <si>
    <t>6644-1</t>
  </si>
  <si>
    <t>GRI GEORGE</t>
  </si>
  <si>
    <t>GRI 6644-1 Magnetic Contact Resistor Pack with 1% Tolerance, 2-1K, 1/8 Watt, Blue Leads, Black Leads (Min Order Qty of 10)</t>
  </si>
  <si>
    <t xml:space="preserve"> 6644 356844 RESISTOR 2 X 1K 1/8 WATT WITH 4 LEAD (2 BLUE, 2 BLACK)</t>
  </si>
  <si>
    <t>GRI 6644 Magnetic Contact Resistor with 2-Black/2-Blue Lead, 2-1K, 1/8W</t>
  </si>
  <si>
    <t xml:space="preserve"> 6501006000 12-24X1-1/4 HWH TEKS 5 CLIMASEAL ITW</t>
  </si>
  <si>
    <t>ITW Buildex</t>
  </si>
  <si>
    <t>ITW Buildex 12-24 x 1-1/4” Steel to Steel Self-Drilling Screws HWH TEKS 5 CL 1006000 (1000/EACH) - Benefast</t>
  </si>
  <si>
    <t>ITW CCNA</t>
  </si>
  <si>
    <t xml:space="preserve"> 6304FE 8771000 B6304FE-1000 18-6C STR BC FRPVC FOIL SHD FRPVC JKT NAT CMP 75C 1000' REEL</t>
  </si>
  <si>
    <t>MF</t>
  </si>
  <si>
    <t>6304FE 8771000</t>
  </si>
  <si>
    <t>B6304FE-1000</t>
  </si>
  <si>
    <t>6304FE 8771000 - BELDEN - Multi-Conductor - | Anixter</t>
  </si>
  <si>
    <t xml:space="preserve"> 6200UE 877U1000 B6200UE-U1000 16-2C STR BC LSPVC LSPVC JKT NAT CMP 75C 1000' BOXES</t>
  </si>
  <si>
    <t>6200UE 877U1000</t>
  </si>
  <si>
    <t>B6200UE-U1000</t>
  </si>
  <si>
    <t>6200UE 877U1000 - BELDEN BAV - | Anixter</t>
  </si>
  <si>
    <t xml:space="preserve"> 616845 QUIKHEAL STRIP REFILL</t>
  </si>
  <si>
    <t xml:space="preserve"> 6002665 PREFAB J-13-V1</t>
  </si>
  <si>
    <t>6002665 | ABB</t>
  </si>
  <si>
    <t xml:space="preserve"> 6002664 PREFAB J-12-V1</t>
  </si>
  <si>
    <t>ISCAR</t>
  </si>
  <si>
    <t>ISCAR GFR-4.8-8D IC354 6002664 Parting / Grooving Insert | Travers Tool</t>
  </si>
  <si>
    <t xml:space="preserve"> 6002662 PREFAB J-10-V1</t>
  </si>
  <si>
    <t>Dorman</t>
  </si>
  <si>
    <t>Fuel Tank Strap Hardware Kit NOE 6002662 | Buy Online - NAPA Auto Parts</t>
  </si>
  <si>
    <t xml:space="preserve"> 6002661 PREFAB J-09-V1</t>
  </si>
  <si>
    <t>Iscar GTN-4.8 IC-354 Carbide Cutoff Insert TiCN Finish, 0° Neutral Lead Angle, 4.8mm Cutting Width, 0.28mm Corner Radius, Series Self-Grip 6002661 - 08690596 - Penn Tool Co., Inc</t>
  </si>
  <si>
    <t xml:space="preserve"> 6002660 PREFAB J-08-V1</t>
  </si>
  <si>
    <t>https://usa.databasesets.com/unspsc/class/30102400</t>
  </si>
  <si>
    <t xml:space="preserve"> 6002339 PREFAB J-07-V1</t>
  </si>
  <si>
    <t xml:space="preserve"> 6002338 PREFAB J-06-V1</t>
  </si>
  <si>
    <t xml:space="preserve"> 6002337 PREFAB J-05-V1</t>
  </si>
  <si>
    <t xml:space="preserve"> 6002336 PREFAB J-04-V1</t>
  </si>
  <si>
    <t xml:space="preserve"> 6002334 PREFAB J-02-V1</t>
  </si>
  <si>
    <t xml:space="preserve"> 6002079 PREFAB WB-2-01</t>
  </si>
  <si>
    <t xml:space="preserve"> 6002078 PREFAB WB-1-01</t>
  </si>
  <si>
    <t xml:space="preserve"> 6002077 PREFAB USS-D-01</t>
  </si>
  <si>
    <t xml:space="preserve"> 6002076 PREFAB USS-05</t>
  </si>
  <si>
    <t xml:space="preserve"> 6002075 PREFAB USS-04</t>
  </si>
  <si>
    <t xml:space="preserve"> 6002074 PREFAB USS-03</t>
  </si>
  <si>
    <t xml:space="preserve"> 6002050 PREFAB 9X4-04</t>
  </si>
  <si>
    <t xml:space="preserve"> 6002049 PREFAB 9X4-03</t>
  </si>
  <si>
    <t xml:space="preserve"> 6002048 PREFAB 9X4-02</t>
  </si>
  <si>
    <t xml:space="preserve"> 6002047 PREFAB 9X4-02B</t>
  </si>
  <si>
    <t xml:space="preserve"> 6002046 PREFAB 9X4-02A</t>
  </si>
  <si>
    <t xml:space="preserve"> 6002045 PREFAB 9X4-01</t>
  </si>
  <si>
    <t xml:space="preserve"> 6002044 PREFAB 9X4-01A</t>
  </si>
  <si>
    <t xml:space="preserve"> 6002042 PREFAB 8X4-02</t>
  </si>
  <si>
    <t xml:space="preserve"> 6002041 PREFAB 8X4-02A</t>
  </si>
  <si>
    <t xml:space="preserve"> 6002040 PREFAB 8X4-01</t>
  </si>
  <si>
    <t xml:space="preserve"> 6000978 PREFAB 8X4-03</t>
  </si>
  <si>
    <t xml:space="preserve"> 6000977 PREFAB 4X4-01</t>
  </si>
  <si>
    <t xml:space="preserve"> 6000976 PREFAB 4X4-01A</t>
  </si>
  <si>
    <t xml:space="preserve"> 55555 HARD SURFACE DISINFEC SVC</t>
  </si>
  <si>
    <t>INV-2678209</t>
  </si>
  <si>
    <t xml:space="preserve"> 5175655 ANSI 61 GREY SPRAY PAINT</t>
  </si>
  <si>
    <t>S-21952GR</t>
  </si>
  <si>
    <t>Rust-Oleum® Industrial Spray Paint - ANSI 61 Light Gray S-21952GR - Uline</t>
  </si>
  <si>
    <t xml:space="preserve"> 513 ELEVATOR CONDUIT CART 12-15 DAY LEAD *** SUBJECT TO CHANGE ***</t>
  </si>
  <si>
    <t>Current Tools</t>
  </si>
  <si>
    <t>513 Elevator Conduit Cart - Current Tools</t>
  </si>
  <si>
    <t xml:space="preserve"> 50DPECY 1/2 PLSTC VINYL PROT END CAP F/1/2 THREADED PARTS BLACK 9753K44 FITS 1/2-9/16 100/PK</t>
  </si>
  <si>
    <t>50DPECY</t>
  </si>
  <si>
    <t>1/2 Plastic Vinyl Protection End Weight Capacity For 1/2 Dia Threaded Parts Black 9753K44 Fits 1/2-9/16 100/Pack | NEFCO</t>
  </si>
  <si>
    <t>S5395441.001</t>
  </si>
  <si>
    <t xml:space="preserve"> 50DFLWS/P50/SPEC 1/2 FLAT WSHR 18-8SS 1-1/4"OD PKG 50/BX SPEC</t>
  </si>
  <si>
    <t>50DFLWS/P50/SPEC</t>
  </si>
  <si>
    <t>1/2 Flat Washer 18-8 Stainless Steel 1-1/4" OD Bulk | NEFCO</t>
  </si>
  <si>
    <t xml:space="preserve"> 50CROCZ/B 1/2-13 X 1-1/4 HEX ROD CPLNG ZN PLTD (5/8"WAF) BULK</t>
  </si>
  <si>
    <t>50CROCZ/B</t>
  </si>
  <si>
    <t>1/2-13 x 1-1/4 Hex Rod Coupling Zinc Plated (5/8 Waf) Bulk | NEFCO</t>
  </si>
  <si>
    <t xml:space="preserve"> 50C350HCS5Z/P25 1/2-13 X 3-1/2 HEX CAP SCREW GR-5 ZN PLTD PKG 25/BX
** 200 Tomorrow, rest from vendor **</t>
  </si>
  <si>
    <t>50C350HCS5Z</t>
  </si>
  <si>
    <t>1/2"-13 x 3-1/2" Grade 5 Hex Head Cap Screw Zinc Plated</t>
  </si>
  <si>
    <t xml:space="preserve"> 5029-034 485556 T8003 PS57 POWER SUPPLY FOR THE AXIS T8640 COAX OVER ETHERNET ADAPTER</t>
  </si>
  <si>
    <t>AXIS COMMUNICATIONS </t>
  </si>
  <si>
    <t>5029-034</t>
  </si>
  <si>
    <t>5029-034 - AXIS COMMUNICATIONS - T8003 PS57 | Anixter</t>
  </si>
  <si>
    <t>Axis Communications</t>
  </si>
  <si>
    <t xml:space="preserve"> 500-693168 MT-SUR-BOX HTS: 8531909001 ECCN: EAR99 Country Of Origin: TW Customer P/N: MT-SUR-BOX</t>
  </si>
  <si>
    <t> Siemens</t>
  </si>
  <si>
    <t>500-693168</t>
  </si>
  <si>
    <t>Siemens 500-693168 - Model MT-SUR-BOX</t>
  </si>
  <si>
    <t xml:space="preserve"> 4A-30-90HB36 COOPER B-LINE SYSTEMS</t>
  </si>
  <si>
    <t>B-LINE 4A-30-90HB36 30IN BEND | Cooper Electric</t>
  </si>
  <si>
    <t>4A3090HB36</t>
  </si>
  <si>
    <t xml:space="preserve"> 48-89-9205 19RK76 STEP CONE DRILL, 1/4IN TO 1.375IN,HSS</t>
  </si>
  <si>
    <t>48-89-9205</t>
  </si>
  <si>
    <t>19RK76</t>
  </si>
  <si>
    <t>MILWAUKEE, 10 Hole Sizes, 1/4 in to 1 3/8 in, Step Drill Bit - 19RK76|48-89-9205 - Grainger</t>
  </si>
  <si>
    <t>AK10610357</t>
  </si>
  <si>
    <t>045242307678</t>
  </si>
  <si>
    <t xml:space="preserve"> 4830 1016957 </t>
  </si>
  <si>
    <t xml:space="preserve"> 48-11-1837 1001066 M18 Redlithium High Output CP3.0 Battery 2-Pack</t>
  </si>
  <si>
    <t>48-11-1837</t>
  </si>
  <si>
    <t>M18™ REDLITHIUM™ HIGH OUTPUT™ CP3.0 Battery 2-Pack | Milwaukee Tool</t>
  </si>
  <si>
    <t xml:space="preserve"> 44423 PLATFORM CONTROL BOX</t>
  </si>
  <si>
    <t>MEC Platform Control Box Mount Bracket 44423 | MEC Parts Catalog — EquipmentShare Parts Store</t>
  </si>
  <si>
    <t xml:space="preserve"> 43542060 #4 GR60 1/2"X20' REBAR SOLD/PC NEED 400 5-FT PIECES</t>
  </si>
  <si>
    <t>White Cap</t>
  </si>
  <si>
    <t>White Cap | Grade 60 #4 1/2"X20' REBAR </t>
  </si>
  <si>
    <t xml:space="preserve"> 41137 PLATFORM CONTROL BOX</t>
  </si>
  <si>
    <t>MEC Mec H-Hd Platform Control Box 41137 43733 | MEC Parts Catalog — EquipmentShare Parts Store</t>
  </si>
  <si>
    <t>11366257-00</t>
  </si>
  <si>
    <t xml:space="preserve"> 40REC4012 4" PVC REPAIR COUPLING RESTOCK AMT</t>
  </si>
  <si>
    <t>Graybar</t>
  </si>
  <si>
    <t>SCH40-REPAIR-COUP-4</t>
  </si>
  <si>
    <t>40REC4012</t>
  </si>
  <si>
    <t>Graybar Vendor SCH40-REPAIR-COUP-4 Repair Coupling, Non-Metallic, For Schedule 40 PVC Conduit, 4 In. | Graybar Store</t>
  </si>
  <si>
    <t xml:space="preserve"> 40REC2012 2" PVC REPAIR COUPLING
RESTOCK AMT</t>
  </si>
  <si>
    <t>SCH40-REPAIR-COUP-2</t>
  </si>
  <si>
    <t>40REC2012</t>
  </si>
  <si>
    <t>Graybar Vendor SCH40-REPAIR-COUP-2 Repair Coupling, Non-Metallic, For Schedule 40 PVC Conduit, 2 In. | Graybar Store</t>
  </si>
  <si>
    <t xml:space="preserve"> 3951614 HDI-P TZ 1/2" (300) W/ 2IN1 SET TOOL FLUSH ANCHOR HDI-P TZ 1/2" SET TOOL &amp; DRILL BIT COMBO HDI-P 1/2"</t>
  </si>
  <si>
    <t>Hilti</t>
  </si>
  <si>
    <t>HDI-P TZ 1/2" Grip Hand Set Tool - Accessories for fasteners - Hilti USA</t>
  </si>
  <si>
    <t>HILTI</t>
  </si>
  <si>
    <t xml:space="preserve"> 38KV Fuses New, Eaton / Bussmann, Current Limiting Fuse, Cat. No. 38CLPT.5E, 38KV, .5E Amps,</t>
  </si>
  <si>
    <t>BBU38-65K</t>
  </si>
  <si>
    <t>Bussmann by Eaton - BBU38-65K - FUSE, PWR, 65K, 38KV, BBU-20 - RS</t>
  </si>
  <si>
    <t xml:space="preserve"> 3869206 SPIRAL STEPPER BIT (3/4"-1-3/8")</t>
  </si>
  <si>
    <t xml:space="preserve"> 37DLOWZ/P100 3/8 SPLIT LOCKWSHR ZN PLTD PKG 100/BX</t>
  </si>
  <si>
    <t>37DLOWZ/P100</t>
  </si>
  <si>
    <t>3/8 Split Lock Washer Zinc Plated Package 100/Bx | NEFCO</t>
  </si>
  <si>
    <t xml:space="preserve"> 37DFLWZ/P100 3/8 USS FLAT WSHR ZN PLTD PKG 100/BX (7/16"ID 1"OD .083TK)</t>
  </si>
  <si>
    <t>37DFLWZ/P100</t>
  </si>
  <si>
    <t>3/8 USS Flat Washer Zinc Plated Package 100/Bx | NEFCO</t>
  </si>
  <si>
    <t>S5385133.001</t>
  </si>
  <si>
    <t xml:space="preserve"> 37CSPNZ 3/8-16 REG SPRING NUT STRUT ZN PLTD {100/BX}</t>
  </si>
  <si>
    <t>37CSPNZ</t>
  </si>
  <si>
    <t>3/8-16 Regular Spring Nut Strut Zinc Plated (100/Bx) | NEFCO</t>
  </si>
  <si>
    <t xml:space="preserve"> 37C125HCS5Z/FT/P100 3/8-16 X 1-1/4 HEX CAP SCREW GR-5 ZN PLTD PKG FULL THRD 100/BX</t>
  </si>
  <si>
    <t>Boltsandnuts</t>
  </si>
  <si>
    <t>37C125HCS5Z</t>
  </si>
  <si>
    <t>Boltsandnuts.Com Grade 5, 3/8"-16 Hex Head Cap Screw, Zinc Plated 1-1/4 in L, 100 PK 37C125HCS5Z-100 | Zoro</t>
  </si>
  <si>
    <t xml:space="preserve"> 37-2X36YD-1.5 TAPE #37 VINYL, BLACK 2" X 108' .0085"T, 3M (12/CTN)</t>
  </si>
  <si>
    <t>37-2INX36YD</t>
  </si>
  <si>
    <t>3M 37-2INX36YD 37 Series Vinyl Tape, Black, 36 Yd. X 2 In. | Graybar Store</t>
  </si>
  <si>
    <t xml:space="preserve"> 3597044 HDI-P TZ 3/8" (300) W/ AUTO SET TOOL FLUSH ANCHOR HDI-P TZ 3/8" AUTO SETTING TOOL HDI-P TZ 3/8"</t>
  </si>
  <si>
    <t xml:space="preserve"> 339M14 1/4X4'X8' MASONITE SHEET</t>
  </si>
  <si>
    <t>339M14</t>
  </si>
  <si>
    <t>White Cap | 1/4" Masonite Board Standard</t>
  </si>
  <si>
    <t xml:space="preserve"> 339CDX3448 3/4"X4'X8' CDX PLYWOOD 23/32"</t>
  </si>
  <si>
    <t>339CDX3448</t>
  </si>
  <si>
    <t>3/4 in. x 4 ft. x 8 ft. CDX Pine Plywood 1060 - The Home Depot</t>
  </si>
  <si>
    <t xml:space="preserve"> 339CDX11848 1-1/8"X4'X8' CDX PLYWOOD</t>
  </si>
  <si>
    <t>339CDX11848</t>
  </si>
  <si>
    <t>White Cap | 1-1/8"X4'X8' CDX PLYWOOD</t>
  </si>
  <si>
    <t xml:space="preserve"> 3-15D-EMT-ELL GENERIC VENDOR-TUBPA 3-15 DEG STD RAD EMT ELBOW</t>
  </si>
  <si>
    <t>3-15D-EMT-ELL</t>
  </si>
  <si>
    <t>AK10432082</t>
  </si>
  <si>
    <t>https://www.graybar.com/electroplated-steel-15-degree-emt-conduit-elbow-3-in-/p/99550327?msockid=2c3195bd984166401fbc8032992367b6</t>
  </si>
  <si>
    <t xml:space="preserve"> 309PX1300 D ALKALINE BATTERY PROCELL INTENSE 12/PK DURACELL</t>
  </si>
  <si>
    <t>Duracell</t>
  </si>
  <si>
    <t>PROCELL-INTENSE-D-PX1300</t>
  </si>
  <si>
    <t>309PX1300</t>
  </si>
  <si>
    <t>Duracell Procell Intense PX1300 D-cell 1.5V Alkaline Button Top Battery - Contractor Pack Priced Per Cell</t>
  </si>
  <si>
    <t xml:space="preserve"> 30530-719 271868 UNIVERSAL HORIZ CABLE MGR DBL-SIDED, 2UX19"WX11.73"D BLACK</t>
  </si>
  <si>
    <t>30530-719</t>
  </si>
  <si>
    <t>30530-719 - CHATSWORTH PRODUCTS (CPI) - | Anixter</t>
  </si>
  <si>
    <t>S007848230.001</t>
  </si>
  <si>
    <t xml:space="preserve"> 3/4 x 10' Galvanized Rigid
Conduit CO</t>
  </si>
  <si>
    <t>ALLIED TUBE AND CONDUIT </t>
  </si>
  <si>
    <t>3/4 x 10 Galvanized Rigid Conduit</t>
  </si>
  <si>
    <t>Allied 278887 Rigid Conduit 3/4"" Galvanized x 10' | Gordon Electric Supply, Inc.</t>
  </si>
  <si>
    <t>S007852017.001</t>
  </si>
  <si>
    <t xml:space="preserve"> 3/4 x 10' EMT Conduit CO</t>
  </si>
  <si>
    <t>S007851951.001</t>
  </si>
  <si>
    <t xml:space="preserve"> 3" x 10' EMT Conduit CO
1-2 DAYS OUT +- *Procured Item*</t>
  </si>
  <si>
    <t>300E </t>
  </si>
  <si>
    <t>AK10432198</t>
  </si>
  <si>
    <t xml:space="preserve"> 297DMAPLAAD4900 |SDS-PLUS SNAP-LOCK AMPED REBAR DEMON ADAPTER DIABLO</t>
  </si>
  <si>
    <t>297DMAPLAAD4900</t>
  </si>
  <si>
    <t xml:space="preserve"> 297DMAPLA4470 9/16 X 4 X 10 SDS-PLUS 4-CUTTER FULL CARBIDE HEAD DUST EXTRACTION AMPED REBAR DEMON HAMMER DRILL BIT DIABLO</t>
  </si>
  <si>
    <t>DMAPLA4470</t>
  </si>
  <si>
    <t>297DMAPLA4470</t>
  </si>
  <si>
    <t>DIABLO AMPED Rebar Demon 9/16 in. x 4 in. x 10 in. SDS-Plus 4-Cutter Full Carbide Head Dust Extraction Hammer Drill Bit DMAPLA4470 - The Home Depot</t>
  </si>
  <si>
    <t xml:space="preserve"> 26192 4CW41 REPLACEMENT PIPE DIE, NPT,2 1/2 TO 4 IN</t>
  </si>
  <si>
    <t>4CW41</t>
  </si>
  <si>
    <t>RIDGID 26192 2 1/2 in. to 4 in. NPT Pipe Dies for Model 1224, HS</t>
  </si>
  <si>
    <t xml:space="preserve"> 260623 729710 BLANK ALUMINUM PLATE 5X10</t>
  </si>
  <si>
    <t>Viking Electronics, Inc</t>
  </si>
  <si>
    <t>Viking 260623 Blank Faceplate for VE-5x10 and VE-5x10-PNL Series, Aluminum</t>
  </si>
  <si>
    <t xml:space="preserve"> 25DLOWZ/P100 1/4 SPLIT LOCKWSHR ZN PLTD PKG 100/BX</t>
  </si>
  <si>
    <t>25DLOWZ/P100</t>
  </si>
  <si>
    <t>1/4 Split Lock Washer Zinc Plated Package 100/Bx | NEFCO</t>
  </si>
  <si>
    <t xml:space="preserve"> 25DLOWS/P100 1/4 SPLIT LOCKWSHR 18-8SS PKG 100/BX</t>
  </si>
  <si>
    <t>25DLOWS/P100</t>
  </si>
  <si>
    <t>1/4 Split Lock Washer 18-8 Stainless Steel Package 100/Bx | NEFCO</t>
  </si>
  <si>
    <t xml:space="preserve"> 25DFLWS/P100 1/4 FLAT WSHR 18-8SS 5/8"OD X .045 PKG 100/BX</t>
  </si>
  <si>
    <t>25DFLWS/P100</t>
  </si>
  <si>
    <t>1/4 Flat Washer 18-8 Stainless Steel 5/8" OD x .045 Package 100/Bx | NEFCO</t>
  </si>
  <si>
    <t xml:space="preserve"> 25CSPNZ 1/4-20 REG SPRING NUT STRUT ZN PLTD {100/BX}</t>
  </si>
  <si>
    <t>25CSPNZ</t>
  </si>
  <si>
    <t>1/4-20 Regular Spring Nut Strut Zinc Plated | NEFCO</t>
  </si>
  <si>
    <t xml:space="preserve"> 25CHFNS/P100 1/4-20 HEX FIN NUT 18-8SS PKG 100/BX</t>
  </si>
  <si>
    <t>25CHFNS/P100</t>
  </si>
  <si>
    <t>1/4-20 Hex Finish Nut 18-8 Stainless Steel Package 100/Bx | NEFCO</t>
  </si>
  <si>
    <t xml:space="preserve"> 25C125HCSS/P100 1/4-20 X 1-1/4 HEX CAP SCREW 18-8SS PKG 100/BX</t>
  </si>
  <si>
    <t>25C125HCSS/P100</t>
  </si>
  <si>
    <t>1/4-20 x 1-1/4 Hex Cap Screw 18-8SS Package 100/Bx | NEFCO</t>
  </si>
  <si>
    <t xml:space="preserve"> 25C125HCSS/B 1/4-20 X 1-1/4 HEX CAP SCREW 18-8SS BULK</t>
  </si>
  <si>
    <t>NEFCO CONST. SUPPLY LLC</t>
  </si>
  <si>
    <t>25C125HCSS</t>
  </si>
  <si>
    <t>25C125HCSS,1/4-20 X 1 1/4 HEX CAP SCREW S/S,Specialty Bolt &amp; Screw, Inc.</t>
  </si>
  <si>
    <t xml:space="preserve"> 25C125HCS5Z/P100 1/4-20 X 1-1/4 HEX CAP SCREW GR-5 ZN PLTD PKG 100/BX</t>
  </si>
  <si>
    <t>25C125HCS5Z</t>
  </si>
  <si>
    <t>25C125HCS5Z,1/4-20 X 1 1/4 HEX CAP SCREW GR 5 ZINC,Specialty Bolt &amp; Screw, Inc.</t>
  </si>
  <si>
    <t xml:space="preserve"> 2485-20 1000281 48"x30"x35" 25-cuft Jobmaster Chest
M12 Fuel 1/4" Right Angle Die Grinder Bare Tool
48"x30"x35" 25-cuft Jobmaster Chest</t>
  </si>
  <si>
    <t>2485-20</t>
  </si>
  <si>
    <t>https://www.milwaukeetool.com/Products/2485-20#sp-specs</t>
  </si>
  <si>
    <t xml:space="preserve"> 241/8010 CABLE BANDED 5 WIRE 50'
REMOVED
TANK FUEL DOUBLE WALL 500-550 GAL W/PUMP</t>
  </si>
  <si>
    <t>241/8010</t>
  </si>
  <si>
    <t xml:space="preserve"> 2389K79 Aboveground PVC Fitting for Drain, Waste and Vent, Standard-Wall, Plug with External Square Drive, 3 NPT Male</t>
  </si>
  <si>
    <t>2389K79</t>
  </si>
  <si>
    <t xml:space="preserve"> 228342 CEILING CLIP X-ECC MX</t>
  </si>
  <si>
    <t>https://www.technologylk.com/hilti-x-ecc-mx-electircal-ceiling-clip-228342-lk-XECCMXECC.html</t>
  </si>
  <si>
    <t xml:space="preserve"> 2246267 CONCRETE NAIL X-C 20 B3 MX</t>
  </si>
  <si>
    <t>https://gypsum-supply.com/product/HIL2246267?categoryCode=other_fasteners_nails</t>
  </si>
  <si>
    <t xml:space="preserve"> 221-2401/K000-0002 3648080 INLINE SPLC CONN 60CT
(2) 60 PACKS</t>
  </si>
  <si>
    <t>221-2401/K000-0002</t>
  </si>
  <si>
    <t>221-2401/K000-0002 WAGO Corporation | Connectors, Interconnects | DigiKey</t>
  </si>
  <si>
    <t xml:space="preserve"> 2118868 SMOKE &amp; ACOUSTIC SLEEVE CS-SL SA 4"</t>
  </si>
  <si>
    <t>HILTI CS-SL SA SMOKE AND ACOUSTIC SLEEVE 4"</t>
  </si>
  <si>
    <t xml:space="preserve"> 184-12WG-W 733909 RCS'D STEEL DOOR CONTACT - 1"WG - WH</t>
  </si>
  <si>
    <t>GEORGE RISK INDUSTRIES</t>
  </si>
  <si>
    <t>184-12WG-W</t>
  </si>
  <si>
    <t>184-12WG-W - G.R.I GEORGE RISK INDUSTRIES - | Anixter</t>
  </si>
  <si>
    <t xml:space="preserve"> 18396GT BEARING - 1.5ID X 1.</t>
  </si>
  <si>
    <t>18396GT</t>
  </si>
  <si>
    <t>https://rswparts.com/products/18396gt-bearing-1-5id-x-1-75od-x-1-lg?srsltid=AfmBOopWdzmYKMmnanwjDD9mOAcuClm_4StiHhgTfjuWmAWLD5dHyEmS</t>
  </si>
  <si>
    <t>Genie</t>
  </si>
  <si>
    <t xml:space="preserve"> 17291
PCA SCR DVR/GND ISO DDA1</t>
  </si>
  <si>
    <t xml:space="preserve"> 17005WH 0E-17005WH 5 PK WHT ELEC TAPE 3/4" X 66'</t>
  </si>
  <si>
    <t>ADI PRO</t>
  </si>
  <si>
    <t>0E-17005WH</t>
  </si>
  <si>
    <t>ADI PRO 0E-17005WH 3/4" x 66' Electrical Tape, 5-Pack, White</t>
  </si>
  <si>
    <t xml:space="preserve"> 16C-COMPOSITE-4-WSP-500 CMP 18/4-NS-8, 22/3P-SH-3, 22/2-NS-9, 22/4-NS-6, LSPVC COMPOSITE ACCESS CONTROL 60C YELLOW JACKET LSPVC RoHS 500' REELS AC251822B3P-YE05</t>
  </si>
  <si>
    <t>16C-COMPOSITE-4-WSP-500</t>
  </si>
  <si>
    <t xml:space="preserve"> 162FPLRUNSHLD-R1000 44192 16/2 FPLR RED 1MR ALARM FPLR UNSHIELDED SOLID 1000FT REELS ADC = 81602 TAPPIN = F50004-1A REMEE = R00301M1R</t>
  </si>
  <si>
    <t>162FPLRUNSHLD-R1000</t>
  </si>
  <si>
    <t xml:space="preserve"> 162FPLRSHLD-R1000 49196 OAS FPLR RED 1MR ALARM FPLR SHIELDED SOLID 1000 FT REEL ADC = 81602SD TAPPAN= F50010-1A</t>
  </si>
  <si>
    <t>162FPLRSHLD-R1000</t>
  </si>
  <si>
    <t xml:space="preserve"> 14-9C STR TNC
TRAY 2MR-1409 EP/CPE
CBL
EPR CPE JKT 600V XHHW-2 CDRS
90C VW-1 UL TC-ER E2</t>
  </si>
  <si>
    <t>ANIXTER, INC.</t>
  </si>
  <si>
    <t>2MR-1409</t>
  </si>
  <si>
    <t>2MR-1409 - Industrial Tray Cable, Class B | Anixter</t>
  </si>
  <si>
    <t>P1077954</t>
  </si>
  <si>
    <t xml:space="preserve"> 132210-008-460C9W-75 / 460C9W-75 / 125</t>
  </si>
  <si>
    <t>Power Dynamics</t>
  </si>
  <si>
    <t>132210-008-460C9W-75</t>
  </si>
  <si>
    <t>460C9W Power Dynamics, Inc. | Connectors, Interconnects | DigiKey Marketplace</t>
  </si>
  <si>
    <t xml:space="preserve"> 132210-007-460C9W-75 / 460C9W-75 / 125</t>
  </si>
  <si>
    <t>132210-007-460C9W-75</t>
  </si>
  <si>
    <t xml:space="preserve"> 132210-006-460C9W-75 / 460C9W-75 / 125</t>
  </si>
  <si>
    <t>132210-006-460C9W-75</t>
  </si>
  <si>
    <t>460C9W</t>
  </si>
  <si>
    <t xml:space="preserve"> 132210-005-460C9W-75 / 460C9W-75 / 125</t>
  </si>
  <si>
    <t>132210-005-460C9W-75</t>
  </si>
  <si>
    <t xml:space="preserve"> 132210-004-460C9W-75 / 460C9W-75 / 80</t>
  </si>
  <si>
    <t>132210-004-460C9W-75</t>
  </si>
  <si>
    <t xml:space="preserve"> 132210-003-460C9W-75 / 460C9W-75 / 80</t>
  </si>
  <si>
    <t>132210-003-460C9W-75</t>
  </si>
  <si>
    <t xml:space="preserve"> 132210-002-460C9W-75 / 460C9W-75 / 25</t>
  </si>
  <si>
    <t>132210-002-460C9W-75</t>
  </si>
  <si>
    <t xml:space="preserve"> 132210-001-460C9W-75 / 460C9W-75 / 25</t>
  </si>
  <si>
    <t>132210-001-460C9W-75</t>
  </si>
  <si>
    <t xml:space="preserve"> 13148390529 DELIVERY TAG#: 33949323 SHIPPING NOTES: 56828919 REQ 577
35-3/8" 18TPI COMPACT BANDSAW BLADE 3/PK MILWAUKEE</t>
  </si>
  <si>
    <t>White Cap | Milwaukee 35-3/8" 18 TPI Compact Bandsaw Blade 3/Pack</t>
  </si>
  <si>
    <t xml:space="preserve"> 1290541-9263GT ASSY, HOSE, HYD, -6,</t>
  </si>
  <si>
    <t>1290541-9263GT</t>
  </si>
  <si>
    <t xml:space="preserve"> 1290541-9125GT ASSY, HOSE, HYD, -6,</t>
  </si>
  <si>
    <t>1290541-9125GT</t>
  </si>
  <si>
    <t xml:space="preserve"> 121220 ALEVE SMALL</t>
  </si>
  <si>
    <t xml:space="preserve"> 1192000 COLD-EEZE CHERRY LOZENGE SMALL</t>
  </si>
  <si>
    <t xml:space="preserve"> 11641801 REEL TRAILER-1 REEL 7200#</t>
  </si>
  <si>
    <t xml:space="preserve"> 11436388 CONTAINER 8X40X9'6" HI CUBE</t>
  </si>
  <si>
    <t xml:space="preserve"> 113TW16DAWG 3.5LB 16.5GA IMPORT TIE WIRE ROUND HOLE SOLD/ROLL</t>
  </si>
  <si>
    <t>113TW16DAWG</t>
  </si>
  <si>
    <t>White Cap | 3.5 LB 16.5 Gauge Import Tie Wire Round Hole Sold/Roll</t>
  </si>
  <si>
    <t xml:space="preserve"> 1133004 1/4 USS F/W Z</t>
  </si>
  <si>
    <t>FASTENAL</t>
  </si>
  <si>
    <t>Fastenal 1133004 General Purpose Flat Washer - IMS Supply</t>
  </si>
  <si>
    <t xml:space="preserve"> 11301-701 249442 CABLE RUNWAY BUTT SPLICE KIT FOR 1.5" STRINGERS STEEL, BLACK</t>
  </si>
  <si>
    <t>11301-701</t>
  </si>
  <si>
    <t>11301-701 - CHATSWORTH PRODUCTS (CPI) - | Anixter</t>
  </si>
  <si>
    <t xml:space="preserve"> 1-1/2 x 10' Galvanized Rigid Conduit CO</t>
  </si>
  <si>
    <t>Null</t>
  </si>
  <si>
    <t>AK10431459</t>
  </si>
  <si>
    <t>Allied 278911 Rigid Conduit 1-1/2"" Galvanized x 10' | Gordon Electric Supply, Inc.</t>
  </si>
  <si>
    <t xml:space="preserve"> 10THHSWHITE/RED-R2500 10 SOLID WHITE WITH RED STRIPE THHN-10-SOLID 2500 FT REEL</t>
  </si>
  <si>
    <t>10THHSWHITE/RED-R2500</t>
  </si>
  <si>
    <t xml:space="preserve"> 105565GT WASHER - THRUST</t>
  </si>
  <si>
    <t>105565GT</t>
  </si>
  <si>
    <t>Genie Part # 105565, 105565GT - WASHER, THRUST, GS</t>
  </si>
  <si>
    <t xml:space="preserve"> 1014783 N95 Particulate Respirator Mask 20-Box</t>
  </si>
  <si>
    <t xml:space="preserve"> 10016E 1005715 16Oz Tap Magic Ep-Xtra</t>
  </si>
  <si>
    <t>GRAINGER</t>
  </si>
  <si>
    <t>10016E</t>
  </si>
  <si>
    <t>TAP MAGIC, EP-Xtra, 16 fl oz, Cutting Fluid - 4F963|10016E - Grainger</t>
  </si>
  <si>
    <t xml:space="preserve"> 1/2 x 10' EMT Conduit CO</t>
  </si>
  <si>
    <t xml:space="preserve"> 1 x 10' EMT Conduit CO</t>
  </si>
  <si>
    <t xml:space="preserve"> 1% ASSESSMENT CA STATE 1% LUMBER ASSESSMENT</t>
  </si>
  <si>
    <t>1% ASSESSMENT</t>
  </si>
  <si>
    <t xml:space="preserve"> 1 1/2" Sch40 x 5 Degree Couple</t>
  </si>
  <si>
    <t xml:space="preserve"> 1 1/2" Sch40 Conduit 10</t>
  </si>
  <si>
    <t>AZCO SUPPLY INC.</t>
  </si>
  <si>
    <t>JM EAGLE 1-1/2 in. x 10 ft. PVC Schedule 40 Conduit 67488 - The Home Depot</t>
  </si>
  <si>
    <t xml:space="preserve"> 000000000999900999
400 SERVICE CHARGE</t>
  </si>
  <si>
    <t>01-840728</t>
  </si>
  <si>
    <t xml:space="preserve"> 036103760150 TAP BOLT GR5 3/8-16 X 1-1/2 ZP</t>
  </si>
  <si>
    <t xml:space="preserve"> 02876-001 10499940 AXIS I7020 CLEANABLE INTERCOM IN 2-GANG FORM FACTOR B8A44FCA369D B8A44FC9FE81 B8A44FC9FFBE</t>
  </si>
  <si>
    <t>AXIS COMMUNICATION</t>
  </si>
  <si>
    <t>02876-001</t>
  </si>
  <si>
    <t>AXIS I7020 Network Intercom | Axis Communications</t>
  </si>
  <si>
    <t>TR0CRW01</t>
  </si>
  <si>
    <t xml:space="preserve"> 02408-001 Z4-02408001 AXIS 18116-E WHITE</t>
  </si>
  <si>
    <t>02408-001</t>
  </si>
  <si>
    <t>Z4-02408001</t>
  </si>
  <si>
    <t>AXIS I8116-E 5MP Outdoor IP Door intercom, 162° Fixed Angle View, White</t>
  </si>
  <si>
    <t>TR0CWH01</t>
  </si>
  <si>
    <t>adiglobaldistribution.us/Product/Z4-02408001</t>
  </si>
  <si>
    <t xml:space="preserve"> *6130 VIBRA-TITE TAMPERPROOF SQUEEZE TUBE PINK</t>
  </si>
  <si>
    <t>Vibra-Tite</t>
  </si>
  <si>
    <t>*6130</t>
  </si>
  <si>
    <t>Vibra-Tite® - Visual Vibratory Indicator: Pink, Tamperproof, Squeeze Tube Tip | MSC Direct</t>
  </si>
  <si>
    <t xml:space="preserve"> *6130 VIBRA-TITE TAMPERPROOF SQUEEZE TUBE BLUE</t>
  </si>
  <si>
    <t>Vibra-Tite® - Visual Vibratory Indicator: Blue, Tamperproof, Squeeze Tube Tip | MSC Direct</t>
  </si>
  <si>
    <t xml:space="preserve"> *6130 TEKTON SHB71107-D 3/8DR HEX BIT SOCKET SET 3-10MM</t>
  </si>
  <si>
    <t>Tekton</t>
  </si>
  <si>
    <t>SHB71107-D</t>
  </si>
  <si>
    <t>3/8 Inch Drive Hex Bit Socket Set, 11-Piece (Rail) | Tekton | SHB91107</t>
  </si>
  <si>
    <t>TEKTON</t>
  </si>
  <si>
    <t xml:space="preserve"> *6130 PRIME NS13835 PINK 100FT 12/3 EXT CORD</t>
  </si>
  <si>
    <t>Prime</t>
  </si>
  <si>
    <t>NS13835</t>
  </si>
  <si>
    <t>Prime NS513835 100' 12/3 SJTW Neon Pink Neon Flex Extension Cord - Walmart.com</t>
  </si>
  <si>
    <t>61110-RL6</t>
  </si>
  <si>
    <t xml:space="preserve">39121444
</t>
  </si>
  <si>
    <t>https://www.anixter.com/en_mx/products/61110-RL6/LEVITON/Copper-Jacks/p/262466</t>
  </si>
  <si>
    <t>Vendor Number</t>
  </si>
  <si>
    <t>Vendor Name</t>
  </si>
  <si>
    <t>ZENITH SYSTEMS LLC</t>
  </si>
  <si>
    <t>0198 CUBESMART AZ TEMPE S</t>
  </si>
  <si>
    <t>3451 PARTNERS LLP</t>
  </si>
  <si>
    <t>3DREAMTEAM, INC.</t>
  </si>
  <si>
    <t>A &amp; A COMMUNICATIONS</t>
  </si>
  <si>
    <t>A &amp; A TRANSFER CO INC</t>
  </si>
  <si>
    <t>A.W. KUETTEL &amp; SONS INC</t>
  </si>
  <si>
    <t>A-1 RENTAL SERVICES INC</t>
  </si>
  <si>
    <t>AAIM MANAGEMENT ASSOC.</t>
  </si>
  <si>
    <t>AARCH CASTER AND EQUIP.</t>
  </si>
  <si>
    <t>ABB INC</t>
  </si>
  <si>
    <t>ABB MOTORS AND MECHANICAL</t>
  </si>
  <si>
    <t>ABC SIGN &amp; GRAPHIC INC</t>
  </si>
  <si>
    <t>ABM ELECT POWER SOLUTION</t>
  </si>
  <si>
    <t>ABM EQUIPMENT &amp; SUPPLY</t>
  </si>
  <si>
    <t>ABSOPURE WATER CO</t>
  </si>
  <si>
    <t>A-C ELECTRIC</t>
  </si>
  <si>
    <t>ACC BUSINESS</t>
  </si>
  <si>
    <t>ACCU TECH CORPORATION</t>
  </si>
  <si>
    <t>ACCURATE BACKROUND NO CHK</t>
  </si>
  <si>
    <t>ACE FIRE EXTINGUISHER SER</t>
  </si>
  <si>
    <t>ACE SECURITY TECHNOLOGIES</t>
  </si>
  <si>
    <t>ACE TEMPORARIES INC</t>
  </si>
  <si>
    <t>ACME CONSTRUCTION SUPPLY</t>
  </si>
  <si>
    <t>ACME TOOLS</t>
  </si>
  <si>
    <t>ACME WINDOW CLEANING</t>
  </si>
  <si>
    <t>ADAM'S PEST CONTROL INC</t>
  </si>
  <si>
    <t>ADB SAFEGATE AMERICAS LLC</t>
  </si>
  <si>
    <t>ADCOCK SYSTEMS LLC</t>
  </si>
  <si>
    <t>ADI</t>
  </si>
  <si>
    <t>ADMAN ELECTRIC, INC.</t>
  </si>
  <si>
    <t>NECA SERVICE CHARGE</t>
  </si>
  <si>
    <t>ADT COMMERCIAL LLC</t>
  </si>
  <si>
    <t>ADV MARKING PRODUCT INC</t>
  </si>
  <si>
    <t>ADV THERMAL SOLUTIONS LLC</t>
  </si>
  <si>
    <t>ADVANCE BUSINESS SYSTEMS</t>
  </si>
  <si>
    <t>ADVANCED GRAPHIX INC.</t>
  </si>
  <si>
    <t>ADVANCED LIGHTNING SYS</t>
  </si>
  <si>
    <t>ADVANCED UNDERGRD, INC.</t>
  </si>
  <si>
    <t>API SOURCE, INC.</t>
  </si>
  <si>
    <t>AFL TELECOMMUNICATIONS LL</t>
  </si>
  <si>
    <t>AFLAC</t>
  </si>
  <si>
    <t>AFS SYSTEMS INC</t>
  </si>
  <si>
    <t>AGC OF ST. LOUIS</t>
  </si>
  <si>
    <t>HOLCIM-MAR INC</t>
  </si>
  <si>
    <t>AGGREKO, LLC</t>
  </si>
  <si>
    <t>AGRILAND FS, INC.</t>
  </si>
  <si>
    <t>J.F. AHERN CO.</t>
  </si>
  <si>
    <t xml:space="preserve">AHERN UNITED RENTALS     </t>
  </si>
  <si>
    <t>AIRGAS USA, LLC</t>
  </si>
  <si>
    <t>AIRPORT LIGHTING COMPANY</t>
  </si>
  <si>
    <t>ALABAMA DEPT OF REVENUE</t>
  </si>
  <si>
    <t>ALARM &amp; SUPPRESSION INC</t>
  </si>
  <si>
    <t>ALARM PRODUCTS</t>
  </si>
  <si>
    <t>ALARMAX DISTRIBUTORS, INC</t>
  </si>
  <si>
    <t>ALBANY FIRE PROTECTION</t>
  </si>
  <si>
    <t>ALL SAFE GLOBAL</t>
  </si>
  <si>
    <t>ALL TRADES SUPPLY, IND.</t>
  </si>
  <si>
    <t>ALLEGIANT FIRE PROTECTION</t>
  </si>
  <si>
    <t>ALLGEIER MARTIN &amp; ASSOC</t>
  </si>
  <si>
    <t>ALLIANTGROUP, LP</t>
  </si>
  <si>
    <t xml:space="preserve">ALLIED ELECTRONICS, INC  </t>
  </si>
  <si>
    <t>ALLIED POWER AND CONTROL</t>
  </si>
  <si>
    <t>ALLIED TRAILER SALES&amp;RENT</t>
  </si>
  <si>
    <t>ALLIED WASTE SERVICES INC</t>
  </si>
  <si>
    <t>ALLINA HEALTH SYSTEM</t>
  </si>
  <si>
    <t>ALLISON-SMITH COMPANY</t>
  </si>
  <si>
    <t>ALPHA VIDEO</t>
  </si>
  <si>
    <t>ALTEC INDUSTRIES, INC.</t>
  </si>
  <si>
    <t>ALTERMAN, INC,</t>
  </si>
  <si>
    <t>ALTERNATIVE TECHNOLOGIES</t>
  </si>
  <si>
    <t>ALTON SHEET METAL CORP.</t>
  </si>
  <si>
    <t>ALTORFER INDUSTRIES</t>
  </si>
  <si>
    <t>ALVARADO MANUFACTURING CO</t>
  </si>
  <si>
    <t xml:space="preserve">AMARIL UNIFORM COMPANY   </t>
  </si>
  <si>
    <t>AMEREN ILLINOIS</t>
  </si>
  <si>
    <t>AMEREN MISSOURI</t>
  </si>
  <si>
    <t>AMERICAN EXPRESS</t>
  </si>
  <si>
    <t>AMERICAN LINE BUILDERS</t>
  </si>
  <si>
    <t>AMERICAN MESSAGING</t>
  </si>
  <si>
    <t>AMERICAN STEEL FAB</t>
  </si>
  <si>
    <t xml:space="preserve">AMERICAN TIME &amp; SIGNAL   </t>
  </si>
  <si>
    <t>AMERISURE MUTUAL INSURANC</t>
  </si>
  <si>
    <t>ANDERSON ENGINEERING</t>
  </si>
  <si>
    <t>https://www.anixter.com/en_us.html</t>
  </si>
  <si>
    <t>ANNOINTED HANDS CLEANING</t>
  </si>
  <si>
    <t>ANOKA COUNTY</t>
  </si>
  <si>
    <t>ANRITSU AMERICAS SALES CO</t>
  </si>
  <si>
    <t>ANTHONY KEMPKER TRUCKING</t>
  </si>
  <si>
    <t>APEX</t>
  </si>
  <si>
    <t>API SUPPLY INC</t>
  </si>
  <si>
    <t>APPLIED ENGINEERING</t>
  </si>
  <si>
    <t>APPLIED PRODUCTS INC</t>
  </si>
  <si>
    <t>APS ENERGY SYSTEMS LLC</t>
  </si>
  <si>
    <t>AR DEPT OF LABOR-BOARD OF</t>
  </si>
  <si>
    <t>ARAMARK UNIFORM SERVICES</t>
  </si>
  <si>
    <t>ARC  DOCUMENT SOLUTIONS</t>
  </si>
  <si>
    <t>ARCADE ELECTRONICS, INC.</t>
  </si>
  <si>
    <t>ARCHKEY TECHNOLOGIES</t>
  </si>
  <si>
    <t>ARCTIC ICE</t>
  </si>
  <si>
    <t>ARIBA INC</t>
  </si>
  <si>
    <t>ARIZONA BRD OF TECH. REG.</t>
  </si>
  <si>
    <t>ARIZONA DEPT OF REVENUE</t>
  </si>
  <si>
    <t>ARK SYSTEMS, INC.</t>
  </si>
  <si>
    <t>ARMSTRONG CRANE &amp; RIGGING</t>
  </si>
  <si>
    <t>ARTHUR J GALLAGHER</t>
  </si>
  <si>
    <t>ARVIG ANSWERING SOLUTIONS</t>
  </si>
  <si>
    <t>ARYAN CAPITAL, LLC</t>
  </si>
  <si>
    <t>ASA - MIDWEST COUNCIL</t>
  </si>
  <si>
    <t>ASCENTIS CORPORATION</t>
  </si>
  <si>
    <t>ASCO POWER SERVICES</t>
  </si>
  <si>
    <t>ASHE</t>
  </si>
  <si>
    <t>ASMAR SCHOR MCKENNA ,PLLC</t>
  </si>
  <si>
    <t>ASP ENTERPRISES, INC</t>
  </si>
  <si>
    <t>ASPEN</t>
  </si>
  <si>
    <t>ASPLIN INC</t>
  </si>
  <si>
    <t>ASSURED SECURITY INC</t>
  </si>
  <si>
    <t>ASTON CARTER, INC.</t>
  </si>
  <si>
    <t>AT&amp;T</t>
  </si>
  <si>
    <t>ATHENA CONTROLS, INC.</t>
  </si>
  <si>
    <t>ATHLETICO LTD</t>
  </si>
  <si>
    <t>ATLANTA ELEC DISTR LLC</t>
  </si>
  <si>
    <t>ATLANTIC HARDWARE SUPPLY</t>
  </si>
  <si>
    <t>ATLAS SOUND LP</t>
  </si>
  <si>
    <t>ATLONA INC</t>
  </si>
  <si>
    <t>ATS AUTOMATION INC</t>
  </si>
  <si>
    <t>AUFDERHAAR MECHANICAL LLC</t>
  </si>
  <si>
    <t>AURORA MULTIMEDIA CORP</t>
  </si>
  <si>
    <t>AUSTIN LANE TECHNOLOGIES</t>
  </si>
  <si>
    <t>AUTO CRAFT FINISH</t>
  </si>
  <si>
    <t>AUTOMATION DIRECT</t>
  </si>
  <si>
    <t>AVETTA, LLC</t>
  </si>
  <si>
    <t>AVIGILON USA CORPORATION</t>
  </si>
  <si>
    <t>AVIS BUDGET GROUP, INC.</t>
  </si>
  <si>
    <t>AVL MEDIA GROUP</t>
  </si>
  <si>
    <t xml:space="preserve">AVP MFG &amp; SUPPLY INC     </t>
  </si>
  <si>
    <t>B &amp; F FASTENER SUPPLY CO</t>
  </si>
  <si>
    <t>B&amp;H PHOTO</t>
  </si>
  <si>
    <t>BADGER DAYLIGHTING CORP.</t>
  </si>
  <si>
    <t>BAHR HYDROEXCAVATION LLC</t>
  </si>
  <si>
    <t>BALDWIN SUPPLY COMPANY</t>
  </si>
  <si>
    <t>BALTIMORE GAS &amp; ELECTRIC</t>
  </si>
  <si>
    <t>BARBIZON CAPITOL INC</t>
  </si>
  <si>
    <t>BATTERIES PLUS</t>
  </si>
  <si>
    <t>BAY CITY ELECTRIC WORKS</t>
  </si>
  <si>
    <t>BBC SYSTEMS INC</t>
  </si>
  <si>
    <t>BCF LLP</t>
  </si>
  <si>
    <t>BD NO 113 RECVNG ACCT TRU</t>
  </si>
  <si>
    <t>BDT MECHANICAL LLC</t>
  </si>
  <si>
    <t>BEACON COMMUNICATIONS LLC</t>
  </si>
  <si>
    <t>BEELMAN LOGISTICS, LLC</t>
  </si>
  <si>
    <t>BEELMAN READY MIX, INC.</t>
  </si>
  <si>
    <t>BENEDICT METAL WORKS INC</t>
  </si>
  <si>
    <t>BENEFIT EXTRAS, INC.</t>
  </si>
  <si>
    <t>BENESYS ELECT LOCAL 357</t>
  </si>
  <si>
    <t>BERT'S TRUCK EQUIP OF</t>
  </si>
  <si>
    <t>BEST BLOCK, LLC</t>
  </si>
  <si>
    <t xml:space="preserve">BEST BUY BUSINESS        </t>
  </si>
  <si>
    <t>BEST ONE FLEET ST LOUIS</t>
  </si>
  <si>
    <t>BEST ONE TIRE AND SERVICE</t>
  </si>
  <si>
    <t>BEYERS LUMBER COMPANY</t>
  </si>
  <si>
    <t>BEYOND COMPONENTS WEST</t>
  </si>
  <si>
    <t>BFPE INTERNATIONAL INC</t>
  </si>
  <si>
    <t>BIAMP SYSTEMS, LLC</t>
  </si>
  <si>
    <t>BIERSCHBACH EQUIPMENT</t>
  </si>
  <si>
    <t>BIM WORX, LLC</t>
  </si>
  <si>
    <t xml:space="preserve">BITTREE                  </t>
  </si>
  <si>
    <t>BLACKHAWK AUTOMATIC SPRIN</t>
  </si>
  <si>
    <t>BLAINE BROTHERS</t>
  </si>
  <si>
    <t>BLANCHARD CAT</t>
  </si>
  <si>
    <t>BLOCK, DAVID</t>
  </si>
  <si>
    <t>BLU54</t>
  </si>
  <si>
    <t>BUG OUT</t>
  </si>
  <si>
    <t>BMCW EXCAVATING, LLC</t>
  </si>
  <si>
    <t>BOARD #13 COLLECTIONS</t>
  </si>
  <si>
    <t>BOARD 63 COLLECT ACCT TR</t>
  </si>
  <si>
    <t>CARL BOLANDER &amp; SONS LLC</t>
  </si>
  <si>
    <t>BOMA MINNEAPOLIS</t>
  </si>
  <si>
    <t xml:space="preserve">BONA COMPANIES INC.      </t>
  </si>
  <si>
    <t>BOON EDAM, INC.</t>
  </si>
  <si>
    <t>BOONE QUARRIES</t>
  </si>
  <si>
    <t>BORDER STATES INDUSTRIES</t>
  </si>
  <si>
    <t>BORMANN MARKETING INC</t>
  </si>
  <si>
    <t xml:space="preserve">BOSE CORPORATION         </t>
  </si>
  <si>
    <t>BOSWELLS TOWING INC</t>
  </si>
  <si>
    <t>MOTION AI</t>
  </si>
  <si>
    <t>BRANDSAFWAY SERVICES LLC</t>
  </si>
  <si>
    <t>OZARK BUILDING MATERIALS</t>
  </si>
  <si>
    <t>BREDEMUS HARDWARE CO INC</t>
  </si>
  <si>
    <t>BRENTS BIFFIES, INC</t>
  </si>
  <si>
    <t>BRIDGEWELL RESOURCES, LLC</t>
  </si>
  <si>
    <t>BRIGHTFIELD STRIPING CO.</t>
  </si>
  <si>
    <t>BRK ELECTRICAL CONTRACTOR</t>
  </si>
  <si>
    <t>BROADWAY ELECTRIC SUPPLY</t>
  </si>
  <si>
    <t>BROADWAY ELECTRIC SVC CRP</t>
  </si>
  <si>
    <t>BROADWAY FORD TK SALE INC</t>
  </si>
  <si>
    <t xml:space="preserve">BROCK WHITE COMPANY      </t>
  </si>
  <si>
    <t>BROCKMAN TRUCKING INC</t>
  </si>
  <si>
    <t>BTM2 PROPERTIES, LLC</t>
  </si>
  <si>
    <t>BUDROVICH EXCAVATING, INC</t>
  </si>
  <si>
    <t>BUILDERS EXCHANGE OF ROCH</t>
  </si>
  <si>
    <t>BUILDING START</t>
  </si>
  <si>
    <t>BUILDINGPOINT MIDAMERICA</t>
  </si>
  <si>
    <t>BUILDINGPOINT SE LLC</t>
  </si>
  <si>
    <t>BUSINESS DIRECT INC</t>
  </si>
  <si>
    <t>BUSSEN QUARRIES, INC.</t>
  </si>
  <si>
    <t>BUTLER MACHINERY</t>
  </si>
  <si>
    <t>BUTLER SUPPLY, INC.</t>
  </si>
  <si>
    <t>BUY FIRE ALARM PARTS, INC</t>
  </si>
  <si>
    <t>BWI, INC.</t>
  </si>
  <si>
    <t>CA EMPLOYMENT DEVEL DPT</t>
  </si>
  <si>
    <t>CAMPBELLS LUMBER</t>
  </si>
  <si>
    <t>CANIFF ELECTRICAL SUPPLY</t>
  </si>
  <si>
    <t>CANTERBURY PARK</t>
  </si>
  <si>
    <t>CAPE ELECTRICAL SUPPLY</t>
  </si>
  <si>
    <t>CAPITAL ELECTRIC WIRE &amp; C</t>
  </si>
  <si>
    <t>CAPITAL ELECTRIC</t>
  </si>
  <si>
    <t>CAPITAL FIRE PROTECTION</t>
  </si>
  <si>
    <t>CAPITAL ONE N.A.</t>
  </si>
  <si>
    <t>CAPITAL QUARRIES CO. INC</t>
  </si>
  <si>
    <t>CARE FLEX BENEFIT SOLUTIO</t>
  </si>
  <si>
    <t>CAREER BUILDER, LLC</t>
  </si>
  <si>
    <t>CARLO LACHMANSINGH SALES</t>
  </si>
  <si>
    <t>CARLTON COUNTY TREASURER</t>
  </si>
  <si>
    <t>CARR MALONEY P.C.</t>
  </si>
  <si>
    <t>CARRIER FIRE &amp; SECURITY</t>
  </si>
  <si>
    <t>CARTER MACHINERY COMPANY</t>
  </si>
  <si>
    <t>CARTER WATERS CONSTRUCTION MATERIALS</t>
  </si>
  <si>
    <t>CASHIER-TX WORKFORCE COM</t>
  </si>
  <si>
    <t>CASS COUNTY ELECTRIC COOP</t>
  </si>
  <si>
    <t>CASTLE CONTRACTING, LLC</t>
  </si>
  <si>
    <t>CDW DIRECT</t>
  </si>
  <si>
    <t>USE V#14328 CED-ATLANTA</t>
  </si>
  <si>
    <t>CED AUTOMATION &amp; ELECTRIC</t>
  </si>
  <si>
    <t>CEDAR FALLS UTILITIES</t>
  </si>
  <si>
    <t>CEE KAY SUPPLY, INC.</t>
  </si>
  <si>
    <t>CEMSTONE PRODUCTS CO</t>
  </si>
  <si>
    <t>CEN-CAL FIRE SYSTEMS INC</t>
  </si>
  <si>
    <t>CENTERPOINT ENERGY</t>
  </si>
  <si>
    <t>CENTRAL ROOFING CO</t>
  </si>
  <si>
    <t>CENTRAL STEEL FABRICATORS</t>
  </si>
  <si>
    <t>CENTRAL STONE COMPANY</t>
  </si>
  <si>
    <t>CENTURYLINK</t>
  </si>
  <si>
    <t>CES IMAGING</t>
  </si>
  <si>
    <t>CFMA</t>
  </si>
  <si>
    <t>CHAMPION PRECAST, INC.</t>
  </si>
  <si>
    <t>CHARTER COM HOLDING LLC</t>
  </si>
  <si>
    <t>CHIC LUMBER &amp; HARDWARE</t>
  </si>
  <si>
    <t>CHILDREN'S CANCER FOUND</t>
  </si>
  <si>
    <t>CINTAS CORPORATION</t>
  </si>
  <si>
    <t>CINTAS FIRE PROTECTION</t>
  </si>
  <si>
    <t>CISION US, INC.</t>
  </si>
  <si>
    <t>FIRST-CITIZENS BANK &amp;</t>
  </si>
  <si>
    <t>CITY ELECTRIC SUPPLY</t>
  </si>
  <si>
    <t>CITY OF ALEXANDRIA</t>
  </si>
  <si>
    <t>CITY OF BALT-DEPT OF FIN</t>
  </si>
  <si>
    <t>CITY OF BELLEVILLE IL</t>
  </si>
  <si>
    <t>CITY OF BERKELEY</t>
  </si>
  <si>
    <t>CITY OF BOWLING GREEN</t>
  </si>
  <si>
    <t>CITY OF CAMERON</t>
  </si>
  <si>
    <t>CITY OF CAPE GIRARDEAU</t>
  </si>
  <si>
    <t>CITY OF COLUMBIA</t>
  </si>
  <si>
    <t>CITY OF DEKALB</t>
  </si>
  <si>
    <t>CITY OF DULUTH COMFORT</t>
  </si>
  <si>
    <t>CITY OF FARGO</t>
  </si>
  <si>
    <t>CITY OF FENTON</t>
  </si>
  <si>
    <t>CITY OF FREDERICKSBURG</t>
  </si>
  <si>
    <t>CITY OF FRIDLEY</t>
  </si>
  <si>
    <t>CITY OF GRAND FORKS</t>
  </si>
  <si>
    <t>CITY OF HAZELWOOD</t>
  </si>
  <si>
    <t>CITY OF HAZLETON</t>
  </si>
  <si>
    <t>CITY OF JAMESTOWN</t>
  </si>
  <si>
    <t>CITY OF JOPLIN</t>
  </si>
  <si>
    <t>CITY OF KIRKSVILLE</t>
  </si>
  <si>
    <t>CITY OF MINER</t>
  </si>
  <si>
    <t>CITY OF MOBERLY</t>
  </si>
  <si>
    <t>CITY OF PACIFIC</t>
  </si>
  <si>
    <t>CITY OF ROLLA</t>
  </si>
  <si>
    <t>CITY OF SIKESTON</t>
  </si>
  <si>
    <t>CITY OF ST. LOUIS</t>
  </si>
  <si>
    <t>CITY OF VALLEY CITY</t>
  </si>
  <si>
    <t>CITY OF WASHINGTON</t>
  </si>
  <si>
    <t>CITY OF WEBSTER GROVES</t>
  </si>
  <si>
    <t>CITY RENT A TRUCK LLC</t>
  </si>
  <si>
    <t>CK POWER PRODUCTS CORP</t>
  </si>
  <si>
    <t>CLARK WIRE &amp; CABLE INC.</t>
  </si>
  <si>
    <t>CLEANING SPECIALISTS INC</t>
  </si>
  <si>
    <t xml:space="preserve">CLEAR-COM LLC            </t>
  </si>
  <si>
    <t>CLICKSAFETY.COM, INC.</t>
  </si>
  <si>
    <t>CLINTON INVESTMENT GROUP</t>
  </si>
  <si>
    <t>CLOQUET SANITARY SERVICE</t>
  </si>
  <si>
    <t>CMA GLOBAL</t>
  </si>
  <si>
    <t>CMS</t>
  </si>
  <si>
    <t>CODALE ELECTRIC SUPPLY</t>
  </si>
  <si>
    <t>COGBURN BROS INC</t>
  </si>
  <si>
    <t>COLLIFLOWER INC.</t>
  </si>
  <si>
    <t>COLONY HARDWARE CORP</t>
  </si>
  <si>
    <t>COLORADO DEPT OF REVENUE</t>
  </si>
  <si>
    <t>COMCAST</t>
  </si>
  <si>
    <t>COMDATA CORP</t>
  </si>
  <si>
    <t>COMMERCIAL LIGHTNING</t>
  </si>
  <si>
    <t>COMMERCE BANK/STLOUIS</t>
  </si>
  <si>
    <t>COMMERCE BANK-COM CARDS</t>
  </si>
  <si>
    <t>COMMERCIAL CPR COMPANY LL</t>
  </si>
  <si>
    <t>COMMERCIAL ELEC MO SERV</t>
  </si>
  <si>
    <t>COMMERCIAL VAN INTERIORS</t>
  </si>
  <si>
    <t>COMMONWEALTH OF VA</t>
  </si>
  <si>
    <t>COMMUNICATIONS SUPPLY COR</t>
  </si>
  <si>
    <t>COMPLETE INGROUND SERVICE</t>
  </si>
  <si>
    <t>COMPREHENSIVE CONNECT</t>
  </si>
  <si>
    <t>COMPTROLLER OF MARYLAND</t>
  </si>
  <si>
    <t>COMPUTER GUIDANCE CORP</t>
  </si>
  <si>
    <t>CONCRETE STRATEGIES, LLC</t>
  </si>
  <si>
    <t>CONCRETE SUPPLY OF IL</t>
  </si>
  <si>
    <t>CONCRETE TECH SERVICE INC</t>
  </si>
  <si>
    <t>CONCRETE VISIONS, LLC</t>
  </si>
  <si>
    <t>CONCUR TECHNOLOGIES, INC</t>
  </si>
  <si>
    <t>CONSOLIDATED COMMUNICATIO</t>
  </si>
  <si>
    <t>CED - DENVER</t>
  </si>
  <si>
    <t>CONSOLIDATED ENGINEERING</t>
  </si>
  <si>
    <t>CONSOLIDATED FLEET SERV.</t>
  </si>
  <si>
    <t>CONSTRUCTION FASTENING</t>
  </si>
  <si>
    <t>CONSTRUCTION INDUSTRY</t>
  </si>
  <si>
    <t>CONSTRUCTION LABELS LLC</t>
  </si>
  <si>
    <t>CONSTRUCTION LABORERS'</t>
  </si>
  <si>
    <t>CONTINENTAL ELECTRICAL CO</t>
  </si>
  <si>
    <t>CONTRACTORS CHOICE INC</t>
  </si>
  <si>
    <t xml:space="preserve">CONTRACTOR'S DISPOSAL    </t>
  </si>
  <si>
    <t>CONTRACTORS STATE LICENSE</t>
  </si>
  <si>
    <t>CONTROL CONCEPTS</t>
  </si>
  <si>
    <t>CONVERGINT TECHNOLOGIES</t>
  </si>
  <si>
    <t>COPPERSTATE FIRE</t>
  </si>
  <si>
    <t>COPPERSTATE FIRE PROTECTION</t>
  </si>
  <si>
    <t>COPS MONITORING</t>
  </si>
  <si>
    <t>CORE &amp; MAIN, LP</t>
  </si>
  <si>
    <t>CORGAN ASSOCIATES INC</t>
  </si>
  <si>
    <t>CORNELL COMMUNICATIONS IN</t>
  </si>
  <si>
    <t xml:space="preserve">CORPORATION SERVICE CO   </t>
  </si>
  <si>
    <t>CORRIGAN COMPANY</t>
  </si>
  <si>
    <t>COUNTY OF FAIRFAX</t>
  </si>
  <si>
    <t xml:space="preserve">COVID                    </t>
  </si>
  <si>
    <t>COX &amp; PALMER</t>
  </si>
  <si>
    <t>COX COMMUNICATIONS INC</t>
  </si>
  <si>
    <t>CPR ELECTRIC</t>
  </si>
  <si>
    <t>CQM VENTURES INC DBA</t>
  </si>
  <si>
    <t>CRANE SERVICE CO., INC.</t>
  </si>
  <si>
    <t>CRAWFORD ELECTRIC SUPPLY</t>
  </si>
  <si>
    <t>CREDITSAFE USA INC</t>
  </si>
  <si>
    <t>CRESCENT ELEC SUPPLY CO</t>
  </si>
  <si>
    <t>CREST INDUSTRIES, INC</t>
  </si>
  <si>
    <t>CREST PRECAST, INC</t>
  </si>
  <si>
    <t>CRESTRON ELECTRONICS INC</t>
  </si>
  <si>
    <t>CRITTER CONTROL</t>
  </si>
  <si>
    <t>CROCUS HILL ELECTRIC CO</t>
  </si>
  <si>
    <t>CSC</t>
  </si>
  <si>
    <t>CULLIGAN BOTTLED WATER</t>
  </si>
  <si>
    <t>CUMMINS CENTRAL POWER LLC</t>
  </si>
  <si>
    <t>CUMMINS SALES AND SERVICE</t>
  </si>
  <si>
    <t>CURTIS POWER SOLUTIONS</t>
  </si>
  <si>
    <t>CUSTOM COMMUNICATIONS</t>
  </si>
  <si>
    <t>CUSTOM TRUCK ONE SOURCE</t>
  </si>
  <si>
    <t>CUSTOMER ELATION</t>
  </si>
  <si>
    <t>DAHLHEIMER BEVERAGE</t>
  </si>
  <si>
    <t>DAKOTA FENCE</t>
  </si>
  <si>
    <t>DAKOTA HOSE &amp; EQUIPMENT</t>
  </si>
  <si>
    <t>DAKOTA SUPPLY GROUP</t>
  </si>
  <si>
    <t>DAKOTAS CHAPTER NECA, INC</t>
  </si>
  <si>
    <t>DALE SIGN SERVICE, INC</t>
  </si>
  <si>
    <t>DANE ELECTRIC</t>
  </si>
  <si>
    <t>DAN'S CLEANING</t>
  </si>
  <si>
    <t>DATA CENTER SYSTEMS</t>
  </si>
  <si>
    <t>DAYSEQUERRA</t>
  </si>
  <si>
    <t>DC GOVERNMENT PAID FAMILY</t>
  </si>
  <si>
    <t>DC TREASURER</t>
  </si>
  <si>
    <t>D-CAPS AUTO DRIVEAWAY CO</t>
  </si>
  <si>
    <t>DDB UNLIMITED</t>
  </si>
  <si>
    <t>DEALERS ELECTRICAL SUPPLY</t>
  </si>
  <si>
    <t>DEERE SIGNS</t>
  </si>
  <si>
    <t>DEFINITIVE GPR &amp; CONSTRUC</t>
  </si>
  <si>
    <t>DELL COMM INC</t>
  </si>
  <si>
    <t>SOUTHEAST MISSOURI STONE</t>
  </si>
  <si>
    <t>CHESTERFIELD LAWN &amp; LANDS</t>
  </si>
  <si>
    <t>DENPRO, INC.</t>
  </si>
  <si>
    <t>DEPARTMENT OF LABOR</t>
  </si>
  <si>
    <t>DEPT OF LABOR &amp; INDUSTRY</t>
  </si>
  <si>
    <t>DF COUNTRYMAN COMPANY</t>
  </si>
  <si>
    <t>DIESEL DOGS FUEL SERVICE</t>
  </si>
  <si>
    <t>DIGI KEY CORPORATION</t>
  </si>
  <si>
    <t>DIGITAL COPIER ASSOCIATES</t>
  </si>
  <si>
    <t>DIGITAL INSURANCE, INC</t>
  </si>
  <si>
    <t>DIGITEK REAL ESTATE LLC</t>
  </si>
  <si>
    <t>DILLON LIGHTNING</t>
  </si>
  <si>
    <t>DIRECTIONAL SYSTEMS</t>
  </si>
  <si>
    <t>DIRTWORX, LLC</t>
  </si>
  <si>
    <t>DISA GLOBAL SOL. HOLD. CO</t>
  </si>
  <si>
    <t>DITCH WITCH SALES, INC</t>
  </si>
  <si>
    <t>DIVERSIFIED SUPPLY</t>
  </si>
  <si>
    <t>DIVISION OF UNEMP INSURNC</t>
  </si>
  <si>
    <t xml:space="preserve">DMP(DIGITAL MONITOR PROD </t>
  </si>
  <si>
    <t>DOBBS TIRE &amp; AUTO CENTERS</t>
  </si>
  <si>
    <t>DOBLE ENGINEERING COMPANY</t>
  </si>
  <si>
    <t>DOCUSIGN INC LOCKBOX</t>
  </si>
  <si>
    <t>DOMINION ELEC SUPP WASH</t>
  </si>
  <si>
    <t>DOMINION ELECTRIC SUPPLY</t>
  </si>
  <si>
    <t>DONALD H. WILLIAMS ESQ</t>
  </si>
  <si>
    <t xml:space="preserve">DON'S JOHNS INC          </t>
  </si>
  <si>
    <t>DOOR SERVICE INC</t>
  </si>
  <si>
    <t>DORRIS PLUMBING</t>
  </si>
  <si>
    <t>DOT DIAMOND CORE DRILL</t>
  </si>
  <si>
    <t>DOYLE SECURITY PRODUCTS</t>
  </si>
  <si>
    <t xml:space="preserve">DRAPER                   </t>
  </si>
  <si>
    <t>DREXEL</t>
  </si>
  <si>
    <t>DS PIPE &amp; STEEL SUPPLY LL</t>
  </si>
  <si>
    <t>DSC COMMUNICATIONS</t>
  </si>
  <si>
    <t>DUFFYS SERVICE CENTER</t>
  </si>
  <si>
    <t>DUKE RENTAL INC.</t>
  </si>
  <si>
    <t>DULUTH AIRPORT AUTHORITY</t>
  </si>
  <si>
    <t>DULUTH READY MIX</t>
  </si>
  <si>
    <t>DUNHAM ASSOCIATES</t>
  </si>
  <si>
    <t>DUNKER ELECTRIC SUPPLY</t>
  </si>
  <si>
    <t>DUREX INDUSTRIES</t>
  </si>
  <si>
    <t>EARLBECK CORPORATION</t>
  </si>
  <si>
    <t>EASTERN LIFT TRUCK CO INC</t>
  </si>
  <si>
    <t>EASTOVER AUTO SUPPLY</t>
  </si>
  <si>
    <t>EATON CORPORATION</t>
  </si>
  <si>
    <t>EAW</t>
  </si>
  <si>
    <t>EBM-EBENEFIT MARKETPLACE</t>
  </si>
  <si>
    <t>ECHO ELECTRIC</t>
  </si>
  <si>
    <t>ECHO GLOBAL LOGISTICS INC</t>
  </si>
  <si>
    <t>ECSI</t>
  </si>
  <si>
    <t xml:space="preserve">EMERALD VIEW TURF FARMS  </t>
  </si>
  <si>
    <t>ED'S TOWING SERVICE CO</t>
  </si>
  <si>
    <t>EDWIN L HEIM CO</t>
  </si>
  <si>
    <t>EFTPS</t>
  </si>
  <si>
    <t>EGAN COMPANY</t>
  </si>
  <si>
    <t>EIDENSCHINK CLEANING INC</t>
  </si>
  <si>
    <t>EIGHTH DIST BENEFIT FUND</t>
  </si>
  <si>
    <t>ELECTRIC EQUIP CORP OF VA</t>
  </si>
  <si>
    <t>ELECTRIC MOTOR SUPPLY CO</t>
  </si>
  <si>
    <t>ELECTRIC POWER SYSTEMS</t>
  </si>
  <si>
    <t>ELECTRIC SUPPLY CO INC</t>
  </si>
  <si>
    <t>ELECTRICAL BOARD</t>
  </si>
  <si>
    <t>ELECTRICAL IND FRINGE</t>
  </si>
  <si>
    <t>ELECTRICAL RELIABILITY</t>
  </si>
  <si>
    <t>ELECTRICAL TRUST FUNDS</t>
  </si>
  <si>
    <t>ELECTROMARK</t>
  </si>
  <si>
    <t>ELITE FIRE SERVICES, INC.</t>
  </si>
  <si>
    <t xml:space="preserve">ELITE POWER, INC.        </t>
  </si>
  <si>
    <t>ELITE TRANSPORTATION</t>
  </si>
  <si>
    <t>ELITE UTILITY LOCATING LL</t>
  </si>
  <si>
    <t>ELK RIVER WINLECTRIC CO</t>
  </si>
  <si>
    <t>ELLIOTT ELECTRIC SUPPLY</t>
  </si>
  <si>
    <t>EMPLOYMENT HISTORY BUREAU</t>
  </si>
  <si>
    <t>ENDLESS WATERS INC</t>
  </si>
  <si>
    <t>ENGINEERED CORROSION</t>
  </si>
  <si>
    <t>ENGRAPHICS</t>
  </si>
  <si>
    <t>ENKO SYSTEMS</t>
  </si>
  <si>
    <t>ENTERPRISE FM TRUST</t>
  </si>
  <si>
    <t>EAN SERVICES, LLC</t>
  </si>
  <si>
    <t>EQUIPMENT RENTAL COMPANY</t>
  </si>
  <si>
    <t>EQUIPMENTSHARE.COM INC</t>
  </si>
  <si>
    <t>ERA STRUCTURAL ENGINEERIN</t>
  </si>
  <si>
    <t>ERMCO</t>
  </si>
  <si>
    <t>ERS COOLING SYSTEMS</t>
  </si>
  <si>
    <t>ESC SYSTEMS</t>
  </si>
  <si>
    <t>ESS BROTHERS</t>
  </si>
  <si>
    <t>ESS ELEC SUPPORT SYSTEMS</t>
  </si>
  <si>
    <t>ETS-LINDGREN INC</t>
  </si>
  <si>
    <t>EWING TWO INC</t>
  </si>
  <si>
    <t>EXCEL ENGRAVING INC</t>
  </si>
  <si>
    <t>EXERTIS ALMO</t>
  </si>
  <si>
    <t>EXPLORER TECHNOLOGY GROUP</t>
  </si>
  <si>
    <t>EXTRON</t>
  </si>
  <si>
    <t>F P FURLONG PRINTING CO</t>
  </si>
  <si>
    <t>F.B. WRIGHT COMPANY</t>
  </si>
  <si>
    <t>F.E. MORAN INC.</t>
  </si>
  <si>
    <t>JOHN FABICK TRACTOR CO.</t>
  </si>
  <si>
    <t>FACETIME BUSINESS RESOURC</t>
  </si>
  <si>
    <t>FAEGRE DRINKER BIDDLE &amp;</t>
  </si>
  <si>
    <t>FAIRFAX COUNTY, VIRGINIA</t>
  </si>
  <si>
    <t>FALCON TECHNOLOGIES, INC</t>
  </si>
  <si>
    <t>FARGO-MOORHEAD REDHAWKS</t>
  </si>
  <si>
    <t>FASCO</t>
  </si>
  <si>
    <t xml:space="preserve">FASTENERS INC            </t>
  </si>
  <si>
    <t>FASTSIGNS</t>
  </si>
  <si>
    <t>FDW CORP</t>
  </si>
  <si>
    <t>FEDERAL EXPRESS CORP.</t>
  </si>
  <si>
    <t>FEDEX</t>
  </si>
  <si>
    <t>FEITEK, INC</t>
  </si>
  <si>
    <t>FELHABER LARSON FENLON</t>
  </si>
  <si>
    <t>FERGUSON ENTERPRISES</t>
  </si>
  <si>
    <t>FERGUSON FIRE/FABRIC 2019</t>
  </si>
  <si>
    <t>FERRELLGAS,LP</t>
  </si>
  <si>
    <t>FERRULES DIRECT</t>
  </si>
  <si>
    <t>FIDELITY POWER SYSTEMS</t>
  </si>
  <si>
    <t>FIDELITY SECURITY LIFE IN</t>
  </si>
  <si>
    <t xml:space="preserve">FIELDS ELECTRICAL SUPPLY </t>
  </si>
  <si>
    <t>FINKEN WATER SOLUTIONS</t>
  </si>
  <si>
    <t>FIRE DETECTION GROUP</t>
  </si>
  <si>
    <t>FIRE PRO LLC</t>
  </si>
  <si>
    <t>FIRELINE CORPORATION</t>
  </si>
  <si>
    <t>FIRENET SYSTEMS</t>
  </si>
  <si>
    <t>FIRE STOP TECHNOLIGIES</t>
  </si>
  <si>
    <t>FIRETECH, LLC</t>
  </si>
  <si>
    <t>FIRETROL PROTECTION</t>
  </si>
  <si>
    <t>FIVE STAR PORTABLES</t>
  </si>
  <si>
    <t>FLEET RESPONSE</t>
  </si>
  <si>
    <t>FLEETWOOD SOURCING</t>
  </si>
  <si>
    <t>FLETCHER-REINHARDT CO.</t>
  </si>
  <si>
    <t>FLORIDA DETROIT DIESEL</t>
  </si>
  <si>
    <t>FLORIDA UC FUND</t>
  </si>
  <si>
    <t>FOLEY EQUIPMENT CAT</t>
  </si>
  <si>
    <t>FOLEY INC</t>
  </si>
  <si>
    <t>FORKLIFTS OF MINNESOTA</t>
  </si>
  <si>
    <t>FORSBERG LAW OFFICE</t>
  </si>
  <si>
    <t>FRANCHISE TAX BOARD</t>
  </si>
  <si>
    <t>FRANK SAGER  &amp; SON INC</t>
  </si>
  <si>
    <t>UNTAMED VISUALS</t>
  </si>
  <si>
    <t xml:space="preserve">FRED WEBER,  INC         </t>
  </si>
  <si>
    <t>FREIGHTQUOTE.COM INC</t>
  </si>
  <si>
    <t>FREINDS OF ST. PAUL COLLE</t>
  </si>
  <si>
    <t>AGILIX HOLDINGS, LLC</t>
  </si>
  <si>
    <t>BUILDINGPOINT AMERICA WES</t>
  </si>
  <si>
    <t>FROST ELECTRIC SUPPLY CO</t>
  </si>
  <si>
    <t>FS3, INC</t>
  </si>
  <si>
    <t>G &amp; C EQUIPMENT CORP</t>
  </si>
  <si>
    <t>G &amp; M SERVICES LLC</t>
  </si>
  <si>
    <t>G&amp;C EQUIPMENT CORP &amp;</t>
  </si>
  <si>
    <t>GALLAGHER BENEFIT SERVICE</t>
  </si>
  <si>
    <t>GAMEWELL</t>
  </si>
  <si>
    <t>GARELICK STEEL CO</t>
  </si>
  <si>
    <t>GATEWAY GOLF CARS LTD</t>
  </si>
  <si>
    <t>GATEWAY INDUSTRIAL POWER</t>
  </si>
  <si>
    <t>GB TECHNOLOGIES</t>
  </si>
  <si>
    <t>GDS CONTROLS INC</t>
  </si>
  <si>
    <t>GEM FASTENERS &amp; SUPPLY LL</t>
  </si>
  <si>
    <t>GENETEC INC</t>
  </si>
  <si>
    <t>GENSERVE LLC</t>
  </si>
  <si>
    <t>GENUINE CABLE GROUP LLC</t>
  </si>
  <si>
    <t>GEORGIA DEPT. OF REVENUE</t>
  </si>
  <si>
    <t>GEORGIA FIRESTOP, INC.</t>
  </si>
  <si>
    <t>GEOTECHNOLOGY, INC</t>
  </si>
  <si>
    <t>GEPHART ELECTRIC</t>
  </si>
  <si>
    <t>GERSTNER ELECTRIC INC</t>
  </si>
  <si>
    <t>GEXPRO</t>
  </si>
  <si>
    <t>GFL ENVIROMENTAL SERVICES</t>
  </si>
  <si>
    <t>GILA RIVER INDIAN COMM.</t>
  </si>
  <si>
    <t>GILBERT ELECTRIC CO INC</t>
  </si>
  <si>
    <t>GILFOIL, THOMAS C</t>
  </si>
  <si>
    <t>GILLETTE GROUP-PEPSI</t>
  </si>
  <si>
    <t>GILLIN CORP~J M</t>
  </si>
  <si>
    <t>GLOBAL INDUSRIAL</t>
  </si>
  <si>
    <t>GLOBAL RENTAL CO, INC</t>
  </si>
  <si>
    <t>GO 2 PARTNERS</t>
  </si>
  <si>
    <t>GOLDCOM</t>
  </si>
  <si>
    <t>GOLDEN STATE</t>
  </si>
  <si>
    <t xml:space="preserve">GOODE COMPANIES INC      </t>
  </si>
  <si>
    <t>GOVDOCS</t>
  </si>
  <si>
    <t>GRANITE TELECOMMUNICATION</t>
  </si>
  <si>
    <t>GRAPHIC PRODUCTS</t>
  </si>
  <si>
    <t>GRAYBAR ELECTRIC CO. INC.</t>
  </si>
  <si>
    <t>MARCO/GREAT AMERICAN FIN</t>
  </si>
  <si>
    <t>GREAT PLAINS TOWERS INC</t>
  </si>
  <si>
    <t>GREAT RIVER AUTOMATION</t>
  </si>
  <si>
    <t>GREENE LANTERN PARTNERS</t>
  </si>
  <si>
    <t>GREENSFELDER HEMKER&amp;GALE</t>
  </si>
  <si>
    <t>GREGORY FX DALY COR</t>
  </si>
  <si>
    <t xml:space="preserve">GRIMCO INC               </t>
  </si>
  <si>
    <t>GROUND PENETRATING RADAR</t>
  </si>
  <si>
    <t>GT TOOL INC</t>
  </si>
  <si>
    <t>H&amp;E EQUIPMENT</t>
  </si>
  <si>
    <t>H &amp; R CONSTRUCTION CO</t>
  </si>
  <si>
    <t>H&amp;H BUYING AND SELLING</t>
  </si>
  <si>
    <t>H&amp;H HEALTH ASSOCIATES INC</t>
  </si>
  <si>
    <t>HACKWORTH REPROGRAPHIC</t>
  </si>
  <si>
    <t>HALLOCK COMPANY</t>
  </si>
  <si>
    <t>HANCO UTLITIES INC</t>
  </si>
  <si>
    <t>HAPPY GOPHER PARCEL</t>
  </si>
  <si>
    <t>HARMAN PROFESSIONAL US</t>
  </si>
  <si>
    <t>HARRIS COMPANIES</t>
  </si>
  <si>
    <t>HARTFIEL AUTOMATION</t>
  </si>
  <si>
    <t>HAWKEYE FIRE &amp; SAFETY</t>
  </si>
  <si>
    <t>HAZELDEN BETTY FORD FOUND</t>
  </si>
  <si>
    <t xml:space="preserve">HAZTEK INC               </t>
  </si>
  <si>
    <t>HCSS</t>
  </si>
  <si>
    <t xml:space="preserve">HD DISTRIBUTING LLC      </t>
  </si>
  <si>
    <t>WHITE CAP LP</t>
  </si>
  <si>
    <t>HENKELS &amp; MCCOY INC</t>
  </si>
  <si>
    <t>HENSON'S SEPTIC SERVICE</t>
  </si>
  <si>
    <t>HERC RENTALS</t>
  </si>
  <si>
    <t>HERC U LIFT</t>
  </si>
  <si>
    <t>HERMANTOWN ARENA</t>
  </si>
  <si>
    <t>HICKS LIGHTNINGPROTECTION</t>
  </si>
  <si>
    <t>HIGH POWER CRANE INC</t>
  </si>
  <si>
    <t>HIGH PROFILE GROUND MAINT</t>
  </si>
  <si>
    <t xml:space="preserve">HI-LINE UTILITY SUPPLY   </t>
  </si>
  <si>
    <t>HILLROM</t>
  </si>
  <si>
    <t>HILTI INC</t>
  </si>
  <si>
    <t>HM CRAGG COMPANY</t>
  </si>
  <si>
    <t>HOGAN TRUCK LEASING, INC.</t>
  </si>
  <si>
    <t>HOLT CAT</t>
  </si>
  <si>
    <t>HOLT ELECTRICAL SUPPLIES</t>
  </si>
  <si>
    <t>HOLT OF CALIFORNIA</t>
  </si>
  <si>
    <t>HOME CITY ICE COMPANY</t>
  </si>
  <si>
    <t>HOME DEPOT CREDIT SERV</t>
  </si>
  <si>
    <t>HOOD PATTERSON &amp; DEWAR</t>
  </si>
  <si>
    <t>HOTSTART MFG CO~KIM</t>
  </si>
  <si>
    <t>HRDIRECT</t>
  </si>
  <si>
    <t>HS SOLUTIONS LLC</t>
  </si>
  <si>
    <t>HUNTER EQUIPMENT SERVICE</t>
  </si>
  <si>
    <t>HUTCHINSON INTERNL CORP</t>
  </si>
  <si>
    <t>HWP RIGGING</t>
  </si>
  <si>
    <t>HYDRO FLOW PRODUCTS INC</t>
  </si>
  <si>
    <t>HYLAN DATACOM &amp; ELETRICAL</t>
  </si>
  <si>
    <t>IBEW 14</t>
  </si>
  <si>
    <t>IBEW 584 LOCKBOX ACCT</t>
  </si>
  <si>
    <t>IBEW 683 BENEFIT</t>
  </si>
  <si>
    <t>IBEW LOC 124</t>
  </si>
  <si>
    <t>IBEW LOC UNION 22</t>
  </si>
  <si>
    <t>IBEW LOCAL 110</t>
  </si>
  <si>
    <t>IBEW LOCAL 343</t>
  </si>
  <si>
    <t>ICON OWNER POOL 3 MIDWEST</t>
  </si>
  <si>
    <t>IDEACOM MID AMERICA INC</t>
  </si>
  <si>
    <t>IDEAL READY MIX CO. INC.</t>
  </si>
  <si>
    <t xml:space="preserve">IDENTICARD SYS WORLDWIDE </t>
  </si>
  <si>
    <t>IES COMMERCIAL INC</t>
  </si>
  <si>
    <t>IFM EFECTOR</t>
  </si>
  <si>
    <t>IIX-INS.INFORMATION EXCH.</t>
  </si>
  <si>
    <t>IL DEPT OF EMPLOYMENT SEC</t>
  </si>
  <si>
    <t>ILLINOIS DEPT OF REVENUE</t>
  </si>
  <si>
    <t>ILLINOIS TOLLWAY</t>
  </si>
  <si>
    <t xml:space="preserve">IMPACT OFFICE PRODUCTS   </t>
  </si>
  <si>
    <t>IMPERIAL METAL COMPANY</t>
  </si>
  <si>
    <t>INCENDIA ENGINEERS&amp;CONSUL</t>
  </si>
  <si>
    <t>INDIANA DEPT. OF REVENUE</t>
  </si>
  <si>
    <t>INDIANA DEPT. OF</t>
  </si>
  <si>
    <t>INDUSTRIAL BUILDERS, INC</t>
  </si>
  <si>
    <t>INDUSTRIAL ELECTRONIC SYS</t>
  </si>
  <si>
    <t>INDUSTRIAL WIRE ROPE SUPP</t>
  </si>
  <si>
    <t>INDUSTRY TECH SALES</t>
  </si>
  <si>
    <t>INFINITY SCAFFOLD</t>
  </si>
  <si>
    <t>INFOARMOR, INC</t>
  </si>
  <si>
    <t>INFRARED DIAGNOSTICS, INC</t>
  </si>
  <si>
    <t>INGRAM MICRO INC</t>
  </si>
  <si>
    <t>INLAND TRUCK PARTS</t>
  </si>
  <si>
    <t xml:space="preserve">INMUSIC BRANDS, INC      </t>
  </si>
  <si>
    <t>INNOTEK CORPORATION</t>
  </si>
  <si>
    <t>INNOVATIVE OFFICE SOLUTIO</t>
  </si>
  <si>
    <t>INRS ENTERPRISES LLC</t>
  </si>
  <si>
    <t xml:space="preserve">INSIGHT DIRECT USA, INC  </t>
  </si>
  <si>
    <t>INSPIRED SOLUTIONS INC</t>
  </si>
  <si>
    <t>INSTALLED GRAPHICS INC</t>
  </si>
  <si>
    <t>INTEGRATED FIRE AND SECUR</t>
  </si>
  <si>
    <t>INTEGRATED PROTECTION SER</t>
  </si>
  <si>
    <t>INTELECT CORPORATION</t>
  </si>
  <si>
    <t>Intelligent Systems services</t>
  </si>
  <si>
    <t>INTELLIRENT</t>
  </si>
  <si>
    <t>INTERNAL REVENUE SERVICE</t>
  </si>
  <si>
    <t>ILB ELECTRIC</t>
  </si>
  <si>
    <t>INTERSTATE ALL BATTERY</t>
  </si>
  <si>
    <t>INTERSTATE BILLING SERV.</t>
  </si>
  <si>
    <t>INVENTORY SALES COMPANY</t>
  </si>
  <si>
    <t>INVER GROVE FORD</t>
  </si>
  <si>
    <t>IOWA DEPT OF REVENUE</t>
  </si>
  <si>
    <t>IOWA DIVISION OF LABOR</t>
  </si>
  <si>
    <t>IRBY TOOL AND SAFETY</t>
  </si>
  <si>
    <t>IRWIN PRODUCTS INC</t>
  </si>
  <si>
    <t>ISN SOFTWARE CORP.</t>
  </si>
  <si>
    <t>J &amp; W INSTRUMENT</t>
  </si>
  <si>
    <t>J L UNDERGROUND LLC</t>
  </si>
  <si>
    <t>J.W. DIDADO ELECTRIC</t>
  </si>
  <si>
    <t>JAMAR COMPANY</t>
  </si>
  <si>
    <t>JANI KING OF MINN</t>
  </si>
  <si>
    <t>JARUBA</t>
  </si>
  <si>
    <t>JATC</t>
  </si>
  <si>
    <t>JAYHAWK FIRE SPRINKLER CO</t>
  </si>
  <si>
    <t>JB&amp;A DBA EXERTIS BROADCAS</t>
  </si>
  <si>
    <t>JEFF SCHNIEDERS</t>
  </si>
  <si>
    <t>JEM SECURITY LLC</t>
  </si>
  <si>
    <t>JESCO INC</t>
  </si>
  <si>
    <t>JEWELL SCANNING &amp; CORING</t>
  </si>
  <si>
    <t>JH LARSON COMPANY</t>
  </si>
  <si>
    <t>JIFFYLUBE INTERNATIONAL</t>
  </si>
  <si>
    <t>JIMMIE O SOUTHARD</t>
  </si>
  <si>
    <t>JIMS AUTO CARE</t>
  </si>
  <si>
    <t>JM TEST SYSTEMS, LLC</t>
  </si>
  <si>
    <t>JM UTILITY GROUP</t>
  </si>
  <si>
    <t>JMA WIRELESS</t>
  </si>
  <si>
    <t>JOBSITE SANITARY TOILETS</t>
  </si>
  <si>
    <t>JOHNSON CONTROLS</t>
  </si>
  <si>
    <t>JOHNSON PLASTICS</t>
  </si>
  <si>
    <t>JTI ELECTRICAL AND INSTRUMENTATION</t>
  </si>
  <si>
    <t>JUICEGOOSE</t>
  </si>
  <si>
    <t>JUNCTION TIRE SERVICE INC</t>
  </si>
  <si>
    <t>K &amp; K SUPPLY, INC</t>
  </si>
  <si>
    <t>KANSAS EMPLOYMENT</t>
  </si>
  <si>
    <t>KATHY JO VAN</t>
  </si>
  <si>
    <t>KEANE'S EXPRESS DELIVERY</t>
  </si>
  <si>
    <t>KELE, INC.</t>
  </si>
  <si>
    <t>KELLY &amp; SONS INC~JOHN E</t>
  </si>
  <si>
    <t>KELLY GENERATOR &amp; EQUIP</t>
  </si>
  <si>
    <t>KENDELL DOORS &amp; HARDWARE</t>
  </si>
  <si>
    <t>KEN'S SANITATION AND RECY</t>
  </si>
  <si>
    <t>KENTUCKY DEPT OF REVENUE</t>
  </si>
  <si>
    <t xml:space="preserve">KEY DIGITAL SYSTEMS INC  </t>
  </si>
  <si>
    <t>KEYSTONE FIRE &amp; SECURITY</t>
  </si>
  <si>
    <t>KIENSTRA READY MIX</t>
  </si>
  <si>
    <t>KINSEY CONSULTING, LLC</t>
  </si>
  <si>
    <t>KIRBY RISK CORPORATION</t>
  </si>
  <si>
    <t>KIRBY-SMITH  / KSM EXCHAN</t>
  </si>
  <si>
    <t>KODIAK EQUIPMENT</t>
  </si>
  <si>
    <t>KONIK</t>
  </si>
  <si>
    <t>KRAEMER CONSTRUCTION INC</t>
  </si>
  <si>
    <t>KANSAS DEPT OF REVENUE</t>
  </si>
  <si>
    <t>KW MISSION CRITICAL</t>
  </si>
  <si>
    <t>KY STATE TREASURER</t>
  </si>
  <si>
    <t>L KEELEY CONSTRUCTION CO</t>
  </si>
  <si>
    <t>LA DEPT REVENUE TAXATION</t>
  </si>
  <si>
    <t>LABORERS FRINGE BENEFIT</t>
  </si>
  <si>
    <t>LACORTE</t>
  </si>
  <si>
    <t xml:space="preserve">L-ACOUSTICS, INC.        </t>
  </si>
  <si>
    <t>LAKE CITY TOWING</t>
  </si>
  <si>
    <t>LAKEHEAD CLUTCH &amp; BRAKE</t>
  </si>
  <si>
    <t>LAKELAND ENGINEERING</t>
  </si>
  <si>
    <t>LAKES GAS CO B020</t>
  </si>
  <si>
    <t>LAMPERT LUMBER</t>
  </si>
  <si>
    <t>LAPP TANNEHILL INC</t>
  </si>
  <si>
    <t>LARSON WELDING &amp; MACHINE</t>
  </si>
  <si>
    <t>THE TURNER CO</t>
  </si>
  <si>
    <t>LEGRAND AV INC.</t>
  </si>
  <si>
    <t>LEMAY CONCRETE BLOCK CO</t>
  </si>
  <si>
    <t>LEMBERG ELECTRIC CO INC</t>
  </si>
  <si>
    <t>LENCI ENTERPRISES, INC</t>
  </si>
  <si>
    <t>LENSES UNLIMITED</t>
  </si>
  <si>
    <t>LEWIS RICE LLC</t>
  </si>
  <si>
    <t>LIBERTY AV SOLUTIONS</t>
  </si>
  <si>
    <t>LIFE SAFETY SYSTEMS</t>
  </si>
  <si>
    <t>LIFESAFE SERVICES LLC</t>
  </si>
  <si>
    <t>LIFTING GEAR HIRE CORP</t>
  </si>
  <si>
    <t>LIGHTING PLASTICS OF MN</t>
  </si>
  <si>
    <t>LIGHTING SUPPLY</t>
  </si>
  <si>
    <t>LINDE GAS &amp; EQUIPMENT INC</t>
  </si>
  <si>
    <t>LINEMARK PRINTING</t>
  </si>
  <si>
    <t>LINKEDIN CORPORATION</t>
  </si>
  <si>
    <t xml:space="preserve">LISTEN TECHNOLOGIES CORP </t>
  </si>
  <si>
    <t>LOCAL 26  NECA TRUST FUND</t>
  </si>
  <si>
    <t>LOCAL 669 NATL OFC- DUES</t>
  </si>
  <si>
    <t>LOCAL 669 UA ORGANIZ FUND</t>
  </si>
  <si>
    <t>LOCAL UNION 1141</t>
  </si>
  <si>
    <t>LOCAL UNION 669 EBF</t>
  </si>
  <si>
    <t>LOCAL UNION 669 IAF</t>
  </si>
  <si>
    <t>LOCATORS &amp; SUPPLIES INC</t>
  </si>
  <si>
    <t>LOEB ELECTRIC</t>
  </si>
  <si>
    <t>LOFFLER COMPANIES</t>
  </si>
  <si>
    <t>LONESTAR ELECTRIC</t>
  </si>
  <si>
    <t>LONG FENCE COMPANY, INC.</t>
  </si>
  <si>
    <t>LORCO OF MARYLAND LLC</t>
  </si>
  <si>
    <t>LVC COMPANIES, INC</t>
  </si>
  <si>
    <t>LOW VOLTAGE SOLUTIONS INC</t>
  </si>
  <si>
    <t>LOWELL MANUFACTURING</t>
  </si>
  <si>
    <t>LOWE'S</t>
  </si>
  <si>
    <t>LRS</t>
  </si>
  <si>
    <t>LUMEN-ACCESS BILL</t>
  </si>
  <si>
    <t>M &amp; M CROSS OIL COMPANY</t>
  </si>
  <si>
    <t>M HEALTH FARIVIEW</t>
  </si>
  <si>
    <t>LUBY EQUIPMENT SERVICES</t>
  </si>
  <si>
    <t>MACS HARDWARE INC</t>
  </si>
  <si>
    <t>MADDOX INDUSTRIAL</t>
  </si>
  <si>
    <t>MADISON ELECTRIC CO</t>
  </si>
  <si>
    <t xml:space="preserve">MAGID GLOVE &amp; SAFETY     </t>
  </si>
  <si>
    <t xml:space="preserve">MAIN ELECTRIC SUPPLY     </t>
  </si>
  <si>
    <t>MALLORY SAFETY AND SUPPLY</t>
  </si>
  <si>
    <t>APPLETREE ANSWERS</t>
  </si>
  <si>
    <t>MARCO TECHNOLOGIES, LLC</t>
  </si>
  <si>
    <t>MARKING SERVICES, INC.</t>
  </si>
  <si>
    <t>MARLIN LEASING CORPORATIO</t>
  </si>
  <si>
    <t>MARSH &amp; MCLENNAN AGENCY</t>
  </si>
  <si>
    <t>MARYLAND DEPT. OF LABOR</t>
  </si>
  <si>
    <t>MARYLAND ELECTRIC CO LLC</t>
  </si>
  <si>
    <t>MARYLAND FIRE EQUIPMENT C</t>
  </si>
  <si>
    <t>MASON-WEST LLC</t>
  </si>
  <si>
    <t>MASTER TECHNOLOGY GROUP</t>
  </si>
  <si>
    <t>MASTERGRAPHICS INC</t>
  </si>
  <si>
    <t>MATHER&amp;STROHL ADMIN SER</t>
  </si>
  <si>
    <t>MAURICE ELECTRCAL SUPLY</t>
  </si>
  <si>
    <t>MAVERICK CUTTING &amp; BRKNG</t>
  </si>
  <si>
    <t>MAVO CONCRETE SERVICES</t>
  </si>
  <si>
    <t>MAYER ELECTRIC SUPPLY</t>
  </si>
  <si>
    <t>MAYHEW TECHNOLOGY</t>
  </si>
  <si>
    <t>USE V#13765MC MASTER-CARR</t>
  </si>
  <si>
    <t>MCCARTHY - HITT JV</t>
  </si>
  <si>
    <t>MCCOY CONSTRUCTION &amp; FORE</t>
  </si>
  <si>
    <t>MCDANIEL TRUCKING</t>
  </si>
  <si>
    <t>Cathy McDaniel Trucking LLC</t>
  </si>
  <si>
    <t>McELROY ELECTRIC, INC</t>
  </si>
  <si>
    <t>MCNAUGHTON-MCKAY ELECO</t>
  </si>
  <si>
    <t>MECCO INC</t>
  </si>
  <si>
    <t>MECHATRONIC SOLUTIONS</t>
  </si>
  <si>
    <t>MEDIACOM</t>
  </si>
  <si>
    <t>MEDICA</t>
  </si>
  <si>
    <t>MEGGER (AVO)</t>
  </si>
  <si>
    <t>MEI RIGGING &amp; CRATING LLC</t>
  </si>
  <si>
    <t>MERLIN STELZER SALES CO</t>
  </si>
  <si>
    <t>METLIFE LEGAL PLANS, INC</t>
  </si>
  <si>
    <t>METRO ELECTRIC SUPPLY</t>
  </si>
  <si>
    <t>METRO MANUFACTURING INC</t>
  </si>
  <si>
    <t>METRO SALES INCORPORATED</t>
  </si>
  <si>
    <t>METRO SEWER DIST STLOUIS</t>
  </si>
  <si>
    <t>METRO WIRE AND CABLE</t>
  </si>
  <si>
    <t>METROPOLITAN AIRPORT COMM</t>
  </si>
  <si>
    <t>METROPOLITAN MECHANICAL</t>
  </si>
  <si>
    <t>METROPOWER, INC</t>
  </si>
  <si>
    <t xml:space="preserve">METROTALK INC            </t>
  </si>
  <si>
    <t>MEYER ELECTRIC CO. INC.</t>
  </si>
  <si>
    <t>MICHAUD DISTRIBUTING INC</t>
  </si>
  <si>
    <t>MICHIGAN CAT</t>
  </si>
  <si>
    <t>MID AMERICA STEEL INC</t>
  </si>
  <si>
    <t>MID VALLEY ELECTRIC</t>
  </si>
  <si>
    <t>MID-AMERICA APARTMENTS</t>
  </si>
  <si>
    <t>MID-CITY ELECTRIC</t>
  </si>
  <si>
    <t>MID-STATE TRUCK SERVICE</t>
  </si>
  <si>
    <t>MIDTECH POWER &amp; CONTROL</t>
  </si>
  <si>
    <t>MIDWAY FORD</t>
  </si>
  <si>
    <t>MIDWEST ELECTRONIC SYS</t>
  </si>
  <si>
    <t>MIDWEST VENDING</t>
  </si>
  <si>
    <t>MIDWESTERN SFTY EQUIP CO</t>
  </si>
  <si>
    <t>MIELKE ELECTRIC WORKS</t>
  </si>
  <si>
    <t>MILLER ELECTRIC COMPANY</t>
  </si>
  <si>
    <t>MINER LTD DBA STAR EQUIPM</t>
  </si>
  <si>
    <t>MINER'S TOWING CO., INC.</t>
  </si>
  <si>
    <t>MINNEAPOLIS JATC</t>
  </si>
  <si>
    <t>MINNEAPOLIS OXYGEN CO</t>
  </si>
  <si>
    <t>MINNESOTA DVS</t>
  </si>
  <si>
    <t>MINNESOTA ENERGY RESOURCE</t>
  </si>
  <si>
    <t>MINNESOTA OCCUPATIONAL HE</t>
  </si>
  <si>
    <t>MINNESOTA PETROLEUM SERVI</t>
  </si>
  <si>
    <t>MINNESOTA POWER</t>
  </si>
  <si>
    <t>MINNESOTA REVENUE</t>
  </si>
  <si>
    <t>MISSISSIPPI STATE TAX COM</t>
  </si>
  <si>
    <t>MISSOURI DEPT OF REVENUE</t>
  </si>
  <si>
    <t>MISSOURI DEPT. OF</t>
  </si>
  <si>
    <t>MISSOURI DEPT. OF TRANS.</t>
  </si>
  <si>
    <t>MISSOURI TRUCKING ASSOC</t>
  </si>
  <si>
    <t>MISSOURI AMERICAN WATER</t>
  </si>
  <si>
    <t>MITEK ELECTRONICS</t>
  </si>
  <si>
    <t>MLGC</t>
  </si>
  <si>
    <t>MLT AIKINS</t>
  </si>
  <si>
    <t>MN BOARD OF AELSLAGID</t>
  </si>
  <si>
    <t>MN CHAMBER OF COMMERCE</t>
  </si>
  <si>
    <t>MN COURT PAYMENT CTR</t>
  </si>
  <si>
    <t>MN DEPT OF LABOR INDUSTRY</t>
  </si>
  <si>
    <t>MN SECRETARY OF STATE</t>
  </si>
  <si>
    <t>MO DEPT OF REVENUE</t>
  </si>
  <si>
    <t>MO DIRECTOR OF REVENUE</t>
  </si>
  <si>
    <t>MO VALLEY LINE CONST.</t>
  </si>
  <si>
    <t>USE V#13623 MOBILE MINI</t>
  </si>
  <si>
    <t>MOBILE MODULAR PORT STOR</t>
  </si>
  <si>
    <t>MOBOTREX, INC.</t>
  </si>
  <si>
    <t>MODERN ELECTRICAL SOLUTIO</t>
  </si>
  <si>
    <t>MOEN PORTABLE TOILETS</t>
  </si>
  <si>
    <t>MONA BRANCH AVENUE LP</t>
  </si>
  <si>
    <t>MONA ELECTRIC GROUP INC</t>
  </si>
  <si>
    <t>MONROE COUNTY TREASURER</t>
  </si>
  <si>
    <t>MONTANA DEPT OF LABOR</t>
  </si>
  <si>
    <t>MONTANA DEPT. OF REVENUE</t>
  </si>
  <si>
    <t>MONTGOMERY'S CLEANING</t>
  </si>
  <si>
    <t>MOORE ELECTRICAL SERVICE</t>
  </si>
  <si>
    <t>MOORHEAD PUBLIC SERVICE</t>
  </si>
  <si>
    <t>MOTOR CONTROL SPECIALTIES</t>
  </si>
  <si>
    <t>MOTUS</t>
  </si>
  <si>
    <t>MOUNTAIN PRODUCTIONS</t>
  </si>
  <si>
    <t>MRA THE MANAGEMENT ASSOC</t>
  </si>
  <si>
    <t>MURPHY COMPANY</t>
  </si>
  <si>
    <t>MURRAY &amp; HEISTER, INC</t>
  </si>
  <si>
    <t>MUSCO LIGHTING INC</t>
  </si>
  <si>
    <t>MUTUAL OF OMAHA PYMT</t>
  </si>
  <si>
    <t>NARDINI FIRE EQUIPMENT CO</t>
  </si>
  <si>
    <t>NATIONAL CONSTRUCTION</t>
  </si>
  <si>
    <t>NATIONAL NETWORK SERVICES</t>
  </si>
  <si>
    <t>IPS INTEGRATED POWER SYST</t>
  </si>
  <si>
    <t>NATIONWIDE ELEC SERVICES</t>
  </si>
  <si>
    <t>INDUSTRY PROMOTION FUND</t>
  </si>
  <si>
    <t>NATL ELE BENEF FD 32 (MO)</t>
  </si>
  <si>
    <t>NAV-EX CLEANING SERVS LLC</t>
  </si>
  <si>
    <t>NBPA FRINGE BENEFIT</t>
  </si>
  <si>
    <t>PLANVIEW DELAWARE LLC</t>
  </si>
  <si>
    <t>NE BOARD OF ENGINEERS &amp;</t>
  </si>
  <si>
    <t>NEBRASKA DEPT OF  LABOR</t>
  </si>
  <si>
    <t>NEBRASKA DEPT OF REVENUE</t>
  </si>
  <si>
    <t xml:space="preserve">NEDCO SUPPLY             </t>
  </si>
  <si>
    <t>NEGWER MATERIALS INC</t>
  </si>
  <si>
    <t>NELSON LAKE EXCAVATING</t>
  </si>
  <si>
    <t>NEOPATH HEALTH, INC.</t>
  </si>
  <si>
    <t>NETWORK CABLING SERVICES</t>
  </si>
  <si>
    <t>NEVADA STATE CONTRACTORS</t>
  </si>
  <si>
    <t>AQUA SYSTEMS, LLC</t>
  </si>
  <si>
    <t>NEW FRONTIER MATERIAL</t>
  </si>
  <si>
    <t>NEW JERSEY DEPT OF REVENU</t>
  </si>
  <si>
    <t>NEWARK ELEMENT14</t>
  </si>
  <si>
    <t>NEWPORT GROUP, INC</t>
  </si>
  <si>
    <t>NEXT SECURITY, LLC</t>
  </si>
  <si>
    <t>NEXTERA COMMUNICATIONS</t>
  </si>
  <si>
    <t>NIEBUR SERVICES INC</t>
  </si>
  <si>
    <t>NJ SULLIVAN CO INC</t>
  </si>
  <si>
    <t>NM TAXATION AND REVENUE</t>
  </si>
  <si>
    <t>NMAPC</t>
  </si>
  <si>
    <t>NORTH CAROLINA</t>
  </si>
  <si>
    <t>NORTH DAKOTA ONE CALL</t>
  </si>
  <si>
    <t>NORTH DAKOTA STATE</t>
  </si>
  <si>
    <t>NORTH METRO AUTOGLASS</t>
  </si>
  <si>
    <t>NORTHERN ENGINE &amp; SUPPLY</t>
  </si>
  <si>
    <t xml:space="preserve">NORTHERN SAFETY CO, INC  </t>
  </si>
  <si>
    <t>NORTHERN VA SUPPLY INC</t>
  </si>
  <si>
    <t>NORTHLAND FIRE &amp; SAFETY</t>
  </si>
  <si>
    <t>NORTHSTAR FIREPROTECTION</t>
  </si>
  <si>
    <t>NORTHSTAR SAFETY INC</t>
  </si>
  <si>
    <t>NORTHWEST FIRE SYSTEMS</t>
  </si>
  <si>
    <t>NORTHWEST LIGHTING</t>
  </si>
  <si>
    <t>NOVA ENERGY &amp; AUTOMATION</t>
  </si>
  <si>
    <t>NUWAY CONCRETE FORMS INC</t>
  </si>
  <si>
    <t>NYS DEPART. OF TAXATION &amp;</t>
  </si>
  <si>
    <t>OBAX INFRASTRUCTURES LLC</t>
  </si>
  <si>
    <t>OCCUPATIONAL HEALTH CENT</t>
  </si>
  <si>
    <t>OFFICE ENTERPRISES INC</t>
  </si>
  <si>
    <t>OFFICE ENVIRONMENT BROKER</t>
  </si>
  <si>
    <t>OFFICE EXPERTS</t>
  </si>
  <si>
    <t>OFFICE OF UNEMPLOYMENT</t>
  </si>
  <si>
    <t>OGSTON'S BODY AND PAINT I</t>
  </si>
  <si>
    <t>OHIO CAT</t>
  </si>
  <si>
    <t>OHIO DEPT OF TAXATION</t>
  </si>
  <si>
    <t>OHIO EDISON</t>
  </si>
  <si>
    <t>OKLAHOMA TAX COMMISSION</t>
  </si>
  <si>
    <t>OLD MONROE LUMBER CO. INC</t>
  </si>
  <si>
    <t>OLDCASTLE INFRASTRUCTURE</t>
  </si>
  <si>
    <t>USE V#12579 OLDCASTLE</t>
  </si>
  <si>
    <t>OLIVE &amp; COMPANY</t>
  </si>
  <si>
    <t>OMNIMETRIX LLC</t>
  </si>
  <si>
    <t>ON SITE COMPANIES, INC</t>
  </si>
  <si>
    <t>ONE ROCK CAPITAL PARTNERS</t>
  </si>
  <si>
    <t>ONEIDA REALTY COMPANY</t>
  </si>
  <si>
    <t>ON-SITE HEALTH &amp; SAFETY</t>
  </si>
  <si>
    <t>OREGON DEPT. OF REVENUE</t>
  </si>
  <si>
    <t>ORR PROTECTION</t>
  </si>
  <si>
    <t>OTA-PLATEPAY</t>
  </si>
  <si>
    <t>OVERHEAD DOOR CO</t>
  </si>
  <si>
    <t>PA DEPT OF REVENUE</t>
  </si>
  <si>
    <t>PACIFIC POWER GROUP, LLC</t>
  </si>
  <si>
    <t xml:space="preserve">PAKEDGE DEVICE/SFTWR     </t>
  </si>
  <si>
    <t>PALMER LEASING, INC</t>
  </si>
  <si>
    <t xml:space="preserve">PAPCO, INC   </t>
  </si>
  <si>
    <t>PARADIGM FIBER SPLICING</t>
  </si>
  <si>
    <t>PAS, INC</t>
  </si>
  <si>
    <t>PAT KELLY EQUIPMENT CO</t>
  </si>
  <si>
    <t>PCCS INC</t>
  </si>
  <si>
    <t>PDU CABLES</t>
  </si>
  <si>
    <t>PEC SOLUTIONS, LLC</t>
  </si>
  <si>
    <t>PEC SOLUTIONS OF THE</t>
  </si>
  <si>
    <t xml:space="preserve">PEERLESS INDUSTRIES      </t>
  </si>
  <si>
    <t>PEMBROOKE OCCUPATIONAL HE</t>
  </si>
  <si>
    <t>PENHALL COMPANY</t>
  </si>
  <si>
    <t>PENN SERVICES  LLC</t>
  </si>
  <si>
    <t>PENSKE TRUCK LEASING CO</t>
  </si>
  <si>
    <t>PEOPLE SYSTEMS</t>
  </si>
  <si>
    <t>PEPCO</t>
  </si>
  <si>
    <t>PERFORMANCE CONTRACTING</t>
  </si>
  <si>
    <t>PERFORMANCE SYSTEMS INTEG</t>
  </si>
  <si>
    <t>A-1 SIGN CO.</t>
  </si>
  <si>
    <t>PETERSON COMPANY~J D</t>
  </si>
  <si>
    <t>PETERSON POWER</t>
  </si>
  <si>
    <t xml:space="preserve">PETROCON CORPORATION     </t>
  </si>
  <si>
    <t>PG &amp; E</t>
  </si>
  <si>
    <t>PIERSON WIRELESS</t>
  </si>
  <si>
    <t>PIONEER RIM AND WHEEL</t>
  </si>
  <si>
    <t>PIPE INC</t>
  </si>
  <si>
    <t>PIRTEK MIDWAY</t>
  </si>
  <si>
    <t>PITNEY BOWES GLOBAL</t>
  </si>
  <si>
    <t>PLACER ELECTRIC INC</t>
  </si>
  <si>
    <t>PLANAR SYSTEMS INC</t>
  </si>
  <si>
    <t>PLANGRID, INC</t>
  </si>
  <si>
    <t>PLAZA TIRE SERVICE INC</t>
  </si>
  <si>
    <t>PLUMETTAZ AMERICA CORP</t>
  </si>
  <si>
    <t>PNC BANK</t>
  </si>
  <si>
    <t>POST GLOVER LIFELINK</t>
  </si>
  <si>
    <t>POSTMASTER</t>
  </si>
  <si>
    <t>POTTERS POTTIES LLC</t>
  </si>
  <si>
    <t>POTTS, BRIAN</t>
  </si>
  <si>
    <t>POVOLNY SPECIALTIES</t>
  </si>
  <si>
    <t>POWERHOUSE GENERATOR</t>
  </si>
  <si>
    <t>POWERMATION DIVISION IN</t>
  </si>
  <si>
    <t>PRECISION CALIBRATION AND</t>
  </si>
  <si>
    <t>PRECISION DAYLIGHTING INC</t>
  </si>
  <si>
    <t>PREFERRED LIGHTNING PROTE</t>
  </si>
  <si>
    <t>PREMIER ELECTRICAL CORP</t>
  </si>
  <si>
    <t>PREMIUM WATERS INC</t>
  </si>
  <si>
    <t>PRE-PAID LEGAL SERVICES</t>
  </si>
  <si>
    <t>PRIMARY SYSTEMS</t>
  </si>
  <si>
    <t>SJ ELECTRO SYSTEM PRIMEX</t>
  </si>
  <si>
    <t>PRINCE WILLIAM COUNTY</t>
  </si>
  <si>
    <t>PRINCIPAL FINANCIAL GROUP</t>
  </si>
  <si>
    <t>PRINCIPAL LIFE INSURANCE</t>
  </si>
  <si>
    <t>PRINCIPAL TRUST COMPANY</t>
  </si>
  <si>
    <t>PRIORITY COURIER EXPERTS</t>
  </si>
  <si>
    <t>PROCESS MEASUREMENT CO.</t>
  </si>
  <si>
    <t>PROCORE TECHNOLOGIES INC</t>
  </si>
  <si>
    <t>PRODUCTION STEEL INC.</t>
  </si>
  <si>
    <t>PROFESSIONAL PLASTIC</t>
  </si>
  <si>
    <t>PROFESSIONAL WIRELESS</t>
  </si>
  <si>
    <t>PROMOTIONS PRONTO, LLC</t>
  </si>
  <si>
    <t>PROSHIELD FIRE &amp; SECURITY</t>
  </si>
  <si>
    <t>PROTEC EQUIPMENT RESOURCE</t>
  </si>
  <si>
    <t>PSI</t>
  </si>
  <si>
    <t>PTR LLC</t>
  </si>
  <si>
    <t>PURITAN SPRINGS WATER</t>
  </si>
  <si>
    <t>PYRO-COMM SYSTEMS INC</t>
  </si>
  <si>
    <t>QC CONSULTING GROUP, LLC</t>
  </si>
  <si>
    <t>QSC, LLC</t>
  </si>
  <si>
    <t>QUADIENT FINANCE USA INC</t>
  </si>
  <si>
    <t>QUALITY CUTTING &amp; CORING</t>
  </si>
  <si>
    <t>QUALITY ENGRAVING &amp;DESIGN</t>
  </si>
  <si>
    <t>QUALITY METAL SUPPLY</t>
  </si>
  <si>
    <t>QUALSAFE SOLUTIONS, LLC</t>
  </si>
  <si>
    <t xml:space="preserve">QUAM NICHOLS COMPANY     </t>
  </si>
  <si>
    <t>QUEST DIAGNOSTICS</t>
  </si>
  <si>
    <t>R &amp; R CONTRACTING SERVICE</t>
  </si>
  <si>
    <t>R&amp;L CARRIERS INC</t>
  </si>
  <si>
    <t>R.P. LUMBER COMPANY INC</t>
  </si>
  <si>
    <t>RAINERI BLDGMATERIALS</t>
  </si>
  <si>
    <t>RATH COMMUNICATIONS</t>
  </si>
  <si>
    <t>RAW MATERIALS</t>
  </si>
  <si>
    <t>RCI CUSTOM PRODUCTS</t>
  </si>
  <si>
    <t>RCVNG &amp; ADMN FUND OC NECA</t>
  </si>
  <si>
    <t>RD SPRK FITTERS 669 PAC F</t>
  </si>
  <si>
    <t>RDO EQUIPMENT CO</t>
  </si>
  <si>
    <t>RE CARLSON</t>
  </si>
  <si>
    <t>RECORD KEEPERS LLC</t>
  </si>
  <si>
    <t>RECYCLE TECHNOLOGIES INC</t>
  </si>
  <si>
    <t>RED TREE CONSULTING</t>
  </si>
  <si>
    <t>Reddy Ice</t>
  </si>
  <si>
    <t>REGENCY CONTRACTORS, INC.</t>
  </si>
  <si>
    <t>REINEKE DECORATING CENTER</t>
  </si>
  <si>
    <t>RELIABLE AUTO SPRINKLER</t>
  </si>
  <si>
    <t>RELIABLE EQUIPMENT &amp; SERVICE CO., INC.</t>
  </si>
  <si>
    <t xml:space="preserve">REPUBLIC SERVICES        </t>
  </si>
  <si>
    <t>RESA SERVICE, LLC</t>
  </si>
  <si>
    <t>REXEL USA, INC.</t>
  </si>
  <si>
    <t>RHI SUPPLY</t>
  </si>
  <si>
    <t>RICHARDET FLOOR COVERING</t>
  </si>
  <si>
    <t>RICHARDS ELEC MOTOR CO</t>
  </si>
  <si>
    <t>RICHMOND STRUCTURAL</t>
  </si>
  <si>
    <t>RICHY SZYMAN</t>
  </si>
  <si>
    <t>RICK BAUM</t>
  </si>
  <si>
    <t>RIGGING &amp; TOOL INC.</t>
  </si>
  <si>
    <t>RIVERLINK</t>
  </si>
  <si>
    <t>RMC -READY MIX CONCRETE</t>
  </si>
  <si>
    <t>RMF ENGINEERING INC</t>
  </si>
  <si>
    <t>ROAD MACHINERY &amp; SUPPLIES</t>
  </si>
  <si>
    <t>ROBERTS OXYGEN CO., INC.</t>
  </si>
  <si>
    <t>ROCHESTER PUBLIC UTILITIE</t>
  </si>
  <si>
    <t>ROCKET CRANE SERVICES INC</t>
  </si>
  <si>
    <t>RODERMAN SAFETY</t>
  </si>
  <si>
    <t>ROLAND MACHINERY</t>
  </si>
  <si>
    <t>ROSENDIN ELECTRIC INC</t>
  </si>
  <si>
    <t>ROY C INC</t>
  </si>
  <si>
    <t xml:space="preserve">CED - WALNUT CREEK       </t>
  </si>
  <si>
    <t>RUBIN BROWN LLP</t>
  </si>
  <si>
    <t>S&amp;C ELECTRIC COMPANY</t>
  </si>
  <si>
    <t>S&amp;H FARMS INC</t>
  </si>
  <si>
    <t>TOTAL SAFETY SUPPLIES</t>
  </si>
  <si>
    <t xml:space="preserve">S2 SECURITY              </t>
  </si>
  <si>
    <t>SACHS ELEC 401k/PROF SHAR</t>
  </si>
  <si>
    <t>SACHS ELECTRIC</t>
  </si>
  <si>
    <t>THOMPSON ELECTRIC CO OF</t>
  </si>
  <si>
    <t>SAFE FIRE PROTECTION INC</t>
  </si>
  <si>
    <t>SAFETY AND FIRE EXCHANGE</t>
  </si>
  <si>
    <t>SAFETY PLUS FIRST AID INC</t>
  </si>
  <si>
    <t>SAFETY-KLEEN SYSTEMS INC</t>
  </si>
  <si>
    <t>SAGINAW CONTROL &amp; ENGINEE</t>
  </si>
  <si>
    <t>SAGINAW POWER &amp; AUTOMATIO</t>
  </si>
  <si>
    <t>SAM SACHS AWARD WINNER</t>
  </si>
  <si>
    <t>SANFORD HEALTH</t>
  </si>
  <si>
    <t>SATELLITE SHELTERS INC.</t>
  </si>
  <si>
    <t>SAXHAUG CONSTRUCTION</t>
  </si>
  <si>
    <t>SC DEPT OF REVENUE &amp; TAX</t>
  </si>
  <si>
    <t>SC ELECTRIC INC</t>
  </si>
  <si>
    <t>SCAFFOLD RESOURCE LLC</t>
  </si>
  <si>
    <t>SCAFFOLD SERVICE</t>
  </si>
  <si>
    <t>SCANSOURCE, INC.</t>
  </si>
  <si>
    <t>SCHADEGG MECHANICAL</t>
  </si>
  <si>
    <t>SCHENECTADY HARDWARE &amp;</t>
  </si>
  <si>
    <t>SCHILDBERG CONSTRUCTION</t>
  </si>
  <si>
    <t>SCHNACKENBERG, ROBERT</t>
  </si>
  <si>
    <t>SCHNEIDER ELECTRIC USA</t>
  </si>
  <si>
    <t>SCHWEITZER ENGINEERING</t>
  </si>
  <si>
    <t>SCI</t>
  </si>
  <si>
    <t>SCOTT POWERLINE &amp; UTILITY</t>
  </si>
  <si>
    <t>SECURITY EQUIPMENT SUPPLY</t>
  </si>
  <si>
    <t>SECURTEST, INC</t>
  </si>
  <si>
    <t>SEILER INSTR &amp; MFG CO</t>
  </si>
  <si>
    <t>SELECT BENEFITS COMM GRP</t>
  </si>
  <si>
    <t xml:space="preserve">SENECA ENTERPRISES LLC   </t>
  </si>
  <si>
    <t>SEPPI BROTHERS</t>
  </si>
  <si>
    <t>1000BULBS.COM</t>
  </si>
  <si>
    <t>SERVICEMASTER COMMERCIAL</t>
  </si>
  <si>
    <t>SETTLE MUTER ELECTRIC</t>
  </si>
  <si>
    <t>SHEET METAL CONNECTORS</t>
  </si>
  <si>
    <t>SHEN MILSOM &amp; WILKE LLC</t>
  </si>
  <si>
    <t>SHEPHERD ELECT SUPPLY DC</t>
  </si>
  <si>
    <t>SHEPHERD ELECT SUPPLY MD</t>
  </si>
  <si>
    <t>SHERMCO INDUSTRIES, INC.</t>
  </si>
  <si>
    <t>SHERWIN-WILLIAMS CO, THE</t>
  </si>
  <si>
    <t>SHOALS ELECTRIC CO INC.</t>
  </si>
  <si>
    <t>SHRED IT C/O STERICYCLE,</t>
  </si>
  <si>
    <t>SHURE INC</t>
  </si>
  <si>
    <t>SIEMENS INDUSTRY INC</t>
  </si>
  <si>
    <t>SIGNARAMA-MINNEAPOLIS</t>
  </si>
  <si>
    <t>SJS ELECTRIC VDC INC</t>
  </si>
  <si>
    <t>SKIDATA INC</t>
  </si>
  <si>
    <t>SKM SYSTEMS ANALYSIS, INC</t>
  </si>
  <si>
    <t>SMITH ELECTRIC CO. INC</t>
  </si>
  <si>
    <t>SMITH, CURRIE &amp; HANCOCK</t>
  </si>
  <si>
    <t>SMITH-MIDLAND CORPORATION</t>
  </si>
  <si>
    <t>SNOWBUSTERS LLC</t>
  </si>
  <si>
    <t>SOLON MFG</t>
  </si>
  <si>
    <t>SONIC PROMOS</t>
  </si>
  <si>
    <t>SOUND ELECTRONICS</t>
  </si>
  <si>
    <t>SOUNDTUBE ENTERTAINMENT</t>
  </si>
  <si>
    <t>SOUTH DAKOTA UNEMPLYMENT</t>
  </si>
  <si>
    <t>SOUTHEASTERN SYSTEM TECH</t>
  </si>
  <si>
    <t>SOUTHERN CALIFORNIA EDISO</t>
  </si>
  <si>
    <t>SOUTHERN IL BUILDERS</t>
  </si>
  <si>
    <t>SOUTHLAND ELECTRICAL</t>
  </si>
  <si>
    <t>SPACE AGE ELECTRONICS INC</t>
  </si>
  <si>
    <t>PRIMO WATER</t>
  </si>
  <si>
    <t>SPECTRUM</t>
  </si>
  <si>
    <t>SPIRE</t>
  </si>
  <si>
    <t>SPRIG ELECTRIC</t>
  </si>
  <si>
    <t>SPRINGFIELD ELECTRIC SUPP</t>
  </si>
  <si>
    <t xml:space="preserve">SPRINT                   </t>
  </si>
  <si>
    <t>ST. LOUIS CHAPTER NECA</t>
  </si>
  <si>
    <t>ST LOUIS COUNTY DEPT PW</t>
  </si>
  <si>
    <t>ST. LOUIS MRO, INC.</t>
  </si>
  <si>
    <t>ST LOUIS RECHARGE &amp; FIRE</t>
  </si>
  <si>
    <t>ST LUKES OCC HEALTH</t>
  </si>
  <si>
    <t>SOUTH ST. PAUL STEEL SUPP</t>
  </si>
  <si>
    <t>ST LOUIS TESTING LABORATORIES INC</t>
  </si>
  <si>
    <t>STAAB BATTERY MFG CO INC</t>
  </si>
  <si>
    <t>STAFF ELECTRIC</t>
  </si>
  <si>
    <t>STAFFORD INSTALLATIONS</t>
  </si>
  <si>
    <t>STANLEY BLACK &amp; DECKER</t>
  </si>
  <si>
    <t>STAPLES BUSINESS ADVANTAG</t>
  </si>
  <si>
    <t>STAR TRIBUNE</t>
  </si>
  <si>
    <t>STARBEAM SUPPLY CO</t>
  </si>
  <si>
    <t>STARIN MARKETING, INC.</t>
  </si>
  <si>
    <t>STARTEX SOFTWARE, LLC</t>
  </si>
  <si>
    <t>STATE COMPTROLLER TEXAS</t>
  </si>
  <si>
    <t>STATE OF IOWA</t>
  </si>
  <si>
    <t>STATE OF MICHIGAN</t>
  </si>
  <si>
    <t>STATE OF NEVADA EMPLOYMEN</t>
  </si>
  <si>
    <t>STATE OF WISCONSIN</t>
  </si>
  <si>
    <t>BEST-ONE FLEET OF STL INC</t>
  </si>
  <si>
    <t>STATIC POWER CONV SERV</t>
  </si>
  <si>
    <t>STERLING WIRE&amp;CABLE LLC</t>
  </si>
  <si>
    <t>STEVEN J. OWEN</t>
  </si>
  <si>
    <t>STH INC</t>
  </si>
  <si>
    <t>STONEGATE SALES &amp; SERVICE</t>
  </si>
  <si>
    <t>STONEWORKS ARCHITECURAL</t>
  </si>
  <si>
    <t>STRATA CORPORATION</t>
  </si>
  <si>
    <t>STREET FLEET</t>
  </si>
  <si>
    <t>STRUCTURAL MATERIALS INC</t>
  </si>
  <si>
    <t>STUART C IRBY CO</t>
  </si>
  <si>
    <t>SUBSURFACE CONSTRUCTORS</t>
  </si>
  <si>
    <t>SUN CONTROL OF MINNESOTA</t>
  </si>
  <si>
    <t>SUNBELT RENTALS/AGGREGATE</t>
  </si>
  <si>
    <t>SUNBELT SOLOMON SERVICES</t>
  </si>
  <si>
    <t>SUNSET COUNTRY CLUB</t>
  </si>
  <si>
    <t>SUNSET FORD</t>
  </si>
  <si>
    <t>SUNWEST ELECTRIC INC</t>
  </si>
  <si>
    <t>SUPER BRIGHT LED'S INC.</t>
  </si>
  <si>
    <t>SUPERIOR DIAMOND CONCRETE</t>
  </si>
  <si>
    <t>SUPERIOR INDUSTRIAL SUPP</t>
  </si>
  <si>
    <t>SUPERL, INC</t>
  </si>
  <si>
    <t>SUPERLOGICS</t>
  </si>
  <si>
    <t>SURVEYORS MATERIALS, INC.</t>
  </si>
  <si>
    <t>SVL SERVICE CORPORATION</t>
  </si>
  <si>
    <t>SWAGELOK</t>
  </si>
  <si>
    <t>SWANSTONS EQUIPMENT</t>
  </si>
  <si>
    <t xml:space="preserve">SYMETRIX INC             </t>
  </si>
  <si>
    <t>SYRACUSE UTILITIES INC</t>
  </si>
  <si>
    <t>SYSTRA CONSULTING INC</t>
  </si>
  <si>
    <t>T &amp; R ELECTRIC SUPPLY CO.</t>
  </si>
  <si>
    <t>T&amp;R PAINTING TED RAINES</t>
  </si>
  <si>
    <t>T.E. WOOD FARMS, INC</t>
  </si>
  <si>
    <t>TAILING INTERNATIONAL LLC</t>
  </si>
  <si>
    <t>TALLMAN EQUIPMENT CO INC</t>
  </si>
  <si>
    <t>TALX UC EXPRESS</t>
  </si>
  <si>
    <t>TAPESWITCH CORPORATION</t>
  </si>
  <si>
    <t>TAXATION DIVISION</t>
  </si>
  <si>
    <t>TAYLOR OIL CO INC</t>
  </si>
  <si>
    <t>TCBX TRUCKING</t>
  </si>
  <si>
    <t>TCF &amp; ASSOC, LLC</t>
  </si>
  <si>
    <t>TDS LONG DISTANCE CORP</t>
  </si>
  <si>
    <t>TECH ELECTRONICS, INC.</t>
  </si>
  <si>
    <t>TECNEC DISTRIBUTING</t>
  </si>
  <si>
    <t>TENNESSEE DEPT OF REVENUE</t>
  </si>
  <si>
    <t>TERMINIX</t>
  </si>
  <si>
    <t>TERRACON CONSULTANTS INC</t>
  </si>
  <si>
    <t>TESSCO INCORPORATED</t>
  </si>
  <si>
    <t>THE ASSESSMENT COMPANY</t>
  </si>
  <si>
    <t>THE KIESEL COMPANY</t>
  </si>
  <si>
    <t>THE LARSON GROUP</t>
  </si>
  <si>
    <t>THE LINCOLN NATIONAL LIFE</t>
  </si>
  <si>
    <t>THE NEWBERRY GROUP, INC</t>
  </si>
  <si>
    <t>THE PEPPER GROUP, INC.</t>
  </si>
  <si>
    <t>THE PRESSROOM, INC</t>
  </si>
  <si>
    <t>THE RIGGING BOX, INC</t>
  </si>
  <si>
    <t>THE ROVISYS COMPANY</t>
  </si>
  <si>
    <t>THE ST.LOUIS MAT &amp; LINEN</t>
  </si>
  <si>
    <t>THOMPSON ELECTRONICS CO</t>
  </si>
  <si>
    <t>THOMPSON LIGHTNING PROTEC</t>
  </si>
  <si>
    <t>THOMPSON TRACTOR CO</t>
  </si>
  <si>
    <t>TITAN LABORATORIES</t>
  </si>
  <si>
    <t>TITAN MACHINERY</t>
  </si>
  <si>
    <t>USE 14457 TJ WIES CONTRAC</t>
  </si>
  <si>
    <t>T-MOBILE</t>
  </si>
  <si>
    <t>TN DEPT. OF LABOR AND</t>
  </si>
  <si>
    <t>TNT CONSTRUCTION GROUP LL</t>
  </si>
  <si>
    <t>TOA ELECTRONICS, INC</t>
  </si>
  <si>
    <t>TOLL GAS &amp; WELDING SUPPLY</t>
  </si>
  <si>
    <t>TOM KRAEMER, INC.</t>
  </si>
  <si>
    <t>TOMARCO</t>
  </si>
  <si>
    <t>TOO MANY AMPS</t>
  </si>
  <si>
    <t>TOOLS &amp; ACCESSORIES CORP</t>
  </si>
  <si>
    <t>TOTAL ENVIRONMENTAL CON</t>
  </si>
  <si>
    <t>UHL COMPANY</t>
  </si>
  <si>
    <t>TOWN &amp; COUNTRY ELECTRIC</t>
  </si>
  <si>
    <t>TOWN AND COUNTRY</t>
  </si>
  <si>
    <t>TOWN OF HERNDON</t>
  </si>
  <si>
    <t>TOWN OF WARRENTON</t>
  </si>
  <si>
    <t>TRADETOOLS INC</t>
  </si>
  <si>
    <t>TRAFFIC CONTROL / MO</t>
  </si>
  <si>
    <t>TRAFFIC CONTROL CORP.</t>
  </si>
  <si>
    <t>TRAFFIC ENGINEERING</t>
  </si>
  <si>
    <t>TRAMAR CONTRACTING, INC</t>
  </si>
  <si>
    <t>TRANSPORT EXPRESS LLC</t>
  </si>
  <si>
    <t>TREASURER, CITY OF FAIRFA</t>
  </si>
  <si>
    <t>TRI STATE EQUIP CO INC</t>
  </si>
  <si>
    <t>TRIANGLE FIRE PROTECTION</t>
  </si>
  <si>
    <t>TRICORNE AUDIO INC</t>
  </si>
  <si>
    <t>TRIMBLE, INC.</t>
  </si>
  <si>
    <t>TRS-REN TELCO</t>
  </si>
  <si>
    <t>TST INC</t>
  </si>
  <si>
    <t>TURNER CONSTRUCTION CO</t>
  </si>
  <si>
    <t>TWIN CITIES LOGISTICS</t>
  </si>
  <si>
    <t>API GARAGE DOOR, INC.,</t>
  </si>
  <si>
    <t>TWIN PORTS CONST ALLIANCE</t>
  </si>
  <si>
    <t>TWIN PORTS PAPER &amp; SUPPLY</t>
  </si>
  <si>
    <t>TXU ENERGY</t>
  </si>
  <si>
    <t>UL,  LLC</t>
  </si>
  <si>
    <t>UNEMPLOYMENT COMPENSATION</t>
  </si>
  <si>
    <t>UNITED ASSOC INT'L TRAIN</t>
  </si>
  <si>
    <t>UNITED ELECTRIC SUPPLY</t>
  </si>
  <si>
    <t>UNITED HEALTH CARE INS CO</t>
  </si>
  <si>
    <t>UNITED PARCEL SERVICE INC</t>
  </si>
  <si>
    <t>UNITED SITE SERVICES</t>
  </si>
  <si>
    <t>UNITED WELDING OF</t>
  </si>
  <si>
    <t>UNIVERSAL BACKGROUND</t>
  </si>
  <si>
    <t>UNLIMITED WATER</t>
  </si>
  <si>
    <t>US POSTL SERV (QUADIENT</t>
  </si>
  <si>
    <t>VA DEPT OF TAXATION</t>
  </si>
  <si>
    <t>VA EMPLOYMENT COMMISSION</t>
  </si>
  <si>
    <t>VALLEY FIRE PROTECTION</t>
  </si>
  <si>
    <t>VALLEY LIGHTING LLC</t>
  </si>
  <si>
    <t>VALVOLINE INC</t>
  </si>
  <si>
    <t>VAN ERT ELECTRIC COMPANY</t>
  </si>
  <si>
    <t>VAN METER, INC.</t>
  </si>
  <si>
    <t>VDC SPECIALISTS,  LLC</t>
  </si>
  <si>
    <t>VEIT &amp; COMPANY INC</t>
  </si>
  <si>
    <t>VERDEK LLC</t>
  </si>
  <si>
    <t>VEREGY LLC</t>
  </si>
  <si>
    <t>VERIFORCE LLC</t>
  </si>
  <si>
    <t>VERIZON</t>
  </si>
  <si>
    <t>VERMEER MIDWEST SALES &amp; S</t>
  </si>
  <si>
    <t>VERMONT DEPT OF TAXES</t>
  </si>
  <si>
    <t>VERNON L. GOEDECKE CO.</t>
  </si>
  <si>
    <t>VERTIV CORPORATION</t>
  </si>
  <si>
    <t>VERUS CORPORATION</t>
  </si>
  <si>
    <t>VIKING CORPORATION</t>
  </si>
  <si>
    <t>VIKING INDUSTRIAL CENTER</t>
  </si>
  <si>
    <t>VIKING SUPPLY NET</t>
  </si>
  <si>
    <t>VILLA LIGHTING SUPPLY</t>
  </si>
  <si>
    <t>VIRGINIA PUBLIC UTILITIES</t>
  </si>
  <si>
    <t>VISIONARY SOLUTIONS, INC.</t>
  </si>
  <si>
    <t xml:space="preserve">VISITEC MARKETING ASSOC  </t>
  </si>
  <si>
    <t xml:space="preserve">VISTO'S TRAILER SALES    </t>
  </si>
  <si>
    <t>VONCO LLC</t>
  </si>
  <si>
    <t>VOSS ELECTRIC CO</t>
  </si>
  <si>
    <t>VSC FIRE &amp; SECURITY INC</t>
  </si>
  <si>
    <t>VTI SECURITY</t>
  </si>
  <si>
    <t>WAGEWORKS INC</t>
  </si>
  <si>
    <t>WAGNER CONSTRUCTION</t>
  </si>
  <si>
    <t>WAGNER-SMITH EQUIPMENT</t>
  </si>
  <si>
    <t>WALKER ELECTRIC CO</t>
  </si>
  <si>
    <t>WALLIS LUBRICANT, LLC</t>
  </si>
  <si>
    <t>WALLWORK TRUCK CENTER</t>
  </si>
  <si>
    <t xml:space="preserve">WALTCO TOOLS &amp; EQUIPMENT </t>
  </si>
  <si>
    <t>WARNING LITES</t>
  </si>
  <si>
    <t>WARREN CAT RENTAL</t>
  </si>
  <si>
    <t>WARREN LTNING ROD COMP</t>
  </si>
  <si>
    <t>WASHINGTON GAS</t>
  </si>
  <si>
    <t>WASTE MANAGEMENT</t>
  </si>
  <si>
    <t>WAYTEK INCORPORATED</t>
  </si>
  <si>
    <t>WELLS FARGO BANK</t>
  </si>
  <si>
    <t>WESCO DISTRIBUTION, INC.</t>
  </si>
  <si>
    <t>CLIMATEC, LLC</t>
  </si>
  <si>
    <t>WEST PENN WIRE</t>
  </si>
  <si>
    <t>WEX BANK</t>
  </si>
  <si>
    <t>WHAPPS LLC ONLINE REWARDS</t>
  </si>
  <si>
    <t>WHIRC</t>
  </si>
  <si>
    <t>WHIRLWIND</t>
  </si>
  <si>
    <t>WHITE ELECTRICAL</t>
  </si>
  <si>
    <t>WHITE LARKIN WILLIAMS 2</t>
  </si>
  <si>
    <t>WI ELEC EMPLOYEE BEN FUND</t>
  </si>
  <si>
    <t>WIESE USA, INC.</t>
  </si>
  <si>
    <t>WIGINTON FIRE SYSTEMS</t>
  </si>
  <si>
    <t>WILD WINGS OF ONEKA</t>
  </si>
  <si>
    <t>WILLSCOT MOBILE MINI</t>
  </si>
  <si>
    <t>WINDSTREAM COMMUNICATIONS</t>
  </si>
  <si>
    <t>WINDY CITY WIRE</t>
  </si>
  <si>
    <t>WJRJ ELECTRICAL</t>
  </si>
  <si>
    <t>WOMEN'S ELECTRICAL BOARD</t>
  </si>
  <si>
    <t>WRENSHALL</t>
  </si>
  <si>
    <t>WSSC</t>
  </si>
  <si>
    <t>WV STATE TAX DEPARTMENT</t>
  </si>
  <si>
    <t>WW GOETSCH ASSOCIATES I</t>
  </si>
  <si>
    <t>XCEL ENERGY</t>
  </si>
  <si>
    <t>YAMAHA CORP OF AMERICA</t>
  </si>
  <si>
    <t>YANCEY BROS. CO.</t>
  </si>
  <si>
    <t>YPO GOLD TC CHAPTER</t>
  </si>
  <si>
    <t>YPO TWIN CITIES FORUM 32</t>
  </si>
  <si>
    <t>Z &amp; E ENTERPRISES, INC</t>
  </si>
  <si>
    <t>ZIEGLER, INC.</t>
  </si>
  <si>
    <t>ZONE ONE LOCATING</t>
  </si>
  <si>
    <t>IBEW 292 FRINGE BNFT FUND</t>
  </si>
  <si>
    <t>BOWMAN CONSULTING GRP LTD</t>
  </si>
  <si>
    <t xml:space="preserve">ABA PARTNERS PLUS        </t>
  </si>
  <si>
    <t>GREEN SYSTEMS LEASING LLC</t>
  </si>
  <si>
    <t>US STANDARD PRODUCTS</t>
  </si>
  <si>
    <t>KAREN L. LEE</t>
  </si>
  <si>
    <t>BIERSCHBACH RENTAL</t>
  </si>
  <si>
    <t>CARRIER CORPORATION</t>
  </si>
  <si>
    <t>DAS SIMPLIFIED</t>
  </si>
  <si>
    <t>MB ELECTRIC, LLC</t>
  </si>
  <si>
    <t xml:space="preserve">MIDDLE ATLANTIC PRODUCTS </t>
  </si>
  <si>
    <t>THERMA, LLC</t>
  </si>
  <si>
    <t>TIMOTHY J PEDERSON</t>
  </si>
  <si>
    <t>ELECTRICAL TESTING SOLUTI</t>
  </si>
  <si>
    <t>PRESIDIO NETWORKED</t>
  </si>
  <si>
    <t>ARTISANS, INC</t>
  </si>
  <si>
    <t xml:space="preserve">DUKE'S TOWING            </t>
  </si>
  <si>
    <t>LEAN READY COACHING</t>
  </si>
  <si>
    <t>TENET SOLUTIONS</t>
  </si>
  <si>
    <t>ACTALENT INC</t>
  </si>
  <si>
    <t xml:space="preserve">AMETEK AUTOMATION AND    </t>
  </si>
  <si>
    <t>NAPA CENTRAL WEST FARGO</t>
  </si>
  <si>
    <t>NORTHSTAR PLUMBING LLC</t>
  </si>
  <si>
    <t>ESI INC</t>
  </si>
  <si>
    <t>LUMINAIRE ENVIRONMENTAL</t>
  </si>
  <si>
    <t>USE V#12078 LVC COMPANIES</t>
  </si>
  <si>
    <t>MCMASTER CARR SUPPLY CO.</t>
  </si>
  <si>
    <t>SCHENCK PROCESS LLC</t>
  </si>
  <si>
    <t>CAPITAL HEATING &amp; COOLING</t>
  </si>
  <si>
    <t>BRG PRECISION PRODUCTS</t>
  </si>
  <si>
    <t xml:space="preserve">SHI INTERNATIONAL CORP.  </t>
  </si>
  <si>
    <t>GARNET ELECTRIC CO. INC.</t>
  </si>
  <si>
    <t>AMERIPRO SERVICE</t>
  </si>
  <si>
    <t>API CONSTRUCTION SPECIALT</t>
  </si>
  <si>
    <t>ARIZONA REGISTRAR OF</t>
  </si>
  <si>
    <t>CONTEMPORARY RESEARCH</t>
  </si>
  <si>
    <t>BAKERFIELD SOLUTIONS</t>
  </si>
  <si>
    <t>BEARCOM WIRELESS WORLDWID</t>
  </si>
  <si>
    <t>BLUUM OF MINNESOTA LLC</t>
  </si>
  <si>
    <t>BREANNA'S GIFT</t>
  </si>
  <si>
    <t>CHESCO CORING &amp; CUTTING</t>
  </si>
  <si>
    <t>CONSTRUCTEDGE</t>
  </si>
  <si>
    <t>CITY OF DALLAS BUILDING</t>
  </si>
  <si>
    <t>CKC CONTRACTING</t>
  </si>
  <si>
    <t>COMMONWEALTH ELECTRIC CO</t>
  </si>
  <si>
    <t>COMMERCIAL DOOR SYSTEMS</t>
  </si>
  <si>
    <t>COPPER STATE BOLT</t>
  </si>
  <si>
    <t xml:space="preserve">CORNING &amp; CUTTING        </t>
  </si>
  <si>
    <t>GC&amp;E SYSTEMS GROUP LLC</t>
  </si>
  <si>
    <t>DAVIS &amp; ASSOC INC</t>
  </si>
  <si>
    <t>USE V#10853 CONVERGINT TE</t>
  </si>
  <si>
    <t>DL SMITH ELECTRICAL</t>
  </si>
  <si>
    <t>DOLLAR GENERAL</t>
  </si>
  <si>
    <t>ELECTRIC EQUIPMENT AND</t>
  </si>
  <si>
    <t>ELK RIVER MUNICIPAL UTILI</t>
  </si>
  <si>
    <t>EMPIRE SOUTHWEST, LLC</t>
  </si>
  <si>
    <t>ENGINEERED SEISMIC SYSTEM</t>
  </si>
  <si>
    <t>THE ESCO GROUP</t>
  </si>
  <si>
    <t>ESI ENGINEERING INC</t>
  </si>
  <si>
    <t xml:space="preserve">REDROCK PRECAST LLC      </t>
  </si>
  <si>
    <t>G &amp; D NORTH AMERICA INC.</t>
  </si>
  <si>
    <t>TODDS REDIMIX CONCREATE</t>
  </si>
  <si>
    <t>GOLDTECH OF OHIO</t>
  </si>
  <si>
    <t>GORDON L. HENSLEY</t>
  </si>
  <si>
    <t>HAWKINSON ASSOCIATES LLC</t>
  </si>
  <si>
    <t>HEALTH EQUITY</t>
  </si>
  <si>
    <t xml:space="preserve">HIRAM POWER ELECTRIC LLC </t>
  </si>
  <si>
    <t xml:space="preserve">LAWO INC.                </t>
  </si>
  <si>
    <t>ICON MARKETING INC</t>
  </si>
  <si>
    <t>NEVADA DEPARTMENT OF</t>
  </si>
  <si>
    <t>INTEGRATED PROTECTION</t>
  </si>
  <si>
    <t>JRK STEEL</t>
  </si>
  <si>
    <t>MONROE CASSIDY</t>
  </si>
  <si>
    <t xml:space="preserve">LECTROSONIC              </t>
  </si>
  <si>
    <t>LIFETIME INC</t>
  </si>
  <si>
    <t>LEVEL 3 COMMUNICATIONS LL</t>
  </si>
  <si>
    <t>M.L. SCHMITT, INC</t>
  </si>
  <si>
    <t>MICHIGAN DEPT OF TREASURY</t>
  </si>
  <si>
    <t>MIDWEST ALARM SERVICES</t>
  </si>
  <si>
    <t>NORTH CENTRAL BUS &amp; EQUIP</t>
  </si>
  <si>
    <t>MPLS POLICE K9 FOUNDATION</t>
  </si>
  <si>
    <t>NDSCS ALUMNI/FOUNDATION</t>
  </si>
  <si>
    <t>NEW LOOK CONTRACTING INC</t>
  </si>
  <si>
    <t>NEFCO MID WEST</t>
  </si>
  <si>
    <t>LOEFFLER CONSTRUCTION CO</t>
  </si>
  <si>
    <t>XYLEM DEWATERING SOLUTION</t>
  </si>
  <si>
    <t>NOTT COMPANY</t>
  </si>
  <si>
    <t>ONWARE BUSINESS SOLUTIONS</t>
  </si>
  <si>
    <t>OTTO TRANSFER</t>
  </si>
  <si>
    <t>PACIFIC GAS AND ELECTRIC</t>
  </si>
  <si>
    <t>RF VENUE, INC.</t>
  </si>
  <si>
    <t>SUMMIT FIRE PROTECTION</t>
  </si>
  <si>
    <t>TEAM INDUSTRIAL</t>
  </si>
  <si>
    <t>TD4 ELECTRICAL LLC</t>
  </si>
  <si>
    <t>TECHNICAL MAINTENANCE INC</t>
  </si>
  <si>
    <t>USE V#13355 THOMPSON POWE</t>
  </si>
  <si>
    <t>GLOBAL MOUNTAIN SOLUTIONS</t>
  </si>
  <si>
    <t>ZURICH NORTH AMERICA</t>
  </si>
  <si>
    <t>EWIF</t>
  </si>
  <si>
    <t>DAKOTA HOSE &amp; FITTINGS LP</t>
  </si>
  <si>
    <t>TFORCE FREIGHT</t>
  </si>
  <si>
    <t>ANGIEL ELECTRICAL</t>
  </si>
  <si>
    <t>DART POTABLE STORAGE INC.</t>
  </si>
  <si>
    <t>JMC COMPANY INC</t>
  </si>
  <si>
    <t>USE #10055 ACME TOOLS</t>
  </si>
  <si>
    <t>GOODBULB  LLC</t>
  </si>
  <si>
    <t>TECH ELECTRONICS OF IND</t>
  </si>
  <si>
    <t>NSI-LYNN ELECTRONICS, LLC</t>
  </si>
  <si>
    <t>HOLCIM-NER, INC</t>
  </si>
  <si>
    <t>D&amp;B PORTABLES LLC</t>
  </si>
  <si>
    <t>GARDNER PARK DISTRICT</t>
  </si>
  <si>
    <t>PRAIRIE PEST CONTROL</t>
  </si>
  <si>
    <t>INTERNATIONAL DISPLAY</t>
  </si>
  <si>
    <t>OLD DOMINION FIRESTPG LLC</t>
  </si>
  <si>
    <t>CALVERT COUNTY TREASURER</t>
  </si>
  <si>
    <t>PIEDMONT PLASTICS</t>
  </si>
  <si>
    <t>WARD-BOLAND ASSOCIATES</t>
  </si>
  <si>
    <t>WIDELITY INC</t>
  </si>
  <si>
    <t>DIRECTOR OF FINANCE-BALTO</t>
  </si>
  <si>
    <t>JJ LANDSCAPE INC</t>
  </si>
  <si>
    <t>APPLIED POWER GROUP LLC</t>
  </si>
  <si>
    <t>WB WASTE SOLUTIONS LLC</t>
  </si>
  <si>
    <t>CBRE</t>
  </si>
  <si>
    <t>HONEYWELL INTERNATIONAL</t>
  </si>
  <si>
    <t>HARRIS MID-ATLANTIC LLC</t>
  </si>
  <si>
    <t>FIRE SERVICES GROUP, LLC</t>
  </si>
  <si>
    <t>NATIONWIDE ELECT SVCS &amp;</t>
  </si>
  <si>
    <t>AMERICAN WHOLESALE</t>
  </si>
  <si>
    <t>RESA POWER LLC</t>
  </si>
  <si>
    <t>EJ USA INC</t>
  </si>
  <si>
    <t>BACK RIVER PRE-CAST LLC</t>
  </si>
  <si>
    <t>DELL MARKETING/DELL USA</t>
  </si>
  <si>
    <t>COCKRIEL &amp; CHRISTOPHERSON</t>
  </si>
  <si>
    <t>USE V#13656 WV STATE TAX</t>
  </si>
  <si>
    <t>PACIFIC OFFICE AUTOMATION</t>
  </si>
  <si>
    <t>NEVADA DEPT OF TAXATION</t>
  </si>
  <si>
    <t>GROWING GREEN, INC</t>
  </si>
  <si>
    <t>NETCOM, INC.</t>
  </si>
  <si>
    <t>BEISHIR LOCK &amp; SAFE</t>
  </si>
  <si>
    <t>CED - ATLANTA</t>
  </si>
  <si>
    <t>BURNDY, LLC</t>
  </si>
  <si>
    <t>TSI GLOBAL COMPANIES, LLC</t>
  </si>
  <si>
    <t>SALESFORCE.COM, INC</t>
  </si>
  <si>
    <t>ABM ELECTRICAL POWER</t>
  </si>
  <si>
    <t>CIRCUIT BREAKER SALES LLC</t>
  </si>
  <si>
    <t>ST LOUIS PARKING CO</t>
  </si>
  <si>
    <t>INDEPENDENT ELECTRIC</t>
  </si>
  <si>
    <t>GRUBB ENGINEERING INC</t>
  </si>
  <si>
    <t>THORNBURGH INSULATION INC</t>
  </si>
  <si>
    <t>BROCK INDUSTRIAL SERVICES</t>
  </si>
  <si>
    <t>HAYER LLC</t>
  </si>
  <si>
    <t>EC ELECTRIC</t>
  </si>
  <si>
    <t>RIECHERS TRUCK BODIES</t>
  </si>
  <si>
    <t>LUTRON SERVICES CO INC</t>
  </si>
  <si>
    <t>VANDALIA RENTAL</t>
  </si>
  <si>
    <t>WALLACE INDUSTRIAL, LLC</t>
  </si>
  <si>
    <t>SUNSTATE EQUIPMENT CO LLC</t>
  </si>
  <si>
    <t>CADGEN SOFTWARE, LLC</t>
  </si>
  <si>
    <t>UTAH STATE TAX COMMISSION</t>
  </si>
  <si>
    <t>MAC FOUNDATION</t>
  </si>
  <si>
    <t>SAUL, EWING, ARNSTEIN</t>
  </si>
  <si>
    <t>VALLEY OIL COMPANY</t>
  </si>
  <si>
    <t>WOLF EXCAVATING</t>
  </si>
  <si>
    <t>REDNECK INC / DEXTER</t>
  </si>
  <si>
    <t>ISAT</t>
  </si>
  <si>
    <t>MINDME TECHNOLOGY INC</t>
  </si>
  <si>
    <t>RED LEAF IT ASSET RECOVER</t>
  </si>
  <si>
    <t>HENDRICK PHILLIPS SALZMAN</t>
  </si>
  <si>
    <t>TRUCK CENTERS, INC.</t>
  </si>
  <si>
    <t>THE SANCTUARY UPC, INC.</t>
  </si>
  <si>
    <t>T.J. WIES CONTRACTING INC</t>
  </si>
  <si>
    <t>MAVIS T THOMPSON,ESQ</t>
  </si>
  <si>
    <t>HORIZONS MANAGED CARE LLC</t>
  </si>
  <si>
    <t>MIRK INC</t>
  </si>
  <si>
    <t>STEALTH MEDICAL SERVICE</t>
  </si>
  <si>
    <t>SETON</t>
  </si>
  <si>
    <t>PERFICIENT, INC.</t>
  </si>
  <si>
    <t>VDC RECRUITING GROUP, LLC</t>
  </si>
  <si>
    <t>SERVICEMAX INC.</t>
  </si>
  <si>
    <t>CUBE ICE CO INC</t>
  </si>
  <si>
    <t>SOUTHERN CONCRETE PRODUCT</t>
  </si>
  <si>
    <t>INDUSTRIAL SALES COMPANY</t>
  </si>
  <si>
    <t>UPTIMA, INC.</t>
  </si>
  <si>
    <t>DALTON PROTECTION, INC</t>
  </si>
  <si>
    <t>EDF GROUP</t>
  </si>
  <si>
    <t>MONKEYBRAINS</t>
  </si>
  <si>
    <t>UT DEPT OF WORKFORCE SERV</t>
  </si>
  <si>
    <t>JOSEPH ALBANESE INC</t>
  </si>
  <si>
    <t>BLUFF CITY ELECTRICAL</t>
  </si>
  <si>
    <t>SCOTT BOX  LLC</t>
  </si>
  <si>
    <t>IBEW LOCAL 474</t>
  </si>
  <si>
    <t>AAA BUSINESS SUPPLIES</t>
  </si>
  <si>
    <t>AENEAS INTERNET AND</t>
  </si>
  <si>
    <t>FAST PACE MEDICAL CLINIC</t>
  </si>
  <si>
    <t>RENTAL SUPPLY-O'FALLON</t>
  </si>
  <si>
    <t>RICHARDS, LAYTON &amp; FINGER</t>
  </si>
  <si>
    <t>ODP BUSINESS SOLUTIONS,</t>
  </si>
  <si>
    <t>FORVIS, LLP</t>
  </si>
  <si>
    <t>FRESHWORKS, INC. 1989</t>
  </si>
  <si>
    <t>PC CONSULTING GROUP</t>
  </si>
  <si>
    <t>MORGAN &amp; THORNBURG</t>
  </si>
  <si>
    <t>TWO-WAY COMMUNICATIONS</t>
  </si>
  <si>
    <t>CRESCO EQUIPMENT RENTALS</t>
  </si>
  <si>
    <t>WALBRIDGE CONSTRUCTION</t>
  </si>
  <si>
    <t>ETHERIC NETWORKS INC</t>
  </si>
  <si>
    <t>CAMPBELL FIRE &amp; SAFETY</t>
  </si>
  <si>
    <t>POLLY M. JOHANSON</t>
  </si>
  <si>
    <t>GFT READY MIX</t>
  </si>
  <si>
    <t>RSM US LLP</t>
  </si>
  <si>
    <t>COMMERCIAL BUILDING SERV</t>
  </si>
  <si>
    <t>VEXUS FIBER, LLC</t>
  </si>
  <si>
    <t>IN CONTROL INC</t>
  </si>
  <si>
    <t>RHODES FLAGGING SERVICES</t>
  </si>
  <si>
    <t>LLOYD E. MOSS</t>
  </si>
  <si>
    <t>THE REPRODUCTION COMPANY</t>
  </si>
  <si>
    <t>TEXAS TOOL &amp; EQUIP., LLC.</t>
  </si>
  <si>
    <t>FINDEX, LLC</t>
  </si>
  <si>
    <t>ASC EQUIPMENT</t>
  </si>
  <si>
    <t xml:space="preserve">MERCHOLOGY               </t>
  </si>
  <si>
    <t>OPEN SPACE LABS, INC.</t>
  </si>
  <si>
    <t>ST. LOUIS AUTO COLLISION</t>
  </si>
  <si>
    <t>BONDED LIGHTNING PROTEC</t>
  </si>
  <si>
    <t>ACME CONSTRUCTORS, INC.</t>
  </si>
  <si>
    <t>VETERAN CLEANING GROUPLLC</t>
  </si>
  <si>
    <t>OHIO CONCRETE SAWING</t>
  </si>
  <si>
    <t>CATERPILLAR FINANCIAL</t>
  </si>
  <si>
    <t xml:space="preserve">AUDIO VISUAL FURNITURE   </t>
  </si>
  <si>
    <t>DUKE AERIAL EQUIPMENT INC</t>
  </si>
  <si>
    <t>BLACK HAWK ELECTRICAL CO.</t>
  </si>
  <si>
    <t>MID-SOUTH CALIBRATION, LL</t>
  </si>
  <si>
    <t>BORSHEIM CRANE SERVICES</t>
  </si>
  <si>
    <t>JONES LANG LASALLE</t>
  </si>
  <si>
    <t>ENERGY MANAGEMENT.</t>
  </si>
  <si>
    <t>COLUMBIA SAETY &amp; SUPPLY</t>
  </si>
  <si>
    <t>AIRSIDE SOLUTIONS, INC.</t>
  </si>
  <si>
    <t>DAVID MASON &amp; ASSOCIATES</t>
  </si>
  <si>
    <t>KCB TRUCKING, LLC</t>
  </si>
  <si>
    <t>EVOLV TECHNOLOGY INC</t>
  </si>
  <si>
    <t>SERVICETRADE, INC.</t>
  </si>
  <si>
    <t>ACE HIGH CASINO, INC.</t>
  </si>
  <si>
    <t>EMERGENCY24, INC.</t>
  </si>
  <si>
    <t>COMMERCIAL SOLUTIONS, INC</t>
  </si>
  <si>
    <t>ZELLER TECHNOLOGIES, INC.</t>
  </si>
  <si>
    <t>SIERRA ICE, LLC</t>
  </si>
  <si>
    <t>LOWRY ELECTRIC COMPANY</t>
  </si>
  <si>
    <t>MASTER COMMUNICATIONS INC</t>
  </si>
  <si>
    <t>B &amp; D INDUSTRIES, INC.</t>
  </si>
  <si>
    <t>M.R. BATHE ELECTRIC CO.</t>
  </si>
  <si>
    <t>VFC LIGHTNING PROTECTION</t>
  </si>
  <si>
    <t>EVOLUTION  RF, LLC</t>
  </si>
  <si>
    <t>DFM SOLUTIONS</t>
  </si>
  <si>
    <t>TASCOSA OFFICE MACHINES</t>
  </si>
  <si>
    <t>PUMP &amp; ROLL WASTE, LLC</t>
  </si>
  <si>
    <t>EAGLE SALES COMPANY INC</t>
  </si>
  <si>
    <t>BARNHART CRANE &amp; RIGGING</t>
  </si>
  <si>
    <t>SAN FRANCISCO POWER</t>
  </si>
  <si>
    <t>J. WEST ELECTRICAL</t>
  </si>
  <si>
    <t>SACHS LINE DEPARTMENT</t>
  </si>
  <si>
    <t>RILEY INDUSTRIAL SERVICES</t>
  </si>
  <si>
    <t>RC SYSTEMS, INC.</t>
  </si>
  <si>
    <t>BEK COMMUNICATIONS COOP</t>
  </si>
  <si>
    <t>ADAMS ELECTRIC, INC.</t>
  </si>
  <si>
    <t>APEX RESTAURANT &amp; MARKET</t>
  </si>
  <si>
    <t>PIONEER POWER, INC.</t>
  </si>
  <si>
    <t>WEL-DESIGN ALARM SYSTEMS,</t>
  </si>
  <si>
    <t>OKLAHOMA CONSTRUCTION</t>
  </si>
  <si>
    <t>A-1 BUILDING SUPPLY, LLC</t>
  </si>
  <si>
    <t>UNIVERSITY OF MISSOURI</t>
  </si>
  <si>
    <t>COMMONWEALTH MASSACHUSETS</t>
  </si>
  <si>
    <t>BAY LTD</t>
  </si>
  <si>
    <t>LS CABLE &amp; SYS USA, INC.</t>
  </si>
  <si>
    <t>ARTISAN CONTRACTING</t>
  </si>
  <si>
    <t>NECA-IBEW FAMILY MEDICAL</t>
  </si>
  <si>
    <t>INTERNATIONAL FACILITY</t>
  </si>
  <si>
    <t>MANSFIELD &amp; MANSFIELD CON</t>
  </si>
  <si>
    <t>FLORIDA DEPT. OF BUSINESS</t>
  </si>
  <si>
    <t>MISSOURI S&amp;T</t>
  </si>
  <si>
    <t>SAFEGUARD ASSOCIATES, INC</t>
  </si>
  <si>
    <t>MUDCO READY-MIX, LLC</t>
  </si>
  <si>
    <t>NVOICEPAY INC.</t>
  </si>
  <si>
    <t>COSCO FIRE PROTECTION INC</t>
  </si>
  <si>
    <t>MEYER SOUND LABORATORIES,</t>
  </si>
  <si>
    <t>DAHLEN SIGN COMPANY</t>
  </si>
  <si>
    <t>LHB, INC.</t>
  </si>
  <si>
    <t>ALTON IBEW/NECA H&amp;W PLAN</t>
  </si>
  <si>
    <t>SOUTHWEST IND. RIGGING</t>
  </si>
  <si>
    <t>RS AMERICAS INC.</t>
  </si>
  <si>
    <t>SOUTHEAST MISSOURI STATE</t>
  </si>
  <si>
    <t xml:space="preserve">JENNE INC.               </t>
  </si>
  <si>
    <t>NORTH AMERICAN CABLE</t>
  </si>
  <si>
    <t>DELTA WYE ELECTRIC, INC.</t>
  </si>
  <si>
    <t>LIFT FOR LIFE ACADEMY</t>
  </si>
  <si>
    <t>SOUTH PLAINS ELECTRIC</t>
  </si>
  <si>
    <t>SAHM WELDING AND</t>
  </si>
  <si>
    <t>QUIBITS ENERGY, LLC</t>
  </si>
  <si>
    <t>LUBBOCK ELECTRIC COMPANY</t>
  </si>
  <si>
    <t>ATMOS ENERY CORPORATION</t>
  </si>
  <si>
    <t>CONSILIO</t>
  </si>
  <si>
    <t>SOS WASTE DISPOSAL, INC.</t>
  </si>
  <si>
    <t>COMMERCE REV</t>
  </si>
  <si>
    <t>TESCO CONTROLS, LLC</t>
  </si>
  <si>
    <t>CAPITAL ELECTRIC CONST.</t>
  </si>
  <si>
    <t>TOTAL ACCESS URGENT CARE</t>
  </si>
  <si>
    <t>CLINT BOWEN CONSTRUCTION,</t>
  </si>
  <si>
    <t>WRENSHALL COMMUNITY</t>
  </si>
  <si>
    <t>QUADIENT LEASING USA INC.</t>
  </si>
  <si>
    <t>DEKALB MECHANICAL INC.</t>
  </si>
  <si>
    <t>PIONEER PUMP AND PACKING,</t>
  </si>
  <si>
    <t>APPLIED ELECTRONICS</t>
  </si>
  <si>
    <t>JOHNSON CONTROLS SECURITY</t>
  </si>
  <si>
    <t>THE SUPPLY ROOM</t>
  </si>
  <si>
    <t>P1 CONSTRUCTION, LLC</t>
  </si>
  <si>
    <t>BRICKSTREET CREATIVE, LLC</t>
  </si>
  <si>
    <t>NU WAY WENTZVILLE, LLC</t>
  </si>
  <si>
    <t>PRIME GENERAL CONTRACTORS</t>
  </si>
  <si>
    <t>VENDORMATE, INCORPORATED</t>
  </si>
  <si>
    <t>ARROW MECHANICAL, INC.</t>
  </si>
  <si>
    <t>MAVERICK SAW CUTTING SERV</t>
  </si>
  <si>
    <t>CARSON CRANE, INC.</t>
  </si>
  <si>
    <t>HEALTH PARTNERS</t>
  </si>
  <si>
    <t>TT LLC</t>
  </si>
  <si>
    <t>QUENCH USA, INC.</t>
  </si>
  <si>
    <t>KELLER FENCE, INC.</t>
  </si>
  <si>
    <t>KLA LABORATORIES, INC.</t>
  </si>
  <si>
    <t>CASTREJON INC</t>
  </si>
  <si>
    <t>UNIVERSAL LIGHTNING</t>
  </si>
  <si>
    <t>NETWORK DESIGN, INC.</t>
  </si>
  <si>
    <t>RP VISUAL SOLUTIONS</t>
  </si>
  <si>
    <t xml:space="preserve">SANVEO INC               </t>
  </si>
  <si>
    <t xml:space="preserve">SHEEDY DRAYAGE CO        </t>
  </si>
  <si>
    <t>SOUND CEILINGS INC</t>
  </si>
  <si>
    <t>RED DIPPER</t>
  </si>
  <si>
    <t>BOARD OF EDUCATION OF</t>
  </si>
  <si>
    <t>TONER CABLE EQUIPMENT INC</t>
  </si>
  <si>
    <t>ADAPTIVEDGE, LLC</t>
  </si>
  <si>
    <t>MID-SOUTH SUPPLIES, LLC</t>
  </si>
  <si>
    <t>SYSTEMS, LLC</t>
  </si>
  <si>
    <t>M &amp; G TRAILER SALES,</t>
  </si>
  <si>
    <t>WGI, INC.</t>
  </si>
  <si>
    <t>BANKS ELECTRIC CORPORATIO</t>
  </si>
  <si>
    <t>THE GALLOWAY GROUP, INC.</t>
  </si>
  <si>
    <t>LEE AUDIO 'N SECURITY INC</t>
  </si>
  <si>
    <t>ARLINGTON PRECISION</t>
  </si>
  <si>
    <t>MEMPHIS ELECTRIC COMPANY</t>
  </si>
  <si>
    <t>ANDREWS MYERS</t>
  </si>
  <si>
    <t>MAKE-A-WISH FOUND. MO&amp;KS</t>
  </si>
  <si>
    <t>RK SERVICE, LLC</t>
  </si>
  <si>
    <t>ELECTRO RENT CORPORATION</t>
  </si>
  <si>
    <t>SAULISBURY BUSINESS</t>
  </si>
  <si>
    <t>PRETTIE PLEAZE EXTREME</t>
  </si>
  <si>
    <t>UNIVERSAL PARTY RENTAL</t>
  </si>
  <si>
    <t>SFS TOOLS AND SAFETY</t>
  </si>
  <si>
    <t>MINNESOTA UNEMPLOYMENT</t>
  </si>
  <si>
    <t>COLORADO DEPARTMENT OF</t>
  </si>
  <si>
    <t>NORTH DAKOTA UNEMPLOYMENT</t>
  </si>
  <si>
    <t>GEORGIA DEPT. OF LABOR</t>
  </si>
  <si>
    <t>MISSISSIPPI DEPARTMENT OF</t>
  </si>
  <si>
    <t>PRECISION AIR LLC</t>
  </si>
  <si>
    <t>HEATHER TECHNOLOGLES CORP</t>
  </si>
  <si>
    <t>ABERCROMBIE FIRE &amp; RESCUE</t>
  </si>
  <si>
    <t>DOOLEY'S WELDING, INC.</t>
  </si>
  <si>
    <t>TRI-STATE BATT. &amp; ALTER.</t>
  </si>
  <si>
    <t>CITY OF COLUMBUS INCOME</t>
  </si>
  <si>
    <t>DEPT OF FINANCE DIVISION</t>
  </si>
  <si>
    <t>BEE SEEN SIGNS</t>
  </si>
  <si>
    <t>GEOTAB USA, INC.</t>
  </si>
  <si>
    <t>TITAN INDUSTRIAL PLASTICS</t>
  </si>
  <si>
    <t>OTEKA TECHNOLOGIES, LLC</t>
  </si>
  <si>
    <t>STANDARD ELECTRIC COMPANY</t>
  </si>
  <si>
    <t>CAROLINA CHILLERS, LLC</t>
  </si>
  <si>
    <t>S.B.S ELECTRIC SUPPLY CO.</t>
  </si>
  <si>
    <t>AT YOUR SERVICE PORTABLE</t>
  </si>
  <si>
    <t>JOSEPH R. MCDONALD</t>
  </si>
  <si>
    <t>CBS ARCSAFE, LLC</t>
  </si>
  <si>
    <t>NEFCO SOUTHWEST FASTENERS</t>
  </si>
  <si>
    <t>NORTHLAND PROCESS PIPING</t>
  </si>
  <si>
    <t>KING AUDIO VIDEO</t>
  </si>
  <si>
    <t>GRUNAU COMPANY, INC.</t>
  </si>
  <si>
    <t>ADVANCED CONNECTIONS, INC</t>
  </si>
  <si>
    <t>MID CITY CLEANING</t>
  </si>
  <si>
    <t>APOLLO MECH. CONTRACTORS</t>
  </si>
  <si>
    <t>MPD INTEGRATION, LLC</t>
  </si>
  <si>
    <t>APEX TECHNICAL SALES, INC</t>
  </si>
  <si>
    <t>ASPIRE SYSTEMS CONSULTING</t>
  </si>
  <si>
    <t>URBAN COASTAL CONTRACTORS</t>
  </si>
  <si>
    <t>JESPERSEN ELECTRICAL</t>
  </si>
  <si>
    <t>NITRO SOFTWARE, INC.</t>
  </si>
  <si>
    <t>GAMEWELL - HONEYWELL INC</t>
  </si>
  <si>
    <t>VF FAB, LLC</t>
  </si>
  <si>
    <t>FRIED, FRANK, HARRIS,</t>
  </si>
  <si>
    <t>HYDROVERGE</t>
  </si>
  <si>
    <t>CHERRY CITY ELECTRIC</t>
  </si>
  <si>
    <t>PHOENIX R&amp;A FUND</t>
  </si>
  <si>
    <t>ESSENTIA HEALTH-DELUTH</t>
  </si>
  <si>
    <t>JTC SALES, INC.</t>
  </si>
  <si>
    <t>VACO, LLC</t>
  </si>
  <si>
    <t>DORSEY AND WHITNEY LLP</t>
  </si>
  <si>
    <t>JACKSON ENERGY AUTHORITY</t>
  </si>
  <si>
    <t>DITCH WITCH OF MINNESOTA</t>
  </si>
  <si>
    <t>LEAF</t>
  </si>
  <si>
    <t>LANO EQUIPMENT, INC.</t>
  </si>
  <si>
    <t>PIPES TRADES SERVICE MN</t>
  </si>
  <si>
    <t>RUSHMORE ENGINEERING, LLC</t>
  </si>
  <si>
    <t>ARROWHEAD COOPERATIVE</t>
  </si>
  <si>
    <t>COPELAND ELECTRIC CO, LLC</t>
  </si>
  <si>
    <t>ASSUREDPARTNERS OF MO</t>
  </si>
  <si>
    <t>PALADIN TECHNOLOGIES INC.</t>
  </si>
  <si>
    <t>RITZ SAFETY, LLC</t>
  </si>
  <si>
    <t>CUSTOM CALIBRATION SOL.</t>
  </si>
  <si>
    <t>KYOCERA DOCUMENT SOLUTION</t>
  </si>
  <si>
    <t>WEATHER CALL SERVICES, LL</t>
  </si>
  <si>
    <t>LUBBOCK WELDING SUPPLY</t>
  </si>
  <si>
    <t>MARTIN MARIETTA MATERIALS</t>
  </si>
  <si>
    <t>MID SOUTH CONSTRUCTION</t>
  </si>
  <si>
    <t>DITCH WITCH OF N. DAKOTA</t>
  </si>
  <si>
    <t>OTN SYSTEMS NV</t>
  </si>
  <si>
    <t>KEYSTONE COLLECTION GROUP</t>
  </si>
  <si>
    <t>L9 ELECTRIC, LLC</t>
  </si>
  <si>
    <t>ZOOMINFO TECHNOLOGIES, LL</t>
  </si>
  <si>
    <t>IMS</t>
  </si>
  <si>
    <t>PROKEY FACILITIES</t>
  </si>
  <si>
    <t>MODULAR DESIGN AND CONSTR</t>
  </si>
  <si>
    <t>WEIFIELD GROUP</t>
  </si>
  <si>
    <t>STARLINE HOLDINGS, LLC</t>
  </si>
  <si>
    <t>MISSOURI STATE UNIVERSITY</t>
  </si>
  <si>
    <t>HARRIS-STOWE STATE U</t>
  </si>
  <si>
    <t>JOHNSON CONTROLS FIRE</t>
  </si>
  <si>
    <t>WHOLESALE BATTERIES, INC.</t>
  </si>
  <si>
    <t>B &amp; D SAFETY CONSULTING &amp;</t>
  </si>
  <si>
    <t>FREY MANUFACTURING</t>
  </si>
  <si>
    <t>PLANRADAR, INC.</t>
  </si>
  <si>
    <t>B &amp; J WELDING SUPPLY, LTD</t>
  </si>
  <si>
    <t>HARTFORD FINANCIAL SERVIC</t>
  </si>
  <si>
    <t>SAMBA SAFETY</t>
  </si>
  <si>
    <t>ZENITH AUTO GLASS CORP.</t>
  </si>
  <si>
    <t>RICH RONCOVIN CONSULTING</t>
  </si>
  <si>
    <t>ATLAS IND. CONTRACTORS</t>
  </si>
  <si>
    <t>DENNY PRINTING, LLC</t>
  </si>
  <si>
    <t>SHIDLOFSKY LAW FIRM, PLLC</t>
  </si>
  <si>
    <t>BROOKS EQUIPMENT COMPANY</t>
  </si>
  <si>
    <t>THE OFFICE OF CAREER SRVS</t>
  </si>
  <si>
    <t>GLOBAL DATA SPECIALISTS</t>
  </si>
  <si>
    <t>RINGCENTRAL, INC.</t>
  </si>
  <si>
    <t>SMITH LIQUIFIED PETROLEUM</t>
  </si>
  <si>
    <t>SECAUCUS BUILDING DEPT.</t>
  </si>
  <si>
    <t>OHIO VALLEY EXCAVATING</t>
  </si>
  <si>
    <t>FLORIDA DEPT. OF REVENUE</t>
  </si>
  <si>
    <t>MB CUSTOMS DEVELOPMENT</t>
  </si>
  <si>
    <t>DEHN OIL COMPANY</t>
  </si>
  <si>
    <t>JOSEPH T. LEONARD</t>
  </si>
  <si>
    <t>ADVANTAGE INDUSTRIAL</t>
  </si>
  <si>
    <t>DAY AND SONS INC</t>
  </si>
  <si>
    <t>CONNECTWISE LLC</t>
  </si>
  <si>
    <t>WALTER A WOOD SUPPLY CO</t>
  </si>
  <si>
    <t>PURE WATER PARTNERS LLC</t>
  </si>
  <si>
    <t>HIGHLANDER EQUIPMENT RENT</t>
  </si>
  <si>
    <t>BP BUILDERS</t>
  </si>
  <si>
    <t>CHARGEPOINT</t>
  </si>
  <si>
    <t>ABOVE AND BEYOND FIRE</t>
  </si>
  <si>
    <t>ACCURACY IN MOTION</t>
  </si>
  <si>
    <t>MAXWELL LIGHTNING PROTECT</t>
  </si>
  <si>
    <t>COLOR ART INTEGRATED</t>
  </si>
  <si>
    <t>MJ COMPANIES LLC</t>
  </si>
  <si>
    <t>MOORE OIL COMPANY</t>
  </si>
  <si>
    <t>J.F. ELECTRIC INC.</t>
  </si>
  <si>
    <t>GENERAL EQUIP &amp; SUPPLY CO</t>
  </si>
  <si>
    <t>ALLIED INSTRUMENTATION</t>
  </si>
  <si>
    <t>CITY OF CHASKA</t>
  </si>
  <si>
    <t>BRADY, FISCHEL, &amp; DAILY</t>
  </si>
  <si>
    <t>LINCOLN UNIVERSITY</t>
  </si>
  <si>
    <t>FISH WINDOW CLEANING</t>
  </si>
  <si>
    <t>EPS ENGINEERING &amp; DESIGN,</t>
  </si>
  <si>
    <t>ALPHA INSULATION &amp;</t>
  </si>
  <si>
    <t>NESHAMINY ELECTRICAL</t>
  </si>
  <si>
    <t>REGIONAL INCOME TAX AGENC</t>
  </si>
  <si>
    <t>METTEL</t>
  </si>
  <si>
    <t>GUNHAND WELDING, LLC</t>
  </si>
  <si>
    <t>SOUND SEAL INC.</t>
  </si>
  <si>
    <t>SCAFFOLDING SOLUTIONS LLC</t>
  </si>
  <si>
    <t>REXEL ENERGY SOLUTIONS</t>
  </si>
  <si>
    <t>RR DONNELLEY &amp; SONS CO.</t>
  </si>
  <si>
    <t>BERKHEIMER TAX INNOVATION</t>
  </si>
  <si>
    <t>CALLAWAY ELECTRIC CO-OP</t>
  </si>
  <si>
    <t>PROGENY PLACE, INC</t>
  </si>
  <si>
    <t>DISCOVERY EXPERTS LLC</t>
  </si>
  <si>
    <t>BECKHOFF AUTOMATION LLC</t>
  </si>
  <si>
    <t>JASON HART ENGINEERING</t>
  </si>
  <si>
    <t>HOGAN LOVELLS US LLP</t>
  </si>
  <si>
    <t>AFP SYSTEMS INC.</t>
  </si>
  <si>
    <t>OCCMED ACCOCIATES</t>
  </si>
  <si>
    <t>WILLIAMS EQUIP &amp; SUPPLY</t>
  </si>
  <si>
    <t>PRECISION PLBG, ELEC, HTG</t>
  </si>
  <si>
    <t>HIGHTOWER EQUIPMENT CO.</t>
  </si>
  <si>
    <t>SHAFFER METAL FAB, INC.</t>
  </si>
  <si>
    <t>INTERSTATE PUMP &amp; TANK</t>
  </si>
  <si>
    <t>PUEBLO MECHANICAL &amp;</t>
  </si>
  <si>
    <t>HEPPNER'S AUTOBODY &amp;GLASS</t>
  </si>
  <si>
    <t>FALCON STRUCTURES</t>
  </si>
  <si>
    <t>PRECISION CUTTING&amp;CORING</t>
  </si>
  <si>
    <t>TYDINGS &amp; ROSENBERG, LLP</t>
  </si>
  <si>
    <t>SIGNPRO OF CARLTON COUNTY</t>
  </si>
  <si>
    <t>FTI CONSULTING, INC</t>
  </si>
  <si>
    <t>POTTER ELECTRIC SIGNAL CO</t>
  </si>
  <si>
    <t>MONROE TITAN LLC</t>
  </si>
  <si>
    <t>WOODS ROGERS VANDEVENTER</t>
  </si>
  <si>
    <t>CUBICLES.COM</t>
  </si>
  <si>
    <t>COLE'S SCREEN PRINTING</t>
  </si>
  <si>
    <t>SENNHEISER ELECTRONIC COR</t>
  </si>
  <si>
    <t>O'NEILL PAINTING II, INC.</t>
  </si>
  <si>
    <t>KANSAS TURNPIKE AUTHORITY</t>
  </si>
  <si>
    <t>SAXE DOERNBERGER &amp; VITA,</t>
  </si>
  <si>
    <t>CARE SUPPLY CO</t>
  </si>
  <si>
    <t>KAY BEE ELECTRIC COMPANY</t>
  </si>
  <si>
    <t>IDEAL CONTRACTING, LLC</t>
  </si>
  <si>
    <t>FAIRCHILD EQUIPMENT, INC</t>
  </si>
  <si>
    <t>SPARKLE THE CLEANING SERV</t>
  </si>
  <si>
    <t>SUPERIOR IND. INSULATION</t>
  </si>
  <si>
    <t>MOHAWK NETWORK SOLUTIONS</t>
  </si>
  <si>
    <t>JR MANUFACTURING &amp; SALES</t>
  </si>
  <si>
    <t>MARATHON PETROLEUM CO. LP</t>
  </si>
  <si>
    <t>CB, INC.</t>
  </si>
  <si>
    <t>BAMBOO HR, LLC</t>
  </si>
  <si>
    <t>RIGGING SOLUTIONS, LLC</t>
  </si>
  <si>
    <t>TANGOE US, INC</t>
  </si>
  <si>
    <t>IIA LAB SERVICES, LLC</t>
  </si>
  <si>
    <t>POWERFUL SIGNAL, LLC</t>
  </si>
  <si>
    <t>MORYN CONSULTING LLC</t>
  </si>
  <si>
    <t>MECHANICAL SALES, INC.</t>
  </si>
  <si>
    <t>GUARANTEE ELECTRICAL CONS</t>
  </si>
  <si>
    <t>ERG-CP MN7 LAST MILE</t>
  </si>
  <si>
    <t>COLUMBIA READY MIX</t>
  </si>
  <si>
    <t>METRO WASHINGTON AIRPORTS</t>
  </si>
  <si>
    <t>OILWORKS, LLC</t>
  </si>
  <si>
    <t>NIXON POWER SERVICES, LLC</t>
  </si>
  <si>
    <t>MIKORE, INC</t>
  </si>
  <si>
    <t>BLUE CROSS BLUE SHIELD</t>
  </si>
  <si>
    <t>SOTEL SYSTEMS, LLC</t>
  </si>
  <si>
    <t>MGX EQUIPMENT SERVICES</t>
  </si>
  <si>
    <t>CESSFORD CONSTRUCTION CO.</t>
  </si>
  <si>
    <t>SPEEDWAY</t>
  </si>
  <si>
    <t>DAVIS DUMPSTER, LLC</t>
  </si>
  <si>
    <t>INTERNATIONAL DOCK PRODUC</t>
  </si>
  <si>
    <t>PROGRESSIVE ELECTRONICS</t>
  </si>
  <si>
    <t>PORTA KLEEN</t>
  </si>
  <si>
    <t>NORTHERN CHESAPEAKE EQUIP</t>
  </si>
  <si>
    <t>CONTROL SERVICE CO., INC</t>
  </si>
  <si>
    <t>40 CCC, LLC</t>
  </si>
  <si>
    <t>SHIPPERS SUPPLY, INC.</t>
  </si>
  <si>
    <t>48FORTY SOLUTIONS, LLC</t>
  </si>
  <si>
    <t>BLUESTONE COMMUNITCATIONS</t>
  </si>
  <si>
    <t>2B CONTINUED</t>
  </si>
  <si>
    <t>WEST DULUTH BUSINESS CLUB</t>
  </si>
  <si>
    <t>PRESCRIPTIVE DATA, INC.</t>
  </si>
  <si>
    <t>SUPERIOR REFINING CO</t>
  </si>
  <si>
    <t>ATS-SPECIALIZED LLC</t>
  </si>
  <si>
    <t>LEGACY CHOCOLATES</t>
  </si>
  <si>
    <t>HSR TECHNOLOGIES, LLC</t>
  </si>
  <si>
    <t>SOUTH 6TH OFFICE, LLC</t>
  </si>
  <si>
    <t>AMERICAN MAID, INC.</t>
  </si>
  <si>
    <t>PAGE SOUTHERLAND PAGE,INC</t>
  </si>
  <si>
    <t>PURDUE UNIVERSITY NORTHWE</t>
  </si>
  <si>
    <t>AIRESPRING INC.</t>
  </si>
  <si>
    <t>HEARTLAND MILLWRIGHTS INC</t>
  </si>
  <si>
    <t>CITY OF PHOENIX</t>
  </si>
  <si>
    <t>RP MINNEAPOLIS PROPCO LLC</t>
  </si>
  <si>
    <t>MICHAEL G. MINER</t>
  </si>
  <si>
    <t>MICHELLE JOHNSON</t>
  </si>
  <si>
    <t>DONE RITE CLEANING, LLC.</t>
  </si>
  <si>
    <t>WREN WORKS, LLC.</t>
  </si>
  <si>
    <t>WOMACK ELECTRIC SUPPLY</t>
  </si>
  <si>
    <t>THE VANGUARD GROUP, INC.</t>
  </si>
  <si>
    <t>BAC GC BALTIMORE ST LLC</t>
  </si>
  <si>
    <t>LPA LIGHTING PARTNERS AME</t>
  </si>
  <si>
    <t>JIM LUCA ELECTRICAL CONTR</t>
  </si>
  <si>
    <t>SANITARY FITTINGS, LLC</t>
  </si>
  <si>
    <t>DAKOTA BRANDS INTERNATION</t>
  </si>
  <si>
    <t>SACRAMENTO COUNTY</t>
  </si>
  <si>
    <t>GARY CARLSON C/O TRIAL</t>
  </si>
  <si>
    <t>BGW LIMITED PARTNERSHIP</t>
  </si>
  <si>
    <t>MILLENIUM SQUARE UNIT OWN</t>
  </si>
  <si>
    <t>SYMETRA LIFE INSURANCE CO</t>
  </si>
  <si>
    <t>BROWN-WILBERT, INC.</t>
  </si>
  <si>
    <t>3-D CONCRETE &amp; CONSTRUCTI</t>
  </si>
  <si>
    <t>YMCA - GATEWAY REGION</t>
  </si>
  <si>
    <t>GEORGE J. IGEL INC., &amp; CO</t>
  </si>
  <si>
    <t>HENDERSON CONSTRUCTION</t>
  </si>
  <si>
    <t>BARNESVILLE SOFTBALL CLUB</t>
  </si>
  <si>
    <t>TOTAL CIVIL CONTRUCTION</t>
  </si>
  <si>
    <t>PENTAGON FCU</t>
  </si>
  <si>
    <t>ANDERSON LOCK COMPANY</t>
  </si>
  <si>
    <t>B&amp;B ELECTRICAL CONTRACTOR</t>
  </si>
  <si>
    <t>FREDERIC CO. INC.</t>
  </si>
  <si>
    <t>VISIONQUEST</t>
  </si>
  <si>
    <t>DEMATAGODA PERERA</t>
  </si>
  <si>
    <t>COGENCY GLOBAL, INC.</t>
  </si>
  <si>
    <t>OOKLA, LLC.</t>
  </si>
  <si>
    <t>AVI SYSTEMSONE SECURITY</t>
  </si>
  <si>
    <t>STEELE COUNTY</t>
  </si>
  <si>
    <t>DAMAGE RECOVERY</t>
  </si>
  <si>
    <t>MIKE GIBEAU</t>
  </si>
  <si>
    <t>BUILDING MATERIALS, INC.</t>
  </si>
  <si>
    <t>PITZER SNODGRASS, P.C.</t>
  </si>
  <si>
    <t>MILLER TOWING &amp; STATEWIDE</t>
  </si>
  <si>
    <t>RSP ARCHITECTS, LTD</t>
  </si>
  <si>
    <t>MERTENS ASSOCIATES, INC.</t>
  </si>
  <si>
    <t>CANYON CONTRACTING, INC.</t>
  </si>
  <si>
    <t>RODENT BARRIERS, LLC</t>
  </si>
  <si>
    <t>ZUMWALT CORPORATION</t>
  </si>
  <si>
    <t>TXTAG</t>
  </si>
  <si>
    <t>NETZERO USA HOLDINGS INC.</t>
  </si>
  <si>
    <t>ENERGY CULVERT COMPANY</t>
  </si>
  <si>
    <t>SCHAEFFER ELECTRIC CO.</t>
  </si>
  <si>
    <t>ST.LOUIS BUSINESS JOURNAL</t>
  </si>
  <si>
    <t>SALT RIVER PROJECT</t>
  </si>
  <si>
    <t>TRAVIS J. VANSICKLE</t>
  </si>
  <si>
    <t>ONSET COMPUTER CORP.</t>
  </si>
  <si>
    <t>MOORE ENGINEERING, INC.</t>
  </si>
  <si>
    <t>FLORIAN INDUSTRIES, INC.</t>
  </si>
  <si>
    <t>GPRS</t>
  </si>
  <si>
    <t>WIRELESS EVERYWHERE LLC</t>
  </si>
  <si>
    <t>PRO-AIR, INC.</t>
  </si>
  <si>
    <t>UNITED BUSINESS TECH.</t>
  </si>
  <si>
    <t>SUPERIOR WINDSHIELD REPAR</t>
  </si>
  <si>
    <t>U.S. REPAIR CENTER</t>
  </si>
  <si>
    <t>READY REFRESH</t>
  </si>
  <si>
    <t>ERIE INSURANCE GROUP</t>
  </si>
  <si>
    <t>MID-ATLANTIC LUBES</t>
  </si>
  <si>
    <t>ABSOLUTE SOLU. &amp; ASSO.LLC</t>
  </si>
  <si>
    <t>ALLFASTENERS USA LLC</t>
  </si>
  <si>
    <t>CABLING SYSTEMS, INC.</t>
  </si>
  <si>
    <t>COMMERCIAL CAD INC.</t>
  </si>
  <si>
    <t>CED - PHILADELPHIA</t>
  </si>
  <si>
    <t>CRANE RENTAL COMPANY INC</t>
  </si>
  <si>
    <t>DRILLCO, LLC</t>
  </si>
  <si>
    <t>MULLER, INC.</t>
  </si>
  <si>
    <t>BPAS</t>
  </si>
  <si>
    <t>J. R. JOHNSON</t>
  </si>
  <si>
    <t>M HOLDINGS SECURITIES INC</t>
  </si>
  <si>
    <t>AML CLEANING SERVICES INC</t>
  </si>
  <si>
    <t>MD CORRECTIONAL ENTERPRIS</t>
  </si>
  <si>
    <t>D. MILLER ASSOCIATES</t>
  </si>
  <si>
    <t>MCCANDLISH LILLARD</t>
  </si>
  <si>
    <t>TRANSAMERICA EE BENEFITS</t>
  </si>
  <si>
    <t>CED - WASHINGTON D.C.</t>
  </si>
  <si>
    <t>MILWAUKEE ELECTRIC TOOL</t>
  </si>
  <si>
    <t>HANSEN BROS. FENCE, INC.</t>
  </si>
  <si>
    <t>BOWEN,MICIETTE,&amp;BRITT INS</t>
  </si>
  <si>
    <t>KLINGNER &amp; ASSOCIATES, PC</t>
  </si>
  <si>
    <t>JE RICHARDS INC.</t>
  </si>
  <si>
    <t>JS ASSOCIATES INC.</t>
  </si>
  <si>
    <t>SSM HEALTH FOUNDATION</t>
  </si>
  <si>
    <t>CHELSEA MCELROY</t>
  </si>
  <si>
    <t>KORD FIRE PROTECTION</t>
  </si>
  <si>
    <t>ETI ENVIRONMENTAL TESTING</t>
  </si>
  <si>
    <t>GATEWAY SAFETY CONSULTING</t>
  </si>
  <si>
    <t>KEY OIL COMPANY</t>
  </si>
  <si>
    <t>JOE'S GARAGE</t>
  </si>
  <si>
    <t>BAY ASSOCIATES GROUP, LLC</t>
  </si>
  <si>
    <t>STORAGE TANKS &amp; TECH. LLC</t>
  </si>
  <si>
    <t>ECKART, LLC</t>
  </si>
  <si>
    <t>QUICKWAY RIGGING &amp; TRANSF</t>
  </si>
  <si>
    <t>KOR-IT INC</t>
  </si>
  <si>
    <t>YARD 1, LLC.</t>
  </si>
  <si>
    <t>TOTAL EQUIPMENT TRAINING</t>
  </si>
  <si>
    <t>WINN CONSTRUCTION INC</t>
  </si>
  <si>
    <t>TOTAL FIRE &amp; SAFETY CO.</t>
  </si>
  <si>
    <t>FYE EXCAVATING, INC.</t>
  </si>
  <si>
    <t>GODADDY INC.</t>
  </si>
  <si>
    <t>YOUNG LAW FIRM LLC.</t>
  </si>
  <si>
    <t>JESSE MORTON DRYWALL, LLC</t>
  </si>
  <si>
    <t>MARCARIO CORP.</t>
  </si>
  <si>
    <t>R L KOLBI CO.</t>
  </si>
  <si>
    <t>MCPHILLIPS BROS. ROOFING</t>
  </si>
  <si>
    <t>SD ELECTRICAL COMMISSION</t>
  </si>
  <si>
    <t>SNACKS PLUS VENDING</t>
  </si>
  <si>
    <t>HAMLINE CONSTRUCTION</t>
  </si>
  <si>
    <t>ASSOCIATED CONTROLS +</t>
  </si>
  <si>
    <t>AEDOAI CORP.</t>
  </si>
  <si>
    <t>ETHAN MONSHAUGEN MEMORIAL</t>
  </si>
  <si>
    <t>SOUTHERN DOCK PRODUCTS</t>
  </si>
  <si>
    <t>CRUCIAL LEARNING</t>
  </si>
  <si>
    <t>FREEMAN MATHIS &amp; GARY, LL</t>
  </si>
  <si>
    <t>BIAGI CONSULTING</t>
  </si>
  <si>
    <t>DM2, LLC</t>
  </si>
  <si>
    <t>VECTOR COMMISSIONING SERV</t>
  </si>
  <si>
    <t>STAMPEDE TRANSPORT, LLC</t>
  </si>
  <si>
    <t>MECHANICAL SYSTEMS, INC.</t>
  </si>
  <si>
    <t>THUNDER LASER USA</t>
  </si>
  <si>
    <t>POWER CONTRACTING, LLC</t>
  </si>
  <si>
    <t>THRIFTY IRON WORKS, INC.</t>
  </si>
  <si>
    <t>EMERALD ISLE FARMS, LLC</t>
  </si>
  <si>
    <t>CARSTAR MARYVILLE</t>
  </si>
  <si>
    <t>DELTA DENTAL</t>
  </si>
  <si>
    <t>BOYS &amp; GIRLS CLUBS OF</t>
  </si>
  <si>
    <t>ZOHO CANADA CORP.</t>
  </si>
  <si>
    <t>JONES MARESCA &amp; MCELWANEY</t>
  </si>
  <si>
    <t>ST LOUIS CLUB</t>
  </si>
  <si>
    <t>PELAGIC PROPERTIES, LLC</t>
  </si>
  <si>
    <t>CHASE CARD SERVICES</t>
  </si>
  <si>
    <t>BLOOD HOUND, LLC</t>
  </si>
  <si>
    <t>NORTHROP GRUMMAN</t>
  </si>
  <si>
    <t>THE LIGHT BRIGADE, INC.</t>
  </si>
  <si>
    <t>SWANSON MASONRY, INC.</t>
  </si>
  <si>
    <t>ELECTRICIANS BUILDING CO.</t>
  </si>
  <si>
    <t>MD DOL - PREVAILING WAGE</t>
  </si>
  <si>
    <t>MN MENACE</t>
  </si>
  <si>
    <t>WIDDES TRAILER SALES</t>
  </si>
  <si>
    <t>ALISON KASPARI</t>
  </si>
  <si>
    <t>PROSPECT ELECTRIC, LLC</t>
  </si>
  <si>
    <t>CORNERSTONE BUILDING</t>
  </si>
  <si>
    <t>ELITE FIBER INC.</t>
  </si>
  <si>
    <t>POWELL ELECTRICAL SYSTEMS</t>
  </si>
  <si>
    <t>TERRELL PLACE PROPERTY LL</t>
  </si>
  <si>
    <t>IBEW 124 BENEFIT TRUST</t>
  </si>
  <si>
    <t>IBEW 82</t>
  </si>
  <si>
    <t>N TX ADMIN/MAIN FUND</t>
  </si>
  <si>
    <t>ROTH TRUCKING, INC.</t>
  </si>
  <si>
    <t>STRUCTSURE SCAFFOLD</t>
  </si>
  <si>
    <t>TEAM BUILDERS PLUS</t>
  </si>
  <si>
    <t>ONESOURCE DISTRIBUTORS</t>
  </si>
  <si>
    <t>MICHAUD, COOLEY, ERICKSON</t>
  </si>
  <si>
    <t>JAZZ CONCRETE PUMPING</t>
  </si>
  <si>
    <t>BEMBOOM'S FENCE INC.</t>
  </si>
  <si>
    <t>NORTHSTAR FORD</t>
  </si>
  <si>
    <t>THE KENDALL GROUP, INC.</t>
  </si>
  <si>
    <t>STARQUEST VENTURES, INC.</t>
  </si>
  <si>
    <t>MEI ELECTRICAL FUNDS</t>
  </si>
  <si>
    <t>SECURITAS</t>
  </si>
  <si>
    <t>SERENDIPITY LABS, BRENTWO</t>
  </si>
  <si>
    <t>CAPSTONE LAW</t>
  </si>
  <si>
    <t>VESTIS GROUP, INC.</t>
  </si>
  <si>
    <t>HARTMAN WALSH PAINTING CO</t>
  </si>
  <si>
    <t>COOK'S PEST CONTROL, INC.</t>
  </si>
  <si>
    <t>WASTE CONNECTIONS OF TX</t>
  </si>
  <si>
    <t>PARATUS SERVICE GROUP</t>
  </si>
  <si>
    <t>MIRIAM'S KITCHEN</t>
  </si>
  <si>
    <t>CAPITAL FIRE SUPPRESSION</t>
  </si>
  <si>
    <t>ARCHANGEL CONSULTING &amp;</t>
  </si>
  <si>
    <t>PALLETS SOLUTIONS</t>
  </si>
  <si>
    <t>SUPERIOR YOUTH</t>
  </si>
  <si>
    <t>RUNESTONE ELECTRIC ASSOC.</t>
  </si>
  <si>
    <t>CITY OF DUBLIN, OH</t>
  </si>
  <si>
    <t>MAPLE RIVER LADIES</t>
  </si>
  <si>
    <t>CATALENT INDIANA, LLC</t>
  </si>
  <si>
    <t>IRON TRAIL MOTORS, LLC</t>
  </si>
  <si>
    <t>SERVPRO OF WEST KIRKWOOD</t>
  </si>
  <si>
    <t>BAY CRANE COMPANIES</t>
  </si>
  <si>
    <t>CONTRACTORS LICENSING BD.</t>
  </si>
  <si>
    <t>BIRNEY BELFIELD</t>
  </si>
  <si>
    <t>BRONCO ELECTRIC, INC.</t>
  </si>
  <si>
    <t>JOURNEY CHRISTIAN CHURCH</t>
  </si>
  <si>
    <t>RUSSO'S CATERING</t>
  </si>
  <si>
    <t>LAND/CHARITON CO.CONCRETE</t>
  </si>
  <si>
    <t>AMANT'S FLOOR CARE</t>
  </si>
  <si>
    <t>TOTAL ELECTRIC CASH BALAN</t>
  </si>
  <si>
    <t>CATHEDRAL OF CHRIST</t>
  </si>
  <si>
    <t>KOHNEN CONCRETE PRODUCTS</t>
  </si>
  <si>
    <t>MOO INC</t>
  </si>
  <si>
    <t>RESCUE RESOURCES INC.</t>
  </si>
  <si>
    <t>SRM CONCRETE</t>
  </si>
  <si>
    <t>BSC/RG BOONE BLVD OWNER</t>
  </si>
  <si>
    <t>SUNTECK TRANSPORT CO.</t>
  </si>
  <si>
    <t>SCVAA</t>
  </si>
  <si>
    <t>THE DWELLING PLACE</t>
  </si>
  <si>
    <t>FRIDLEY HIGH SCHOOL</t>
  </si>
  <si>
    <t>M &amp; R DISTRIBITION LLC</t>
  </si>
  <si>
    <t>BOYD COMPANY</t>
  </si>
  <si>
    <t>1399 EXECUTIVE TOWER LLC</t>
  </si>
  <si>
    <t>Smith Ready</t>
  </si>
  <si>
    <t>49ER POSSE LLC</t>
  </si>
  <si>
    <t>4FRONT TECHNOLOGIES LLC</t>
  </si>
  <si>
    <t>A &amp; B CONSTRUCTION</t>
  </si>
  <si>
    <t>ACCESS HARDWARE SUPPLY</t>
  </si>
  <si>
    <t xml:space="preserve">ACE SEAL LLC             </t>
  </si>
  <si>
    <t>ECHELON FIRESTOP, INC</t>
  </si>
  <si>
    <t>ADRIAN PALMA ENGINEERING</t>
  </si>
  <si>
    <t>AGC INC.</t>
  </si>
  <si>
    <t xml:space="preserve">KOJO TECHNOLOGIES INC.   </t>
  </si>
  <si>
    <t>ALAMEDA ELECTRICAL</t>
  </si>
  <si>
    <t>ALLIANCE ROOFING COMPANY</t>
  </si>
  <si>
    <t>ALL INDUSTRIAL ELECTRIC S</t>
  </si>
  <si>
    <t>ALLIED RELIABILITY GROUP</t>
  </si>
  <si>
    <t>ALLIANCE COMMUNICATION CA</t>
  </si>
  <si>
    <t>ALLSTAR CABLE PRODUCTS I</t>
  </si>
  <si>
    <t>ALOHA COMMUNICATIONS CONT</t>
  </si>
  <si>
    <t xml:space="preserve">ALSO ENERGY INC.         </t>
  </si>
  <si>
    <t>AMAYAS LOCATING SERVICE</t>
  </si>
  <si>
    <t>AMAZING PACKAGING SUPPLIES INC</t>
  </si>
  <si>
    <t>AMERICAN FUNDS</t>
  </si>
  <si>
    <t>ANLAGENBAU NEUNDORFER GMB</t>
  </si>
  <si>
    <t>ANZAGROUP</t>
  </si>
  <si>
    <t>APEX ENGINEERING</t>
  </si>
  <si>
    <t>APPARATUS TESTING &amp; ENG.</t>
  </si>
  <si>
    <t>ARROW</t>
  </si>
  <si>
    <t>BACKUPIFY INC.</t>
  </si>
  <si>
    <t>BAY ALARM CO.</t>
  </si>
  <si>
    <t>BAY AREA AIR QUALITY MGMT</t>
  </si>
  <si>
    <t>BAY AREA ASPHALT &amp; CEMENT</t>
  </si>
  <si>
    <t>BAY AREA ENGRAVING</t>
  </si>
  <si>
    <t>BAY POWER INC.</t>
  </si>
  <si>
    <t>BAYWA RE SOLAR SYSTEMS</t>
  </si>
  <si>
    <t>BEAR SCAFFOLD AND SERVICE</t>
  </si>
  <si>
    <t>BELL ELECTRICAL SUPPLY</t>
  </si>
  <si>
    <t>https://www.bell-electrical.com/Welcome</t>
  </si>
  <si>
    <t>BIGGE CRANE AND RIGGING C</t>
  </si>
  <si>
    <t>BIG JOE CALIFORNIA INC.</t>
  </si>
  <si>
    <t>B.M. TONKIN INC.</t>
  </si>
  <si>
    <t>BRANDVIA ALLIANCE INC.</t>
  </si>
  <si>
    <t>BRIGHTVIEW DESIGN GROUP</t>
  </si>
  <si>
    <t>BSK ASSOCIATES</t>
  </si>
  <si>
    <t xml:space="preserve">BT LASER INC.            </t>
  </si>
  <si>
    <t>BUCKLES-SMITH CORPORATION</t>
  </si>
  <si>
    <t>BUILDINGPOINT PACIFIC</t>
  </si>
  <si>
    <t>BUILDING ROBOTICS INC.</t>
  </si>
  <si>
    <t>BUTTE COUNTY OFF. OF EDUC</t>
  </si>
  <si>
    <t>CALIFORNIA SERVICE TOOL I</t>
  </si>
  <si>
    <t>CA DEPT OF TAX AND FEE AD</t>
  </si>
  <si>
    <t>CAL LIGHTING</t>
  </si>
  <si>
    <t>CAL POLY UNIVERSITY</t>
  </si>
  <si>
    <t>CAMBRA TRUCKING LLC</t>
  </si>
  <si>
    <t>CARBONIC SERVICE INC.</t>
  </si>
  <si>
    <t>CARDMEMBER SERVICE</t>
  </si>
  <si>
    <t>CAR REGISTRATION INC.</t>
  </si>
  <si>
    <t>GREENTECH RENEWABLES</t>
  </si>
  <si>
    <t>CENTRAL COAST SYSTEMS INC</t>
  </si>
  <si>
    <t>CITY OF SAN JOSE</t>
  </si>
  <si>
    <t>COMMERCE BANK-COMMERCIAL</t>
  </si>
  <si>
    <t>COMPLIANCE SYSTEMS MANAGE</t>
  </si>
  <si>
    <t>CONCERN</t>
  </si>
  <si>
    <t>CED - LOS ANGELES</t>
  </si>
  <si>
    <t>COOPER PREUIT ENGINEERS</t>
  </si>
  <si>
    <t>CORDE VALLE</t>
  </si>
  <si>
    <t>COSTCO WHOLESALE</t>
  </si>
  <si>
    <t>COULTER CONSTRUCTION INC</t>
  </si>
  <si>
    <t>CITY OF CUPERTINO</t>
  </si>
  <si>
    <t xml:space="preserve">CUSTOM ELECTRONIC SUPPLY </t>
  </si>
  <si>
    <t>D &amp; B TRENCHING</t>
  </si>
  <si>
    <t>DEL SECCO DIAMOND CORE</t>
  </si>
  <si>
    <t>DIGITAL CONCRETE SCANNING</t>
  </si>
  <si>
    <t>DIVERSIFIED FIRE AND COMM</t>
  </si>
  <si>
    <t>DL EQUIPMENT COMPANY INC.</t>
  </si>
  <si>
    <t>DOLMEN CONSULTING ENGINEE</t>
  </si>
  <si>
    <t>ECO FIRE SPRINKLERS INC</t>
  </si>
  <si>
    <t xml:space="preserve">ECONOMY LUMBER CO.       </t>
  </si>
  <si>
    <t>EGNYTE INC.</t>
  </si>
  <si>
    <t>E.I.S.B. LOCAL #6</t>
  </si>
  <si>
    <t>EDGES ELECTRICAL GROUP</t>
  </si>
  <si>
    <t>ELECTRICAL INDUSTRY ACCTS</t>
  </si>
  <si>
    <t>ELECTRICAL WORKERS H&amp;W LO</t>
  </si>
  <si>
    <t>ELESCO</t>
  </si>
  <si>
    <t xml:space="preserve">END TO END NETWORKS INC. </t>
  </si>
  <si>
    <t>GENERAC POWER SYSTEMS INC</t>
  </si>
  <si>
    <t>USE 11193ENTERPRISE FLEET</t>
  </si>
  <si>
    <t>EPIGNOSIS LLC</t>
  </si>
  <si>
    <t>EXPERTEL SERVICES INC</t>
  </si>
  <si>
    <t>EXP U.S. SERVICES INC</t>
  </si>
  <si>
    <t>EZ CUT PRODUCTS INC.</t>
  </si>
  <si>
    <t>FEDERAL EXPRESS</t>
  </si>
  <si>
    <t>FINE LINE SAWING &amp; DRILLI</t>
  </si>
  <si>
    <t>FIRE DETECTION UNLIMITED</t>
  </si>
  <si>
    <t>FIRE ALARM CAD PROFESSNLS</t>
  </si>
  <si>
    <t>FIRESTOP SPECIALTIES INC</t>
  </si>
  <si>
    <t>FIRST CHOICE SERVICES</t>
  </si>
  <si>
    <t>FLOQAST INC</t>
  </si>
  <si>
    <t>FLUKE ELECTRONICS</t>
  </si>
  <si>
    <t>GENERAL WHOLESALE ELECTRI</t>
  </si>
  <si>
    <t>GLASS WEST REPLACEMENT I</t>
  </si>
  <si>
    <t>GREY STONE CONCRETE INC.</t>
  </si>
  <si>
    <t>GROUNDWATER &amp; ENVIRONMENT</t>
  </si>
  <si>
    <t>GW DEBRIS SERVICES LLC.</t>
  </si>
  <si>
    <t xml:space="preserve">HETNET WIRELESS LLC      </t>
  </si>
  <si>
    <t>HILL/ZOOG</t>
  </si>
  <si>
    <t>HILLENBRAND EXCAVATION IN</t>
  </si>
  <si>
    <t>HOPKINS &amp; CARLEY</t>
  </si>
  <si>
    <t>HOSPITAL SYSTEMS INC.</t>
  </si>
  <si>
    <t>HOT LINE CONSTRUCTION IN</t>
  </si>
  <si>
    <t xml:space="preserve">HUNT ELECTRIC INC.       </t>
  </si>
  <si>
    <t>IBEW DIST. NO. 9 PENSION</t>
  </si>
  <si>
    <t>IBEW LOCAL #332 TRUST FUN</t>
  </si>
  <si>
    <t>IBEW/NECA SOUND&amp;COMMUNICA</t>
  </si>
  <si>
    <t>IBEW LOCAL 595 TRUST FUND</t>
  </si>
  <si>
    <t>IEM INDUSTRIAL ELECTRIC M</t>
  </si>
  <si>
    <t>INTEGRATED COMMUNICATION</t>
  </si>
  <si>
    <t>INTERTEK TESTING SERVICES</t>
  </si>
  <si>
    <t>INTERSTATE FENCE CO. INC.</t>
  </si>
  <si>
    <t>INTEGRATED SYSTEMS GROUP</t>
  </si>
  <si>
    <t>INTREPID ELECTRONIC SYS.</t>
  </si>
  <si>
    <t>J.B. TROPHIES</t>
  </si>
  <si>
    <t>JD FIRESTOP</t>
  </si>
  <si>
    <t>JDI LLC</t>
  </si>
  <si>
    <t xml:space="preserve">JOHN STICE               </t>
  </si>
  <si>
    <t>JOSE ANTONIO DOMINGUEZGON</t>
  </si>
  <si>
    <t>K.C. SCOTT MANUFACTURING</t>
  </si>
  <si>
    <t>KIWANIS TURNAROUND SCHOLA</t>
  </si>
  <si>
    <t>KIWI CONTAINER LIFTING SERVICES</t>
  </si>
  <si>
    <t>LARSON ELECTRONICS LLC</t>
  </si>
  <si>
    <t>LAYTON LAW FIRM</t>
  </si>
  <si>
    <t>LEONIDOU &amp; ROSIN</t>
  </si>
  <si>
    <t>LEWIS &amp; TIBBITTS INC.</t>
  </si>
  <si>
    <t>LEWIS BASS INTERNATIONAL</t>
  </si>
  <si>
    <t>LORD &amp; SONS INC.</t>
  </si>
  <si>
    <t>MAG-TROL INC. - ORANGE C</t>
  </si>
  <si>
    <t>MASON GROUP INC.</t>
  </si>
  <si>
    <t xml:space="preserve">MATHEWS MECHANICAL       </t>
  </si>
  <si>
    <t>MAXEON AMERICAS INC</t>
  </si>
  <si>
    <t>MBL &amp; SONS INC.</t>
  </si>
  <si>
    <t>MICHAEL &amp; CO. INC.</t>
  </si>
  <si>
    <t>MICHAEL &amp; CO. BODYSHOP I</t>
  </si>
  <si>
    <t>CITY OF MILPITAS</t>
  </si>
  <si>
    <t>MISSION CRITICAL SPECIALI</t>
  </si>
  <si>
    <t xml:space="preserve">MNG MANUFACTURING LLC    </t>
  </si>
  <si>
    <t>MONARCH TRUCK CENTER</t>
  </si>
  <si>
    <t>MORE CONSULTING INC.</t>
  </si>
  <si>
    <t>MOTION ENGRAVING</t>
  </si>
  <si>
    <t>CITY OF MOUNTAIN VIEW</t>
  </si>
  <si>
    <t>MY COI LLC</t>
  </si>
  <si>
    <t>NATIONAL ELECTRICAL BENEF</t>
  </si>
  <si>
    <t>NECA</t>
  </si>
  <si>
    <t>USE V#14871 NECA/IBEW FAM</t>
  </si>
  <si>
    <t>HI-POWER ENERGY LLC</t>
  </si>
  <si>
    <t>NEXT 15 CORP</t>
  </si>
  <si>
    <t>NORMAN S. WRIGHT</t>
  </si>
  <si>
    <t>OCCUPATIONAL HEALTH CNTR</t>
  </si>
  <si>
    <t>O.C. MCDONALD CO. INC.</t>
  </si>
  <si>
    <t>ONE WORKPLACE L.FERRARI L</t>
  </si>
  <si>
    <t>OPEN OPTIONS L.P</t>
  </si>
  <si>
    <t>OPENPATH SECURITY INC</t>
  </si>
  <si>
    <t>ORCHARD CITY LOCK &amp; SAFE</t>
  </si>
  <si>
    <t>PACIFIC POWER TESTING</t>
  </si>
  <si>
    <t>PACIFIC UTILITIES</t>
  </si>
  <si>
    <t>PARAGON MECHANICAL INC.</t>
  </si>
  <si>
    <t>PENINSULA CRANE &amp; RIGGING</t>
  </si>
  <si>
    <t>PETE SAMARAS</t>
  </si>
  <si>
    <t>PFEIFFER ELECTRIC CO. IN</t>
  </si>
  <si>
    <t>PHOENIX ELECTRIC COMPANY</t>
  </si>
  <si>
    <t>PINE CONE LUMBER</t>
  </si>
  <si>
    <t>PINTAIL LLC</t>
  </si>
  <si>
    <t>PLATT ELECTRIC SUPPLY INC</t>
  </si>
  <si>
    <t>CITY OF PLEASANTON</t>
  </si>
  <si>
    <t>POWER BREAKER LLC</t>
  </si>
  <si>
    <t>POWERSMITHS INTERNATIONAL</t>
  </si>
  <si>
    <t>POWERETC CORPORATION</t>
  </si>
  <si>
    <t>POWER POLE SERVICES INC.</t>
  </si>
  <si>
    <t>PREMIER RECYCLE CO.</t>
  </si>
  <si>
    <t>PRESTON PIPELINES</t>
  </si>
  <si>
    <t>PRINTS CHARLES REPROGRAPH</t>
  </si>
  <si>
    <t>PRINTPAL PROMOTIONS AND P</t>
  </si>
  <si>
    <t>PROFICIUM INC.</t>
  </si>
  <si>
    <t>QUALICLEAN</t>
  </si>
  <si>
    <t>QUICK LIGHT RECYCLING LL</t>
  </si>
  <si>
    <t>RADIX LOT LLC</t>
  </si>
  <si>
    <t>RAPID RESPONSE MONITORING</t>
  </si>
  <si>
    <t>TERRASMART INC.</t>
  </si>
  <si>
    <t xml:space="preserve">REDWOOD FENCE SUPPLY CO  </t>
  </si>
  <si>
    <t>RFI ENTERPRISE INC</t>
  </si>
  <si>
    <t>RL NATIONAL ROOFING PARTN</t>
  </si>
  <si>
    <t>ROADWAY STEEL&amp;FABRICATION</t>
  </si>
  <si>
    <t>RH ROBERT HALF</t>
  </si>
  <si>
    <t>CED - MILPITAS</t>
  </si>
  <si>
    <t>CED - SAN FRANCISCO</t>
  </si>
  <si>
    <t>CED - SAN CARLOS</t>
  </si>
  <si>
    <t>CED - SAN JOSE</t>
  </si>
  <si>
    <t>RTS SYSTEMS &amp; DESIGN, LLC</t>
  </si>
  <si>
    <t>SABAH INTERNATIONAL</t>
  </si>
  <si>
    <t>SAEW TRUST FUND - LOCAL 3</t>
  </si>
  <si>
    <t>SAIL INTERNET INC.</t>
  </si>
  <si>
    <t>SAN FRANCISCO TAX COLLECT</t>
  </si>
  <si>
    <t xml:space="preserve">SAN FRANCISCO SWITCHGEAR </t>
  </si>
  <si>
    <t>SAN MATEO CO ELECT WORKER</t>
  </si>
  <si>
    <t>SANTA CRUZ ENGRAVING COMP</t>
  </si>
  <si>
    <t>SCHNEIDER ELECTRIC IT COR</t>
  </si>
  <si>
    <t>SEL ENGINEERING SERVICES</t>
  </si>
  <si>
    <t xml:space="preserve">SEZEN &amp; MOON STRUCTURAL </t>
  </si>
  <si>
    <t>SFMTA</t>
  </si>
  <si>
    <t>SFO REPRESENTATIVES INC.</t>
  </si>
  <si>
    <t>SIGNAL ENG. &amp; SUPPLY INC.</t>
  </si>
  <si>
    <t>SILVERMAN &amp; LIGHT INC.</t>
  </si>
  <si>
    <t>SKYLINE CONSTRUCTION</t>
  </si>
  <si>
    <t>SOUND AND COMM GOLF</t>
  </si>
  <si>
    <t xml:space="preserve">SOURCERY LLC             </t>
  </si>
  <si>
    <t>SPEEDPRO</t>
  </si>
  <si>
    <t>SPLICINGTERMINATING&amp;TSTNG</t>
  </si>
  <si>
    <t>SP PLUS CORPORATION</t>
  </si>
  <si>
    <t>SPRIG HAVEN FARMS LLC</t>
  </si>
  <si>
    <t>USEV#13150 SPRIG ELECTRIC</t>
  </si>
  <si>
    <t>SQUARED OFF DESIGNS INC.</t>
  </si>
  <si>
    <t>SRS COATINGS LLC</t>
  </si>
  <si>
    <t>STANDARD METER LAB INC.</t>
  </si>
  <si>
    <t>STATEWIDE ROOFING INC.</t>
  </si>
  <si>
    <t>STE EN ENGINEERIN G</t>
  </si>
  <si>
    <t>ST. FRANCIS ELECTRIC</t>
  </si>
  <si>
    <t xml:space="preserve">SUNPOWER CORPORATION     </t>
  </si>
  <si>
    <t>SYSTAT</t>
  </si>
  <si>
    <t>TAKOZ MOD MEX</t>
  </si>
  <si>
    <t>TERRAPHASE ENGINEERING I</t>
  </si>
  <si>
    <t>TESLA INC</t>
  </si>
  <si>
    <t>TESTING ENGINEERS INC</t>
  </si>
  <si>
    <t>TRES AMIGOS TIRES</t>
  </si>
  <si>
    <t>ULTIMATE STAFFING SERVICE</t>
  </si>
  <si>
    <t>UNITED MECHANICAL INC.</t>
  </si>
  <si>
    <t>UNITED SYSTEMS FIRE &amp; SEC</t>
  </si>
  <si>
    <t>UNIVERSITY SPORTS PUBLICA</t>
  </si>
  <si>
    <t>UPTIME POWER SERVICES INC</t>
  </si>
  <si>
    <t>VALLEY RECYCLING</t>
  </si>
  <si>
    <t>VITAL RECORDS CONTROL</t>
  </si>
  <si>
    <t>WASHINGTON STATE</t>
  </si>
  <si>
    <t>WEST COAST CRANES INC.</t>
  </si>
  <si>
    <t>WEST CORK WELDING INC</t>
  </si>
  <si>
    <t>WHISKEY SLOUGH MARINA</t>
  </si>
  <si>
    <t>WIEDENBACH BROWN</t>
  </si>
  <si>
    <t>WRIGHT EXPRESS</t>
  </si>
  <si>
    <t>THE LODGE AT GOLD RIVER L</t>
  </si>
  <si>
    <t>EXPRESS CONCRETE BKNG &amp; C</t>
  </si>
  <si>
    <t>PRITCHARDPECK LIGHTING, I</t>
  </si>
  <si>
    <t>W. BRADLEY ELECTRIC, LLC</t>
  </si>
  <si>
    <t>VALLEY COMMUNICATIONS INC</t>
  </si>
  <si>
    <t>KDNETT POWER SOLUTIONS LL</t>
  </si>
  <si>
    <t>MGM DRYWALL INC</t>
  </si>
  <si>
    <t>SOLAR SWITCHING SYSTEMS,</t>
  </si>
  <si>
    <t>GALLAGHER TRANSPORT</t>
  </si>
  <si>
    <t>YORKE ENGINEERING, LLC</t>
  </si>
  <si>
    <t>DRYCO CONTRUCTION, INC.</t>
  </si>
  <si>
    <t>LTI POWER SYSTEMS, INC</t>
  </si>
  <si>
    <t>JAMES ROTTI</t>
  </si>
  <si>
    <t>BURLINGTON SAFETY LAB</t>
  </si>
  <si>
    <t>APPLIED SYSTEMS ENGINEER</t>
  </si>
  <si>
    <t>PDB GROUNDWORKS</t>
  </si>
  <si>
    <t>IBEW LOCAL 684</t>
  </si>
  <si>
    <t>WENDT INDUSTRIES INC</t>
  </si>
  <si>
    <t>SILICON VALLEY MECHANICAL</t>
  </si>
  <si>
    <t>INTEC SOLUTIONS INC.</t>
  </si>
  <si>
    <t>WINN-MARIN BARBER, LLC</t>
  </si>
  <si>
    <t>ASHER HAYNES</t>
  </si>
  <si>
    <t>ANCHOR PRODUCTS, LLC</t>
  </si>
  <si>
    <t>UNIRAC, INC.</t>
  </si>
  <si>
    <t>ACCUENERGY (CANADA) INC.</t>
  </si>
  <si>
    <t>DASILVA CONCRETE</t>
  </si>
  <si>
    <t>ALL THE SMOKE CRAFT BBQ</t>
  </si>
  <si>
    <t>AMERICAN FLOOR MATS</t>
  </si>
  <si>
    <t>ALEX L. INGRAM &amp; ASSOC.</t>
  </si>
  <si>
    <t>CARL GULLETT ASPHALT</t>
  </si>
  <si>
    <t>ABSTRACTION ENGINEERING</t>
  </si>
  <si>
    <t>ENERGY TOOLBASE SOFTWARE</t>
  </si>
  <si>
    <t>TECHNICAL BUILDERS, INC.</t>
  </si>
  <si>
    <t>ALL-STATE UTILITY SUPPLY</t>
  </si>
  <si>
    <t>MARIUCCI FAMILY FOUNDATIO</t>
  </si>
  <si>
    <t>GOGO CHARTERS, LLC</t>
  </si>
  <si>
    <t>SAFETY COMPLIANCE SERVICE</t>
  </si>
  <si>
    <t>TRIPLE HS, INC.</t>
  </si>
  <si>
    <t>AIR HYGIENE INTERNATIONAL</t>
  </si>
  <si>
    <t>CAL COAST TELECOM</t>
  </si>
  <si>
    <t>FIRE &amp; RISK ALLIANCE, LLC</t>
  </si>
  <si>
    <t>HIRERIGHT, LLC</t>
  </si>
  <si>
    <t>ASSOCIATED LIGHTING</t>
  </si>
  <si>
    <t>SAN FRANCISCO CONCRETE</t>
  </si>
  <si>
    <t>100 BUSH CORPORATION</t>
  </si>
  <si>
    <t>PAT PFEIFFER</t>
  </si>
  <si>
    <t>YOLO CRISI NURSERY</t>
  </si>
  <si>
    <t>NATHAN D. POTTER</t>
  </si>
  <si>
    <t xml:space="preserve">Row Range </t>
  </si>
  <si>
    <t xml:space="preserve">Person Responsible </t>
  </si>
  <si>
    <t>2- 349</t>
  </si>
  <si>
    <t>Etna Z</t>
  </si>
  <si>
    <t>350 - 643</t>
  </si>
  <si>
    <t>Pallavi N</t>
  </si>
  <si>
    <t>644- 989</t>
  </si>
  <si>
    <t>Tyler Z</t>
  </si>
  <si>
    <t>990- 1359</t>
  </si>
  <si>
    <t>Senthil R</t>
  </si>
  <si>
    <t>1360- 1729</t>
  </si>
  <si>
    <t>Nandheni K</t>
  </si>
  <si>
    <t>1730 - 2099</t>
  </si>
  <si>
    <t>Wayne B</t>
  </si>
  <si>
    <t>2100-2427</t>
  </si>
  <si>
    <t>Swetha S</t>
  </si>
  <si>
    <t xml:space="preserve">  ENV ENVIRONMENTAL FEE</t>
  </si>
  <si>
    <t>_ MISC Freight Butler</t>
  </si>
  <si>
    <t>COE-GENERAL LABOR</t>
  </si>
  <si>
    <t xml:space="preserve">$25 MFR_SMALL ORDER FEE $25 MFR </t>
  </si>
  <si>
    <t>MISC Freight Butler</t>
  </si>
  <si>
    <t>/CREDIT CARD FEE3.5% Fee3.5% CC FEE IF PAID BY CREDIT CARD</t>
  </si>
  <si>
    <t>MISC_MISC Freight Butler</t>
  </si>
  <si>
    <t>Labor</t>
  </si>
  <si>
    <t>$25 SMALL ORDER FEE</t>
  </si>
  <si>
    <t>COURIER  FREIGHT CHARGE</t>
  </si>
  <si>
    <t>Labor - Oiler Overtime</t>
  </si>
  <si>
    <t xml:space="preserve">$25_MFR SMALL ORDER FEE $25 </t>
  </si>
  <si>
    <t>Labor - Oiler Overtime plus dinner</t>
  </si>
  <si>
    <t>^ENGINEERING FEE Seismic bracing design for applicable overhead Electrical systems.</t>
  </si>
  <si>
    <t>Labor - Oiler Overtime plus lunch</t>
  </si>
  <si>
    <t>/CREDIT CARD FEE3.5% Fee3.5% CREDIT CARD FEE</t>
  </si>
  <si>
    <t>FREIGHT CHARGES</t>
  </si>
  <si>
    <t>Labor - Operator Overtime</t>
  </si>
  <si>
    <t>/EXPEDITE1 DAY EXPEDITE FEE</t>
  </si>
  <si>
    <t>FREIGHT Freight Out</t>
  </si>
  <si>
    <t>Labor - Operator Overtime plus dinner</t>
  </si>
  <si>
    <t>^ENGINEERING  FEE Seismic bracing design for applicable overhead Electrical systems. Pn: 21678FEESeismic &amp; Gravity</t>
  </si>
  <si>
    <t>FREIGHT_FREIGHT Freight Out</t>
  </si>
  <si>
    <t>Labor - Operator Overtime plus lunch</t>
  </si>
  <si>
    <t>^ENGINEERING 21678 FEE Seismic bracing design for applicable overhead Electrical systems.</t>
  </si>
  <si>
    <t>FRT  FREIGHT CHARGE</t>
  </si>
  <si>
    <t>Labor - Rigger</t>
  </si>
  <si>
    <t>310129 Fee</t>
  </si>
  <si>
    <t>FRT FREIGHT</t>
  </si>
  <si>
    <t>Labor - Rigger Overtime plus dinner</t>
  </si>
  <si>
    <t>414242 Fee</t>
  </si>
  <si>
    <t>FREIGHT FOR ABOVE</t>
  </si>
  <si>
    <t>Labor - Rigger Overtime plus lunch</t>
  </si>
  <si>
    <t>464351 Fee</t>
  </si>
  <si>
    <t>SHIPPING_ SHIPPING freight</t>
  </si>
  <si>
    <t>LABOR HOURS (RT) DATA</t>
  </si>
  <si>
    <t>9999204TRUCK RENTAL ADMIN FEE</t>
  </si>
  <si>
    <t>Shipping &amp; handling</t>
  </si>
  <si>
    <t>LABOR HOURS (RT) DATA TRAVEL</t>
  </si>
  <si>
    <t>9999204TRUCK RENTALAdmin Fee</t>
  </si>
  <si>
    <t>Shipping Shipping TBD</t>
  </si>
  <si>
    <t>OT LABOR</t>
  </si>
  <si>
    <t>^ENGINEERING FEE  Seismic bracing design for applicable overhead Electrical systems. *NS* * NON RETURNABLE*</t>
  </si>
  <si>
    <t>Standard shipping</t>
  </si>
  <si>
    <t>^Rental Fee for 1 Week UPC :</t>
  </si>
  <si>
    <t>S&amp;H</t>
  </si>
  <si>
    <t>T&amp;M PROGRAMMING LABOR</t>
  </si>
  <si>
    <t>CCH-04U CORNING OPTICAL COMMUNICATIONS CLOSET CONN HSG 4U F/12 PNLSRestocking Fee 15 %</t>
  </si>
  <si>
    <t>Delivery</t>
  </si>
  <si>
    <t>T&amp;M_T&amp;M PROGRAMMING LABOR</t>
  </si>
  <si>
    <t>CCH-04U CORNING OPTICAL COMMUNICATIONS CLOSET CONN HSG 4U F/12 PNLSRestocking Fee 15 %-42.31</t>
  </si>
  <si>
    <t>Delivery - PER TRIP -Taxable</t>
  </si>
  <si>
    <t>TOTAL LABOR</t>
  </si>
  <si>
    <t>CDCSRV  1/0-1000MCM: 4 CONDUCTORS PARALLEL FEE</t>
  </si>
  <si>
    <t>Dismantle Labor </t>
  </si>
  <si>
    <t>^Rental Fee for 2 Weeks UPC :</t>
  </si>
  <si>
    <t>DELIVERY CHARGE DELIVERY CHARGE</t>
  </si>
  <si>
    <t>Erection Labor </t>
  </si>
  <si>
    <t>0200 ENV FEE</t>
  </si>
  <si>
    <t>DELIVERY CHARGE DELIVERY CHARGE/FUEL SURCHARGE</t>
  </si>
  <si>
    <t>Alarm and Detection Regular Labor </t>
  </si>
  <si>
    <t>COLOR WASH OUT FEE</t>
  </si>
  <si>
    <t>DELIVERY FEE</t>
  </si>
  <si>
    <t>General Labor </t>
  </si>
  <si>
    <t>CUT CHARGE FEE *PRIORITY PRIME CUT FEE *</t>
  </si>
  <si>
    <t>Delivery Haulage</t>
  </si>
  <si>
    <t>Travel Labor </t>
  </si>
  <si>
    <t>CYL TRACKING SERVICE FEE</t>
  </si>
  <si>
    <t>Delivery Our Truck</t>
  </si>
  <si>
    <t>Labor Hours </t>
  </si>
  <si>
    <t>DIAGNOSTIC FEE  DIAGNOSTIC FEE, FLUKE 1520 SN 87440053 SI 1017779 PN 25B ACCESSORIES: TEST LEADS INSIDE BLACK SOFT CASE</t>
  </si>
  <si>
    <t>Installation Labor </t>
  </si>
  <si>
    <t>0200 ENV FEE SERVICE WORK ORDER</t>
  </si>
  <si>
    <t>Shipping/Box Charge</t>
  </si>
  <si>
    <t>Labor for Repair </t>
  </si>
  <si>
    <t>Dispatch Fee Pre-Engineered PO# 80676933</t>
  </si>
  <si>
    <t>FR PARTS FREIGHT ON PARTS UPS GROUND</t>
  </si>
  <si>
    <t>Labor Planned Maintenance </t>
  </si>
  <si>
    <t>Dispatch Fee Sprinkler</t>
  </si>
  <si>
    <t>FR PARTS FREIGHT ON PARTSON PARTS</t>
  </si>
  <si>
    <t>Tool Repair Labor Charge  </t>
  </si>
  <si>
    <t>1.9% Environment Fee</t>
  </si>
  <si>
    <t>FR PARTS FREIGHT ON PARTSOVERNIGHT CHARGES</t>
  </si>
  <si>
    <t>LABOR LABOR CHARGE</t>
  </si>
  <si>
    <t>1837219 STORAGE FEE (CALI NONTAX)</t>
  </si>
  <si>
    <t>FR PARTS FREIGHT ON PARTSUPS GROUND SHIPPING</t>
  </si>
  <si>
    <t>ZXXTL  TOOL REPAIR LABOR CHARGE</t>
  </si>
  <si>
    <t>DS-669B39SQ-02 UNDER MIN FEE UNDER MIN FEE</t>
  </si>
  <si>
    <t>Delivery Charge - DC - Delivery Charge</t>
  </si>
  <si>
    <t>ALARM AND DETECTION REGULAR LABOR</t>
  </si>
  <si>
    <t>196 Extinguisher Disposal Fee</t>
  </si>
  <si>
    <t>FREIGHT FREIGHT CHARGE</t>
  </si>
  <si>
    <t>ASSEMBLY/DISMANTLE LABOR</t>
  </si>
  <si>
    <t>3.% Processing Fee $</t>
  </si>
  <si>
    <t>FREIGHT FREIGHT CHRGS FS ENG</t>
  </si>
  <si>
    <t>Customer Damage Labor</t>
  </si>
  <si>
    <t>3019R Tracking Fees - Minimum: Essentials: $2,363.85</t>
  </si>
  <si>
    <t>VENDOR FREIGHT</t>
  </si>
  <si>
    <t>FS-LABOR: Labor</t>
  </si>
  <si>
    <t>Administrative fee</t>
  </si>
  <si>
    <t>** Inbound Freight To Customer ** ** Freight Charges If Applicable To Be Billed At A Later Date **</t>
  </si>
  <si>
    <t>LABOR CHARGE</t>
  </si>
  <si>
    <t>Environmental Fee- ($10.00 / Ticket )Environmental Fee</t>
  </si>
  <si>
    <t>** Outbound Freight to Customer ** Freight Charges, If Applicable, To Be Billed At A Later Date</t>
  </si>
  <si>
    <t>LABOR CHARGES</t>
  </si>
  <si>
    <t>ANNUAL MONITORING FEE - 1 SOUTHLINE DRIVE</t>
  </si>
  <si>
    <t>^EXPEDITE  FEE AND FREIGHT</t>
  </si>
  <si>
    <t>LABOR HOURS (OT) DATA</t>
  </si>
  <si>
    <t>APT - Appointment / Notification Fee</t>
  </si>
  <si>
    <t>^FREIGHT CHARGE</t>
  </si>
  <si>
    <t>LABOR-REPAIR</t>
  </si>
  <si>
    <t>Environmental Fee (LB2000kW Loadbank) Avtron Loadbank</t>
  </si>
  <si>
    <t>EXPEDITED FREIGHT</t>
  </si>
  <si>
    <t>CST REPAIR SHOP LABOR LARGE TOOL</t>
  </si>
  <si>
    <t>Environmental Fee (XQ400) Caterpillar</t>
  </si>
  <si>
    <t xml:space="preserve">EXPEDITED FREIGHT FEES  </t>
  </si>
  <si>
    <t>LABOR TO PERFORM</t>
  </si>
  <si>
    <t>Below Minimum Fee</t>
  </si>
  <si>
    <t>Freight Ou</t>
  </si>
  <si>
    <t>LABOR TO PERFORM WORK</t>
  </si>
  <si>
    <t>CALL OUT FEE SAT/SUN</t>
  </si>
  <si>
    <t>Freight Out</t>
  </si>
  <si>
    <t>Laborer at labor rate assisting with above mentioned scope of work.</t>
  </si>
  <si>
    <t>EXPEDITE FEE</t>
  </si>
  <si>
    <t>Freight Same Day (No Charge to Customer)</t>
  </si>
  <si>
    <t>Service Tech 1 Labor</t>
  </si>
  <si>
    <t>EXPIDITE FEE FOR 10/14/24 COMPLETION</t>
  </si>
  <si>
    <t>Freight to Cost</t>
  </si>
  <si>
    <t>Service Tech 2 Labor</t>
  </si>
  <si>
    <t>FEE Electrical Equipment: Anchorage of Control Panels and Lighting Panels *NS* * NON RETURNABLE*</t>
  </si>
  <si>
    <t>Freight_Freight Ou</t>
  </si>
  <si>
    <t>CONCRETE CUTTING AND REPOUR SLAB</t>
  </si>
  <si>
    <t>FUEL CONVENIENCE FEE FUEL CONVENIENCE FEE</t>
  </si>
  <si>
    <t>Freight_Freight Out</t>
  </si>
  <si>
    <t>Holiday Pay</t>
  </si>
  <si>
    <t>CDCSRV  8-1AWG: 4 CONDUCTORS PARALLEL FEE</t>
  </si>
  <si>
    <t>FREIGHT-CURRENT MARKET RATE</t>
  </si>
  <si>
    <t>HOTEL AND PER DIEM</t>
  </si>
  <si>
    <t>CDCSRV 1/0-1000MCM: 4 CONDUCTORS PARALLEL FEE</t>
  </si>
  <si>
    <t>FRT BKLTG FREIGHT CHARGE</t>
  </si>
  <si>
    <t>INSTALLATION</t>
  </si>
  <si>
    <t>CDCSRV 8-1AWG: 3 CONDUCTORS PARALLEL FEE</t>
  </si>
  <si>
    <t>FRT CHARGE FREIGHT</t>
  </si>
  <si>
    <t>J BACON 05/20-05/26/2024 JB021-24</t>
  </si>
  <si>
    <t>Hydrovac Disposal Fee</t>
  </si>
  <si>
    <t xml:space="preserve">FRT FREIGHT CHARGE </t>
  </si>
  <si>
    <t>J BACON OT</t>
  </si>
  <si>
    <t>Inspection Fee</t>
  </si>
  <si>
    <t>FRT FREIGHT CHARGE CABLO</t>
  </si>
  <si>
    <t>J MONTES</t>
  </si>
  <si>
    <t>LATE FEES</t>
  </si>
  <si>
    <t>FRT FREIGHT CHARGE ELITE</t>
  </si>
  <si>
    <t>J Munoz - 9/30-10/6</t>
  </si>
  <si>
    <t>MILEAGE FEE ($200 PER LOAD)</t>
  </si>
  <si>
    <t>FRT FREIGHT CHARGE FOCAL</t>
  </si>
  <si>
    <t>J Ramirez 07/15-07/21/2024 JR026-24</t>
  </si>
  <si>
    <t>MILEAGE FEE PER LOAD</t>
  </si>
  <si>
    <t>FRT FREIGHT CHARGE GRECE</t>
  </si>
  <si>
    <t>J Ramirez JR044-24 11/25-12/1/2024</t>
  </si>
  <si>
    <t>MIN ORDER FEE</t>
  </si>
  <si>
    <t>FRT FREIGHT CHARGE MISC</t>
  </si>
  <si>
    <t>J Ramirez OT</t>
  </si>
  <si>
    <t>Miscellaneous Fee</t>
  </si>
  <si>
    <t>FRT FREIGHT CHARGE QTRAN</t>
  </si>
  <si>
    <t>Janitorial Day Porter Services - May 5x a week Mon-Fri</t>
  </si>
  <si>
    <t>NV  MINIMUM ORDER FEE / SMALL ORDER CHARGE</t>
  </si>
  <si>
    <t>MISC FREIGHT VENDOR</t>
  </si>
  <si>
    <t>JAQUELINE CHANDELIER</t>
  </si>
  <si>
    <t>ORDER FEE</t>
  </si>
  <si>
    <t>Outbound Freight to Customer</t>
  </si>
  <si>
    <t>JOURNEYMAN OVERTIME</t>
  </si>
  <si>
    <t xml:space="preserve">ORDER FEE SMALL </t>
  </si>
  <si>
    <t>RETURN FREIGHT</t>
  </si>
  <si>
    <t>Journeyman Technician .</t>
  </si>
  <si>
    <t>Other - BRYCER - COMPLIANCE ENGINE - City required documentation fee</t>
  </si>
  <si>
    <t>RUSH  FREIGHT</t>
  </si>
  <si>
    <t>Juan Lopez JL0004-25 01/20-26/2025</t>
  </si>
  <si>
    <t>OTHER SERVICES1 TOTAL ADMSHRED - Admin Fee for Shred Service Line</t>
  </si>
  <si>
    <t>SHIPPING AND HANDLING</t>
  </si>
  <si>
    <t>Juan Lopez OT</t>
  </si>
  <si>
    <t>OTHER SERVICES1 TOTAL ADMVRC - Admin Fee for Records Service Line</t>
  </si>
  <si>
    <t>SHIPPING &amp; HANDLING PARTS</t>
  </si>
  <si>
    <t>June Billing for VDC Designer</t>
  </si>
  <si>
    <t>PROFESSIONAL SERVICES - EXPEDITE FEE EXPEDITE FEE FOR DESIGN PROJECTS</t>
  </si>
  <si>
    <t>SHIPPING &amp; HANDLING PARTS SHIPPING &amp; HANDLING PARTS</t>
  </si>
  <si>
    <t>June Billing for VDC Lead</t>
  </si>
  <si>
    <t>R-885 RESTOCKING FEE</t>
  </si>
  <si>
    <t>Total Shipping</t>
  </si>
  <si>
    <t>K Strech 06/03-06/09/2024</t>
  </si>
  <si>
    <t>RECYCLING CAL RECYCLE FEE 2 654810 FEE 15 TO LESS THAN 35Fee Applied to Item: 7140936</t>
  </si>
  <si>
    <t>Total_Total Shipping</t>
  </si>
  <si>
    <t>K Strech KS037-24 12/23-12/29/2024</t>
  </si>
  <si>
    <t>RENTAL&lt;B&gt; T1224-3-3 THREADER 1/2-4 [W/ 3-DIE HEADS &amp; STAND] (RIDGID 1224) ** REQUIRES PURCHASE &amp; USE OF AT LEAST 1 GALLON OF RIDGID OIL **(cleaning and disposal handling fee will apply if oil is not drained and shavings are not removed)</t>
  </si>
  <si>
    <t>SAME DAY DELIVERY CHARGE DELIVERY SAME DAY</t>
  </si>
  <si>
    <t>K Strech OT</t>
  </si>
  <si>
    <t>Compliance Engine Report Submission Fee</t>
  </si>
  <si>
    <t>DELIVERY &amp; PICK UP REGULAR UNIT</t>
  </si>
  <si>
    <t>Kopka, Tom Regular Hours</t>
  </si>
  <si>
    <t>Restocking Fee</t>
  </si>
  <si>
    <t>DELIVERY CHARGEPICKUP CHARGE</t>
  </si>
  <si>
    <t>L Bracamontes 05/27-06/02/2024</t>
  </si>
  <si>
    <t>Restocking Fee 10 %</t>
  </si>
  <si>
    <t>DELIVERY RENTAL CONTRACT</t>
  </si>
  <si>
    <t>L Bracamontes 07/15-07/21/2024 LB029-24</t>
  </si>
  <si>
    <t>Restocking Fee 15.00-%</t>
  </si>
  <si>
    <t>Delivery Surcharge - Taxable</t>
  </si>
  <si>
    <t>L Bracamontes OT</t>
  </si>
  <si>
    <t>Restocking Fee UPC :</t>
  </si>
  <si>
    <t>DLA - Delivery Limited Access</t>
  </si>
  <si>
    <t>Loge, Adam Regular Hours</t>
  </si>
  <si>
    <t>RET-368526 Return Flat Fee</t>
  </si>
  <si>
    <t>PICKUP &amp; DELIVERY</t>
  </si>
  <si>
    <t>Lowboy Onsite 4 hours</t>
  </si>
  <si>
    <t>SERVICE SUBSCRIPTION FEE FORONE READER. FOR PROMOTIONAL AND DEMONSTRATION USE.</t>
  </si>
  <si>
    <t>SERVICE CHARGE Delivery Fee</t>
  </si>
  <si>
    <t>M MARTINEZ</t>
  </si>
  <si>
    <t>Service_Service and Environmental Fee</t>
  </si>
  <si>
    <t>SHIPMN DELIVERY</t>
  </si>
  <si>
    <t>Marlon Jones</t>
  </si>
  <si>
    <t>SKY-SU304P-0 10276961 WISENET SKY LOCATION SETUP FEE</t>
  </si>
  <si>
    <t>SATURDAY DELIVERY CHARGE</t>
  </si>
  <si>
    <t>Martinez ELECTRICIAN OT</t>
  </si>
  <si>
    <t>SMALL FEE SQD ORDER</t>
  </si>
  <si>
    <t>TRANSP CHARGED TO CUSTOMER SO</t>
  </si>
  <si>
    <t>Martinez ELECTRICIAN REG</t>
  </si>
  <si>
    <t>SMALL FM - MONTHLY FEE - ORDER NOTES HP OfficeJet Pro 7740 Wide Format - CN8AO3518G</t>
  </si>
  <si>
    <t>TRANSP CHARGED TO CUSTOMER STK</t>
  </si>
  <si>
    <t>May Billing for VDC Designer</t>
  </si>
  <si>
    <t>SMALL FM - MONTHLY FEE - ORDER NOTES HP OfficeJet Pro 7740 Wide Format - CN974550FT</t>
  </si>
  <si>
    <t>TRANSP CHARGED TO CUSTOMERS DS</t>
  </si>
  <si>
    <t>May Billing for VDC Lead</t>
  </si>
  <si>
    <t>SMALL FM - MONTHLY FEE - ORDER NOTES HP OJ7740 - CN05M550NZ</t>
  </si>
  <si>
    <t>TRANSP CHARGED TO CUSTOMERS DS JOHN 408-495-9719 MARK 314-722-1662 CALL FOR DELIVERY</t>
  </si>
  <si>
    <t>Mejia FOREMAN EMERG</t>
  </si>
  <si>
    <t>SMALL FM - MONTHLY FEE - ORDER NOTES HP OJ7740 - CN8122528H</t>
  </si>
  <si>
    <t>TRANSP_ TRANSP CHARGED TO CUSTOMERS DS</t>
  </si>
  <si>
    <t>Mejia FOREMAN OT</t>
  </si>
  <si>
    <t>SMALL FM - MONTHLY FEE - ORDER NOTESHP OfficeJet Pro 7740 Wide Format - CN06S55005</t>
  </si>
  <si>
    <t>Transport - Pick Up</t>
  </si>
  <si>
    <t>Mejia FOREMAN REG</t>
  </si>
  <si>
    <t>SMALL FM - MONTHLY FEE - ORDER NOTESHP OfficeJet Pro 7740 Wide Format - CN06S550PH</t>
  </si>
  <si>
    <t>Transport cost PO 80718637.302637.500.101.000 dated 01/24/2025 / Ref. CDEPAM2504/0332</t>
  </si>
  <si>
    <t>Mejia FOREMAN SD OT</t>
  </si>
  <si>
    <t>SMALL FM - MONTHLY FEE - ORDER NOTESHP OfficeJet Pro 7740 Wide Format - CN09R550RG</t>
  </si>
  <si>
    <t>TRANSPORTATION IN</t>
  </si>
  <si>
    <t>Mejia FOREMAN SHDIF</t>
  </si>
  <si>
    <t>SMALL FM - MONTHLY FEE - ORDER NOTESHP OfficeJet Pro 7740 Wide Format - CN1CN75137</t>
  </si>
  <si>
    <t>MFR FREIGHT CHARGES</t>
  </si>
  <si>
    <t>MILEAGE</t>
  </si>
  <si>
    <t>SMALL FM - MONTHLY FEE - ORDER NOTESHP OfficeJet Pro 7740 Wide Format - CN21N7503P</t>
  </si>
  <si>
    <t>FREIGHT USED E-OK</t>
  </si>
  <si>
    <t>Mileage Service TRIPS-4 (30 miles)</t>
  </si>
  <si>
    <t>SMALL FM - MONTHLY FEE - ORDER NOTESHP OfficeJet Pro 7740 Wide Format - CN26A850K7</t>
  </si>
  <si>
    <t>14ZZZ-FREIGHT FREIGHT OVERNIGHT SHIPPING</t>
  </si>
  <si>
    <t>Mileage To and From</t>
  </si>
  <si>
    <t>SMALL FM - MONTHLY FEE - ORDER NOTESHP OfficeJet Pro 7740 Wide Format - CN81F25022</t>
  </si>
  <si>
    <t>VENDOR FREIGHT MULE</t>
  </si>
  <si>
    <t>NON-TAXABLE Service Electrician OT - W/E 12/15/24</t>
  </si>
  <si>
    <t>SMALL FM - MONTHLY FEE - ORDER NOTESHP OfficeJet Pro 7740 Wide Format - CN88B250RZ</t>
  </si>
  <si>
    <t xml:space="preserve"> N/A FREIGHT</t>
  </si>
  <si>
    <t>Subcontractor - Troubleshot RTU</t>
  </si>
  <si>
    <t>SMALL FM - MONTHLY FEE - ORDER NOTESHP OfficeJet Pro 7740 Wide Format - CN89Q3502X</t>
  </si>
  <si>
    <t>176403 FREIGHT</t>
  </si>
  <si>
    <t>Off Hours additional 40%</t>
  </si>
  <si>
    <t>SMALL FM - MONTHLY FEE - ORDER NOTESHP OfficeJet Pro 7740 Wide Format - CN8AC350BF</t>
  </si>
  <si>
    <t>Delivery - DEL - Delivery</t>
  </si>
  <si>
    <t>ON SITE SERVICE Your Line#</t>
  </si>
  <si>
    <t>SMALL FM - MONTHLY FEE - ORDER NOTESHP OfficeJet Pro 7740 Wide Format - CN8AO3518G</t>
  </si>
  <si>
    <t>1 FREIGHT - Additional freight charges after freight was recalculated</t>
  </si>
  <si>
    <t>ONSITE DAY OF SERVICE</t>
  </si>
  <si>
    <t>SMALL FM - MONTHLY FEE - ORDER NOTESHP OfficeJet Pro 7740 Wide Format - CN94D3517G</t>
  </si>
  <si>
    <t>FREIGHT CHARGE 223268</t>
  </si>
  <si>
    <t>Operator</t>
  </si>
  <si>
    <t>SMALL FM - MONTHLY FEE - ORDER NOTESHP OfficeJet Pro 7740 Wide Format - CN94D3517H</t>
  </si>
  <si>
    <t>515263 Freight Charges for the Return of Equipment FedEx</t>
  </si>
  <si>
    <t>Additional Operator Overtime</t>
  </si>
  <si>
    <t>SMALL FM - MONTHLY FEE - ORDER NOTESHP OfficeJet Pro 7740 Wide Format - CN95K450DC</t>
  </si>
  <si>
    <t>Adjustment delivery</t>
  </si>
  <si>
    <t>OT HOURS</t>
  </si>
  <si>
    <t>SMALL FM - MONTHLY FEE - ORDER NOTESHP OfficeJet Pro 7740 Wide Format - CN95K450PQ</t>
  </si>
  <si>
    <t>LOCAL DELIVERY SEMI: Delivery Charge</t>
  </si>
  <si>
    <t>OT PREMIUM WAGE FOR EARLY START</t>
  </si>
  <si>
    <t>SMALL FM - MONTHLY FEE - ORDER NOTESHP OfficeJet Pro 7740 Wide Format - CN95K450WT</t>
  </si>
  <si>
    <t>80681698_2_Inbound_Inbound Freight</t>
  </si>
  <si>
    <t>Other - Navarro Andersen, Zachary S</t>
  </si>
  <si>
    <t>SMALL FM - MONTHLY FEE - ORDER NOTESHP OfficeJet Pro 7740 Wide Format - CN974550FT</t>
  </si>
  <si>
    <t>Delivery ChargeDCDelivery Charge</t>
  </si>
  <si>
    <t>Overnight Expenses</t>
  </si>
  <si>
    <t>SMALL FM - MONTHLY FEE - ORDER NOTESHP OfficeJet Pro 7740 Wide Format - CN97H550FS</t>
  </si>
  <si>
    <t>FREIGHT - ELITE UNDERCAB INBOUND ELITE</t>
  </si>
  <si>
    <t>Overtime</t>
  </si>
  <si>
    <t>SMALL FM - MONTHLY FEE BROTHER MFC-J6920DW - U63571K5F18960 - U63571K5F18960 ORDER NOTES BROTHER MFC-J6920DW - U63571K5F18960</t>
  </si>
  <si>
    <t>FREIGHT/ SHIPPING CHA FREIGHT/SHIPPING CHA</t>
  </si>
  <si>
    <t>OVERTIME TRAVEL</t>
  </si>
  <si>
    <t>SMALL FM - MONTHLY FEE HP OfficeJet Pro 7740 Wide Format - CN05M550NZ ORDER NOTESHP OfficeJet Pro 7740 Wide Format - CN05M550NZ</t>
  </si>
  <si>
    <t>VENDOR FREIGHT USAI</t>
  </si>
  <si>
    <t>Overtime Travel (To/From Site)</t>
  </si>
  <si>
    <t>SMALL FM - MONTHLY FEE HP OfficeJet Pro 7740 Wide Format - CN13B6501T ORDER NOTESHP OfficeJet Pro 7740 Wide Format - CN13B6501T</t>
  </si>
  <si>
    <t>AIR DELIVERY</t>
  </si>
  <si>
    <t>P De Boer 07/15-07/21/2024 PD02-24</t>
  </si>
  <si>
    <t>SMALL FM - MONTHLY FEE ORDER NOTES HP OfficeJet Pro 7740 Wide Format - CN09R550RG</t>
  </si>
  <si>
    <t>VENDOR FREIGHT WATTSTOPPER</t>
  </si>
  <si>
    <t>P De Boer OT</t>
  </si>
  <si>
    <t>SMALL FM - MONTHLY FEE ORDER NOTES HP OfficeJet Pro 7740 Wide Format - CN13B6500Z</t>
  </si>
  <si>
    <t>VISIO  FREIGHT</t>
  </si>
  <si>
    <t>P De Boer PD0002-25 01/06-12/2025</t>
  </si>
  <si>
    <t>SMALL FM - MONTHLY FEE ORDER NOTES HP OfficeJet Pro 7740 Wide Format - CN974550FG</t>
  </si>
  <si>
    <t>Round Trip Freight (LB0100KW) Avtron LoadbankSerial Number: 1763191-005 RE</t>
  </si>
  <si>
    <t>P WINKLEBLACK OT</t>
  </si>
  <si>
    <t>SMALL FM - MONTHLY FEE ORDER NOTES HP OfficeJet Pro 7740 Wide Format - CN97H550FS</t>
  </si>
  <si>
    <t xml:space="preserve">FREIGHT INBOUND </t>
  </si>
  <si>
    <t>P WINKLEBLACK PW0 11-24 10/21-10/27/2024</t>
  </si>
  <si>
    <t>SMALL FM - MONTHLY FEE ORDER NOTES HP OJ7740 - CN974550GM</t>
  </si>
  <si>
    <t>Construction Site Delivery</t>
  </si>
  <si>
    <t>P WINKLEBLACK PW0005-25 01/27-02/02/2025</t>
  </si>
  <si>
    <t>SMALL FM - MONTHLY FEE ORDER NOTESHP OfficeJet Pro 7740 Wide Format - CN09R550RG</t>
  </si>
  <si>
    <t>FRT FREIGHT CHARGE GOTH</t>
  </si>
  <si>
    <t>Paid Sick Leave</t>
  </si>
  <si>
    <t>SMALL FM - MONTHLY FEE ORDER NOTESHP OfficeJet Pro 7740 Wide Format - CN169751PS</t>
  </si>
  <si>
    <t>Delivery - 10' wide</t>
  </si>
  <si>
    <t>PER DIEM</t>
  </si>
  <si>
    <t>SMALL FM - MONTHLY FEE ORDER NOTESHP OfficeJet Pro 7740 Wide Format - CN21N7503P</t>
  </si>
  <si>
    <t>1 FREIGHT - Additional freight charges</t>
  </si>
  <si>
    <t>PER DIEM &amp; MILEAGE</t>
  </si>
  <si>
    <t>SMALL FM - MONTHLY FEE ORDER NOTESHP OfficeJet Pro 7740 Wide Format - CN26A850K7</t>
  </si>
  <si>
    <t>FREIGHT/ SHIPPING CHARGES FREIGHT/SHIPPING CHARGES</t>
  </si>
  <si>
    <t>Per_Per Diem</t>
  </si>
  <si>
    <t>SMALL FM - MONTHLY FEE ORDER NOTESHP OfficeJet Pro 7740 Wide Format - CN8AO3518G</t>
  </si>
  <si>
    <t>Delivery_Delivery Charge - DC - Delivery Charge</t>
  </si>
  <si>
    <t>Plascencia Jr FOREMAN SHDIF</t>
  </si>
  <si>
    <t>SMALL FM - MONTHLY FEE ORDER NOTESHP OfficeJet Pro 7740 Wide Format - CN97H550FS</t>
  </si>
  <si>
    <t>XTRA  FREIGHT</t>
  </si>
  <si>
    <t>Labor - Driver Overtime</t>
  </si>
  <si>
    <t>SMALL ORDER FEE $25</t>
  </si>
  <si>
    <t>DELIVERY &amp; PICK UP DELUXE UNIT</t>
  </si>
  <si>
    <t>PLANNED MAINTENANCE</t>
  </si>
  <si>
    <t xml:space="preserve">SMALL ORDER FEE $25 MFR </t>
  </si>
  <si>
    <t>Delivery Charge 11/13/24 Unit: 6455 TO: Tool Shop PO: 80600835</t>
  </si>
  <si>
    <t>PM PAY AS YOU GO</t>
  </si>
  <si>
    <t>SMALL_SMALL  ORDER FEE</t>
  </si>
  <si>
    <t>VENDOR FREIGHT ATKORE</t>
  </si>
  <si>
    <t>Powell, John Regular Hours</t>
  </si>
  <si>
    <t xml:space="preserve">SMALL_SMALL ORDER FEE $25 MFR </t>
  </si>
  <si>
    <t>9400005Delivery - PER TRIP - Taxable</t>
  </si>
  <si>
    <t>PREMIUM OT</t>
  </si>
  <si>
    <t>SMM FEE</t>
  </si>
  <si>
    <t>DELIVERY CHG DELIVERY CHARGE / FUEL SURCHARGE</t>
  </si>
  <si>
    <t>Project Management- Dec 2024</t>
  </si>
  <si>
    <t>SPECIAL LOGISTICS FEES LOGISTICS STORAGE FEE FOR FEBRUARY 2024 CHANGE ORDER 4</t>
  </si>
  <si>
    <t>FRTINT INBOUND FREIGHT NON-TAXABLE</t>
  </si>
  <si>
    <t>Project Management- Jan Project Management</t>
  </si>
  <si>
    <t>SPECIAL LOGISTICS FEES MARCH 2024 STORAGE C/O 4</t>
  </si>
  <si>
    <t>FRTONT OUTBOUND FREIGHT NON-TAXABLE</t>
  </si>
  <si>
    <t>Labor - Hoffman, Robert T - OT</t>
  </si>
  <si>
    <t>Technician License - Admin/Field UserAdditional user fees for the month of 2024-10.</t>
  </si>
  <si>
    <t>freight - via priority 10/31</t>
  </si>
  <si>
    <t>QUARTERLY PM-BASE CONTRACT</t>
  </si>
  <si>
    <t>TELEMATIC FEE (Week)</t>
  </si>
  <si>
    <t>VENDOR FREIGHT INVOICE 15169926</t>
  </si>
  <si>
    <t>R Cerino OT</t>
  </si>
  <si>
    <t>Tracking Fees - Minimum: Essentials: $2.295</t>
  </si>
  <si>
    <t>FRT FREIGHT CHARGE TMS</t>
  </si>
  <si>
    <t>R Cerino RC0001-25 12/30-1/5/2025</t>
  </si>
  <si>
    <t>Trip Fee</t>
  </si>
  <si>
    <t>9400005 Delivery - PER TRIP -Taxable</t>
  </si>
  <si>
    <t>Regular</t>
  </si>
  <si>
    <t>Dispatch Fee Alarm</t>
  </si>
  <si>
    <t>FREIGHT FREIGHT ADJUSTMENT</t>
  </si>
  <si>
    <t>Regular Time</t>
  </si>
  <si>
    <t>UNDER MIN FEE UNDER MIN FEE</t>
  </si>
  <si>
    <t>Delivery for Line Item(s) 1,2 11 Sep 2024</t>
  </si>
  <si>
    <t>Repair</t>
  </si>
  <si>
    <t>VENDOR RESTOCKING CHARGE 15% RESTOCK FEE PER CHARGEPOINT</t>
  </si>
  <si>
    <t>VENDOR_VENDOR FREIGHT LITH</t>
  </si>
  <si>
    <t>REPAIR - FLAT RATE COMMON Country of Origin: ZZ</t>
  </si>
  <si>
    <t>VENDOR WIRE CUT CHARGE * Priority Prime Fee *</t>
  </si>
  <si>
    <t>DELIVERY CHARGE DELIVERY BY: TYLER</t>
  </si>
  <si>
    <t>Repair Job</t>
  </si>
  <si>
    <t>VENDOR WIRE CUT CHARGE *Priority Prime Cut Fee *</t>
  </si>
  <si>
    <t>FRT FREIGHT CHARGE FINE</t>
  </si>
  <si>
    <t>Repair PLEASE REFERENCE ATTACHED WORK ORDER</t>
  </si>
  <si>
    <t>VMI FEE FOR JUNE</t>
  </si>
  <si>
    <t>Inbound_Inbound Freight</t>
  </si>
  <si>
    <t>Repair Work</t>
  </si>
  <si>
    <t>VMI_VMI FEE FOR NOVEMBER 2024</t>
  </si>
  <si>
    <t>Round Trip Freight (320 Excavator) CaterpillarSerial Number: MYK30199</t>
  </si>
  <si>
    <t>RESTON ROW VELA, JOSE 08/26/24</t>
  </si>
  <si>
    <t>WASTE DISPOSAL FEE</t>
  </si>
  <si>
    <t>VENDOR_VENDOR FREIGHT CUTH</t>
  </si>
  <si>
    <t>RESTON ROW</t>
  </si>
  <si>
    <t>X0742-DB :- DB CLEANING FEE 10' &amp; OVE</t>
  </si>
  <si>
    <t>Round Trip Freight (Pro</t>
  </si>
  <si>
    <t>VELA, JOSE</t>
  </si>
  <si>
    <t>X0742-DB :- DB CLEANING FEE 10' &amp; OVER (EA</t>
  </si>
  <si>
    <t>Delivery for Line Item(s) 1,2 22 Jul 2024</t>
  </si>
  <si>
    <t>Return Trip</t>
  </si>
  <si>
    <t>X0752-DB :- DB CLEANING FEE 10W/20X/4</t>
  </si>
  <si>
    <t>freight - via valley 10/04/24</t>
  </si>
  <si>
    <t>Reviewed and revised agreement</t>
  </si>
  <si>
    <t>X0753-DB :- DB CLEANING FEE 18W/20W</t>
  </si>
  <si>
    <t>DELIVERY ZONE 1 REMOTE 94107-San Francisco</t>
  </si>
  <si>
    <t>Reviewing documents from Monica</t>
  </si>
  <si>
    <t>CA AB 32 FEE</t>
  </si>
  <si>
    <t>Hot Shot Delivery</t>
  </si>
  <si>
    <t>ROAD MILEAGE</t>
  </si>
  <si>
    <t>Cleaning Fee</t>
  </si>
  <si>
    <t>Shipped: 2025-01-14 Via: UPS Ground Tracking ID: 1Z5642780356245862Shipping Charge</t>
  </si>
  <si>
    <t>ROAD MILEAGE FS PG</t>
  </si>
  <si>
    <t>Consumer Goods Fee</t>
  </si>
  <si>
    <t>FREIGHT CHARGE 2 DAY_FRT FREIGHT CHARGE 2 DAY GREAV</t>
  </si>
  <si>
    <t>ROAD_ROAD MILEAGE</t>
  </si>
  <si>
    <t>Dump Fee</t>
  </si>
  <si>
    <t>SHIPMNDELIVERY</t>
  </si>
  <si>
    <t>S Ryck OT</t>
  </si>
  <si>
    <t>Energy and Compliance Fee</t>
  </si>
  <si>
    <t>FREIGHT 1899 CHARGEMO to TN Hot Shot Freight*</t>
  </si>
  <si>
    <t>S Ryck SR0002-25 01/06-12/2025</t>
  </si>
  <si>
    <t>Energy_Energy and Compliance Fee</t>
  </si>
  <si>
    <t>FREIGHT CHARGE *Hot Shot Freight OH to TN *</t>
  </si>
  <si>
    <t>Safety Mileage</t>
  </si>
  <si>
    <t>Dispatch Fee Alarm PO# 48800177</t>
  </si>
  <si>
    <t>FREIGHT CHARGE  Hot Shot overnight Freight f/ Texas</t>
  </si>
  <si>
    <t>Safety Mileage 2025</t>
  </si>
  <si>
    <t>ENVI RONMENTAL FEE</t>
  </si>
  <si>
    <t>MISCCHG 1240576 MISC - INBOUND / DIRECT FREIGHT NON TAXABLE CA</t>
  </si>
  <si>
    <t>Safety PDiem 165.53</t>
  </si>
  <si>
    <t>ENVIRONMENTAL FEE</t>
  </si>
  <si>
    <t>SHIPPING_SHIPPING &amp; HANDLINGBOX = 14 GA GALVANIZEDCOVER = 14 GA PAINT GRIP - PAINTED ANSI 49 GREY</t>
  </si>
  <si>
    <t>Safety Per D 219.64</t>
  </si>
  <si>
    <t>Delivery / Pickup</t>
  </si>
  <si>
    <t>Safety Per Diem 152</t>
  </si>
  <si>
    <t>Delivery-Freight: Construction Materials- Penn Services to Ford Plant in Stanton, TN</t>
  </si>
  <si>
    <t>Safety Per Diem 161</t>
  </si>
  <si>
    <t>Marking or Tagging Fee</t>
  </si>
  <si>
    <t>delivery charge UPC: 073309200290</t>
  </si>
  <si>
    <t>Safety Per Diem 176</t>
  </si>
  <si>
    <t>MILEAGE FEE (PER MILE)</t>
  </si>
  <si>
    <t>FREIGHT_FREIGHT CHARGES RE: BOL# 002069708</t>
  </si>
  <si>
    <t>SAFETY SERVICE - ALL Jim Lewis - Straight Time</t>
  </si>
  <si>
    <t>Mileage/Truck Fee</t>
  </si>
  <si>
    <t>Freight - Const. Projects</t>
  </si>
  <si>
    <t>SAFETY SERVICE - ALL Vincent Colmore - Straight Time</t>
  </si>
  <si>
    <t>MN ROAD IMPROVEMENT &amp; FOOD DELIVERY FEE</t>
  </si>
  <si>
    <t>*Freight Charge (Outbound)</t>
  </si>
  <si>
    <t>Service Call</t>
  </si>
  <si>
    <t>MN Road Improvement and Food Delivery Fee</t>
  </si>
  <si>
    <t>NON-TAXABLEFreight</t>
  </si>
  <si>
    <t>Service Call - 03/07/24 - Changed 3 pressure gauges in diesel room. System in service.</t>
  </si>
  <si>
    <t>Personal Property Tax Recovery Fee</t>
  </si>
  <si>
    <t xml:space="preserve">FEDEX FREIGHT INV 7128909060 </t>
  </si>
  <si>
    <t>Service Call - 09/23/24 - Inspect fire pump system.</t>
  </si>
  <si>
    <t>PROPERTY TAX RECOVERY FEE</t>
  </si>
  <si>
    <t>Drop off of asset #475210 on 2025-02-26. Delivery id 5434393.</t>
  </si>
  <si>
    <t>Service Call - 12/12/24 - Replaced water gauges in pump house with new. Made necessary adjustments at riser due to flow switch causing false signals, if problem persists, recommend replacing flow switch. System in service.</t>
  </si>
  <si>
    <t>RETURN MATERIAL HANDLING FEE</t>
  </si>
  <si>
    <t>Delivery for Line Item(s) 1,2 06 Mar 2025</t>
  </si>
  <si>
    <t>Service Call - Replaced damaged pipe under decanter machine along with sprinkler heads &amp; head guards. System in service.</t>
  </si>
  <si>
    <t>Road MN RDF Improvement and Food Delivery Fee</t>
  </si>
  <si>
    <t>Round Trip Freight (E300AJP 30' Electric Articulating Boom Lift)JLGSerial Number: 0300200836</t>
  </si>
  <si>
    <t>SERVICE CALL - SI #4263850- SHIP ACCESS CARDS-1Z94326X0321694968</t>
  </si>
  <si>
    <t>FEDEX FREIGHT INV 5787637715 $216.00 FREIGHT SHIPPED ON DEL DOC 8054062208 BILLING DOC 9338070716</t>
  </si>
  <si>
    <t>Service Call PLEASE REFERENCE ATTACHED WORK ORDER</t>
  </si>
  <si>
    <t>Service and Environmental Fee</t>
  </si>
  <si>
    <t>HUBBELL ESTIMATED FREIGHT</t>
  </si>
  <si>
    <t>SERVICE CALL: Reinstall newly coated tank level indicator float.</t>
  </si>
  <si>
    <t>ADMINISTRATIVE CHARGE</t>
  </si>
  <si>
    <t>DELIVERY_DELIVERY CHARGE</t>
  </si>
  <si>
    <t>Level Indicator: - Pressure test float to ensure its sealed - Blast and recoat steel depth gauge float being sent to AIS - Install scaffolding or ladder system inside the tank for access to the float cables - Install coated float - Install all new stainless cables and hardware - Remove all scaffolding systems - Touch up any damaged coatings - Install new manway gasket - Install and torque manway hatch door - Remove and haul all garbage *Addition of $650 for additional welding on tank float</t>
  </si>
  <si>
    <t>ENV ENVIRONMENTAL CHARGE</t>
  </si>
  <si>
    <t>Other - Delivery Charge</t>
  </si>
  <si>
    <t>SERVICE CALL: Source new 6" gate valve and associated parts and install on fire water tank.</t>
  </si>
  <si>
    <t>Environmental Charge</t>
  </si>
  <si>
    <t>Skirting: Installation</t>
  </si>
  <si>
    <t>SHIPPING &amp; HANDLING Retail Price: $0.00Bin Loc: MISC</t>
  </si>
  <si>
    <t>Skirting: Installation RELO 9/24</t>
  </si>
  <si>
    <t>Equipment Charge - EQC - Equipment Charge</t>
  </si>
  <si>
    <t>FRT FREIGHT CHARGE NLIGHT</t>
  </si>
  <si>
    <t>Labor - SM Labor</t>
  </si>
  <si>
    <t>FEIGHT Freight Out</t>
  </si>
  <si>
    <t>Skirting: Removal</t>
  </si>
  <si>
    <t>HAZMAT CHARGE HAZMAT CHARGE</t>
  </si>
  <si>
    <t>nbound_nbound Freight</t>
  </si>
  <si>
    <t>Skirting: Removal in Advance</t>
  </si>
  <si>
    <t>INTEREST CHARGE</t>
  </si>
  <si>
    <t>UPS GROUND 1Z19387E0322375214Sub-Total Freight: 18.53</t>
  </si>
  <si>
    <t>Skirting: Removal in Advance- Union Labor</t>
  </si>
  <si>
    <t>MINIMUM LOAD CHARGE</t>
  </si>
  <si>
    <t>80681806_4_Inbound_Inbound Freight</t>
  </si>
  <si>
    <t>ST01-Service Tech</t>
  </si>
  <si>
    <t xml:space="preserve">OUTBOUND FREIGHT  </t>
  </si>
  <si>
    <t>ST01-Service Tech 1</t>
  </si>
  <si>
    <t>RESTOCKING CHARGE</t>
  </si>
  <si>
    <t>FREIGHT CHARGE *Velocity Hot Shot Freight Charge*</t>
  </si>
  <si>
    <t>ST01-Service Tech 2</t>
  </si>
  <si>
    <t>TRUCK CHARGE</t>
  </si>
  <si>
    <t>FR PARTS FREIGHT ON PARTS</t>
  </si>
  <si>
    <t>ST02-Service Tech - OT</t>
  </si>
  <si>
    <t>DELIVERY CHARGES</t>
  </si>
  <si>
    <t>STAGING  SERVICE</t>
  </si>
  <si>
    <t>MISC</t>
  </si>
  <si>
    <t>VENDOR FREIGHT UPS QUICK HOOKS</t>
  </si>
  <si>
    <t>Stain removal and steam clean</t>
  </si>
  <si>
    <t>Misc Equipment</t>
  </si>
  <si>
    <t>delivery charge UPC: 0 7330920029 0</t>
  </si>
  <si>
    <t>STH01-Service Tech Helper</t>
  </si>
  <si>
    <t>Miscellaneous Bulk Inventory </t>
  </si>
  <si>
    <t>FREIGHT_FREIGHT_FREIGHT_FREIGHT Freight Out</t>
  </si>
  <si>
    <t>STH02-Service Tech Helper - OT</t>
  </si>
  <si>
    <t>TOTAL MISC .:</t>
  </si>
  <si>
    <t xml:space="preserve">FREIGHT - E1 TRIM INBOUND </t>
  </si>
  <si>
    <t>Straight Time Labor</t>
  </si>
  <si>
    <t>PROPTAX CACC 1656.5 PROP TAX RECOVERY</t>
  </si>
  <si>
    <t xml:space="preserve">FREIGHT - F27 INBOUND </t>
  </si>
  <si>
    <t>SVC;LABOR;TRAVEL;SMW;MN</t>
  </si>
  <si>
    <t>PROPTAX CACC 1656.5 PROP TAX RECOVERY FEE ( . 75% )</t>
  </si>
  <si>
    <t xml:space="preserve">FREIGHT - L8E INBOUND </t>
  </si>
  <si>
    <t>Talbert, Connor Regular Hours</t>
  </si>
  <si>
    <t>DISPOSAL FEE (2 YARDS OR MORE)</t>
  </si>
  <si>
    <t>VENDOR FREIGHT COOP</t>
  </si>
  <si>
    <t>Tech Rate</t>
  </si>
  <si>
    <t>DOT - PLANT CERTIFICATION FEE</t>
  </si>
  <si>
    <t>VENDOR FREIGHT BRKR#LRU</t>
  </si>
  <si>
    <t>TECH VISIT</t>
  </si>
  <si>
    <t>ENVIRONMENTAL AND EMI SSI ONS FEE</t>
  </si>
  <si>
    <t>Delivery for Line Item(s) 2,3 28 Jan 2025</t>
  </si>
  <si>
    <t>Technical Time Service</t>
  </si>
  <si>
    <t>Environmental Fee ($10.00 / Ticket ) Environmental Fee</t>
  </si>
  <si>
    <t>FREIGHT - PARTS</t>
  </si>
  <si>
    <t>Technical Time Service 9/16/24 &amp; 9/17/24</t>
  </si>
  <si>
    <t>Environmental Fee per load</t>
  </si>
  <si>
    <t>UPS VENDOR FREIGHT BRDP</t>
  </si>
  <si>
    <t>Technician (05/03/2024)</t>
  </si>
  <si>
    <t>Extinguisher Disposal Fee</t>
  </si>
  <si>
    <t>ZONE 2 DELIVERY ZONE 2 DELIVERY</t>
  </si>
  <si>
    <t>Removed system smoke detector and replaced with construction heat detector</t>
  </si>
  <si>
    <t>REIN.STEEL SHIPPING AND</t>
  </si>
  <si>
    <t>Technician (05/06/2024) coordination meeting with Scott (PEC)</t>
  </si>
  <si>
    <t>Fee_Fee</t>
  </si>
  <si>
    <t>FREIGHT - PARTS FREIGHT - PARTS</t>
  </si>
  <si>
    <t>Technician (06/20/2024)</t>
  </si>
  <si>
    <t>MN RDF Road Improvement and Food Delivery Fee</t>
  </si>
  <si>
    <t>FREIGHT 14ZZZ-FREIGHT NEXT DAY AIR FREIGHT</t>
  </si>
  <si>
    <t>Removed construction heat detector and reinstalled system smoke detector</t>
  </si>
  <si>
    <t>MN ROAD IMPROVEMENT &amp; FOOD DELIVERY FEE[ MNRDF /MCI ]</t>
  </si>
  <si>
    <t>Essentials Delivery Charge</t>
  </si>
  <si>
    <t>Technician (11/08/2023)</t>
  </si>
  <si>
    <t>MN ROAD IMPROVEMENT &amp; FOOD DELIVERY FEEMNRDF</t>
  </si>
  <si>
    <t>970000619- FREIGHT</t>
  </si>
  <si>
    <t>Pre-wire for smoke detectors relocation in Bike Storage due to enabling construction efforts in the area</t>
  </si>
  <si>
    <t>MN ROAD IMPROVEMENT &amp; FOOD DELIVERY FEEMNRDF /MCI</t>
  </si>
  <si>
    <t>Delivery Charge - DC-M - Delivery Charge</t>
  </si>
  <si>
    <t>Re-installed smoke detectors relocation in Bike Storage due to enabling construction efforts in the area</t>
  </si>
  <si>
    <t>MN VEHICLE RENTAL FEE</t>
  </si>
  <si>
    <t>FRT FREIGHT CHARGE WILL</t>
  </si>
  <si>
    <t>Technician (11/14/2023) Relocated FA device to accommodate enabling construction efforts in the area</t>
  </si>
  <si>
    <t>Restocking Fee 10.00-%</t>
  </si>
  <si>
    <t>VENDOR_VENDOR FREIGHT BRKR</t>
  </si>
  <si>
    <t>Technician Services</t>
  </si>
  <si>
    <t>Disposal fee for disposal of demolished material.</t>
  </si>
  <si>
    <t>FREIGHTFreight Charge</t>
  </si>
  <si>
    <t>Technician Travel</t>
  </si>
  <si>
    <t>Restocking Fee 20 %</t>
  </si>
  <si>
    <t>MFR_MFR FREIGHT CHARGES</t>
  </si>
  <si>
    <t>Technicians (06/2/224) Disabled several duct smoke detectors</t>
  </si>
  <si>
    <t>Restocking Fee 20.00-%</t>
  </si>
  <si>
    <t>DEL DELIVERY</t>
  </si>
  <si>
    <t>Technician (06/24/2024 &amp; 06/28/2024) Removed 2 ea duct smoke detectors Removed 2 ea control modules Relocate 1 ea area smoke detector Made CAMWorks adjustment as needed</t>
  </si>
  <si>
    <t>Restocking Fee 25 %</t>
  </si>
  <si>
    <t>LAB UPS FREIGHT CHARGE</t>
  </si>
  <si>
    <t>Techs - Test XFMR</t>
  </si>
  <si>
    <t>Restocking Fee 25.00-%</t>
  </si>
  <si>
    <t>FREIGHT FREIGHT</t>
  </si>
  <si>
    <t>Telephone call from Martin</t>
  </si>
  <si>
    <t>Restocking Fee 30 %</t>
  </si>
  <si>
    <t>FREIGHT FREIGHT CHRGS FS PG</t>
  </si>
  <si>
    <t>Telephone call to Monica</t>
  </si>
  <si>
    <t>Restocking Fee 35 %</t>
  </si>
  <si>
    <t>VENDOR FREIGHT BRKR</t>
  </si>
  <si>
    <t>Total for the work performed</t>
  </si>
  <si>
    <t>Restocking Fee 40 %</t>
  </si>
  <si>
    <t>FREIGHT DODGE PARTS</t>
  </si>
  <si>
    <t>Total for the work</t>
  </si>
  <si>
    <t>Safety and Personal Protection Equipment Fee</t>
  </si>
  <si>
    <t>FREIGHT ON PARTS</t>
  </si>
  <si>
    <t>performed</t>
  </si>
  <si>
    <t>192 Fuel Charge</t>
  </si>
  <si>
    <t>VENDOR FREIGHT EATON</t>
  </si>
  <si>
    <t>TOTAL TRAVEL:</t>
  </si>
  <si>
    <t>ZXXTE TOOL DIAGNOSTIC CHARGE</t>
  </si>
  <si>
    <t>FREIGHT Shipping &amp; Handling</t>
  </si>
  <si>
    <t>TOTAL TRAVEL: TOTAL MISC .:</t>
  </si>
  <si>
    <t>^WIRE  CUT CHARGE</t>
  </si>
  <si>
    <t>Shipping &amp; HandlingFREIGHT IN/ OUT USE FRT DIST ON TOTALS</t>
  </si>
  <si>
    <t>TOTAL_TOTAL TRAVEL:</t>
  </si>
  <si>
    <t>405 - Fuel Surcharge</t>
  </si>
  <si>
    <t>Freight ShipVia FENSTANDTRUCK</t>
  </si>
  <si>
    <t>Application Charge</t>
  </si>
  <si>
    <t>YOUR COST, INCLUDING FREIGHT</t>
  </si>
  <si>
    <t>Travel (To/From Site)</t>
  </si>
  <si>
    <t>CA PERSONAL PROP TAX REIMB CHARGE</t>
  </si>
  <si>
    <t>Freight: Inbound - Freight1 - Freight: Inbound</t>
  </si>
  <si>
    <t>TRAVEL MILEAGE</t>
  </si>
  <si>
    <t>CLEANING CHARGE</t>
  </si>
  <si>
    <t>VENDOR FREIGHT NABCO</t>
  </si>
  <si>
    <t>Travel Time</t>
  </si>
  <si>
    <t>CRAWFORD CUTTING - WIRE CUT CHARGE</t>
  </si>
  <si>
    <t>VENDOR FREIGHT LITH</t>
  </si>
  <si>
    <t>Travel Time - Job Was Scheduled But We Were Unable To Do Any Work. arrived to site and can't drill without helper</t>
  </si>
  <si>
    <t>CUT CHARGE</t>
  </si>
  <si>
    <t>VENDOR FREIGHT LEVA</t>
  </si>
  <si>
    <t>VEASLEY, EDWIN J 01/16/25</t>
  </si>
  <si>
    <t xml:space="preserve">CUT CHARGE(S)  </t>
  </si>
  <si>
    <t>VENDOR FREIGHT ILSC</t>
  </si>
  <si>
    <t>VEASLEY, EDWIN J 01/23/25</t>
  </si>
  <si>
    <t>CUTTING  CHARGE</t>
  </si>
  <si>
    <t>VENDOR FREIGHT GENL</t>
  </si>
  <si>
    <t>PO</t>
  </si>
  <si>
    <t>VENDOR FREIGHT FRE COMPOSITES</t>
  </si>
  <si>
    <t>Zack Reynolds</t>
  </si>
  <si>
    <t>EMISSIONS &amp; ENV SURCHARGE EMISSIONS</t>
  </si>
  <si>
    <t>VENDOR FREIGHT CROU</t>
  </si>
  <si>
    <t>FOX, JOHNNIE</t>
  </si>
  <si>
    <t>ENERGY SURCHARGE</t>
  </si>
  <si>
    <t>FREIGHT_FREIGHT</t>
  </si>
  <si>
    <t>Flight</t>
  </si>
  <si>
    <t>ENVENVIRONMENTAL CHARGE</t>
  </si>
  <si>
    <t>VENDOR FREIGHT ALUM</t>
  </si>
  <si>
    <t>Escobedo, Nico OT Overtime Hours</t>
  </si>
  <si>
    <t>Fuel &amp; Inflation Surcharge</t>
  </si>
  <si>
    <t>VENDOR FREIGHT ACUITY</t>
  </si>
  <si>
    <t>Escobedo, Nico Regular Hours</t>
  </si>
  <si>
    <t>FUEL CHARGE</t>
  </si>
  <si>
    <t>UPSFEDUSPSFRT UPS/FED-EX/POSTAGE/DHL/FREIGHT</t>
  </si>
  <si>
    <t>Emails from and to Laura, reviewed complaint</t>
  </si>
  <si>
    <t>FUEL SURCHARGE</t>
  </si>
  <si>
    <t>UPS VENDOR FREIGHT INV 14928007</t>
  </si>
  <si>
    <t>Emails from and to Martin</t>
  </si>
  <si>
    <t>FUEL SURCHARGE - LOCAL</t>
  </si>
  <si>
    <t>UPS FREIGHT NSII#IPL1/0-8 8 PORT</t>
  </si>
  <si>
    <t>Emails from and to Monica, reviewed documents</t>
  </si>
  <si>
    <t>FUEL SURCHARGE - MARKET RATE ADJUST</t>
  </si>
  <si>
    <t>TQL Hot Shot Freight</t>
  </si>
  <si>
    <t>Emails from and to Monica, Rob; reviewed CBA</t>
  </si>
  <si>
    <t>FUEL SURCHARGE - MARKET RATE ADJUSTMENT</t>
  </si>
  <si>
    <t>TENET DELIVERY 31-60 MILES</t>
  </si>
  <si>
    <t>Emails from and to Monica; reviewed documents</t>
  </si>
  <si>
    <t>Fuel Surcharge Return</t>
  </si>
  <si>
    <t>TENET DELIVERY 16-30 MILES</t>
  </si>
  <si>
    <t>Donavon 3 hrs OT</t>
  </si>
  <si>
    <t>Fuel Surcharge X</t>
  </si>
  <si>
    <t>FREIGHTDIRECT DIRECT FREIGHT SERVICES</t>
  </si>
  <si>
    <t>Donavon 4.0 hrs</t>
  </si>
  <si>
    <t>HAZARDOUS MATERIAL CHARGE</t>
  </si>
  <si>
    <t>Manual Delivery - DEL - Delivery</t>
  </si>
  <si>
    <t>Donavon 5 hrs</t>
  </si>
  <si>
    <t>Heavy Equipment Surcharge</t>
  </si>
  <si>
    <t>SHIPPING SHIPPING 6701 Old Alexandria Ferry Road Clinton, Md 20735</t>
  </si>
  <si>
    <t>Donavon 7.5 hrs</t>
  </si>
  <si>
    <t>MILEAGE CHARGE</t>
  </si>
  <si>
    <t>Shipping In Supplies</t>
  </si>
  <si>
    <t>Dan 3 hrs OT</t>
  </si>
  <si>
    <t xml:space="preserve">MISC CHARGE  </t>
  </si>
  <si>
    <t>MISC_MISC FREIGHT VENDOR</t>
  </si>
  <si>
    <t>Dan 4.0 hrs</t>
  </si>
  <si>
    <t>PART LOAD CHARGE</t>
  </si>
  <si>
    <t>Shipping Container From: 12/22/2023 To: 01/18/2024</t>
  </si>
  <si>
    <t>Dan 7.5 hrs</t>
  </si>
  <si>
    <t>RAIL FUEL SURCHARGE</t>
  </si>
  <si>
    <t>Shipping Container From: 11/24/2023 To: 12/21/2023</t>
  </si>
  <si>
    <t>Dan 8 hrs</t>
  </si>
  <si>
    <t>RATE CHARGE</t>
  </si>
  <si>
    <t>Shipping Container From: 01/19/2024 To: 02/15/2024</t>
  </si>
  <si>
    <t>Crane &amp; Rigging Service - "As Per Quote"</t>
  </si>
  <si>
    <t>Removal Charge</t>
  </si>
  <si>
    <t>Shipping / Delivery:Shipping #2 Shipping #2</t>
  </si>
  <si>
    <t>Core Drill Mechanic Hourly.</t>
  </si>
  <si>
    <t>Rental Charge</t>
  </si>
  <si>
    <t>N/A FREIGHT</t>
  </si>
  <si>
    <t>Castanon, Francisco OT Overtime Hours</t>
  </si>
  <si>
    <t>SERVICE CHARGE service charge</t>
  </si>
  <si>
    <t>SHIPPING &amp; HANDLING Retail Price: $0.00 Bin Loc: MISC</t>
  </si>
  <si>
    <t>Castanon, Francisco Regular Hours</t>
  </si>
  <si>
    <t>SMALL MIN.DEL. LOAD CHARGE</t>
  </si>
  <si>
    <t>SHIPPING &amp; HANDLING Retail Price: $0.00</t>
  </si>
  <si>
    <t>C Johnson - 9/30-10/6</t>
  </si>
  <si>
    <t>SOUTHWIRE CUT CHARGE</t>
  </si>
  <si>
    <t>N/A_N/A FREIGHT</t>
  </si>
  <si>
    <t>C Johnson 06/03-06/09/2024 CJ023-24</t>
  </si>
  <si>
    <t>VEHICLE CHARGE</t>
  </si>
  <si>
    <t>SHIPPING - Inbound ONLY</t>
  </si>
  <si>
    <t>C Johnson OT</t>
  </si>
  <si>
    <t>VEHICLE_VEHICLE CHARGE</t>
  </si>
  <si>
    <t>nbound Freight</t>
  </si>
  <si>
    <t>C Cisneros CC038-24 12/16-12/22/2024</t>
  </si>
  <si>
    <t>VENDOR  WIRE CUT CHARGE</t>
  </si>
  <si>
    <t>SHIPCONTAINER SHIPPING CONTAINER</t>
  </si>
  <si>
    <t>C Cisneros OT</t>
  </si>
  <si>
    <t>MISC MISCELLANEOUS</t>
  </si>
  <si>
    <t>Round Trip Freight (Pro XD Full Size 4 Seat Cab UTV-Gas) Polaris Industries4XAP4F996N8128332</t>
  </si>
  <si>
    <t>C Johnson</t>
  </si>
  <si>
    <t>Environmental Fee (CZ Automatic Transfer Switch) Miscellaneous</t>
  </si>
  <si>
    <t>Round Trip Freight (Pro XD Full Size 2 Seat Cab UTV-Gas) Polaris Industries</t>
  </si>
  <si>
    <t>Boyle, Tonny Regular Hours</t>
  </si>
  <si>
    <t>Energy Freight Surcharge</t>
  </si>
  <si>
    <t>Round Trip Freight (LB2000kW Loadbank) Avtron Loadbank</t>
  </si>
  <si>
    <t>Bacaam, Thomas Regular Hours</t>
  </si>
  <si>
    <t>Fuel Surcharge Delivery</t>
  </si>
  <si>
    <t>RENTAL DELIVERY</t>
  </si>
  <si>
    <t>AR Cerino - 9/30-10/6</t>
  </si>
  <si>
    <t>FUELDELIVERY CHARGEPICKUP CHARGE</t>
  </si>
  <si>
    <t>R-100 RETURN FREIGHT</t>
  </si>
  <si>
    <t>AR Cerino OT</t>
  </si>
  <si>
    <t>SAN FRANCISCO DELIVERY SURCHARGE</t>
  </si>
  <si>
    <t xml:space="preserve">POINT LIGHTING CORP FREIGHT </t>
  </si>
  <si>
    <t>Labor for October</t>
  </si>
  <si>
    <t>SMALL ORDER FEE</t>
  </si>
  <si>
    <t xml:space="preserve">OUTBOUND_OUTBOUND FREIGHT  </t>
  </si>
  <si>
    <t>LABOR TO PROVIDE HOOKUP FROM EXISTINGDISCONNECT TO TEMP COMPRESSOR</t>
  </si>
  <si>
    <t>Last Billing Cycle Rent</t>
  </si>
  <si>
    <t>Pickup and Delivery - Bundle level</t>
  </si>
  <si>
    <t>Labor for January</t>
  </si>
  <si>
    <t>Lease</t>
  </si>
  <si>
    <t>OUTBOUND FREIGHT</t>
  </si>
  <si>
    <t>Labor - Schumacher, Derek A - OT</t>
  </si>
  <si>
    <t>LEASE AND UTILITY EXPENSE DEC24</t>
  </si>
  <si>
    <t>Pickup and Delivery - Order level</t>
  </si>
  <si>
    <t>Labor for System #15 Air Vents</t>
  </si>
  <si>
    <t>LEASE AND UTILITY EXPENSE OCT24 WAREHOUSE GBE LEASE AND UTILITY EXPENSES PER MONTH. LEASE $38 259 X 12 MONTHS UTILITIES $7 836 X 12 $46 095 / MONTH X 12 MONTHS</t>
  </si>
  <si>
    <t>RETURN  FREIGHT</t>
  </si>
  <si>
    <t>Labor for System #20 Air Vents</t>
  </si>
  <si>
    <t>Must be on paracombo reels</t>
  </si>
  <si>
    <t>MISC_ MISC FREIGHT VENDOR</t>
  </si>
  <si>
    <t>Labor for System #21- 2-1/2 Lines</t>
  </si>
  <si>
    <t>CHARGE -</t>
  </si>
  <si>
    <t>Lift Gate or Forklift Delivery</t>
  </si>
  <si>
    <t>Service Tech 2 Labor (7/21/23)</t>
  </si>
  <si>
    <t>legs on 3 *</t>
  </si>
  <si>
    <t xml:space="preserve">LEV FREIGHT </t>
  </si>
  <si>
    <t>Service Tech 1 Labor (11-07-23)</t>
  </si>
  <si>
    <t>Wire cut charge for 12</t>
  </si>
  <si>
    <t>INBOUND_INBOUND  FREIGHT</t>
  </si>
  <si>
    <t>Service Tech 2 Labor (11-07-23)</t>
  </si>
  <si>
    <t>metal paracombo reels. *</t>
  </si>
  <si>
    <t>Inbound Freight to Customer</t>
  </si>
  <si>
    <t>Onsite Labor</t>
  </si>
  <si>
    <t>PER CUT</t>
  </si>
  <si>
    <t>INBOUND FREIGHT - WPD SUSPENSION KIT</t>
  </si>
  <si>
    <t>PM LABOR</t>
  </si>
  <si>
    <t>SECURITY ALARM MONITORING SERVICE 01/01/25 - 01/31/25</t>
  </si>
  <si>
    <t>INBOUND FREIGHT - FINELITE E4 Item/Type: E4</t>
  </si>
  <si>
    <t>#190 PM LABOR</t>
  </si>
  <si>
    <t>STORAGE SERVICE  - 90 DAYS OF STAGING</t>
  </si>
  <si>
    <t>HDWR SHIPPING AND HANDLING</t>
  </si>
  <si>
    <t>#CF LABOR</t>
  </si>
  <si>
    <t>STORAGE SERVICE - FEB 2024</t>
  </si>
  <si>
    <t>FULL_FULL  TRUCK DELIVERY TO RESTON ROW</t>
  </si>
  <si>
    <t>#CM LABOR</t>
  </si>
  <si>
    <t>STORAGE/LOGISTICS</t>
  </si>
  <si>
    <t>FULL TRUCK DELIVERY TO RESTON ROW PICK UP FROM MONA VA WAREHOUSE 7AM 44258 MECURE CIRCLE STERLING VA 20166 ATTN: REID 240-832-7230 DELIVER TO MONA'S RESTON ROW JOB SITE. ATTN: REID 240-832-7230 PICK UP FROM MONA VA WAREHOUSE 7AM 44258 MECURE CIRCLE STERLING VA, 20166 ATTN: REID 240-832-7230 DELIVER TO MONA'S RESTON ROW JOB SITE. ATTN: REID 240-832-7230</t>
  </si>
  <si>
    <t>^OFFSITE LABOR (REPAIR) REFER TO S#: S5664772 REFER TO RTT:35679 TOOL MODEL:PAT750LI TOOL SERIAL:LT11131149 CUSTOMER:SPRIG ELECTRICPROBLEM FOUND:NOT WORKING</t>
  </si>
  <si>
    <t>Storage_Storage - October 2024</t>
  </si>
  <si>
    <t>FREIGHTFreight Out</t>
  </si>
  <si>
    <t>00-COE-GENERAL LABOR</t>
  </si>
  <si>
    <t>STORAGE_STORAGE CHARGE AUGUST</t>
  </si>
  <si>
    <t>Shipp ... Freight</t>
  </si>
  <si>
    <t>2218XXX050 ERECTION LABORELABOR</t>
  </si>
  <si>
    <t>SVC FEE AFTER HOURS EMERGENCY CALL OUT</t>
  </si>
  <si>
    <t>FREIGHT2114XXX000 EQUIPMENT MOVEMENT FREIGHT</t>
  </si>
  <si>
    <t>305648 LABOR CORDL. DRILLING/SCREW FAST.</t>
  </si>
  <si>
    <t>Additional user fees for the month of 2024-11.</t>
  </si>
  <si>
    <t>333721 LABOR DIRECT FAST. LIGHT</t>
  </si>
  <si>
    <t>Technician License - Admin/Field User</t>
  </si>
  <si>
    <t>SHIPPING &amp; HANDLING PARTS519696 SENSOR, FUEL</t>
  </si>
  <si>
    <t>50 LABOR-REPAIR50 LABOR-REPAIR</t>
  </si>
  <si>
    <t>User fees for the month of 2024-10.</t>
  </si>
  <si>
    <t xml:space="preserve">FREIGHT QUOTED  </t>
  </si>
  <si>
    <t>9028AAOLABOR LABOR COST (DISC)</t>
  </si>
  <si>
    <t>FINANCE CHARGE</t>
  </si>
  <si>
    <t>FREIGHT ON PARTS FR PARTS</t>
  </si>
  <si>
    <t>970774449- SVC;LABOR ;; SMW;MN</t>
  </si>
  <si>
    <t>Cleaning Deposit</t>
  </si>
  <si>
    <t>FREIGHT OMNI OUTBOUND A30404</t>
  </si>
  <si>
    <t>Additional Labor, Repair on Return- Replace missing keys</t>
  </si>
  <si>
    <t>RENT-PPT Personal Property Tax Recovery Fee</t>
  </si>
  <si>
    <t>FREIGHT MP HUSKEY</t>
  </si>
  <si>
    <t>Alarm Tech 1 Labor</t>
  </si>
  <si>
    <t>PROPTAXENVIRONMENTALCHARGE CACC 1656.5 PROP TAX RECOVERY FEE ( . 75% )EPA CHARGE/WASTE FEES</t>
  </si>
  <si>
    <t>Shipping / Delivery:Shipping #1 Shipping #1</t>
  </si>
  <si>
    <t>AMI ANNUAL INSPECTIONTRAVELCOE-GENERAL LABOR</t>
  </si>
  <si>
    <t>*6130 SMALL ORDER FEE FOR ORDER UNDER $100</t>
  </si>
  <si>
    <t xml:space="preserve">FREIGHT EXPEDITED  </t>
  </si>
  <si>
    <t>ANNUAL MAINTENANCE ICOE-GENERAL LABOR</t>
  </si>
  <si>
    <t>FREIGHT DRIVER- WEEKEND</t>
  </si>
  <si>
    <t>APPRENTICE LABOR</t>
  </si>
  <si>
    <t>^RESTOCKING FEE 15%</t>
  </si>
  <si>
    <t>Freight Butler</t>
  </si>
  <si>
    <t>A-Service Labor Overtime</t>
  </si>
  <si>
    <t>+EMERGENCYFEE Emergency Fee After Hours</t>
  </si>
  <si>
    <t>FREIGHT AIRLINE LN20</t>
  </si>
  <si>
    <t>Block+Level-SW: Labor</t>
  </si>
  <si>
    <t>ENGINEERING FEE  P/N:</t>
  </si>
  <si>
    <t>Shipping / Delivery:Shipping #2 Shipping</t>
  </si>
  <si>
    <t>CO#01 - LABOR</t>
  </si>
  <si>
    <t>1 CDCSRV 8-1AWG: 3 CONDUCTORSPARALLEL FEE</t>
  </si>
  <si>
    <t>SHIPPING 9-17-24</t>
  </si>
  <si>
    <t>CO#03 - LABOR</t>
  </si>
  <si>
    <t>159128 Fee</t>
  </si>
  <si>
    <t>FREIGHT - LE105 AB'S INBOUND LE105-AB'S</t>
  </si>
  <si>
    <t>CO#03 LABOR</t>
  </si>
  <si>
    <t>160764 Fee</t>
  </si>
  <si>
    <t>FREIGHT - HESS LE101 INBOUND LE101</t>
  </si>
  <si>
    <t>CO#2 LABOR/DESIGN</t>
  </si>
  <si>
    <t>181/7310 CORE DRILL EXTENSION 12 RENTAL FEE</t>
  </si>
  <si>
    <t>Shipping Cost</t>
  </si>
  <si>
    <t>DESIGN LABOR</t>
  </si>
  <si>
    <t>1934692 VENDOR RESTOCKING FEE</t>
  </si>
  <si>
    <t>FedEx LTL Freight Priority</t>
  </si>
  <si>
    <t>ELABOR2218XXX050 ERECTION LABOR</t>
  </si>
  <si>
    <t>ENV CHRG ENVIRONMENTAL AND EMI SSI ONS FEE</t>
  </si>
  <si>
    <t>SHIPPING freight</t>
  </si>
  <si>
    <t>FA Install/Technical Labor</t>
  </si>
  <si>
    <t>30937 Fee</t>
  </si>
  <si>
    <t>F-100 SHIPPING &amp; HANDLING</t>
  </si>
  <si>
    <t>FIRE ALARM CAD Labor</t>
  </si>
  <si>
    <t>388714 Fee</t>
  </si>
  <si>
    <t>Delivery-Truck down and back</t>
  </si>
  <si>
    <t>FIRE ALARM Commissioning Labor</t>
  </si>
  <si>
    <t>403801 Toll Admin Fee</t>
  </si>
  <si>
    <t>Delivery-Southbend misc skid steer parts and tools</t>
  </si>
  <si>
    <t>FIRE ALARM Design Labor</t>
  </si>
  <si>
    <t>510055 Fee</t>
  </si>
  <si>
    <t>Delivery-Skidsteer Attachment -Ford Plant to Fenton, MO</t>
  </si>
  <si>
    <t>FIRE ALARM Preperation Labor</t>
  </si>
  <si>
    <t>DS-669B3HRG-02 UNDER MIN FEE UNDER MIN FEE</t>
  </si>
  <si>
    <t>Delivery-Construction Materials-Fenton, MO - St. Louis, MO, Stanton, TN</t>
  </si>
  <si>
    <t>Fire Pump Panel Replacement as per quote 240782Electrical Labor 30% Draw/ 100% Complete</t>
  </si>
  <si>
    <t>E48876 Toll Admin Fee</t>
  </si>
  <si>
    <t>Delivery-Construction Materials Creston, IA - St. Charles, MO</t>
  </si>
  <si>
    <t>Fire Pump Panel Replacement as per quote 240782Electrical Labor 70% Draw/ 70% Complete</t>
  </si>
  <si>
    <t>ENV ENVI RONMENTAL FEE</t>
  </si>
  <si>
    <t>Delivery-Construction Materials (48) Rebar Cages-Penn Services to Ford Plant in Stanton, TN</t>
  </si>
  <si>
    <t>FIRE SUPPRESSION REPAIR Labor Replace: -(3) Suppresion Hoses provided by the customer</t>
  </si>
  <si>
    <t>ENV ENVIRONMENTAL AND EMI SSI ONS FEE</t>
  </si>
  <si>
    <t>Delivery-Construction Materials (22) Rebar Cages (1) skid steer attachment-Penn Services to Ford Plant in Stanton, TN</t>
  </si>
  <si>
    <t>Flat Price Labor Group</t>
  </si>
  <si>
    <t>ENV ENVIRONMENTAL FEE</t>
  </si>
  <si>
    <t>Delivery-Bundles of Pipe bollards and concrete blankets to Stanton, TN</t>
  </si>
  <si>
    <t>FLAVIEN SHOP SHOP SUPPLIESCOE-GENERAL LABOR</t>
  </si>
  <si>
    <t xml:space="preserve">FEE SAFETY &amp; ENVIRONMENT </t>
  </si>
  <si>
    <t>Delivery-Brought back a Ford F-250 pickup truck from Danville, PA</t>
  </si>
  <si>
    <t>FOREMAN LABOR</t>
  </si>
  <si>
    <t xml:space="preserve"> FUEL CONVENIENCE FEE FUEL CONVENIENCE FEE</t>
  </si>
  <si>
    <t>SHIPPING SHIPPING AND HANDLING</t>
  </si>
  <si>
    <t>Gauge replacement labor</t>
  </si>
  <si>
    <t>PF HANDLING FEE</t>
  </si>
  <si>
    <t>DELIVERY ZONE 1 94104-SAN FRANCISCO</t>
  </si>
  <si>
    <t>GENERATORLABOR INVOICE TOTAL</t>
  </si>
  <si>
    <t>ENV FEE</t>
  </si>
  <si>
    <t>Delivery Haul</t>
  </si>
  <si>
    <t>install labor</t>
  </si>
  <si>
    <t>SC Dispatch Fee (ServiceTruck Charge)</t>
  </si>
  <si>
    <t>Delivery GLO</t>
  </si>
  <si>
    <t>IRLInstrument Repair Labor</t>
  </si>
  <si>
    <t>- SMALL ORDER FEE</t>
  </si>
  <si>
    <t>Delivery for Line Item(s) 1,2 30 Sep 2024</t>
  </si>
  <si>
    <t>L -ELEC LABOR</t>
  </si>
  <si>
    <t>ENVIRONMENTAL AND EMISSIONS FEE</t>
  </si>
  <si>
    <t>Shipping to customer</t>
  </si>
  <si>
    <t>L -GAS LABOR</t>
  </si>
  <si>
    <t>Environmental Fee ($10.00 / Ticket )Environmental Fee</t>
  </si>
  <si>
    <t>Delivery - 8' wide Flatbed</t>
  </si>
  <si>
    <t>L -GAS LABORGAS EQUIPMENT</t>
  </si>
  <si>
    <t>$5 SERVICE FEE $5 SERVICE FEE WILL BE APPLIED FOR ORDER UNDER $100.</t>
  </si>
  <si>
    <t>DELIVERY - 40 UNIT</t>
  </si>
  <si>
    <t>L -HVY LABOR</t>
  </si>
  <si>
    <t>***FOR MAY VMI FEE</t>
  </si>
  <si>
    <t>SHIPPING_ SHIPPING SHIPPING AND HANDLING</t>
  </si>
  <si>
    <t>L Labor</t>
  </si>
  <si>
    <t>Environmental Fee- ($10.00 / Ticket )Environmental Fee C&amp;D Environmental Fee- ($10.00 / Ticket )Environmental Fee</t>
  </si>
  <si>
    <t>Shipping_Shipping &amp; handling</t>
  </si>
  <si>
    <t>PM LABORPLANNED MAINTENANCE</t>
  </si>
  <si>
    <t>*Wire cut Fee *PUT ON EITHER PLASTICREEL IF POSSIBLE *</t>
  </si>
  <si>
    <t>2114XXX000 EQUIPMENT MOVEMENT FRFREIGHT</t>
  </si>
  <si>
    <t>Labor - Kirk, Mathew J</t>
  </si>
  <si>
    <t>/CREDIT CARD FEE3.5% CC FEE IF PAID BY CREDIT CARDPAYING WITH CHECK OR ACH/EFT:</t>
  </si>
  <si>
    <t>VENDOR FREIGHT BURNDY</t>
  </si>
  <si>
    <t>Labor - Oiler Overtime plus lunch-dinner</t>
  </si>
  <si>
    <t>/CREDIT CARD FEE3.5% Fee</t>
  </si>
  <si>
    <t>14ZZZ-FREIGHT FREIGHT</t>
  </si>
  <si>
    <t>Labor - Operator</t>
  </si>
  <si>
    <t>Environmental Fee (CZ Automatic Transfer Switch) Asco Switch Company - Internal Only</t>
  </si>
  <si>
    <t>09920015 TENET DELIVERY 0-15 MILES</t>
  </si>
  <si>
    <t>Labor - Operator Overtime dinner</t>
  </si>
  <si>
    <t>^ACME ENGINEERING ENGINEERING FEE ** Design of Equipment/Gear Anchorage of the below items: *Outdoor Walk-in &amp; Non-Walk in Switchgear *Substations Power Transformers (921-ESS 01 &amp; 02, 610-ESS-01 &amp; 02) *Automatic Transfer Switch (921-ATS-01) ** *NS* * NON RETURNABLE*</t>
  </si>
  <si>
    <t>/MISC FREIGHT -MINNEAPOLISOutbound/Inbound Freight</t>
  </si>
  <si>
    <t>Labor - Operator Overtime plus lunch-dinner</t>
  </si>
  <si>
    <t>^BROKEN  CASE FEE</t>
  </si>
  <si>
    <t>*TQL HOT SHOT FREIGHT *</t>
  </si>
  <si>
    <t>Labor - Rigger Overtime</t>
  </si>
  <si>
    <t>Environmental Fee (CZ Automatic Transfer Switch) MiscellaneousSerial Number: U42011</t>
  </si>
  <si>
    <t>VENDOR_VENDOR FREIGHT</t>
  </si>
  <si>
    <t>Labor - Seifert, Cory P</t>
  </si>
  <si>
    <t>^ENGINEERING FEE  Electrical Equipment: 1500 kVA Transformer; Weight = 16,050lbs Pn: 21678</t>
  </si>
  <si>
    <t>VENDOR_VENDOR FREIGHT BURNDY</t>
  </si>
  <si>
    <t>Labor - Signalman</t>
  </si>
  <si>
    <t>^ENGINEERING FEE  Electrical Equipment: Main Switchboard (MSB-1); Max Weight = 5,746 lbs *NS* * NON RETURNABLE*</t>
  </si>
  <si>
    <t>ZONE 2 DELIVERY ZONE 2 DELI VERY</t>
  </si>
  <si>
    <t>Labor - Signalman overtime</t>
  </si>
  <si>
    <t>^ENGINEERING FEE Electrical Equipment: LV Switchboards (GTSB-1 &amp; GTSB-2);Max Weight = 1,600 lbs*NS* * NON RETURNABLE*</t>
  </si>
  <si>
    <t>Products OrderedShipping &amp; Handling</t>
  </si>
  <si>
    <t>PROJECT LABOR: Labor</t>
  </si>
  <si>
    <t>0200ENV FEE</t>
  </si>
  <si>
    <t>Velocity Hot Shot FREIGHT</t>
  </si>
  <si>
    <t>Labor - Smoke Detector add for MRI</t>
  </si>
  <si>
    <t>1 - RESTOCKING FEE</t>
  </si>
  <si>
    <t>ESTIMATED FREIGHT TO WILLISTON</t>
  </si>
  <si>
    <t>Labor 14 Labor</t>
  </si>
  <si>
    <t>1 TOTAL FSC - FUEL FEE</t>
  </si>
  <si>
    <t>ETS4349 HITEMP + FREIGHT</t>
  </si>
  <si>
    <t>Labor 5151920 Labor Saving Devices Wet Noodle Fish Kit</t>
  </si>
  <si>
    <t>10 DAY EXPEDITING FEE</t>
  </si>
  <si>
    <t>ETS818 HITEMP + FREIGHT</t>
  </si>
  <si>
    <t>Labor ActivitiesService</t>
  </si>
  <si>
    <t>2 TOTAL FSC - FUEL FEE</t>
  </si>
  <si>
    <t>EmergencyFee_ +EMERGENCYFEE Emergency Fee After Hours</t>
  </si>
  <si>
    <t>Labor ActivitiesService, Overtime</t>
  </si>
  <si>
    <t>25% RESTOCK FEE</t>
  </si>
  <si>
    <t>LABOR BDenningLabor15 Minute Unit - B. Denning</t>
  </si>
  <si>
    <t>Environmental Fee (CZ Automatic Transfer Switch) MiscellaneousU42011</t>
  </si>
  <si>
    <t>Labor Design/Eng. Serv .- Patton, D.</t>
  </si>
  <si>
    <t>80683977_3_HANDLING_HANDLING FEE</t>
  </si>
  <si>
    <t>LABOR DIAMOND CORING TOOLS</t>
  </si>
  <si>
    <t xml:space="preserve">80696524_3_HOFFMAN_HOFFMAN EXPEDITE FEE  </t>
  </si>
  <si>
    <t>LABOR DIRECT FAST. LIGHT</t>
  </si>
  <si>
    <t>9999204 TRUCK RENTAL Admin fee</t>
  </si>
  <si>
    <t>Labor Erect (Service) - HVAC Service</t>
  </si>
  <si>
    <t>Admin Fee9999204TRUCK RENTAL Road Service Fee</t>
  </si>
  <si>
    <t>Labor for November</t>
  </si>
  <si>
    <t>Environmental Fees</t>
  </si>
  <si>
    <t>LABOR FOR REPAIR</t>
  </si>
  <si>
    <t>BELOW MIN ORDER BELOW MIN ORDER FEE FROM LEVITON</t>
  </si>
  <si>
    <t>LABOR FOR THE ABOVE</t>
  </si>
  <si>
    <t>Business Prime Annual Membership Fee - Small</t>
  </si>
  <si>
    <t>LABOR HOURS (RT) DATA - TRAVEL</t>
  </si>
  <si>
    <t>Business Prime Membership Fee</t>
  </si>
  <si>
    <t>LABOR HOURS (RT) DATA-TRAVEL</t>
  </si>
  <si>
    <t>CANCELLATION FEE EX-WAY(UL) 2000A 3P3W+GE AL-AL, INDOOR</t>
  </si>
  <si>
    <t>LABOR INVOICE TOTAL</t>
  </si>
  <si>
    <t>CANCELLATION FEE OF BARE GROUND WIRE</t>
  </si>
  <si>
    <t>LABOR Labor Hours (shop)</t>
  </si>
  <si>
    <t>Carrier Hazard Fee</t>
  </si>
  <si>
    <t>LABOR PARTS</t>
  </si>
  <si>
    <t>Carrier_Carrier Hazard Fee</t>
  </si>
  <si>
    <t>LABOR SPRINKLER</t>
  </si>
  <si>
    <t>ENVIRONMENTALCHARGE EPA CHARGE/WASTE FEES</t>
  </si>
  <si>
    <t>LABOR SPRINKLER - (2) TECHS AT 8 HRS EACH</t>
  </si>
  <si>
    <t>EPA CHARGE/WASTE FEES</t>
  </si>
  <si>
    <t>LABOR SPRINKLER - 3/4 (2) TECHS AT 4 HRS EACH</t>
  </si>
  <si>
    <t>=VLOOKUP(G332,'Classification'!A2</t>
  </si>
  <si>
    <t>CHARGE FEE *Priority Prime Cut Fee *</t>
  </si>
  <si>
    <t>LABOR SPRINKLER -03/21 (2) TECHS AT 8 HRS EACH</t>
  </si>
  <si>
    <t>Cleaning/Maintenance Fee</t>
  </si>
  <si>
    <t>LABOR START TEST LABOR</t>
  </si>
  <si>
    <t>COLOR CLEAN OUT FEE</t>
  </si>
  <si>
    <t>LABOR TO DISMANTLE</t>
  </si>
  <si>
    <t>Consumer_Consumer Goods Fee</t>
  </si>
  <si>
    <t>Project Management Pro</t>
  </si>
  <si>
    <t>EXPEDITE FEE FOR DESIGN PROJECTS</t>
  </si>
  <si>
    <t>Labor Unpack, untape, repack, sort, count, recycle</t>
  </si>
  <si>
    <t>Dispatch Fee Alarm PO# p80672014</t>
  </si>
  <si>
    <t>Labor_Labor - SM Labor</t>
  </si>
  <si>
    <t>Dispatch Fee Pre-Engineered</t>
  </si>
  <si>
    <t>LABOR_LABOR FOR THE ABOVE</t>
  </si>
  <si>
    <t>Dispatch Fee Pre-Engineered PO# 80700328</t>
  </si>
  <si>
    <t>LABOR1201 LABOR FOR REPAIR</t>
  </si>
  <si>
    <t>FUEL PUMP OUT FEE</t>
  </si>
  <si>
    <t>LABOR1201_ LABOR1201 LABOR FOR REPAIR</t>
  </si>
  <si>
    <t>Fuel Surcharge Fee</t>
  </si>
  <si>
    <t>LABOR1801 LABOR FOR REPAIR</t>
  </si>
  <si>
    <t>ENGINEERING FEE</t>
  </si>
  <si>
    <t>LABOR301 LABOR FOR REPAIR</t>
  </si>
  <si>
    <t>HANDLING FEE</t>
  </si>
  <si>
    <t>LABOR501 LABOR FOR REPAIR</t>
  </si>
  <si>
    <t>HANDLING_HANDLING FEE</t>
  </si>
  <si>
    <t>LABOR601 LABOR FOR REPAIR</t>
  </si>
  <si>
    <t>HAZMAT FEE</t>
  </si>
  <si>
    <t>Laborers at labor rate assisting with above mentioned scope of work.</t>
  </si>
  <si>
    <t>M3 WASTE DISPOSAL FEE</t>
  </si>
  <si>
    <t>Labor-other MS017Non-Service Dept Labor (enter description) CUT SONO TUBES TO 3' (12 CUTS)</t>
  </si>
  <si>
    <t>RESTOCK FEE RE-Certified - Restocking Fee</t>
  </si>
  <si>
    <t>L-ELEC LABOR</t>
  </si>
  <si>
    <t>EXPEDITE FEEPrime Fee</t>
  </si>
  <si>
    <t>Mechanical Labor 30% Draw/ 100% Complete</t>
  </si>
  <si>
    <t>FEE (CALI NONTAX)STORAGE OF FIXTURES AT BILL AND HOLD/REXEL WAREHOUSE</t>
  </si>
  <si>
    <t>Mechanical Labor 70% Draw/ 70% Complete</t>
  </si>
  <si>
    <t>Fee 10 %</t>
  </si>
  <si>
    <t>Mechanical Service After Hours (OT) Labor</t>
  </si>
  <si>
    <t>Fixed Fee</t>
  </si>
  <si>
    <t>NON-TAXABLEA - Service Labor</t>
  </si>
  <si>
    <t>Restocking Fee 15 %</t>
  </si>
  <si>
    <t>NON-TAXABLEA - Service Labor Over Time</t>
  </si>
  <si>
    <t>UMZPCTM2 CYL TRACKING SERVICE FEE</t>
  </si>
  <si>
    <t>NON-TAXABLEA-Service Labor</t>
  </si>
  <si>
    <t>HANDLING FEE Item is subject to NS return policy *Procured Item*</t>
  </si>
  <si>
    <t>NON-TAXABLEA-Service Labor Overtime</t>
  </si>
  <si>
    <t>HANDLING FEE PKG01 Z9 0004165277 252LBS</t>
  </si>
  <si>
    <t>OIL CHANGE LABORof full syntheticas needed.</t>
  </si>
  <si>
    <t>FACTORY cancelation Fee</t>
  </si>
  <si>
    <t>Overtime Labor</t>
  </si>
  <si>
    <t>ZSVC WH100 SVC FEE STORAGE PICK PACK RECEIVE</t>
  </si>
  <si>
    <t>Parts, Labor and Misc</t>
  </si>
  <si>
    <t>Skirting: Installation- Union Labor</t>
  </si>
  <si>
    <t>PROGRAMMING LABOR</t>
  </si>
  <si>
    <t>PROJECT-LABOR: Project Labor</t>
  </si>
  <si>
    <t>REG LABOR</t>
  </si>
  <si>
    <t>Rental-Quoted w/Labor SystemScaffold</t>
  </si>
  <si>
    <t>Service Labor</t>
  </si>
  <si>
    <t>Service Labor Alarm PO# p80672014</t>
  </si>
  <si>
    <t>Service Tech 1 Labor (2/8/24)</t>
  </si>
  <si>
    <t>Service Tech 1 Labor 1/21/25</t>
  </si>
  <si>
    <t>Service Tech 1 Labor 1/28/25</t>
  </si>
  <si>
    <t>Service Tech 1 Labor 12/30/24</t>
  </si>
  <si>
    <t>Service Tech 1 Labor 2/3/25</t>
  </si>
  <si>
    <t>Service Tech 1 Labor OT</t>
  </si>
  <si>
    <t>Service Tech 1 LaborEdwards Signaling</t>
  </si>
  <si>
    <t>Service Tech 2 Labor 1/28/25</t>
  </si>
  <si>
    <t>Service Tech 2 Labor 2/3/25</t>
  </si>
  <si>
    <t>Service Tech Labor</t>
  </si>
  <si>
    <t>SHOP SHOP SUPPLIESCOE-TRAVEL LABOR</t>
  </si>
  <si>
    <t>SHOP SUPPLIESCOE-TRAVEL LABOR</t>
  </si>
  <si>
    <t>SHOP SUPPLIESCOE-TRAVEL LABORCOE-BATTERY &amp; CHARGING SYSTEMS</t>
  </si>
  <si>
    <t>SRVC CHRGS-LABOR &amp; DEF FUEL</t>
  </si>
  <si>
    <t>STANDARD LABOR</t>
  </si>
  <si>
    <t>Standard Labor Rate</t>
  </si>
  <si>
    <t>T&amp;M LABOR</t>
  </si>
  <si>
    <t>TOTAL LABOR PRICE</t>
  </si>
  <si>
    <t>TOTAL LABOR:</t>
  </si>
  <si>
    <t>TOTAL LABOR: TOTAL MISC .:</t>
  </si>
  <si>
    <t>TOTAL LABOR: TOTAL MISC ROAD MILEAGE</t>
  </si>
  <si>
    <t>TOTAL LABORSEG. 01</t>
  </si>
  <si>
    <t>TOTAL LABORSEG. 02</t>
  </si>
  <si>
    <t>TOTAL PARTS: TOTAL LABOR:</t>
  </si>
  <si>
    <t>Travel Time Labor</t>
  </si>
  <si>
    <t>Service: Lock labor</t>
  </si>
  <si>
    <t>TS-EOOO Labor Erect (Service) - HVAC Service</t>
  </si>
  <si>
    <t>TOOL REPAIR labor CHARGE</t>
  </si>
  <si>
    <t>ITM_LDSC_CLEAN</t>
  </si>
  <si>
    <t>GT_CLASS</t>
  </si>
  <si>
    <t>CLASS</t>
  </si>
  <si>
    <t>CONFIDENCE</t>
  </si>
  <si>
    <t>erc 115 f20 alloy - cu-cu and cu-st me</t>
  </si>
  <si>
    <t>ozg 5400s 4-in s/scr emt cplg 4 in emt sscr cplg coupling</t>
  </si>
  <si>
    <t>thhs12gy-r2500 wire thhn-12-gry-sol-cu-2500 ft reel</t>
  </si>
  <si>
    <t>thhs12we-r2500 wire thhn-12-wht-sol-cu-2500 ft reel</t>
  </si>
  <si>
    <t>x10198 3x10 traffic mat</t>
  </si>
  <si>
    <t>x10197 4x6 traffic mat</t>
  </si>
  <si>
    <t>x10184 3x5 active scraper</t>
  </si>
  <si>
    <t>x27069 sig soap svc</t>
  </si>
  <si>
    <t>x27026 sig air svc</t>
  </si>
  <si>
    <t>victor gf150-50-580 flowgauge</t>
  </si>
  <si>
    <t>argon-c02 mixture 40 cf</t>
  </si>
  <si>
    <t>b071wcb1t6 toshiba em131a5c-bs countertop microwave oven 1.2 cu ft 12.4" removable turntable smart humidity sensor 12 auto menu mute function eco mode easy clean interior black color 1000w</t>
  </si>
  <si>
    <t>nofeng engineering for design of 3 type of transformer stand levi's stadium scoreboard upgrade</t>
  </si>
  <si>
    <t>nofeng expedited engineering of equipment anchorage for 1 ups building 8 for ucsc</t>
  </si>
  <si>
    <t>stc 52171-1/2-3/4-e 4sq box</t>
  </si>
  <si>
    <t>ozg is-502 beam clamp 3/8-16 tap beam clamp malleable iron beam clamp 3/8 beam clamp 5 per box</t>
  </si>
  <si>
    <t>ozg is-500 beam clamp 1/4-20 tap beam clamp malleable iron beam clamp 1/4 beam clamp 25 per box sub stc 500-sc</t>
  </si>
  <si>
    <t>3m 165bk4a 3/4inx60ft black tape quote c003368299</t>
  </si>
  <si>
    <t>nmb82wg-r500 romex wire nm-b-8/2-cu-wg-500rl wire mgmt</t>
  </si>
  <si>
    <t>sie b240 breaker 40a 2p 120/240v 10k bl</t>
  </si>
  <si>
    <t>tiewire wire 3-1/2 lb spool 16 ga tie domestic carton 20 roll pallet 36 carton / 720 roll</t>
  </si>
  <si>
    <t>ozg as-0-100 anti-short bushing 5/16 in anti-short bushing anti-short bushing 100 per bag</t>
  </si>
  <si>
    <t>sow103-mr1000 10/3 soow 600v 1000 ft reel gc 02728-41-01 wire mgmt</t>
  </si>
  <si>
    <t>hubw l630c lkg conn 2p3w 30a 250v l6-30r nema l6-30c connector</t>
  </si>
  <si>
    <t>arl 842 3/4 ser conn 2 scr zinc die-cast round cable</t>
  </si>
  <si>
    <t>hubw cr20whi dup rcpt comm grd 20a 125v 5-20r wh 20a 125v dplx rcpt</t>
  </si>
  <si>
    <t>arl 444 1-1/2 plastic in bushing</t>
  </si>
  <si>
    <t>hoff f88gcpnkgv wirewy close plt type 1 closure plate steel galvanized 88860</t>
  </si>
  <si>
    <t>hoff f88t124gv 2ft wireway sect ww 1 straight section 8.00x8.00x24.00 steel wireway sect 88710</t>
  </si>
  <si>
    <t>epco 20087 10" pigtail w/scr 12awg qty 50 1 pack of 50</t>
  </si>
  <si>
    <t>glcp150 1-1/2 inch galv cplg</t>
  </si>
  <si>
    <t>erc gtc182q 4/0 to top of 3/4 ground rod hzntl tee mold</t>
  </si>
  <si>
    <t>gal100 71596 1" galv steel full lift qty 1250 your original sale s004124140.001 cu po 80731509 customer only needed 1 000'</t>
  </si>
  <si>
    <t>erg18380 14in x 21in black kneeling pad 380</t>
  </si>
  <si>
    <t>fcipat750l5 12t 18v 5ah li-ion cordless crimperc-head crimper</t>
  </si>
  <si>
    <t>type 6-34713-00 dollar 200.00 min order requirement unit</t>
  </si>
  <si>
    <t>ele ctbk-8 blk cbl tie 100pak</t>
  </si>
  <si>
    <t>ele cthdbk-15 blk cab tie 50p</t>
  </si>
  <si>
    <t>t b 2532 3/4 .375 - 500 cord conn</t>
  </si>
  <si>
    <t>t b 2534 3/4 .500 - 625 cord conn</t>
  </si>
  <si>
    <t>arl gf100 1in d/c scr-in flexconn</t>
  </si>
  <si>
    <t>conduit 1in-galv cplg</t>
  </si>
  <si>
    <t>t b 425 1-1/4 insulating sleeve</t>
  </si>
  <si>
    <t>sqd lk225an neutral lug</t>
  </si>
  <si>
    <t>conduit 1-in flex steel cut redwall</t>
  </si>
  <si>
    <t>watt lmrj-p25 dlm rj45 24awg 4pr cable</t>
  </si>
  <si>
    <t>benc s100-sap 1.00 o/t hole seal</t>
  </si>
  <si>
    <t>ilsco au-0 alcu 2cond lug</t>
  </si>
  <si>
    <t>ilsco gbl-1/0 lay-in grd bush lug</t>
  </si>
  <si>
    <t>rac rmw026bk cable tie mount</t>
  </si>
  <si>
    <t>ilsco t3a2-2 2awg alcu 3cond lug</t>
  </si>
  <si>
    <t>benc s300 3in o/t hole seal</t>
  </si>
  <si>
    <t>arl 457 3in d/c in cond bush</t>
  </si>
  <si>
    <t>wire thhn4-gry-str-cu cut</t>
  </si>
  <si>
    <t>erc mpls drywall bracket</t>
  </si>
  <si>
    <t>p s tp13-gry gry 1g blank plt</t>
  </si>
  <si>
    <t>stl-cty 58c7 handyboxcvr f/dplxrcpt</t>
  </si>
  <si>
    <t>p s crb5362-w 20a125v dplx rcpt</t>
  </si>
  <si>
    <t>safety service - all vincent colmore - straight time</t>
  </si>
  <si>
    <t>zpgrhb.9864 cutter blade kit ets12 hb.9864 - 56288</t>
  </si>
  <si>
    <t>kl935ab4v accu-bend level 4 vial</t>
  </si>
  <si>
    <t>kl600-8 3/8in x 8in slotted keystone tip screwdriver w/ sq shank</t>
  </si>
  <si>
    <t>bon12589 9pc sae fold up hex key set 5/64 - 1/4</t>
  </si>
  <si>
    <t>bon12585 5pc sae fold up hex key set 3/16 - 3/8</t>
  </si>
  <si>
    <t>shipp shipp freight</t>
  </si>
  <si>
    <t>ors414-8801180 7in alligator plier</t>
  </si>
  <si>
    <t>mw48-73-1320c-archkey white front brim vented helmet w/ archkey solution logo</t>
  </si>
  <si>
    <t>erg24023-parsons s/m lime 8249z vest w/parsons logo sb15375</t>
  </si>
  <si>
    <t>tax</t>
  </si>
  <si>
    <t>ors405-051131-06982 3m 2in x 50yd 3903 yellow vinyl tape</t>
  </si>
  <si>
    <t>ors405-051131-06992 3m vinyl duct tape 3903red 2"x</t>
  </si>
  <si>
    <t>t i fire sprinkler inspection</t>
  </si>
  <si>
    <t>lou3offlouisville2025 louisville ladder dollar 3 off per foot promo</t>
  </si>
  <si>
    <t>grdtap1/4-20 1/4-20nc drill/tap bit - 17616</t>
  </si>
  <si>
    <t>kl32581 4-in-1 electronics screwdriver rotating</t>
  </si>
  <si>
    <t>yr01790 burndy u-die kit for copper up to 750mcm mdl udiekitcu from 02/27/25 10 26am to 03/27/25 10 26am material still on rent serial 020113 day 37.00 wk 110.00 mo 328.00 rental unit yr01790-0003</t>
  </si>
  <si>
    <t>yr01790 burndy u-die kit for copper up to 750mcm mdl udiekitcu from 02/28/25 12 00pm to 03/28/25 12 00pm material still on rent day 37.00 wk 110.00 mo 328.00 rental unit yr01790-0005 serial 052219-1</t>
  </si>
  <si>
    <t>yr01790 burndy u-die kit for copper up to 750mcm mdl udiekitcu from 02/27/25 11 52am to 03/27/25 11 52am material still on rent day 37.00 wk 110.00 mo 328.00 rental unit yr01790-0004 serial 053117</t>
  </si>
  <si>
    <t>wc109 60h x 24w x 60l cabinet w/ 47.5 cu/ft alt-kn109</t>
  </si>
  <si>
    <t>mw48-28-1040 7/16in x 12in quik-lok universal extension</t>
  </si>
  <si>
    <t>6130 tekton shb71107-d 3/8dr hex bit socket set 3-10mm</t>
  </si>
  <si>
    <t>kim91371 10in x 12in wypall waterless cleaning wipe sold per can</t>
  </si>
  <si>
    <t>mw49-66-4835 shockwave 2-9/16in x 3/8in mag nutdriver</t>
  </si>
  <si>
    <t>mw49-66-4833 shockwave 2-9/16in x 5/16in mag nutdriver</t>
  </si>
  <si>
    <t>mw49-66-4832 shockwave 2-9/16in x 1/4in mag nutdriver</t>
  </si>
  <si>
    <t>dw8725 dw8725 6in x .045in x 7/8in steel cutoff wheel type 1 hp</t>
  </si>
  <si>
    <t>fred0748cfx fred0748cfx 7-1/4in 48t ferrous metal carbide tipped saw blade</t>
  </si>
  <si>
    <t>mw49-16-0078 7/8in x 1-5/8in single strut shearing dy</t>
  </si>
  <si>
    <t>mw2933-21 m18 force logic single channel strut shear kit</t>
  </si>
  <si>
    <t>metalux 8slstpslc-unv 8 foot led lensed strip fixture 120/277v color/ lumen selectable 3500/ 4000/ 5000k 33w - 89 watt 0-10 volt dimmable surface or suspension mount</t>
  </si>
  <si>
    <t>surelite lpx7 120/277v led exit white housing red/ green letter universal mount battery back up poly unit lpx-70rwh-120/277v 2.8 watt</t>
  </si>
  <si>
    <t>square d qob120gfi 1p 20 amp 120v bolt on gfci circuit breaker 10k</t>
  </si>
  <si>
    <t>3m 165wh4a white 3/4 inch x 60 foot temflex vinyl electrical tape 165 19 mm x 18 m 6 mil 600v rated temp range 32 to 194 f 0-90 degree celsius flame-retardant inhibits corrosion insulating tape</t>
  </si>
  <si>
    <t>wire 8 awg yellow thhn stranded 500 foot reel 600 volt copper wire</t>
  </si>
  <si>
    <t>wire 10 awg green thhn stranded 500 foot reel 600 volt copper wire</t>
  </si>
  <si>
    <t>wire 8 awg orange thhn stranded 500 foot reel 600 volt copper wire</t>
  </si>
  <si>
    <t>wire 8 awg brown thhn stranded 500 foot reel 600 volt copper wire</t>
  </si>
  <si>
    <t>milwaukee 48-41-0710 7-1/4 inch 24t basic framer circular saw blade wood cutting 5/8" arbor hole anti-kickback shoulder thin kerf tungsten carbide teeth 24 tooth corded or cordless power saw</t>
  </si>
  <si>
    <t>milwaukee 48-32-1556 95-piece drill bit set drive bit set black oxide for metal wood plastic intended for quick change project</t>
  </si>
  <si>
    <t>milwaukee 2821-20 m18 18 volt fuel sawzall cordless reciprocating saw bare tool only powerstate brushless motor 3000 spm 1-1/4 inch stroke length redlink plus electronics led light hanging hook m18 18v redlithium xc5.0 battery pack - sold separately</t>
  </si>
  <si>
    <t>milwaukee 48-00-5784 6 inch 18 tpi torch bi-metal for metal sawzall reciprocating saw blade 5-pack</t>
  </si>
  <si>
    <t>wright 311 10pc hex bit socket set with 3/8 drive size 1/8 5/32 3/16 7/32 1/4 5/16 3/8 and 1/2 drive size 1/2 9/16 5/8 on rail w/ 10 clip</t>
  </si>
  <si>
    <t>milwaukee 48-89-2802 29 piece set thunderbolt black oxide drill bit 1/64 thru 1/2 inch size jobber length 3-flat shank</t>
  </si>
  <si>
    <t>milwaukee 2912-20 m18 fuel 1 inch sd plus rotary hammer bare tool 2 ft-lbs impact energy 1 330 rpm 4 800 bpm av anti-vibration rotary hammer hammer only rotary only powerstate brushless motor</t>
  </si>
  <si>
    <t>milwaukee 2834-20 m18 fuel 7-1/4 inch circular saw bare tool only powerstate brushless motor 6 000 rpm redlink plus bevel detent at 22.5/ 45 degree integrated rafter hook electric brake led worklight</t>
  </si>
  <si>
    <t>dewalt dw3983c 3pk 18 tpi bi-metal compact 32-7/8" band saw blade 1/2 inch wide 3 pack .02 thick for metal cutting</t>
  </si>
  <si>
    <t>milwaukee 48-39-0529 18 tpi 35-3/8 x 1/2 compact portable band saw blade for 2629 6242-6 bandsaw only 3-pack</t>
  </si>
  <si>
    <t>milwaukee 3017-20 m18 fuel blower bare tool variable high/ low speed setting 500 cfm / 120 mph up to 40 percent quieter than competitor at only 54 db brushless motor redlithium high demand 9.0 battery sold separately 18 volt cordless power tool</t>
  </si>
  <si>
    <t>leviton 80716-i ivory 2 gang nylon 2-duplex receptacle wallplate n82-i</t>
  </si>
  <si>
    <t>bosch t118ef 3 inch 18 tpi bi-metal t-shank jig saw blade 5 pack</t>
  </si>
  <si>
    <t>leviton br20-i ivory 20 amp 125v 2-pole 3-wire duplex receptacle self-ground back side wired nema 5-20r commercial grade</t>
  </si>
  <si>
    <t>bridgeport 327 2-1/2 inch plastic insulated bushing screw on type terminates rigid imc conduit to box/ enclosure</t>
  </si>
  <si>
    <t>bridgeport 1108-dc 2-1/2 inch chase nipple zinc die cast conduit to box/ enclosure</t>
  </si>
  <si>
    <t>crouse hind 17x 2-1/2 inch steel lock nut for rigid/ imc conduit to a box or enclosure locknut fitting</t>
  </si>
  <si>
    <t>crouse hind 260 1 to 3/4 inch rigid/ imc conduit reducer bushing steel od npt threaded reducing ul but not hazardouz location rated</t>
  </si>
  <si>
    <t>crouse hind 251 3/4 to 1/2 inch rigid/ imc conduit reducer fitting steel smooth inside diameter npt threaded od reducing bushing ul</t>
  </si>
  <si>
    <t>crouse hind t25cgn 3/4 inch type t aluminum conduit body w/ cover gasket threaded hub for rigid/ imc pipe copper-free die cast alum series 5 metallic condulets</t>
  </si>
  <si>
    <t>crouse hind t35cgn 1 inch type t aluminum conduit body w/ cover gasket threaded hub for rigid/ imc pipe copper-free die cast alum series 5 metallic condulets</t>
  </si>
  <si>
    <t>klein 935dag digital angle gauge and level w/ soft case 2 aaa battery 0 to 90deg/ 0 to 180 deg range magnetic base v-groove edge ip42 water/ dust rated 69237-6</t>
  </si>
  <si>
    <t>klein 65200 5-piece electrician mini ratchet set includes 1/4 5/16 inch nut driver 1/4 inch adapter 4 drive bit 1 and 2 phillips 3/16 1/4 inch slotted handle w/ finger loop</t>
  </si>
  <si>
    <t>raco 812c 4 inch square 1 20 or 30 amp locking receptacle 1.594 in diameter 1/2 inch raised for 1900 box exposed work</t>
  </si>
  <si>
    <t>crouse hind 451 3/4 inch emt set screw straight connector steel non-insulated conduit pipe to box/ enclosure fitting</t>
  </si>
  <si>
    <t>conduit emt 3/4 inch 10 foot</t>
  </si>
  <si>
    <t>klein 600-12 cushion grip screw driver square shank keystone tip 12"</t>
  </si>
  <si>
    <t>neptco wp2500p 3/4 inch x 3000 foot reel polyester muletape foot marked 36311 2500 pound rated mule tape measuring/ pulling tape</t>
  </si>
  <si>
    <t>rectorseal 55981 quart clear primer w/ dauber applicator 32 ounce</t>
  </si>
  <si>
    <t>carlon vc9962 quart standard clear pvc cement w/ dauber applicator 32 ounce</t>
  </si>
  <si>
    <t>pvc 3 inch coupling e940l</t>
  </si>
  <si>
    <t>pvc 3 inch elbow 90 degree 36 inch radius schedule 40 ua9fl</t>
  </si>
  <si>
    <t>raco 5406-0 bell 1g wp 1 inch deep ext ring 0 hub weatherproof gray single gang no hub extension</t>
  </si>
  <si>
    <t>milwaukee 2911-20 m18 fuel 8 foot concrete pencil vibrator bare tool only brushless powerstate motor 1.8 peak hp 12 500 vpm redlink plus remove air bubble in newly poured concrete m18 redlithium high output xc6.0 battery sold separetly cordless power tool</t>
  </si>
  <si>
    <t>3m 35-wht-3/4x66ft white 3/4 inch x 66 foot color coding phase tape vinyl</t>
  </si>
  <si>
    <t>ilsco pbtd-3-3/0 3/0 - 6 awg 3 port black insulated dual sided entry multi-tap mechanical connector ul copper aluminum rated 3-wire 600v</t>
  </si>
  <si>
    <t>ilsco pbtd-3-500 600 mcm - 4 awg 3 port black insulated dual sided entry mechanical connector multi- tap 3-wire copper aluminum ul 600v</t>
  </si>
  <si>
    <t>036103760150 tap bolt gr5 3/8-16 x 1-1/2 zp</t>
  </si>
  <si>
    <t>lev crv50-lr2 s7000 rogo ct 131mv 5ka 16in freight allowed</t>
  </si>
  <si>
    <t>tb 302-tb 1/2 s/scr flex conn c 50/100 sep db50ic .75 - 937</t>
  </si>
  <si>
    <t>bri 2100 1/2" cond hgr c 100 made in usa</t>
  </si>
  <si>
    <t>ozg 5050s 1/2 s/scr steel emt conn sc50rkon 1/2 s/scr steel emt coupling c 25/250 alt equal konkore sk50rkon w/bolt 0</t>
  </si>
  <si>
    <t>ozg 4050s alt equal konkore</t>
  </si>
  <si>
    <t>hub 1223w 20a 120/277v 3wy tgl sw c 10</t>
  </si>
  <si>
    <t>bri 1000 0 anti-short bushing 50bg sep 0 for 14/2 14/3 12/2</t>
  </si>
  <si>
    <t>rac 518 1g 2-1/2d w/ears bxc c 25 the tp178</t>
  </si>
  <si>
    <t>kil eat-1cgn 1/2" inch t threaded conduit body gasket cover alt raco rlt050 original sale s105292327.002 cu po 00086789</t>
  </si>
  <si>
    <t>rac 232 1900 2-1/8d 1/2 3/4 ko box c 25/1750 original sale s105292327.002 cu po 00086789</t>
  </si>
  <si>
    <t>bri 250-srt 1/2 rt emt comp conn c 25/250 original sale s105292327.002 cu po 00086789</t>
  </si>
  <si>
    <t>discount given</t>
  </si>
  <si>
    <t>bri 2100 1/2" cond hgr w/bolt 0 c 100 made in usa ak10622933 original sale s105292327.002 cu po 00086789</t>
  </si>
  <si>
    <t>mul 30381 rbc round wp blank cover c 10 mulrbc original sale s105292327.002 cu po 00086789</t>
  </si>
  <si>
    <t>bri 260-srt 1/2 rt emt comp coupling c 25/250 aka orbit of7611-w original sale s105292327.002 cu po 00086789</t>
  </si>
  <si>
    <t>co 1/2" emt pipe 10ft 3 c 100/7000 original sale s105292327.002 cu po 00086789</t>
  </si>
  <si>
    <t>sqd d322n safety switch general duty fusible 60a 3 pole 15 hp 240 vac nema 1 neutral factory installed</t>
  </si>
  <si>
    <t>deer park 24/case - 1/2 liter natural spring water 78/skid sold in case only</t>
  </si>
  <si>
    <t>rac 232 1900 2-1/8d 1/2 3/4 ko box c 25/1750</t>
  </si>
  <si>
    <t>scr 25-lw38j 3/8 lockwasher 18-8 stainless steel-jar scr3/8lwss bill to account</t>
  </si>
  <si>
    <t>adv icf-2s18-h1-ld-k 2-18w 120/277 elec ballast c 12</t>
  </si>
  <si>
    <t>lev 2006 medium-medium base one-piece adapter and extension incandescent phenolic lampholder 1-3/16 inch to be used in phenolic socket only black c 10</t>
  </si>
  <si>
    <t>rac 523 2-1/2d owb w/grip bxc 1g</t>
  </si>
  <si>
    <t>lev cr20-w 20a 125v nema5-20r 2p 3w narrow body duplex receptacle straight blade commercial grade self grounding side wired steel strap - white c 100/6400</t>
  </si>
  <si>
    <t>lev 80703-w 1-gang duplex device receptacle wallplate standard size thermoplastic nylon device mount white c 200/20</t>
  </si>
  <si>
    <t>sw 7145sw 14/2 100' sjtw cord-o-lite temporary string light formerly cca 07145-88-02</t>
  </si>
  <si>
    <t>lev 80704-w 1-gang single 1.406-inch hole device receptacle wallplate white c 25</t>
  </si>
  <si>
    <t>dal 16b5-s1-9 16/5 strd pvc/pvc "rgbw" cmr or awm 20811 600v wht 1000'sp</t>
  </si>
  <si>
    <t>gr-spreader gripple spreader band</t>
  </si>
  <si>
    <t>pwppc12512g08 8 ft pre-tied wire with 1 1/4 100/bundl</t>
  </si>
  <si>
    <t>bosch bl4139 3/16 x 3-1/2 inch fractional sp jobber length black oxide drill bit 3/16 shank bulk</t>
  </si>
  <si>
    <t>b-line bb33l 2-1/4 inch extra deep break apart drywall f-clips cut-in box support</t>
  </si>
  <si>
    <t>threaded rod 3/8 inch x 6 foot zinc plated price per 100 ft 3/8x6 h1043/8x6 qty 6 6ft piece</t>
  </si>
  <si>
    <t>wire 12 awg white thhn stranded 500 foot reel 600 volt copper wire</t>
  </si>
  <si>
    <t>wire 12 awg green thhn stranded 500 foot reel 600 volt copper wire</t>
  </si>
  <si>
    <t>3m spb-03 1-45 numeric pre-printed wire marker book 10 each of 1-45</t>
  </si>
  <si>
    <t>wiegmann scf1010 flush screw cover only painted n1</t>
  </si>
  <si>
    <t>raco 881rac 4-11/16 inch 2 toggle switch exposed work surface cover two device square 1/2 raised</t>
  </si>
  <si>
    <t>erico caddy cat12 cablecat 3/4 inch loop j-hook for up to 16 4 pair utp cat5e 2-strand fiber optic or 10 cat6 cable 50/box</t>
  </si>
  <si>
    <t>cully 26809j 8 x 1/2" jar wafer head tek self drilling lath screw phillips 8x1/2 inch zinc plated steel 100/jar</t>
  </si>
  <si>
    <t>cully 14809j 8 x 1/2" jar piercing sheet metal wafer head screw phillips sharp point zinc plated steel 100/jar 8x1/2 inch screw k-lath/zippers</t>
  </si>
  <si>
    <t>cully 53006j 1/4-20 x 3/8 inch round head machine screw slotted/ phillips drive zinc 100/jar rhms</t>
  </si>
  <si>
    <t>erico caddy 4z34 multi functional clip for drop wire 1/8 - 3/8 inch flange fit 1/4 rod size 3/8 rod size 12 - 8 wire attache box conduit support 10-24 1/4-20 threaded bridle ring</t>
  </si>
  <si>
    <t>leviton 2710 30 amp 125/250v 3-pole 4-wire flush mount locking single receptacle nema l14-30r grounding industrial spec grade 1.60 inch diam</t>
  </si>
  <si>
    <t>leviton 2620 30 amp 250v 2-pole 3-wire locking flush mount single receptacle grounding nema l6-30r industrial spec grade</t>
  </si>
  <si>
    <t>siemens b230 2p 30 amp 120/240v bl circuit breaker bolt on 10k aic</t>
  </si>
  <si>
    <t>wire 10 awg blue thhn stranded 500 foot reel 600 volt copper wire</t>
  </si>
  <si>
    <t>conduit emt 1/2 inch 10 foot</t>
  </si>
  <si>
    <t>minerallac min-e30 1/2 inch one hole emt conduit jiffy clip pre- galvanized steel 1h thinwall pipe strap 100/box</t>
  </si>
  <si>
    <t>cully 79626j 6 x 1-5/8 inch black fine thread phillips drywall screw 2 bit size 6x1-5/8 bugle head dws 100/jar</t>
  </si>
  <si>
    <t>panduit pv10-10r-l yellow ring tongue 12-10 awg wire 10 stud vinyl insulated crimp terminal 50 1 jar of 50</t>
  </si>
  <si>
    <t>3m cp-25wbplus 10.1 oz tube firestop caulk - red paintable leed compliant fire barrier sealant cartridge 4-hour 10 ounce</t>
  </si>
  <si>
    <t>dap 18656 white acrylic latex caulk plus silicone 10.1 ounce cartridge 30 minute application time interior/ exterior window door siding trim corner joint baseboard molding wood plaster drywall masonry meet astm spec c834</t>
  </si>
  <si>
    <t>rustoleum 1692830v 12oz glossy white multi-purpose enamel spray paint for masonry metal plastic wood interior/ exterior industrial maintenance 12 ounce aerosol can 1692830</t>
  </si>
  <si>
    <t>gripple hf2-lg-10ft 2 connector w/ single loop hanger 10 foot cable 23-100 pound hf02-10foot hang fast suspension hanging system</t>
  </si>
  <si>
    <t>bosch bl4137 5/32 x 3-1/8 inch fractional sp jobber length black oxide drill bit 5/32 shank bulk for 10-24 10-32 tap</t>
  </si>
  <si>
    <t>ridgid 31622 metal tubing cutter constant swing 1/8 to 1-1/8 inch copper brass aluminum emt conduit pipe tube</t>
  </si>
  <si>
    <t>bosch bl4138 11/64 x 3-1/4 inch fractional split point jobber length black oxide drill bit 11/64 shank for 10/32 tap</t>
  </si>
  <si>
    <t>ray-o-vac al9v 9v industrial alkaline battery 6 per pack sold a each al9v-6j rayovac battery</t>
  </si>
  <si>
    <t>ideal 85-371 cat5e feed-thru rj-45 modular plug 8 position/8 contact rj-45 modular plug for category 5e 100 ohm balanced twisted pair 100 mhz cable 50/pack 8p8c</t>
  </si>
  <si>
    <t>empire e250im 12 inch true blue level professional combination square inch/ metric etched marking w/ blade lock</t>
  </si>
  <si>
    <t>milwaukee 2103 headlamp w/ 3 aaa battery 4 hard hat clip 300 lumen high definition output 31 hour runtime washable compact lightweight sweat absorbing strap water dust drop resistant body</t>
  </si>
  <si>
    <t>milwaukee 48-89-9257 3pc step bit kit impact duty electrical set w/ 1 1-18 - 1/2 4 3/16 - 7/8 9 7/8 1-1/8 inch step drill bit rapid strike tip dual spiral flute titanium aluminum nitride coated</t>
  </si>
  <si>
    <t>cully 39820 10 red plastic anchor kit with 100 10 x 1 inch combo pan head screw 10 - 12 anchor 1 1/4 inch carbide bit phillips slotted</t>
  </si>
  <si>
    <t>ramset hw4-134 1/4 x 1-3/4 tapcon hex washer head for concrete 3155407</t>
  </si>
  <si>
    <t>ramset hw4-114 1/4 x 1-1/4 inch tapcon concrete screw - hex washer head - slotted 3153407</t>
  </si>
  <si>
    <t>leviton 8460 60 amp 250v 3-phase 3-pole 4-wire flush receptacle ground straight blade nema 15-60r industrial grade 2.465 plate</t>
  </si>
  <si>
    <t>appleton app470ig 1-1/4 inch form 7 wedgenut cover w/ integral gasket stamped steel captive pan-head screw wedge lock clip approved for wet location fm7</t>
  </si>
  <si>
    <t>steren 300-070 telephone butt bean connector 19 to 26 wire insulated connector</t>
  </si>
  <si>
    <t>milwaukee 48-22-0307 folding jab saw includes 3/pack of 6 inch 8tpi drywall blade 48-00-5053</t>
  </si>
  <si>
    <t>arlington emt75 white 3/4 inch emt plastic insulating push on bushing</t>
  </si>
  <si>
    <t>panduit plt4h-l0 black 14.5 inch cable tie outdoor heavy duty .30" wide</t>
  </si>
  <si>
    <t>arlington emt100 white 1 inch emt plastic insulating push on bushing</t>
  </si>
  <si>
    <t>arlington lv1 1 gang low voltage mounting bracket nonmetallic cut in old work frame - black plastic</t>
  </si>
  <si>
    <t>cea-10001012401 fig 100 a01 b01 c24 d01</t>
  </si>
  <si>
    <t>environmental fuel sur</t>
  </si>
  <si>
    <t>4000 psi commerical na</t>
  </si>
  <si>
    <t>lot lot focal po 7 1 - type ae - pr180 feq2-24-ac-5000lh-35k-1c-unv-l d1-g1-em-wh a minnesota road improvement and food delivery fee ha been added to the sale tax total on this order amount dollar 0.500</t>
  </si>
  <si>
    <t>other - truck charge</t>
  </si>
  <si>
    <t>labor - behm jacob - ot</t>
  </si>
  <si>
    <t>n-ets8lx11 greenlee cable tray cutter</t>
  </si>
  <si>
    <t>d-100 delivery charge</t>
  </si>
  <si>
    <t>n-ito-ax02 itool real axle 6'</t>
  </si>
  <si>
    <t>n-ito-ax03 itool 5' real axle</t>
  </si>
  <si>
    <t>greenlee-emerson professional tool dtap6-32 drill/tap 6-32</t>
  </si>
  <si>
    <t>pro line product prlnia05l24 niagara bottled water 16.9 oz 24/case</t>
  </si>
  <si>
    <t>milwaukee elec tool 49-10-9112 open-lok 6pc multi-tool blade kit</t>
  </si>
  <si>
    <t>greenlee-emerson professional tool 39873 drillpilot 39873.</t>
  </si>
  <si>
    <t>greenlee-emerson professional tool dtap8-32 drill/tap 8-32.</t>
  </si>
  <si>
    <t>milwaukee elec tool 49-56-0704 7/8in hole dozer carbide teeth hole saw</t>
  </si>
  <si>
    <t>arlington industry 310 3/8 1h stl bx strap</t>
  </si>
  <si>
    <t>l h dottie co 247 contruction marking paint fl orange 17oz</t>
  </si>
  <si>
    <t>l h dottie co cwc6 6ft ceiling wire w/ pin clip</t>
  </si>
  <si>
    <t>arlington industry 8400 3/8 mc-bx conn w/sqr endstop dia 0.400</t>
  </si>
  <si>
    <t>burndy llc ks20 servit 8 str - 4 sol</t>
  </si>
  <si>
    <t>erico international corporation ec311p cliptee gridplastic</t>
  </si>
  <si>
    <t>erico international corporation kx clipconduit mc cable</t>
  </si>
  <si>
    <t>s12-50-m panduit corp stronghold cable tie 11.81l 300mm std</t>
  </si>
  <si>
    <t>ideal industry inc 38-500 monster wipe multi purpose</t>
  </si>
  <si>
    <t>ak10587542 coo gp1050 l h dottie co grd pigtail</t>
  </si>
  <si>
    <t>arlington industry 311 1/4 1h stl bx strap</t>
  </si>
  <si>
    <t>black decker dcn8902 magnetic stick-e contact trip</t>
  </si>
  <si>
    <t>alum lum 250c afc cable system inc mc 16/2-12/2 br/gy al04-42-l01</t>
  </si>
  <si>
    <t>wiremold co sgc2-rt single gang comm plate ortronics</t>
  </si>
  <si>
    <t>wiremold co sgc2-act single gang comm plt activate</t>
  </si>
  <si>
    <t>l h dottie co fw10 3/16 flat washer</t>
  </si>
  <si>
    <t>l h dottie co hn632 6 32in hex nut mchn screw zinc pltd</t>
  </si>
  <si>
    <t>l h dottie co hn632 6 32in hex nut mchn screw zinc pltd p/n</t>
  </si>
  <si>
    <t>or nasco 780-490057 wd-40 12 oz</t>
  </si>
  <si>
    <t>l h dottie co rmc6322 6/32x2 rh slotted/phillips machine</t>
  </si>
  <si>
    <t>l h dottie co rmc632112 6 32 x 1 1/2 rnd hd sltd/phlps mchn zinc</t>
  </si>
  <si>
    <t>l h dottie co rmc6321 6/32x1 rh slotted/phillips machine</t>
  </si>
  <si>
    <t>generic vendor wire-wyrpa thhn-12-sol-wht-500s thhn/thwn-2 sol 600v 90deg cu</t>
  </si>
  <si>
    <t>generic vendor wire-wyrpa thhn-10-sol-blu-500s thhn/thwn-2 sol 600v 90deg cu</t>
  </si>
  <si>
    <t>generic vendor-wyrpc soow-12-5-blk-cut reel 90 degree c 600v</t>
  </si>
  <si>
    <t>hubbell wiring device cr20gry dup rcpt comm grd 20a 125v 5-20r gy</t>
  </si>
  <si>
    <t>hubbell wiring device hbl5469c conn 20a 250v 6-20r b/w</t>
  </si>
  <si>
    <t>hubbell wiring device hbl5461 sgl rcpt ind grd 20a 250v 6-20r br</t>
  </si>
  <si>
    <t>hubbell wiring device hbl9367 rcpt 2p3w 50a 250v 6-50r bk</t>
  </si>
  <si>
    <t>hubbell wiring device hbl2410 lkg rcpt 20a 125/250v l14-20r bk</t>
  </si>
  <si>
    <t>arlington industry sg50 1/2 saddle grip</t>
  </si>
  <si>
    <t>hubbell wiring device ss8 wallplate 1-g duplex receptacless</t>
  </si>
  <si>
    <t>hubbell wiring device hbl2620 lkg rcpt 30a 250v l6-30r bk</t>
  </si>
  <si>
    <t>erico international corporation 512hd hangerboxacoustical tee24span</t>
  </si>
  <si>
    <t>burndy llc ya8cl4box 8 straight cu 1-hole short 1</t>
  </si>
  <si>
    <t>thhn-3/0-str-grn-cut</t>
  </si>
  <si>
    <t>thhn-3/0-str-gry-cut</t>
  </si>
  <si>
    <t>thhn-250mcm-yel-cut reel generic vendor wire-wyrpa thhn/thwn-2 37 str 600v 90deg cu reel generic vendor wire-wyrpa thhn/thwn-2 37 str 600v 90deg cu reel generic vendor wire-wyrpa thhn/thwn-2 37 str 600v 90deg cu reel generic vendor wire-wyrpa thhn/thwn-2 19 str 600v 90deg cu reel generic vendor wire-wyrpa thhn/thwn-2 19 str 600v 90deg cu</t>
  </si>
  <si>
    <t>thhn-250mcm-orn-cut</t>
  </si>
  <si>
    <t>thhn-250mcm-brn-cut</t>
  </si>
  <si>
    <t>cooper b-line system b2011hdg pipe and conduit clamp rigid 1 1/4-in</t>
  </si>
  <si>
    <t>panduit corp clt100f-c20 slit loom tubing 1 inch black 100ft</t>
  </si>
  <si>
    <t>generic vendor wire-wyrpa thhn-10-sol-grn-500s thhn/thwn-2 sol 600v 90deg cu</t>
  </si>
  <si>
    <t>hoffman enclosure inc a101048rt wire trough type 3r</t>
  </si>
  <si>
    <t>12' 1" prp hp4 finelite a180077/id 1/47232/dif</t>
  </si>
  <si>
    <t>cooper crouse-hinds division 933 1 in bshg 105 degree c</t>
  </si>
  <si>
    <t>cooper crouse-hinds division 935 1 1/2 in bshg 105 degree c</t>
  </si>
  <si>
    <t>cooper b-line system db10 durablok rooftop chnl support 5x6x9.6</t>
  </si>
  <si>
    <t>cooper b-line system b2014pazn pipe/cond clm preassemb rigid 2 1/2in zn</t>
  </si>
  <si>
    <t>cooper crouse-hinds division sl7 2-1/2 sealing locknut</t>
  </si>
  <si>
    <t>d f liquidator inc sc-507511b</t>
  </si>
  <si>
    <t>3m co - electrical market div 165yl4a vinyl elect tape 165 yl 3/4in x 60ft</t>
  </si>
  <si>
    <t>dewalt 20v max impact driver 2 batt kit</t>
  </si>
  <si>
    <t>b2004pazn cooper b-line system pipe/cond clm preassem thinwall 1 1/4in</t>
  </si>
  <si>
    <t>1-1/4-emt generic vendor-tubpa 1-1/4-steel thinwall conduit</t>
  </si>
  <si>
    <t>adjustment</t>
  </si>
  <si>
    <t>k8 erico international corporation clipconduit 1/2in rigid</t>
  </si>
  <si>
    <t>463 cooper crouse-hinds division 1-1/4 stl s/s emt cplg</t>
  </si>
  <si>
    <t>3/4-emt generic vendor-tubpa 3/4-steel thinwall conduit</t>
  </si>
  <si>
    <t>1-emt generic vendor-tubpa 1-steel thinwall conduit</t>
  </si>
  <si>
    <t>k16 erico international corporation clipconduit 3/4in rigid</t>
  </si>
  <si>
    <t>k12 erico international corporation clipconduit 3/4in ridge</t>
  </si>
  <si>
    <t>chatsworth product incorporated 13622-010 10inx2in busbar kit</t>
  </si>
  <si>
    <t>cooper crouse-hinds division 12 3/4 steel locknut</t>
  </si>
  <si>
    <t>x close generic vendor-tubpa 3/4 3/4 x close-galvanized conduit nipple</t>
  </si>
  <si>
    <t>stc cdow 2-1/2d sw box 1/2 ko sc cdow 3x2x2-1/2 switch bx gangab 3x2x2-1/2</t>
  </si>
  <si>
    <t>arl 414110st 297343 cable connector duplex for luminary cable .525 640</t>
  </si>
  <si>
    <t>sthwc 140tz 247574 3/8 d/c bx-flex comb conn</t>
  </si>
  <si>
    <t>arl 4110st 297454 1/2" snap in cable connector for luminary cable .525 to .705</t>
  </si>
  <si>
    <t>arl 503 1-in 60122 d/c bushed chase nipple made in usa top 753</t>
  </si>
  <si>
    <t>fee</t>
  </si>
  <si>
    <t>orbt cc cable/cnd to rod/wire clip</t>
  </si>
  <si>
    <t>stc 52c50-1-1/2-25 52c5011/225 55657 4sq 1g ring sc square tile wallcove 1-gang device ring 1-1/2-in deep tp528</t>
  </si>
  <si>
    <t>mcal123strcoil 161905 stranded 12/3 mc black white red w/green gr 250 ft coil aluminum jacket 2159s42-00 800304-250</t>
  </si>
  <si>
    <t>hoff asg18x18x6nk 65538 galv sc box-no k pull box screw cover 18.00x18.00x6.00 steel 42560</t>
  </si>
  <si>
    <t>orbi cc-12 1/2-3/4 clip</t>
  </si>
  <si>
    <t>st-lcr1 001-0029 st-lcr1 logic control relay - momentary</t>
  </si>
  <si>
    <t>generic vendor-wyrps 4-4c-dblc-cut reel direct buried lighting cable</t>
  </si>
  <si>
    <t>hubbell lenoir city inc pg2436e503 24x36 grade adjustable extension ring</t>
  </si>
  <si>
    <t>hubbell lenoir city inc pg4872z5334n3 assy t15 ob 48x72 mn dot tm</t>
  </si>
  <si>
    <t>hubbell lenoir city inc pg2436z7144n3 assy t15 ob 24x36x42 mndot tm</t>
  </si>
  <si>
    <t>3m co - electrical market div 1602-r insulating sealer 16 oz red</t>
  </si>
  <si>
    <t>engineered product co epd5 5-1lb std duct seal</t>
  </si>
  <si>
    <t>generic vendor wire-wyrpa bare-cu-sd-6-7str-315s bare cu</t>
  </si>
  <si>
    <t>burndy llc grc58 5/8 in ground rod clamp</t>
  </si>
  <si>
    <t>ideal industry inc 30-454 wingnut 454 blue 25pc/box</t>
  </si>
  <si>
    <t>3m co - electrical market div 35-white-3/4x66ft vinyl color coding tape 3/4 x 66</t>
  </si>
  <si>
    <t>3m co - electrical market div 33 super-3/4x76ft vinyl tape 3/4 x 76</t>
  </si>
  <si>
    <t>erico international corporation 615800 gr rodptdcu-bondnom 5/8inx10ft10mil</t>
  </si>
  <si>
    <t>l h dottie co rtv10 10.1 oz silicone sealant</t>
  </si>
  <si>
    <t>burndy llc ka25 4-1/0 cu lug st scr 1h</t>
  </si>
  <si>
    <t>cooper bussmann inc heb-aw-rlc-a bus fuseholder</t>
  </si>
  <si>
    <t>generic vendor wire-wyrpa uf-wg-12-2-1000r 600v cu</t>
  </si>
  <si>
    <t>sh nl american electric div atbm p30 mvolt r2 4b p7 led cobra 4000k 4-bolt mnt nema label</t>
  </si>
  <si>
    <t>w winter service charge - nov 1 - mar 31</t>
  </si>
  <si>
    <t>30cnapgn 3000 psi pea-gravel mix no air</t>
  </si>
  <si>
    <t>envsch environmental surcharge</t>
  </si>
  <si>
    <t>6130 prime ns13835 pink 100ft 12/3 ext cord</t>
  </si>
  <si>
    <t>ul 891 2019 ed 12 - switchboard</t>
  </si>
  <si>
    <t>b0cllm3zf8 1/4-20 x 1-1/4" flanged hex head bolt flange hexagon screw stainless steel 304 fully threaded 25 pc</t>
  </si>
  <si>
    <t>b07bb7hgyl 25 1/4-20" x 1-1/2" serrated flange head bolt grade 5 zinc plated</t>
  </si>
  <si>
    <t>b071kg9x11 penta socket with a 3/8" drive 13/16" - 5-point impact grade utility socket - lineworker tool made by rauckman utility product in the united state of america</t>
  </si>
  <si>
    <t>adv-rdr-aio-1y genetec advantage for 1 synergis reader - 1 year 2025/04/28 - 2026/02/28 genetec reference id gsc-181228-085044</t>
  </si>
  <si>
    <t>b000crdkvc b000crdkvc gate 27008 fuel line/pcv/eec hose-25' length inner diameter 5/8"</t>
  </si>
  <si>
    <t>return - 40 unit</t>
  </si>
  <si>
    <t>return - fuel surcharge</t>
  </si>
  <si>
    <t>freight - line item</t>
  </si>
  <si>
    <t>abb installation product inc 256-30695-1159 ck 256306951159 color keyed-cu</t>
  </si>
  <si>
    <t>qualtool 250pb2 phillips 2 x 1" bit tip 1/4" hex shank insert type 125p2a 100/pk pn 7674</t>
  </si>
  <si>
    <t>pip 252-lct100 bouton optical lens cleaning wipe towelettes no fog 100/bx 10bx/cs pn 147069</t>
  </si>
  <si>
    <t>brighton 344004 cwa 3/8 us zinc pkg cut flat washer 3/8" us zinc plated wfb1006 100/pk 2400/cs p43004 pn 12864</t>
  </si>
  <si>
    <t>ipg 91403 pt8 38 painter's green 2" x 60yd masking tape 8-day 58005-2 16/cs pn 249318</t>
  </si>
  <si>
    <t>dewalt 50630-pwr red 27 caliber safety strip load 100/bx 1000/cs pn 7945</t>
  </si>
  <si>
    <t>shurtape 152303 pc 008 silver 2" x 60yd utility grade duct tape 48mm x 55m 24/cs old pc 953 pn 301292</t>
  </si>
  <si>
    <t>grip-rite tw1612312 tie wire 16.5 ga standard gauge black 3.5 lb plain roll 20/bx 480 roll 24 case per pallet pn 9710</t>
  </si>
  <si>
    <t>dewalt 50626-pwr yellow 27 caliber safety strip load 100/bx 1000/cs pn 7914</t>
  </si>
  <si>
    <t>hhc 1/4 x 3/4 zinc pkg hex head bolt 1/4"-20 x 3/4" c/s cap screw zinc plated hz24075 100/pk brighton best 494003 pn 5511</t>
  </si>
  <si>
    <t>gb 42-028 wire marker book a-z o-15 1/10 pn 140814</t>
  </si>
  <si>
    <t>ideal 31-388 13pc master electrician's hole saw kit 7/8" to 4-1/2" bi-metal 177757 old phs08e 179751-xtl pn 13848 29pc hs 1/16"-1/2" complete by 64ths drill bit index set wire pulling lube quart 32 oz "clear glide" cable lubricant pn 141061</t>
  </si>
  <si>
    <t>champion p29c shockwave 1-3/8" impact holesaw thin wall with lip for sheet metal sub for dewalt d180022ir d-man pn 123364</t>
  </si>
  <si>
    <t>milwaukee 49-56-9830 shockwave 1-1/8" impact holesaw thin wall with lip for sheet metal sub for dewalt d180018ir d-man pn 123362</t>
  </si>
  <si>
    <t>milwaukee 49-56-9810 shockwave 3/4" impact holesaw thin wall with lip for sheetmetal sub for dewalt d180012ir d-man pn 123359</t>
  </si>
  <si>
    <t>mk-morse mhs08e pn 149188</t>
  </si>
  <si>
    <t>milwaukee 49-56-9820 shockwave 7/8" impact holesaw thin wall with lip for sheet metal sub for dewalt d180014ir d-man pn 123360</t>
  </si>
  <si>
    <t>champion msd-hex-1 multi step bit 1 tin 1/8"-1/2" with 1/4" hex quick-shank for impact driver drill msd-bay-1 pn 149178</t>
  </si>
  <si>
    <t>champion msd-hex-4 multi step bit 4 tin 3/16"-7/8" with 1/4" hex quick-shank for impact driver drill msd-bay-4 pn 149181</t>
  </si>
  <si>
    <t>champion msd-1-3/8x1/4tin multi step bit 5 1/4" to 1-3/8" titanium nitride cooling coating with flatted shank for drill pn 149182</t>
  </si>
  <si>
    <t>champion msd-hex-13 multi step bit 13 tin 1/4"-1 1/8" with 1/4" hex quick-shank for impact driver drill msd-bay-13 pn 149179</t>
  </si>
  <si>
    <t>milwaukee 49-56-9805 hole cutter set 7/8" 1-1/8" 1-3/8" 1-3/4" 2" bit in kit pn 5854</t>
  </si>
  <si>
    <t>champion ct5p-set-1 5pc electrical conduit carbide</t>
  </si>
  <si>
    <t>te connectivity deutsch ict connector va 1734-1143-1-nd conn pin 16-20awg nickel crimp</t>
  </si>
  <si>
    <t>b0c2mlwb2v crst 12 outlet metal long power strip heavy duty surge protector mountable power strip 2100j wide spaced 6ft cord 15a/1875w</t>
  </si>
  <si>
    <t>8x20 storage-rent 03/27/2025 to 04/25/2025</t>
  </si>
  <si>
    <t>schneider electric usa inc qob130 cb 120/240v 30a/1p bolt on</t>
  </si>
  <si>
    <t>schneider electric usa inc qob260 cb 120/240v 60a/2p bolt on</t>
  </si>
  <si>
    <t>egb34015 schneider electric usa inc egb34015 miniature circuit breaker 480y/277v 15a</t>
  </si>
  <si>
    <t>generic vendor wire-wyrpa thhn-10-str-wht/red-500s thhn/thwn-2 19 str 600v 90deg cu</t>
  </si>
  <si>
    <t>generic vendor wire-wyrpa thhn-10-str-grn-500s thhn/thwn-2 19 str 600v 90deg cu</t>
  </si>
  <si>
    <t>generic vendor wire-wyrpa thhn-10-str-red-500s thhn/thwn-2 19 str 600v 90deg cu</t>
  </si>
  <si>
    <t>generic vendor wire-wyrpa thhn-10-str-blk-500s thhn/thwn-2 19 str 600v 90deg cu</t>
  </si>
  <si>
    <t>cooper crouse-hinds division amr1 1g adjustable mud ring 3/4 - 1-1/2in</t>
  </si>
  <si>
    <t>minerallac company med45 3/4 1h emt strap</t>
  </si>
  <si>
    <t>cooper crouse-hinds division 451 3/4 emt s conn</t>
  </si>
  <si>
    <t>generic vendor-tubpa 3/4-emt 3/4-steel thinwall conduit</t>
  </si>
  <si>
    <t>generic vendor wire-wyrpa thhn-10-str-wht/blk-500s thhn/thwn-2 19 str 600v 90deg cu</t>
  </si>
  <si>
    <t>arlington industry 851 1/2 90d sqz flex conn</t>
  </si>
  <si>
    <t>generic vendor wire-wyrpa thhn-10-str-wht/blu-500s thhn/thwn-2 19 str 600v 90deg cu</t>
  </si>
  <si>
    <t>generic vendor wire-wyrpa thhn-10-str-blu-500s thhn/thwn-2 19 str 600v 90deg cu</t>
  </si>
  <si>
    <t>generic vendor wire-wyrpa thhn-1-str-gry-cut reel thhn/thwn-2 19 str 600v 90deg cu</t>
  </si>
  <si>
    <t>generic vendor wire-wyrpa thhn-1-str-orn-cut reel thhn/thwn-2 19 str 600v 90deg cu</t>
  </si>
  <si>
    <t>generic vendor wire-wyrpa thhn-1-str-yel-cut reel thhn/thwn-2 19 str 600v 90deg cu</t>
  </si>
  <si>
    <t>generic vendor wire-wyrpa thhn-1-str-brn-cut reel thhn/thwn-2 19 str 600v 90deg cu</t>
  </si>
  <si>
    <t>generic vendor wire-wyrpa thhn-500mcm-yel-cut reel thhn/thwn-2 37 str 600v 90deg cu</t>
  </si>
  <si>
    <t>generic vendor wire-wyrpa thhn-500mcm-orn-cut reel thhn/thwn-2 37 str 600v 90deg cu</t>
  </si>
  <si>
    <t>generic vendor wire-wyrpa thhn-500mcm-brn-cut reel thhn/thwn-2 37 str 600v 90deg cu</t>
  </si>
  <si>
    <t>generic vendor wire-wyrpa thhn-8-str-grn-cut reel thhn/thwn-2 19 str 600v 90deg cu</t>
  </si>
  <si>
    <t>generic vendor wire-wyrpa thhn-8-str-grn-cut reel wir-thhn8grn thhn/thwn-2 19 str 600v 90deg cu</t>
  </si>
  <si>
    <t>generic vendor wire-wyrpa thhn-500mcm-gry-cut reel thhn/thwn-2 37 str 600v 90deg cu</t>
  </si>
  <si>
    <t>omc b10204 127735 omni b10204 2ga 4cond 600v so cord</t>
  </si>
  <si>
    <t>erc cd2.5b 80245 clamp conduit 1 1/4 emt w/bolt</t>
  </si>
  <si>
    <t>ai 848 52446 1-1/2in seu connector</t>
  </si>
  <si>
    <t>other - monthly inside storage prorated 3/25/25 - 4/9/25</t>
  </si>
  <si>
    <t>other - additional unloading/reloading</t>
  </si>
  <si>
    <t>513 elevator conduit cart 12-15 day lead subject to change</t>
  </si>
  <si>
    <t>dw0822cg crossline dot green laser</t>
  </si>
  <si>
    <t>l6212 12' leansafe ladder 1a 300</t>
  </si>
  <si>
    <t>dw0822cg crossline dot green laser 4-5 day lead</t>
  </si>
  <si>
    <t>e300ajp e300ajp 30' electric articulating boom lift jlg serial number 0300200836</t>
  </si>
  <si>
    <t>syl fo32/v41/eco 22438 32w t8 octron vivid value fluorescent lamp</t>
  </si>
  <si>
    <t>bus ktk-r-5 600v fuse</t>
  </si>
  <si>
    <t>cr 260 1x3/4 red bush</t>
  </si>
  <si>
    <t>bus fnq-r-10 600v midget td fu</t>
  </si>
  <si>
    <t>cuth hfd1030 cuth hfd1030 breaker</t>
  </si>
  <si>
    <t>cuth hfd1025l cuth hfd1025l 1 pole 25 amp</t>
  </si>
  <si>
    <t>cuth pxg900 cuth pxg900 gateway</t>
  </si>
  <si>
    <t>cuth hfd1035l cuth hfd1035l 1 pole 35 amp</t>
  </si>
  <si>
    <t>emt 034e 3/4in emt conduit 10ft</t>
  </si>
  <si>
    <t>erc cd1b 3/4 cond hgr w/bolt</t>
  </si>
  <si>
    <t>emt 034e-red 3/4in red emt conduit</t>
  </si>
  <si>
    <t>sqd qob115 sp-120/240v-15a cb</t>
  </si>
  <si>
    <t>wic thhn 3/0 str blk mr</t>
  </si>
  <si>
    <t>bri 322 3/4" 105d plastic in bushing c 100/1000 alt arl 441 rac 1403 made in usa</t>
  </si>
  <si>
    <t>bri 408-dc2 3/4 sqz flex conn die-cast c 25/100 sep c28z made in usa</t>
  </si>
  <si>
    <t>bri 410-dc2 1-in sqz flex conn die-cast c 10/100 sep c29z made in usa</t>
  </si>
  <si>
    <t>kil ealb-3cgn 1 inch lb threaded conduit body gasket cover c 5 alt raco rlb100 alt topaz lb3cg</t>
  </si>
  <si>
    <t>bri 414-dc2 1-1/2 sqz flex conn die cast c 5/50 sep c31z made in usa</t>
  </si>
  <si>
    <t>80728784 12 1-1/2"-150ft gf 1-1/2"-150ft reel flex steel gf150r an 455553 ef 69358 sw 55091803 afc 5506-35-00</t>
  </si>
  <si>
    <t>bri 809-dc2 1-1/2 90d flex conn c 5 made in usa</t>
  </si>
  <si>
    <t>bri 254-srt 1-1/2 rt emt comp conn c 25</t>
  </si>
  <si>
    <t>bri 264-srt 1-1/2 rt emt comp coup c 25</t>
  </si>
  <si>
    <t>fit 1-1/2-galv-cplg c 25 fit11/2 cpp 21121500</t>
  </si>
  <si>
    <t>amfico str15090 1-1/2" 90deg liquidtight conn c 10 made in usa</t>
  </si>
  <si>
    <t>amfico str150 1-1/2 l/t conn made in usa c 5/25</t>
  </si>
  <si>
    <t>gin grb101 fixed roof support w/ 1-3/4" galv strut 9-3/4" x 4" high pallet 352</t>
  </si>
  <si>
    <t>al-12/2-mc-blk/wht 250' wial12/2mc sw 68580001 southwire or equal od 475" 2104s42-00 afc a004-42-00</t>
  </si>
  <si>
    <t>sqd qob320 mini circuit breaker qo 20a 3 pole 120/240 vac 10 ka bolt on mount std 3pk</t>
  </si>
  <si>
    <t>bri 323 1-in 105d plastic in in bushing c 50/500 alt arl 442 made in usa</t>
  </si>
  <si>
    <t>fit 3/4-galv-cplg fit3/4 cpp 21120700</t>
  </si>
  <si>
    <t>bri 806-dc2 3/4 90d 2scr flex conn c 10/50 sep c36z made in usa</t>
  </si>
  <si>
    <t>80728784 25 3/4"-500ft gf 3/4"-500ft flex stl r/wall gf075r an 455526 ef 69324 sw 55081903 afc 5503-45-00</t>
  </si>
  <si>
    <t>80728784 23 1"-400ft gf 1"-400ft flex steel reduce/wall gf100r400 sw 55091602 ef 69334 afc 5504-41-00 400ft reel</t>
  </si>
  <si>
    <t>fit 1-galv-cplg c 30 fit1</t>
  </si>
  <si>
    <t>kil ealb-5cgn 1-1/2" inch lb thread conduit body gasket cover alt raco rlb150</t>
  </si>
  <si>
    <t>lt 1-1/2"-150ft lt 1-1/2-la-gray liq-tite 150 lt150 an 34254 ef 25104 sw 55093201 afc 6206-35-00</t>
  </si>
  <si>
    <t>mul 11301 11b blank plate 72fc c 50 mul72fc skid qty 5 800</t>
  </si>
  <si>
    <t>mul 11201 4 sq blank cover 52fc mul52fc c 50/8400</t>
  </si>
  <si>
    <t>bri 262-srt 1in rt emt comp coupling c 10/100</t>
  </si>
  <si>
    <t>bri 252-srt 1in rt emt comp conn c 10/100</t>
  </si>
  <si>
    <t>amfico str10090 1in 90d l/t conn malleable body made in usa c 5/25</t>
  </si>
  <si>
    <t>amfico str100 1in l/t conn made in usa c 5/50</t>
  </si>
  <si>
    <t>lt 1-1/2"-150ft lt 1-1/2-la-gray liq-tite 150 lt150 an 34254 ef 25104 55093201 afc 6206-35-00</t>
  </si>
  <si>
    <t>bri 325 1-1/2" 105d plastic in bushing c 100 alt arl 444 made in usa</t>
  </si>
  <si>
    <t>haul charge</t>
  </si>
  <si>
    <t>fuel delivery surcharge</t>
  </si>
  <si>
    <t>winter service</t>
  </si>
  <si>
    <t>4.00 sk flowable fill</t>
  </si>
  <si>
    <t>tj cope inc 20p-2000sst poly hd single gray strut coo usa</t>
  </si>
  <si>
    <t>generic vendor wire-wyrpa xhhw-2-3/0-str-blu-cut reel 600/1000v cu 90c deg</t>
  </si>
  <si>
    <t>generic vendor wire-wyrpa xhhw-2-4-str-grn-cut reel 600/1000v cu 90c deg</t>
  </si>
  <si>
    <t>generic vendor wire-wyrpa xhhw-2-3/0-str-wht-cut reel 600/1000v cu 90c deg</t>
  </si>
  <si>
    <t>reel generic vendor wire-wyrpa xhhw-2-3/0-str-red-cut 600/1000v cu 90c deg</t>
  </si>
  <si>
    <t>generic vendor wire-wyrpa xhhw-2-3/0-str-blk-cut reel 600/1000v cu 90c deg</t>
  </si>
  <si>
    <t>3000 psi r/t duct bank no aea winter service</t>
  </si>
  <si>
    <t>bussndna100 35mm din track 1 meter 35mm din track 1 meter</t>
  </si>
  <si>
    <t>thomc26 nonins ring 12-10 stud 10 nonins ring 12-10 stud 10</t>
  </si>
  <si>
    <t>thomc33-tb nonins 12-10 no 6 ring term nonins 12-10 no 6 ring term</t>
  </si>
  <si>
    <t>pvcf112bellend 1-1/2" end bell 1-1/2" end bell</t>
  </si>
  <si>
    <t>ak10002624 mmmc33-112x44 33 1-1/2x44yd 33 1-1/2x44yd</t>
  </si>
  <si>
    <t>pvcf112bellend 1-1/2" end bell ak10525526 1-1/2" end bell</t>
  </si>
  <si>
    <t>pvcf2bellend 2" bell end sch 40 2" bell end type 4o</t>
  </si>
  <si>
    <t>dotiw14314 1/4x3-1/4 wedge anchr full 1/4x3-1/4 wedge anchr full th</t>
  </si>
  <si>
    <t>blinn224zn 1/4" spring nut zinc 1/4" spring nut zinc</t>
  </si>
  <si>
    <t>blinn228zn 3/8" spring nut zinc 3/8" spring nut zinc</t>
  </si>
  <si>
    <t>dotiw14314 1/4x3-1/4 wedge anchr full 1/ 4x3-1/4 wedge anchr full th</t>
  </si>
  <si>
    <t>arlinmlt125 1-1/4 st carflex connector 1-1/4 st carflex connector</t>
  </si>
  <si>
    <t>dotifenw38112 3-8x1-1-2 fender washer 3-8x1-1-2 fender washer</t>
  </si>
  <si>
    <t>dotifenw14112 1-4x1-1/2 fender washer 1-4x1-1/2 fender washer</t>
  </si>
  <si>
    <t>conx114carflex conx114carflex 1-1/4 non-metal lquidtite</t>
  </si>
  <si>
    <t>dotimb14112 1/4-20x1-1/2 hh cap screw 1/4-20x1-1/2 hh cap screw</t>
  </si>
  <si>
    <t>dotimb38112 dotimb38112 3/8-16x1-1/2 hh cap screw 3/8-16x1-1/2 hh cap screw</t>
  </si>
  <si>
    <t>brdp325 1-1/2 insulating bushing 1-1/2 insulating bushing</t>
  </si>
  <si>
    <t>thom6h5b 2" conduit clamp 2" conduit clamp</t>
  </si>
  <si>
    <t>raco3406 1-1/2"l/t straight conn 1-1/2"l/t straight conn</t>
  </si>
  <si>
    <t>raco1156 2x1-1/2 reducing bush 2x1-1/2 reducing bush</t>
  </si>
  <si>
    <t>pvcf2fa 2" pvc female adapter 2" female adap type 4o</t>
  </si>
  <si>
    <t>conx114carflex 1-1/4 non-metal lquidtite 2077</t>
  </si>
  <si>
    <t>pvc3 3" pvc sched 40 conduit 10'</t>
  </si>
  <si>
    <t>pvc2 2" pvc sched 40 conduit 10'</t>
  </si>
  <si>
    <t>repair short in wiring to light</t>
  </si>
  <si>
    <t>brid286dc 2" emt/flex coupling</t>
  </si>
  <si>
    <t>40rec4012 4" pvc repair coupling restock amt</t>
  </si>
  <si>
    <t>40rec2012 2" pvc repair coupling restock amt</t>
  </si>
  <si>
    <t>replace led light in aisle 132 location 015</t>
  </si>
  <si>
    <t>cooper crouse-hinds division 1451 3/4 emt s conn insulated</t>
  </si>
  <si>
    <t>generic vendor wire-wyrpa mc stl 12/2 1000ft reel mc stl 12/2 sol reel</t>
  </si>
  <si>
    <t>ideal industry inc 31-388 clearglide 1qt sqz</t>
  </si>
  <si>
    <t>generic vendor-tubpa 3/4-galv-coup 3/4-galvanized rigid coupling</t>
  </si>
  <si>
    <t>generic vendor-tubpa ua 1/2 gry cut reel ul type liquid tight</t>
  </si>
  <si>
    <t>advanced digital cable 2c12-cmp-wh-r-b-adg 911202</t>
  </si>
  <si>
    <t>cooper crouse-hinds division re21 3/4 to 1/2 reducing bush</t>
  </si>
  <si>
    <t>generic vendor wire-wyrpa mc stl 10/2 1000r mc stl 10/2 sol reel</t>
  </si>
  <si>
    <t>generic vendor-tubpa flexsteel 1/2 cut reel flexsteel conduit</t>
  </si>
  <si>
    <t>generic vendor wire-wyrpa mc stl 10/2 bn/gy/gn 1000r mc stl 10/2 sol reel</t>
  </si>
  <si>
    <t>1000r encore wire corporation mc stl led 12/2 sol bn/gy</t>
  </si>
  <si>
    <t>erico international corporation cj6 cable clipflexible to stud</t>
  </si>
  <si>
    <t>encore wire corporation 2c16fs-fpl-p-r-gcc e3612s.41.03</t>
  </si>
  <si>
    <t>encore wire corporation 2c16-fpl-p-r-gcc e3512s.41.03 p/n ak10756084</t>
  </si>
  <si>
    <t>cooper crouse-hinds division tp661 13/16 plas gang box cvr 5 gang</t>
  </si>
  <si>
    <t>cooper crouse-hinds division tp667 13/16 plas gang box cvr 6 gang</t>
  </si>
  <si>
    <t>bridgeport fitting incorporated 4057-dc emt ac/mc 14/3 to 10/3</t>
  </si>
  <si>
    <t>1000r encore wire corporation mc alum led 12/2 sol bk/wh</t>
  </si>
  <si>
    <t>10016e 1005715 16oz tap magic ep-xtra</t>
  </si>
  <si>
    <t>ridgid 70830 1020687 ridgid 1-gal dark threaded cutting oil</t>
  </si>
  <si>
    <t>dewalt dw083cg 1028274 dewalt green three dot laser</t>
  </si>
  <si>
    <t>h53c 1094935 12x2" galv hex washer hd tek5 self drill screw</t>
  </si>
  <si>
    <t>rust-oleum 249113 1098446 12-oz grape painter's touch 2x ultra cover spray paint</t>
  </si>
  <si>
    <t>mighty-tie mt750ahc burgundy 8" 50lb plenum rated air handling cable zip tie 8.0" 100/pk sold by pack</t>
  </si>
  <si>
    <t>werner l6208 leansafe 8' stepladder fiberglass type 1a 300lb duty rating leaning ladder orange with yellow back rail pn 289802</t>
  </si>
  <si>
    <t>proto j4990-7xl 3/8dr 7pc long hex bit socket set 1/8" through 3/8" with socket bar pn 150435</t>
  </si>
  <si>
    <t>gearwrench 80581 3/8dr 12pc standard hex bit socket set 1/16"-3/8" pn 12747</t>
  </si>
  <si>
    <t>crescent cdta3c 1/2dr female to 3/8dr male chrome reducing socket adapter cdta3n 6/bx pn 31457</t>
  </si>
  <si>
    <t>crescent cdta2c 3/8dr female to 1/2dr male chrome increasing socket adapter cdta2 6/bx pn 4385</t>
  </si>
  <si>
    <t>mighty-tie mt361759l natural 36" 175lb cable zip tie 36.5" 50/pk sold by pack pn 363021</t>
  </si>
  <si>
    <t>pyramex rvz4410b-m/archkey/sprig custom "archkey solutions" with "sprig electric" black logo 32428 on back 32427 on left chest of lime safety vest ansi class-2 reflective with black base medium pn 409803</t>
  </si>
  <si>
    <t>dewalt dw2223b bulk magnetic 3/8" x 2-9/16" nut driver hex socket nutrunner 50/bx pn 56440</t>
  </si>
  <si>
    <t>dewalt dw2221b bulk magnetic 1/4" x 2-9/16" nut driver hex socket nutrunner 50/bx replace dw2221irg pn 56441</t>
  </si>
  <si>
    <t>crescent csws8c 3/8dr 30pc sae socket set deep shallow 1/4"-7/8" socket with ratchet hard plastic carry case pn 148462</t>
  </si>
  <si>
    <t>dewalt dwa3ph2irb 3-1/2" phillips 2 impact ready bit tip 50/pk priced by each pn 132421</t>
  </si>
  <si>
    <t>pro-twist hwd12200 12 x 2" bulk hwh zinc tek 3 point self-drilling screw eg 5/16" hex washer head blue box 2000/bx pn 10247</t>
  </si>
  <si>
    <t>dewalt dfm12720 blue hwh 1/4" x 1-1/4" ultracon hex washer head masonry concrete screw by power 100/bx 500/cs us 3/16" pilot drill bit size old power 2720sd pn 9106</t>
  </si>
  <si>
    <t>southwire 6506tlsx job site 6 outlet twist-lock xtreme temporary power distribution box 50 amp with t/l gfi protection pn 376804</t>
  </si>
  <si>
    <t>dewalt dcs356d1 20v max xr cordless brushless 3-sp variable speed oscillating kit multi-tool with quick change with accessory one 2.0ah battery charger blade carrying bag pn 338916</t>
  </si>
  <si>
    <t>pyramex sb8610dtm ever-lite clear h2max anti-fog lens eyewear black frame safety glass high performance 12/bx 300/cs pn 355993</t>
  </si>
  <si>
    <t>milwaukee 48-22-3100 fine point black inkzall permanent felt tip marker with combo clip 36/pk priced sold per each sub for sharpie 35010 black fine pn 126152</t>
  </si>
  <si>
    <t>mighty-tie mt1150ahc burgundy 11" 50lb plenum rated air handling cable zip tie 11.8" 100/pk sold by pack pn 363042</t>
  </si>
  <si>
    <t>champion ct7-3/4 carbide tipped 3/4" hole cutter for most metal plastic stainless steel up to 1" thick pn 54021</t>
  </si>
  <si>
    <t>champion p29c 29pc hs 1/16"-1/2" complete by 64ths drill bit index set pn 149188</t>
  </si>
  <si>
    <t>milwaukee 48-28-1010 bit extension 1/4" hex 6" quik-lok universal tool less quick change pn 103288</t>
  </si>
  <si>
    <t>irwin 373005 small arbor 1/4" hex 1/2-20 thread incldes hs pilot drill bit 5/cs fit 9/16" to 1-3/16" hole saw pn 365004</t>
  </si>
  <si>
    <t>irwin 373034bx weldtec 3/4" hole saw long-life bi-metal for 3/8" pipe entrance 19mm 4/6 variable tooth 5/cs pn 357478</t>
  </si>
  <si>
    <t>milwaukee 48-32-4010 54pc shockwave driver bit set magnetic bit holder bit tip nut runner kit in storage case pn 404439</t>
  </si>
  <si>
    <t>milwaukee 48-22-1900 100pc utility knife blade heavy duty general purpose 100pk pn 265797</t>
  </si>
  <si>
    <t>ideal 30-072 wire connector blue 72b wire nut 100/bx pn 141030</t>
  </si>
  <si>
    <t>red-devil 3984 caulking gun 10 oz professional dripless skeleton style orange 12/cs pn 139809</t>
  </si>
  <si>
    <t>shurtape 200782 ev 057 black 3/4" x 66' electrical phasing tape ul listed 18mm x 20m 100/cs pn 301298</t>
  </si>
  <si>
    <t>niagara water bottled 16.9 oz water pro line case of drinking water .5 liter price includes bottle deposit 24/cs 84 case per pallet pn 150728</t>
  </si>
  <si>
    <t>ideal 30-030 noalox 8 oz anti-oxidant de-ox joint compound 10/cs pn 141028</t>
  </si>
  <si>
    <t>ipg 99490 pt14 38 painter's blue 2" x 60yd masking tape 5.7mil 14-day 24/cs pn 13967</t>
  </si>
  <si>
    <t>greenlee dtap8-32 drill tap bit 8-32 with 1/4" hex quick change shank 5/pk priced by each 17612 pn 615</t>
  </si>
  <si>
    <t>dewalt dcb205-2 20v max xr 5.0ah lithium-ion premium cell battery 2pk pn 126082</t>
  </si>
  <si>
    <t>dewalt dce530b 20v max 1550 watt heat gun lcd display "bare" tool with 2 nozzle pn 338906</t>
  </si>
  <si>
    <t>southwire 90218802 pigtail adapter male twist-lock to female u-ground stw-a jacket cep 1446 10/cs</t>
  </si>
  <si>
    <t>stl-cty hk404 1-1/4 comp cond cplg</t>
  </si>
  <si>
    <t>cchc cpr4 1-1/4 no-thrd conn</t>
  </si>
  <si>
    <t>brdgport 437-slt 3in mall str con</t>
  </si>
  <si>
    <t>conduit 4-in-galv-steel rigid cond conduit 4-in galv steel</t>
  </si>
  <si>
    <t>carlon ua9dl 3in 24 rad 90d elbow</t>
  </si>
  <si>
    <t>conduit 1-1/2-ef/lt-gray liq-tite 1-1/2-ef/lt-gray liq-tite 50ft 6106-24-00 80152 39451 ef015</t>
  </si>
  <si>
    <t>carlon ua9dn 4in 24 rad 90d elbow</t>
  </si>
  <si>
    <t>brdgport 104-s 1-1/4 stl cnd lknt</t>
  </si>
  <si>
    <t>brdgport 474-slt 1 1/2 90d lt conn</t>
  </si>
  <si>
    <t>brdgport 434-slt 1 1/2in lqdt conn</t>
  </si>
  <si>
    <t>carlon e940l 3in sch40 cplg</t>
  </si>
  <si>
    <t>conduit 1-1/4-ef/lt-gray liq-tite 1-1/4-ef/lt-gray liq-tite 50'cl</t>
  </si>
  <si>
    <t>conduit 3-in-ef/lt-gray liq-tite 3-in-ef/lt-gray liq-tite 25ft 55107401 senator 6109-22-00afc</t>
  </si>
  <si>
    <t>pvc-300 pvc-300 pvc 3-in-pvc-sched-40 conduit a52da12</t>
  </si>
  <si>
    <t>pvc-400 pvc-400 pvc 4-in-pvc-sched-40 conduit a52ea12 m0640a</t>
  </si>
  <si>
    <t>brdgport 105-s 1-1/2 stl cnd lknt</t>
  </si>
  <si>
    <t>brdgport 108-s 3in stl cnd locknut</t>
  </si>
  <si>
    <t>brdgport 110-s 4in stl cnd locknut</t>
  </si>
  <si>
    <t>brdgport 330 4-in 105d plstc bush</t>
  </si>
  <si>
    <t>carlon e942l 3in sch 40 fem adpt</t>
  </si>
  <si>
    <t>carlon e942n 4in sch 40 fem adpt</t>
  </si>
  <si>
    <t>carlon e943n 4in sch 40 m adpt</t>
  </si>
  <si>
    <t>carlon e940n 4in sch40 coupling</t>
  </si>
  <si>
    <t>carlon ua7al 3in 45d pvc elbow</t>
  </si>
  <si>
    <t>carlon ua7an 4in 45d pvc elbow</t>
  </si>
  <si>
    <t>brdgport 433-slt 1 1/4in lqdt conn</t>
  </si>
  <si>
    <t>dewalt 7615sd6-pwr 1160 sst powerstud sd6 3/8" x 3-3/4" wedge expansion anchor type 316 stainless steel 50/bx 300/cs</t>
  </si>
  <si>
    <t>erin tsty0550 148751 yellow 18 x 550' premium twisted nylon seine twine mason line 135109-small 1/2lb</t>
  </si>
  <si>
    <t>erin tstfp1100 148753 fluorescent pink 18 x 1100' 16 oz premium twisted nylon seine twine mason line large 1 lb 24/cs</t>
  </si>
  <si>
    <t>dewalt dw2223b 56440 bulk magnetic 3/8" x 2-9/16" nut driver hex socket nutrunner 50/bx</t>
  </si>
  <si>
    <t>dewalt dw2222b bulk magnetic 5/16" x 2-9/16" nut driver hex socket nutrunner 50/bx</t>
  </si>
  <si>
    <t>mighty-tie mt1450ahc 363043 burgundy 14" 50lb plenum rated air handling cable zip tie 100/pk sold by pack</t>
  </si>
  <si>
    <t>dewalt dw2045b 56438 bulk bit tip holder 1/4" x 3" magnetic with internal c ring clip 50/pk sold priced per each</t>
  </si>
  <si>
    <t>mighty-tie mt1150ahc 363042 burgundy 11" 50lb plenum rated air handling cable zip tie 11.8" 100/pk sold by pack</t>
  </si>
  <si>
    <t>shurtape 232532 301346 bi-lingual danger tape 3" x 1000' roll black on red vinyl peligro bt100 barricade flagging 16/cs</t>
  </si>
  <si>
    <t>sqwincher 060100-or 28550 orange flavor qwik stick zero make 20 oz serving for bottled water 50 pcs/pk 10 pks/case priced sold by pack only</t>
  </si>
  <si>
    <t>sqwincher 060107-gr 125135 grape flavor qwik stick zero make 20 oz serving for bottled water 50 pcs/pk 10 pks/case priced sold by pack only</t>
  </si>
  <si>
    <t>sprayon sc0757 140653 cleaner / degrease citrus 16 oz spray by krylon sherwin williams</t>
  </si>
  <si>
    <t>ideal 31-388 141061 wire pulling lube quart 32 oz "clear glide" cable lubricant</t>
  </si>
  <si>
    <t>sprayon sc0206000 140649 lubricant 10 oz ap silicone spray can krylon sherwin williams 12/cs</t>
  </si>
  <si>
    <t>rustoleum 264696 98597 marking paint safety red 17 oz m1400 water-based upside-down inverted construction grade 12/cs sub for rustoleum 247833 d-man</t>
  </si>
  <si>
    <t>rustoleum 1801838 140673 marking paint clear 17 oz m1800 water-based precision survey grade inverted upside-down 12/cs</t>
  </si>
  <si>
    <t>dewalt dce530b 1027042 dewalt 20v max cordless heat gun bare tool</t>
  </si>
  <si>
    <t>dewalt d26950 1026541 dewalt vari-temp h/d heat gun</t>
  </si>
  <si>
    <t>ge 32589 1109499 10w 60w equivalent led daylight a19 light bulb 4-pack</t>
  </si>
  <si>
    <t>5175655 ansi 61 grey spray paint</t>
  </si>
  <si>
    <t>1014783 n95 particulate respirator mask 20-box</t>
  </si>
  <si>
    <t>90deg 5154770 90deg 10" trapping tray roller</t>
  </si>
  <si>
    <t>milwaukee 49-16-0078 1212167 7/8"x1-5/8" single strut shearing dy</t>
  </si>
  <si>
    <t>delivery fee</t>
  </si>
  <si>
    <t>federal oil spill fee - diesel effective 1/1/2020</t>
  </si>
  <si>
    <t>oh pat - diesel</t>
  </si>
  <si>
    <t>federal hazardous superfund tax - diesel effective 1/1/2024</t>
  </si>
  <si>
    <t>lust</t>
  </si>
  <si>
    <t>dyed diesel ultra low sulfur 2. 15 ppm dyed cetane express with cfi</t>
  </si>
  <si>
    <t>50dpecy 1/2 plstc vinyl prot end cap f/1/2 threaded part black 9753k44 fit 1/2-9/16 100/pk</t>
  </si>
  <si>
    <t>50crocz/b 1/2-13 x 1-1/4 hex rod cplng zn pltd 5/8"waf bulk</t>
  </si>
  <si>
    <t>50c350hcs5z/p25 1/2-13 x 3-1/2 hex cap screw gr-5 zn pltd pkg 25/bx 200 tomorrow rest from vendor</t>
  </si>
  <si>
    <t>dew 7413sd1-pwr 3/8 x 3 wedge anch zn pwrstud sd1 50/bx</t>
  </si>
  <si>
    <t>37dflwz/p100 3/8 us flat wshr zn pltd pkg 100/bx 7/16"id 1"od .083tk</t>
  </si>
  <si>
    <t>37dlowz/p100 3/8 split lockwshr zn pltd pkg 100/bx</t>
  </si>
  <si>
    <t>25dlowz/p100 1/4 split lockwshr zn pltd pkg 100/bx</t>
  </si>
  <si>
    <t>pf619-3/8eg 3/8 sq wshr eg 100/bx</t>
  </si>
  <si>
    <t>dewalt dcv5801h 1027478 dewalt 2gal 20/18v ac/dc wet dry vacuum replacement filter</t>
  </si>
  <si>
    <t>pf200eh2t4-20pg 1-5/8 x 1-5/8 x 20'l 12ga strut sltd elong hole 1pc w/holes welded back/side pregalv</t>
  </si>
  <si>
    <t>pf200eh-10pg 1-5/8 x 1-5/8 x 10'l 12ga strut sltd elong hole pregalv 500ft/bndl</t>
  </si>
  <si>
    <t>dew dfm12720 1/4 x 1-1/4 hwh concr screw anch blue stalgard 100/bx ultracon</t>
  </si>
  <si>
    <t>freight</t>
  </si>
  <si>
    <t>38kv fuse new eaton / bussmann current limiting fuse cat no 38clpt.5e 38kv .5e amp</t>
  </si>
  <si>
    <t>mw48-73-1415 bolt eye visor tinted dual coat lense</t>
  </si>
  <si>
    <t>mw48-73-1411 bolt eye visor clear dual coat lens</t>
  </si>
  <si>
    <t>auc91295-002 lens cleaning wipe 100 count streak free anti-fog</t>
  </si>
  <si>
    <t>mw48-73-8741b medium cut level 4 polyurethane dipped glove</t>
  </si>
  <si>
    <t>mw48-73-8740b small cut level 4 polyurethane dipped glove</t>
  </si>
  <si>
    <t>customer purchase order 1111 equipment push 46048 - 8 piece of telecommunication equipment 1 crate from xpo 1 pallet with metal support 5 pallet of equip - heaviest unit 1 140 lb - 2 860 lb scope of work trip 1 - a a to provide cert rigger to deliver the above listed equipment to the rear of build in the alley equipment to site to be unloaded and staged in alley forklift provided by customer trip 2 - meet on site hoist and set 1 king post 1 satellite dish the crane will set up in the alley with the heaviest lift not to exceed 2 000 lb traffic control is to be provided by others the king post will be hoisted into position on a steel structure and held in place for welding the satellite dish will be hoisted and set atop the king post with all connection to be performed by others a a will provide certified welding day of to weld king post to base power provided by others invoice total dollar 32 042.00 please contact chad miller with any question at 703 405-1548.</t>
  </si>
  <si>
    <t>update change one digit on address should be 10555 customer to bring in panel for modification orig job orig qed job 21-0718-24</t>
  </si>
  <si>
    <t>a a transfer to perform the following service customer purchase order 80656313 equipment push 44691 - 1 generator 1 muffler 1 misc part carton push 45363 - 2 misc part skid push 45621 - 1 misc part skid a a transfer to store through march 2025 the above listed equipment dollar .03 per lb invoice total dollar 340.70 please contact chad miller with any question at 703-405-1548.</t>
  </si>
  <si>
    <t>a a transfer to perform the following service customer purchase order 1111 equipment push 46048 - 8 piece of telecommunication equipment push 46631 - 1 misc part skid a a transfer to receive store through march 2025 and reload the above listed equipment dollar .03/lb invoice total dollar 236.00 please contact chad miller with any question at 703-405-1548.</t>
  </si>
  <si>
    <t>mil48899243 3 step bit 3/16 - 3/4 1/4 hex dr 10 step milw</t>
  </si>
  <si>
    <t>dew dw0822lg-k 12v max grn 2 spot crossline grn line laser</t>
  </si>
  <si>
    <t>dry run fee no fuel delivered</t>
  </si>
  <si>
    <t>6224usa-pwr dew 6224usa-pwr 1/4-20 316ss dropin anch domestic 100/bx</t>
  </si>
  <si>
    <t>delivery charge</t>
  </si>
  <si>
    <t>2 dyed uls diesel - off road</t>
  </si>
  <si>
    <t>berk-tek llc 6p4p24-bl-p-ber-ap-ns 10136226</t>
  </si>
  <si>
    <t>liftall ee2802nfx8 1030295 liftall 2"x8' eye eye nyl 2-ply flat web sling</t>
  </si>
  <si>
    <t>2"x6' ee2-6026 1030274 2"x6' 2-ply polyester eye eye sling</t>
  </si>
  <si>
    <t>liftall ee2802nfx4 1030293 liftall 2"x4' eye eye nyl 2-ply flat web sling</t>
  </si>
  <si>
    <t>grc58 burndy llc 5/8 in ground rod clamp</t>
  </si>
  <si>
    <t>leviton manufacturing company inc 5621-2e sp blk 20a switch</t>
  </si>
  <si>
    <t>hubbell wiring device pj262w wallplate m-size 2g 2 rect wh</t>
  </si>
  <si>
    <t>wago corp 221-413/k194-4045 transparent 3 cond-orange lever 50/bx qty 1 equal one box 50 per box</t>
  </si>
  <si>
    <t>generic vendor-tubpa 3/4-emt-red 3/4-steel thinwall conduit red ak11007350</t>
  </si>
  <si>
    <t>260623 729710 blank aluminum plate 5x10</t>
  </si>
  <si>
    <t>48-11-1837 1001066 m18 redlithium high output cp3.0 battery 2-pack</t>
  </si>
  <si>
    <t>milw 48-11-1835 1001065 m18 redlithium high output cp3.0 battery</t>
  </si>
  <si>
    <t>b2010pazn cooper b-line system pipe/cond clm preassem rigid 1in zn plat</t>
  </si>
  <si>
    <t>cooper crouse-hinds division lt20090 2-in 90d l/t conn</t>
  </si>
  <si>
    <t>lb35 cgn cooper crouse-hinds division 1 rgd lb cond body cvr and gskt al</t>
  </si>
  <si>
    <t>gll 6 cooper crouse-hinds division 2 grnd bushing 105 c insulated 4 to 14 a</t>
  </si>
  <si>
    <t>gll 3 cooper crouse-hinds division 1 grnd bushing 105 c insulated 4 to 14 a</t>
  </si>
  <si>
    <t>ua 2 gry cut reel generic vendor-tubpa ul type liquid tight</t>
  </si>
  <si>
    <t>b2013pazn cooper b-line system pipe/cond clm preassem rigid 2in zn plat</t>
  </si>
  <si>
    <t>31-605 ideal industry inc 5lb duct seal</t>
  </si>
  <si>
    <t>b54sh-120hdg cooper b-line system chnl 13/16x1 5/8 9/16x7/8 sh 14ga 120in</t>
  </si>
  <si>
    <t>1-galv generic vendor-tubpa 1-rigid conduit</t>
  </si>
  <si>
    <t>184-12wg-w 733909 rcs'd steel door contact - 1"wg - wh</t>
  </si>
  <si>
    <t>15cnagn 1500 psi lean concrete mix</t>
  </si>
  <si>
    <t>phoenix contact 0801733 din rail n 35 perforated 2000mm x 7 5mm coo germany</t>
  </si>
  <si>
    <t>l h dottie co cg10 caulking gun friction type</t>
  </si>
  <si>
    <t>3m co - electrical market div cp 25wb fire barrier caulk 10.1 oz cartride red</t>
  </si>
  <si>
    <t>contract base rate charge for the 03/31/2025 to 06/29/2025 billing period contract usage charge for the 12/31/2024 to 03/30/2025 usage period</t>
  </si>
  <si>
    <t>dup 07610 polishing compound</t>
  </si>
  <si>
    <t>bulk 600/2440 handicap portable restroom rrequipment rate includes 1x a week service</t>
  </si>
  <si>
    <t>p s tp23-w trademaster plt 2g blank box mount</t>
  </si>
  <si>
    <t>mulb 97151 1g sat-ss blank plt</t>
  </si>
  <si>
    <t>mulb 97152 2g sat-ss blank plt</t>
  </si>
  <si>
    <t>bwk341act cleaner glass aerosol</t>
  </si>
  <si>
    <t>p s s3713-w recept recessed 15a/125v w w/plate</t>
  </si>
  <si>
    <t>mulb 11422 4in sq 1/2 rsd rcpt cvr</t>
  </si>
  <si>
    <t>mulb 40582 clock hgr rcpt</t>
  </si>
  <si>
    <t>cutting charge</t>
  </si>
  <si>
    <t>3-15d-emt-ell generic vendor-tubpa 3-15 deg std rad emt elbow</t>
  </si>
  <si>
    <t>thhn-6-str-grn-cut reel generic vendor wire-wyrpa thhn/thwn-2 19 str 600v 90deg cu</t>
  </si>
  <si>
    <t>thhn-1-str-yel-cut reel generic vendor wire-wyrpa thhn/thwn-2 19 str 600v 90deg cu</t>
  </si>
  <si>
    <t>thhn-1-str-brn-cut reel generic vendor wire-wyrpa thhn/thwn-2 19 str 600v 90deg cu</t>
  </si>
  <si>
    <t>thhn-1-str-orn-cut reel generic vendor wire-wyrpa thhn/thwn-2 19 str 600v 90deg cu</t>
  </si>
  <si>
    <t>rab lighting inc wp3xfu120 led wallpk 80w/100w/120w fa 3k/4k/5k</t>
  </si>
  <si>
    <t>17005wh 0e-17005wh 5 pk wht elec tape 3/4" x 66'</t>
  </si>
  <si>
    <t>ds160 ds-ds160 request to exit pir - gray</t>
  </si>
  <si>
    <t>cooper crouse-hinds division 461 3/4 stl s/scr emt cplg</t>
  </si>
  <si>
    <t>cooper crouse-hinds division 460 1/2 stl s/scr emt cplg</t>
  </si>
  <si>
    <t>50dflws/p50/spec 1/2 flat wshr 18-8ss 1-1/4"od pkg 50/bx spec</t>
  </si>
  <si>
    <t>conical gm 40' do glo pv402063 glo/office container 8x40x9 '6" 2 off serial 402063</t>
  </si>
  <si>
    <t>pickup charge</t>
  </si>
  <si>
    <t>in heavy equip excise tax</t>
  </si>
  <si>
    <t>chs-6 firelite-gw-notifier assy fnl chs-6 duty tariff code 8531909001 country of origin united state</t>
  </si>
  <si>
    <t>aervoe 305 safety orange dtm rust proof enamel any-way paint 12oz 12/ctn</t>
  </si>
  <si>
    <t>aervoe 307 safety white dtm rust proof enamel any-way paint 12oz 12/ctn</t>
  </si>
  <si>
    <t>electrotape 25548 2 x 60yds blue clean removal masking tape - 108 - 25548bc 24/ctn</t>
  </si>
  <si>
    <t>cwc 058105 2 x 110 clear sealing / packing tape 2mil 36/ctn sold per roll</t>
  </si>
  <si>
    <t>electrotape 900306 tape dispenser 3" carton 306</t>
  </si>
  <si>
    <t>aervoe 312 flat black rust proof dtm any-way 12oz 12/ctn</t>
  </si>
  <si>
    <t>goof fg653 off pro strength adhesive remover 16oz 1-pint</t>
  </si>
  <si>
    <t>132210-008-460c9w-75 / 460c9w-75 / 125</t>
  </si>
  <si>
    <t>132210-007-460c9w-75 / 460c9w-75 / 125</t>
  </si>
  <si>
    <t>132210-006-460c9w-75 / 460c9w-75 / 125</t>
  </si>
  <si>
    <t>132210-005-460c9w-75 / 460c9w-75 / 125</t>
  </si>
  <si>
    <t>132210-002-460c9w-75 / 460c9w-75 / 25</t>
  </si>
  <si>
    <t>132210-004-460c9w-75 / 460c9w-75 / 80</t>
  </si>
  <si>
    <t>132210-003-460c9w-75 / 460c9w-75 / 80</t>
  </si>
  <si>
    <t>132210-001-460c9w-75 / 460c9w-75 / 25</t>
  </si>
  <si>
    <t>16c-composite-4-wsp-500 cmp 18/4-ns-8 22/3p-sh-3 22/2-ns-9 22/4-ns-6 lspvc composite access control 60c yellow jacket lspvc rohs 500' reel ac251822b3p-ye05</t>
  </si>
  <si>
    <t>dummy line item</t>
  </si>
  <si>
    <t>1 1/2" sch40 conduit 10</t>
  </si>
  <si>
    <t>5" sch40 x 5 degree coupler</t>
  </si>
  <si>
    <t>4" sch40 x 5 degree coupler</t>
  </si>
  <si>
    <t>1 1/2" sch40 x 5 degree couple</t>
  </si>
  <si>
    <t>burndy llc ycp31l27ctn cual250-350 kcmil27 in lanyard len</t>
  </si>
  <si>
    <t>burndy llc ycp31l34ctn cual250-350 kcmil34 in lanyard len</t>
  </si>
  <si>
    <t>reel generic vendor wire-wyrpa thhn-250mcm-grn-cut thhn/thwn-2 37 str 600v 90deg cu</t>
  </si>
  <si>
    <t>reel generic vendor wire-wyrpa thhn-250mcm-orn-cut thhn/thwn-2 37 str 600v 90deg cu</t>
  </si>
  <si>
    <t>reel generic vendor wire-wyrpa thhn-250mcm-brn-cut thhn/thwn-2 37 str 600v 90deg cu</t>
  </si>
  <si>
    <t>burndy llc ycp31l20ctn cual250-350 kcmil20 in lanyard len</t>
  </si>
  <si>
    <t>burndy llc ycp31l13ctn cual250-350 kcmil 13 in lanyard len</t>
  </si>
  <si>
    <t>reel generic vendor wire-wyrpa thhn-250mcm-yel-cut thhn/thwn-2 37 str 600v 90deg cu</t>
  </si>
  <si>
    <t>3m 165bk4a 3/4in black 60ft tape 10/bx 100/cs</t>
  </si>
  <si>
    <t>l-fse lebaak up to 30a 600v fus hldr 10/bx</t>
  </si>
  <si>
    <t>pand ftd82-14-c 10 pp din 2w frl 500/bx 1000/cs</t>
  </si>
  <si>
    <t>conduit 3/4in emt 100/bndl 5000/lft</t>
  </si>
  <si>
    <t>cooper b-line system b52sh-120glv sh chnl 13/16 x 1 5/8-9/16 x 1 1/8 10ft</t>
  </si>
  <si>
    <t>mi-48-39-0544 44-7/8" x 18t standard deep cut bandsaw blade 100per in stock</t>
  </si>
  <si>
    <t>1 gallon ri-70835 ridgid nu-clear cutting oil</t>
  </si>
  <si>
    <t>aervoe 205-z8072 zynolyte multi purpose gray primer 16oz</t>
  </si>
  <si>
    <t>av-z397 white gloss spray paint</t>
  </si>
  <si>
    <t>mi-48-89-4670 shockwave impact duty 15 pc titanium drill bit set in stock 4680 discontinued</t>
  </si>
  <si>
    <t>mi-48-32-4097 shockwave impact duty drive and drill set 60pc in stock</t>
  </si>
  <si>
    <t>mi-48-89-9221 step bit 3 pc kit in stock</t>
  </si>
  <si>
    <t>mi-49-22-4095 10 pc elec hole kit 2 in stock 1 backorder 7-10 business day</t>
  </si>
  <si>
    <t>mi-48-39-0545 44-7/8 24tpi bandsaw blade 100/pk</t>
  </si>
  <si>
    <t>mi-48-39-0548 35-3/8 18t compact bandsaw blade</t>
  </si>
  <si>
    <t>sn3/8 3/8 spring nut includes spring</t>
  </si>
  <si>
    <t>fw38z 3/8" us flat washer zinc</t>
  </si>
  <si>
    <t>ak-p1000t10hdg 1-5/8 x 1-5/8 x 10' slotted hdg strut 12 ga</t>
  </si>
  <si>
    <t>conduit 2in ua/la gray liq-tite 1 x 100mstr la-16 6207 cut 1 20 ft</t>
  </si>
  <si>
    <t>stl-cty 72171-1 4-11/16 2-1/8d box -/bx 20/cs must bill and ship within 30 day</t>
  </si>
  <si>
    <t>wire bare-sd-6-sol-cu-5000mstr cut 5 1000 ft</t>
  </si>
  <si>
    <t>conduit 1in emt 100/bndl 3000/lft</t>
  </si>
  <si>
    <t>crouseh 462 1-in stl s/scr emt cplg /bx 20/cs</t>
  </si>
  <si>
    <t>ftg lb75cg 3/4 alum lb w/cvr gsk 10/bx 50/cs</t>
  </si>
  <si>
    <t>stl-cty 72171-3/4 1 4-11/16sq box -/bx 20/cs</t>
  </si>
  <si>
    <t>pand ev10-38rb-q 12-10 ring term 50/bx 500/cs</t>
  </si>
  <si>
    <t>ilsco cpm-3/0 3/0 cop adapt pigtail adapter /bx 10/cs</t>
  </si>
  <si>
    <t>pand ev10-56rb-q 12-10 ring term 50/bx 500/cs</t>
  </si>
  <si>
    <t>pand pcmb-15 1 to 45 comb numb bk 10/bx 50/cs</t>
  </si>
  <si>
    <t>ftg pb-600-d f993 2in 105d plstc insbsh 50/bx 250/cs</t>
  </si>
  <si>
    <t>ftg l-600 fln-9 2in steel locknut 50/bx 500/cs</t>
  </si>
  <si>
    <t>bolt be4312 3/4" emt pipe clamp 100/bx 400/ctn</t>
  </si>
  <si>
    <t>crouseh tp436 4sq 2-1/8d box 1-in 25/bx</t>
  </si>
  <si>
    <t>bline s200 2.00 o/t hole seal</t>
  </si>
  <si>
    <t>lumetta incorporated lot lumetta q jth24-72021-7 3500k lumetta incorporated 3500k lumetta incorporated 3500k lumetta incorporated</t>
  </si>
  <si>
    <t>brady worldwide incorporated m210-kit m210 portable label printer kit</t>
  </si>
  <si>
    <t>g 3g dedicated truck type g-57</t>
  </si>
  <si>
    <t>lighting 3g lighting lot 3g 3g-2rli-d750-s80-35k-unv-dim-gcx-fl-s 57 g-12 3g g-30 g-54</t>
  </si>
  <si>
    <t>generic vendor wire-wyrpa mc alum 10/2-str-bn/gy 250cl cb3a-21.611 mc alum 10/2 str coil</t>
  </si>
  <si>
    <t>badger hydrovac with operator overtime</t>
  </si>
  <si>
    <t>consumable material</t>
  </si>
  <si>
    <t>fluctuating fuel recovery</t>
  </si>
  <si>
    <t>brady worldwide incorporated m21-500-595-wt cart m21 b595 0.5inx21ftblk/wht hf</t>
  </si>
  <si>
    <t>brady worldwide incorporated m21-1000-427 cart m21 b427 1.0inx14ftself lam</t>
  </si>
  <si>
    <t>bridgeport fitting incorporated 810-dc2 2 in angle conn</t>
  </si>
  <si>
    <t>cooper crouse-hinds division ltb25090 2-1/2 90d lt conn</t>
  </si>
  <si>
    <t>at1609-gy allen tel product incorporated</t>
  </si>
  <si>
    <t>wic mca 12/2 str hv 16/2 250c alu arm brn gry grn lv pur pnk</t>
  </si>
  <si>
    <t>hatch lc20-0500z-unv-aa 20w led be returnable driver nonstock item may not procured item</t>
  </si>
  <si>
    <t>omn m7400st-01 400 xhhw blk nonstock item may not be returnable - stock in hayward - procured item</t>
  </si>
  <si>
    <t>caddy 4z34 multi-functional clip</t>
  </si>
  <si>
    <t>int-mat ei600wc conduit body w/cover aluminum</t>
  </si>
  <si>
    <t>b-line 12124sc-nk in-wall timer sp/3way white</t>
  </si>
  <si>
    <t>brdgprt lb-42cg body w/cover</t>
  </si>
  <si>
    <t>brdgprt lb-46cg 2" lb rigid conduit gasket aluminum 3/4" lb rigid and gasket digital 7-day 120/277v box w/no ko</t>
  </si>
  <si>
    <t>wic 8 thhn str yel cut reel cut 1 185 ft</t>
  </si>
  <si>
    <t>wic 8 thhn str org cut reel cut 1 185 ft</t>
  </si>
  <si>
    <t>wic 1 thhn str yel cut reel cut 1 186 ft</t>
  </si>
  <si>
    <t>wic 8 thhn str brn cut reel cut 1 185 ft</t>
  </si>
  <si>
    <t>wic 6 thhn str grn cut reel cut 1 186 ft</t>
  </si>
  <si>
    <t>wic 1 thhn str org cut reel cut 1 186 ft</t>
  </si>
  <si>
    <t>wic 1 thhn str brn cut reel cut 1 186 ft</t>
  </si>
  <si>
    <t>wic 10 thhn str grn 500r</t>
  </si>
  <si>
    <t>wago 221-412 2-conductor 12 awg push-in lever-nut wire splicing connector 24- 12 solid/stranded w/orange lever sold per box 100pcs</t>
  </si>
  <si>
    <t>wago 221-415 5-conductor 12 awg push-in lever-nut wire splicing connector 24- 12 solid/stranded clear w/orange lever sold by the pc 25pcs per box</t>
  </si>
  <si>
    <t>wago 221-413 3-conductor 12 awg push-in lever-nut wire splicing connector 24- 12 solid/stranded clear w/orange lever sold by the box 50pc per box</t>
  </si>
  <si>
    <t>caddy k-8 1/2 conduit clip</t>
  </si>
  <si>
    <t>arltn 5010ast 1/2" snap-in mc cable insulated connector .580" to .780"</t>
  </si>
  <si>
    <t>arltn 4010ast 1/2" snap-in mc cable insulated connector .405" to .610"</t>
  </si>
  <si>
    <t>3/4 x 10' emt conduit co</t>
  </si>
  <si>
    <t>1 x 10' emt conduit co</t>
  </si>
  <si>
    <t>cully 52232j 6-32 x 2 round head machine screw combo zinc 100/jar</t>
  </si>
  <si>
    <t>raco 800c 4" square exposed work cover 1 toggle</t>
  </si>
  <si>
    <t>cully cprs25j receptacle shim 200/jar 25 strip of 8</t>
  </si>
  <si>
    <t>cully 26817j 8 x 1 wafer head lath tek screw phil zinc 100/jar</t>
  </si>
  <si>
    <t>ideal 30-073 orange wire-nut 73b 22 to 14 awg / 600v 100/box</t>
  </si>
  <si>
    <t>ideal 30-652 red wing-nut 452 18 to 10 awg / 600v 500/bag red wire nut</t>
  </si>
  <si>
    <t>raco 509 3"x2" old work switch box 2-1/2 deep 1/2 ko</t>
  </si>
  <si>
    <t>ideal 30-3396 12" 12awg solid pigtail w/screw 1000/box</t>
  </si>
  <si>
    <t>cully 40540j 1/2 split lock washer zinc plated 100/jar</t>
  </si>
  <si>
    <t>cully 40340j 1/2 flat cut washer zinc plated 100/jar</t>
  </si>
  <si>
    <t>brdgprt 922-s 1" 1-hole strap emt steel</t>
  </si>
  <si>
    <t>brdgprt 921-s 3/4" 1-hole strap emt steel</t>
  </si>
  <si>
    <t>p ps20ac2-w industrial grade 2pole toggle switch back side wire 20amp 120/277volt white</t>
  </si>
  <si>
    <t>caddy mp-2 wall plate mounting clip</t>
  </si>
  <si>
    <t>orbit 5ar1g-58 1-g 5 adjustable ring 5/8in to 1-1/4in deep 3/4 stl in s/s emt conn</t>
  </si>
  <si>
    <t>orbit 4ar1g-58 1g adjustable 1g mud ring</t>
  </si>
  <si>
    <t>raco 232 4" steel square box 2-1/8" deep 1/2" 3/4" knockout welded</t>
  </si>
  <si>
    <t>raco 2123</t>
  </si>
  <si>
    <t>caddy tsgb1624 telescoping screw gun bracket</t>
  </si>
  <si>
    <t>raco 832 4-11/16 sq flat blank cvr</t>
  </si>
  <si>
    <t>raco 5324-0 wb102 single gang weatherproof box 3 3/4" outlet</t>
  </si>
  <si>
    <t>klrk fsbcm cover 1gang blank iron</t>
  </si>
  <si>
    <t>b-line 666rtscnk n3r sc enclosure w/o ko 6x6x6</t>
  </si>
  <si>
    <t>cully 60328j 1/4 x 1-3/4 tapcon hwh concretef</t>
  </si>
  <si>
    <t>caddy egba14412cc bar assy grd bus 1/</t>
  </si>
  <si>
    <t>wic mca 12/2 sol hv 16/2 250c alu arm brn gry grn / lv pur pnk</t>
  </si>
  <si>
    <t>brdgprt lb-42cg 3/4" lb rigid conduit body w/cover and gasket aluminum</t>
  </si>
  <si>
    <t>raco 2923rt 3/4 r/t comp coup</t>
  </si>
  <si>
    <t>raco 2913rt 3/4in rt connector in steel</t>
  </si>
  <si>
    <t>raco 752 4" square cover flat blank</t>
  </si>
  <si>
    <t>brdgprt 1103-dc 3/4" conduit nipple die cast</t>
  </si>
  <si>
    <t>raco 2123 3/4 stl in s/s emt conn</t>
  </si>
  <si>
    <t>raco 2023 3/4 steel s/scr emt cplg</t>
  </si>
  <si>
    <t>pvftg 3 pvc female adapter</t>
  </si>
  <si>
    <t>raco 2003 3/4 steel s/scr emt conn</t>
  </si>
  <si>
    <t>raco 258 4-11/16" square box 2-1/8 deep 1" ko</t>
  </si>
  <si>
    <t>co 3/4 x 10' emt conduit</t>
  </si>
  <si>
    <t>raco 271 4 oct 2-1/2d concrete ring</t>
  </si>
  <si>
    <t>brdgprt 566-dc2 3/8" ac/mc/nm strap connector 2-screw rectangular throat die cast</t>
  </si>
  <si>
    <t>raco 2912rt 1/2 r/t connector ins1/2 r/t connecto</t>
  </si>
  <si>
    <t>1/2 x 10' emt conduit co</t>
  </si>
  <si>
    <t>wi 1/2-wba wi 1/2 emt conduit hanger</t>
  </si>
  <si>
    <t>hhtek1234 12 x 3/4 hh tek screw</t>
  </si>
  <si>
    <t>bcrs025eg beam clamp electrical 1/4" eg</t>
  </si>
  <si>
    <t>wi bp20 steel</t>
  </si>
  <si>
    <t>wi tgb50/3 beano wi 2g 2-3/16" deep box 3x1/2" h</t>
  </si>
  <si>
    <t>wi mes-750 wi stl set screw conn 1/2"</t>
  </si>
  <si>
    <t>wi mes-760 wi stl set screw cplg 1/2"</t>
  </si>
  <si>
    <t>pipe emt050 1/2" emt</t>
  </si>
  <si>
    <t>17291 pca scr dvr/gnd iso dda1</t>
  </si>
  <si>
    <t>panduit bt1.5i-c0 cable tie metal barb 6.1l 155mm</t>
  </si>
  <si>
    <t>panduit bt1.5i-c 6" barb ty</t>
  </si>
  <si>
    <t>adc 981602sd-blue 16/2 sol shielded fire alarm cable plenum rated above item may be non returnable</t>
  </si>
  <si>
    <t>ch ch4fp2 2" dead front blank nonstock item may not be returnable procured item</t>
  </si>
  <si>
    <t>nv ch kd screw kit 3p nonstock item may not be returnable procured item</t>
  </si>
  <si>
    <t>ch ch4fp5 6.875" filler nonstock item may not be returnable procured item</t>
  </si>
  <si>
    <t>ch ch4fp1 5-3/4 filler nonstock item may not be returnable procured item</t>
  </si>
  <si>
    <t>ch kprl4kdt panelboard connector kit nonstock item may not be returnable procured item</t>
  </si>
  <si>
    <t>nv hkd3250 ch 3p 250a ckt brkr nonstock item may not be returnable procured item</t>
  </si>
  <si>
    <t>caddy tsgb24 screw gun bracket</t>
  </si>
  <si>
    <t>wic mca 12/3 str lv 16/2 250c alu arm blk red wht grn/lv pur pnk</t>
  </si>
  <si>
    <t>wic 12/2 cumc strnd w/grnd alum jkt blk/wht 250 coil</t>
  </si>
  <si>
    <t>afc 2804g60-03 12awg 2c cable nonstock item may not be returnable 12/2 high hfc yellow procured item</t>
  </si>
  <si>
    <t>afc 2804g60-00 12-2 hcf lite 1000' reel nonstock item may not be returnable 12/2 low hfc procured item 12-2 hcf lite 1000' be returnable</t>
  </si>
  <si>
    <t>afc 2804g60-01 reel br gy nonstock item may not 12/2 high hfc brown procured item</t>
  </si>
  <si>
    <t>10 solid white with blue stripe 2500 ft reel</t>
  </si>
  <si>
    <t>10thhswhite/red-r2500 10 solid white with red stripe thhn-10-solid 2500 ft reel</t>
  </si>
  <si>
    <t>thhs10be-r2500 38906 wire thhn-10-blu-sol-cu-2500 ft reel</t>
  </si>
  <si>
    <t>thhs10rd-r2500 43245 wire thhn-10-red-sol-cu-2500 ft reel</t>
  </si>
  <si>
    <t>162fplrshld-r1000 49196 oas fplr red 1mr alarm fplr shielded solid 1000 ft reel adc 81602sd tappan f50010-1a</t>
  </si>
  <si>
    <t>thhs14bk-r2500 48676 wire thhn-14-blk-sol-cu-2500s/</t>
  </si>
  <si>
    <t>thhs14rd-r2500 51898 wire thhn-14-red-sol-cu-2500s/</t>
  </si>
  <si>
    <t>162fplrunshld-r1000 44192 16/2 fplr red 1mr alarm fplr unshielded solid 1000ft reel adc 81602 tappin f50004-1a remee r00301m1r</t>
  </si>
  <si>
    <t>thhs10bk-r2500 39026 wire thhn-10-blk-sol-cu-2500r</t>
  </si>
  <si>
    <t>thhs10gn-r2500 4176 wire thhn-10-grn-sol-cu-2500 ft reel</t>
  </si>
  <si>
    <t>sp33-w 1596474 wlplt 3g blnk std wht therm scr</t>
  </si>
  <si>
    <t>tp322 1994647 4oct cvr stl flt oct</t>
  </si>
  <si>
    <t>arli cp3540 121614 cvr ceil-bx wht plst</t>
  </si>
  <si>
    <t>221-2401/k000-0002 3648080 inline splc conn 60ct 2 60 pack</t>
  </si>
  <si>
    <t>ct8bk50-c 2709299 8in blk 50 lb cbl tie 100/bag</t>
  </si>
  <si>
    <t>ct4bk18-c 2709279 4in blk 18 lb cbl tie 100/bag</t>
  </si>
  <si>
    <t>winter service charge</t>
  </si>
  <si>
    <t>diesel fuel surcharge concrete</t>
  </si>
  <si>
    <t>5000 3/8 gv nae</t>
  </si>
  <si>
    <t>environmental management fee</t>
  </si>
  <si>
    <t>dewalt dfm12715 blue hwh 1/4" x 1" ultracon hex washer head masonry concrete screw by power 100/bx 500/cs us 3/16" pilot drill bit size pn 9000</t>
  </si>
  <si>
    <t>gb 42-029 wire marker book 1-45 1/10 ordered shipped net prc ext prc pn 140815</t>
  </si>
  <si>
    <t>rod 3810-zinc 3/8-16 x 10 ft eg threaded rod priced per hundred foot zinc plated r1038 zp all thread meet astm a307-a r38 atz38120 25 stick 250' per tube pn 13750</t>
  </si>
  <si>
    <t>wdm 0514500000 1 piece is 2 meter 35x7.5 2-meter steel slotted 2m din rail w/ slot 1/ea 2meters</t>
  </si>
  <si>
    <t>frz trm10 midg td 250vac 10a</t>
  </si>
  <si>
    <t>0hf5hcxxc00396 be55d-h 0hf5hcxxc00396 be55d-h qz-be55dh 55-inch bed series tv</t>
  </si>
  <si>
    <t>02408-001 z4-02408001 axis 18116-e white</t>
  </si>
  <si>
    <t>flc430 9n-flc430 cam-light box-suspnded ceiling</t>
  </si>
  <si>
    <t>gb1 ax-gb1 bracket for genetec cloud link</t>
  </si>
  <si>
    <t>kraloy 078293 pvcb200 pvc 2-in bell end meb20 e997j carlon pn 4430 - upc 98006006146</t>
  </si>
  <si>
    <t>cul 40725j 1/4 x 1-1/4 fender washer pn 48946 - upc 08593708059</t>
  </si>
  <si>
    <t>cul 40743j 3/8 x 1-1/4 fender pn 49334 - upc 08593708246</t>
  </si>
  <si>
    <t>cul 40125j 1/4-20 hex nut zp pn 33783 - upc 08593708034</t>
  </si>
  <si>
    <t>mulb 30216 wp alum box w/lug w/5 3/4 hub gray 2-top 2-bottom 1-back pn 16049 - upc 09532730216</t>
  </si>
  <si>
    <t>crh 370g 1 wdgnut sht steel form 7 cvr/gask pn 74794 - upc 78227419452</t>
  </si>
  <si>
    <t>crh tb37 1 npt iron tb form 7 cndt body pn 7859 - upc 78227463110</t>
  </si>
  <si>
    <t>3m r/y jug red/yellow conn wirenuts 500 per jug 4000/case pn 67379 - upc 05400743155</t>
  </si>
  <si>
    <t>ozg 4100s 1-in s/scr emt conn 1 in emt sscr conn connector std pkg req'd pn 29599 - upc 68785584611</t>
  </si>
  <si>
    <t>emt100 1" emt full lift qty 3000 pn 45603 - upc 98001002003</t>
  </si>
  <si>
    <t>trod1420 atz14072 threaded rod zinc plated 1/4"x6ft sold by the piece 6' 50 per tube create 50 tube / 2500 piece pn 995 - upc 78101169013</t>
  </si>
  <si>
    <t>ozg 5100s 1-in s/scr emt cplg 1 in emt sscr cplg coupling std pkg req'd pn 53639 - upc 68785585111</t>
  </si>
  <si>
    <t>kraloy 078087 pvcta125 pvc 1-1/4 terminal adpt ta12 50 5140106 ctx 60 e943g carlon pn 64933 - upc 98006006204</t>
  </si>
  <si>
    <t>trod3816 atz38072 threaded rod zinc plated 3/8"x6ft sold by the piece 6' 25 per tube 6 foot pc create 50 tube / 1250 piece pn 9222 - upc 78101169033</t>
  </si>
  <si>
    <t>cul 40135j 3/8-16 hex nut zp pn 33958 - upc 08593708036</t>
  </si>
  <si>
    <t>misc-fa-refill misc-fa-refill first aid refill for first aid kit</t>
  </si>
  <si>
    <t>snow removal snow removal from property 2-6-25</t>
  </si>
  <si>
    <t>snow removal snow removal from property salt lot 2-1-25</t>
  </si>
  <si>
    <t>snow removal snow removal from property 2-9-25 salt lot</t>
  </si>
  <si>
    <t>snow removal snow removal from property 2-8-25</t>
  </si>
  <si>
    <t>trip charge</t>
  </si>
  <si>
    <t>material</t>
  </si>
  <si>
    <t>labor</t>
  </si>
  <si>
    <t>ideal 30-030 8-oz anti oxidant comp 1/bx 10/cs must bill and ship within 30 day</t>
  </si>
  <si>
    <t>ged cal4-11 3p 54a cnctr above item may be non returnable procured check scheduler 2p aux cnt blok above item may be non returnable procured check scheduler</t>
  </si>
  <si>
    <t>ged af52-30-00-13</t>
  </si>
  <si>
    <t>case case bottled water 24 - 16.9oz</t>
  </si>
  <si>
    <t>b-line b101-zn 2h corner angle</t>
  </si>
  <si>
    <t>stl-cty 72c1 4-11/16sq flt blnk cvr</t>
  </si>
  <si>
    <t>stl-cty 72171-1/2 3/4e 4-11/16sq bx</t>
  </si>
  <si>
    <t>stl-cty 52c1 4sq flat blank cover</t>
  </si>
  <si>
    <t>stl-cty 52171-1/2-3/4-e 4sq box</t>
  </si>
  <si>
    <t>dottie fenw38112 fender washer</t>
  </si>
  <si>
    <t>stl-cty tk121a 1/2 s/s emt cplg</t>
  </si>
  <si>
    <t>stl-cty tc721a 1/2 s/s emt in conn</t>
  </si>
  <si>
    <t>stl-cty 54171-1/2 3/4 4 oct box</t>
  </si>
  <si>
    <t>1/2 emt conduit 1/2 emt</t>
  </si>
  <si>
    <t>3/8x10 rod 3/8x10 thrd rod 3810tr zinc sold by the piece qty 1 10ft</t>
  </si>
  <si>
    <t>1/4 x 10 rod 1/4 x 10 thrd rod 1410tr zinc sold by the piece qty 1 10ft</t>
  </si>
  <si>
    <t>a-h cs6365ex 3p4w 50a 125/250v nylon plug</t>
  </si>
  <si>
    <t>mil 48-20-7471 89248 89248 1/2x4x6 sd bit</t>
  </si>
  <si>
    <t>gre 868 1/4-20 49162 49162 screw anchor expander assembly</t>
  </si>
  <si>
    <t>rxc r1034ht 44083 44083 19502 - 10 x 3/4 hex washer head self drill screw zinc plated sold a 100pk</t>
  </si>
  <si>
    <t>rac 5173-0 50895 50895 1g vert/horiz wp cover blank - gray</t>
  </si>
  <si>
    <t>rac 5324-0 52155 1g wp box 3 3/4 in outlet - gray</t>
  </si>
  <si>
    <t>rac 5331-0 52116 1g wp box 5 3/4 in outlet - gray</t>
  </si>
  <si>
    <t>tor 3010 109843 photocontrol button 120v w/plate</t>
  </si>
  <si>
    <t>rxc r1412rhc 43896 19475 - 1/4 x 1/2 round head machine screw zinc plated sold a 100pk</t>
  </si>
  <si>
    <t>rac 2083 195986 195986 strap emt 1-hole 3/4 in steel</t>
  </si>
  <si>
    <t>egs 7075gsr 828743 3/4 in rt emt conn</t>
  </si>
  <si>
    <t>rac rlb075 617279 3/4 in rigid lb assembly</t>
  </si>
  <si>
    <t>egs hl-750 48989 48989 neer 3/4 d/c 90d corner ell</t>
  </si>
  <si>
    <t>rxc r14la 45920 45920 19627 - 1/4-20 lead machine screw anchor sold a 100pk</t>
  </si>
  <si>
    <t>rxc r1434rhc 43869 19476 - 1/4 x 3/4 round head machine screw zinc plated sold a 100pk</t>
  </si>
  <si>
    <t>rac 2053 46986 46986 conduit hanger 3/4 in rgd/emt t 1</t>
  </si>
  <si>
    <t>egs 6075gsr 828741 3/4 in rt emt cplg</t>
  </si>
  <si>
    <t>cpl grc075 41019 41019 3/4-galv-cplg</t>
  </si>
  <si>
    <t>egs 4qs-975t 60946 3/4 90 deg malleable iron lt conn</t>
  </si>
  <si>
    <t>egs 4qs-75 61370 3/4 steel lt conn</t>
  </si>
  <si>
    <t>lqt ua075gry-cut 1259571 coil 3/4-ua/la-gray cut 1 50 ea</t>
  </si>
  <si>
    <t>emt 075 49014 49014 3/4x10ft-emt</t>
  </si>
  <si>
    <t>bline b2001pazn1/2 1/2 cnd clmp 100</t>
  </si>
  <si>
    <t>pan gee144fac slotted safe edge qty 1 1 ree</t>
  </si>
  <si>
    <t>dot mtw50 1/2 1h emt strap 100/1000</t>
  </si>
  <si>
    <t>ideal 36574 3/8 hole saw arbor</t>
  </si>
  <si>
    <t>raco 2922rt 1/2 rt coupling 50</t>
  </si>
  <si>
    <t>raco 2002 1/2 steel s/scr emt conn 50</t>
  </si>
  <si>
    <t>bpt lb41cg 1/2 al body asbly 10/60</t>
  </si>
  <si>
    <t>che tp428 4sq extbox 1-1/2ind 1/2 3/4k</t>
  </si>
  <si>
    <t>raco 2903rt 3/4 rt connector 25</t>
  </si>
  <si>
    <t>che tp403 4sq 2-1/8in d box 1/2 3/4 ko</t>
  </si>
  <si>
    <t>cond emt-3/4 3/4 emt conduit 5000</t>
  </si>
  <si>
    <t>che tp472 4sq flat blank cover 50</t>
  </si>
  <si>
    <t>caddy sch8b 1/2 emt to strut clip 100</t>
  </si>
  <si>
    <t>blien 884rtscnk 8 x 8 x 4 n3r scr cvr can</t>
  </si>
  <si>
    <t>afc ccr50-ickon 1/2 stl rt comp conn 50/500</t>
  </si>
  <si>
    <t>cond emt-1/2 1/2 emt conduit 7000</t>
  </si>
  <si>
    <t>raco 2923rt 3/4 r/t coupling 25</t>
  </si>
  <si>
    <t>raco 2003 3/4 steel s/scr emt conn 25</t>
  </si>
  <si>
    <t>bpt lb42cg 3/4 al body asbly 10/60</t>
  </si>
  <si>
    <t>reel atx 3/4 blk cut generic vendor-tubpa non ul high/low temp halogen free l/t</t>
  </si>
  <si>
    <t>generic vendor-tubpa atx 3/4 blk cut reel non ul high/low temp halogen free l/t</t>
  </si>
  <si>
    <t>b0bmw8k47x b0bmw8k47x 2 50 qty 8 x 3/4" 304 stainless steel phillips modified truss head wood screw bcp1214</t>
  </si>
  <si>
    <t>b08tdxfwyp b08tdxfwyp 1 confast 1/4" x 1-1/4" concrete screw 410 stainless steel hex with concrete drill bit for anchoring to masonry block or brick 50 per box</t>
  </si>
  <si>
    <t>elite 4oecledmlcct 4' strip 3l/4l/5l cct</t>
  </si>
  <si>
    <t>x387 fr/covrall/crhrt/inhrnt/gry/ls-0xlls</t>
  </si>
  <si>
    <t>x387 fr/covrall/crhrt/inhrnt/gry/ls-00lls</t>
  </si>
  <si>
    <t>x387 fr/covrall/crhrt/inhrnt/gry/ls-00mls</t>
  </si>
  <si>
    <t>x387 fr/covrall/crhrt/inhrnt/gry/ls - sz prem-3xlls</t>
  </si>
  <si>
    <t>x387 fr/covrall/crhrt/inhrnt/gry/ls - sz prem-2xlls</t>
  </si>
  <si>
    <t>x387 fr/covrall/crhrt/inhrnt/gry/ls-00sls</t>
  </si>
  <si>
    <t>vode part-107-ip-24-36-ae -unv-z700-so-s-a-al</t>
  </si>
  <si>
    <t>fine hp-ws-4w-6d-2ft ende rs835sw277scfc1 percent trsfferswemgen</t>
  </si>
  <si>
    <t>nle19456 water 5 gallon pure life</t>
  </si>
  <si>
    <t>skyjack 3226 start meter 236</t>
  </si>
  <si>
    <t>env chrg environmental and emi ssi ons fee</t>
  </si>
  <si>
    <t>hose air 3/4" x 50'</t>
  </si>
  <si>
    <t>blow pi pe</t>
  </si>
  <si>
    <t>sullair dpq-kub-t4f-cw compressor 185 cfm di esel</t>
  </si>
  <si>
    <t>polaris pro xd-4000d utility vehicle 4x4-4 person-die</t>
  </si>
  <si>
    <t>polari pro xd-4000d utility vehicle 4x4-4 person-die</t>
  </si>
  <si>
    <t>club 1700 utility vehicle 4x4-4 person-die</t>
  </si>
  <si>
    <t>zone 2 deli very zone 2 deli very</t>
  </si>
  <si>
    <t>mec mme25-us vertical mast lift 25' self-pro</t>
  </si>
  <si>
    <t>mme25-us vertical mast lift 25' self-pro</t>
  </si>
  <si>
    <t>ridgid 40195 1014915 ridgid 1/8-4" bc-410 bench chain vise</t>
  </si>
  <si>
    <t>dewalt dw3986c 1028629 dewalt 32-7/8" 14/18tpi 3pk compact bandsaw blade</t>
  </si>
  <si>
    <t>champion 308-1/2-13-p 1066771 1/2"-13 hs general purpose</t>
  </si>
  <si>
    <t>cct 308-1/2-13-t 1056755 cct 1/2"-13 hs hand tap</t>
  </si>
  <si>
    <t>philip cr10rlmcct cr10rlmcct nonstock item may not be returnable</t>
  </si>
  <si>
    <t>b-line 25a09-24-140 24" wide cable not be returnable tray nonstock item may procured item</t>
  </si>
  <si>
    <t>gaylord 72"hx36"wx12"d nema 3r enclosure 12 gauge coated weight be returnable raintight screw cover wall mount made from galvanize steel powder ansi61 grey approximate each 240 nonstock item may not procured item</t>
  </si>
  <si>
    <t>enl cbl-5e-cu4-7f nonstock item may not be returnable procured item</t>
  </si>
  <si>
    <t>enl su-5e-iot micro sensor nonstock item may not be returnable procured item</t>
  </si>
  <si>
    <t>enl cu-4e-fmh control unit nonstock item may not be returnable procured item</t>
  </si>
  <si>
    <t>wic 8 thhn str red 500r</t>
  </si>
  <si>
    <t>wic 8 thhn str blk cut reel cut 1 500 ft</t>
  </si>
  <si>
    <t>wic 6 thhn str grn 1000r</t>
  </si>
  <si>
    <t>wic 6 thhn str wht 1000r</t>
  </si>
  <si>
    <t>wic 6 thhn str blu cut reel cut 1 110 ft</t>
  </si>
  <si>
    <t>wic 6 thhn str red cut reel cut 1 110 ft</t>
  </si>
  <si>
    <t>wic 6 thhn str blk cut reel cut 1 110 ft</t>
  </si>
  <si>
    <t>wic 8 thhn str wht cut reel cut 1 500 ft</t>
  </si>
  <si>
    <t>3" x 10' emt conduit co 1-2 day out - procured item</t>
  </si>
  <si>
    <t>lot innovati</t>
  </si>
  <si>
    <t>sqd hdl36150u31x molded case</t>
  </si>
  <si>
    <t>25cspnz 1/4-20 reg spring nut strut zn pltd 100/bx</t>
  </si>
  <si>
    <t>25c125hcs5z/p100 1/4-20 x 1-1/4 hex cap screw gr-5 zn pltd pkg 100/bx</t>
  </si>
  <si>
    <t>37cspnz 3/8-16 reg spring nut strut zn pltd 100/bx</t>
  </si>
  <si>
    <t>37c125hcs5z/ft/p100 3/8-16 x 1-1/4 hex cap screw gr-5 zn pltd pkg full thrd 100/bx</t>
  </si>
  <si>
    <t>25dlows/p100 1/4 split lockwshr 18-8ss pkg 100/bx</t>
  </si>
  <si>
    <t>25chfns/p100 1/4-20 hex fin nut 18-8ss pkg 100/bx</t>
  </si>
  <si>
    <t>25c125hcss/p100 1/4-20 x 1-1/4 hex cap screw 18-8ss pkg 100/bx</t>
  </si>
  <si>
    <t>25c125hcss/b 1/4-20 x 1-1/4 hex cap screw 18-8ss bulk</t>
  </si>
  <si>
    <t>25dflws/p100 1/4 flat wshr 18-8ss 5/8"od x .045 pkg 100/bx</t>
  </si>
  <si>
    <t>type iad99 - emg rp-bar-4ft-2l-830-10v-m-g2-35w-emg</t>
  </si>
  <si>
    <t>3m co - electrical market div fb-249 fire barrier pillow 2 inx 4 in x 9 in</t>
  </si>
  <si>
    <t>burndy llc bdbscs1p3 dist blk 1-1 2/0-2/0</t>
  </si>
  <si>
    <t>schneider electric usa inc bdl36070 molded case circ brkr 600y/347 v 70a</t>
  </si>
  <si>
    <t>w244p-2274gbu cat6 23/4p cmp grn no spline 550/600 1000 ft box</t>
  </si>
  <si>
    <t>w161p-2062rib 16/1p bk/wh str n cmp 1000 ft rib</t>
  </si>
  <si>
    <t>biamp qt x wmt-kt</t>
  </si>
  <si>
    <t>hubbell wiring device cfbs1r8cvrblk cfb round 8 inch cover black</t>
  </si>
  <si>
    <t>davis ag fee - q 24-30924-53</t>
  </si>
  <si>
    <t>energy freight surcharge</t>
  </si>
  <si>
    <t>federal assessment diesel fed hazmat 0.001 fed oil spill 0.0021 superfund .00405</t>
  </si>
  <si>
    <t>oh diesel pat dyed</t>
  </si>
  <si>
    <t>2 ultra l dyed dyed diesel fuel non-taxable use only penalty for taxable use</t>
  </si>
  <si>
    <t>generic vendor wire-wyrpa 531' - manhole 8 to manhole e12c</t>
  </si>
  <si>
    <t>generic vendor wire-wyrpa 491' - manhole e10 to lucas hall thru e1</t>
  </si>
  <si>
    <t>abb installation product inc 502 sb 502 m i beam clamp</t>
  </si>
  <si>
    <t>underground device incorporated cr36-b 36 in stanchion</t>
  </si>
  <si>
    <t>underground device incorporated ra14 14 in fiberglass arm</t>
  </si>
  <si>
    <t>underground device incorporated fsrm-12-h 1/2in drop-in anchor</t>
  </si>
  <si>
    <t>underground device incorporated frt-112-h setting tool for fsrm-12</t>
  </si>
  <si>
    <t>underground device incorporated fhc316-16-044 screw-hex head 1/2-13 x 1-3/8in</t>
  </si>
  <si>
    <t>underground device incorporated ffw316-18-040 flat washer</t>
  </si>
  <si>
    <t>conduit 2-1/2-flex-alum-reduc-wall 2-1/2 flex alum reduc-wall</t>
  </si>
  <si>
    <t>atkore fre composite usa inc 10-4030r24-pvc</t>
  </si>
  <si>
    <t>champion fiberglass inc 40dxw33</t>
  </si>
  <si>
    <t>6503377 pw-2407wul</t>
  </si>
  <si>
    <t>000000000999900999 400 service charge</t>
  </si>
  <si>
    <t>1192000 cold-eeze cherry lozenge small</t>
  </si>
  <si>
    <t>616845 quikheal strip refill</t>
  </si>
  <si>
    <t>55555 hard surface disinfec svc</t>
  </si>
  <si>
    <t>121220 aleve small</t>
  </si>
  <si>
    <t>cooper b-line system b54sh-120glv sh chnl 13/16 x 1 5/8-9/16 x 1 1/8 10ft</t>
  </si>
  <si>
    <t>brdgport 105-s 1-1/2 stl cnd lknt gsi</t>
  </si>
  <si>
    <t>brdgport 1106-dc 1-1/2" bushed nipple</t>
  </si>
  <si>
    <t>unistrut p1008tus-eg 3/8" twirl nut 100/bx made in usa</t>
  </si>
  <si>
    <t>emt 100 1 in emt conduit gsi</t>
  </si>
  <si>
    <t>brdgport 1524-dc 1-1/2 offset nipple</t>
  </si>
  <si>
    <t>etp 5100s 1-in s/scr emt cplg gsi 20/box 100/case</t>
  </si>
  <si>
    <t>app ll150-a 1-1/2 al ll cond b</t>
  </si>
  <si>
    <t>app lr150-a 1-1/2 al lr cond b</t>
  </si>
  <si>
    <t>erc sch16b 1" emt / 3/4" grc clamp 100/bx</t>
  </si>
  <si>
    <t>unistrut p1000t-10pg 1-5/8 slotted strut 10ft deep pre-galv 12ga gsi slotted 500ft/bundle</t>
  </si>
  <si>
    <t>app k125 150-a 1-1/4-1-1/2 conduit body cover gsi 20/box</t>
  </si>
  <si>
    <t>cac 1-1/2x1-3/4close galv nipple 112000</t>
  </si>
  <si>
    <t>app gk125-150-n 1-1/4 1-1/2 neo gsk gsi calpico part 114</t>
  </si>
  <si>
    <t>1133004 1/4 us f/w z</t>
  </si>
  <si>
    <t>dh24120fpc honeywell fire system dr hldr semi-flush end cust po 80728352 duty tariff code 8505907501 country of origin united state</t>
  </si>
  <si>
    <t>phoenix contact inc 3209523 pt 2 5 bu-feed-through term blk conn me</t>
  </si>
  <si>
    <t>phoenix contact inc 3022276 clipfix 35-5-qck mtg end clamp for n 35</t>
  </si>
  <si>
    <t>phoenix contact inc 3030213 fbs 10-5-plug-in bridge nbr of po 10 c</t>
  </si>
  <si>
    <t>phoenix contact inc 3209510 pt 2 5 feed through terminal block</t>
  </si>
  <si>
    <t>abb - industrial connection solution - mcbh-00 plas hdlr for light c onta</t>
  </si>
  <si>
    <t>abb - industrial connection solution - mcb-10 single con blk for frt m tg w/ 1 no con</t>
  </si>
  <si>
    <t>phoenix contact inc 3209536 pt 2 5-pe-ground mod ter m blk conn meth</t>
  </si>
  <si>
    <t>phoenix contact inc 3030417 d-st 2 5-end cover lengt h 48.6mm width</t>
  </si>
  <si>
    <t>service charge serv chrg of dollar 275.08 serv chrg of dollar 0.31 serv chrg of dollar 1.32 serv chrg of dollar 0.04 serv chrg of dollar 4.27</t>
  </si>
  <si>
    <t>lot tec ltg lvl23 corr 2 - type a40 lvl23 corr e2rl-lo92760ai 2 - type a40 lvl23 corr e2rlb-ow</t>
  </si>
  <si>
    <t>6130 vibra-tite tamperproof squeeze tube pink</t>
  </si>
  <si>
    <t>6130 vibra-tite tamperproof squeeze tube blue</t>
  </si>
  <si>
    <t>chatsworth product incorporated 11310-001 threaded rod ceiling kit</t>
  </si>
  <si>
    <t>chatsworth product incorporated 40164-001 strap grd kt cable runway</t>
  </si>
  <si>
    <t>mw48-73-8743b extra large cut level 4 polyurethane dipped glove</t>
  </si>
  <si>
    <t>mw48-73-8742b large cut level 4 polyurethane dipped glove</t>
  </si>
  <si>
    <t>pip250-an-10110 anser clear lens safety glass w/ black frame</t>
  </si>
  <si>
    <t>erg24025-parsons l/xl lime 8249z vest w/parsons logo sb15375</t>
  </si>
  <si>
    <t>mw48-20-6950 max-lok connection</t>
  </si>
  <si>
    <t>mw48-20-6960 12-1/2in max-lok extension sds-max</t>
  </si>
  <si>
    <t>rac 2004 rac emt conn set screw steel 1"</t>
  </si>
  <si>
    <t>rac 2024 rac 1" emt coup set screw steel</t>
  </si>
  <si>
    <t>echo 37ws-pack 100 s 349008 echo 3/8 split lock washer zinc plated</t>
  </si>
  <si>
    <t>emt 100 emt conduit 1"</t>
  </si>
  <si>
    <t>pow 04441-pwr power 3/8x4 rnd hd toggle bolt</t>
  </si>
  <si>
    <t>echo 3720wf-pack 100 l echo 3/8x1-1/4 fender washer zinc plated</t>
  </si>
  <si>
    <t>emt 075 emt conduit 3/4"</t>
  </si>
  <si>
    <t>safety technology international inc ss2031em-en</t>
  </si>
  <si>
    <t>re04176 rs1 ratchet shear w/ 1-1/4in capacity</t>
  </si>
  <si>
    <t>007 388-dc brdgport 388-dc 3-in in grd bush</t>
  </si>
  <si>
    <t>001 1007 brdgport 1007 7 antishort bushing</t>
  </si>
  <si>
    <t>009 k2a25u bur k2a25u 110 alcu 2h term lug 392028</t>
  </si>
  <si>
    <t>008 it-250 nsi it-250 250-6awg insd-tap conn</t>
  </si>
  <si>
    <t>005 bgbl4 bur bgbl-4 al lay-in lug 003178</t>
  </si>
  <si>
    <t>004 ps1100-3-eg p-strut ps-1100-as-3-eg 3" grc strap 782181</t>
  </si>
  <si>
    <t>003 ps146-1/2x10-eg p-strut ps-146-1/2-x-10-eg 1/2" thr rod 0505010eg</t>
  </si>
  <si>
    <t>002 sk300rkon afc sk300rkon 3in emt s stl cplg 908028</t>
  </si>
  <si>
    <t>tytcp5226 clear side shield 1pr b-52 1pr b-26 20ea 1-kit</t>
  </si>
  <si>
    <t>lut lot billing consists of</t>
  </si>
  <si>
    <t>type f1-8' s16-led-id-dco-8'-2e-v-935-fto-277v -fc-10 percent -sc- fa50-fe-sw-c4</t>
  </si>
  <si>
    <t>type type f1-4' s16-led-id-dco-4'-2e-v-935-fto-277v -fc-10 percent -sc- fa50-fe-sw-c4</t>
  </si>
  <si>
    <t>6510418 rmc4</t>
  </si>
  <si>
    <t>6508076 dm-rmc-4kz-scaler-c</t>
  </si>
  <si>
    <t>6511506 dm-nvx-e30</t>
  </si>
  <si>
    <t>6511507 dm-nvx-d30</t>
  </si>
  <si>
    <t>6511004 dm-nvx-e760</t>
  </si>
  <si>
    <t>grn 4437 tape measuring-2500 polyeste</t>
  </si>
  <si>
    <t>environmental charge epa charge/waste fee</t>
  </si>
  <si>
    <t>proptax cacc 1656.5 prop tax recovery fee 75 percent</t>
  </si>
  <si>
    <t>fuel fuel</t>
  </si>
  <si>
    <t>airman sdg40s-8e1 36 kva diesel generator hr out1 40</t>
  </si>
  <si>
    <t>wia xhhw 250mcm str gry mr 250 xhhw grey aluminum wire</t>
  </si>
  <si>
    <t>wia xhhw 250mcm str yel mr 250 xhhw yellow aluminum wire</t>
  </si>
  <si>
    <t>wia xhhw 250mcm str org mr 250 xhhw orange aluminum wire</t>
  </si>
  <si>
    <t>wia xhhw 250mcm str brn mr 250 xhhw brown aluminum wire</t>
  </si>
  <si>
    <t>wia 1 str grn mr xhhw 1 xhhw green aluminum wire</t>
  </si>
  <si>
    <t>ml410kaorj 410kaorj orange safety lockout padlock</t>
  </si>
  <si>
    <t>ouellet kit-rbh-tb26bl rbh-tb26-bl</t>
  </si>
  <si>
    <t>ouellet rbh1000bl standard</t>
  </si>
  <si>
    <t>minrlac 1b 3/4 stl cond hgr</t>
  </si>
  <si>
    <t>b-line bg-8-12-s18 1/2-in or 3/4-in conduit and box support fastene</t>
  </si>
  <si>
    <t>raco 752 square cover 4 in flat blank</t>
  </si>
  <si>
    <t>raco 257 sq box 4-11/16 1/2-3/4ko</t>
  </si>
  <si>
    <t>raco 870rac expwk cover 4-11/16 rsd1/2 tog</t>
  </si>
  <si>
    <t>arl nm94 1/2 plastic snapin</t>
  </si>
  <si>
    <t>ideal 30-3184 stranded wire pigtail</t>
  </si>
  <si>
    <t>wire-line 12550 1/2 staple 500/bag</t>
  </si>
  <si>
    <t>te-1 bosk acceptance testing</t>
  </si>
  <si>
    <t>shipping freight</t>
  </si>
  <si>
    <t>sp hd-9000 trufast hd-9000 roof anchor 9"long 250/box</t>
  </si>
  <si>
    <t>297dmapla4470 9/16 x 4 x 10 sds-plus 4-cutter full carbide head dust extraction amped rebar demon hammer drill bit diablo</t>
  </si>
  <si>
    <t>297dmaplaad4900 sds-plus snap-lock amped rebar demon adapter diablo</t>
  </si>
  <si>
    <t>crouse hind lt75 3/4 inch straight liquidtight connector malleable iron non-insulated flexible metallic conduit/ sealtite fitting</t>
  </si>
  <si>
    <t>sealtite 3/4 inch ua/ul grey 500 foot reel liquidtight flexible metal conduit type ul 22104 la12 p</t>
  </si>
  <si>
    <t>3m 33plus 3/4x76 ak10002648 scotch 3/4 inch x 76 foot black vinyl plastic tape super 33</t>
  </si>
  <si>
    <t>ideal 30-3413 12" stranded w/ 10 fork 10 ring w/ ground screw pigtail green 12 awg 50/pack</t>
  </si>
  <si>
    <t>3m o/b bulk orange / blue 500/jug wire connector 2 22 up to 3 12 awg solid or 4 14 awg</t>
  </si>
  <si>
    <t>wire 12 awg blue thhn stranded 500 foot reel 600 volt copper wire</t>
  </si>
  <si>
    <t>leviton gfnt2-w white 20 amp self test 125v slim gfci smartlock pro spec receptacle w/ led indicator wallplate back side wired nema 520-r commercial/ residential 7899-w 125 volt</t>
  </si>
  <si>
    <t>raco 2053 3/4 inch conduit hanger w/ bolt for emt/ rigid/ imc steel size 1</t>
  </si>
  <si>
    <t>minerallac med45 3/4 inch one hole emt conduit strap medium duty jiffy clip zinc plated steel 100/box 1h snap on thinwall pipe strap</t>
  </si>
  <si>
    <t>crouse hind 651s 3/4 inch emt steel compression connector straight non-insulated threadless</t>
  </si>
  <si>
    <t>wire 12 awg black thhn stranded 500 foot reel 600 volt copper wire</t>
  </si>
  <si>
    <t>fertr600r fuse tr-r - class rk5 - time-delay 250vac 160vdc</t>
  </si>
  <si>
    <t>cul 64164j eye bolt w/hexnt 1/4x4 overall</t>
  </si>
  <si>
    <t>b-line b341zn 4 hole splice plate</t>
  </si>
  <si>
    <t>sltite 034 ua 100b 3/4in ul liquatite</t>
  </si>
  <si>
    <t>sltite 012 ua 100b 1/2in ul liquatite</t>
  </si>
  <si>
    <t>b-line n228zn 3/8 3/8in spring nut</t>
  </si>
  <si>
    <t>b-line b143zn 4 hole flat corner plate</t>
  </si>
  <si>
    <t>bri 942 3/4in malleable clamp back</t>
  </si>
  <si>
    <t>bri 322 3/4in rig plastic bushing</t>
  </si>
  <si>
    <t>bri 102-s locknut 3/4in steel</t>
  </si>
  <si>
    <t>gal 034g 3/4in galv conduit</t>
  </si>
  <si>
    <t>gcp 034gc 3/4in galv coupling</t>
  </si>
  <si>
    <t>gel 034g90 3/4in 90d galv elb 3/4 in 90deg galv elbow</t>
  </si>
  <si>
    <t>klrk 270g 3/4in steel cover/gasket f7</t>
  </si>
  <si>
    <t>klrk ll27 3/4in ll conduit body f7</t>
  </si>
  <si>
    <t>klrk tb27 3/4in tb conduit body f7</t>
  </si>
  <si>
    <t>klrk lb27 3/4in lb conduit body f7</t>
  </si>
  <si>
    <t>b-line n224zn 1/4 1/4in spring nut</t>
  </si>
  <si>
    <t>b-line b104zn 4 hole angle conn</t>
  </si>
  <si>
    <t>bri 902 3/4in 1h malleable pipe strap</t>
  </si>
  <si>
    <t>bri 382 3/4in grnd bushing</t>
  </si>
  <si>
    <t>klrk t27 3/4in t conduit body f7</t>
  </si>
  <si>
    <t>klrk lr27 3/4in lr conduit body f7</t>
  </si>
  <si>
    <t>a-h ah5269 2p3w 15a 125v conn 5-15c</t>
  </si>
  <si>
    <t>t b 5233 3/4in str liq conn</t>
  </si>
  <si>
    <t>t b 5242 1/2in 45d liq conn</t>
  </si>
  <si>
    <t>t b 5232 1/2in str liq conn</t>
  </si>
  <si>
    <t>a-h ah5266 2p3w 15a 125v plug 5-15p</t>
  </si>
  <si>
    <t>t b 5236 11/2in str liq conn</t>
  </si>
  <si>
    <t>cwl-elstwc eluxa led str wht ceiling 24v 15/30/75/1 eluxa led str wht ceiling 24v 15/30/75/110/150/177cd fire</t>
  </si>
  <si>
    <t>flt-hpf-ps6 6amp remote p repl of skps6 flps6 6 amp 120vac remote charger power supply with metal enclosure red ul listed 5 configurable output 2k to 27k eol resistor value gentex sys sen wheelock amseco sync 7 to 18ah batt can fit in can</t>
  </si>
  <si>
    <t>pow-ps1270f1 battery 12v 7ah f1 terminal</t>
  </si>
  <si>
    <t>cwl-elhswc eluxa led hn str wht ceiling 24v 15/30/7 eluxa led hn str wht ceiling 24v 15/30/75/110/150/177cd fire</t>
  </si>
  <si>
    <t>mec 3084es 30'elect self leveling rt scisso hr out1</t>
  </si>
  <si>
    <t>ozg 5125s 1-1/4 s/scr emt cplg 1-1/4 in emt sscr cplg set-screw coupling pn 54084 - upc 68785585116</t>
  </si>
  <si>
    <t>ozg is-502 beam clamp 3/8-16 tap beam clamp malleable iron beam clamp 3/8 beam clamp 5 per box pn 33347 - upc 78312631015</t>
  </si>
  <si>
    <t>sthwc 1670 4in emt insg bushing pn 41318 - upc 75133818461</t>
  </si>
  <si>
    <t>sthwc 833 1in insl pls bshg arl 442 q20470121 pn 42610 - upc 75133818470</t>
  </si>
  <si>
    <t>sthwc 832tz 3/4 insl pls bshg arl 441 q20470121 pn 42604 - upc 75133818460</t>
  </si>
  <si>
    <t>strut acc 125 universal strap 1 1/4" universal strap assembly g-strut gc114-125 haydon c-1104-1 1/4 s-strut 703-1-1/4eg pn 320848 - upc 15381010734</t>
  </si>
  <si>
    <t>emt125 1-1/4" emt full lift qty 2000 pn 45637 - upc 98001002004</t>
  </si>
  <si>
    <t>crouseh tp568 4-11/16sq flt blank 25/bx</t>
  </si>
  <si>
    <t>bolt be4324 1" rigid eg pipe clamp 100/bx</t>
  </si>
  <si>
    <t>lev 2320 l6-20r lkg flush 10/box 30/case</t>
  </si>
  <si>
    <t>crouseh tp7150 4-in rnd wp box w/5 3/4" hole 25/bx</t>
  </si>
  <si>
    <t>crouseh tp472 4sq flat blank cover 50/bx</t>
  </si>
  <si>
    <t>ner ch-200-b f802b 1-in cond hgr w/bolt cs/100</t>
  </si>
  <si>
    <t>pvc 1in pvc female adptr fa20 77043 5140045 e942f 50/bx</t>
  </si>
  <si>
    <t>bline 6624hsnk 6x6x24 h wwy</t>
  </si>
  <si>
    <t>bline 18186scnk nma1 sc encl</t>
  </si>
  <si>
    <t>crouseh 452 1-in stl s/scr emt conn /bx 20/cs</t>
  </si>
  <si>
    <t>cpp 1-1/2 cond cplgs galv 25/bx 21121500</t>
  </si>
  <si>
    <t>pvc 1-1/2 pvc female adptr fa30 77045 5140047 e942h 25/bx</t>
  </si>
  <si>
    <t>tpz 263 1in stl cmprn rgd conn rigid conduit compression connector 5/bx 50/cs</t>
  </si>
  <si>
    <t>cpp 1 cond cplgs galv 30/bx 21121000</t>
  </si>
  <si>
    <t>cpp 1 cond 90 elbow gal 25/bx 22021000 your ak10431884</t>
  </si>
  <si>
    <t>cpp 1-1/2 90 cond elbow gal 15/bx 22021500 your ak10431886</t>
  </si>
  <si>
    <t>bline 66hsenk 6x6 h wwy end</t>
  </si>
  <si>
    <t>ftg l-300 fln-6 1-in steel locknut 100/bx 1000/cs</t>
  </si>
  <si>
    <t>crouseh 454 1-1/2 stl s/s emt conn /bx 10/cs</t>
  </si>
  <si>
    <t>genie gs1930 19 ' electric scissorlift hr out1</t>
  </si>
  <si>
    <t>skytrak 10054 10 000 telehandler hr out1</t>
  </si>
  <si>
    <t>conduit 3/4 galv steel rigid</t>
  </si>
  <si>
    <t>b-line b22shgalv10 slotted 1 5/8-i x 1 5/8-in 9/16-in x 1-1/8-in slotted hole 12 ga 10ft</t>
  </si>
  <si>
    <t>app app270ig app270 steel cov w/fip</t>
  </si>
  <si>
    <t>app unf75nr 3/4 female union</t>
  </si>
  <si>
    <t>app elby-75 3/4 90d capped ell</t>
  </si>
  <si>
    <t>app eyf-75 3/4 mall cond seal</t>
  </si>
  <si>
    <t>superstrut cpc300 strut cobra pipeclamp 3in a minnesota road improvement and food delivery fee ha been added to the sale tax total on this order amount dollar 0.500</t>
  </si>
  <si>
    <t>b-line b54shgalv10 slotted channel 13/16-in x 1 5/8-in 9/16-in x 7/8-in slotted hole 14 ga 10ft</t>
  </si>
  <si>
    <t>superstrut cpc075 strut cobra pipeclamp 3/4in</t>
  </si>
  <si>
    <t>app lb27 3/4-in cond body</t>
  </si>
  <si>
    <t>kit-rbh-tb26bl ouellet kit-rbh-tb26bl rbh-tb26-bl</t>
  </si>
  <si>
    <t>rbh1000bl ouellet rbh1000bl standard</t>
  </si>
  <si>
    <t>ite heb3b080b n new surplus - breaker heb 3p 80a 480v 65ka load lug</t>
  </si>
  <si>
    <t>ite hfxd63b250 n new surplus - breaker fd 3p 250a 600v 25ka fx nl</t>
  </si>
  <si>
    <t>ai emt125 33791 1 1/4in nm bushing</t>
  </si>
  <si>
    <t>ai emt75 33834 3/4in nm bushing</t>
  </si>
  <si>
    <t>rac 2125 271880 emt set screw conn insul 1-1/4 in steel</t>
  </si>
  <si>
    <t>orb 4ar2g-58 990600 2-g 4 adjustable ring 5/8in to 1-1/2in deep</t>
  </si>
  <si>
    <t>orb ssb-4s 877211 simple support bracket with uma 4sdb-50/75 pigtail</t>
  </si>
  <si>
    <t>ide 30-3392 27510 12awg 8inch box of 50 solid wire grounding tail</t>
  </si>
  <si>
    <t>orb ssb-4-a134-ptra6strbp 2417752 assembly b ssb-t5 lvbs-4-134 ptra6strbp</t>
  </si>
  <si>
    <t>orb 4ar1g-58 990599 1-g 4 adjustable ring 5/8in to 1-1/4in deep</t>
  </si>
  <si>
    <t>orb ssb-4-a134 2417755 assembly - sw1 ssb-t5 lvbs-4-134</t>
  </si>
  <si>
    <t>orb kb1-4-a258-2ptra6strbp 2417754 assembly k2 kb-18 4sdb-mko-pt-10 4ar2g-58 ptra6strbp</t>
  </si>
  <si>
    <t>emt 125 49034 1-1/4x10ft-emt</t>
  </si>
  <si>
    <t>emt 075 49014 3/4x10ft-emt</t>
  </si>
  <si>
    <t>rac 2123 31456 emt set screw conn insul 3/4 in steel</t>
  </si>
  <si>
    <t>erc k12 47844 clip conduit</t>
  </si>
  <si>
    <t>orb 5ar1g-58 1108763 1 gang adjustable ring for 5 box 5/8in to 1-1/4in deep</t>
  </si>
  <si>
    <t>orb uma-lvbs 1346138 universal mtgadapter w/back sup fit 4 5 or t5 box</t>
  </si>
  <si>
    <t>erc k20 47522 clip conduit</t>
  </si>
  <si>
    <t>orb kb1-4-a134-ptra6strbp 2417753 assembly - k kb-18 4sdb-mko-pt-10 4ar1g-34 ptra6strbp</t>
  </si>
  <si>
    <t>cop thhn12stryel500rl 94564 thhn-12-yel-19str-cu-500s/r</t>
  </si>
  <si>
    <t>cop thhn12strorn500rl 94561 thhn-12-orn-19str-cu-500s/r</t>
  </si>
  <si>
    <t>cop thhn12strbrn-cut 1281913 thhn-12-brn-19str-cu-cut</t>
  </si>
  <si>
    <t>dot cf2 525075 3/4in combo coupling - steel</t>
  </si>
  <si>
    <t>rac 5345-0 51089 2g wp box 5 3/4 in outlet - gray</t>
  </si>
  <si>
    <t>lev 1221-2w 49651 sp 20a 277v wht ac sw</t>
  </si>
  <si>
    <t>cop thhn12strgrn500rl 68955 thhn-12-grn-19str-cu-500s/r</t>
  </si>
  <si>
    <t>rac 5175-0 50814 2g weatherproof cover blank - gray</t>
  </si>
  <si>
    <t>rac 1214 51146 grnd bshg layin lug 1 in insl mall iron</t>
  </si>
  <si>
    <t>rac 1215 50378 grnd bshg layin lug 1-1/4 insl mall iron</t>
  </si>
  <si>
    <t>rac 3515rac 16274 liquidtight connector 1-1/4 in insul stl</t>
  </si>
  <si>
    <t>bln db10 41212 dura-blok rooftop support db series 5-in height 6-in width 9.6-in length</t>
  </si>
  <si>
    <t>lot lvs lot 3 - epc-2-d</t>
  </si>
  <si>
    <t>12x60 mobile office</t>
  </si>
  <si>
    <t>step - rental</t>
  </si>
  <si>
    <t>app eys21 12022 3/4 female seal-off</t>
  </si>
  <si>
    <t>app eys31 12000 1 female seal-off</t>
  </si>
  <si>
    <t>lcd-e3 gamewell fci-dual assy fnl lcd-e3 fci duty tariff code 8531200020 country of origin united state</t>
  </si>
  <si>
    <t>ts8.3.250.48.a500 ts8.3.250.48.a500 t 8 x 3 x 250w hr a500 rect tube 48' 1 pc 24'0" steel saw station</t>
  </si>
  <si>
    <t>3/4 3/4" j hook</t>
  </si>
  <si>
    <t>ai emt100 33810 1in nm bushing</t>
  </si>
  <si>
    <t>rac 2124 271874 emt set screw conn insul 1 in steel</t>
  </si>
  <si>
    <t>bln b2017pazn 67775 4-in - pipe and conduit clamp pre-assembled rigid 4-in zinc plated</t>
  </si>
  <si>
    <t>bln b2006pazn 62210 2-in - pipe and conduit clamp pre-assembled thinwall emt 2-in zinc plate</t>
  </si>
  <si>
    <t>hof ase24x24x4nk 38566 pull box 24.00x24.00 4.00</t>
  </si>
  <si>
    <t>rac 2028 271733 emt set screw coupling 2 in steel</t>
  </si>
  <si>
    <t>emt 200 49053 2x10ft-emt</t>
  </si>
  <si>
    <t>bln b3690-2-zn 771107 adjustable j hanger 2in zinc plated</t>
  </si>
  <si>
    <t>rac 2128 271892 emt set screw conn insul 2 in steel</t>
  </si>
  <si>
    <t>rac 768amr 1443810 4sq adj mud ring single device</t>
  </si>
  <si>
    <t>ide 31-340 49063 powr-fish pull line 210lb x 6500ft in a 4 gallon pail</t>
  </si>
  <si>
    <t>caw 664-sc-nk 167997 sc enclosure w/o ko 6x6x4</t>
  </si>
  <si>
    <t>rac 2024 30610 emt set screw coupling 1 in steel</t>
  </si>
  <si>
    <t>emt 100 49230 1x10ft-emt</t>
  </si>
  <si>
    <t>caw 18184-sc-nk 523345 sc enclosure w/o ko 18x18x4</t>
  </si>
  <si>
    <t>ai emt200 33744 2in nm bushing</t>
  </si>
  <si>
    <t>rxl bottle-water-case 252902 bottle water-24 per case default unspsc no air freight</t>
  </si>
  <si>
    <t>p s 2097-gry radiant self test gfci 20a 125v gry</t>
  </si>
  <si>
    <t>lot ocl-05 1 - type pg cu1-p1ea-13-wg-brx-led/30k-unv -19-dml/rjb tracking fedex 880021585776</t>
  </si>
  <si>
    <t>genie gs-1330m 13 ' -15 ' electric micro scissorlif hr out1</t>
  </si>
  <si>
    <t>mec 1330se inverter 13' -15 ' electric micro scissorlif hr out1</t>
  </si>
  <si>
    <t>bolt betoglok lockout toggle</t>
  </si>
  <si>
    <t>orb 4ar2g-58 ak10653044 990600 2-g 4 adjustable ring 5/8in to 1-1/2in deep</t>
  </si>
  <si>
    <t>aqc224gy1000 1p 18g strd unshld wblock gry track 1z8e648y0304636424 b/l no nf-25012172 carrier united parcel ups ground</t>
  </si>
  <si>
    <t>aqc3270gy1000 6c 22g strd shld w-block gry track 1z8e648y0304636335 b/l no nf-25012172 carrier united parcel ups ground</t>
  </si>
  <si>
    <t>alt-lc2 lc2 alt-lc2 lc2 6 ft 3-wire line cord</t>
  </si>
  <si>
    <t>al1024ulxpd16cb al1024ulxpd16cb charger24vdc 10am</t>
  </si>
  <si>
    <t>8m89301 washer belleville s 1/2" bolt 1-3/16"od 2800-lb flat load 301 stainless steel d</t>
  </si>
  <si>
    <t>37-2x36yd-1.5 tape 37 vinyl black 2" x 108' .0085"t 3m 12/ctn</t>
  </si>
  <si>
    <t>proptax cacc 1656.5 prop tax recovery</t>
  </si>
  <si>
    <t>atlas 72" 72 "forks for yale forklift</t>
  </si>
  <si>
    <t>genie gs1930 19 ' electric scissorlift</t>
  </si>
  <si>
    <t>yale gp050vx 5 000 warehouse forklift</t>
  </si>
  <si>
    <t>2blt4 ez1 lp840 40l adp lithonia lighting 2blt4 ez1 lp840 2x4 low profile led volumetric recessed</t>
  </si>
  <si>
    <t>cooper system 4a-24-ht12 b-line item/type monroe mark monroe mark monroe</t>
  </si>
  <si>
    <t>cooper b-line system 9zn-1208 item/type cb3a-18.819 mark cb3a-18.819 mark cb3a-18.819</t>
  </si>
  <si>
    <t>cooper b-line system 4a-30-90hb36 item/type cb3a-18.808 mark cb3a-18.808 mark cb3a-18.808</t>
  </si>
  <si>
    <t>4a-30-90hb36 cooper b-line system</t>
  </si>
  <si>
    <t>cooper system 9zn-1208 b-line</t>
  </si>
  <si>
    <t>cooper b-line system 9zn-1208</t>
  </si>
  <si>
    <t>cooper b-line system 4a-12-90hb12</t>
  </si>
  <si>
    <t>cooper b-line system 4a-12-ht12</t>
  </si>
  <si>
    <t>strut acc 125 320848 320848 universal strap 1 1/4" universal strap assembly g-strut gc114-125 haydon c-1104-1 1/4 s-strut 703-1-1/4eg</t>
  </si>
  <si>
    <t>plpo nia24pk 3275175 24pk bottled water 16.9oz water</t>
  </si>
  <si>
    <t>eri fmbs1824 2786261 support box floor moun</t>
  </si>
  <si>
    <t>ide 31-601 128048 1lb duct seal</t>
  </si>
  <si>
    <t>fast 3621677 low prof self tap screw 1000pc/jr</t>
  </si>
  <si>
    <t>epvc sch40-6in-20ft-pvc-cond 2243948</t>
  </si>
  <si>
    <t>powa ps-tg-3/8-us-eg 2447674 top grip nut</t>
  </si>
  <si>
    <t>hof csd242412 135709 enclosure</t>
  </si>
  <si>
    <t>brfi 103-s 2088736 1 lcknt stl rgd/imc</t>
  </si>
  <si>
    <t>gari tb-125-g 3612540 1g gangable msnry box</t>
  </si>
  <si>
    <t>gari tb-125 3612539 2-1/2d 1g msnry box</t>
  </si>
  <si>
    <t>eri 812m 180936 1/2-3/4 cond clip</t>
  </si>
  <si>
    <t>madq chn-100100 3594243 lg thrd chse nip 1in</t>
  </si>
  <si>
    <t>epvc cplg-6in-5deg-sch40-pvc 3564644</t>
  </si>
  <si>
    <t>epvc elb-pn-6in-30deg-std-sch40 172713</t>
  </si>
  <si>
    <t>altb 6in 3615264 galv stl cond blu cap</t>
  </si>
  <si>
    <t>epvc fem-adpt-2-1/2in-pvc 104922</t>
  </si>
  <si>
    <t>gari sfp14 3612531 galv post base for 1-5/8in strut</t>
  </si>
  <si>
    <t>whtl zi12-158 3643017 h btb pg10 1-5/8 strt wheatlnd</t>
  </si>
  <si>
    <t>mec mme20 20 ' electric runabout hr out1</t>
  </si>
  <si>
    <t>dc47-tr rental of the following mobile utility equipment unit 037-57589194 mounted on 2020 international mv607 1hteummn4lh616574 rental period 03/25/25 - 04/21/25</t>
  </si>
  <si>
    <t>lot gear 5 - ds66fk r fuse clip kit component item 1 - dh365ngk 400a/3p hd fsbl sfty sw 600v w/neut n1 component item 1 - ds56fk r fuse clip kit component item sefl 151944091</t>
  </si>
  <si>
    <t>encore wire corporation 2/4 -19str 6 gg thhn tray cable bn/oe/</t>
  </si>
  <si>
    <t>sthwc 1670 4in emt insg bushing</t>
  </si>
  <si>
    <t>1/2 square strut acc 1/2 square washer square washer 1/2" g-strut g201050 haydon f-201-1/2 b-line b202zn</t>
  </si>
  <si>
    <t>trod1213 atz12072 threaded rod zinc plated 1/2"x6ft sold by the piece 6' 12 per tube 6 foot pc create 50 tube / 600 piece</t>
  </si>
  <si>
    <t>14 strut 14 gauge 1 5/8 x1 5/8 10 ft slotted pre galvanized 10 foot haydon h-134-os 70645 gstrut g584os1 t b a1400hs-10pg</t>
  </si>
  <si>
    <t>emt400 4" emt full lift qty 300</t>
  </si>
  <si>
    <t>pvftg 1-1/2 x 90d x 24r pvc s40 sweep be - 94 in stock 6 1-2 day out -</t>
  </si>
  <si>
    <t>erico international corporation 615880 grnd rod 5/8inx8ft cu bond 10mil</t>
  </si>
  <si>
    <t>l h dottie co 2ak anchor kit w/2-way scws</t>
  </si>
  <si>
    <t>panduit corp plt2i-c locking tie ntrl 8.0in</t>
  </si>
  <si>
    <t>arlington industry 373 1-1/4 1h stl emt strap</t>
  </si>
  <si>
    <t>reel generic vendor wire-wyrpa bare-cu-sd-6-sol-cut bare cu</t>
  </si>
  <si>
    <t>ideal industry inc 30-030 8-oz anti oxidant comp</t>
  </si>
  <si>
    <t>arlington industry 843 1-in 2-scr sec conn</t>
  </si>
  <si>
    <t>generic vendor wire-wyrpa ser-al-2-2-2-2-4-cut reel ser-al 2-2-2-2-4</t>
  </si>
  <si>
    <t>b-line 99-n1 bond jumper nonstock item may not be returnable - stock in tx and il plus freight - procured item</t>
  </si>
  <si>
    <t>gal075 3/4" galv steel full lift qty 2000</t>
  </si>
  <si>
    <t>plp niagara bottled water prlnia05l24 24-16.9oz bottle per case 84 case per pallet 19 pallet per truckload</t>
  </si>
  <si>
    <t>stc 52c13 4sq 1/2d 1g sw rng 52c13 4"square bx cover stl 3cu 1/2" 1-gang device ring</t>
  </si>
  <si>
    <t>stc 52c17-25 4sq 1/2d 2g sw rng sc 52c1725 4"sq bx cover stl 6.3cu 1/2" 2-gang device ring</t>
  </si>
  <si>
    <t>klein tool inc vdv826-703 cat6 pass-thru connector 50 pk</t>
  </si>
  <si>
    <t>corning optical communication 95-200-99 lc senior unicam sm</t>
  </si>
  <si>
    <t>wic hcfap 5858-42-00 12/2 str 250c blk wht grn w/ 10 alum bond alum jkt - stock in chino ca plus freight - procured item</t>
  </si>
  <si>
    <t>generic vendor-pvcpa base-spacer-6 x 1-1/2-sre 029579</t>
  </si>
  <si>
    <t>corning optical communication l050502q5120005m 2f om4 zip r lcdup/lcdup 5m</t>
  </si>
  <si>
    <t>allen tel product incorporated at1607-wh cat 6 str vip 7ft wh</t>
  </si>
  <si>
    <t>allen tel product incorporated at1605-wh cat 6 str vip 5ft wh</t>
  </si>
  <si>
    <t>allen tel product incorporated at1603-wh cat 6 str vip 3ft wh</t>
  </si>
  <si>
    <t>corning optical communication l050502q5120010m 2f om4 zip r lcdup/lcdup 10m</t>
  </si>
  <si>
    <t>corning optical communication l050502q5120002m 2f om4 zip r lcdup/lcdup 2m</t>
  </si>
  <si>
    <t>allen tel product incorporated at1607-gy cat 6 str vip 7ft gy</t>
  </si>
  <si>
    <t>corning optical communication l050502q5120003m 2f om4 zip r lcdup/lcdup 3m</t>
  </si>
  <si>
    <t>corning optical communication l050502q5120001m 2f om4 zip r lcdup/lcdup 1m</t>
  </si>
  <si>
    <t>allen tel product incorporated at1609-wh cat 6 str vip 9ft wh</t>
  </si>
  <si>
    <t>3/4 x 10' galvanized rigid conduit co</t>
  </si>
  <si>
    <t>1-1/2 x 10' galvanized rigid conduit co</t>
  </si>
  <si>
    <t>t b h200-tb 2in zinc dc hub</t>
  </si>
  <si>
    <t>339cdx3448 3/4"x4'x8' cdx plywood 23/32"</t>
  </si>
  <si>
    <t>delivery charge delivery charge/fuel surcharge</t>
  </si>
  <si>
    <t>lot gear 3 - ds468gk sfty sw access/equip grnd lug 400-800a component item 5 - ds468gk sfty sw access/equip grnd lug 400-800a component item 1 - eaton safety switch dh365ngk 400a 600v 3ph 4w fss n1 1 - ds468gk sfty sw access/equip grnd lug 400-800a component item tracking fedex parcel 448966958953</t>
  </si>
  <si>
    <t>lot spds 2 - external spd's fedex 586956404264</t>
  </si>
  <si>
    <t>w223c-2561ylrb 22/3c str oas vfd/mstp yel 1000 ft rib</t>
  </si>
  <si>
    <t>b854dx-3-8 bender ridgid greenlee 1/2"-2" emt imc 854dx</t>
  </si>
  <si>
    <t>lot q-tran 2nd release 80 - type l34 lvl 12 alta-01-sw-4.0-27-dry-df-s2-bw 24-cls-wh-cl2- mg-st-o-xx" foot</t>
  </si>
  <si>
    <t>grip-rite 620100c 6 mil 20' x 100' clear visqueen poly sheeting cf0620 vi 620c 25/pallet pn 6433</t>
  </si>
  <si>
    <t>champion 146448 msd-1-3/8x1/4 multi step bit 5 1/4" to 1-3/8" with flatted shank for drill pn 416489</t>
  </si>
  <si>
    <t>brighton 486118 pn</t>
  </si>
  <si>
    <t>kp kpuf03-f kneepro ultra-flex iii knee pad hard shell with grip pad xcd5-g sellstrom s96110 or s96114 pn 150073 lag 1/4 x 1-1/2 zinc pkg lag bolt 1/4" x 1-1/2" hex head screw zinc plated 100/pk 1800/cs</t>
  </si>
  <si>
    <t>8531100025 s54333-f1-a1 veu-a00-ul veu with led hts 8531100025 eccn ear99 country of origin my customer p/n veu-a00-ul</t>
  </si>
  <si>
    <t>6002074 prefab uss-03</t>
  </si>
  <si>
    <t>6002664 prefab j-12-v1</t>
  </si>
  <si>
    <t>6002660 prefab j-08-v1</t>
  </si>
  <si>
    <t>6002047 prefab 9x4-02b</t>
  </si>
  <si>
    <t>6002044 prefab 9x4-01a</t>
  </si>
  <si>
    <t>6000976 prefab 4x4-01a</t>
  </si>
  <si>
    <t>6002665 prefab j-13-v1</t>
  </si>
  <si>
    <t>6002337 prefab j-05-v1</t>
  </si>
  <si>
    <t>6002077 prefab uss-d-01</t>
  </si>
  <si>
    <t>6002049 prefab 9x4-03</t>
  </si>
  <si>
    <t>6002046 prefab 9x4-02a</t>
  </si>
  <si>
    <t>6000978 prefab 8x4-03</t>
  </si>
  <si>
    <t>6002042 prefab 8x4-02</t>
  </si>
  <si>
    <t>6000977 prefab 4x4-01</t>
  </si>
  <si>
    <t>6002075 prefab uss-04</t>
  </si>
  <si>
    <t>6002662 prefab j-10-v1</t>
  </si>
  <si>
    <t>6002661 prefab j-09-v1</t>
  </si>
  <si>
    <t>6002339 prefab j-07-v1</t>
  </si>
  <si>
    <t>6002338 prefab j-06-v1</t>
  </si>
  <si>
    <t>6002336 prefab j-04-v1</t>
  </si>
  <si>
    <t>6002334 prefab j-02-v1</t>
  </si>
  <si>
    <t>6002045 prefab 9x4-01</t>
  </si>
  <si>
    <t>6002079 prefab wb-2-01</t>
  </si>
  <si>
    <t>6002078 prefab wb-1-01</t>
  </si>
  <si>
    <t>6002076 prefab uss-05</t>
  </si>
  <si>
    <t>6002050 prefab 9x4-04</t>
  </si>
  <si>
    <t>6002048 prefab 9x4-02</t>
  </si>
  <si>
    <t>6002041 prefab 8x4-02a</t>
  </si>
  <si>
    <t>6002040 prefab 8x4-01</t>
  </si>
  <si>
    <t>archkey technology plymouth mn 55442</t>
  </si>
  <si>
    <t>500-693168 mt-sur-box hts 8531909001 eccn ear99 country of origin tw customer p/n mt-sur-box</t>
  </si>
  <si>
    <t>cd1689sw0002 12/3 100ft polar extension cord w/ lighted end</t>
  </si>
  <si>
    <t>mtscart4117-pro-a5s 41in x 17in x 35in pro service cart v-cut 500lb capacity</t>
  </si>
  <si>
    <t>stb2716-12s20 back-to-back strut 4-7/8"h 20ft solid pg back-to-back strut channel for commercial con</t>
  </si>
  <si>
    <t>parson electric / archkey solu fridley mn 55432</t>
  </si>
  <si>
    <t>process measurement co blaine mn 55449</t>
  </si>
  <si>
    <t>parson fridley mn 55432</t>
  </si>
  <si>
    <t>northstar minneapolis mn 55402</t>
  </si>
  <si>
    <t>bigfoot rosemount mn 55068</t>
  </si>
  <si>
    <t>parson electric fridley mn 55432</t>
  </si>
  <si>
    <t>5960 main st ne fridley mn 55432</t>
  </si>
  <si>
    <t>s54370-b4-a1 xtri-m mini input mon mod blt-in isoltr hts 8531809051 eccn ear99 country of origin in customer p/n xtri-m</t>
  </si>
  <si>
    <t>mulb 11402 4" 1g recpt duplex cover</t>
  </si>
  <si>
    <t>lev cr20-w wht dplx rcpt nema5-20r made in usa</t>
  </si>
  <si>
    <t>sepco s1110 1/2" stl s emt conn 62007</t>
  </si>
  <si>
    <t>cplg 1/2" galv coupling</t>
  </si>
  <si>
    <t>sepco 142s 1/2" steel emt 1 hole strap 81427</t>
  </si>
  <si>
    <t>emt 1/2" x 10'</t>
  </si>
  <si>
    <t>erc 16mb18 box to cbl support</t>
  </si>
  <si>
    <t>stl-cty 72171-1 4-11/16 2-1/8d box</t>
  </si>
  <si>
    <t>dottie wdk-8 8 wall driller kit</t>
  </si>
  <si>
    <t>erc k16 1in emt clip</t>
  </si>
  <si>
    <t>arl 4110st snap in 1/2 ko snap2it</t>
  </si>
  <si>
    <t>erc dr4sf48 drop smooth rod w/ shot bracket</t>
  </si>
  <si>
    <t>b-line b201-zn-3/8 3/8 sq washer</t>
  </si>
  <si>
    <t>dottie lw38 lock washer</t>
  </si>
  <si>
    <t>stl-cty tc723a 1in s/s emt conn</t>
  </si>
  <si>
    <t>stl-cty tk123a 1in s/s emt cplg</t>
  </si>
  <si>
    <t>conduit 1-in flex steel 50ft coil redwall</t>
  </si>
  <si>
    <t>benc 12124sc-nk encl w/no ko</t>
  </si>
  <si>
    <t>stl-cty 502 beam clamp 3/8-16tapped</t>
  </si>
  <si>
    <t>dottie hn38 steel hex nut</t>
  </si>
  <si>
    <t>dottie ssc38b rodhng anch f/cncrte</t>
  </si>
  <si>
    <t>arl gf863 1in flex to emt coupling</t>
  </si>
  <si>
    <t>conduit 1in emt</t>
  </si>
  <si>
    <t>benc 16166scnk nema1 scr cvr encl</t>
  </si>
  <si>
    <t>mcal mcal 12/2 w/isolated ground 250ft this item is procured</t>
  </si>
  <si>
    <t>lot lot comm 3 - rzr-pled-iv-ft-80led-700ma-40k -unv-wmrzr-7004t</t>
  </si>
  <si>
    <t>conduit 1/2 emt</t>
  </si>
  <si>
    <t>stl-cty rs17-cc cvr f/2rcpt</t>
  </si>
  <si>
    <t>p s 26352-w grd dplx rcpt-nema5-20r</t>
  </si>
  <si>
    <t>23d4-4-15 15m st-st 62.5 om1 duplex fiber cord</t>
  </si>
  <si>
    <t>ud ra14 14" cbl rack arm undergrnd device 3-5 week lead time</t>
  </si>
  <si>
    <t>f01 ups ups</t>
  </si>
  <si>
    <t>60-2041-01 dmp 44 xi - audio dsp serial number s a32q252 replacemetn for 60-1095-01</t>
  </si>
  <si>
    <t>60-850-01 xpa 2001-70v amplifier serial number s a32pm1c</t>
  </si>
  <si>
    <t>60-1449-01 mpa 601-70v serial number s a30myu8</t>
  </si>
  <si>
    <t>60-1310-03 sf 26ct speaker pair serial number s a32mflk a32mhmu a32mhq7 a32mhn1 a32mh02</t>
  </si>
  <si>
    <t>lot ocl-02 12 - type pt2 rosette assembly 32663 for type pt2 per original so 32663 pack of 4 tracking fedex 772624833479</t>
  </si>
  <si>
    <t>36" 36" x 12" x 18" - nema 1 enclosure - per attached screw cover on bottom 36" x 12" side galvanzied</t>
  </si>
  <si>
    <t>b0052mggfo qe240 40-amp double pole 240-volt ground fault equipment protection circuit breaker</t>
  </si>
  <si>
    <t>retail delivery fee - mn road improvement and food delivery fee</t>
  </si>
  <si>
    <t>lot price material 12 ga paint grip powder coat ansi 61 grey</t>
  </si>
  <si>
    <t>milw 48-22-1950 50pk utility blade 50 pc general purpose utility blade</t>
  </si>
  <si>
    <t>duracell duracell procell aaa battery pc2400tc24</t>
  </si>
  <si>
    <t>milw 48-22-4176 120 ft 1/8 in steel fish tape</t>
  </si>
  <si>
    <t>srv-exp-truck-acp truck roll surcharge acp</t>
  </si>
  <si>
    <t>srv-exp-trv-acp-hr service travel expense - ac power</t>
  </si>
  <si>
    <t>srv-lbr-acp-hr ac power service labor</t>
  </si>
  <si>
    <t>epvc elb-pn-3/4in-45deg-std-sch40 104390</t>
  </si>
  <si>
    <t>whtl 3643020 1/2in threaded rod zinc 10ft</t>
  </si>
  <si>
    <t>whtl 3643019 3/8in threaded rod zinc 10ft</t>
  </si>
  <si>
    <t>fast 3660640 phwfhteks 8x3/4 zp 100pc/bx</t>
  </si>
  <si>
    <t>c3r664escnk -</t>
  </si>
  <si>
    <t>dot gp1250 524257 12-1/2in ground pigtail 12ga with hex combo g</t>
  </si>
  <si>
    <t>cop thhn12strwht500rl 68976 thhn-12-wht-19str-cu-500s/r</t>
  </si>
  <si>
    <t>cop thhn12strblu500rl 68197 thhn-12-blu-19str-cu-500s/r</t>
  </si>
  <si>
    <t>cop thhn12strred500rl 68835 thhn-12-red-19str-cu-500s/r</t>
  </si>
  <si>
    <t>bx mcal124solwg250cl 64326 mc-al-12/4-sol-black/blue/red/white w/grn-grd</t>
  </si>
  <si>
    <t>bx mcal123solwg250cl 64386 mc-al-12/3-sol-black/red/white w/grn-grd</t>
  </si>
  <si>
    <t>bx mcal122solwg250cl 64419 mc-al-12/2-sol-black/white w/grn-grd</t>
  </si>
  <si>
    <t>cop thhn12strblk500rl 68941 thhn-12-blk-19str-cu-500s/r</t>
  </si>
  <si>
    <t>app bh-502 31318 2 in beam clamp 3/8-16 tapped</t>
  </si>
  <si>
    <t>lot cooper lighting 10 - type h1 4snx-51sl-lw-unv-l835-cd1-u ayc-chain/set-u 14 - type sl1 hc615d010 14 - type sl1 hm60525830 12 - type sl2 hc615d010 12 - type sl2 hm60525830</t>
  </si>
  <si>
    <t>ak10430455 gea tcal124 lug 3 hole 350-750 mcm line item is subject to n return policy in stock factory plus freight non-returnable</t>
  </si>
  <si>
    <t>1 percent assessment ca state 1 percent lumber assessment</t>
  </si>
  <si>
    <t>339cdx11848 1-1/8"x4'x8' cdx plywood</t>
  </si>
  <si>
    <t>339m14 1/4x4'x8' masonite sheet</t>
  </si>
  <si>
    <t>wbt splice kit 50/pk must bill and ship within 30 day</t>
  </si>
  <si>
    <t>wbt double splice zinc 50/bx must bill and ship within 30 day 4-5 week leadtime</t>
  </si>
  <si>
    <t>wbt6x12 6"d x 12"w wire mesh cable tray must bill and ship within 30 day</t>
  </si>
  <si>
    <t>wbt4x6 4" deep x 6" wide x 10' long must bill and ship within 30 day</t>
  </si>
  <si>
    <t>wbt washer support 50/bx must bill and ship within 30 day</t>
  </si>
  <si>
    <t>810bk1000 rg213/rg8 12g stnd cm 50ohm blk track 1z8e648y0204767599 1z8e648y0204767571 b/l no nf-25036774 carrier united parcel ups 2 day</t>
  </si>
  <si>
    <t>14-9c str tnc tray 2mr-1409 ep/cpe cbl epr cpe jkt 600v xhhw-2 cdrs 90c vw-1 ul tc-er e2</t>
  </si>
  <si>
    <t>d365pl</t>
  </si>
  <si>
    <t>dst3 fl-d365pl' steel sampling tube</t>
  </si>
  <si>
    <t>wbt washer support 50/bx</t>
  </si>
  <si>
    <t>wbt splice kit 50/pk</t>
  </si>
  <si>
    <t>bur yazv2c2tc14e2fx 2awg 2h lng lug must bill and ship within 30 day</t>
  </si>
  <si>
    <t>wbt4x6 4" deep x 6" wide x 10' ship within 30 day long must bill and 4-5 week leadtime</t>
  </si>
  <si>
    <t>type s16 bb2033led- backbox</t>
  </si>
  <si>
    <t>ozg 13110 7-75 3/4 in cond nipple</t>
  </si>
  <si>
    <t>rac 2913rt 316186 emt compr conn raintight 3/4 in insl stl</t>
  </si>
  <si>
    <t>emt 050 49250 1/2x10ft-emt</t>
  </si>
  <si>
    <t>erc cd0b 48148 clamp conduit 1/2 with bolt</t>
  </si>
  <si>
    <t>rac 3512rac 16314 liquidtight connector 1/2 in insul steel</t>
  </si>
  <si>
    <t>dot cf1 525070 1/2in combo coupling - steel</t>
  </si>
  <si>
    <t>bln cnp-4x36 615462 cork and ribbed neoprene pad 4-in x 36-in</t>
  </si>
  <si>
    <t>bln n225zn 61842 spring nut 1/2-in - 13 thread 1/2-in nut</t>
  </si>
  <si>
    <t>bln b11sh-120glv 186710 channel 3 1/4-in x 1 5/8-in 9/16-in x 1 1/8-in slotted hole 12 ga 120-</t>
  </si>
  <si>
    <t>mil 49-56-0052 108577 108577 1-1/8 ice hrd h-saw</t>
  </si>
  <si>
    <t>mil 49-56-7010 116909 116909 3/8 hole saw arbor</t>
  </si>
  <si>
    <t>3m 88-super-3/4x66ft 67911 7000006092 vinyl electrical tape 3/4in x 66ft</t>
  </si>
  <si>
    <t>cop thhn10strred500rl 68712 68712 thhn-10-red-19str-cu-500s/r</t>
  </si>
  <si>
    <t>cop thhn10strgrn500rl 68536 68536 thhn-10-grn-19str-cu-500s/r</t>
  </si>
  <si>
    <t>cop thhn10strwht500rl 68731 thhn-10-wht-19str-cu-500s/r</t>
  </si>
  <si>
    <t>3m bsv10q 30035 vinyl butt connector 25/bag</t>
  </si>
  <si>
    <t>02876-001 10499940 axis i7020 cleanable intercom in 2-gang form factor b8a44fca369d b8a44fc9fe81 b8a44fc9ffbe</t>
  </si>
  <si>
    <t>ewmc24 752509 accessplus cable mgr 24 in blk</t>
  </si>
  <si>
    <t>cs507380</t>
  </si>
  <si>
    <t>6644-1 436455 resistor pack 2-1k 1/8 watt 1 percent</t>
  </si>
  <si>
    <t>5029-034 485556 t8003 ps57 power supply for the axis t8640 coax over ethernet adapter</t>
  </si>
  <si>
    <t>8845-200-hp00-0 amz-00004-gso</t>
  </si>
  <si>
    <t>hdj6-36 480055 hd jack cat6 clarity t568a/b - 8pos blue 180deg</t>
  </si>
  <si>
    <t>k-dl38a k-dl38a cs806638 armor door loop 3/8"id flex 18</t>
  </si>
  <si>
    <t>8845-200-hp00-0 amz-00004-gso iot sensor wallmount enterprise reader hf-only amazon gso</t>
  </si>
  <si>
    <t>plt2s-c702y 324867 cable tie 7.4" 50lb 1.88" bundle diameter halar 100/pk rohs</t>
  </si>
  <si>
    <t>6200ue 877u1000 b6200ue-u1000 16-2c str bc lspvc lspvc jkt nat cmp 75c 1000' box</t>
  </si>
  <si>
    <t>6304fe 8771000 b6304fe-1000 18-6c str bc frpvc foil shd frpvc jkt nat cmp 75c 1000' reel</t>
  </si>
  <si>
    <t>jp2sbc50rb-l20 507674 j-pro j-hook 2" capacity screw on beam clamp flange to 1/2" black rohs</t>
  </si>
  <si>
    <t>7000006381 174609 mps2 fire barrier moldable putty stix mp 1.4 in x 11 in 3.6 cm x 27.9 cm</t>
  </si>
  <si>
    <t>ds9370 274270 pir/microwave ceiling mount intrusion detector 4.998.800.234</t>
  </si>
  <si>
    <t>isc-pdl1-wa18g 393333 sensor tritech serie c anti-m 18x25 / 7.5 x10 d-fusion tamper</t>
  </si>
  <si>
    <t>isn-cmet-4418 311647 cntct oh door clloop</t>
  </si>
  <si>
    <t>d126 377091 battery 7 ah 12v dc</t>
  </si>
  <si>
    <t>fpo150/250-2c8p 10214750 amazon custom 150wpower supply</t>
  </si>
  <si>
    <t>6644 356844 resistor 2 x 1k 1/8 watt with 4 lead 2 blue 2 black</t>
  </si>
  <si>
    <t>n505autmc/stsd 773799 overhead door contact</t>
  </si>
  <si>
    <t>lens-b2 899227 l-series wall blue lens</t>
  </si>
  <si>
    <t>chswl 899219 l-series chime strobe white wall</t>
  </si>
  <si>
    <t>cat48hp 370139 3 inch j-hook high performance 25/pack</t>
  </si>
  <si>
    <t>bc260025eg 249487 clamp for beam flange 3/4" fit 1/4"-20 or 10-24 threaded component</t>
  </si>
  <si>
    <t>b328 311454 swivel mounting bracket</t>
  </si>
  <si>
    <t>dtk-2mhlp12bwb 354945 data/signaling surge protector short to ground if compromised protects 2-12v pair</t>
  </si>
  <si>
    <t>d126 377091 battery 7 ah 12v dc n/a1 n/a2</t>
  </si>
  <si>
    <t>fpo150-b100c8p2 10214748 amazon custom 150wpower supply</t>
  </si>
  <si>
    <t>n1178cw/st 679323 recessed 3/4" stubby switch/magnet set for steel/ wood door white</t>
  </si>
  <si>
    <t>30530-719 271868 universal horiz cable mgr dbl-sided 2ux19"wx11.73"d black</t>
  </si>
  <si>
    <t>11301-701 249442 cable runway butt splice kit for 1.5" stringer steel black</t>
  </si>
  <si>
    <t>ss2128ps-en 10425625 pneumatic illuminated</t>
  </si>
  <si>
    <t>ts-01 415716 door switch</t>
  </si>
  <si>
    <t>cs102874</t>
  </si>
  <si>
    <t>conical gm 40' solar pv4013396 container 8x40x8'6" pv3 solar serial 4013396 substituted for container 8x40x8 ' 6"</t>
  </si>
  <si>
    <t>jlg 450aj 10484742 boom 40-50' articulating serial 0300210369 meter out 2683.60 meter in 00</t>
  </si>
  <si>
    <t>11436388 container 8x40x9'6" hi cube</t>
  </si>
  <si>
    <t>gold cont 20' ao glo 550/0010 serial 2043445 padlock for storage container</t>
  </si>
  <si>
    <t>mobile 40hc pv2043445 serial cicu2080151 substituted for container 8x40x8' 6" glo/office container 8x20x8 ' 6"</t>
  </si>
  <si>
    <t>jcb aj48d 11846592 boom 40-50' articulating serial 3207600 meter out 160.60 meter in 00</t>
  </si>
  <si>
    <t>mobile trl 20std 11390571 container 8x20x8 ' 6" serial pvcu6020417</t>
  </si>
  <si>
    <t>903/5411 skid steer fork attachment heavy duty</t>
  </si>
  <si>
    <t>takeuchi tl12r2-cr 10840655 skid steer track loader 2800-3399 serial 412101337 meter out 3153.40 meter in 3210.80</t>
  </si>
  <si>
    <t>property tax surcharge</t>
  </si>
  <si>
    <t>dripdiaper- fit wheelbase up</t>
  </si>
  <si>
    <t>genie gs-3232 225726ah scissor lift 30-33' electric 32" wide serial gs32p-165739 meter out 242.95 meter in 00</t>
  </si>
  <si>
    <t>nova corp st8214tldd-b-14 122291cc trailer dump 14'-16' to 14k tandem serial 5jw1d1426m4319132</t>
  </si>
  <si>
    <t>freight rental fleet inbound fregiht charge fr delivery charge pickup charge</t>
  </si>
  <si>
    <t>felling ft-8 r serial 5ftcr1216p4014265</t>
  </si>
  <si>
    <t>11641801 reel trailer-1 reel 7200</t>
  </si>
  <si>
    <t>jlg 340aj 10800215 boom 30-39' articulating ic 4wd serial 0300247195 meter out 1280.00 meter in 00</t>
  </si>
  <si>
    <t>harding co 40' sc dd pv4401391 container 8x40x8'6" dble door serial 4401391</t>
  </si>
  <si>
    <t>dyed diesel</t>
  </si>
  <si>
    <t>jcb aj48d 11921454 boom 40-50' articulating serial 3360150 meter out 89.26 meter in 97.05</t>
  </si>
  <si>
    <t>mobile trl 40' hc 11738670 container 8x40x9'6" 3ru serial pvcu8100717</t>
  </si>
  <si>
    <t>sc heavy equipment rental fee</t>
  </si>
  <si>
    <t>toyota 8fgu25 10974917 forklift whse 5000 gas/lp serial 94669 meter out 7013.79 meter in 00</t>
  </si>
  <si>
    <t>western 20tcg-ur-12vfhk 11376278 serial 22001605</t>
  </si>
  <si>
    <t>241/8010 cable banded 5 wire 50' removed tank fuel double wall 500-550 gal w/pump</t>
  </si>
  <si>
    <t>ford f150crewxlg4wd 11782711 truck pu 1/2 ton 4x4 xl crew cab serial 1ftew1eb0pke15788 meter out 44.50 meter in 00</t>
  </si>
  <si>
    <t>ford f150crewxlg4wd 11438453 truck pu 1/2 ton 4x4 xl crew cab serial 1ftew1ep6nkd25635 meter out 38621.00 meter in 00</t>
  </si>
  <si>
    <t>944/9943 road plate 8' x 12'</t>
  </si>
  <si>
    <t>shop shop supply</t>
  </si>
  <si>
    <t>fr part freight on part</t>
  </si>
  <si>
    <t>105565gt washer - thrust</t>
  </si>
  <si>
    <t>18396gt bearing - 1.5id x 1.</t>
  </si>
  <si>
    <t>44423 platform control box</t>
  </si>
  <si>
    <t>41137 platform control box</t>
  </si>
  <si>
    <t>jlg 860sj 165404ah boom 84-86' telescopic 4wd serial 0300213747 meter out 6559. 20 meter in 00</t>
  </si>
  <si>
    <t>coe-travel labor</t>
  </si>
  <si>
    <t>coe-hydraulics</t>
  </si>
  <si>
    <t>coe-diagnostic</t>
  </si>
  <si>
    <t>1290541-9263gt assy hose hyd -6</t>
  </si>
  <si>
    <t>1290541-9125gt assy hose hyd -6</t>
  </si>
  <si>
    <t>polaris pro xd 2000d 11575997 utv 4wd dsl 2seat cab serial 4xap2gd45n8131276 meter out 423.19 meter in 00</t>
  </si>
  <si>
    <t>internat'l cv515 11170005 bucket trk 4wd non-cdl 50-54' insulated serial 1htktswm5lh050696 meter out 32093.41 meter in</t>
  </si>
  <si>
    <t>virginia local rental tax vstr tax/mci</t>
  </si>
  <si>
    <t>greenlee 855gx 11429693 pipe bender elec 3/4" to 2" programable serial akf06336</t>
  </si>
  <si>
    <t>6' x 10' x 1' l-bracket berm</t>
  </si>
  <si>
    <t>generac mdg25if4 11268638 generator 19-29 kva tier 4 serial 3009220121 meter out 9598.50 meter in 9598.56</t>
  </si>
  <si>
    <t>refueling service charge small equipmen fuel small eq/mci</t>
  </si>
  <si>
    <t>wacker bs68-4 11924444 rammer large 2900-3600 lbs/blow serial 11875987</t>
  </si>
  <si>
    <t>multiquip mc3pea 11761043 mixer concrete 2-3 cubic foot electric serial xx20062978</t>
  </si>
  <si>
    <t>jcb 510-56 11878035 forklift variable reach 10000 50'-62' serial 3392669 meter out 1025.60 meter in 00</t>
  </si>
  <si>
    <t>13148390529 delivery tag 33949323 shipping note 56828919 req 577 35-3/8" 18tpi compact bandsaw blade 3/pk milwaukee</t>
  </si>
  <si>
    <t>43542060 4 gr60 1/2"x20' rebar sold/pc need 400 5-ft piece</t>
  </si>
  <si>
    <t>cutting rebar cutting</t>
  </si>
  <si>
    <t>6501006000 12-24x1-1/4 hwh teks 5 climaseal itw</t>
  </si>
  <si>
    <t>113tw16dawg 3.5lb 16.5ga import tie wire round hole sold/roll</t>
  </si>
  <si>
    <t>7611661838v 17 oz fluorescent pink m1600 inverted marking paint rust-oleum</t>
  </si>
  <si>
    <t>309px1300 d alkaline battery procell intense 12/pk duracell</t>
  </si>
  <si>
    <t>wrmld lot 729287 item not returnable without rga 4 wd10w350-60 8 cp10-s30 8 wd10w350-ecs</t>
  </si>
  <si>
    <t>access 5174812 access door non-rated 18x18 steel wht pwd flush dr exp flg scdr cam conc btn hng</t>
  </si>
  <si>
    <t>knaack 4830 1016957</t>
  </si>
  <si>
    <t>2485-20 1000281 48"x30"x35" 25-cuft jobmaster chest m12 fuel 1/4" right angle die grinder bare tool 48"x30"x35" 25-cuft jobmaster chest</t>
  </si>
  <si>
    <t>4830 1016957</t>
  </si>
  <si>
    <t>h-9579 zebra zd421d desktop direct thermal barcode printer - 203 dpi</t>
  </si>
  <si>
    <t>3597044 hdi-p tz 3/8" 300 w/ auto set tool flush anchor hdi-p tz 3/8" auto setting tool hdi-p tz 3/8"</t>
  </si>
  <si>
    <t>3951614 hdi-p tz 1/2" 300 w/ 2in1 set tool flush anchor hdi-p tz 1/2" set tool drill bit combo hdi-p 1/2"</t>
  </si>
  <si>
    <t>3869206 spiral stepper bit 3/4"-1-3/8"</t>
  </si>
  <si>
    <t>2118868 smoke acoustic sleeve cs-sl sa 4"</t>
  </si>
  <si>
    <t>wir fpbtcbk 234591 floorport flanged blank top bk</t>
  </si>
  <si>
    <t>2389k79 aboveground pvc fitting for drain waste and vent standard-wall plug with external square drive 3 npt male</t>
  </si>
  <si>
    <t>ortronics 810-487-006 2m scu-sca sm duplex</t>
  </si>
  <si>
    <t>cooper crouse-hinds division tp516 4sq 1/2d cvr f/1-dplxrcp</t>
  </si>
  <si>
    <t>cooper crouse-hinds division tp511 4sq cover 1/2d f/2 gfci</t>
  </si>
  <si>
    <t>leviton manufacturing company inc gftr2 20a 125v slim tr gfci</t>
  </si>
  <si>
    <t>bogen communication llc uti312 telephone interface coo taiwan</t>
  </si>
  <si>
    <t>bogen communication llc m300 300 watt amp /chnl 4 ohm coo china</t>
  </si>
  <si>
    <t>bogen communication llc tpu60b amplifier 60w w/alc coo south korea</t>
  </si>
  <si>
    <t>bridgeport fitting incorporated 921-s 3/4 in emt pipe strap item p/n ak10623931</t>
  </si>
  <si>
    <t>generic vendor-pvcpa cement-qset/aw-clr-lv-qt vc9982/7210413/g2636s/55948/078886</t>
  </si>
  <si>
    <t>generic vendor-pvcpa ta-2-1/2 2-1/2 terminal adapter</t>
  </si>
  <si>
    <t>generic vendor-pvcpa ell-90-2-1/2 sch40 2-1/2in 90deg elbow</t>
  </si>
  <si>
    <t>generic vendor-pvcpa coup-2-1/2 2-1/2 sch40 coupling</t>
  </si>
  <si>
    <t>bridgeport fitting incorporated 327 2 1/2 in plastic bshng</t>
  </si>
  <si>
    <t>bridgeport fitting incorporated 107-s 2 1/2 in ul conduit locknut</t>
  </si>
  <si>
    <t>generic vendor-pvcpa pvc-2-1/2 2-1/2 sch40 cond 10ft</t>
  </si>
  <si>
    <t>leviton manufacturing company inc 5r1uh-s03 encl ultra 1u w/tray</t>
  </si>
  <si>
    <t>leviton manufacturing company inc updlc-s02 upc dplx lc-lc sm 2m</t>
  </si>
  <si>
    <t>leviton manufacturing company inc amz-splch-12bl amz hdx splice mod 12f os2 lc blue</t>
  </si>
  <si>
    <t>leviton manufacturing company inc amz-splch-12aq amz hdx splice mod 12f om4 lc aqua</t>
  </si>
  <si>
    <t>leviton manufacturing company inc 5wlrg-12c sdx large wm encl empty acc 12</t>
  </si>
  <si>
    <t>berk-tek llc 11140671 armored fiber cable ground strap kit</t>
  </si>
  <si>
    <t>cooper b-line system b118zn 4 hole gussetted shelf angle zn pltd</t>
  </si>
  <si>
    <t>panduit corp s7-50-c stronghold cable tie 7.4l 188mm std ny</t>
  </si>
  <si>
    <t>leviton manufacturing company inc updlc-s10 upc dplx lc-lc sm 10m</t>
  </si>
  <si>
    <t>leviton manufacturing company inc 6h460-25l 25 ft blue high flex cat6</t>
  </si>
  <si>
    <t>leviton manufacturing company inc 6h460-25r cat6 patch cord - 25ft red</t>
  </si>
  <si>
    <t>leviton manufacturing company inc 6h46i-6r pcord cat6 hf 6in rd</t>
  </si>
  <si>
    <t>leviton manufacturing company inc 6h460-6il pcord 1g hf hd6 6 in bl</t>
  </si>
  <si>
    <t>chatsworth product incorporated 11911-712 cable run kit 12in blk</t>
  </si>
  <si>
    <t>cyber power system usa inc cps1220rm cps-1220rm pdu 20a rm 1u6-out</t>
  </si>
  <si>
    <t>commscope technology llc fewlclc42-jxf020 teraspeed lc/lc f ptchcrd 20ft</t>
  </si>
  <si>
    <t>hoffman enclosure inc f1212t48hc wire trough hinged cover ak10640250 mexico</t>
  </si>
  <si>
    <t>s-20173 aluminum clipboard - top opening letter attn zack prehall</t>
  </si>
  <si>
    <t>a3 cooper crouse-hinds division chico chico a sealing compound1 lb ak10289121</t>
  </si>
  <si>
    <t>x7 cooper crouse-hinds division chico chico x fiber 1 lb ak10289128</t>
  </si>
  <si>
    <t>cooper crouse-hinds division tmcx165 1/2 cab ftg for mc cab armor od .440 to</t>
  </si>
  <si>
    <t>wiremold co np800c-10-2b np800 anod pole 10ft.2inl wbox end</t>
  </si>
  <si>
    <t>mb panel interior schneider electric usa inc i-line</t>
  </si>
  <si>
    <t>hubbell wiring device ss82 wallplate 2-g dup s</t>
  </si>
  <si>
    <t>hubbell wiring device ss13 wallplate 1-g blank s</t>
  </si>
  <si>
    <t>cooper crouse-hinds division tb25 3/4 rgd tb cond body al</t>
  </si>
  <si>
    <t>panduit corp dnf14-250fib-c disconnect</t>
  </si>
  <si>
    <t>cooper bussmann inc krp-c-800sp low-peak time-delay 300k</t>
  </si>
  <si>
    <t>milbank manufacturing co pt48al pt48al sc3r-left w/panel</t>
  </si>
  <si>
    <t>milbank manufacturing co k5930 ct rack 3ph 800a 50k</t>
  </si>
  <si>
    <t>milbank manufacturing co ct364811-hc-ams 11x36x48 trans enclosure</t>
  </si>
  <si>
    <t>panel interior schneider electric usa inc nq mb pd1</t>
  </si>
  <si>
    <t>schneider electric usa inc qga32225</t>
  </si>
  <si>
    <t>schneider electric usa inc nc50s pd1</t>
  </si>
  <si>
    <t>pul lp qs10.301 ac/dc din rail supply 30v 240w</t>
  </si>
  <si>
    <t>hubbell ss1 wiring device wallplate 1-g switch s</t>
  </si>
  <si>
    <t>burndy llc yghp34c29 250-500 to 3/0-250 grn c</t>
  </si>
  <si>
    <t>bridgeport fitting incorporated 332 6 in plastic bshng</t>
  </si>
  <si>
    <t>bridgeport fitting incorporated 112-s 6 in ul conduit locknut</t>
  </si>
  <si>
    <t>pan pup6xhd04wh-g 1896156 tx6a copper cable cat 6a 23 awg utp</t>
  </si>
  <si>
    <t>burndy llc gar3906 copper grounding connector 6 in</t>
  </si>
  <si>
    <t>gre ddkit-1-68 183752 drill driver bit kit pop</t>
  </si>
  <si>
    <t>cop thhn10strredbrn-cut 1310142 thhn-10-red/brn-19str-cu-cut cut 1 2500 ea cut group coil</t>
  </si>
  <si>
    <t>nep 36311 1757355 wp2500p 3000ft reel muletape 2500 /1136kg approx 3/4in dia reel</t>
  </si>
  <si>
    <t>rac 878 38474 4-11/16 cover - 2.141 opening 30a-50a</t>
  </si>
  <si>
    <t>tpz 73171-sub 1148922 4-11/16 welded extension box convert one gang to 4-11/16 square 2-1/8 in deep 1/2 3/4 knockout</t>
  </si>
  <si>
    <t>hub hbl3771 89476 lkg rcpt 50a 250vdc/600vac 2p3w</t>
  </si>
  <si>
    <t>ch tp563 103171 4 11/16 sq outlet box 1/2 and 3/4 ko</t>
  </si>
  <si>
    <t>ai 856 159338 2in 90 flex connector</t>
  </si>
  <si>
    <t>cpl grc250 40909 2-1/2-galv-cplg</t>
  </si>
  <si>
    <t>3m 8426-9 85726 7000006132 cold shrink connector insulator 2/0 awg 250 kcmil</t>
  </si>
  <si>
    <t>bur ys28 81624 hylink-splice lng barrel</t>
  </si>
  <si>
    <t>nsi glc-4dbp 614607 ground connector cu lay-in 4-14 db rated</t>
  </si>
  <si>
    <t>egs cni-400 291443 neer 1-1/4 in cond nipp</t>
  </si>
  <si>
    <t>caw 12126-sc-nk 445544 sc enclosure w/o ko 12x12x6</t>
  </si>
  <si>
    <t>cop thhn8strgrn-cut 682463 thhn-8-str-grn-cutting/randoms cut 1 20 ea cut group coil</t>
  </si>
  <si>
    <t>cop thhn2strwht-cut 1259520 thhn-2-wht-19str-cu-cut cut 1 20 ea cut group coil</t>
  </si>
  <si>
    <t>cop thhn2strblk-cut 152053 thhn-2-str-blk-cutting/randoms cut 1 20 ea cut group coil</t>
  </si>
  <si>
    <t>ai 443 332611 1-1/4in plastic bushing</t>
  </si>
  <si>
    <t>bur ka2u 91624 14str-2str dual rated</t>
  </si>
  <si>
    <t>cop thhn2strblu-cut 1293968 master cutting reel cut 1 20 ea cut group coil</t>
  </si>
  <si>
    <t>cop thhn2strred-cut 1259519 thhn-2-red-19str-cu-cut cut 1 20 ea cut group coil</t>
  </si>
  <si>
    <t>ai dln10 144398 4in die cast locknut</t>
  </si>
  <si>
    <t>caw 664-rtsc-nk 402524 n3r sc enclosure w/o ko 6x6x4</t>
  </si>
  <si>
    <t>lqt ua050gry100cl 130467 1/2-ua/la-gray</t>
  </si>
  <si>
    <t>rac 3513rac 16296 liquidtight connector 3/4 in insul steel</t>
  </si>
  <si>
    <t>rxl wemco001 641658 original sale cu po 80640786</t>
  </si>
  <si>
    <t>lev 84064-40 9484 4g s blank plate</t>
  </si>
  <si>
    <t>2246267 concrete nail x-c 20 b3 mx</t>
  </si>
  <si>
    <t>228342 ceiling clip x-ecc mx</t>
  </si>
  <si>
    <t>itoo cr128 1954754 size 4 11in lanyard</t>
  </si>
  <si>
    <t>cop thhn4strgrn-cut 258408 thhn-4-str-green-cutting/randoms cut 2 430 ea -- 2 reel w/ head on both end of wire</t>
  </si>
  <si>
    <t>itoo cr157 1876186 wire size 4/o 21in lanyard</t>
  </si>
  <si>
    <t>itoo cr158 1876187 wire size 4/o 28in lanyard</t>
  </si>
  <si>
    <t>itoo cr159 1876188 wire size 4/o 35in lanyard</t>
  </si>
  <si>
    <t>cop thhn4/0stryel-cut 1259528 thhn 4/0 str yellow cut cut 1 430 ea -- wemco w/ head on both end of wire</t>
  </si>
  <si>
    <t>cop thhn4/0strorn-cut 1259527 thhn 4/0 str orange cut cut 1 430 ea -- wemco w/ head on both end of wire</t>
  </si>
  <si>
    <t>cop thhn4/0strbrn-cut 1259525 thhn 4/0 str brown cut cut 1 430 ea -- wemco w/ head on both end of wire</t>
  </si>
  <si>
    <t>caw s075 40087 .75 oil-tight hole seal</t>
  </si>
  <si>
    <t>bur kk4a36u4n 217674 four 2str-600 nema</t>
  </si>
  <si>
    <t>bur k2a40u2n 274418 two 300-800 nema</t>
  </si>
  <si>
    <t>w lmrc-211 770734 digital v.2 sgle relay rm controller on/off 0-10v dimm</t>
  </si>
  <si>
    <t>rac 800c 26967 4sq exp cover - 1 toggle</t>
  </si>
  <si>
    <t>rac 855 695833 4-11/16in to 4in adapter ring</t>
  </si>
  <si>
    <t>ai 4400 35973 1/2in snap-in bushing</t>
  </si>
  <si>
    <t>wgo 51204473 650195 773-164/k194-4045 wall-nuts 4w pushw orange 100/box</t>
  </si>
  <si>
    <t>lev 2433 53011 lkg conn l16-20r</t>
  </si>
  <si>
    <t>lev 5362-sw wht 20a/125v duplx rcpt 10/box 50/case</t>
  </si>
  <si>
    <t>crouseh tp720 4-11/16sq 1/2d 1 switch cvr 10/bx</t>
  </si>
  <si>
    <t>crouseh tp722 4-11/16sq dplx cvr 10/bx</t>
  </si>
  <si>
    <t>crouseh 455 2-in stl s/scr emt conn /bx 5/cs</t>
  </si>
  <si>
    <t>cpp 2 cond cplgs galv 20/bx 21122000 your ak11014071</t>
  </si>
  <si>
    <t>250cl afc cable system inc mc glide lite sol 12-2 blk wht a004-42-00</t>
  </si>
  <si>
    <t>generic vendor-wyrpc soow-10-3-blk-250r 90 deg c 600v</t>
  </si>
  <si>
    <t>bolt be4621eg 3 hole flat plate fitting galvanized finish 50/ctn</t>
  </si>
  <si>
    <t>cooper crouse-hinds division bg98 3 1/2 or 4 iron mogul cvr/gask</t>
  </si>
  <si>
    <t>cooper crouse-hinds division blb10 4 npt iron lb mogul</t>
  </si>
  <si>
    <t>ideal industry inc 30-3184 12awg stranded wire pigtail</t>
  </si>
  <si>
    <t>l h dottie co lw14 1/4in lock washer zinc plated</t>
  </si>
  <si>
    <t>ideal industry inc 30-451 wingnut 451 yel 100pc/box</t>
  </si>
  <si>
    <t>crouseh ltb30090 3-in 90d l/t conn 1/bx</t>
  </si>
  <si>
    <t>har wbkt1kit wall mounting bracket 5/bx</t>
  </si>
  <si>
    <t>harger gb14424c 1/4x4x24 ground bar</t>
  </si>
  <si>
    <t>burndy llc kc28 1-4/0 straight 3/4 post 1 con</t>
  </si>
  <si>
    <t>tpz 208 3in rgd w/t hub rigid conduit hub 5/bx</t>
  </si>
  <si>
    <t>p 1100 3-1/2 eg allied tube conduit p 1100 3-1/2 3-1/2 emt/rgd strut strap 2pc</t>
  </si>
  <si>
    <t>pgal allied tube conduit p 200 eh 10 1 5/8 slotted galv channel</t>
  </si>
  <si>
    <t>hoffman enclosure inc a8r86 type 3r enclosure screw cover</t>
  </si>
  <si>
    <t>hoffman enclosure inc asg6x6x4nk pull box screw cover</t>
  </si>
  <si>
    <t>robroy industry pbtouchup-gray-pt pint exterior gray touch up</t>
  </si>
  <si>
    <t>l h dottie co lws14 1/4in lock washer stainless steel</t>
  </si>
  <si>
    <t>l h dottie co fenws141 14x1 fender washer stainless steel</t>
  </si>
  <si>
    <t>l h dottie co mbs14114 1/4 x 1 1/4 hex head tap blt stnlss stl</t>
  </si>
  <si>
    <t>milwaukee elec tool 48-89-2726 5/16in thunderbolt black oxide drill bit</t>
  </si>
  <si>
    <t>l h dottie co tekhw1034 10 x 3/4 hex wshr hd self drllg scrws</t>
  </si>
  <si>
    <t>pand plt3i-c0 11.4" locking cbl tie 100/bx 1000/cs</t>
  </si>
  <si>
    <t>leviton 320r6wlev pin and sleeve 1/bx must bill and ship within 30 day</t>
  </si>
  <si>
    <t>generic vendor-tubpa 3/4-emt-orn 3/4-steel thinwall conduit orange</t>
  </si>
  <si>
    <t>lev 2321 lkg plug l6-20p 1/box 10/case</t>
  </si>
  <si>
    <t>stl-cty 72171-1 4-11/16 2-1/8d box -/bx 20/cs</t>
  </si>
  <si>
    <t>sqd kh36125 re-certified - molded case circuit breaker 600-volt 125-amp</t>
  </si>
  <si>
    <t>cooprl56ls9fsd2w1ewh 5/6" trim 900/1200l 27-5k 447-1355lm 120v ak10988855 5/6" trim 900/1200l</t>
  </si>
  <si>
    <t>dotirc3 1-2 rod coupling 1-2 rod coupling</t>
  </si>
  <si>
    <t>pvcf4coup 4" pvc coupling 4" coupling type 4o</t>
  </si>
  <si>
    <t>pvcp4 4" sch 40 pvc conduit 4" type 40 conduit</t>
  </si>
  <si>
    <t>blinb104zn 4hole corner angle zinc 4hole corner angle zinc</t>
  </si>
  <si>
    <t>dotilw38 3/8" split lock washer 3/8" split lock washer</t>
  </si>
  <si>
    <t>dotifenw14114 1-4x1-1-4 fender washer 1-4x1-1-4 fender washer</t>
  </si>
  <si>
    <t>dotilw12 1/2" split lock washer 1/2" split lock washer</t>
  </si>
  <si>
    <t>2" x 15' flex riser rental 277/480v 4 wire 1/0 cable</t>
  </si>
  <si>
    <t>2 overhead cable rental</t>
  </si>
  <si>
    <t>30' stringer pole rental</t>
  </si>
  <si>
    <t>pvcf490wbell 4" 90 elbow w/bell end-sch 4" 90 elbow w/bell end-sch</t>
  </si>
  <si>
    <t>dotifw38 3/8 flat washer 3/8 flat washer</t>
  </si>
  <si>
    <t>blintn228zn 3/8 twirl nut 3/8 twirl nut</t>
  </si>
  <si>
    <t>dotifenw38114 3/8x1-1/4 fndr wshr 3/8x1-1/4 fndr wshr</t>
  </si>
  <si>
    <t>invs i2005 1/2" sq channel washer zinc</t>
  </si>
  <si>
    <t>conf2x12 2x12" conduit nipple 2x12" conduit nipple</t>
  </si>
  <si>
    <t>cond212emt 2-1/2" thin wall 2-1/2" thin wall</t>
  </si>
  <si>
    <t>dotid60s three piece ko seal 2" three piece ko seal 2"</t>
  </si>
  <si>
    <t>brkr feb-11-11 midget 1p inline fuse hol</t>
  </si>
  <si>
    <t>dotimb381 3/8-16x1 hh cap screw 3/8-16x1 hh cap screw</t>
  </si>
  <si>
    <t>milw48390521 bandsaw blade 18t 44-7/8 bandsaw blade 18t 44-7/8</t>
  </si>
  <si>
    <t>blinatr14x120zn 1/4x10' threaded rod</t>
  </si>
  <si>
    <t>blinb54sh120glv 13/16 slot strut 10' gv 13/16 slot strut 10' gv 1/4x10' threaded rod</t>
  </si>
  <si>
    <t>dotihn12 1/2-13 hex nut 1/2-13 hex nut</t>
  </si>
  <si>
    <t>blinb202zn 1/2" square washer zn sq/wash 9/16in hole 1/2in bolt zn pltd</t>
  </si>
  <si>
    <t>leva8440140 gfi s plate ak10577588 gfi s plate</t>
  </si>
  <si>
    <t>blinb2006pazn 2" emt strut clamp p-ass</t>
  </si>
  <si>
    <t>raco2908 2" comp conn-steel 2" comp conn-steel</t>
  </si>
  <si>
    <t>pvcf1coup 1" pvc coupling 1" coupling type 4o</t>
  </si>
  <si>
    <t>conf2couphw 2" coupling heavywall 2" coupling heavywall</t>
  </si>
  <si>
    <t>arlirw3 1x3/4 reducing washer 1x3/4 reducing washer</t>
  </si>
  <si>
    <t>oaty30236 clear silicone caulk</t>
  </si>
  <si>
    <t>brdp412dc2 1-1-4 stgreenfield connector 1-1-4 stgreenfield connector</t>
  </si>
  <si>
    <t>dotifw12 1/2 flat washer 1/2 flat washer</t>
  </si>
  <si>
    <t>s-3280 s-3280 standard grade steel strapping - 3/4" x .031" x 1 334'</t>
  </si>
  <si>
    <t>s-2187 s-2187 uline stretch wrap - cast 70 gauge 18" x 1 500'</t>
  </si>
  <si>
    <t>bk-spscwled led spkr/strb clg white fire spscwled</t>
  </si>
  <si>
    <t>spcwl bk-spcwl speaker white ceiling</t>
  </si>
  <si>
    <t>bk-spsrled led spkr/strb wall red fire spsrled</t>
  </si>
  <si>
    <t>bri 330 4in rig plastic bushing</t>
  </si>
  <si>
    <t>wieg sc080804nk scpb 8x8x4 no ko</t>
  </si>
  <si>
    <t>bri 1103-dc 3/4in dc conduit nipple</t>
  </si>
  <si>
    <t>led17tt5/dl/fg/835/bf syl led17tt5/dl/fg/835/bf 40332 ledlescent ballast free tt5 40332 ledlescent ballast free tt5</t>
  </si>
  <si>
    <t>b-line tn224zn 1/4in twirl nut</t>
  </si>
  <si>
    <t>b-line b280sqzn post base for b22 channel</t>
  </si>
  <si>
    <t>s-strut cpc250 2-1/2in cobra 1pc clamp</t>
  </si>
  <si>
    <t>cul 70743j fender washer stainls 3/8x11/4</t>
  </si>
  <si>
    <t>034 flex 034 gfs mr 3/4 in steel flex conduit</t>
  </si>
  <si>
    <t>3m 35-blue-3/4x66ft blue coding tape 3/4in x66ft</t>
  </si>
  <si>
    <t>3m 35-red-3/4x66ft red coding tape 3/4in x66ft</t>
  </si>
  <si>
    <t>sie ecgb20 ground bar kit 20 po 4-14awg</t>
  </si>
  <si>
    <t>wic thhn 6 str grn mr</t>
  </si>
  <si>
    <t>wic thhn 1 str wht mr</t>
  </si>
  <si>
    <t>3m 33plus-super-3/4x76ft vinyl elecl tape 3/4in x 76ft</t>
  </si>
  <si>
    <t>wic thhn 1 str blu mr</t>
  </si>
  <si>
    <t>pwf 04233 1/4in x3in mush head toggle bolt</t>
  </si>
  <si>
    <t>t b 1455 11/2 plastic ko seal</t>
  </si>
  <si>
    <t>t b 1453 1 plastic ko seal</t>
  </si>
  <si>
    <t>bri 327 21/2in rig plastic bushing</t>
  </si>
  <si>
    <t>wic thhn 1 str red mr</t>
  </si>
  <si>
    <t>wic thhn 1 str blk mr</t>
  </si>
  <si>
    <t>wdm 1010100000 grd term blk 22-10awg wpe4</t>
  </si>
  <si>
    <t>erc 557855 eriflex pdr7 2-meter length small slot wa pdr72m52</t>
  </si>
  <si>
    <t>t b 1454 11/4 plastic ko seal</t>
  </si>
  <si>
    <t>minrlac 5b 2 in hanger w/bolt</t>
  </si>
  <si>
    <t>eml 200e90 2in 90d emt elb 2 in 90deg emt elbow</t>
  </si>
  <si>
    <t>cul 40145j hex nut zinc 5/8</t>
  </si>
  <si>
    <t>cul 40545j lock washer scr lw5/8</t>
  </si>
  <si>
    <t>b-line b54sh-120glv 1-5/8x13/16 14ga galv slotted</t>
  </si>
  <si>
    <t>b-line b22sha-120glv 1-5/8x1-5/8 12ga bck/bck strut</t>
  </si>
  <si>
    <t>b-line b22sh-120glv 1-5/8x1-5/8 12ga galv slotted</t>
  </si>
  <si>
    <t>w g sm m6 be w g sm m6</t>
  </si>
  <si>
    <t>bri 326 2in rig plastic bushing</t>
  </si>
  <si>
    <t>wieg sc121204nk scpb 12x12x4 no ko</t>
  </si>
  <si>
    <t>emt 200e 2in emt conduit 10ft</t>
  </si>
  <si>
    <t>b-line b2213pazn 2 2in multi-grip cond clamp</t>
  </si>
  <si>
    <t>r-dot dac-6-cg 2in cond body shelf pk</t>
  </si>
  <si>
    <t>stl-cty tc126a 2in emt s stl connector</t>
  </si>
  <si>
    <t>cr lr45cgn 1 1/4 rgd lr cond body cvr and gskt al lost in shipment</t>
  </si>
  <si>
    <t>klein 11055 kurve 10-18 wire stripr/cuttr</t>
  </si>
  <si>
    <t>klein 605-6 6in hd cabinet tip screwdriver</t>
  </si>
  <si>
    <t>bri 241-dc 3/4 emt s diecast coupling</t>
  </si>
  <si>
    <t>emt 012e 1/2in emt conduit 10ft</t>
  </si>
  <si>
    <t>b-line bb4-23 box support f/metal stud</t>
  </si>
  <si>
    <t>stl-cty 52c14 4sq 3/4 raised device cover 1g</t>
  </si>
  <si>
    <t>b-line brc6m cable support up to 1in od</t>
  </si>
  <si>
    <t>stl-cty rs8 4sq cover 2 dup recept</t>
  </si>
  <si>
    <t>stl-cty 52c18 4sq 3/4 raised device cover 2g</t>
  </si>
  <si>
    <t>bri 231-dc2 3/4 emt s diecast connector</t>
  </si>
  <si>
    <t>b-line bb2-24t 15.5-26in ajust box mount brkt</t>
  </si>
  <si>
    <t>stl-cty 52171-1/2-3/4-e 4sq 21/8d bx 1/2 3/4 eccentric</t>
  </si>
  <si>
    <t>3m 35-orange-3/4x66ft orange coding tape 3/4in x66ft</t>
  </si>
  <si>
    <t>3m 35-yellow-3/4x66ft yellow coding tape 3/4in x66ft</t>
  </si>
  <si>
    <t>wic thhn 3/0 str yel mr</t>
  </si>
  <si>
    <t>wic thhn 3/0 str brn mr</t>
  </si>
  <si>
    <t>wic thhn 3/0 str org mr</t>
  </si>
  <si>
    <t>stl-cty tk126a 2in emt s stl coupling</t>
  </si>
  <si>
    <t>arl 414110st 1/2 dplex snap2it snap in conn</t>
  </si>
  <si>
    <t>arl 4110st 1/2 snap-in conn .525 - 705</t>
  </si>
  <si>
    <t>arl 404010ast 3/8 snap-in duplx conn 1/2in ko</t>
  </si>
  <si>
    <t>arl 4010ast 1/2 mc-ap snap-tite .405 - 612</t>
  </si>
  <si>
    <t>wic mchva 12/2 str brn gry 250c hv alu arm brn gry grn</t>
  </si>
  <si>
    <t>pwf 02369z 8x1in zinc zip-it kit /1 50 anc</t>
  </si>
  <si>
    <t>epco 20004 1 pkg of 50 12g 8in str pigtail spade gsh</t>
  </si>
  <si>
    <t>bri 1063 1x3/4 in reducing washer</t>
  </si>
  <si>
    <t>s-strut cpc100 1in cobra 1pc clamp</t>
  </si>
  <si>
    <t>stl-cty tk123a 1in emt s stl coupling</t>
  </si>
  <si>
    <t>dew pfm2211200 c 1-5/8 3/8 rod hanger concrete</t>
  </si>
  <si>
    <t>wieg sc060604nk scpb 6x6x4 no ko</t>
  </si>
  <si>
    <t>s-strut cpc350 3-1/2in cobra 1pc clamp</t>
  </si>
  <si>
    <t>gcp 114gc 1-1/4in galv coupling</t>
  </si>
  <si>
    <t>stl-cty tc127a 21/2in emt s stl connector</t>
  </si>
  <si>
    <t>eml 212e90 2-1/2in 90d emt elb 2-1/2 in 90deg emt elbow</t>
  </si>
  <si>
    <t>r-dot dalb-7-cg 2-1/2 conbdy w/c g</t>
  </si>
  <si>
    <t>wieg e0808nk n1 wireway endcap 8in no ko</t>
  </si>
  <si>
    <t>wieg hs882nk n1 wireway 8x8x2ft no ko</t>
  </si>
  <si>
    <t>stl-cty tk122a 3/4in emt s stl coupling</t>
  </si>
  <si>
    <t>stl-cty rs11 4sq cover 1 sgl recept 1 13/32</t>
  </si>
  <si>
    <t>p s 5851-w recp sgl 20a 250v s-wire wh</t>
  </si>
  <si>
    <t>stl-cty tc123a 1in emt s stl connector</t>
  </si>
  <si>
    <t>stl-cty tk127a 21/2in emt s stl coupling</t>
  </si>
  <si>
    <t>stl-cty tc122a 3/4in emt s stl connector</t>
  </si>
  <si>
    <t>t b 5254gr 1in 90d lt noninsul grnd conn irn item is subject to n return policy</t>
  </si>
  <si>
    <t>t b 5238gr 2-1/2 str l/t grnd conn item is subject to n return policy</t>
  </si>
  <si>
    <t>t b 5240gr 4-in str l/t grnd conn item is subject to n return policy</t>
  </si>
  <si>
    <t>t b 2532 .375 - 500 cord conn 3/4in</t>
  </si>
  <si>
    <t>keyste kt-led27pshid-e26-850-d/g4 27w power select e26 5k</t>
  </si>
  <si>
    <t>keyste kt-led110pshid-h-ex39-8csb-d 110w power select color select ex39</t>
  </si>
  <si>
    <t>ctx 5133765 1in 45d pvc elbow</t>
  </si>
  <si>
    <t>ctx 5140104 3/4in male adapter</t>
  </si>
  <si>
    <t>r-dot 2ccb 2g wp alum blank cover</t>
  </si>
  <si>
    <t>cic 40 11/4in rig/pvc 11/2emt clamp</t>
  </si>
  <si>
    <t>ctx 6141625 1in coupling</t>
  </si>
  <si>
    <t>r-dot ihd3-2 1g deep wp box w/3 3/4in hub</t>
  </si>
  <si>
    <t>3m mp 1.4x11 3m 1.4in x11in putty stick</t>
  </si>
  <si>
    <t>cic 32 1in pvc/rig/imc/flx clamp</t>
  </si>
  <si>
    <t>bri 103-s locknut 1in steel</t>
  </si>
  <si>
    <t>ctx 5140105 1in male adapter</t>
  </si>
  <si>
    <t>stl-cty r-1038 per ft 3/8in x 10ft threaded rod</t>
  </si>
  <si>
    <t>eml 200e30 2in 30d emt elb 2 in 30deg emt elbow</t>
  </si>
  <si>
    <t>s-strut cpc200 2in cobra 1pc clamp</t>
  </si>
  <si>
    <t>b-line tn228zn 38 3/8in twirl nut</t>
  </si>
  <si>
    <t>cul 79221j 08000 12/24 tek 5 screw</t>
  </si>
  <si>
    <t>cul 40720j fender washer zinc 1/4x1</t>
  </si>
  <si>
    <t>minrlac 285 2 in emt 2hole strap</t>
  </si>
  <si>
    <t>04431 pwf 04431 3/8in x3in rnd head toggle bolt</t>
  </si>
  <si>
    <t>eml 200e45 2in 45d emt elb 2 in 45deg emt elbow</t>
  </si>
  <si>
    <t>klrk fsbcm 1g cast iron blank cover</t>
  </si>
  <si>
    <t>b-line b115zn 4 hole corner angle</t>
  </si>
  <si>
    <t>west kcdpfb150</t>
  </si>
  <si>
    <t>wfp1 west wfp1</t>
  </si>
  <si>
    <t>gea thqb2160 thqb mcb 60a 10ka 2p 120/240v</t>
  </si>
  <si>
    <t>frz tr400r rk5 td 250v rej 400a</t>
  </si>
  <si>
    <t>gea tgl2 equipment ground kit</t>
  </si>
  <si>
    <t>gea tgl20 equipment ground kit</t>
  </si>
  <si>
    <t>gea thql2140 thql 2pole 120/240v 10k ic 40 amp</t>
  </si>
  <si>
    <t>b30c-4250-509-wt b30c-4250-509-wt 6xha8 tape white 25 ft l 4-1/4 in w</t>
  </si>
  <si>
    <t>b30c-2500-509-wt b30c-2500-509-wt 6xha7 tape white 25 ft l 2-1/2 in w</t>
  </si>
  <si>
    <t>b30-r6200 b30-r6200 21u479 ribbon cartridge 4-21/64 in</t>
  </si>
  <si>
    <t>b30-r10000 b30-r10000 6umw4 ribbon black 4-21/64 in</t>
  </si>
  <si>
    <t>48-89-9205 19rk76 step cone drill 1/4in to 1.375in hs</t>
  </si>
  <si>
    <t>26192 4cw41 replacement pipe die npt 2 1/2 to 4 in</t>
  </si>
  <si>
    <t>2huk2 2huk2 2huk2 c-clamp 6" steel regular duty 6600 lb</t>
  </si>
  <si>
    <t>rib21cdc 2eta5 enclosedpre-wired relay 277vac spdt 10a</t>
  </si>
  <si>
    <t>rib243p 21gp33 pre-wired relay 24vac/dc 3pst-no 20a</t>
  </si>
  <si>
    <t>fp400 5gkd5 firestop plug red intumescent</t>
  </si>
  <si>
    <t>lot misc conduit cable tray any vendor connectrac</t>
  </si>
  <si>
    <t>wic thhn 6 str wht mr</t>
  </si>
  <si>
    <t>wic thhn 2 str wht mr</t>
  </si>
  <si>
    <t>wic thhn 2 str blk mr</t>
  </si>
  <si>
    <t>wic thhn 2 str red mr</t>
  </si>
  <si>
    <t>wic thhn 6 str blk mr</t>
  </si>
  <si>
    <t>wic thhn 8 str grn mr</t>
  </si>
  <si>
    <t>ilsco pbtd-4-1/0 al mech 4 1/0-14 in dual entry w ul</t>
  </si>
  <si>
    <t>ilsco pbts-2-4 al mech 2 4-14 in t ul</t>
  </si>
  <si>
    <t>wic thhn 6 str red mr</t>
  </si>
  <si>
    <t>bri 103-s 1in stl cnd locknut</t>
  </si>
  <si>
    <t>pvcfit 100p ma 1 in pvc cond male adapter</t>
  </si>
  <si>
    <t>pvc 100p 1in sch40 pvc pipe</t>
  </si>
  <si>
    <t>pvcfit 100p cp 1 in pvc cond coupling</t>
  </si>
  <si>
    <t>pvcfit 100p40 90d sch40 elb 1 in 90deg sch40 pvc cond elbow</t>
  </si>
  <si>
    <t>p s wpb1-g wp cover 1g blank w/ gasket gray</t>
  </si>
  <si>
    <t>bri 433-slt 1 1/4in lqdt conn</t>
  </si>
  <si>
    <t>sltite 114ef-mr 1-1/4in ef gray liq-tite master reel</t>
  </si>
  <si>
    <t>pvcfit 114p fa 1-1/4 pvc cond female adapter</t>
  </si>
  <si>
    <t>pvcfit 114p cp 1-1/4 pvc cond coupling</t>
  </si>
  <si>
    <t>bri 104-s 1-1/4 stl cnd lknt</t>
  </si>
  <si>
    <t>pvcfit 114p ma 1-1/4 pvc cond male adapter</t>
  </si>
  <si>
    <t>pvcfit 114p40 90d sch40 elb 1-1/4 90deg sch40 pvc cond elbow</t>
  </si>
  <si>
    <t>bri 1102-dc 1/2 dc bushed nip</t>
  </si>
  <si>
    <t>pvcfit 012p ma 1/2 pvc cond male adapter</t>
  </si>
  <si>
    <t>pvcfit 012p cp 1/2 pvc cond coupling</t>
  </si>
  <si>
    <t>pvcfit 012p40 90d sch40 elb 1/2 90deg sch40 pvc cond elbow</t>
  </si>
  <si>
    <t>col csl4-a-lscs 4ft led strip selectable lumen 4400 4850 5300 color 35k 4k 5k 80 cri 120v-347v 0-10 dimming</t>
  </si>
  <si>
    <t>pvc 012p 1/2 pvc sch40 pipe</t>
  </si>
  <si>
    <t>p s 2097-w 20a 125v 20a gfci rcpt</t>
  </si>
  <si>
    <t>cr tp511 4 sq cvr 2 gfci rec surf cvr</t>
  </si>
  <si>
    <t>cul 40720j 1/4x1 fender washer</t>
  </si>
  <si>
    <t>cul 79012j 10-16x3/4 hwh tek screw</t>
  </si>
  <si>
    <t>bri 1000 0 antishort bushing</t>
  </si>
  <si>
    <t>cr tp472 4 sq box cvr flt blnk</t>
  </si>
  <si>
    <t>bri 101-s 1/2 stl cnd locknut</t>
  </si>
  <si>
    <t>col cvt4-lscs-mv 4ft led vaportight select lumen 5000 6000 7000 color 35k4k5k 80cri 0-10v dim 120v-347v</t>
  </si>
  <si>
    <t>cr tp512 4 sq cvr 1 tgl surf cvr</t>
  </si>
  <si>
    <t>p s ps20ac1-w 20a 120/277vac b s wire sp sw</t>
  </si>
  <si>
    <t>cr tp403 4 sq outlet box 2 1/8 dp 1/2 and 3/4 ko</t>
  </si>
  <si>
    <t>p s wpb23 wp box 1g 3 hole 1/2"</t>
  </si>
  <si>
    <t>bri 570-dci2 3/8 in conn</t>
  </si>
  <si>
    <t>bri 890-mc 14/2-12/2 strap</t>
  </si>
  <si>
    <t>wic mc 12/2 sol 250c stl arm blk wht grn</t>
  </si>
  <si>
    <t>chr hfd3175 n new surplus - series c f-frame molded case circuit breaker hfd 3p 600vac rated l</t>
  </si>
  <si>
    <t>chr kprl4ed n new surplus - cutler hammer twin mounting hardware kit 225a max</t>
  </si>
  <si>
    <t>c2g c2g29994 antimicrob hdmi dongle ring dp mdp usbc</t>
  </si>
  <si>
    <t>vaddio 999-99600-200 roboshot 12e onelink bridge sys</t>
  </si>
  <si>
    <t>ford f150 lightning p/u truck 1/2t batt elec crew cab xl 10606489 ser 1ftvw1el1nwg12371</t>
  </si>
  <si>
    <t>dewalt 286301-00 set screw - above not returnable w/o rga -</t>
  </si>
  <si>
    <t>dewalt n460582 replacement blade for dce151b cable stripper - above not returnable w/o rga -</t>
  </si>
  <si>
    <t>genie gs3232 30-33' elect scissor narrow 994643 ser gs32p-152849</t>
  </si>
  <si>
    <t>genie gs1932 19' elect scissorlift 10380397 e-drive ser gs30p-203365</t>
  </si>
  <si>
    <t>mdhers033 md heavy equipment gross receipt tax</t>
  </si>
  <si>
    <t>genie gs2632 25-26' elect scissor narrow 1003449 ser gs32p-153294</t>
  </si>
  <si>
    <t>mdhers027 md heavy equipment gross receipt tax</t>
  </si>
  <si>
    <t>gas 2141xxx000 gasoline fuel</t>
  </si>
  <si>
    <t>jlg 450aj 45' art manlift w/jib 889442 sii ser 0300219376</t>
  </si>
  <si>
    <t>kawasaki 4010 utility vehicle 4 seat 4wd gas 10667633 ser jk1atcd10pb501513</t>
  </si>
  <si>
    <t>kawasaki prodxt utility vehicle 4 seat 4wd dsl cab 10817615 ser jkadtcc19rb502953</t>
  </si>
  <si>
    <t>mec micro micro 19' elect scissorlift lcs 10538475 19 lcs ser 16919195</t>
  </si>
  <si>
    <t>mec micro micro 19' elect scissorlift lcs 10538569 19 lcs ser 16920043</t>
  </si>
  <si>
    <t>mec micro micro 19' elect scissorlift lcs 10538585 19 lcs ser 16920045</t>
  </si>
  <si>
    <t>Categories AI CLASSIFIED</t>
  </si>
  <si>
    <t>True Positives</t>
  </si>
  <si>
    <t>False Positives</t>
  </si>
  <si>
    <t>False Negatives</t>
  </si>
  <si>
    <t>Precision</t>
  </si>
  <si>
    <t>Recall</t>
  </si>
  <si>
    <t>F1 Score</t>
  </si>
  <si>
    <t>CATEGORIES HUMAN VALIDATED</t>
  </si>
  <si>
    <t>TOTAL</t>
  </si>
  <si>
    <t xml:space="preserve">Definitions: </t>
  </si>
  <si>
    <t xml:space="preserve">True Positive: Correct Classification </t>
  </si>
  <si>
    <t>False Positives: Items that were incorrectly classified into a category when they actually belong to another category.</t>
  </si>
  <si>
    <t>OVERALL ACCURACY: SUM OF CORRECT CLASSIFICATION/ TOTAL DATA SET</t>
  </si>
  <si>
    <t>False Negatives: Items that should have been classified into a category, but were incorrectly classified into another category.</t>
  </si>
  <si>
    <t>Precision = True Positives / (True Positives + False Positives)</t>
  </si>
  <si>
    <t>CORRECT CLASSIFICATION</t>
  </si>
  <si>
    <t>Recall = True Positives /(True Positives + False Negatives)</t>
  </si>
  <si>
    <t>TOTAL DATA SET</t>
  </si>
  <si>
    <t>OVERALL ACCURACY</t>
  </si>
  <si>
    <t>ACCURACY BY CATEGORY: CORRECT CLASSIFICATION/ TOTAL BY CATEGORY</t>
  </si>
  <si>
    <t>TOTAL BY CATEGORY by AI</t>
  </si>
  <si>
    <t>ACCURACY BY CATEGORY</t>
  </si>
  <si>
    <t>MULTIPLE_MATCHES_ONE_VALID</t>
  </si>
  <si>
    <t>PRIME</t>
  </si>
  <si>
    <t>PRIME CONDUIT</t>
  </si>
  <si>
    <t>CEMENTEX PRODUCTS</t>
  </si>
  <si>
    <t>SINGLE_MATCH</t>
  </si>
  <si>
    <t>VIBRA-TITE</t>
  </si>
  <si>
    <t>H.B. FULLER CO</t>
  </si>
  <si>
    <t>FASTENING SPECIALISTS</t>
  </si>
  <si>
    <t>TAP MAGIC</t>
  </si>
  <si>
    <t>0.42206545762801495</t>
  </si>
  <si>
    <t>NO_MANUFACTURERS_FOUND</t>
  </si>
  <si>
    <t>CHT 11301-701 0.38X1.5X5 B-SPLC KT</t>
  </si>
  <si>
    <t>AK10992810</t>
  </si>
  <si>
    <t>WIRE</t>
  </si>
  <si>
    <t>ALEVE</t>
  </si>
  <si>
    <t>ALEVE MEDICATIONS</t>
  </si>
  <si>
    <t>BRYANT</t>
  </si>
  <si>
    <t>BRYANT 460C9W 60A 250V 3P 4W CONN</t>
  </si>
  <si>
    <t>0.5787001026312198</t>
  </si>
  <si>
    <t>0.5830615146718724</t>
  </si>
  <si>
    <t>0.5843721984252463</t>
  </si>
  <si>
    <t>0.5845849051969586</t>
  </si>
  <si>
    <t>0.5750289641243302</t>
  </si>
  <si>
    <t>0.5793445022914655</t>
  </si>
  <si>
    <t>0.5793417541265531</t>
  </si>
  <si>
    <t>0.5748643694992426</t>
  </si>
  <si>
    <t>MOLEX</t>
  </si>
  <si>
    <t>WOOD 460C9W 3P4W 60A250 3PH CONNECT</t>
  </si>
  <si>
    <t>0.5718501613602853</t>
  </si>
  <si>
    <t>TAPPAN</t>
  </si>
  <si>
    <t>0.36226965854273996</t>
  </si>
  <si>
    <t>KING INNOVATION</t>
  </si>
  <si>
    <t>KSP 81602 PIPE PULL GRIP</t>
  </si>
  <si>
    <t>CAROLINA PRODUCTS</t>
  </si>
  <si>
    <t>LEVITON SECURITY &amp; AUTOMATION</t>
  </si>
  <si>
    <t>0.4871349199647945</t>
  </si>
  <si>
    <t>CRC INDUSTRIES</t>
  </si>
  <si>
    <t>CRC 18412 16OZ GALVANIZE COATING</t>
  </si>
  <si>
    <t>AK10235451</t>
  </si>
  <si>
    <t>078254184128</t>
  </si>
  <si>
    <t>0.5782364852385963</t>
  </si>
  <si>
    <t>MILW 2485-20 1/4 DIE GRINDER</t>
  </si>
  <si>
    <t>045242544264</t>
  </si>
  <si>
    <t>PECO SALES</t>
  </si>
  <si>
    <t>0.7025900536700046</t>
  </si>
  <si>
    <t>RDG 26192 2-1/2-4 NPT HS DIE</t>
  </si>
  <si>
    <t>095691261922</t>
  </si>
  <si>
    <t>DIABLO</t>
  </si>
  <si>
    <t>DIABLO TOOLS</t>
  </si>
  <si>
    <t>ADAPTER</t>
  </si>
  <si>
    <t>300EÂ </t>
  </si>
  <si>
    <t>ALLIED TUBE AND CONDUITÂ </t>
  </si>
  <si>
    <t>0.6463274735531515</t>
  </si>
  <si>
    <t>CHT 30530-719 2UX19X11.73 CBL MGR</t>
  </si>
  <si>
    <t>AK10140493</t>
  </si>
  <si>
    <t>GENERIC VENDOR-TUBPA</t>
  </si>
  <si>
    <t>0.45120188968505315</t>
  </si>
  <si>
    <t>EMC FASTENERS &amp; TOOLS</t>
  </si>
  <si>
    <t>EMC 2-IN-1 SCREWDRIVER</t>
  </si>
  <si>
    <t>2IN1</t>
  </si>
  <si>
    <t>0.4629266518362104</t>
  </si>
  <si>
    <t>BRADS 41137 7X10 HIGH VOLT SIGN</t>
  </si>
  <si>
    <t>0.7127913107779791</t>
  </si>
  <si>
    <t>MILW 48-11-1837 BATTERY PACK</t>
  </si>
  <si>
    <t>045242541355</t>
  </si>
  <si>
    <t>0.7308076421353444</t>
  </si>
  <si>
    <t>MILW 48-89-9205 STEP DRILL BIT</t>
  </si>
  <si>
    <t>0.6911994855655926</t>
  </si>
  <si>
    <t>NO_VALID_MATCHES</t>
  </si>
  <si>
    <t>BLINE1 4A-30-90HB36 30IN BEND</t>
  </si>
  <si>
    <t>B-Line SystemsÂ </t>
  </si>
  <si>
    <t>Â Siemens</t>
  </si>
  <si>
    <t>AXIS COMMUNICATIONSÂ </t>
  </si>
  <si>
    <t>SUPERIOR ESSEX</t>
  </si>
  <si>
    <t>ITW</t>
  </si>
  <si>
    <t>WIELAND ELECTRIC</t>
  </si>
  <si>
    <t>WATT</t>
  </si>
  <si>
    <t>RUST-OLEUM</t>
  </si>
  <si>
    <t>ADVANCE</t>
  </si>
  <si>
    <t xml:space="preserve"> ADV-RDR-AIO-1Y Genetecâ„¢ Advantage for 1 Synergisâ„¢ Reader - 1 year 2025/04/28 - 2026/02/28 Genetec reference ID: GSC-181228-085044</t>
  </si>
  <si>
    <t>0.8404059400624612</t>
  </si>
  <si>
    <t>L H DOTTIE CO</t>
  </si>
  <si>
    <t>DOTTIE GP1050 GRD PIGTAIL</t>
  </si>
  <si>
    <t>0.7111124371127426</t>
  </si>
  <si>
    <t>AFC A004-42-00 250FT AL CBL</t>
  </si>
  <si>
    <t>0.7847795053803612</t>
  </si>
  <si>
    <t>SIEM5 QE240 2P 40A GFCI</t>
  </si>
  <si>
    <t>SNAP ON</t>
  </si>
  <si>
    <t>CORD</t>
  </si>
  <si>
    <t>0.7938095694084074</t>
  </si>
  <si>
    <t>ERC BC260025EG 1/4 MALL BEAM CLAMP</t>
  </si>
  <si>
    <t>THREADED ROD</t>
  </si>
  <si>
    <t>B104ZNÂ </t>
  </si>
  <si>
    <t>SQ</t>
  </si>
  <si>
    <t>Â 412-DC2</t>
  </si>
  <si>
    <t>FLEX</t>
  </si>
  <si>
    <t>0.7541087032391611</t>
  </si>
  <si>
    <t>MFZ FEB-11-11 600V 1P FUSEHOLDER</t>
  </si>
  <si>
    <t>AK10602137</t>
  </si>
  <si>
    <t>0.6066645284526347</t>
  </si>
  <si>
    <t>HAMMOND MANUFACTURING</t>
  </si>
  <si>
    <t>HMND C3R664ESCNK 6X6X4 J-BOX</t>
  </si>
  <si>
    <t>0.6669955068405975</t>
  </si>
  <si>
    <t>ERC CAT48HP 3IN CABLE CLIP</t>
  </si>
  <si>
    <t>CUTLER HAMMER</t>
  </si>
  <si>
    <t>EDWARDS</t>
  </si>
  <si>
    <t>ELCO LIGHTING</t>
  </si>
  <si>
    <t>HESÂ </t>
  </si>
  <si>
    <t>0.8411290842566956</t>
  </si>
  <si>
    <t>3M CT4BK18-C 4IN NY BLK CBL TIE</t>
  </si>
  <si>
    <t>0.8139317648280051</t>
  </si>
  <si>
    <t>3M CT8BK50-C 8IN NY BLK CBL TIE</t>
  </si>
  <si>
    <t>METALLICS</t>
  </si>
  <si>
    <t>0.5930207528025646</t>
  </si>
  <si>
    <t>FAS 14314 1/4-20X2-1/2 TAP BOLT</t>
  </si>
  <si>
    <t>0.5870469607972582</t>
  </si>
  <si>
    <t>DWT DW0822CG LINE/SPOT LASER</t>
  </si>
  <si>
    <t>0.7680477456129019</t>
  </si>
  <si>
    <t>0.5941907510349024</t>
  </si>
  <si>
    <t>TPZ EMT100 1IN INSULATING BUSHING</t>
  </si>
  <si>
    <t>0.6259570144184193</t>
  </si>
  <si>
    <t>ARL EMT125 1-1/4 NM TERMINATOR</t>
  </si>
  <si>
    <t>018997122254</t>
  </si>
  <si>
    <t>0.6107033784860189</t>
  </si>
  <si>
    <t>TPZ EMT400 4IN INSULATING BUSHING</t>
  </si>
  <si>
    <t>0.7179940581021399</t>
  </si>
  <si>
    <t>HOFF EWMC24 24IN STL/BLK CABLE MGR</t>
  </si>
  <si>
    <t>0.6191441133579918</t>
  </si>
  <si>
    <t>ARL FLC430 ROUND WHITE SECURITY C</t>
  </si>
  <si>
    <t>AK10083479</t>
  </si>
  <si>
    <t>018997097422</t>
  </si>
  <si>
    <t>WHEELOCK</t>
  </si>
  <si>
    <t>0.6939179297667989</t>
  </si>
  <si>
    <t>STI FP400 4IN (102MM) FRSTOP PLUG</t>
  </si>
  <si>
    <t>AK10956829</t>
  </si>
  <si>
    <t>ZSI FOSTER MANUFACTURING</t>
  </si>
  <si>
    <t>0.4715448581926269</t>
  </si>
  <si>
    <t>OZ-G 1-250 2-1/2 MALLEABLE LOCKNUT</t>
  </si>
  <si>
    <t>FAS 17616 8-32X1-3/4 SCREW</t>
  </si>
  <si>
    <t>HUBBELL PREMISE WIRING</t>
  </si>
  <si>
    <t>CLARITY</t>
  </si>
  <si>
    <t>0.7219666992805449</t>
  </si>
  <si>
    <t>SIEM5 HEB3B080B 3P 80A 480V CB</t>
  </si>
  <si>
    <t>0.7938487722202652</t>
  </si>
  <si>
    <t>SIEM5 HFXD63B250 3P 250A CKT BRKR</t>
  </si>
  <si>
    <t>0.7802730021506715</t>
  </si>
  <si>
    <t>PAND JP2SBC50RB-L20 BEAM CLAMP</t>
  </si>
  <si>
    <t>WYPALL</t>
  </si>
  <si>
    <t>0.6852552750788543</t>
  </si>
  <si>
    <t>KLEIN 32581 4IN SCREWDRIVER</t>
  </si>
  <si>
    <t>AK10527484</t>
  </si>
  <si>
    <t>092644325816</t>
  </si>
  <si>
    <t>KEYSTONE ELECTRONICS</t>
  </si>
  <si>
    <t>0.8232019182142574</t>
  </si>
  <si>
    <t>WER L6212 12FT STEP LADDER</t>
  </si>
  <si>
    <t>051751129564</t>
  </si>
  <si>
    <t>0.5652083861303824</t>
  </si>
  <si>
    <t>LEV 84401-40 1G SS METAL WALLPLATE</t>
  </si>
  <si>
    <t>078477435120</t>
  </si>
  <si>
    <t>0.6411526510339097</t>
  </si>
  <si>
    <t>AFC 2159S42-00 12AWG 3C CABLE</t>
  </si>
  <si>
    <t>077680230508</t>
  </si>
  <si>
    <t>2159S4200</t>
  </si>
  <si>
    <t>0.7040781277490782</t>
  </si>
  <si>
    <t>MILW 48-32-4097 DRILL/DRIVE SET</t>
  </si>
  <si>
    <t>045242749324</t>
  </si>
  <si>
    <t>0.7365544181933807</t>
  </si>
  <si>
    <t>MILW 48-39-0544 44-7/8 SAW BLADE</t>
  </si>
  <si>
    <t>045242546688</t>
  </si>
  <si>
    <t>0.7369402519829283</t>
  </si>
  <si>
    <t>MILW 48-39-0545 44-7/8 SAW BLADE</t>
  </si>
  <si>
    <t>045242546695</t>
  </si>
  <si>
    <t>0.8021919272542962</t>
  </si>
  <si>
    <t>MILW 48-39-0548 35-3/8 SAW BLADE</t>
  </si>
  <si>
    <t>045242546749</t>
  </si>
  <si>
    <t>MILW 48-89-4670 DRILL BIT SET</t>
  </si>
  <si>
    <t>045242749416</t>
  </si>
  <si>
    <t>0.7320706418705049</t>
  </si>
  <si>
    <t>MILW 48-89-9221 STEP DRILL BIT</t>
  </si>
  <si>
    <t>045242307746</t>
  </si>
  <si>
    <t>0.6884858299018752</t>
  </si>
  <si>
    <t>MILW 49-22-4095 10PC ELEC H-SAW KIT</t>
  </si>
  <si>
    <t>AK10610763</t>
  </si>
  <si>
    <t>045242154968</t>
  </si>
  <si>
    <t>0.7376183027979334</t>
  </si>
  <si>
    <t>MILW 48-89-9243 3/16-3/4 DRILL BIT</t>
  </si>
  <si>
    <t>0.7082525309637371</t>
  </si>
  <si>
    <t>MILW 48-39-0521 18TPI BI-MET BD /PK</t>
  </si>
  <si>
    <t>045242132263</t>
  </si>
  <si>
    <t>0.7519303882930382</t>
  </si>
  <si>
    <t>MILW 2933-21 17.5IN SHEAR KIT</t>
  </si>
  <si>
    <t>045242831524</t>
  </si>
  <si>
    <t>MILW 48-20-6950 DRILL BIT CON</t>
  </si>
  <si>
    <t>045242282906</t>
  </si>
  <si>
    <t>0.7289503452208391</t>
  </si>
  <si>
    <t>MILW 48-20-6960 12.5IN EXTENSION</t>
  </si>
  <si>
    <t>045242282241</t>
  </si>
  <si>
    <t>0.7190411148563115</t>
  </si>
  <si>
    <t>MILW 48-28-1040 12X7/16 QK CHG EXT</t>
  </si>
  <si>
    <t>AK10609088</t>
  </si>
  <si>
    <t>045242122660</t>
  </si>
  <si>
    <t>0.6435271899203565</t>
  </si>
  <si>
    <t>MILW 48-73-1320 SAFETY HELMET</t>
  </si>
  <si>
    <t>045242602049</t>
  </si>
  <si>
    <t>0.6990619951434948</t>
  </si>
  <si>
    <t>MILW 48-73-1411 EYE VISOR HELMET</t>
  </si>
  <si>
    <t>045242635214</t>
  </si>
  <si>
    <t>0.7406009527152453</t>
  </si>
  <si>
    <t>MILW 48-73-1415 EYE VISOR</t>
  </si>
  <si>
    <t>045242603367</t>
  </si>
  <si>
    <t>0.6643464902756624</t>
  </si>
  <si>
    <t>MILW 48-73-8740 S GLOVES</t>
  </si>
  <si>
    <t>045242618378</t>
  </si>
  <si>
    <t>0.6635441042772764</t>
  </si>
  <si>
    <t>MILW 48-73-8741 M GLOVES</t>
  </si>
  <si>
    <t>045242618385</t>
  </si>
  <si>
    <t>0.6652119102413714</t>
  </si>
  <si>
    <t>MILW 48-73-8742 L GLOVES</t>
  </si>
  <si>
    <t>045242618392</t>
  </si>
  <si>
    <t>0.7279708760386936</t>
  </si>
  <si>
    <t>MILW 48-73-8743 XL GLOVES</t>
  </si>
  <si>
    <t>045242618408</t>
  </si>
  <si>
    <t>0.7616547081345648</t>
  </si>
  <si>
    <t>MILW 49-16-0078 7/8X1-5/8 DIE</t>
  </si>
  <si>
    <t>0.6893147595284643</t>
  </si>
  <si>
    <t>MILW 49-66-4833 5/16X2-9/16 NT-DRVR</t>
  </si>
  <si>
    <t>AK10611487</t>
  </si>
  <si>
    <t>045242266708</t>
  </si>
  <si>
    <t>0.8754796521700174</t>
  </si>
  <si>
    <t>GRN ETS8LX11 CABLE TRAY CUTTER</t>
  </si>
  <si>
    <t>WATER</t>
  </si>
  <si>
    <t>ROMEX</t>
  </si>
  <si>
    <t>0.6894546464273351</t>
  </si>
  <si>
    <t>KPX 88-01-180 7-1/4 ALLIGATOR PLR</t>
  </si>
  <si>
    <t>NER AS-0-100 ANTI-SHORT BUSHING</t>
  </si>
  <si>
    <t>AK10077279</t>
  </si>
  <si>
    <t>0.7419626429397035</t>
  </si>
  <si>
    <t>PAND PLT2S-C702Y STANDARD CBL TIE</t>
  </si>
  <si>
    <t>Â PANDUIT CORPORATION</t>
  </si>
  <si>
    <t>BELL</t>
  </si>
  <si>
    <t>BELL OUTDOOR</t>
  </si>
  <si>
    <t>PVC CONDUIT</t>
  </si>
  <si>
    <t>0.7102094276691419</t>
  </si>
  <si>
    <t>P&amp;S SP33-W WHT 3G WALL PLT</t>
  </si>
  <si>
    <t>STC</t>
  </si>
  <si>
    <t>REEL GENERIC VENDOR WIRE-WYRPA</t>
  </si>
  <si>
    <t>GRN</t>
  </si>
  <si>
    <t>GREAVES CORPORATION</t>
  </si>
  <si>
    <t>TB</t>
  </si>
  <si>
    <t>0.5253578308521981</t>
  </si>
  <si>
    <t>CCHO TP322 4IN FLAT OCT BOX CVR</t>
  </si>
  <si>
    <t>POSITIVE TECHNOLOGIES</t>
  </si>
  <si>
    <t>SELECTA PRODUCTS</t>
  </si>
  <si>
    <t>0.4272360116531493</t>
  </si>
  <si>
    <t>ERC 550600 4M PLAIN BUSBAR</t>
  </si>
  <si>
    <t>0.7548374560931177</t>
  </si>
  <si>
    <t>GRN HB.9864 CUTTER BLADE KIT</t>
  </si>
  <si>
    <t>HB9864</t>
  </si>
  <si>
    <t>AFF SK300RKON 3IN COUPLING</t>
  </si>
  <si>
    <t>P-STRUT PS-146-1/2-X-10-EG THRD ROD</t>
  </si>
  <si>
    <t>AK10085934</t>
  </si>
  <si>
    <t>P-STRUT</t>
  </si>
  <si>
    <t>0.8523054649921732</t>
  </si>
  <si>
    <t>BUR</t>
  </si>
  <si>
    <t>BUR BGBL-4 AL LAY-IN LUG</t>
  </si>
  <si>
    <t>BRDGPORT 388-DC 3-IN INS GRD BUSH</t>
  </si>
  <si>
    <t>0.8972139298418949</t>
  </si>
  <si>
    <t>NSI IT-250 250-6AWG INSD-TAP CONN</t>
  </si>
  <si>
    <t>0.8811075809902391</t>
  </si>
  <si>
    <t>BUR K2A25U 110 ALCU 2H TERM LUG</t>
  </si>
  <si>
    <t>MISC CHG</t>
  </si>
  <si>
    <t>BRIGHTON</t>
  </si>
  <si>
    <t>0.6604964431754066</t>
  </si>
  <si>
    <t>AFC 6106-24-00 1-1/2 STL CONDUIT</t>
  </si>
  <si>
    <t>077680119780</t>
  </si>
  <si>
    <t>AFC 6109-22-00 3IN STL CONDUIT</t>
  </si>
  <si>
    <t>077680119827</t>
  </si>
  <si>
    <t>FLEX CONDUIT</t>
  </si>
  <si>
    <t>0.6580844282191999</t>
  </si>
  <si>
    <t>EMC 04431 RH TOGL BOLT 3/8X3</t>
  </si>
  <si>
    <t>0.7631718858140554</t>
  </si>
  <si>
    <t>RIDGID</t>
  </si>
  <si>
    <t>RDG 70835 1GAL CLR CUTTING</t>
  </si>
  <si>
    <t>0.6107291583628557</t>
  </si>
  <si>
    <t>BLINE1 B202ZN 1/2 9/16HL WSHR</t>
  </si>
  <si>
    <t>1000R ENCORE WIRE CORPORATION</t>
  </si>
  <si>
    <t>0.7511668920402786</t>
  </si>
  <si>
    <t>PHD MANUFACTURING</t>
  </si>
  <si>
    <t>0.9387716089432915</t>
  </si>
  <si>
    <t>IDEAL INDUSTRIES INC</t>
  </si>
  <si>
    <t>IDEAL 31-605 5LB DUCT SEAL</t>
  </si>
  <si>
    <t>0.8503330535231616</t>
  </si>
  <si>
    <t>3M 165BK4A 3/4IN 66FT TAPE</t>
  </si>
  <si>
    <t>0.8333923347289705</t>
  </si>
  <si>
    <t>0.7377182032996219</t>
  </si>
  <si>
    <t>3M 165WH4A 3/4IN 60FT TAPE</t>
  </si>
  <si>
    <t>0.9061874497629099</t>
  </si>
  <si>
    <t>3M 35-3/4X66FT-BL CODING TAPE</t>
  </si>
  <si>
    <t>0.9224658023642058</t>
  </si>
  <si>
    <t>3M 35-3/4X66FT-RD CODING TAPE</t>
  </si>
  <si>
    <t>0.7648454423911177</t>
  </si>
  <si>
    <t>3M 8426-9 2/0-250M 600V SPLICE CVR</t>
  </si>
  <si>
    <t>0.8410639937774329</t>
  </si>
  <si>
    <t>3M 88-3/4X66FT ELECT TAPE</t>
  </si>
  <si>
    <t>0.7716318074197575</t>
  </si>
  <si>
    <t>3M BSV10Q 12-10AWG VIN INSD CONN</t>
  </si>
  <si>
    <t>0.8754113437861171</t>
  </si>
  <si>
    <t>3M 1602-R 16OZ RED ELEC INSG SEALER</t>
  </si>
  <si>
    <t>0.8157305915042024</t>
  </si>
  <si>
    <t>3M 165YL4A 3/4IN 60FT TAPE</t>
  </si>
  <si>
    <t>0.8434155258673874</t>
  </si>
  <si>
    <t>3M FP249 FIRE BARRIER PILLOW</t>
  </si>
  <si>
    <t>FIRESTOP</t>
  </si>
  <si>
    <t>MNC 55432 3/8-16X2 HEX CAP SCR</t>
  </si>
  <si>
    <t>085937554321</t>
  </si>
  <si>
    <t>0.8713504110934238</t>
  </si>
  <si>
    <t>3M SPB-03 WIRE MARKER BOOK</t>
  </si>
  <si>
    <t>054007499534</t>
  </si>
  <si>
    <t>SPB03</t>
  </si>
  <si>
    <t>PRODUCTO ELECTRIC CORPORATION</t>
  </si>
  <si>
    <t>GV</t>
  </si>
  <si>
    <t>DEW</t>
  </si>
  <si>
    <t>0.6747431812400769</t>
  </si>
  <si>
    <t>E-FLEX 69334 BR13 1IN 400FT REEL</t>
  </si>
  <si>
    <t>0.6800645372811027</t>
  </si>
  <si>
    <t>E-FLEX 69324 BR12 3/4 500FT REEL</t>
  </si>
  <si>
    <t>0.6424807402210004</t>
  </si>
  <si>
    <t>ABB DISTRIBUTED CONTROL SYSTEMS</t>
  </si>
  <si>
    <t>APB MCBH-00 CNTCT&amp;LAMP BLCK HLDR</t>
  </si>
  <si>
    <t>MCBH00</t>
  </si>
  <si>
    <t>0.6961314439486608</t>
  </si>
  <si>
    <t>APB MCB-10 1NO CONTACT BLOCK</t>
  </si>
  <si>
    <t>MCB10</t>
  </si>
  <si>
    <t>FULHAM</t>
  </si>
  <si>
    <t>0.7186199578569452</t>
  </si>
  <si>
    <t>AFC 2804G60-00 12AWG 2C CABLE</t>
  </si>
  <si>
    <t>077680162250</t>
  </si>
  <si>
    <t>PLYMOUTH</t>
  </si>
  <si>
    <t>PLYMOUTH RUBBER EUROPA</t>
  </si>
  <si>
    <t>0.7264163475036522</t>
  </si>
  <si>
    <t>AFC 2804G60-01 12AWG 2C CABLE</t>
  </si>
  <si>
    <t>077680162267</t>
  </si>
  <si>
    <t>2804G6001</t>
  </si>
  <si>
    <t>0.8224646539142845</t>
  </si>
  <si>
    <t>AFC 2804G60-03 12AWG 2C CABLE</t>
  </si>
  <si>
    <t>077680162281</t>
  </si>
  <si>
    <t>0.8699876557015875</t>
  </si>
  <si>
    <t>AFF CCR50-ICKON 1/2 CONN</t>
  </si>
  <si>
    <t>CCR50ICKON</t>
  </si>
  <si>
    <t>0.8198626625917562</t>
  </si>
  <si>
    <t>CWD AH5266 2P 15A 120V PLUG</t>
  </si>
  <si>
    <t>0.8256944945831896</t>
  </si>
  <si>
    <t>CWD AH5269 2P 15A 120V CONN</t>
  </si>
  <si>
    <t>0.8725306771668145</t>
  </si>
  <si>
    <t>CWD CS6365EX 3P4W 50A 125V NYL PLUG</t>
  </si>
  <si>
    <t>0.8725381809660111</t>
  </si>
  <si>
    <t>0.8725483100611118</t>
  </si>
  <si>
    <t>0.8998414847144015</t>
  </si>
  <si>
    <t>ARL DLN10 4-IN DIE CAST LOCKNUT</t>
  </si>
  <si>
    <t>018997435118</t>
  </si>
  <si>
    <t>0.7813914051839403</t>
  </si>
  <si>
    <t>0.7552998571485825</t>
  </si>
  <si>
    <t>TPZ EMT125 1-1/4 INSULATING BUSHING</t>
  </si>
  <si>
    <t>0.7755206118311907</t>
  </si>
  <si>
    <t>TPZ EMT200 2IN INSULATING BUSHING</t>
  </si>
  <si>
    <t>0.7490432278489506</t>
  </si>
  <si>
    <t>TPZ EMT75 3/4 INSULATING BUSHING</t>
  </si>
  <si>
    <t>SIEMENS ENERGY</t>
  </si>
  <si>
    <t>0.7516313893905697</t>
  </si>
  <si>
    <t>AMFI STR100 1IN L/T REUSE CONN</t>
  </si>
  <si>
    <t>0.7842371842334988</t>
  </si>
  <si>
    <t>AMFI STR10090 1IN 90D L/T CONN</t>
  </si>
  <si>
    <t>0.7732199016512175</t>
  </si>
  <si>
    <t>AMFI STR150 1-1/2 L/T REUSE CONN</t>
  </si>
  <si>
    <t>0.7989782784813266</t>
  </si>
  <si>
    <t>AMFI STR15090 1-1/2 90D L/T CONN</t>
  </si>
  <si>
    <t>0.6973495249312774</t>
  </si>
  <si>
    <t>APP</t>
  </si>
  <si>
    <t>APP APP270IG FM7 COVER&amp;FIP GSKT</t>
  </si>
  <si>
    <t>0.9999945200580437</t>
  </si>
  <si>
    <t>0.9999989898347227</t>
  </si>
  <si>
    <t>0.9999992566432296</t>
  </si>
  <si>
    <t>0.9330706182646114</t>
  </si>
  <si>
    <t>APP BH-502 3/8-16 TAPPED BEAM CLAMP</t>
  </si>
  <si>
    <t>0.7539563079268361</t>
  </si>
  <si>
    <t>APP EYS21 3/4 MALL COND SEAL</t>
  </si>
  <si>
    <t>0.7808502628091796</t>
  </si>
  <si>
    <t>APP EYS31 1-IN MALL COND SEAL</t>
  </si>
  <si>
    <t>0.8761676764898199</t>
  </si>
  <si>
    <t>APP GK125-150-N 1-1/4&amp;1-1/2 NEO GSK</t>
  </si>
  <si>
    <t>0.9307128191302803</t>
  </si>
  <si>
    <t>APP LL150A 1-1/2 AL LL COND BODY</t>
  </si>
  <si>
    <t>0.9385185668151269</t>
  </si>
  <si>
    <t>APP LR150A 1-1/2 AL LR COND BODY</t>
  </si>
  <si>
    <t>0.5941945161006269</t>
  </si>
  <si>
    <t>APP APP470IG FM7 COVER&amp;FIP GSKT</t>
  </si>
  <si>
    <t>0.7505589007620407</t>
  </si>
  <si>
    <t>ARL 4010AST SNAP-IN CONN</t>
  </si>
  <si>
    <t>0.7970606075817167</t>
  </si>
  <si>
    <t>ARL 404010AST SNAP-2-IT SNAP DUPLEX</t>
  </si>
  <si>
    <t>0.7077018914029855</t>
  </si>
  <si>
    <t>ARL 4110ST CABLE CONNECTOR</t>
  </si>
  <si>
    <t>ARLINGTONÂ </t>
  </si>
  <si>
    <t>0.6717537936993606</t>
  </si>
  <si>
    <t>0.7672448599551999</t>
  </si>
  <si>
    <t>ARL 414110ST CABLE CONNECTOR</t>
  </si>
  <si>
    <t>0.8207195255559476</t>
  </si>
  <si>
    <t>0.9870927298111876</t>
  </si>
  <si>
    <t>ARL GF100 1-IN D/C SCR-IN FLEXCONN</t>
  </si>
  <si>
    <t>0.9917868404488939</t>
  </si>
  <si>
    <t>ARL GF863 1-IN FLEX TO EMT COUPLING</t>
  </si>
  <si>
    <t>0.7922672526967344</t>
  </si>
  <si>
    <t>ARLI</t>
  </si>
  <si>
    <t>ARL CP3540 COMBO CEIL PLATE</t>
  </si>
  <si>
    <t>0.6689173328030112</t>
  </si>
  <si>
    <t>ARL EMT100 1-IN NM TERMINATOR</t>
  </si>
  <si>
    <t>ARL EMT75 3/4IN NM TERMINATOR</t>
  </si>
  <si>
    <t>0.7228124992214247</t>
  </si>
  <si>
    <t>ARLTN</t>
  </si>
  <si>
    <t>0.6751909127162966</t>
  </si>
  <si>
    <t>ARL 5010AST CBL CONN W/INS THROAT</t>
  </si>
  <si>
    <t>0.6750790128678588</t>
  </si>
  <si>
    <t>0.6519983322314303</t>
  </si>
  <si>
    <t>ATC 10-4030R24-PVC 4IN 90D ELBOW</t>
  </si>
  <si>
    <t>091111376467</t>
  </si>
  <si>
    <t>0.7322730676071049</t>
  </si>
  <si>
    <t>COOPER B-LINE SYSTEMS</t>
  </si>
  <si>
    <t>BLINE1 B2004PAZN 1-1/4 CND CLMP</t>
  </si>
  <si>
    <t>0.7526540048630603</t>
  </si>
  <si>
    <t>BLINE1 B2010PAZN 1IN PIPE CLMP</t>
  </si>
  <si>
    <t>BLINE1 B2013PAZN PLTD COND CLAMP</t>
  </si>
  <si>
    <t>0.7298417898837783</t>
  </si>
  <si>
    <t>BRADS B30C-2500-509-WT PH-LUM TAPE</t>
  </si>
  <si>
    <t>0.7129635885538427</t>
  </si>
  <si>
    <t>BRADS B30C-4250-509-WT PH-LUM TAPE</t>
  </si>
  <si>
    <t>0.7710071281789915</t>
  </si>
  <si>
    <t>BRADS B30-R10000 4.33X200FT RIBBON</t>
  </si>
  <si>
    <t>BRADY B30-R6200 BLK RIBBON</t>
  </si>
  <si>
    <t>0.7626539394328941</t>
  </si>
  <si>
    <t>BLINE1 B54SH-120HDG 13/16 CHNL</t>
  </si>
  <si>
    <t>0.7801825445068952</t>
  </si>
  <si>
    <t>GRN 854DX CONDUIT BENDER</t>
  </si>
  <si>
    <t>0.8369113721251105</t>
  </si>
  <si>
    <t>BENC</t>
  </si>
  <si>
    <t>BLINE2 12124SC-NK ENCL W/NO KO</t>
  </si>
  <si>
    <t>0.8059392925391229</t>
  </si>
  <si>
    <t>BLINE2 16166-SC-NK NEMA1 SC ENCL</t>
  </si>
  <si>
    <t>BERK-TEK LLC</t>
  </si>
  <si>
    <t>0.7754302185924137</t>
  </si>
  <si>
    <t>DWT DCN8902 NAILER CONTACT TRIP</t>
  </si>
  <si>
    <t>ROSEMOUNT</t>
  </si>
  <si>
    <t>0.7645323419938136</t>
  </si>
  <si>
    <t>BLINE2 884-RTSC-NK 3R SCR CVR ENCL</t>
  </si>
  <si>
    <t>0.6280006057116827</t>
  </si>
  <si>
    <t>BLINE1 BG812-S18 CND/BOX SUPP FSNR</t>
  </si>
  <si>
    <t>0.5564957413353157</t>
  </si>
  <si>
    <t>0.9589104114121801</t>
  </si>
  <si>
    <t>BLINE2 18186SC-NK NMA1 SC ENCL</t>
  </si>
  <si>
    <t>AK10238992</t>
  </si>
  <si>
    <t>NONSTOCK ITEM</t>
  </si>
  <si>
    <t>NON STOCK ITEM</t>
  </si>
  <si>
    <t>0.9359548047147912</t>
  </si>
  <si>
    <t>BLINE2 6624-HS-NK 6X6X24 HS WWY</t>
  </si>
  <si>
    <t>0.6015733911636688</t>
  </si>
  <si>
    <t>BLINE2 666-RTSC-NK NM3R SCRCVR ENCL</t>
  </si>
  <si>
    <t>0.9074614926526862</t>
  </si>
  <si>
    <t>BLINE2 66-HSE-NK 6X6 HS WWY END</t>
  </si>
  <si>
    <t>0.8939177932743123</t>
  </si>
  <si>
    <t>BLINE1 B101ZN 2H CORNER ANGLE</t>
  </si>
  <si>
    <t>0.8767316123874065</t>
  </si>
  <si>
    <t>BLINE1 B104ZN 4H ANGLE CONN</t>
  </si>
  <si>
    <t>0.8185470265234632</t>
  </si>
  <si>
    <t>BLINE1 B115ZN 4H ANGLE CONN</t>
  </si>
  <si>
    <t>0.8536970815417558</t>
  </si>
  <si>
    <t>BLINE1 B143ZN 4H FLAT CRNR PLATE</t>
  </si>
  <si>
    <t>0.7773173917374557</t>
  </si>
  <si>
    <t>BLINE1 B2213PAZN 2IN PIPE CLMP</t>
  </si>
  <si>
    <t>0.7155403625218619</t>
  </si>
  <si>
    <t>BLINE1 B22SH-120GLV SLOT CHNL</t>
  </si>
  <si>
    <t>0.6728757808550344</t>
  </si>
  <si>
    <t>BLINE1 B22SHA-120GLV BK/BK CHNL</t>
  </si>
  <si>
    <t>0.7214509148309036</t>
  </si>
  <si>
    <t>BLINE1 B280SQZN 6X6X3-1/2 BASE</t>
  </si>
  <si>
    <t>0.8955015380484617</t>
  </si>
  <si>
    <t>BLINE1 B341ZN 4H SPLICE PLATE</t>
  </si>
  <si>
    <t>0.7144266463644675</t>
  </si>
  <si>
    <t>BLINE1 B54SH-120GLV SLOT CHNL</t>
  </si>
  <si>
    <t>0.7144059267377433</t>
  </si>
  <si>
    <t>0.7684171182375015</t>
  </si>
  <si>
    <t>BLINE1 BB33L 2-1/4 BOX SUPPORT</t>
  </si>
  <si>
    <t>0.8598596397882935</t>
  </si>
  <si>
    <t>BLINE1 BB4-23 METAL STUD BOX SUPP</t>
  </si>
  <si>
    <t>0.8345277402922987</t>
  </si>
  <si>
    <t>BLINE3 BRC6M CABLE SUPPORT</t>
  </si>
  <si>
    <t>0.8724397727940036</t>
  </si>
  <si>
    <t>BLINE1 N224ZN 1/4-20 SPR NUT</t>
  </si>
  <si>
    <t>0.8708743405489691</t>
  </si>
  <si>
    <t>BLINE1 N228ZN 3/8-16 SPR NUT</t>
  </si>
  <si>
    <t>0.8056657809188091</t>
  </si>
  <si>
    <t>BLINE1 TN224ZN 1/4-20 CHNL NUT</t>
  </si>
  <si>
    <t>0.8168471834008225</t>
  </si>
  <si>
    <t>BLINE1 TN228ZN 3/8-16 CHNL NUT</t>
  </si>
  <si>
    <t>0.7405063859830394</t>
  </si>
  <si>
    <t>BLN</t>
  </si>
  <si>
    <t>BLINE1 B11SH-120GLV SLOT CHNL</t>
  </si>
  <si>
    <t>0.7340923509774654</t>
  </si>
  <si>
    <t>BLINE1 B2006PAZN 2IN CND CLMP</t>
  </si>
  <si>
    <t>0.6887220716549275</t>
  </si>
  <si>
    <t>BLINE1 B2017PAZN PLTD CND CLAMP</t>
  </si>
  <si>
    <t>0.8620163477006886</t>
  </si>
  <si>
    <t>BLINE2 B3690-2-ZN J-HANGER</t>
  </si>
  <si>
    <t>0.8510985363734324</t>
  </si>
  <si>
    <t>BLINE1 N225ZN 1/2-13 SPR NUT</t>
  </si>
  <si>
    <t>BOGEN COMMUNICATIONS LLC</t>
  </si>
  <si>
    <t>MAKITA</t>
  </si>
  <si>
    <t>BPT</t>
  </si>
  <si>
    <t>BRDGPORT LB-41CG 1/2 AL BODY ASBLY</t>
  </si>
  <si>
    <t>0.7888841982711875</t>
  </si>
  <si>
    <t>BRDGPORT LB-42CG 3/4 AL BODY ASBLY</t>
  </si>
  <si>
    <t>0.7166108528112308</t>
  </si>
  <si>
    <t>BRADD M210-KIT LBL MAKER KT</t>
  </si>
  <si>
    <t>M210KIT</t>
  </si>
  <si>
    <t>BRADY WORLDWIDE INCORPORATED</t>
  </si>
  <si>
    <t>BRADY M21-1000-427 1.000INX14FT LBL</t>
  </si>
  <si>
    <t>0.8300337807269963</t>
  </si>
  <si>
    <t>BRADY M21-500-595-WT 0.5X21 LBL</t>
  </si>
  <si>
    <t>0.9999989427023172</t>
  </si>
  <si>
    <t>0.9999989214035833</t>
  </si>
  <si>
    <t>0.9983293671903939</t>
  </si>
  <si>
    <t>0.9576879516535896</t>
  </si>
  <si>
    <t>0.9999989728641284</t>
  </si>
  <si>
    <t>0.9293503978613233</t>
  </si>
  <si>
    <t>BRDGPORT 1106-DC 1-1/2 BUSHED NIP</t>
  </si>
  <si>
    <t>0.9999990345073343</t>
  </si>
  <si>
    <t>0.9061127478512285</t>
  </si>
  <si>
    <t>BRDGPORT 1524-DC 1-1/2 OFFSET NIP</t>
  </si>
  <si>
    <t>0.9999956823880137</t>
  </si>
  <si>
    <t>0.9999992121744385</t>
  </si>
  <si>
    <t>0.6920671074480425</t>
  </si>
  <si>
    <t>BRDGPRT</t>
  </si>
  <si>
    <t>BRDGPORT 1103-DC 3/4 DC BUSHED NIP</t>
  </si>
  <si>
    <t>0.7511617349014199</t>
  </si>
  <si>
    <t>BRDGPORT 566-DC2 3/8 AC/MC/NM-B CON</t>
  </si>
  <si>
    <t>0.8403284890170813</t>
  </si>
  <si>
    <t>BRDGPORT 921-S 3/4 1H STL EMT STRAP</t>
  </si>
  <si>
    <t>0.7905511297069095</t>
  </si>
  <si>
    <t>BRDGPORT 922-S 1-IN 1H STL EMTSTRAP</t>
  </si>
  <si>
    <t>0.7134710262395467</t>
  </si>
  <si>
    <t>0.6841254502492807</t>
  </si>
  <si>
    <t>0.5677750897483164</t>
  </si>
  <si>
    <t>BRDGPORT LB-46CG 2IN AL BODY ASBLY</t>
  </si>
  <si>
    <t>0.6124953961402319</t>
  </si>
  <si>
    <t>BRDGPORT 103-S 1IN STL CND LOCKNUT</t>
  </si>
  <si>
    <t>BRI</t>
  </si>
  <si>
    <t>0.8788482496228609</t>
  </si>
  <si>
    <t>BRDGPORT 101-S 1/2 STL CND LOCKNUT</t>
  </si>
  <si>
    <t>0.7939431155831387</t>
  </si>
  <si>
    <t>BRDGPORT 102-S 3/4 STL CND LOCKNUT</t>
  </si>
  <si>
    <t>0.8694088484066791</t>
  </si>
  <si>
    <t>0.8102232175844355</t>
  </si>
  <si>
    <t>0.8665755152138986</t>
  </si>
  <si>
    <t>BRDGPORT 1102-DC 1/2 DC BUSHED NIP</t>
  </si>
  <si>
    <t>0.6990707888648325</t>
  </si>
  <si>
    <t>0.8593351894655911</t>
  </si>
  <si>
    <t>BRDGPORT 231-DC2 3/4 S/S EMT CONN</t>
  </si>
  <si>
    <t>0.8018608510966637</t>
  </si>
  <si>
    <t>BRDGPORT 241-DC 3/4 S/SCR EMT CPLG</t>
  </si>
  <si>
    <t>0.7320458767618246</t>
  </si>
  <si>
    <t>BRDGPORT 250-SRT 1/2 EMT CONNECTOR</t>
  </si>
  <si>
    <t>0.7715769096147052</t>
  </si>
  <si>
    <t>BRDGPORT 252-SRT 1IN EMT CONNECTOR</t>
  </si>
  <si>
    <t>252SRT</t>
  </si>
  <si>
    <t>0.8453345317429887</t>
  </si>
  <si>
    <t>BRDGPORT 254-SRT 1-1/2 EMT CONN</t>
  </si>
  <si>
    <t>0.7045742208191315</t>
  </si>
  <si>
    <t>ORBT OF7611-W 1/2 STL EMT COMP CPLG</t>
  </si>
  <si>
    <t>OF7611W</t>
  </si>
  <si>
    <t>0.8366295724378942</t>
  </si>
  <si>
    <t>BRDGPORT 262-SRT 1IN EMT COUPLING</t>
  </si>
  <si>
    <t>0.8175988114674501</t>
  </si>
  <si>
    <t>BRDGPORT 264-SRT 1-1/2 EMT COUPLING</t>
  </si>
  <si>
    <t>0.7412532991424368</t>
  </si>
  <si>
    <t>BRDGPORT 408-DC2 3/4 SQZ FLEX CONN</t>
  </si>
  <si>
    <t>0.7579330754657707</t>
  </si>
  <si>
    <t>BRDGPORT 410-DC2 1-IN SQZ FLEX CONN</t>
  </si>
  <si>
    <t>BRDGPORT 414-DC2 1-1/2 SQZ FLEXCONN</t>
  </si>
  <si>
    <t>0.8476551916398656</t>
  </si>
  <si>
    <t>0.8588605137440036</t>
  </si>
  <si>
    <t>BRDGPORT 570-DCI2 3/8 INS CONN</t>
  </si>
  <si>
    <t>0.7584498135028958</t>
  </si>
  <si>
    <t>BRDGPORT 806-DC2 3/4 90D2SCR FLXCON</t>
  </si>
  <si>
    <t>0.8052336084395526</t>
  </si>
  <si>
    <t>BRDGPORT 809-DC2 1-1/2 90D FLEXCONN</t>
  </si>
  <si>
    <t>809DC2</t>
  </si>
  <si>
    <t>0.8657381368256905</t>
  </si>
  <si>
    <t>BRDGPORT 890-MC 14/2-12/2 STRAP</t>
  </si>
  <si>
    <t>M &amp; W ELECTRIC MANUFACTURING CO</t>
  </si>
  <si>
    <t>0.6658864349682123</t>
  </si>
  <si>
    <t>BRDGPORT 1108-DC 2-1/2 BUSHED NIP</t>
  </si>
  <si>
    <t>0.6233082976065564</t>
  </si>
  <si>
    <t>BRIDGEPORT FITTINGS INCORPORATED</t>
  </si>
  <si>
    <t>BRDGPORT 107-S 2-1/2 STL CND LKNT</t>
  </si>
  <si>
    <t>107S</t>
  </si>
  <si>
    <t>0.7763418609015063</t>
  </si>
  <si>
    <t>BRDGPORT 112-S 6IN STL CND LOCKNUT</t>
  </si>
  <si>
    <t>0.6291152250471219</t>
  </si>
  <si>
    <t>BRDGPORT 4057-DC 3/8 D/C ZINC CPL</t>
  </si>
  <si>
    <t>0.7605665541320351</t>
  </si>
  <si>
    <t>BRDGPORT 810-DC2 2-IN 90D FLEXCONN</t>
  </si>
  <si>
    <t>0.7579919759201651</t>
  </si>
  <si>
    <t>0.7746521642167251</t>
  </si>
  <si>
    <t>BUR K2A40U2N 800 ALCU 2H TERM</t>
  </si>
  <si>
    <t>0.7610686713400692</t>
  </si>
  <si>
    <t>BUR KK4A36U-4N 800 ALCU 4H TERM</t>
  </si>
  <si>
    <t>0.8343095764656789</t>
  </si>
  <si>
    <t>BUR YAZV2C2TC14E2FX 2AWG 2H LNG LUG</t>
  </si>
  <si>
    <t>0.7665019477182636</t>
  </si>
  <si>
    <t>BURNDY LLC</t>
  </si>
  <si>
    <t>BUR BDBSCS1P3 3P POWER DIST BLOCK</t>
  </si>
  <si>
    <t>0.7118079786855885</t>
  </si>
  <si>
    <t>BUR GAR3906 6IN GRD CONN</t>
  </si>
  <si>
    <t>0.8991406680482849</t>
  </si>
  <si>
    <t>BUR GRC58 5/8 GROUND ROD CLAMP</t>
  </si>
  <si>
    <t>0.7562127002148108</t>
  </si>
  <si>
    <t>BUR YA8CL4BOX 8AWG ALCU 1H LUG</t>
  </si>
  <si>
    <t>0.6528061692361058</t>
  </si>
  <si>
    <t>BUR YGHP34C29 500MCM COMPGRD TAP</t>
  </si>
  <si>
    <t>BUSS</t>
  </si>
  <si>
    <t>ERC EGBA14412CC 1/4X4X12 GRD BUSBAR</t>
  </si>
  <si>
    <t>0.8543151012676456</t>
  </si>
  <si>
    <t>ERC SCH8B 1/2 EMT TO STRUT CLIP</t>
  </si>
  <si>
    <t>0.6842955552734524</t>
  </si>
  <si>
    <t>ERC TSGB1624 E-Z-PLTD GUN BRCKT</t>
  </si>
  <si>
    <t>0.6282417565040777</t>
  </si>
  <si>
    <t>ERC TSGB24 OUTLET BOX BRACKET</t>
  </si>
  <si>
    <t>0.9999992282968625</t>
  </si>
  <si>
    <t>0.9999991635023406</t>
  </si>
  <si>
    <t>0.9999990736041543</t>
  </si>
  <si>
    <t>0.9999991410841417</t>
  </si>
  <si>
    <t>0.9999992249331594</t>
  </si>
  <si>
    <t>0.9999933082645432</t>
  </si>
  <si>
    <t>0.9999992772456404</t>
  </si>
  <si>
    <t>CARLON UA7AN 4IN 45D ELBOW</t>
  </si>
  <si>
    <t>AK10054166</t>
  </si>
  <si>
    <t>034481060604</t>
  </si>
  <si>
    <t>0.9999871184174266</t>
  </si>
  <si>
    <t>0.8736919613579017</t>
  </si>
  <si>
    <t>CARLON VC9962 CLEAR CEMENT QUART</t>
  </si>
  <si>
    <t>UNITY MANUFACTURING</t>
  </si>
  <si>
    <t>UNT 12126SCNK 12X12X6 SCR CVR P-BOX</t>
  </si>
  <si>
    <t>0.6639884828068585</t>
  </si>
  <si>
    <t>UNT 18184SCNK NEMA1 SCR CVR BOX</t>
  </si>
  <si>
    <t>0.7972266940026734</t>
  </si>
  <si>
    <t>UNT 664RTSCNK 6X6X4 ENCLOSURE</t>
  </si>
  <si>
    <t>UNT 664SCNK 6X6X4 SCR CVR P-BOX</t>
  </si>
  <si>
    <t>0.45452680142102597</t>
  </si>
  <si>
    <t>RDG 40087 1224 CHUCK JAW SET</t>
  </si>
  <si>
    <t>095691400871</t>
  </si>
  <si>
    <t>0.8048120544501264</t>
  </si>
  <si>
    <t>CCHO TP563 4-11/16 SQ BOX</t>
  </si>
  <si>
    <t>AK10302417</t>
  </si>
  <si>
    <t>0.8049996097452242</t>
  </si>
  <si>
    <t>CHAMPION</t>
  </si>
  <si>
    <t>STEWART FASTENER</t>
  </si>
  <si>
    <t>0.5898593687022782</t>
  </si>
  <si>
    <t>CFI 40DXW33 4IN MALE ADAPTER</t>
  </si>
  <si>
    <t>DORMER PRAMET</t>
  </si>
  <si>
    <t>0.6044005035313234</t>
  </si>
  <si>
    <t>B&amp;DDO D180022IR 1-3/8 35MM HL SAW</t>
  </si>
  <si>
    <t>0.5571209287053696</t>
  </si>
  <si>
    <t>CHT 11310-001 STL GLD THRD CLG KT</t>
  </si>
  <si>
    <t>AK10138158</t>
  </si>
  <si>
    <t>0.49080630533239644</t>
  </si>
  <si>
    <t>CHT 11911-712 12X54 BLK WL-RK KT</t>
  </si>
  <si>
    <t>0.5757022646770867</t>
  </si>
  <si>
    <t>CHT 13622-010 1/4X2X10 CU GRDG BSBR</t>
  </si>
  <si>
    <t>0.6212585405078932</t>
  </si>
  <si>
    <t>CHT 40164-001 6AWG GRN GND STRP KT</t>
  </si>
  <si>
    <t>0.8054060733872629</t>
  </si>
  <si>
    <t>CCHO TP403 4SQ 2-1/8D BOX</t>
  </si>
  <si>
    <t>AK10302218</t>
  </si>
  <si>
    <t>0.7025499939457908</t>
  </si>
  <si>
    <t>CCHO TP428 4SQ EXT RING</t>
  </si>
  <si>
    <t>AK10302265</t>
  </si>
  <si>
    <t>0.8612395886530975</t>
  </si>
  <si>
    <t>CCHO TP472 4SQ FLAT BLANK COVER</t>
  </si>
  <si>
    <t>AK10302325</t>
  </si>
  <si>
    <t>CLUB</t>
  </si>
  <si>
    <t>0.47095446207575686</t>
  </si>
  <si>
    <t>RITTAL NORTH AMERICA</t>
  </si>
  <si>
    <t>RTL 1007000 19.7X19.7X8.27 SS ENC</t>
  </si>
  <si>
    <t>COMMSCOPE TECHNOLOGIES LLC</t>
  </si>
  <si>
    <t>0.7164097412837614</t>
  </si>
  <si>
    <t>BLINE1 4A-12-90HB12 12IN BEND</t>
  </si>
  <si>
    <t>4A1290HB12</t>
  </si>
  <si>
    <t>0.3074237252730434</t>
  </si>
  <si>
    <t>RTL 4051548 20AWG WIRE END FERRULE</t>
  </si>
  <si>
    <t>BLINE1 4A-12-HT12 12IN TEE</t>
  </si>
  <si>
    <t>4A12HT12</t>
  </si>
  <si>
    <t>0.6485201195157776</t>
  </si>
  <si>
    <t>0.6181586594514134</t>
  </si>
  <si>
    <t>BLINE1 B118ZN 4H JOINT CONN ANGL</t>
  </si>
  <si>
    <t>0.7998431320857593</t>
  </si>
  <si>
    <t>BLINE1 B2011HDG 1-1/4 PIPE CLMP</t>
  </si>
  <si>
    <t>0.6134860929628148</t>
  </si>
  <si>
    <t>BLINE1 B2014PAZN PLTD CND CLAMP</t>
  </si>
  <si>
    <t>0.6093084273616055</t>
  </si>
  <si>
    <t>BLINE1 B52SH-120GLV SLOT CHNL</t>
  </si>
  <si>
    <t>0.6440009730924992</t>
  </si>
  <si>
    <t>COOPER BUSSMANN INC</t>
  </si>
  <si>
    <t>Bussmann Mfg.Â </t>
  </si>
  <si>
    <t>Â Eaton / Crouse Hinds</t>
  </si>
  <si>
    <t>Eaton / Crouse HindsÂ </t>
  </si>
  <si>
    <t>PERMA COTE INDUSTRIES</t>
  </si>
  <si>
    <t>0.6918873913041685</t>
  </si>
  <si>
    <t>CRS-H BLB10 4-IN BLB CONDUIT BODY</t>
  </si>
  <si>
    <t>0.8233294891105348</t>
  </si>
  <si>
    <t>CCHC LT20090 2-IN 90D L/T CONN</t>
  </si>
  <si>
    <t>Â Eaton / Crouse HindsÂ </t>
  </si>
  <si>
    <t>CCHC LTB25090 2-1/2 90D LT CONN</t>
  </si>
  <si>
    <t>Crouse-HindsÂ </t>
  </si>
  <si>
    <t>0.6572451758504063</t>
  </si>
  <si>
    <t>CRS-H TMCX165 1/2 CORD GRIPS</t>
  </si>
  <si>
    <t>0.8718506096636253</t>
  </si>
  <si>
    <t>CCHO TP511 4SQ COVER 1/2D F/2 GFCI</t>
  </si>
  <si>
    <t>0.8267251686273202</t>
  </si>
  <si>
    <t>CCHO TP516 4SQ 1/2D CVR F/1-DPLXRCP</t>
  </si>
  <si>
    <t>0.8429946565816225</t>
  </si>
  <si>
    <t>CCHO TP661 13/16 PLAS GANG BOX CVR</t>
  </si>
  <si>
    <t>0.8474916346562602</t>
  </si>
  <si>
    <t>CCHO TP667 13/16 PLAS GANG BOX CVR</t>
  </si>
  <si>
    <t>0.5831641505716818</t>
  </si>
  <si>
    <t>BLINE1 4A-24-HT12 24IN TEE</t>
  </si>
  <si>
    <t>COP</t>
  </si>
  <si>
    <t>0.49994045149290367</t>
  </si>
  <si>
    <t>NSI 500SR 500-3/0 SPLICER REDUCER</t>
  </si>
  <si>
    <t>500SR</t>
  </si>
  <si>
    <t>MASTER</t>
  </si>
  <si>
    <t>MASTER LOCK</t>
  </si>
  <si>
    <t>GENERAL CABLE</t>
  </si>
  <si>
    <t>BRADS 41019 7X10 EXIT SIGN</t>
  </si>
  <si>
    <t>0.6830805530640393</t>
  </si>
  <si>
    <t>TPZ GRC250 2-1/2 RIGID CONDUIT</t>
  </si>
  <si>
    <t>CAPITOL MANUFACTURING</t>
  </si>
  <si>
    <t>0.7731373196184707</t>
  </si>
  <si>
    <t>CPP 22021000 1 COND 90 ELL GAL</t>
  </si>
  <si>
    <t>0.8102833524579807</t>
  </si>
  <si>
    <t>CPP 21121000 1 COND CPLG GAL</t>
  </si>
  <si>
    <t>0.8400230302180726</t>
  </si>
  <si>
    <t>CPP 21121500 1-1/2 COND CPLG</t>
  </si>
  <si>
    <t>0.8052459470305968</t>
  </si>
  <si>
    <t>CPP 22021500 1-1/2 COND 90 ELL GAL</t>
  </si>
  <si>
    <t>0.7700164334786763</t>
  </si>
  <si>
    <t>CPP 21122000 2 COND CPLG GAL</t>
  </si>
  <si>
    <t>CRESCENT</t>
  </si>
  <si>
    <t>CRH</t>
  </si>
  <si>
    <t>0.6155369860779405</t>
  </si>
  <si>
    <t>CCHC T25CGN 3/4 AL T RGD CNDBDY</t>
  </si>
  <si>
    <t>0.6034454517619152</t>
  </si>
  <si>
    <t>CCHC T35-CGN 1IN AL T RGD CNDBDY</t>
  </si>
  <si>
    <t>HALEX</t>
  </si>
  <si>
    <t>CROUSEH</t>
  </si>
  <si>
    <t>0.8229366234221301</t>
  </si>
  <si>
    <t>CCHC LTB30090 3-IN 90D L/T CONN</t>
  </si>
  <si>
    <t>AK10298371</t>
  </si>
  <si>
    <t>0.7552733575432505</t>
  </si>
  <si>
    <t>CCHO TP436 4SQ 2-1/8D BOX 1-IN KO</t>
  </si>
  <si>
    <t>AK10302287</t>
  </si>
  <si>
    <t>0.8260452824853158</t>
  </si>
  <si>
    <t>CCHO TP568 4-11/16SQ FLT BLANK CVR</t>
  </si>
  <si>
    <t>AK10302426</t>
  </si>
  <si>
    <t>0.8260516127743877</t>
  </si>
  <si>
    <t>0.8214987478005447</t>
  </si>
  <si>
    <t>CCHO TP7150 4-IN RND WP BOX W/4 3/4</t>
  </si>
  <si>
    <t>AK10302598</t>
  </si>
  <si>
    <t>0.7964477146091087</t>
  </si>
  <si>
    <t>CCHO TP720 4-11/16SQ 1/2D CVR 1-SW</t>
  </si>
  <si>
    <t>AK10302618</t>
  </si>
  <si>
    <t>0.8045372866156502</t>
  </si>
  <si>
    <t>CCHO TP722 4-11/16SQ CVR 1DPLXRCPT</t>
  </si>
  <si>
    <t>AK10302640</t>
  </si>
  <si>
    <t>CRS</t>
  </si>
  <si>
    <t>0.6739248609538946</t>
  </si>
  <si>
    <t>CCHC LR45CGN 1-1/4 AL LR CONDBY</t>
  </si>
  <si>
    <t>0.7750022026111134</t>
  </si>
  <si>
    <t>0.7497021823180875</t>
  </si>
  <si>
    <t>0.6798361002486982</t>
  </si>
  <si>
    <t>CCHO TP512 4SQ 1/2D COVER FOR 1-SW</t>
  </si>
  <si>
    <t>AK10302366</t>
  </si>
  <si>
    <t>0.8432789583462327</t>
  </si>
  <si>
    <t>CTX 5133765 1-IN 45D PLAIN END ELL</t>
  </si>
  <si>
    <t>0.8591185911538545</t>
  </si>
  <si>
    <t>CTX 5140104 3/4 PVC TERM ADPTR</t>
  </si>
  <si>
    <t>088700000032</t>
  </si>
  <si>
    <t>0.8138188335254369</t>
  </si>
  <si>
    <t>CTX 5140105 1-IN PVC TERM ADPTR</t>
  </si>
  <si>
    <t>AK10614004</t>
  </si>
  <si>
    <t>088700062030</t>
  </si>
  <si>
    <t>0.8730319239269797</t>
  </si>
  <si>
    <t>CTX 6141625 1-IN PVC COUPLING</t>
  </si>
  <si>
    <t>MNC 40125J 1/4-20 ZP HEX NUT</t>
  </si>
  <si>
    <t>AK10612717</t>
  </si>
  <si>
    <t>085937080349</t>
  </si>
  <si>
    <t>0.7820911350586864</t>
  </si>
  <si>
    <t>MNC 40135J 3/8-16 ZP HEX NUT</t>
  </si>
  <si>
    <t>AK10612718</t>
  </si>
  <si>
    <t>085937080363</t>
  </si>
  <si>
    <t>0.7844654148061256</t>
  </si>
  <si>
    <t>MNC 40145J 5/8-11 ZNC HEX NUT</t>
  </si>
  <si>
    <t>085937958419</t>
  </si>
  <si>
    <t>0.7347964341232837</t>
  </si>
  <si>
    <t>MNC 40545 5/8 SPLIT LOCK WASHER</t>
  </si>
  <si>
    <t>085937405456</t>
  </si>
  <si>
    <t>0.8135289343741751</t>
  </si>
  <si>
    <t>MNC 40720J 1/4X1 ZP FENDER WSHR</t>
  </si>
  <si>
    <t>085937080585</t>
  </si>
  <si>
    <t>0.7880828055848296</t>
  </si>
  <si>
    <t>MNC 40725J 1/4X1-1/4 ZP FENDER WSHR</t>
  </si>
  <si>
    <t>AK10612728</t>
  </si>
  <si>
    <t>085937080592</t>
  </si>
  <si>
    <t>0.7504289105451682</t>
  </si>
  <si>
    <t>MNC 40743J 3/8X1-1/4 ZP FENDER WSHR</t>
  </si>
  <si>
    <t>AK10612731</t>
  </si>
  <si>
    <t>085937082466</t>
  </si>
  <si>
    <t>0.7806315283276772</t>
  </si>
  <si>
    <t>MNC 64164J 1/4X4 ZP EYE BOLT</t>
  </si>
  <si>
    <t>085937042705</t>
  </si>
  <si>
    <t>0.7462088613581866</t>
  </si>
  <si>
    <t>MNC 70743J 3/8X1-1/4 WASHER</t>
  </si>
  <si>
    <t>085937942340</t>
  </si>
  <si>
    <t>0.8017738462790153</t>
  </si>
  <si>
    <t>MNC 79012J 10-16X3/4 ZP HWH TEK SCR</t>
  </si>
  <si>
    <t>AK10612883</t>
  </si>
  <si>
    <t>085937082183</t>
  </si>
  <si>
    <t>CUL</t>
  </si>
  <si>
    <t>CULLY</t>
  </si>
  <si>
    <t>Cully / MinerallacÂ </t>
  </si>
  <si>
    <t>0.5770197827793648</t>
  </si>
  <si>
    <t>MNC 26809J 8-18X1/2 WH SELF DRL SCR</t>
  </si>
  <si>
    <t>085937080288</t>
  </si>
  <si>
    <t>0.6957368143822759</t>
  </si>
  <si>
    <t>MNC 40340J 1/2 ZP FLAT CUT WSHR</t>
  </si>
  <si>
    <t>085937080462</t>
  </si>
  <si>
    <t>MNC 40540J 1/2 ZP MED SPLIT LCKWSH</t>
  </si>
  <si>
    <t>085937080547</t>
  </si>
  <si>
    <t>0.5920025119774205</t>
  </si>
  <si>
    <t>MNC 52232J 6-32X2 RH SLT/PHIL M/S</t>
  </si>
  <si>
    <t>085937080868</t>
  </si>
  <si>
    <t>0.6363977535356995</t>
  </si>
  <si>
    <t>MNC 53006J 1/4-20X3/8 SLT/PHIL M/S</t>
  </si>
  <si>
    <t>085937081056</t>
  </si>
  <si>
    <t>0.6649159975089448</t>
  </si>
  <si>
    <t>MNC 60328J 1/4X1-3/4 HWH CNCRT SCR</t>
  </si>
  <si>
    <t>0.6527306943770806</t>
  </si>
  <si>
    <t>MNC 79626J 6X1-5/8 BH PHL DRYWL SCR</t>
  </si>
  <si>
    <t>085937082336</t>
  </si>
  <si>
    <t>MNC CPRS25J RCPT SHIM-25STRIP 8/JAR</t>
  </si>
  <si>
    <t>085937955661</t>
  </si>
  <si>
    <t>AMP</t>
  </si>
  <si>
    <t>0.3098630313135794</t>
  </si>
  <si>
    <t>PREC 058105 501-6 #5 HSS DRL BIT</t>
  </si>
  <si>
    <t>086071581051</t>
  </si>
  <si>
    <t>POWER SYSTEMS</t>
  </si>
  <si>
    <t>D&amp;F LIQUIDATORS INC</t>
  </si>
  <si>
    <t>D&amp;F LIQUIDATORS</t>
  </si>
  <si>
    <t>Square-D / SchneiderÂ </t>
  </si>
  <si>
    <t>DEER PARK</t>
  </si>
  <si>
    <t>0.7896561398385612</t>
  </si>
  <si>
    <t>PWF 7413SD1 3/8X3 WEDGE ANCHOR</t>
  </si>
  <si>
    <t>075352775975</t>
  </si>
  <si>
    <t>0.7303932448903769</t>
  </si>
  <si>
    <t>PWF DFM12720 1/4X1-1/4 ANCHOR</t>
  </si>
  <si>
    <t>075352317458</t>
  </si>
  <si>
    <t>0.8944613953873055</t>
  </si>
  <si>
    <t>DWT DW0822LG 12V CROSSLINE LASER</t>
  </si>
  <si>
    <t>0.6371279960099168</t>
  </si>
  <si>
    <t>PWF PFM2211200 1/4X1-5/8 ANCHOR</t>
  </si>
  <si>
    <t>075352299921</t>
  </si>
  <si>
    <t>0.6658911822531488</t>
  </si>
  <si>
    <t>PWF 50626 .27 YEL SFTYSTRIPLOAD</t>
  </si>
  <si>
    <t>075352622514</t>
  </si>
  <si>
    <t>50626PWR</t>
  </si>
  <si>
    <t>0.6469336698288445</t>
  </si>
  <si>
    <t>PWF 50630 .27 RED SFTYSTRIPLOAD</t>
  </si>
  <si>
    <t>075352622569</t>
  </si>
  <si>
    <t>50630PWR</t>
  </si>
  <si>
    <t>Â Powers FastenersÂ </t>
  </si>
  <si>
    <t>0.7299569574505989</t>
  </si>
  <si>
    <t>PWF 7615SD6-PWR 3/8X3-3/4 ANCHOR</t>
  </si>
  <si>
    <t>075352779751</t>
  </si>
  <si>
    <t>0.7973549769519557</t>
  </si>
  <si>
    <t>B&amp;DDO D26950 HEAVY DUTY HEAT GUN</t>
  </si>
  <si>
    <t>0.7191507460036511</t>
  </si>
  <si>
    <t>B&amp;DDO DCB205-2 LI-ION BATTERY PACK</t>
  </si>
  <si>
    <t>DCB2052</t>
  </si>
  <si>
    <t>0.7848046176297004</t>
  </si>
  <si>
    <t>DWT DCE530B HEAT GUN</t>
  </si>
  <si>
    <t>0.8005031269533047</t>
  </si>
  <si>
    <t>0.8213757230307047</t>
  </si>
  <si>
    <t>DWT DCS356D1 MULTI-TOOL KIT</t>
  </si>
  <si>
    <t>0.8234351005149033</t>
  </si>
  <si>
    <t>B&amp;DDO DCV5801H WET/DRY VACUUM FLTR</t>
  </si>
  <si>
    <t>0.6382172018674613</t>
  </si>
  <si>
    <t>PWF DFM12715 1/4X1 ANCHOR</t>
  </si>
  <si>
    <t>075352317441</t>
  </si>
  <si>
    <t>0.6574523075612279</t>
  </si>
  <si>
    <t>0.8254552011916424</t>
  </si>
  <si>
    <t>DWT DW083CG SPOT LASER</t>
  </si>
  <si>
    <t>0.7491356648941417</t>
  </si>
  <si>
    <t>DWT DW2045B MAG BIT TIP HLDR</t>
  </si>
  <si>
    <t>028874620452</t>
  </si>
  <si>
    <t>0.7645788734409924</t>
  </si>
  <si>
    <t>DWT DW2221B 1/4X2-9/16 MAG SKT DRVR</t>
  </si>
  <si>
    <t>028874622210</t>
  </si>
  <si>
    <t>0.7542161936554842</t>
  </si>
  <si>
    <t>DWT DW2222B 5/16X2-9/16 MAGSKT DRVR</t>
  </si>
  <si>
    <t>028874622227</t>
  </si>
  <si>
    <t>0.7561544099487066</t>
  </si>
  <si>
    <t>DWT DW2223B 3/8X2-9/16 MAG SKT DRVR</t>
  </si>
  <si>
    <t>028874622234</t>
  </si>
  <si>
    <t>Â DeWalt ToolsÂ </t>
  </si>
  <si>
    <t>0.7631526267385331</t>
  </si>
  <si>
    <t>DeWalt ToolsÂ </t>
  </si>
  <si>
    <t>0.7759378926356678</t>
  </si>
  <si>
    <t>DWT DW3983C 18TPI BAND SAW BLD</t>
  </si>
  <si>
    <t>0.8313357519271896</t>
  </si>
  <si>
    <t>DWT DW3986C 14/18TPI BAND SAW BLD</t>
  </si>
  <si>
    <t>Â DeWalt Tools</t>
  </si>
  <si>
    <t>DWT DWA3PH2IRB SCREWDRIVING BIT</t>
  </si>
  <si>
    <t>0.6362672358345404</t>
  </si>
  <si>
    <t>B&amp;DDO DCE151B 20V CABLE STRIPPER</t>
  </si>
  <si>
    <t>DOT</t>
  </si>
  <si>
    <t>0.7405541269118061</t>
  </si>
  <si>
    <t>DOTTIE GP1250 GRD PIGTAIL</t>
  </si>
  <si>
    <t>0.8306644790680854</t>
  </si>
  <si>
    <t>DOTTIE MTW50 1/2 1H EMT STRAP</t>
  </si>
  <si>
    <t>0.9999196622269947</t>
  </si>
  <si>
    <t>DOTTIE</t>
  </si>
  <si>
    <t>0.9999991303865327</t>
  </si>
  <si>
    <t>LH Dottie CoÂ </t>
  </si>
  <si>
    <t>0.7682014691052165</t>
  </si>
  <si>
    <t>SEL-SW PC2400TC24 1.5V ALK AAA BATT</t>
  </si>
  <si>
    <t>0.8025025669019119</t>
  </si>
  <si>
    <t>DWT DW8725 6X.040X7/8 A60T WHL</t>
  </si>
  <si>
    <t>028877382685</t>
  </si>
  <si>
    <t>SCHNEIDER ELECTRIC USA INC</t>
  </si>
  <si>
    <t>0.8644035137599516</t>
  </si>
  <si>
    <t>EGS</t>
  </si>
  <si>
    <t>ETP 4QS-75 3/4 STEEL LT CONN</t>
  </si>
  <si>
    <t>0.8389196317913165</t>
  </si>
  <si>
    <t>ETP 4QS-975T 3/4 90D STEEL LT CONN</t>
  </si>
  <si>
    <t>EGS 6075GSR 3/4 EMT COUPLING</t>
  </si>
  <si>
    <t>0.9427975522327621</t>
  </si>
  <si>
    <t>EGS 7075GSR 3/4 EMT CONNECTOR</t>
  </si>
  <si>
    <t>Appleton ElectricÂ </t>
  </si>
  <si>
    <t>0.8821176249341616</t>
  </si>
  <si>
    <t>NER CNI-400 1-1/4 INS COND NIPP</t>
  </si>
  <si>
    <t>Â Appleton ElectricÂ </t>
  </si>
  <si>
    <t>0.8139929638919131</t>
  </si>
  <si>
    <t>NER HL-750 3/4 D/C 90D CORNER ELL</t>
  </si>
  <si>
    <t>ELECTROTAPE</t>
  </si>
  <si>
    <t>EMPIRE LEVEL</t>
  </si>
  <si>
    <t>0.7748672980491181</t>
  </si>
  <si>
    <t>ELI E250IM 12IN COMBINATION SQUARE</t>
  </si>
  <si>
    <t>015812250000</t>
  </si>
  <si>
    <t>Â EMT Conduit</t>
  </si>
  <si>
    <t>0.6406078930002141</t>
  </si>
  <si>
    <t>CRL E3512S.41.03 2C/16UNSH FPLP CBL</t>
  </si>
  <si>
    <t>079407835713</t>
  </si>
  <si>
    <t>CRL E3612S.41.03 2C/16 SH FPLP CBL</t>
  </si>
  <si>
    <t>079407836123</t>
  </si>
  <si>
    <t>E3612S4103</t>
  </si>
  <si>
    <t>ENGINEERED PRODUCTS CO</t>
  </si>
  <si>
    <t>Â LWP-CU-4E-FMH</t>
  </si>
  <si>
    <t>EPCO ENGINEERED PRODUCTS</t>
  </si>
  <si>
    <t>Â UA6ARB</t>
  </si>
  <si>
    <t>ERC</t>
  </si>
  <si>
    <t>nVent ERICOÂ </t>
  </si>
  <si>
    <t>0.8517054413713918</t>
  </si>
  <si>
    <t>ERC 16MB18 1IN COND BOX SUPPORT</t>
  </si>
  <si>
    <t>ERC 557855 PDR7 DIN-RAIL</t>
  </si>
  <si>
    <t>0.8626880814756299</t>
  </si>
  <si>
    <t>ERC CD2.5B 1-1/4 EMT HGR W/BOLT</t>
  </si>
  <si>
    <t>CD25B</t>
  </si>
  <si>
    <t>0.7995020811355942</t>
  </si>
  <si>
    <t>ERC DR4SF48 48IN ROD/BRACKET</t>
  </si>
  <si>
    <t>0.8093499940314828</t>
  </si>
  <si>
    <t>ERC GTC182Q CABLE TO GRD ROD MOLD</t>
  </si>
  <si>
    <t>Â Erico, IncÂ </t>
  </si>
  <si>
    <t>0.8007974741305558</t>
  </si>
  <si>
    <t>ERC SCH16B 1-IN EMT/RIG-STRUTCLP</t>
  </si>
  <si>
    <t>0.8029689790253906</t>
  </si>
  <si>
    <t>ERC FMBS1824 TEB23 FLR MNT BOX SUPP</t>
  </si>
  <si>
    <t>0.6770841483984684</t>
  </si>
  <si>
    <t>ERC CAT12 3/4 CAT5 CABLE CLIP</t>
  </si>
  <si>
    <t>0.7465663925364612</t>
  </si>
  <si>
    <t>ERICO INTERNATIONAL CORPORATION</t>
  </si>
  <si>
    <t>ERC 512HD 24IN BOX HANGER</t>
  </si>
  <si>
    <t>0.7015573163576397</t>
  </si>
  <si>
    <t>ERC 615800 5/8X10FT CU GROUND ROD</t>
  </si>
  <si>
    <t>0.8084904239107812</t>
  </si>
  <si>
    <t>ERC 615880 5/8X8FT CU GROUND ROD</t>
  </si>
  <si>
    <t>0.8417485493160225</t>
  </si>
  <si>
    <t>ERC EC311P PLS TEE GRID CLIP</t>
  </si>
  <si>
    <t>0.8681055279997308</t>
  </si>
  <si>
    <t>ETP 5100S 1-IN S/SCR EMT CPLG</t>
  </si>
  <si>
    <t>AK10076821</t>
  </si>
  <si>
    <t>HP</t>
  </si>
  <si>
    <t>HEWLETT PACKARD</t>
  </si>
  <si>
    <t>0.7856294307817643</t>
  </si>
  <si>
    <t>CPP 21120700 3/4 COND CPLG</t>
  </si>
  <si>
    <t>0.8294201202356037</t>
  </si>
  <si>
    <t>MFZ TR400R 400A 250V RK5 TD FUSE</t>
  </si>
  <si>
    <t>0.7810182704659416</t>
  </si>
  <si>
    <t>MFZ TRM10 250V MIDGET TD FUSE</t>
  </si>
  <si>
    <t>0.7017534063880848</t>
  </si>
  <si>
    <t>NER L-300 1-IN STEEL LOCKNUT</t>
  </si>
  <si>
    <t>L300</t>
  </si>
  <si>
    <t>0.6791369395917062</t>
  </si>
  <si>
    <t>NER L-600 2-IN STEEL LOCKNUT</t>
  </si>
  <si>
    <t>0.6318732152017819</t>
  </si>
  <si>
    <t>OZ-G LB-75CG 3/4 MALL LB COND BODY</t>
  </si>
  <si>
    <t>0.6897197633906703</t>
  </si>
  <si>
    <t>NER PB-600-D 2IN 105D PLSTC INSBSH</t>
  </si>
  <si>
    <t>PB600D</t>
  </si>
  <si>
    <t>GRVN SFP14 CHANNEL POST BASE</t>
  </si>
  <si>
    <t>0.5890059641088006</t>
  </si>
  <si>
    <t>OZ-G TB125 1-1/4 MALL TB COND BODY</t>
  </si>
  <si>
    <t>TB125</t>
  </si>
  <si>
    <t>CURRENT LIGHTING SOLUTIONS</t>
  </si>
  <si>
    <t>GEA</t>
  </si>
  <si>
    <t>0.8489925021867331</t>
  </si>
  <si>
    <t>ABB EMERGILITE</t>
  </si>
  <si>
    <t>GE TGL20 ADD-ON GROUND KIT</t>
  </si>
  <si>
    <t>AK10012792</t>
  </si>
  <si>
    <t>0.8726711150586609</t>
  </si>
  <si>
    <t>GE THQB2160 2P60A 120/240 BLT-ON CB</t>
  </si>
  <si>
    <t>AK10012853</t>
  </si>
  <si>
    <t>0.6140054331223627</t>
  </si>
  <si>
    <t>BCR AF52-30-00-13 3P 54A CNCTR</t>
  </si>
  <si>
    <t>AF52300013</t>
  </si>
  <si>
    <t>0.6355306833389369</t>
  </si>
  <si>
    <t>BCR CAL4-11 2P AUX CNT BLOK</t>
  </si>
  <si>
    <t>CAL411</t>
  </si>
  <si>
    <t>GENERIC VENDOR WIRE-WYRPA</t>
  </si>
  <si>
    <t>ALPHA WIRE</t>
  </si>
  <si>
    <t>0.6576512410577956</t>
  </si>
  <si>
    <t>IPX 029579 6X1-1/2 BS VERT-LOK SPCR</t>
  </si>
  <si>
    <t>029579</t>
  </si>
  <si>
    <t>0.6334814002508721</t>
  </si>
  <si>
    <t>CARLON VC9982 CLEAR CEMENT QUART</t>
  </si>
  <si>
    <t>AK10054897</t>
  </si>
  <si>
    <t>034481069775</t>
  </si>
  <si>
    <t>VC9982</t>
  </si>
  <si>
    <t>GENERIC VENDOR-PVCPA</t>
  </si>
  <si>
    <t>GENERIC VENDOR-WYRPC</t>
  </si>
  <si>
    <t>GENERIC VENDOR-WYRPS</t>
  </si>
  <si>
    <t>0.9176499603861531</t>
  </si>
  <si>
    <t>0.4656383709372558</t>
  </si>
  <si>
    <t>RDG 49162 GROOVE ROLL</t>
  </si>
  <si>
    <t>095691491626</t>
  </si>
  <si>
    <t>GRN DDKIT-1-68 DRL DRVR BIT KIT</t>
  </si>
  <si>
    <t>0.5318174044230922</t>
  </si>
  <si>
    <t>GRN 855GX 20A 120VAC ELEC COND BNDR</t>
  </si>
  <si>
    <t>0.7756158622826638</t>
  </si>
  <si>
    <t>GRN DTAP8-32 8-32 DRILL/TAP</t>
  </si>
  <si>
    <t>0.5562980289721392</t>
  </si>
  <si>
    <t>GREENLEE-EMERSON PROFESSIONAL TOOLS</t>
  </si>
  <si>
    <t>GRN 39873 1/4X4 PLT DRL</t>
  </si>
  <si>
    <t>AK10974728</t>
  </si>
  <si>
    <t>GRN DTAP6-32 6-32 DRILL/TAP</t>
  </si>
  <si>
    <t>0.8187298697144707</t>
  </si>
  <si>
    <t>0.7226262605848894</t>
  </si>
  <si>
    <t>GRIP HF2-LG-10FT 10FT SS HGR</t>
  </si>
  <si>
    <t>HAR WBKT1KIT 1IN SS W/M BRACKET KIT</t>
  </si>
  <si>
    <t>0.5933713358564424</t>
  </si>
  <si>
    <t>HARGER</t>
  </si>
  <si>
    <t>HAR 144-24 3/8X24 AIR TERM EXTN ROD</t>
  </si>
  <si>
    <t>0.7295079615299895</t>
  </si>
  <si>
    <t>HOF</t>
  </si>
  <si>
    <t>HOFF ASE24X24X4NK 24.00X24.00X4.00</t>
  </si>
  <si>
    <t>HOF ASE24X24X4NK 38566 PULL BOX 24.00X24.00Ã—4.00</t>
  </si>
  <si>
    <t>0.8569706517981073</t>
  </si>
  <si>
    <t>HOFF CSD242412 ENCLOSURE</t>
  </si>
  <si>
    <t>HOFF ASG18X18X6NK GALV SC BOX-NO K</t>
  </si>
  <si>
    <t>0.8433862485723091</t>
  </si>
  <si>
    <t>HOFF F88GCPNKGV WIREWY CLOSE PLT</t>
  </si>
  <si>
    <t>0.9317129010225856</t>
  </si>
  <si>
    <t>HOFF F88T124GV 2FT WIREWAY SECT</t>
  </si>
  <si>
    <t>0.8225189916802804</t>
  </si>
  <si>
    <t>HOFF A101048RT NM3R WIRING TROUGH</t>
  </si>
  <si>
    <t>0.7536885193254246</t>
  </si>
  <si>
    <t>HOFF A8R86 NEMA3R SCR CVR BOX</t>
  </si>
  <si>
    <t>0.7524441627877241</t>
  </si>
  <si>
    <t>HOFF ASG6X6X4NK GALV SC BOX-NO KO</t>
  </si>
  <si>
    <t>0.6396612033821325</t>
  </si>
  <si>
    <t>HOFF F1212T48HC NMA12 WIRING TROUG</t>
  </si>
  <si>
    <t>0.9216708909608847</t>
  </si>
  <si>
    <t>HUBW HBL3771 LKG RCPT-2P3W50A600V</t>
  </si>
  <si>
    <t>0.7028102622953564</t>
  </si>
  <si>
    <t>HUBW CFBS1R8CVRBLK CNCRT FLR BOX</t>
  </si>
  <si>
    <t>0.8771261647767677</t>
  </si>
  <si>
    <t>HUBW CR20GRY 20A 125V DPLX RCPT</t>
  </si>
  <si>
    <t>0.8430336039342124</t>
  </si>
  <si>
    <t>HUBW HBL2410 LKG RCPT-NMA L14-20R</t>
  </si>
  <si>
    <t>HUBW HBL2620 LKG RCPT-NMA L6-30R</t>
  </si>
  <si>
    <t>0.8635291135144834</t>
  </si>
  <si>
    <t>HUBW HBL5461 SGL RCPT NEMA6-20R</t>
  </si>
  <si>
    <t>0.8470514935006194</t>
  </si>
  <si>
    <t>HUBW HBL5469C CONN-NEMA6-20R</t>
  </si>
  <si>
    <t>0.8494589799020072</t>
  </si>
  <si>
    <t>HUBW HBL9367 GRD RCPT NEMA6-50R</t>
  </si>
  <si>
    <t>0.7702698655177547</t>
  </si>
  <si>
    <t>HUBBELL WIRING DEVICES</t>
  </si>
  <si>
    <t>HWS PJ262W 2G DECORATOR WALLPLATE</t>
  </si>
  <si>
    <t>0.9269424034762748</t>
  </si>
  <si>
    <t>HUBW CR20WHI 20A 125V DPLX RCPT</t>
  </si>
  <si>
    <t>0.9226183611984167</t>
  </si>
  <si>
    <t>HUBW L630C NEMA L6-30C CONNECTOR</t>
  </si>
  <si>
    <t>AK10508485</t>
  </si>
  <si>
    <t>0.7071858786759271</t>
  </si>
  <si>
    <t>IDEAL 30-3392 12AWG SOL WIRE PGTL</t>
  </si>
  <si>
    <t>0.7060132040587369</t>
  </si>
  <si>
    <t>0.7778603956149832</t>
  </si>
  <si>
    <t>IDEAL 31-340 6500FT 210LB PULL LINE</t>
  </si>
  <si>
    <t>0.8970242542879813</t>
  </si>
  <si>
    <t>IDEAL 31-601 1LB DUCT SEAL</t>
  </si>
  <si>
    <t>0.8706726252378229</t>
  </si>
  <si>
    <t>IDEAL 30-030 8-OZ ANTI OXIDANT COMP</t>
  </si>
  <si>
    <t>0.8247660715185586</t>
  </si>
  <si>
    <t>0.9117028281008257</t>
  </si>
  <si>
    <t>IDEAL 30-072 BLU 72B WIRE NUT-100BX</t>
  </si>
  <si>
    <t>0.8788235893828897</t>
  </si>
  <si>
    <t>IDEAL 30-073 ORG 73B WIRE NUT-100BX</t>
  </si>
  <si>
    <t>0.9999992239589923</t>
  </si>
  <si>
    <t>0.8046319394176334</t>
  </si>
  <si>
    <t>IDEAL 30-3396 12AWG SOL WIRE PGTL</t>
  </si>
  <si>
    <t>0.7428415003148643</t>
  </si>
  <si>
    <t>IDEAL 30-3413 12IN WIRE W/FRK</t>
  </si>
  <si>
    <t>0.7552893546027661</t>
  </si>
  <si>
    <t>IDEAL 30-652 RED WNGNUT KEG5M/BG500</t>
  </si>
  <si>
    <t>0.6417786458335538</t>
  </si>
  <si>
    <t>IDEAL 31-388 QUART PULLING LUBE</t>
  </si>
  <si>
    <t>0.8737982317081249</t>
  </si>
  <si>
    <t>0.9604091715213607</t>
  </si>
  <si>
    <t>IDEAL 36-574 3/8 HOLE SAW ARBOR</t>
  </si>
  <si>
    <t>0.8712520692323081</t>
  </si>
  <si>
    <t>IDEAL 85-371 CAT5E MODULAR PLUG</t>
  </si>
  <si>
    <t>0.9103515332811287</t>
  </si>
  <si>
    <t>0.7803948226076577</t>
  </si>
  <si>
    <t>IDEAL 30-451 YEL TW WIRE NUT-100BX</t>
  </si>
  <si>
    <t>IDEAL 30-454 BLU TW WIRE NUT-25BX</t>
  </si>
  <si>
    <t>0.7694465951600131</t>
  </si>
  <si>
    <t>0.7078742693108965</t>
  </si>
  <si>
    <t>IDEAL 38-500 MULTI-PURPOSE TOWELS</t>
  </si>
  <si>
    <t>0.8501312728383223</t>
  </si>
  <si>
    <t>ILSCO CPM-3/0 3/0 COP ADAPT</t>
  </si>
  <si>
    <t>0.9999990368156375</t>
  </si>
  <si>
    <t>0.8678375241526912</t>
  </si>
  <si>
    <t>ILSCO PBTD-3-3/0 3PRT INS TAP CONN</t>
  </si>
  <si>
    <t>0.8789017927199105</t>
  </si>
  <si>
    <t>ILSCO PBTD-3-500 3PRT INS TAP CONN</t>
  </si>
  <si>
    <t>0.8163228254402222</t>
  </si>
  <si>
    <t>ILSCO PBTD-4-1/0 4PRT INS TAP CONN</t>
  </si>
  <si>
    <t>0.8568202882826088</t>
  </si>
  <si>
    <t>ILSCO PBTS-2-4 2PRT INS TAP CONN</t>
  </si>
  <si>
    <t>TEDDICO ELECTRICAL PRODUCTS BWF</t>
  </si>
  <si>
    <t>0.5713032418719907</t>
  </si>
  <si>
    <t>INT-MAT</t>
  </si>
  <si>
    <t>INT-MAT EI600WC WHT DIG 7-DAY TIMER</t>
  </si>
  <si>
    <t>SNAP-ON INDUSTRIAL BRANDS</t>
  </si>
  <si>
    <t>ITOO</t>
  </si>
  <si>
    <t>CADDYÂ </t>
  </si>
  <si>
    <t>KEYSTONE LIGHT</t>
  </si>
  <si>
    <t>KSTL KT-LED110PSHID-H-EX39-8CSB-D</t>
  </si>
  <si>
    <t>0.8123884165512725</t>
  </si>
  <si>
    <t>KSTL KT-LED27PSHID-E26-850-D-/G4</t>
  </si>
  <si>
    <t>0.7351072933152902</t>
  </si>
  <si>
    <t>KIL</t>
  </si>
  <si>
    <t>KLRK EALB-3CGN 1IN AL CONDUIT BDY</t>
  </si>
  <si>
    <t>0.7994202590943328</t>
  </si>
  <si>
    <t>KLRK EALB-5CGN 1-1/2 AL CONDUIT BDY</t>
  </si>
  <si>
    <t>0.7345727067770603</t>
  </si>
  <si>
    <t>KLRK EAT-1CGN 1/2 AL CONDUIT BDY</t>
  </si>
  <si>
    <t>0.7608145609150564</t>
  </si>
  <si>
    <t>OUE KIT-RBH-TB26BL THERMOSTAT KT</t>
  </si>
  <si>
    <t>0.8625104684482798</t>
  </si>
  <si>
    <t>KLEIN</t>
  </si>
  <si>
    <t>KLEIN 935DAG ANGLE GAUGE/LEVEL</t>
  </si>
  <si>
    <t>0.9168675689533177</t>
  </si>
  <si>
    <t>KLEIN 11055 WIRE STRIPPER/CUTTER</t>
  </si>
  <si>
    <t>0.8120266032943604</t>
  </si>
  <si>
    <t>KLEIN 600-12 12-IN SQRSHNK SCRDRVR</t>
  </si>
  <si>
    <t>0.8683110409033616</t>
  </si>
  <si>
    <t>KLEIN 605-6 6-IN CAB-PT SCR-DRVR</t>
  </si>
  <si>
    <t>0.8575730436677773</t>
  </si>
  <si>
    <t>KLEIN 65200 MINI RATCHET SET</t>
  </si>
  <si>
    <t>0.7278190674721676</t>
  </si>
  <si>
    <t>KLEIN TOOLS INC</t>
  </si>
  <si>
    <t>KLEIN VDV826-703 MODULAR DATA PLUG</t>
  </si>
  <si>
    <t>KLRK</t>
  </si>
  <si>
    <t>SELLSTROM</t>
  </si>
  <si>
    <t>SELLSTROM MANUFACTURING</t>
  </si>
  <si>
    <t>CARLON E943G 1-1/4 PVC TERM ADPT</t>
  </si>
  <si>
    <t>AK10031699</t>
  </si>
  <si>
    <t>034481062042</t>
  </si>
  <si>
    <t>E943G</t>
  </si>
  <si>
    <t>0.7204510796047894</t>
  </si>
  <si>
    <t>CARLON E997J 2IN SCH 40 E BELL</t>
  </si>
  <si>
    <t>AK10032037</t>
  </si>
  <si>
    <t>034481061465</t>
  </si>
  <si>
    <t>E997J</t>
  </si>
  <si>
    <t>0.8699072682852651</t>
  </si>
  <si>
    <t>DOTTIE FENWS141 SS FENDER WASHER</t>
  </si>
  <si>
    <t>0.8319845157066283</t>
  </si>
  <si>
    <t>DOTTIE HN632 STEEL HEX NUT</t>
  </si>
  <si>
    <t>0.7961502361156644</t>
  </si>
  <si>
    <t>0.8699198627217583</t>
  </si>
  <si>
    <t>DOTTIE LWS14 SS LOCK WASHER</t>
  </si>
  <si>
    <t>0.8023946409742893</t>
  </si>
  <si>
    <t>DOTTIE MBS14114 SS HEX MACH BOLT</t>
  </si>
  <si>
    <t>0.8507467782865339</t>
  </si>
  <si>
    <t>DOTTIE RMC6321 6-32X1 RDHD M/S</t>
  </si>
  <si>
    <t>DOTTIE RMC632112 6-32X1-1/2 M/S</t>
  </si>
  <si>
    <t>0.8225457357645066</t>
  </si>
  <si>
    <t>DOTTIE RMC6322 6-32X2 RDHD M/S</t>
  </si>
  <si>
    <t>0.8944811477210085</t>
  </si>
  <si>
    <t>DOTTIE RTV10 10.3OZ SILICONE SEALAN</t>
  </si>
  <si>
    <t>0.7810361119569558</t>
  </si>
  <si>
    <t>DOTTIE TEKHW1034 HEX HEAD</t>
  </si>
  <si>
    <t>CGN COOPER CROUSE-HINDS DIVISION</t>
  </si>
  <si>
    <t>GAMEWELL-FCI</t>
  </si>
  <si>
    <t>SYL</t>
  </si>
  <si>
    <t>0.8982545003550597</t>
  </si>
  <si>
    <t>LEV</t>
  </si>
  <si>
    <t>LEV 1221-2W SP 20A120/277V TGL SW</t>
  </si>
  <si>
    <t>078477239902</t>
  </si>
  <si>
    <t>0.6871005950978717</t>
  </si>
  <si>
    <t>P&amp;S L620-R LKG SGL RCPT-NEMA L6-20R</t>
  </si>
  <si>
    <t>AK10557593</t>
  </si>
  <si>
    <t>L620R</t>
  </si>
  <si>
    <t>0.7062586771190618</t>
  </si>
  <si>
    <t>P&amp;S L620-P LKG PLUG-NEMA L6-20P</t>
  </si>
  <si>
    <t>AK10557592</t>
  </si>
  <si>
    <t>L620P</t>
  </si>
  <si>
    <t>0.7209102840051766</t>
  </si>
  <si>
    <t>P&amp;S L1620-R LKG SGL RCPT-NM L16-20R</t>
  </si>
  <si>
    <t>L1620R</t>
  </si>
  <si>
    <t>0.9248108638100098</t>
  </si>
  <si>
    <t>LEV 5362-SW WHT 20A/125V DUPLX RCPT</t>
  </si>
  <si>
    <t>0.7695152629441261</t>
  </si>
  <si>
    <t>LEV 80703-W NYL 1-DPLX OUTLET PLT</t>
  </si>
  <si>
    <t>078477493243</t>
  </si>
  <si>
    <t>0.7622649054396449</t>
  </si>
  <si>
    <t>LEV 80704-W WHT NYL 1G SGL RCPT PLT</t>
  </si>
  <si>
    <t>078477493403</t>
  </si>
  <si>
    <t>LEV 84064-40 4G SS BLANK PLATE</t>
  </si>
  <si>
    <t>078477780138</t>
  </si>
  <si>
    <t>0.8428213118165366</t>
  </si>
  <si>
    <t>LEV CR20-W WHT DPLX RCPT NEMA5-20R</t>
  </si>
  <si>
    <t>0.9316831327307319</t>
  </si>
  <si>
    <t>0.6843629446414673</t>
  </si>
  <si>
    <t>LEV CRV50-LR2 CURX COIL</t>
  </si>
  <si>
    <t>0.6956044817268253</t>
  </si>
  <si>
    <t>HUBW L630R NEMA L6-30R RECEPTACLE</t>
  </si>
  <si>
    <t>AK10508491</t>
  </si>
  <si>
    <t>L630R</t>
  </si>
  <si>
    <t>0.6666192827298919</t>
  </si>
  <si>
    <t>HUBW L1430R NEMA L14-30R RECEPTACLE</t>
  </si>
  <si>
    <t>L1430R</t>
  </si>
  <si>
    <t>0.6607034860466426</t>
  </si>
  <si>
    <t>LEV 320R6WLEV 2P 20A RECEPTACLE</t>
  </si>
  <si>
    <t>0.7021391404170421</t>
  </si>
  <si>
    <t>LEV 80716-I NYL 2G DUPLX PLT</t>
  </si>
  <si>
    <t>078477494004</t>
  </si>
  <si>
    <t>0.7247792424235906</t>
  </si>
  <si>
    <t>LEV BR20-I IV DPLX RCPT NEMA5-20R</t>
  </si>
  <si>
    <t>LEV GFNT2-W 20A 125V RECEPTACLE</t>
  </si>
  <si>
    <t>078477712764</t>
  </si>
  <si>
    <t>0.8221219980864067</t>
  </si>
  <si>
    <t>LEVITON MANUFACTURING COMPANY, INC</t>
  </si>
  <si>
    <t>LEV 5621-2E SP BLK 20A SWITCH</t>
  </si>
  <si>
    <t>078477052679</t>
  </si>
  <si>
    <t>56212E</t>
  </si>
  <si>
    <t>0.8200407980653878</t>
  </si>
  <si>
    <t>LEV 5R1UH-S03 1RU ULTRA ENCL W/TRAY</t>
  </si>
  <si>
    <t>0.7282186295233037</t>
  </si>
  <si>
    <t>LEV 5WLRG-12C LARGE ENCLOSURE</t>
  </si>
  <si>
    <t>0.7130957405511488</t>
  </si>
  <si>
    <t>LEV 6H460-25L 25FT PATCH CORD</t>
  </si>
  <si>
    <t>0.7144471958618651</t>
  </si>
  <si>
    <t>LEV 6H460-6IL 6IN BLU PATCH CORD</t>
  </si>
  <si>
    <t>0.7193313857768269</t>
  </si>
  <si>
    <t>LEV GFTR2 20A RECEPTACLE</t>
  </si>
  <si>
    <t>0.7840136083570572</t>
  </si>
  <si>
    <t>LEV UPDLC-S02 2M DPLX PATCH CORD</t>
  </si>
  <si>
    <t>0.7709814661255954</t>
  </si>
  <si>
    <t>LEV UPDLC-S10 10M DPLX PATCH CORD</t>
  </si>
  <si>
    <t>L-FSE</t>
  </si>
  <si>
    <t>HINKLEY LIGHTING</t>
  </si>
  <si>
    <t>SIEM5 DS468GK GROUND LUG KIT</t>
  </si>
  <si>
    <t>LVS</t>
  </si>
  <si>
    <t>LVS CONTROLS</t>
  </si>
  <si>
    <t>Q-TRAN</t>
  </si>
  <si>
    <t>QTRAN</t>
  </si>
  <si>
    <t>0.5430850592305936</t>
  </si>
  <si>
    <t>MODERN AIDS INCORPORATED</t>
  </si>
  <si>
    <t>TLG E2RLB-OW DNL TRIM</t>
  </si>
  <si>
    <t>E2RLBOW</t>
  </si>
  <si>
    <t>FOCAL</t>
  </si>
  <si>
    <t>FOCAL POINT LIGHTING</t>
  </si>
  <si>
    <t>0.5645736158498282</t>
  </si>
  <si>
    <t>AFC 6206-35-00 1IN STL CONDUIT</t>
  </si>
  <si>
    <t>077680148070</t>
  </si>
  <si>
    <t>0.6001235078240544</t>
  </si>
  <si>
    <t>MADISON LT-150 1-1/2 RGD COND BODY</t>
  </si>
  <si>
    <t>LT150</t>
  </si>
  <si>
    <t>LUT</t>
  </si>
  <si>
    <t>NIP</t>
  </si>
  <si>
    <t>MB PANEL INTERIOR SCHNEIDER ELECTRIC USA INC</t>
  </si>
  <si>
    <t>METALUX</t>
  </si>
  <si>
    <t>0.9375020024023506</t>
  </si>
  <si>
    <t>MILW 48-20-7471 1/2X4X6 SDS BIT</t>
  </si>
  <si>
    <t>0.8764882234655149</t>
  </si>
  <si>
    <t>MILW 49-56-0052 1-1/8 ICE HRD H-SAW</t>
  </si>
  <si>
    <t>0.9115673974250409</t>
  </si>
  <si>
    <t>MILW 49-56-7010 3/8 HOLE SAW ARBOR</t>
  </si>
  <si>
    <t>0.7684632828885002</t>
  </si>
  <si>
    <t>MILB CT364811-HC-AMS 800A CABINET</t>
  </si>
  <si>
    <t>0.7535584476388474</t>
  </si>
  <si>
    <t>MILB K5930 600V MOUNTING RACK</t>
  </si>
  <si>
    <t>0.6946164647341624</t>
  </si>
  <si>
    <t>MILB PT48AL TRANSFORMER CABINET</t>
  </si>
  <si>
    <t>0.7559980009564601</t>
  </si>
  <si>
    <t>MILW 48-11-1835 BATTERY</t>
  </si>
  <si>
    <t>0.9506687552611838</t>
  </si>
  <si>
    <t>MILW 48-22-1950 50PK UTILITY BLADE</t>
  </si>
  <si>
    <t>0.9709218876520793</t>
  </si>
  <si>
    <t>MILW 48-22-4176 120FT FISH TAPE</t>
  </si>
  <si>
    <t>0.6719702131719884</t>
  </si>
  <si>
    <t>MILW 2821-20 RECIPROCATING SAW</t>
  </si>
  <si>
    <t>MILW 2834-20 7-1/4 CIRCULAR SAW</t>
  </si>
  <si>
    <t>0.6523267844120215</t>
  </si>
  <si>
    <t>MILW 2911-20 PENCIL VIBRATOR</t>
  </si>
  <si>
    <t>0.7183616732746801</t>
  </si>
  <si>
    <t>MILW 2912-20 ROTARY HAMMER</t>
  </si>
  <si>
    <t>0.6090624757707164</t>
  </si>
  <si>
    <t>MILW 3017-20 TOOL FUEL BLOWER</t>
  </si>
  <si>
    <t>MILW 48-00-5784 18T 6L BLADE /PK</t>
  </si>
  <si>
    <t>0.8512600280802062</t>
  </si>
  <si>
    <t>MILW 48-22-0307 6IN FOLDING JAB SAW</t>
  </si>
  <si>
    <t>045242638796</t>
  </si>
  <si>
    <t>0.8436477302483161</t>
  </si>
  <si>
    <t>MILW 48-22-1900 100PK UTILITY BLADE</t>
  </si>
  <si>
    <t>0.6948259308166027</t>
  </si>
  <si>
    <t>MILW 48-22-3100 BLK JOBSITE MARKER</t>
  </si>
  <si>
    <t>0.7714522991213607</t>
  </si>
  <si>
    <t>MILW 48-28-1010 6IN HEX EXTENSION</t>
  </si>
  <si>
    <t>0.7359835297576208</t>
  </si>
  <si>
    <t>MILW 48-32-1556 DRILL/DRV SET</t>
  </si>
  <si>
    <t>0.7744106301734714</t>
  </si>
  <si>
    <t>MILW 48-32-4010 DRIVER BIT SET</t>
  </si>
  <si>
    <t>MILW 48-39-0529 18T BANDSAW BLADE</t>
  </si>
  <si>
    <t>045242201747</t>
  </si>
  <si>
    <t>0.7551656876079054</t>
  </si>
  <si>
    <t>MILW 48-41-0710 7-1/4 SAW BLADE</t>
  </si>
  <si>
    <t>0.7904815037571418</t>
  </si>
  <si>
    <t>MILW 48-89-2802 DRL BIT SET 29PC</t>
  </si>
  <si>
    <t>0.7610793722314763</t>
  </si>
  <si>
    <t>MILW 48-89-9257 3PC DRILL BIT SET</t>
  </si>
  <si>
    <t>0.7728853535970984</t>
  </si>
  <si>
    <t>0.7662844840540396</t>
  </si>
  <si>
    <t>MILW 49-56-9805 3/4 HOLE SAW</t>
  </si>
  <si>
    <t>0.7281654220501329</t>
  </si>
  <si>
    <t>MILW 49-56-9810 7/8 HOLE SAW</t>
  </si>
  <si>
    <t>AK10611172</t>
  </si>
  <si>
    <t>045242321100</t>
  </si>
  <si>
    <t>0.6950526414626651</t>
  </si>
  <si>
    <t>B&amp;DDO D180014IR 7/8 22MM HOLE SAW</t>
  </si>
  <si>
    <t>D180014IR</t>
  </si>
  <si>
    <t>0.7422466998328099</t>
  </si>
  <si>
    <t>MILW 49-56-9830 1-3/8 HOLE SAW</t>
  </si>
  <si>
    <t>AK10611176</t>
  </si>
  <si>
    <t>045242321148</t>
  </si>
  <si>
    <t>0.7962419296024248</t>
  </si>
  <si>
    <t>MILW 48-89-2726 5/16 DRL BIT</t>
  </si>
  <si>
    <t>MILW 49-10-9112 MULTI-TOOL BLADE KT</t>
  </si>
  <si>
    <t>0.8200855749812808</t>
  </si>
  <si>
    <t>MILW 49-56-0704 7/8 HOLE SAW</t>
  </si>
  <si>
    <t>0.7923381175699983</t>
  </si>
  <si>
    <t>MINRLAC MED45 3/4 1H EMT STRAP</t>
  </si>
  <si>
    <t>0.6472798315548643</t>
  </si>
  <si>
    <t>MINERALLAC</t>
  </si>
  <si>
    <t>0.6793006065544138</t>
  </si>
  <si>
    <t>MINRLAC MINE30 1/2 1H EMT STRAP</t>
  </si>
  <si>
    <t>MINRLAC</t>
  </si>
  <si>
    <t>MK-MORSE MHS08E</t>
  </si>
  <si>
    <t>0.8097143205276631</t>
  </si>
  <si>
    <t>MULB 11201 4IN SQ FLAT BLANK CVR</t>
  </si>
  <si>
    <t>095327112017</t>
  </si>
  <si>
    <t>0.7027813286668592</t>
  </si>
  <si>
    <t>MULB 11301 4-11/16 SQ FLT BLANK CVR</t>
  </si>
  <si>
    <t>095327113014</t>
  </si>
  <si>
    <t>0.7140750928283314</t>
  </si>
  <si>
    <t>MULB 30381 ALUM WP BLANK COVER</t>
  </si>
  <si>
    <t>095327303811</t>
  </si>
  <si>
    <t>0.8833254797704028</t>
  </si>
  <si>
    <t>MULB</t>
  </si>
  <si>
    <t>MULB 30216 WP ALUM BOX W/LUG</t>
  </si>
  <si>
    <t>0.7652230622036242</t>
  </si>
  <si>
    <t>MULB 11402 4IN SQ 1/2 RSD 1DPLX CVR</t>
  </si>
  <si>
    <t>0.9999881697087929</t>
  </si>
  <si>
    <t>0.9999991307871885</t>
  </si>
  <si>
    <t>0.9999991881944447</t>
  </si>
  <si>
    <t>0.9968500647980076</t>
  </si>
  <si>
    <t>0.49844827616551735</t>
  </si>
  <si>
    <t>BRADS 36311 2-IN BLK PIPE BAND TAPE</t>
  </si>
  <si>
    <t>0.9276470707823431</t>
  </si>
  <si>
    <t>NER CH-200-B 1-IN COND HGR W/BOLT</t>
  </si>
  <si>
    <t>CH200B</t>
  </si>
  <si>
    <t>0.3114885316323841</t>
  </si>
  <si>
    <t>MULB 55402 2G BLK RCPT PLATE</t>
  </si>
  <si>
    <t>095327554022</t>
  </si>
  <si>
    <t>0.8735791046161555</t>
  </si>
  <si>
    <t>NSI GLC-4DBP 4-14 CU LAY-IN CONN</t>
  </si>
  <si>
    <t>0.8251447930554142</t>
  </si>
  <si>
    <t>ORB</t>
  </si>
  <si>
    <t>ORBT 4AR1G-58 ADJUSTABLE RING</t>
  </si>
  <si>
    <t>0.8266298118790287</t>
  </si>
  <si>
    <t>ORBT 4AR2G-58 ADJUSTABLE RING</t>
  </si>
  <si>
    <t>0.7976400029704175</t>
  </si>
  <si>
    <t>0.7697192872190654</t>
  </si>
  <si>
    <t>ORBT 5AR1G-58 BOX ADJUSTABLE RING</t>
  </si>
  <si>
    <t>0.5447528910223157</t>
  </si>
  <si>
    <t>ORBT 4SDB-MKO-PT-10 SQUARE BOX</t>
  </si>
  <si>
    <t>4SDBMKOPT10</t>
  </si>
  <si>
    <t>0.5459364950858507</t>
  </si>
  <si>
    <t>0.5985504896443027</t>
  </si>
  <si>
    <t>ORBT SSB-T5 TELESCOPING BRACKET</t>
  </si>
  <si>
    <t>0.8115287258498323</t>
  </si>
  <si>
    <t>ORBT SSB-4S SUPPORT BRACKET</t>
  </si>
  <si>
    <t>SSB4S</t>
  </si>
  <si>
    <t>0.8117767411325294</t>
  </si>
  <si>
    <t>0.9250029527061909</t>
  </si>
  <si>
    <t>ORBI</t>
  </si>
  <si>
    <t>ORBT CC-12 1/2-3/4 CLIP</t>
  </si>
  <si>
    <t>0.7886552818320999</t>
  </si>
  <si>
    <t>0.7547342537391294</t>
  </si>
  <si>
    <t>0.7884799176828157</t>
  </si>
  <si>
    <t>WD-40 490057 LUBRICANT</t>
  </si>
  <si>
    <t>0.7143445355755816</t>
  </si>
  <si>
    <t>0.8892736636594843</t>
  </si>
  <si>
    <t>OZG</t>
  </si>
  <si>
    <t>OZ-G IS-502 BEAM CLAMP 3/8-16 TAP</t>
  </si>
  <si>
    <t>KONKORE</t>
  </si>
  <si>
    <t>AFF SC50RKON 1/2 CONN</t>
  </si>
  <si>
    <t>SC50RKON</t>
  </si>
  <si>
    <t>0.7874639500440898</t>
  </si>
  <si>
    <t>ETP 5125S 1-1/4 S/SCR EMT CPLG</t>
  </si>
  <si>
    <t>AK10076823</t>
  </si>
  <si>
    <t>0.8290503539227814</t>
  </si>
  <si>
    <t>ETP 5400S 4-IN S/SCR EMT CPLG</t>
  </si>
  <si>
    <t>0.8289023473301657</t>
  </si>
  <si>
    <t>0.8703427291003181</t>
  </si>
  <si>
    <t>OZ-G IS-500 BEAM CLAMP 1/4-20 TAP</t>
  </si>
  <si>
    <t>0.8944467795555248</t>
  </si>
  <si>
    <t>0.8596671190371299</t>
  </si>
  <si>
    <t>P&amp;S 2097-GRY 20A 125V GFCI RCPT</t>
  </si>
  <si>
    <t>0.8772935823501361</t>
  </si>
  <si>
    <t>P&amp;S 26352-W 20A 125V 5-20R DPLX RCP</t>
  </si>
  <si>
    <t>0.9492497563306037</t>
  </si>
  <si>
    <t>P&amp;S CRB5362-W 20A 5-20R DPLX RCPT</t>
  </si>
  <si>
    <t>0.9260914882260534</t>
  </si>
  <si>
    <t>P&amp;S PS20AC1-W 20A 120/277VAC WHT SW</t>
  </si>
  <si>
    <t>AK10557940</t>
  </si>
  <si>
    <t>0.8814132056724647</t>
  </si>
  <si>
    <t>P&amp;S S3713-W 15A125V RECESS RCPT</t>
  </si>
  <si>
    <t>0.9999096868051629</t>
  </si>
  <si>
    <t>0.8063411991287514</t>
  </si>
  <si>
    <t>P&amp;S TP23-W WHT 2G BLANK PLT</t>
  </si>
  <si>
    <t>0.8863934889615738</t>
  </si>
  <si>
    <t>P&amp;S WPB1-G 1G BLANK WPR BOX COVER</t>
  </si>
  <si>
    <t>0.8921459180413959</t>
  </si>
  <si>
    <t>P&amp;S WPB23 1G WP BOX W/3 1/2 HUBS</t>
  </si>
  <si>
    <t>0.6444413777438222</t>
  </si>
  <si>
    <t>PAN</t>
  </si>
  <si>
    <t>PAND GEE144F-A-C FLEX GROMMET EDGE</t>
  </si>
  <si>
    <t>COPPER</t>
  </si>
  <si>
    <t>0.9096275972517592</t>
  </si>
  <si>
    <t>PAND EV10-38RB-Q #12-10 RING TERM</t>
  </si>
  <si>
    <t>0.9145184142040926</t>
  </si>
  <si>
    <t>PAND EV10-56RB-Q #12-10 RING TERM</t>
  </si>
  <si>
    <t>0.9112774239825989</t>
  </si>
  <si>
    <t>PAND FTD82-14-C #10 PP DIN 2W FRL</t>
  </si>
  <si>
    <t>PAND PCMB-15 COMB NUMB&amp;LETTERS BOOK</t>
  </si>
  <si>
    <t>0.8543471811682558</t>
  </si>
  <si>
    <t>PAND PLT3I-C0 LOCKING CBL TIE</t>
  </si>
  <si>
    <t>PAND CLT100F-C20 CORG LOOM TBG</t>
  </si>
  <si>
    <t>0.7504850468287331</t>
  </si>
  <si>
    <t>PAND DNF14-250FIB-C #14 NYL F DISC</t>
  </si>
  <si>
    <t>0.7419863020207099</t>
  </si>
  <si>
    <t>PAND PLT2I-C LOCKING CBL TIE</t>
  </si>
  <si>
    <t>0.6891270592480148</t>
  </si>
  <si>
    <t>PAN S7-50-C CABLE TIE</t>
  </si>
  <si>
    <t>0.6389140225218193</t>
  </si>
  <si>
    <t>PAND PLT4H-L0 LOCKING CBL TIE</t>
  </si>
  <si>
    <t>0.6686628757528115</t>
  </si>
  <si>
    <t>PAND PV10-10R-L #10 VNL RG TERM</t>
  </si>
  <si>
    <t>PGAL ALLIED TUBE &amp; CONDUIT</t>
  </si>
  <si>
    <t>0.42255702007950213</t>
  </si>
  <si>
    <t>0.4121459712401745</t>
  </si>
  <si>
    <t>0.4097740516174395</t>
  </si>
  <si>
    <t>PHOENIX CONTACT INC</t>
  </si>
  <si>
    <t>BOUTON</t>
  </si>
  <si>
    <t>H. L. BOUTON</t>
  </si>
  <si>
    <t>POLARI</t>
  </si>
  <si>
    <t>0.8814557896156238</t>
  </si>
  <si>
    <t>PWF 04441 3/8X4 RND HD TOGGLE BOLT</t>
  </si>
  <si>
    <t>075352044415</t>
  </si>
  <si>
    <t>04441PWR</t>
  </si>
  <si>
    <t>0.8769656966088086</t>
  </si>
  <si>
    <t>PROTO J4990-7XL X-LNG HEX BIT SET</t>
  </si>
  <si>
    <t>0.38795593394246697</t>
  </si>
  <si>
    <t>MNC 55449 3/8-16X3 HEX CAP SCR</t>
  </si>
  <si>
    <t>085937554499</t>
  </si>
  <si>
    <t>EG ALLIED TUBE &amp; CONDUIT</t>
  </si>
  <si>
    <t>0.7876219296904406</t>
  </si>
  <si>
    <t>P&amp;S PS20AC2-W 20A 120/277VAC WHT SW</t>
  </si>
  <si>
    <t>0.3623210956034236</t>
  </si>
  <si>
    <t>RDG 10301 A81331 EXPANDER HEAD</t>
  </si>
  <si>
    <t>095691103017</t>
  </si>
  <si>
    <t>0.7520687518924263</t>
  </si>
  <si>
    <t>0.7871181002097181</t>
  </si>
  <si>
    <t>CARLON UA9FL 3IN 36 RAD 90D ELBOW</t>
  </si>
  <si>
    <t>034481067283</t>
  </si>
  <si>
    <t>0.7965777397282608</t>
  </si>
  <si>
    <t>CTX 5140047 1-1/2 PVC FEMALE ADPTR</t>
  </si>
  <si>
    <t>AK10613994</t>
  </si>
  <si>
    <t>088700062450</t>
  </si>
  <si>
    <t>0.7890523727939641</t>
  </si>
  <si>
    <t>CTX 5140045 1-IN PVC FEMALE ADPTR</t>
  </si>
  <si>
    <t>AK10613992</t>
  </si>
  <si>
    <t>088700062436</t>
  </si>
  <si>
    <t>0.7891439227251346</t>
  </si>
  <si>
    <t>PVCFIT</t>
  </si>
  <si>
    <t>WESTLAKE PIPE &amp; FITTINGS</t>
  </si>
  <si>
    <t>PWF</t>
  </si>
  <si>
    <t>0.7558687497768147</t>
  </si>
  <si>
    <t>EMC 04233 TOGGLE BOLT 1/4 X 3</t>
  </si>
  <si>
    <t>PEC 250PB2 PHIL TIP INSERT BIT</t>
  </si>
  <si>
    <t>0.8267825195418331</t>
  </si>
  <si>
    <t>RAL WP3XFU120 120W WALL PACK</t>
  </si>
  <si>
    <t>RAC</t>
  </si>
  <si>
    <t>0.7679738705900383</t>
  </si>
  <si>
    <t>RACO 2913RT 3/4 R/T CONNECTOR</t>
  </si>
  <si>
    <t>0.8269905427568939</t>
  </si>
  <si>
    <t>RACO 3512RAC 1/2 STR INS L/T CONN</t>
  </si>
  <si>
    <t>0.8271754286182056</t>
  </si>
  <si>
    <t>0.8262667500514222</t>
  </si>
  <si>
    <t>RACO 3513RAC 3/4 STR INS L/T CONN</t>
  </si>
  <si>
    <t>0.8417697832750565</t>
  </si>
  <si>
    <t>RACO 3515RAC 1-1/4 STR INS L/T CONN</t>
  </si>
  <si>
    <t>0.8660136279023781</t>
  </si>
  <si>
    <t>RACO 5173-0 1G WP BLANK CVR GRY</t>
  </si>
  <si>
    <t>AK10518633</t>
  </si>
  <si>
    <t>050169517307</t>
  </si>
  <si>
    <t>0.8826391010568385</t>
  </si>
  <si>
    <t>RACO 5175-0 2G WP BLANK CVR GRY</t>
  </si>
  <si>
    <t>050169517505</t>
  </si>
  <si>
    <t>0.7055249996946588</t>
  </si>
  <si>
    <t>CCHO TP178 2-1/2D BX SW BOX W/EARS</t>
  </si>
  <si>
    <t>TP178</t>
  </si>
  <si>
    <t>0.8282224374069584</t>
  </si>
  <si>
    <t>RACO 5324-0 1G WP BOX W/3 3/4HUBS</t>
  </si>
  <si>
    <t>050169532409</t>
  </si>
  <si>
    <t>0.8217384785323268</t>
  </si>
  <si>
    <t>RACO 5331-0 1G WP BOX W/5 3/4HUBS</t>
  </si>
  <si>
    <t>AK10518698</t>
  </si>
  <si>
    <t>050169533109</t>
  </si>
  <si>
    <t>0.8298664219159096</t>
  </si>
  <si>
    <t>RACO 5345-0 2G WP BOX W/5 3/4HUBS</t>
  </si>
  <si>
    <t>050169534502</t>
  </si>
  <si>
    <t>0.8061747606788435</t>
  </si>
  <si>
    <t>RACO 768AMR 4IN ADJUSTABLE MUD RING</t>
  </si>
  <si>
    <t>0.45477564081268995</t>
  </si>
  <si>
    <t>BRADS 38474 10X14 ALUM SFTY SIGN</t>
  </si>
  <si>
    <t>0.6973764225534603</t>
  </si>
  <si>
    <t>TMAC RLB075 3/4 LB COND BODY</t>
  </si>
  <si>
    <t>092326211925</t>
  </si>
  <si>
    <t>0.9280064439561977</t>
  </si>
  <si>
    <t>RMI RMW026BK CABLE TIE MOUNT</t>
  </si>
  <si>
    <t>0.9014027171635017</t>
  </si>
  <si>
    <t>RACO 2903RT 3/4 R/T CONNECTOR</t>
  </si>
  <si>
    <t>0.9358365343059313</t>
  </si>
  <si>
    <t>RACO 2912RT 1/2 R/T CONNECTOR</t>
  </si>
  <si>
    <t>0.9015497116308587</t>
  </si>
  <si>
    <t>0.9126387194153237</t>
  </si>
  <si>
    <t>RACO 2922RT 1/2 R/T COUPLING</t>
  </si>
  <si>
    <t>0.7808050923727693</t>
  </si>
  <si>
    <t>RACO 2923RT 3/4 R/T COUPLING</t>
  </si>
  <si>
    <t>0.9395683657290823</t>
  </si>
  <si>
    <t>0.8153795547675153</t>
  </si>
  <si>
    <t>RACO 5406-0 1G BOX EXT RING</t>
  </si>
  <si>
    <t>050169540602</t>
  </si>
  <si>
    <t>0.8572185823236267</t>
  </si>
  <si>
    <t>RACO 870RAC 4-11/16 COVER FOR 1-SW</t>
  </si>
  <si>
    <t>0.8612706433246452</t>
  </si>
  <si>
    <t>RACO 881RAC 4-11/16 SQ 2-TGL COVER</t>
  </si>
  <si>
    <t>0.8229104902228908</t>
  </si>
  <si>
    <t>RAYOVAC BATTERIES</t>
  </si>
  <si>
    <t>RAYOVAC AL9V-6J 9V ALK IND BAT</t>
  </si>
  <si>
    <t>R-DOT</t>
  </si>
  <si>
    <t>0.6930791656714741</t>
  </si>
  <si>
    <t>REC 55981 QT CLR JIM PR-2L PRIMER</t>
  </si>
  <si>
    <t>RED-DEVIL</t>
  </si>
  <si>
    <t>0.7269258287425923</t>
  </si>
  <si>
    <t>RDG 31622 TUBING CUTTER</t>
  </si>
  <si>
    <t>095691316226</t>
  </si>
  <si>
    <t>0.7554029171639064</t>
  </si>
  <si>
    <t>RDG 40195 1/8-4IN BNCH CHN VISE</t>
  </si>
  <si>
    <t>RDG 70830 1GAL DARK CUTTING</t>
  </si>
  <si>
    <t>0.5052559629358411</t>
  </si>
  <si>
    <t>RDG 43896 STOP NUT</t>
  </si>
  <si>
    <t>095691438966</t>
  </si>
  <si>
    <t>0.7648432494535037</t>
  </si>
  <si>
    <t>PAN S12-50-M CABLE TIE</t>
  </si>
  <si>
    <t>0.38100353148086596</t>
  </si>
  <si>
    <t>SATCO PRODUCTS</t>
  </si>
  <si>
    <t>SAT S3280 20W T6 130V CLR TUB BLB</t>
  </si>
  <si>
    <t>045923032806</t>
  </si>
  <si>
    <t>S3280</t>
  </si>
  <si>
    <t>SAFETY TECHNOLOGY INTERNATIONAL INC</t>
  </si>
  <si>
    <t>0.6397852595590392</t>
  </si>
  <si>
    <t>ACN LW38J SPLIT LCKWSHR 3/8X3/8 JAR</t>
  </si>
  <si>
    <t>Â Acorn Fasteners</t>
  </si>
  <si>
    <t>SEALTITE</t>
  </si>
  <si>
    <t>E-FLEX 22104 LA-12 3/4 GRY 500FT</t>
  </si>
  <si>
    <t>SEPCO S1110 1/2 STL S/SCR EMT CONN</t>
  </si>
  <si>
    <t>AMERICAN ELECTRIC DIV</t>
  </si>
  <si>
    <t>AMERICAN ELECTRIC LIGHTING</t>
  </si>
  <si>
    <t>American Electric Lighting Â </t>
  </si>
  <si>
    <t>SIE</t>
  </si>
  <si>
    <t>0.7644268206708689</t>
  </si>
  <si>
    <t>SIEM5 ECGB20 GRND BAR KIT</t>
  </si>
  <si>
    <t>COOPER ELECTRIC SUPPLY</t>
  </si>
  <si>
    <t>0.6944537817620429</t>
  </si>
  <si>
    <t>CLM 6506TLSX TEMP PWR DIST BOX</t>
  </si>
  <si>
    <t>0.6040009307200572</t>
  </si>
  <si>
    <t>CLM 90218802 9IN 12/3 STW ADAP</t>
  </si>
  <si>
    <t>SHERWIN WILLIAMS</t>
  </si>
  <si>
    <t>GENERAL</t>
  </si>
  <si>
    <t>SQD</t>
  </si>
  <si>
    <t>ACP</t>
  </si>
  <si>
    <t>ACP INTERNATIONAL</t>
  </si>
  <si>
    <t>0.7403517714676973</t>
  </si>
  <si>
    <t>SOU 52171-1/2-3/4 4IN SS BOX/CLAMP</t>
  </si>
  <si>
    <t>032886303432</t>
  </si>
  <si>
    <t>0.7344648399863323</t>
  </si>
  <si>
    <t>CCHO TP528 4SQ 1G TILE RING</t>
  </si>
  <si>
    <t>AK10302384</t>
  </si>
  <si>
    <t>TP528</t>
  </si>
  <si>
    <t>STEREN</t>
  </si>
  <si>
    <t>STHWC</t>
  </si>
  <si>
    <t>0.8340869987634179</t>
  </si>
  <si>
    <t>TPZ 140TZ 3/8 D/C BX-FLEX COMB CONN</t>
  </si>
  <si>
    <t>0.7464951302714065</t>
  </si>
  <si>
    <t>TPZ 832TZ 3/4 INSL PLS BSHG</t>
  </si>
  <si>
    <t>0.6745403818688402</t>
  </si>
  <si>
    <t>0.7363368792281989</t>
  </si>
  <si>
    <t>0.47733387241340086</t>
  </si>
  <si>
    <t>BRADS 41116 7X10 DOOR SIGN</t>
  </si>
  <si>
    <t>0.41720716284111226</t>
  </si>
  <si>
    <t>0.40650396695102065</t>
  </si>
  <si>
    <t>0.6813686982482184</t>
  </si>
  <si>
    <t>GRVN 72171-3/4 4-11/16SQ 2-1/8D BOX</t>
  </si>
  <si>
    <t>THOMAS AND BETTSÂ </t>
  </si>
  <si>
    <t>0.7125280985795573</t>
  </si>
  <si>
    <t>CLM 7145SW 14/2 100SJTW C-O-L</t>
  </si>
  <si>
    <t>029892071455</t>
  </si>
  <si>
    <t>0.6922354559228223</t>
  </si>
  <si>
    <t>SEPCO DB50-IC 1/2 DBL BITE CONN</t>
  </si>
  <si>
    <t>DB50IC</t>
  </si>
  <si>
    <t>0.6925553087511119</t>
  </si>
  <si>
    <t>TE CONNECTIVITY DEUTSCH ICT CONNECTORS</t>
  </si>
  <si>
    <t>TJ COPE INC</t>
  </si>
  <si>
    <t>0.6631717416480039</t>
  </si>
  <si>
    <t>GRVN 73171-SUB 4-11/16 STL BOX RING</t>
  </si>
  <si>
    <t>Underwriters LaboratoriesÂ [ul]</t>
  </si>
  <si>
    <t>UNDERGROUND DEVICES INCORPORATED</t>
  </si>
  <si>
    <t>0.5907470437088295</t>
  </si>
  <si>
    <t>UNISTR P1000T-10PG CHANNEL</t>
  </si>
  <si>
    <t>0.6037582495391507</t>
  </si>
  <si>
    <t>ARL GF150 1-1/2 D/C SCR-IN FLXCONN</t>
  </si>
  <si>
    <t>AK10083534</t>
  </si>
  <si>
    <t>018997761507</t>
  </si>
  <si>
    <t>GF150</t>
  </si>
  <si>
    <t>WACKER</t>
  </si>
  <si>
    <t>WAGO CORP</t>
  </si>
  <si>
    <t>WER L6208 8FT STEP LADDER</t>
  </si>
  <si>
    <t>0.5321772463794754</t>
  </si>
  <si>
    <t>FAS 12158 5/8-11X3 SCREW</t>
  </si>
  <si>
    <t>0.7188088860276622</t>
  </si>
  <si>
    <t>MADISON MES-750 1/2 STL S/S CONN</t>
  </si>
  <si>
    <t>0.7468297490912793</t>
  </si>
  <si>
    <t>MADISON MES-760 1/2 STL S/S CPLG</t>
  </si>
  <si>
    <t>WESTGATE MANUFACTURING</t>
  </si>
  <si>
    <t>ALUMINUM WIRE</t>
  </si>
  <si>
    <t>WIC</t>
  </si>
  <si>
    <t>0.5636987681416159</t>
  </si>
  <si>
    <t>AFC 5858-42-00 12-2AWG AL CABLE</t>
  </si>
  <si>
    <t>AK10085157</t>
  </si>
  <si>
    <t>077680259226</t>
  </si>
  <si>
    <t>0.7847836780355778</t>
  </si>
  <si>
    <t>WIEG</t>
  </si>
  <si>
    <t>WIEG E0808NK NK N18X8 CAP END</t>
  </si>
  <si>
    <t>0.7418263535195936</t>
  </si>
  <si>
    <t>WIEG HS882NK NM1 HNG/SC WWY-NO KO</t>
  </si>
  <si>
    <t>0.8339175684548591</t>
  </si>
  <si>
    <t>WIEG SC060604NK NEMA1 SC BOX-NO KO</t>
  </si>
  <si>
    <t>WIEG SC080804NK NEMA1 SC BOX-NO KO</t>
  </si>
  <si>
    <t>0.8481143428560945</t>
  </si>
  <si>
    <t>WIEG SC121204NK NEMA1 SC BOX-NO KO</t>
  </si>
  <si>
    <t>0.7284102740093518</t>
  </si>
  <si>
    <t>WIEG SCF1010 NM1 FLUSH CVR F/SC BX</t>
  </si>
  <si>
    <t>WIREMOLD CO</t>
  </si>
  <si>
    <t>WRIGHT</t>
  </si>
  <si>
    <t>0.7024660648886563</t>
  </si>
  <si>
    <t>WATT LMRC-211 ROOM CTRLR</t>
  </si>
  <si>
    <t>Semantic_IsMfrClean</t>
  </si>
  <si>
    <t>Semantic_UNSPSCConfidenceScore</t>
  </si>
  <si>
    <t>Semantic_UNSPSC</t>
  </si>
  <si>
    <t>Semantic_MfrNameConfidenceScore</t>
  </si>
  <si>
    <t>Semantic_MfrName</t>
  </si>
  <si>
    <t>UNSPSCConfidenceScore</t>
  </si>
  <si>
    <t>ManufacturerNameConfidenceScore</t>
  </si>
  <si>
    <t>PartNumberConfidenceScore</t>
  </si>
  <si>
    <t>DescriptionSimilarity</t>
  </si>
  <si>
    <t>MfrNameMatchType</t>
  </si>
  <si>
    <t>UncleanName</t>
  </si>
  <si>
    <t>CleanName</t>
  </si>
  <si>
    <t>ItemDescription</t>
  </si>
  <si>
    <t>DescriptionID</t>
  </si>
  <si>
    <t>AKPartNum</t>
  </si>
  <si>
    <t>UNSPSC</t>
  </si>
  <si>
    <t>UPC</t>
  </si>
  <si>
    <t>MfrName</t>
  </si>
  <si>
    <t>MfrPartNum</t>
  </si>
  <si>
    <t>ItemID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</si>
</sst>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Aptos Narrow"/>
      <family val="2"/>
      <scheme val="minor"/>
    </font>
    <font>
      <sz val="11"/>
      <color theme="1"/>
      <name val="Aptos Narrow"/>
      <family val="2"/>
      <scheme val="minor"/>
    </font>
    <font>
      <b/>
      <sz val="11"/>
      <color theme="0"/>
      <name val="Aptos Narrow"/>
      <family val="2"/>
      <scheme val="minor"/>
    </font>
    <font>
      <b/>
      <sz val="11"/>
      <color theme="1"/>
      <name val="Aptos Narrow"/>
      <family val="2"/>
      <scheme val="minor"/>
    </font>
    <font>
      <b/>
      <sz val="11"/>
      <name val="Calibri"/>
      <family val="2"/>
    </font>
    <font>
      <sz val="11"/>
      <color rgb="FF000000"/>
      <name val="Calibri"/>
      <family val="2"/>
    </font>
    <font>
      <sz val="11"/>
      <color rgb="FF000000"/>
      <name val="Aptos Narrow"/>
      <family val="2"/>
      <scheme val="minor"/>
    </font>
    <font>
      <sz val="11"/>
      <color rgb="FF000000"/>
      <name val="Aptos Narrow"/>
      <family val="2"/>
    </font>
    <font>
      <u/>
      <sz val="11"/>
      <color theme="10"/>
      <name val="Aptos Narrow"/>
      <family val="2"/>
      <scheme val="minor"/>
    </font>
    <font>
      <i/>
      <sz val="11"/>
      <color rgb="FF000000"/>
      <name val="Calibri"/>
      <family val="2"/>
    </font>
    <font>
      <sz val="11"/>
      <name val="Calibri"/>
      <family val="2"/>
    </font>
    <font>
      <sz val="10"/>
      <color rgb="FF000000"/>
      <name val="Arial"/>
      <family val="2"/>
    </font>
    <font>
      <sz val="11"/>
      <color rgb="FF4E4E4E"/>
      <name val="Aptos Narrow"/>
      <family val="2"/>
      <scheme val="minor"/>
    </font>
    <font>
      <sz val="11"/>
      <name val="Aptos Narrow"/>
      <family val="2"/>
      <scheme val="minor"/>
    </font>
    <font>
      <sz val="11"/>
      <color rgb="FF202020"/>
      <name val="Aptos Narrow"/>
      <family val="2"/>
      <scheme val="minor"/>
    </font>
    <font>
      <sz val="11"/>
      <color rgb="FF333333"/>
      <name val="Aptos Narrow"/>
      <family val="2"/>
      <scheme val="minor"/>
    </font>
    <font>
      <sz val="11"/>
      <color rgb="FF0D2240"/>
      <name val="Aptos Narrow"/>
      <family val="2"/>
      <scheme val="minor"/>
    </font>
    <font>
      <sz val="11"/>
      <color rgb="FF212529"/>
      <name val="Aptos Narrow"/>
      <family val="2"/>
      <scheme val="minor"/>
    </font>
    <font>
      <sz val="11"/>
      <color rgb="FF666666"/>
      <name val="Aptos Narrow"/>
      <family val="2"/>
      <scheme val="minor"/>
    </font>
    <font>
      <sz val="11"/>
      <color rgb="FF242424"/>
      <name val="Aptos Narrow"/>
      <family val="2"/>
      <scheme val="minor"/>
    </font>
    <font>
      <sz val="11"/>
      <color rgb="FF404040"/>
      <name val="Aptos Narrow"/>
      <family val="2"/>
      <scheme val="minor"/>
    </font>
    <font>
      <sz val="11"/>
      <color rgb="FF2D2926"/>
      <name val="Aptos Narrow"/>
      <family val="2"/>
      <scheme val="minor"/>
    </font>
    <font>
      <sz val="11"/>
      <color rgb="FF363535"/>
      <name val="Aptos Narrow"/>
      <family val="2"/>
      <scheme val="minor"/>
    </font>
    <font>
      <sz val="11"/>
      <color rgb="FF35353C"/>
      <name val="Aptos Narrow"/>
      <family val="2"/>
      <scheme val="minor"/>
    </font>
    <font>
      <sz val="11"/>
      <color rgb="FF2C3A43"/>
      <name val="Aptos Narrow"/>
      <family val="2"/>
      <scheme val="minor"/>
    </font>
    <font>
      <sz val="11"/>
      <color rgb="FF3D3935"/>
      <name val="Aptos Narrow"/>
      <family val="2"/>
      <scheme val="minor"/>
    </font>
    <font>
      <sz val="11"/>
      <color rgb="FF222222"/>
      <name val="Aptos Narrow"/>
      <family val="2"/>
      <scheme val="minor"/>
    </font>
    <font>
      <sz val="11"/>
      <color rgb="FF4C5154"/>
      <name val="Aptos Narrow"/>
      <family val="2"/>
      <scheme val="minor"/>
    </font>
    <font>
      <sz val="11"/>
      <color rgb="FF3F4044"/>
      <name val="Aptos Narrow"/>
      <family val="2"/>
      <scheme val="minor"/>
    </font>
    <font>
      <sz val="11"/>
      <color rgb="FF101828"/>
      <name val="Aptos Narrow"/>
      <family val="2"/>
      <scheme val="minor"/>
    </font>
    <font>
      <sz val="11"/>
      <color rgb="FF636363"/>
      <name val="Aptos Narrow"/>
      <family val="2"/>
      <scheme val="minor"/>
    </font>
    <font>
      <sz val="11"/>
      <color rgb="FF111827"/>
      <name val="Aptos Narrow"/>
      <family val="2"/>
      <scheme val="minor"/>
    </font>
    <font>
      <sz val="11"/>
      <color rgb="FF343434"/>
      <name val="Aptos Narrow"/>
      <family val="2"/>
      <scheme val="minor"/>
    </font>
    <font>
      <sz val="11"/>
      <color rgb="FF999999"/>
      <name val="Aptos Narrow"/>
      <family val="2"/>
      <scheme val="minor"/>
    </font>
    <font>
      <sz val="11"/>
      <color rgb="FF524F53"/>
      <name val="Aptos Narrow"/>
      <family val="2"/>
      <scheme val="minor"/>
    </font>
    <font>
      <sz val="11"/>
      <color rgb="FF393939"/>
      <name val="Aptos Narrow"/>
      <family val="2"/>
      <scheme val="minor"/>
    </font>
    <font>
      <sz val="11"/>
      <color rgb="FF444444"/>
      <name val="Aptos Narrow"/>
      <family val="2"/>
      <scheme val="minor"/>
    </font>
    <font>
      <sz val="11"/>
      <color rgb="FF0F0F0F"/>
      <name val="Aptos Narrow"/>
      <family val="2"/>
      <scheme val="minor"/>
    </font>
    <font>
      <sz val="11"/>
      <color rgb="FF424242"/>
      <name val="Aptos Narrow"/>
      <family val="2"/>
      <scheme val="minor"/>
    </font>
    <font>
      <sz val="11"/>
      <color rgb="FF646464"/>
      <name val="Aptos Narrow"/>
      <family val="2"/>
      <scheme val="minor"/>
    </font>
    <font>
      <sz val="11"/>
      <color rgb="FF696969"/>
      <name val="Aptos Narrow"/>
      <family val="2"/>
      <scheme val="minor"/>
    </font>
    <font>
      <sz val="11"/>
      <color rgb="FF24242D"/>
      <name val="Aptos Narrow"/>
      <family val="2"/>
      <scheme val="minor"/>
    </font>
    <font>
      <sz val="11"/>
      <color rgb="FF131921"/>
      <name val="Aptos Narrow"/>
      <family val="2"/>
      <scheme val="minor"/>
    </font>
    <font>
      <sz val="11"/>
      <color rgb="FF777777"/>
      <name val="Aptos Narrow"/>
      <family val="2"/>
      <scheme val="minor"/>
    </font>
    <font>
      <sz val="11"/>
      <color rgb="FF232931"/>
      <name val="Aptos Narrow"/>
      <family val="2"/>
      <scheme val="minor"/>
    </font>
    <font>
      <sz val="11"/>
      <color rgb="FF212121"/>
      <name val="Aptos Narrow"/>
      <family val="2"/>
      <scheme val="minor"/>
    </font>
    <font>
      <sz val="11"/>
      <color rgb="FF555555"/>
      <name val="Aptos Narrow"/>
      <family val="2"/>
      <scheme val="minor"/>
    </font>
  </fonts>
  <fills count="17">
    <fill>
      <patternFill patternType="none"/>
    </fill>
    <fill>
      <patternFill patternType="gray125"/>
    </fill>
    <fill>
      <patternFill patternType="solid">
        <fgColor theme="9"/>
        <bgColor indexed="64"/>
      </patternFill>
    </fill>
    <fill>
      <patternFill patternType="solid">
        <fgColor theme="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rgb="FFFFFF00"/>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9" tint="0.79998168889431442"/>
        <bgColor indexed="64"/>
      </patternFill>
    </fill>
    <fill>
      <patternFill patternType="solid">
        <fgColor theme="1" tint="0.499984740745262"/>
        <bgColor indexed="64"/>
      </patternFill>
    </fill>
    <fill>
      <patternFill patternType="solid">
        <fgColor theme="7" tint="0.39997558519241921"/>
        <bgColor indexed="64"/>
      </patternFill>
    </fill>
    <fill>
      <patternFill patternType="solid">
        <fgColor rgb="FFFFFFFF"/>
        <bgColor indexed="64"/>
      </patternFill>
    </fill>
    <fill>
      <patternFill patternType="solid">
        <fgColor rgb="FFF5F5F5"/>
        <bgColor indexed="64"/>
      </patternFill>
    </fill>
    <fill>
      <patternFill patternType="solid">
        <fgColor rgb="FFFFFFFF"/>
        <bgColor rgb="FF000000"/>
      </patternFill>
    </fill>
    <fill>
      <patternFill patternType="solid">
        <fgColor theme="0"/>
        <bgColor indexed="64"/>
      </patternFill>
    </fill>
  </fills>
  <borders count="19">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rgb="FF000000"/>
      </left>
      <right style="thin">
        <color rgb="FF000000"/>
      </right>
      <top/>
      <bottom style="thin">
        <color rgb="FF000000"/>
      </bottom>
      <diagonal/>
    </border>
    <border>
      <left style="thin">
        <color indexed="64"/>
      </left>
      <right style="thin">
        <color indexed="64"/>
      </right>
      <top style="thin">
        <color indexed="64"/>
      </top>
      <bottom/>
      <diagonal/>
    </border>
    <border>
      <left/>
      <right/>
      <top style="thin">
        <color rgb="FF000000"/>
      </top>
      <bottom/>
      <diagonal/>
    </border>
    <border>
      <left style="thin">
        <color indexed="64"/>
      </left>
      <right style="thin">
        <color rgb="FF000000"/>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top style="thin">
        <color indexed="64"/>
      </top>
      <bottom/>
      <diagonal/>
    </border>
    <border>
      <left style="thin">
        <color rgb="FF000000"/>
      </left>
      <right style="thin">
        <color rgb="FF000000"/>
      </right>
      <top style="thin">
        <color rgb="FF000000"/>
      </top>
      <bottom/>
      <diagonal/>
    </border>
    <border>
      <left/>
      <right/>
      <top/>
      <bottom style="thin">
        <color indexed="64"/>
      </bottom>
      <diagonal/>
    </border>
  </borders>
  <cellStyleXfs count="3">
    <xf numFmtId="0" fontId="0" fillId="0" borderId="0"/>
    <xf numFmtId="0" fontId="8" fillId="0" borderId="0"/>
    <xf numFmtId="9" fontId="1" fillId="0" borderId="0"/>
  </cellStyleXfs>
  <cellXfs count="194">
    <xf numFmtId="0" fontId="0" fillId="0" borderId="0" xfId="0"/>
    <xf numFmtId="47" fontId="0" fillId="0" borderId="0" xfId="0" applyNumberFormat="1"/>
    <xf numFmtId="0" fontId="0" fillId="0" borderId="0" xfId="0" applyAlignment="1">
      <alignment wrapText="1"/>
    </xf>
    <xf numFmtId="3" fontId="0" fillId="0" borderId="0" xfId="0" applyNumberFormat="1"/>
    <xf numFmtId="11" fontId="0" fillId="0" borderId="0" xfId="0" applyNumberFormat="1"/>
    <xf numFmtId="0" fontId="3" fillId="0" borderId="0" xfId="0" applyFont="1"/>
    <xf numFmtId="0" fontId="2" fillId="2" borderId="0" xfId="0" applyFont="1" applyFill="1"/>
    <xf numFmtId="0" fontId="2" fillId="2" borderId="0" xfId="0" applyFont="1" applyFill="1" applyAlignment="1">
      <alignment wrapText="1"/>
    </xf>
    <xf numFmtId="0" fontId="0" fillId="0" borderId="0" xfId="0" applyAlignment="1">
      <alignment horizontal="left"/>
    </xf>
    <xf numFmtId="0" fontId="0" fillId="0" borderId="0" xfId="0" applyAlignment="1">
      <alignment horizontal="left" wrapText="1"/>
    </xf>
    <xf numFmtId="0" fontId="5" fillId="0" borderId="0" xfId="0" applyFont="1"/>
    <xf numFmtId="0" fontId="0" fillId="4" borderId="0" xfId="0" applyFill="1" applyAlignment="1">
      <alignment wrapText="1"/>
    </xf>
    <xf numFmtId="0" fontId="6" fillId="0" borderId="0" xfId="0" applyFont="1" applyAlignment="1">
      <alignment wrapText="1"/>
    </xf>
    <xf numFmtId="0" fontId="7" fillId="0" borderId="0" xfId="0" applyFont="1" applyAlignment="1">
      <alignment wrapText="1"/>
    </xf>
    <xf numFmtId="0" fontId="6" fillId="0" borderId="0" xfId="0" applyFont="1" applyAlignment="1">
      <alignment horizontal="left" wrapText="1"/>
    </xf>
    <xf numFmtId="14" fontId="7" fillId="0" borderId="0" xfId="0" applyNumberFormat="1" applyFont="1" applyAlignment="1">
      <alignment horizontal="left" wrapText="1"/>
    </xf>
    <xf numFmtId="0" fontId="7" fillId="0" borderId="0" xfId="0" applyFont="1" applyAlignment="1">
      <alignment horizontal="left" wrapText="1"/>
    </xf>
    <xf numFmtId="0" fontId="7" fillId="0" borderId="0" xfId="0" applyFont="1" applyAlignment="1">
      <alignment horizontal="left" vertical="top" wrapText="1"/>
    </xf>
    <xf numFmtId="0" fontId="8" fillId="0" borderId="0" xfId="1" applyAlignment="1">
      <alignment wrapText="1"/>
    </xf>
    <xf numFmtId="0" fontId="0" fillId="5" borderId="0" xfId="0" applyFill="1"/>
    <xf numFmtId="0" fontId="0" fillId="0" borderId="1" xfId="0" applyBorder="1" applyAlignment="1">
      <alignment horizontal="center"/>
    </xf>
    <xf numFmtId="0" fontId="0" fillId="7" borderId="1" xfId="0" applyFill="1" applyBorder="1" applyAlignment="1">
      <alignment horizontal="center"/>
    </xf>
    <xf numFmtId="10" fontId="0" fillId="0" borderId="1" xfId="2" applyNumberFormat="1" applyFont="1" applyBorder="1" applyAlignment="1">
      <alignment horizontal="center"/>
    </xf>
    <xf numFmtId="0" fontId="3" fillId="8" borderId="1" xfId="0" applyFont="1" applyFill="1" applyBorder="1"/>
    <xf numFmtId="0" fontId="3" fillId="8" borderId="1" xfId="0" applyFont="1" applyFill="1" applyBorder="1" applyAlignment="1">
      <alignment horizontal="center"/>
    </xf>
    <xf numFmtId="0" fontId="3" fillId="8" borderId="1" xfId="0" applyFont="1" applyFill="1" applyBorder="1" applyAlignment="1">
      <alignment horizontal="left"/>
    </xf>
    <xf numFmtId="0" fontId="0" fillId="8" borderId="1" xfId="0" applyFill="1" applyBorder="1" applyAlignment="1">
      <alignment horizontal="left"/>
    </xf>
    <xf numFmtId="0" fontId="3" fillId="0" borderId="0" xfId="0" applyFont="1" applyAlignment="1">
      <alignment wrapText="1"/>
    </xf>
    <xf numFmtId="0" fontId="0" fillId="0" borderId="0" xfId="0" applyAlignment="1">
      <alignment horizontal="center"/>
    </xf>
    <xf numFmtId="0" fontId="0" fillId="6" borderId="0" xfId="0" applyFill="1" applyAlignment="1">
      <alignment wrapText="1"/>
    </xf>
    <xf numFmtId="0" fontId="0" fillId="9" borderId="0" xfId="0" applyFill="1"/>
    <xf numFmtId="0" fontId="0" fillId="9" borderId="0" xfId="0" applyFill="1" applyAlignment="1">
      <alignment wrapText="1"/>
    </xf>
    <xf numFmtId="0" fontId="0" fillId="0" borderId="3" xfId="0" applyBorder="1" applyAlignment="1">
      <alignment horizontal="center"/>
    </xf>
    <xf numFmtId="0" fontId="3" fillId="8" borderId="5" xfId="0" applyFont="1" applyFill="1" applyBorder="1" applyAlignment="1">
      <alignment horizontal="center"/>
    </xf>
    <xf numFmtId="0" fontId="0" fillId="8" borderId="6" xfId="0" applyFill="1" applyBorder="1" applyAlignment="1">
      <alignment horizontal="center"/>
    </xf>
    <xf numFmtId="0" fontId="0" fillId="8" borderId="7" xfId="0" applyFill="1" applyBorder="1" applyAlignment="1">
      <alignment horizontal="center"/>
    </xf>
    <xf numFmtId="0" fontId="0" fillId="8" borderId="8" xfId="0" applyFill="1" applyBorder="1" applyAlignment="1">
      <alignment horizontal="center"/>
    </xf>
    <xf numFmtId="0" fontId="3" fillId="8" borderId="10" xfId="0" applyFont="1" applyFill="1" applyBorder="1"/>
    <xf numFmtId="0" fontId="0" fillId="0" borderId="10" xfId="0" applyBorder="1" applyAlignment="1">
      <alignment horizontal="center"/>
    </xf>
    <xf numFmtId="0" fontId="3" fillId="0" borderId="11" xfId="0" applyFont="1" applyBorder="1"/>
    <xf numFmtId="0" fontId="0" fillId="0" borderId="11" xfId="0" applyBorder="1" applyAlignment="1">
      <alignment horizontal="center"/>
    </xf>
    <xf numFmtId="10" fontId="0" fillId="0" borderId="0" xfId="2" applyNumberFormat="1" applyFont="1" applyAlignment="1">
      <alignment horizontal="center"/>
    </xf>
    <xf numFmtId="0" fontId="3" fillId="8" borderId="12" xfId="0" applyFont="1" applyFill="1" applyBorder="1" applyAlignment="1">
      <alignment horizontal="center"/>
    </xf>
    <xf numFmtId="0" fontId="0" fillId="0" borderId="7" xfId="0" applyBorder="1" applyAlignment="1">
      <alignment horizontal="center"/>
    </xf>
    <xf numFmtId="0" fontId="0" fillId="0" borderId="0" xfId="0" applyAlignment="1">
      <alignment horizontal="center" wrapText="1"/>
    </xf>
    <xf numFmtId="0" fontId="0" fillId="4" borderId="0" xfId="0" applyFill="1"/>
    <xf numFmtId="0" fontId="0" fillId="5" borderId="0" xfId="0" applyFill="1" applyAlignment="1">
      <alignment wrapText="1"/>
    </xf>
    <xf numFmtId="0" fontId="0" fillId="10" borderId="0" xfId="0" applyFill="1"/>
    <xf numFmtId="0" fontId="0" fillId="10" borderId="0" xfId="0" applyFill="1" applyAlignment="1">
      <alignment wrapText="1"/>
    </xf>
    <xf numFmtId="0" fontId="0" fillId="11" borderId="0" xfId="0" applyFill="1"/>
    <xf numFmtId="0" fontId="0" fillId="11" borderId="0" xfId="0" applyFill="1" applyAlignment="1">
      <alignment wrapText="1"/>
    </xf>
    <xf numFmtId="0" fontId="0" fillId="12" borderId="0" xfId="0" applyFill="1"/>
    <xf numFmtId="0" fontId="0" fillId="12" borderId="0" xfId="0" applyFill="1" applyAlignment="1">
      <alignment wrapText="1"/>
    </xf>
    <xf numFmtId="0" fontId="3" fillId="0" borderId="0" xfId="0" applyFont="1" applyAlignment="1">
      <alignment horizontal="center"/>
    </xf>
    <xf numFmtId="0" fontId="3" fillId="0" borderId="0" xfId="0" applyFont="1" applyAlignment="1">
      <alignment horizontal="left"/>
    </xf>
    <xf numFmtId="0" fontId="3" fillId="8" borderId="13" xfId="0" applyFont="1" applyFill="1" applyBorder="1" applyAlignment="1">
      <alignment horizontal="center"/>
    </xf>
    <xf numFmtId="0" fontId="0" fillId="0" borderId="8" xfId="0" applyBorder="1" applyAlignment="1">
      <alignment horizontal="center"/>
    </xf>
    <xf numFmtId="0" fontId="0" fillId="0" borderId="16" xfId="0" applyBorder="1" applyAlignment="1">
      <alignment horizontal="center"/>
    </xf>
    <xf numFmtId="10" fontId="0" fillId="0" borderId="1" xfId="2" applyNumberFormat="1" applyFont="1" applyBorder="1"/>
    <xf numFmtId="9" fontId="0" fillId="0" borderId="1" xfId="2" applyFont="1" applyBorder="1"/>
    <xf numFmtId="0" fontId="6" fillId="13" borderId="0" xfId="1" applyFont="1" applyFill="1" applyAlignment="1">
      <alignment wrapText="1"/>
    </xf>
    <xf numFmtId="0" fontId="5" fillId="0" borderId="5" xfId="0" applyFont="1" applyBorder="1" applyAlignment="1">
      <alignment horizontal="left"/>
    </xf>
    <xf numFmtId="0" fontId="5" fillId="0" borderId="5" xfId="0" applyFont="1" applyBorder="1"/>
    <xf numFmtId="0" fontId="5" fillId="0" borderId="13" xfId="0" applyFont="1" applyBorder="1"/>
    <xf numFmtId="0" fontId="5" fillId="15" borderId="5" xfId="0" applyFont="1" applyFill="1" applyBorder="1"/>
    <xf numFmtId="0" fontId="9" fillId="0" borderId="5" xfId="0" applyFont="1" applyBorder="1"/>
    <xf numFmtId="0" fontId="5" fillId="0" borderId="5" xfId="0" applyFont="1" applyBorder="1" applyAlignment="1">
      <alignment horizontal="center"/>
    </xf>
    <xf numFmtId="0" fontId="5" fillId="0" borderId="5" xfId="0" applyFont="1" applyBorder="1" applyAlignment="1">
      <alignment horizontal="left" wrapText="1"/>
    </xf>
    <xf numFmtId="0" fontId="10" fillId="0" borderId="5" xfId="0" applyFont="1" applyBorder="1" applyAlignment="1">
      <alignment horizontal="left" vertical="top" wrapText="1"/>
    </xf>
    <xf numFmtId="0" fontId="5" fillId="0" borderId="17" xfId="0" applyFont="1" applyBorder="1" applyAlignment="1">
      <alignment horizontal="left"/>
    </xf>
    <xf numFmtId="0" fontId="5" fillId="0" borderId="17" xfId="0" applyFont="1" applyBorder="1"/>
    <xf numFmtId="0" fontId="10" fillId="0" borderId="5" xfId="0" applyFont="1" applyBorder="1" applyAlignment="1">
      <alignment horizontal="left" vertical="top"/>
    </xf>
    <xf numFmtId="0" fontId="10" fillId="0" borderId="17" xfId="0" applyFont="1" applyBorder="1" applyAlignment="1">
      <alignment horizontal="left" vertical="top" wrapText="1"/>
    </xf>
    <xf numFmtId="0" fontId="11" fillId="0" borderId="5" xfId="0" applyFont="1" applyBorder="1" applyAlignment="1">
      <alignment horizontal="left"/>
    </xf>
    <xf numFmtId="0" fontId="5" fillId="0" borderId="9" xfId="0" applyFont="1" applyBorder="1" applyAlignment="1">
      <alignment horizontal="left"/>
    </xf>
    <xf numFmtId="0" fontId="5" fillId="0" borderId="9" xfId="0" applyFont="1" applyBorder="1"/>
    <xf numFmtId="0" fontId="3" fillId="0" borderId="1" xfId="0" applyFont="1" applyBorder="1"/>
    <xf numFmtId="0" fontId="6" fillId="0" borderId="5" xfId="0" applyFont="1" applyBorder="1" applyAlignment="1">
      <alignment horizontal="left"/>
    </xf>
    <xf numFmtId="0" fontId="5" fillId="0" borderId="0" xfId="0" applyFont="1" applyAlignment="1">
      <alignment horizontal="left"/>
    </xf>
    <xf numFmtId="0" fontId="5" fillId="0" borderId="13" xfId="0" applyFont="1" applyBorder="1" applyAlignment="1">
      <alignment horizontal="left" wrapText="1"/>
    </xf>
    <xf numFmtId="0" fontId="6" fillId="0" borderId="5" xfId="0" applyFont="1" applyBorder="1"/>
    <xf numFmtId="0" fontId="5" fillId="0" borderId="15" xfId="0" applyFont="1" applyBorder="1"/>
    <xf numFmtId="0" fontId="4" fillId="0" borderId="5" xfId="0" applyFont="1" applyBorder="1"/>
    <xf numFmtId="0" fontId="3" fillId="0" borderId="5" xfId="0" applyFont="1" applyBorder="1"/>
    <xf numFmtId="0" fontId="5" fillId="6" borderId="0" xfId="0" applyFont="1" applyFill="1"/>
    <xf numFmtId="49" fontId="0" fillId="0" borderId="0" xfId="0" applyNumberFormat="1" applyAlignment="1">
      <alignment horizontal="left" wrapText="1"/>
    </xf>
    <xf numFmtId="0" fontId="6" fillId="13" borderId="0" xfId="0" applyFont="1" applyFill="1" applyAlignment="1">
      <alignment wrapText="1"/>
    </xf>
    <xf numFmtId="0" fontId="0" fillId="8" borderId="1" xfId="0" applyFill="1" applyBorder="1" applyAlignment="1">
      <alignment horizontal="center"/>
    </xf>
    <xf numFmtId="0" fontId="0" fillId="0" borderId="0" xfId="2" applyNumberFormat="1" applyFont="1" applyAlignment="1">
      <alignment horizontal="center"/>
    </xf>
    <xf numFmtId="49" fontId="2" fillId="2" borderId="0" xfId="0" applyNumberFormat="1" applyFont="1" applyFill="1" applyAlignment="1">
      <alignment horizontal="left" wrapText="1"/>
    </xf>
    <xf numFmtId="0" fontId="6" fillId="0" borderId="0" xfId="1" applyFont="1" applyAlignment="1">
      <alignment wrapText="1"/>
    </xf>
    <xf numFmtId="0" fontId="2" fillId="2" borderId="0" xfId="0" applyFont="1" applyFill="1" applyAlignment="1">
      <alignment horizontal="center" wrapText="1"/>
    </xf>
    <xf numFmtId="0" fontId="2" fillId="3" borderId="0" xfId="0" applyFont="1" applyFill="1" applyAlignment="1">
      <alignment wrapText="1"/>
    </xf>
    <xf numFmtId="0" fontId="12" fillId="0" borderId="0" xfId="0" applyFont="1" applyAlignment="1">
      <alignment wrapText="1"/>
    </xf>
    <xf numFmtId="0" fontId="8" fillId="0" borderId="0" xfId="1"/>
    <xf numFmtId="9" fontId="0" fillId="0" borderId="0" xfId="0" applyNumberFormat="1"/>
    <xf numFmtId="0" fontId="13" fillId="0" borderId="0" xfId="1" applyFont="1" applyAlignment="1">
      <alignment wrapText="1"/>
    </xf>
    <xf numFmtId="0" fontId="0" fillId="13" borderId="0" xfId="0" applyFill="1" applyAlignment="1">
      <alignment wrapText="1"/>
    </xf>
    <xf numFmtId="0" fontId="6" fillId="0" borderId="0" xfId="0" applyFont="1"/>
    <xf numFmtId="0" fontId="14" fillId="13" borderId="18" xfId="0" applyFont="1" applyFill="1" applyBorder="1" applyAlignment="1">
      <alignment horizontal="center"/>
    </xf>
    <xf numFmtId="0" fontId="15" fillId="0" borderId="0" xfId="0" applyFont="1" applyAlignment="1">
      <alignment horizontal="center"/>
    </xf>
    <xf numFmtId="16" fontId="0" fillId="0" borderId="0" xfId="0" applyNumberFormat="1" applyAlignment="1">
      <alignment horizontal="left" wrapText="1"/>
    </xf>
    <xf numFmtId="0" fontId="8" fillId="0" borderId="0" xfId="1" applyAlignment="1">
      <alignment horizontal="center" wrapText="1"/>
    </xf>
    <xf numFmtId="0" fontId="15" fillId="0" borderId="0" xfId="0" applyFont="1" applyAlignment="1">
      <alignment wrapText="1"/>
    </xf>
    <xf numFmtId="0" fontId="16" fillId="0" borderId="0" xfId="0" applyFont="1"/>
    <xf numFmtId="0" fontId="0" fillId="12" borderId="0" xfId="0" applyFill="1" applyAlignment="1">
      <alignment horizontal="left" wrapText="1"/>
    </xf>
    <xf numFmtId="0" fontId="0" fillId="12" borderId="0" xfId="0" applyFill="1" applyAlignment="1">
      <alignment horizontal="center" wrapText="1"/>
    </xf>
    <xf numFmtId="0" fontId="8" fillId="12" borderId="0" xfId="1" applyFill="1" applyAlignment="1">
      <alignment wrapText="1"/>
    </xf>
    <xf numFmtId="0" fontId="15" fillId="0" borderId="0" xfId="0" applyFont="1"/>
    <xf numFmtId="0" fontId="15" fillId="13" borderId="0" xfId="0" applyFont="1" applyFill="1" applyAlignment="1">
      <alignment wrapText="1"/>
    </xf>
    <xf numFmtId="0" fontId="14" fillId="13" borderId="0" xfId="0" applyFont="1" applyFill="1" applyAlignment="1">
      <alignment wrapText="1"/>
    </xf>
    <xf numFmtId="0" fontId="17" fillId="0" borderId="0" xfId="0" applyFont="1" applyAlignment="1">
      <alignment wrapText="1"/>
    </xf>
    <xf numFmtId="0" fontId="18" fillId="0" borderId="0" xfId="0" applyFont="1"/>
    <xf numFmtId="0" fontId="0" fillId="9" borderId="0" xfId="0" applyFill="1" applyAlignment="1">
      <alignment horizontal="left" wrapText="1"/>
    </xf>
    <xf numFmtId="0" fontId="0" fillId="9" borderId="0" xfId="0" applyFill="1" applyAlignment="1">
      <alignment horizontal="center" wrapText="1"/>
    </xf>
    <xf numFmtId="0" fontId="8" fillId="9" borderId="0" xfId="1" applyFill="1" applyAlignment="1">
      <alignment wrapText="1"/>
    </xf>
    <xf numFmtId="0" fontId="0" fillId="4" borderId="0" xfId="0" applyFill="1" applyAlignment="1">
      <alignment horizontal="left" wrapText="1"/>
    </xf>
    <xf numFmtId="11" fontId="0" fillId="0" borderId="0" xfId="0" applyNumberFormat="1" applyAlignment="1">
      <alignment horizontal="left" wrapText="1"/>
    </xf>
    <xf numFmtId="0" fontId="6" fillId="0" borderId="0" xfId="0" applyFont="1" applyAlignment="1">
      <alignment horizontal="center" wrapText="1"/>
    </xf>
    <xf numFmtId="0" fontId="0" fillId="4" borderId="0" xfId="0" applyFill="1" applyAlignment="1">
      <alignment horizontal="center" wrapText="1"/>
    </xf>
    <xf numFmtId="0" fontId="8" fillId="4" borderId="0" xfId="1" applyFill="1" applyAlignment="1">
      <alignment wrapText="1"/>
    </xf>
    <xf numFmtId="0" fontId="0" fillId="5" borderId="0" xfId="0" applyFill="1" applyAlignment="1">
      <alignment horizontal="left" wrapText="1"/>
    </xf>
    <xf numFmtId="0" fontId="0" fillId="6" borderId="0" xfId="0" applyFill="1" applyAlignment="1">
      <alignment horizontal="left" wrapText="1"/>
    </xf>
    <xf numFmtId="0" fontId="0" fillId="5" borderId="0" xfId="0" applyFill="1" applyAlignment="1">
      <alignment horizontal="center" wrapText="1"/>
    </xf>
    <xf numFmtId="0" fontId="8" fillId="5" borderId="0" xfId="1" applyFill="1" applyAlignment="1">
      <alignment wrapText="1"/>
    </xf>
    <xf numFmtId="49" fontId="0" fillId="10" borderId="0" xfId="0" applyNumberFormat="1" applyFill="1" applyAlignment="1">
      <alignment horizontal="left" wrapText="1"/>
    </xf>
    <xf numFmtId="0" fontId="0" fillId="10" borderId="0" xfId="0" applyFill="1" applyAlignment="1">
      <alignment horizontal="left" wrapText="1"/>
    </xf>
    <xf numFmtId="0" fontId="0" fillId="10" borderId="0" xfId="0" applyFill="1" applyAlignment="1">
      <alignment horizontal="center" wrapText="1"/>
    </xf>
    <xf numFmtId="0" fontId="8" fillId="10" borderId="0" xfId="1" applyFill="1" applyAlignment="1">
      <alignment wrapText="1"/>
    </xf>
    <xf numFmtId="49" fontId="0" fillId="0" borderId="0" xfId="0" applyNumberFormat="1" applyAlignment="1">
      <alignment wrapText="1"/>
    </xf>
    <xf numFmtId="0" fontId="8" fillId="16" borderId="0" xfId="1" applyFill="1" applyAlignment="1">
      <alignment wrapText="1"/>
    </xf>
    <xf numFmtId="0" fontId="0" fillId="6" borderId="0" xfId="0" applyFill="1" applyAlignment="1">
      <alignment horizontal="center" wrapText="1"/>
    </xf>
    <xf numFmtId="0" fontId="19" fillId="0" borderId="0" xfId="0" applyFont="1" applyAlignment="1">
      <alignment wrapText="1"/>
    </xf>
    <xf numFmtId="0" fontId="20" fillId="0" borderId="0" xfId="0" applyFont="1" applyAlignment="1">
      <alignment wrapText="1"/>
    </xf>
    <xf numFmtId="0" fontId="0" fillId="11" borderId="0" xfId="0" applyFill="1" applyAlignment="1">
      <alignment horizontal="left" wrapText="1"/>
    </xf>
    <xf numFmtId="0" fontId="0" fillId="11" borderId="0" xfId="0" applyFill="1" applyAlignment="1">
      <alignment horizontal="center" wrapText="1"/>
    </xf>
    <xf numFmtId="0" fontId="21" fillId="0" borderId="0" xfId="0" applyFont="1" applyAlignment="1">
      <alignment wrapText="1"/>
    </xf>
    <xf numFmtId="0" fontId="15" fillId="0" borderId="0" xfId="0" applyFont="1" applyAlignment="1">
      <alignment horizontal="center" wrapText="1"/>
    </xf>
    <xf numFmtId="0" fontId="22" fillId="0" borderId="0" xfId="0" applyFont="1" applyAlignment="1">
      <alignment wrapText="1"/>
    </xf>
    <xf numFmtId="0" fontId="23" fillId="0" borderId="0" xfId="0" applyFont="1" applyAlignment="1">
      <alignment horizontal="center" wrapText="1"/>
    </xf>
    <xf numFmtId="0" fontId="24" fillId="0" borderId="0" xfId="0" applyFont="1" applyAlignment="1">
      <alignment wrapText="1"/>
    </xf>
    <xf numFmtId="0" fontId="23" fillId="0" borderId="0" xfId="0" applyFont="1" applyAlignment="1">
      <alignment wrapText="1"/>
    </xf>
    <xf numFmtId="0" fontId="23" fillId="13" borderId="0" xfId="0" applyFont="1" applyFill="1" applyAlignment="1">
      <alignment wrapText="1"/>
    </xf>
    <xf numFmtId="0" fontId="25" fillId="14" borderId="0" xfId="0" applyFont="1" applyFill="1" applyAlignment="1">
      <alignment wrapText="1"/>
    </xf>
    <xf numFmtId="0" fontId="26" fillId="0" borderId="0" xfId="0" applyFont="1" applyAlignment="1">
      <alignment wrapText="1"/>
    </xf>
    <xf numFmtId="0" fontId="18" fillId="0" borderId="0" xfId="0" applyFont="1" applyAlignment="1">
      <alignment wrapText="1"/>
    </xf>
    <xf numFmtId="0" fontId="27" fillId="0" borderId="0" xfId="0" applyFont="1" applyAlignment="1">
      <alignment wrapText="1"/>
    </xf>
    <xf numFmtId="0" fontId="28" fillId="13" borderId="0" xfId="0" applyFont="1" applyFill="1" applyAlignment="1">
      <alignment wrapText="1"/>
    </xf>
    <xf numFmtId="0" fontId="6" fillId="0" borderId="5" xfId="0" applyFont="1" applyBorder="1" applyAlignment="1">
      <alignment wrapText="1"/>
    </xf>
    <xf numFmtId="0" fontId="17" fillId="0" borderId="0" xfId="0" applyFont="1"/>
    <xf numFmtId="0" fontId="6" fillId="0" borderId="13" xfId="0" applyFont="1" applyBorder="1"/>
    <xf numFmtId="0" fontId="29" fillId="0" borderId="0" xfId="0" applyFont="1"/>
    <xf numFmtId="0" fontId="30" fillId="0" borderId="0" xfId="0" applyFont="1"/>
    <xf numFmtId="0" fontId="31" fillId="0" borderId="0" xfId="0" applyFont="1"/>
    <xf numFmtId="0" fontId="32" fillId="0" borderId="0" xfId="0" applyFont="1"/>
    <xf numFmtId="0" fontId="33" fillId="0" borderId="0" xfId="0" applyFont="1"/>
    <xf numFmtId="0" fontId="34" fillId="0" borderId="0" xfId="0" applyFont="1"/>
    <xf numFmtId="0" fontId="35" fillId="0" borderId="0" xfId="0" applyFont="1"/>
    <xf numFmtId="0" fontId="36" fillId="0" borderId="0" xfId="0" applyFont="1"/>
    <xf numFmtId="0" fontId="21" fillId="0" borderId="0" xfId="0" applyFont="1"/>
    <xf numFmtId="0" fontId="37" fillId="13" borderId="0" xfId="0" applyFont="1" applyFill="1" applyAlignment="1">
      <alignment wrapText="1"/>
    </xf>
    <xf numFmtId="0" fontId="36" fillId="0" borderId="0" xfId="0" applyFont="1" applyAlignment="1">
      <alignment wrapText="1"/>
    </xf>
    <xf numFmtId="0" fontId="38" fillId="0" borderId="0" xfId="0" applyFont="1"/>
    <xf numFmtId="0" fontId="39" fillId="0" borderId="0" xfId="0" applyFont="1" applyAlignment="1">
      <alignment wrapText="1"/>
    </xf>
    <xf numFmtId="0" fontId="18" fillId="0" borderId="0" xfId="0" applyFont="1" applyAlignment="1">
      <alignment horizontal="center" wrapText="1"/>
    </xf>
    <xf numFmtId="0" fontId="28" fillId="0" borderId="0" xfId="0" applyFont="1" applyAlignment="1">
      <alignment wrapText="1"/>
    </xf>
    <xf numFmtId="0" fontId="40" fillId="0" borderId="0" xfId="0" applyFont="1"/>
    <xf numFmtId="0" fontId="41" fillId="0" borderId="0" xfId="0" applyFont="1"/>
    <xf numFmtId="0" fontId="37" fillId="0" borderId="0" xfId="0" applyFont="1"/>
    <xf numFmtId="0" fontId="42" fillId="0" borderId="0" xfId="0" applyFont="1"/>
    <xf numFmtId="0" fontId="37" fillId="0" borderId="0" xfId="0" applyFont="1" applyAlignment="1">
      <alignment wrapText="1"/>
    </xf>
    <xf numFmtId="0" fontId="26" fillId="13" borderId="0" xfId="0" applyFont="1" applyFill="1" applyAlignment="1">
      <alignment wrapText="1"/>
    </xf>
    <xf numFmtId="0" fontId="43" fillId="0" borderId="0" xfId="0" applyFont="1" applyAlignment="1">
      <alignment wrapText="1"/>
    </xf>
    <xf numFmtId="0" fontId="44" fillId="0" borderId="0" xfId="0" applyFont="1" applyAlignment="1">
      <alignment horizontal="center" wrapText="1"/>
    </xf>
    <xf numFmtId="0" fontId="45" fillId="0" borderId="0" xfId="0" applyFont="1" applyAlignment="1">
      <alignment horizontal="center" wrapText="1"/>
    </xf>
    <xf numFmtId="0" fontId="32" fillId="0" borderId="0" xfId="0" applyFont="1" applyAlignment="1">
      <alignment wrapText="1"/>
    </xf>
    <xf numFmtId="0" fontId="1" fillId="13" borderId="0" xfId="1" applyFont="1" applyFill="1" applyAlignment="1">
      <alignment wrapText="1"/>
    </xf>
    <xf numFmtId="0" fontId="1" fillId="0" borderId="0" xfId="1" applyFont="1" applyAlignment="1">
      <alignment wrapText="1"/>
    </xf>
    <xf numFmtId="0" fontId="46" fillId="0" borderId="0" xfId="0" applyFont="1" applyAlignment="1">
      <alignment wrapText="1"/>
    </xf>
    <xf numFmtId="0" fontId="18" fillId="13" borderId="0" xfId="0" applyFont="1" applyFill="1" applyAlignment="1">
      <alignment wrapText="1"/>
    </xf>
    <xf numFmtId="0" fontId="13" fillId="0" borderId="0" xfId="0" applyFont="1" applyAlignment="1">
      <alignment horizontal="left" wrapText="1"/>
    </xf>
    <xf numFmtId="0" fontId="13" fillId="0" borderId="0" xfId="0" applyFont="1" applyAlignment="1">
      <alignment horizontal="center" wrapText="1"/>
    </xf>
    <xf numFmtId="0" fontId="13" fillId="0" borderId="0" xfId="0" applyFont="1" applyAlignment="1">
      <alignment horizontal="left"/>
    </xf>
    <xf numFmtId="0" fontId="3" fillId="0" borderId="0" xfId="0" applyFont="1" applyAlignment="1">
      <alignment horizontal="center"/>
    </xf>
    <xf numFmtId="0" fontId="0" fillId="0" borderId="0" xfId="0"/>
    <xf numFmtId="10" fontId="0" fillId="0" borderId="1" xfId="2" applyNumberFormat="1" applyFont="1" applyBorder="1" applyAlignment="1">
      <alignment horizontal="center"/>
    </xf>
    <xf numFmtId="0" fontId="0" fillId="0" borderId="4" xfId="0" applyBorder="1"/>
    <xf numFmtId="0" fontId="0" fillId="0" borderId="2" xfId="0" applyBorder="1"/>
    <xf numFmtId="0" fontId="3" fillId="0" borderId="0" xfId="0" applyFont="1" applyAlignment="1">
      <alignment horizontal="center" wrapText="1"/>
    </xf>
    <xf numFmtId="0" fontId="3" fillId="8" borderId="5" xfId="0" applyFont="1" applyFill="1" applyBorder="1" applyAlignment="1">
      <alignment horizontal="center"/>
    </xf>
    <xf numFmtId="0" fontId="0" fillId="0" borderId="14" xfId="0" applyBorder="1"/>
    <xf numFmtId="0" fontId="0" fillId="0" borderId="15" xfId="0" applyBorder="1"/>
    <xf numFmtId="0" fontId="0" fillId="0" borderId="1" xfId="0" applyBorder="1" applyAlignment="1">
      <alignment horizontal="center"/>
    </xf>
    <xf numFmtId="0" fontId="0" fillId="0" borderId="0" xfId="0" quotePrefix="1"/>
  </cellXfs>
  <cellStyles count="3">
    <cellStyle name="Hyperlink" xfId="1" builtinId="8"/>
    <cellStyle name="Normal" xfId="0" builtinId="0"/>
    <cellStyle name="Percent" xfId="2" builtinId="5"/>
  </cellStyles>
  <dxfs count="5">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522" Type="http://schemas.openxmlformats.org/officeDocument/2006/relationships/hyperlink" Target="https://www.graybar.com/carlonreg-angle-coupling-5-degree-plastic-gray-4-in-/p/95019029" TargetMode="External"/><Relationship Id="rId1827" Type="http://schemas.openxmlformats.org/officeDocument/2006/relationships/hyperlink" Target="https://www.adiglobaldistribution.us/Product/system-sensor-chs?option=BK-CHSWL" TargetMode="External"/><Relationship Id="rId21" Type="http://schemas.openxmlformats.org/officeDocument/2006/relationships/hyperlink" Target="https://www.frostelectric.com/buy/product/wire-12/11990?text=Wire+12+AWG+Green+THHN+Stranded+500+Foot+Reel+600+Volt+Copper+Wire" TargetMode="External"/><Relationship Id="rId170" Type="http://schemas.openxmlformats.org/officeDocument/2006/relationships/hyperlink" Target="https://www.gordonelectricsupply.com/p/Stl-Cty-Tc123A-1-In-S-S-Emt-Conn/5626834?srsltid=AfmBOorfmhaGXUlwulsPIujLdEkJxN5Ba8D8uill_qNT5Y03ZnH2Mwjw" TargetMode="External"/><Relationship Id="rId268" Type="http://schemas.openxmlformats.org/officeDocument/2006/relationships/hyperlink" Target="https://www.graybar.com/pvc-coated-galvanized-steel-type-atx-black-liquidtight-conduit-3-4-in-/p/25183383" TargetMode="External"/><Relationship Id="rId475" Type="http://schemas.openxmlformats.org/officeDocument/2006/relationships/hyperlink" Target="https://www.zoro.com/proline-products-niagara-bottled-water-24-pack-case-169-fl-oz-bottles-pallet-prlnia05l24-84/i/G408418800/?msockid=0fe5ae43b1956643331bbbe7b093678c" TargetMode="External"/><Relationship Id="rId682" Type="http://schemas.openxmlformats.org/officeDocument/2006/relationships/hyperlink" Target="https://www.needco.com/product/detail/78034/ideal-industries-30-3413?srsltid=AfmBOop17vFn8lOcPXMMdyL0nJs9I-ejHHcqjcZsgBnHlJx8ZkIEi_y_" TargetMode="External"/><Relationship Id="rId128" Type="http://schemas.openxmlformats.org/officeDocument/2006/relationships/hyperlink" Target="https://shop.loebelectric.com/buy/product/tpz-208-3in-rgd-w-t-hub/178849?srsltid=AfmBOoqeMRtmuwltUlOW3vMdFjC-q4OYkS-C65kEdD0oXdIvLwm0L79Y" TargetMode="External"/><Relationship Id="rId335" Type="http://schemas.openxmlformats.org/officeDocument/2006/relationships/hyperlink" Target="https://www.graybar.com/1-1-4-inch-raco174-steel-insulated-emt-set-screw-connector/p/88217797" TargetMode="External"/><Relationship Id="rId542" Type="http://schemas.openxmlformats.org/officeDocument/2006/relationships/hyperlink" Target="https://www.acmetool.com/index.jsp?path=product&amp;part=363043&amp;title=mighty-tie-mt1450ahc-burgundy-14-50lb-plenum-rated-air-handling-cable-zip-ties-%5b100-pk%5d-%5bsold-by-pack%5d&amp;text=MT1450AHC&amp;lsi=true" TargetMode="External"/><Relationship Id="rId987" Type="http://schemas.openxmlformats.org/officeDocument/2006/relationships/hyperlink" Target="https://www.cooper-electric.com/product/detail/195559/cully-minerallac-79626j" TargetMode="External"/><Relationship Id="rId1172" Type="http://schemas.openxmlformats.org/officeDocument/2006/relationships/hyperlink" Target="https://www.acmetool.com/index.jsp?path=product&amp;part=54021&amp;ds=dept&amp;process=search&amp;qdx=0&amp;text=CHAMPION+CT7-3%2F4+CARBIDE+TIPPED+3%2F4%22+HOLE+CUTTER+FOR+MOST+METALS%3B+PLASTICS+%26+STAINLESS+STEEL+UP+TO+1%22+THICK&amp;title=hole-cutter" TargetMode="External"/><Relationship Id="rId2016" Type="http://schemas.openxmlformats.org/officeDocument/2006/relationships/hyperlink" Target="https://www.graybar.com/carlonreg-angle-coupling-5-degree-plastic-gray-4-in-/p/95019029" TargetMode="External"/><Relationship Id="rId402" Type="http://schemas.openxmlformats.org/officeDocument/2006/relationships/hyperlink" Target="https://www.gordonelectricsupply.com/p/P-Strut-Ps200Eh-10-Galv-Sltd-1-5-8/5628743" TargetMode="External"/><Relationship Id="rId847" Type="http://schemas.openxmlformats.org/officeDocument/2006/relationships/hyperlink" Target="https://usa.databasesets.com/unspsc/commodity/39121011" TargetMode="External"/><Relationship Id="rId1032" Type="http://schemas.openxmlformats.org/officeDocument/2006/relationships/hyperlink" Target="https://www.cooper-electric.com/product/detail/19386/eaton-crouse-hinds-t35-cgn" TargetMode="External"/><Relationship Id="rId1477" Type="http://schemas.openxmlformats.org/officeDocument/2006/relationships/hyperlink" Target="https://www.platt.com/p/0850191/afc-cable-systems/12-2-hcf-lite-oe-gy-gn-1000-reel/077680162274/afc2804g6002?srsltid=AfmBOoqbvqOoXokQtEzbc3rwWXbhLzEgkDJIcA8v11cP5KUxZztcESFU" TargetMode="External"/><Relationship Id="rId1684" Type="http://schemas.openxmlformats.org/officeDocument/2006/relationships/hyperlink" Target="https://shop.totaltool.com/anser-clear-lens-safety-glasses-w-black-frame/product/pip250-an-10110" TargetMode="External"/><Relationship Id="rId1891" Type="http://schemas.openxmlformats.org/officeDocument/2006/relationships/hyperlink" Target="https://usa.databasesets.com/unspsc/class/30102400" TargetMode="External"/><Relationship Id="rId707" Type="http://schemas.openxmlformats.org/officeDocument/2006/relationships/hyperlink" Target="https://www.graybar.com/hbl174-straight-blade-receptacle-single-extra-heavy-duty-20a-250v-2p3w-brown/p/88127209?pcode=88127209" TargetMode="External"/><Relationship Id="rId914" Type="http://schemas.openxmlformats.org/officeDocument/2006/relationships/hyperlink" Target="https://www.rexelusa.com/p/40556/2-emt-90-elbow/786692020266/emt20090" TargetMode="External"/><Relationship Id="rId1337" Type="http://schemas.openxmlformats.org/officeDocument/2006/relationships/hyperlink" Target="https://www.graybar.com/square-post-base-zinc-plated-3-1-2-in-h/p/88035761" TargetMode="External"/><Relationship Id="rId1544" Type="http://schemas.openxmlformats.org/officeDocument/2006/relationships/hyperlink" Target="https://www.3m.com/3M/en_US/p/d/b5005063011/" TargetMode="External"/><Relationship Id="rId1751" Type="http://schemas.openxmlformats.org/officeDocument/2006/relationships/hyperlink" Target="https://www.mouser.in/manufacturer/siemens/" TargetMode="External"/><Relationship Id="rId1989" Type="http://schemas.openxmlformats.org/officeDocument/2006/relationships/hyperlink" Target="https://www.digikey.com/en/supplier-centers/power-dynamics-inc" TargetMode="External"/><Relationship Id="rId43" Type="http://schemas.openxmlformats.org/officeDocument/2006/relationships/hyperlink" Target="https://www.vikingelectric.com/product/detail/65955/miscellaneous-mc-cable-mchva-12-2-str-brn-gry-250c" TargetMode="External"/><Relationship Id="rId1404" Type="http://schemas.openxmlformats.org/officeDocument/2006/relationships/hyperlink" Target="https://www.cityelectricsupply.com/arlington-industries-cp3540-3-1-2-and-4-ceiling-box-cover-white?srsltid=AfmBOoqI0mO8-Jswk1FRuo7DW0umAVuWwuZy4jpnrZJoSjLjrUX2Qb7T" TargetMode="External"/><Relationship Id="rId1611" Type="http://schemas.openxmlformats.org/officeDocument/2006/relationships/hyperlink" Target="https://www.cintas.com/apparel-detail/carhartt-fr-detail/carhartt-fr-coverall/" TargetMode="External"/><Relationship Id="rId1849" Type="http://schemas.openxmlformats.org/officeDocument/2006/relationships/hyperlink" Target="https://www.cooper-electric.com/product/detail/2776/b-line-systems-b104zn" TargetMode="External"/><Relationship Id="rId192" Type="http://schemas.openxmlformats.org/officeDocument/2006/relationships/hyperlink" Target="https://shop.sequelelectricalsupply.com/buy/product/tpz-832-3-4-insl-pls-bshg/14162" TargetMode="External"/><Relationship Id="rId1709" Type="http://schemas.openxmlformats.org/officeDocument/2006/relationships/hyperlink" Target="https://shop.totaltool.com/cut-level-4-polyurethane-dipped-gloves/product/mw48-73-8740b-fam" TargetMode="External"/><Relationship Id="rId1916" Type="http://schemas.openxmlformats.org/officeDocument/2006/relationships/hyperlink" Target="https://www.gonefco.com/buy/product/50DFLWS-B-1-2-FLAT-WSHR-18-8SS-1-1-4OD-BULK/36707" TargetMode="External"/><Relationship Id="rId497" Type="http://schemas.openxmlformats.org/officeDocument/2006/relationships/hyperlink" Target="https://www.gordonelectricsupply.com/p/Minerallac-1B-3-4-Stl-Cond-Hgr-W-Bolt/6448025" TargetMode="External"/><Relationship Id="rId357" Type="http://schemas.openxmlformats.org/officeDocument/2006/relationships/hyperlink" Target="https://www.crawfordelectricsupply.com/product/detail/22212/miscellaneous-pvc-fittings-100p-ma" TargetMode="External"/><Relationship Id="rId1194" Type="http://schemas.openxmlformats.org/officeDocument/2006/relationships/hyperlink" Target="https://www.gordonelectricsupply.com/p/Carlon-E940N-4In-Sch40-Coupling/5997370?srsltid=AfmBOortFPY-EG56QbzghLGpqMT6IkVjsY4De9bQYlmxzDVHw0XRzkr7" TargetMode="External"/><Relationship Id="rId217" Type="http://schemas.openxmlformats.org/officeDocument/2006/relationships/hyperlink" Target="https://www.cityelectricsupply.com/square-d-d322n-fusible-general-duty-safety-switch-60a-3-pole-15-hp-240-vac-nema-1?srsltid=AfmBOoqunENVV6vwhIgq6rN5QWdEugz7aM_g-i0y7_t0NM25zgLwXnCk" TargetMode="External"/><Relationship Id="rId564" Type="http://schemas.openxmlformats.org/officeDocument/2006/relationships/hyperlink" Target="https://www.graybar.com/hdx-splice-module-polycarbonate-zirconia-ceramic-sleeve-lc-shuttered-12-fiber-singlemode-blue-gray/p/26402099" TargetMode="External"/><Relationship Id="rId771" Type="http://schemas.openxmlformats.org/officeDocument/2006/relationships/hyperlink" Target="https://usa.databasesets.com/unspsc/class/39131700" TargetMode="External"/><Relationship Id="rId869" Type="http://schemas.openxmlformats.org/officeDocument/2006/relationships/hyperlink" Target="https://www.cooper-electric.com/product/detail/7545/erico-inc-k12" TargetMode="External"/><Relationship Id="rId1499" Type="http://schemas.openxmlformats.org/officeDocument/2006/relationships/hyperlink" Target="https://shop.dominionelectric.com/buy/product/southwire/224386?text=GF100R400" TargetMode="External"/><Relationship Id="rId424" Type="http://schemas.openxmlformats.org/officeDocument/2006/relationships/hyperlink" Target="https://www.edgesgroup.com/buy/product/straight-blade-receptacle/1635643" TargetMode="External"/><Relationship Id="rId631" Type="http://schemas.openxmlformats.org/officeDocument/2006/relationships/hyperlink" Target="https://www.gordonelectricsupply.com/p/Killark-Eat-1Cgn-E-Pak-1-2In-T-N-Gskt-S-Cvr-10-Per/6536479?srsltid=AfmBOopbOzXLQVenozhayY4ZjAZb2JBhOiJ5Uu7KT4hLH4GDNp9Wpy3_" TargetMode="External"/><Relationship Id="rId729" Type="http://schemas.openxmlformats.org/officeDocument/2006/relationships/hyperlink" Target="https://www.digikey.com/en/products/detail/hoffman-enclosures-inc/CSD242412/4485382" TargetMode="External"/><Relationship Id="rId1054" Type="http://schemas.openxmlformats.org/officeDocument/2006/relationships/hyperlink" Target="https://www.specialized.net/corning-050502q5120005m-lc-lc-duplex-mm-patch-cord-om4-50um-5m.html" TargetMode="External"/><Relationship Id="rId1261" Type="http://schemas.openxmlformats.org/officeDocument/2006/relationships/hyperlink" Target="https://shop.dominionelectric.com/buy/product/bridgeport/230177" TargetMode="External"/><Relationship Id="rId1359" Type="http://schemas.openxmlformats.org/officeDocument/2006/relationships/hyperlink" Target="https://www.elliottelectric.com/P/Item/BLI/BG812S18/" TargetMode="External"/><Relationship Id="rId936" Type="http://schemas.openxmlformats.org/officeDocument/2006/relationships/hyperlink" Target="https://usa.databasesets.com/unspsc/commodity/53102305" TargetMode="External"/><Relationship Id="rId1121" Type="http://schemas.openxmlformats.org/officeDocument/2006/relationships/hyperlink" Target="https://www.graybar.com/cable-tray-clamps/p/94044145" TargetMode="External"/><Relationship Id="rId1219" Type="http://schemas.openxmlformats.org/officeDocument/2006/relationships/hyperlink" Target="https://www.graybar.com/compression-lug-with-inspection-window-1-hole-red-8-awg/p/92056994?pcode=92056994" TargetMode="External"/><Relationship Id="rId1566" Type="http://schemas.openxmlformats.org/officeDocument/2006/relationships/hyperlink" Target="https://www.graybar.com/a004-42-00--mc-glide-lite-12-2-awg-solid-black-white-12-1-awg-conductor-250-ft--coil/p/26466451" TargetMode="External"/><Relationship Id="rId1773" Type="http://schemas.openxmlformats.org/officeDocument/2006/relationships/hyperlink" Target="https://www.adiglobaldistribution.us/Product/9N-FLC430" TargetMode="External"/><Relationship Id="rId1980" Type="http://schemas.openxmlformats.org/officeDocument/2006/relationships/hyperlink" Target="https://www.digikey.com/en/products/detail/power-dynamics-inc/460C9W/12429660?msockid=2c3195bd984166401fbc8032992367b6" TargetMode="External"/><Relationship Id="rId65" Type="http://schemas.openxmlformats.org/officeDocument/2006/relationships/hyperlink" Target="https://www.crawfordelectricsupply.com/product/detail/22757/thhn-wire-copper-wic-thhn-2-str-blk-mr" TargetMode="External"/><Relationship Id="rId1426" Type="http://schemas.openxmlformats.org/officeDocument/2006/relationships/hyperlink" Target="https://shop.alamedaelectric.com/shop/products/716" TargetMode="External"/><Relationship Id="rId1633" Type="http://schemas.openxmlformats.org/officeDocument/2006/relationships/hyperlink" Target="https://usa.databasesets.com/unspsc/class/39131700" TargetMode="External"/><Relationship Id="rId1840" Type="http://schemas.openxmlformats.org/officeDocument/2006/relationships/hyperlink" Target="https://bondhustools.com/Item/bondhus_12589" TargetMode="External"/><Relationship Id="rId1700" Type="http://schemas.openxmlformats.org/officeDocument/2006/relationships/hyperlink" Target="https://www.anixter.com/en_us/products/N505AUTMC-STSD/NASCOM/Panels/p/773799?text=N505AUTMC%2FSTSD" TargetMode="External"/><Relationship Id="rId1938" Type="http://schemas.openxmlformats.org/officeDocument/2006/relationships/hyperlink" Target="https://www.gonefco.com/buy/product/regular-spring-nuts/27960" TargetMode="External"/><Relationship Id="rId281" Type="http://schemas.openxmlformats.org/officeDocument/2006/relationships/hyperlink" Target="https://www.1sourcedist.com/product/detail/4079303/RACO-A-HUBBELL-CO-870RAC?srsltid=AfmBOorqkytI5zqj35-iSwET3XL_tVnwd5ruQv1UXTh_hK-rCkeYP08V" TargetMode="External"/><Relationship Id="rId141" Type="http://schemas.openxmlformats.org/officeDocument/2006/relationships/hyperlink" Target="https://www.gordonelectricsupply.com/p/T-B-5233-3-4-Lt-Conn/4516?srsltid=AfmBOoqKo8SmnbpBIBNrLjK7huXU6qGcodIgOiUDq5DiGBKq9iLQX9lb" TargetMode="External"/><Relationship Id="rId379" Type="http://schemas.openxmlformats.org/officeDocument/2006/relationships/hyperlink" Target="https://www.mallory.com/3502033/product/pro-line-products-inc-prlnia05l24" TargetMode="External"/><Relationship Id="rId586" Type="http://schemas.openxmlformats.org/officeDocument/2006/relationships/hyperlink" Target="https://shop.loebelectric.com/buy/product/lev-5362-sw-wht-20a-125v-duplx-rcpt-10-box-50-case/19571?srsltid=AfmBOorARCbkpxCIqLyIqQa4tlrhR7pvZZdVzx8hRX9pMnR3sD4UzDFh" TargetMode="External"/><Relationship Id="rId793" Type="http://schemas.openxmlformats.org/officeDocument/2006/relationships/hyperlink" Target="https://usa.databasesets.com/unspsc/commodity/26121614" TargetMode="External"/><Relationship Id="rId7" Type="http://schemas.openxmlformats.org/officeDocument/2006/relationships/hyperlink" Target="https://www.graybar.com/saf2-1-2-series-communication-plate-1-gang/p/22044849" TargetMode="External"/><Relationship Id="rId239" Type="http://schemas.openxmlformats.org/officeDocument/2006/relationships/hyperlink" Target="https://www.graybar.com/circuit-breaker-powerpact-q-225a-3-pole-240vac-65ka-i-line-thermal-magnetic-80-abc/p/22090539?pcode=22090539" TargetMode="External"/><Relationship Id="rId446" Type="http://schemas.openxmlformats.org/officeDocument/2006/relationships/hyperlink" Target="https://www.cdw.com/product/quiktron-value-series-network-cable-2-m/8266621?msockid=0fe5ae43b1956643331bbbe7b093678c" TargetMode="External"/><Relationship Id="rId653" Type="http://schemas.openxmlformats.org/officeDocument/2006/relationships/hyperlink" Target="https://www.rexelusa.com/p/1876186/itoolco/grip-diameter-4-0-awg-lanyard-length-21/617209995350/cr157" TargetMode="External"/><Relationship Id="rId1076" Type="http://schemas.openxmlformats.org/officeDocument/2006/relationships/hyperlink" Target="https://www.rexelusa.com/p/94561/12-awg-thhn-thwn-2-stranded-copper-orange-500/048243229451/thhn12strorn500rl" TargetMode="External"/><Relationship Id="rId1283" Type="http://schemas.openxmlformats.org/officeDocument/2006/relationships/hyperlink" Target="https://www.elliottelectric.com/P/Item/BRI/LB42CG/" TargetMode="External"/><Relationship Id="rId1490" Type="http://schemas.openxmlformats.org/officeDocument/2006/relationships/hyperlink" Target="https://www.cooper-electric.com/product/detail/26803/crouse-hinds-chico-a3" TargetMode="External"/><Relationship Id="rId306" Type="http://schemas.openxmlformats.org/officeDocument/2006/relationships/hyperlink" Target="https://www.gordonelectricsupply.com/p/Raco-2123-3-4-Stl-Ins-S-S-Emt-Conn/6031244?srsltid=AfmBOooA5Ln4glPcGxm4pW9FE-GLh6F0XKbANaXcCZoIP_YZyrGWM4nN" TargetMode="External"/><Relationship Id="rId860" Type="http://schemas.openxmlformats.org/officeDocument/2006/relationships/hyperlink" Target="https://www.nvent.com/en-us/caddy/products/efsfmbs1824" TargetMode="External"/><Relationship Id="rId958" Type="http://schemas.openxmlformats.org/officeDocument/2006/relationships/hyperlink" Target="https://www.cooper-electric.com/product/detail/1487452/powers-fasteners-dfm12720" TargetMode="External"/><Relationship Id="rId1143" Type="http://schemas.openxmlformats.org/officeDocument/2006/relationships/hyperlink" Target="https://contractorssf.portalced.com/Product/COND/EMT-3%2F4/" TargetMode="External"/><Relationship Id="rId1588" Type="http://schemas.openxmlformats.org/officeDocument/2006/relationships/hyperlink" Target="https://usa.databasesets.com/unspsc/commodity/39131706" TargetMode="External"/><Relationship Id="rId1795" Type="http://schemas.openxmlformats.org/officeDocument/2006/relationships/hyperlink" Target="https://www.adiglobaldistribution.us/catalog/shopproducts/access-control/touchless-access-control/ds-ds160" TargetMode="External"/><Relationship Id="rId87" Type="http://schemas.openxmlformats.org/officeDocument/2006/relationships/hyperlink" Target="https://www.vikingelectric.com/product/detail/68872/xhhw-aluminum-xhhw-250mcm-str-yel-mr" TargetMode="External"/><Relationship Id="rId513" Type="http://schemas.openxmlformats.org/officeDocument/2006/relationships/hyperlink" Target="https://www.milwaukeetool.com/products/48-89-9257" TargetMode="External"/><Relationship Id="rId720" Type="http://schemas.openxmlformats.org/officeDocument/2006/relationships/hyperlink" Target="https://www.graybar.com/nema-type-1-enclosure-mild-steel-screw-cover-no-knockouts-6-h-x-6-w-x-4-in-d/p/88132566?pcode=88132566" TargetMode="External"/><Relationship Id="rId818" Type="http://schemas.openxmlformats.org/officeDocument/2006/relationships/hyperlink" Target="https://marselectric.com/products/ge-thql2140-q-line-2-pole-40-amp-plug-on-circuit-breaker-120/240-volt/14845" TargetMode="External"/><Relationship Id="rId1350" Type="http://schemas.openxmlformats.org/officeDocument/2006/relationships/hyperlink" Target="https://www.cooper-electric.com/product/detail/233694/b-line-systems-99-n1" TargetMode="External"/><Relationship Id="rId1448" Type="http://schemas.openxmlformats.org/officeDocument/2006/relationships/hyperlink" Target="https://www.allentelproducts.com/products/allen-tel-at1603-wh-cat-6-patch-cable-3-ft-white?_pos=1&amp;_psq=AT1603-WH&amp;_ss=e&amp;_v=1.0" TargetMode="External"/><Relationship Id="rId1655" Type="http://schemas.openxmlformats.org/officeDocument/2006/relationships/hyperlink" Target="https://www.hces.net/index.jsp?path=product&amp;title=stccdow-stl-cty-cdow-2-1-2d-sw-box-1-2-ko&amp;part=11306" TargetMode="External"/><Relationship Id="rId1003" Type="http://schemas.openxmlformats.org/officeDocument/2006/relationships/hyperlink" Target="https://www.cooper-electric.com/product/detail/195513/cully-minerallac-40720j" TargetMode="External"/><Relationship Id="rId1210" Type="http://schemas.openxmlformats.org/officeDocument/2006/relationships/hyperlink" Target="https://www.rexelusa.com/p/64386/12-3-w-ground-mc-aluminum-armor-solid/077680351739/mcal123solwg250cl" TargetMode="External"/><Relationship Id="rId1308" Type="http://schemas.openxmlformats.org/officeDocument/2006/relationships/hyperlink" Target="https://www.maxwarehouse.com/products/bosch-bl4137-5-32-x-3-1-8-black-oxide-fractional-jobber-drill-bit?srsltid=AfmBOoqKPCo2iBqX0W4GMv7QtzbxxgzOLImtY-DCdqyXTEnOZfqUXzjB" TargetMode="External"/><Relationship Id="rId1862" Type="http://schemas.openxmlformats.org/officeDocument/2006/relationships/hyperlink" Target="https://www.hanessupply.com/zynolyte-z397" TargetMode="External"/><Relationship Id="rId1515" Type="http://schemas.openxmlformats.org/officeDocument/2006/relationships/hyperlink" Target="https://www.extron.com/product/xpa2001" TargetMode="External"/><Relationship Id="rId1722" Type="http://schemas.openxmlformats.org/officeDocument/2006/relationships/hyperlink" Target="https://shop.totaltool.com/m18-force-logic-single-channel-strut-shear-kit/product/mw2933-21" TargetMode="External"/><Relationship Id="rId14" Type="http://schemas.openxmlformats.org/officeDocument/2006/relationships/hyperlink" Target="https://www.graybar.com/bare-copper-wire-cut-reel-copper-solid-6-awg/p/22061327" TargetMode="External"/><Relationship Id="rId163" Type="http://schemas.openxmlformats.org/officeDocument/2006/relationships/hyperlink" Target="https://www.gordonelectricsupply.com/p/Stl-Cty-Tk122A-3-4-S-S-Emt-Cplg/5584750?srsltid=AfmBOoqHjm5kWa5yWmU5dLwEmAILGRUcBWlswbMSTRMiZL6FGZ2McOMS" TargetMode="External"/><Relationship Id="rId370" Type="http://schemas.openxmlformats.org/officeDocument/2006/relationships/hyperlink" Target="https://www.homedepot.com/p/Carlon-3-in-PVC-Standard-Coupling-E940L-2-HD/100127184" TargetMode="External"/><Relationship Id="rId230" Type="http://schemas.openxmlformats.org/officeDocument/2006/relationships/hyperlink" Target="https://www.acmetool.com/index.jsp?path=product&amp;part=301298&amp;title=shurtape-200782-ev-057-black-3-4-x-66-electrical-phasing-tape-ul-listed-%5b18mm-x-20m%5d-%5b100-cs%5d&amp;text=SHURTAPE+200782+EV+057+BLACK+3%2F4%22+X+66%5E+ELECTRICAL+PHASING+TAPE+UL+LISTED+%5B18MM+X+20M%5D+%5B100%2FCS%5D&amp;lsi=true" TargetMode="External"/><Relationship Id="rId468" Type="http://schemas.openxmlformats.org/officeDocument/2006/relationships/hyperlink" Target="https://www.rexelusa.com/p/533190/omni-cable/400-xhhw-cu-black/m7400st-01" TargetMode="External"/><Relationship Id="rId675" Type="http://schemas.openxmlformats.org/officeDocument/2006/relationships/hyperlink" Target="https://www.graybar.com/wing-nut174-wire-connectors-18-to-10-awg-yellow-100-pk/p/88134964?pcode=88134964" TargetMode="External"/><Relationship Id="rId882" Type="http://schemas.openxmlformats.org/officeDocument/2006/relationships/hyperlink" Target="https://empower.abb.com/ecatalog/ec/EN_CA/p/UA6ARB" TargetMode="External"/><Relationship Id="rId1098" Type="http://schemas.openxmlformats.org/officeDocument/2006/relationships/hyperlink" Target="https://www.cooper-electric.com/product/detail/3933/eaton-crouse-hinds-lt20090" TargetMode="External"/><Relationship Id="rId328" Type="http://schemas.openxmlformats.org/officeDocument/2006/relationships/hyperlink" Target="https://www.graybar.com/raco174-liquid-tight-connector-steel-straight-insulated-throat-1-2-in-/p/88218185" TargetMode="External"/><Relationship Id="rId535" Type="http://schemas.openxmlformats.org/officeDocument/2006/relationships/hyperlink" Target="https://www.milbankworks.com/products/catalog/k5930" TargetMode="External"/><Relationship Id="rId742" Type="http://schemas.openxmlformats.org/officeDocument/2006/relationships/hyperlink" Target="https://www.graybar.com/combination-drill-tap-bits-8-32/p/22082162?pcode=22082162" TargetMode="External"/><Relationship Id="rId1165" Type="http://schemas.openxmlformats.org/officeDocument/2006/relationships/hyperlink" Target="https://www.acmetool.com/index.jsp?path=product&amp;part=123364&amp;ds=dept&amp;process=search&amp;qdx=0&amp;text=123364&amp;title=1-3-8-in-shockwave-impact-hole-saw" TargetMode="External"/><Relationship Id="rId1372" Type="http://schemas.openxmlformats.org/officeDocument/2006/relationships/hyperlink" Target="https://www.elliottelectric.com/P/Item/BLI/12124SCNK/" TargetMode="External"/><Relationship Id="rId2009" Type="http://schemas.openxmlformats.org/officeDocument/2006/relationships/hyperlink" Target="https://www.gordonelectricsupply.com/p/Allied-103093-Rig-Conduit-1-1-2-Galv-Rigid-X-10/1196" TargetMode="External"/><Relationship Id="rId602" Type="http://schemas.openxmlformats.org/officeDocument/2006/relationships/hyperlink" Target="https://www.graybar.com/lock-washers-stainless-steel-1-4-in--pack-of-100/p/99601330?pcode=99601330" TargetMode="External"/><Relationship Id="rId1025" Type="http://schemas.openxmlformats.org/officeDocument/2006/relationships/hyperlink" Target="https://www.cooper-electric.com/product/detail/24459/eaton-crouse-hinds-tp472" TargetMode="External"/><Relationship Id="rId1232" Type="http://schemas.openxmlformats.org/officeDocument/2006/relationships/hyperlink" Target="https://www.unitedrentals.com/marketplace/equipment/portable-restrooms-sanitation-equipment/porta-potties/single-ada-accessible-porta-potty-grab-bars" TargetMode="External"/><Relationship Id="rId1677" Type="http://schemas.openxmlformats.org/officeDocument/2006/relationships/hyperlink" Target="https://www.butlersupply.com/scepterr-077003-coupling-conduit-1in-pvc-gra?queryID=6dded40142231a21de398093f1a4c0b6&amp;objectID=23543&amp;indexName=magento2_butlersupplydefault_products" TargetMode="External"/><Relationship Id="rId1884" Type="http://schemas.openxmlformats.org/officeDocument/2006/relationships/hyperlink" Target="https://new.abb.com/products/7TCA091370R1315/6002665" TargetMode="External"/><Relationship Id="rId907" Type="http://schemas.openxmlformats.org/officeDocument/2006/relationships/hyperlink" Target="https://www.rexelusa.com/p/49250/1-2-emt-conduit-steel-10-length/091111020018/050" TargetMode="External"/><Relationship Id="rId1537" Type="http://schemas.openxmlformats.org/officeDocument/2006/relationships/hyperlink" Target="https://www.3m.com/3M/en_US/p/d/b40065441/" TargetMode="External"/><Relationship Id="rId1744" Type="http://schemas.openxmlformats.org/officeDocument/2006/relationships/hyperlink" Target="https://www.supplyhouse.com/Klein-Tools-32581-4-in-1-Electronics-Screwdriver-with-Rotating-Cap?msockid=2c3195bd984166401fbc8032992367b6" TargetMode="External"/><Relationship Id="rId1951" Type="http://schemas.openxmlformats.org/officeDocument/2006/relationships/hyperlink" Target="https://usa.databasesets.com/unspsc/commodity/39131706" TargetMode="External"/><Relationship Id="rId36" Type="http://schemas.openxmlformats.org/officeDocument/2006/relationships/hyperlink" Target="https://www.vikingelectric.com/product/detail/66134/thhn-copper-thhn-3-0-str-org-mr" TargetMode="External"/><Relationship Id="rId1604" Type="http://schemas.openxmlformats.org/officeDocument/2006/relationships/hyperlink" Target="https://usa.databasesets.com/unspsc/class/26121600" TargetMode="External"/><Relationship Id="rId185" Type="http://schemas.openxmlformats.org/officeDocument/2006/relationships/hyperlink" Target="https://www.elliottelectric.com/P/Item/TAB/52C14/" TargetMode="External"/><Relationship Id="rId1811" Type="http://schemas.openxmlformats.org/officeDocument/2006/relationships/hyperlink" Target="https://www.mountainland.com/dottie-fenw14112-fender-washer-14x1-12-100pkg/product/455407" TargetMode="External"/><Relationship Id="rId1909" Type="http://schemas.openxmlformats.org/officeDocument/2006/relationships/hyperlink" Target="https://usa.databasesets.com/unspsc/class/30102400" TargetMode="External"/><Relationship Id="rId392" Type="http://schemas.openxmlformats.org/officeDocument/2006/relationships/hyperlink" Target="https://industrialsafety.com/pip-252-lct100-bouton-optical-lens-cleaning-towelette-dispenser.html" TargetMode="External"/><Relationship Id="rId697" Type="http://schemas.openxmlformats.org/officeDocument/2006/relationships/hyperlink" Target="https://www.standardelectricsupply.com/IDEAL-30-3392-Grounding-Tail?srsltid=AfmBOor8sxXFil19RmizpXSu6lI7jIVwktB6fca6jAKHa-bo8IUalXG-" TargetMode="External"/><Relationship Id="rId252" Type="http://schemas.openxmlformats.org/officeDocument/2006/relationships/hyperlink" Target="https://www.rexelusa.com/p/44083/bizline/self-drill-screw-hex-washer-head-10-x-3-4-100-pk/705591195028/r1034ht" TargetMode="External"/><Relationship Id="rId1187" Type="http://schemas.openxmlformats.org/officeDocument/2006/relationships/hyperlink" Target="https://www.crawfordelectricsupply.com/product/detail/504462/carlon-vc9962?srsltid=AfmBOoooUiApBws6DjgjKVKxFM-JCiLFeoMeB-sCtYIkPKV0grvUdjEF" TargetMode="External"/><Relationship Id="rId112" Type="http://schemas.openxmlformats.org/officeDocument/2006/relationships/hyperlink" Target="https://shop.gogcg.com/product/w223c-2561ylrb" TargetMode="External"/><Relationship Id="rId557" Type="http://schemas.openxmlformats.org/officeDocument/2006/relationships/hyperlink" Target="https://www.motion.com/products/sku/04251826?srsltid=AfmBOopj1w6P7L80AwWTSOsHu8WtLa9uafeSMTWohps7Y10bQsNWHsSK" TargetMode="External"/><Relationship Id="rId764" Type="http://schemas.openxmlformats.org/officeDocument/2006/relationships/hyperlink" Target="https://usa.databasesets.com/unspsc/commodity/26121614" TargetMode="External"/><Relationship Id="rId971" Type="http://schemas.openxmlformats.org/officeDocument/2006/relationships/hyperlink" Target="https://www.cooper-electric.com/product/detail/1192204/powers-fasteners-pfm2211200" TargetMode="External"/><Relationship Id="rId1394" Type="http://schemas.openxmlformats.org/officeDocument/2006/relationships/hyperlink" Target="https://www.graybar.com/saddlegrip174-cable-connector-zinc-die-cast-armored-cable-non-insulated-throat-round-end-stop-1-2-in-/p/92050101?pcode=92050101" TargetMode="External"/><Relationship Id="rId1699" Type="http://schemas.openxmlformats.org/officeDocument/2006/relationships/hyperlink" Target="https://www.grainger.com/product/53JH96?gucid=N:N:PS:Paid:GGL:CSM-2295:7Q8R4W:20500801:APZ_1&amp;gad_source=1&amp;gclid=EAIaIQobChMIlJfb-o7djAMVe4PCCB2EGw5YEAQYAiABEgIpc_D_BwE&amp;gclsrc=aw.ds" TargetMode="External"/><Relationship Id="rId2000" Type="http://schemas.openxmlformats.org/officeDocument/2006/relationships/hyperlink" Target="https://www.digikey.com/en/products/detail/power-dynamics-inc/460C9W/12429660?msockid=2c3195bd984166401fbc8032992367b6" TargetMode="External"/><Relationship Id="rId417" Type="http://schemas.openxmlformats.org/officeDocument/2006/relationships/hyperlink" Target="https://www.mouser.in/ProductDetail/Panduit/GEE144F-A-C?qs=ZAOMJWF7Iq%2FyR6iLK65qBQ%3D%3D" TargetMode="External"/><Relationship Id="rId624" Type="http://schemas.openxmlformats.org/officeDocument/2006/relationships/hyperlink" Target="https://www.graybar.com/pass-thru-modular-data-plug-rj45-cat6-50-pack/p/25963644?pcode=25963644" TargetMode="External"/><Relationship Id="rId831" Type="http://schemas.openxmlformats.org/officeDocument/2006/relationships/hyperlink" Target="https://www.gordonelectricsupply.com/p/Garvin-Sfp14-Channel-Post-Base/6254782?text=SFP14" TargetMode="External"/><Relationship Id="rId1047" Type="http://schemas.openxmlformats.org/officeDocument/2006/relationships/hyperlink" Target="https://www.rexelusa.com/p/729697/conduit-pipe/1-1-2-cond-cplg/782172001350/21121500" TargetMode="External"/><Relationship Id="rId1254" Type="http://schemas.openxmlformats.org/officeDocument/2006/relationships/hyperlink" Target="https://www.elliottelectric.com/P/Item/BRI/326/" TargetMode="External"/><Relationship Id="rId1461" Type="http://schemas.openxmlformats.org/officeDocument/2006/relationships/hyperlink" Target="https://www.gordonelectricsupply.com/p/Arlington-848-1-1-2In-Seu-Connector/5977875?text=Arlington+848" TargetMode="External"/><Relationship Id="rId929" Type="http://schemas.openxmlformats.org/officeDocument/2006/relationships/hyperlink" Target="https://www.rexelusa.com/p/266643/dottie/lock-washer-3-8-steel/781002310402/lw38" TargetMode="External"/><Relationship Id="rId1114" Type="http://schemas.openxmlformats.org/officeDocument/2006/relationships/hyperlink" Target="https://www.cooper-electric.com/product/detail/10042/b-line-systems-b52sh-120glv" TargetMode="External"/><Relationship Id="rId1321" Type="http://schemas.openxmlformats.org/officeDocument/2006/relationships/hyperlink" Target="https://www.gordonelectricsupply.com/p/Bline-B3690-2-Zn-Adjustable-J-Hanger-2In-Zinc-Plated/6058660?srsltid=AfmBOooPKkiJIwJYB0pdXK7Lk4TOkJQgq5P0zhLw5wRnZ-2WgRDcqMg-" TargetMode="External"/><Relationship Id="rId1559" Type="http://schemas.openxmlformats.org/officeDocument/2006/relationships/hyperlink" Target="https://usa.databasesets.com/unspsc/class/30111800" TargetMode="External"/><Relationship Id="rId1766" Type="http://schemas.openxmlformats.org/officeDocument/2006/relationships/hyperlink" Target="https://www.granitecityelectric.com/gal100-1-galv-rigid-steel-conduit-cap-blue-lift-1-250" TargetMode="External"/><Relationship Id="rId1973" Type="http://schemas.openxmlformats.org/officeDocument/2006/relationships/hyperlink" Target="https://www.digikey.com/en/supplier-centers/power-dynamics-inc" TargetMode="External"/><Relationship Id="rId58" Type="http://schemas.openxmlformats.org/officeDocument/2006/relationships/hyperlink" Target="https://www.crawfordelectricsupply.com/product/detail/22762/thhn-wire-copper-wic-thhn-2-str-red-mr" TargetMode="External"/><Relationship Id="rId1419" Type="http://schemas.openxmlformats.org/officeDocument/2006/relationships/hyperlink" Target="https://www.vanmeterinc.com/product/arlington-nm94-417131" TargetMode="External"/><Relationship Id="rId1626" Type="http://schemas.openxmlformats.org/officeDocument/2006/relationships/hyperlink" Target="https://www.graybar.com/wire-mesh-cable-tray-steel-deep-6-in-d-x-12-in-w/p/25316902" TargetMode="External"/><Relationship Id="rId1833" Type="http://schemas.openxmlformats.org/officeDocument/2006/relationships/hyperlink" Target="https://www.hammfg.com/part/C3R664ESCNK" TargetMode="External"/><Relationship Id="rId1900" Type="http://schemas.openxmlformats.org/officeDocument/2006/relationships/hyperlink" Target="https://usa.databasesets.com/unspsc/class/30102400" TargetMode="External"/><Relationship Id="rId274" Type="http://schemas.openxmlformats.org/officeDocument/2006/relationships/hyperlink" Target="https://www.gordonelectricsupply.com/p/R-Dot-2Ccb-2G-Rt-Blank-Cover/5771925?srsltid=AfmBOoqai8E1qrO-X9tTRm2hAiUwvhjL16szPzk_CvSHwTAXzS_Vg2c4" TargetMode="External"/><Relationship Id="rId481" Type="http://schemas.openxmlformats.org/officeDocument/2006/relationships/hyperlink" Target="https://www.rexelusa.com/p/1757355/neptco/polyester-muletape-3000-ft/850003264578/36311" TargetMode="External"/><Relationship Id="rId134" Type="http://schemas.openxmlformats.org/officeDocument/2006/relationships/hyperlink" Target="https://www.digikey.ca/en/products/detail/te-connectivity-deutsch-ict-connectors/1060-16-0622/6566707" TargetMode="External"/><Relationship Id="rId579" Type="http://schemas.openxmlformats.org/officeDocument/2006/relationships/hyperlink" Target="https://www.gordonelectricsupply.com/p/Leviton-2620-Locking-Flush-Receptacle/10287?srsltid=AfmBOorG7jxHHO-m8M8_BZjfLmQgkFuJESEoOfJ7JCM95qqpf_V-6Ggr" TargetMode="External"/><Relationship Id="rId786" Type="http://schemas.openxmlformats.org/officeDocument/2006/relationships/hyperlink" Target="https://usa.databasesets.com/unspsc/commodity/26121614" TargetMode="External"/><Relationship Id="rId993" Type="http://schemas.openxmlformats.org/officeDocument/2006/relationships/hyperlink" Target="https://www.cooper-electric.com/product/detail/172170/cully-minerallac-39820" TargetMode="External"/><Relationship Id="rId341" Type="http://schemas.openxmlformats.org/officeDocument/2006/relationships/hyperlink" Target="https://www.graybar.com/1-inch-raco174-steel-emt-set-screw-coupling/p/88217738" TargetMode="External"/><Relationship Id="rId439" Type="http://schemas.openxmlformats.org/officeDocument/2006/relationships/hyperlink" Target="https://www.gordonelectricsupply.com/p/Oz-G-7-75-3-4-Mall-Bushed-Nipple/5916148" TargetMode="External"/><Relationship Id="rId646" Type="http://schemas.openxmlformats.org/officeDocument/2006/relationships/hyperlink" Target="https://www.jcb.com/en-us/products/access-platforms/articulated-booms/aj48d" TargetMode="External"/><Relationship Id="rId1069" Type="http://schemas.openxmlformats.org/officeDocument/2006/relationships/hyperlink" Target="https://www.rexelusa.com/p/1259520/2-awg-thhn-thwn-2-stranded-copper-white-cut-to-length/thhn2strwht-cut" TargetMode="External"/><Relationship Id="rId1276" Type="http://schemas.openxmlformats.org/officeDocument/2006/relationships/hyperlink" Target="https://www.elliottelectric.com/P/Item/BRI/101S/" TargetMode="External"/><Relationship Id="rId1483" Type="http://schemas.openxmlformats.org/officeDocument/2006/relationships/hyperlink" Target="https://ballastshop.com/icf-2s18-h1-ld-advanced-cfl-ballast/?srsltid=AfmBOopfTqeGEAwAQgsu1XpBpFTYjeHCrVIC5AY2gy0-1Xyd70_AxLkN" TargetMode="External"/><Relationship Id="rId2022" Type="http://schemas.openxmlformats.org/officeDocument/2006/relationships/hyperlink" Target="https://www.mscdirect.com/product/details/41561853?msockid=2c3195bd984166401fbc8032992367b6" TargetMode="External"/><Relationship Id="rId201" Type="http://schemas.openxmlformats.org/officeDocument/2006/relationships/hyperlink" Target="https://www.standardelectricsupply.com/Thomas-And-Betts-52C17-25-Steel-City-Outlet-Box-Cover?criteria=%2052C17-25" TargetMode="External"/><Relationship Id="rId506" Type="http://schemas.openxmlformats.org/officeDocument/2006/relationships/hyperlink" Target="https://www.cityelectricsupply.com/milwaukee-49-10-9112-open-lok-multi-tool-blade-variety-kit-6-piece" TargetMode="External"/><Relationship Id="rId853" Type="http://schemas.openxmlformats.org/officeDocument/2006/relationships/hyperlink" Target="https://www.cooper-electric.com/product/detail/11847/erico-inc-cj6" TargetMode="External"/><Relationship Id="rId1136" Type="http://schemas.openxmlformats.org/officeDocument/2006/relationships/hyperlink" Target="http://shop.loebelectric.com/buy/product/conduit-1-in-emt-100-bndl-3000-lft/1882?srsltid=AfmBOoqXlHKqwWngHG6_-mWvCzMREmF8Qk62T1oV8O7OMVSQPhcvm2xH" TargetMode="External"/><Relationship Id="rId1690" Type="http://schemas.openxmlformats.org/officeDocument/2006/relationships/hyperlink" Target="https://www.simsupply.com/departments/b2b/hand-tools/pliers-cutters/alligator-pliers-7-in-box-joint-9-adj-8801180-ors-414-8801180/?srsltid=AfmBOoooHYvbFaqD541EHzlQZgQ0QmJ-X5-f-wsgEwvTpCKKaascWc3m" TargetMode="External"/><Relationship Id="rId1788" Type="http://schemas.openxmlformats.org/officeDocument/2006/relationships/hyperlink" Target="https://www.jlg.com/en/equipment/boom-lifts/articulating/electric-hybrid/e300-series/e300ajp" TargetMode="External"/><Relationship Id="rId1995" Type="http://schemas.openxmlformats.org/officeDocument/2006/relationships/hyperlink" Target="https://www.digikey.com/en/supplier-centers/power-dynamics-inc" TargetMode="External"/><Relationship Id="rId713" Type="http://schemas.openxmlformats.org/officeDocument/2006/relationships/hyperlink" Target="https://www.graybar.com/wall-plate-toggle-switch-1-gang-302-304-stainless-steel/p/25080691" TargetMode="External"/><Relationship Id="rId920" Type="http://schemas.openxmlformats.org/officeDocument/2006/relationships/hyperlink" Target="https://usa.databasesets.com/unspsc/class/72151500" TargetMode="External"/><Relationship Id="rId1343" Type="http://schemas.openxmlformats.org/officeDocument/2006/relationships/hyperlink" Target="https://www.graybar.com/steel-corner-plate-4-hole-zinc-plated/p/88035099" TargetMode="External"/><Relationship Id="rId1550" Type="http://schemas.openxmlformats.org/officeDocument/2006/relationships/hyperlink" Target="https://www.vikingelectric.com/product/detail/394822/3m-7100201470" TargetMode="External"/><Relationship Id="rId1648" Type="http://schemas.openxmlformats.org/officeDocument/2006/relationships/hyperlink" Target="https://www.graybar.com/thhn-building-wire-3-0-awg-stranded-copper-conductor-grey-cut-reel/p/25082932" TargetMode="External"/><Relationship Id="rId1203" Type="http://schemas.openxmlformats.org/officeDocument/2006/relationships/hyperlink" Target="https://www.stoneway.com/CADDY-FASTENERS-EGBA14412CC-Erico-EGBA14412CC-ERC-GND-BAR-1-4X4X12/p2230636" TargetMode="External"/><Relationship Id="rId1410" Type="http://schemas.openxmlformats.org/officeDocument/2006/relationships/hyperlink" Target="https://www.mainelectricsupply.com/itemdetail/ARL444" TargetMode="External"/><Relationship Id="rId1508" Type="http://schemas.openxmlformats.org/officeDocument/2006/relationships/hyperlink" Target="https://www.crestron.com/Products/Control-Hardware-Software/Hardware/Control-Systems/RMC4" TargetMode="External"/><Relationship Id="rId1855" Type="http://schemas.openxmlformats.org/officeDocument/2006/relationships/hyperlink" Target="https://www.anixter.com/en_us/products/B328/BOSCH-SECURITY-SYSTEMS/Access-Control-Accessories/p/311454" TargetMode="External"/><Relationship Id="rId1715" Type="http://schemas.openxmlformats.org/officeDocument/2006/relationships/hyperlink" Target="https://shop.totaltool.com/bolt-eye-visor-tinted-dual-coat-lense/product/mw48-73-1415" TargetMode="External"/><Relationship Id="rId1922" Type="http://schemas.openxmlformats.org/officeDocument/2006/relationships/hyperlink" Target="https://www.cooper-electric.com/product/detail/1796308/b-line-systems-4a-30-90hb36" TargetMode="External"/><Relationship Id="rId296" Type="http://schemas.openxmlformats.org/officeDocument/2006/relationships/hyperlink" Target="https://www.gordonelectricsupply.com/p/Raco-2923Rt-3-4-R-T-Coupling/6032138?srsltid=AfmBOoogsUxjQRFGL1ArZS-I1NIcbj_2KE9GQloDH4y8uhX0BnGlQYiB" TargetMode="External"/><Relationship Id="rId156" Type="http://schemas.openxmlformats.org/officeDocument/2006/relationships/hyperlink" Target="https://www.shepherdelec.com/index.jsp?path=product&amp;title=strut.acc&amp;part=320848" TargetMode="External"/><Relationship Id="rId363" Type="http://schemas.openxmlformats.org/officeDocument/2006/relationships/hyperlink" Target="https://www.hces.net/index.jsp?path=product&amp;title=pvc300-pvc-3-in-pvc-sched-40-conduit&amp;part=43367" TargetMode="External"/><Relationship Id="rId570" Type="http://schemas.openxmlformats.org/officeDocument/2006/relationships/hyperlink" Target="https://www.graybar.com/opt-x-2000i-sdx-1ru-fiber-enclosure-empty-with-sliding-tray/p/25191860?pcode=25191860" TargetMode="External"/><Relationship Id="rId223" Type="http://schemas.openxmlformats.org/officeDocument/2006/relationships/hyperlink" Target="https://www.crawfordelectricsupply.com/product/detail/522383/miscellaneous-liquidtight-114ef-mr" TargetMode="External"/><Relationship Id="rId430" Type="http://schemas.openxmlformats.org/officeDocument/2006/relationships/hyperlink" Target="https://www.gordonelectricsupply.com/p/Oz-G-Is-500-Beam-Clamp-1-4-20-Tap/5917865" TargetMode="External"/><Relationship Id="rId668" Type="http://schemas.openxmlformats.org/officeDocument/2006/relationships/hyperlink" Target="https://shop.dominionelectric.com/buy/product/ilsco-4009-product-ilsco/4009" TargetMode="External"/><Relationship Id="rId875" Type="http://schemas.openxmlformats.org/officeDocument/2006/relationships/hyperlink" Target="https://www.cooper-electric.com/product/detail/1588113/erico-inc-557855" TargetMode="External"/><Relationship Id="rId1060" Type="http://schemas.openxmlformats.org/officeDocument/2006/relationships/hyperlink" Target="https://www.rexelusa.com/p/682463/8-awg-thhn-thwn-2-stranded-copper-green-cut-to-length/thhn8strgrn-cut" TargetMode="External"/><Relationship Id="rId1298" Type="http://schemas.openxmlformats.org/officeDocument/2006/relationships/hyperlink" Target="https://www.gordonelectricsupply.com/p/Bridgeport-104-S-1-1-4-Steel-Locknut/1230?srsltid=AfmBOoo96TsBjXn8rjDJxwGX1BYAb-PszH8v2mhxiL4d076WYGC2PFCa" TargetMode="External"/><Relationship Id="rId528" Type="http://schemas.openxmlformats.org/officeDocument/2006/relationships/hyperlink" Target="https://www.homedepot.com/p/Milwaukee-M18-FUEL-18V-Lithium-Ion-Brushless-Cordless-7-1-4-in-Circular-Saw-Tool-Only-2834-20/329790381" TargetMode="External"/><Relationship Id="rId735" Type="http://schemas.openxmlformats.org/officeDocument/2006/relationships/hyperlink" Target="https://www.steinerelectric.com/Product/Harger-WBKT1KIT-Wall-Mount-Bracket-Kit7-16-in-Mounting-HoleStainless-Steel-241892" TargetMode="External"/><Relationship Id="rId942" Type="http://schemas.openxmlformats.org/officeDocument/2006/relationships/hyperlink" Target="https://lhdottie.com/38-16-hex-head-tap-bolts/mb38112" TargetMode="External"/><Relationship Id="rId1158" Type="http://schemas.openxmlformats.org/officeDocument/2006/relationships/hyperlink" Target="https://contractorssf.portalced.com/Product/CHE/TP472/" TargetMode="External"/><Relationship Id="rId1365" Type="http://schemas.openxmlformats.org/officeDocument/2006/relationships/hyperlink" Target="https://products.biamp.com/product-details/-/o/ecom-item/909.1844.900" TargetMode="External"/><Relationship Id="rId1572" Type="http://schemas.openxmlformats.org/officeDocument/2006/relationships/hyperlink" Target="https://www.shepherdelec.com/index.jsp?path=product&amp;title=strut.14&amp;part=302369" TargetMode="External"/><Relationship Id="rId1018" Type="http://schemas.openxmlformats.org/officeDocument/2006/relationships/hyperlink" Target="https://www.cooper-electric.com/product/detail/29729/eaton-crouse-hinds-260" TargetMode="External"/><Relationship Id="rId1225" Type="http://schemas.openxmlformats.org/officeDocument/2006/relationships/hyperlink" Target="https://www.graybar.com/mechanical-grounding-connector-high-conductivity-copper-alloy-6-in-to-4-to-4-0-awg/p/92042433?pcode=92042433" TargetMode="External"/><Relationship Id="rId1432" Type="http://schemas.openxmlformats.org/officeDocument/2006/relationships/hyperlink" Target="https://www.elliottelectric.com/P/Item/APP/BH502/" TargetMode="External"/><Relationship Id="rId1877" Type="http://schemas.openxmlformats.org/officeDocument/2006/relationships/hyperlink" Target="https://www.anixter.com/en_us/products/7000006381/3M/Supplies/p/174609" TargetMode="External"/><Relationship Id="rId71" Type="http://schemas.openxmlformats.org/officeDocument/2006/relationships/hyperlink" Target="https://www.1sourcedist.com/product/detail/4082442/thhncu-thhn-8-org-19str-cu-5000r" TargetMode="External"/><Relationship Id="rId802" Type="http://schemas.openxmlformats.org/officeDocument/2006/relationships/hyperlink" Target="https://usa.databasesets.com/unspsc/commodity/26121614" TargetMode="External"/><Relationship Id="rId1737" Type="http://schemas.openxmlformats.org/officeDocument/2006/relationships/hyperlink" Target="https://louisvilleladder.com/product/louisville-ladder-3-foot-fiberglass-pinnacle-pro-platform-platform-ladder-type-ia-300-pound-load-capacity-fxp1703/" TargetMode="External"/><Relationship Id="rId1944" Type="http://schemas.openxmlformats.org/officeDocument/2006/relationships/hyperlink" Target="https://www.whitecap.com/product/118quotx4aposx8apos-cdx-plywood-339CDX11848" TargetMode="External"/><Relationship Id="rId29" Type="http://schemas.openxmlformats.org/officeDocument/2006/relationships/hyperlink" Target="https://www.gordonelectricsupply.com/p/Wiegmann-Sc121204Nk-Nema1-Screw-Cover-Box-No-Ko/5597206?srsltid=AfmBOoqo76wvggJp1fnuGjEo0zcawRubQuW4LDgIpJrMUGxLPT1JgIwW" TargetMode="External"/><Relationship Id="rId178" Type="http://schemas.openxmlformats.org/officeDocument/2006/relationships/hyperlink" Target="https://www.gordonelectricsupply.com/p/Stl-Cty-72171-1-2-3-4E-Sq-Box/24077?srsltid=AfmBOoqVWxU_S6DnMHVtjFdzx6HZBNVZxaj6JuaZ_C2yKqMhxPeSI83I" TargetMode="External"/><Relationship Id="rId1804" Type="http://schemas.openxmlformats.org/officeDocument/2006/relationships/hyperlink" Target="https://lhdottie.com/hex-nuts/hn12" TargetMode="External"/><Relationship Id="rId385" Type="http://schemas.openxmlformats.org/officeDocument/2006/relationships/hyperlink" Target="https://www.polaris.com/en-us/commercial/pro-xd-full-size-diesel-crew/specs/" TargetMode="External"/><Relationship Id="rId592" Type="http://schemas.openxmlformats.org/officeDocument/2006/relationships/hyperlink" Target="https://www.gordonelectricsupply.com/p/Leviton-1221-2W-Sp-20A-277V-White-Ac-Switch/5649709?srsltid=AfmBOoqJLcD5MJ3jv3K9rwHXx3iUhQN9uviw9BOZ0rx4PIJ99Z0ikMeC" TargetMode="External"/><Relationship Id="rId245" Type="http://schemas.openxmlformats.org/officeDocument/2006/relationships/hyperlink" Target="https://www.graybar.com/stronghold-s12-50-m-cable-tie-natural-pa-6-6-50lb-min-loop-tensile-11-81/p/25918198?pcode=25918198" TargetMode="External"/><Relationship Id="rId452" Type="http://schemas.openxmlformats.org/officeDocument/2006/relationships/hyperlink" Target="https://www.rexelusa.com/p/1346138/orbit-industries/universal-mounting-adapter-with-back-support/835243024144/uma-lvbs" TargetMode="External"/><Relationship Id="rId897" Type="http://schemas.openxmlformats.org/officeDocument/2006/relationships/hyperlink" Target="https://shop.zenithunited.com/products/mcgill-emt-conduit-1-model-emt-100-mgb" TargetMode="External"/><Relationship Id="rId1082" Type="http://schemas.openxmlformats.org/officeDocument/2006/relationships/hyperlink" Target="https://www.rexelusa.com/p/68731/10-awg-thhn-thwn-2-stranded-copper-white-500/048243230105/thhn10strwht500rl" TargetMode="External"/><Relationship Id="rId105" Type="http://schemas.openxmlformats.org/officeDocument/2006/relationships/hyperlink" Target="https://www.anixter.com/en_us/products/DOUBLE-SPLICE/WBT/Other-Racks%2C-Cabinets%2C-Enclosures/p/969689" TargetMode="External"/><Relationship Id="rId312" Type="http://schemas.openxmlformats.org/officeDocument/2006/relationships/hyperlink" Target="https://www.gordonelectricsupply.com/p/Raco-2002-1-2-Steel-S-Scr-Emt-Conn/6005134?srsltid=AfmBOooQmyPeG3sLI4dWrswlOx50atF3JYTJ0cry6r3MzzInKb-oltPA" TargetMode="External"/><Relationship Id="rId757" Type="http://schemas.openxmlformats.org/officeDocument/2006/relationships/hyperlink" Target="https://www.genielift.com/en/aerial-lifts/Slab-scissor-lifts/gs2632" TargetMode="External"/><Relationship Id="rId964" Type="http://schemas.openxmlformats.org/officeDocument/2006/relationships/hyperlink" Target="https://www.cooper-electric.com/product/detail/932959/dewalt-tools-dcb205-2" TargetMode="External"/><Relationship Id="rId1387" Type="http://schemas.openxmlformats.org/officeDocument/2006/relationships/hyperlink" Target="https://www.atkore.com/product/10-4034r24-pvc" TargetMode="External"/><Relationship Id="rId1594" Type="http://schemas.openxmlformats.org/officeDocument/2006/relationships/hyperlink" Target="https://www.vikingelectric.com/product/detail/9210/greenlee-textron-4437" TargetMode="External"/><Relationship Id="rId93" Type="http://schemas.openxmlformats.org/officeDocument/2006/relationships/hyperlink" Target="https://www.gordonelectricsupply.com/p/Madison-Mes-750-1-2-Stl-S-S-Conn/6511417?srsltid=AfmBOorffhD16cQJ3qNzOuUhIyfczn3vdPaynGjTHB2PVICiOLTvw6Yi" TargetMode="External"/><Relationship Id="rId617" Type="http://schemas.openxmlformats.org/officeDocument/2006/relationships/hyperlink" Target="https://www.gordonelectricsupply.com/p/Killark-T27-3-4Hub-T-Cond-Body/2797111?srsltid=AfmBOor0QbpooVA_XrG0YZRKvF2Y3Nsxu08n44dbUtW9NeQDXN_NcV51" TargetMode="External"/><Relationship Id="rId824" Type="http://schemas.openxmlformats.org/officeDocument/2006/relationships/hyperlink" Target="https://www.graybar.com/conduit-coupling-rigid-galvanized-steel-3-4-in-/p/88273306?msockid=0fe5ae43b1956643331bbbe7b093678c" TargetMode="External"/><Relationship Id="rId1247" Type="http://schemas.openxmlformats.org/officeDocument/2006/relationships/hyperlink" Target="https://www.gordonelectricsupply.com/p/Bridgeport-433-Slt-1-1-4-Steel-Liquidtight-Connector/5750310?srsltid=AfmBOoqQf2yw25hRL0puG8Vf5oAcPQJaLDBL5ilN0qYtnCqqcZIBa7Xi" TargetMode="External"/><Relationship Id="rId1454" Type="http://schemas.openxmlformats.org/officeDocument/2006/relationships/hyperlink" Target="https://www.elliottelectric.com/P/Item/ARL/EMT75/" TargetMode="External"/><Relationship Id="rId1661" Type="http://schemas.openxmlformats.org/officeDocument/2006/relationships/hyperlink" Target="https://trufast.com/wp-content/uploads/2023/TF_Catalog_2023LR.pdf" TargetMode="External"/><Relationship Id="rId1899" Type="http://schemas.openxmlformats.org/officeDocument/2006/relationships/hyperlink" Target="https://usa.databasesets.com/unspsc/class/30102400" TargetMode="External"/><Relationship Id="rId1107" Type="http://schemas.openxmlformats.org/officeDocument/2006/relationships/hyperlink" Target="https://www.cooper-electric.com/product/detail/20263/eaton-crouse-hinds-451" TargetMode="External"/><Relationship Id="rId1314" Type="http://schemas.openxmlformats.org/officeDocument/2006/relationships/hyperlink" Target="https://www.graybar.com/telephone-paging-amplifier-60-watt-/p/94036367?pcode=94036367" TargetMode="External"/><Relationship Id="rId1521" Type="http://schemas.openxmlformats.org/officeDocument/2006/relationships/hyperlink" Target="https://www.graybar.com/carlonreg-angle-coupling-5-degree-plastic-gray-4-in-/p/95019029" TargetMode="External"/><Relationship Id="rId1759" Type="http://schemas.openxmlformats.org/officeDocument/2006/relationships/hyperlink" Target="https://www.adiglobaldistribution.us/Product/OR-HDJ636" TargetMode="External"/><Relationship Id="rId1966" Type="http://schemas.openxmlformats.org/officeDocument/2006/relationships/hyperlink" Target="https://gypsum-supply.com/product/HIL2246267?categoryCode=other_fasteners_nails" TargetMode="External"/><Relationship Id="rId1619" Type="http://schemas.openxmlformats.org/officeDocument/2006/relationships/hyperlink" Target="https://www.cintas.com/apparel-detail/carhartt-fr-detail/traffic--mat/" TargetMode="External"/><Relationship Id="rId1826" Type="http://schemas.openxmlformats.org/officeDocument/2006/relationships/hyperlink" Target="https://www.platt.com/p/0065926/2-1-2-emt-conduit-steel-10-length/091111020070/212e" TargetMode="External"/><Relationship Id="rId20" Type="http://schemas.openxmlformats.org/officeDocument/2006/relationships/hyperlink" Target="https://www.frostelectric.com/buy/product/wire-12/11990?text=Wire+12+AWG+Green+THHN+Stranded+500+Foot+Reel+600+Volt+Copper+Wire" TargetMode="External"/><Relationship Id="rId267" Type="http://schemas.openxmlformats.org/officeDocument/2006/relationships/hyperlink" Target="https://www.graybar.com/bare-copper-wire-cut-reel-copper-solid-6-awg/p/22061327" TargetMode="External"/><Relationship Id="rId474" Type="http://schemas.openxmlformats.org/officeDocument/2006/relationships/hyperlink" Target="https://trailertrader.com/2025-novae-corp-st8214tldd-b-140-dump-trailer-eA9r.html" TargetMode="External"/><Relationship Id="rId127" Type="http://schemas.openxmlformats.org/officeDocument/2006/relationships/hyperlink" Target="https://shop.loebelectric.com/buy/product/tpz-263-1in-stl-cmprn-rgd-conn-5-bx-50-cs/147996?srsltid=AfmBOorcdSNNqHCNEcV04j7_71Ou6PmlT1-YWL_oRbsM5x4Ze2kbYxhE" TargetMode="External"/><Relationship Id="rId681" Type="http://schemas.openxmlformats.org/officeDocument/2006/relationships/hyperlink" Target="https://www.gordonelectricsupply.com/p/Ideal-30-652-Red-Wngnut-Bags/38989?srsltid=AfmBOoqn9PRUP3yJWG0jCwcXJoMleBxDQvzPgUuKlj0RzHRK7VX-ymnN" TargetMode="External"/><Relationship Id="rId779" Type="http://schemas.openxmlformats.org/officeDocument/2006/relationships/hyperlink" Target="https://usa.databasesets.com/unspsc/commodity/26121614" TargetMode="External"/><Relationship Id="rId986" Type="http://schemas.openxmlformats.org/officeDocument/2006/relationships/hyperlink" Target="https://www.cooper-electric.com/product/detail/744138/cully-minerallac-cprs25j" TargetMode="External"/><Relationship Id="rId334" Type="http://schemas.openxmlformats.org/officeDocument/2006/relationships/hyperlink" Target="https://www.graybar.com/1-1-4-inch-raco174-steel-insulated-emt-set-screw-connector/p/88217797" TargetMode="External"/><Relationship Id="rId541" Type="http://schemas.openxmlformats.org/officeDocument/2006/relationships/hyperlink" Target="https://www.whitecap.com/product/50pk-36quot-natural-cable-tie-401MT361759L" TargetMode="External"/><Relationship Id="rId639" Type="http://schemas.openxmlformats.org/officeDocument/2006/relationships/hyperlink" Target="https://www.gordonelectricsupply.com/p/Caddy-K16-1-Clip/3472?srsltid=AfmBOoonEcJSpUOxiHKhbaicdy6Uhs3bDa_fUzqu9_XJfaIFVhW8poPo" TargetMode="External"/><Relationship Id="rId1171" Type="http://schemas.openxmlformats.org/officeDocument/2006/relationships/hyperlink" Target="https://www.gordonelectricsupply.com/p/Champion-40Dxw33-4-Id-Ag-25-Wall-Box-Connector-Male-Adapter-W-Tapered-Threads/7033349?srsltid=AfmBOorsrBJvKsj8bETvbz_CO2iImqPxxIqXDTCGJhOpK51zk9703tNI" TargetMode="External"/><Relationship Id="rId1269" Type="http://schemas.openxmlformats.org/officeDocument/2006/relationships/hyperlink" Target="https://www.elliottelectric.com/P/Item/BRI/1103DC/" TargetMode="External"/><Relationship Id="rId1476" Type="http://schemas.openxmlformats.org/officeDocument/2006/relationships/hyperlink" Target="https://www.platt.com/p/0850190/afc-cable-systems/12-2-hcf-lite-1000-reel-br-gy/077680162267/spf2804g6001?srsltid=AfmBOoqbcemPFpsMzfd4d1DZlNywYF9UCcLvj9jfTXNsOfz3cPgRynQ9" TargetMode="External"/><Relationship Id="rId2015" Type="http://schemas.openxmlformats.org/officeDocument/2006/relationships/hyperlink" Target="https://usa.databasesets.com/unspsc/commodity/39131706" TargetMode="External"/><Relationship Id="rId401" Type="http://schemas.openxmlformats.org/officeDocument/2006/relationships/hyperlink" Target="https://www.neobits.com/lightolier_philips_cr10rlmcct_varying_ceiling_p25704367.html" TargetMode="External"/><Relationship Id="rId846" Type="http://schemas.openxmlformats.org/officeDocument/2006/relationships/hyperlink" Target="https://www.fastservsupply.com/product/121-03-8-34" TargetMode="External"/><Relationship Id="rId1031" Type="http://schemas.openxmlformats.org/officeDocument/2006/relationships/hyperlink" Target="https://www.cooper-electric.com/product/detail/9399/eaton-crouse-hinds-452" TargetMode="External"/><Relationship Id="rId1129" Type="http://schemas.openxmlformats.org/officeDocument/2006/relationships/hyperlink" Target="https://www.frostelectric.com/buy/product/conduit-emt/2679?text=Conduit+EMT+3/4+Inch+10+Foot" TargetMode="External"/><Relationship Id="rId1683" Type="http://schemas.openxmlformats.org/officeDocument/2006/relationships/hyperlink" Target="https://www.gordonelectricsupply.com/p/Panduit-Plt2S-C702Y-Cabletie-Std-7-4In-Halar-Mn-Pk100/6758438?srsltid=AfmBOorQzkjTuSFW7tx8lOFB2NKy9w2obZ0CiN8T0OfKV4tBm-eUzFjA" TargetMode="External"/><Relationship Id="rId1890" Type="http://schemas.openxmlformats.org/officeDocument/2006/relationships/hyperlink" Target="https://usa.databasesets.com/unspsc/class/30102400" TargetMode="External"/><Relationship Id="rId1988" Type="http://schemas.openxmlformats.org/officeDocument/2006/relationships/hyperlink" Target="https://www.digikey.com/en/products/detail/power-dynamics-inc/460C9W/12429660?msockid=2c3195bd984166401fbc8032992367b6" TargetMode="External"/><Relationship Id="rId706" Type="http://schemas.openxmlformats.org/officeDocument/2006/relationships/hyperlink" Target="https://www.graybar.com/insulgrip174-straight-blade-connector-body-with-multiple-drive-screws-black-white-nylon/p/95003477?pcode=95003477" TargetMode="External"/><Relationship Id="rId913" Type="http://schemas.openxmlformats.org/officeDocument/2006/relationships/hyperlink" Target="https://www.rexelusa.com/p/40535/2-1-2-emt-90-elbow/786692020273/emt25090" TargetMode="External"/><Relationship Id="rId1336" Type="http://schemas.openxmlformats.org/officeDocument/2006/relationships/hyperlink" Target="https://www.graybar.com/steel-splice-plate-zinc-plated-4-hole/p/88036055" TargetMode="External"/><Relationship Id="rId1543" Type="http://schemas.openxmlformats.org/officeDocument/2006/relationships/hyperlink" Target="https://www.3m.com/3M/en_US/p/d/cbgnawus1593/" TargetMode="External"/><Relationship Id="rId1750" Type="http://schemas.openxmlformats.org/officeDocument/2006/relationships/hyperlink" Target="https://www.mouser.in/ProductDetail/Siemens/HFXD63B250?qs=2MMvu9PpTS0ZacFe4JXr%2FQ%3D%3D" TargetMode="External"/><Relationship Id="rId42" Type="http://schemas.openxmlformats.org/officeDocument/2006/relationships/hyperlink" Target="https://www.vikingelectric.com/product/detail/66087/thhn-copper-thhn-1-str-blk-mr" TargetMode="External"/><Relationship Id="rId1403" Type="http://schemas.openxmlformats.org/officeDocument/2006/relationships/hyperlink" Target="https://www.graybar.com/conduit-bushing-emt-insulating-push-on-1-in-/p/96047755" TargetMode="External"/><Relationship Id="rId1610" Type="http://schemas.openxmlformats.org/officeDocument/2006/relationships/hyperlink" Target="https://shop.totaltool.com/burndy-u-die-kit-up-to-750mcm/product/fciudiekitcu" TargetMode="External"/><Relationship Id="rId1848" Type="http://schemas.openxmlformats.org/officeDocument/2006/relationships/hyperlink" Target="https://www.cooper-electric.com/product/detail/13067/b-line-systems-b2006pazn" TargetMode="External"/><Relationship Id="rId191" Type="http://schemas.openxmlformats.org/officeDocument/2006/relationships/hyperlink" Target="https://www.cooper-electric.com/product/detail/32027/steel-city-abb-502" TargetMode="External"/><Relationship Id="rId1708" Type="http://schemas.openxmlformats.org/officeDocument/2006/relationships/hyperlink" Target="https://shop.totaltool.com/cut-level-4-polyurethane-dipped-gloves/product/mw48-73-8740b-fam" TargetMode="External"/><Relationship Id="rId1915" Type="http://schemas.openxmlformats.org/officeDocument/2006/relationships/hyperlink" Target="https://www.gonefco.com/buy/product/50dpecy-1-2-plastc-%5Bvinyl%5D-prot-end-cap-for-1-2-dia-threaded-parts-black-9753k44-%5Bfits-1-2-9-16%5D-100-pack/264705" TargetMode="External"/><Relationship Id="rId289" Type="http://schemas.openxmlformats.org/officeDocument/2006/relationships/hyperlink" Target="https://www.gordonelectricsupply.com/p/Raco-752-4In-Sq-Flat-Blank-Cover/6005289?srsltid=AfmBOoqEF2qQ2j0Dpz5864kwd-M7Ki7sAo8SUEeGSDJ9yKUu1pPenHKi" TargetMode="External"/><Relationship Id="rId496" Type="http://schemas.openxmlformats.org/officeDocument/2006/relationships/hyperlink" Target="https://www.minerallac.com/285" TargetMode="External"/><Relationship Id="rId149" Type="http://schemas.openxmlformats.org/officeDocument/2006/relationships/hyperlink" Target="https://www.standardelectricsupply.com/Thomas-And-Betts-H200-TB-Hub-Connector" TargetMode="External"/><Relationship Id="rId356" Type="http://schemas.openxmlformats.org/officeDocument/2006/relationships/hyperlink" Target="https://www.crawfordelectricsupply.com/product/detail/22277/miscellaneous-pvc-fittings-100p40-90d-sch40-elb" TargetMode="External"/><Relationship Id="rId563" Type="http://schemas.openxmlformats.org/officeDocument/2006/relationships/hyperlink" Target="https://www.graybar.com/smartlockpro174-slim-self-test-gfci-receptacle-tamper-resistant-20a-125v-includes-wallplate-self-ground-clip-brown/p/25718295?pcode=25718295" TargetMode="External"/><Relationship Id="rId770" Type="http://schemas.openxmlformats.org/officeDocument/2006/relationships/hyperlink" Target="https://usa.databasesets.com/unspsc/class/39131700" TargetMode="External"/><Relationship Id="rId1193" Type="http://schemas.openxmlformats.org/officeDocument/2006/relationships/hyperlink" Target="https://www.gordonelectricsupply.com/p/Carlon-E942L-3In-Sch-40-Fem-Adpt/5997381?srsltid=AfmBOoougwoNMY64Y3CdYnYax6RF3bRCFcMdNYfRigrx6etiOV0MYLkA" TargetMode="External"/><Relationship Id="rId216" Type="http://schemas.openxmlformats.org/officeDocument/2006/relationships/hyperlink" Target="https://www.standardelectricsupply.com/Square-D-HDL36150U31X-I-Line-Powerpact-Molded-Case-Circuit-Breaker" TargetMode="External"/><Relationship Id="rId423" Type="http://schemas.openxmlformats.org/officeDocument/2006/relationships/hyperlink" Target="https://www.gordonelectricsupply.com/p/P-S-Ps20Ac1-W-20A-120-277Vac-Back-Side-Wire-Single-Pole-Switch/27220" TargetMode="External"/><Relationship Id="rId868" Type="http://schemas.openxmlformats.org/officeDocument/2006/relationships/hyperlink" Target="https://www.cooper-electric.com/product/detail/7545/erico-inc-k12" TargetMode="External"/><Relationship Id="rId1053" Type="http://schemas.openxmlformats.org/officeDocument/2006/relationships/hyperlink" Target="https://www.specialized.net/corning-050502q5120010m-lc-lc-duplex-mm-patch-cord-om4-50um-10m.html" TargetMode="External"/><Relationship Id="rId1260" Type="http://schemas.openxmlformats.org/officeDocument/2006/relationships/hyperlink" Target="https://shop.dominionelectric.com/buy/product/bridgeport/262747?ID=/Distribution-Equipment/Load-Centers/Load-Center-Cover-Only/dept-1RY" TargetMode="External"/><Relationship Id="rId1498" Type="http://schemas.openxmlformats.org/officeDocument/2006/relationships/hyperlink" Target="https://shop.dominionelectric.com/buy/product/southwire/30772" TargetMode="External"/><Relationship Id="rId630" Type="http://schemas.openxmlformats.org/officeDocument/2006/relationships/hyperlink" Target="https://www.gordonelectricsupply.com/p/Ouellet-Kit-Rbh-Tb26Bl-Mech-Stat-2P-25A-120-277V-10A-347-600V-White/6510265?srsltid=AfmBOorM6MPsOjGmA2haUXrWiEAx0Gvuz9qyd3T2vVMqcOgzlfR0U4-b" TargetMode="External"/><Relationship Id="rId728" Type="http://schemas.openxmlformats.org/officeDocument/2006/relationships/hyperlink" Target="https://www.digikey.com/en/products/detail/hoffman-enclosures-inc/CSD242412/4485382" TargetMode="External"/><Relationship Id="rId935" Type="http://schemas.openxmlformats.org/officeDocument/2006/relationships/hyperlink" Target="https://www.cooper-electric.com/product/detail/198452/lightolier-genlyte-7610" TargetMode="External"/><Relationship Id="rId1358" Type="http://schemas.openxmlformats.org/officeDocument/2006/relationships/hyperlink" Target="https://www.elliottelectric.com/P/Item/BLI/BG812S18/" TargetMode="External"/><Relationship Id="rId1565" Type="http://schemas.openxmlformats.org/officeDocument/2006/relationships/hyperlink" Target="https://www.graybar.com/2blt4-series-led-center-basket-troffer-steel-120-270v-3000-lm-3500k-82-cri-white-47-3-4-l-x-23-3-4-w-x-2-3-8-d-in-/p/26410261" TargetMode="External"/><Relationship Id="rId1772" Type="http://schemas.openxmlformats.org/officeDocument/2006/relationships/hyperlink" Target="https://www.adiglobaldistribution.pr/Product/0H-PS6" TargetMode="External"/><Relationship Id="rId64" Type="http://schemas.openxmlformats.org/officeDocument/2006/relationships/hyperlink" Target="https://www.crawfordelectricsupply.com/product/detail/22757/thhn-wire-copper-wic-thhn-2-str-blk-mr" TargetMode="External"/><Relationship Id="rId1120" Type="http://schemas.openxmlformats.org/officeDocument/2006/relationships/hyperlink" Target="https://www.graybar.com/cable-tray-clamps/p/94044145" TargetMode="External"/><Relationship Id="rId1218" Type="http://schemas.openxmlformats.org/officeDocument/2006/relationships/hyperlink" Target="https://www.cityelectricsupply.com/burndy-ycp31l13ctn-compression-pulling-grip-250-mcm-350-mcm-cu-al-13-lanyard-length?srsltid=AfmBOopts7mnf6YZ3BbpkUJ44fcgBoFURh6KiAuU-PTX8NiU9T1Gp_T4" TargetMode="External"/><Relationship Id="rId1425" Type="http://schemas.openxmlformats.org/officeDocument/2006/relationships/hyperlink" Target="https://www.frostelectric.com/buy/product/appleton-app470ig/3228642?text=APP470IG&amp;lsi=true" TargetMode="External"/><Relationship Id="rId1632" Type="http://schemas.openxmlformats.org/officeDocument/2006/relationships/hyperlink" Target="https://www.aftfasteners.com/grip-rite-3-8-x-6-threaded-rod-zinc-25-pc-pack-atz38072/" TargetMode="External"/><Relationship Id="rId1937" Type="http://schemas.openxmlformats.org/officeDocument/2006/relationships/hyperlink" Target="https://www.gonefco.com/buy/product/uss-flat-washers/28472" TargetMode="External"/><Relationship Id="rId280" Type="http://schemas.openxmlformats.org/officeDocument/2006/relationships/hyperlink" Target="https://www.frostelectric.com/buy/product/ramset-hw4-114/3162679?text=Ramset+HW4-114+1/4+X+1-1/4+Inch+Tapcon+Concrete+Screws+-+Hex+Washer+Head+-+Slotted+%283153407%29&amp;lsi=true" TargetMode="External"/><Relationship Id="rId140" Type="http://schemas.openxmlformats.org/officeDocument/2006/relationships/hyperlink" Target="https://www.elliottelectric.com/P/Item/TAB/5236/" TargetMode="External"/><Relationship Id="rId378" Type="http://schemas.openxmlformats.org/officeDocument/2006/relationships/hyperlink" Target="https://www.mallory.com/3502033/product/pro-line-products-inc-prlnia05l24" TargetMode="External"/><Relationship Id="rId585" Type="http://schemas.openxmlformats.org/officeDocument/2006/relationships/hyperlink" Target="https://marselectric.com/products/leviton-80703-w-1-gang-duplex-device-receptacle-wall-plate-standard-size-thermoplastic-nylon-device-mount-white/5221?srsltid=AfmBOoo2bQ0kPc0RgnSyTiH06niEZ8kpdvsKaBoelapNXMjCRazGHvVw" TargetMode="External"/><Relationship Id="rId792" Type="http://schemas.openxmlformats.org/officeDocument/2006/relationships/hyperlink" Target="https://usa.databasesets.com/unspsc/commodity/26121614" TargetMode="External"/><Relationship Id="rId6" Type="http://schemas.openxmlformats.org/officeDocument/2006/relationships/hyperlink" Target="https://www.graybar.com/saf2-1-2-series-communication-plate/p/22044847?pcode=22044847" TargetMode="External"/><Relationship Id="rId238" Type="http://schemas.openxmlformats.org/officeDocument/2006/relationships/hyperlink" Target="https://www.graybar.com/qo-miniature-circuit-breaker-bolt-on-10-ka-120-vac-1-pole-30a/p/88243058?pcode=88243058" TargetMode="External"/><Relationship Id="rId445" Type="http://schemas.openxmlformats.org/officeDocument/2006/relationships/hyperlink" Target="https://www.stateelectric.com/products/ouellet-kit-rbh-tb26bl" TargetMode="External"/><Relationship Id="rId652" Type="http://schemas.openxmlformats.org/officeDocument/2006/relationships/hyperlink" Target="https://www.rexelusa.com/p/1876186/itoolco/grip-diameter-4-0-awg-lanyard-length-21/617209995350/cr157" TargetMode="External"/><Relationship Id="rId1075" Type="http://schemas.openxmlformats.org/officeDocument/2006/relationships/hyperlink" Target="https://www.rexelusa.com/p/68835/12-awg-thhn-thwn-2-stranded-copper-red-500/048243229208/thhn12strred500rl" TargetMode="External"/><Relationship Id="rId1282" Type="http://schemas.openxmlformats.org/officeDocument/2006/relationships/hyperlink" Target="https://www.elliottelectric.com/P/Item/BRI/LB42CG/" TargetMode="External"/><Relationship Id="rId305" Type="http://schemas.openxmlformats.org/officeDocument/2006/relationships/hyperlink" Target="https://www.gordonelectricsupply.com/p/Raco-2123-3-4-Stl-Ins-S-S-Emt-Conn/6031244?srsltid=AfmBOooA5Ln4glPcGxm4pW9FE-GLh6F0XKbANaXcCZoIP_YZyrGWM4nN" TargetMode="External"/><Relationship Id="rId512" Type="http://schemas.openxmlformats.org/officeDocument/2006/relationships/hyperlink" Target="https://www.milwaukeetool.com/Products/49-16-0078" TargetMode="External"/><Relationship Id="rId957" Type="http://schemas.openxmlformats.org/officeDocument/2006/relationships/hyperlink" Target="https://www.cooper-electric.com/product/detail/1412574/dewalt-tools-dw083cg" TargetMode="External"/><Relationship Id="rId1142" Type="http://schemas.openxmlformats.org/officeDocument/2006/relationships/hyperlink" Target="https://www.edgesgroup.com/buy/product/flexible-conduit/13607?ID=/CONDUIT-RACEWAYS/FLEXIBLE-CONDUIT/FLEXIBLE-METALLIC-CONDUIT/dept-1NL" TargetMode="External"/><Relationship Id="rId1587" Type="http://schemas.openxmlformats.org/officeDocument/2006/relationships/hyperlink" Target="https://www.edgesgroup.com/buy/product/emt-conduit/870?text=1/2+EMT_CONDUIT" TargetMode="External"/><Relationship Id="rId1794" Type="http://schemas.openxmlformats.org/officeDocument/2006/relationships/hyperlink" Target="https://commerce.boschsecurity.com/us/en/DS9370-DS9371-Series-Panoramic-TriTech-Ceiling-Mount-Detectors/p/2630216459/" TargetMode="External"/><Relationship Id="rId86" Type="http://schemas.openxmlformats.org/officeDocument/2006/relationships/hyperlink" Target="https://www.vikingelectric.com/product/detail/68857/xhhw-aluminum-xhhw-1-str-grn-mr" TargetMode="External"/><Relationship Id="rId817" Type="http://schemas.openxmlformats.org/officeDocument/2006/relationships/hyperlink" Target="https://www.newark.com/gearwrench/80581/set-skt-hex-bit-sae-3-8dr-12pc/dp/35X9730" TargetMode="External"/><Relationship Id="rId1002" Type="http://schemas.openxmlformats.org/officeDocument/2006/relationships/hyperlink" Target="https://www.cooper-electric.com/product/detail/130463/cully-minerallac-40725j" TargetMode="External"/><Relationship Id="rId1447" Type="http://schemas.openxmlformats.org/officeDocument/2006/relationships/hyperlink" Target="https://www.allentelproducts.com/products/allen-tel-at1605-wh-cat-6-patch-cable-5-ft-white?_pos=1&amp;_psq=AT1605-WH&amp;_ss=e&amp;_v=1.0" TargetMode="External"/><Relationship Id="rId1654" Type="http://schemas.openxmlformats.org/officeDocument/2006/relationships/hyperlink" Target="https://rdlnet.com/product/st-lcr1/" TargetMode="External"/><Relationship Id="rId1861" Type="http://schemas.openxmlformats.org/officeDocument/2006/relationships/hyperlink" Target="https://www.simplybreakers.com/products/siemens-40-amp-gfep-circuit-breaker-qe240" TargetMode="External"/><Relationship Id="rId1307" Type="http://schemas.openxmlformats.org/officeDocument/2006/relationships/hyperlink" Target="https://www.maxwarehouse.com/products/bosch-bl4138-11-64-x-3-1-4-black-oxide-fractional-jobber-drill-bit?srsltid=AfmBOop7wXkT4VMbAzYNJBhzmEudHfSK_CtaefuxckoIlMREv52n_fIf" TargetMode="External"/><Relationship Id="rId1514" Type="http://schemas.openxmlformats.org/officeDocument/2006/relationships/hyperlink" Target="https://www.aftfasteners.com/dewalt-6224usa-pwr-1-4-steel-dropin-internally-threaded-expansion-anchor-type-316-stainless-steel-domestic-100-pkg/" TargetMode="External"/><Relationship Id="rId1721" Type="http://schemas.openxmlformats.org/officeDocument/2006/relationships/hyperlink" Target="https://shop.totaltool.com/max-lok-connection/product/mw48-20-6950" TargetMode="External"/><Relationship Id="rId1959" Type="http://schemas.openxmlformats.org/officeDocument/2006/relationships/hyperlink" Target="https://www.gonefco.com/buy/product/25CSPNZ-1-4-20-REG-SPRING-NUT-STRUT-ZN-PLTD-%7B100-PER-BX%7D/18824" TargetMode="External"/><Relationship Id="rId13" Type="http://schemas.openxmlformats.org/officeDocument/2006/relationships/hyperlink" Target="https://www.edgesgroup.com/buy/product/wire-thhn4-gry-str-cu-cut/1793558" TargetMode="External"/><Relationship Id="rId1819" Type="http://schemas.openxmlformats.org/officeDocument/2006/relationships/hyperlink" Target="https://www.digikey.com/en/products/detail/3m/CT8BK50-C/2721168?msockid=2c3195bd984166401fbc8032992367b6" TargetMode="External"/><Relationship Id="rId162" Type="http://schemas.openxmlformats.org/officeDocument/2006/relationships/hyperlink" Target="https://www.gordonelectricsupply.com/p/Stl-Cty-Tk123A-1In-S-S-Emt-Cplg/5626999?srsltid=AfmBOorlTSIRFThJRThYJzBrAGocylC5BtwSHVGHbodiDxJ_OeEY3VOi" TargetMode="External"/><Relationship Id="rId467" Type="http://schemas.openxmlformats.org/officeDocument/2006/relationships/hyperlink" Target="https://www.orbitelectric.com/4ar1g-58.html" TargetMode="External"/><Relationship Id="rId1097" Type="http://schemas.openxmlformats.org/officeDocument/2006/relationships/hyperlink" Target="https://www.cooper-electric.com/product/detail/8487/eaton-crouse-hinds-ltb25090" TargetMode="External"/><Relationship Id="rId674" Type="http://schemas.openxmlformats.org/officeDocument/2006/relationships/hyperlink" Target="https://www.graybar.com/wing-nut174-wire-connectors-14-to-6-awg-blue-25-pk/p/88134968" TargetMode="External"/><Relationship Id="rId881" Type="http://schemas.openxmlformats.org/officeDocument/2006/relationships/hyperlink" Target="https://southerntierelectricsupply.com/PVC-Conduit-Ftgs--Boxes/Scepter/PVCFA212/FA40-2-1-2IN-PVC-FEMALE-ADPT-SCEPTER" TargetMode="External"/><Relationship Id="rId979" Type="http://schemas.openxmlformats.org/officeDocument/2006/relationships/hyperlink" Target="https://www.cyberpowersystems.com/product/pdu/basic/cps1220rm/" TargetMode="External"/><Relationship Id="rId327" Type="http://schemas.openxmlformats.org/officeDocument/2006/relationships/hyperlink" Target="https://www.gordonelectricsupply.com/p/Raco-3513Rac-3-4-Str-Ins-L-T-Conn/6031444?srsltid=AfmBOoq_CuLRvC7vaWKMUmHwAWTdpXVolnNS99W4XDDj0oLw_GVqOttx" TargetMode="External"/><Relationship Id="rId534" Type="http://schemas.openxmlformats.org/officeDocument/2006/relationships/hyperlink" Target="https://www.milbankworks.com/products/catalog/pt48al" TargetMode="External"/><Relationship Id="rId741" Type="http://schemas.openxmlformats.org/officeDocument/2006/relationships/hyperlink" Target="https://www.graybar.com/combination-drill-tap-bits-8-32/p/22082162?pcode=22082162" TargetMode="External"/><Relationship Id="rId839" Type="http://schemas.openxmlformats.org/officeDocument/2006/relationships/hyperlink" Target="https://marselectric.com/products/mersen-tr400r-400-amp-250-volt-class-rk5-time-delay-fuse/11987" TargetMode="External"/><Relationship Id="rId1164" Type="http://schemas.openxmlformats.org/officeDocument/2006/relationships/hyperlink" Target="https://www.graybar.com/threaded-ceiling-kit-3-8-16-72-in-l-gold/p/88083737" TargetMode="External"/><Relationship Id="rId1371" Type="http://schemas.openxmlformats.org/officeDocument/2006/relationships/hyperlink" Target="https://www.elliottelectric.com/P/Item/BLI/16166SCNK/" TargetMode="External"/><Relationship Id="rId1469" Type="http://schemas.openxmlformats.org/officeDocument/2006/relationships/hyperlink" Target="https://www.gordonelectricsupply.com/p/Cooper-Cs6365Ex-3P4W-50A-125V-Nyl-Plug/6045971" TargetMode="External"/><Relationship Id="rId2008" Type="http://schemas.openxmlformats.org/officeDocument/2006/relationships/hyperlink" Target="https://www.anixter.com/en_us/products/11301-701/CHATSWORTH-PRODUCTS-%28CPI%29/Cable-Runway/p/249442" TargetMode="External"/><Relationship Id="rId601" Type="http://schemas.openxmlformats.org/officeDocument/2006/relationships/hyperlink" Target="https://www.graybar.com/stainless-steel-hex-head-cap-screws-with-partial-thread-1-4-x-1-1-4-in--pack-of-100/p/99601242?pcode=99601242" TargetMode="External"/><Relationship Id="rId1024" Type="http://schemas.openxmlformats.org/officeDocument/2006/relationships/hyperlink" Target="https://www.cooper-electric.com/product/detail/6504/eaton-crouse-hinds-tp568" TargetMode="External"/><Relationship Id="rId1231" Type="http://schemas.openxmlformats.org/officeDocument/2006/relationships/hyperlink" Target="https://www.rexelusa.com/p/274418/burndy/mechanical-lug-2-conductor-2-hole-mount-aluminum-300-800-mcm/781810600405/k2a40u2n" TargetMode="External"/><Relationship Id="rId1676" Type="http://schemas.openxmlformats.org/officeDocument/2006/relationships/hyperlink" Target="https://www.butlersupply.com/butler-preferred-supplier-077326-10149-4?queryID=18d8927da1104ddd412b947f514e27ae&amp;objectID=23581&amp;indexName=magento2_butlersupplydefault_products" TargetMode="External"/><Relationship Id="rId1883" Type="http://schemas.openxmlformats.org/officeDocument/2006/relationships/hyperlink" Target="https://www.anixter.com/en_us/products/6200UE-877U1000/BELDEN-BAV/Multi-Pair-Multi-Conductor-Cable/p/B6200UE-U1000" TargetMode="External"/><Relationship Id="rId906" Type="http://schemas.openxmlformats.org/officeDocument/2006/relationships/hyperlink" Target="https://www.rexelusa.com/p/49014/3-4-emt-conduit-steel-10-length/091111020025/075" TargetMode="External"/><Relationship Id="rId1329" Type="http://schemas.openxmlformats.org/officeDocument/2006/relationships/hyperlink" Target="https://www.graybar.com/zinc-plated-steel-spring-nut-1-4-in-/p/88036919" TargetMode="External"/><Relationship Id="rId1536" Type="http://schemas.openxmlformats.org/officeDocument/2006/relationships/hyperlink" Target="https://www.3m.com/3M/en_US/p/d/b40070037/" TargetMode="External"/><Relationship Id="rId1743" Type="http://schemas.openxmlformats.org/officeDocument/2006/relationships/hyperlink" Target="https://www.kleintools.com/catalog/fixed-blade-screwdrivers/38-inch-keystone-screwdriver-8-inch-square-shank" TargetMode="External"/><Relationship Id="rId1950" Type="http://schemas.openxmlformats.org/officeDocument/2006/relationships/hyperlink" Target="https://usa.databasesets.com/unspsc/commodity/39131706" TargetMode="External"/><Relationship Id="rId35" Type="http://schemas.openxmlformats.org/officeDocument/2006/relationships/hyperlink" Target="https://www.vikingelectric.com/product/detail/66137/thhn-copper-thhn-3-0-str-yel-mr" TargetMode="External"/><Relationship Id="rId1603" Type="http://schemas.openxmlformats.org/officeDocument/2006/relationships/hyperlink" Target="https://usa.databasesets.com/unspsc/class/26121600" TargetMode="External"/><Relationship Id="rId1810" Type="http://schemas.openxmlformats.org/officeDocument/2006/relationships/hyperlink" Target="https://lhdottie.com/fender-washer/fenw14114" TargetMode="External"/><Relationship Id="rId184" Type="http://schemas.openxmlformats.org/officeDocument/2006/relationships/hyperlink" Target="https://www.gordonelectricsupply.com/p/Stl-Cty-52C18-3-4D-4Sq-2G-Sw-Rng/165287?srsltid=AfmBOoqdtCr1hL36KnxxRIEw6qsnL-poAV0uX9ru5IMHREP6v_j7-PA5" TargetMode="External"/><Relationship Id="rId391" Type="http://schemas.openxmlformats.org/officeDocument/2006/relationships/hyperlink" Target="https://industrialsafety.com/pip-252-lct100-bouton-optical-lens-cleaning-towelette-dispenser.html" TargetMode="External"/><Relationship Id="rId1908" Type="http://schemas.openxmlformats.org/officeDocument/2006/relationships/hyperlink" Target="https://usa.databasesets.com/unspsc/class/30102400" TargetMode="External"/><Relationship Id="rId251" Type="http://schemas.openxmlformats.org/officeDocument/2006/relationships/hyperlink" Target="https://www.rexelusa.com/p/43896/bizline/round-head-machine-screw-slot-phillips-combo-1-4-x-1-2-100-pk/705591194755/r1412rhc" TargetMode="External"/><Relationship Id="rId489" Type="http://schemas.openxmlformats.org/officeDocument/2006/relationships/hyperlink" Target="https://www.gordonelectricsupply.com/p/Mulberry-30381-Round-Blank-Cvr-W-Gskt/6086690" TargetMode="External"/><Relationship Id="rId696" Type="http://schemas.openxmlformats.org/officeDocument/2006/relationships/hyperlink" Target="https://www.standardelectricsupply.com/IDEAL-30-3392-Grounding-Tail?srsltid=AfmBOor8sxXFil19RmizpXSu6lI7jIVwktB6fca6jAKHa-bo8IUalXG-" TargetMode="External"/><Relationship Id="rId349" Type="http://schemas.openxmlformats.org/officeDocument/2006/relationships/hyperlink" Target="https://www.pyramex.com/products/rvz44b-series" TargetMode="External"/><Relationship Id="rId556" Type="http://schemas.openxmlformats.org/officeDocument/2006/relationships/hyperlink" Target="https://www.rexelusa.com/p/130467/1-2-liquidtight-steel-flex-ul-listed-type-ua-gray-100-coil/980050023214/ua050gry100cl" TargetMode="External"/><Relationship Id="rId763" Type="http://schemas.openxmlformats.org/officeDocument/2006/relationships/hyperlink" Target="https://usa.databasesets.com/unspsc/commodity/26121614" TargetMode="External"/><Relationship Id="rId1186" Type="http://schemas.openxmlformats.org/officeDocument/2006/relationships/hyperlink" Target="https://usa.databasesets.com/unspsc/commodity/50202310" TargetMode="External"/><Relationship Id="rId1393" Type="http://schemas.openxmlformats.org/officeDocument/2006/relationships/hyperlink" Target="https://www.graybar.com/low-voltage-mounting-bracket-existing-construction-use-plastic-1-gang-black/p/97119252" TargetMode="External"/><Relationship Id="rId111" Type="http://schemas.openxmlformats.org/officeDocument/2006/relationships/hyperlink" Target="https://www.lectura-specs.com/en/model/structural-and-civil-engineering-equipment/rammers-gasoline-and-diesel-rammers-wacker-neuson/bs68-4-a-28-11773182" TargetMode="External"/><Relationship Id="rId209" Type="http://schemas.openxmlformats.org/officeDocument/2006/relationships/hyperlink" Target="https://www.graybar.com/superstrut174-cobra-steel-1-piece-cable-and-rigid-imc-emt-conduit-clamp-with-silvergalv-finish-1-in-/p/25010988" TargetMode="External"/><Relationship Id="rId416" Type="http://schemas.openxmlformats.org/officeDocument/2006/relationships/hyperlink" Target="https://www.mouser.in/ProductDetail/Panduit/PUP6XHD04WH-G?qs=Rp5uXu7WBW%252BQtTBGArpp5g%3D%3D" TargetMode="External"/><Relationship Id="rId970" Type="http://schemas.openxmlformats.org/officeDocument/2006/relationships/hyperlink" Target="https://usa.databasesets.com/unspsc/class/27112700" TargetMode="External"/><Relationship Id="rId1046" Type="http://schemas.openxmlformats.org/officeDocument/2006/relationships/hyperlink" Target="https://www.neobits.com/phoenix_forge_22021500_galvanized_rigid_p25874623.html" TargetMode="External"/><Relationship Id="rId1253" Type="http://schemas.openxmlformats.org/officeDocument/2006/relationships/hyperlink" Target="https://www.elliottelectric.com/P/Item/BRI/327/" TargetMode="External"/><Relationship Id="rId1698" Type="http://schemas.openxmlformats.org/officeDocument/2006/relationships/hyperlink" Target="https://empirerigging.com/itool-co-ax02?srsltid=AfmBOoqzwJa_hF92FQzC2I3kWjn0XsCO28FcgeqqIhH2kAA_G_j_yh0V" TargetMode="External"/><Relationship Id="rId623" Type="http://schemas.openxmlformats.org/officeDocument/2006/relationships/hyperlink" Target="https://www.gordonelectricsupply.com/p/Killark-270G-3-4In-Stl-Cover-Gasket/5938988?srsltid=AfmBOop7oAWfn-f8O07bo4vIwtQeJmZp2UIFpWSNk9w_yvmulHHRW_fH" TargetMode="External"/><Relationship Id="rId830" Type="http://schemas.openxmlformats.org/officeDocument/2006/relationships/hyperlink" Target="https://www.gordonelectricsupply.com/p/Garvin-Tb-125-2-1-2D-1G-Masonry-Box/6252450" TargetMode="External"/><Relationship Id="rId928" Type="http://schemas.openxmlformats.org/officeDocument/2006/relationships/hyperlink" Target="https://www.rexelusa.com/p/112752/square-d/miniature-circuit-breaker-480y-277v-15a/78590131113/egb34015" TargetMode="External"/><Relationship Id="rId1460" Type="http://schemas.openxmlformats.org/officeDocument/2006/relationships/hyperlink" Target="https://www.gordonelectricsupply.com/p/Arlington-856-2In-90-Flex-Connector/5977883?text=Arlington+856" TargetMode="External"/><Relationship Id="rId1558" Type="http://schemas.openxmlformats.org/officeDocument/2006/relationships/hyperlink" Target="https://www.graybar.com/duct-seal-compound-5lb-dark-gray/p/92121962?pcode=92121962" TargetMode="External"/><Relationship Id="rId1765" Type="http://schemas.openxmlformats.org/officeDocument/2006/relationships/hyperlink" Target="https://www.adiglobaldistribution.us/product/ax-gb1" TargetMode="External"/><Relationship Id="rId57" Type="http://schemas.openxmlformats.org/officeDocument/2006/relationships/hyperlink" Target="https://www.crawfordelectricsupply.com/product/detail/22763/thhn-wire-copper-wic-thhn-2-str-wht-mr" TargetMode="External"/><Relationship Id="rId1113" Type="http://schemas.openxmlformats.org/officeDocument/2006/relationships/hyperlink" Target="https://www.cooper-electric.com/product/detail/4985/b-line-systems-b54sh-120glv" TargetMode="External"/><Relationship Id="rId1320" Type="http://schemas.openxmlformats.org/officeDocument/2006/relationships/hyperlink" Target="https://www.rexelusa.com/p/615462/eaton-b-line/cork-ribbed-neoprene-pad-4-x-36/782051306378/cnp-4x36" TargetMode="External"/><Relationship Id="rId1418" Type="http://schemas.openxmlformats.org/officeDocument/2006/relationships/hyperlink" Target="https://www.vanmeterinc.com/product/arlington-nm94-417131" TargetMode="External"/><Relationship Id="rId1972" Type="http://schemas.openxmlformats.org/officeDocument/2006/relationships/hyperlink" Target="https://www.anixter.com/en_us/products/Control-and-Power-Cable/p/2MR-1409" TargetMode="External"/><Relationship Id="rId1625" Type="http://schemas.openxmlformats.org/officeDocument/2006/relationships/hyperlink" Target="https://shop.totaltool.com/60h-x-24w-x-60l-cabinet-w-475-cuft/product/wc109" TargetMode="External"/><Relationship Id="rId1832" Type="http://schemas.openxmlformats.org/officeDocument/2006/relationships/hyperlink" Target="https://www.anixter.com/en_us/products/CAT48HP/NVENT-CADDY/J-Hooks/p/370139" TargetMode="External"/><Relationship Id="rId273" Type="http://schemas.openxmlformats.org/officeDocument/2006/relationships/hyperlink" Target="https://www.gordonelectricsupply.com/p/R-Dot-Dac-6-Cg-Cond-Body-Shelf-Pk/5772274?srsltid=AfmBOooqqWLDuVier3FFnpF7vZ7JLPfUqYMEGJRHwK18_yE-2ksTjucx" TargetMode="External"/><Relationship Id="rId480" Type="http://schemas.openxmlformats.org/officeDocument/2006/relationships/hyperlink" Target="https://www.rexelusa.com/p/1757354/neptco/polyester-muletape-rated-to-2500-lbs-5000-reel-3-4-wide/850003264585/10441" TargetMode="External"/><Relationship Id="rId133" Type="http://schemas.openxmlformats.org/officeDocument/2006/relationships/hyperlink" Target="https://www.frostelectric.com/buy/product/threaded-rod/3141787?text=Threaded+Rod+3/8+Inch+x+6+Foot+Zinc+Plated+%28Price+Per+100+Ft%29+3/8X6+H1043/8X6+%28Qty+6+%3D+6Ft+Piece%29" TargetMode="External"/><Relationship Id="rId340" Type="http://schemas.openxmlformats.org/officeDocument/2006/relationships/hyperlink" Target="https://www.hein.com/rac-2028-emt-set-screw-coupling-2-in-steel" TargetMode="External"/><Relationship Id="rId578" Type="http://schemas.openxmlformats.org/officeDocument/2006/relationships/hyperlink" Target="https://leviton.com/products/2710" TargetMode="External"/><Relationship Id="rId785" Type="http://schemas.openxmlformats.org/officeDocument/2006/relationships/hyperlink" Target="https://usa.databasesets.com/unspsc/commodity/26121614" TargetMode="External"/><Relationship Id="rId992" Type="http://schemas.openxmlformats.org/officeDocument/2006/relationships/hyperlink" Target="https://www.cooper-electric.com/product/detail/130451/cully-minerallac-40340j" TargetMode="External"/><Relationship Id="rId2021" Type="http://schemas.openxmlformats.org/officeDocument/2006/relationships/hyperlink" Target="https://www.adiglobaldistribution.us/Product/Z4-02408001" TargetMode="External"/><Relationship Id="rId200" Type="http://schemas.openxmlformats.org/officeDocument/2006/relationships/hyperlink" Target="https://www.gordonelectricsupply.com/p/Stl-Cty-52C50-1-1-2-25-4Sq-1G-Ring/165298?text=14020" TargetMode="External"/><Relationship Id="rId438" Type="http://schemas.openxmlformats.org/officeDocument/2006/relationships/hyperlink" Target="https://www.mainelectricsupply.com/itemdetail/OZG4050S" TargetMode="External"/><Relationship Id="rId645" Type="http://schemas.openxmlformats.org/officeDocument/2006/relationships/hyperlink" Target="https://www.jcb.com/en-us/products/access-platforms/articulated-booms/aj48d" TargetMode="External"/><Relationship Id="rId852" Type="http://schemas.openxmlformats.org/officeDocument/2006/relationships/hyperlink" Target="https://www.cooper-electric.com/product/detail/400588/erico-inc-ec311p" TargetMode="External"/><Relationship Id="rId1068" Type="http://schemas.openxmlformats.org/officeDocument/2006/relationships/hyperlink" Target="https://www.rexelusa.com/p/1259525/4-0-awg-thhn-thwn-2-stranded-copper-brown-cut-to-length/thhn4-0strbrn-cut" TargetMode="External"/><Relationship Id="rId1275" Type="http://schemas.openxmlformats.org/officeDocument/2006/relationships/hyperlink" Target="https://www.elliottelectric.com/P/Item/BRI/102S/" TargetMode="External"/><Relationship Id="rId1482" Type="http://schemas.openxmlformats.org/officeDocument/2006/relationships/hyperlink" Target="https://www.kirbyrisk.com/products/3610789" TargetMode="External"/><Relationship Id="rId505" Type="http://schemas.openxmlformats.org/officeDocument/2006/relationships/hyperlink" Target="https://www.milwaukeetool.com/products/49-56-0704" TargetMode="External"/><Relationship Id="rId712" Type="http://schemas.openxmlformats.org/officeDocument/2006/relationships/hyperlink" Target="https://www.graybar.com/floor-boxes-cfb2g-series-roundfurniture-feed-cover-8-diameter-black/p/25805737?pcode=25805737" TargetMode="External"/><Relationship Id="rId1135" Type="http://schemas.openxmlformats.org/officeDocument/2006/relationships/hyperlink" Target="https://shop.loebelectric.com/buy/product/flexible/554304?text=CONDUIT+2IN+UA/LA+GRAY+LIQ-TITE+1+X+100MSTR+LA-16+6207&amp;lsi=true" TargetMode="External"/><Relationship Id="rId1342" Type="http://schemas.openxmlformats.org/officeDocument/2006/relationships/hyperlink" Target="https://www.standardelectricsupply.com/B-Line-B2001PAZN1-2-Conduit-Pipe-Clamp?srsltid=AfmBOoo1vUHObURtTJAgNR55FQbjL2Yk13CrfHof5PMD-crjF8LYn18-" TargetMode="External"/><Relationship Id="rId1787" Type="http://schemas.openxmlformats.org/officeDocument/2006/relationships/hyperlink" Target="https://www.granitecityelectric.com/emt100-1-emt-conduit-elec-metallic-tbg-tape-blue-lift-3-000" TargetMode="External"/><Relationship Id="rId1994" Type="http://schemas.openxmlformats.org/officeDocument/2006/relationships/hyperlink" Target="https://www.digikey.com/en/products/detail/power-dynamics-inc/460C9W/12429660?msockid=2c3195bd984166401fbc8032992367b6" TargetMode="External"/><Relationship Id="rId79" Type="http://schemas.openxmlformats.org/officeDocument/2006/relationships/hyperlink" Target="https://usa.databasesets.com/unspsc/commodity/26121614" TargetMode="External"/><Relationship Id="rId1202" Type="http://schemas.openxmlformats.org/officeDocument/2006/relationships/hyperlink" Target="https://www.elliottelectric.com/P/Item/CAD/K8/" TargetMode="External"/><Relationship Id="rId1647" Type="http://schemas.openxmlformats.org/officeDocument/2006/relationships/hyperlink" Target="https://www.graybar.com/thhn-building-wire-6-awg-stranded-copper-conductor-green-cut-reel/p/22061562" TargetMode="External"/><Relationship Id="rId1854" Type="http://schemas.openxmlformats.org/officeDocument/2006/relationships/hyperlink" Target="https://www.cityelectricsupply.com/centaur-bcrs025eg-1-4-beam-clamp-electrical-eg" TargetMode="External"/><Relationship Id="rId1507" Type="http://schemas.openxmlformats.org/officeDocument/2006/relationships/hyperlink" Target="https://www.crestron.com/Products/Control-Hardware-Software/Hardware/Control-Systems/RMC4" TargetMode="External"/><Relationship Id="rId1714" Type="http://schemas.openxmlformats.org/officeDocument/2006/relationships/hyperlink" Target="https://shop.totaltool.com/cut-level-4-polyurethane-dipped-gloves/product/mw48-73-8740b-fam" TargetMode="External"/><Relationship Id="rId295" Type="http://schemas.openxmlformats.org/officeDocument/2006/relationships/hyperlink" Target="https://www.gordonelectricsupply.com/p/Raco-2923Rt-3-4-R-T-Coupling/6032138?srsltid=AfmBOorSumvYoWipr0vj-y6470JtO8hkRPrJhfDDdwnMEgBhXjYQIPEo" TargetMode="External"/><Relationship Id="rId1921" Type="http://schemas.openxmlformats.org/officeDocument/2006/relationships/hyperlink" Target="https://www.cooper-electric.com/product/detail/1796308/b-line-systems-4a-30-90hb36" TargetMode="External"/><Relationship Id="rId155" Type="http://schemas.openxmlformats.org/officeDocument/2006/relationships/hyperlink" Target="https://www.acmetools.com/sullair-portable-air-compressor-185cfm-49hp-rotary-screw-185-dpq-kub-t4f-cwp/400850000272.html?srsltid=AfmBOorZJkgdoXX0kPIPMYPpuAFWkptCHwRHwNkLhArQm8NYEfytEr4b" TargetMode="External"/><Relationship Id="rId362" Type="http://schemas.openxmlformats.org/officeDocument/2006/relationships/hyperlink" Target="https://www.hces.net/index.jsp?path=product&amp;title=pvc400-pvc-4-in-pvc-sched-40-10ft&amp;part=44063" TargetMode="External"/><Relationship Id="rId1297" Type="http://schemas.openxmlformats.org/officeDocument/2006/relationships/hyperlink" Target="https://www.elliottelectric.com/P/Item/BRI/105S/" TargetMode="External"/><Relationship Id="rId222" Type="http://schemas.openxmlformats.org/officeDocument/2006/relationships/hyperlink" Target="https://www.acmetool.com/index.jsp?path=product&amp;part=376804&amp;ds=dept&amp;process=search&amp;qdx=0&amp;text=SOUTHWIRE+6506TLSX+JOB+SITE+6+OUTLET+TWIST-LOCK+XTREME+TEMPORARY+POWER+DISTRIBUTION+BOX+50+AMP+WITH+T%2FL+GFI+PROTECTION&amp;title=temporary-power-distribution-box" TargetMode="External"/><Relationship Id="rId667" Type="http://schemas.openxmlformats.org/officeDocument/2006/relationships/hyperlink" Target="https://shop.dominionelectric.com/buy/product/ilsco-4009-product-ilsco/4009" TargetMode="External"/><Relationship Id="rId874" Type="http://schemas.openxmlformats.org/officeDocument/2006/relationships/hyperlink" Target="https://www.cooper-electric.com/product/detail/86126/erico-inc-cd0b" TargetMode="External"/><Relationship Id="rId527" Type="http://schemas.openxmlformats.org/officeDocument/2006/relationships/hyperlink" Target="https://www.homedepot.com/p/Milwaukee-M18-FUEL-18V-Lithium-Ion-Brushless-Cordless-8-ft-Concrete-Pencil-Vibrator-Tool-Only-2911-20/318900343" TargetMode="External"/><Relationship Id="rId734" Type="http://schemas.openxmlformats.org/officeDocument/2006/relationships/hyperlink" Target="https://www.gordonelectricsupply.com/p/Harger-Gbi14424C-1-4X4X24-Ground-Bar/6004468?srsltid=AfmBOopAg9v-pgvh5dBZlBZBGKf_bhdsWuOxWlGKrqyPmDgMTHCkOEpp" TargetMode="External"/><Relationship Id="rId941" Type="http://schemas.openxmlformats.org/officeDocument/2006/relationships/hyperlink" Target="https://www.cooper-electric.com/product/detail/940185/lh-dottie-co-fenw38112" TargetMode="External"/><Relationship Id="rId1157" Type="http://schemas.openxmlformats.org/officeDocument/2006/relationships/hyperlink" Target="https://www.adiglobaldistribution.pr/catalog/shopproducts/fire/fire-system-accessories/mounting-devices/8k-chs6" TargetMode="External"/><Relationship Id="rId1364" Type="http://schemas.openxmlformats.org/officeDocument/2006/relationships/hyperlink" Target="https://www.hanessupply.com/dewalt-dcn8902" TargetMode="External"/><Relationship Id="rId1571" Type="http://schemas.openxmlformats.org/officeDocument/2006/relationships/hyperlink" Target="https://usa.databasesets.com/unspsc/commodity/30111505" TargetMode="External"/><Relationship Id="rId70" Type="http://schemas.openxmlformats.org/officeDocument/2006/relationships/hyperlink" Target="https://usa.databasesets.com/unspsc/commodity/26121614" TargetMode="External"/><Relationship Id="rId801" Type="http://schemas.openxmlformats.org/officeDocument/2006/relationships/hyperlink" Target="https://usa.databasesets.com/unspsc/commodity/26121614" TargetMode="External"/><Relationship Id="rId1017" Type="http://schemas.openxmlformats.org/officeDocument/2006/relationships/hyperlink" Target="https://www.cooper-electric.com/product/detail/546143/eaton-crouse-hinds-lr45-cgn" TargetMode="External"/><Relationship Id="rId1224" Type="http://schemas.openxmlformats.org/officeDocument/2006/relationships/hyperlink" Target="https://www.graybar.com/high-strength-ground-rod-clamp-5-8-inch/p/88047482" TargetMode="External"/><Relationship Id="rId1431" Type="http://schemas.openxmlformats.org/officeDocument/2006/relationships/hyperlink" Target="https://www.gordonelectricsupply.com/p/Appleton-Eys21-3-4-Mall-Cond-Seal/5602139?srsltid=AfmBOopAuF-J0fWvAL6tnUz6pVxH0pWBpolFTywou47SZYZFBsTTc6hu" TargetMode="External"/><Relationship Id="rId1669" Type="http://schemas.openxmlformats.org/officeDocument/2006/relationships/hyperlink" Target="https://www.butlersupply.com/hubbell-3406-10600-16?queryID=9bce073b1cee9d590a97dd08f234d3e3&amp;objectID=23849&amp;indexName=magento2_butlersupplydefault_products" TargetMode="External"/><Relationship Id="rId1876" Type="http://schemas.openxmlformats.org/officeDocument/2006/relationships/hyperlink" Target="https://www.anixter.com/en_us/products/7000006381/3M/Supplies/p/174609" TargetMode="External"/><Relationship Id="rId1529" Type="http://schemas.openxmlformats.org/officeDocument/2006/relationships/hyperlink" Target="https://usa.databasesets.com/unspsc/commodity/30111601" TargetMode="External"/><Relationship Id="rId1736" Type="http://schemas.openxmlformats.org/officeDocument/2006/relationships/hyperlink" Target="https://www.milwaukeetool.com/Products/48-32-4097" TargetMode="External"/><Relationship Id="rId1943" Type="http://schemas.openxmlformats.org/officeDocument/2006/relationships/hyperlink" Target="https://www.homedepot.com/p/3-4-in-x-4-ft-x-8-ft-CDX-Pine-Plywood-1060/202088096" TargetMode="External"/><Relationship Id="rId28" Type="http://schemas.openxmlformats.org/officeDocument/2006/relationships/hyperlink" Target="https://www.gordonelectricsupply.com/p/Wiegmann-Scf1010-Nm1-Flush-Cover-F-Sc-Bx/5598417?srsltid=AfmBOopMbRU8j_p2qB4ADUlZKRPJIelbFkNwfj0nAwlofMtU0rnNdVtk" TargetMode="External"/><Relationship Id="rId1803" Type="http://schemas.openxmlformats.org/officeDocument/2006/relationships/hyperlink" Target="https://lhdottie.com/lock-washers/lw12" TargetMode="External"/><Relationship Id="rId177" Type="http://schemas.openxmlformats.org/officeDocument/2006/relationships/hyperlink" Target="https://www.gordonelectricsupply.com/p/Stl-Cty-72171-3-4-1-4-11-16Sq-Box/5624057?srsltid=AfmBOoqnbCkneZEBO1HsAtoCKrF4Twkjk6p8g7zEP1QYbnH3rsgqwMFl" TargetMode="External"/><Relationship Id="rId384" Type="http://schemas.openxmlformats.org/officeDocument/2006/relationships/hyperlink" Target="https://www.jimslimstools.com/Products/Dewalt-04441-PWR-38-X-4in-Toggle-Bolt-with-Round-Head-(Box-of-25)__RAW-04441.aspx" TargetMode="External"/><Relationship Id="rId591" Type="http://schemas.openxmlformats.org/officeDocument/2006/relationships/hyperlink" Target="https://www.gordonelectricsupply.com/p/Leviton-1221-2W-Sp-20A-277V-White-Ac-Switch/5649709?srsltid=AfmBOoqFhGGq9SyNOh4JVN_0EvNiQhFuht2AqNn2omjbjWa77mbovfJ7" TargetMode="External"/><Relationship Id="rId244" Type="http://schemas.openxmlformats.org/officeDocument/2006/relationships/hyperlink" Target="https://www.uline.com/Product/Detail/S-2187/Uline-Stretch-Wrap/Uline-Stretch-Wrap-Cast-70-gauge-18-x-1500?keywords=s2187" TargetMode="External"/><Relationship Id="rId689" Type="http://schemas.openxmlformats.org/officeDocument/2006/relationships/hyperlink" Target="https://www.elliottelectric.com/P/Item/IDE/30073/" TargetMode="External"/><Relationship Id="rId896" Type="http://schemas.openxmlformats.org/officeDocument/2006/relationships/hyperlink" Target="https://www.rexelusa.com/p/43481/1-1-4-pvc-conduit-10-length-schedule-40-gray-bell-end/670648234817/125" TargetMode="External"/><Relationship Id="rId1081" Type="http://schemas.openxmlformats.org/officeDocument/2006/relationships/hyperlink" Target="https://www.rexelusa.com/p/68941/12-awg-thhn-thwn-2-stranded-copper-black-500/048243229000/thhn12strblk500rl" TargetMode="External"/><Relationship Id="rId451" Type="http://schemas.openxmlformats.org/officeDocument/2006/relationships/hyperlink" Target="https://www.rexelusa.com/p/1346138/orbit-industries/universal-mounting-adapter-with-back-support/835243024144/uma-lvbs" TargetMode="External"/><Relationship Id="rId549" Type="http://schemas.openxmlformats.org/officeDocument/2006/relationships/hyperlink" Target="https://www.acmetools.com/mec-19-ft-micro-electric-scissor-lift-with-leak-containment-system-micro-19-lcs/413000008851.html?srsltid=AfmBOopbZYYeeQ9Sb-IDZTDWkrbBxINhwSY9FmFrEE9LfQeYOdJVIhkl" TargetMode="External"/><Relationship Id="rId756" Type="http://schemas.openxmlformats.org/officeDocument/2006/relationships/hyperlink" Target="https://www.genielift.com/en/aerial-lifts/Slab-scissor-lifts/gs3232" TargetMode="External"/><Relationship Id="rId1179" Type="http://schemas.openxmlformats.org/officeDocument/2006/relationships/hyperlink" Target="https://toolup.com/products/champion-308-1-2-13-t-1-2-13-h-s-hand-tap?srsltid=AfmBOopSYF2alL3a_H7UCvnB5m0nTfp-P6-ZFm58kiAhi5OjvvsEmj0c" TargetMode="External"/><Relationship Id="rId1386" Type="http://schemas.openxmlformats.org/officeDocument/2006/relationships/hyperlink" Target="https://www.atkore.com/product/10-4034r24-pvc" TargetMode="External"/><Relationship Id="rId1593" Type="http://schemas.openxmlformats.org/officeDocument/2006/relationships/hyperlink" Target="https://usa.databasesets.com/unspsc/commodity/42172001" TargetMode="External"/><Relationship Id="rId104" Type="http://schemas.openxmlformats.org/officeDocument/2006/relationships/hyperlink" Target="https://www.rexelusa.com/p/1110674/wbt/splice-kit-50pk-3-piece-staked-bolt-washer-and-nut-combination/splice-kit" TargetMode="External"/><Relationship Id="rId311" Type="http://schemas.openxmlformats.org/officeDocument/2006/relationships/hyperlink" Target="https://www.gordonelectricsupply.com/p/Raco-2003-3-4-Steel-S-Scr-Emt-Conn/6005135?srsltid=AfmBOoo_OGDYgkNEtKYG7ShO-7idXM8tHkbPTL3vQKtHguqRyb--f2nO" TargetMode="External"/><Relationship Id="rId409" Type="http://schemas.openxmlformats.org/officeDocument/2006/relationships/hyperlink" Target="https://www.mouser.in/ProductDetail/Panduit/BT1.5I-C0?qs=i8znZNfWcLlsRDT%252BIFWdXw%3D%3D" TargetMode="External"/><Relationship Id="rId963" Type="http://schemas.openxmlformats.org/officeDocument/2006/relationships/hyperlink" Target="https://www.cooper-electric.com/product/detail/1446995/dewalt-tools-dce530b" TargetMode="External"/><Relationship Id="rId1039" Type="http://schemas.openxmlformats.org/officeDocument/2006/relationships/hyperlink" Target="https://www.cooper-electric.com/product/detail/730306/eaton-crouse-hinds-17x" TargetMode="External"/><Relationship Id="rId1246" Type="http://schemas.openxmlformats.org/officeDocument/2006/relationships/hyperlink" Target="https://www.graybar.com/3-8-to-1-2-inch-zinc-die-cast-mc-cable-connector-with-set-screw-with-insulated-throat-connection-and-maximum-opening-0-610-inch/p/99600819" TargetMode="External"/><Relationship Id="rId1898" Type="http://schemas.openxmlformats.org/officeDocument/2006/relationships/hyperlink" Target="https://usa.databasesets.com/unspsc/class/30102400" TargetMode="External"/><Relationship Id="rId92" Type="http://schemas.openxmlformats.org/officeDocument/2006/relationships/hyperlink" Target="https://www.gordonelectricsupply.com/p/Madison-Mes-760-1-2-Stl-S-S-Cplg/6511437?srsltid=AfmBOooKRaOvWnlolNavMO1W4LHwUIMxFsTrMQAlGJbbcD1go8MlZrFu" TargetMode="External"/><Relationship Id="rId616" Type="http://schemas.openxmlformats.org/officeDocument/2006/relationships/hyperlink" Target="https://www.vikingelectric.com/product/detail/55159/killark-tb27" TargetMode="External"/><Relationship Id="rId823" Type="http://schemas.openxmlformats.org/officeDocument/2006/relationships/hyperlink" Target="https://www.graybar.com/conduit-coupling-rigid-galvanized-steel-1-1-4-in-/p/88273018?msockid=0fe5ae43b1956643331bbbe7b093678c" TargetMode="External"/><Relationship Id="rId1453" Type="http://schemas.openxmlformats.org/officeDocument/2006/relationships/hyperlink" Target="https://www.elliottelectric.com/P/Item/ARL/EMT75/" TargetMode="External"/><Relationship Id="rId1660" Type="http://schemas.openxmlformats.org/officeDocument/2006/relationships/hyperlink" Target="https://www.borderstates.com/All-Products/Electrical-Wiring-Devices/Wall-Plates-Face-Plates-Covers-Accessories/Wall-Plates-Face-Plates-Covers/Pass-Seymour-Standard-Blank-Wallplates/Pass-Seymour-Standard-Blank-Wallplates-3-Gang-White-Plastic-Box/p/1596474" TargetMode="External"/><Relationship Id="rId1758" Type="http://schemas.openxmlformats.org/officeDocument/2006/relationships/hyperlink" Target="https://www.adiglobaldistribution.us/Product/OR-HDJ636" TargetMode="External"/><Relationship Id="rId1106" Type="http://schemas.openxmlformats.org/officeDocument/2006/relationships/hyperlink" Target="https://www.cooper-electric.com/product/detail/20263/eaton-crouse-hinds-451" TargetMode="External"/><Relationship Id="rId1313" Type="http://schemas.openxmlformats.org/officeDocument/2006/relationships/hyperlink" Target="https://www.graybar.com/multi-zone-universal-telephone-interface-3-to-12-zone/p/25010246?pcode=25010246" TargetMode="External"/><Relationship Id="rId1520" Type="http://schemas.openxmlformats.org/officeDocument/2006/relationships/hyperlink" Target="https://www.graybar.com/carlonreg-angle-coupling-5-degree-plastic-gray-4-in-/p/95019029" TargetMode="External"/><Relationship Id="rId1965" Type="http://schemas.openxmlformats.org/officeDocument/2006/relationships/hyperlink" Target="https://www.technologylk.com/hilti-x-ecc-mx-electircal-ceiling-clip-228342-lk-XECCMXECC.html" TargetMode="External"/><Relationship Id="rId1618" Type="http://schemas.openxmlformats.org/officeDocument/2006/relationships/hyperlink" Target="https://www.cintas.com/facilityservices/restroom-supplies/signature-series/air-freshener-dispensers/" TargetMode="External"/><Relationship Id="rId1825" Type="http://schemas.openxmlformats.org/officeDocument/2006/relationships/hyperlink" Target="https://www.platt.com/p/0016324/2-x-12-galvanized-conduit-nipple/786692005607/212rnp" TargetMode="External"/><Relationship Id="rId199" Type="http://schemas.openxmlformats.org/officeDocument/2006/relationships/hyperlink" Target="https://usa.databasesets.com/unspsc/class/30162100" TargetMode="External"/><Relationship Id="rId266" Type="http://schemas.openxmlformats.org/officeDocument/2006/relationships/hyperlink" Target="https://www.graybar.com/thhn-building-wire-250-mcm-stranded-copper-conductor-brown-cut-reel/p/25082220" TargetMode="External"/><Relationship Id="rId473" Type="http://schemas.openxmlformats.org/officeDocument/2006/relationships/hyperlink" Target="https://nsiindustries.com/product/direct-burial-tin-plated-copper-ground-connector-4-to-14-awg/" TargetMode="External"/><Relationship Id="rId680" Type="http://schemas.openxmlformats.org/officeDocument/2006/relationships/hyperlink" Target="https://www.acmetool.com/index.jsp?path=product&amp;title=wire-pulling-lubricant&amp;part=141061" TargetMode="External"/><Relationship Id="rId126" Type="http://schemas.openxmlformats.org/officeDocument/2006/relationships/hyperlink" Target="https://www.rexelusa.com/p/1148922/topaz/4-11-16-welded-extension-box/785592116154/73171-sub" TargetMode="External"/><Relationship Id="rId333" Type="http://schemas.openxmlformats.org/officeDocument/2006/relationships/hyperlink" Target="https://www.gordonelectricsupply.com/p/Raco-2128-2In-Stl-Ins-S-S-Emt-Conn/6031248?srsltid=AfmBOooWw9b573EaxBvBZ26jeIBGF8C1jcYx_nrTTgNxwv6LlPD2tFJi" TargetMode="External"/><Relationship Id="rId540" Type="http://schemas.openxmlformats.org/officeDocument/2006/relationships/hyperlink" Target="https://www.acmetool.com/index.jsp?path=product&amp;title=mighty-tie-mt750ahc-burgundy-8-50lb-plenum-rated-air-handling-cable-zip-ties-8-0-%5b100-pk%5d-%5bsold-by-pack%5d&amp;part=363041" TargetMode="External"/><Relationship Id="rId778" Type="http://schemas.openxmlformats.org/officeDocument/2006/relationships/hyperlink" Target="https://usa.databasesets.com/unspsc/class/39131700" TargetMode="External"/><Relationship Id="rId985" Type="http://schemas.openxmlformats.org/officeDocument/2006/relationships/hyperlink" Target="https://www.eaton.com/us/en-us/skuPage.HFD1025L.html" TargetMode="External"/><Relationship Id="rId1170" Type="http://schemas.openxmlformats.org/officeDocument/2006/relationships/hyperlink" Target="https://www.acmetool.com/index.jsp?path=product&amp;part=149182&amp;title=champion-msd-1-3-8x1-4tin-multi-step-bit-5-1-4-to-1-3-8-titanium-nitride-cooling-coating-with-flatted-shank-for-drills&amp;text=CHAMPION+MSD-1-3%2F8X1%2F4TIN+MULTI+STEP+BIT+%235+1%2F4%22+To+1-3%2F8%22+TITANIUM+NITRIDE+COOLING+COATING+WITH+FLATTED+SHANK+FOR+DRILLS&amp;lsi=true" TargetMode="External"/><Relationship Id="rId2014" Type="http://schemas.openxmlformats.org/officeDocument/2006/relationships/hyperlink" Target="https://usa.databasesets.com/unspsc/commodity/39131706" TargetMode="External"/><Relationship Id="rId638" Type="http://schemas.openxmlformats.org/officeDocument/2006/relationships/hyperlink" Target="https://www.steinerelectric.com/Product/Erico-CADDY-K8-Conduit-Clip1-2-in-Conduit25-100-lb-Load0-709-in-ODSpring-Steel-1226984" TargetMode="External"/><Relationship Id="rId845" Type="http://schemas.openxmlformats.org/officeDocument/2006/relationships/hyperlink" Target="https://shop.dominionelectric.com/buy/product/conduit-pipe-products/616?text=1-1/2-GALV-CPLG" TargetMode="External"/><Relationship Id="rId1030" Type="http://schemas.openxmlformats.org/officeDocument/2006/relationships/hyperlink" Target="https://www.cooper-electric.com/product/detail/24166/eaton-crouse-hinds-454" TargetMode="External"/><Relationship Id="rId1268" Type="http://schemas.openxmlformats.org/officeDocument/2006/relationships/hyperlink" Target="https://www.elliottelectric.com/P/Item/BRI/2100/" TargetMode="External"/><Relationship Id="rId1475" Type="http://schemas.openxmlformats.org/officeDocument/2006/relationships/hyperlink" Target="https://www.cooper-electric.com/product/detail/435659/afc-cable-systems-2804g60-00" TargetMode="External"/><Relationship Id="rId1682" Type="http://schemas.openxmlformats.org/officeDocument/2006/relationships/hyperlink" Target="https://www.adiglobaldistribution.us/Product/power-sonic-ps-000-00?option=PW-PS1270" TargetMode="External"/><Relationship Id="rId400" Type="http://schemas.openxmlformats.org/officeDocument/2006/relationships/hyperlink" Target="https://us.wiautomation.com/phoenix-contact/general-automation/0801733-phoenix-contact-ns-35-7-5-perf-2000mm" TargetMode="External"/><Relationship Id="rId705" Type="http://schemas.openxmlformats.org/officeDocument/2006/relationships/hyperlink" Target="https://www.graybar.com/grounding-single-receptacle-nema-6-50r-50a-250v-2p3w/p/88127881?pcode=88127881" TargetMode="External"/><Relationship Id="rId1128" Type="http://schemas.openxmlformats.org/officeDocument/2006/relationships/hyperlink" Target="https://www.unitedrentals.com/marketplace/equipment/mobile-offices/ground-level-office-containers/40-ft-8-ft-95-ft-ground-level-office-container" TargetMode="External"/><Relationship Id="rId1335" Type="http://schemas.openxmlformats.org/officeDocument/2006/relationships/hyperlink" Target="https://www.vikingelectric.com/product/detail/24310/b-line-systems-b54sh-120glv" TargetMode="External"/><Relationship Id="rId1542" Type="http://schemas.openxmlformats.org/officeDocument/2006/relationships/hyperlink" Target="https://www.3m.com/3M/en_US/p/dc/v000158955/" TargetMode="External"/><Relationship Id="rId1987" Type="http://schemas.openxmlformats.org/officeDocument/2006/relationships/hyperlink" Target="https://www.digikey.com/en/supplier-centers/power-dynamics-inc" TargetMode="External"/><Relationship Id="rId912" Type="http://schemas.openxmlformats.org/officeDocument/2006/relationships/hyperlink" Target="https://supplyonline.com/milwaukee-tool-e250im-831498.html" TargetMode="External"/><Relationship Id="rId1847" Type="http://schemas.openxmlformats.org/officeDocument/2006/relationships/hyperlink" Target="https://www.gordonelectricsupply.com/p/Bline-B202Zn-1-2-9-16Hl-Wshr/6004949" TargetMode="External"/><Relationship Id="rId41" Type="http://schemas.openxmlformats.org/officeDocument/2006/relationships/hyperlink" Target="https://www.vikingelectric.com/product/detail/80934/thhn-copper-thhn-1-str-blu-mr" TargetMode="External"/><Relationship Id="rId1402" Type="http://schemas.openxmlformats.org/officeDocument/2006/relationships/hyperlink" Target="https://www.graybar.com/conduit-bushing-emt-insulating-push-on-3-4-in-/p/95009573" TargetMode="External"/><Relationship Id="rId1707" Type="http://schemas.openxmlformats.org/officeDocument/2006/relationships/hyperlink" Target="https://shop.totaltool.com/cut-level-4-polyurethane-dipped-gloves/product/mw48-73-8740b-fam" TargetMode="External"/><Relationship Id="rId190" Type="http://schemas.openxmlformats.org/officeDocument/2006/relationships/hyperlink" Target="https://www.gordonelectricsupply.com/p/Stl-Cty-Hk404-1-1-4-No-Thrd-Cpl/11147?srsltid=AfmBOorJBFnZb4qton9Bpw6VNJbVS7INv3NUFOYrDNODIEKkbFNAOomm" TargetMode="External"/><Relationship Id="rId288" Type="http://schemas.openxmlformats.org/officeDocument/2006/relationships/hyperlink" Target="https://www.gordonelectricsupply.com/p/Raco-752-4In-Sq-Flat-Blank-Cover/6005289?srsltid=AfmBOoqEF2qQ2j0Dpz5864kwd-M7Ki7sAo8SUEeGSDJ9yKUu1pPenHKi" TargetMode="External"/><Relationship Id="rId1914" Type="http://schemas.openxmlformats.org/officeDocument/2006/relationships/hyperlink" Target="https://currenttools.com/products/transport-storage-carts/conduit-material-carts/513-elevator-conduit-cart/" TargetMode="External"/><Relationship Id="rId495" Type="http://schemas.openxmlformats.org/officeDocument/2006/relationships/hyperlink" Target="https://waltcotoolsinc.com/product/mk-morse-13pc-hole-saw-kit-mhs08e-electrician-set/" TargetMode="External"/><Relationship Id="rId148" Type="http://schemas.openxmlformats.org/officeDocument/2006/relationships/hyperlink" Target="https://www.standardelectricsupply.com/Thomas-And-Betts-1453-Knockout-Plug?srsltid=AfmBOopj2gpOAH6iCq6y9Sk4_lW1B6Fmtfvkd6MCd0RbOsA-y1llSU6A" TargetMode="External"/><Relationship Id="rId355" Type="http://schemas.openxmlformats.org/officeDocument/2006/relationships/hyperlink" Target="https://www.crawfordelectricsupply.com/product/detail/22189/miscellaneous-pvc-fittings-114p-cp" TargetMode="External"/><Relationship Id="rId562" Type="http://schemas.openxmlformats.org/officeDocument/2006/relationships/hyperlink" Target="https://www.gordonelectricsupply.com/p/Leviton-Updlc-S02-2M-Duplex-Patch-Cord/5659257?srsltid=AfmBOooxCtwLWkNJPG24-blQRLaRQUIGe2Tz-FZSqkLN-kd_nt8MBR1N" TargetMode="External"/><Relationship Id="rId1192" Type="http://schemas.openxmlformats.org/officeDocument/2006/relationships/hyperlink" Target="https://www.gordonelectricsupply.com/p/Carlon-E942N-4In-Sch-40-Fem-Adpt/5997382?srsltid=AfmBOormml4-YivN49DJdRiksy3GrldQMYO35vG10HmoCipaVpzIvlkl" TargetMode="External"/><Relationship Id="rId215" Type="http://schemas.openxmlformats.org/officeDocument/2006/relationships/hyperlink" Target="https://shop.dominionelectric.com/buy/product/square-d-283969-product-square-d/283969" TargetMode="External"/><Relationship Id="rId422" Type="http://schemas.openxmlformats.org/officeDocument/2006/relationships/hyperlink" Target="https://www.gordonelectricsupply.com/p/P-S-S3713-W-Receptacle-Recessed-15A-125V-W-W-Plate/5634180" TargetMode="External"/><Relationship Id="rId867" Type="http://schemas.openxmlformats.org/officeDocument/2006/relationships/hyperlink" Target="https://www.cooper-electric.com/product/detail/28939/erico-inc-k16" TargetMode="External"/><Relationship Id="rId1052" Type="http://schemas.openxmlformats.org/officeDocument/2006/relationships/hyperlink" Target="https://www.rexelusa.com/p/41019/3-4-galvanized-coupling/786692001326/grc075" TargetMode="External"/><Relationship Id="rId1497" Type="http://schemas.openxmlformats.org/officeDocument/2006/relationships/hyperlink" Target="https://www.adiglobaldistribution.us/Product/west-penn-810bk?option=WP-810" TargetMode="External"/><Relationship Id="rId727" Type="http://schemas.openxmlformats.org/officeDocument/2006/relationships/hyperlink" Target="https://www.digikey.com/en/products/detail/hoffman-enclosures-inc/CSD242412/4485382" TargetMode="External"/><Relationship Id="rId934" Type="http://schemas.openxmlformats.org/officeDocument/2006/relationships/hyperlink" Target="https://www.digikey.com/en/products/detail/duracell-industrial-operations-inc/PC2400/16344166?msockid=0fe5ae43b1956643331bbbe7b093678c" TargetMode="External"/><Relationship Id="rId1357" Type="http://schemas.openxmlformats.org/officeDocument/2006/relationships/hyperlink" Target="https://www.elliottelectric.com/P/Item/BLI/BG812S18/" TargetMode="External"/><Relationship Id="rId1564" Type="http://schemas.openxmlformats.org/officeDocument/2006/relationships/hyperlink" Target="https://www.grainger.com/product/WESTWARD-C-Clamp-Extra-Heavy-Duty-2HUK2?searchQuery=2HUK2&amp;searchBar=true" TargetMode="External"/><Relationship Id="rId1771" Type="http://schemas.openxmlformats.org/officeDocument/2006/relationships/hyperlink" Target="https://www.anixter.com/en_us/products/FP400/SPECIFIED-TECHNOLOGIES-STI/Supplies/p/423693" TargetMode="External"/><Relationship Id="rId63" Type="http://schemas.openxmlformats.org/officeDocument/2006/relationships/hyperlink" Target="https://www.crawfordelectricsupply.com/product/detail/22757/thhn-wire-copper-wic-thhn-2-str-blk-mr" TargetMode="External"/><Relationship Id="rId1217" Type="http://schemas.openxmlformats.org/officeDocument/2006/relationships/hyperlink" Target="https://www.cityelectricsupply.com/burndy-ycp31l20ctn-compression-pulling-grips-cu--al-250-350-kcmil-20-lanyard?srsltid=AfmBOooGrXlltq3LXRZHzxDDTJkta3e1TUk_ct-XvAFUywZc4ir6-J15" TargetMode="External"/><Relationship Id="rId1424" Type="http://schemas.openxmlformats.org/officeDocument/2006/relationships/hyperlink" Target="https://store.westpennwire.com/aqc224-p363.aspx" TargetMode="External"/><Relationship Id="rId1631" Type="http://schemas.openxmlformats.org/officeDocument/2006/relationships/hyperlink" Target="https://www.anixter.com/en_us/products/TS-01/GENERAL-LOCK/Access-Control-Accessories/p/CS514467" TargetMode="External"/><Relationship Id="rId1869" Type="http://schemas.openxmlformats.org/officeDocument/2006/relationships/hyperlink" Target="https://www.mouser.in/ProductDetail/3M-Electronic-Specialty/33-1-1-2x44FT?qs=eE9vUXOt7nIQhptY71e1CQ%3D%3D&amp;_gl=1*op3qed*_ga*MTYyNjUzNTA5OC4xNzQ0MjE3NDQy*_ga_15W4STQT4T*MTc0NDI5NjAwOS4zLjEuMTc0NDI5NjAzMS4zOC4wLjA." TargetMode="External"/><Relationship Id="rId1729" Type="http://schemas.openxmlformats.org/officeDocument/2006/relationships/hyperlink" Target="https://www.acmetool.com/index.jsp?path=product&amp;title=shockwave-impact-duty-step-bit-3-3-16-3-4-in&amp;part=316544" TargetMode="External"/><Relationship Id="rId1936" Type="http://schemas.openxmlformats.org/officeDocument/2006/relationships/hyperlink" Target="https://www.gonefco.com/buy/product/uss-flat-washers/28472" TargetMode="External"/><Relationship Id="rId377" Type="http://schemas.openxmlformats.org/officeDocument/2006/relationships/hyperlink" Target="https://www.mallory.com/3502033/product/pro-line-products-inc-prlnia05l24" TargetMode="External"/><Relationship Id="rId584" Type="http://schemas.openxmlformats.org/officeDocument/2006/relationships/hyperlink" Target="https://www.mainelectricsupply.com/itemdetail/LEV80704W" TargetMode="External"/><Relationship Id="rId5" Type="http://schemas.openxmlformats.org/officeDocument/2006/relationships/hyperlink" Target="https://www.zoro.com/wright-tool-38-drive-hex-bit-socket-set-sae-10-pcs-311/i/G2133618/?utm_source=google&amp;utm_medium=surfaces&amp;utm_campaign=shopping%20feed&amp;utm_content=free%20google%20shopping%20clicks&amp;campaignid=21528295865&amp;productid=G2133618&amp;v=&amp;gad_source=1&amp;gclid=EAIaIQobChMIo_uPm_rJjAMVkjEIBR0D7R-eEAQYASABEgLil_D_BwE&amp;gclsrc=aw.ds" TargetMode="External"/><Relationship Id="rId237" Type="http://schemas.openxmlformats.org/officeDocument/2006/relationships/hyperlink" Target="https://www.graybar.com/qob-miniature-circuit-breaker-bolt-on-2-pole-60a-120-240v-10ka/p/88243106?pcode=88243106" TargetMode="External"/><Relationship Id="rId791" Type="http://schemas.openxmlformats.org/officeDocument/2006/relationships/hyperlink" Target="https://usa.databasesets.com/unspsc/commodity/26121614" TargetMode="External"/><Relationship Id="rId889" Type="http://schemas.openxmlformats.org/officeDocument/2006/relationships/hyperlink" Target="https://www.neobits.com/general_cable_prysmian_2c16fs_fpl_r_r_gcc_e2522s_p20451771.html" TargetMode="External"/><Relationship Id="rId1074" Type="http://schemas.openxmlformats.org/officeDocument/2006/relationships/hyperlink" Target="https://www.rexelusa.com/p/68976/12-awg-thhn-thwn-2-stranded-copper-white-500/048243229109/thhn12strwht500rl" TargetMode="External"/><Relationship Id="rId444" Type="http://schemas.openxmlformats.org/officeDocument/2006/relationships/hyperlink" Target="https://www.stateelectric.com/products/ouellet-kit-rbh-tb26bl" TargetMode="External"/><Relationship Id="rId651" Type="http://schemas.openxmlformats.org/officeDocument/2006/relationships/hyperlink" Target="https://www.rexelusa.com/p/1876187/itoolco/grip-diameter-4-0-awg-lanyard-length-28/617209995367/cr158" TargetMode="External"/><Relationship Id="rId749" Type="http://schemas.openxmlformats.org/officeDocument/2006/relationships/hyperlink" Target="https://www.rexelusa.com/p/49162/greenlee/expansive-belt-1-4/783310026693/868" TargetMode="External"/><Relationship Id="rId1281" Type="http://schemas.openxmlformats.org/officeDocument/2006/relationships/hyperlink" Target="https://www.elliottelectric.com/P/Item/BRI/LB42CG/" TargetMode="External"/><Relationship Id="rId1379" Type="http://schemas.openxmlformats.org/officeDocument/2006/relationships/hyperlink" Target="https://www.graybar.com/zinc-plated-steel-2-piece-pre-assembled-rigid-imc-conduit-clamp-2-in-/p/88035284?pcode=88035284" TargetMode="External"/><Relationship Id="rId1586" Type="http://schemas.openxmlformats.org/officeDocument/2006/relationships/hyperlink" Target="https://usa.databasesets.com/unspsc/class/15101500" TargetMode="External"/><Relationship Id="rId304" Type="http://schemas.openxmlformats.org/officeDocument/2006/relationships/hyperlink" Target="https://www.gordonelectricsupply.com/p/Raco-232-4Sq-2-1-8D-Box-Comb-Ko/6005154?srsltid=AfmBOooXxwIEfBkHwlkJhlll-g9q-UAfBtlj5jL__LwaJX6IS_b4t0Iz" TargetMode="External"/><Relationship Id="rId511" Type="http://schemas.openxmlformats.org/officeDocument/2006/relationships/hyperlink" Target="https://www.stateelectric.com/products/milwaukee-49-56-9805" TargetMode="External"/><Relationship Id="rId609" Type="http://schemas.openxmlformats.org/officeDocument/2006/relationships/hyperlink" Target="https://www.graybar.com/caulking-gun-blue/p/90059509" TargetMode="External"/><Relationship Id="rId956" Type="http://schemas.openxmlformats.org/officeDocument/2006/relationships/hyperlink" Target="https://www.cooper-electric.com/product/detail/163598/dewalt-tools-dw2045b" TargetMode="External"/><Relationship Id="rId1141" Type="http://schemas.openxmlformats.org/officeDocument/2006/relationships/hyperlink" Target="https://www.edgesgroup.com/buy/product/flexible-conduit/13607?process=&amp;previous=12474&amp;module=distribrain&amp;fromProduct=12474&amp;type=similar" TargetMode="External"/><Relationship Id="rId1239" Type="http://schemas.openxmlformats.org/officeDocument/2006/relationships/hyperlink" Target="https://www.graybar.com/conduit-locknut-rigid-imc-steel-zinc-electroplated-2-1-2-in-/p/88031074?pcode=88031074" TargetMode="External"/><Relationship Id="rId1793" Type="http://schemas.openxmlformats.org/officeDocument/2006/relationships/hyperlink" Target="https://commerce.boschsecurity.com/us/en/DS9370-DS9371-Series-Panoramic-TriTech-Ceiling-Mount-Detectors/p/2630216459/" TargetMode="External"/><Relationship Id="rId85" Type="http://schemas.openxmlformats.org/officeDocument/2006/relationships/hyperlink" Target="https://www.1sourcedist.com/product/detail/4455236/thhncu-thhn-1-brn-19str-cu-2500r" TargetMode="External"/><Relationship Id="rId816" Type="http://schemas.openxmlformats.org/officeDocument/2006/relationships/hyperlink" Target="https://new.abb.com/products/1SBL367001R1300/af52-30-00-13" TargetMode="External"/><Relationship Id="rId1001" Type="http://schemas.openxmlformats.org/officeDocument/2006/relationships/hyperlink" Target="https://www.cooper-electric.com/product/detail/130464/cully-minerallac-40743j" TargetMode="External"/><Relationship Id="rId1446" Type="http://schemas.openxmlformats.org/officeDocument/2006/relationships/hyperlink" Target="https://www.allentelproducts.com/products/allen-tel-at1607-gy-cat-6-patch-cable-7-ft-gray?_pos=1&amp;_sid=f3c8f4202&amp;_ss=r" TargetMode="External"/><Relationship Id="rId1653" Type="http://schemas.openxmlformats.org/officeDocument/2006/relationships/hyperlink" Target="https://www.graybar.com/thhn-building-wire-1-awg-stranded-copper-conductor-brown-cut-reel/p/25082191" TargetMode="External"/><Relationship Id="rId1860" Type="http://schemas.openxmlformats.org/officeDocument/2006/relationships/hyperlink" Target="https://www.desertcart.in/products/63516911-penta-socket-with-a-3-8-drive-13-16-5-point-impact-grade-utility-socket-lineworker-tools-made-by-rauckman-utility-products-in-the-united-states-of-america" TargetMode="External"/><Relationship Id="rId1306" Type="http://schemas.openxmlformats.org/officeDocument/2006/relationships/hyperlink" Target="https://www.toolorbit.com/bosch-bl4139-3-16-inch-fractional-jobber-length-black-oxide-drill-bit-12-pack?srsltid=AfmBOop3b20aqr5mUjGCGtI68BO1CStK9boFr4pWjgE5JNE9QG-wjEFv" TargetMode="External"/><Relationship Id="rId1513" Type="http://schemas.openxmlformats.org/officeDocument/2006/relationships/hyperlink" Target="https://www.crestron.com/Products/Accessories/Power-Supplies/Power-Packs/PW-2407WUL" TargetMode="External"/><Relationship Id="rId1720" Type="http://schemas.openxmlformats.org/officeDocument/2006/relationships/hyperlink" Target="https://shop.totaltool.com/max-lok-extension-sds-max/product/mw-sdsmaxlokext-fam" TargetMode="External"/><Relationship Id="rId1958" Type="http://schemas.openxmlformats.org/officeDocument/2006/relationships/hyperlink" Target="https://www.gonefco.com/buy/product/1-4-Flat-Washer-18-8-Stainless-Steel-5-8-OD-x-045-Package-100-Bx/19416" TargetMode="External"/><Relationship Id="rId12" Type="http://schemas.openxmlformats.org/officeDocument/2006/relationships/hyperlink" Target="https://www.arcasupply.com/e27-7303/?srsltid=AfmBOor6FL2JUJCWR6beBKVWtuMh4c-5BwEaSyXlOWdR0cQ1Zajc6J8Q" TargetMode="External"/><Relationship Id="rId1818" Type="http://schemas.openxmlformats.org/officeDocument/2006/relationships/hyperlink" Target="https://www.alarmax.com/itemdetail/CWL-ELHSWC" TargetMode="External"/><Relationship Id="rId161" Type="http://schemas.openxmlformats.org/officeDocument/2006/relationships/hyperlink" Target="https://www.gordonelectricsupply.com/p/Stl-Cty-Tk123A-1In-S-S-Emt-Cplg/5626999?srsltid=AfmBOooQvHJIedl-KxPL0x9E7qa8lyjrkg7C78sCf_0HwWVvUsnUddbp" TargetMode="External"/><Relationship Id="rId399" Type="http://schemas.openxmlformats.org/officeDocument/2006/relationships/hyperlink" Target="https://us.wiautomation.com/phoenix-contact/general-automation/3022276" TargetMode="External"/><Relationship Id="rId259" Type="http://schemas.openxmlformats.org/officeDocument/2006/relationships/hyperlink" Target="https://www.homedepot.com/p/RIDGID-1-Gal-Dark-Pipe-Threading-Oil-Low-Odor-Anti-Mist-Formulation-for-Pipe-Cutting-Dies-Threading-70830/205549071" TargetMode="External"/><Relationship Id="rId466" Type="http://schemas.openxmlformats.org/officeDocument/2006/relationships/hyperlink" Target="https://www.orbitelectric.com/4ar1g-58.html" TargetMode="External"/><Relationship Id="rId673" Type="http://schemas.openxmlformats.org/officeDocument/2006/relationships/hyperlink" Target="https://www.graybar.com/clearglide8482-pulling-lubricant-1-quart/p/99426706?pcode=99426706" TargetMode="External"/><Relationship Id="rId880" Type="http://schemas.openxmlformats.org/officeDocument/2006/relationships/hyperlink" Target="https://www.platt.com/p/0197756/6-pvc-conduit-20-length-schedule-40-gray-bell-end/670648235166/6px20" TargetMode="External"/><Relationship Id="rId1096" Type="http://schemas.openxmlformats.org/officeDocument/2006/relationships/hyperlink" Target="https://www.cooper-electric.com/product/detail/5312/crouse-hinds-re21" TargetMode="External"/><Relationship Id="rId119" Type="http://schemas.openxmlformats.org/officeDocument/2006/relationships/hyperlink" Target="https://www.gescan.com/products/16-fasteners-hardwares/06-hardware/01-anchors/01-anchor-setting-tools/p-VU5ERlJUMTEySA==-underground-devices-frt-112-h-setting-tool-for-fsrm-12?srsltid=AfmBOoryGYcJaidpP4L8jq_ODvYR7EmfDeBOiFAaZzSXrIhTDGEGFZAJ" TargetMode="External"/><Relationship Id="rId326" Type="http://schemas.openxmlformats.org/officeDocument/2006/relationships/hyperlink" Target="https://us.rs-online.com/product/raco/3515rac/70968247/?srsltid=AfmBOoo4HvVlstNaI07BjnN3cPaZFUiD7Z4-_rpshLC0h0m-kFtpJT51" TargetMode="External"/><Relationship Id="rId533" Type="http://schemas.openxmlformats.org/officeDocument/2006/relationships/hyperlink" Target="https://www.milwaukeetool.com/products/48-11-1835" TargetMode="External"/><Relationship Id="rId978" Type="http://schemas.openxmlformats.org/officeDocument/2006/relationships/hyperlink" Target="https://www.cooper-electric.com/product/detail/324181/garvin-industries-southwire-sc-507511b" TargetMode="External"/><Relationship Id="rId1163" Type="http://schemas.openxmlformats.org/officeDocument/2006/relationships/hyperlink" Target="https://www.graybar.com/cable-runway-wall-to-rack-kit-12-in-w-x-54-in-l-black/p/99478280" TargetMode="External"/><Relationship Id="rId1370" Type="http://schemas.openxmlformats.org/officeDocument/2006/relationships/hyperlink" Target="https://shop.sequelelectricalsupply.com/buy/product/bline-s100-sap-1-00-o-t-hole-seal/7376" TargetMode="External"/><Relationship Id="rId2007" Type="http://schemas.openxmlformats.org/officeDocument/2006/relationships/hyperlink" Target="https://www.imssupply.com/catalog/fastenal/1133004.html" TargetMode="External"/><Relationship Id="rId740" Type="http://schemas.openxmlformats.org/officeDocument/2006/relationships/hyperlink" Target="https://www.butlersupply.com/gripple-inc-hf2-lg-10ft-5570-70" TargetMode="External"/><Relationship Id="rId838" Type="http://schemas.openxmlformats.org/officeDocument/2006/relationships/hyperlink" Target="https://marselectric.com/products/mersen-trm10-10-amp-250-volt-time-delay-midget-fuse/14318" TargetMode="External"/><Relationship Id="rId1023" Type="http://schemas.openxmlformats.org/officeDocument/2006/relationships/hyperlink" Target="https://www.cooper-electric.com/product/detail/6504/eaton-crouse-hinds-tp568" TargetMode="External"/><Relationship Id="rId1468" Type="http://schemas.openxmlformats.org/officeDocument/2006/relationships/hyperlink" Target="https://www.gordonelectricsupply.com/p/Cooper-Cs6365Ex-3P4W-50A-125V-Nyl-Plug/6045971" TargetMode="External"/><Relationship Id="rId1675" Type="http://schemas.openxmlformats.org/officeDocument/2006/relationships/hyperlink" Target="https://www.butlersupply.com/scepterr-077046-adapter-conduit-2in-fem-pvc-gra?queryID=1130014147d124ddba2cbf3effdcdb57&amp;objectID=23584&amp;indexName=magento2_butlersupplydefault_products" TargetMode="External"/><Relationship Id="rId1882" Type="http://schemas.openxmlformats.org/officeDocument/2006/relationships/hyperlink" Target="https://www.anixter.com/en_us/products/6304FE-8771000/BELDEN/Multi-Pair-Multi-Conductor-Cable/p/B6304FE-1000" TargetMode="External"/><Relationship Id="rId600" Type="http://schemas.openxmlformats.org/officeDocument/2006/relationships/hyperlink" Target="https://www.graybar.com/machine-screw-round-head-phillips-slotted-combo-zinc-plated-steel-6-32-x-1-in-/p/25245069?pcode=25245069" TargetMode="External"/><Relationship Id="rId1230" Type="http://schemas.openxmlformats.org/officeDocument/2006/relationships/hyperlink" Target="https://www.elliottelectric.com/P/Item/BUR/KA2U/" TargetMode="External"/><Relationship Id="rId1328" Type="http://schemas.openxmlformats.org/officeDocument/2006/relationships/hyperlink" Target="https://www.graybar.com/zinc-plated-steel-spring-nut-3-8-in--1/p/88036927" TargetMode="External"/><Relationship Id="rId1535" Type="http://schemas.openxmlformats.org/officeDocument/2006/relationships/hyperlink" Target="https://www.3m.com/3M/en_US/p/d/b40065441/" TargetMode="External"/><Relationship Id="rId905" Type="http://schemas.openxmlformats.org/officeDocument/2006/relationships/hyperlink" Target="https://www.rexelusa.com/p/49014/3-4-emt-conduit-steel-10-length/091111020025/075" TargetMode="External"/><Relationship Id="rId1742" Type="http://schemas.openxmlformats.org/officeDocument/2006/relationships/hyperlink" Target="https://www.kleintools.com/catalog/level-measuring-tools/accu-bend-level-4-vial" TargetMode="External"/><Relationship Id="rId34" Type="http://schemas.openxmlformats.org/officeDocument/2006/relationships/hyperlink" Target="https://www.vikingelectric.com/product/detail/66176/thhn-copper-thhn-6-str-grn-mr" TargetMode="External"/><Relationship Id="rId1602" Type="http://schemas.openxmlformats.org/officeDocument/2006/relationships/hyperlink" Target="https://www.bell-electrical.com/2411736/Product/Bridgeport%C2%AE-1007" TargetMode="External"/><Relationship Id="rId183" Type="http://schemas.openxmlformats.org/officeDocument/2006/relationships/hyperlink" Target="https://www.gordonelectricsupply.com/p/Stl-Cty-54171-1-2-3-4-4-Oct-Box-Sold-In-Multiples-Of-25/2333270?srsltid=AfmBOorhC4Q5Edr2ZC1mHl_Hq4clho8nnYWqwn0ek7MOQRFsrObTnc3F" TargetMode="External"/><Relationship Id="rId390" Type="http://schemas.openxmlformats.org/officeDocument/2006/relationships/hyperlink" Target="https://www.rexelusa.com/p/172260/allied-tube-conduit/1-2-emt-conduit-steel-10-length/emt050" TargetMode="External"/><Relationship Id="rId1907" Type="http://schemas.openxmlformats.org/officeDocument/2006/relationships/hyperlink" Target="https://usa.databasesets.com/unspsc/class/30102400" TargetMode="External"/><Relationship Id="rId250" Type="http://schemas.openxmlformats.org/officeDocument/2006/relationships/hyperlink" Target="https://www.rexelusa.com/p/43869/bizline/round-head-machine-screw-slot-phillips-combo-1-4-x-3-4-100-pk/705591194762/r1434rhc" TargetMode="External"/><Relationship Id="rId488" Type="http://schemas.openxmlformats.org/officeDocument/2006/relationships/hyperlink" Target="https://www.gordonelectricsupply.com/p/Mulberry-30216-Wp-Alum-Box-5H-3-4In/6086630?text=3+GANG+WEATHERPROOF+METAL+BOX" TargetMode="External"/><Relationship Id="rId695" Type="http://schemas.openxmlformats.org/officeDocument/2006/relationships/hyperlink" Target="https://www.gordonelectricsupply.com/p/Ideal-31-340-6500-Dnr/408798?srsltid=AfmBOorCdp9FwosmyJIfgk-l001CxZcPr-k5q9eJVqMgBHnuq_SyIr83" TargetMode="External"/><Relationship Id="rId110" Type="http://schemas.openxmlformats.org/officeDocument/2006/relationships/hyperlink" Target="https://www.1sourcedist.com/product/detail/4932977/wago-221-412?srsltid=AfmBOooDs_vzt4NT4O7AvggAKv68EdRXfquQlx5fSZKdsoGi4MhxdF38" TargetMode="External"/><Relationship Id="rId348" Type="http://schemas.openxmlformats.org/officeDocument/2006/relationships/hyperlink" Target="https://www.mrosupply.com/safety/2880903_sb8610dtm_pyramex/" TargetMode="External"/><Relationship Id="rId555" Type="http://schemas.openxmlformats.org/officeDocument/2006/relationships/hyperlink" Target="https://www.rexelusa.com/p/1259571/3-4-liquidtight-steel-flex-ul-listed-type-ua-gray-cut-to-length/ua075gry-cut" TargetMode="External"/><Relationship Id="rId762" Type="http://schemas.openxmlformats.org/officeDocument/2006/relationships/hyperlink" Target="https://www.genielift.com/en-au/blue-news/blue-news---summer-2019/genie-gs-1330m-scissor-lift" TargetMode="External"/><Relationship Id="rId1185" Type="http://schemas.openxmlformats.org/officeDocument/2006/relationships/hyperlink" Target="https://www.gordonelectricsupply.com/p/Bline-12126Sc-Nk-Sc-Enclosure-W-O-Ko-12X12X6/6055331?srsltid=AfmBOoqn8-EgByEIP1R4V_eL5c376udY5LWn7VbFGNro6ba2CUqpB1q5" TargetMode="External"/><Relationship Id="rId1392" Type="http://schemas.openxmlformats.org/officeDocument/2006/relationships/hyperlink" Target="https://www.elliottelectric.com/P/Item/ARL/4010AST/" TargetMode="External"/><Relationship Id="rId208" Type="http://schemas.openxmlformats.org/officeDocument/2006/relationships/hyperlink" Target="https://www.graybar.com/superstrut174-cobra-steel-1-piece-cable-and-rigid-imc-emt-conduit-clamp-with-silvergalv-finish-1-in-/p/25010988" TargetMode="External"/><Relationship Id="rId415" Type="http://schemas.openxmlformats.org/officeDocument/2006/relationships/hyperlink" Target="https://www.mouser.in/ProductDetail/Panduit/EV10-38RB-Q?qs=SJhchFGwXo9GkcPytuX%252BXA%3D%3D" TargetMode="External"/><Relationship Id="rId622" Type="http://schemas.openxmlformats.org/officeDocument/2006/relationships/hyperlink" Target="https://www.gordonelectricsupply.com/p/Killark-Fsbcm-Cover-1Gang-Blank-Iron/5940282?srsltid=AfmBOorrFsBiPDR_vuA_eQdPttiI-9klBEIAFaufcTGKAESjowJkwjTJ" TargetMode="External"/><Relationship Id="rId1045" Type="http://schemas.openxmlformats.org/officeDocument/2006/relationships/hyperlink" Target="https://www.rexelusa.com/p/861722/conduit-pipe/2-cond-cplg-gal/782172001367/21122000" TargetMode="External"/><Relationship Id="rId1252" Type="http://schemas.openxmlformats.org/officeDocument/2006/relationships/hyperlink" Target="https://www.elliottelectric.com/P/Item/BRI/330/" TargetMode="External"/><Relationship Id="rId1697" Type="http://schemas.openxmlformats.org/officeDocument/2006/relationships/hyperlink" Target="https://marselectric.com/products/itool-axles-ax03-real-axle-6000-lb-capacity-steel/259144?srsltid=AfmBOoq2Iy4W8TFJl84X9KKvytCs0C_SCOPAcEm7n6X11OEQbA2X1fj5" TargetMode="External"/><Relationship Id="rId927" Type="http://schemas.openxmlformats.org/officeDocument/2006/relationships/hyperlink" Target="https://www.cooper-electric.com/product/detail/16697/appleton-electric-4qs-75" TargetMode="External"/><Relationship Id="rId1112" Type="http://schemas.openxmlformats.org/officeDocument/2006/relationships/hyperlink" Target="https://www.cooper-electric.com/product/detail/318707/b-line-systems-db10" TargetMode="External"/><Relationship Id="rId1557" Type="http://schemas.openxmlformats.org/officeDocument/2006/relationships/hyperlink" Target="https://www.graybar.com/nema-type-1-enclosure-mild-steel-screw-cover-no-knockouts-36-h-x-36-w-x-12-in-d/p/88132562" TargetMode="External"/><Relationship Id="rId1764" Type="http://schemas.openxmlformats.org/officeDocument/2006/relationships/hyperlink" Target="https://www.allcurrent.com/galv-cplg-1-1-2-in-galv-cond-cplgglcp150" TargetMode="External"/><Relationship Id="rId1971" Type="http://schemas.openxmlformats.org/officeDocument/2006/relationships/hyperlink" Target="https://www.adiglobaldistribution.us/Product/adi-pro-0e-17005?option=0E-17005WH" TargetMode="External"/><Relationship Id="rId56" Type="http://schemas.openxmlformats.org/officeDocument/2006/relationships/hyperlink" Target="https://www.crawfordelectricsupply.com/product/detail/22763/thhn-wire-copper-wic-thhn-2-str-wht-mr" TargetMode="External"/><Relationship Id="rId1417" Type="http://schemas.openxmlformats.org/officeDocument/2006/relationships/hyperlink" Target="https://www.elliottelectric.com/P/Item/ARL/4010AST/" TargetMode="External"/><Relationship Id="rId1624" Type="http://schemas.openxmlformats.org/officeDocument/2006/relationships/hyperlink" Target="https://www.cintas.com/apparel-detail/scrub-garment-detail/mat-test/" TargetMode="External"/><Relationship Id="rId1831" Type="http://schemas.openxmlformats.org/officeDocument/2006/relationships/hyperlink" Target="https://www.southwire.com/power-management/extension-cords/southwire-polar-solar-12-3-sjeoow-100-yellow-outdoor-cold-weather-extension-cord-with-power-light-indicator/p/1689SW0002" TargetMode="External"/><Relationship Id="rId1929" Type="http://schemas.openxmlformats.org/officeDocument/2006/relationships/hyperlink" Target="https://shop.equipmentshare.com/products/mec-mec-h-hd-platform-control-box-41137-43733" TargetMode="External"/><Relationship Id="rId272" Type="http://schemas.openxmlformats.org/officeDocument/2006/relationships/hyperlink" Target="https://www.gordonelectricsupply.com/p/R-Dot-Dalb-7-Cg-2-1-2-Conbdy-W-C-Gs/5772285?srsltid=AfmBOorxLfn5LnP0EveRrBn74J6J8w07UEDLMFE6L1ZSsCJKMbfMdF-i" TargetMode="External"/><Relationship Id="rId577" Type="http://schemas.openxmlformats.org/officeDocument/2006/relationships/hyperlink" Target="https://www.standardelectricsupply.com/2443587-LEVITON-320R6WLEV?srsltid=AfmBOopCTzXlJJjD9eItbgVHaCCQw3kBflMHlPyaKBypCUYgq3a7sBg-" TargetMode="External"/><Relationship Id="rId132" Type="http://schemas.openxmlformats.org/officeDocument/2006/relationships/hyperlink" Target="https://usa.databasesets.com/unspsc/commodity/31162406" TargetMode="External"/><Relationship Id="rId784" Type="http://schemas.openxmlformats.org/officeDocument/2006/relationships/hyperlink" Target="https://usa.databasesets.com/unspsc/commodity/26121614" TargetMode="External"/><Relationship Id="rId991" Type="http://schemas.openxmlformats.org/officeDocument/2006/relationships/hyperlink" Target="https://www.cooper-electric.com/product/detail/130460/cully-minerallac-40540j" TargetMode="External"/><Relationship Id="rId1067" Type="http://schemas.openxmlformats.org/officeDocument/2006/relationships/hyperlink" Target="https://www.rexelusa.com/p/1259525/4-0-awg-thhn-thwn-2-stranded-copper-brown-cut-to-length/thhn4-0strbrn-cut" TargetMode="External"/><Relationship Id="rId2020" Type="http://schemas.openxmlformats.org/officeDocument/2006/relationships/hyperlink" Target="https://www.adiglobaldistribution.us/Product/Z4-02408001" TargetMode="External"/><Relationship Id="rId437" Type="http://schemas.openxmlformats.org/officeDocument/2006/relationships/hyperlink" Target="https://www.mainelectricsupply.com/itemdetail/OZG4100S" TargetMode="External"/><Relationship Id="rId644" Type="http://schemas.openxmlformats.org/officeDocument/2006/relationships/hyperlink" Target="https://www.jlg.com/en/equipment/boom-lifts/articulating/engine-powered/340aj" TargetMode="External"/><Relationship Id="rId851" Type="http://schemas.openxmlformats.org/officeDocument/2006/relationships/hyperlink" Target="https://www.cooper-electric.com/product/detail/7876/erico-inc-kx" TargetMode="External"/><Relationship Id="rId1274" Type="http://schemas.openxmlformats.org/officeDocument/2006/relationships/hyperlink" Target="https://www.elliottelectric.com/P/Item/BRI/103S/" TargetMode="External"/><Relationship Id="rId1481" Type="http://schemas.openxmlformats.org/officeDocument/2006/relationships/hyperlink" Target="https://toolup.com/products/aervoe-z8072-11-oz-gray-zynolyte-multipurpose-primer-aerosol" TargetMode="External"/><Relationship Id="rId1579" Type="http://schemas.openxmlformats.org/officeDocument/2006/relationships/hyperlink" Target="https://www.shepherdelec.com/index.jsp?path=product&amp;part=375466&amp;title=strut.acc.1.4.square.washer.1.4in.bolt.hole&amp;text=g201025&amp;lsi=true" TargetMode="External"/><Relationship Id="rId504" Type="http://schemas.openxmlformats.org/officeDocument/2006/relationships/hyperlink" Target="https://www.gordonelectricsupply.com/p/Minerallac-Med45-3-4-1H-Emt-Strap/6448219" TargetMode="External"/><Relationship Id="rId711" Type="http://schemas.openxmlformats.org/officeDocument/2006/relationships/hyperlink" Target="https://www.graybar.com/straight-blade-duplex-receptacle-commercial-specification-grade-20a-125v-2p3w-nema-5-20r-smooth-face-side-wired-gray/p/88128227" TargetMode="External"/><Relationship Id="rId949" Type="http://schemas.openxmlformats.org/officeDocument/2006/relationships/hyperlink" Target="https://www.cooper-electric.com/product/detail/1486736/dewalt-tools-dwa3ph2irb" TargetMode="External"/><Relationship Id="rId1134" Type="http://schemas.openxmlformats.org/officeDocument/2006/relationships/hyperlink" Target="https://shop.loebelectric.com/buy/product/conduit-3-4-emt-elec-metallic-tbg/1696?ID=/Conduit/mfr-3AD&amp;lsi=true" TargetMode="External"/><Relationship Id="rId1341" Type="http://schemas.openxmlformats.org/officeDocument/2006/relationships/hyperlink" Target="https://www.elliottelectric.com/P/Item/BLI/B201ZN/" TargetMode="External"/><Relationship Id="rId1786" Type="http://schemas.openxmlformats.org/officeDocument/2006/relationships/hyperlink" Target="https://www.gordonelectricsupply.com/p/Arlington-Emt125-1-1-4In-Nm-Bushing/5978016" TargetMode="External"/><Relationship Id="rId1993" Type="http://schemas.openxmlformats.org/officeDocument/2006/relationships/hyperlink" Target="https://www.digikey.com/en/supplier-centers/power-dynamics-inc" TargetMode="External"/><Relationship Id="rId78" Type="http://schemas.openxmlformats.org/officeDocument/2006/relationships/hyperlink" Target="https://usa.databasesets.com/unspsc/commodity/26121614" TargetMode="External"/><Relationship Id="rId809" Type="http://schemas.openxmlformats.org/officeDocument/2006/relationships/hyperlink" Target="https://usa.databasesets.com/unspsc/commodity/26121614" TargetMode="External"/><Relationship Id="rId1201" Type="http://schemas.openxmlformats.org/officeDocument/2006/relationships/hyperlink" Target="https://www.elliottelectric.com/P/Item/CAD/MP2/" TargetMode="External"/><Relationship Id="rId1439" Type="http://schemas.openxmlformats.org/officeDocument/2006/relationships/hyperlink" Target="https://www.elliottelectric.com/P/Item/AMF/STR150/" TargetMode="External"/><Relationship Id="rId1646" Type="http://schemas.openxmlformats.org/officeDocument/2006/relationships/hyperlink" Target="https://usa.databasesets.com/unspsc/commodity/26121614" TargetMode="External"/><Relationship Id="rId1853" Type="http://schemas.openxmlformats.org/officeDocument/2006/relationships/hyperlink" Target="https://www.adiglobaldistribution.us/Product/BK-SPSCWLED" TargetMode="External"/><Relationship Id="rId1506" Type="http://schemas.openxmlformats.org/officeDocument/2006/relationships/hyperlink" Target="https://www.crestron.com/Products/Video/DM-NVX-Streaming-Solutions/Hardware-Encoders-Decoders/DM-NVX-E760" TargetMode="External"/><Relationship Id="rId1713" Type="http://schemas.openxmlformats.org/officeDocument/2006/relationships/hyperlink" Target="https://shop.totaltool.com/cut-level-4-polyurethane-dipped-gloves/product/mw48-73-8740b-fam" TargetMode="External"/><Relationship Id="rId1920" Type="http://schemas.openxmlformats.org/officeDocument/2006/relationships/hyperlink" Target="https://www.industrialzone.com/201570-siemens-500-693168.html" TargetMode="External"/><Relationship Id="rId294" Type="http://schemas.openxmlformats.org/officeDocument/2006/relationships/hyperlink" Target="https://www.gordonelectricsupply.com/p/Raco-509-3X2-Old-Work-Contuit-Sw/6032033?srsltid=AfmBOoodJ3Iul0miOTvvMMfYYXaCAlpuCIh7lojMSlchx_ld9F9TMZLR" TargetMode="External"/><Relationship Id="rId154" Type="http://schemas.openxmlformats.org/officeDocument/2006/relationships/hyperlink" Target="https://www.standardelectricsupply.com/Thomas-And-Betts-CPC075-Superstrut-Cobra-Conduit-and-Cable-Clamp" TargetMode="External"/><Relationship Id="rId361" Type="http://schemas.openxmlformats.org/officeDocument/2006/relationships/hyperlink" Target="https://www.worldelectricsupply.com/product/detail/25013/pvc-fittings-012p-cp" TargetMode="External"/><Relationship Id="rId599" Type="http://schemas.openxmlformats.org/officeDocument/2006/relationships/hyperlink" Target="https://www.graybar.com/machine-screw-round-head-phillips-slotted-combo-zinc-plated-steel-6-32-x-1-1-2/p/93159919?pcode=93159919" TargetMode="External"/><Relationship Id="rId459" Type="http://schemas.openxmlformats.org/officeDocument/2006/relationships/hyperlink" Target="https://www.rexelusa.com/p/2417753/orbit-industries/assembly-k-kb-18-4sdb-mko-pt-10-4ar1g-34-ptra6strbp/kb1-4-a134-ptra6strbp" TargetMode="External"/><Relationship Id="rId666" Type="http://schemas.openxmlformats.org/officeDocument/2006/relationships/hyperlink" Target="https://www.gordonelectricsupply.com/p/Ilsco-Gbl-1-0-Lay-In-Grd-Bush-Lug/6062921?srsltid=AfmBOoq1QHzEKu8HD9H1QX7xCuCCJgVN1VZVh6_hzr9HtLcfZ1KiOUX8" TargetMode="External"/><Relationship Id="rId873" Type="http://schemas.openxmlformats.org/officeDocument/2006/relationships/hyperlink" Target="https://www.cooper-electric.com/product/detail/27881/erico-inc-cd1b" TargetMode="External"/><Relationship Id="rId1089" Type="http://schemas.openxmlformats.org/officeDocument/2006/relationships/hyperlink" Target="https://www.cooper-electric.com/product/detail/6105/eaton-crouse-hinds-tp661" TargetMode="External"/><Relationship Id="rId1296" Type="http://schemas.openxmlformats.org/officeDocument/2006/relationships/hyperlink" Target="https://www.elliottelectric.com/P/Item/BRI/105S/" TargetMode="External"/><Relationship Id="rId221" Type="http://schemas.openxmlformats.org/officeDocument/2006/relationships/hyperlink" Target="https://www.acmetool.com/index.jsp?path=product&amp;part=376804&amp;ds=dept&amp;process=search&amp;qdx=0&amp;text=SOUTHWIRE+6506TLSX+JOB+SITE+6+OUTLET+TWIST-LOCK+XTREME+TEMPORARY+POWER+DISTRIBUTION+BOX+50+AMP+WITH+T%2FL+GFI+PROTECTION&amp;title=temporary-power-distribution-box" TargetMode="External"/><Relationship Id="rId319" Type="http://schemas.openxmlformats.org/officeDocument/2006/relationships/hyperlink" Target="https://www.hein.com/rac-5345-0-2g-wp-box-5-3-4-in-outlets-gray" TargetMode="External"/><Relationship Id="rId526" Type="http://schemas.openxmlformats.org/officeDocument/2006/relationships/hyperlink" Target="https://www.homedepot.com/p/Milwaukee-M18-FUEL-18V-Lithium-Ion-Brushless-Cordless-1-in-SDS-Plus-Rotary-Hammer-Tool-Only-2912-20/315444524" TargetMode="External"/><Relationship Id="rId1156" Type="http://schemas.openxmlformats.org/officeDocument/2006/relationships/hyperlink" Target="https://www.vikingelectric.com/product/detail/99046/litchfield-international-inc-32" TargetMode="External"/><Relationship Id="rId1363" Type="http://schemas.openxmlformats.org/officeDocument/2006/relationships/hyperlink" Target="https://www.gordonelectricsupply.com/p/Bline-884-Rtsc-Nk-N3R-Sc-Enclosure-W-O-Ko-8X8X4/6055640?srsltid=AfmBOopGDRj1jT8q2KjDXqjxaOz_vvJzCNmAQlCd_LtvYUYrgBVuSgjT" TargetMode="External"/><Relationship Id="rId733" Type="http://schemas.openxmlformats.org/officeDocument/2006/relationships/hyperlink" Target="https://www.gordonelectricsupply.com/p/Harger-Gbi14424C-1-4X4X24-Ground-Bar/6004468?srsltid=AfmBOopAg9v-pgvh5dBZlBZBGKf_bhdsWuOxWlGKrqyPmDgMTHCkOEpp" TargetMode="External"/><Relationship Id="rId940" Type="http://schemas.openxmlformats.org/officeDocument/2006/relationships/hyperlink" Target="https://www.cooper-electric.com/product/detail/877487/lh-dottie-co-hn38" TargetMode="External"/><Relationship Id="rId1016" Type="http://schemas.openxmlformats.org/officeDocument/2006/relationships/hyperlink" Target="https://www.cooper-electric.com/product/detail/29085/eaton-crouse-hinds-tp403" TargetMode="External"/><Relationship Id="rId1570" Type="http://schemas.openxmlformats.org/officeDocument/2006/relationships/hyperlink" Target="https://www.graybar.com/electroplated-steel-emt-conduit-1-in-/p/88272936?pcode=88272936" TargetMode="External"/><Relationship Id="rId1668" Type="http://schemas.openxmlformats.org/officeDocument/2006/relationships/hyperlink" Target="https://shop.totaltool.com/rs1-ratchet-shears-w-1-14in-capacity/product/re04176" TargetMode="External"/><Relationship Id="rId1875" Type="http://schemas.openxmlformats.org/officeDocument/2006/relationships/hyperlink" Target="https://www.zoro.com/rust-oleum-precision-line-marking-paint-inverted-fluorescent-pink-20-oz-1661838v/i/G001968771/?gclid=a4840e3429e814fe0b4869c3d3c73451&amp;gclsrc=3p.ds&amp;msclkid=a4840e3429e814fe0b4869c3d3c73451&amp;utm_source=bing&amp;utm_medium=cpc&amp;utm_campaign=ml_all_dyn_main_pmax_tail+-+ST+skus+-+R12+PLA+Sales+1+-+bing&amp;utm_term=www.zoro.com&amp;utm_content=R12+PLA+Sales+1" TargetMode="External"/><Relationship Id="rId800" Type="http://schemas.openxmlformats.org/officeDocument/2006/relationships/hyperlink" Target="https://usa.databasesets.com/unspsc/commodity/26121614" TargetMode="External"/><Relationship Id="rId1223" Type="http://schemas.openxmlformats.org/officeDocument/2006/relationships/hyperlink" Target="https://www.graybar.com/ka-lug8482-mechanical-lug-4-to-1-0-awg/p/88047588?pcode=88047588" TargetMode="External"/><Relationship Id="rId1430" Type="http://schemas.openxmlformats.org/officeDocument/2006/relationships/hyperlink" Target="https://www.standardelectricsupply.com/Appleton-EYS31-Conduit-Sealing-Fitting?srsltid=AfmBOooMtL1OBrZhs6CDiel-ZdMch5AhWNlBWldqTt8-oAhc_pSEugBJ" TargetMode="External"/><Relationship Id="rId1528" Type="http://schemas.openxmlformats.org/officeDocument/2006/relationships/hyperlink" Target="https://usa.databasesets.com/unspsc/commodity/30111601" TargetMode="External"/><Relationship Id="rId1735" Type="http://schemas.openxmlformats.org/officeDocument/2006/relationships/hyperlink" Target="https://www.milwaukeetool.com/products/48-39-0544" TargetMode="External"/><Relationship Id="rId1942" Type="http://schemas.openxmlformats.org/officeDocument/2006/relationships/hyperlink" Target="https://www.homedepot.com/p/3-4-in-x-4-ft-x-8-ft-CDX-Pine-Plywood-1060/202088096" TargetMode="External"/><Relationship Id="rId27" Type="http://schemas.openxmlformats.org/officeDocument/2006/relationships/hyperlink" Target="https://www.rexelusa.com/p/234591/wiremold/blank-flanged-cover-assembly-black-die-cast-aluminum/786776152012/fpbtcbk" TargetMode="External"/><Relationship Id="rId1802" Type="http://schemas.openxmlformats.org/officeDocument/2006/relationships/hyperlink" Target="https://lhdottie.com/lock-washers/lw38" TargetMode="External"/><Relationship Id="rId176" Type="http://schemas.openxmlformats.org/officeDocument/2006/relationships/hyperlink" Target="https://www.gordonelectricsupply.com/p/Stl-Cty-72C1-4-11-16-Sq-Blank-Cv/28899?text=72c1" TargetMode="External"/><Relationship Id="rId383" Type="http://schemas.openxmlformats.org/officeDocument/2006/relationships/hyperlink" Target="https://www.gordonelectricsupply.com/p/P-Strut-Ps-Tg-3-8-Eg-Top-Grip-Nut/5598046" TargetMode="External"/><Relationship Id="rId590" Type="http://schemas.openxmlformats.org/officeDocument/2006/relationships/hyperlink" Target="https://marselectric.com/products/leviton-2006-1-piece-socket-adapter-extension-660-w-250-vac-medium-lamp/24769?srsltid=AfmBOorsVD7IfF3hpmxlYDOM9VCf4L4NHNKvBCtYy-J5o7N7jpZBvfvJ" TargetMode="External"/><Relationship Id="rId243" Type="http://schemas.openxmlformats.org/officeDocument/2006/relationships/hyperlink" Target="https://www.uline.com/Product/Detail/S-3280/Steel-Strapping/Standard-Grade-Steel-Strapping-3-4-x-031-x-1334" TargetMode="External"/><Relationship Id="rId450" Type="http://schemas.openxmlformats.org/officeDocument/2006/relationships/hyperlink" Target="https://www.rexelusa.com/p/1342267/orbit-industries/cable-conduit-to-rod-wire-clip-1-2-3-4-emt-rigid/835243024793/cc-12" TargetMode="External"/><Relationship Id="rId688" Type="http://schemas.openxmlformats.org/officeDocument/2006/relationships/hyperlink" Target="https://www.gordonelectricsupply.com/p/Ideal-30-3184-Stranded-Wire-Pigtail/5608554?srsltid=AfmBOoqr-Mjevq5RhBUbpEFBuOM7h9CRz1UCvyhFbJIsI796y7yGE-BC" TargetMode="External"/><Relationship Id="rId895" Type="http://schemas.openxmlformats.org/officeDocument/2006/relationships/hyperlink" Target="https://www.rexelusa.com/p/43481/1-1-4-pvc-conduit-10-length-schedule-40-gray-bell-end/670648234817/125" TargetMode="External"/><Relationship Id="rId1080" Type="http://schemas.openxmlformats.org/officeDocument/2006/relationships/hyperlink" Target="https://www.rexelusa.com/p/68197/12-awg-thhn-thwn-2-stranded-copper-blue-500/048243229307/thhn12strblu500rl" TargetMode="External"/><Relationship Id="rId103" Type="http://schemas.openxmlformats.org/officeDocument/2006/relationships/hyperlink" Target="https://www.rexelusa.com/p/1110674/wbt/splice-kit-50pk-3-piece-staked-bolt-washer-and-nut-combination/splice-kit" TargetMode="External"/><Relationship Id="rId310" Type="http://schemas.openxmlformats.org/officeDocument/2006/relationships/hyperlink" Target="https://www.gordonelectricsupply.com/p/Raco-2003-3-4-Steel-S-Scr-Emt-Conn/6005135?srsltid=AfmBOoo_OGDYgkNEtKYG7ShO-7idXM8tHkbPTL3vQKtHguqRyb--f2nO" TargetMode="External"/><Relationship Id="rId548" Type="http://schemas.openxmlformats.org/officeDocument/2006/relationships/hyperlink" Target="https://www.acmetools.com/mec-20-ft-electric-vertical-mast-lift-mme20/413002000327.html?srsltid=AfmBOooP9bvX4q-uPIwXBpLcJAHAbU67CwNH5_aBw2oyHk8n_fRKSmpc" TargetMode="External"/><Relationship Id="rId755" Type="http://schemas.openxmlformats.org/officeDocument/2006/relationships/hyperlink" Target="https://www.genielift.com/en/aerial-lifts/Slab-scissor-lifts/gs3232" TargetMode="External"/><Relationship Id="rId962" Type="http://schemas.openxmlformats.org/officeDocument/2006/relationships/hyperlink" Target="https://www.cooper-electric.com/product/detail/1446995/dewalt-tools-dce530b" TargetMode="External"/><Relationship Id="rId1178" Type="http://schemas.openxmlformats.org/officeDocument/2006/relationships/hyperlink" Target="https://www.1sourcedist.com/product/detail/4409665/eaton-cutler-hammer-kprl4kdt" TargetMode="External"/><Relationship Id="rId1385" Type="http://schemas.openxmlformats.org/officeDocument/2006/relationships/hyperlink" Target="https://beatonindustrial.theonlinecatalog.com/products/atlas-forklift-forks/hfki34x4x72/" TargetMode="External"/><Relationship Id="rId1592" Type="http://schemas.openxmlformats.org/officeDocument/2006/relationships/hyperlink" Target="https://www.acmetool.com/index.jsp?path=product&amp;part=1906&amp;ds=dept&amp;process=search&amp;qdx=0&amp;text=344004&amp;title=cwa-3-8-uss-zinc-bulk-cut-flat-washer-3-8-uss-zinc-plated-%5b50-lb-%5d-%5b3220-keg%5d-%5bbrighton-best-344004" TargetMode="External"/><Relationship Id="rId91" Type="http://schemas.openxmlformats.org/officeDocument/2006/relationships/hyperlink" Target="https://centaurinstallation.com/product/wi-tgb50-3-2-gang-weatherproof-box-2-3-16-deep-3-x-%C2%BD-hole-gray/" TargetMode="External"/><Relationship Id="rId408" Type="http://schemas.openxmlformats.org/officeDocument/2006/relationships/hyperlink" Target="https://www.mouser.in/ProductDetail/Panduit/CLT100F-C20?qs=9zx0qwro52R%252B8YSLAnZf5g%3D%3D" TargetMode="External"/><Relationship Id="rId615" Type="http://schemas.openxmlformats.org/officeDocument/2006/relationships/hyperlink" Target="https://www.grainger.com/product/13R528?gucid=N:N:PS:Paid:GGL:CSM-2296:AB578S:20500731&amp;gad_source=1&amp;gclid=EAIaIQobChMIo93YoZzajAMVLimtBh1v8h_eEAAYAiAAEgKUefD_BwE&amp;gclsrc=aw.ds" TargetMode="External"/><Relationship Id="rId822" Type="http://schemas.openxmlformats.org/officeDocument/2006/relationships/hyperlink" Target="https://www.farmandfleet.com/products/1250382-ge-4-pack-10-watt-daylight-led-a19-light-bulbs.html?msockid=0fe5ae43b1956643331bbbe7b093678c" TargetMode="External"/><Relationship Id="rId1038" Type="http://schemas.openxmlformats.org/officeDocument/2006/relationships/hyperlink" Target="https://www.cooper-electric.com/product/detail/33027/eaton-crouse-hinds-251" TargetMode="External"/><Relationship Id="rId1245" Type="http://schemas.openxmlformats.org/officeDocument/2006/relationships/hyperlink" Target="https://shop.dominionelectric.com/buy/product/bridgeport/31856" TargetMode="External"/><Relationship Id="rId1452" Type="http://schemas.openxmlformats.org/officeDocument/2006/relationships/hyperlink" Target="https://www.elliottelectric.com/P/Item/ARL/EMT75/" TargetMode="External"/><Relationship Id="rId1897" Type="http://schemas.openxmlformats.org/officeDocument/2006/relationships/hyperlink" Target="https://usa.databasesets.com/unspsc/class/30102400" TargetMode="External"/><Relationship Id="rId1105" Type="http://schemas.openxmlformats.org/officeDocument/2006/relationships/hyperlink" Target="https://www.cooper-electric.com/product/detail/21058/eaton-crouse-hinds-460" TargetMode="External"/><Relationship Id="rId1312" Type="http://schemas.openxmlformats.org/officeDocument/2006/relationships/hyperlink" Target="https://shop.loebelectric.com/buy/product/grvn-toglok-lockout-toggle/146923?srsltid=AfmBOoohduOYH456S1bzeiuS2G-4DGS5s76cozMfq43xID6QJHsYtaKR" TargetMode="External"/><Relationship Id="rId1757" Type="http://schemas.openxmlformats.org/officeDocument/2006/relationships/hyperlink" Target="https://lhdottie.com/12-self-drilling-hex-washer-head/tekhw1234" TargetMode="External"/><Relationship Id="rId1964" Type="http://schemas.openxmlformats.org/officeDocument/2006/relationships/hyperlink" Target="https://www.milwaukeetool.com/Products/2485-20" TargetMode="External"/><Relationship Id="rId49" Type="http://schemas.openxmlformats.org/officeDocument/2006/relationships/hyperlink" Target="https://www.crawfordelectricsupply.com/product/detail/22882/thhn-wire-copper-wic-thhn-8-str-grn-mr" TargetMode="External"/><Relationship Id="rId1617" Type="http://schemas.openxmlformats.org/officeDocument/2006/relationships/hyperlink" Target="https://www.cintas.com/facilityservices/restroom-supplies/hand-soap/" TargetMode="External"/><Relationship Id="rId1824" Type="http://schemas.openxmlformats.org/officeDocument/2006/relationships/hyperlink" Target="https://www.gescan.com/products/11-conduit-raceway-strut/03-conduit-fittings/03-non-metallic-conduit-fittings/06-liquidtite-conduit/p-VEFCMTUwMDkxMDA=-abb-1-14-inch-x-100-ft-coil-carflex-type-lfnc-b-liquidtight-flexible-conduit-gray" TargetMode="External"/><Relationship Id="rId198" Type="http://schemas.openxmlformats.org/officeDocument/2006/relationships/hyperlink" Target="https://www.alldataresource.com/Steren-300-070-B-Wire-Connector-Bean-Splice-White-Crimp-Type-Insulated-Butt-19-26-AWG-Solid-Wire-Copper-Wire-Modular-Plug-Splice-Sold-as-Singles_p_91002.html?srsltid=AfmBOorLQvZGGE348g26X42v6f6h3f_AF7jQLZKP68rXhPNgl1rJ-Qcg" TargetMode="External"/><Relationship Id="rId265" Type="http://schemas.openxmlformats.org/officeDocument/2006/relationships/hyperlink" Target="https://www.graybar.com/thhn-building-wire-250-mcm-stranded-copper-conductor-green-cut-reel/p/25082221" TargetMode="External"/><Relationship Id="rId472" Type="http://schemas.openxmlformats.org/officeDocument/2006/relationships/hyperlink" Target="https://www.cooper-electric.com/product/detail/2138404/cutler-hammer-eaton" TargetMode="External"/><Relationship Id="rId125" Type="http://schemas.openxmlformats.org/officeDocument/2006/relationships/hyperlink" Target="https://usa.databasesets.com/unspsc/commodity/39131706" TargetMode="External"/><Relationship Id="rId332" Type="http://schemas.openxmlformats.org/officeDocument/2006/relationships/hyperlink" Target="https://shop.dominionelectric.com/buy/product/raco-taymac-bell/34509" TargetMode="External"/><Relationship Id="rId777" Type="http://schemas.openxmlformats.org/officeDocument/2006/relationships/hyperlink" Target="https://usa.databasesets.com/unspsc/class/39131700" TargetMode="External"/><Relationship Id="rId984" Type="http://schemas.openxmlformats.org/officeDocument/2006/relationships/hyperlink" Target="https://www.eaton.com/us/en-us/skuPage.HFD1030.html" TargetMode="External"/><Relationship Id="rId2013" Type="http://schemas.openxmlformats.org/officeDocument/2006/relationships/hyperlink" Target="https://www.grainger.com/product/TAP-MAGIC-Cutting-Fluid-EP-Xtra-4F963?msockid=2c3195bd984166401fbc8032992367b6" TargetMode="External"/><Relationship Id="rId637" Type="http://schemas.openxmlformats.org/officeDocument/2006/relationships/hyperlink" Target="https://www.kawasaki.com/en-us/side-x-side/mule/2-passenger/mule-4000" TargetMode="External"/><Relationship Id="rId844" Type="http://schemas.openxmlformats.org/officeDocument/2006/relationships/hyperlink" Target="https://shop.dominionelectric.com/buy/product/conduit-pipe-products/48990?text=1-GALV-CPLG" TargetMode="External"/><Relationship Id="rId1267" Type="http://schemas.openxmlformats.org/officeDocument/2006/relationships/hyperlink" Target="https://www.elliottelectric.com/P/Item/BRI/2100/" TargetMode="External"/><Relationship Id="rId1474" Type="http://schemas.openxmlformats.org/officeDocument/2006/relationships/hyperlink" Target="https://contractorssf.portalced.com/Product/AFC/CCR50-ICKON/" TargetMode="External"/><Relationship Id="rId1681" Type="http://schemas.openxmlformats.org/officeDocument/2006/relationships/hyperlink" Target="https://usa.databasesets.com/unspsc/commodity/39131706" TargetMode="External"/><Relationship Id="rId704" Type="http://schemas.openxmlformats.org/officeDocument/2006/relationships/hyperlink" Target="https://www.graybar.com/wall-plate-mid-size-2-gang-white/p/26434073" TargetMode="External"/><Relationship Id="rId911" Type="http://schemas.openxmlformats.org/officeDocument/2006/relationships/hyperlink" Target="https://www.cooper-electric.com/product/detail/9595/emt-conduit-012e" TargetMode="External"/><Relationship Id="rId1127" Type="http://schemas.openxmlformats.org/officeDocument/2006/relationships/hyperlink" Target="https://www.unitedrentals.com/marketplace/equipment/storage-containers/40-ft-storage-containers/40-ft-8-ft-85-ft-pv3-safety-storage-container-solar-lights" TargetMode="External"/><Relationship Id="rId1334" Type="http://schemas.openxmlformats.org/officeDocument/2006/relationships/hyperlink" Target="https://www.vikingelectric.com/product/detail/24310/b-line-systems-b54sh-120glv" TargetMode="External"/><Relationship Id="rId1541" Type="http://schemas.openxmlformats.org/officeDocument/2006/relationships/hyperlink" Target="https://www.3m.com/3M/en_US/p/dc/v000060373/" TargetMode="External"/><Relationship Id="rId1779" Type="http://schemas.openxmlformats.org/officeDocument/2006/relationships/hyperlink" Target="https://www.zoro.com/ergodyne-8249z-lxl-lime-type-r-class-2-economy-surveyors-vest-24025/i/G402556515/?msockid=2c3195bd984166401fbc8032992367b6" TargetMode="External"/><Relationship Id="rId1986" Type="http://schemas.openxmlformats.org/officeDocument/2006/relationships/hyperlink" Target="https://www.digikey.com/en/products/detail/power-dynamics-inc/460C9W/12429660?msockid=2c3195bd984166401fbc8032992367b6" TargetMode="External"/><Relationship Id="rId40" Type="http://schemas.openxmlformats.org/officeDocument/2006/relationships/hyperlink" Target="https://www.vikingelectric.com/product/detail/80946/thhn-copper-thhn-1-str-red-mr" TargetMode="External"/><Relationship Id="rId1401" Type="http://schemas.openxmlformats.org/officeDocument/2006/relationships/hyperlink" Target="https://www.graybar.com/one-hole-ac-mc-cable-strap-14-3-to-10-3/p/91029204" TargetMode="External"/><Relationship Id="rId1639" Type="http://schemas.openxmlformats.org/officeDocument/2006/relationships/hyperlink" Target="https://usa.databasesets.com/unspsc/commodity/26121614" TargetMode="External"/><Relationship Id="rId1846" Type="http://schemas.openxmlformats.org/officeDocument/2006/relationships/hyperlink" Target="https://www.gordonelectricsupply.com/p/Bline-B202Zn-1-2-9-16Hl-Wshr/6004949" TargetMode="External"/><Relationship Id="rId1706" Type="http://schemas.openxmlformats.org/officeDocument/2006/relationships/hyperlink" Target="https://shop.totaltool.com/78in-x-1-58in-single-strut-shearing-dies/product/mw49-16-0078" TargetMode="External"/><Relationship Id="rId1913" Type="http://schemas.openxmlformats.org/officeDocument/2006/relationships/hyperlink" Target="https://www.uline.com/Product/Detail/S-21952GR/Paint-and-Coatings/Rust-Oleum-Industrial-Spray-Paint-ANSI-61-Light-Gray?msockid=2c3195bd984166401fbc8032992367b6" TargetMode="External"/><Relationship Id="rId287" Type="http://schemas.openxmlformats.org/officeDocument/2006/relationships/hyperlink" Target="https://www.gordonelectricsupply.com/p/Raco-752-4In-Sq-Flat-Blank-Cover/6005289?srsltid=AfmBOoqEF2qQ2j0Dpz5864kwd-M7Ki7sAo8SUEeGSDJ9yKUu1pPenHKi" TargetMode="External"/><Relationship Id="rId494" Type="http://schemas.openxmlformats.org/officeDocument/2006/relationships/hyperlink" Target="https://www.unitedrentals.com/marketplace/equipment/mobile-offices/ground-level-office-containers/40-ft-8-ft-95-ft-ground-level-office-container" TargetMode="External"/><Relationship Id="rId147" Type="http://schemas.openxmlformats.org/officeDocument/2006/relationships/hyperlink" Target="https://www.gordonelectricsupply.com/p/T-B-1454-1-1-4-Snap-In-Ko-Plug/5660536?srsltid=AfmBOoqZ4t9jnw8sqEIJrZjxzHltVUpD_bXHsvCv9cJYP2vmmhnELK1b" TargetMode="External"/><Relationship Id="rId354" Type="http://schemas.openxmlformats.org/officeDocument/2006/relationships/hyperlink" Target="https://www.crawfordelectricsupply.com/product/detail/22201/miscellaneous-pvc-fittings-114p-fa" TargetMode="External"/><Relationship Id="rId799" Type="http://schemas.openxmlformats.org/officeDocument/2006/relationships/hyperlink" Target="https://usa.databasesets.com/unspsc/commodity/26121614" TargetMode="External"/><Relationship Id="rId1191" Type="http://schemas.openxmlformats.org/officeDocument/2006/relationships/hyperlink" Target="https://www.gordonelectricsupply.com/p/Carlon-E943N-4In-Sch-40-M-Adpt/5997379?srsltid=AfmBOordRy5pUyh4PMYZ6SkrwWduKtPgFyMuiXfzAYnI-JsEx6dNIljk" TargetMode="External"/><Relationship Id="rId561" Type="http://schemas.openxmlformats.org/officeDocument/2006/relationships/hyperlink" Target="https://www.graybar.com/lc-to-lc-sm-dulex-fiber-patch-cord-10-m/p/25141443?pcode=25141443" TargetMode="External"/><Relationship Id="rId659" Type="http://schemas.openxmlformats.org/officeDocument/2006/relationships/hyperlink" Target="https://www.cityelectricsupply.com/intermatic-ei600wc-7-day-heavy-duty-programmable-timer-120-277-vac-20a-white?srsltid=AfmBOopSdLhvklI9yk0qPLrtuMdYaBD2jYHSvrzvQacAI-CcHV_LHpgt" TargetMode="External"/><Relationship Id="rId866" Type="http://schemas.openxmlformats.org/officeDocument/2006/relationships/hyperlink" Target="https://www.cooper-electric.com/product/detail/22535/erico-inc-k20" TargetMode="External"/><Relationship Id="rId1289" Type="http://schemas.openxmlformats.org/officeDocument/2006/relationships/hyperlink" Target="https://www.gordonelectricsupply.com/p/Bridgeport-434-Slt-1-1-2-Steel-Liquidtight-Connector/5750314?srsltid=AfmBOorLAxP-Ws-B18KLUCc_eGfgGhgwrXPJdlgh6_AqM2q5JsdieW5U" TargetMode="External"/><Relationship Id="rId1496" Type="http://schemas.openxmlformats.org/officeDocument/2006/relationships/hyperlink" Target="https://thefirealarmsupplier.com/products/veu-a00-ul?srsltid=AfmBOor2GjKzaBK-j5Ko_eiDyiURUwstJyjpouZeW1QSeFAcUm1g2ZiS" TargetMode="External"/><Relationship Id="rId214" Type="http://schemas.openxmlformats.org/officeDocument/2006/relationships/hyperlink" Target="https://www.cityelectricsupply.com/square-d-qob115-type-qo-bolt-on-mini-circuit-breaker-15a-single-pole-120-240-vac?srsltid=AfmBOoqdKIdchCyLXoxLMmAGaqz1wr7X-FGq5c40tW-M4_cwQUaGDsZ-" TargetMode="External"/><Relationship Id="rId421" Type="http://schemas.openxmlformats.org/officeDocument/2006/relationships/hyperlink" Target="https://www.gordonelectricsupply.com/p/P-S-Tp13-Gry-Trademaster-Wall-Plate-Single-Gang-1-Blank-Box-Mount-Gr/5619112?text=TP13-GRY&amp;lsi=true" TargetMode="External"/><Relationship Id="rId519" Type="http://schemas.openxmlformats.org/officeDocument/2006/relationships/hyperlink" Target="https://www.acmetools.com/milwaukee-6-in-x-1-4-in-universal-quik-lok-extension-48-28-1010/045242122639.html?msockid=2c3195bd984166401fbc8032992367b6" TargetMode="External"/><Relationship Id="rId1051" Type="http://schemas.openxmlformats.org/officeDocument/2006/relationships/hyperlink" Target="https://www.rexelusa.com/p/40909/2-1-2-galvanized-coupling/786692001371/grc250" TargetMode="External"/><Relationship Id="rId1149" Type="http://schemas.openxmlformats.org/officeDocument/2006/relationships/hyperlink" Target="https://shop.dominionelectric.com/buy/product/allied-tube-conduit/51401?ID=/Conduit-Channel-Fittings-Accessories/Conduit-Strut/EMT/dept-1N1" TargetMode="External"/><Relationship Id="rId1356" Type="http://schemas.openxmlformats.org/officeDocument/2006/relationships/hyperlink" Target="https://www.elliottelectric.com/P/Item/BLI/BG812S18/" TargetMode="External"/><Relationship Id="rId726" Type="http://schemas.openxmlformats.org/officeDocument/2006/relationships/hyperlink" Target="https://www.digikey.com/en/products/detail/hoffman-enclosures-inc/CSD242412/4485382" TargetMode="External"/><Relationship Id="rId933" Type="http://schemas.openxmlformats.org/officeDocument/2006/relationships/hyperlink" Target="https://www.rexelusa.com/p/1144271/dewalt/high-performance-cutting-wheel-4/028877382685/dw8725" TargetMode="External"/><Relationship Id="rId1009" Type="http://schemas.openxmlformats.org/officeDocument/2006/relationships/hyperlink" Target="https://www.gordonelectricsupply.com/p/Ctx-6141625-1-In-Pvc-Coupling/6043464" TargetMode="External"/><Relationship Id="rId1563" Type="http://schemas.openxmlformats.org/officeDocument/2006/relationships/hyperlink" Target="https://usa.databasesets.com/unspsc/class/31162600" TargetMode="External"/><Relationship Id="rId1770" Type="http://schemas.openxmlformats.org/officeDocument/2006/relationships/hyperlink" Target="https://www.posglobal.com/LSP-FPO1502502C8P3D2.html" TargetMode="External"/><Relationship Id="rId1868" Type="http://schemas.openxmlformats.org/officeDocument/2006/relationships/hyperlink" Target="https://lhdottie.com/ground-pigtails/gp1050" TargetMode="External"/><Relationship Id="rId62" Type="http://schemas.openxmlformats.org/officeDocument/2006/relationships/hyperlink" Target="https://www.crawfordelectricsupply.com/product/detail/22757/thhn-wire-copper-wic-thhn-2-str-blk-mr" TargetMode="External"/><Relationship Id="rId1216" Type="http://schemas.openxmlformats.org/officeDocument/2006/relationships/hyperlink" Target="https://www.cityelectricsupply.com/burndy-ycp31l27ctn-compression-pulling-grip-250-mcm-to-350-mcm-cu-al-27-lanyard-length?srsltid=AfmBOopAiSvWA4AcABJa1TKkivBxmAJDwhxcKYu78cuYzlbCD02u_9Cy" TargetMode="External"/><Relationship Id="rId1423" Type="http://schemas.openxmlformats.org/officeDocument/2006/relationships/hyperlink" Target="https://store.westpennwire.com/aqc3270-p3612.aspx" TargetMode="External"/><Relationship Id="rId1630" Type="http://schemas.openxmlformats.org/officeDocument/2006/relationships/hyperlink" Target="https://shop.totaltool.com/clear-side-shields-1pr-b-52-1pr-b-26-20ea-1-kit/product/tytcp5226" TargetMode="External"/><Relationship Id="rId1728" Type="http://schemas.openxmlformats.org/officeDocument/2006/relationships/hyperlink" Target="https://www.butlersupply.com/milwaukee-tool-48-39-0521-70706-8?queryID=b1a7727d773dcb37f7fe4156738cfae2&amp;objectID=23167&amp;indexName=magento2_butlersupplydefault_products" TargetMode="External"/><Relationship Id="rId1935" Type="http://schemas.openxmlformats.org/officeDocument/2006/relationships/hyperlink" Target="https://www.gonefco.com/buy/product/37DLOWZ-P100-3-8-SPLIT-LOCKWSHR-ZN-PLTD-PKG-100-BX/28518" TargetMode="External"/><Relationship Id="rId169" Type="http://schemas.openxmlformats.org/officeDocument/2006/relationships/hyperlink" Target="https://www.gordonelectricsupply.com/p/Stl-Cty-Tc123A-1-In-S-S-Emt-Conn/5626834?srsltid=AfmBOorfmhaGXUlwulsPIujLdEkJxN5Ba8D8uill_qNT5Y03ZnH2Mwjw" TargetMode="External"/><Relationship Id="rId376" Type="http://schemas.openxmlformats.org/officeDocument/2006/relationships/hyperlink" Target="https://www.mallory.com/3502033/product/pro-line-products-inc-prlnia05l24" TargetMode="External"/><Relationship Id="rId583" Type="http://schemas.openxmlformats.org/officeDocument/2006/relationships/hyperlink" Target="https://www.gordonelectricsupply.com/p/Leviton-84064-40-4-Gang-Stainless-Steel-Blank-Plate/431262?srsltid=AfmBOopA1wP3sxcX6UEBQnyWT7h7pxHMYIdlEfP2mRIkLF6cz3hbNH78" TargetMode="External"/><Relationship Id="rId790" Type="http://schemas.openxmlformats.org/officeDocument/2006/relationships/hyperlink" Target="https://usa.databasesets.com/unspsc/commodity/26121614" TargetMode="External"/><Relationship Id="rId4" Type="http://schemas.openxmlformats.org/officeDocument/2006/relationships/hyperlink" Target="https://www.rexelusa.com/p/770734/wattstopper/digital-room-controller-dimmer-single/754182929030/lmrc-211" TargetMode="External"/><Relationship Id="rId236" Type="http://schemas.openxmlformats.org/officeDocument/2006/relationships/hyperlink" Target="https://www.gordonelectricsupply.com/p/Acorn-Lw38J-3-8-Split-Lock-Washers-Zinc-In-Jar/6005612?srsltid=AfmBOorwS9ZahCRAWXnwrtkehSSByICizKW9rgmHbYPw-smG_mBclAEE" TargetMode="External"/><Relationship Id="rId443" Type="http://schemas.openxmlformats.org/officeDocument/2006/relationships/hyperlink" Target="https://www.stateelectric.com/products/ouellet-rbh1000bl-ha" TargetMode="External"/><Relationship Id="rId650" Type="http://schemas.openxmlformats.org/officeDocument/2006/relationships/hyperlink" Target="https://www.rexelusa.com/p/1876187/itoolco/grip-diameter-4-0-awg-lanyard-length-28/617209995367/cr158" TargetMode="External"/><Relationship Id="rId888" Type="http://schemas.openxmlformats.org/officeDocument/2006/relationships/hyperlink" Target="https://www.graybar.com/duct-seal/p/88320008?pcode=88320008" TargetMode="External"/><Relationship Id="rId1073" Type="http://schemas.openxmlformats.org/officeDocument/2006/relationships/hyperlink" Target="https://www.rexelusa.com/p/94564/12-awg-thhn-thwn-2-stranded-copper-yellow-500-/048243229352/thhn12stryel500rl" TargetMode="External"/><Relationship Id="rId1280" Type="http://schemas.openxmlformats.org/officeDocument/2006/relationships/hyperlink" Target="https://www.elliottelectric.com/P/Item/BRI/LB46CG/" TargetMode="External"/><Relationship Id="rId303" Type="http://schemas.openxmlformats.org/officeDocument/2006/relationships/hyperlink" Target="https://www.gordonelectricsupply.com/p/Raco-257-4-11-16Sq-2-1-8D-Box/6005158?srsltid=AfmBOoplLQ9KRdBqqaw3WjUHSBmkdeXs6j5W17Pmy_6zQmhbCt4gpH8x" TargetMode="External"/><Relationship Id="rId748" Type="http://schemas.openxmlformats.org/officeDocument/2006/relationships/hyperlink" Target="https://www.rexelusa.com/p/183752/greenlee/68-piece-electricians-drill-driver-kit/783310263135/ddkit-1-68" TargetMode="External"/><Relationship Id="rId955" Type="http://schemas.openxmlformats.org/officeDocument/2006/relationships/hyperlink" Target="https://www.cooper-electric.com/product/detail/166106/dewalt-tools-dw2221b" TargetMode="External"/><Relationship Id="rId1140" Type="http://schemas.openxmlformats.org/officeDocument/2006/relationships/hyperlink" Target="https://www.edgesgroup.com/buy/product/conduit-coupling/1785" TargetMode="External"/><Relationship Id="rId1378" Type="http://schemas.openxmlformats.org/officeDocument/2006/relationships/hyperlink" Target="https://www.bradyid.com/labels/b30-series-magnetic-labels-cps-brus-10059?part-number=b30c-2500-509-wt" TargetMode="External"/><Relationship Id="rId1585" Type="http://schemas.openxmlformats.org/officeDocument/2006/relationships/hyperlink" Target="https://www.vikingelectric.com/product/detail/84594/flexible-steel-conduit-034-gfs-mr" TargetMode="External"/><Relationship Id="rId1792" Type="http://schemas.openxmlformats.org/officeDocument/2006/relationships/hyperlink" Target="https://www.adiglobaldistribution.us/Product/system-sensor-dst-00?option=BK-DST3" TargetMode="External"/><Relationship Id="rId84" Type="http://schemas.openxmlformats.org/officeDocument/2006/relationships/hyperlink" Target="https://www.1sourcedist.com/product/detail/4452112/thhncu-thhn-1-org-19str-cu-2500r" TargetMode="External"/><Relationship Id="rId510" Type="http://schemas.openxmlformats.org/officeDocument/2006/relationships/hyperlink" Target="https://www.firstsupply.com/Product/MIL49569810" TargetMode="External"/><Relationship Id="rId608" Type="http://schemas.openxmlformats.org/officeDocument/2006/relationships/hyperlink" Target="https://www.graybar.com/pre-tied-ceiling-wire-with-pin-and-clip-galvanized-steel-12-ga--6-ft-l/p/25266266?pcode=25266266" TargetMode="External"/><Relationship Id="rId815" Type="http://schemas.openxmlformats.org/officeDocument/2006/relationships/hyperlink" Target="https://new.abb.com/products/1SBN010120R1011/cal4-11" TargetMode="External"/><Relationship Id="rId1238" Type="http://schemas.openxmlformats.org/officeDocument/2006/relationships/hyperlink" Target="https://www.graybar.com/conduit-locknut-rigid-imc-steel-zinc-electroplated-6-in-/p/88031168?pcode=88031168" TargetMode="External"/><Relationship Id="rId1445" Type="http://schemas.openxmlformats.org/officeDocument/2006/relationships/hyperlink" Target="https://www.allentelproducts.com/products/allen-tel-at1607-wh-cat-6-patch-cable-7-ft-white?_pos=3&amp;_psq=AT1609-WH&amp;_ss=e&amp;_v=1.0" TargetMode="External"/><Relationship Id="rId1652" Type="http://schemas.openxmlformats.org/officeDocument/2006/relationships/hyperlink" Target="https://www.graybar.com/thhn-building-wire-1-awg-stranded-copper-conductor-orange-cut-reel/p/25082192" TargetMode="External"/><Relationship Id="rId1000" Type="http://schemas.openxmlformats.org/officeDocument/2006/relationships/hyperlink" Target="https://www.cooper-electric.com/product/detail/1027524/cully-minerallac-64164j" TargetMode="External"/><Relationship Id="rId1305" Type="http://schemas.openxmlformats.org/officeDocument/2006/relationships/hyperlink" Target="https://www.acehardware.com/departments/tools/saw-blades/jig-saw-blades/2685667" TargetMode="External"/><Relationship Id="rId1957" Type="http://schemas.openxmlformats.org/officeDocument/2006/relationships/hyperlink" Target="https://www.gonefco.com/buy/product/split-lock-washers/19462" TargetMode="External"/><Relationship Id="rId1512" Type="http://schemas.openxmlformats.org/officeDocument/2006/relationships/hyperlink" Target="https://www.crestron.com/Products/Accessories/Power-Supplies/Power-Packs/PW-2407WUL" TargetMode="External"/><Relationship Id="rId1817" Type="http://schemas.openxmlformats.org/officeDocument/2006/relationships/hyperlink" Target="https://www.adiglobaldistribution.us/Product/WH-ELSTWC" TargetMode="External"/><Relationship Id="rId11" Type="http://schemas.openxmlformats.org/officeDocument/2006/relationships/hyperlink" Target="https://www.arcasupply.com/e27-7303/?srsltid=AfmBOor6FL2JUJCWR6beBKVWtuMh4c-5BwEaSyXlOWdR0cQ1Zajc6J8Q" TargetMode="External"/><Relationship Id="rId398" Type="http://schemas.openxmlformats.org/officeDocument/2006/relationships/hyperlink" Target="https://us.wiautomation.com/phoenix-contact/general-automation/3030213-phoenix-contact-fbs-10-5" TargetMode="External"/><Relationship Id="rId160" Type="http://schemas.openxmlformats.org/officeDocument/2006/relationships/hyperlink" Target="https://www.elliottelectric.com/P/Item/TAB/TK126A/" TargetMode="External"/><Relationship Id="rId258" Type="http://schemas.openxmlformats.org/officeDocument/2006/relationships/hyperlink" Target="https://www.graybar.com/plasti-bond-touch-up-compounds-1-pint/p/88226093?pcode=88226093" TargetMode="External"/><Relationship Id="rId465" Type="http://schemas.openxmlformats.org/officeDocument/2006/relationships/hyperlink" Target="https://www.orbitelectric.com/4ar1g-58.html" TargetMode="External"/><Relationship Id="rId672" Type="http://schemas.openxmlformats.org/officeDocument/2006/relationships/hyperlink" Target="https://www.graybar.com/ideal-wipes8482-orange-citrus-scent/p/25053741?pcode=25053741" TargetMode="External"/><Relationship Id="rId1095" Type="http://schemas.openxmlformats.org/officeDocument/2006/relationships/hyperlink" Target="https://www.cooper-electric.com/product/detail/208223/eaton-crouse-hinds-sl7" TargetMode="External"/><Relationship Id="rId118" Type="http://schemas.openxmlformats.org/officeDocument/2006/relationships/hyperlink" Target="https://www.gescan.com/products/16-fasteners-hardwares/06-hardware/01-anchors/11-shield-anchors/p-VU5ERlNSTTEySA==-underground-devices-fsrm-12-h-drop-in-anchor-12-13-2-in-overall?srsltid=AfmBOooDhBrE22cjEtgpwI90IPMXvCRWZlUiC96h-5to5nbaAePXmzFc" TargetMode="External"/><Relationship Id="rId325" Type="http://schemas.openxmlformats.org/officeDocument/2006/relationships/hyperlink" Target="https://www.gordonelectricsupply.com/p/Raco-5173-0-1G-Wp-Blank-Cvr-Gry/6005226?srsltid=AfmBOooyrSSqwI_-BsDoP9VWrTZWzIa6cFUMxGPFL5PNtgnOqVsp5ea0" TargetMode="External"/><Relationship Id="rId532" Type="http://schemas.openxmlformats.org/officeDocument/2006/relationships/hyperlink" Target="https://www.milwaukeetool.com/products/48-22-1950" TargetMode="External"/><Relationship Id="rId977" Type="http://schemas.openxmlformats.org/officeDocument/2006/relationships/hyperlink" Target="https://www.cooper-electric.com/product/detail/823582/square-d-schneider-18656" TargetMode="External"/><Relationship Id="rId1162" Type="http://schemas.openxmlformats.org/officeDocument/2006/relationships/hyperlink" Target="https://www.graybar.com/grounding-busbars-10-in-w-250-mm-tgb-2-in-h-50-mm-x-10-in-w-250-mm-x-1-4-in-6-4-mm/p/99837016" TargetMode="External"/><Relationship Id="rId2006" Type="http://schemas.openxmlformats.org/officeDocument/2006/relationships/hyperlink" Target="https://www.whitecap.com/product/35lb-165ga-import-tie-wire-round-hole-soldroll-113TW16DAWG" TargetMode="External"/><Relationship Id="rId837" Type="http://schemas.openxmlformats.org/officeDocument/2006/relationships/hyperlink" Target="https://www.platt.com/p/0518489/appleton/conduit-locknut-1-diameter-steel-zinc/687855163007/appl300" TargetMode="External"/><Relationship Id="rId1022" Type="http://schemas.openxmlformats.org/officeDocument/2006/relationships/hyperlink" Target="https://www.cooper-electric.com/product/detail/6504/eaton-crouse-hinds-tp568" TargetMode="External"/><Relationship Id="rId1467" Type="http://schemas.openxmlformats.org/officeDocument/2006/relationships/hyperlink" Target="https://www.gordonelectricsupply.com/p/Cooper-Cs6365Ex-3P4W-50A-125V-Nyl-Plug/6045971" TargetMode="External"/><Relationship Id="rId1674" Type="http://schemas.openxmlformats.org/officeDocument/2006/relationships/hyperlink" Target="https://www.butlersupply.com/butler-preferred-supplier-068429-10212-89?queryID=33567b645600065d17e2f6779535b804&amp;objectID=23639&amp;indexName=magento2_butlersupplydefault_products" TargetMode="External"/><Relationship Id="rId1881" Type="http://schemas.openxmlformats.org/officeDocument/2006/relationships/hyperlink" Target="https://benefast.com/product/itw-buildex-12-24-x-1-1-4-steel-to-steel-self-drilling-screws-hwh-teks-5-cl-1006000-1000-each/" TargetMode="External"/><Relationship Id="rId904" Type="http://schemas.openxmlformats.org/officeDocument/2006/relationships/hyperlink" Target="https://www.rexelusa.com/p/49014/3-4-emt-conduit-steel-10-length/091111020025/075" TargetMode="External"/><Relationship Id="rId1327" Type="http://schemas.openxmlformats.org/officeDocument/2006/relationships/hyperlink" Target="https://www.cityelectricsupply.com/eaton--b-line-s200-2-oil-tight-hole-seal?srsltid=AfmBOoqgW-qybA8MYGHLXTrx6lIomqk6KD2NJEwieyp_kDGk-QcAvcE-" TargetMode="External"/><Relationship Id="rId1534" Type="http://schemas.openxmlformats.org/officeDocument/2006/relationships/hyperlink" Target="https://www.digikey.com/en/products/detail/3m/MP-1-4X11/6826800?s=N4IgTCBcDaILIAUDUBGAdAFgBopSAugL5A" TargetMode="External"/><Relationship Id="rId1741" Type="http://schemas.openxmlformats.org/officeDocument/2006/relationships/hyperlink" Target="https://www.globalindustrial.com/p/12ft-fiberglass-leansafe-ladder-w-plastic-tool-tray-300-lb-cap-l6212?msockid=2c3195bd984166401fbc8032992367b6" TargetMode="External"/><Relationship Id="rId1979" Type="http://schemas.openxmlformats.org/officeDocument/2006/relationships/hyperlink" Target="https://www.digikey.com/en/supplier-centers/power-dynamics-inc" TargetMode="External"/><Relationship Id="rId33" Type="http://schemas.openxmlformats.org/officeDocument/2006/relationships/hyperlink" Target="https://www.gordonelectricsupply.com/p/Wiegmann-E0808Nk-Nk-N18X8-Cap-End/5750927?srsltid=AfmBOopaoXkdkZwDpDaowDzImKHI1aWRjyFNmWmJLubZAiQIZpPqxKsK" TargetMode="External"/><Relationship Id="rId1601" Type="http://schemas.openxmlformats.org/officeDocument/2006/relationships/hyperlink" Target="https://www.bell-electrical.com/2405675/Product/Y/allied-tube-conduit-sk300rkon" TargetMode="External"/><Relationship Id="rId1839" Type="http://schemas.openxmlformats.org/officeDocument/2006/relationships/hyperlink" Target="https://nsiindustries.com/product/plastic-bushing-1-1-2-plain-plastic-used-with-locknut/" TargetMode="External"/><Relationship Id="rId182" Type="http://schemas.openxmlformats.org/officeDocument/2006/relationships/hyperlink" Target="https://www.gordonelectricsupply.com/p/Stl-Cty-58C7-Handy-Box-Duplx-Cvr/27951?srsltid=AfmBOoorn_IP3nnoeWcL8mTReG30hmtOiF9F50h2qg2cE4nuK44QFVLP" TargetMode="External"/><Relationship Id="rId1906" Type="http://schemas.openxmlformats.org/officeDocument/2006/relationships/hyperlink" Target="https://usa.databasesets.com/unspsc/class/30102400" TargetMode="External"/><Relationship Id="rId487" Type="http://schemas.openxmlformats.org/officeDocument/2006/relationships/hyperlink" Target="https://www.gordonelectricsupply.com/p/Mulberry-11402-4-In-Duplex-Cover/6086152" TargetMode="External"/><Relationship Id="rId694" Type="http://schemas.openxmlformats.org/officeDocument/2006/relationships/hyperlink" Target="https://www.graybar.com/duct-seal-compound-1lb-dark-gray/p/92121961" TargetMode="External"/><Relationship Id="rId347" Type="http://schemas.openxmlformats.org/officeDocument/2006/relationships/hyperlink" Target="https://www.travers.com/product/qualtool-250pb2-torx-bit-99-018-209" TargetMode="External"/><Relationship Id="rId999" Type="http://schemas.openxmlformats.org/officeDocument/2006/relationships/hyperlink" Target="https://www.cooper-electric.com/product/detail/1196607/cully-minerallac-70743j" TargetMode="External"/><Relationship Id="rId1184" Type="http://schemas.openxmlformats.org/officeDocument/2006/relationships/hyperlink" Target="https://www.gordonelectricsupply.com/p/Bline-18184-Sc-Nk-Sc-Enclosure-W-O-Ko-18X18X4/6055629?srsltid=AfmBOorqrbjwFpSE1qOGLqcPs7NXvsH8FzaBAc1q2i6wWtN37nJ_TeOV" TargetMode="External"/><Relationship Id="rId554" Type="http://schemas.openxmlformats.org/officeDocument/2006/relationships/hyperlink" Target="https://www.graybar.com/i-line-panelboard-interior-main-breaker-800a-600vac-250vdc-3-phase-up-to-200k/p/25147906" TargetMode="External"/><Relationship Id="rId761" Type="http://schemas.openxmlformats.org/officeDocument/2006/relationships/hyperlink" Target="https://www.genielift.com/en/aerial-lifts/Slab-scissor-lifts/gs1930" TargetMode="External"/><Relationship Id="rId859" Type="http://schemas.openxmlformats.org/officeDocument/2006/relationships/hyperlink" Target="https://www.nvent.com/en-us/caddy/products/efsfmbs1824" TargetMode="External"/><Relationship Id="rId1391" Type="http://schemas.openxmlformats.org/officeDocument/2006/relationships/hyperlink" Target="https://www.elliottelectric.com/P/Item/ARL/5010AST/" TargetMode="External"/><Relationship Id="rId1489" Type="http://schemas.openxmlformats.org/officeDocument/2006/relationships/hyperlink" Target="https://www.standardelectricsupply.com/ABB-MCBH-00-Holder" TargetMode="External"/><Relationship Id="rId1696" Type="http://schemas.openxmlformats.org/officeDocument/2006/relationships/hyperlink" Target="https://shop.aaasolutions.com/Product/NLE/19456/1022425221" TargetMode="External"/><Relationship Id="rId207" Type="http://schemas.openxmlformats.org/officeDocument/2006/relationships/hyperlink" Target="https://www.gordonelectricsupply.com/p/S-Strut-Cpc200-Cobra-Pipe-Clmp/5889735?srsltid=AfmBOorU4iCVfJ84aS_DyKWdm93UVRbvrZkHJsuPU7X1sAZosRkmskOi" TargetMode="External"/><Relationship Id="rId414" Type="http://schemas.openxmlformats.org/officeDocument/2006/relationships/hyperlink" Target="https://www.mouser.in/ProductDetail/Panduit/EV10-38RB-Q?qs=SJhchFGwXo9GkcPytuX%252BXA%3D%3D" TargetMode="External"/><Relationship Id="rId621" Type="http://schemas.openxmlformats.org/officeDocument/2006/relationships/hyperlink" Target="https://www.gordonelectricsupply.com/p/Killark-Fsbcm-Cover-1Gang-Blank-Iron/5940282?srsltid=AfmBOop2rSL8DsnAFKmRuH0yu5R0YTMq5fZpvs-xfI2UTxvA49RB--x5" TargetMode="External"/><Relationship Id="rId1044" Type="http://schemas.openxmlformats.org/officeDocument/2006/relationships/hyperlink" Target="https://www.crescenttool.com/all-tools/mechanics-hand-tools/ratchets-drive-tools/38-drive/cdta2c-38-drive-38-f-x-12-m-adapter" TargetMode="External"/><Relationship Id="rId1251" Type="http://schemas.openxmlformats.org/officeDocument/2006/relationships/hyperlink" Target="https://www.vikingelectric.com/product/detail/7217/bridgeport-fittings-382" TargetMode="External"/><Relationship Id="rId1349" Type="http://schemas.openxmlformats.org/officeDocument/2006/relationships/hyperlink" Target="https://www.standardelectricsupply.com/B-Line-B101ZN-Corner-Angle?srsltid=AfmBOopRS6AF3kQyPo7y4nuV_XZ6HHIZ-gfz06FNLfoGC4xQUztpx8dC" TargetMode="External"/><Relationship Id="rId719" Type="http://schemas.openxmlformats.org/officeDocument/2006/relationships/hyperlink" Target="https://www.graybar.com/f20hc-series-4-ft--type-12-wire-trough-hinged-cover/p/90091147?pcode=90091147" TargetMode="External"/><Relationship Id="rId926" Type="http://schemas.openxmlformats.org/officeDocument/2006/relationships/hyperlink" Target="https://www.cooper-electric.com/product/detail/118920/appleton-electric-4qs-975t" TargetMode="External"/><Relationship Id="rId1111" Type="http://schemas.openxmlformats.org/officeDocument/2006/relationships/hyperlink" Target="https://www.cooper-electric.com/product/detail/163974/bussmann-mfg-heb-aw-rlc-a" TargetMode="External"/><Relationship Id="rId1556" Type="http://schemas.openxmlformats.org/officeDocument/2006/relationships/hyperlink" Target="https://www.gordonelectricsupply.com/p/3M-R-Y-Jug-Red-Yellow-Conn/5762521?srsltid=AfmBOopk7tHGKvK_aBz-H7Dp4hYYK7wX4xJKTxCgp9pwn3nP2WoA_zhA" TargetMode="External"/><Relationship Id="rId1763" Type="http://schemas.openxmlformats.org/officeDocument/2006/relationships/hyperlink" Target="https://www.stateelectric.com/products/greenlee-17616" TargetMode="External"/><Relationship Id="rId1970" Type="http://schemas.openxmlformats.org/officeDocument/2006/relationships/hyperlink" Target="https://rswparts.com/products/18396gt-bearing-1-5id-x-1-75od-x-1-lg?srsltid=AfmBOopWdzmYKMmnanwjDD9mOAcuClm_4StiHhgTfjuWmAWLD5dHyEmS" TargetMode="External"/><Relationship Id="rId55" Type="http://schemas.openxmlformats.org/officeDocument/2006/relationships/hyperlink" Target="https://www.crawfordelectricsupply.com/product/detail/22763/thhn-wire-copper-wic-thhn-2-str-wht-mr" TargetMode="External"/><Relationship Id="rId1209" Type="http://schemas.openxmlformats.org/officeDocument/2006/relationships/hyperlink" Target="https://www.rexelusa.com/p/64386/12-3-w-ground-mc-aluminum-armor-solid/077680351739/mcal123solwg250cl" TargetMode="External"/><Relationship Id="rId1416" Type="http://schemas.openxmlformats.org/officeDocument/2006/relationships/hyperlink" Target="https://www.elliottelectric.com/P/Item/ARL/404010AST/" TargetMode="External"/><Relationship Id="rId1623" Type="http://schemas.openxmlformats.org/officeDocument/2006/relationships/hyperlink" Target="https://www.cintas.com/apparel-detail/scrub-garment-detail/mat-test/" TargetMode="External"/><Relationship Id="rId1830" Type="http://schemas.openxmlformats.org/officeDocument/2006/relationships/hyperlink" Target="https://www.breakermart.com/eaton-cutler-hammer/series-c-f-frame/HFD3175" TargetMode="External"/><Relationship Id="rId1928" Type="http://schemas.openxmlformats.org/officeDocument/2006/relationships/hyperlink" Target="https://www.whitecap.com/Product/4-gr60-12quotx20apos-rebar-soldpc-43542060" TargetMode="External"/><Relationship Id="rId271" Type="http://schemas.openxmlformats.org/officeDocument/2006/relationships/hyperlink" Target="https://www.gordonelectricsupply.com/p/R-Dot-Ihd3-2-1G-Rt-Box-W-3-3-4-Hubs/5772561?srsltid=AfmBOopahgDlaZmRsNJUe4vYfjmYa2_PIKdsed3nWf3Z0PQ2tLuE8EF9" TargetMode="External"/><Relationship Id="rId131" Type="http://schemas.openxmlformats.org/officeDocument/2006/relationships/hyperlink" Target="https://www.graybar.com/sst-series-heavy-duty-fiberglass-channel-1-5-8-inch/p/25051507?pcode=25051507" TargetMode="External"/><Relationship Id="rId369" Type="http://schemas.openxmlformats.org/officeDocument/2006/relationships/hyperlink" Target="https://www.homedepot.com/p/Carlon-3-in-90-Degree-Schedule-40-PVC-Plain-End-36-Bend-Radius-Elbow-UA9FL/100198976" TargetMode="External"/><Relationship Id="rId576" Type="http://schemas.openxmlformats.org/officeDocument/2006/relationships/hyperlink" Target="https://www.gordonelectricsupply.com/p/Leviton-80716-I-Nyl-2-Gang-Duplex-Plate/24825?srsltid=AfmBOoq9Hz7guqprDx_U0sQ2hU4jC9xRAuhvmH9uERjZYdPvJmisbccc" TargetMode="External"/><Relationship Id="rId783" Type="http://schemas.openxmlformats.org/officeDocument/2006/relationships/hyperlink" Target="https://usa.databasesets.com/unspsc/commodity/26121614" TargetMode="External"/><Relationship Id="rId990" Type="http://schemas.openxmlformats.org/officeDocument/2006/relationships/hyperlink" Target="https://www.cooper-electric.com/product/detail/195521/cully-minerallac-52232j" TargetMode="External"/><Relationship Id="rId229" Type="http://schemas.openxmlformats.org/officeDocument/2006/relationships/hyperlink" Target="https://www.acmetool.com/index.jsp?path=product&amp;part=301346&amp;title=shurtape-232532-bi-lingual-danger-tape-3-x-1000-roll-black-on-red-vinyl-peligro-bt100-barricade-flagging-%5b16-cs%5d&amp;text=SHURTAPE+232532+301346+BI-LINGUAL+DANGER+TAPE+3%22+X+1000%5E+ROLL+BLACK+ON+RED+VINYL+PELIGRO+BT100+BARRICADE+%26+FLAGGING+%5B16%2FCS%5D&amp;lsi=true" TargetMode="External"/><Relationship Id="rId436" Type="http://schemas.openxmlformats.org/officeDocument/2006/relationships/hyperlink" Target="https://www.mainelectricsupply.com/itemdetail/OZG5050S" TargetMode="External"/><Relationship Id="rId643" Type="http://schemas.openxmlformats.org/officeDocument/2006/relationships/hyperlink" Target="https://www.jlg.com/en/equipment/boom-lifts/articulating/engine-powered/450-series/450aj" TargetMode="External"/><Relationship Id="rId1066" Type="http://schemas.openxmlformats.org/officeDocument/2006/relationships/hyperlink" Target="https://www.rexelusa.com/p/1259525/4-0-awg-thhn-thwn-2-stranded-copper-brown-cut-to-length/thhn4-0strbrn-cut" TargetMode="External"/><Relationship Id="rId1273" Type="http://schemas.openxmlformats.org/officeDocument/2006/relationships/hyperlink" Target="https://www.elliottelectric.com/P/Item/BRI/103S/" TargetMode="External"/><Relationship Id="rId1480" Type="http://schemas.openxmlformats.org/officeDocument/2006/relationships/hyperlink" Target="https://toolup.com/products/aervoe-305-12-oz-safety-orange-dtm-rust-proof-enamel-any-way-paint" TargetMode="External"/><Relationship Id="rId850" Type="http://schemas.openxmlformats.org/officeDocument/2006/relationships/hyperlink" Target="https://www.gonefco.com/buy/product/18-x-1100ft-Premium-Twisted-Nylon-Seine-Twine-Mason-Line-Fluorescent-Pink/603841?text=TSTFP1100&amp;lsi=true" TargetMode="External"/><Relationship Id="rId948" Type="http://schemas.openxmlformats.org/officeDocument/2006/relationships/hyperlink" Target="https://www.partselect.com/PS12529468-DeWALT-N460582-BLADE.htm?msockid=0fe5ae43b1956643331bbbe7b093678c" TargetMode="External"/><Relationship Id="rId1133" Type="http://schemas.openxmlformats.org/officeDocument/2006/relationships/hyperlink" Target="https://shop.loebelectric.com/buy/product/conduit-3-4-emt-elec-metallic-tbg/1696?ID=/Conduit/mfr-3AD&amp;lsi=true" TargetMode="External"/><Relationship Id="rId1578" Type="http://schemas.openxmlformats.org/officeDocument/2006/relationships/hyperlink" Target="https://usa.databasesets.com/unspsc/class/39131700" TargetMode="External"/><Relationship Id="rId1785" Type="http://schemas.openxmlformats.org/officeDocument/2006/relationships/hyperlink" Target="https://www.granitecityelectric.com/emt400-4-emt-elec-metallic-tubing-lift-300" TargetMode="External"/><Relationship Id="rId1992" Type="http://schemas.openxmlformats.org/officeDocument/2006/relationships/hyperlink" Target="https://www.digikey.com/en/products/detail/power-dynamics-inc/460C9W/12429660?msockid=2c3195bd984166401fbc8032992367b6" TargetMode="External"/><Relationship Id="rId77" Type="http://schemas.openxmlformats.org/officeDocument/2006/relationships/hyperlink" Target="https://usa.databasesets.com/unspsc/commodity/26121614" TargetMode="External"/><Relationship Id="rId503" Type="http://schemas.openxmlformats.org/officeDocument/2006/relationships/hyperlink" Target="https://www.gordonelectricsupply.com/p/Minerallac-Med45-3-4-1H-Emt-Strap/6448219" TargetMode="External"/><Relationship Id="rId710" Type="http://schemas.openxmlformats.org/officeDocument/2006/relationships/hyperlink" Target="https://www.graybar.com/straight-blade-duplex-receptacle-commercial-specification-grade-20a-125v-2p3w-nema-5-20r-smooth-face-side-wired-gray/p/88128227" TargetMode="External"/><Relationship Id="rId808" Type="http://schemas.openxmlformats.org/officeDocument/2006/relationships/hyperlink" Target="https://usa.databasesets.com/unspsc/commodity/26121614" TargetMode="External"/><Relationship Id="rId1340" Type="http://schemas.openxmlformats.org/officeDocument/2006/relationships/hyperlink" Target="https://www.graybar.com/zinc-plated-steel-multi-grip-2-piece-pre-assembled-rigid-imc-emt-conduit-clamp-2-in-/p/88303126" TargetMode="External"/><Relationship Id="rId1438" Type="http://schemas.openxmlformats.org/officeDocument/2006/relationships/hyperlink" Target="https://www.elliottelectric.com/P/Item/AMF/STR15090/" TargetMode="External"/><Relationship Id="rId1645" Type="http://schemas.openxmlformats.org/officeDocument/2006/relationships/hyperlink" Target="https://usa.databasesets.com/unspsc/commodity/26121614" TargetMode="External"/><Relationship Id="rId1200" Type="http://schemas.openxmlformats.org/officeDocument/2006/relationships/hyperlink" Target="https://www.elliottelectric.com/P/Item/CAD/MP2/" TargetMode="External"/><Relationship Id="rId1852" Type="http://schemas.openxmlformats.org/officeDocument/2006/relationships/hyperlink" Target="https://www.adiglobaldistribution.us/Product/BK-SPSRLED" TargetMode="External"/><Relationship Id="rId1505" Type="http://schemas.openxmlformats.org/officeDocument/2006/relationships/hyperlink" Target="https://www.crestron.com/Products/Video/DM-NVX-Streaming-Solutions/Hardware-Encoders-Decoders/DM-NVX-E760" TargetMode="External"/><Relationship Id="rId1712" Type="http://schemas.openxmlformats.org/officeDocument/2006/relationships/hyperlink" Target="https://shop.totaltool.com/cut-level-4-polyurethane-dipped-gloves/product/mw48-73-8740b-fam" TargetMode="External"/><Relationship Id="rId293" Type="http://schemas.openxmlformats.org/officeDocument/2006/relationships/hyperlink" Target="https://www.gordonelectricsupply.com/p/Raco-5324-0-1G-Wp-Box-W-3-3-4Hubs/6005243?srsltid=AfmBOoozF3poEZraRKVQC_B7k_x09MR_1QHpZsvIu1JQB_LasUchBLCW" TargetMode="External"/><Relationship Id="rId153" Type="http://schemas.openxmlformats.org/officeDocument/2006/relationships/hyperlink" Target="https://www.standardelectricsupply.com/Thomas-And-Betts-CPC300-Superstrut-Cobra-Conduit-and-Cable-Clamp" TargetMode="External"/><Relationship Id="rId360" Type="http://schemas.openxmlformats.org/officeDocument/2006/relationships/hyperlink" Target="https://www.crawfordelectricsupply.com/product/detail/22210/miscellaneous-pvc-fittings-012p-ma" TargetMode="External"/><Relationship Id="rId598" Type="http://schemas.openxmlformats.org/officeDocument/2006/relationships/hyperlink" Target="https://www.graybar.com/machine-screw-round-head-phillips-slotted-combo-zinc-plated-steel-6-32-x-2-in-/p/25245070?pcode=25245070" TargetMode="External"/><Relationship Id="rId220" Type="http://schemas.openxmlformats.org/officeDocument/2006/relationships/hyperlink" Target="https://www.acmetool.com/index.jsp?path=product&amp;part=9230&amp;title=twist-to-lock-adapter&amp;text=SOUTHWIRE+90218802+PIGTAIL+ADAPTER+MALE+TWIST-LOCK+TO+FEMALE+U-GROUND+STW-A+JACKET+%5BCEP+1446%5D+%5B10%2FCS%5D&amp;lsi=true" TargetMode="External"/><Relationship Id="rId458" Type="http://schemas.openxmlformats.org/officeDocument/2006/relationships/hyperlink" Target="https://www.rexelusa.com/p/2417753/orbit-industries/assembly-k-kb-18-4sdb-mko-pt-10-4ar1g-34-ptra6strbp/kb1-4-a134-ptra6strbp" TargetMode="External"/><Relationship Id="rId665" Type="http://schemas.openxmlformats.org/officeDocument/2006/relationships/hyperlink" Target="https://marselectric.com/products/ilsco-gbl-1/0-aluminum-lay-in-ground-lug-dual-rated-conductor-range-1/0-14/24796?srsltid=AfmBOopbWCKoV551QownISwygU3k_jJ3zx8kRbS2doBi1fmybvzomaaK" TargetMode="External"/><Relationship Id="rId872" Type="http://schemas.openxmlformats.org/officeDocument/2006/relationships/hyperlink" Target="https://www.cooper-electric.com/product/detail/78247/erico-inc-cd2-5b" TargetMode="External"/><Relationship Id="rId1088" Type="http://schemas.openxmlformats.org/officeDocument/2006/relationships/hyperlink" Target="https://www.cooper-electric.com/product/detail/12816/eaton-crouse-hinds-tp667" TargetMode="External"/><Relationship Id="rId1295" Type="http://schemas.openxmlformats.org/officeDocument/2006/relationships/hyperlink" Target="https://www.elliottelectric.com/P/Item/BRI/108S/" TargetMode="External"/><Relationship Id="rId318" Type="http://schemas.openxmlformats.org/officeDocument/2006/relationships/hyperlink" Target="https://www.hein.com/rac-768amr-4sq-adj-mud-ring-single-device" TargetMode="External"/><Relationship Id="rId525" Type="http://schemas.openxmlformats.org/officeDocument/2006/relationships/hyperlink" Target="https://www.redtoolstore.com/products/milwaukee-3017-20-m18-fuel-blower-bare-tool?view=sl-022E49DD" TargetMode="External"/><Relationship Id="rId732" Type="http://schemas.openxmlformats.org/officeDocument/2006/relationships/hyperlink" Target="https://www.hatchlighting.com/product-feed/lc20-0500z-unv-aa/" TargetMode="External"/><Relationship Id="rId1155" Type="http://schemas.openxmlformats.org/officeDocument/2006/relationships/hyperlink" Target="https://www.vikingelectric.com/product/detail/99049/litchfield-international-inc-40" TargetMode="External"/><Relationship Id="rId1362" Type="http://schemas.openxmlformats.org/officeDocument/2006/relationships/hyperlink" Target="https://www.elliottelectric.com/P/Item/BLI/B22SHGALV10/" TargetMode="External"/><Relationship Id="rId99" Type="http://schemas.openxmlformats.org/officeDocument/2006/relationships/hyperlink" Target="https://www.needco.com/product/detail/300514/weidmuller-1010100000?srsltid=AfmBOopGiQsEtGMo_o_EswzRqy7zHShZwfZhIn7BI_CWRzqZo5fBiebh" TargetMode="External"/><Relationship Id="rId1015" Type="http://schemas.openxmlformats.org/officeDocument/2006/relationships/hyperlink" Target="https://www.cooper-electric.com/product/detail/24459/eaton-crouse-hinds-tp472" TargetMode="External"/><Relationship Id="rId1222" Type="http://schemas.openxmlformats.org/officeDocument/2006/relationships/hyperlink" Target="https://www.graybar.com/ka-lug8482-mechanical-lug-4-to-1-0-awg/p/88047588?pcode=88047588" TargetMode="External"/><Relationship Id="rId1667" Type="http://schemas.openxmlformats.org/officeDocument/2006/relationships/hyperlink" Target="https://www.grainger.com/product/RIB-Enclosed-Pre-Wired-Relay-10-2ETA5?internalSearchTerm=Enclosed+Pre-Wired+Relay%3A+10+A+Rating%2C+120-277V+AC%2C+SPDT%2C+0.50+in+NPT&amp;searchBar=true&amp;suggestConfigId=8&amp;position=1&amp;opr=THKS" TargetMode="External"/><Relationship Id="rId1874" Type="http://schemas.openxmlformats.org/officeDocument/2006/relationships/hyperlink" Target="https://www.manualslib.com/products/Safetrust-8845-200-12493364.html" TargetMode="External"/><Relationship Id="rId1527" Type="http://schemas.openxmlformats.org/officeDocument/2006/relationships/hyperlink" Target="https://usa.databasesets.com/unspsc/commodity/30111601" TargetMode="External"/><Relationship Id="rId1734" Type="http://schemas.openxmlformats.org/officeDocument/2006/relationships/hyperlink" Target="https://www.milwaukeetool.com/Products/48-39-0545" TargetMode="External"/><Relationship Id="rId1941" Type="http://schemas.openxmlformats.org/officeDocument/2006/relationships/hyperlink" Target="https://www.whitecap.com/product/14x4aposx8apos-masonite-sheet-339M14" TargetMode="External"/><Relationship Id="rId26" Type="http://schemas.openxmlformats.org/officeDocument/2006/relationships/hyperlink" Target="https://www.frostelectric.com/buy/product/wire-10/11946?text=Wire+10+AWG+Blue+THHN+Stranded+500+Foot+Reel+600+Volt+Copper+Wire" TargetMode="External"/><Relationship Id="rId175" Type="http://schemas.openxmlformats.org/officeDocument/2006/relationships/hyperlink" Target="https://www.gordonelectricsupply.com/p/Stl-Cty-R1038-3-8-X-10-Thrd-Rod-Per-Ft/18265?srsltid=AfmBOooJOluell13ZulqLwU5D-OwRR2v3tuAunYXtjnxdN4o8ELnjaSJ" TargetMode="External"/><Relationship Id="rId1801" Type="http://schemas.openxmlformats.org/officeDocument/2006/relationships/hyperlink" Target="https://lhdottie.com/lock-washers/lw38" TargetMode="External"/><Relationship Id="rId382" Type="http://schemas.openxmlformats.org/officeDocument/2006/relationships/hyperlink" Target="https://www.mallory.com/3502033/product/pro-line-products-inc-prlnia05l24" TargetMode="External"/><Relationship Id="rId687" Type="http://schemas.openxmlformats.org/officeDocument/2006/relationships/hyperlink" Target="https://www.gordonelectricsupply.com/p/Ideal-30-3184-Stranded-Wire-Pigtail/5608554?srsltid=AfmBOoqr-Mjevq5RhBUbpEFBuOM7h9CRz1UCvyhFbJIsI796y7yGE-BC" TargetMode="External"/><Relationship Id="rId242" Type="http://schemas.openxmlformats.org/officeDocument/2006/relationships/hyperlink" Target="https://www.adiglobaldistribution.us/Product/SF-2031EMEN" TargetMode="External"/><Relationship Id="rId894" Type="http://schemas.openxmlformats.org/officeDocument/2006/relationships/hyperlink" Target="https://www.rexelusa.com/p/49053/2-emt-conduit-steel-10-length/091111020063/200" TargetMode="External"/><Relationship Id="rId1177" Type="http://schemas.openxmlformats.org/officeDocument/2006/relationships/hyperlink" Target="https://www.gordonelectricsupply.com/p/Ccho-Tp563-4-11-16-Sq-Box/6900128?srsltid=AfmBOopHJqxW4ekRVflbGuynkwdBePMn95YNaitBy_qL89vYkjJBIsbf" TargetMode="External"/><Relationship Id="rId102" Type="http://schemas.openxmlformats.org/officeDocument/2006/relationships/hyperlink" Target="https://www.graybar.com/wire-mesh-cable-tray-steel-deep-4-in-d-x-6-in-w/p/25316894" TargetMode="External"/><Relationship Id="rId547" Type="http://schemas.openxmlformats.org/officeDocument/2006/relationships/hyperlink" Target="https://www.acmetools.com/mec-20-ft-electric-vertical-mast-lift-mme20/413002000327.html?srsltid=AfmBOooP9bvX4q-uPIwXBpLcJAHAbU67CwNH5_aBw2oyHk8n_fRKSmpc" TargetMode="External"/><Relationship Id="rId754" Type="http://schemas.openxmlformats.org/officeDocument/2006/relationships/hyperlink" Target="https://shop.dominionelectric.com/buy/product/g-strut/651507" TargetMode="External"/><Relationship Id="rId961" Type="http://schemas.openxmlformats.org/officeDocument/2006/relationships/hyperlink" Target="https://www.cooper-electric.com/product/detail/1627892/dewalt-tools-dcs356d1" TargetMode="External"/><Relationship Id="rId1384" Type="http://schemas.openxmlformats.org/officeDocument/2006/relationships/hyperlink" Target="https://www.wantitall.co.za/Gates-27008-Fuel-LinePCVEEC-Hose25-Length-Inner-Diameter-58-ap-B000CRDKVC.html" TargetMode="External"/><Relationship Id="rId1591" Type="http://schemas.openxmlformats.org/officeDocument/2006/relationships/hyperlink" Target="https://usa.databasesets.com/unspsc/commodity/39131706" TargetMode="External"/><Relationship Id="rId1689" Type="http://schemas.openxmlformats.org/officeDocument/2006/relationships/hyperlink" Target="https://www.steinerelectric.com/Product/O-Z-Gedney-NEER-AS-0-100-Anti-Short-Conduit-Bushing5-16-in-Conduit14-to-2-AWG-AC-Cable5-16-in-TradeThermoplastic-60982" TargetMode="External"/><Relationship Id="rId90" Type="http://schemas.openxmlformats.org/officeDocument/2006/relationships/hyperlink" Target="https://www.vikingelectric.com/product/detail/68866/xhhw-aluminum-xhhw-250mcm-str-brn-mr" TargetMode="External"/><Relationship Id="rId407" Type="http://schemas.openxmlformats.org/officeDocument/2006/relationships/hyperlink" Target="https://www.mouser.in/ProductDetail/Panduit/DNF14-250FIB-C?qs=EvUrXncXZjM2HvdheF2Sjg%3D%3D" TargetMode="External"/><Relationship Id="rId614" Type="http://schemas.openxmlformats.org/officeDocument/2006/relationships/hyperlink" Target="https://www.acmetool.com/index.jsp?path=product&amp;part=150073&amp;title=kneepro-ultra-flex-iii-knee-pads&amp;text=KP+KPUF03-F+KNEEPRO+ULTRA-FLEX+III+KNEE+PADS+HARD+SHELL+WITH+GRIP+PAD+%5BXCD5-G%5D+%28SELLSTROM+S96110+Or+S96114%29&amp;lsi=true" TargetMode="External"/><Relationship Id="rId821" Type="http://schemas.openxmlformats.org/officeDocument/2006/relationships/hyperlink" Target="https://marselectric.com/products/ge-tgl2-equipment-ground-kit-5-in-l-8-12-to-8-awg-14-to-8-awg-6-6-to-4-awg-14-to-4-awg-aluminum/copper-conductor-14-terminals-for-use-with-powermark-gold-and-powermark-plus-loadcenter/113546" TargetMode="External"/><Relationship Id="rId1037" Type="http://schemas.openxmlformats.org/officeDocument/2006/relationships/hyperlink" Target="https://www.cooper-electric.com/product/detail/29729/eaton-crouse-hinds-260" TargetMode="External"/><Relationship Id="rId1244" Type="http://schemas.openxmlformats.org/officeDocument/2006/relationships/hyperlink" Target="https://www.elliottelectric.com/P/Item/BRI/809DC2/" TargetMode="External"/><Relationship Id="rId1451" Type="http://schemas.openxmlformats.org/officeDocument/2006/relationships/hyperlink" Target="https://www.red-d-arc.com/en-us/ana-airman-sdg40s-8e1-t4f-towable-diesel-generator/5638265827.p" TargetMode="External"/><Relationship Id="rId1896" Type="http://schemas.openxmlformats.org/officeDocument/2006/relationships/hyperlink" Target="https://usa.databasesets.com/unspsc/class/30102400" TargetMode="External"/><Relationship Id="rId919" Type="http://schemas.openxmlformats.org/officeDocument/2006/relationships/hyperlink" Target="https://www.cooper-electric.com/product/detail/1025839/cully-minerallac-25548" TargetMode="External"/><Relationship Id="rId1104" Type="http://schemas.openxmlformats.org/officeDocument/2006/relationships/hyperlink" Target="https://www.cooper-electric.com/product/detail/24723/eaton-crouse-hinds-461" TargetMode="External"/><Relationship Id="rId1311" Type="http://schemas.openxmlformats.org/officeDocument/2006/relationships/hyperlink" Target="https://usa.databasesets.com/unspsc/class/31162900" TargetMode="External"/><Relationship Id="rId1549" Type="http://schemas.openxmlformats.org/officeDocument/2006/relationships/hyperlink" Target="https://www.standardelectricsupply.com/3M-35-BLUE-3-4X66FT-Electrical-Tape?srsltid=AfmBOopR4347j7FmZNrf0zVReBMzjU47BkuIKUTO04K6z-1UyHlLayzM" TargetMode="External"/><Relationship Id="rId1756" Type="http://schemas.openxmlformats.org/officeDocument/2006/relationships/hyperlink" Target="https://www.acmetool.com/index.jsp?path=product&amp;title=isc-i2005-eg-dom&amp;part=314131" TargetMode="External"/><Relationship Id="rId1963" Type="http://schemas.openxmlformats.org/officeDocument/2006/relationships/hyperlink" Target="https://shop.specialtybolt.com/itemdetail/25C125HCS5Z" TargetMode="External"/><Relationship Id="rId48" Type="http://schemas.openxmlformats.org/officeDocument/2006/relationships/hyperlink" Target="https://www.crawfordelectricsupply.com/product/detail/22882/thhn-wire-copper-wic-thhn-8-str-grn-mr" TargetMode="External"/><Relationship Id="rId1409" Type="http://schemas.openxmlformats.org/officeDocument/2006/relationships/hyperlink" Target="https://www.elliottelectric.com/P/Item/ARL/457/" TargetMode="External"/><Relationship Id="rId1616" Type="http://schemas.openxmlformats.org/officeDocument/2006/relationships/hyperlink" Target="https://www.cintas.com/apparel-detail/carhartt-fr-detail/carhartt-fr-coverall/" TargetMode="External"/><Relationship Id="rId1823" Type="http://schemas.openxmlformats.org/officeDocument/2006/relationships/hyperlink" Target="https://www.cooperlighting.com/global/brands/halo/10071496/rl-recessed-led-trims/rl56ls9fsd2w1ewh" TargetMode="External"/><Relationship Id="rId197" Type="http://schemas.openxmlformats.org/officeDocument/2006/relationships/hyperlink" Target="https://www.southwire.com/electrical-components/commercial-industrial-residential-fittings/4-emt-insulating-bushing/p/1670" TargetMode="External"/><Relationship Id="rId264" Type="http://schemas.openxmlformats.org/officeDocument/2006/relationships/hyperlink" Target="https://www.graybar.com/thhn-building-wire-250-mcm-stranded-copper-conductor-orange-cut-reel/p/25082223" TargetMode="External"/><Relationship Id="rId471" Type="http://schemas.openxmlformats.org/officeDocument/2006/relationships/hyperlink" Target="https://www.simplybreakers.com/products/eaton-molded-case-circuit-breaker-hkd3250" TargetMode="External"/><Relationship Id="rId124" Type="http://schemas.openxmlformats.org/officeDocument/2006/relationships/hyperlink" Target="https://www.gonefco.com/buy/product/underground-devices-ra14-14-cable-rack-arm/100947" TargetMode="External"/><Relationship Id="rId569" Type="http://schemas.openxmlformats.org/officeDocument/2006/relationships/hyperlink" Target="https://www.graybar.com/large-sdx-wall-mount-fiber-enclosure-empty-with-dual-door-no-lock/p/25968368?pcode=25968368" TargetMode="External"/><Relationship Id="rId776" Type="http://schemas.openxmlformats.org/officeDocument/2006/relationships/hyperlink" Target="https://usa.databasesets.com/unspsc/class/39131700" TargetMode="External"/><Relationship Id="rId983" Type="http://schemas.openxmlformats.org/officeDocument/2006/relationships/hyperlink" Target="https://www.eaton.com/us/en-us/skuPage.HFD1035.html" TargetMode="External"/><Relationship Id="rId1199" Type="http://schemas.openxmlformats.org/officeDocument/2006/relationships/hyperlink" Target="https://www.gordonelectricsupply.com/p/Caddy-Sch8B-1-2-Emt-To-Strut-Clip/5603369?srsltid=AfmBOopFR2niix28c1gKKsDFkbMwAZv_oMhDXyyeu4jULuIqEE-l2G5d" TargetMode="External"/><Relationship Id="rId331" Type="http://schemas.openxmlformats.org/officeDocument/2006/relationships/hyperlink" Target="https://shop.dominionelectric.com/buy/product/raco-taymac-bell/34509" TargetMode="External"/><Relationship Id="rId429" Type="http://schemas.openxmlformats.org/officeDocument/2006/relationships/hyperlink" Target="https://www.gordonelectricsupply.com/p/Oz-G-Is-502-Beam-Clamp-3-8-16-Tap-Nri/5917867?text=IS-502&amp;lsi=true" TargetMode="External"/><Relationship Id="rId636" Type="http://schemas.openxmlformats.org/officeDocument/2006/relationships/hyperlink" Target="https://www.kawasaki.ca/en-ca/side-x-side/mule/3-to6-passenger/mule-pro-dxt-diesel" TargetMode="External"/><Relationship Id="rId1059" Type="http://schemas.openxmlformats.org/officeDocument/2006/relationships/hyperlink" Target="https://www.rexelusa.com/p/682463/8-awg-thhn-thwn-2-stranded-copper-green-cut-to-length/thhn8strgrn-cut" TargetMode="External"/><Relationship Id="rId1266" Type="http://schemas.openxmlformats.org/officeDocument/2006/relationships/hyperlink" Target="https://www.elliottelectric.com/P/Item/BRI/231DC2/" TargetMode="External"/><Relationship Id="rId1473" Type="http://schemas.openxmlformats.org/officeDocument/2006/relationships/hyperlink" Target="https://www.gordonelectricsupply.com/p/Cooper-Ah5266-2P-15A-120V-Plug/6047912" TargetMode="External"/><Relationship Id="rId2012" Type="http://schemas.openxmlformats.org/officeDocument/2006/relationships/hyperlink" Target="https://zumasales.com/products/washer-thrust-gs-genie-part-105565gt" TargetMode="External"/><Relationship Id="rId843" Type="http://schemas.openxmlformats.org/officeDocument/2006/relationships/hyperlink" Target="https://shop.dominionelectric.com/buy/product/conduit-pipe-products/1462?text=21120700&amp;lsi=true" TargetMode="External"/><Relationship Id="rId1126" Type="http://schemas.openxmlformats.org/officeDocument/2006/relationships/hyperlink" Target="https://www.butlersupply.com/approved-vendor-b01606-carflex-type-nm-flexible-non-metallic-liquid-tight-conduit-connector-1-1-4-inch-trade?queryID=fabc0319246565da7bd8b2e543a4ad49&amp;objectID=24362&amp;indexName=magento2_butlersupplydefault_products" TargetMode="External"/><Relationship Id="rId1680" Type="http://schemas.openxmlformats.org/officeDocument/2006/relationships/hyperlink" Target="https://usa.databasesets.com/unspsc/commodity/39131706" TargetMode="External"/><Relationship Id="rId1778" Type="http://schemas.openxmlformats.org/officeDocument/2006/relationships/hyperlink" Target="https://www.zoro.com/b/ERGODYNE/" TargetMode="External"/><Relationship Id="rId1985" Type="http://schemas.openxmlformats.org/officeDocument/2006/relationships/hyperlink" Target="https://www.digikey.com/en/supplier-centers/power-dynamics-inc" TargetMode="External"/><Relationship Id="rId703" Type="http://schemas.openxmlformats.org/officeDocument/2006/relationships/hyperlink" Target="https://www.graybar.com/wall-plate-blank-1-gang-box-mount-302-304-stainless-steel/p/25080697" TargetMode="External"/><Relationship Id="rId910" Type="http://schemas.openxmlformats.org/officeDocument/2006/relationships/hyperlink" Target="https://www.cooper-electric.com/product/detail/995/emt-conduit-034e" TargetMode="External"/><Relationship Id="rId1333" Type="http://schemas.openxmlformats.org/officeDocument/2006/relationships/hyperlink" Target="https://www.elliottelectric.com/P/Item/BLI/BB224T/" TargetMode="External"/><Relationship Id="rId1540" Type="http://schemas.openxmlformats.org/officeDocument/2006/relationships/hyperlink" Target="https://www.3m.com/3M/en_US/p/dc/v101174260/" TargetMode="External"/><Relationship Id="rId1638" Type="http://schemas.openxmlformats.org/officeDocument/2006/relationships/hyperlink" Target="https://www.butlersupply.com/steel-cityr-6h5-b-conduit-hanger-with-bolt-2-inch-steel?queryID=1e2ecefcb4df7439c808bb494db16075&amp;objectID=23886&amp;indexName=magento2_butlersupplydefault_products" TargetMode="External"/><Relationship Id="rId1400" Type="http://schemas.openxmlformats.org/officeDocument/2006/relationships/hyperlink" Target="https://www.graybar.com/one-hole-ac-mc-cable-strap-14-3-to-10-3/p/91029204" TargetMode="External"/><Relationship Id="rId1845" Type="http://schemas.openxmlformats.org/officeDocument/2006/relationships/hyperlink" Target="https://www.gordonelectricsupply.com/p/Bline-B54Sh-120Glv-Slot-Chnl/6004977" TargetMode="External"/><Relationship Id="rId1705" Type="http://schemas.openxmlformats.org/officeDocument/2006/relationships/hyperlink" Target="https://shop.totaltool.com/shockwave-2-916in-x-14in-mag-nutdriver/product/mw49-66-4832" TargetMode="External"/><Relationship Id="rId1912" Type="http://schemas.openxmlformats.org/officeDocument/2006/relationships/hyperlink" Target="https://usa.databasesets.com/unspsc/class/30102400" TargetMode="External"/><Relationship Id="rId286" Type="http://schemas.openxmlformats.org/officeDocument/2006/relationships/hyperlink" Target="https://www.gordonelectricsupply.com/p/Raco-800C-4In-Sq-Work-Cover/6005304?srsltid=AfmBOorM5J61qTqRWxZk4dgrCy1MHgeRU3DdPUkUWT58XwPkWyWiEGgq" TargetMode="External"/><Relationship Id="rId493" Type="http://schemas.openxmlformats.org/officeDocument/2006/relationships/hyperlink" Target="https://www.unitedrentals.com/sales/equipment/storage-containers/20-ft-storage-containers/2022-mobile-trl-20-sc-20-ft-storage-container-11574234" TargetMode="External"/><Relationship Id="rId146" Type="http://schemas.openxmlformats.org/officeDocument/2006/relationships/hyperlink" Target="https://www.gordonelectricsupply.com/p/T-B-1455-1-1-2-Snap-In-Ko-Plug/5660537?srsltid=AfmBOorQMOaXYxqnluf-A7jY4dRMHqtqY-1VWPfxXqJmhk-OGc0dl_vu" TargetMode="External"/><Relationship Id="rId353" Type="http://schemas.openxmlformats.org/officeDocument/2006/relationships/hyperlink" Target="https://www.crawfordelectricsupply.com/product/detail/22278/miscellaneous-pvc-fittings-114p40-90d-sch40-elb" TargetMode="External"/><Relationship Id="rId560" Type="http://schemas.openxmlformats.org/officeDocument/2006/relationships/hyperlink" Target="https://shop.loebelectric.com/buy/product/l-fse-lebaak-30a-600v-fus-hldr-10-bx/27826?srsltid=AfmBOor3RKsnru1LOPa0b1w36TtfOC0-RRbh0mx9ynr15_DR8upb7HY3" TargetMode="External"/><Relationship Id="rId798" Type="http://schemas.openxmlformats.org/officeDocument/2006/relationships/hyperlink" Target="https://usa.databasesets.com/unspsc/commodity/26121614" TargetMode="External"/><Relationship Id="rId1190" Type="http://schemas.openxmlformats.org/officeDocument/2006/relationships/hyperlink" Target="https://www.gordonelectricsupply.com/p/Carlon-Ua7Al-3In-45D-Pvc-Elbow/5997926?srsltid=AfmBOop6EvUrYPRpzIotlsZAeUpqlDmL6L_zBn1K92LNAIW3OQCUQvhv" TargetMode="External"/><Relationship Id="rId213" Type="http://schemas.openxmlformats.org/officeDocument/2006/relationships/hyperlink" Target="https://www.graybar.com/mini-circuit-breaker-qo-20a-3-pole-120-240vac-10ka-bolt-on/p/88243117" TargetMode="External"/><Relationship Id="rId420" Type="http://schemas.openxmlformats.org/officeDocument/2006/relationships/hyperlink" Target="https://www.gordonelectricsupply.com/p/P-S-Tp23-W-Trademaster-Plate-2-Gang-Blank-Box-Mount/1170670?text=TP23-W&amp;lsi=true" TargetMode="External"/><Relationship Id="rId658" Type="http://schemas.openxmlformats.org/officeDocument/2006/relationships/hyperlink" Target="https://www.itape.com/product/pt8/" TargetMode="External"/><Relationship Id="rId865" Type="http://schemas.openxmlformats.org/officeDocument/2006/relationships/hyperlink" Target="https://www.cooper-electric.com/product/detail/22535/erico-inc-k20" TargetMode="External"/><Relationship Id="rId1050" Type="http://schemas.openxmlformats.org/officeDocument/2006/relationships/hyperlink" Target="https://www.gordonelectricsupply.com/p/rig-cpl-1-2-galv-cplg/2980" TargetMode="External"/><Relationship Id="rId1288" Type="http://schemas.openxmlformats.org/officeDocument/2006/relationships/hyperlink" Target="https://www.gordonelectricsupply.com/p/Bridgeport-474-Slt-1-1-2-90D-Steel-Liquidtight-Connector/5750323?srsltid=AfmBOoqSekKm_xqRrbwMUbeL9yBlhxh5hvHwrw9-bcMCjPdVaYn9JhjD" TargetMode="External"/><Relationship Id="rId1495" Type="http://schemas.openxmlformats.org/officeDocument/2006/relationships/hyperlink" Target="https://thefirealarmsupplier.com/products/veu-a00-ul?srsltid=AfmBOor2GjKzaBK-j5Ko_eiDyiURUwstJyjpouZeW1QSeFAcUm1g2ZiS" TargetMode="External"/><Relationship Id="rId518" Type="http://schemas.openxmlformats.org/officeDocument/2006/relationships/hyperlink" Target="https://www.relytool.supply/products/drill--drive-set-95pc-48-32-1556" TargetMode="External"/><Relationship Id="rId725" Type="http://schemas.openxmlformats.org/officeDocument/2006/relationships/hyperlink" Target="https://www.gordonelectricsupply.com/p/Hoffman-Asg18X18X6Nk-Galv-Sc-Box-No-K/6776802?srsltid=AfmBOoqHLQHvF3dv90HiDwpkhmSV9SDDk3d4GD7xUqXzZE8efQ7UC2HM" TargetMode="External"/><Relationship Id="rId932" Type="http://schemas.openxmlformats.org/officeDocument/2006/relationships/hyperlink" Target="https://usa.databasesets.com/unspsc/commodity/15101513" TargetMode="External"/><Relationship Id="rId1148" Type="http://schemas.openxmlformats.org/officeDocument/2006/relationships/hyperlink" Target="https://www.unitedrentals.com/marketplace/equipment/tools-power-hand-surveying/hydraulic" TargetMode="External"/><Relationship Id="rId1355" Type="http://schemas.openxmlformats.org/officeDocument/2006/relationships/hyperlink" Target="https://www.standardelectricsupply.com/B-Line-12124SCNK-Electrical-Enclosure?srsltid=AfmBOopLpKnajLvIQ2OJI544o-08uu0lgjiMfla3WgrWXOD3XBDx9XJ9" TargetMode="External"/><Relationship Id="rId1562" Type="http://schemas.openxmlformats.org/officeDocument/2006/relationships/hyperlink" Target="https://www.graybar.com/electroplated-steel-emt-conduit-3-4-in--10-ft-l/p/88272942?pcode=88272942" TargetMode="External"/><Relationship Id="rId1008" Type="http://schemas.openxmlformats.org/officeDocument/2006/relationships/hyperlink" Target="https://www.cooper-electric.com/product/detail/130443/cully-minerallac-40125j" TargetMode="External"/><Relationship Id="rId1215" Type="http://schemas.openxmlformats.org/officeDocument/2006/relationships/hyperlink" Target="https://www.cityelectricsupply.com/burndy-ycp31l34ctn-compression-pulling-grip-250-mcm-to-350-mcm-cu-al-34-lanyard-length?srsltid=AfmBOopqoIUk2CYBw2Ovi8T3lHTHO5nWP4idCSSD1Z55WOpm4eBh87o-" TargetMode="External"/><Relationship Id="rId1422" Type="http://schemas.openxmlformats.org/officeDocument/2006/relationships/hyperlink" Target="https://www.lindedirect.com/store/product-detail/argon-co2-30-cs-g/ar-cd30c-g?utm_source=chatgpt.com" TargetMode="External"/><Relationship Id="rId1867" Type="http://schemas.openxmlformats.org/officeDocument/2006/relationships/hyperlink" Target="https://www.cityelectricsupply.com/mc-cable-al-12-2-250c-12awg-solid-aluminum-armor-cable-copper-black-green-white-2-conductor-w-ground-coil-of-250ft" TargetMode="External"/><Relationship Id="rId61" Type="http://schemas.openxmlformats.org/officeDocument/2006/relationships/hyperlink" Target="https://www.crawfordelectricsupply.com/product/detail/22762/thhn-wire-copper-wic-thhn-2-str-red-mr" TargetMode="External"/><Relationship Id="rId1727" Type="http://schemas.openxmlformats.org/officeDocument/2006/relationships/hyperlink" Target="https://www.masterlock.com/products/product/410KAORJ" TargetMode="External"/><Relationship Id="rId1934" Type="http://schemas.openxmlformats.org/officeDocument/2006/relationships/hyperlink" Target="https://us.rs-online.com/product/bussmann-by-eaton/bbu38-65k/71390974/?msockid=2c3195bd984166401fbc8032992367b6" TargetMode="External"/><Relationship Id="rId19" Type="http://schemas.openxmlformats.org/officeDocument/2006/relationships/hyperlink" Target="https://www.frostelectric.com/buy/product/wire-12/12001?text=Wire+12+AWG+White+THHN+Stranded+500+Foot+Reel+600+Volt+Copper+Wire" TargetMode="External"/><Relationship Id="rId168" Type="http://schemas.openxmlformats.org/officeDocument/2006/relationships/hyperlink" Target="https://www.elliottelectric.com/P/Item/TAB/TC126A/" TargetMode="External"/><Relationship Id="rId375" Type="http://schemas.openxmlformats.org/officeDocument/2006/relationships/hyperlink" Target="https://toolup.com/products/proto-j4990-7xl-3-8-drive-7-piece-extra-long-hex-bit-set" TargetMode="External"/><Relationship Id="rId582" Type="http://schemas.openxmlformats.org/officeDocument/2006/relationships/hyperlink" Target="https://www.cityelectricsupply.com/leviton-cr20-w-20a-duplex-receptacle-commercial-grade-self-grounding-white?srsltid=AfmBOooynPcQJrK_dR00WYJoW9hiNrUHK7c1twGOmMKBaxYMRxa2ntoR" TargetMode="External"/><Relationship Id="rId3" Type="http://schemas.openxmlformats.org/officeDocument/2006/relationships/hyperlink" Target="https://www.graybar.com/conduit-nipple-rigid-imc-galvanized-steel-3-4-x-close/p/88273326" TargetMode="External"/><Relationship Id="rId235" Type="http://schemas.openxmlformats.org/officeDocument/2006/relationships/hyperlink" Target="https://www.frostelectric.com/buy/product/sealtite-3-4/124375?text=Sealtite+3/4+Inch+UA/UL+Grey+%28500+Foot+Reel%29+Liquidtight+Flexible+Metal+Conduit+Type+UL+%2822104+LA12%29p&amp;lsi=true" TargetMode="External"/><Relationship Id="rId442" Type="http://schemas.openxmlformats.org/officeDocument/2006/relationships/hyperlink" Target="https://www.stateelectric.com/products/ouellet-rbh1000bl-ha" TargetMode="External"/><Relationship Id="rId887" Type="http://schemas.openxmlformats.org/officeDocument/2006/relationships/hyperlink" Target="https://www.platt.com/p/1837428/enlighted-cbl-5e-cu4-7f/enlcbl5ecu47f" TargetMode="External"/><Relationship Id="rId1072" Type="http://schemas.openxmlformats.org/officeDocument/2006/relationships/hyperlink" Target="https://www.rexelusa.com/p/152053/2-awg-thhn-thwn-2-stranded-copper-black-cut-to-length/thhn2strblk-cut" TargetMode="External"/><Relationship Id="rId302" Type="http://schemas.openxmlformats.org/officeDocument/2006/relationships/hyperlink" Target="https://www.gordonelectricsupply.com/p/Raco-258-4-11-16Sq-2-1-8D-Box/6005159?srsltid=AfmBOoobanpogSj9RIeKgPW5FHMQTyYhITDdgLXHbZRcmdbJX46syNx5" TargetMode="External"/><Relationship Id="rId747" Type="http://schemas.openxmlformats.org/officeDocument/2006/relationships/hyperlink" Target="https://www.needco.com/product/detail/617684/greenlee-textron-855gx?srsltid=AfmBOoqvRZk4yUx_NFoxi6qFXfWUP-nvFyIsXzDwZbpJUHIlgtj4eJve" TargetMode="External"/><Relationship Id="rId954" Type="http://schemas.openxmlformats.org/officeDocument/2006/relationships/hyperlink" Target="https://www.cooper-electric.com/product/detail/165033/dewalt-tools-dw2222b" TargetMode="External"/><Relationship Id="rId1377" Type="http://schemas.openxmlformats.org/officeDocument/2006/relationships/hyperlink" Target="https://www.bradyid.com/labels/b30-series-magnetic-labels-cps-brus-10059?part-number=b30c-4250-509-wt" TargetMode="External"/><Relationship Id="rId1584" Type="http://schemas.openxmlformats.org/officeDocument/2006/relationships/hyperlink" Target="https://www.vikingelectric.com/product/detail/567/powers-fasteners-04431-pwr" TargetMode="External"/><Relationship Id="rId1791" Type="http://schemas.openxmlformats.org/officeDocument/2006/relationships/hyperlink" Target="https://www.anixter.com/en_us/products/DTK-2MHLP12BWB/DITEK/Surge-Protection/p/354945" TargetMode="External"/><Relationship Id="rId83" Type="http://schemas.openxmlformats.org/officeDocument/2006/relationships/hyperlink" Target="https://www.1sourcedist.com/product/detail/4454659/thhncu-thhn-1-yel-19str-cu-2500r" TargetMode="External"/><Relationship Id="rId179" Type="http://schemas.openxmlformats.org/officeDocument/2006/relationships/hyperlink" Target="https://www.elliottelectric.com/P/Item/TAB/72171114/Alternate" TargetMode="External"/><Relationship Id="rId386" Type="http://schemas.openxmlformats.org/officeDocument/2006/relationships/hyperlink" Target="https://www.polaris.com/en-us/commercial/pro-xd-full-size-diesel/specs/" TargetMode="External"/><Relationship Id="rId593" Type="http://schemas.openxmlformats.org/officeDocument/2006/relationships/hyperlink" Target="https://www.gordonelectricsupply.com/p/Sylvania-40332-Led17Tt5-Dl-Fg-835-Bf/6620156?srsltid=AfmBOorQCnyc2G5kLocueaASUF3exxalAfjXWGausDa5C8VfJxjE2feF" TargetMode="External"/><Relationship Id="rId607" Type="http://schemas.openxmlformats.org/officeDocument/2006/relationships/hyperlink" Target="https://www.graybar.com/stainless-steel-fender-washers-1-4-x-1-in--pack-of-100/p/25322041?pcode=25322041" TargetMode="External"/><Relationship Id="rId814" Type="http://schemas.openxmlformats.org/officeDocument/2006/relationships/hyperlink" Target="https://www.vikingelectric.com/product/detail/71140/galvanized-rigid-fittings-034g90" TargetMode="External"/><Relationship Id="rId1237" Type="http://schemas.openxmlformats.org/officeDocument/2006/relationships/hyperlink" Target="https://www.graybar.com/conduit-bushing-plastic-insulating-2-1-2-in-/p/88031678?pcode=88031678" TargetMode="External"/><Relationship Id="rId1444" Type="http://schemas.openxmlformats.org/officeDocument/2006/relationships/hyperlink" Target="https://www.graybar.com/cat-6-350-mhz-copper-patch-cord-9-ft--white/p/25683439?pcode=25683439" TargetMode="External"/><Relationship Id="rId1651" Type="http://schemas.openxmlformats.org/officeDocument/2006/relationships/hyperlink" Target="https://www.graybar.com/thhn-building-wire-1-awg-stranded-copper-conductor-yellow-cut-reel/p/25082195" TargetMode="External"/><Relationship Id="rId1889" Type="http://schemas.openxmlformats.org/officeDocument/2006/relationships/hyperlink" Target="https://usa.databasesets.com/unspsc/class/30102400" TargetMode="External"/><Relationship Id="rId246" Type="http://schemas.openxmlformats.org/officeDocument/2006/relationships/hyperlink" Target="https://www.rexelusa.com/p/641658/4-leg-wemco-reel/wemco001" TargetMode="External"/><Relationship Id="rId453" Type="http://schemas.openxmlformats.org/officeDocument/2006/relationships/hyperlink" Target="https://www.rexelusa.com/p/877211/orbit-industries/box-support-with-universal-mounting-adapter-steel/835243006423/ssb-4s" TargetMode="External"/><Relationship Id="rId660" Type="http://schemas.openxmlformats.org/officeDocument/2006/relationships/hyperlink" Target="https://shop.dominionelectric.com/buy/product/ilsco/67095" TargetMode="External"/><Relationship Id="rId898" Type="http://schemas.openxmlformats.org/officeDocument/2006/relationships/hyperlink" Target="https://www.rexelusa.com/s/search?q=100" TargetMode="External"/><Relationship Id="rId1083" Type="http://schemas.openxmlformats.org/officeDocument/2006/relationships/hyperlink" Target="https://www.rexelusa.com/p/1310142/10-thhn-thwn-2-stranded-copper-red-brown-cut-to-length/thhn10strredbrn-cut" TargetMode="External"/><Relationship Id="rId1290" Type="http://schemas.openxmlformats.org/officeDocument/2006/relationships/hyperlink" Target="https://www.gordonelectricsupply.com/p/Bridgeport-433-Slt-1-1-4-Steel-Liquidtight-Connector/5750310?srsltid=AfmBOopQ12_eQnzLnCpQj-HwEAVh49RdjbTVI5L_9dEGEJSXX0Av6jTf" TargetMode="External"/><Relationship Id="rId1304" Type="http://schemas.openxmlformats.org/officeDocument/2006/relationships/hyperlink" Target="https://www.gordonelectricsupply.com/p/Bridgeport-Lb-41Cg-1-2-Al-Body-Asbly/5595011?srsltid=AfmBOorHAAbMkUviA7JqeFsHQjvLm2h-7MFE8RzkP6Yh3VG34imflDlS" TargetMode="External"/><Relationship Id="rId1511" Type="http://schemas.openxmlformats.org/officeDocument/2006/relationships/hyperlink" Target="https://www.crestron.com/Products/Accessories/Power-Supplies/Power-Packs/PW-2407WUL" TargetMode="External"/><Relationship Id="rId1749" Type="http://schemas.openxmlformats.org/officeDocument/2006/relationships/hyperlink" Target="https://www.mouser.in/manufacturer/siemens/" TargetMode="External"/><Relationship Id="rId1956" Type="http://schemas.openxmlformats.org/officeDocument/2006/relationships/hyperlink" Target="https://www.gonefco.com/buy/product/split-lock-washers/19465" TargetMode="External"/><Relationship Id="rId106" Type="http://schemas.openxmlformats.org/officeDocument/2006/relationships/hyperlink" Target="https://www.gordonelectricsupply.com/p/Watt-Lmrj-P25-Rj45-24Awg-4Pr-Cable/5891074?srsltid=AfmBOopDAo1uPGewSMU0WXRYKEj1DB5yFiN2qi7slka3NaWFfDfZl_ql" TargetMode="External"/><Relationship Id="rId313" Type="http://schemas.openxmlformats.org/officeDocument/2006/relationships/hyperlink" Target="https://www.gordonelectricsupply.com/p/Rmi-Rmw026Bk-Cable-Tie-Mount/6927785?srsltid=AfmBOor3lkgsnW3U0DpXOQYyYcH7D6zjqt0BsZZUVf_g4_oEp8QhWnvU" TargetMode="External"/><Relationship Id="rId758" Type="http://schemas.openxmlformats.org/officeDocument/2006/relationships/hyperlink" Target="https://www.genielift.com/en/aerial-lifts/Slab-scissor-lifts/gs-1932" TargetMode="External"/><Relationship Id="rId965" Type="http://schemas.openxmlformats.org/officeDocument/2006/relationships/hyperlink" Target="https://www.cooper-electric.com/product/detail/611992/dewalt-tools-d26950" TargetMode="External"/><Relationship Id="rId1150" Type="http://schemas.openxmlformats.org/officeDocument/2006/relationships/hyperlink" Target="https://vandaliarental.com/equipment/utility-vehicle-4x4-4-person/" TargetMode="External"/><Relationship Id="rId1388" Type="http://schemas.openxmlformats.org/officeDocument/2006/relationships/hyperlink" Target="https://www.atkore.com/product/10-4034r24-pvc" TargetMode="External"/><Relationship Id="rId1595" Type="http://schemas.openxmlformats.org/officeDocument/2006/relationships/hyperlink" Target="https://www.bell-electrical.com/2414374/Product/Y/burndyreg-k2a25u" TargetMode="External"/><Relationship Id="rId1609" Type="http://schemas.openxmlformats.org/officeDocument/2006/relationships/hyperlink" Target="https://shop.totaltool.com/burndy-u-die-kit-up-to-750mcm/product/fciudiekitcu" TargetMode="External"/><Relationship Id="rId1816" Type="http://schemas.openxmlformats.org/officeDocument/2006/relationships/hyperlink" Target="https://commerce.boschsecurity.com/us/en/Battery-12V-7Ah/p/4.998.125.825/" TargetMode="External"/><Relationship Id="rId10" Type="http://schemas.openxmlformats.org/officeDocument/2006/relationships/hyperlink" Target="https://www.arcasupply.com/e27-7303/?srsltid=AfmBOor6FL2JUJCWR6beBKVWtuMh4c-5BwEaSyXlOWdR0cQ1Zajc6J8Q" TargetMode="External"/><Relationship Id="rId94" Type="http://schemas.openxmlformats.org/officeDocument/2006/relationships/hyperlink" Target="https://www.cityelectricsupply.com/centaur-wi-bp20-2-gang-weatherproof-blank-cover-chrome-2?srsltid=AfmBOoqTK4_Vbp3yTmAnXNlcGx9plo2b3Razf3KZMPwCjDZub6M7wOSA" TargetMode="External"/><Relationship Id="rId397" Type="http://schemas.openxmlformats.org/officeDocument/2006/relationships/hyperlink" Target="https://us.wiautomation.com/phoenix-contact/general-automation/3030417" TargetMode="External"/><Relationship Id="rId520" Type="http://schemas.openxmlformats.org/officeDocument/2006/relationships/hyperlink" Target="https://www.cityelectricsupply.com/milwaukee-48-22-3100-inkzall-fine-point-jobsite-marker-black" TargetMode="External"/><Relationship Id="rId618" Type="http://schemas.openxmlformats.org/officeDocument/2006/relationships/hyperlink" Target="https://www.gordonelectricsupply.com/p/Killark-Lr27-3-4Hub-Lr-Cond-Body/5941665?srsltid=AfmBOopkM7bEvfyAE9G-KiaALcaPy8T3sZBCuxRMCh6kozVh9z4i9GZL" TargetMode="External"/><Relationship Id="rId825" Type="http://schemas.openxmlformats.org/officeDocument/2006/relationships/hyperlink" Target="https://www.gordonelectricsupply.com/p/gardner-bender-42-029-1-45-wire-marker-pack/6098141" TargetMode="External"/><Relationship Id="rId1248" Type="http://schemas.openxmlformats.org/officeDocument/2006/relationships/hyperlink" Target="https://shop.dominionelectric.com/buy/product/bridgeport/36363" TargetMode="External"/><Relationship Id="rId1455" Type="http://schemas.openxmlformats.org/officeDocument/2006/relationships/hyperlink" Target="https://www.elliottelectric.com/P/Item/ARL/EMT200/" TargetMode="External"/><Relationship Id="rId1662" Type="http://schemas.openxmlformats.org/officeDocument/2006/relationships/hyperlink" Target="https://www.shepherdelec.com/index.jsp?path=product&amp;part=22000&amp;title=seoprene.portable.cord&amp;text=SOW103-MR1000&amp;lsi=true" TargetMode="External"/><Relationship Id="rId257" Type="http://schemas.openxmlformats.org/officeDocument/2006/relationships/hyperlink" Target="https://www.acmetool.com/index.jsp?path=product&amp;part=13750&amp;ds=dept&amp;process=search&amp;qdx=0&amp;text=ROD+3810-ZINC+3%2F8-16+X+10+FT+EG+THREADED+ROD+%5BPRICED+PER+HUNDRED+FEET%5D+ZINC+PLATED+R1038+ZP+ALL+THREAD+%5BMEETS+ASTM+A307-A%5D+R38+%5BATZ38120%5D+%2825+STICKS+%3D+250%5E+PER+TUBE%29&amp;title=threaded-rod" TargetMode="External"/><Relationship Id="rId464" Type="http://schemas.openxmlformats.org/officeDocument/2006/relationships/hyperlink" Target="https://www.orbitelectric.com/4ar1g-58.html" TargetMode="External"/><Relationship Id="rId1010" Type="http://schemas.openxmlformats.org/officeDocument/2006/relationships/hyperlink" Target="https://www.gordonelectricsupply.com/p/Ctx-5140105-1-In-Pvc-Term-Adptr/6043504?text=5140105&amp;lsi=true" TargetMode="External"/><Relationship Id="rId1094" Type="http://schemas.openxmlformats.org/officeDocument/2006/relationships/hyperlink" Target="https://www.cooper-electric.com/product/detail/536587/eaton-crouse-hinds-tb25" TargetMode="External"/><Relationship Id="rId1108" Type="http://schemas.openxmlformats.org/officeDocument/2006/relationships/hyperlink" Target="https://www.cooper-electric.com/product/detail/9962/eaton-crouse-hinds-1451" TargetMode="External"/><Relationship Id="rId1315" Type="http://schemas.openxmlformats.org/officeDocument/2006/relationships/hyperlink" Target="https://www.graybar.com/m-class-power-amplifier-300-watts-mono-600-watts/p/99805077?pcode=99805077" TargetMode="External"/><Relationship Id="rId1967" Type="http://schemas.openxmlformats.org/officeDocument/2006/relationships/hyperlink" Target="https://www.digikey.com/en/products/detail/wago-corporation/221-2401-K000-0002/16629072?msockid=2c3195bd984166401fbc8032992367b6" TargetMode="External"/><Relationship Id="rId117" Type="http://schemas.openxmlformats.org/officeDocument/2006/relationships/hyperlink" Target="https://lockeproductionblob.blob.core.windows.net/storage/products/attachments/2023/02/07/3e38827899f2bde02afd84842164fdaf.pdf" TargetMode="External"/><Relationship Id="rId671" Type="http://schemas.openxmlformats.org/officeDocument/2006/relationships/hyperlink" Target="https://www.graybar.com/ideal-wipes8482-orange-citrus-scent/p/25053741?pcode=25053741" TargetMode="External"/><Relationship Id="rId769" Type="http://schemas.openxmlformats.org/officeDocument/2006/relationships/hyperlink" Target="https://usa.databasesets.com/unspsc/class/39131700" TargetMode="External"/><Relationship Id="rId976" Type="http://schemas.openxmlformats.org/officeDocument/2006/relationships/hyperlink" Target="https://shop.dominionelectric.com/buy/product/deer-park/441933" TargetMode="External"/><Relationship Id="rId1399" Type="http://schemas.openxmlformats.org/officeDocument/2006/relationships/hyperlink" Target="https://www.graybar.com/one-hole-ac-mc-strap-4-and-2-bare-copper/p/93149726" TargetMode="External"/><Relationship Id="rId324" Type="http://schemas.openxmlformats.org/officeDocument/2006/relationships/hyperlink" Target="https://www.gordonelectricsupply.com/p/Raco-5175-0-2G-Wp-Blank-Cvr-Gry/5949431?srsltid=AfmBOoo6KWJWIrgibec6zJYPTyNxSQgUl7OGywV05ABji7Dbkz7GyySM" TargetMode="External"/><Relationship Id="rId531" Type="http://schemas.openxmlformats.org/officeDocument/2006/relationships/hyperlink" Target="https://www.milwaukeetool.com/products/48-22-4176" TargetMode="External"/><Relationship Id="rId629" Type="http://schemas.openxmlformats.org/officeDocument/2006/relationships/hyperlink" Target="https://www.kleintools.com/catalog/level-measuring-tools/digital-angle-gauge-and-level" TargetMode="External"/><Relationship Id="rId1161" Type="http://schemas.openxmlformats.org/officeDocument/2006/relationships/hyperlink" Target="https://www.graybar.com/cable-runway-ground-strap-kit-6-awg-ground-strap-with-hardware-each/p/22071272" TargetMode="External"/><Relationship Id="rId1259" Type="http://schemas.openxmlformats.org/officeDocument/2006/relationships/hyperlink" Target="https://www.elliottelectric.com/P/Item/BRI/264SRT/" TargetMode="External"/><Relationship Id="rId1466" Type="http://schemas.openxmlformats.org/officeDocument/2006/relationships/hyperlink" Target="https://www.gordonelectricsupply.com/p/Cooper-Cs6365Ex-3P4W-50A-125V-Nyl-Plug/6045971" TargetMode="External"/><Relationship Id="rId2005" Type="http://schemas.openxmlformats.org/officeDocument/2006/relationships/hyperlink" Target="https://www.whitecap.com/product/3538quot-18tpi-compact-bandsaw-blade-3pk-milwaukee-13148390529" TargetMode="External"/><Relationship Id="rId836" Type="http://schemas.openxmlformats.org/officeDocument/2006/relationships/hyperlink" Target="https://www.stateelectric.com/products/appozgcomm-l-600" TargetMode="External"/><Relationship Id="rId1021" Type="http://schemas.openxmlformats.org/officeDocument/2006/relationships/hyperlink" Target="https://www.cooper-electric.com/product/detail/6724/eaton-crouse-hinds-tp7150" TargetMode="External"/><Relationship Id="rId1119" Type="http://schemas.openxmlformats.org/officeDocument/2006/relationships/hyperlink" Target="https://www.cooper-electric.com/product/detail/280260/b-line-systems-9zn-1208" TargetMode="External"/><Relationship Id="rId1673" Type="http://schemas.openxmlformats.org/officeDocument/2006/relationships/hyperlink" Target="https://www.butlersupply.com/butler-preferred-supplier-077010-10215-99" TargetMode="External"/><Relationship Id="rId1880" Type="http://schemas.openxmlformats.org/officeDocument/2006/relationships/hyperlink" Target="https://www.adiglobaldistribution.us/Product/GI-6644" TargetMode="External"/><Relationship Id="rId1978" Type="http://schemas.openxmlformats.org/officeDocument/2006/relationships/hyperlink" Target="https://www.digikey.com/en/products/detail/power-dynamics-inc/460C9W/12429660?msockid=2c3195bd984166401fbc8032992367b6" TargetMode="External"/><Relationship Id="rId903" Type="http://schemas.openxmlformats.org/officeDocument/2006/relationships/hyperlink" Target="https://www.rexelusa.com/p/49014/3-4-emt-conduit-steel-10-length/091111020025/075" TargetMode="External"/><Relationship Id="rId1326" Type="http://schemas.openxmlformats.org/officeDocument/2006/relationships/hyperlink" Target="https://www.graybar.com/twirl-nut8482-zinc-plated-steel-channel-nut-1-4-in-/p/88037078" TargetMode="External"/><Relationship Id="rId1533" Type="http://schemas.openxmlformats.org/officeDocument/2006/relationships/hyperlink" Target="https://www.frostelectric.com/buy/product/3m-o-b/315768?text=Bulk+Orange+/+Blue+%28500/Jug%29+Wire+Connector&amp;lsi=true" TargetMode="External"/><Relationship Id="rId1740" Type="http://schemas.openxmlformats.org/officeDocument/2006/relationships/hyperlink" Target="https://www.adiglobaldistribution.us/product/bk-lensb2" TargetMode="External"/><Relationship Id="rId32" Type="http://schemas.openxmlformats.org/officeDocument/2006/relationships/hyperlink" Target="https://www.gordonelectricsupply.com/p/Wiegmann-Hs882Nk-Nm1-Hng-Sc-Wwy-No-Ko/5751081?srsltid=AfmBOooDtBSoghUAlQ2t50C6iazkLKz-b1dxs65rRl5ZfAekzzACFbIc" TargetMode="External"/><Relationship Id="rId1600" Type="http://schemas.openxmlformats.org/officeDocument/2006/relationships/hyperlink" Target="https://www.bell-electrical.com/2397152/Product/Power-Strut%C2%AE-PS-146-1/2-X-10-EG" TargetMode="External"/><Relationship Id="rId1838" Type="http://schemas.openxmlformats.org/officeDocument/2006/relationships/hyperlink" Target="https://www.stateelectric.com/products/bridgeport-412-dc2" TargetMode="External"/><Relationship Id="rId181" Type="http://schemas.openxmlformats.org/officeDocument/2006/relationships/hyperlink" Target="https://www.gordonelectricsupply.com/p/Stl-Cty-72171-1-Box-4-11-16-2-1-8D/2404?srsltid=AfmBOopYFsEE2wOCJPOD0mXx6xT4GXmJKtpeD0cTze3yk7x348yy4iLF" TargetMode="External"/><Relationship Id="rId1905" Type="http://schemas.openxmlformats.org/officeDocument/2006/relationships/hyperlink" Target="https://usa.databasesets.com/unspsc/class/30102400" TargetMode="External"/><Relationship Id="rId279" Type="http://schemas.openxmlformats.org/officeDocument/2006/relationships/hyperlink" Target="https://www.frostelectric.com/buy/product/ramset-hw4-134/3162680?text=Ramset+HW4-134+1/4+X+1-3/4+Tapcon+Hex+Washer+Head+For+Concrete+%283155407%29" TargetMode="External"/><Relationship Id="rId486" Type="http://schemas.openxmlformats.org/officeDocument/2006/relationships/hyperlink" Target="https://mulberrymetal.com/dev/shop/4-inch-square-cover-raised-1-2-inch-2-duplex/" TargetMode="External"/><Relationship Id="rId693" Type="http://schemas.openxmlformats.org/officeDocument/2006/relationships/hyperlink" Target="https://www.standardelectricsupply.com/IDEAL-30-030-Noalox-Anti-Oxidant-Compound?srsltid=AfmBOoq6KJsKtmnBstWwW7X53RC82BObx_uHWKOjWrUU-5K4Qhlh4fdx" TargetMode="External"/><Relationship Id="rId139" Type="http://schemas.openxmlformats.org/officeDocument/2006/relationships/hyperlink" Target="https://www.gordonelectricsupply.com/p/T-B-5238Gr-2-1-2-Str-L-T-Grnd-Conn/5664511?srsltid=AfmBOoo45VHpCryCF0g37JZJhwZOjfTQV_ebQnCXs7GZLIJXdGjiRIy2" TargetMode="External"/><Relationship Id="rId346" Type="http://schemas.openxmlformats.org/officeDocument/2006/relationships/hyperlink" Target="https://www.prolighting.com/wp3xfu120.html" TargetMode="External"/><Relationship Id="rId553" Type="http://schemas.openxmlformats.org/officeDocument/2006/relationships/hyperlink" Target="https://www.mecawp.com/products/1330se/" TargetMode="External"/><Relationship Id="rId760" Type="http://schemas.openxmlformats.org/officeDocument/2006/relationships/hyperlink" Target="https://www.genielift.com/en/aerial-lifts/Slab-scissor-lifts/gs1930" TargetMode="External"/><Relationship Id="rId998" Type="http://schemas.openxmlformats.org/officeDocument/2006/relationships/hyperlink" Target="https://www.cooper-electric.com/product/detail/195552/cully-minerallac-79012j" TargetMode="External"/><Relationship Id="rId1183" Type="http://schemas.openxmlformats.org/officeDocument/2006/relationships/hyperlink" Target="https://www.gordonelectricsupply.com/p/Bline-664-Rtsc-Nk-664-Rtsc-Nk/6574446?srsltid=AfmBOorFUxwNOEr3NyIMmy4qcvXLAhcQT8-JDqWufKZefYu0mBVzhB7i" TargetMode="External"/><Relationship Id="rId1390" Type="http://schemas.openxmlformats.org/officeDocument/2006/relationships/hyperlink" Target="https://www.elliottelectric.com/P/Item/ARL/5010AST/" TargetMode="External"/><Relationship Id="rId206" Type="http://schemas.openxmlformats.org/officeDocument/2006/relationships/hyperlink" Target="https://www.elliottelectric.com/P/Item/TAB/CPC250/" TargetMode="External"/><Relationship Id="rId413" Type="http://schemas.openxmlformats.org/officeDocument/2006/relationships/hyperlink" Target="https://www.mouser.in/ProductDetail/Panduit/FTD82-14-C?qs=batbz2EzkpilC3Hq%2FxOEtQ%3D%3D" TargetMode="External"/><Relationship Id="rId858" Type="http://schemas.openxmlformats.org/officeDocument/2006/relationships/hyperlink" Target="https://www.cooper-electric.com/product/detail/16203/erico-inc-4z34" TargetMode="External"/><Relationship Id="rId1043" Type="http://schemas.openxmlformats.org/officeDocument/2006/relationships/hyperlink" Target="https://www.crescenttool.com/all-tools/mechanics-hand-tools/ratchets-drive-tools/12-drive/cdta3c-12-drive-12-f-x-38-m-adapter" TargetMode="External"/><Relationship Id="rId1488" Type="http://schemas.openxmlformats.org/officeDocument/2006/relationships/hyperlink" Target="https://new.abb.com/products/1SFA611610R1001/mcb-10" TargetMode="External"/><Relationship Id="rId1695" Type="http://schemas.openxmlformats.org/officeDocument/2006/relationships/hyperlink" Target="https://www.shepherdelec.com/index.jsp?path=product&amp;part=34360&amp;title=non.metallic.sheathed.cable&amp;text=NMB82WG-R500&amp;lsi=true" TargetMode="External"/><Relationship Id="rId620" Type="http://schemas.openxmlformats.org/officeDocument/2006/relationships/hyperlink" Target="https://www.gordonelectricsupply.com/p/Killark-Lb27-3-4Hub-Lb-Cond-Body/2797081?srsltid=AfmBOopQBFPDb5oNTJ6yyawOsouoLJvBEKDo3HST-2RCxj1Ct6W1szsQ" TargetMode="External"/><Relationship Id="rId718" Type="http://schemas.openxmlformats.org/officeDocument/2006/relationships/hyperlink" Target="https://usa.databasesets.com/unspsc/class/40142000" TargetMode="External"/><Relationship Id="rId925" Type="http://schemas.openxmlformats.org/officeDocument/2006/relationships/hyperlink" Target="https://www.cooper-electric.com/product/detail/1171654/appleton-electric-6075gsr" TargetMode="External"/><Relationship Id="rId1250" Type="http://schemas.openxmlformats.org/officeDocument/2006/relationships/hyperlink" Target="https://shop.dominionelectric.com/buy/product/bridgeport/33728" TargetMode="External"/><Relationship Id="rId1348" Type="http://schemas.openxmlformats.org/officeDocument/2006/relationships/hyperlink" Target="https://www.gordonelectricsupply.com/p/Bline-B104Zn-4H-Angle-Conn/5915401?srsltid=AfmBOoqHo8w7341aLKZmoP_1MzuDDdwRejTcd-Z9qeRxlZmX24tIz57x" TargetMode="External"/><Relationship Id="rId1555" Type="http://schemas.openxmlformats.org/officeDocument/2006/relationships/hyperlink" Target="https://www.3m.com/3M/en_US/p/d/b5005209026/" TargetMode="External"/><Relationship Id="rId1762" Type="http://schemas.openxmlformats.org/officeDocument/2006/relationships/hyperlink" Target="https://www.stateelectric.com/shop-by-manufacturer/greenlee-textron" TargetMode="External"/><Relationship Id="rId1110" Type="http://schemas.openxmlformats.org/officeDocument/2006/relationships/hyperlink" Target="https://www.cooper-electric.com/product/detail/54623/bussmann-mfg-krp-c-800sp" TargetMode="External"/><Relationship Id="rId1208" Type="http://schemas.openxmlformats.org/officeDocument/2006/relationships/hyperlink" Target="https://www.rexelusa.com/p/64326/12-4-w-ground-mc-aluminum-armor-solid/077680229540/mcal124solwg250cl" TargetMode="External"/><Relationship Id="rId1415" Type="http://schemas.openxmlformats.org/officeDocument/2006/relationships/hyperlink" Target="https://www.elliottelectric.com/P/Item/ARL/4110ST/" TargetMode="External"/><Relationship Id="rId54" Type="http://schemas.openxmlformats.org/officeDocument/2006/relationships/hyperlink" Target="https://www.crawfordelectricsupply.com/product/detail/22763/thhn-wire-copper-wic-thhn-2-str-wht-mr" TargetMode="External"/><Relationship Id="rId1622" Type="http://schemas.openxmlformats.org/officeDocument/2006/relationships/hyperlink" Target="https://www.cintas.com/apparel-detail/carhartt-fr-detail/traffic--mat/" TargetMode="External"/><Relationship Id="rId1927" Type="http://schemas.openxmlformats.org/officeDocument/2006/relationships/hyperlink" Target="https://shop.equipmentshare.com/products/mec-platform-control-box-mount-bracket-44423" TargetMode="External"/><Relationship Id="rId270" Type="http://schemas.openxmlformats.org/officeDocument/2006/relationships/hyperlink" Target="https://www.elliottelectric.com/P/Item/REC/55981/" TargetMode="External"/><Relationship Id="rId130" Type="http://schemas.openxmlformats.org/officeDocument/2006/relationships/hyperlink" Target="https://www.rexelusa.com/p/109843/nsi-tork/sensor-photocell-button-120-volt/786261600219/3010" TargetMode="External"/><Relationship Id="rId368" Type="http://schemas.openxmlformats.org/officeDocument/2006/relationships/hyperlink" Target="https://www.crawfordelectricsupply.com/product/detail/22161/miscellaneous-pvc-conduit-012p" TargetMode="External"/><Relationship Id="rId575" Type="http://schemas.openxmlformats.org/officeDocument/2006/relationships/hyperlink" Target="https://www.gordonelectricsupply.com/p/Leviton-8460-Receptacle-15-60R/2587484?srsltid=AfmBOorggQtjXLeS6rqSzoG8mgtCN8qneAcjuPYtGYYtd-erxKD_qB6q" TargetMode="External"/><Relationship Id="rId782" Type="http://schemas.openxmlformats.org/officeDocument/2006/relationships/hyperlink" Target="https://usa.databasesets.com/unspsc/commodity/26121614" TargetMode="External"/><Relationship Id="rId228" Type="http://schemas.openxmlformats.org/officeDocument/2006/relationships/hyperlink" Target="https://www.standardelectricsupply.com/Siemens-B240-Molded-Case-Circuit-Breaker" TargetMode="External"/><Relationship Id="rId435" Type="http://schemas.openxmlformats.org/officeDocument/2006/relationships/hyperlink" Target="https://www.mainelectricsupply.com/itemdetail/OZG5100S" TargetMode="External"/><Relationship Id="rId642" Type="http://schemas.openxmlformats.org/officeDocument/2006/relationships/hyperlink" Target="https://www.jlg.com/en/equipment/boom-lifts/articulating/engine-powered/450-series/450aj" TargetMode="External"/><Relationship Id="rId1065" Type="http://schemas.openxmlformats.org/officeDocument/2006/relationships/hyperlink" Target="https://www.rexelusa.com/p/1259525/4-0-awg-thhn-thwn-2-stranded-copper-brown-cut-to-length/thhn4-0strbrn-cut" TargetMode="External"/><Relationship Id="rId1272" Type="http://schemas.openxmlformats.org/officeDocument/2006/relationships/hyperlink" Target="https://www.elliottelectric.com/P/Item/BRI/104S/" TargetMode="External"/><Relationship Id="rId502" Type="http://schemas.openxmlformats.org/officeDocument/2006/relationships/hyperlink" Target="https://www.standardelectricsupply.com/Minerallac-MINE30-Jiffy-Clip-Conduit-Strap" TargetMode="External"/><Relationship Id="rId947" Type="http://schemas.openxmlformats.org/officeDocument/2006/relationships/hyperlink" Target="https://buildings.honeywell.com/us/en/products/by-category/fire-life-safety/control-panels/accessories-and-parts/housings-and-hardware/dh24120-series-door-holder-extension" TargetMode="External"/><Relationship Id="rId1132" Type="http://schemas.openxmlformats.org/officeDocument/2006/relationships/hyperlink" Target="https://www.frostelectric.com/buy/product/conduit-emt/2678?text=Conduit+EMT+1/2+Inch+10+Foot" TargetMode="External"/><Relationship Id="rId1577" Type="http://schemas.openxmlformats.org/officeDocument/2006/relationships/hyperlink" Target="https://usa.databasesets.com/unspsc/commodity/26121614" TargetMode="External"/><Relationship Id="rId1784" Type="http://schemas.openxmlformats.org/officeDocument/2006/relationships/hyperlink" Target="https://www.homelectrical.com/14-x-21-x-1-black-proflex-380-kneeling-pads.erg-18380.1.html" TargetMode="External"/><Relationship Id="rId1991" Type="http://schemas.openxmlformats.org/officeDocument/2006/relationships/hyperlink" Target="https://www.digikey.com/en/supplier-centers/power-dynamics-inc" TargetMode="External"/><Relationship Id="rId76" Type="http://schemas.openxmlformats.org/officeDocument/2006/relationships/hyperlink" Target="https://www.1sourcedist.com/product/detail/793085/thhncu-thhn-6-grn-19str-cu-5000r" TargetMode="External"/><Relationship Id="rId807" Type="http://schemas.openxmlformats.org/officeDocument/2006/relationships/hyperlink" Target="https://usa.databasesets.com/unspsc/commodity/26121614" TargetMode="External"/><Relationship Id="rId1437" Type="http://schemas.openxmlformats.org/officeDocument/2006/relationships/hyperlink" Target="https://www.standardelectricsupply.com/Appleton-APP570IG-Conduit-Body-Cover?criteria=APP%20%20APP270IG%20APP270%20STEEL%20COV%20W%2FFIP" TargetMode="External"/><Relationship Id="rId1644" Type="http://schemas.openxmlformats.org/officeDocument/2006/relationships/hyperlink" Target="https://usa.databasesets.com/unspsc/commodity/26121614" TargetMode="External"/><Relationship Id="rId1851" Type="http://schemas.openxmlformats.org/officeDocument/2006/relationships/hyperlink" Target="https://www.graybar.com/b-line-all-threaded-rod-zinc-plated-steel-1-4-20-x-10-ft-/p/97127730?msockid=2c3195bd984166401fbc8032992367b6" TargetMode="External"/><Relationship Id="rId1504" Type="http://schemas.openxmlformats.org/officeDocument/2006/relationships/hyperlink" Target="https://www.crestron.com/Products/Video/DM-NVX-Streaming-Solutions/Hardware-Encoders-Decoders/DM-NVX-E30" TargetMode="External"/><Relationship Id="rId1711" Type="http://schemas.openxmlformats.org/officeDocument/2006/relationships/hyperlink" Target="https://shop.totaltool.com/cut-level-4-polyurethane-dipped-gloves/product/mw48-73-8740b-fam" TargetMode="External"/><Relationship Id="rId1949" Type="http://schemas.openxmlformats.org/officeDocument/2006/relationships/hyperlink" Target="https://www.gordonelectricsupply.com/p/Allied-103069-Rigid-Conduit-3-4-Galv-Rigid-X-10/984" TargetMode="External"/><Relationship Id="rId292" Type="http://schemas.openxmlformats.org/officeDocument/2006/relationships/hyperlink" Target="https://www.gordonelectricsupply.com/p/Raco-5406-0-1G-Box-Ext-Ring/6005269?srsltid=AfmBOor38_DkyDYeCx2fbICkrZZJ-dNgypz7tO10kn_PEge4d1oZm74y" TargetMode="External"/><Relationship Id="rId1809" Type="http://schemas.openxmlformats.org/officeDocument/2006/relationships/hyperlink" Target="https://lhdottie.com/fender-washer/fenw38112" TargetMode="External"/><Relationship Id="rId597" Type="http://schemas.openxmlformats.org/officeDocument/2006/relationships/hyperlink" Target="https://www.graybar.com/dottie-rtv-silicone-sealant-10-oz-/p/90059487?pcode=90059487" TargetMode="External"/><Relationship Id="rId152" Type="http://schemas.openxmlformats.org/officeDocument/2006/relationships/hyperlink" Target="https://www.cooperlighting.com/global/brands/sure-lites/135686/lpx-series/lpx7" TargetMode="External"/><Relationship Id="rId457" Type="http://schemas.openxmlformats.org/officeDocument/2006/relationships/hyperlink" Target="https://www.rexelusa.com/p/2417755/orbit-industries/assembly-sw1-ssb-t5-lvbs-4-134/ssb-4-a134" TargetMode="External"/><Relationship Id="rId1087" Type="http://schemas.openxmlformats.org/officeDocument/2006/relationships/hyperlink" Target="https://www.cooper-electric.com/product/detail/1775202/b-line-systems-4a-24-ht12" TargetMode="External"/><Relationship Id="rId1294" Type="http://schemas.openxmlformats.org/officeDocument/2006/relationships/hyperlink" Target="https://www.gordonelectricsupply.com/p/Bridgeport-1106-1-1-2-Mall-Bushed-Nipple/5773108" TargetMode="External"/><Relationship Id="rId664" Type="http://schemas.openxmlformats.org/officeDocument/2006/relationships/hyperlink" Target="https://www.gordonelectricsupply.com/p/Ilsco-Pbtd-3-3-0-3Prt-Ins-Tap-Conn/6066285?srsltid=AfmBOoqq7984k55E9RrQ04s8YNLhd0NbQHF8WWCLJlLrJg87PRnx6Frx6lY" TargetMode="External"/><Relationship Id="rId871" Type="http://schemas.openxmlformats.org/officeDocument/2006/relationships/hyperlink" Target="https://www.cooper-electric.com/product/detail/1246026/erico-inc-dr4sf48" TargetMode="External"/><Relationship Id="rId969" Type="http://schemas.openxmlformats.org/officeDocument/2006/relationships/hyperlink" Target="https://www.cooper-electric.com/product/detail/1546446/dewalt-tools-286301-00" TargetMode="External"/><Relationship Id="rId1599" Type="http://schemas.openxmlformats.org/officeDocument/2006/relationships/hyperlink" Target="https://www.bell-electrical.com/2396815/Product/Y/power-strutreg-ps-1100-as-3-eg" TargetMode="External"/><Relationship Id="rId317" Type="http://schemas.openxmlformats.org/officeDocument/2006/relationships/hyperlink" Target="https://www.worldelectricsupply.com/product/detail/78301/raco-manufacturing-800c?srsltid=AfmBOoriFXHXq85YULM2DSUQprDueMUxCzmCXKKhGEzQbnRJ1XNzhUDj" TargetMode="External"/><Relationship Id="rId524" Type="http://schemas.openxmlformats.org/officeDocument/2006/relationships/hyperlink" Target="https://www.redtoolstore.com/products/milwaukee-3017-20-m18-fuel-blower-bare-tool?view=sl-022E49DD" TargetMode="External"/><Relationship Id="rId731" Type="http://schemas.openxmlformats.org/officeDocument/2006/relationships/hyperlink" Target="https://www.acmetool.com/index.jsp?path=product&amp;part=5511&amp;ds=dept&amp;process=search&amp;qdx=0&amp;ID=/Ladders-Platforms/Platform-Stepladders/dept-2R2&amp;title=hhc-1-4-x-3-4-zinc-pkg-hex-head-bolt-1-4-20-x-3-4-c-s-cap-screw-zinc-plated-%5bhz24075%5d-%5b100-pk%5d-%5bbrighton-best-494003%5d" TargetMode="External"/><Relationship Id="rId1154" Type="http://schemas.openxmlformats.org/officeDocument/2006/relationships/hyperlink" Target="https://vandaliarental.com/equipment/utility-vehicle-4x4-4-person/" TargetMode="External"/><Relationship Id="rId1361" Type="http://schemas.openxmlformats.org/officeDocument/2006/relationships/hyperlink" Target="https://www.borderstates.com/All-Products/Conduit-Cable-Management/Raceway-Strut-Channels/Strut-Channels-Fittings/Strut-Channels/Eaton-B-Line-B54SH-Series-Short-Slotted-Strut-Channels-13-16%22-x-1-5-8%22/Eaton-B-Line-B54SH-Series-Short-Slotted-Strut-Channels-13-16%22-x-1-5-8%22-Single-Slotted-Pre-galvanized/p/115236" TargetMode="External"/><Relationship Id="rId1459" Type="http://schemas.openxmlformats.org/officeDocument/2006/relationships/hyperlink" Target="https://www.gordonelectricsupply.com/p/Arlington-Dln10-4In-Die-Cast-Locknut/5978185?srsltid=AfmBOoqZ8NcEzAiYIFfd-vKq4hiuD9ensYj_HEdzjNbqrKaJGgl3SLD6" TargetMode="External"/><Relationship Id="rId98" Type="http://schemas.openxmlformats.org/officeDocument/2006/relationships/hyperlink" Target="https://www.whitecap.com/product/8apos-type-1a-fiberglass-leansafe-leaning-ladder-werner-245L6208" TargetMode="External"/><Relationship Id="rId829" Type="http://schemas.openxmlformats.org/officeDocument/2006/relationships/hyperlink" Target="https://www.cooper-electric.com/product/detail/1222834/garvin-industries-southwire-tb-125-g" TargetMode="External"/><Relationship Id="rId1014" Type="http://schemas.openxmlformats.org/officeDocument/2006/relationships/hyperlink" Target="https://www.cooper-electric.com/product/detail/7993/eaton-crouse-hinds-tp511" TargetMode="External"/><Relationship Id="rId1221" Type="http://schemas.openxmlformats.org/officeDocument/2006/relationships/hyperlink" Target="https://www.graybar.com/servit8482-post-for-copper-cable-to-flat-1---4-0-awg-5-8-stud-3-4-stud-length/p/88047622?pcode=88047622" TargetMode="External"/><Relationship Id="rId1666" Type="http://schemas.openxmlformats.org/officeDocument/2006/relationships/hyperlink" Target="https://www.grainger.com/product/JOHNSON-CONTROLS-Prewired-Relay-42A336" TargetMode="External"/><Relationship Id="rId1873" Type="http://schemas.openxmlformats.org/officeDocument/2006/relationships/hyperlink" Target="https://www.manualslib.com/products/Safetrust-8845-200-12493364.html" TargetMode="External"/><Relationship Id="rId1319" Type="http://schemas.openxmlformats.org/officeDocument/2006/relationships/hyperlink" Target="https://www.rexelusa.com/p/615462/eaton-b-line/cork-ribbed-neoprene-pad-4-x-36/782051306378/cnp-4x36" TargetMode="External"/><Relationship Id="rId1526" Type="http://schemas.openxmlformats.org/officeDocument/2006/relationships/hyperlink" Target="https://usa.databasesets.com/unspsc/commodity/30111601" TargetMode="External"/><Relationship Id="rId1733" Type="http://schemas.openxmlformats.org/officeDocument/2006/relationships/hyperlink" Target="https://www.milwaukeetool.com/products/48-39-0548" TargetMode="External"/><Relationship Id="rId1940" Type="http://schemas.openxmlformats.org/officeDocument/2006/relationships/hyperlink" Target="https://www.graybar.com/37-series-vinyl-tape-black-36-yd-x-2-in-/p/22075211?msockid=2c3195bd984166401fbc8032992367b6" TargetMode="External"/><Relationship Id="rId25" Type="http://schemas.openxmlformats.org/officeDocument/2006/relationships/hyperlink" Target="https://www.frostelectric.com/buy/product/wire-10/11950?text=Wire+10+AWG+Green+THHN+Stranded+500+Foot+Reel+600+Volt+Copper+Wire" TargetMode="External"/><Relationship Id="rId1800" Type="http://schemas.openxmlformats.org/officeDocument/2006/relationships/hyperlink" Target="https://lhdottie.com/14-20-hex-head-grade-5-tap-bolts/5mb14112" TargetMode="External"/><Relationship Id="rId174" Type="http://schemas.openxmlformats.org/officeDocument/2006/relationships/hyperlink" Target="https://www.elliottelectric.com/P/Item/TAB/RS11/" TargetMode="External"/><Relationship Id="rId381" Type="http://schemas.openxmlformats.org/officeDocument/2006/relationships/hyperlink" Target="https://www.mallory.com/3502033/product/pro-line-products-inc-prlnia05l24" TargetMode="External"/><Relationship Id="rId241" Type="http://schemas.openxmlformats.org/officeDocument/2006/relationships/hyperlink" Target="https://www.graybar.com/powerpact-molded-case-circuit-breaker-everlink-lug-connection-b-frame-70a-600y-347v-3-pole-unit-mount-14ka/p/25862155?pcode=25862155" TargetMode="External"/><Relationship Id="rId479" Type="http://schemas.openxmlformats.org/officeDocument/2006/relationships/hyperlink" Target="https://www.wernerelectric.com/product/Appozgcomm-CH-200-B" TargetMode="External"/><Relationship Id="rId686" Type="http://schemas.openxmlformats.org/officeDocument/2006/relationships/hyperlink" Target="https://www.gordonelectricsupply.com/p/Ideal-30-3184-Stranded-Wire-Pigtail/5608554?srsltid=AfmBOoqr-Mjevq5RhBUbpEFBuOM7h9CRz1UCvyhFbJIsI796y7yGE-BC" TargetMode="External"/><Relationship Id="rId893" Type="http://schemas.openxmlformats.org/officeDocument/2006/relationships/hyperlink" Target="https://www.cooper-electric.com/product/detail/27013/emt-conduit-200e" TargetMode="External"/><Relationship Id="rId339" Type="http://schemas.openxmlformats.org/officeDocument/2006/relationships/hyperlink" Target="https://www.standardelectricsupply.com/Hubbell-Raco-2053-Conduit-Hanger?srsltid=AfmBOor3X7aw7WdpWe1I3gwOpTA20qo_mtbrjtxPgOZCzZXP0VNclw3s" TargetMode="External"/><Relationship Id="rId546" Type="http://schemas.openxmlformats.org/officeDocument/2006/relationships/hyperlink" Target="https://www.acmetools.com/mec-25-ft-electric-vertical-mast-lift-mme25/413002000358.html?srsltid=AfmBOoocSIzEjd0AnhErrGbmPffuX30bteAJ_RiUeZ35LlDAPfcVdbJJ" TargetMode="External"/><Relationship Id="rId753" Type="http://schemas.openxmlformats.org/officeDocument/2006/relationships/hyperlink" Target="https://www.graybar.com/grounding-bushing-malleable-iron-aluminum-lug-insulated-105176c-1-in--14-to-4-awg/p/88072732?pcode=88072732" TargetMode="External"/><Relationship Id="rId1176" Type="http://schemas.openxmlformats.org/officeDocument/2006/relationships/hyperlink" Target="https://www.gordonelectricsupply.com/p/Ccho-Tp563-4-11-16-Sq-Box/6900128?srsltid=AfmBOopHJqxW4ekRVflbGuynkwdBePMn95YNaitBy_qL89vYkjJBIsbf" TargetMode="External"/><Relationship Id="rId1383" Type="http://schemas.openxmlformats.org/officeDocument/2006/relationships/hyperlink" Target="https://www.amazon.ca/CONFAST-Concrete-Stainless-Anchoring-Masonry/dp/B08TDXFWYP" TargetMode="External"/><Relationship Id="rId101" Type="http://schemas.openxmlformats.org/officeDocument/2006/relationships/hyperlink" Target="https://www.graybar.com/wire-mesh-cable-tray-steel-deep-4-in-d-x-6-in-w/p/25316894" TargetMode="External"/><Relationship Id="rId406" Type="http://schemas.openxmlformats.org/officeDocument/2006/relationships/hyperlink" Target="https://www.mouser.in/ProductDetail/Panduit/PLT2I-C?qs=dj%252BWRu48u8U%252BRwOFNvkEvQ%3D%3D" TargetMode="External"/><Relationship Id="rId960" Type="http://schemas.openxmlformats.org/officeDocument/2006/relationships/hyperlink" Target="https://www.cooper-electric.com/product/detail/1006801/dewalt-tools-dcv5801h" TargetMode="External"/><Relationship Id="rId1036" Type="http://schemas.openxmlformats.org/officeDocument/2006/relationships/hyperlink" Target="https://www.cooper-electric.com/product/detail/20263/eaton-crouse-hinds-451" TargetMode="External"/><Relationship Id="rId1243" Type="http://schemas.openxmlformats.org/officeDocument/2006/relationships/hyperlink" Target="https://www.gordonelectricsupply.com/p/Bridgeport-890-Mc-14-2-12-2-Strap/2399678?srsltid=AfmBOoowKi6JkW7MihAEHLTFr10DcUEwyya3DH5YUVqX1aBgJBTj-j8U" TargetMode="External"/><Relationship Id="rId1590" Type="http://schemas.openxmlformats.org/officeDocument/2006/relationships/hyperlink" Target="https://usa.databasesets.com/unspsc/commodity/39131706" TargetMode="External"/><Relationship Id="rId1688" Type="http://schemas.openxmlformats.org/officeDocument/2006/relationships/hyperlink" Target="https://www.gonefco.com/buy/product/1-5-8-x-1-5-8-Strut-Elongated-Holes-12GA-10-Pre-Galvanized-500-Bd/12481?text=PF200EH-10PG" TargetMode="External"/><Relationship Id="rId1895" Type="http://schemas.openxmlformats.org/officeDocument/2006/relationships/hyperlink" Target="https://usa.databasesets.com/unspsc/class/30102400" TargetMode="External"/><Relationship Id="rId613" Type="http://schemas.openxmlformats.org/officeDocument/2006/relationships/hyperlink" Target="https://www.graybar.com/adapter-terminal-pvc-conduit-pvc-1-1-4-in-/p/88285281" TargetMode="External"/><Relationship Id="rId820" Type="http://schemas.openxmlformats.org/officeDocument/2006/relationships/hyperlink" Target="https://marselectric.com/products/ge-tgl20-equipment-ground-kit-3/4-in-l-6-to-2/0-awg-aluminum/copper-conductor-1-terminal-for-use-with-powermark-gold-and-powermark-plus-loadcenter/112824" TargetMode="External"/><Relationship Id="rId918" Type="http://schemas.openxmlformats.org/officeDocument/2006/relationships/hyperlink" Target="https://usa.databasesets.com/unspsc/class/72151500" TargetMode="External"/><Relationship Id="rId1450" Type="http://schemas.openxmlformats.org/officeDocument/2006/relationships/hyperlink" Target="https://www.needco.com/product/detail/9730/ge-industrial-systems-tcal124?srsltid=AfmBOopqr8BhVn8twtqB8S8l4h71KLhlTfJEX9BLaxe_J67GSl9U8YGj" TargetMode="External"/><Relationship Id="rId1548" Type="http://schemas.openxmlformats.org/officeDocument/2006/relationships/hyperlink" Target="https://www.standardelectricsupply.com/3M-35-ORANGE-3-4X66FT-Electrical-Tape?srsltid=AfmBOoqiy19WZfsyJiapJJb3BVgqogpyUe4_cdPC9MqvKqLKs69R2gCE" TargetMode="External"/><Relationship Id="rId1755" Type="http://schemas.openxmlformats.org/officeDocument/2006/relationships/hyperlink" Target="https://www.adiglobaldistribution.us/Product/DS-ISCPDWA18" TargetMode="External"/><Relationship Id="rId1103" Type="http://schemas.openxmlformats.org/officeDocument/2006/relationships/hyperlink" Target="https://www.cooper-electric.com/product/detail/1160682/klein-tool-935" TargetMode="External"/><Relationship Id="rId1310" Type="http://schemas.openxmlformats.org/officeDocument/2006/relationships/hyperlink" Target="https://shop.loebelectric.com/buy/product/bolt-be4324-1-rigid-eg-pipe-clamp/305931?srsltid=AfmBOoqnUqF8nmFSsg2Bw-tjGMd-Wzh0CfFTJpfU-kRWPU1aE38Yyht6" TargetMode="External"/><Relationship Id="rId1408" Type="http://schemas.openxmlformats.org/officeDocument/2006/relationships/hyperlink" Target="https://www.gordonelectricsupply.com/p/Arlington-503-1In-Conduit-Nipple/5977781?srsltid=AfmBOory7qLFUGDIsRseliuyMZjdicSk_yQu-mktm1nPylvvjV2R9E4h" TargetMode="External"/><Relationship Id="rId1962" Type="http://schemas.openxmlformats.org/officeDocument/2006/relationships/hyperlink" Target="https://shop.specialtybolt.com/itemdetail/25C125HCSS" TargetMode="External"/><Relationship Id="rId47" Type="http://schemas.openxmlformats.org/officeDocument/2006/relationships/hyperlink" Target="https://www.crawfordelectricsupply.com/product/detail/22882/thhn-wire-copper-wic-thhn-8-str-grn-mr" TargetMode="External"/><Relationship Id="rId1615" Type="http://schemas.openxmlformats.org/officeDocument/2006/relationships/hyperlink" Target="https://www.cintas.com/apparel-detail/carhartt-fr-detail/carhartt-fr-coverall/" TargetMode="External"/><Relationship Id="rId1822" Type="http://schemas.openxmlformats.org/officeDocument/2006/relationships/hyperlink" Target="https://www.anixter.com/en_us/products/9500-630/HES/Electric-Strike/p/CS102874" TargetMode="External"/><Relationship Id="rId196" Type="http://schemas.openxmlformats.org/officeDocument/2006/relationships/hyperlink" Target="https://www.southwire.com/electrical-components/commercial-industrial-residential-fittings/1-plastic-bushing/p/833" TargetMode="External"/><Relationship Id="rId263" Type="http://schemas.openxmlformats.org/officeDocument/2006/relationships/hyperlink" Target="https://www.graybar.com/thhn-building-wire-250-mcm-stranded-copper-conductor-yellow-cut-reel/p/25082226" TargetMode="External"/><Relationship Id="rId470" Type="http://schemas.openxmlformats.org/officeDocument/2006/relationships/hyperlink" Target="https://www.graybar.com/flexible-and-portable-cord-chlorinated-polyethylene-epdm-rubber-bare-copper-2-awg-4-conductor-600v-black-1-17-in-o-d-/p/26035011?msockid=0fe5ae43b1956643331bbbe7b093678c" TargetMode="External"/><Relationship Id="rId123" Type="http://schemas.openxmlformats.org/officeDocument/2006/relationships/hyperlink" Target="https://webstore.ansi.org/standards/UL/ul891ed112005" TargetMode="External"/><Relationship Id="rId330" Type="http://schemas.openxmlformats.org/officeDocument/2006/relationships/hyperlink" Target="https://shop.kendallelectric.com/buy/product/2913rt-raco-emt-compr-conn-raintight-3-4-in-insl-stl/4373834" TargetMode="External"/><Relationship Id="rId568" Type="http://schemas.openxmlformats.org/officeDocument/2006/relationships/hyperlink" Target="https://www.graybar.com/cat-6-unshielded-rj-45-to-rj-45-copper-patch-cord-25ft--blue/p/25849743?pcode=25849743" TargetMode="External"/><Relationship Id="rId775" Type="http://schemas.openxmlformats.org/officeDocument/2006/relationships/hyperlink" Target="https://usa.databasesets.com/unspsc/class/39131700" TargetMode="External"/><Relationship Id="rId982" Type="http://schemas.openxmlformats.org/officeDocument/2006/relationships/hyperlink" Target="https://us.rs-online.com/product/eaton-cutler-hammer/pxg900/71831678/?msockid=0fe5ae43b1956643331bbbe7b093678c" TargetMode="External"/><Relationship Id="rId1198" Type="http://schemas.openxmlformats.org/officeDocument/2006/relationships/hyperlink" Target="https://www.elliottelectric.com/P/Item/CAD/TSGB1624/" TargetMode="External"/><Relationship Id="rId2011" Type="http://schemas.openxmlformats.org/officeDocument/2006/relationships/hyperlink" Target="https://zumasales.com/collections/vendors?q=Genie" TargetMode="External"/><Relationship Id="rId428" Type="http://schemas.openxmlformats.org/officeDocument/2006/relationships/hyperlink" Target="https://www.gordonelectricsupply.com/p/P-S-Pt2097-W-20A-Gfci-Rcpt/5954032" TargetMode="External"/><Relationship Id="rId635" Type="http://schemas.openxmlformats.org/officeDocument/2006/relationships/hyperlink" Target="https://www.prolighting.com/keystone-kt-led110pshid-h-ex39-8csb-d-hid-led-retrofit-lamp-ex39-mogul-base-3k-4k-5k-10425-thru-15950-lumens-120-277v.html?srsltid=AfmBOooPp_2UBvdtG_XTwaov10WCUuhCoUrhL9Qk3oT7aQPcB3olsWCk" TargetMode="External"/><Relationship Id="rId842" Type="http://schemas.openxmlformats.org/officeDocument/2006/relationships/hyperlink" Target="https://www.unitedrentals.com/sales/equipment/trucks-passenger-vehicles/pickup-trucks/2020-ford-f150crewxlg4wd-pickup-truck-260596ah" TargetMode="External"/><Relationship Id="rId1058" Type="http://schemas.openxmlformats.org/officeDocument/2006/relationships/hyperlink" Target="https://www.specialized.net/fiber-optic/connectors/corning-95-200-99-unicam-lc-upc-connector-single-mode-os2.html" TargetMode="External"/><Relationship Id="rId1265" Type="http://schemas.openxmlformats.org/officeDocument/2006/relationships/hyperlink" Target="https://www.elliottelectric.com/P/Item/BRI/241DC/" TargetMode="External"/><Relationship Id="rId1472" Type="http://schemas.openxmlformats.org/officeDocument/2006/relationships/hyperlink" Target="https://www.gordonelectricsupply.com/p/Cooper-Ah5269-2P-15A-120V-Conn/6047914" TargetMode="External"/><Relationship Id="rId702" Type="http://schemas.openxmlformats.org/officeDocument/2006/relationships/hyperlink" Target="https://www.graybar.com/twist-lock174-device-wall-plate-duplex-receptacle-1-gang-302-304-stainless-steel/p/25081087" TargetMode="External"/><Relationship Id="rId1125" Type="http://schemas.openxmlformats.org/officeDocument/2006/relationships/hyperlink" Target="https://www.graybar.com/cable-tray-fitting-90176-horizontal-bend-aluminum-12-in-bend-radius-4-in-h-1-pair-splice-plate-pair/p/94058685" TargetMode="External"/><Relationship Id="rId1332" Type="http://schemas.openxmlformats.org/officeDocument/2006/relationships/hyperlink" Target="https://www.gordonelectricsupply.com/p/Bline-Bb33L-Box-Support-2-1-4-In-Length/6052331?srsltid=AfmBOoogGW30U6ZyXqIwqKr7O_FCJxcy-oTGHnmfH3QBA_uNQYZEJEEC" TargetMode="External"/><Relationship Id="rId1777" Type="http://schemas.openxmlformats.org/officeDocument/2006/relationships/hyperlink" Target="https://www.anixter.com/en_us/products/EWMC24/HOFFMAN-ENCLOSURES-INC/Other-Rack-and-Cabinet-Accessories/p/752509" TargetMode="External"/><Relationship Id="rId1984" Type="http://schemas.openxmlformats.org/officeDocument/2006/relationships/hyperlink" Target="https://www.digikey.com/en/products/detail/power-dynamics-inc/460C9W/12429660?msockid=2c3195bd984166401fbc8032992367b6" TargetMode="External"/><Relationship Id="rId69" Type="http://schemas.openxmlformats.org/officeDocument/2006/relationships/hyperlink" Target="https://usa.databasesets.com/unspsc/commodity/26121614" TargetMode="External"/><Relationship Id="rId1637" Type="http://schemas.openxmlformats.org/officeDocument/2006/relationships/hyperlink" Target="https://www.butlersupply.com/abb-installation-products-c26-11432-65?queryID=b004223c3bed935d19c070a4061b0fa9&amp;objectID=21642&amp;indexName=magento2_butlersupplydefault_products" TargetMode="External"/><Relationship Id="rId1844" Type="http://schemas.openxmlformats.org/officeDocument/2006/relationships/hyperlink" Target="https://www.gordonelectricsupply.com/p/Bline-N224Zn-Spring-Nut-1-4-In-20-Thread-1-4-In-Nut/6050854" TargetMode="External"/><Relationship Id="rId1704" Type="http://schemas.openxmlformats.org/officeDocument/2006/relationships/hyperlink" Target="https://shop.totaltool.com/shockwave-2-916in-x-516in-mag-nutdriver/product/mw49-66-4833" TargetMode="External"/><Relationship Id="rId285" Type="http://schemas.openxmlformats.org/officeDocument/2006/relationships/hyperlink" Target="https://www.gordonelectricsupply.com/p/Raco-832-4-11-16-Sq-Flat-Blank-Cvr/5948485?srsltid=AfmBOopR3WvZAhcXwP9ZWRp6_HuK6P7Lqz9aCEtiJvRDu0aoVUeCCTKE" TargetMode="External"/><Relationship Id="rId1911" Type="http://schemas.openxmlformats.org/officeDocument/2006/relationships/hyperlink" Target="https://usa.databasesets.com/unspsc/class/30102400" TargetMode="External"/><Relationship Id="rId492" Type="http://schemas.openxmlformats.org/officeDocument/2006/relationships/hyperlink" Target="https://www.unitedrentals.com/sales/equipment/storage-containers/40-ft-storage-containers/2021-mobile-trl-40hc-40-ft-storage-container-11313017" TargetMode="External"/><Relationship Id="rId797" Type="http://schemas.openxmlformats.org/officeDocument/2006/relationships/hyperlink" Target="https://usa.databasesets.com/unspsc/commodity/26121614" TargetMode="External"/><Relationship Id="rId145" Type="http://schemas.openxmlformats.org/officeDocument/2006/relationships/hyperlink" Target="https://www.elliottelectric.com/P/Item/TAB/2532/" TargetMode="External"/><Relationship Id="rId352" Type="http://schemas.openxmlformats.org/officeDocument/2006/relationships/hyperlink" Target="https://www.1sourcedist.com/product/detail/29556/pvc-conduit-fittings-ua9dhb?srsltid=AfmBOoryT0wRALyB0i1QtBra7DxrQcmltYA_Uvpwfy5UI7w0Ch0VGm2N" TargetMode="External"/><Relationship Id="rId1287" Type="http://schemas.openxmlformats.org/officeDocument/2006/relationships/hyperlink" Target="https://www.gordonelectricsupply.com/p/Bridgeport-1103Dc-3-4-Chase-Nipple/5583?srsltid=AfmBOopr0FSnhbPEIJX5-Z-iz2ncwNaYkgWjWqH5uJh6XNC3iMJyukTo" TargetMode="External"/><Relationship Id="rId212" Type="http://schemas.openxmlformats.org/officeDocument/2006/relationships/hyperlink" Target="https://www.graybar.com/mini-circuit-breaker-qo-20a-1-pole-120vac-10ka-bolt-on-6ma-grd-fault-a-pigtail-taa/p/88243050" TargetMode="External"/><Relationship Id="rId657" Type="http://schemas.openxmlformats.org/officeDocument/2006/relationships/hyperlink" Target="https://www.acmetool.com/index.jsp?path=product&amp;part=13967&amp;title=ipg-99490-pt14-38-painters-blue-2-x-60yd-masking-tape-5-7mil-14-day-%5b24-cs%5d&amp;text=IPG+99490+PT14+..+38+PAINTER%5ES+BLUE+2%22+X+60YD+MASKING+TAPE+5.7MIL+14-DAY+%5B24%2FCS%5D&amp;lsi=true" TargetMode="External"/><Relationship Id="rId864" Type="http://schemas.openxmlformats.org/officeDocument/2006/relationships/hyperlink" Target="https://www.cooper-electric.com/product/detail/7729/erico-inc-mpls" TargetMode="External"/><Relationship Id="rId1494" Type="http://schemas.openxmlformats.org/officeDocument/2006/relationships/hyperlink" Target="https://thefirealarmsupplier.com/products/veu-a00-ul?srsltid=AfmBOor2GjKzaBK-j5Ko_eiDyiURUwstJyjpouZeW1QSeFAcUm1g2ZiS" TargetMode="External"/><Relationship Id="rId1799" Type="http://schemas.openxmlformats.org/officeDocument/2006/relationships/hyperlink" Target="https://lhdottie.com/38-16-hex-head-tap-bolts/mb381" TargetMode="External"/><Relationship Id="rId517" Type="http://schemas.openxmlformats.org/officeDocument/2006/relationships/hyperlink" Target="https://www.redtoolstore.com/products/milwaukee-48-32-4010-shockwave-impact-duty-driver-bit-set-54pc?view=sl-022E49DD" TargetMode="External"/><Relationship Id="rId724" Type="http://schemas.openxmlformats.org/officeDocument/2006/relationships/hyperlink" Target="https://www.gordonelectricsupply.com/p/Hoffman-F88Gcpnkgv-Wirewy-Close-Plt/6777182?srsltid=AfmBOorjCc4YeLiKpjgtn8WjC4_MByXLRs1pyIHanEuRHBgi44Qk1Ufc" TargetMode="External"/><Relationship Id="rId931" Type="http://schemas.openxmlformats.org/officeDocument/2006/relationships/hyperlink" Target="https://usa.databasesets.com/unspsc/commodity/15101513" TargetMode="External"/><Relationship Id="rId1147" Type="http://schemas.openxmlformats.org/officeDocument/2006/relationships/hyperlink" Target="https://www.rexelusa.com/p/1757340/columbia-lighting/4-led-striplight-35-40-50k-/840141403625/csl4-lscs" TargetMode="External"/><Relationship Id="rId1354" Type="http://schemas.openxmlformats.org/officeDocument/2006/relationships/hyperlink" Target="https://shop.loebelectric.com/buy/product/eaton-b-line-series-type-1-junction-boxes-18-height-6-length-18-width-nema-1-screw-cover-sc-nk-enclosure-surface-mounted-medium/358966?srsltid=AfmBOori0od07wH8IVWDv7ytGaWySu7IlVpu3FmOrnIFjybA1gMEkXJQ" TargetMode="External"/><Relationship Id="rId1561" Type="http://schemas.openxmlformats.org/officeDocument/2006/relationships/hyperlink" Target="https://usa.databasesets.com/unspsc/class/39131700" TargetMode="External"/><Relationship Id="rId60" Type="http://schemas.openxmlformats.org/officeDocument/2006/relationships/hyperlink" Target="https://www.crawfordelectricsupply.com/product/detail/22762/thhn-wire-copper-wic-thhn-2-str-red-mr" TargetMode="External"/><Relationship Id="rId1007" Type="http://schemas.openxmlformats.org/officeDocument/2006/relationships/hyperlink" Target="https://www.cooper-electric.com/product/detail/130445/cully-minerallac-40135j" TargetMode="External"/><Relationship Id="rId1214" Type="http://schemas.openxmlformats.org/officeDocument/2006/relationships/hyperlink" Target="https://www.graybar.com/hytap8482-ground-tap-connector-3-0-str-awg-to-250-kcmil-conductor-5-8-to-3-4-inch-rod/p/88049017?pcode=88049017" TargetMode="External"/><Relationship Id="rId1421" Type="http://schemas.openxmlformats.org/officeDocument/2006/relationships/hyperlink" Target="https://www.vanmeterinc.com/product/arlington-nm94-417131" TargetMode="External"/><Relationship Id="rId1659" Type="http://schemas.openxmlformats.org/officeDocument/2006/relationships/hyperlink" Target="https://www.adiglobaldistribution.us/Product/BK-SPCWL" TargetMode="External"/><Relationship Id="rId1866" Type="http://schemas.openxmlformats.org/officeDocument/2006/relationships/hyperlink" Target="https://www.gordonelectricsupply.com/p/Arlington-Nmlt125-1-1-4-Str-L-T-Pvc-Conn/5936700" TargetMode="External"/><Relationship Id="rId1519" Type="http://schemas.openxmlformats.org/officeDocument/2006/relationships/hyperlink" Target="https://e-enviro.com/product/containment-berm-l-bracket-5/" TargetMode="External"/><Relationship Id="rId1726" Type="http://schemas.openxmlformats.org/officeDocument/2006/relationships/hyperlink" Target="https://www.acmetools.com/mec-25-ft-electric-vertical-mast-lift-mme25/413002000358.html?srsltid=AfmBOornuKRVTtOACNrNbEW153IIPMHdBRp5M85IEmAza3iZN5-TU5i7" TargetMode="External"/><Relationship Id="rId1933" Type="http://schemas.openxmlformats.org/officeDocument/2006/relationships/hyperlink" Target="https://www.hilti.com/c/CLS_FASTENER_7135/CLS_FASTENERS_ACCESSORIES_7135/401552?CHA_SFAS_ANC=HKD%20M12x25&amp;itemCode=401552&amp;salespackquantity=1%20pc&amp;activeTab=preconfigured-kits-tabs" TargetMode="External"/><Relationship Id="rId18" Type="http://schemas.openxmlformats.org/officeDocument/2006/relationships/hyperlink" Target="https://www.frostelectric.com/buy/product/wire-12/12001?text=Wire+12+AWG+White+THHN+Stranded+500+Foot+Reel+600+Volt+Copper+Wire" TargetMode="External"/><Relationship Id="rId167" Type="http://schemas.openxmlformats.org/officeDocument/2006/relationships/hyperlink" Target="https://www.elliottelectric.com/P/Item/TAB/TC127A/" TargetMode="External"/><Relationship Id="rId374" Type="http://schemas.openxmlformats.org/officeDocument/2006/relationships/hyperlink" Target="https://www.whitecap.com/product/12-2quot-zp-hwh-3-sd-self-drill-screw-2mbx-pro-twist-707HWD12200" TargetMode="External"/><Relationship Id="rId581" Type="http://schemas.openxmlformats.org/officeDocument/2006/relationships/hyperlink" Target="https://www.standardelectricsupply.com/LEVITON-CR20-W-Straight-Blade-Receptacle" TargetMode="External"/><Relationship Id="rId234" Type="http://schemas.openxmlformats.org/officeDocument/2006/relationships/hyperlink" Target="https://www.mauriceelectric.com/sepco-142s-zinc-plated-steel-1-hole-click-on-strap-1-2-inch?queryID=dd9ddc43d3ff964890cc6905361b29b2" TargetMode="External"/><Relationship Id="rId679" Type="http://schemas.openxmlformats.org/officeDocument/2006/relationships/hyperlink" Target="https://www.testequipmentdepot.com/ideal-electrical-36-574-38-in-quick-change-hole-saw-arbor.html?srsltid=AfmBOopQYFQNQ4MgAXtqDo1za49om4-Dm1EEAV3k3frrNI9ezXJ7a1bo" TargetMode="External"/><Relationship Id="rId886" Type="http://schemas.openxmlformats.org/officeDocument/2006/relationships/hyperlink" Target="https://www.graybar.com/fixture-mount-control-unit-10ma-1-10v-dimming-control-50-60-hz-polycarbonate-enclosure-6-3-l-x-0-98-h-x-1-18-w-in-/p/26354984?msockid=0fe5ae43b1956643331bbbe7b093678c" TargetMode="External"/><Relationship Id="rId2" Type="http://schemas.openxmlformats.org/officeDocument/2006/relationships/hyperlink" Target="https://www.graybar.com/chico174-x-fiber-1-lb-box/p/88069549" TargetMode="External"/><Relationship Id="rId441" Type="http://schemas.openxmlformats.org/officeDocument/2006/relationships/hyperlink" Target="https://www.stateelectric.com/products/ouellet-rbh1000bl-ha" TargetMode="External"/><Relationship Id="rId539" Type="http://schemas.openxmlformats.org/officeDocument/2006/relationships/hyperlink" Target="https://www.milwaukeetool.com/products/48-20-7471" TargetMode="External"/><Relationship Id="rId746" Type="http://schemas.openxmlformats.org/officeDocument/2006/relationships/hyperlink" Target="https://www.acmetool.com/index.jsp?path=product&amp;part=615&amp;title=power-tool-combination-drill-and-tap-bit&amp;text=GREENLEE+DTAP8-32+DRILL+%26+TAP+BIT+8-32+WITH+1%2F4%22+HEX+QUICK+CHANGE+SHANK+%285%2FPK%2C+PRICED+BY+EACH%29+%5B17612%5D&amp;lsi=true" TargetMode="External"/><Relationship Id="rId1071" Type="http://schemas.openxmlformats.org/officeDocument/2006/relationships/hyperlink" Target="https://www.rexelusa.com/p/1293968/2-awg-thhn-thwn-2-stranded-copper-blue-cut-to-length/thhn2strblu-cut" TargetMode="External"/><Relationship Id="rId1169" Type="http://schemas.openxmlformats.org/officeDocument/2006/relationships/hyperlink" Target="https://www.acmetool.com/index.jsp?path=product&amp;part=149178&amp;title=champion-msd-hex-1-multi-step-bit-1-tin-1-8-1-2-with-1-4-hex-quick-shank-for-impact-driver-drills-%5bmsd-bay-1%5d&amp;text=CHAMPION+MSD-HEX-1+MULTI+STEP+BIT+%231+TIN+1%2F8%22-1%2F2%22+WITH+1%2F4%22+HEX+QUICK-SHANK+FOR+IMPACT+DRIVER+%26+DRILLS+%5BMSD-BAY-1%5D&amp;lsi=true" TargetMode="External"/><Relationship Id="rId1376" Type="http://schemas.openxmlformats.org/officeDocument/2006/relationships/hyperlink" Target="https://www.bradyid.com/ribbons-cartridges/b30-series-r10000-printer-ribbon-cps-3054869?part-number=b30-r10000" TargetMode="External"/><Relationship Id="rId1583" Type="http://schemas.openxmlformats.org/officeDocument/2006/relationships/hyperlink" Target="https://www.adiglobaldistribution.us/Product/QZ-BE55DH" TargetMode="External"/><Relationship Id="rId301" Type="http://schemas.openxmlformats.org/officeDocument/2006/relationships/hyperlink" Target="https://www.gordonelectricsupply.com/p/Raco-271-4-Oct-2-1-2D-Concrete-Ring/6030842?srsltid=AfmBOorutWuPpVHqbR4pQ8q7x51okAiRYX2luypB_10How4vvbDiUiHv" TargetMode="External"/><Relationship Id="rId953" Type="http://schemas.openxmlformats.org/officeDocument/2006/relationships/hyperlink" Target="https://www.cooper-electric.com/product/detail/166107/dewalt-tools-dw2223b" TargetMode="External"/><Relationship Id="rId1029" Type="http://schemas.openxmlformats.org/officeDocument/2006/relationships/hyperlink" Target="https://www.cooper-electric.com/product/detail/24536/eaton-crouse-hinds-455" TargetMode="External"/><Relationship Id="rId1236" Type="http://schemas.openxmlformats.org/officeDocument/2006/relationships/hyperlink" Target="https://www.graybar.com/conduit-bushing-plastic-insulating-6-in-/p/88031683?pcode=88031683" TargetMode="External"/><Relationship Id="rId1790" Type="http://schemas.openxmlformats.org/officeDocument/2006/relationships/hyperlink" Target="https://www.dewalt.com/product/dw0822cg/green-cross-line-plumb-spot-laser" TargetMode="External"/><Relationship Id="rId1888" Type="http://schemas.openxmlformats.org/officeDocument/2006/relationships/hyperlink" Target="https://usa.databasesets.com/unspsc/class/30102400" TargetMode="External"/><Relationship Id="rId82" Type="http://schemas.openxmlformats.org/officeDocument/2006/relationships/hyperlink" Target="https://usa.databasesets.com/unspsc/commodity/26121614" TargetMode="External"/><Relationship Id="rId606" Type="http://schemas.openxmlformats.org/officeDocument/2006/relationships/hyperlink" Target="https://www.graybar.com/flat-washer-zinc-plated-steel-no-10-pack-of-100/p/25236920?pcode=25236920" TargetMode="External"/><Relationship Id="rId813" Type="http://schemas.openxmlformats.org/officeDocument/2006/relationships/hyperlink" Target="https://www.generac.com/industrial-products/mobile-power-light-solutions/mobile-generators/20kw-prime-output-diesel-generator-mdg25if4/" TargetMode="External"/><Relationship Id="rId1443" Type="http://schemas.openxmlformats.org/officeDocument/2006/relationships/hyperlink" Target="https://www.altronix.com/products/LC2" TargetMode="External"/><Relationship Id="rId1650" Type="http://schemas.openxmlformats.org/officeDocument/2006/relationships/hyperlink" Target="https://www.graybar.com/thhn-building-wire-250-mcm-stranded-copper-conductor-orange-cut-reel/p/25082223" TargetMode="External"/><Relationship Id="rId1748" Type="http://schemas.openxmlformats.org/officeDocument/2006/relationships/hyperlink" Target="https://www.digikey.in/en/products/detail/panduit-corp/JP2SBC50RB-L20/4575298?msockid=2c3195bd984166401fbc8032992367b6" TargetMode="External"/><Relationship Id="rId1303" Type="http://schemas.openxmlformats.org/officeDocument/2006/relationships/hyperlink" Target="https://www.gordonelectricsupply.com/p/Bridgeport-Lb-42Cg-3-4-Al-Body-Asbly/5594903?srsltid=AfmBOoqeCrSvNeIVvhYMKG8GNY10tzxtaWpu1mGYWB4hYtb2Oxny2rkU" TargetMode="External"/><Relationship Id="rId1510" Type="http://schemas.openxmlformats.org/officeDocument/2006/relationships/hyperlink" Target="https://www.crestron.com/Products/Video/DigitalMedia-Endpoints/Receivers/DM-RMC-4KZ-SCALER-C" TargetMode="External"/><Relationship Id="rId1955" Type="http://schemas.openxmlformats.org/officeDocument/2006/relationships/hyperlink" Target="https://www.gonefco.com/buy/product/split-lock-washers/19465" TargetMode="External"/><Relationship Id="rId1608" Type="http://schemas.openxmlformats.org/officeDocument/2006/relationships/hyperlink" Target="https://shop.totaltool.com/burndy-u-die-kit-up-to-750mcm/product/fciudiekitcu" TargetMode="External"/><Relationship Id="rId1815" Type="http://schemas.openxmlformats.org/officeDocument/2006/relationships/hyperlink" Target="https://commerce.boschsecurity.com/us/en/Battery-12V-7Ah/p/4.998.125.825/" TargetMode="External"/><Relationship Id="rId189" Type="http://schemas.openxmlformats.org/officeDocument/2006/relationships/hyperlink" Target="https://www.elliottelectric.com/P/Item/TAB/521711234E/" TargetMode="External"/><Relationship Id="rId396" Type="http://schemas.openxmlformats.org/officeDocument/2006/relationships/hyperlink" Target="https://us.wiautomation.com/phoenix-contact/general-automation/3209510" TargetMode="External"/><Relationship Id="rId256" Type="http://schemas.openxmlformats.org/officeDocument/2006/relationships/hyperlink" Target="https://www.frostelectric.com/buy/product/rustoleum-1692830v/3335971?text=Rustoleum+1692830V+12OZ+Glossy+White+Multi-Purpose+Enamel+Spray+Paint%2C+%28For+Masonry%2C+Metal%2C+Plastic%2C+Wood%29+Interior/+Exterior+Industrial+Maintenance%2C+12+Ounce+Aerosol+Can+%281692830%29" TargetMode="External"/><Relationship Id="rId463" Type="http://schemas.openxmlformats.org/officeDocument/2006/relationships/hyperlink" Target="https://www.orbitelectric.com/5ar1g-58.html" TargetMode="External"/><Relationship Id="rId670" Type="http://schemas.openxmlformats.org/officeDocument/2006/relationships/hyperlink" Target="https://www.graybar.com/ideal-wipes8482-orange-citrus-scent/p/25053741?pcode=25053741" TargetMode="External"/><Relationship Id="rId1093" Type="http://schemas.openxmlformats.org/officeDocument/2006/relationships/hyperlink" Target="https://www.cooper-electric.com/product/detail/183767/crouse-hinds-tmcx165" TargetMode="External"/><Relationship Id="rId116" Type="http://schemas.openxmlformats.org/officeDocument/2006/relationships/hyperlink" Target="https://unistrutstore.com/unistrut-p1000t-10pg-lgt.html" TargetMode="External"/><Relationship Id="rId323" Type="http://schemas.openxmlformats.org/officeDocument/2006/relationships/hyperlink" Target="https://shop.dominionelectric.com/buy/product/raco-taymac-bell/35804?text=Hubbell&amp;lsi=true" TargetMode="External"/><Relationship Id="rId530" Type="http://schemas.openxmlformats.org/officeDocument/2006/relationships/hyperlink" Target="https://www.milwaukeetool.com/products/2103" TargetMode="External"/><Relationship Id="rId768" Type="http://schemas.openxmlformats.org/officeDocument/2006/relationships/hyperlink" Target="https://usa.databasesets.com/unspsc/class/39131700" TargetMode="External"/><Relationship Id="rId975" Type="http://schemas.openxmlformats.org/officeDocument/2006/relationships/hyperlink" Target="https://shop.dominionelectric.com/buy/product/deer-park/441933" TargetMode="External"/><Relationship Id="rId1160" Type="http://schemas.openxmlformats.org/officeDocument/2006/relationships/hyperlink" Target="https://contractorssf.portalced.com/Product/CHE/TP403/" TargetMode="External"/><Relationship Id="rId1398" Type="http://schemas.openxmlformats.org/officeDocument/2006/relationships/hyperlink" Target="https://www.graybar.com/arlington-heavy-duty-click-on-1-hole-emt-conduit-strap-1-1-4-in-/p/91029175" TargetMode="External"/><Relationship Id="rId2004" Type="http://schemas.openxmlformats.org/officeDocument/2006/relationships/hyperlink" Target="https://www.digikey.com/en/products/detail/power-dynamics-inc/460C9W/12429660?msockid=2c3195bd984166401fbc8032992367b6" TargetMode="External"/><Relationship Id="rId628" Type="http://schemas.openxmlformats.org/officeDocument/2006/relationships/hyperlink" Target="https://www.capitalelectricsupply.com/product/detail/18237/klein-tool-11055?srsltid=AfmBOopd1CbEgaK0gxi8daZc89DuwPSpsMS7KycXtzyf0XlEeifjGd2k" TargetMode="External"/><Relationship Id="rId835" Type="http://schemas.openxmlformats.org/officeDocument/2006/relationships/hyperlink" Target="https://lhdottie.com/lb-conduit-bodies-w-gasket-cover/lb75cg" TargetMode="External"/><Relationship Id="rId1258" Type="http://schemas.openxmlformats.org/officeDocument/2006/relationships/hyperlink" Target="https://shop.dominionelectric.com/buy/product/bridgeport/40158?text=schneider" TargetMode="External"/><Relationship Id="rId1465" Type="http://schemas.openxmlformats.org/officeDocument/2006/relationships/hyperlink" Target="https://www.gordonelectricsupply.com/p/Cooper-Cs6365Ex-3P4W-50A-125V-Nyl-Plug/6045971" TargetMode="External"/><Relationship Id="rId1672" Type="http://schemas.openxmlformats.org/officeDocument/2006/relationships/hyperlink" Target="https://www.butlersupply.com/approved-vendor-4-rigid-pvc-conduit-schedule-40-4-trade-10-length?queryID=b3cb8edf92862a0a064c77dbb8246211&amp;objectID=23676&amp;indexName=magento2_butlersupplydefault_products" TargetMode="External"/><Relationship Id="rId1020" Type="http://schemas.openxmlformats.org/officeDocument/2006/relationships/hyperlink" Target="https://www.cooper-electric.com/product/detail/21217/eaton-crouse-hinds-tp720" TargetMode="External"/><Relationship Id="rId1118" Type="http://schemas.openxmlformats.org/officeDocument/2006/relationships/hyperlink" Target="https://www.cooper-electric.com/product/detail/280260/b-line-systems-9zn-1208" TargetMode="External"/><Relationship Id="rId1325" Type="http://schemas.openxmlformats.org/officeDocument/2006/relationships/hyperlink" Target="https://www.graybar.com/twirl-nut8482-zinc-plated-steel-channel-nut-3-8-in-/p/88037081" TargetMode="External"/><Relationship Id="rId1532" Type="http://schemas.openxmlformats.org/officeDocument/2006/relationships/hyperlink" Target="https://www.worldelectricsupply.com/product/detail/80173/3m-7000132480?srsltid=AfmBOor8BJl7MxDfhQNWFwP982ZSbOe-g2AczGvSQI7ksffNCUgoBZRb" TargetMode="External"/><Relationship Id="rId1977" Type="http://schemas.openxmlformats.org/officeDocument/2006/relationships/hyperlink" Target="https://www.digikey.com/en/supplier-centers/power-dynamics-inc" TargetMode="External"/><Relationship Id="rId902" Type="http://schemas.openxmlformats.org/officeDocument/2006/relationships/hyperlink" Target="https://www.rexelusa.com/p/49014/3-4-emt-conduit-steel-10-length/091111020025/075" TargetMode="External"/><Relationship Id="rId1837" Type="http://schemas.openxmlformats.org/officeDocument/2006/relationships/hyperlink" Target="https://www.gordonelectricsupply.com/p/Bridgeport-286-Dc-2-Emt-Flex-Coupling/5908096" TargetMode="External"/><Relationship Id="rId31" Type="http://schemas.openxmlformats.org/officeDocument/2006/relationships/hyperlink" Target="https://www.gordonelectricsupply.com/p/Wiegmann-Sc060604Nk-Nema1-Screw-Cover-Box-No-Ko/5603460?srsltid=AfmBOoqN8HPLxcZYFyKtXn0E5E3qH-wBXQpIRxull33VZuzi8oFLaDxB" TargetMode="External"/><Relationship Id="rId180" Type="http://schemas.openxmlformats.org/officeDocument/2006/relationships/hyperlink" Target="https://www.elliottelectric.com/P/Item/TAB/72171114/Alternate" TargetMode="External"/><Relationship Id="rId278" Type="http://schemas.openxmlformats.org/officeDocument/2006/relationships/hyperlink" Target="https://www.frostelectric.com/buy/product/ramset-hw4-134/3162680?text=Ramset+HW4-134+1/4+X+1-3/4+Tapcon+Hex+Washer+Head+For+Concrete+%283155407%29" TargetMode="External"/><Relationship Id="rId1904" Type="http://schemas.openxmlformats.org/officeDocument/2006/relationships/hyperlink" Target="https://usa.databasesets.com/unspsc/class/30102400" TargetMode="External"/><Relationship Id="rId485" Type="http://schemas.openxmlformats.org/officeDocument/2006/relationships/hyperlink" Target="https://www.gordonelectricsupply.com/p/Mulberry-40582-White-Clock-Hanger/6086951" TargetMode="External"/><Relationship Id="rId692" Type="http://schemas.openxmlformats.org/officeDocument/2006/relationships/hyperlink" Target="https://www.acmetool.com/index.jsp?path=product&amp;part=141028&amp;ds=dept&amp;process=search&amp;qdx=0&amp;text=IDEAL+30-030+NOALOX+8+OZ.+ANTI-OXIDANT+%28DE-OX%29+JOINT+COMPOUND+%5B10%2FCS%5D&amp;title=wire-connector-anti-oxidant" TargetMode="External"/><Relationship Id="rId138" Type="http://schemas.openxmlformats.org/officeDocument/2006/relationships/hyperlink" Target="https://www.gordonelectricsupply.com/p/T-B-5240Gr-4-In-Str-L-T-Grnd-Conn/5664515?srsltid=AfmBOoosBQyAbumKzzVQzWUxljKbaKEofjYHiKEKuQFH60tkIJBJVpyc" TargetMode="External"/><Relationship Id="rId345" Type="http://schemas.openxmlformats.org/officeDocument/2006/relationships/hyperlink" Target="https://www.gordonelectricsupply.com/p/Raco-1214-1In-Mall-Ins-Grnd-Bush/6031040?srsltid=AfmBOoozBM7L9eR-VKeTvtG0swooHMRS3X_A1U6BR8U66fl8UzuCzj6t" TargetMode="External"/><Relationship Id="rId552" Type="http://schemas.openxmlformats.org/officeDocument/2006/relationships/hyperlink" Target="https://www.lepporents.com/catalog/access-equipment/scissor-lifts/3084es-speed-level" TargetMode="External"/><Relationship Id="rId997" Type="http://schemas.openxmlformats.org/officeDocument/2006/relationships/hyperlink" Target="https://www.cooper-electric.com/product/detail/232164/cully-minerallac-79221j" TargetMode="External"/><Relationship Id="rId1182" Type="http://schemas.openxmlformats.org/officeDocument/2006/relationships/hyperlink" Target="https://www.gordonelectricsupply.com/p/Bline-664Sc-Nk-Sc-Enclosure-W-O-Ko-6X6X4/6055291?srsltid=AfmBOooL9jdEbktPADgQVMQH9FrLT7DjJxPsXet_HB_OT6hZSZ8cQMEZ" TargetMode="External"/><Relationship Id="rId205" Type="http://schemas.openxmlformats.org/officeDocument/2006/relationships/hyperlink" Target="https://www.elliottelectric.com/P/Item/TAB/CPC250/" TargetMode="External"/><Relationship Id="rId412" Type="http://schemas.openxmlformats.org/officeDocument/2006/relationships/hyperlink" Target="https://www.mouser.in/ProductDetail/Panduit/PCMB-15?qs=H%2F6QJyMOiSA3LHwrX7knJA%3D%3D" TargetMode="External"/><Relationship Id="rId857" Type="http://schemas.openxmlformats.org/officeDocument/2006/relationships/hyperlink" Target="https://www.cooper-electric.com/product/detail/7176/erico-inc-cat12" TargetMode="External"/><Relationship Id="rId1042" Type="http://schemas.openxmlformats.org/officeDocument/2006/relationships/hyperlink" Target="https://www.crescenttool.com/all-tools/mechanics-hand-tools/tool-sets/38-drive/csws8c-30-piece-38-drive-6-and-12-point-sae-mechanics-tool-set" TargetMode="External"/><Relationship Id="rId1487" Type="http://schemas.openxmlformats.org/officeDocument/2006/relationships/hyperlink" Target="https://empower.abb.com/ecatalog/ec/EN_CA/p/256-30695-1159" TargetMode="External"/><Relationship Id="rId1694" Type="http://schemas.openxmlformats.org/officeDocument/2006/relationships/hyperlink" Target="https://www.butlersupply.com/oatey-30236-9245-97?queryID=81179bab7e51aec6e7dee39409bdad2d&amp;objectID=16765&amp;indexName=magento2_butlersupplydefault_products" TargetMode="External"/><Relationship Id="rId717" Type="http://schemas.openxmlformats.org/officeDocument/2006/relationships/hyperlink" Target="https://www.gordonelectricsupply.com/p/Hubbell-1223W-20A-120-277V-3Wy-Tgl-Sw/6004638?srsltid=AfmBOooh8oIbzi3YZvgNCRXGUqdqIQ_fF3mqOb637_4PffZ3Hc9XaKu7" TargetMode="External"/><Relationship Id="rId924" Type="http://schemas.openxmlformats.org/officeDocument/2006/relationships/hyperlink" Target="https://www.cooper-electric.com/product/detail/1171656/appleton-electric-7075gsr" TargetMode="External"/><Relationship Id="rId1347" Type="http://schemas.openxmlformats.org/officeDocument/2006/relationships/hyperlink" Target="https://www.gordonelectricsupply.com/p/Bline-B104Zn-4H-Angle-Conn/5915401?srsltid=AfmBOoqHo8w7341aLKZmoP_1MzuDDdwRejTcd-Z9qeRxlZmX24tIz57x" TargetMode="External"/><Relationship Id="rId1554" Type="http://schemas.openxmlformats.org/officeDocument/2006/relationships/hyperlink" Target="https://www.3m.com/3M/en_US/p/d/b5005209026/" TargetMode="External"/><Relationship Id="rId1761" Type="http://schemas.openxmlformats.org/officeDocument/2006/relationships/hyperlink" Target="https://dcpfasteners.com/product/strong-point-h53c-unslotted-indented-hex-washer-headstrong-shield-coated-12-24-x-2-5-point-box-of-2000/" TargetMode="External"/><Relationship Id="rId1999" Type="http://schemas.openxmlformats.org/officeDocument/2006/relationships/hyperlink" Target="https://www.digikey.com/en/supplier-centers/power-dynamics-inc" TargetMode="External"/><Relationship Id="rId53" Type="http://schemas.openxmlformats.org/officeDocument/2006/relationships/hyperlink" Target="https://www.crawfordelectricsupply.com/product/detail/22800/thhn-wire-copper-wic-thhn-6-str-blk-mr" TargetMode="External"/><Relationship Id="rId1207" Type="http://schemas.openxmlformats.org/officeDocument/2006/relationships/hyperlink" Target="https://www.cablestogo.com/usb-and-pc/usb-cables-adapters-and-hubs/universal-4k-hdmi-dongle-adapter-ring-including-color-coded-mini-displayport-displayport-and-usb-c-adapters-with-antimicrobial-protection-technology/p/cg-c2g29994?srsltid=AfmBOoqcVr-Ne1-3dowBZ34XHWkCjSIl_q34M0S2tuUeJPr-9cob9ywm" TargetMode="External"/><Relationship Id="rId1414" Type="http://schemas.openxmlformats.org/officeDocument/2006/relationships/hyperlink" Target="https://marselectric.com/products/arlington-snap2it-4110st-cable-connector-1/2-in-trade-1/2-in-knockout-0-525-to-0-705-in-cable-openings-die-cast-zinc/355536?srsltid=AfmBOoo3hCakeUG86aCghrW6ZKPTPIDokw5srwjnfP29Pys78VLBqGJu" TargetMode="External"/><Relationship Id="rId1621" Type="http://schemas.openxmlformats.org/officeDocument/2006/relationships/hyperlink" Target="https://www.cintas.com/apparel-detail/carhartt-fr-detail/traffic--mat/" TargetMode="External"/><Relationship Id="rId1859" Type="http://schemas.openxmlformats.org/officeDocument/2006/relationships/hyperlink" Target="https://camelcamelcamel.com/product/B071WCB1T6" TargetMode="External"/><Relationship Id="rId1719" Type="http://schemas.openxmlformats.org/officeDocument/2006/relationships/hyperlink" Target="https://shop.totaltool.com/716in-x-12in-quik-lok-universal-extension/product/mw48-28-1040" TargetMode="External"/><Relationship Id="rId1926" Type="http://schemas.openxmlformats.org/officeDocument/2006/relationships/hyperlink" Target="https://shop.equipmentshare.com/products/mec-platform-control-box-mount-bracket-44423" TargetMode="External"/><Relationship Id="rId367" Type="http://schemas.openxmlformats.org/officeDocument/2006/relationships/hyperlink" Target="https://www.crawfordelectricsupply.com/product/detail/22163/miscellaneous-pvc-conduit-100p" TargetMode="External"/><Relationship Id="rId574" Type="http://schemas.openxmlformats.org/officeDocument/2006/relationships/hyperlink" Target="https://www.gordonelectricsupply.com/p/Leviton-Br20-I-Ivory-Duplex-Receptacle-Nema5-20R/13944?srsltid=AfmBOopAAB5m4-w7F0Rb5Q7h9b_0tsZPj3nbxMV8ZNVID1y3HaSnc9JO" TargetMode="External"/><Relationship Id="rId227" Type="http://schemas.openxmlformats.org/officeDocument/2006/relationships/hyperlink" Target="https://www.standardelectricsupply.com/Siemens-ECGB20-Ground-Bar-Kit?srsltid=AfmBOoq8XSpb4gagHx871IpXHlfL81YST3qQ6UdXUSzyoiMW4GzzOBm8" TargetMode="External"/><Relationship Id="rId781" Type="http://schemas.openxmlformats.org/officeDocument/2006/relationships/hyperlink" Target="https://usa.databasesets.com/unspsc/commodity/26121614" TargetMode="External"/><Relationship Id="rId879" Type="http://schemas.openxmlformats.org/officeDocument/2006/relationships/hyperlink" Target="https://www.platt.com/p/0197756/6-pvc-conduit-20-length-schedule-40-gray-bell-end/670648235166/6px20" TargetMode="External"/><Relationship Id="rId434" Type="http://schemas.openxmlformats.org/officeDocument/2006/relationships/hyperlink" Target="https://www.mainelectricsupply.com/itemdetail/OZG5125S" TargetMode="External"/><Relationship Id="rId641" Type="http://schemas.openxmlformats.org/officeDocument/2006/relationships/hyperlink" Target="https://www.jlg.com/en-au/equipment/boom-lifts/telescopic/engine-powered/800-series/860sj" TargetMode="External"/><Relationship Id="rId739" Type="http://schemas.openxmlformats.org/officeDocument/2006/relationships/hyperlink" Target="https://www.acmetool.com/index.jsp?path=product&amp;part=6433&amp;ds=dept&amp;process=search&amp;qdx=0&amp;text=GRIP-RITE+620100C+6+MIL+20%5E+X+100%5E+CLEAR+VISQUEEN+POLY+SHEETING+%5BCF0620%5D+%5BVIS+620C%5D+%5B25%2FPALLET%5D&amp;title=grip-rite-620100c-6-mil-20-x-100-clear-visqueen-poly-sheeting-%5bcf0620%5d-%5bvis-620c%5d-%5b25-pallet%5d" TargetMode="External"/><Relationship Id="rId1064" Type="http://schemas.openxmlformats.org/officeDocument/2006/relationships/hyperlink" Target="https://www.rexelusa.com/p/1259525/4-0-awg-thhn-thwn-2-stranded-copper-brown-cut-to-length/thhn4-0strbrn-cut" TargetMode="External"/><Relationship Id="rId1271" Type="http://schemas.openxmlformats.org/officeDocument/2006/relationships/hyperlink" Target="https://www.elliottelectric.com/P/Item/BRI/1063/" TargetMode="External"/><Relationship Id="rId1369" Type="http://schemas.openxmlformats.org/officeDocument/2006/relationships/hyperlink" Target="https://www.elliottelectric.com/P/Item/BLI/S300/" TargetMode="External"/><Relationship Id="rId1576" Type="http://schemas.openxmlformats.org/officeDocument/2006/relationships/hyperlink" Target="https://www.graybar.com/mc-led8482-cable-copper-conductor-with-aluminum-armor-solid-12-2-black-white-250-ft-coil/p/25691553" TargetMode="External"/><Relationship Id="rId501" Type="http://schemas.openxmlformats.org/officeDocument/2006/relationships/hyperlink" Target="https://www.gordonelectricsupply.com/p/Minerallac-5B-2-In-Cond-Hgr-W-Bolt/6448029" TargetMode="External"/><Relationship Id="rId946" Type="http://schemas.openxmlformats.org/officeDocument/2006/relationships/hyperlink" Target="https://lhdottie.com/steel-combo-couplings/cf1" TargetMode="External"/><Relationship Id="rId1131" Type="http://schemas.openxmlformats.org/officeDocument/2006/relationships/hyperlink" Target="https://www.frostelectric.com/buy/product/conduit-emt/2679?text=Conduit+EMT+3/4+Inch+10+Foot" TargetMode="External"/><Relationship Id="rId1229" Type="http://schemas.openxmlformats.org/officeDocument/2006/relationships/hyperlink" Target="https://www.rexelusa.com/p/217674/burndy/universal-terminal-4-conductor-4-hole-2-awg-600-mcm/781810601112/kk4a36u4n" TargetMode="External"/><Relationship Id="rId1783" Type="http://schemas.openxmlformats.org/officeDocument/2006/relationships/hyperlink" Target="https://www.zoro.com/ergodyne-8249z-lxl-lime-type-r-class-2-economy-surveyors-vest-24025/i/G402556515/?msockid=2c3195bd984166401fbc8032992367b6" TargetMode="External"/><Relationship Id="rId1990" Type="http://schemas.openxmlformats.org/officeDocument/2006/relationships/hyperlink" Target="https://www.digikey.com/en/products/detail/power-dynamics-inc/460C9W/12429660?msockid=2c3195bd984166401fbc8032992367b6" TargetMode="External"/><Relationship Id="rId75" Type="http://schemas.openxmlformats.org/officeDocument/2006/relationships/hyperlink" Target="https://usa.databasesets.com/unspsc/commodity/26121614" TargetMode="External"/><Relationship Id="rId806" Type="http://schemas.openxmlformats.org/officeDocument/2006/relationships/hyperlink" Target="https://usa.databasesets.com/unspsc/commodity/26121614" TargetMode="External"/><Relationship Id="rId1436" Type="http://schemas.openxmlformats.org/officeDocument/2006/relationships/hyperlink" Target="https://www.standardelectricsupply.com/Appleton-ELBY75-Conduit-Elbow" TargetMode="External"/><Relationship Id="rId1643" Type="http://schemas.openxmlformats.org/officeDocument/2006/relationships/hyperlink" Target="https://usa.databasesets.com/unspsc/commodity/26121614" TargetMode="External"/><Relationship Id="rId1850" Type="http://schemas.openxmlformats.org/officeDocument/2006/relationships/hyperlink" Target="https://www.cooper-electric.com/product/detail/2776/b-line-systems-b104zn" TargetMode="External"/><Relationship Id="rId1503" Type="http://schemas.openxmlformats.org/officeDocument/2006/relationships/hyperlink" Target="https://www.crestron.com/Products/Video/DM-NVX-Streaming-Solutions/Hardware-Encoders-Decoders/DM-NVX-E30" TargetMode="External"/><Relationship Id="rId1710" Type="http://schemas.openxmlformats.org/officeDocument/2006/relationships/hyperlink" Target="https://shop.totaltool.com/cut-level-4-polyurethane-dipped-gloves/product/mw48-73-8740b-fam" TargetMode="External"/><Relationship Id="rId1948" Type="http://schemas.openxmlformats.org/officeDocument/2006/relationships/hyperlink" Target="https://www.anixter.com/en_us/products/30530-719/CHATSWORTH-PRODUCTS-%28CPI%29/Rack-and-Cabinet-Cable-Managers/p/271868" TargetMode="External"/><Relationship Id="rId291" Type="http://schemas.openxmlformats.org/officeDocument/2006/relationships/hyperlink" Target="https://www.gordonelectricsupply.com/p/Raco-752-4In-Sq-Flat-Blank-Cover/6005289?srsltid=AfmBOorL-fsyPXc0dAZUfggcyfRPjkgTmE-tFpgLeiCCT401ORaTZxfk" TargetMode="External"/><Relationship Id="rId1808" Type="http://schemas.openxmlformats.org/officeDocument/2006/relationships/hyperlink" Target="https://lhdottie.com/fender-washer/fenw38114" TargetMode="External"/><Relationship Id="rId151" Type="http://schemas.openxmlformats.org/officeDocument/2006/relationships/hyperlink" Target="https://shop.schwingelectric.com/buy/product/07145-88-02/2588160" TargetMode="External"/><Relationship Id="rId389" Type="http://schemas.openxmlformats.org/officeDocument/2006/relationships/hyperlink" Target="https://www.zoro.com/proline-products-niagara-bottled-water-24-pack-case-169-fl-oz-bottles-pallet-prlnia05l24-84/i/G408418800/?msockid=0fe5ae43b1956643331bbbe7b093678c" TargetMode="External"/><Relationship Id="rId596" Type="http://schemas.openxmlformats.org/officeDocument/2006/relationships/hyperlink" Target="https://www.graybar.com/self-drilling-screw-hex-washer-head-zinc-plated-steel-no-10-x-3-4-in-/p/90001820?pcode=90001820" TargetMode="External"/><Relationship Id="rId249" Type="http://schemas.openxmlformats.org/officeDocument/2006/relationships/hyperlink" Target="https://www.rexelusa.com/p/45920/bizline/lead-machine-screw-anchor-1-4-20-100-pk/705591196278/r14la" TargetMode="External"/><Relationship Id="rId456" Type="http://schemas.openxmlformats.org/officeDocument/2006/relationships/hyperlink" Target="https://www.rexelusa.com/p/2417755/orbit-industries/assembly-sw1-ssb-t5-lvbs-4-134/ssb-4-a134" TargetMode="External"/><Relationship Id="rId663" Type="http://schemas.openxmlformats.org/officeDocument/2006/relationships/hyperlink" Target="https://www.gordonelectricsupply.com/p/Ilsco-Pbtd-3-500-3Prt-Ins-Tap-Conn/6066324?srsltid=AfmBOop3ynew_1auho_63uJ4WRllVrXZFT3CsHKE6mUa4JnDfqD6GkV0" TargetMode="External"/><Relationship Id="rId870" Type="http://schemas.openxmlformats.org/officeDocument/2006/relationships/hyperlink" Target="https://www.cooper-electric.com/product/detail/33098/erico-inc-gtc182q" TargetMode="External"/><Relationship Id="rId1086" Type="http://schemas.openxmlformats.org/officeDocument/2006/relationships/hyperlink" Target="https://www.cooper-electric.com/product/detail/198897/b-line-systems-9zn-1208-nb" TargetMode="External"/><Relationship Id="rId1293" Type="http://schemas.openxmlformats.org/officeDocument/2006/relationships/hyperlink" Target="https://www.elliottelectric.com/P/Item/BRI/110S/" TargetMode="External"/><Relationship Id="rId109" Type="http://schemas.openxmlformats.org/officeDocument/2006/relationships/hyperlink" Target="https://www.1sourcedist.com/product/detail/4852730/wago-221-413?srsltid=AfmBOop_OUNzhrR86Q4j_v4luMaEX8fcZq3xhxIiA25_yGNR7ZCklUmy" TargetMode="External"/><Relationship Id="rId316" Type="http://schemas.openxmlformats.org/officeDocument/2006/relationships/hyperlink" Target="https://www.ggelectric.com/buy/product/855-raco-4-11-16-to-4sq-adapter-ring-raised-5-8/88653" TargetMode="External"/><Relationship Id="rId523" Type="http://schemas.openxmlformats.org/officeDocument/2006/relationships/hyperlink" Target="https://www.milwaukeetool.com/products/48-00-5784" TargetMode="External"/><Relationship Id="rId968" Type="http://schemas.openxmlformats.org/officeDocument/2006/relationships/hyperlink" Target="https://www.cooper-electric.com/product/detail/81182/powers-fasteners-50626-pwr" TargetMode="External"/><Relationship Id="rId1153" Type="http://schemas.openxmlformats.org/officeDocument/2006/relationships/hyperlink" Target="https://vandaliarental.com/equipment/utility-vehicle-4x4-4-person/" TargetMode="External"/><Relationship Id="rId1598" Type="http://schemas.openxmlformats.org/officeDocument/2006/relationships/hyperlink" Target="https://www.bell-electrical.com/2412177/Product/Y/burndyreg-bgbl4" TargetMode="External"/><Relationship Id="rId97" Type="http://schemas.openxmlformats.org/officeDocument/2006/relationships/hyperlink" Target="https://www.unitedrentals.com/sales/equipment/power-generation-equipment/fuel-tanks/2021-western-global-20tcg-ur-12vfhk-fuel-tank-11224896" TargetMode="External"/><Relationship Id="rId730" Type="http://schemas.openxmlformats.org/officeDocument/2006/relationships/hyperlink" Target="https://www.gordonelectricsupply.com/p/Hoffman-Ase24X24X4Nk-24-00X24-00X4-00/6777249?srsltid=AfmBOopN3gvbChOKbZWZujFyLyEE62040ne0_oSZLt8F7c7lwQYQYknM" TargetMode="External"/><Relationship Id="rId828" Type="http://schemas.openxmlformats.org/officeDocument/2006/relationships/hyperlink" Target="https://usa.databasesets.com/unspsc/class/15111500" TargetMode="External"/><Relationship Id="rId1013" Type="http://schemas.openxmlformats.org/officeDocument/2006/relationships/hyperlink" Target="https://www.cooper-electric.com/product/detail/19849/eaton-crouse-hinds-tp512" TargetMode="External"/><Relationship Id="rId1360" Type="http://schemas.openxmlformats.org/officeDocument/2006/relationships/hyperlink" Target="https://www.elliottelectric.com/P/Item/BLI/BG812S18/" TargetMode="External"/><Relationship Id="rId1458" Type="http://schemas.openxmlformats.org/officeDocument/2006/relationships/hyperlink" Target="https://www.elliottelectric.com/P/Item/ARL/EMT100/" TargetMode="External"/><Relationship Id="rId1665" Type="http://schemas.openxmlformats.org/officeDocument/2006/relationships/hyperlink" Target="https://www.uline.com/Product/Detail/S-20173/Clipboards/Aluminum-Clipboard-Top-Opening-Letter?keywords=S-20173+Aluminum+Clipboard+-+Top+Opening%2C+Letter" TargetMode="External"/><Relationship Id="rId1872" Type="http://schemas.openxmlformats.org/officeDocument/2006/relationships/hyperlink" Target="https://www.manualslib.com/products/Safetrust-8845-200-12493364.html" TargetMode="External"/><Relationship Id="rId1220" Type="http://schemas.openxmlformats.org/officeDocument/2006/relationships/hyperlink" Target="https://www.graybar.com/servit8482-split-bolt-for-copper-8-to-4-awg/p/88047657?pcode=88047657" TargetMode="External"/><Relationship Id="rId1318" Type="http://schemas.openxmlformats.org/officeDocument/2006/relationships/hyperlink" Target="https://www.gordonelectricsupply.com/p/Bline-Db10-Dura-Blok-Rooftop-Support-Db-Series-5-In-Height-6-In-Width-9-6-In-Length/6059714?srsltid=AfmBOorJFuYP32Xx9mnM8HxIYPD7iQ1pnuR6f_7_THPTCS1tPQvz1VcU" TargetMode="External"/><Relationship Id="rId1525" Type="http://schemas.openxmlformats.org/officeDocument/2006/relationships/hyperlink" Target="https://usa.databasesets.com/unspsc/commodity/30111601" TargetMode="External"/><Relationship Id="rId1732" Type="http://schemas.openxmlformats.org/officeDocument/2006/relationships/hyperlink" Target="https://www.homedepot.com/p/SHOCKWAVE-Impact-Duty-Titanium-Drill-Bit-Set-15-Piece-48-89-4670/322112926" TargetMode="External"/><Relationship Id="rId24" Type="http://schemas.openxmlformats.org/officeDocument/2006/relationships/hyperlink" Target="https://www.frostelectric.com/buy/product/wire-10/11950?text=Wire+10+AWG+Green+THHN+Stranded+500+Foot+Reel+600+Volt+Copper+Wire" TargetMode="External"/><Relationship Id="rId173" Type="http://schemas.openxmlformats.org/officeDocument/2006/relationships/hyperlink" Target="https://www.gordonelectricsupply.com/p/Stl-Cty-Rs17Cc-Garv-2-Gfi-Cvr/20994?text=RS17-CC" TargetMode="External"/><Relationship Id="rId380" Type="http://schemas.openxmlformats.org/officeDocument/2006/relationships/hyperlink" Target="https://www.mallory.com/3502033/product/pro-line-products-inc-prlnia05l24" TargetMode="External"/><Relationship Id="rId240" Type="http://schemas.openxmlformats.org/officeDocument/2006/relationships/hyperlink" Target="https://www.graybar.com/panelboard-cover-surface-mount-for-50-in-h-nf-panelboards/p/95042560?pcode=95042560" TargetMode="External"/><Relationship Id="rId478" Type="http://schemas.openxmlformats.org/officeDocument/2006/relationships/hyperlink" Target="https://www.wernerelectric.com/product/Appozgcomm-CH-200-B" TargetMode="External"/><Relationship Id="rId685" Type="http://schemas.openxmlformats.org/officeDocument/2006/relationships/hyperlink" Target="https://www.gordonelectricsupply.com/p/Ideal-30-3184-Stranded-Wire-Pigtail/5608554?srsltid=AfmBOoqr-Mjevq5RhBUbpEFBuOM7h9CRz1UCvyhFbJIsI796y7yGE-BC" TargetMode="External"/><Relationship Id="rId892" Type="http://schemas.openxmlformats.org/officeDocument/2006/relationships/hyperlink" Target="https://www.graybar.com/e3512s-41-03-carol174-unshielded-flp-cable-red-16-awg-2-bare-copper-conductors-1000-ft-reel/p/97126149?msockid=0fe5ae43b1956643331bbbe7b093678c" TargetMode="External"/><Relationship Id="rId100" Type="http://schemas.openxmlformats.org/officeDocument/2006/relationships/hyperlink" Target="https://www.standardelectricsupply.com/Weidmuller-0514500000-Mounting-Rail?srsltid=AfmBOooDyDEWsOrJqmm-GzoZ_TljiJ0tRPSJ_FJihkvsIHCHv0R1z25h" TargetMode="External"/><Relationship Id="rId338" Type="http://schemas.openxmlformats.org/officeDocument/2006/relationships/hyperlink" Target="https://www.gordonelectricsupply.com/p/Raco-2083-3-4-1H-Steel-Emt-Strap/6005146?srsltid=AfmBOor4MYowVVLxuOm7odTmwqjKk6_jFA-QVZPqU3BeeiSPzXd92Fz6" TargetMode="External"/><Relationship Id="rId545" Type="http://schemas.openxmlformats.org/officeDocument/2006/relationships/hyperlink" Target="https://www.butlersupply.com/cooper-lighting-solutions-8slstpslc-unv-411283-57" TargetMode="External"/><Relationship Id="rId752" Type="http://schemas.openxmlformats.org/officeDocument/2006/relationships/hyperlink" Target="https://www.graybar.com/grounding-bushing-malleable-iron-aluminum-lug-insulated-105176c-2-in--14-to-4-awg/p/88072737?pcode=88072737" TargetMode="External"/><Relationship Id="rId1175" Type="http://schemas.openxmlformats.org/officeDocument/2006/relationships/hyperlink" Target="https://www.acmetool.com/index.jsp?path=product&amp;title=champion-msd-1-3-8x1-4&amp;part=149182" TargetMode="External"/><Relationship Id="rId1382" Type="http://schemas.openxmlformats.org/officeDocument/2006/relationships/hyperlink" Target="https://www.amazon.ca/Stainless-Phillips-Modified-Screws-BCP1214/dp/B0BMW8K47X" TargetMode="External"/><Relationship Id="rId2019" Type="http://schemas.openxmlformats.org/officeDocument/2006/relationships/hyperlink" Target="https://www.axis.com/products/axis-i7020" TargetMode="External"/><Relationship Id="rId405" Type="http://schemas.openxmlformats.org/officeDocument/2006/relationships/hyperlink" Target="https://www.mouser.in/ProductDetail/Panduit/S7-50-C?qs=0lQeLiL1qyYTGWnYrAbCCw%3D%3D" TargetMode="External"/><Relationship Id="rId612" Type="http://schemas.openxmlformats.org/officeDocument/2006/relationships/hyperlink" Target="https://www.graybar.com/end-bell-for-2-inch-pvc-conduit/p/93172352" TargetMode="External"/><Relationship Id="rId1035" Type="http://schemas.openxmlformats.org/officeDocument/2006/relationships/hyperlink" Target="https://www.cooper-electric.com/product/detail/13290/eaton-crouse-hinds-651s" TargetMode="External"/><Relationship Id="rId1242" Type="http://schemas.openxmlformats.org/officeDocument/2006/relationships/hyperlink" Target="https://www.elliottelectric.com/P/Item/BRI/902/" TargetMode="External"/><Relationship Id="rId1687" Type="http://schemas.openxmlformats.org/officeDocument/2006/relationships/hyperlink" Target="https://www.gonefco.com/buy/product/1-5-8-x-1-5-8-Strut-Elongated-Holes-1PC-W-Holes-Welded-Side-To-Back-12GA-20-Pre-Galvanized/475324?text=PF200EH2T4-20PG&amp;lsi=true" TargetMode="External"/><Relationship Id="rId1894" Type="http://schemas.openxmlformats.org/officeDocument/2006/relationships/hyperlink" Target="https://usa.databasesets.com/unspsc/class/30102400" TargetMode="External"/><Relationship Id="rId917" Type="http://schemas.openxmlformats.org/officeDocument/2006/relationships/hyperlink" Target="https://www.rexelusa.com/p/1761511/elite-lighting/led-strip-4-multiple-lumen-and-cct-motion-sensor/4-oec-led-4-oec-led-3000l-4000l-5000l-dim10-m-volt-35k-40k-50k-85-ms" TargetMode="External"/><Relationship Id="rId1102" Type="http://schemas.openxmlformats.org/officeDocument/2006/relationships/hyperlink" Target="https://www.cooper-electric.com/product/detail/1160682/klein-tool-935" TargetMode="External"/><Relationship Id="rId1547" Type="http://schemas.openxmlformats.org/officeDocument/2006/relationships/hyperlink" Target="https://www.standardelectricsupply.com/3M-35-RED-3-4X66FT-Electrical-Tape?srsltid=AfmBOoqq_jjCS5KMhzwr5svIrTVn9DejM9b3Bi1F64z6LDnJbymUyhbX" TargetMode="External"/><Relationship Id="rId1754" Type="http://schemas.openxmlformats.org/officeDocument/2006/relationships/hyperlink" Target="https://www.adiglobaldistribution.us/Product/DS-ISCPDWA18" TargetMode="External"/><Relationship Id="rId1961" Type="http://schemas.openxmlformats.org/officeDocument/2006/relationships/hyperlink" Target="https://www.gonefco.com/buy/product/25C125HCSS-P100-1-4-20-X-1-1-4-HEX-CAP-SCREW-18-8SS-PKG-100-BX/16211" TargetMode="External"/><Relationship Id="rId46" Type="http://schemas.openxmlformats.org/officeDocument/2006/relationships/hyperlink" Target="https://usa.databasesets.com/unspsc/commodity/26121614" TargetMode="External"/><Relationship Id="rId1407" Type="http://schemas.openxmlformats.org/officeDocument/2006/relationships/hyperlink" Target="https://www.mainelectricsupply.com/itemdetail/ARL842" TargetMode="External"/><Relationship Id="rId1614" Type="http://schemas.openxmlformats.org/officeDocument/2006/relationships/hyperlink" Target="https://www.cintas.com/apparel-detail/carhartt-fr-detail/carhartt-fr-coverall/" TargetMode="External"/><Relationship Id="rId1821" Type="http://schemas.openxmlformats.org/officeDocument/2006/relationships/hyperlink" Target="https://www.anixter.com/es_mx/products/5000C-12-24D-630/HES/Electric-Strike/p/CS507380" TargetMode="External"/><Relationship Id="rId195" Type="http://schemas.openxmlformats.org/officeDocument/2006/relationships/hyperlink" Target="https://shop.sequelelectricalsupply.com/buy/product/tpz-140-3-8-d-c-bx-flex-comb-conn/42524?text=140TZ" TargetMode="External"/><Relationship Id="rId1919" Type="http://schemas.openxmlformats.org/officeDocument/2006/relationships/hyperlink" Target="https://www.anixter.com/en_us/products/5029-034/AXIS-COMMUNICATIONS/Video-Accessories/p/485556" TargetMode="External"/><Relationship Id="rId262" Type="http://schemas.openxmlformats.org/officeDocument/2006/relationships/hyperlink" Target="https://usa.databasesets.com/unspsc/commodity/26121614" TargetMode="External"/><Relationship Id="rId567" Type="http://schemas.openxmlformats.org/officeDocument/2006/relationships/hyperlink" Target="https://www.graybar.com/extremetrade-cat-6-28-awg-s-utp-stranded-8-position-high-flex-copper-patch-cord-with-modular-plug-25-ft--red/p/25866046?pcode=25866046" TargetMode="External"/><Relationship Id="rId1197" Type="http://schemas.openxmlformats.org/officeDocument/2006/relationships/hyperlink" Target="https://www.grainger.com/product/2KXB1?gucid=N:N:FPL:Free:GGL:CSM-1946:tew63h3:20501231" TargetMode="External"/><Relationship Id="rId122" Type="http://schemas.openxmlformats.org/officeDocument/2006/relationships/hyperlink" Target="https://udevices.com/assets/files/040119AA.pdf" TargetMode="External"/><Relationship Id="rId774" Type="http://schemas.openxmlformats.org/officeDocument/2006/relationships/hyperlink" Target="https://usa.databasesets.com/unspsc/class/39131700" TargetMode="External"/><Relationship Id="rId981" Type="http://schemas.openxmlformats.org/officeDocument/2006/relationships/hyperlink" Target="https://us.rs-online.com/product/eaton-cutler-hammer/pxg900/71831678/?msockid=0fe5ae43b1956643331bbbe7b093678c" TargetMode="External"/><Relationship Id="rId1057" Type="http://schemas.openxmlformats.org/officeDocument/2006/relationships/hyperlink" Target="https://www.specialized.net/corning-050502q5120001m-lc-lc-duplex-mm-patch-cord-om4-50um-1m.html" TargetMode="External"/><Relationship Id="rId2010" Type="http://schemas.openxmlformats.org/officeDocument/2006/relationships/hyperlink" Target="https://usa.databasesets.com/unspsc/commodity/26121614" TargetMode="External"/><Relationship Id="rId427" Type="http://schemas.openxmlformats.org/officeDocument/2006/relationships/hyperlink" Target="https://www.gordonelectricsupply.com/p/P-S-Pt2097-W-20A-Gfci-Rcpt/5954032" TargetMode="External"/><Relationship Id="rId634" Type="http://schemas.openxmlformats.org/officeDocument/2006/relationships/hyperlink" Target="https://ballastshop.com/kt-led27pshid-e26-850-d-g4-keystone-led-hid-replacement-lamps-with-5000k/?srsltid=AfmBOorwfFEDV9-iIu7jQmbFTJo4_Ub9Loab7FBtU8M_pDm-Z1X3kjZP" TargetMode="External"/><Relationship Id="rId841" Type="http://schemas.openxmlformats.org/officeDocument/2006/relationships/hyperlink" Target="https://www.unitedrentals.com/sales/equipment/trucks-passenger-vehicles/pickup-trucks/2020-ford-f150crewxlg4wd-pickup-truck-260596ah" TargetMode="External"/><Relationship Id="rId1264" Type="http://schemas.openxmlformats.org/officeDocument/2006/relationships/hyperlink" Target="https://www.elliottelectric.com/P/Item/BRI/250SRT/" TargetMode="External"/><Relationship Id="rId1471" Type="http://schemas.openxmlformats.org/officeDocument/2006/relationships/hyperlink" Target="https://www.gordonelectricsupply.com/p/Cooper-Cs6365Ex-3P4W-50A-125V-Nyl-Plug/6045971" TargetMode="External"/><Relationship Id="rId1569" Type="http://schemas.openxmlformats.org/officeDocument/2006/relationships/hyperlink" Target="https://www.graybar.com/galvanized-rigid-steel-conduit-1-in-/p/88272872?pcode=88272872" TargetMode="External"/><Relationship Id="rId701" Type="http://schemas.openxmlformats.org/officeDocument/2006/relationships/hyperlink" Target="https://www.graybar.com/twist-lock174-device-wall-plate-duplex-receptacle-1-gang-302-304-stainless-steel/p/25081087" TargetMode="External"/><Relationship Id="rId939" Type="http://schemas.openxmlformats.org/officeDocument/2006/relationships/hyperlink" Target="https://www.cooper-electric.com/product/detail/877488/lh-dottie-co-lw38" TargetMode="External"/><Relationship Id="rId1124" Type="http://schemas.openxmlformats.org/officeDocument/2006/relationships/hyperlink" Target="https://www.graybar.com/redi-rail-side-rail/p/94035176" TargetMode="External"/><Relationship Id="rId1331" Type="http://schemas.openxmlformats.org/officeDocument/2006/relationships/hyperlink" Target="https://www.vikingelectric.com/product/detail/24515/b-line-systems-bb4-23" TargetMode="External"/><Relationship Id="rId1776" Type="http://schemas.openxmlformats.org/officeDocument/2006/relationships/hyperlink" Target="https://www.anixter.com/en_us/products/PAT750L5/BURNDY/Cable-Termination-Tools/p/PAT750L5" TargetMode="External"/><Relationship Id="rId1983" Type="http://schemas.openxmlformats.org/officeDocument/2006/relationships/hyperlink" Target="https://www.digikey.com/en/supplier-centers/power-dynamics-inc" TargetMode="External"/><Relationship Id="rId68" Type="http://schemas.openxmlformats.org/officeDocument/2006/relationships/hyperlink" Target="https://www.1sourcedist.com/product/detail/4461994/thhncu-thhn-8-yel-19str-cu-5o00r" TargetMode="External"/><Relationship Id="rId1429" Type="http://schemas.openxmlformats.org/officeDocument/2006/relationships/hyperlink" Target="https://www.standardelectricsupply.com/Appleton-GK125150N-Conduit-Gasket" TargetMode="External"/><Relationship Id="rId1636" Type="http://schemas.openxmlformats.org/officeDocument/2006/relationships/hyperlink" Target="https://www.butlersupply.com/abb-installation-products-c33-tb-11137-45?queryID=63fb8983c7e7ee06f4eeaa51e55948e4&amp;objectID=21559&amp;indexName=magento2_butlersupplydefault_products" TargetMode="External"/><Relationship Id="rId1843" Type="http://schemas.openxmlformats.org/officeDocument/2006/relationships/hyperlink" Target="https://www.gordonelectricsupply.com/p/Bline-N228Zn-Spring-Nut-3-8-In-16-Thread-3-8-In-Nut/6050638" TargetMode="External"/><Relationship Id="rId1703" Type="http://schemas.openxmlformats.org/officeDocument/2006/relationships/hyperlink" Target="https://shop.totaltool.com/shockwave-2-916in-x-38in-mag-nutdriver/product/mw49-66-4835" TargetMode="External"/><Relationship Id="rId1910" Type="http://schemas.openxmlformats.org/officeDocument/2006/relationships/hyperlink" Target="https://usa.databasesets.com/unspsc/class/30102400" TargetMode="External"/><Relationship Id="rId284" Type="http://schemas.openxmlformats.org/officeDocument/2006/relationships/hyperlink" Target="https://www.1sourcedist.com/product/detail/4079303/RACO-A-HUBBELL-CO-870RAC?srsltid=AfmBOorqkytI5zqj35-iSwET3XL_tVnwd5ruQv1UXTh_hK-rCkeYP08V" TargetMode="External"/><Relationship Id="rId491" Type="http://schemas.openxmlformats.org/officeDocument/2006/relationships/hyperlink" Target="https://www.gordonelectricsupply.com/p/Mulberry-11201-4-In-Square-Blank-Cover/6086076" TargetMode="External"/><Relationship Id="rId144" Type="http://schemas.openxmlformats.org/officeDocument/2006/relationships/hyperlink" Target="https://www.standardelectricsupply.com/Thomas-And-Betts-2532-Cord-Connector" TargetMode="External"/><Relationship Id="rId589" Type="http://schemas.openxmlformats.org/officeDocument/2006/relationships/hyperlink" Target="https://shop.loebelectric.com/buy/product/lev-2320-l6-20r-lkg-flush-10-box-30-case/642?srsltid=AfmBOoqXkoFnsBLrctWDfnLCIWjVQAgjHliDEJAXNuuRGeXA1SdpRSZ2" TargetMode="External"/><Relationship Id="rId796" Type="http://schemas.openxmlformats.org/officeDocument/2006/relationships/hyperlink" Target="https://usa.databasesets.com/unspsc/commodity/26121614" TargetMode="External"/><Relationship Id="rId351" Type="http://schemas.openxmlformats.org/officeDocument/2006/relationships/hyperlink" Target="https://www.vikingelectric.com/product/detail/83939/powers-fasteners-02369z-pwr" TargetMode="External"/><Relationship Id="rId449" Type="http://schemas.openxmlformats.org/officeDocument/2006/relationships/hyperlink" Target="https://www.rexelusa.com/p/990599/orbit-industries/adjustable-ring-for-4-square-box-1-gang-steel/835243004313/4ar1g-58" TargetMode="External"/><Relationship Id="rId656" Type="http://schemas.openxmlformats.org/officeDocument/2006/relationships/hyperlink" Target="https://www.acmetool.com/index.jsp?path=product&amp;part=365004&amp;title=shank&amp;text=IRWIN+373005+SMALL+ARBOR+1%2F4%22+HEX+1%2F2-20+THREAD+INCLDES+HSS+PILOT+DRILL+BIT+%5B5%2FCS%5D+%28FITS+9%2F16%22+To+1-3%2F16%22+HOLE+SAWS%29&amp;lsi=true" TargetMode="External"/><Relationship Id="rId863" Type="http://schemas.openxmlformats.org/officeDocument/2006/relationships/hyperlink" Target="https://www.cooper-electric.com/product/detail/8325/erico-inc-sch16b" TargetMode="External"/><Relationship Id="rId1079" Type="http://schemas.openxmlformats.org/officeDocument/2006/relationships/hyperlink" Target="https://www.rexelusa.com/p/1281913/12-awg-thhn-thwn-2-stranded-copper-brown-cut-to-length/thhn12strbrn-cut" TargetMode="External"/><Relationship Id="rId1286" Type="http://schemas.openxmlformats.org/officeDocument/2006/relationships/hyperlink" Target="https://www.elliottelectric.com/P/Item/BRI/566DC2/" TargetMode="External"/><Relationship Id="rId1493" Type="http://schemas.openxmlformats.org/officeDocument/2006/relationships/hyperlink" Target="https://thefirealarmsupplier.com/products/veu-a00-ul?srsltid=AfmBOor2GjKzaBK-j5Ko_eiDyiURUwstJyjpouZeW1QSeFAcUm1g2ZiS" TargetMode="External"/><Relationship Id="rId211" Type="http://schemas.openxmlformats.org/officeDocument/2006/relationships/hyperlink" Target="https://www.acmetool.com/index.jsp?path=product&amp;part=28550&amp;title=sqwincher-quik-stick-20-oz-orange&amp;text=SQWINCHER+060100-OR+28550+ORANGE+FLAVOR+QWIK+STICK+ZERO+MAKES+20+OZ.+SERVING+FOR+BOTTLED+WATER+%5B50+PCS%2FPK%5D+%5B10+PKS%2FCASE%5D+%5BPRICED+%26+SOLD+BY+PACK+ONLY%5D&amp;lsi=true" TargetMode="External"/><Relationship Id="rId309" Type="http://schemas.openxmlformats.org/officeDocument/2006/relationships/hyperlink" Target="https://www.gordonelectricsupply.com/p/Raco-2023-3-4-Steel-S-Scr-Emt-Cplg/6005139?srsltid=AfmBOopp6dHlaeK9D5DTC1dQMeHtzb7axIH0DDfdEhrW8XPO4As1ZASw" TargetMode="External"/><Relationship Id="rId516" Type="http://schemas.openxmlformats.org/officeDocument/2006/relationships/hyperlink" Target="https://www.cityelectricsupply.com/milwaukee-48-39-0529-35-3-8-x-1-2-x-020-band-saw-blade-18-tpi" TargetMode="External"/><Relationship Id="rId1146" Type="http://schemas.openxmlformats.org/officeDocument/2006/relationships/hyperlink" Target="https://www.crawfordelectricsupply.com/product/detail/1390664/columbia-lighting-lca-alera-cvt4-lscs-mv" TargetMode="External"/><Relationship Id="rId1798" Type="http://schemas.openxmlformats.org/officeDocument/2006/relationships/hyperlink" Target="https://www.platt.com/p/0001186/dottie/1-2-rod-coupling/781002304159/12114hcp" TargetMode="External"/><Relationship Id="rId723" Type="http://schemas.openxmlformats.org/officeDocument/2006/relationships/hyperlink" Target="https://www.gordonelectricsupply.com/p/Hoffman-F88T124Gv-2Ft-Wireway-Sect/6777169?text=F88T124GV" TargetMode="External"/><Relationship Id="rId930" Type="http://schemas.openxmlformats.org/officeDocument/2006/relationships/hyperlink" Target="https://www.rexelusa.com/p/46934/bizline/fender-washer-3-8-x-1-1-4-steel-100-pk/705591195424/r38114fw" TargetMode="External"/><Relationship Id="rId1006" Type="http://schemas.openxmlformats.org/officeDocument/2006/relationships/hyperlink" Target="https://www.cooper-electric.com/product/detail/941831/cully-minerallac-40545j" TargetMode="External"/><Relationship Id="rId1353" Type="http://schemas.openxmlformats.org/officeDocument/2006/relationships/hyperlink" Target="https://www.gordonelectricsupply.com/p/Bline-6624-Hs-Hinge-Screw-Cover-Wireway-6X6X24/6059518?srsltid=AfmBOoof_cCLQrOppe1ViEN0018Zhb3_eJH24wl030w4LrGcznsh9Jad" TargetMode="External"/><Relationship Id="rId1560" Type="http://schemas.openxmlformats.org/officeDocument/2006/relationships/hyperlink" Target="https://usa.databasesets.com/unspsc/class/30111800" TargetMode="External"/><Relationship Id="rId1658" Type="http://schemas.openxmlformats.org/officeDocument/2006/relationships/hyperlink" Target="https://www.circuitbreakerwholesale.com/products/square-d-kh36125?variant=43892787183839" TargetMode="External"/><Relationship Id="rId1865" Type="http://schemas.openxmlformats.org/officeDocument/2006/relationships/hyperlink" Target="https://www.platt.com/p/0914038/arlington/reducing-washer-1-x-3-4-steel/018997953001/arlrw3" TargetMode="External"/><Relationship Id="rId1213" Type="http://schemas.openxmlformats.org/officeDocument/2006/relationships/hyperlink" Target="https://www.eaton.com/us/en-us/skuPage.FNQ-R-10.html" TargetMode="External"/><Relationship Id="rId1420" Type="http://schemas.openxmlformats.org/officeDocument/2006/relationships/hyperlink" Target="https://www.vanmeterinc.com/product/arlington-nm94-417131" TargetMode="External"/><Relationship Id="rId1518" Type="http://schemas.openxmlformats.org/officeDocument/2006/relationships/hyperlink" Target="https://www.extron.com/product/sf26ct" TargetMode="External"/><Relationship Id="rId1725" Type="http://schemas.openxmlformats.org/officeDocument/2006/relationships/hyperlink" Target="https://shop.totaltool.com/41in-x-17in-x-35in-pro-service-cart-v-cut-500lb-capacity/product/mtscart4117-pro-a5s" TargetMode="External"/><Relationship Id="rId1932" Type="http://schemas.openxmlformats.org/officeDocument/2006/relationships/hyperlink" Target="https://www.graybar.com/repair-coupling-non-metallic-for-schedule-40-pvc-conduit-2-in-/p/96087565" TargetMode="External"/><Relationship Id="rId17" Type="http://schemas.openxmlformats.org/officeDocument/2006/relationships/hyperlink" Target="https://www.frostelectric.com/buy/product/wire-8/369661?text=Wire+8+AWG+Brown+THHN+Stranded+500+Foot+Reel+600+Volt+Copper+Wire" TargetMode="External"/><Relationship Id="rId166" Type="http://schemas.openxmlformats.org/officeDocument/2006/relationships/hyperlink" Target="https://www.gordonelectricsupply.com/p/Stl-Cty-Tc721A-1-2-S-S-Emt-Conn/5626911?text=tc721a" TargetMode="External"/><Relationship Id="rId373" Type="http://schemas.openxmlformats.org/officeDocument/2006/relationships/hyperlink" Target="https://www.platt.com/p/0158460/power-strut/rigid-strut-strap-3-1-2-steel-electro-galvanized/702316503489/pstps1100as312eg" TargetMode="External"/><Relationship Id="rId580" Type="http://schemas.openxmlformats.org/officeDocument/2006/relationships/hyperlink" Target="https://www.gordonelectricsupply.com/p/Leviton-Crv50-Lr2-S7000-Rogo-Ct-131Mv-5Ka-16In/6672712?srsltid=AfmBOoofh5WS-9glTVXqWWKOPM7f0I7DtHRcdIAMHExLYGL9zwjHLs2L" TargetMode="External"/><Relationship Id="rId1" Type="http://schemas.openxmlformats.org/officeDocument/2006/relationships/hyperlink" Target="https://www.crescorent.com/equipment-rentals/5000-warehouse-forklift/" TargetMode="External"/><Relationship Id="rId233" Type="http://schemas.openxmlformats.org/officeDocument/2006/relationships/hyperlink" Target="https://www.mauriceelectric.com/sepco-s1110-zinc-plated-steel-emt-set-screw-connector-1-2-inch?queryID=de12076185fddfcb1fa98f19a19ee2d2" TargetMode="External"/><Relationship Id="rId440" Type="http://schemas.openxmlformats.org/officeDocument/2006/relationships/hyperlink" Target="https://www.gordonelectricsupply.com/p/Oz-G-Is-502-Beam-Clamp-3-8-16-Tap-Nri/5917867" TargetMode="External"/><Relationship Id="rId678" Type="http://schemas.openxmlformats.org/officeDocument/2006/relationships/hyperlink" Target="https://www.adiglobaldistribution.us/Product/ideal-85-37?option=IL-85371" TargetMode="External"/><Relationship Id="rId885" Type="http://schemas.openxmlformats.org/officeDocument/2006/relationships/hyperlink" Target="https://www.toomanyamps.com/products/enlighted-su-5e-01-intelligent-lighting-control-micro-sensor-module-12-30vdc" TargetMode="External"/><Relationship Id="rId1070" Type="http://schemas.openxmlformats.org/officeDocument/2006/relationships/hyperlink" Target="https://www.rexelusa.com/p/1259519/2-awg-thhn-thwn-2-stranded-copper-red-cut-to-length/thhn2strred-cut" TargetMode="External"/><Relationship Id="rId300" Type="http://schemas.openxmlformats.org/officeDocument/2006/relationships/hyperlink" Target="https://www.gordonelectricsupply.com/p/Raco-2903Rt-3-4-R-T-Connector/5901827?srsltid=AfmBOopHVHC4dTrf-MNSpQEqwLqWPS9_pr-a_GhloGk-KehrnleMNGw9" TargetMode="External"/><Relationship Id="rId538" Type="http://schemas.openxmlformats.org/officeDocument/2006/relationships/hyperlink" Target="https://www.milwaukeetool.com/products/49-56-0052" TargetMode="External"/><Relationship Id="rId745" Type="http://schemas.openxmlformats.org/officeDocument/2006/relationships/hyperlink" Target="https://www.graybar.com/pilot-drill/p/94073588" TargetMode="External"/><Relationship Id="rId952" Type="http://schemas.openxmlformats.org/officeDocument/2006/relationships/hyperlink" Target="https://www.cooper-electric.com/product/detail/166107/dewalt-tools-dw2223b" TargetMode="External"/><Relationship Id="rId1168" Type="http://schemas.openxmlformats.org/officeDocument/2006/relationships/hyperlink" Target="https://www.acmetool.com/index.jsp?path=product&amp;part=149179&amp;title=champion-msd-hex-13-multi-step-bit-13-tin-1-4-1-1-8-with-1-4-hex-quick-shank-for-impact-driver-drills-%5bmsd-bay-13%5d&amp;text=CHAMPION+MSD-HEX-13+MULTI+STEP+BIT+%2313+TIN+1%2F4%22-1+1%2F8%22+WITH+1%2F4%22+HEX+QUICK-SHANK+FOR+IMPACT+DRIVER+%26+DRILLS+%5BMSD-BAY-13%5D&amp;lsi=true" TargetMode="External"/><Relationship Id="rId1375" Type="http://schemas.openxmlformats.org/officeDocument/2006/relationships/hyperlink" Target="https://www.bradyid.com/ribbons-cartridges/b30-series-r6200-printer-ribbon-black-pid-b30-r6200" TargetMode="External"/><Relationship Id="rId1582" Type="http://schemas.openxmlformats.org/officeDocument/2006/relationships/hyperlink" Target="https://www.graybar.com/clear-cutting-1-gallon/p/88224797" TargetMode="External"/><Relationship Id="rId81" Type="http://schemas.openxmlformats.org/officeDocument/2006/relationships/hyperlink" Target="https://www.1sourcedist.com/product/detail/24184/thhncu-thhn-10-grn-19str-cu-500s-r" TargetMode="External"/><Relationship Id="rId605" Type="http://schemas.openxmlformats.org/officeDocument/2006/relationships/hyperlink" Target="https://www.graybar.com/hex-machine-screw-nut-6-32-zinc-plated-steel-pack-of-100/p/90001626?pcode=90001626" TargetMode="External"/><Relationship Id="rId812" Type="http://schemas.openxmlformats.org/officeDocument/2006/relationships/hyperlink" Target="https://usa.databasesets.com/unspsc/commodity/26121614" TargetMode="External"/><Relationship Id="rId1028" Type="http://schemas.openxmlformats.org/officeDocument/2006/relationships/hyperlink" Target="https://www.cooper-electric.com/product/detail/4643/eaton-crouse-hinds-462" TargetMode="External"/><Relationship Id="rId1235" Type="http://schemas.openxmlformats.org/officeDocument/2006/relationships/hyperlink" Target="https://www.graybar.com/mighty-merge174-zinc-die-cast-emt-set-screw-to-flexible-set-screw-combination-coupling/p/25481100?pcode=25481100" TargetMode="External"/><Relationship Id="rId1442" Type="http://schemas.openxmlformats.org/officeDocument/2006/relationships/hyperlink" Target="https://www.graybar.com/mc-cable-steel-2-12-awg-conductor-solid-brown-grey-250-ft-coil/p/90087296" TargetMode="External"/><Relationship Id="rId1887" Type="http://schemas.openxmlformats.org/officeDocument/2006/relationships/hyperlink" Target="https://www.penntoolco.com/08690596/" TargetMode="External"/><Relationship Id="rId1302" Type="http://schemas.openxmlformats.org/officeDocument/2006/relationships/hyperlink" Target="https://www.graybar.com/m210-portable-label-printer-kit/p/26565914?pcode=26565914" TargetMode="External"/><Relationship Id="rId1747" Type="http://schemas.openxmlformats.org/officeDocument/2006/relationships/hyperlink" Target="https://www.digikey.in/en/supplier-centers/panduit" TargetMode="External"/><Relationship Id="rId1954" Type="http://schemas.openxmlformats.org/officeDocument/2006/relationships/hyperlink" Target="https://www.adiglobaldistribution.us/Product/VK-260623" TargetMode="External"/><Relationship Id="rId39" Type="http://schemas.openxmlformats.org/officeDocument/2006/relationships/hyperlink" Target="https://www.vikingelectric.com/product/detail/80947/thhn-copper-thhn-1-str-wht-mr" TargetMode="External"/><Relationship Id="rId1607" Type="http://schemas.openxmlformats.org/officeDocument/2006/relationships/hyperlink" Target="https://www.gordonelectricsupply.com/p/Greenlee-Hb-9864-Cutter-Blade-Kit/5934971?srsltid=AfmBOop_TWobSgGSTGrOd52wVPQW-CBTgG3C1wjsBkX4doUmm8yLAS1_" TargetMode="External"/><Relationship Id="rId1814" Type="http://schemas.openxmlformats.org/officeDocument/2006/relationships/hyperlink" Target="https://www.adiglobaldistribution.us/Product/FL-D365PL" TargetMode="External"/><Relationship Id="rId188" Type="http://schemas.openxmlformats.org/officeDocument/2006/relationships/hyperlink" Target="https://shop.sequelelectricalsupply.com/buy/product/stl-cty-52171-1-2-3-4-e-4sq-box/18934" TargetMode="External"/><Relationship Id="rId395" Type="http://schemas.openxmlformats.org/officeDocument/2006/relationships/hyperlink" Target="https://us.wiautomation.com/phoenix-contact/general-automation/3209510" TargetMode="External"/><Relationship Id="rId255" Type="http://schemas.openxmlformats.org/officeDocument/2006/relationships/hyperlink" Target="https://www.acmetool.com/index.jsp?path=product&amp;part=140673&amp;title=inverted-marking-paint&amp;text=RUSTOLEUM+1801838+140673+MARKING+PAINT+CLEAR+17+OZ.+M1800+WATER-BASED+PRECISION+SURVEY+GRADE+INVERTED+UPSIDE-DOWN+%5B12%2FCS%5D&amp;lsi=true" TargetMode="External"/><Relationship Id="rId462" Type="http://schemas.openxmlformats.org/officeDocument/2006/relationships/hyperlink" Target="https://www.orbitelectric.com/5ar1g-58.html" TargetMode="External"/><Relationship Id="rId1092" Type="http://schemas.openxmlformats.org/officeDocument/2006/relationships/hyperlink" Target="https://www.cooper-electric.com/product/detail/7993/eaton-crouse-hinds-tp511" TargetMode="External"/><Relationship Id="rId1397" Type="http://schemas.openxmlformats.org/officeDocument/2006/relationships/hyperlink" Target="https://www.graybar.com/cable-connector-zinc-die-cast-armored-cable-round-end-stop-3-8-in-/p/91028979" TargetMode="External"/><Relationship Id="rId115" Type="http://schemas.openxmlformats.org/officeDocument/2006/relationships/hyperlink" Target="https://unistrutstore.com/1-58-metal-framing/unistrut-hardware/spring-nuts/unistrut-p1008t-eg.html" TargetMode="External"/><Relationship Id="rId322" Type="http://schemas.openxmlformats.org/officeDocument/2006/relationships/hyperlink" Target="https://shop.dominionelectric.com/buy/product/raco-taymac-bell/35822" TargetMode="External"/><Relationship Id="rId767" Type="http://schemas.openxmlformats.org/officeDocument/2006/relationships/hyperlink" Target="https://usa.databasesets.com/unspsc/class/39131700" TargetMode="External"/><Relationship Id="rId974" Type="http://schemas.openxmlformats.org/officeDocument/2006/relationships/hyperlink" Target="https://www.cooper-electric.com/product/detail/425556/powers-fasteners-7413sd1-pwr" TargetMode="External"/><Relationship Id="rId2003" Type="http://schemas.openxmlformats.org/officeDocument/2006/relationships/hyperlink" Target="https://www.digikey.com/en/supplier-centers/power-dynamics-inc" TargetMode="External"/><Relationship Id="rId627" Type="http://schemas.openxmlformats.org/officeDocument/2006/relationships/hyperlink" Target="https://www.kleintools.com/catalog/fixed-blade-screwdrivers/38-inch-keystone-screwdriver-12-inch-square-shank" TargetMode="External"/><Relationship Id="rId834" Type="http://schemas.openxmlformats.org/officeDocument/2006/relationships/hyperlink" Target="https://shop.sequelelectricalsupply.com/buy/product/ner-pb-600-d-2in-105d-plstc-insbsh/2171" TargetMode="External"/><Relationship Id="rId1257" Type="http://schemas.openxmlformats.org/officeDocument/2006/relationships/hyperlink" Target="https://www.elliottelectric.com/P/Item/BRI/322/" TargetMode="External"/><Relationship Id="rId1464" Type="http://schemas.openxmlformats.org/officeDocument/2006/relationships/hyperlink" Target="https://www.gordonelectricsupply.com/p/Cooper-Cs6365Ex-3P4W-50A-125V-Nyl-Plug/6045971" TargetMode="External"/><Relationship Id="rId1671" Type="http://schemas.openxmlformats.org/officeDocument/2006/relationships/hyperlink" Target="https://www.butlersupply.com/hubbell-1156-10382-29?queryID=a62a193fe6f85d28f19affec2a6d311b&amp;objectID=23695&amp;indexName=magento2_butlersupplydefault_products" TargetMode="External"/><Relationship Id="rId901" Type="http://schemas.openxmlformats.org/officeDocument/2006/relationships/hyperlink" Target="https://www.rexelusa.com/p/49014/3-4-emt-conduit-steel-10-length/091111020025/075" TargetMode="External"/><Relationship Id="rId1117" Type="http://schemas.openxmlformats.org/officeDocument/2006/relationships/hyperlink" Target="https://www.cooper-electric.com/product/detail/29631/b-line-systems-b118zn" TargetMode="External"/><Relationship Id="rId1324" Type="http://schemas.openxmlformats.org/officeDocument/2006/relationships/hyperlink" Target="https://www.rexelusa.com/p/186710/eaton-b-line/deep-strut-w-slots-1-5-8w-x-3-1-4d-x-10l-galvanized-steel/781011202309/b11sh-120glv" TargetMode="External"/><Relationship Id="rId1531" Type="http://schemas.openxmlformats.org/officeDocument/2006/relationships/hyperlink" Target="https://www.graybar.com/carlonreg-angle-coupling-5-degree-plastic-gray-4-in-/p/95019029" TargetMode="External"/><Relationship Id="rId1769" Type="http://schemas.openxmlformats.org/officeDocument/2006/relationships/hyperlink" Target="https://www.anixter.com/en_us/products/FPO150-B100C8P2D8PE6M1-WP-AMZ02/LIFESAFETY-POWER/Video-Accessories/p/10214748" TargetMode="External"/><Relationship Id="rId1976" Type="http://schemas.openxmlformats.org/officeDocument/2006/relationships/hyperlink" Target="https://www.digikey.com/en/products/detail/power-dynamics-inc/460C9W/12429660?msockid=2c3195bd984166401fbc8032992367b6" TargetMode="External"/><Relationship Id="rId30" Type="http://schemas.openxmlformats.org/officeDocument/2006/relationships/hyperlink" Target="https://www.gordonelectricsupply.com/p/Wiegmann-Sc080804Nk-Nema1-Screw-Cover-Box-No-Ko/5599503?srsltid=AfmBOoofxW6318sfqi1SpW-rzl2lWGKKM_DoUEaNJZf4338TUNyhRUJa" TargetMode="External"/><Relationship Id="rId1629" Type="http://schemas.openxmlformats.org/officeDocument/2006/relationships/hyperlink" Target="https://shop.gogcg.com/product/w161p-2062rib" TargetMode="External"/><Relationship Id="rId1836" Type="http://schemas.openxmlformats.org/officeDocument/2006/relationships/hyperlink" Target="https://us.mersen.com/en/products/feb-midget/feb-11-11" TargetMode="External"/><Relationship Id="rId1903" Type="http://schemas.openxmlformats.org/officeDocument/2006/relationships/hyperlink" Target="https://usa.databasesets.com/unspsc/class/30102400" TargetMode="External"/><Relationship Id="rId277" Type="http://schemas.openxmlformats.org/officeDocument/2006/relationships/hyperlink" Target="https://www.worldelectricsupply.com/product/detail/5791/rayovac-corp-al9v-6j?srsltid=AfmBOooB2-3vuVCk52_wZmpeZlGIvIhKegx7RVrCz0LaSHnKl3E6JakZ" TargetMode="External"/><Relationship Id="rId484" Type="http://schemas.openxmlformats.org/officeDocument/2006/relationships/hyperlink" Target="https://www.gordonelectricsupply.com/p/Mulberry-97151-1G-Ss-Blank/6088852" TargetMode="External"/><Relationship Id="rId137" Type="http://schemas.openxmlformats.org/officeDocument/2006/relationships/hyperlink" Target="https://www.gordonelectricsupply.com/p/T-B-5242-1-2-45D-L-T-Conn/15142?srsltid=AfmBOooy8_kR2Q1KPFth9vFAqs2NsCr0mFcBzXruAp_cCmW8rgvMc6jx" TargetMode="External"/><Relationship Id="rId344" Type="http://schemas.openxmlformats.org/officeDocument/2006/relationships/hyperlink" Target="https://shop.kendallelectric.com/buy/product/1215-RACO-GRND-BSHG-LAYIN-LUG-1-1-4/3896216" TargetMode="External"/><Relationship Id="rId691" Type="http://schemas.openxmlformats.org/officeDocument/2006/relationships/hyperlink" Target="https://www.acmetool.com/index.jsp?path=product&amp;part=141028&amp;ds=dept&amp;process=search&amp;qdx=0&amp;text=IDEAL+30-030+NOALOX+8+OZ.+ANTI-OXIDANT+%28DE-OX%29+JOINT+COMPOUND+%5B10%2FCS%5D&amp;title=wire-connector-anti-oxidant" TargetMode="External"/><Relationship Id="rId789" Type="http://schemas.openxmlformats.org/officeDocument/2006/relationships/hyperlink" Target="https://usa.databasesets.com/unspsc/commodity/26121614" TargetMode="External"/><Relationship Id="rId996" Type="http://schemas.openxmlformats.org/officeDocument/2006/relationships/hyperlink" Target="https://www.cooper-electric.com/product/detail/195601/cully-minerallac-14809j" TargetMode="External"/><Relationship Id="rId2025" Type="http://schemas.openxmlformats.org/officeDocument/2006/relationships/hyperlink" Target="https://www.walmart.com/ip/Prime-NS513835-100-12-3-SJTW-Neon-Pink-Neon-Flex-Extension-Cord/22025398" TargetMode="External"/><Relationship Id="rId551" Type="http://schemas.openxmlformats.org/officeDocument/2006/relationships/hyperlink" Target="https://www.acmetools.com/mec-19-ft-micro-electric-scissor-lift-with-leak-containment-system-micro-19-lcs/413000008851.html?srsltid=AfmBOopbZYYeeQ9Sb-IDZTDWkrbBxINhwSY9FmFrEE9LfQeYOdJVIhkl" TargetMode="External"/><Relationship Id="rId649" Type="http://schemas.openxmlformats.org/officeDocument/2006/relationships/hyperlink" Target="https://www.rexelusa.com/p/1876188/itoolco/grip-diameter-4-0-awg-lanyard-length-35/617209995374/cr159" TargetMode="External"/><Relationship Id="rId856" Type="http://schemas.openxmlformats.org/officeDocument/2006/relationships/hyperlink" Target="https://www.cooper-electric.com/product/detail/10047/erico-inc-512hd" TargetMode="External"/><Relationship Id="rId1181" Type="http://schemas.openxmlformats.org/officeDocument/2006/relationships/hyperlink" Target="https://www.gordonelectricsupply.com/p/Bline-S075-75-Oil-Tight-Hole-Seal/6056224?srsltid=AfmBOoqlBI4VTJ8VTG2zG8Il3Z4J9dNoKxCMEI2aZ4sairbqmC9v8zJk" TargetMode="External"/><Relationship Id="rId1279" Type="http://schemas.openxmlformats.org/officeDocument/2006/relationships/hyperlink" Target="https://www.elliottelectric.com/P/Item/BRI/103S/" TargetMode="External"/><Relationship Id="rId1486" Type="http://schemas.openxmlformats.org/officeDocument/2006/relationships/hyperlink" Target="https://new.abb.com/products/7TAA015030R0005/502" TargetMode="External"/><Relationship Id="rId204" Type="http://schemas.openxmlformats.org/officeDocument/2006/relationships/hyperlink" Target="https://www.gordonelectricsupply.com/p/S-Strut-Cpc350-Cobra-Pipe-Clmp/5889741?srsltid=AfmBOoo72yEILLdVIEzDnc9rwYvg8LkXsysZoKGxTvuaRV3lVAAZIyS7" TargetMode="External"/><Relationship Id="rId411" Type="http://schemas.openxmlformats.org/officeDocument/2006/relationships/hyperlink" Target="https://www.mouser.in/ProductDetail/Panduit/PLT3I-C0?qs=EvUrXncXZjMaj1y9Bx7VKQ%3D%3D" TargetMode="External"/><Relationship Id="rId509" Type="http://schemas.openxmlformats.org/officeDocument/2006/relationships/hyperlink" Target="https://www.firstsupply.com/Product/MIL49569820" TargetMode="External"/><Relationship Id="rId1041" Type="http://schemas.openxmlformats.org/officeDocument/2006/relationships/hyperlink" Target="https://www.cooper-electric.com/product/detail/262628/crouse-hinds-370g" TargetMode="External"/><Relationship Id="rId1139" Type="http://schemas.openxmlformats.org/officeDocument/2006/relationships/hyperlink" Target="https://shop.capeelectric.com/buy/product/flexible-conduit/28330?text=CONDUIT++2-1/2-FLEX-ALUM-REDUC-WALL+2-1/2+FLEX+ALUM+REDUC-WALL" TargetMode="External"/><Relationship Id="rId1346" Type="http://schemas.openxmlformats.org/officeDocument/2006/relationships/hyperlink" Target="https://www.gordonelectricsupply.com/p/Bline-B104Zn-4H-Angle-Conn/5915401?srsltid=AfmBOoqHo8w7341aLKZmoP_1MzuDDdwRejTcd-Z9qeRxlZmX24tIz57x" TargetMode="External"/><Relationship Id="rId1693" Type="http://schemas.openxmlformats.org/officeDocument/2006/relationships/hyperlink" Target="https://www.gordonelectricsupply.com/p/Orbit-Cc-Cable-To-Wire-Clip-14-2-To-12-3-Mc-Ac/6546218?srsltid=AfmBOooPvFTY7WvqmAcTHXCTxdllmvz6pvqwBya-fYeeYO4fKRp6dcL_" TargetMode="External"/><Relationship Id="rId1998" Type="http://schemas.openxmlformats.org/officeDocument/2006/relationships/hyperlink" Target="https://www.digikey.com/en/products/detail/power-dynamics-inc/460C9W/12429660?msockid=2c3195bd984166401fbc8032992367b6" TargetMode="External"/><Relationship Id="rId716" Type="http://schemas.openxmlformats.org/officeDocument/2006/relationships/hyperlink" Target="https://www.gordonelectricsupply.com/p/Hubbell-Hbl3771-Lkg-Rcpt-2P3W50A600V/6014932?srsltid=AfmBOorZV8DZDOzm7K0pTFj2JdRp_nlLDQumOtjQFL0QdTdF31Ghy5kV" TargetMode="External"/><Relationship Id="rId923" Type="http://schemas.openxmlformats.org/officeDocument/2006/relationships/hyperlink" Target="https://www.cooper-electric.com/product/detail/1477434/appleton-electric-cni-400" TargetMode="External"/><Relationship Id="rId1553" Type="http://schemas.openxmlformats.org/officeDocument/2006/relationships/hyperlink" Target="https://www.frostelectric.com/buy/product/3m-165wh4a/3627892?text=165WH4A" TargetMode="External"/><Relationship Id="rId1760" Type="http://schemas.openxmlformats.org/officeDocument/2006/relationships/hyperlink" Target="https://www.uline.com/Product/ProductDetail?modelnumber=H-9579&amp;msockid=2c3195bd984166401fbc8032992367b6" TargetMode="External"/><Relationship Id="rId1858" Type="http://schemas.openxmlformats.org/officeDocument/2006/relationships/hyperlink" Target="https://www.homedepot.com/p/1-4-20-in-x-1-1-2-in-Zinc-Plated-Hex-Head-Serrated-Flange-Bolt-804018/204273703" TargetMode="External"/><Relationship Id="rId52" Type="http://schemas.openxmlformats.org/officeDocument/2006/relationships/hyperlink" Target="https://www.crawfordelectricsupply.com/product/detail/24631/thhn-wire-copper-wic-thhn-6-str-red-mr" TargetMode="External"/><Relationship Id="rId1206" Type="http://schemas.openxmlformats.org/officeDocument/2006/relationships/hyperlink" Target="https://www.graybar.com/conduit-nipple-rigid-imc-galvanized-steel-1-2-x-close/p/88273123" TargetMode="External"/><Relationship Id="rId1413" Type="http://schemas.openxmlformats.org/officeDocument/2006/relationships/hyperlink" Target="https://www.cityelectricsupply.com/arlington-industries-4110st-snap-it-connector-with-clip-1-2-knockout?srsltid=AfmBOopJkHGARLLLV4ELDTpq16n2mfq9fxAQO59H6tOWoVzqXzQxNxXy" TargetMode="External"/><Relationship Id="rId1620" Type="http://schemas.openxmlformats.org/officeDocument/2006/relationships/hyperlink" Target="https://www.cintas.com/apparel-detail/carhartt-fr-detail/traffic--mat/" TargetMode="External"/><Relationship Id="rId1718" Type="http://schemas.openxmlformats.org/officeDocument/2006/relationships/hyperlink" Target="https://www.milwaukeetool.com/Products/48-73-1320" TargetMode="External"/><Relationship Id="rId1925" Type="http://schemas.openxmlformats.org/officeDocument/2006/relationships/hyperlink" Target="https://www.milwaukeetool.com/products/48-11-1837" TargetMode="External"/><Relationship Id="rId299" Type="http://schemas.openxmlformats.org/officeDocument/2006/relationships/hyperlink" Target="https://www.gordonelectricsupply.com/p/Raco-2912Rt-1-2-R-T-Connector/6032131?srsltid=AfmBOopt4Vh2r-QmWotmh1gwE6gIIc7espyacqjfARVvyP0H15k98GnW" TargetMode="External"/><Relationship Id="rId159" Type="http://schemas.openxmlformats.org/officeDocument/2006/relationships/hyperlink" Target="https://www.elliottelectric.com/P/Item/TAB/TK126A/" TargetMode="External"/><Relationship Id="rId366" Type="http://schemas.openxmlformats.org/officeDocument/2006/relationships/hyperlink" Target="https://www.westburne.ca/cwr/Category/Conduit%2C-Tray%2C-Fittings-%26-Accessories/Fittings-%26-Connectors/Plastic/Female-Adapter/077045-FA30-1-1-2-FEMALE-ADAPTER/p/IPEFA30-QE" TargetMode="External"/><Relationship Id="rId573" Type="http://schemas.openxmlformats.org/officeDocument/2006/relationships/hyperlink" Target="https://www.frostelectric.com/buy/product/leviton-gfnt2-w/3431916?text=Leviton+GFNT2-W+White+20+Amp+Self+Test+125V+Slim+GFCI+Smartlock+Pro+Spec+Receptacle+w/+LED+Indicator+%26+Wallplate%2C+Back+%26+Side+Wired%2C+NEMA+520-R%2C+Commercial/+Residential+%287899-W%29+125+Volt&amp;lsi=true" TargetMode="External"/><Relationship Id="rId780" Type="http://schemas.openxmlformats.org/officeDocument/2006/relationships/hyperlink" Target="https://usa.databasesets.com/unspsc/commodity/26121614" TargetMode="External"/><Relationship Id="rId226" Type="http://schemas.openxmlformats.org/officeDocument/2006/relationships/hyperlink" Target="https://shop.loebelectric.com/buy/product/siem-b230-2p-30a-ckt-brkr/1009?srsltid=AfmBOopRO20Qep8qF_ZPgR_7lh3-q6bjXsk_TCqSFD5jQ-FYZzDeMoN0" TargetMode="External"/><Relationship Id="rId433" Type="http://schemas.openxmlformats.org/officeDocument/2006/relationships/hyperlink" Target="https://www.mainelectricsupply.com/itemdetail/OZG5400S" TargetMode="External"/><Relationship Id="rId878" Type="http://schemas.openxmlformats.org/officeDocument/2006/relationships/hyperlink" Target="https://marselectric.com/products/nvent-erico-cadweld-115-f20-non-explosive-welding-material-for-use-with-grounding-and-bonding-aluminum/copper-oxide/28542" TargetMode="External"/><Relationship Id="rId1063" Type="http://schemas.openxmlformats.org/officeDocument/2006/relationships/hyperlink" Target="https://www.rexelusa.com/p/1259527/4-0-awg-thhn-thwn-2-stranded-copper-orange-cut-to-length/thhn4-0strorn-cut" TargetMode="External"/><Relationship Id="rId1270" Type="http://schemas.openxmlformats.org/officeDocument/2006/relationships/hyperlink" Target="https://www.gordonelectricsupply.com/p/Bridgeport-1102-Dci-1-2-Insulated-Bushed-Nipple/5773096?srsltid=AfmBOooxi4EpawPqpASZdeCboGs_komeJdi7gzomzBGCWlYF-t5kIc7L" TargetMode="External"/><Relationship Id="rId640" Type="http://schemas.openxmlformats.org/officeDocument/2006/relationships/hyperlink" Target="https://www.gordonelectricsupply.com/p/Caddy-K12-3-4-Clip/15084?srsltid=AfmBOoplsHHdu2o27sNzokz0YNDATOeDOaPXotw_t4Us200CIBLy584C" TargetMode="External"/><Relationship Id="rId738" Type="http://schemas.openxmlformats.org/officeDocument/2006/relationships/hyperlink" Target="https://www.acmetool.com/index.jsp?path=product&amp;part=9710&amp;title=tie-wire&amp;text=GRIP-RITE+TW1612312+TIE+WIRE+16.5+GA.+STANDARD+GAUGE+BLACK+3.5+LB.+PLAIN+ROLL+%5B20%2FBX%5D+%5B480+ROLLS+%2824+CASES%29+PER+PALLET%5D&amp;lsi=true" TargetMode="External"/><Relationship Id="rId945" Type="http://schemas.openxmlformats.org/officeDocument/2006/relationships/hyperlink" Target="https://lhdottie.com/steel-combo-couplings/cf2" TargetMode="External"/><Relationship Id="rId1368" Type="http://schemas.openxmlformats.org/officeDocument/2006/relationships/hyperlink" Target="https://leviton.com/content/dam/leviton/network-solutions/product_documents/product_specification/Leviton-Spec-Armortek-Ground-Straps.pdf" TargetMode="External"/><Relationship Id="rId1575" Type="http://schemas.openxmlformats.org/officeDocument/2006/relationships/hyperlink" Target="https://www.graybar.com/mc-ledtrade-lighting-cable-steel-armor-12-awg-2-conductor-pvc-insulation-solid-1000-ft-reel-brown-gray/p/25691583" TargetMode="External"/><Relationship Id="rId1782" Type="http://schemas.openxmlformats.org/officeDocument/2006/relationships/hyperlink" Target="https://www.zoro.com/b/ERGODYNE/" TargetMode="External"/><Relationship Id="rId74" Type="http://schemas.openxmlformats.org/officeDocument/2006/relationships/hyperlink" Target="https://usa.databasesets.com/unspsc/commodity/26121614" TargetMode="External"/><Relationship Id="rId500" Type="http://schemas.openxmlformats.org/officeDocument/2006/relationships/hyperlink" Target="https://www.gordonelectricsupply.com/p/Minerallac-1B-3-4-Stl-Cond-Hgr-W-Bolt/6448025" TargetMode="External"/><Relationship Id="rId805" Type="http://schemas.openxmlformats.org/officeDocument/2006/relationships/hyperlink" Target="https://usa.databasesets.com/unspsc/commodity/26121614" TargetMode="External"/><Relationship Id="rId1130" Type="http://schemas.openxmlformats.org/officeDocument/2006/relationships/hyperlink" Target="https://www.frostelectric.com/buy/product/conduit-emt/2679?text=Conduit+EMT+3/4+Inch+10+Foot" TargetMode="External"/><Relationship Id="rId1228" Type="http://schemas.openxmlformats.org/officeDocument/2006/relationships/hyperlink" Target="https://www.gordonelectricsupply.com/p/Burndy-Yazv2C2-Tc14-E2Fx-2Awg-2H-Lng-Lug/5678523?srsltid=AfmBOophr8DddAaFtO419CPu-NvfFoc58mP2Z0Oct8d9q3P9rTFQtvYx" TargetMode="External"/><Relationship Id="rId1435" Type="http://schemas.openxmlformats.org/officeDocument/2006/relationships/hyperlink" Target="https://www.standardelectricsupply.com/Appleton-EYF75-Conduit-Sealing-Fitting" TargetMode="External"/><Relationship Id="rId1642" Type="http://schemas.openxmlformats.org/officeDocument/2006/relationships/hyperlink" Target="https://usa.databasesets.com/unspsc/commodity/26121614" TargetMode="External"/><Relationship Id="rId1947" Type="http://schemas.openxmlformats.org/officeDocument/2006/relationships/hyperlink" Target="https://www.anixter.com/en_us/products/30530-719/CHATSWORTH-PRODUCTS-%28CPI%29/Rack-and-Cabinet-Cable-Managers/p/271868" TargetMode="External"/><Relationship Id="rId1502" Type="http://schemas.openxmlformats.org/officeDocument/2006/relationships/hyperlink" Target="https://www.crestron.com/Products/Video/DM-NVX-Streaming-Solutions/Hardware-Encoders-Decoders/DM-NVX-D30" TargetMode="External"/><Relationship Id="rId1807" Type="http://schemas.openxmlformats.org/officeDocument/2006/relationships/hyperlink" Target="https://lhdottie.com/flat-washers/fw12" TargetMode="External"/><Relationship Id="rId290" Type="http://schemas.openxmlformats.org/officeDocument/2006/relationships/hyperlink" Target="https://www.gordonelectricsupply.com/p/Raco-752-4In-Sq-Flat-Blank-Cover/6005289?srsltid=AfmBOoqEF2qQ2j0Dpz5864kwd-M7Ki7sAo8SUEeGSDJ9yKUu1pPenHKi" TargetMode="External"/><Relationship Id="rId388" Type="http://schemas.openxmlformats.org/officeDocument/2006/relationships/hyperlink" Target="https://mainlinecollection.com/products/nia24pk" TargetMode="External"/><Relationship Id="rId150" Type="http://schemas.openxmlformats.org/officeDocument/2006/relationships/hyperlink" Target="https://www.gordonelectricsupply.com/p/Sylvania-22438-Fo32-V41-Eco-32W-Clf-Lmp/5901691?srsltid=AfmBOop5rmmw-H_oCmDAJhz5AVQPsn4eAIhrl-Ye8pmVj0h7Yit6SL8q" TargetMode="External"/><Relationship Id="rId595" Type="http://schemas.openxmlformats.org/officeDocument/2006/relationships/hyperlink" Target="https://www.graybar.com/die-cast-aluminum-series-5-type-lb-threaded-conduit-body-1-inch/p/88077025?pcode=88077025" TargetMode="External"/><Relationship Id="rId248" Type="http://schemas.openxmlformats.org/officeDocument/2006/relationships/hyperlink" Target="https://www.rexelusa.com/p/252902/bottle-water-24-per-case/bottle-water-case" TargetMode="External"/><Relationship Id="rId455" Type="http://schemas.openxmlformats.org/officeDocument/2006/relationships/hyperlink" Target="https://www.rexelusa.com/p/2417752/orbit-industries/assembly-b-ssb-t5-lvbs-4-134-ptra6strbp/ssb-4-a134-ptra6strbp" TargetMode="External"/><Relationship Id="rId662" Type="http://schemas.openxmlformats.org/officeDocument/2006/relationships/hyperlink" Target="https://www.crawfordelectricsupply.com/product/detail/134341/ilsco-pbtd-4-1-0" TargetMode="External"/><Relationship Id="rId1085" Type="http://schemas.openxmlformats.org/officeDocument/2006/relationships/hyperlink" Target="https://www.rexelusa.com/p/68536/10-awg-thhn-thwn-2-stranded-copper-green-500/048243230402/thhn10strgrn500rl" TargetMode="External"/><Relationship Id="rId1292" Type="http://schemas.openxmlformats.org/officeDocument/2006/relationships/hyperlink" Target="https://www.gordonelectricsupply.com/p/Bridgeport-1524Dc-1-1-2-Offset-Nipple/39327" TargetMode="External"/><Relationship Id="rId108" Type="http://schemas.openxmlformats.org/officeDocument/2006/relationships/hyperlink" Target="https://www.crawfordelectricsupply.com/product/detail/561171/wago-corporation-221-415-k194-4045?srsltid=AfmBOopLTlchiqq-HtWireLFC3X5EB3Jh1i864pBFrj7LHU_ZgqBZgGF" TargetMode="External"/><Relationship Id="rId315" Type="http://schemas.openxmlformats.org/officeDocument/2006/relationships/hyperlink" Target="https://www.graybar.com/4-11-16-in-square-work-exposed-work-30-50a-receptacle-2-141-in-dia/p/88217341" TargetMode="External"/><Relationship Id="rId522" Type="http://schemas.openxmlformats.org/officeDocument/2006/relationships/hyperlink" Target="https://www.milwaukeetool.com/Products/48-22-0307" TargetMode="External"/><Relationship Id="rId967" Type="http://schemas.openxmlformats.org/officeDocument/2006/relationships/hyperlink" Target="https://www.cooper-electric.com/product/detail/82484/powers-fasteners-50630-pwr" TargetMode="External"/><Relationship Id="rId1152" Type="http://schemas.openxmlformats.org/officeDocument/2006/relationships/hyperlink" Target="https://vandaliarental.com/equipment/utility-vehicle-4x4-4-person/" TargetMode="External"/><Relationship Id="rId1597" Type="http://schemas.openxmlformats.org/officeDocument/2006/relationships/hyperlink" Target="https://www.bell-electrical.com/2412760/Product/Y/bridgeportreg-388-dc" TargetMode="External"/><Relationship Id="rId96" Type="http://schemas.openxmlformats.org/officeDocument/2006/relationships/hyperlink" Target="https://www.rexelusa.com/p/650195/wago/wire-connector-4-port-push-in-18-12-awg/045454749648/51204473" TargetMode="External"/><Relationship Id="rId827" Type="http://schemas.openxmlformats.org/officeDocument/2006/relationships/hyperlink" Target="https://www.saginawcontrol.com/partnumber_info/?n=SCE-72EL3612LP" TargetMode="External"/><Relationship Id="rId1012" Type="http://schemas.openxmlformats.org/officeDocument/2006/relationships/hyperlink" Target="https://www.gordonelectricsupply.com/p/Ctx-5133765-1-In-45D-Plain-End-Ell/6043531?text=5133765&amp;lsi=true" TargetMode="External"/><Relationship Id="rId1457" Type="http://schemas.openxmlformats.org/officeDocument/2006/relationships/hyperlink" Target="https://www.elliottelectric.com/P/Item/ARL/EMT125/" TargetMode="External"/><Relationship Id="rId1664" Type="http://schemas.openxmlformats.org/officeDocument/2006/relationships/hyperlink" Target="https://mall.industry.siemens.com/mall/en/buildingtechnologiesusa/Catalog/Product/S54370B4A1" TargetMode="External"/><Relationship Id="rId1871" Type="http://schemas.openxmlformats.org/officeDocument/2006/relationships/hyperlink" Target="https://www.manualslib.com/products/Safetrust-8845-200-12493364.html" TargetMode="External"/><Relationship Id="rId1317" Type="http://schemas.openxmlformats.org/officeDocument/2006/relationships/hyperlink" Target="https://www.rexelusa.com/p/61842/eaton-b-line/spring-nut-1-2-in-13-thread-1-2-in-nut/781011403430/n225zn" TargetMode="External"/><Relationship Id="rId1524" Type="http://schemas.openxmlformats.org/officeDocument/2006/relationships/hyperlink" Target="https://info.nsf.org/Certified/Sustain/ProdCert/EPD10783.pdf" TargetMode="External"/><Relationship Id="rId1731" Type="http://schemas.openxmlformats.org/officeDocument/2006/relationships/hyperlink" Target="https://www.ohiopowertool.com/milwaukee-tools-48-89-9221" TargetMode="External"/><Relationship Id="rId1969" Type="http://schemas.openxmlformats.org/officeDocument/2006/relationships/hyperlink" Target="https://www.anixter.com/en_us/products/184-12WG-W/G-R-I-GEORGE-RISK-INDUSTRIES/Contacts/p/733909" TargetMode="External"/><Relationship Id="rId23" Type="http://schemas.openxmlformats.org/officeDocument/2006/relationships/hyperlink" Target="https://www.frostelectric.com/buy/product/wire-12/11984?text=Wire+12+AWG+Black+THHN+Stranded+500+Foot+Reel+600+Volt+Copper+Wire" TargetMode="External"/><Relationship Id="rId1829" Type="http://schemas.openxmlformats.org/officeDocument/2006/relationships/hyperlink" Target="https://coastsidecircuitbreakers.com/products/kprl4ed" TargetMode="External"/><Relationship Id="rId172" Type="http://schemas.openxmlformats.org/officeDocument/2006/relationships/hyperlink" Target="https://www.elliottelectric.com/P/Item/TAB/RS8/" TargetMode="External"/><Relationship Id="rId477" Type="http://schemas.openxmlformats.org/officeDocument/2006/relationships/hyperlink" Target="https://www.zoro.com/proline-products-niagara-bottled-water-24-pack-case-169-fl-oz-bottles-pallet-prlnia05l24-84/i/G408418800/?msockid=0fe5ae43b1956643331bbbe7b093678c" TargetMode="External"/><Relationship Id="rId684" Type="http://schemas.openxmlformats.org/officeDocument/2006/relationships/hyperlink" Target="https://www.gordonelectricsupply.com/p/Ideal-30-3396-12Awg-Sol-Wire-Pgtl/6167745?srsltid=AfmBOoogcpIOZZ3aShgCcfLyWMKrCm79cNkZhDLwJ5NO7Qa7X2R1N5lO" TargetMode="External"/><Relationship Id="rId337" Type="http://schemas.openxmlformats.org/officeDocument/2006/relationships/hyperlink" Target="https://www.graybar.com/3-4-inch-raco174-steel-insulated-emt-set-screw-connector/p/88217795" TargetMode="External"/><Relationship Id="rId891" Type="http://schemas.openxmlformats.org/officeDocument/2006/relationships/hyperlink" Target="https://www.neobits.com/general_cable_prysmian_2c16fs_fpl_r_r_gcc_e2522s_p20451771.html" TargetMode="External"/><Relationship Id="rId989" Type="http://schemas.openxmlformats.org/officeDocument/2006/relationships/hyperlink" Target="https://www.cooper-electric.com/product/detail/195528/cully-minerallac-53006j" TargetMode="External"/><Relationship Id="rId2018" Type="http://schemas.openxmlformats.org/officeDocument/2006/relationships/hyperlink" Target="https://www.homedepot.com/p/1-1-2-in-x-10-ft-PVC-Schedule-40-Conduit-67488/100140678" TargetMode="External"/><Relationship Id="rId544" Type="http://schemas.openxmlformats.org/officeDocument/2006/relationships/hyperlink" Target="https://www.acmetool.com/index.jsp?path=product&amp;title=mighty-tie-mt1150ahc&amp;part=363042" TargetMode="External"/><Relationship Id="rId751" Type="http://schemas.openxmlformats.org/officeDocument/2006/relationships/hyperlink" Target="https://www.acehardware.com/departments/paint-and-supplies/chemicals-and-cleaners/paint-strippers-and-removers/1399518" TargetMode="External"/><Relationship Id="rId849" Type="http://schemas.openxmlformats.org/officeDocument/2006/relationships/hyperlink" Target="https://www.gonefco.com/buy/product/18-x-550ft-Premium-Twisted-Nylon-Seine-Twine-Mason-Line-Yellow/367766" TargetMode="External"/><Relationship Id="rId1174" Type="http://schemas.openxmlformats.org/officeDocument/2006/relationships/hyperlink" Target="https://www.baysupply.com/products/308-1-2-13-p-champion-cutting-tool-corp?srsltid=AfmBOorsAEbRJBYKVAm2M9Xdhtd_jbt-w7i-0k1jeUOWTiJLaXTH9iWj" TargetMode="External"/><Relationship Id="rId1381" Type="http://schemas.openxmlformats.org/officeDocument/2006/relationships/hyperlink" Target="https://www.graybar.com/zinc-plated-steel-2-piece-pre-assembled-emt-conduit-clamp-1-1-4-in-/p/88303122?pcode=88303122" TargetMode="External"/><Relationship Id="rId1479" Type="http://schemas.openxmlformats.org/officeDocument/2006/relationships/hyperlink" Target="https://toolup.com/products/aervoe-307-12-oz-safety-white-dtm-rust-proof-enamel-any-way-paint" TargetMode="External"/><Relationship Id="rId1686" Type="http://schemas.openxmlformats.org/officeDocument/2006/relationships/hyperlink" Target="https://www.gonefco.com/buy/product/3-8-Square-Washer-Electro-Galvanized-100-Bx/69993?text=PF619-3/8EG" TargetMode="External"/><Relationship Id="rId404" Type="http://schemas.openxmlformats.org/officeDocument/2006/relationships/hyperlink" Target="https://www.mouser.in/ProductDetail/Panduit/PLT4H-L0?qs=EvUrXncXZjOJGeOKFr%252Bk0w%3D%3D" TargetMode="External"/><Relationship Id="rId611" Type="http://schemas.openxmlformats.org/officeDocument/2006/relationships/hyperlink" Target="https://www.graybar.com/construction-marking-paint-fluorescent-orange/p/25408308" TargetMode="External"/><Relationship Id="rId1034" Type="http://schemas.openxmlformats.org/officeDocument/2006/relationships/hyperlink" Target="https://www.cooper-electric.com/product/detail/27793/eaton-crouse-hinds-lt75" TargetMode="External"/><Relationship Id="rId1241" Type="http://schemas.openxmlformats.org/officeDocument/2006/relationships/hyperlink" Target="https://www.elliottelectric.com/P/Item/BRI/942/" TargetMode="External"/><Relationship Id="rId1339" Type="http://schemas.openxmlformats.org/officeDocument/2006/relationships/hyperlink" Target="https://www.vikingelectric.com/product/detail/23831/b-line-systems-b22sh-120glv" TargetMode="External"/><Relationship Id="rId1893" Type="http://schemas.openxmlformats.org/officeDocument/2006/relationships/hyperlink" Target="https://usa.databasesets.com/unspsc/class/30102400" TargetMode="External"/><Relationship Id="rId709" Type="http://schemas.openxmlformats.org/officeDocument/2006/relationships/hyperlink" Target="https://www.graybar.com/twist-lock174-receptacle-single-flush-20a-125-250v-3p4w-black-nylon/p/88126290?pcode=88126290" TargetMode="External"/><Relationship Id="rId916" Type="http://schemas.openxmlformats.org/officeDocument/2006/relationships/hyperlink" Target="https://www.rexelusa.com/p/34974/2-emt-30-elbow/786692020563/emt20030" TargetMode="External"/><Relationship Id="rId1101" Type="http://schemas.openxmlformats.org/officeDocument/2006/relationships/hyperlink" Target="https://www.cooper-electric.com/product/detail/381881/eaton-crouse-hinds-amr1" TargetMode="External"/><Relationship Id="rId1546" Type="http://schemas.openxmlformats.org/officeDocument/2006/relationships/hyperlink" Target="https://www.frostelectric.com/buy/product/3m-35-wht-3-4x66ft/295312?text=35-WHT-3/4X66FT" TargetMode="External"/><Relationship Id="rId1753" Type="http://schemas.openxmlformats.org/officeDocument/2006/relationships/hyperlink" Target="https://www.adiglobaldistribution.us/Product/DS-ISNCMET44" TargetMode="External"/><Relationship Id="rId1960" Type="http://schemas.openxmlformats.org/officeDocument/2006/relationships/hyperlink" Target="https://www.gonefco.com/buy/product/25chfns-p-1-4-20-hex-fin-nut-pkg-18-8-s-s-%7B100-bx%7D/18724" TargetMode="External"/><Relationship Id="rId45" Type="http://schemas.openxmlformats.org/officeDocument/2006/relationships/hyperlink" Target="https://usa.databasesets.com/unspsc/commodity/26121614" TargetMode="External"/><Relationship Id="rId1406" Type="http://schemas.openxmlformats.org/officeDocument/2006/relationships/hyperlink" Target="https://www.hces.net/index.jsp?path=product&amp;title=arlgf100-arl-gf100-1-in-d-c-scr-in-flexconn&amp;part=61883" TargetMode="External"/><Relationship Id="rId1613" Type="http://schemas.openxmlformats.org/officeDocument/2006/relationships/hyperlink" Target="https://www.cintas.com/apparel-detail/carhartt-fr-detail/carhartt-fr-coverall/" TargetMode="External"/><Relationship Id="rId1820" Type="http://schemas.openxmlformats.org/officeDocument/2006/relationships/hyperlink" Target="https://www.3m.com/3M/en_US/p/dc/v000158752/" TargetMode="External"/><Relationship Id="rId194" Type="http://schemas.openxmlformats.org/officeDocument/2006/relationships/hyperlink" Target="https://www.southwire.com/electrical-components/commercial-industrial-residential-fittings/4-emt-insulating-bushing/p/1670" TargetMode="External"/><Relationship Id="rId1918" Type="http://schemas.openxmlformats.org/officeDocument/2006/relationships/hyperlink" Target="https://boltsandnuts.com/shop/50c350hcs5z-284073" TargetMode="External"/><Relationship Id="rId261" Type="http://schemas.openxmlformats.org/officeDocument/2006/relationships/hyperlink" Target="https://www.frostelectric.com/buy/product/ridgid-31622/2977986?text=Ridgid+31622+Metal+Tubing+Cutter+%28Constant+Swing%29+1/8+To+1-1/8+Inch%2C+Copper%2C+Brass%2C+Aluminum+%26+EMT+Conduit+Pipe%2C+Tube&amp;lsi=true" TargetMode="External"/><Relationship Id="rId499" Type="http://schemas.openxmlformats.org/officeDocument/2006/relationships/hyperlink" Target="https://www.gordonelectricsupply.com/p/Minerallac-1B-3-4-Stl-Cond-Hgr-W-Bolt/6448025" TargetMode="External"/><Relationship Id="rId359" Type="http://schemas.openxmlformats.org/officeDocument/2006/relationships/hyperlink" Target="https://www.crawfordelectricsupply.com/product/detail/22275/miscellaneous-pvc-fittings-012p40-90d-sch40-elb" TargetMode="External"/><Relationship Id="rId566" Type="http://schemas.openxmlformats.org/officeDocument/2006/relationships/hyperlink" Target="https://www.graybar.com/extremetrade-cat-6-28-awg-utp-stranded-rj-45-male-to-rj-45-male-copper-patch-cord-with-modular-plug-0-5-ft--blue/p/25809076?pcode=25809076" TargetMode="External"/><Relationship Id="rId773" Type="http://schemas.openxmlformats.org/officeDocument/2006/relationships/hyperlink" Target="https://usa.databasesets.com/unspsc/class/39131700" TargetMode="External"/><Relationship Id="rId1196" Type="http://schemas.openxmlformats.org/officeDocument/2006/relationships/hyperlink" Target="https://www.gordonelectricsupply.com/p/Carlon-Ua9Dl-3In-24-Rad-90D-Elbow/5996457?srsltid=AfmBOopsZZFgye_dfLtyvb_7RWQVErlmOAefiyf-fI1dglWtPOFKnqx1" TargetMode="External"/><Relationship Id="rId121" Type="http://schemas.openxmlformats.org/officeDocument/2006/relationships/hyperlink" Target="https://udevices.com/assets/files/040119AA.pdf" TargetMode="External"/><Relationship Id="rId219" Type="http://schemas.openxmlformats.org/officeDocument/2006/relationships/hyperlink" Target="https://www.acmetool.com/index.jsp?path=product&amp;part=140649&amp;title=sprayon-sc0206000-lubricant-10-oz-ap-silicone-spray-can-krylon-sherwin-williams-%5b12-cs%5d&amp;text=SPRAYON+SC0206000+140649+LUBRICANT+10+OZ.+AP+SILICONE+SPRAY+CAN+KRYLON+SHERWIN+WILLIAMS+%5B12%2FCS%5D&amp;lsi=true" TargetMode="External"/><Relationship Id="rId426" Type="http://schemas.openxmlformats.org/officeDocument/2006/relationships/hyperlink" Target="https://www.needhamelectric.com/index.jsp?path=product&amp;title=Pass-Seymour-26352-W-Duplex-Single-Receptacle&amp;part=1751605" TargetMode="External"/><Relationship Id="rId633" Type="http://schemas.openxmlformats.org/officeDocument/2006/relationships/hyperlink" Target="https://shop.dominionelectric.com/buy/product/killark/414557" TargetMode="External"/><Relationship Id="rId980" Type="http://schemas.openxmlformats.org/officeDocument/2006/relationships/hyperlink" Target="https://www.cwcglobal.com/carton-sealing-tape-2-mil-2in-x-110-yds-clear-cwc-058105" TargetMode="External"/><Relationship Id="rId1056" Type="http://schemas.openxmlformats.org/officeDocument/2006/relationships/hyperlink" Target="https://www.specialized.net/corning-050502q5120002m-lc-lc-duplex-mm-patch-cord-om4-50um-2m.html" TargetMode="External"/><Relationship Id="rId1263" Type="http://schemas.openxmlformats.org/officeDocument/2006/relationships/hyperlink" Target="https://shop.dominionelectric.com/buy/product/bridgeport/262746?process=&amp;previous=54208&amp;module=distribrain&amp;fromProduct=54208&amp;type=similar" TargetMode="External"/><Relationship Id="rId840" Type="http://schemas.openxmlformats.org/officeDocument/2006/relationships/hyperlink" Target="https://shop.totaltool.com/7-14in-48t-ferrous-metal-carbide-tipped-saw-blade/product/fred0748cfx" TargetMode="External"/><Relationship Id="rId938" Type="http://schemas.openxmlformats.org/officeDocument/2006/relationships/hyperlink" Target="https://www.cooper-electric.com/product/detail/936661/lh-dottie-co-ssc38b" TargetMode="External"/><Relationship Id="rId1470" Type="http://schemas.openxmlformats.org/officeDocument/2006/relationships/hyperlink" Target="https://www.gordonelectricsupply.com/p/Cooper-Cs6365Ex-3P4W-50A-125V-Nyl-Plug/6045971" TargetMode="External"/><Relationship Id="rId1568" Type="http://schemas.openxmlformats.org/officeDocument/2006/relationships/hyperlink" Target="https://www.lift-it.com/6-wide-eye-eye-sling-2-ply" TargetMode="External"/><Relationship Id="rId1775" Type="http://schemas.openxmlformats.org/officeDocument/2006/relationships/hyperlink" Target="https://www.anixter.com/en_us/products/PAT750L5/BURNDY/Cable-Termination-Tools/p/PAT750L5" TargetMode="External"/><Relationship Id="rId67" Type="http://schemas.openxmlformats.org/officeDocument/2006/relationships/hyperlink" Target="https://www.1sourcedist.com/product/detail/5556548/mccable-wic-mca-12-3-str-lv-16-2-250c" TargetMode="External"/><Relationship Id="rId700" Type="http://schemas.openxmlformats.org/officeDocument/2006/relationships/hyperlink" Target="https://www.graybar.com/wall-plate-duplex-receptacle-2-gang-302-304-stainless-steel/p/25081089" TargetMode="External"/><Relationship Id="rId1123" Type="http://schemas.openxmlformats.org/officeDocument/2006/relationships/hyperlink" Target="https://www.graybar.com/eaton-b-line-series-horizontal-bend-4in-h-x-57-0625in-w-x-36-in-l-aluminum-36in-radius-90-angle/p/26641181" TargetMode="External"/><Relationship Id="rId1330" Type="http://schemas.openxmlformats.org/officeDocument/2006/relationships/hyperlink" Target="https://www.vikingelectric.com/product/detail/25414/b-line-systems-brc6m" TargetMode="External"/><Relationship Id="rId1428" Type="http://schemas.openxmlformats.org/officeDocument/2006/relationships/hyperlink" Target="https://shop.alamedaelectric.com/shop/products/669" TargetMode="External"/><Relationship Id="rId1635" Type="http://schemas.openxmlformats.org/officeDocument/2006/relationships/hyperlink" Target="https://shop.loebelectric.com/buy/product/crouseh-tp322-4in-flat-oct-box-cvr-50-bx/377266?srsltid=AfmBOoq_aDPk4PGv7yJVf-fGIMhlYUPziRu_E3TpJ-XUzn8HZbW7t9yA" TargetMode="External"/><Relationship Id="rId1982" Type="http://schemas.openxmlformats.org/officeDocument/2006/relationships/hyperlink" Target="https://www.digikey.com/en/products/detail/power-dynamics-inc/460C9W/12429660?msockid=2c3195bd984166401fbc8032992367b6" TargetMode="External"/><Relationship Id="rId1842" Type="http://schemas.openxmlformats.org/officeDocument/2006/relationships/hyperlink" Target="https://www.cooper-electric.com/product/detail/23119/b-line-systems-tn228zn" TargetMode="External"/><Relationship Id="rId1702" Type="http://schemas.openxmlformats.org/officeDocument/2006/relationships/hyperlink" Target="https://www.anixter.com/en_us/products/N1178CW-ST/NASCOM/Electro-Magnets/p/679323" TargetMode="External"/><Relationship Id="rId283" Type="http://schemas.openxmlformats.org/officeDocument/2006/relationships/hyperlink" Target="https://www.1sourcedist.com/product/detail/4079303/RACO-A-HUBBELL-CO-870RAC?srsltid=AfmBOorqkytI5zqj35-iSwET3XL_tVnwd5ruQv1UXTh_hK-rCkeYP08V" TargetMode="External"/><Relationship Id="rId490" Type="http://schemas.openxmlformats.org/officeDocument/2006/relationships/hyperlink" Target="https://www.cooper-electric.com/product/detail/87272/MULBERY-METAL-PRODUCTS-11301" TargetMode="External"/><Relationship Id="rId143" Type="http://schemas.openxmlformats.org/officeDocument/2006/relationships/hyperlink" Target="https://www.standardelectricsupply.com/Thomas-And-Betts-2534-Cord-Connector?srsltid=AfmBOooaOP_SXzlAviylOijio-wuWUSXTLmgZrXvBex-mKb_cs7Mwigz" TargetMode="External"/><Relationship Id="rId350" Type="http://schemas.openxmlformats.org/officeDocument/2006/relationships/hyperlink" Target="https://www.vikingelectric.com/product/detail/560/powers-fasteners-04233-pwr" TargetMode="External"/><Relationship Id="rId588" Type="http://schemas.openxmlformats.org/officeDocument/2006/relationships/hyperlink" Target="https://shop.loebelectric.com/buy/product/lev-2321-lkg-plug-l6-20p/651?srsltid=AfmBOoptmK6-KE3oQgnXopuqIP7OdXwZ-vC4z9Ue30KKQqbGzCukzi-V" TargetMode="External"/><Relationship Id="rId795" Type="http://schemas.openxmlformats.org/officeDocument/2006/relationships/hyperlink" Target="https://usa.databasesets.com/unspsc/commodity/26121614" TargetMode="External"/><Relationship Id="rId9" Type="http://schemas.openxmlformats.org/officeDocument/2006/relationships/hyperlink" Target="https://www.arcasupply.com/e27-7303/?srsltid=AfmBOor6FL2JUJCWR6beBKVWtuMh4c-5BwEaSyXlOWdR0cQ1Zajc6J8Q" TargetMode="External"/><Relationship Id="rId210" Type="http://schemas.openxmlformats.org/officeDocument/2006/relationships/hyperlink" Target="https://www.acmetool.com/index.jsp?path=product&amp;part=125135&amp;title=sqwincher-quik-stick-20-oz-grape&amp;text=SQWINCHER+060107-GR+125135+GRAPE+FLAVOR+QWIK+STICK+ZERO+MAKES+20+OZ.+SERVING+FOR+BOTTLED+WATER+%5B50+PCS%2FPK%5D+%5B10+PKS%2FCASE%5D+%5BPRICED+%26+SOLD+BY+PACK+ONLY%5D&amp;lsi=true" TargetMode="External"/><Relationship Id="rId448" Type="http://schemas.openxmlformats.org/officeDocument/2006/relationships/hyperlink" Target="https://www.rexelusa.com/p/990599/orbit-industries/adjustable-ring-for-4-square-box-1-gang-steel/835243004313/4ar1g-58" TargetMode="External"/><Relationship Id="rId655" Type="http://schemas.openxmlformats.org/officeDocument/2006/relationships/hyperlink" Target="https://www.acmetool.com/index.jsp?path=product&amp;part=357478&amp;title=saw&amp;text=IRWIN+373034BX+WELDTEC+3%2F4%22+HOLE+SAW+LONG-LIFE+BI-METAL+%28FOR+3%2F8%22+PIPE+ENTRANCE%29+19MM+4%2F6+VARIABLE+TOOTH+%5B5%2FCS%5D&amp;lsi=true" TargetMode="External"/><Relationship Id="rId862" Type="http://schemas.openxmlformats.org/officeDocument/2006/relationships/hyperlink" Target="https://www.nvent.com/en-us/caddy/products/efs812m" TargetMode="External"/><Relationship Id="rId1078" Type="http://schemas.openxmlformats.org/officeDocument/2006/relationships/hyperlink" Target="https://www.rexelusa.com/p/68955/12-awg-thhn-thwn-2-stranded-copper-green-500/048243229406/thhn12strgrn500rl" TargetMode="External"/><Relationship Id="rId1285" Type="http://schemas.openxmlformats.org/officeDocument/2006/relationships/hyperlink" Target="https://www.elliottelectric.com/P/Item/BRI/921S/" TargetMode="External"/><Relationship Id="rId1492" Type="http://schemas.openxmlformats.org/officeDocument/2006/relationships/hyperlink" Target="https://usa.databasesets.com/unspsc/commodity/78131806?utm_source=chatgpt.com" TargetMode="External"/><Relationship Id="rId308" Type="http://schemas.openxmlformats.org/officeDocument/2006/relationships/hyperlink" Target="https://www.gordonelectricsupply.com/p/Raco-2023-3-4-Steel-S-Scr-Emt-Cplg/6005139?srsltid=AfmBOopp6dHlaeK9D5DTC1dQMeHtzb7axIH0DDfdEhrW8XPO4As1ZASw" TargetMode="External"/><Relationship Id="rId515" Type="http://schemas.openxmlformats.org/officeDocument/2006/relationships/hyperlink" Target="https://bcfasteners.com/shop/milwaukee-48-41-0710-7-1-4-24t-basic-framer-circular-saw-blades-2/" TargetMode="External"/><Relationship Id="rId722" Type="http://schemas.openxmlformats.org/officeDocument/2006/relationships/hyperlink" Target="https://www.graybar.com/f40pt-series-type-3r-wiring-trough-10-in-w-x-10-in-h--4-ft-/p/22015465?pcode=22015465" TargetMode="External"/><Relationship Id="rId1145" Type="http://schemas.openxmlformats.org/officeDocument/2006/relationships/hyperlink" Target="https://www.graybar.com/teraspeedreg-fiber-patch-cord-singlemode---os2-duplex-lc-to-lc-2-fiber-20-ft--yellow/p/25296596" TargetMode="External"/><Relationship Id="rId1352" Type="http://schemas.openxmlformats.org/officeDocument/2006/relationships/hyperlink" Target="https://www.elliottelectric.com/P/Item/BLI/666RTSCNK/" TargetMode="External"/><Relationship Id="rId1797" Type="http://schemas.openxmlformats.org/officeDocument/2006/relationships/hyperlink" Target="https://lhdottie.com/wedge-anchors-full-thread/w14314" TargetMode="External"/><Relationship Id="rId89" Type="http://schemas.openxmlformats.org/officeDocument/2006/relationships/hyperlink" Target="https://www.vikingelectric.com/product/detail/68868/xhhw-aluminum-xhhw-250mcm-str-gry-mr" TargetMode="External"/><Relationship Id="rId1005" Type="http://schemas.openxmlformats.org/officeDocument/2006/relationships/hyperlink" Target="https://www.cooper-electric.com/product/detail/941831/cully-minerallac-40545j" TargetMode="External"/><Relationship Id="rId1212" Type="http://schemas.openxmlformats.org/officeDocument/2006/relationships/hyperlink" Target="https://www.grainger.com/product/BUSSMANN-UL-Class-CC-Fuse-Fast-Acting-4XC24" TargetMode="External"/><Relationship Id="rId1657" Type="http://schemas.openxmlformats.org/officeDocument/2006/relationships/hyperlink" Target="https://www.anixter.com/en_us/products/SS2128PS-EN/SAFETY-TECHNOLOGY-INTL/Fire-Alarm-Modules/p/10425625?text=SS2128PS-EN" TargetMode="External"/><Relationship Id="rId1864" Type="http://schemas.openxmlformats.org/officeDocument/2006/relationships/hyperlink" Target="https://www.neobits.com/allen_tel_products_at1609_gn_cat_6_350_mhz_copper_p21813172.html" TargetMode="External"/><Relationship Id="rId1517" Type="http://schemas.openxmlformats.org/officeDocument/2006/relationships/hyperlink" Target="https://www.extron.com/product/mpa601" TargetMode="External"/><Relationship Id="rId1724" Type="http://schemas.openxmlformats.org/officeDocument/2006/relationships/hyperlink" Target="https://shop.totaltool.com/m18-force-logic-single-channel-strut-shear-kit/product/mw2933-21" TargetMode="External"/><Relationship Id="rId16" Type="http://schemas.openxmlformats.org/officeDocument/2006/relationships/hyperlink" Target="https://www.frostelectric.com/buy/product/wire-8/625872?text=Wire+8+AWG+Orange+THHN+Stranded+500+Foot+Reel+600+Volt+Copper+Wire" TargetMode="External"/><Relationship Id="rId1931" Type="http://schemas.openxmlformats.org/officeDocument/2006/relationships/hyperlink" Target="https://www.graybar.com/repair-coupling-non-metallic-for-schedule-40-pvc-conduit-4-in-/p/96087566?msockid=2c3195bd984166401fbc8032992367b6" TargetMode="External"/><Relationship Id="rId165" Type="http://schemas.openxmlformats.org/officeDocument/2006/relationships/hyperlink" Target="https://www.gordonelectricsupply.com/p/Stl-Cty-Tc723A-1-In-S-S-Emt-Conn/5626917?text=tc723a" TargetMode="External"/><Relationship Id="rId372" Type="http://schemas.openxmlformats.org/officeDocument/2006/relationships/hyperlink" Target="https://www.gordonelectricsupply.com/p/P-S-Ps20Ac2-W-20A-120-277Vac-Back-Side-Wire-Double-Pole-Switch/5584692" TargetMode="External"/><Relationship Id="rId677" Type="http://schemas.openxmlformats.org/officeDocument/2006/relationships/hyperlink" Target="https://www.graybar.com/noalox8482-anti-oxidant-8-oz-squeeze-bottle/p/88134888?pcode=88134888" TargetMode="External"/><Relationship Id="rId232" Type="http://schemas.openxmlformats.org/officeDocument/2006/relationships/hyperlink" Target="https://images.salsify.com/image/upload/s--0XQ1O8HI--/7c2bfa629c27623e3e3a88adfb3041e1203646ec.pdf" TargetMode="External"/><Relationship Id="rId884" Type="http://schemas.openxmlformats.org/officeDocument/2006/relationships/hyperlink" Target="https://www.cooper-electric.com/product/detail/1152390/morris-products-20087" TargetMode="External"/><Relationship Id="rId537" Type="http://schemas.openxmlformats.org/officeDocument/2006/relationships/hyperlink" Target="https://www.milwaukeetool.com/products/49-56-7010" TargetMode="External"/><Relationship Id="rId744" Type="http://schemas.openxmlformats.org/officeDocument/2006/relationships/hyperlink" Target="https://www.graybar.com/combination-drill-tap-bits-6-32/p/22082159?pcode=22082159" TargetMode="External"/><Relationship Id="rId951" Type="http://schemas.openxmlformats.org/officeDocument/2006/relationships/hyperlink" Target="https://www.cooper-electric.com/product/detail/650217/dewalt-tools-dw3983c" TargetMode="External"/><Relationship Id="rId1167" Type="http://schemas.openxmlformats.org/officeDocument/2006/relationships/hyperlink" Target="https://www.acmetool.com/index.jsp?path=product&amp;part=149181&amp;title=champion-msd-hex-4-multi-step-bit-4-tin-3-16-7-8-with-1-4-hex-quick-shank-for-impact-driver-drills-%5bmsd-bay-4%5d&amp;text=CHAMPION+MSD-HEX-4+MULTI+STEP+BIT+%234+TIN+3%2F16%22-7%2F8%22+WITH+1%2F4%22+HEX+QUICK-SHANK+FOR+IMPACT+DRIVER+%26+DRILLS+%5BMSD-BAY-4%5D&amp;lsi=true" TargetMode="External"/><Relationship Id="rId1374" Type="http://schemas.openxmlformats.org/officeDocument/2006/relationships/hyperlink" Target="https://www.graybar.com/b54sh-channel-hot-dipped-galvanized-10-ft--14-ga-/p/97122334?pcode=97122334" TargetMode="External"/><Relationship Id="rId1581" Type="http://schemas.openxmlformats.org/officeDocument/2006/relationships/hyperlink" Target="https://www.graybar.com/clear-cutting-1-gallon/p/88224797" TargetMode="External"/><Relationship Id="rId1679" Type="http://schemas.openxmlformats.org/officeDocument/2006/relationships/hyperlink" Target="https://www.butlersupply.com/butler-preferred-supplier-077325-182651-51?queryID=31399aa86aec878fe50d2b4ab1dc0a8b&amp;objectID=24069&amp;indexName=magento2_butlersupplydefault_products" TargetMode="External"/><Relationship Id="rId80" Type="http://schemas.openxmlformats.org/officeDocument/2006/relationships/hyperlink" Target="https://www.1sourcedist.com/product/detail/4457297/mccable-mc-str-12-2-blk-wht-250" TargetMode="External"/><Relationship Id="rId604" Type="http://schemas.openxmlformats.org/officeDocument/2006/relationships/hyperlink" Target="https://www.graybar.com/hex-machine-screw-nut-6-32-zinc-plated-steel-pack-of-100/p/90001626?pcode=90001626" TargetMode="External"/><Relationship Id="rId811" Type="http://schemas.openxmlformats.org/officeDocument/2006/relationships/hyperlink" Target="https://usa.databasesets.com/unspsc/commodity/26121614" TargetMode="External"/><Relationship Id="rId1027" Type="http://schemas.openxmlformats.org/officeDocument/2006/relationships/hyperlink" Target="https://www.cooper-electric.com/product/detail/25253/eaton-crouse-hinds-ltb30090" TargetMode="External"/><Relationship Id="rId1234" Type="http://schemas.openxmlformats.org/officeDocument/2006/relationships/hyperlink" Target="https://www.graybar.com/conduit-connector-flex-90176-zinc-die-cast-2-in-/p/92050718?pcode=92050718" TargetMode="External"/><Relationship Id="rId1441" Type="http://schemas.openxmlformats.org/officeDocument/2006/relationships/hyperlink" Target="https://www.elliottelectric.com/P/Item/AMF/STR100" TargetMode="External"/><Relationship Id="rId1886" Type="http://schemas.openxmlformats.org/officeDocument/2006/relationships/hyperlink" Target="https://www.napaonline.com/en/p/NOE6002662" TargetMode="External"/><Relationship Id="rId909" Type="http://schemas.openxmlformats.org/officeDocument/2006/relationships/hyperlink" Target="https://www.cooper-electric.com/product/detail/995/emt-conduit-034e" TargetMode="External"/><Relationship Id="rId1301" Type="http://schemas.openxmlformats.org/officeDocument/2006/relationships/hyperlink" Target="https://www.graybar.com/bmp174-self-laminating-wire-marker-1-in-x-14-ft-/p/25249850?pcode=25249850" TargetMode="External"/><Relationship Id="rId1539" Type="http://schemas.openxmlformats.org/officeDocument/2006/relationships/hyperlink" Target="https://www.3m.com/3M/en_US/p/d/b00034650/" TargetMode="External"/><Relationship Id="rId1746" Type="http://schemas.openxmlformats.org/officeDocument/2006/relationships/hyperlink" Target="https://www.anixter.com/en_us/products/K-DL38A/KEEDEX-INC/Transfer-Hinges/p/CS806638" TargetMode="External"/><Relationship Id="rId1953" Type="http://schemas.openxmlformats.org/officeDocument/2006/relationships/hyperlink" Target="https://www.testequipmentdepot.com/ridgid-26192-2-12-in-to-4-in-npt-pipe-dies-for-model-1224-threading-machines-high-speed.html" TargetMode="External"/><Relationship Id="rId38" Type="http://schemas.openxmlformats.org/officeDocument/2006/relationships/hyperlink" Target="https://www.cooper-electric.com/product/detail/30483/thhn-copper-wic-thhn-3-0-str-blk-mr" TargetMode="External"/><Relationship Id="rId1606" Type="http://schemas.openxmlformats.org/officeDocument/2006/relationships/hyperlink" Target="https://usa.databasesets.com/unspsc/class/15101500" TargetMode="External"/><Relationship Id="rId1813" Type="http://schemas.openxmlformats.org/officeDocument/2006/relationships/hyperlink" Target="https://www.altec.com/products/available-inventory/rental/altec-dc47-rental" TargetMode="External"/><Relationship Id="rId187" Type="http://schemas.openxmlformats.org/officeDocument/2006/relationships/hyperlink" Target="https://shop.sequelelectricalsupply.com/buy/product/stl-cty-52171-1-2-3-4-e-4sq-box/18934" TargetMode="External"/><Relationship Id="rId394" Type="http://schemas.openxmlformats.org/officeDocument/2006/relationships/hyperlink" Target="https://us.wiautomation.com/phoenix-contact/drives-motors-circuits-protection/3209523" TargetMode="External"/><Relationship Id="rId254" Type="http://schemas.openxmlformats.org/officeDocument/2006/relationships/hyperlink" Target="https://www.townandcountryhardware.com/2739209/Product/RUST-OLEUM-249113?bvstate=pg:2/ct:r" TargetMode="External"/><Relationship Id="rId699" Type="http://schemas.openxmlformats.org/officeDocument/2006/relationships/hyperlink" Target="https://www.elliottelectric.com/P/Item/HWD/CR20WHI/" TargetMode="External"/><Relationship Id="rId1091" Type="http://schemas.openxmlformats.org/officeDocument/2006/relationships/hyperlink" Target="https://www.cooper-electric.com/product/detail/22780/eaton-crouse-hinds-tp516" TargetMode="External"/><Relationship Id="rId114" Type="http://schemas.openxmlformats.org/officeDocument/2006/relationships/hyperlink" Target="https://www.legrandav.com/products/cameras/hd_ptz_camera/roboshot-12e-hdbt/999-99600-270" TargetMode="External"/><Relationship Id="rId461" Type="http://schemas.openxmlformats.org/officeDocument/2006/relationships/hyperlink" Target="https://www.rexelusa.com/p/2417753/orbit-industries/assembly-k-kb-18-4sdb-mko-pt-10-4ar1g-34-ptra6strbp/kb1-4-a134-ptra6strbp" TargetMode="External"/><Relationship Id="rId559" Type="http://schemas.openxmlformats.org/officeDocument/2006/relationships/hyperlink" Target="https://shop.loebelectric.com/buy/product/l-fse-lebaak-30a-600v-fus-hldr-10-bx/27826?srsltid=AfmBOor3RKsnru1LOPa0b1w36TtfOC0-RRbh0mx9ynr15_DR8upb7HY3" TargetMode="External"/><Relationship Id="rId766" Type="http://schemas.openxmlformats.org/officeDocument/2006/relationships/hyperlink" Target="https://usa.databasesets.com/unspsc/class/39131700" TargetMode="External"/><Relationship Id="rId1189" Type="http://schemas.openxmlformats.org/officeDocument/2006/relationships/hyperlink" Target="https://www.gordonelectricsupply.com/p/Carlon-Ua7An-4In-45D-Pvc-Elbow/5947810?srsltid=AfmBOormiBGL4o693Sf_HCLRHhf1be-s7wCdj5zeMOtguGOAjKprkQSF" TargetMode="External"/><Relationship Id="rId1396" Type="http://schemas.openxmlformats.org/officeDocument/2006/relationships/hyperlink" Target="https://www.graybar.com/cable-connector-zinc-die-cast-non-metallic-se-and-seu-cable-1-in-/p/91029079" TargetMode="External"/><Relationship Id="rId321" Type="http://schemas.openxmlformats.org/officeDocument/2006/relationships/hyperlink" Target="https://www.gordonelectricsupply.com/p/Raco-5324-0-1G-Wp-Box-W-3-3-4Hubs/6005243?srsltid=AfmBOootONsMRL0NSs6rf10fHCpApKbuE-0YbRBTu56acK_54JdGPGVg" TargetMode="External"/><Relationship Id="rId419" Type="http://schemas.openxmlformats.org/officeDocument/2006/relationships/hyperlink" Target="https://www.gordonelectricsupply.com/p/P-S-Wpb1-G-Weather-Proof-Cover-Single-Gang-Blank-W-Gasket-Gray/5636130?text=WPB1-G&amp;lsi=true" TargetMode="External"/><Relationship Id="rId626" Type="http://schemas.openxmlformats.org/officeDocument/2006/relationships/hyperlink" Target="https://www.acmetools.com/klein-tools-1-4inch-cab-tip-screwdriver-hd-6inch-6056/092644850462.html?srsltid=AfmBOooJCMpYkFI-w474QG6uc8EgkGGCfwuzP3bdxNpfUQBYeeV7YmaL" TargetMode="External"/><Relationship Id="rId973" Type="http://schemas.openxmlformats.org/officeDocument/2006/relationships/hyperlink" Target="https://www.cooper-electric.com/product/detail/1487452/powers-fasteners-dfm12720" TargetMode="External"/><Relationship Id="rId1049" Type="http://schemas.openxmlformats.org/officeDocument/2006/relationships/hyperlink" Target="https://www.neobits.com/phoenix_forge_22021000_galvanized_rigid_p25874577.html" TargetMode="External"/><Relationship Id="rId1256" Type="http://schemas.openxmlformats.org/officeDocument/2006/relationships/hyperlink" Target="https://shop.dominionelectric.com/buy/product/bridgeport/40160" TargetMode="External"/><Relationship Id="rId2002" Type="http://schemas.openxmlformats.org/officeDocument/2006/relationships/hyperlink" Target="https://www.digikey.com/en/products/detail/power-dynamics-inc/460C9W/12429660?msockid=2c3195bd984166401fbc8032992367b6" TargetMode="External"/><Relationship Id="rId833" Type="http://schemas.openxmlformats.org/officeDocument/2006/relationships/hyperlink" Target="https://usa.databasesets.com/unspsc/class/78101800" TargetMode="External"/><Relationship Id="rId1116" Type="http://schemas.openxmlformats.org/officeDocument/2006/relationships/hyperlink" Target="https://www.cooper-electric.com/product/detail/2252823/b-line-systems-b2011hdg" TargetMode="External"/><Relationship Id="rId1463" Type="http://schemas.openxmlformats.org/officeDocument/2006/relationships/hyperlink" Target="https://www.gordonelectricsupply.com/p/Arlington-4400-1-2-Snap-In-Bushg/9009" TargetMode="External"/><Relationship Id="rId1670" Type="http://schemas.openxmlformats.org/officeDocument/2006/relationships/hyperlink" Target="https://www.butlersupply.com/hubbell-2908-10575-33?queryID=dd437645b5b80250b094e7523ab5c374&amp;objectID=23830&amp;indexName=magento2_butlersupplydefault_products" TargetMode="External"/><Relationship Id="rId1768" Type="http://schemas.openxmlformats.org/officeDocument/2006/relationships/hyperlink" Target="https://lhdottie.com/flat-washers/fw38" TargetMode="External"/><Relationship Id="rId900" Type="http://schemas.openxmlformats.org/officeDocument/2006/relationships/hyperlink" Target="https://www.rexelusa.com/p/49230/1-emt-conduit-steel-10-length/091111020032/100" TargetMode="External"/><Relationship Id="rId1323" Type="http://schemas.openxmlformats.org/officeDocument/2006/relationships/hyperlink" Target="https://www.gordonelectricsupply.com/p/Bline-B2006Pazn-2-In-Pipe-And-Conduit-Clamp-Pre-Assembled-Thinwall-Emt-2-In-Zinc-Plate/6051429?srsltid=AfmBOorPC7Jo0JU4Tjchb1TThkO256pXISDyfTDG-QzInrNifHcSFIFo" TargetMode="External"/><Relationship Id="rId1530" Type="http://schemas.openxmlformats.org/officeDocument/2006/relationships/hyperlink" Target="https://www.graybar.com/carlonreg-angle-coupling-5-degree-plastic-gray-4-in-/p/95019029" TargetMode="External"/><Relationship Id="rId1628" Type="http://schemas.openxmlformats.org/officeDocument/2006/relationships/hyperlink" Target="https://shop.gogcg.com/product/w244p-2274gbu" TargetMode="External"/><Relationship Id="rId1975" Type="http://schemas.openxmlformats.org/officeDocument/2006/relationships/hyperlink" Target="https://www.digikey.com/en/supplier-centers/power-dynamics-inc" TargetMode="External"/><Relationship Id="rId1835" Type="http://schemas.openxmlformats.org/officeDocument/2006/relationships/hyperlink" Target="https://www.mouser.com/ProductDetail/Bussmann-Eaton/NDNA100?qs=TSScP84zSEpZFRJJA5bJug%3D%3D" TargetMode="External"/><Relationship Id="rId1902" Type="http://schemas.openxmlformats.org/officeDocument/2006/relationships/hyperlink" Target="https://usa.databasesets.com/unspsc/class/30102400" TargetMode="External"/><Relationship Id="rId276" Type="http://schemas.openxmlformats.org/officeDocument/2006/relationships/hyperlink" Target="https://www.gordonelectricsupply.com/p/Taymac-Rlb075-3-4-Lb-Cond-Body/6212696?srsltid=AfmBOoo71LqZL1b08JtrTGjLxwt_lOfRsolZxJ-zFVp_RaqTaYg_8JHd" TargetMode="External"/><Relationship Id="rId483" Type="http://schemas.openxmlformats.org/officeDocument/2006/relationships/hyperlink" Target="https://www.gordonelectricsupply.com/p/Mulberry-97152-2G-Ss-Blank/6088853" TargetMode="External"/><Relationship Id="rId690" Type="http://schemas.openxmlformats.org/officeDocument/2006/relationships/hyperlink" Target="https://www.acmetool.com/index.jsp?path=product&amp;part=141030&amp;title=twist-on-wire-connector&amp;text=IDEAL+30-072+WIRE+CONNECTOR+BLUE+72B+WIRE+NUT+%5B100%2FBX%5D&amp;lsi=true" TargetMode="External"/><Relationship Id="rId136" Type="http://schemas.openxmlformats.org/officeDocument/2006/relationships/hyperlink" Target="https://www.gordonelectricsupply.com/p/T-B-5254Gr-1-In-90D-L-T-Grnd-Conn/5664540?srsltid=AfmBOooFoTU1roilEoMFwBFtJvY622xY2K5AxXJxYq8xxYlR2bhV7kEN" TargetMode="External"/><Relationship Id="rId343" Type="http://schemas.openxmlformats.org/officeDocument/2006/relationships/hyperlink" Target="https://www.gordonelectricsupply.com/p/Raco-2004-1In-Steel-S-Scr-Emt-Conn/6005136?srsltid=AfmBOoqNOvdWquPS9CBb1zafdBZpx2aEUefS3--ZkSpcMvRKW-BhwfiG" TargetMode="External"/><Relationship Id="rId550" Type="http://schemas.openxmlformats.org/officeDocument/2006/relationships/hyperlink" Target="https://www.acmetools.com/mec-19-ft-micro-electric-scissor-lift-with-leak-containment-system-micro-19-lcs/413000008851.html?srsltid=AfmBOopbZYYeeQ9Sb-IDZTDWkrbBxINhwSY9FmFrEE9LfQeYOdJVIhkl" TargetMode="External"/><Relationship Id="rId788" Type="http://schemas.openxmlformats.org/officeDocument/2006/relationships/hyperlink" Target="https://usa.databasesets.com/unspsc/commodity/26121614" TargetMode="External"/><Relationship Id="rId995" Type="http://schemas.openxmlformats.org/officeDocument/2006/relationships/hyperlink" Target="https://www.cooper-electric.com/product/detail/130435/cully-minerallac-26809j" TargetMode="External"/><Relationship Id="rId1180" Type="http://schemas.openxmlformats.org/officeDocument/2006/relationships/hyperlink" Target="https://www.gordonelectricsupply.com/p/Cchc-Cpr4-1-1-4-No-Thrd-Conn/6874450?srsltid=AfmBOoq7DTj3_xSxjDtE-1EKn0es-Ww-b40JTcg2zsuaBx_0pJORnU8-" TargetMode="External"/><Relationship Id="rId2024" Type="http://schemas.openxmlformats.org/officeDocument/2006/relationships/hyperlink" Target="https://www.tekton.com/3-8-inch-drive-hex-bit-socket-set-11-piece-rail-shb91107" TargetMode="External"/><Relationship Id="rId203" Type="http://schemas.openxmlformats.org/officeDocument/2006/relationships/hyperlink" Target="https://www.gordonelectricsupply.com/p/Stl-Cty-52171-1-2-3-4-E-30-4Sq-Box/5624566?srsltid=AfmBOoqcSpHf5emB7B5nH6U62qyxuVtNTNtBLKIiJKThQKvtObaTH2n-" TargetMode="External"/><Relationship Id="rId648" Type="http://schemas.openxmlformats.org/officeDocument/2006/relationships/hyperlink" Target="https://www.rexelusa.com/p/1876188/itoolco/grip-diameter-4-0-awg-lanyard-length-35/617209995374/cr159" TargetMode="External"/><Relationship Id="rId855" Type="http://schemas.openxmlformats.org/officeDocument/2006/relationships/hyperlink" Target="https://www.cooper-electric.com/product/detail/160523/erico-inc-615880" TargetMode="External"/><Relationship Id="rId1040" Type="http://schemas.openxmlformats.org/officeDocument/2006/relationships/hyperlink" Target="https://www.cooper-electric.com/product/detail/18502/crouse-hinds-tb37" TargetMode="External"/><Relationship Id="rId1278" Type="http://schemas.openxmlformats.org/officeDocument/2006/relationships/hyperlink" Target="https://www.elliottelectric.com/P/Item/BRI/1000/" TargetMode="External"/><Relationship Id="rId1485" Type="http://schemas.openxmlformats.org/officeDocument/2006/relationships/hyperlink" Target="https://www.bestaccessdoors.com/18-x-18-flush-universal-access-door-with-exposed-flange/?srsltid=AfmBOooP0P845_D9s4mlSlAL2h9FTCKH5jJUQiM9kOKzFekystcMBlDB" TargetMode="External"/><Relationship Id="rId1692" Type="http://schemas.openxmlformats.org/officeDocument/2006/relationships/hyperlink" Target="https://www.orsnasco.com/storefrontCommerce/itemDetail.do?item-id=154409&amp;warehouse-id=17&amp;item-number=405-051131-06982" TargetMode="External"/><Relationship Id="rId410" Type="http://schemas.openxmlformats.org/officeDocument/2006/relationships/hyperlink" Target="https://www.mouser.in/ProductDetail/Panduit/BT1.5I-C?qs=i8znZNfWcLlXwi0g%2F9dO5Q%3D%3D" TargetMode="External"/><Relationship Id="rId508" Type="http://schemas.openxmlformats.org/officeDocument/2006/relationships/hyperlink" Target="https://www.stateelectric.com/products/milwaukee-49-56-9830" TargetMode="External"/><Relationship Id="rId715" Type="http://schemas.openxmlformats.org/officeDocument/2006/relationships/hyperlink" Target="https://www.graybar.com/quazitereg-grade-adjustable-extension-3-8-in-thread-7-1-8-in-d/p/25495296?pcode=25495296" TargetMode="External"/><Relationship Id="rId922" Type="http://schemas.openxmlformats.org/officeDocument/2006/relationships/hyperlink" Target="https://www.cooper-electric.com/product/detail/259800/appleton-electric-hl-750" TargetMode="External"/><Relationship Id="rId1138" Type="http://schemas.openxmlformats.org/officeDocument/2006/relationships/hyperlink" Target="https://www.vanmeterinc.com/catalog/electrical/conduit-and-ground-rods/conduit-rigid-10-foot-lengths/conduit-steel-dot267-267" TargetMode="External"/><Relationship Id="rId1345" Type="http://schemas.openxmlformats.org/officeDocument/2006/relationships/hyperlink" Target="https://www.standardelectricsupply.com/B-Line-B115ZN-Corner-Angle?srsltid=AfmBOor-I08rGoX6TYaZ5asieixriIfFimlEPYJbYsukk98Bb1bpOvM7" TargetMode="External"/><Relationship Id="rId1552" Type="http://schemas.openxmlformats.org/officeDocument/2006/relationships/hyperlink" Target="https://www.frostelectric.com/buy/product/3m-33plus/3605268?text=33PLUS" TargetMode="External"/><Relationship Id="rId1997" Type="http://schemas.openxmlformats.org/officeDocument/2006/relationships/hyperlink" Target="https://www.digikey.com/en/supplier-centers/power-dynamics-inc" TargetMode="External"/><Relationship Id="rId1205" Type="http://schemas.openxmlformats.org/officeDocument/2006/relationships/hyperlink" Target="https://www.graybar.com/multi-function-clip-for-1-4-in-rod-or-no-12-wire/p/88091768" TargetMode="External"/><Relationship Id="rId1857" Type="http://schemas.openxmlformats.org/officeDocument/2006/relationships/hyperlink" Target="https://www.ubuy.co.in/product/N9MIORBYE-crst-12-outlet-heavy-duty-power-strip-metal-and-pdu-power-strip-with-surge-protector-14-awg-6ft-long-cord-15a-125v-1875w-wide-spaced?ref=hm-google-redirect" TargetMode="External"/><Relationship Id="rId51" Type="http://schemas.openxmlformats.org/officeDocument/2006/relationships/hyperlink" Target="https://www.crawfordelectricsupply.com/product/detail/22881/thhn-wire-copper-wic-thhn-6-str-wht-mr" TargetMode="External"/><Relationship Id="rId1412" Type="http://schemas.openxmlformats.org/officeDocument/2006/relationships/hyperlink" Target="https://www.gordonelectricsupply.com/p/Arlington-414110St-Snap2It-Snap-In-Duplex/5979246?srsltid=AfmBOop-ijShTjiKFTleDtVj4fcUPLixdJV3jgJfWMLWuKJ25W_jbmvw" TargetMode="External"/><Relationship Id="rId1717" Type="http://schemas.openxmlformats.org/officeDocument/2006/relationships/hyperlink" Target="https://www.milwaukeetool.com/Products/48-73-1320" TargetMode="External"/><Relationship Id="rId1924" Type="http://schemas.openxmlformats.org/officeDocument/2006/relationships/hyperlink" Target="https://www.grainger.com/product/MILWAUKEE-Step-Drill-Bit-10-Hole-Sizes-19RK76?msockid=2c3195bd984166401fbc8032992367b6" TargetMode="External"/><Relationship Id="rId298" Type="http://schemas.openxmlformats.org/officeDocument/2006/relationships/hyperlink" Target="https://www.gordonelectricsupply.com/p/Raco-2913Rt-3-4-R-T-Connector/6032132?srsltid=AfmBOop9xQSl5mYdBemJN1EJe32Ezf4yUEkpGzvatSSmxSVNmneqaFk5" TargetMode="External"/><Relationship Id="rId158" Type="http://schemas.openxmlformats.org/officeDocument/2006/relationships/hyperlink" Target="https://www.gordonelectricsupply.com/p/Stl-Cty-Tk127A-2-1-2-S-S-Emt-Cplg/5627011?srsltid=AfmBOoqLMTye7Z2c7CXttKp-w5HllWmY6Sqpr-qmJy-IkgE9sZyNdOI3" TargetMode="External"/><Relationship Id="rId365" Type="http://schemas.openxmlformats.org/officeDocument/2006/relationships/hyperlink" Target="https://www.nedco.ca/cnd/Category/Conduit%2C-Tray%2C-Fittings-%26-Accessories/Fittings-%26-Connectors/Plastic/Female-Adapter/FA20-%2877043%29-PVC-FEMALE-ADAPTER-1IN/p/IPEFA20-QO" TargetMode="External"/><Relationship Id="rId572" Type="http://schemas.openxmlformats.org/officeDocument/2006/relationships/hyperlink" Target="https://www.graybar.com/commercial-spec-grade-decora-plus-rocker-ac-quiet-switch-1-pole-20a-120-277v-self-grounding-back-and-side-wired-black/p/88157037?pcode=88157037" TargetMode="External"/><Relationship Id="rId225" Type="http://schemas.openxmlformats.org/officeDocument/2006/relationships/hyperlink" Target="https://www.skyjack.com/product/sjiii-3226" TargetMode="External"/><Relationship Id="rId432" Type="http://schemas.openxmlformats.org/officeDocument/2006/relationships/hyperlink" Target="https://www.mainelectricsupply.com/itemdetail/OZG5400S" TargetMode="External"/><Relationship Id="rId877" Type="http://schemas.openxmlformats.org/officeDocument/2006/relationships/hyperlink" Target="https://marselectric.com/shop-by-brand/nvent-erico" TargetMode="External"/><Relationship Id="rId1062" Type="http://schemas.openxmlformats.org/officeDocument/2006/relationships/hyperlink" Target="https://www.rexelusa.com/p/1259528/4-0-awg-thhn-thwn-2-stranded-copper-yellow-cut-to-length/thhn4-0stryel-cut" TargetMode="External"/><Relationship Id="rId737" Type="http://schemas.openxmlformats.org/officeDocument/2006/relationships/hyperlink" Target="https://www.acmetool.com/index.jsp?path=product&amp;part=9710&amp;title=tie-wire&amp;text=GRIP-RITE+TW1612312+TIE+WIRE+16.5+GA.+STANDARD+GAUGE+BLACK+3.5+LB.+PLAIN+ROLL+%5B20%2FBX%5D+%5B480+ROLLS+%2824+CASES%29+PER+PALLET%5D&amp;lsi=true" TargetMode="External"/><Relationship Id="rId944" Type="http://schemas.openxmlformats.org/officeDocument/2006/relationships/hyperlink" Target="https://www.cooper-electric.com/product/detail/1015472/lh-dottie-co-gp1250" TargetMode="External"/><Relationship Id="rId1367" Type="http://schemas.openxmlformats.org/officeDocument/2006/relationships/hyperlink" Target="https://www.graybar.com/lanmark-6-cat-6-u-utp-cable-cmp-blue-1000-ft-305-m-box/p/25101606?pcode=25101606" TargetMode="External"/><Relationship Id="rId1574" Type="http://schemas.openxmlformats.org/officeDocument/2006/relationships/hyperlink" Target="https://www.graybar.com/electroplated-steel-emt-conduit-1-1-4-in-/p/88272935?pcode=88272935" TargetMode="External"/><Relationship Id="rId1781" Type="http://schemas.openxmlformats.org/officeDocument/2006/relationships/hyperlink" Target="https://www.zoro.com/ergodyne-8249z-lxl-lime-type-r-class-2-economy-surveyors-vest-24025/i/G402556515/?msockid=2c3195bd984166401fbc8032992367b6" TargetMode="External"/><Relationship Id="rId73" Type="http://schemas.openxmlformats.org/officeDocument/2006/relationships/hyperlink" Target="https://usa.databasesets.com/unspsc/commodity/26121614" TargetMode="External"/><Relationship Id="rId804" Type="http://schemas.openxmlformats.org/officeDocument/2006/relationships/hyperlink" Target="https://usa.databasesets.com/unspsc/commodity/26121614" TargetMode="External"/><Relationship Id="rId1227" Type="http://schemas.openxmlformats.org/officeDocument/2006/relationships/hyperlink" Target="https://www.elliottelectric.com/P/Item/BUR/YS28/" TargetMode="External"/><Relationship Id="rId1434" Type="http://schemas.openxmlformats.org/officeDocument/2006/relationships/hyperlink" Target="https://www.standardelectricsupply.com/Appleton-APPLB27-Conduit-Outlet-Body" TargetMode="External"/><Relationship Id="rId1641" Type="http://schemas.openxmlformats.org/officeDocument/2006/relationships/hyperlink" Target="https://usa.databasesets.com/unspsc/commodity/26121614" TargetMode="External"/><Relationship Id="rId1879" Type="http://schemas.openxmlformats.org/officeDocument/2006/relationships/hyperlink" Target="https://www.adiglobaldistribution.us/product/gi-66441" TargetMode="External"/><Relationship Id="rId1501" Type="http://schemas.openxmlformats.org/officeDocument/2006/relationships/hyperlink" Target="https://www.crestron.com/Products/Video/DM-NVX-Streaming-Solutions/Hardware-Encoders-Decoders/DM-NVX-D30" TargetMode="External"/><Relationship Id="rId1739" Type="http://schemas.openxmlformats.org/officeDocument/2006/relationships/hyperlink" Target="https://www.adiglobaldistribution.us/product/bk-lensb2" TargetMode="External"/><Relationship Id="rId1946" Type="http://schemas.openxmlformats.org/officeDocument/2006/relationships/hyperlink" Target="https://www.batteryjunction.com/duracell-procell-intense-d-px1300" TargetMode="External"/><Relationship Id="rId1806" Type="http://schemas.openxmlformats.org/officeDocument/2006/relationships/hyperlink" Target="https://lhdottie.com/stainless-steel-flat-washers/fws38" TargetMode="External"/><Relationship Id="rId387" Type="http://schemas.openxmlformats.org/officeDocument/2006/relationships/hyperlink" Target="https://www.polaris.com/en-us/commercial/pro-xd-full-size-diesel-crew/specs/" TargetMode="External"/><Relationship Id="rId594" Type="http://schemas.openxmlformats.org/officeDocument/2006/relationships/hyperlink" Target="https://thefirealarmsupplier.com/products/gamewell-fci-lcd-e3?srsltid=AfmBOorDEGp5vgNCM8hWnR-aAwY2fXz-Ifr4pTiGlD5OfUY5swiEdmlS" TargetMode="External"/><Relationship Id="rId247" Type="http://schemas.openxmlformats.org/officeDocument/2006/relationships/hyperlink" Target="https://www.rexelusa.com/p/252902/bottle-water-24-per-case/bottle-water-case" TargetMode="External"/><Relationship Id="rId899" Type="http://schemas.openxmlformats.org/officeDocument/2006/relationships/hyperlink" Target="https://www.rexelusa.com/s/search?q=100" TargetMode="External"/><Relationship Id="rId1084" Type="http://schemas.openxmlformats.org/officeDocument/2006/relationships/hyperlink" Target="https://www.rexelusa.com/p/68712/10-awg-thhn-thwn-2-stranded-copper-red-500/048243230204/thhn10strred500rl" TargetMode="External"/><Relationship Id="rId107" Type="http://schemas.openxmlformats.org/officeDocument/2006/relationships/hyperlink" Target="https://www.graybar.com/specialty-plug-and-connector-32-a-450-v-transparent/p/25793797?pcode=25793797" TargetMode="External"/><Relationship Id="rId454" Type="http://schemas.openxmlformats.org/officeDocument/2006/relationships/hyperlink" Target="https://www.rexelusa.com/p/877211/orbit-industries/box-support-with-universal-mounting-adapter-steel/835243006423/ssb-4s" TargetMode="External"/><Relationship Id="rId661" Type="http://schemas.openxmlformats.org/officeDocument/2006/relationships/hyperlink" Target="https://www.crawfordelectricsupply.com/product/detail/107571/ilsco-pbts-2-4" TargetMode="External"/><Relationship Id="rId759" Type="http://schemas.openxmlformats.org/officeDocument/2006/relationships/hyperlink" Target="https://www.genielift.com/en/aerial-lifts/Slab-scissor-lifts/gs1930" TargetMode="External"/><Relationship Id="rId966" Type="http://schemas.openxmlformats.org/officeDocument/2006/relationships/hyperlink" Target="https://www.cooper-electric.com/product/detail/1064371/powers-fasteners-7615sd6-pwr" TargetMode="External"/><Relationship Id="rId1291" Type="http://schemas.openxmlformats.org/officeDocument/2006/relationships/hyperlink" Target="https://www.elliottelectric.com/P/Item/BRI/330/" TargetMode="External"/><Relationship Id="rId1389" Type="http://schemas.openxmlformats.org/officeDocument/2006/relationships/hyperlink" Target="https://www.atkore.com/product/10-4034r24-pvc" TargetMode="External"/><Relationship Id="rId1596" Type="http://schemas.openxmlformats.org/officeDocument/2006/relationships/hyperlink" Target="https://www.bell-electrical.com/2405287/Product/NSI-IT-250" TargetMode="External"/><Relationship Id="rId314" Type="http://schemas.openxmlformats.org/officeDocument/2006/relationships/hyperlink" Target="https://www.gordonelectricsupply.com/p/Taymac-Rlb075-3-4-Lb-Cond-Body/6212696?srsltid=AfmBOoo71LqZL1b08JtrTGjLxwt_lOfRsolZxJ-zFVp_RaqTaYg_8JHd" TargetMode="External"/><Relationship Id="rId521" Type="http://schemas.openxmlformats.org/officeDocument/2006/relationships/hyperlink" Target="https://federatedtool.com/milwaukee-48-22-1900-100-piece-general-purpose-utility-blades-w-dispenser/" TargetMode="External"/><Relationship Id="rId619" Type="http://schemas.openxmlformats.org/officeDocument/2006/relationships/hyperlink" Target="https://www.gordonelectricsupply.com/p/Killark-Ll27-3-4Hub-Ll-Cond-Body/5941608?srsltid=AfmBOorcTmyI4hqnSOF3W288Uf28cK6si_xsG6XMhWCLoToWAJtATBpo" TargetMode="External"/><Relationship Id="rId1151" Type="http://schemas.openxmlformats.org/officeDocument/2006/relationships/hyperlink" Target="https://vandaliarental.com/equipment/utility-vehicle-4x4-4-person/" TargetMode="External"/><Relationship Id="rId1249" Type="http://schemas.openxmlformats.org/officeDocument/2006/relationships/hyperlink" Target="https://shop.dominionelectric.com/buy/product/bridgeport/34661" TargetMode="External"/><Relationship Id="rId95" Type="http://schemas.openxmlformats.org/officeDocument/2006/relationships/hyperlink" Target="https://www.cityelectricsupply.com/centaur-wi-1-1-2-wba-1-1-2-emt-conduit-hanger?srsltid=AfmBOooYKLq4QA1yDxltUlxISi8lR55mATaY0GRWGk2GAOEu64kXg3lK" TargetMode="External"/><Relationship Id="rId826" Type="http://schemas.openxmlformats.org/officeDocument/2006/relationships/hyperlink" Target="https://www.gardnerbender.com/en/p/42-028/Pocket-Pack-Wire-Markers-A-Z-0-15" TargetMode="External"/><Relationship Id="rId1011" Type="http://schemas.openxmlformats.org/officeDocument/2006/relationships/hyperlink" Target="https://www.gordonelectricsupply.com/p/Ctx-5140104-3-4-Pvc-Term-Adptr/6043426?text=5140104&amp;lsi=true" TargetMode="External"/><Relationship Id="rId1109" Type="http://schemas.openxmlformats.org/officeDocument/2006/relationships/hyperlink" Target="https://www.rexelusa.com/p/81324/cooper-crouse-hinds/locknut-size-3-4-material-steel/784564100122/12" TargetMode="External"/><Relationship Id="rId1456" Type="http://schemas.openxmlformats.org/officeDocument/2006/relationships/hyperlink" Target="https://www.elliottelectric.com/P/Item/ARL/EMT125/" TargetMode="External"/><Relationship Id="rId1663" Type="http://schemas.openxmlformats.org/officeDocument/2006/relationships/hyperlink" Target="https://usa.databasesets.com/unspsc/commodity/31161721" TargetMode="External"/><Relationship Id="rId1870" Type="http://schemas.openxmlformats.org/officeDocument/2006/relationships/hyperlink" Target="https://www.eindustrialsolutions.com/solon-8m89301-belleville-spring-washer-imperial-1/2-in-0-515-in-id-1-188-in-od-0-096-in-thick-stainless-steel" TargetMode="External"/><Relationship Id="rId1968" Type="http://schemas.openxmlformats.org/officeDocument/2006/relationships/hyperlink" Target="https://www.commgear.com/hilti-cs-sl-sa-smoke-and-acoustic-sleeve-4.html" TargetMode="External"/><Relationship Id="rId1316" Type="http://schemas.openxmlformats.org/officeDocument/2006/relationships/hyperlink" Target="https://usa.databasesets.com/unspsc/class/23271700" TargetMode="External"/><Relationship Id="rId1523" Type="http://schemas.openxmlformats.org/officeDocument/2006/relationships/hyperlink" Target="https://www.cooper-electric.com/product/detail/14767/eaton-crouse-hinds-463" TargetMode="External"/><Relationship Id="rId1730" Type="http://schemas.openxmlformats.org/officeDocument/2006/relationships/hyperlink" Target="https://www.digikey.com/en/products/detail/industrialsupplies-com/49-22-4095/14094363?msockid=2c3195bd984166401fbc8032992367b6" TargetMode="External"/><Relationship Id="rId22" Type="http://schemas.openxmlformats.org/officeDocument/2006/relationships/hyperlink" Target="https://www.frostelectric.com/buy/product/wire-12/11986?text=Wire+12+AWG+Blue+THHN+Stranded+500+Foot+Reel+600+Volt+Copper+Wire" TargetMode="External"/><Relationship Id="rId1828" Type="http://schemas.openxmlformats.org/officeDocument/2006/relationships/hyperlink" Target="https://www.adiglobaldistribution.us/Product/system-sensor-chs?option=BK-CHSWL" TargetMode="External"/><Relationship Id="rId171" Type="http://schemas.openxmlformats.org/officeDocument/2006/relationships/hyperlink" Target="https://www.elliottelectric.com/P/Item/TAB/TC122A/" TargetMode="External"/><Relationship Id="rId269" Type="http://schemas.openxmlformats.org/officeDocument/2006/relationships/hyperlink" Target="https://www.acmetool.com/index.jsp?path=product&amp;part=139809&amp;ds=dept&amp;process=search&amp;qdx=0&amp;text=RED-DEVIL+3984+CAULKING+GUN+10+OZ.+PROFESSIONAL+DRIPLESS+SKELETON+STYLE+ORANGE+%5B12%2FCS%5D&amp;title=caulk-gun" TargetMode="External"/><Relationship Id="rId476" Type="http://schemas.openxmlformats.org/officeDocument/2006/relationships/hyperlink" Target="https://www.zoro.com/proline-products-niagara-bottled-water-24-pack-case-169-fl-oz-bottles-pallet-prlnia05l24-84/i/G408418800/?msockid=0fe5ae43b1956643331bbbe7b093678c" TargetMode="External"/><Relationship Id="rId683" Type="http://schemas.openxmlformats.org/officeDocument/2006/relationships/hyperlink" Target="https://www.gordonelectricsupply.com/p/Ideal-30-3396-12Awg-Sol-Wire-Pgtl/6167745?srsltid=AfmBOoqgotIqijGJWWfjipyh9mAZ_lnwx6Ww01qUHEHiM6tmiTNelCp3" TargetMode="External"/><Relationship Id="rId890" Type="http://schemas.openxmlformats.org/officeDocument/2006/relationships/hyperlink" Target="https://www.neobits.com/general_cable_prysmian_2c16fs_fpl_r_r_gcc_e2522s_p20451771.html" TargetMode="External"/><Relationship Id="rId129" Type="http://schemas.openxmlformats.org/officeDocument/2006/relationships/hyperlink" Target="https://www.unitedrentals.com/marketplace/equipment/forklifts/warehouse-forklifts/5000-lb-gaslp-warehouse-forklift-superelastic-or-pneumatic-tires" TargetMode="External"/><Relationship Id="rId336" Type="http://schemas.openxmlformats.org/officeDocument/2006/relationships/hyperlink" Target="https://www.gordonelectricsupply.com/p/Raco-2124-1In-Stl-Ins-S-S-Emt-Conn/6031245?srsltid=AfmBOopgdlx8K6p8hgf9HV_WJ39PVPDowHYqLFjTD8d-HTW54dFF_HWZ" TargetMode="External"/><Relationship Id="rId543" Type="http://schemas.openxmlformats.org/officeDocument/2006/relationships/hyperlink" Target="https://www.acmetool.com/index.jsp?path=product&amp;title=mighty-tie-mt1150ahc&amp;part=363042" TargetMode="External"/><Relationship Id="rId988" Type="http://schemas.openxmlformats.org/officeDocument/2006/relationships/hyperlink" Target="https://www.cooper-electric.com/product/detail/201154/cully-minerallac-60328j" TargetMode="External"/><Relationship Id="rId1173" Type="http://schemas.openxmlformats.org/officeDocument/2006/relationships/hyperlink" Target="https://www.acmetool.com/index.jsp?path=product&amp;part=5854&amp;ds=dept&amp;process=search&amp;qdx=0&amp;text=CHAMPION+CT5P-SET-1+5PC.+ELECTRICAL+CONDUIT+CARBIDE+HOLE+CUTTER+SET+7%2F8%22%3B+1-1%2F8%22%3B+1-3%2F8%22%3B+1-3%2F4%22+%26+2%22+BITS+IN+KIT&amp;title=hole-cutter-set" TargetMode="External"/><Relationship Id="rId1380" Type="http://schemas.openxmlformats.org/officeDocument/2006/relationships/hyperlink" Target="https://www.graybar.com/zinc-plated-steel-2-piece-pre-assembled-rigid-imc-conduit-clamp-1-in-/p/88035276?pcode=88035276" TargetMode="External"/><Relationship Id="rId2017" Type="http://schemas.openxmlformats.org/officeDocument/2006/relationships/hyperlink" Target="https://www.homedepot.com/p/1-1-2-in-x-10-ft-PVC-Schedule-40-Conduit-67488/100140678" TargetMode="External"/><Relationship Id="rId403" Type="http://schemas.openxmlformats.org/officeDocument/2006/relationships/hyperlink" Target="https://www.mouser.in/ProductDetail/Panduit/PV10-10R-L?qs=JeokW8A2%2FD1v%252BO4qG60Prg%3D%3D" TargetMode="External"/><Relationship Id="rId750" Type="http://schemas.openxmlformats.org/officeDocument/2006/relationships/hyperlink" Target="https://www.graybar.com/high-strength-ground-rod-clamp-5-8-inch/p/88047482" TargetMode="External"/><Relationship Id="rId848" Type="http://schemas.openxmlformats.org/officeDocument/2006/relationships/hyperlink" Target="https://www.cooper-electric.com/product/detail/26517/appleton-electric-5100s" TargetMode="External"/><Relationship Id="rId1033" Type="http://schemas.openxmlformats.org/officeDocument/2006/relationships/hyperlink" Target="https://www.cooper-electric.com/product/detail/23324/eaton-crouse-hinds-t25-cgn" TargetMode="External"/><Relationship Id="rId1478" Type="http://schemas.openxmlformats.org/officeDocument/2006/relationships/hyperlink" Target="https://toolup.com/products/aervoe-312-12-oz-flat-black-dtm-rust-proof-enamel-any-way-paint?srsltid=AfmBOooJ2j1GNYx-Uugvovl74j3MjGX14tqpfCe7fQPe4Ii2vZtBnrrG" TargetMode="External"/><Relationship Id="rId1685" Type="http://schemas.openxmlformats.org/officeDocument/2006/relationships/hyperlink" Target="https://shop.totaltool.com/anser-clear-lens-safety-glasses-w-black-frame/product/pip250-an-10110" TargetMode="External"/><Relationship Id="rId1892" Type="http://schemas.openxmlformats.org/officeDocument/2006/relationships/hyperlink" Target="https://usa.databasesets.com/unspsc/class/30102400" TargetMode="External"/><Relationship Id="rId610" Type="http://schemas.openxmlformats.org/officeDocument/2006/relationships/hyperlink" Target="https://www.graybar.com/anchor-kit-no-122-yellow-wing-10-x-1-sheet-metal-screws-and-masonry-drill-phillips-slotted-screws/p/90001504?pcode=90001504" TargetMode="External"/><Relationship Id="rId708" Type="http://schemas.openxmlformats.org/officeDocument/2006/relationships/hyperlink" Target="https://www.graybar.com/twist-lock174-receptacle-single-flush-30a-250v-2p3w-black-nylon/p/88126425?pcode=88126425" TargetMode="External"/><Relationship Id="rId915" Type="http://schemas.openxmlformats.org/officeDocument/2006/relationships/hyperlink" Target="https://www.rexelusa.com/p/40679/2-emt-45-elbow/786692020365/emt20045" TargetMode="External"/><Relationship Id="rId1240" Type="http://schemas.openxmlformats.org/officeDocument/2006/relationships/hyperlink" Target="https://www.gordonelectricsupply.com/p/Bridgeport-1108Dc-2-1-2-Chase-Nip/5929?srsltid=AfmBOorbnrlRNfN9DKDHQ4kwtEobt5zVnb33ZGvd5zN8Uh37aH6bTi8w" TargetMode="External"/><Relationship Id="rId1338" Type="http://schemas.openxmlformats.org/officeDocument/2006/relationships/hyperlink" Target="https://www.vikingelectric.com/product/detail/23828/b-line-systems-b22sha-120glv" TargetMode="External"/><Relationship Id="rId1545" Type="http://schemas.openxmlformats.org/officeDocument/2006/relationships/hyperlink" Target="https://pack-n-tape.com/3M-35-Scotch-Vinyl-Electrical-Color-Coding-Tape-Yellow-3-4-3-4-in-x-66-ft-19-mm-x-20-1-m-100-per-case.html?srsltid=AfmBOoqujuVaocfjDpY1_Z0WuymisbDmdUA7_O45Fac6cjWnQfd20NaO" TargetMode="External"/><Relationship Id="rId1100" Type="http://schemas.openxmlformats.org/officeDocument/2006/relationships/hyperlink" Target="https://www.cooper-electric.com/product/detail/149967/crouse-hinds-bg98" TargetMode="External"/><Relationship Id="rId1405" Type="http://schemas.openxmlformats.org/officeDocument/2006/relationships/hyperlink" Target="https://www.aifittings.com/catalog/emt/combination-compression-couplings/GF863" TargetMode="External"/><Relationship Id="rId1752" Type="http://schemas.openxmlformats.org/officeDocument/2006/relationships/hyperlink" Target="https://www.simplybreakers.com/products/siemens-molded-case-circuit-breaker-heb3b080b" TargetMode="External"/><Relationship Id="rId44" Type="http://schemas.openxmlformats.org/officeDocument/2006/relationships/hyperlink" Target="https://www.1sourcedist.com/product/detail/5556434/mccable-wic-mca-12-2-str-hv-16-2-250c" TargetMode="External"/><Relationship Id="rId1612" Type="http://schemas.openxmlformats.org/officeDocument/2006/relationships/hyperlink" Target="https://www.cintas.com/apparel-detail/carhartt-fr-detail/carhartt-fr-coverall/" TargetMode="External"/><Relationship Id="rId1917" Type="http://schemas.openxmlformats.org/officeDocument/2006/relationships/hyperlink" Target="https://www.gonefco.com/buy/product/50CROCZ-B-1-2-13-X-1-1-4-HEX-ROD-CPLNG-ZN-PLTD-5-8-WAF-BULK/36199" TargetMode="External"/><Relationship Id="rId193" Type="http://schemas.openxmlformats.org/officeDocument/2006/relationships/hyperlink" Target="https://www.southwire.com/electrical-components/commercial-industrial-residential-fittings/4-emt-insulating-bushing/p/1670" TargetMode="External"/><Relationship Id="rId498" Type="http://schemas.openxmlformats.org/officeDocument/2006/relationships/hyperlink" Target="https://www.gordonelectricsupply.com/p/Minerallac-1B-3-4-Stl-Cond-Hgr-W-Bolt/6448025" TargetMode="External"/><Relationship Id="rId260" Type="http://schemas.openxmlformats.org/officeDocument/2006/relationships/hyperlink" Target="https://www.plumberscrib.com/products/ridgid-40195-bc410-bench-chain-vise?srsltid=AfmBOoopzQZ67D-08w5FO3cGDLjcFRpBPSbmiUJUOI-OCNVtTgOZ-U6z" TargetMode="External"/><Relationship Id="rId120" Type="http://schemas.openxmlformats.org/officeDocument/2006/relationships/hyperlink" Target="https://udevices.com/assets/files/040119AA.pdf" TargetMode="External"/><Relationship Id="rId358" Type="http://schemas.openxmlformats.org/officeDocument/2006/relationships/hyperlink" Target="https://www.crawfordelectricsupply.com/product/detail/22188/miscellaneous-pvc-fittings-100p-cp" TargetMode="External"/><Relationship Id="rId565" Type="http://schemas.openxmlformats.org/officeDocument/2006/relationships/hyperlink" Target="https://www.graybar.com/hdx-splice-module-polycarbonate-zirconia-ceramic-sleeve-lc-shuttered-12-fiber-multimode-aqua-gray/p/26402098" TargetMode="External"/><Relationship Id="rId772" Type="http://schemas.openxmlformats.org/officeDocument/2006/relationships/hyperlink" Target="https://usa.databasesets.com/unspsc/class/39131700" TargetMode="External"/><Relationship Id="rId1195" Type="http://schemas.openxmlformats.org/officeDocument/2006/relationships/hyperlink" Target="https://www.gordonelectricsupply.com/p/Carlon-E940L-3In-Sch40-Cplg/5997369?srsltid=AfmBOoqw8-2Ygvn-N49JbQlyYG5wnUmp3Vi1pI2cxmhj04DPa4MHBtpV" TargetMode="External"/><Relationship Id="rId218" Type="http://schemas.openxmlformats.org/officeDocument/2006/relationships/hyperlink" Target="https://www.acmetool.com/index.jsp?path=product&amp;part=140653&amp;title=sprayon-sc0757-cleaner-degrease-citrus-16-oz-spray-by-krylon-sherwin-williams&amp;text=SPRAYON+SC0757+140653+CLEANER+%2F+DEGREASE+CITRUS+16+OZ.+SPRAY+BY+KRYLON+SHERWIN+WILLIAMS&amp;lsi=true" TargetMode="External"/><Relationship Id="rId425" Type="http://schemas.openxmlformats.org/officeDocument/2006/relationships/hyperlink" Target="https://www.gordonelectricsupply.com/p/P-S-5851-W-Single-Receptacle-20A-250V-Side-Wire-White/2309228" TargetMode="External"/><Relationship Id="rId632" Type="http://schemas.openxmlformats.org/officeDocument/2006/relationships/hyperlink" Target="https://www.gordonelectricsupply.com/p/Killark-Ealb-5Cgn-E-Pak-1-1-2In-Lb-N-Gskt-S-Cvr-2-Per/6536465?srsltid=AfmBOopH6RyXILnNw0auMQtNJjl69OGl-wGzWqeVgRuJx4y-AnyQ_FAC" TargetMode="External"/><Relationship Id="rId1055" Type="http://schemas.openxmlformats.org/officeDocument/2006/relationships/hyperlink" Target="https://www.specialized.net/corning-050502q5120003m-lc-lc-duplex-mm-patch-cord-om4-50um-3m.html" TargetMode="External"/><Relationship Id="rId1262" Type="http://schemas.openxmlformats.org/officeDocument/2006/relationships/hyperlink" Target="https://www.elliottelectric.com/P/Item/BRI/254SRT/" TargetMode="External"/><Relationship Id="rId937" Type="http://schemas.openxmlformats.org/officeDocument/2006/relationships/hyperlink" Target="https://www.cooper-electric.com/product/detail/886739/lh-dottie-co-wdk8" TargetMode="External"/><Relationship Id="rId1122" Type="http://schemas.openxmlformats.org/officeDocument/2006/relationships/hyperlink" Target="https://www.graybar.com/cable-tray-clamps/p/94044145" TargetMode="External"/><Relationship Id="rId1567" Type="http://schemas.openxmlformats.org/officeDocument/2006/relationships/hyperlink" Target="https://usa.databasesets.com/unspsc/class/26121600" TargetMode="External"/><Relationship Id="rId1774" Type="http://schemas.openxmlformats.org/officeDocument/2006/relationships/hyperlink" Target="https://us.mersen.com/en/products/tr-r-class-rk5-time-delay/tr600r" TargetMode="External"/><Relationship Id="rId1981" Type="http://schemas.openxmlformats.org/officeDocument/2006/relationships/hyperlink" Target="https://www.digikey.com/en/supplier-centers/power-dynamics-inc" TargetMode="External"/><Relationship Id="rId66" Type="http://schemas.openxmlformats.org/officeDocument/2006/relationships/hyperlink" Target="https://www.crawfordelectricsupply.com/product/detail/22433/mc-cable-copper-wic-mcs-12-2-sol-250c" TargetMode="External"/><Relationship Id="rId1427" Type="http://schemas.openxmlformats.org/officeDocument/2006/relationships/hyperlink" Target="https://shop.alamedaelectric.com/shop/products/716" TargetMode="External"/><Relationship Id="rId1634" Type="http://schemas.openxmlformats.org/officeDocument/2006/relationships/hyperlink" Target="https://www.shepherdelec.com/index.jsp?path=product&amp;part=396&amp;title=threaded.rod&amp;text=TROD1213&amp;lsi=true" TargetMode="External"/><Relationship Id="rId1841" Type="http://schemas.openxmlformats.org/officeDocument/2006/relationships/hyperlink" Target="https://bondhustools.com/Item/bondhus_12585" TargetMode="External"/><Relationship Id="rId1939" Type="http://schemas.openxmlformats.org/officeDocument/2006/relationships/hyperlink" Target="https://www.zoro.com/boltsandnutscom-grade-5-38-16-hex-head-cap-screw-zinc-plated-1-14-in-l-100-pk-37c125hcs5z-100/i/G814446879/?gclid=7274da1a58e51455c235bdec33ae9f5a&amp;gclsrc=3p.ds&amp;msclkid=7274da1a58e51455c235bdec33ae9f5a&amp;utm_source=bing&amp;utm_medium=cpc&amp;utm_campaign=ml_all_dyn_main_pmax_tail+-+ST+skus+-+R12+PLA+Sales+1+-+bing&amp;utm_term=www.zoro.com&amp;utm_content=R12+PLA+Sales+1" TargetMode="External"/><Relationship Id="rId1701" Type="http://schemas.openxmlformats.org/officeDocument/2006/relationships/hyperlink" Target="https://www.anixter.com/en_us/products/N505AUTMC-STSD/NASCOM/Panels/p/773799?text=N505AUTMC%2FSTSD" TargetMode="External"/><Relationship Id="rId282" Type="http://schemas.openxmlformats.org/officeDocument/2006/relationships/hyperlink" Target="https://www.1sourcedist.com/product/detail/4079303/RACO-A-HUBBELL-CO-870RAC?srsltid=AfmBOorqkytI5zqj35-iSwET3XL_tVnwd5ruQv1UXTh_hK-rCkeYP08V" TargetMode="External"/><Relationship Id="rId587" Type="http://schemas.openxmlformats.org/officeDocument/2006/relationships/hyperlink" Target="https://www.rexelusa.com/p/53011/leviton/locking-connector-20a-480v-3ph/078477808313/2433" TargetMode="External"/><Relationship Id="rId8" Type="http://schemas.openxmlformats.org/officeDocument/2006/relationships/hyperlink" Target="https://www.graybar.com/power-pole-aluminum-np800-tele-power-10-ft-2-in/p/25872612?pcode=25872612" TargetMode="External"/><Relationship Id="rId142" Type="http://schemas.openxmlformats.org/officeDocument/2006/relationships/hyperlink" Target="https://www.elliottelectric.com/P/Item/TAB/5232/" TargetMode="External"/><Relationship Id="rId447" Type="http://schemas.openxmlformats.org/officeDocument/2006/relationships/hyperlink" Target="https://www.orsnasco.com/storefrontCommerce/itemDetail.do?item-id=269770&amp;warehouse-id=17&amp;item-number=780-490057" TargetMode="External"/><Relationship Id="rId794" Type="http://schemas.openxmlformats.org/officeDocument/2006/relationships/hyperlink" Target="https://usa.databasesets.com/unspsc/commodity/26121614" TargetMode="External"/><Relationship Id="rId1077" Type="http://schemas.openxmlformats.org/officeDocument/2006/relationships/hyperlink" Target="https://www.rexelusa.com/p/68955/12-awg-thhn-thwn-2-stranded-copper-green-500/048243229406/thhn12strgrn500rl" TargetMode="External"/><Relationship Id="rId654" Type="http://schemas.openxmlformats.org/officeDocument/2006/relationships/hyperlink" Target="https://www.rexelusa.com/p/1954754/itoolco/grip-diameter-4-awg-lanyard-length-11/617209995060/cr128" TargetMode="External"/><Relationship Id="rId861" Type="http://schemas.openxmlformats.org/officeDocument/2006/relationships/hyperlink" Target="https://www.nvent.com/en-us/caddy/products/efsfmbs1824" TargetMode="External"/><Relationship Id="rId959" Type="http://schemas.openxmlformats.org/officeDocument/2006/relationships/hyperlink" Target="https://www.cooper-electric.com/product/detail/1512506/powers-fasteners-dfm12715" TargetMode="External"/><Relationship Id="rId1284" Type="http://schemas.openxmlformats.org/officeDocument/2006/relationships/hyperlink" Target="https://www.elliottelectric.com/P/Item/BRI/922S/" TargetMode="External"/><Relationship Id="rId1491" Type="http://schemas.openxmlformats.org/officeDocument/2006/relationships/hyperlink" Target="https://www.energyavenue.com/product/detail/4425315/itoolco-itool-company-tr9010?srsltid=AfmBOorplz-3vDpdOhw5W9Uth9JPZk8no9GSbM7CrJkdbdQBwxpWf3fD" TargetMode="External"/><Relationship Id="rId1589" Type="http://schemas.openxmlformats.org/officeDocument/2006/relationships/hyperlink" Target="https://usa.databasesets.com/unspsc/commodity/39131706" TargetMode="External"/><Relationship Id="rId307" Type="http://schemas.openxmlformats.org/officeDocument/2006/relationships/hyperlink" Target="https://www.gordonelectricsupply.com/p/Raco-2053-3-4-Cond-Hanger-W-Bolt/6005143?srsltid=AfmBOopAVP2QO1I8NVVAxZQf2bubmr1DDtISMpaFhlNHUfCnAZa5MTfd" TargetMode="External"/><Relationship Id="rId514" Type="http://schemas.openxmlformats.org/officeDocument/2006/relationships/hyperlink" Target="https://www.cityelectricsupply.com/milwaukee-48-89-2802-29-piece-thunderbolt-black-oxide-drill-bit-set" TargetMode="External"/><Relationship Id="rId721" Type="http://schemas.openxmlformats.org/officeDocument/2006/relationships/hyperlink" Target="https://www.graybar.com/type-3r-drip-shield-enclosure-mild-steel-screw-cover-with-knockouts-8-h-x-8-w-x-6-in-d-gray/p/88132229?pcode=88132229" TargetMode="External"/><Relationship Id="rId1144" Type="http://schemas.openxmlformats.org/officeDocument/2006/relationships/hyperlink" Target="https://contractorssf.portalced.com/Product/COND/EMT-1%2F2/" TargetMode="External"/><Relationship Id="rId1351" Type="http://schemas.openxmlformats.org/officeDocument/2006/relationships/hyperlink" Target="https://www.gordonelectricsupply.com/p/Bline-66-Hse-Nk-Hinge-Screw-Cover-Wireway-End-Noko-6X6/6059587?srsltid=AfmBOoqbKWmDpEd3O-zIKLh8_db2qEzUoiSywFGkyWgw-YYzUX8l0bAe" TargetMode="External"/><Relationship Id="rId1449" Type="http://schemas.openxmlformats.org/officeDocument/2006/relationships/hyperlink" Target="https://www.altronix.com/products/AL1024ULX" TargetMode="External"/><Relationship Id="rId1796" Type="http://schemas.openxmlformats.org/officeDocument/2006/relationships/hyperlink" Target="https://lhdottie.com/wedge-anchors-full-thread/w14314" TargetMode="External"/><Relationship Id="rId88" Type="http://schemas.openxmlformats.org/officeDocument/2006/relationships/hyperlink" Target="https://www.vikingelectric.com/product/detail/68869/xhhw-aluminum-xhhw-250mcm-str-org-mr" TargetMode="External"/><Relationship Id="rId819" Type="http://schemas.openxmlformats.org/officeDocument/2006/relationships/hyperlink" Target="https://marselectric.com/products/ge-thqb2160-q-line-2-pole-60-amp-bolt-on-circuit-breaker-120/240-volt/80598" TargetMode="External"/><Relationship Id="rId1004" Type="http://schemas.openxmlformats.org/officeDocument/2006/relationships/hyperlink" Target="https://www.cooper-electric.com/product/detail/195513/cully-minerallac-40720j" TargetMode="External"/><Relationship Id="rId1211" Type="http://schemas.openxmlformats.org/officeDocument/2006/relationships/hyperlink" Target="https://www.rexelusa.com/p/64419/12-2-w-ground-mc-aluminum-armor-solid/077680228987/mcal122solwg250cl" TargetMode="External"/><Relationship Id="rId1656" Type="http://schemas.openxmlformats.org/officeDocument/2006/relationships/hyperlink" Target="https://www.hces.net/index.jsp?path=product&amp;title=stccdow-stl-cty-cdow-2-1-2d-sw-box-1-2-ko&amp;part=11306" TargetMode="External"/><Relationship Id="rId1863" Type="http://schemas.openxmlformats.org/officeDocument/2006/relationships/hyperlink" Target="https://firstaidonly.com/products/lens-cleaning-wipes-100-count" TargetMode="External"/><Relationship Id="rId1309" Type="http://schemas.openxmlformats.org/officeDocument/2006/relationships/hyperlink" Target="https://shop.loebelectric.com/buy/product/grvn-toglok-lockout-toggle/146923?srsltid=AfmBOoohduOYH456S1bzeiuS2G-4DGS5s76cozMfq43xID6QJHsYtaKR" TargetMode="External"/><Relationship Id="rId1516" Type="http://schemas.openxmlformats.org/officeDocument/2006/relationships/hyperlink" Target="https://www.extron.com/product/dmp44xi" TargetMode="External"/><Relationship Id="rId1723" Type="http://schemas.openxmlformats.org/officeDocument/2006/relationships/hyperlink" Target="https://shop.totaltool.com/m18-force-logic-single-channel-strut-shear-kit/product/mw2933-21" TargetMode="External"/><Relationship Id="rId1930" Type="http://schemas.openxmlformats.org/officeDocument/2006/relationships/hyperlink" Target="https://shop.equipmentshare.com/products/mec-mec-h-hd-platform-control-box-41137-43733" TargetMode="External"/><Relationship Id="rId15" Type="http://schemas.openxmlformats.org/officeDocument/2006/relationships/hyperlink" Target="https://www.frostelectric.com/buy/product/wire-8/625880?text=Wire+8+AWG+Yellow+THHN+Stranded+500+Foot+Reel+600+Volt+Copper+Wire" TargetMode="External"/><Relationship Id="rId164" Type="http://schemas.openxmlformats.org/officeDocument/2006/relationships/hyperlink" Target="https://www.gordonelectricsupply.com/p/Stl-Cty-Tk121A-1-2-S-S-Emt-Cplg/5584749?text=tk121a" TargetMode="External"/><Relationship Id="rId371" Type="http://schemas.openxmlformats.org/officeDocument/2006/relationships/hyperlink" Target="https://www.digikey.com/en/products/detail/puls-lp/QS10-301/6580597?msockid=2c3195bd984166401fbc8032992367b6" TargetMode="External"/><Relationship Id="rId469" Type="http://schemas.openxmlformats.org/officeDocument/2006/relationships/hyperlink" Target="https://www.graybar.com/flexible-and-portable-cord-chlorinated-polyethylene-epdm-rubber-bare-copper-2-awg-4-conductor-600v-black-1-17-in-o-d-/p/26035011?msockid=0fe5ae43b1956643331bbbe7b093678c" TargetMode="External"/><Relationship Id="rId676" Type="http://schemas.openxmlformats.org/officeDocument/2006/relationships/hyperlink" Target="https://www.graybar.com/7-3-4-in-stranded-12-awg-pigtail---ends-include-1-ground-screw-1-10-fork-terminal-1-10-ring-terminal-bag-of-25/p/99692211?pcode=99692211" TargetMode="External"/><Relationship Id="rId883" Type="http://schemas.openxmlformats.org/officeDocument/2006/relationships/hyperlink" Target="https://www.capitalelectricsupply.com/product/detail/3199/pvc-fittings-034p40-45d-sch40-elb" TargetMode="External"/><Relationship Id="rId1099" Type="http://schemas.openxmlformats.org/officeDocument/2006/relationships/hyperlink" Target="https://www.cooper-electric.com/product/detail/149966/crouse-hinds-blb10" TargetMode="External"/><Relationship Id="rId231" Type="http://schemas.openxmlformats.org/officeDocument/2006/relationships/hyperlink" Target="https://www.acmetool.com/index.jsp?path=product&amp;part=301292&amp;title=shurtape-152303-pc-008-silver-2-x-60yd-utility-grade-duct-tape-%5b48mm-x-55m%5d-%5b24-cs%5d-%5bold-pc-953%5d&amp;text=SHURTAPE+152303+PC+008+SILVER+2%22+X+60YD+UTILITY+GRADE+DUCT+TAPE+%5B48MM+X+55M%5D+%5B24%2FCS%5D+%5BOLD+PC+953%5D&amp;lsi=true" TargetMode="External"/><Relationship Id="rId329" Type="http://schemas.openxmlformats.org/officeDocument/2006/relationships/hyperlink" Target="https://www.graybar.com/raco174-liquid-tight-connector-steel-straight-insulated-throat-1-2-in-/p/88218185" TargetMode="External"/><Relationship Id="rId536" Type="http://schemas.openxmlformats.org/officeDocument/2006/relationships/hyperlink" Target="https://www.milbankworks.com/products/catalog/CT364811-HC-AMS" TargetMode="External"/><Relationship Id="rId1166" Type="http://schemas.openxmlformats.org/officeDocument/2006/relationships/hyperlink" Target="https://www.acmetool.com/index.jsp?path=product&amp;part=149188&amp;ds=dept&amp;process=search&amp;qdx=0&amp;text=CHAMPION+P29C+29PC.+HSS+1%2F16%22-1%2F2%22+COMPLETE+BY+64THS+DRILL+BIT+INDEX+SET&amp;title=drill-bit-set" TargetMode="External"/><Relationship Id="rId1373" Type="http://schemas.openxmlformats.org/officeDocument/2006/relationships/hyperlink" Target="https://www.greenlee.com/us/en/electric-conduit-bender-854dx" TargetMode="External"/><Relationship Id="rId743" Type="http://schemas.openxmlformats.org/officeDocument/2006/relationships/hyperlink" Target="https://www.graybar.com/combination-drill-tap-bits-6-32/p/22082159?pcode=22082159" TargetMode="External"/><Relationship Id="rId950" Type="http://schemas.openxmlformats.org/officeDocument/2006/relationships/hyperlink" Target="https://www.cooper-electric.com/product/detail/650219/dewalt-tools-dw3986c" TargetMode="External"/><Relationship Id="rId1026" Type="http://schemas.openxmlformats.org/officeDocument/2006/relationships/hyperlink" Target="https://www.cooper-electric.com/product/detail/10686/eaton-crouse-hinds-tp436" TargetMode="External"/><Relationship Id="rId1580" Type="http://schemas.openxmlformats.org/officeDocument/2006/relationships/hyperlink" Target="https://www.edgesgroup.com/buy/product/emt-conduit/870?text=1/2+EMT_CONDUIT" TargetMode="External"/><Relationship Id="rId1678" Type="http://schemas.openxmlformats.org/officeDocument/2006/relationships/hyperlink" Target="https://www.butlersupply.com/butler-preferred-supplier-077325-182651-51?queryID=31399aa86aec878fe50d2b4ab1dc0a8b&amp;objectID=24069&amp;indexName=magento2_butlersupplydefault_products" TargetMode="External"/><Relationship Id="rId1885" Type="http://schemas.openxmlformats.org/officeDocument/2006/relationships/hyperlink" Target="https://www.travers.com/product/iscar-6002664-parting-grooving-insert-19-531-654" TargetMode="External"/><Relationship Id="rId603" Type="http://schemas.openxmlformats.org/officeDocument/2006/relationships/hyperlink" Target="https://www.graybar.com/lock-washers-zinc-plated-steel-1-4-in--pack-of-100/p/90001669?pcode=90001669" TargetMode="External"/><Relationship Id="rId810" Type="http://schemas.openxmlformats.org/officeDocument/2006/relationships/hyperlink" Target="https://usa.databasesets.com/unspsc/commodity/26121614" TargetMode="External"/><Relationship Id="rId908" Type="http://schemas.openxmlformats.org/officeDocument/2006/relationships/hyperlink" Target="https://www.cooper-electric.com/product/detail/62341/emt-conduit-034e-red" TargetMode="External"/><Relationship Id="rId1233" Type="http://schemas.openxmlformats.org/officeDocument/2006/relationships/hyperlink" Target="https://www.graybar.com/conduit-strap-1-hole-emt-steel-3-4-in-/p/88032267?pcode=88032267" TargetMode="External"/><Relationship Id="rId1440" Type="http://schemas.openxmlformats.org/officeDocument/2006/relationships/hyperlink" Target="https://www.elliottelectric.com/P/Item/AMF/STR10090" TargetMode="External"/><Relationship Id="rId1538" Type="http://schemas.openxmlformats.org/officeDocument/2006/relationships/hyperlink" Target="https://www.lapptannehill.com/scotch-reg-professional-grade-color-coding-vinyl-electrical-tape-35-white-3-4-quot-x-66-ft-roll?srsltid=AfmBOoq-a-AhwqmKZPfi_bXHkXtKB1y5HUnMWS9WFpHZSkuM6i9aZbuH" TargetMode="External"/><Relationship Id="rId1300" Type="http://schemas.openxmlformats.org/officeDocument/2006/relationships/hyperlink" Target="https://www.graybar.com/indoor-outdoor-vinyl-tape-0-5-inch-wide-black-on-white/p/25368529?pcode=25368529" TargetMode="External"/><Relationship Id="rId1745" Type="http://schemas.openxmlformats.org/officeDocument/2006/relationships/hyperlink" Target="https://www.ritzsafety.com/wypall-waterless-cleaning-wipes-kim91371" TargetMode="External"/><Relationship Id="rId1952" Type="http://schemas.openxmlformats.org/officeDocument/2006/relationships/hyperlink" Target="https://www.homedepot.com/p/DIABLO-AMPED-Rebar-Demon-9-16-in-x-4-in-x-10-in-SDS-Plus-4-Cutter-Full-Carbide-Head-Dust-Extraction-Hammer-Drill-Bit-DMAPLA4470/330734185" TargetMode="External"/><Relationship Id="rId37" Type="http://schemas.openxmlformats.org/officeDocument/2006/relationships/hyperlink" Target="https://www.vikingelectric.com/product/detail/66132/thhn-copper-thhn-3-0-str-brn-mr" TargetMode="External"/><Relationship Id="rId1605" Type="http://schemas.openxmlformats.org/officeDocument/2006/relationships/hyperlink" Target="https://usa.databasesets.com/unspsc/class/26121600" TargetMode="External"/><Relationship Id="rId1812" Type="http://schemas.openxmlformats.org/officeDocument/2006/relationships/hyperlink" Target="https://lhdottie.com/three-piece-ko-seals/d60s" TargetMode="External"/><Relationship Id="rId186" Type="http://schemas.openxmlformats.org/officeDocument/2006/relationships/hyperlink" Target="https://www.gordonelectricsupply.com/p/Stl-Cty-52C1-4-Sq-Blank-Cvr/28700?srsltid=AfmBOop3LFZywJmSf-dn7mQF_PRanGPUgHcQfJWHXBNvX5XMoXgrxC-H" TargetMode="External"/><Relationship Id="rId393" Type="http://schemas.openxmlformats.org/officeDocument/2006/relationships/hyperlink" Target="https://us.wiautomation.com/phoenix-contact/general-automation/3209536-phoenix-contact-pt-2-5-pe" TargetMode="External"/><Relationship Id="rId253" Type="http://schemas.openxmlformats.org/officeDocument/2006/relationships/hyperlink" Target="https://www.acmetool.com/index.jsp?path=product&amp;part=98597&amp;title=inverted-marking-paint&amp;text=RUSTOLEUM+264696+98597+MARKING+PAINT+SAFETY+RED+17+OZ.+M1400+WATER-BASED+UPSIDE-DOWN+INVERTED+CONSTRUCTION+GRADE+%5B12%2FCS%5D&amp;lsi=true" TargetMode="External"/><Relationship Id="rId460" Type="http://schemas.openxmlformats.org/officeDocument/2006/relationships/hyperlink" Target="https://www.rexelusa.com/p/2417753/orbit-industries/assembly-k-kb-18-4sdb-mko-pt-10-4ar1g-34-ptra6strbp/kb1-4-a134-ptra6strbp" TargetMode="External"/><Relationship Id="rId698" Type="http://schemas.openxmlformats.org/officeDocument/2006/relationships/hyperlink" Target="https://www.gordonelectricsupply.com/p/Hubbell-L630C-Nema-L6-30C-Connector/6018403?srsltid=AfmBOooGPqZdl_UTav9yo5Yefqofp9cSanTHtRtA85_02ahthgIVTCMm" TargetMode="External"/><Relationship Id="rId1090" Type="http://schemas.openxmlformats.org/officeDocument/2006/relationships/hyperlink" Target="https://www.cooper-electric.com/product/detail/6105/eaton-crouse-hinds-tp661" TargetMode="External"/><Relationship Id="rId113" Type="http://schemas.openxmlformats.org/officeDocument/2006/relationships/hyperlink" Target="https://weld-ready.com/products/victor-argon-c02-regulator-flowmeter-gf150" TargetMode="External"/><Relationship Id="rId320" Type="http://schemas.openxmlformats.org/officeDocument/2006/relationships/hyperlink" Target="https://www.hein.com/rac-5331-0-1g-wp-box-5-3-4-in-outlets-gray" TargetMode="External"/><Relationship Id="rId558" Type="http://schemas.openxmlformats.org/officeDocument/2006/relationships/hyperlink" Target="https://gorillastationers.com/products/ee2802nfx4?srsltid=AfmBOoo7AoshU1NyE6l14NmZbAk6-zzQAWWDA_gxajxo0HqEhlP7hGYG" TargetMode="External"/><Relationship Id="rId765" Type="http://schemas.openxmlformats.org/officeDocument/2006/relationships/hyperlink" Target="https://usa.databasesets.com/unspsc/commodity/26121614" TargetMode="External"/><Relationship Id="rId972" Type="http://schemas.openxmlformats.org/officeDocument/2006/relationships/hyperlink" Target="https://www.partselect.com/Models/DW0822LG-K/" TargetMode="External"/><Relationship Id="rId1188" Type="http://schemas.openxmlformats.org/officeDocument/2006/relationships/hyperlink" Target="https://www.gordonelectricsupply.com/p/Carlon-Ua9Dn-4In-24-Rad-90D-Elbow/5996039?srsltid=AfmBOopoDq0_Vf61t7sY-ojXo5DnkgAFNn1p_azRKP81BSMoaqaaR4Eh" TargetMode="External"/><Relationship Id="rId1395" Type="http://schemas.openxmlformats.org/officeDocument/2006/relationships/hyperlink" Target="https://www.graybar.com/cable-connector-zinc-die-cast-90176-flexible-metallic-conduit-and-armored-cable-1-2-in-/p/90082691" TargetMode="External"/><Relationship Id="rId2001" Type="http://schemas.openxmlformats.org/officeDocument/2006/relationships/hyperlink" Target="https://www.digikey.com/en/supplier-centers/power-dynamics-inc" TargetMode="External"/><Relationship Id="rId418" Type="http://schemas.openxmlformats.org/officeDocument/2006/relationships/hyperlink" Target="https://www.gordonelectricsupply.com/p/P-S-Wpb23-W-Weather-Proof-Box-Single-Gang-3-Hole-1-2-White/5636137?text=WPB23" TargetMode="External"/><Relationship Id="rId625" Type="http://schemas.openxmlformats.org/officeDocument/2006/relationships/hyperlink" Target="https://www.kleintools.com/catalog/socket-wrenches/slim-profile-mini-ratchet-set-5-piece" TargetMode="External"/><Relationship Id="rId832" Type="http://schemas.openxmlformats.org/officeDocument/2006/relationships/hyperlink" Target="https://www.gordonelectricsupply.com/p/raychem-eppa-034-g-b50-grounding-clamp/7140757?text=034G" TargetMode="External"/><Relationship Id="rId1048" Type="http://schemas.openxmlformats.org/officeDocument/2006/relationships/hyperlink" Target="https://www.rexelusa.com/p/729694/conduit-pipe/1-cond-cplg-gal/782172001336/21121000" TargetMode="External"/><Relationship Id="rId1255" Type="http://schemas.openxmlformats.org/officeDocument/2006/relationships/hyperlink" Target="https://shop.dominionelectric.com/buy/product/bridgeport/40167?process=&amp;previous=19127&amp;module=distribrain&amp;fromProduct=19127&amp;type=fbt" TargetMode="External"/><Relationship Id="rId1462" Type="http://schemas.openxmlformats.org/officeDocument/2006/relationships/hyperlink" Target="https://www.gordonelectricsupply.com/p/Arlington-443-1-1-4In-Plastic-Bushing/5977764" TargetMode="External"/><Relationship Id="rId1115" Type="http://schemas.openxmlformats.org/officeDocument/2006/relationships/hyperlink" Target="https://www.cooper-electric.com/product/detail/28598/b-line-systems-b2014pazn" TargetMode="External"/><Relationship Id="rId1322" Type="http://schemas.openxmlformats.org/officeDocument/2006/relationships/hyperlink" Target="https://www.gordonelectricsupply.com/p/Bline-B2017Pazn-4-In-Pipe-And-Conduit-Clamp-Pre-Assembled-Rigid-4-In-Zinc-Plated/6051439?srsltid=AfmBOopHv-y38mtYfj_Usna5cgbXxZ3sFopSnFrsERtoNcynKGMMfA8J" TargetMode="External"/><Relationship Id="rId1767" Type="http://schemas.openxmlformats.org/officeDocument/2006/relationships/hyperlink" Target="https://www.granitecityelectric.com/gal075-3-4-galv-rigid-steel-conduit-cap-red-lift-2-000" TargetMode="External"/><Relationship Id="rId1974" Type="http://schemas.openxmlformats.org/officeDocument/2006/relationships/hyperlink" Target="https://www.digikey.com/en/products/detail/power-dynamics-inc/460C9W/12429660?msockid=2c3195bd984166401fbc8032992367b6" TargetMode="External"/><Relationship Id="rId59" Type="http://schemas.openxmlformats.org/officeDocument/2006/relationships/hyperlink" Target="https://www.crawfordelectricsupply.com/product/detail/22762/thhn-wire-copper-wic-thhn-2-str-red-mr" TargetMode="External"/><Relationship Id="rId1627" Type="http://schemas.openxmlformats.org/officeDocument/2006/relationships/hyperlink" Target="https://www.graybar.com/wire-mesh-cable-tray-steel-deep-4-in-d-x-6-in-w/p/25316894" TargetMode="External"/><Relationship Id="rId1834" Type="http://schemas.openxmlformats.org/officeDocument/2006/relationships/hyperlink" Target="https://mms.mckesson.com/product/867347/Lagasse-BWK341ACT" TargetMode="External"/><Relationship Id="rId1901" Type="http://schemas.openxmlformats.org/officeDocument/2006/relationships/hyperlink" Target="https://usa.databasesets.com/unspsc/class/30102400" TargetMode="External"/><Relationship Id="rId275" Type="http://schemas.openxmlformats.org/officeDocument/2006/relationships/hyperlink" Target="https://www.stateelectric.com/products/ouellet-rbh1000bl-ha" TargetMode="External"/><Relationship Id="rId482" Type="http://schemas.openxmlformats.org/officeDocument/2006/relationships/hyperlink" Target="https://www.multiquip.com/multiquip/MC3PEA.htm" TargetMode="External"/><Relationship Id="rId135" Type="http://schemas.openxmlformats.org/officeDocument/2006/relationships/hyperlink" Target="https://www.takeuchi-us.com/compact-track-loaders/tl12r2-track-loader/" TargetMode="External"/><Relationship Id="rId342" Type="http://schemas.openxmlformats.org/officeDocument/2006/relationships/hyperlink" Target="https://www.graybar.com/1-inch-raco174-steel-emt-set-screw-coupling/p/88217738" TargetMode="External"/><Relationship Id="rId787" Type="http://schemas.openxmlformats.org/officeDocument/2006/relationships/hyperlink" Target="https://usa.databasesets.com/unspsc/commodity/26121614" TargetMode="External"/><Relationship Id="rId994" Type="http://schemas.openxmlformats.org/officeDocument/2006/relationships/hyperlink" Target="https://www.cooper-electric.com/product/detail/195660/cully-minerallac-26817j" TargetMode="External"/><Relationship Id="rId2023" Type="http://schemas.openxmlformats.org/officeDocument/2006/relationships/hyperlink" Target="https://www.mscdirect.com/product/details/50297894?msockid=2c3195bd984166401fbc8032992367b6" TargetMode="External"/><Relationship Id="rId202" Type="http://schemas.openxmlformats.org/officeDocument/2006/relationships/hyperlink" Target="https://www.standardelectricsupply.com/Thomas-And-Betts-52C13-Steel-City-Device-Cover" TargetMode="External"/><Relationship Id="rId647" Type="http://schemas.openxmlformats.org/officeDocument/2006/relationships/hyperlink" Target="https://www.jcb.com/en-us/products/telescopic-handlers/510-56" TargetMode="External"/><Relationship Id="rId854" Type="http://schemas.openxmlformats.org/officeDocument/2006/relationships/hyperlink" Target="https://www.cooper-electric.com/product/detail/160523/erico-inc-615880" TargetMode="External"/><Relationship Id="rId1277" Type="http://schemas.openxmlformats.org/officeDocument/2006/relationships/hyperlink" Target="https://www.elliottelectric.com/P/Item/BRI/1000/" TargetMode="External"/><Relationship Id="rId1484" Type="http://schemas.openxmlformats.org/officeDocument/2006/relationships/hyperlink" Target="https://adcable.com/fire-alarm/fplp-plenum-rated.html" TargetMode="External"/><Relationship Id="rId1691" Type="http://schemas.openxmlformats.org/officeDocument/2006/relationships/hyperlink" Target="https://www.rshughes.com/p/3M-3903-Red-Duct-Tape-2-In-Width-X-50-Yd-Length-6-5-Mil-Thick-06992/051131_06992/?srsltid=AfmBOopSzQs8UtRJinIwOok8Os2JZFWorpoo4sEwFinnZNILubHcocNw" TargetMode="External"/><Relationship Id="rId507" Type="http://schemas.openxmlformats.org/officeDocument/2006/relationships/hyperlink" Target="https://www.cityelectricsupply.com/milwaukee-48-89-2726-5-16-thunderbolt-black-oxide-drill-bit" TargetMode="External"/><Relationship Id="rId714" Type="http://schemas.openxmlformats.org/officeDocument/2006/relationships/hyperlink" Target="https://www.graybar.com/quazite174-pg-style-enclosure-assembly-polymer-concrete-48-in--dot-box-and-cover/p/25110009" TargetMode="External"/><Relationship Id="rId921" Type="http://schemas.openxmlformats.org/officeDocument/2006/relationships/hyperlink" Target="https://usa.databasesets.com/unspsc/class/72151500" TargetMode="External"/><Relationship Id="rId1137" Type="http://schemas.openxmlformats.org/officeDocument/2006/relationships/hyperlink" Target="https://www.edgesgroup.com/buy/product/emt-conduit/1007" TargetMode="External"/><Relationship Id="rId1344" Type="http://schemas.openxmlformats.org/officeDocument/2006/relationships/hyperlink" Target="https://www.graybar.com/steel-corner-plate-4-hole-zinc-plated/p/88035099" TargetMode="External"/><Relationship Id="rId1551" Type="http://schemas.openxmlformats.org/officeDocument/2006/relationships/hyperlink" Target="https://www.vikingelectric.com/product/detail/394822/3m-7100201470" TargetMode="External"/><Relationship Id="rId1789" Type="http://schemas.openxmlformats.org/officeDocument/2006/relationships/hyperlink" Target="https://www.homedepot.com/p/DEWALT-100-ft-Cross-Line-and-Spot-Green-Laser-Level-DW0822CG/321048699" TargetMode="External"/><Relationship Id="rId1996" Type="http://schemas.openxmlformats.org/officeDocument/2006/relationships/hyperlink" Target="https://www.digikey.com/en/products/detail/power-dynamics-inc/460C9W/12429660?msockid=2c3195bd984166401fbc8032992367b6" TargetMode="External"/><Relationship Id="rId50" Type="http://schemas.openxmlformats.org/officeDocument/2006/relationships/hyperlink" Target="https://www.crawfordelectricsupply.com/product/detail/22882/thhn-wire-copper-wic-thhn-8-str-grn-mr" TargetMode="External"/><Relationship Id="rId1204" Type="http://schemas.openxmlformats.org/officeDocument/2006/relationships/hyperlink" Target="https://www.graybar.com/multi-function-clip-for-1-4-in-rod-or-no-12-wire/p/88091768" TargetMode="External"/><Relationship Id="rId1411" Type="http://schemas.openxmlformats.org/officeDocument/2006/relationships/hyperlink" Target="https://www.gordonelectricsupply.com/p/Arlington-414110St-Snap2It-Snap-In-Duplex/5979246?srsltid=AfmBOoqHmfliYqXCWN2I1rchPboPn9LDAxLyI1-ZksjfVA2BphlueYU5" TargetMode="External"/><Relationship Id="rId1649" Type="http://schemas.openxmlformats.org/officeDocument/2006/relationships/hyperlink" Target="https://www.graybar.com/thhn-building-wire-3-0-awg-stranded-copper-conductor-green-cut-reel/p/22061514" TargetMode="External"/><Relationship Id="rId1856" Type="http://schemas.openxmlformats.org/officeDocument/2006/relationships/hyperlink" Target="https://www.amazon.sg/Flanged-Flange-Hexagon-Stainless-Threaded/dp/B0CLLM79VV?th=1" TargetMode="External"/><Relationship Id="rId1509" Type="http://schemas.openxmlformats.org/officeDocument/2006/relationships/hyperlink" Target="https://www.crestron.com/Products/Video/DigitalMedia-Endpoints/Receivers/DM-RMC-4KZ-SCALER-C" TargetMode="External"/><Relationship Id="rId1716" Type="http://schemas.openxmlformats.org/officeDocument/2006/relationships/hyperlink" Target="https://shop.totaltool.com/bolt-eye-visor-clear-dual-coat-lens/product/mw48-73-1411" TargetMode="External"/><Relationship Id="rId1923" Type="http://schemas.openxmlformats.org/officeDocument/2006/relationships/hyperlink" Target="https://www.cooper-electric.com/product/detail/1796308/b-line-systems-4a-30-90hb36" TargetMode="External"/><Relationship Id="rId297" Type="http://schemas.openxmlformats.org/officeDocument/2006/relationships/hyperlink" Target="https://www.gordonelectricsupply.com/p/Raco-2922Rt-1-2-R-T-Coupling/6032137?srsltid=AfmBOooaHq9HUDTGHbrBqxXhR1exs0WO-OmMPN5TFFdvGtSnkP4myoyW" TargetMode="External"/><Relationship Id="rId157" Type="http://schemas.openxmlformats.org/officeDocument/2006/relationships/hyperlink" Target="https://www.shepherdelec.com/index.jsp?path=product&amp;title=strut.acc&amp;part=320848" TargetMode="External"/><Relationship Id="rId364" Type="http://schemas.openxmlformats.org/officeDocument/2006/relationships/hyperlink" Target="https://www.nedco.ca/cnd/Category/Conduit%2C-Tray%2C-Fittings-%26-Accessories/Fittings-%26-Connectors/Plastic/Female-Adapter/FA20-%2877043%29-PVC-FEMALE-ADAPTER-1IN/p/IPEFA20-QO" TargetMode="External"/><Relationship Id="rId571" Type="http://schemas.openxmlformats.org/officeDocument/2006/relationships/hyperlink" Target="https://www.graybar.com/commercial-spec-grade-decora-plus-rocker-ac-quiet-switch-1-pole-20a-120-277v-self-grounding-back-and-side-wired-black/p/88157037?pcode=88157037" TargetMode="External"/><Relationship Id="rId669" Type="http://schemas.openxmlformats.org/officeDocument/2006/relationships/hyperlink" Target="https://marselectric.com/products/ilsco-au-0-aluminum-mechanical-lug-conductor-range-1/0-14-2-ports-1-hole-1/4in-bolt-size/17536?srsltid=AfmBOor4GV-Wb12rEre_3joJ7zDMVrqeJR-TMjaGM6oT3IG1gWU2TXKz" TargetMode="External"/><Relationship Id="rId876" Type="http://schemas.openxmlformats.org/officeDocument/2006/relationships/hyperlink" Target="https://www.cooper-electric.com/product/detail/502285/erico-inc-16mb18" TargetMode="External"/><Relationship Id="rId1299" Type="http://schemas.openxmlformats.org/officeDocument/2006/relationships/hyperlink" Target="https://www.gordonelectricsupply.com/p/Bridgeport-437-Slt-3In-Mall-Str-Connector/5750317?srsltid=AfmBOooD0NrPJDovnNKD3S9g2_KWhj2NG5fh7Eyrd8NQqIts4eLNyr5g" TargetMode="External"/><Relationship Id="rId224" Type="http://schemas.openxmlformats.org/officeDocument/2006/relationships/hyperlink" Target="https://www.jlg.com/en/equipment/telehandlers/skytrak/10054" TargetMode="External"/><Relationship Id="rId431" Type="http://schemas.openxmlformats.org/officeDocument/2006/relationships/hyperlink" Target="https://www.stateelectric.com/products/appozgcomm-as-0-100" TargetMode="External"/><Relationship Id="rId529" Type="http://schemas.openxmlformats.org/officeDocument/2006/relationships/hyperlink" Target="https://www.milwaukeetool.com/Products/2821-20" TargetMode="External"/><Relationship Id="rId736" Type="http://schemas.openxmlformats.org/officeDocument/2006/relationships/hyperlink" Target="https://www.steinerelectric.com/Product/Harger-WBKT1KIT-Wall-Mount-Bracket-Kit7-16-in-Mounting-HoleStainless-Steel-241892" TargetMode="External"/><Relationship Id="rId1061" Type="http://schemas.openxmlformats.org/officeDocument/2006/relationships/hyperlink" Target="https://www.rexelusa.com/p/1259528/4-0-awg-thhn-thwn-2-stranded-copper-yellow-cut-to-length/thhn4-0stryel-cut" TargetMode="External"/><Relationship Id="rId1159" Type="http://schemas.openxmlformats.org/officeDocument/2006/relationships/hyperlink" Target="https://contractorssf.portalced.com/Product/CHE/TP428/" TargetMode="External"/><Relationship Id="rId1366" Type="http://schemas.openxmlformats.org/officeDocument/2006/relationships/hyperlink" Target="https://www.graybar.com/lanmark-6-cat-6-u-utp-cable-cmp-blue-1000-ft-305-m-box/p/25101606?pcode=25101606" TargetMode="External"/><Relationship Id="rId943" Type="http://schemas.openxmlformats.org/officeDocument/2006/relationships/hyperlink" Target="https://www.cooper-electric.com/product/detail/1936563/lh-dottie-co-mtw50" TargetMode="External"/><Relationship Id="rId1019" Type="http://schemas.openxmlformats.org/officeDocument/2006/relationships/hyperlink" Target="https://www.cooper-electric.com/product/detail/4631/eaton-crouse-hinds-tp722" TargetMode="External"/><Relationship Id="rId1573" Type="http://schemas.openxmlformats.org/officeDocument/2006/relationships/hyperlink" Target="https://usa.databasesets.com/unspsc/commodity/30111505" TargetMode="External"/><Relationship Id="rId1780" Type="http://schemas.openxmlformats.org/officeDocument/2006/relationships/hyperlink" Target="https://www.zoro.com/b/ERGODYNE/" TargetMode="External"/><Relationship Id="rId1878" Type="http://schemas.openxmlformats.org/officeDocument/2006/relationships/hyperlink" Target="https://www.adiglobaldistribution.us/product/gi-66441" TargetMode="External"/><Relationship Id="rId72" Type="http://schemas.openxmlformats.org/officeDocument/2006/relationships/hyperlink" Target="https://www.1sourcedist.com/product/detail/4461138/thhncu-thhn-8-brn-19str-cu-5000r" TargetMode="External"/><Relationship Id="rId803" Type="http://schemas.openxmlformats.org/officeDocument/2006/relationships/hyperlink" Target="https://usa.databasesets.com/unspsc/commodity/26121614" TargetMode="External"/><Relationship Id="rId1226" Type="http://schemas.openxmlformats.org/officeDocument/2006/relationships/hyperlink" Target="https://www.graybar.com/power-block-3-pole/p/25820315?pcode=25820315" TargetMode="External"/><Relationship Id="rId1433" Type="http://schemas.openxmlformats.org/officeDocument/2006/relationships/hyperlink" Target="https://www.standardelectricsupply.com/Appleton-UNF75NR-Conduit-Union" TargetMode="External"/><Relationship Id="rId1640" Type="http://schemas.openxmlformats.org/officeDocument/2006/relationships/hyperlink" Target="https://usa.databasesets.com/unspsc/commodity/26121614" TargetMode="External"/><Relationship Id="rId1738" Type="http://schemas.openxmlformats.org/officeDocument/2006/relationships/hyperlink" Target="https://www.gordonelectricsupply.com/p/Leviton-84401-40-1-Gang-Stainless-Steel-Decora-Gfi-Wallplate/1012" TargetMode="External"/><Relationship Id="rId1500" Type="http://schemas.openxmlformats.org/officeDocument/2006/relationships/hyperlink" Target="https://shop.dominionelectric.com/buy/product/southwire/33981?text=GF150R" TargetMode="External"/><Relationship Id="rId1945" Type="http://schemas.openxmlformats.org/officeDocument/2006/relationships/hyperlink" Target="https://www.graybar.com/electroplated-steel-15-degree-emt-conduit-elbow-3-in-/p/99550327?msockid=2c3195bd984166401fbc8032992367b6" TargetMode="External"/><Relationship Id="rId1805" Type="http://schemas.openxmlformats.org/officeDocument/2006/relationships/hyperlink" Target="https://lhdottie.com/hex-nuts/hn12" TargetMode="External"/></Relationships>
</file>

<file path=xl/worksheets/_rels/sheet3.xml.rels><?xml version="1.0" encoding="UTF-8" standalone="yes"?>
<Relationships xmlns="http://schemas.openxmlformats.org/package/2006/relationships"><Relationship Id="rId2" Type="http://schemas.openxmlformats.org/officeDocument/2006/relationships/hyperlink" Target="https://www.bell-electrical.com/Welcome" TargetMode="External"/><Relationship Id="rId1" Type="http://schemas.openxmlformats.org/officeDocument/2006/relationships/hyperlink" Target="https://www.anixter.com/en_u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E2428"/>
  <sheetViews>
    <sheetView tabSelected="1" zoomScaleNormal="100" workbookViewId="0">
      <pane ySplit="2" topLeftCell="A2417" activePane="bottomLeft" state="frozen"/>
      <selection pane="bottomLeft" activeCell="E2420" sqref="E2420"/>
    </sheetView>
  </sheetViews>
  <sheetFormatPr defaultColWidth="33.77734375" defaultRowHeight="38.25" customHeight="1" x14ac:dyDescent="0.3"/>
  <cols>
    <col min="1" max="1" width="11.88671875" customWidth="1"/>
    <col min="2" max="2" width="14.21875" bestFit="1" customWidth="1"/>
    <col min="3" max="3" width="18.44140625" bestFit="1" customWidth="1"/>
    <col min="4" max="4" width="17.44140625" bestFit="1" customWidth="1"/>
    <col min="5" max="5" width="27.77734375" style="2" customWidth="1"/>
    <col min="6" max="6" width="11.109375" style="2" customWidth="1"/>
    <col min="7" max="7" width="16.77734375" style="2" customWidth="1"/>
    <col min="8" max="8" width="69.77734375" customWidth="1"/>
    <col min="9" max="12" width="9.21875" customWidth="1"/>
    <col min="13" max="13" width="33.77734375" style="2" customWidth="1"/>
    <col min="14" max="14" width="25.21875" style="85" customWidth="1"/>
    <col min="15" max="15" width="9.21875" customWidth="1"/>
    <col min="16" max="16" width="21.77734375" customWidth="1"/>
    <col min="17" max="17" width="12.77734375" customWidth="1"/>
    <col min="18" max="25" width="9.21875" customWidth="1"/>
    <col min="26" max="26" width="11.21875" customWidth="1"/>
    <col min="27" max="27" width="14.21875" customWidth="1"/>
    <col min="28" max="28" width="15.21875" customWidth="1"/>
    <col min="29" max="29" width="33.77734375" customWidth="1"/>
    <col min="30" max="30" width="27.6640625" customWidth="1"/>
    <col min="31" max="31" width="19.44140625" customWidth="1"/>
    <col min="32" max="32" width="33.77734375" style="44" customWidth="1"/>
    <col min="33" max="33" width="36.5546875" style="2" bestFit="1" customWidth="1"/>
    <col min="34" max="34" width="36.5546875" style="2" customWidth="1"/>
    <col min="35" max="37" width="33.77734375" style="2" customWidth="1"/>
    <col min="38" max="16384" width="33.77734375" style="2"/>
  </cols>
  <sheetData>
    <row r="1" spans="1:57" s="27" customFormat="1" ht="38.25" customHeight="1" x14ac:dyDescent="0.3">
      <c r="A1" s="6" t="s">
        <v>0</v>
      </c>
      <c r="B1" s="6" t="s">
        <v>1</v>
      </c>
      <c r="C1" s="6" t="s">
        <v>2</v>
      </c>
      <c r="D1" s="6" t="s">
        <v>3</v>
      </c>
      <c r="E1" s="7" t="s">
        <v>4</v>
      </c>
      <c r="F1" s="7" t="s">
        <v>5</v>
      </c>
      <c r="G1" s="7" t="s">
        <v>6</v>
      </c>
      <c r="H1" s="6" t="s">
        <v>7</v>
      </c>
      <c r="I1" s="6" t="s">
        <v>8</v>
      </c>
      <c r="J1" s="6" t="s">
        <v>9</v>
      </c>
      <c r="K1" s="6" t="s">
        <v>10</v>
      </c>
      <c r="L1" s="6" t="s">
        <v>11</v>
      </c>
      <c r="M1" s="7" t="s">
        <v>12</v>
      </c>
      <c r="N1" s="89"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91" t="s">
        <v>31</v>
      </c>
      <c r="AG1" s="7" t="s">
        <v>32</v>
      </c>
      <c r="AH1" s="7" t="s">
        <v>33</v>
      </c>
      <c r="AI1" s="7" t="s">
        <v>34</v>
      </c>
      <c r="AJ1" s="92" t="s">
        <v>34</v>
      </c>
      <c r="AK1" s="27" t="s">
        <v>35</v>
      </c>
      <c r="AL1" s="5" t="s">
        <v>14605</v>
      </c>
      <c r="AM1" s="5" t="s">
        <v>14604</v>
      </c>
      <c r="AN1" s="5" t="s">
        <v>14603</v>
      </c>
      <c r="AO1" s="5" t="s">
        <v>14602</v>
      </c>
      <c r="AP1" s="5" t="s">
        <v>14601</v>
      </c>
      <c r="AQ1" s="5" t="s">
        <v>14600</v>
      </c>
      <c r="AR1" s="5" t="s">
        <v>14599</v>
      </c>
      <c r="AS1" s="5" t="s">
        <v>14598</v>
      </c>
      <c r="AT1" s="5" t="s">
        <v>14597</v>
      </c>
      <c r="AU1" s="5" t="s">
        <v>14596</v>
      </c>
      <c r="AV1" s="5" t="s">
        <v>14595</v>
      </c>
      <c r="AW1" s="5" t="s">
        <v>14594</v>
      </c>
      <c r="AX1" s="5" t="s">
        <v>14593</v>
      </c>
      <c r="AY1" s="5" t="s">
        <v>14592</v>
      </c>
      <c r="AZ1" s="5" t="s">
        <v>14591</v>
      </c>
      <c r="BA1" s="5" t="s">
        <v>14590</v>
      </c>
      <c r="BB1" s="5" t="s">
        <v>14589</v>
      </c>
      <c r="BC1" s="5" t="s">
        <v>14588</v>
      </c>
      <c r="BD1" s="5" t="s">
        <v>14587</v>
      </c>
      <c r="BE1" s="5" t="s">
        <v>14586</v>
      </c>
    </row>
    <row r="2" spans="1:57" ht="38.25" customHeight="1" x14ac:dyDescent="0.3">
      <c r="A2">
        <v>905679</v>
      </c>
      <c r="B2">
        <v>281619</v>
      </c>
      <c r="C2" t="s">
        <v>36</v>
      </c>
      <c r="D2" t="s">
        <v>37</v>
      </c>
      <c r="F2" s="2">
        <v>14555</v>
      </c>
      <c r="G2" s="2">
        <v>1</v>
      </c>
      <c r="H2" t="s">
        <v>38</v>
      </c>
      <c r="I2">
        <v>1</v>
      </c>
      <c r="J2" t="s">
        <v>39</v>
      </c>
      <c r="K2" t="s">
        <v>39</v>
      </c>
      <c r="L2">
        <v>975</v>
      </c>
      <c r="M2" s="2" t="s">
        <v>40</v>
      </c>
      <c r="N2" s="9" t="s">
        <v>41</v>
      </c>
      <c r="O2" t="s">
        <v>36</v>
      </c>
      <c r="P2" t="s">
        <v>36</v>
      </c>
      <c r="Q2" t="s">
        <v>36</v>
      </c>
      <c r="R2">
        <v>975</v>
      </c>
      <c r="S2" s="1">
        <v>45744.480168599533</v>
      </c>
      <c r="T2" t="s">
        <v>42</v>
      </c>
      <c r="U2" s="1">
        <v>45744.263888888891</v>
      </c>
      <c r="V2" t="s">
        <v>43</v>
      </c>
      <c r="W2" t="s">
        <v>36</v>
      </c>
      <c r="X2">
        <v>0</v>
      </c>
      <c r="Y2">
        <v>999</v>
      </c>
      <c r="Z2" t="s">
        <v>36</v>
      </c>
      <c r="AA2" t="s">
        <v>36</v>
      </c>
      <c r="AB2" t="s">
        <v>36</v>
      </c>
      <c r="AC2" t="s">
        <v>44</v>
      </c>
      <c r="AD2" t="s">
        <v>44</v>
      </c>
      <c r="AE2" t="s">
        <v>45</v>
      </c>
      <c r="AF2" s="44" t="s">
        <v>46</v>
      </c>
      <c r="AG2" s="18" t="s">
        <v>47</v>
      </c>
      <c r="AH2" s="18"/>
      <c r="AI2" s="2" t="s">
        <v>48</v>
      </c>
      <c r="AJ2" s="2" t="e">
        <f>VLOOKUP(A2,'Classification Test Result'!$A$2:$D$2428,4,FALSE)</f>
        <v>#N/A</v>
      </c>
      <c r="AL2" s="2">
        <f>_xlfn.XLOOKUP($A2,Results!$A$2:$A$2256,Results!G$2:G$2256,"")</f>
        <v>0</v>
      </c>
      <c r="AM2" s="2">
        <f>_xlfn.XLOOKUP($A2,Results!$A$2:$A$2256,Results!H$2:H$2256,"")</f>
        <v>0</v>
      </c>
      <c r="AN2" s="2">
        <f>_xlfn.XLOOKUP($A2,Results!$A$2:$A$2256,Results!I$2:I$2256,"")</f>
        <v>0</v>
      </c>
      <c r="AO2" s="2">
        <f>_xlfn.XLOOKUP($A2,Results!$A$2:$A$2256,Results!J$2:J$2256,"")</f>
        <v>0</v>
      </c>
      <c r="AP2" s="2">
        <f>_xlfn.XLOOKUP($A2,Results!$A$2:$A$2256,Results!K$2:K$2256,"")</f>
        <v>0</v>
      </c>
      <c r="AQ2" s="2">
        <f>_xlfn.XLOOKUP($A2,Results!$A$2:$A$2256,Results!L$2:L$2256,"")</f>
        <v>0</v>
      </c>
      <c r="AR2" s="2">
        <f>_xlfn.XLOOKUP($A2,Results!$A$2:$A$2256,Results!M$2:M$2256,"")</f>
        <v>0</v>
      </c>
      <c r="AS2" s="2">
        <f>_xlfn.XLOOKUP($A2,Results!$A$2:$A$2256,Results!N$2:N$2256,"")</f>
        <v>0</v>
      </c>
      <c r="AT2" s="2">
        <f>_xlfn.XLOOKUP($A2,Results!$A$2:$A$2256,Results!O$2:O$2256,"")</f>
        <v>0</v>
      </c>
      <c r="AU2" s="2">
        <f>_xlfn.XLOOKUP($A2,Results!$A$2:$A$2256,Results!P$2:P$2256,"")</f>
        <v>0</v>
      </c>
      <c r="AV2" s="2">
        <f>_xlfn.XLOOKUP($A2,Results!$A$2:$A$2256,Results!Q$2:Q$2256,"")</f>
        <v>0</v>
      </c>
      <c r="AW2" s="2">
        <f>_xlfn.XLOOKUP($A2,Results!$A$2:$A$2256,Results!R$2:R$2256,"")</f>
        <v>0</v>
      </c>
      <c r="AX2" s="2">
        <f>_xlfn.XLOOKUP($A2,Results!$A$2:$A$2256,Results!S$2:S$2256,"")</f>
        <v>0</v>
      </c>
      <c r="AY2" s="2">
        <f>_xlfn.XLOOKUP($A2,Results!$A$2:$A$2256,Results!T$2:T$2256,"")</f>
        <v>0</v>
      </c>
      <c r="AZ2" s="2">
        <f>_xlfn.XLOOKUP($A2,Results!$A$2:$A$2256,Results!U$2:U$2256,"")</f>
        <v>0</v>
      </c>
      <c r="BA2" s="2">
        <f>_xlfn.XLOOKUP($A2,Results!$A$2:$A$2256,Results!V$2:V$2256,"")</f>
        <v>0</v>
      </c>
      <c r="BB2" s="2">
        <f>_xlfn.XLOOKUP($A2,Results!$A$2:$A$2256,Results!W$2:W$2256,"")</f>
        <v>0</v>
      </c>
      <c r="BC2" s="2">
        <f>_xlfn.XLOOKUP($A2,Results!$A$2:$A$2256,Results!X$2:X$2256,"")</f>
        <v>0</v>
      </c>
      <c r="BD2" s="2">
        <f>_xlfn.XLOOKUP($A2,Results!$A$2:$A$2256,Results!Y$2:Y$2256,"")</f>
        <v>0</v>
      </c>
      <c r="BE2" s="2">
        <f>_xlfn.XLOOKUP($A2,Results!$A$2:$A$2256,Results!Z$2:Z$2256,"")</f>
        <v>0</v>
      </c>
    </row>
    <row r="3" spans="1:57" ht="38.25" customHeight="1" x14ac:dyDescent="0.3">
      <c r="A3">
        <v>905680</v>
      </c>
      <c r="B3">
        <v>281389</v>
      </c>
      <c r="C3" t="s">
        <v>36</v>
      </c>
      <c r="D3">
        <v>9341431319</v>
      </c>
      <c r="E3" s="2" t="str">
        <f>VLOOKUP(F3,'RPA Vendor Data '!F1:$G$2418,2)</f>
        <v>GRAYBAR ELECTRIC CO. INC.</v>
      </c>
      <c r="F3" s="2">
        <v>11471</v>
      </c>
      <c r="G3" s="2">
        <v>2</v>
      </c>
      <c r="H3" t="s">
        <v>50</v>
      </c>
      <c r="I3">
        <v>1</v>
      </c>
      <c r="J3">
        <v>1</v>
      </c>
      <c r="K3" t="s">
        <v>39</v>
      </c>
      <c r="L3">
        <v>117.85</v>
      </c>
      <c r="M3" s="2" t="s">
        <v>51</v>
      </c>
      <c r="N3" s="9" t="s">
        <v>52</v>
      </c>
      <c r="O3" t="s">
        <v>36</v>
      </c>
      <c r="P3" t="s">
        <v>53</v>
      </c>
      <c r="Q3" t="s">
        <v>36</v>
      </c>
      <c r="R3">
        <v>117.85</v>
      </c>
      <c r="S3" s="1">
        <v>45744.272195868063</v>
      </c>
      <c r="T3" t="s">
        <v>42</v>
      </c>
      <c r="U3" s="1">
        <v>45744.052777777782</v>
      </c>
      <c r="V3" t="s">
        <v>43</v>
      </c>
      <c r="W3" t="s">
        <v>36</v>
      </c>
      <c r="X3">
        <v>2</v>
      </c>
      <c r="Y3" t="s">
        <v>54</v>
      </c>
      <c r="Z3" t="s">
        <v>36</v>
      </c>
      <c r="AA3">
        <v>117.85</v>
      </c>
      <c r="AB3" t="s">
        <v>36</v>
      </c>
      <c r="AC3" t="s">
        <v>55</v>
      </c>
      <c r="AD3" t="s">
        <v>55</v>
      </c>
      <c r="AE3" t="s">
        <v>45</v>
      </c>
      <c r="AF3" s="44">
        <v>39121337</v>
      </c>
      <c r="AG3" s="18" t="s">
        <v>56</v>
      </c>
      <c r="AH3" s="18"/>
      <c r="AI3" s="2" t="s">
        <v>48</v>
      </c>
      <c r="AJ3" s="2" t="e">
        <f>VLOOKUP(A3,'Classification Test Result'!$A$2:$D$2428,4,FALSE)</f>
        <v>#N/A</v>
      </c>
      <c r="AL3" s="2">
        <f>_xlfn.XLOOKUP($A3,Results!$A$2:$A$2256,Results!G$2:G$2256,"")</f>
        <v>0</v>
      </c>
      <c r="AM3" s="2">
        <f>_xlfn.XLOOKUP($A3,Results!$A$2:$A$2256,Results!H$2:H$2256,"")</f>
        <v>0</v>
      </c>
      <c r="AN3" s="2">
        <f>_xlfn.XLOOKUP($A3,Results!$A$2:$A$2256,Results!I$2:I$2256,"")</f>
        <v>0</v>
      </c>
      <c r="AO3" s="2">
        <f>_xlfn.XLOOKUP($A3,Results!$A$2:$A$2256,Results!J$2:J$2256,"")</f>
        <v>0</v>
      </c>
      <c r="AP3" s="2">
        <f>_xlfn.XLOOKUP($A3,Results!$A$2:$A$2256,Results!K$2:K$2256,"")</f>
        <v>0</v>
      </c>
      <c r="AQ3" s="2">
        <f>_xlfn.XLOOKUP($A3,Results!$A$2:$A$2256,Results!L$2:L$2256,"")</f>
        <v>0</v>
      </c>
      <c r="AR3" s="2">
        <f>_xlfn.XLOOKUP($A3,Results!$A$2:$A$2256,Results!M$2:M$2256,"")</f>
        <v>0</v>
      </c>
      <c r="AS3" s="2">
        <f>_xlfn.XLOOKUP($A3,Results!$A$2:$A$2256,Results!N$2:N$2256,"")</f>
        <v>0</v>
      </c>
      <c r="AT3" s="2" t="str">
        <f>_xlfn.XLOOKUP($A3,Results!$A$2:$A$2256,Results!O$2:O$2256,"")</f>
        <v>CROUSE HINDS</v>
      </c>
      <c r="AU3" s="2" t="str">
        <f>_xlfn.XLOOKUP($A3,Results!$A$2:$A$2256,Results!P$2:P$2256,"")</f>
        <v>COOPER CROUSE-HINDS DIVISION</v>
      </c>
      <c r="AV3" s="2" t="str">
        <f>_xlfn.XLOOKUP($A3,Results!$A$2:$A$2256,Results!Q$2:Q$2256,"")</f>
        <v>SINGLE_MATCH</v>
      </c>
      <c r="AW3" s="2">
        <f>_xlfn.XLOOKUP($A3,Results!$A$2:$A$2256,Results!R$2:R$2256,"")</f>
        <v>0</v>
      </c>
      <c r="AX3" s="2">
        <f>_xlfn.XLOOKUP($A3,Results!$A$2:$A$2256,Results!S$2:S$2256,"")</f>
        <v>0</v>
      </c>
      <c r="AY3" s="2">
        <f>_xlfn.XLOOKUP($A3,Results!$A$2:$A$2256,Results!T$2:T$2256,"")</f>
        <v>100</v>
      </c>
      <c r="AZ3" s="2">
        <f>_xlfn.XLOOKUP($A3,Results!$A$2:$A$2256,Results!U$2:U$2256,"")</f>
        <v>0</v>
      </c>
      <c r="BA3" s="2">
        <f>_xlfn.XLOOKUP($A3,Results!$A$2:$A$2256,Results!V$2:V$2256,"")</f>
        <v>0</v>
      </c>
      <c r="BB3" s="2">
        <f>_xlfn.XLOOKUP($A3,Results!$A$2:$A$2256,Results!W$2:W$2256,"")</f>
        <v>0</v>
      </c>
      <c r="BC3" s="2">
        <f>_xlfn.XLOOKUP($A3,Results!$A$2:$A$2256,Results!X$2:X$2256,"")</f>
        <v>0</v>
      </c>
      <c r="BD3" s="2">
        <f>_xlfn.XLOOKUP($A3,Results!$A$2:$A$2256,Results!Y$2:Y$2256,"")</f>
        <v>0</v>
      </c>
      <c r="BE3" s="2">
        <f>_xlfn.XLOOKUP($A3,Results!$A$2:$A$2256,Results!Z$2:Z$2256,"")</f>
        <v>0</v>
      </c>
    </row>
    <row r="4" spans="1:57" ht="38.25" customHeight="1" x14ac:dyDescent="0.3">
      <c r="A4">
        <v>905681</v>
      </c>
      <c r="B4">
        <v>281955</v>
      </c>
      <c r="C4" t="s">
        <v>36</v>
      </c>
      <c r="D4">
        <v>9341430837</v>
      </c>
      <c r="E4" s="2" t="str">
        <f>VLOOKUP(F4,'RPA Vendor Data '!F2:$G$2418,2)</f>
        <v>GRAYBAR ELECTRIC CO. INC.</v>
      </c>
      <c r="F4" s="2">
        <v>11471</v>
      </c>
      <c r="G4" s="2">
        <v>1</v>
      </c>
      <c r="H4" t="s">
        <v>57</v>
      </c>
      <c r="I4">
        <v>12</v>
      </c>
      <c r="J4" t="s">
        <v>58</v>
      </c>
      <c r="K4" t="s">
        <v>58</v>
      </c>
      <c r="L4">
        <v>148.05000000000001</v>
      </c>
      <c r="M4" s="2" t="s">
        <v>59</v>
      </c>
      <c r="N4" s="101" t="s">
        <v>60</v>
      </c>
      <c r="O4" t="s">
        <v>36</v>
      </c>
      <c r="P4" t="s">
        <v>61</v>
      </c>
      <c r="Q4" t="s">
        <v>36</v>
      </c>
      <c r="R4">
        <v>17.77</v>
      </c>
      <c r="S4" s="1">
        <v>45744.833883831023</v>
      </c>
      <c r="T4" t="s">
        <v>42</v>
      </c>
      <c r="U4" s="1">
        <v>45744.619444444441</v>
      </c>
      <c r="V4" t="s">
        <v>43</v>
      </c>
      <c r="W4" t="s">
        <v>36</v>
      </c>
      <c r="X4">
        <v>0</v>
      </c>
      <c r="Y4">
        <v>201</v>
      </c>
      <c r="Z4" t="s">
        <v>36</v>
      </c>
      <c r="AA4" t="s">
        <v>36</v>
      </c>
      <c r="AB4" t="s">
        <v>36</v>
      </c>
      <c r="AC4" t="s">
        <v>59</v>
      </c>
      <c r="AD4" t="s">
        <v>59</v>
      </c>
      <c r="AE4" t="s">
        <v>45</v>
      </c>
      <c r="AF4" s="44">
        <v>39131718</v>
      </c>
      <c r="AG4" s="18" t="s">
        <v>62</v>
      </c>
      <c r="AH4" s="18"/>
      <c r="AI4" s="2" t="s">
        <v>48</v>
      </c>
      <c r="AJ4" s="2" t="e">
        <f>VLOOKUP(A4,'Classification Test Result'!$A$2:$D$2428,4,FALSE)</f>
        <v>#N/A</v>
      </c>
      <c r="AL4" s="2">
        <f>_xlfn.XLOOKUP($A4,Results!$A$2:$A$2256,Results!G$2:G$2256,"")</f>
        <v>0</v>
      </c>
      <c r="AM4" s="2">
        <f>_xlfn.XLOOKUP($A4,Results!$A$2:$A$2256,Results!H$2:H$2256,"")</f>
        <v>0</v>
      </c>
      <c r="AN4" s="2">
        <f>_xlfn.XLOOKUP($A4,Results!$A$2:$A$2256,Results!I$2:I$2256,"")</f>
        <v>0</v>
      </c>
      <c r="AO4" s="2">
        <f>_xlfn.XLOOKUP($A4,Results!$A$2:$A$2256,Results!J$2:J$2256,"")</f>
        <v>0</v>
      </c>
      <c r="AP4" s="2">
        <f>_xlfn.XLOOKUP($A4,Results!$A$2:$A$2256,Results!K$2:K$2256,"")</f>
        <v>0</v>
      </c>
      <c r="AQ4" s="2">
        <f>_xlfn.XLOOKUP($A4,Results!$A$2:$A$2256,Results!L$2:L$2256,"")</f>
        <v>0</v>
      </c>
      <c r="AR4" s="2">
        <f>_xlfn.XLOOKUP($A4,Results!$A$2:$A$2256,Results!M$2:M$2256,"")</f>
        <v>0</v>
      </c>
      <c r="AS4" s="2">
        <f>_xlfn.XLOOKUP($A4,Results!$A$2:$A$2256,Results!N$2:N$2256,"")</f>
        <v>0</v>
      </c>
      <c r="AT4" s="2" t="str">
        <f>_xlfn.XLOOKUP($A4,Results!$A$2:$A$2256,Results!O$2:O$2256,"")</f>
        <v>GENERIC CONDUIT/CONDUIT FITTINGS</v>
      </c>
      <c r="AU4" s="2" t="str">
        <f>_xlfn.XLOOKUP($A4,Results!$A$2:$A$2256,Results!P$2:P$2256,"")</f>
        <v>GENERIC VENDOR-TUBPA</v>
      </c>
      <c r="AV4" s="2" t="str">
        <f>_xlfn.XLOOKUP($A4,Results!$A$2:$A$2256,Results!Q$2:Q$2256,"")</f>
        <v>SINGLE_MATCH</v>
      </c>
      <c r="AW4" s="2">
        <f>_xlfn.XLOOKUP($A4,Results!$A$2:$A$2256,Results!R$2:R$2256,"")</f>
        <v>0</v>
      </c>
      <c r="AX4" s="2">
        <f>_xlfn.XLOOKUP($A4,Results!$A$2:$A$2256,Results!S$2:S$2256,"")</f>
        <v>0</v>
      </c>
      <c r="AY4" s="2">
        <f>_xlfn.XLOOKUP($A4,Results!$A$2:$A$2256,Results!T$2:T$2256,"")</f>
        <v>100</v>
      </c>
      <c r="AZ4" s="2">
        <f>_xlfn.XLOOKUP($A4,Results!$A$2:$A$2256,Results!U$2:U$2256,"")</f>
        <v>0</v>
      </c>
      <c r="BA4" s="2" t="str">
        <f>_xlfn.XLOOKUP($A4,Results!$A$2:$A$2256,Results!V$2:V$2256,"")</f>
        <v>SOUTHWIRE</v>
      </c>
      <c r="BB4" s="2">
        <f>_xlfn.XLOOKUP($A4,Results!$A$2:$A$2256,Results!W$2:W$2256,"")</f>
        <v>78</v>
      </c>
      <c r="BC4" s="2">
        <f>_xlfn.XLOOKUP($A4,Results!$A$2:$A$2256,Results!X$2:X$2256,"")</f>
        <v>39131718</v>
      </c>
      <c r="BD4" s="2">
        <f>_xlfn.XLOOKUP($A4,Results!$A$2:$A$2256,Results!Y$2:Y$2256,"")</f>
        <v>78</v>
      </c>
      <c r="BE4" s="2" t="b">
        <f>_xlfn.XLOOKUP($A4,Results!$A$2:$A$2256,Results!Z$2:Z$2256,"")</f>
        <v>1</v>
      </c>
    </row>
    <row r="5" spans="1:57" ht="38.25" customHeight="1" x14ac:dyDescent="0.3">
      <c r="A5">
        <v>905682</v>
      </c>
      <c r="B5">
        <v>281420</v>
      </c>
      <c r="C5" t="s">
        <v>36</v>
      </c>
      <c r="D5" t="s">
        <v>63</v>
      </c>
      <c r="E5" s="2" t="str">
        <f>VLOOKUP(F5,'RPA Vendor Data '!F3:$G$2418,2)</f>
        <v>REXEL USA, INC.</v>
      </c>
      <c r="F5" s="2">
        <v>12873</v>
      </c>
      <c r="G5" s="2">
        <v>1</v>
      </c>
      <c r="H5" t="s">
        <v>64</v>
      </c>
      <c r="I5">
        <v>2</v>
      </c>
      <c r="J5" t="s">
        <v>65</v>
      </c>
      <c r="K5" t="s">
        <v>39</v>
      </c>
      <c r="L5">
        <v>209.816</v>
      </c>
      <c r="M5" s="2" t="s">
        <v>66</v>
      </c>
      <c r="N5" s="9" t="s">
        <v>67</v>
      </c>
      <c r="O5">
        <v>770734</v>
      </c>
      <c r="P5" t="s">
        <v>36</v>
      </c>
      <c r="Q5" t="s">
        <v>36</v>
      </c>
      <c r="R5">
        <v>419.63</v>
      </c>
      <c r="S5" s="1">
        <v>45744.271464386577</v>
      </c>
      <c r="T5" t="s">
        <v>42</v>
      </c>
      <c r="U5" s="1">
        <v>45744.061111111107</v>
      </c>
      <c r="V5" t="s">
        <v>43</v>
      </c>
      <c r="W5" t="s">
        <v>36</v>
      </c>
      <c r="X5">
        <v>0</v>
      </c>
      <c r="Y5">
        <v>201</v>
      </c>
      <c r="Z5" t="s">
        <v>36</v>
      </c>
      <c r="AA5" t="s">
        <v>36</v>
      </c>
      <c r="AB5" t="s">
        <v>36</v>
      </c>
      <c r="AC5" t="s">
        <v>66</v>
      </c>
      <c r="AD5" t="s">
        <v>66</v>
      </c>
      <c r="AE5" t="s">
        <v>45</v>
      </c>
      <c r="AF5" s="44" t="s">
        <v>46</v>
      </c>
      <c r="AG5" s="18" t="s">
        <v>68</v>
      </c>
      <c r="AH5" s="18"/>
      <c r="AI5" s="2" t="s">
        <v>48</v>
      </c>
      <c r="AJ5" s="2" t="e">
        <f>VLOOKUP(A5,'Classification Test Result'!$A$2:$D$2428,4,FALSE)</f>
        <v>#N/A</v>
      </c>
      <c r="AL5" s="2">
        <f>_xlfn.XLOOKUP($A5,Results!$A$2:$A$2256,Results!G$2:G$2256,"")</f>
        <v>735909</v>
      </c>
      <c r="AM5" s="2" t="str">
        <f>_xlfn.XLOOKUP($A5,Results!$A$2:$A$2256,Results!H$2:H$2256,"")</f>
        <v>LMRC211</v>
      </c>
      <c r="AN5" s="2" t="str">
        <f>_xlfn.XLOOKUP($A5,Results!$A$2:$A$2256,Results!I$2:I$2256,"")</f>
        <v>WATTSTOPPER</v>
      </c>
      <c r="AO5" s="2">
        <f>_xlfn.XLOOKUP($A5,Results!$A$2:$A$2256,Results!J$2:J$2256,"")</f>
        <v>754182929030</v>
      </c>
      <c r="AP5" s="2">
        <f>_xlfn.XLOOKUP($A5,Results!$A$2:$A$2256,Results!K$2:K$2256,"")</f>
        <v>45111808</v>
      </c>
      <c r="AQ5" s="2">
        <f>_xlfn.XLOOKUP($A5,Results!$A$2:$A$2256,Results!L$2:L$2256,"")</f>
        <v>0</v>
      </c>
      <c r="AR5" s="2">
        <f>_xlfn.XLOOKUP($A5,Results!$A$2:$A$2256,Results!M$2:M$2256,"")</f>
        <v>480852</v>
      </c>
      <c r="AS5" s="2" t="str">
        <f>_xlfn.XLOOKUP($A5,Results!$A$2:$A$2256,Results!N$2:N$2256,"")</f>
        <v>WATT LMRC-211 ROOM CTRLR</v>
      </c>
      <c r="AT5" s="2" t="str">
        <f>_xlfn.XLOOKUP($A5,Results!$A$2:$A$2256,Results!O$2:O$2256,"")</f>
        <v>WATTSTOPPER</v>
      </c>
      <c r="AU5" s="2">
        <f>_xlfn.XLOOKUP($A5,Results!$A$2:$A$2256,Results!P$2:P$2256,"")</f>
        <v>0</v>
      </c>
      <c r="AV5" s="2" t="str">
        <f>_xlfn.XLOOKUP($A5,Results!$A$2:$A$2256,Results!Q$2:Q$2256,"")</f>
        <v>NO_MANUFACTURERS_FOUND</v>
      </c>
      <c r="AW5" s="2" t="str">
        <f>_xlfn.XLOOKUP($A5,Results!$A$2:$A$2256,Results!R$2:R$2256,"")</f>
        <v>0.7024660648886563</v>
      </c>
      <c r="AX5" s="2">
        <f>_xlfn.XLOOKUP($A5,Results!$A$2:$A$2256,Results!S$2:S$2256,"")</f>
        <v>100</v>
      </c>
      <c r="AY5" s="2">
        <f>_xlfn.XLOOKUP($A5,Results!$A$2:$A$2256,Results!T$2:T$2256,"")</f>
        <v>100</v>
      </c>
      <c r="AZ5" s="2">
        <f>_xlfn.XLOOKUP($A5,Results!$A$2:$A$2256,Results!U$2:U$2256,"")</f>
        <v>96</v>
      </c>
      <c r="BA5" s="2" t="str">
        <f>_xlfn.XLOOKUP($A5,Results!$A$2:$A$2256,Results!V$2:V$2256,"")</f>
        <v>WATTSTOPPER</v>
      </c>
      <c r="BB5" s="2">
        <f>_xlfn.XLOOKUP($A5,Results!$A$2:$A$2256,Results!W$2:W$2256,"")</f>
        <v>62</v>
      </c>
      <c r="BC5" s="2">
        <f>_xlfn.XLOOKUP($A5,Results!$A$2:$A$2256,Results!X$2:X$2256,"")</f>
        <v>0</v>
      </c>
      <c r="BD5" s="2">
        <f>_xlfn.XLOOKUP($A5,Results!$A$2:$A$2256,Results!Y$2:Y$2256,"")</f>
        <v>0</v>
      </c>
      <c r="BE5" s="2" t="b">
        <f>_xlfn.XLOOKUP($A5,Results!$A$2:$A$2256,Results!Z$2:Z$2256,"")</f>
        <v>1</v>
      </c>
    </row>
    <row r="6" spans="1:57" ht="38.25" customHeight="1" x14ac:dyDescent="0.3">
      <c r="A6">
        <v>905683</v>
      </c>
      <c r="B6">
        <v>281440</v>
      </c>
      <c r="C6" t="s">
        <v>36</v>
      </c>
      <c r="D6" t="s">
        <v>70</v>
      </c>
      <c r="E6" s="2" t="str">
        <f>VLOOKUP(F6,'RPA Vendor Data '!F4:$G$2418,2)</f>
        <v>DAKOTA SUPPLY GROUP</v>
      </c>
      <c r="F6" s="2">
        <v>10942</v>
      </c>
      <c r="G6" s="2">
        <v>1</v>
      </c>
      <c r="H6" t="s">
        <v>71</v>
      </c>
      <c r="I6">
        <v>1</v>
      </c>
      <c r="J6" t="s">
        <v>65</v>
      </c>
      <c r="K6" t="s">
        <v>39</v>
      </c>
      <c r="L6">
        <v>2182.0309999999999</v>
      </c>
      <c r="M6" s="2" t="s">
        <v>72</v>
      </c>
      <c r="N6" s="9" t="s">
        <v>73</v>
      </c>
      <c r="O6">
        <v>729287</v>
      </c>
      <c r="P6" t="s">
        <v>36</v>
      </c>
      <c r="Q6" t="s">
        <v>36</v>
      </c>
      <c r="R6">
        <v>2182.0300000000002</v>
      </c>
      <c r="S6" s="1">
        <v>45744.312698923612</v>
      </c>
      <c r="T6" t="s">
        <v>42</v>
      </c>
      <c r="U6" s="1">
        <v>45744.088194444441</v>
      </c>
      <c r="V6" t="s">
        <v>43</v>
      </c>
      <c r="W6" t="s">
        <v>36</v>
      </c>
      <c r="X6">
        <v>0</v>
      </c>
      <c r="Y6">
        <v>999</v>
      </c>
      <c r="Z6" t="s">
        <v>36</v>
      </c>
      <c r="AA6" t="s">
        <v>36</v>
      </c>
      <c r="AB6" t="s">
        <v>36</v>
      </c>
      <c r="AC6" t="s">
        <v>49</v>
      </c>
      <c r="AD6" t="s">
        <v>49</v>
      </c>
      <c r="AE6" t="s">
        <v>45</v>
      </c>
      <c r="AF6" s="44" t="s">
        <v>46</v>
      </c>
      <c r="AG6" s="2" t="s">
        <v>73</v>
      </c>
      <c r="AH6" s="96" t="s">
        <v>74</v>
      </c>
      <c r="AI6" s="2" t="s">
        <v>48</v>
      </c>
      <c r="AJ6" s="2" t="e">
        <f>VLOOKUP(A6,'Classification Test Result'!$A$2:$D$2428,4,FALSE)</f>
        <v>#N/A</v>
      </c>
      <c r="AL6" s="2">
        <f>_xlfn.XLOOKUP($A6,Results!$A$2:$A$2256,Results!G$2:G$2256,"")</f>
        <v>0</v>
      </c>
      <c r="AM6" s="2">
        <f>_xlfn.XLOOKUP($A6,Results!$A$2:$A$2256,Results!H$2:H$2256,"")</f>
        <v>0</v>
      </c>
      <c r="AN6" s="2">
        <f>_xlfn.XLOOKUP($A6,Results!$A$2:$A$2256,Results!I$2:I$2256,"")</f>
        <v>0</v>
      </c>
      <c r="AO6" s="2">
        <f>_xlfn.XLOOKUP($A6,Results!$A$2:$A$2256,Results!J$2:J$2256,"")</f>
        <v>0</v>
      </c>
      <c r="AP6" s="2">
        <f>_xlfn.XLOOKUP($A6,Results!$A$2:$A$2256,Results!K$2:K$2256,"")</f>
        <v>0</v>
      </c>
      <c r="AQ6" s="2">
        <f>_xlfn.XLOOKUP($A6,Results!$A$2:$A$2256,Results!L$2:L$2256,"")</f>
        <v>0</v>
      </c>
      <c r="AR6" s="2">
        <f>_xlfn.XLOOKUP($A6,Results!$A$2:$A$2256,Results!M$2:M$2256,"")</f>
        <v>0</v>
      </c>
      <c r="AS6" s="2">
        <f>_xlfn.XLOOKUP($A6,Results!$A$2:$A$2256,Results!N$2:N$2256,"")</f>
        <v>0</v>
      </c>
      <c r="AT6" s="2">
        <f>_xlfn.XLOOKUP($A6,Results!$A$2:$A$2256,Results!O$2:O$2256,"")</f>
        <v>0</v>
      </c>
      <c r="AU6" s="2">
        <f>_xlfn.XLOOKUP($A6,Results!$A$2:$A$2256,Results!P$2:P$2256,"")</f>
        <v>0</v>
      </c>
      <c r="AV6" s="2">
        <f>_xlfn.XLOOKUP($A6,Results!$A$2:$A$2256,Results!Q$2:Q$2256,"")</f>
        <v>0</v>
      </c>
      <c r="AW6" s="2">
        <f>_xlfn.XLOOKUP($A6,Results!$A$2:$A$2256,Results!R$2:R$2256,"")</f>
        <v>0</v>
      </c>
      <c r="AX6" s="2">
        <f>_xlfn.XLOOKUP($A6,Results!$A$2:$A$2256,Results!S$2:S$2256,"")</f>
        <v>0</v>
      </c>
      <c r="AY6" s="2">
        <f>_xlfn.XLOOKUP($A6,Results!$A$2:$A$2256,Results!T$2:T$2256,"")</f>
        <v>0</v>
      </c>
      <c r="AZ6" s="2">
        <f>_xlfn.XLOOKUP($A6,Results!$A$2:$A$2256,Results!U$2:U$2256,"")</f>
        <v>0</v>
      </c>
      <c r="BA6" s="2">
        <f>_xlfn.XLOOKUP($A6,Results!$A$2:$A$2256,Results!V$2:V$2256,"")</f>
        <v>0</v>
      </c>
      <c r="BB6" s="2">
        <f>_xlfn.XLOOKUP($A6,Results!$A$2:$A$2256,Results!W$2:W$2256,"")</f>
        <v>0</v>
      </c>
      <c r="BC6" s="2">
        <f>_xlfn.XLOOKUP($A6,Results!$A$2:$A$2256,Results!X$2:X$2256,"")</f>
        <v>0</v>
      </c>
      <c r="BD6" s="2">
        <f>_xlfn.XLOOKUP($A6,Results!$A$2:$A$2256,Results!Y$2:Y$2256,"")</f>
        <v>0</v>
      </c>
      <c r="BE6" s="2">
        <f>_xlfn.XLOOKUP($A6,Results!$A$2:$A$2256,Results!Z$2:Z$2256,"")</f>
        <v>0</v>
      </c>
    </row>
    <row r="7" spans="1:57" ht="38.25" customHeight="1" x14ac:dyDescent="0.3">
      <c r="A7">
        <v>905684</v>
      </c>
      <c r="B7">
        <v>281988</v>
      </c>
      <c r="C7" t="s">
        <v>36</v>
      </c>
      <c r="D7" t="s">
        <v>75</v>
      </c>
      <c r="E7" s="2" t="str">
        <f>VLOOKUP(F7,'RPA Vendor Data '!F5:$G$2418,2)</f>
        <v>FROST ELECTRIC SUPPLY CO</v>
      </c>
      <c r="F7" s="2">
        <v>11364</v>
      </c>
      <c r="G7" s="2">
        <v>6</v>
      </c>
      <c r="H7" t="s">
        <v>76</v>
      </c>
      <c r="I7">
        <v>1</v>
      </c>
      <c r="J7" t="s">
        <v>65</v>
      </c>
      <c r="K7" t="s">
        <v>39</v>
      </c>
      <c r="L7">
        <v>203.74</v>
      </c>
      <c r="M7" s="2" t="s">
        <v>77</v>
      </c>
      <c r="N7" s="9">
        <v>311</v>
      </c>
      <c r="O7" t="s">
        <v>36</v>
      </c>
      <c r="P7" t="s">
        <v>36</v>
      </c>
      <c r="Q7">
        <v>76799003119</v>
      </c>
      <c r="R7">
        <v>203.74</v>
      </c>
      <c r="S7" s="1">
        <v>45744.896992708331</v>
      </c>
      <c r="T7" t="s">
        <v>42</v>
      </c>
      <c r="U7" s="1">
        <v>45744.668055555558</v>
      </c>
      <c r="V7" t="s">
        <v>43</v>
      </c>
      <c r="W7" t="s">
        <v>36</v>
      </c>
      <c r="X7">
        <v>10</v>
      </c>
      <c r="Y7" t="s">
        <v>54</v>
      </c>
      <c r="Z7" t="s">
        <v>36</v>
      </c>
      <c r="AA7">
        <v>203.74</v>
      </c>
      <c r="AB7" t="s">
        <v>36</v>
      </c>
      <c r="AC7" t="s">
        <v>77</v>
      </c>
      <c r="AD7" t="s">
        <v>77</v>
      </c>
      <c r="AE7" t="s">
        <v>45</v>
      </c>
      <c r="AF7" s="44" t="s">
        <v>46</v>
      </c>
      <c r="AG7" s="18" t="s">
        <v>78</v>
      </c>
      <c r="AH7" s="18"/>
      <c r="AI7" s="2" t="s">
        <v>48</v>
      </c>
      <c r="AJ7" s="2" t="e">
        <f>VLOOKUP(A7,'Classification Test Result'!$A$2:$D$2428,4,FALSE)</f>
        <v>#N/A</v>
      </c>
      <c r="AL7" s="2">
        <f>_xlfn.XLOOKUP($A7,Results!$A$2:$A$2256,Results!G$2:G$2256,"")</f>
        <v>0</v>
      </c>
      <c r="AM7" s="2">
        <f>_xlfn.XLOOKUP($A7,Results!$A$2:$A$2256,Results!H$2:H$2256,"")</f>
        <v>0</v>
      </c>
      <c r="AN7" s="2">
        <f>_xlfn.XLOOKUP($A7,Results!$A$2:$A$2256,Results!I$2:I$2256,"")</f>
        <v>0</v>
      </c>
      <c r="AO7" s="2">
        <f>_xlfn.XLOOKUP($A7,Results!$A$2:$A$2256,Results!J$2:J$2256,"")</f>
        <v>0</v>
      </c>
      <c r="AP7" s="2">
        <f>_xlfn.XLOOKUP($A7,Results!$A$2:$A$2256,Results!K$2:K$2256,"")</f>
        <v>0</v>
      </c>
      <c r="AQ7" s="2">
        <f>_xlfn.XLOOKUP($A7,Results!$A$2:$A$2256,Results!L$2:L$2256,"")</f>
        <v>0</v>
      </c>
      <c r="AR7" s="2">
        <f>_xlfn.XLOOKUP($A7,Results!$A$2:$A$2256,Results!M$2:M$2256,"")</f>
        <v>0</v>
      </c>
      <c r="AS7" s="2">
        <f>_xlfn.XLOOKUP($A7,Results!$A$2:$A$2256,Results!N$2:N$2256,"")</f>
        <v>0</v>
      </c>
      <c r="AT7" s="2" t="str">
        <f>_xlfn.XLOOKUP($A7,Results!$A$2:$A$2256,Results!O$2:O$2256,"")</f>
        <v>WRIGHT TOOL</v>
      </c>
      <c r="AU7" s="2" t="str">
        <f>_xlfn.XLOOKUP($A7,Results!$A$2:$A$2256,Results!P$2:P$2256,"")</f>
        <v>WRIGHT</v>
      </c>
      <c r="AV7" s="2" t="str">
        <f>_xlfn.XLOOKUP($A7,Results!$A$2:$A$2256,Results!Q$2:Q$2256,"")</f>
        <v>SINGLE_MATCH</v>
      </c>
      <c r="AW7" s="2">
        <f>_xlfn.XLOOKUP($A7,Results!$A$2:$A$2256,Results!R$2:R$2256,"")</f>
        <v>0</v>
      </c>
      <c r="AX7" s="2">
        <f>_xlfn.XLOOKUP($A7,Results!$A$2:$A$2256,Results!S$2:S$2256,"")</f>
        <v>0</v>
      </c>
      <c r="AY7" s="2">
        <f>_xlfn.XLOOKUP($A7,Results!$A$2:$A$2256,Results!T$2:T$2256,"")</f>
        <v>90</v>
      </c>
      <c r="AZ7" s="2">
        <f>_xlfn.XLOOKUP($A7,Results!$A$2:$A$2256,Results!U$2:U$2256,"")</f>
        <v>0</v>
      </c>
      <c r="BA7" s="2">
        <f>_xlfn.XLOOKUP($A7,Results!$A$2:$A$2256,Results!V$2:V$2256,"")</f>
        <v>0</v>
      </c>
      <c r="BB7" s="2">
        <f>_xlfn.XLOOKUP($A7,Results!$A$2:$A$2256,Results!W$2:W$2256,"")</f>
        <v>0</v>
      </c>
      <c r="BC7" s="2">
        <f>_xlfn.XLOOKUP($A7,Results!$A$2:$A$2256,Results!X$2:X$2256,"")</f>
        <v>27110000</v>
      </c>
      <c r="BD7" s="2">
        <f>_xlfn.XLOOKUP($A7,Results!$A$2:$A$2256,Results!Y$2:Y$2256,"")</f>
        <v>78</v>
      </c>
      <c r="BE7" s="2">
        <f>_xlfn.XLOOKUP($A7,Results!$A$2:$A$2256,Results!Z$2:Z$2256,"")</f>
        <v>0</v>
      </c>
    </row>
    <row r="8" spans="1:57" ht="38.25" customHeight="1" x14ac:dyDescent="0.3">
      <c r="A8">
        <v>905685</v>
      </c>
      <c r="B8">
        <v>281941</v>
      </c>
      <c r="C8" t="s">
        <v>36</v>
      </c>
      <c r="D8">
        <v>9341425462</v>
      </c>
      <c r="E8" s="2" t="str">
        <f>VLOOKUP(F8,'RPA Vendor Data '!F6:$G$2418,2)</f>
        <v>GRAYBAR ELECTRIC CO. INC.</v>
      </c>
      <c r="F8" s="2">
        <v>11471</v>
      </c>
      <c r="G8" s="2">
        <v>2</v>
      </c>
      <c r="H8" t="s">
        <v>80</v>
      </c>
      <c r="I8">
        <v>12</v>
      </c>
      <c r="J8" t="s">
        <v>39</v>
      </c>
      <c r="K8" t="s">
        <v>39</v>
      </c>
      <c r="L8">
        <v>9.0500000000000007</v>
      </c>
      <c r="M8" s="2" t="s">
        <v>72</v>
      </c>
      <c r="N8" s="9" t="s">
        <v>81</v>
      </c>
      <c r="O8" t="s">
        <v>36</v>
      </c>
      <c r="P8" t="s">
        <v>36</v>
      </c>
      <c r="Q8" t="s">
        <v>36</v>
      </c>
      <c r="R8">
        <v>108.6</v>
      </c>
      <c r="S8" s="1">
        <v>45744.834354710649</v>
      </c>
      <c r="T8" t="s">
        <v>42</v>
      </c>
      <c r="U8" s="1">
        <v>45744.617361111108</v>
      </c>
      <c r="V8" t="s">
        <v>43</v>
      </c>
      <c r="W8" t="s">
        <v>36</v>
      </c>
      <c r="X8">
        <v>4</v>
      </c>
      <c r="Y8" t="s">
        <v>54</v>
      </c>
      <c r="Z8" t="s">
        <v>36</v>
      </c>
      <c r="AA8">
        <v>9.0500000000000007</v>
      </c>
      <c r="AB8" t="s">
        <v>36</v>
      </c>
      <c r="AC8" t="s">
        <v>82</v>
      </c>
      <c r="AD8" t="s">
        <v>82</v>
      </c>
      <c r="AE8" t="s">
        <v>45</v>
      </c>
      <c r="AF8" s="44">
        <v>39121307</v>
      </c>
      <c r="AG8" s="18" t="s">
        <v>83</v>
      </c>
      <c r="AH8" s="18"/>
      <c r="AI8" s="2" t="s">
        <v>48</v>
      </c>
      <c r="AJ8" s="2" t="e">
        <f>VLOOKUP(A8,'Classification Test Result'!$A$2:$D$2428,4,FALSE)</f>
        <v>#N/A</v>
      </c>
      <c r="AL8" s="2">
        <f>_xlfn.XLOOKUP($A8,Results!$A$2:$A$2256,Results!G$2:G$2256,"")</f>
        <v>0</v>
      </c>
      <c r="AM8" s="2">
        <f>_xlfn.XLOOKUP($A8,Results!$A$2:$A$2256,Results!H$2:H$2256,"")</f>
        <v>0</v>
      </c>
      <c r="AN8" s="2">
        <f>_xlfn.XLOOKUP($A8,Results!$A$2:$A$2256,Results!I$2:I$2256,"")</f>
        <v>0</v>
      </c>
      <c r="AO8" s="2">
        <f>_xlfn.XLOOKUP($A8,Results!$A$2:$A$2256,Results!J$2:J$2256,"")</f>
        <v>0</v>
      </c>
      <c r="AP8" s="2">
        <f>_xlfn.XLOOKUP($A8,Results!$A$2:$A$2256,Results!K$2:K$2256,"")</f>
        <v>0</v>
      </c>
      <c r="AQ8" s="2">
        <f>_xlfn.XLOOKUP($A8,Results!$A$2:$A$2256,Results!L$2:L$2256,"")</f>
        <v>0</v>
      </c>
      <c r="AR8" s="2">
        <f>_xlfn.XLOOKUP($A8,Results!$A$2:$A$2256,Results!M$2:M$2256,"")</f>
        <v>0</v>
      </c>
      <c r="AS8" s="2">
        <f>_xlfn.XLOOKUP($A8,Results!$A$2:$A$2256,Results!N$2:N$2256,"")</f>
        <v>0</v>
      </c>
      <c r="AT8" s="2" t="str">
        <f>_xlfn.XLOOKUP($A8,Results!$A$2:$A$2256,Results!O$2:O$2256,"")</f>
        <v>WIREMOLD</v>
      </c>
      <c r="AU8" s="2" t="str">
        <f>_xlfn.XLOOKUP($A8,Results!$A$2:$A$2256,Results!P$2:P$2256,"")</f>
        <v>WIREMOLD CO</v>
      </c>
      <c r="AV8" s="2" t="str">
        <f>_xlfn.XLOOKUP($A8,Results!$A$2:$A$2256,Results!Q$2:Q$2256,"")</f>
        <v>MULTIPLE_MATCHES_ONE_VALID</v>
      </c>
      <c r="AW8" s="2">
        <f>_xlfn.XLOOKUP($A8,Results!$A$2:$A$2256,Results!R$2:R$2256,"")</f>
        <v>0</v>
      </c>
      <c r="AX8" s="2">
        <f>_xlfn.XLOOKUP($A8,Results!$A$2:$A$2256,Results!S$2:S$2256,"")</f>
        <v>0</v>
      </c>
      <c r="AY8" s="2">
        <f>_xlfn.XLOOKUP($A8,Results!$A$2:$A$2256,Results!T$2:T$2256,"")</f>
        <v>50</v>
      </c>
      <c r="AZ8" s="2">
        <f>_xlfn.XLOOKUP($A8,Results!$A$2:$A$2256,Results!U$2:U$2256,"")</f>
        <v>0</v>
      </c>
      <c r="BA8" s="2" t="str">
        <f>_xlfn.XLOOKUP($A8,Results!$A$2:$A$2256,Results!V$2:V$2256,"")</f>
        <v>ORBIT INDUSTRIES</v>
      </c>
      <c r="BB8" s="2">
        <f>_xlfn.XLOOKUP($A8,Results!$A$2:$A$2256,Results!W$2:W$2256,"")</f>
        <v>77</v>
      </c>
      <c r="BC8" s="2">
        <f>_xlfn.XLOOKUP($A8,Results!$A$2:$A$2256,Results!X$2:X$2256,"")</f>
        <v>39120000</v>
      </c>
      <c r="BD8" s="2">
        <f>_xlfn.XLOOKUP($A8,Results!$A$2:$A$2256,Results!Y$2:Y$2256,"")</f>
        <v>77</v>
      </c>
      <c r="BE8" s="2" t="b">
        <f>_xlfn.XLOOKUP($A8,Results!$A$2:$A$2256,Results!Z$2:Z$2256,"")</f>
        <v>1</v>
      </c>
    </row>
    <row r="9" spans="1:57" ht="38.25" customHeight="1" x14ac:dyDescent="0.3">
      <c r="A9">
        <v>905686</v>
      </c>
      <c r="B9">
        <v>281941</v>
      </c>
      <c r="C9" t="s">
        <v>36</v>
      </c>
      <c r="D9">
        <v>9341425462</v>
      </c>
      <c r="E9" s="2" t="str">
        <f>VLOOKUP(F9,'RPA Vendor Data '!F7:$G$2418,2)</f>
        <v>GRAYBAR ELECTRIC CO. INC.</v>
      </c>
      <c r="F9" s="2">
        <v>11471</v>
      </c>
      <c r="G9" s="2">
        <v>1</v>
      </c>
      <c r="H9" t="s">
        <v>84</v>
      </c>
      <c r="I9">
        <v>12</v>
      </c>
      <c r="J9" t="s">
        <v>39</v>
      </c>
      <c r="K9" t="s">
        <v>39</v>
      </c>
      <c r="L9">
        <v>8.32</v>
      </c>
      <c r="M9" s="2" t="s">
        <v>72</v>
      </c>
      <c r="N9" s="9" t="s">
        <v>85</v>
      </c>
      <c r="O9" t="s">
        <v>36</v>
      </c>
      <c r="P9" t="s">
        <v>36</v>
      </c>
      <c r="Q9" t="s">
        <v>36</v>
      </c>
      <c r="R9">
        <v>99.84</v>
      </c>
      <c r="S9" s="1">
        <v>45744.834351585647</v>
      </c>
      <c r="T9" t="s">
        <v>42</v>
      </c>
      <c r="U9" s="1">
        <v>45744.616666666669</v>
      </c>
      <c r="V9" t="s">
        <v>43</v>
      </c>
      <c r="W9" t="s">
        <v>36</v>
      </c>
      <c r="X9">
        <v>3</v>
      </c>
      <c r="Y9" t="s">
        <v>54</v>
      </c>
      <c r="Z9" t="s">
        <v>36</v>
      </c>
      <c r="AA9">
        <v>8.32</v>
      </c>
      <c r="AB9" t="s">
        <v>36</v>
      </c>
      <c r="AC9" t="s">
        <v>82</v>
      </c>
      <c r="AD9" t="s">
        <v>82</v>
      </c>
      <c r="AE9" t="s">
        <v>45</v>
      </c>
      <c r="AF9" s="44">
        <v>39121307</v>
      </c>
      <c r="AG9" s="18" t="s">
        <v>86</v>
      </c>
      <c r="AH9" s="18"/>
      <c r="AI9" s="2" t="s">
        <v>48</v>
      </c>
      <c r="AJ9" s="2" t="e">
        <f>VLOOKUP(A9,'Classification Test Result'!$A$2:$D$2428,4,FALSE)</f>
        <v>#N/A</v>
      </c>
      <c r="AL9" s="2">
        <f>_xlfn.XLOOKUP($A9,Results!$A$2:$A$2256,Results!G$2:G$2256,"")</f>
        <v>0</v>
      </c>
      <c r="AM9" s="2">
        <f>_xlfn.XLOOKUP($A9,Results!$A$2:$A$2256,Results!H$2:H$2256,"")</f>
        <v>0</v>
      </c>
      <c r="AN9" s="2">
        <f>_xlfn.XLOOKUP($A9,Results!$A$2:$A$2256,Results!I$2:I$2256,"")</f>
        <v>0</v>
      </c>
      <c r="AO9" s="2">
        <f>_xlfn.XLOOKUP($A9,Results!$A$2:$A$2256,Results!J$2:J$2256,"")</f>
        <v>0</v>
      </c>
      <c r="AP9" s="2">
        <f>_xlfn.XLOOKUP($A9,Results!$A$2:$A$2256,Results!K$2:K$2256,"")</f>
        <v>0</v>
      </c>
      <c r="AQ9" s="2">
        <f>_xlfn.XLOOKUP($A9,Results!$A$2:$A$2256,Results!L$2:L$2256,"")</f>
        <v>0</v>
      </c>
      <c r="AR9" s="2">
        <f>_xlfn.XLOOKUP($A9,Results!$A$2:$A$2256,Results!M$2:M$2256,"")</f>
        <v>0</v>
      </c>
      <c r="AS9" s="2">
        <f>_xlfn.XLOOKUP($A9,Results!$A$2:$A$2256,Results!N$2:N$2256,"")</f>
        <v>0</v>
      </c>
      <c r="AT9" s="2" t="str">
        <f>_xlfn.XLOOKUP($A9,Results!$A$2:$A$2256,Results!O$2:O$2256,"")</f>
        <v>WIREMOLD</v>
      </c>
      <c r="AU9" s="2" t="str">
        <f>_xlfn.XLOOKUP($A9,Results!$A$2:$A$2256,Results!P$2:P$2256,"")</f>
        <v>WIREMOLD CO</v>
      </c>
      <c r="AV9" s="2" t="str">
        <f>_xlfn.XLOOKUP($A9,Results!$A$2:$A$2256,Results!Q$2:Q$2256,"")</f>
        <v>SINGLE_MATCH</v>
      </c>
      <c r="AW9" s="2">
        <f>_xlfn.XLOOKUP($A9,Results!$A$2:$A$2256,Results!R$2:R$2256,"")</f>
        <v>0</v>
      </c>
      <c r="AX9" s="2">
        <f>_xlfn.XLOOKUP($A9,Results!$A$2:$A$2256,Results!S$2:S$2256,"")</f>
        <v>0</v>
      </c>
      <c r="AY9" s="2">
        <f>_xlfn.XLOOKUP($A9,Results!$A$2:$A$2256,Results!T$2:T$2256,"")</f>
        <v>100</v>
      </c>
      <c r="AZ9" s="2">
        <f>_xlfn.XLOOKUP($A9,Results!$A$2:$A$2256,Results!U$2:U$2256,"")</f>
        <v>0</v>
      </c>
      <c r="BA9" s="2">
        <f>_xlfn.XLOOKUP($A9,Results!$A$2:$A$2256,Results!V$2:V$2256,"")</f>
        <v>0</v>
      </c>
      <c r="BB9" s="2">
        <f>_xlfn.XLOOKUP($A9,Results!$A$2:$A$2256,Results!W$2:W$2256,"")</f>
        <v>0</v>
      </c>
      <c r="BC9" s="2">
        <f>_xlfn.XLOOKUP($A9,Results!$A$2:$A$2256,Results!X$2:X$2256,"")</f>
        <v>0</v>
      </c>
      <c r="BD9" s="2">
        <f>_xlfn.XLOOKUP($A9,Results!$A$2:$A$2256,Results!Y$2:Y$2256,"")</f>
        <v>0</v>
      </c>
      <c r="BE9" s="2">
        <f>_xlfn.XLOOKUP($A9,Results!$A$2:$A$2256,Results!Z$2:Z$2256,"")</f>
        <v>0</v>
      </c>
    </row>
    <row r="10" spans="1:57" ht="38.25" customHeight="1" x14ac:dyDescent="0.3">
      <c r="A10">
        <v>905687</v>
      </c>
      <c r="B10">
        <v>281391</v>
      </c>
      <c r="C10" t="s">
        <v>36</v>
      </c>
      <c r="D10">
        <v>9341431311</v>
      </c>
      <c r="E10" s="2" t="str">
        <f>VLOOKUP(F10,'RPA Vendor Data '!F8:$G$2418,2)</f>
        <v>GRAYBAR ELECTRIC CO. INC.</v>
      </c>
      <c r="F10" s="2">
        <v>11471</v>
      </c>
      <c r="G10" s="2">
        <v>1</v>
      </c>
      <c r="H10" t="s">
        <v>87</v>
      </c>
      <c r="I10">
        <v>4</v>
      </c>
      <c r="J10" t="s">
        <v>39</v>
      </c>
      <c r="K10" t="s">
        <v>39</v>
      </c>
      <c r="L10">
        <v>708.15</v>
      </c>
      <c r="M10" s="2" t="s">
        <v>82</v>
      </c>
      <c r="N10" s="9" t="s">
        <v>88</v>
      </c>
      <c r="O10" t="s">
        <v>36</v>
      </c>
      <c r="P10" t="s">
        <v>36</v>
      </c>
      <c r="Q10" t="s">
        <v>36</v>
      </c>
      <c r="R10">
        <v>2832.6</v>
      </c>
      <c r="S10" s="1">
        <v>45744.272168831019</v>
      </c>
      <c r="T10" t="s">
        <v>42</v>
      </c>
      <c r="U10" s="1">
        <v>45744.052777777782</v>
      </c>
      <c r="V10" t="s">
        <v>43</v>
      </c>
      <c r="W10" t="s">
        <v>36</v>
      </c>
      <c r="X10">
        <v>0</v>
      </c>
      <c r="Y10" t="s">
        <v>54</v>
      </c>
      <c r="Z10" t="s">
        <v>36</v>
      </c>
      <c r="AA10">
        <v>708.15</v>
      </c>
      <c r="AB10" t="s">
        <v>36</v>
      </c>
      <c r="AC10" t="s">
        <v>82</v>
      </c>
      <c r="AD10" t="s">
        <v>82</v>
      </c>
      <c r="AE10" t="s">
        <v>45</v>
      </c>
      <c r="AF10" s="44">
        <v>39131713</v>
      </c>
      <c r="AG10" s="18" t="s">
        <v>89</v>
      </c>
      <c r="AH10" s="18"/>
      <c r="AI10" s="2" t="s">
        <v>48</v>
      </c>
      <c r="AJ10" s="2" t="e">
        <f>VLOOKUP(A10,'Classification Test Result'!$A$2:$D$2428,4,FALSE)</f>
        <v>#N/A</v>
      </c>
      <c r="AL10" s="2">
        <f>_xlfn.XLOOKUP($A10,Results!$A$2:$A$2256,Results!G$2:G$2256,"")</f>
        <v>0</v>
      </c>
      <c r="AM10" s="2">
        <f>_xlfn.XLOOKUP($A10,Results!$A$2:$A$2256,Results!H$2:H$2256,"")</f>
        <v>0</v>
      </c>
      <c r="AN10" s="2">
        <f>_xlfn.XLOOKUP($A10,Results!$A$2:$A$2256,Results!I$2:I$2256,"")</f>
        <v>0</v>
      </c>
      <c r="AO10" s="2">
        <f>_xlfn.XLOOKUP($A10,Results!$A$2:$A$2256,Results!J$2:J$2256,"")</f>
        <v>0</v>
      </c>
      <c r="AP10" s="2">
        <f>_xlfn.XLOOKUP($A10,Results!$A$2:$A$2256,Results!K$2:K$2256,"")</f>
        <v>0</v>
      </c>
      <c r="AQ10" s="2">
        <f>_xlfn.XLOOKUP($A10,Results!$A$2:$A$2256,Results!L$2:L$2256,"")</f>
        <v>0</v>
      </c>
      <c r="AR10" s="2">
        <f>_xlfn.XLOOKUP($A10,Results!$A$2:$A$2256,Results!M$2:M$2256,"")</f>
        <v>0</v>
      </c>
      <c r="AS10" s="2">
        <f>_xlfn.XLOOKUP($A10,Results!$A$2:$A$2256,Results!N$2:N$2256,"")</f>
        <v>0</v>
      </c>
      <c r="AT10" s="2" t="str">
        <f>_xlfn.XLOOKUP($A10,Results!$A$2:$A$2256,Results!O$2:O$2256,"")</f>
        <v>WIREMOLD</v>
      </c>
      <c r="AU10" s="2" t="str">
        <f>_xlfn.XLOOKUP($A10,Results!$A$2:$A$2256,Results!P$2:P$2256,"")</f>
        <v>WIREMOLD CO</v>
      </c>
      <c r="AV10" s="2" t="str">
        <f>_xlfn.XLOOKUP($A10,Results!$A$2:$A$2256,Results!Q$2:Q$2256,"")</f>
        <v>SINGLE_MATCH</v>
      </c>
      <c r="AW10" s="2">
        <f>_xlfn.XLOOKUP($A10,Results!$A$2:$A$2256,Results!R$2:R$2256,"")</f>
        <v>0</v>
      </c>
      <c r="AX10" s="2">
        <f>_xlfn.XLOOKUP($A10,Results!$A$2:$A$2256,Results!S$2:S$2256,"")</f>
        <v>0</v>
      </c>
      <c r="AY10" s="2">
        <f>_xlfn.XLOOKUP($A10,Results!$A$2:$A$2256,Results!T$2:T$2256,"")</f>
        <v>100</v>
      </c>
      <c r="AZ10" s="2">
        <f>_xlfn.XLOOKUP($A10,Results!$A$2:$A$2256,Results!U$2:U$2256,"")</f>
        <v>0</v>
      </c>
      <c r="BA10" s="2">
        <f>_xlfn.XLOOKUP($A10,Results!$A$2:$A$2256,Results!V$2:V$2256,"")</f>
        <v>0</v>
      </c>
      <c r="BB10" s="2">
        <f>_xlfn.XLOOKUP($A10,Results!$A$2:$A$2256,Results!W$2:W$2256,"")</f>
        <v>0</v>
      </c>
      <c r="BC10" s="2">
        <f>_xlfn.XLOOKUP($A10,Results!$A$2:$A$2256,Results!X$2:X$2256,"")</f>
        <v>0</v>
      </c>
      <c r="BD10" s="2">
        <f>_xlfn.XLOOKUP($A10,Results!$A$2:$A$2256,Results!Y$2:Y$2256,"")</f>
        <v>0</v>
      </c>
      <c r="BE10" s="2">
        <f>_xlfn.XLOOKUP($A10,Results!$A$2:$A$2256,Results!Z$2:Z$2256,"")</f>
        <v>0</v>
      </c>
    </row>
    <row r="11" spans="1:57" ht="38.25" customHeight="1" x14ac:dyDescent="0.3">
      <c r="A11">
        <v>905688</v>
      </c>
      <c r="B11">
        <v>281931</v>
      </c>
      <c r="C11" t="s">
        <v>36</v>
      </c>
      <c r="D11" t="s">
        <v>90</v>
      </c>
      <c r="F11" s="2">
        <v>16374</v>
      </c>
      <c r="G11" s="2">
        <v>2</v>
      </c>
      <c r="H11" s="2" t="s">
        <v>91</v>
      </c>
      <c r="I11">
        <v>40</v>
      </c>
      <c r="J11" t="s">
        <v>39</v>
      </c>
      <c r="K11" t="s">
        <v>39</v>
      </c>
      <c r="L11">
        <v>10</v>
      </c>
      <c r="M11" s="2" t="s">
        <v>36</v>
      </c>
      <c r="N11" s="9" t="s">
        <v>36</v>
      </c>
      <c r="O11" t="s">
        <v>36</v>
      </c>
      <c r="P11" t="s">
        <v>36</v>
      </c>
      <c r="Q11" t="s">
        <v>36</v>
      </c>
      <c r="R11">
        <v>400</v>
      </c>
      <c r="S11" s="1">
        <v>45744.812807060189</v>
      </c>
      <c r="T11" t="s">
        <v>42</v>
      </c>
      <c r="U11" s="1">
        <v>45744.595138888893</v>
      </c>
      <c r="V11" t="s">
        <v>43</v>
      </c>
      <c r="W11" t="s">
        <v>36</v>
      </c>
      <c r="X11">
        <v>0</v>
      </c>
      <c r="Y11">
        <v>999</v>
      </c>
      <c r="Z11" t="s">
        <v>36</v>
      </c>
      <c r="AA11" t="s">
        <v>36</v>
      </c>
      <c r="AB11" t="s">
        <v>36</v>
      </c>
      <c r="AC11" t="s">
        <v>49</v>
      </c>
      <c r="AD11" t="s">
        <v>49</v>
      </c>
      <c r="AE11" t="s">
        <v>45</v>
      </c>
      <c r="AF11" s="2"/>
      <c r="AI11" s="2" t="s">
        <v>92</v>
      </c>
      <c r="AJ11" s="2" t="e">
        <f>VLOOKUP(A11,'Classification Test Result'!$A$2:$D$2428,4,FALSE)</f>
        <v>#N/A</v>
      </c>
      <c r="AL11" s="2">
        <f>_xlfn.XLOOKUP($A11,Results!$A$2:$A$2256,Results!G$2:G$2256,"")</f>
        <v>0</v>
      </c>
      <c r="AM11" s="2">
        <f>_xlfn.XLOOKUP($A11,Results!$A$2:$A$2256,Results!H$2:H$2256,"")</f>
        <v>0</v>
      </c>
      <c r="AN11" s="2">
        <f>_xlfn.XLOOKUP($A11,Results!$A$2:$A$2256,Results!I$2:I$2256,"")</f>
        <v>0</v>
      </c>
      <c r="AO11" s="2">
        <f>_xlfn.XLOOKUP($A11,Results!$A$2:$A$2256,Results!J$2:J$2256,"")</f>
        <v>0</v>
      </c>
      <c r="AP11" s="2">
        <f>_xlfn.XLOOKUP($A11,Results!$A$2:$A$2256,Results!K$2:K$2256,"")</f>
        <v>0</v>
      </c>
      <c r="AQ11" s="2">
        <f>_xlfn.XLOOKUP($A11,Results!$A$2:$A$2256,Results!L$2:L$2256,"")</f>
        <v>0</v>
      </c>
      <c r="AR11" s="2">
        <f>_xlfn.XLOOKUP($A11,Results!$A$2:$A$2256,Results!M$2:M$2256,"")</f>
        <v>0</v>
      </c>
      <c r="AS11" s="2">
        <f>_xlfn.XLOOKUP($A11,Results!$A$2:$A$2256,Results!N$2:N$2256,"")</f>
        <v>0</v>
      </c>
      <c r="AT11" s="2">
        <f>_xlfn.XLOOKUP($A11,Results!$A$2:$A$2256,Results!O$2:O$2256,"")</f>
        <v>0</v>
      </c>
      <c r="AU11" s="2">
        <f>_xlfn.XLOOKUP($A11,Results!$A$2:$A$2256,Results!P$2:P$2256,"")</f>
        <v>0</v>
      </c>
      <c r="AV11" s="2">
        <f>_xlfn.XLOOKUP($A11,Results!$A$2:$A$2256,Results!Q$2:Q$2256,"")</f>
        <v>0</v>
      </c>
      <c r="AW11" s="2">
        <f>_xlfn.XLOOKUP($A11,Results!$A$2:$A$2256,Results!R$2:R$2256,"")</f>
        <v>0</v>
      </c>
      <c r="AX11" s="2">
        <f>_xlfn.XLOOKUP($A11,Results!$A$2:$A$2256,Results!S$2:S$2256,"")</f>
        <v>0</v>
      </c>
      <c r="AY11" s="2">
        <f>_xlfn.XLOOKUP($A11,Results!$A$2:$A$2256,Results!T$2:T$2256,"")</f>
        <v>0</v>
      </c>
      <c r="AZ11" s="2">
        <f>_xlfn.XLOOKUP($A11,Results!$A$2:$A$2256,Results!U$2:U$2256,"")</f>
        <v>0</v>
      </c>
      <c r="BA11" s="2">
        <f>_xlfn.XLOOKUP($A11,Results!$A$2:$A$2256,Results!V$2:V$2256,"")</f>
        <v>0</v>
      </c>
      <c r="BB11" s="2">
        <f>_xlfn.XLOOKUP($A11,Results!$A$2:$A$2256,Results!W$2:W$2256,"")</f>
        <v>0</v>
      </c>
      <c r="BC11" s="2">
        <f>_xlfn.XLOOKUP($A11,Results!$A$2:$A$2256,Results!X$2:X$2256,"")</f>
        <v>0</v>
      </c>
      <c r="BD11" s="2">
        <f>_xlfn.XLOOKUP($A11,Results!$A$2:$A$2256,Results!Y$2:Y$2256,"")</f>
        <v>0</v>
      </c>
      <c r="BE11" s="2">
        <f>_xlfn.XLOOKUP($A11,Results!$A$2:$A$2256,Results!Z$2:Z$2256,"")</f>
        <v>0</v>
      </c>
    </row>
    <row r="12" spans="1:57" ht="38.25" customHeight="1" x14ac:dyDescent="0.3">
      <c r="A12">
        <v>905689</v>
      </c>
      <c r="B12">
        <v>281813</v>
      </c>
      <c r="C12" t="s">
        <v>36</v>
      </c>
      <c r="D12" t="s">
        <v>93</v>
      </c>
      <c r="F12" s="2">
        <v>16374</v>
      </c>
      <c r="G12" s="2">
        <v>2</v>
      </c>
      <c r="H12" s="2" t="s">
        <v>91</v>
      </c>
      <c r="I12">
        <v>30</v>
      </c>
      <c r="J12" t="s">
        <v>39</v>
      </c>
      <c r="K12" t="s">
        <v>39</v>
      </c>
      <c r="L12">
        <v>10</v>
      </c>
      <c r="M12" s="2" t="s">
        <v>36</v>
      </c>
      <c r="N12" s="9" t="s">
        <v>36</v>
      </c>
      <c r="O12" t="s">
        <v>36</v>
      </c>
      <c r="P12" t="s">
        <v>36</v>
      </c>
      <c r="Q12" t="s">
        <v>36</v>
      </c>
      <c r="R12">
        <v>300</v>
      </c>
      <c r="S12" s="1">
        <v>45744.604776585649</v>
      </c>
      <c r="T12" t="s">
        <v>42</v>
      </c>
      <c r="U12" s="1">
        <v>45744.385416666657</v>
      </c>
      <c r="V12" t="s">
        <v>43</v>
      </c>
      <c r="W12" t="s">
        <v>36</v>
      </c>
      <c r="X12">
        <v>0</v>
      </c>
      <c r="Y12">
        <v>999</v>
      </c>
      <c r="Z12" t="s">
        <v>36</v>
      </c>
      <c r="AA12" t="s">
        <v>36</v>
      </c>
      <c r="AB12" t="s">
        <v>36</v>
      </c>
      <c r="AC12" t="s">
        <v>49</v>
      </c>
      <c r="AD12" t="s">
        <v>49</v>
      </c>
      <c r="AE12" t="s">
        <v>45</v>
      </c>
      <c r="AF12" s="2"/>
      <c r="AI12" s="2" t="s">
        <v>92</v>
      </c>
      <c r="AJ12" s="2" t="e">
        <f>VLOOKUP(A12,'Classification Test Result'!$A$2:$D$2428,4,FALSE)</f>
        <v>#N/A</v>
      </c>
      <c r="AL12" s="2">
        <f>_xlfn.XLOOKUP($A12,Results!$A$2:$A$2256,Results!G$2:G$2256,"")</f>
        <v>0</v>
      </c>
      <c r="AM12" s="2">
        <f>_xlfn.XLOOKUP($A12,Results!$A$2:$A$2256,Results!H$2:H$2256,"")</f>
        <v>0</v>
      </c>
      <c r="AN12" s="2">
        <f>_xlfn.XLOOKUP($A12,Results!$A$2:$A$2256,Results!I$2:I$2256,"")</f>
        <v>0</v>
      </c>
      <c r="AO12" s="2">
        <f>_xlfn.XLOOKUP($A12,Results!$A$2:$A$2256,Results!J$2:J$2256,"")</f>
        <v>0</v>
      </c>
      <c r="AP12" s="2">
        <f>_xlfn.XLOOKUP($A12,Results!$A$2:$A$2256,Results!K$2:K$2256,"")</f>
        <v>0</v>
      </c>
      <c r="AQ12" s="2">
        <f>_xlfn.XLOOKUP($A12,Results!$A$2:$A$2256,Results!L$2:L$2256,"")</f>
        <v>0</v>
      </c>
      <c r="AR12" s="2">
        <f>_xlfn.XLOOKUP($A12,Results!$A$2:$A$2256,Results!M$2:M$2256,"")</f>
        <v>0</v>
      </c>
      <c r="AS12" s="2">
        <f>_xlfn.XLOOKUP($A12,Results!$A$2:$A$2256,Results!N$2:N$2256,"")</f>
        <v>0</v>
      </c>
      <c r="AT12" s="2">
        <f>_xlfn.XLOOKUP($A12,Results!$A$2:$A$2256,Results!O$2:O$2256,"")</f>
        <v>0</v>
      </c>
      <c r="AU12" s="2">
        <f>_xlfn.XLOOKUP($A12,Results!$A$2:$A$2256,Results!P$2:P$2256,"")</f>
        <v>0</v>
      </c>
      <c r="AV12" s="2">
        <f>_xlfn.XLOOKUP($A12,Results!$A$2:$A$2256,Results!Q$2:Q$2256,"")</f>
        <v>0</v>
      </c>
      <c r="AW12" s="2">
        <f>_xlfn.XLOOKUP($A12,Results!$A$2:$A$2256,Results!R$2:R$2256,"")</f>
        <v>0</v>
      </c>
      <c r="AX12" s="2">
        <f>_xlfn.XLOOKUP($A12,Results!$A$2:$A$2256,Results!S$2:S$2256,"")</f>
        <v>0</v>
      </c>
      <c r="AY12" s="2">
        <f>_xlfn.XLOOKUP($A12,Results!$A$2:$A$2256,Results!T$2:T$2256,"")</f>
        <v>0</v>
      </c>
      <c r="AZ12" s="2">
        <f>_xlfn.XLOOKUP($A12,Results!$A$2:$A$2256,Results!U$2:U$2256,"")</f>
        <v>0</v>
      </c>
      <c r="BA12" s="2">
        <f>_xlfn.XLOOKUP($A12,Results!$A$2:$A$2256,Results!V$2:V$2256,"")</f>
        <v>0</v>
      </c>
      <c r="BB12" s="2">
        <f>_xlfn.XLOOKUP($A12,Results!$A$2:$A$2256,Results!W$2:W$2256,"")</f>
        <v>0</v>
      </c>
      <c r="BC12" s="2">
        <f>_xlfn.XLOOKUP($A12,Results!$A$2:$A$2256,Results!X$2:X$2256,"")</f>
        <v>0</v>
      </c>
      <c r="BD12" s="2">
        <f>_xlfn.XLOOKUP($A12,Results!$A$2:$A$2256,Results!Y$2:Y$2256,"")</f>
        <v>0</v>
      </c>
      <c r="BE12" s="2">
        <f>_xlfn.XLOOKUP($A12,Results!$A$2:$A$2256,Results!Z$2:Z$2256,"")</f>
        <v>0</v>
      </c>
    </row>
    <row r="13" spans="1:57" ht="38.25" customHeight="1" x14ac:dyDescent="0.3">
      <c r="A13">
        <v>905690</v>
      </c>
      <c r="B13">
        <v>281815</v>
      </c>
      <c r="C13" t="s">
        <v>36</v>
      </c>
      <c r="D13" t="s">
        <v>94</v>
      </c>
      <c r="F13" s="2">
        <v>16374</v>
      </c>
      <c r="G13" s="2">
        <v>2</v>
      </c>
      <c r="H13" s="2" t="s">
        <v>91</v>
      </c>
      <c r="I13">
        <v>50</v>
      </c>
      <c r="J13" t="s">
        <v>39</v>
      </c>
      <c r="K13" t="s">
        <v>39</v>
      </c>
      <c r="L13">
        <v>10</v>
      </c>
      <c r="M13" s="2" t="s">
        <v>36</v>
      </c>
      <c r="N13" s="9" t="s">
        <v>36</v>
      </c>
      <c r="O13" t="s">
        <v>36</v>
      </c>
      <c r="P13" t="s">
        <v>36</v>
      </c>
      <c r="Q13" t="s">
        <v>36</v>
      </c>
      <c r="R13">
        <v>500</v>
      </c>
      <c r="S13" s="1">
        <v>45744.604740625</v>
      </c>
      <c r="T13" t="s">
        <v>42</v>
      </c>
      <c r="U13" s="1">
        <v>45744.386805555558</v>
      </c>
      <c r="V13" t="s">
        <v>43</v>
      </c>
      <c r="W13" t="s">
        <v>36</v>
      </c>
      <c r="X13">
        <v>0</v>
      </c>
      <c r="Y13">
        <v>999</v>
      </c>
      <c r="Z13" t="s">
        <v>36</v>
      </c>
      <c r="AA13" t="s">
        <v>36</v>
      </c>
      <c r="AB13" t="s">
        <v>36</v>
      </c>
      <c r="AC13" t="s">
        <v>49</v>
      </c>
      <c r="AD13" t="s">
        <v>49</v>
      </c>
      <c r="AE13" t="s">
        <v>45</v>
      </c>
      <c r="AF13" s="2"/>
      <c r="AI13" s="2" t="s">
        <v>92</v>
      </c>
      <c r="AJ13" s="2" t="e">
        <f>VLOOKUP(A13,'Classification Test Result'!$A$2:$D$2428,4,FALSE)</f>
        <v>#N/A</v>
      </c>
      <c r="AL13" s="2">
        <f>_xlfn.XLOOKUP($A13,Results!$A$2:$A$2256,Results!G$2:G$2256,"")</f>
        <v>0</v>
      </c>
      <c r="AM13" s="2">
        <f>_xlfn.XLOOKUP($A13,Results!$A$2:$A$2256,Results!H$2:H$2256,"")</f>
        <v>0</v>
      </c>
      <c r="AN13" s="2">
        <f>_xlfn.XLOOKUP($A13,Results!$A$2:$A$2256,Results!I$2:I$2256,"")</f>
        <v>0</v>
      </c>
      <c r="AO13" s="2">
        <f>_xlfn.XLOOKUP($A13,Results!$A$2:$A$2256,Results!J$2:J$2256,"")</f>
        <v>0</v>
      </c>
      <c r="AP13" s="2">
        <f>_xlfn.XLOOKUP($A13,Results!$A$2:$A$2256,Results!K$2:K$2256,"")</f>
        <v>0</v>
      </c>
      <c r="AQ13" s="2">
        <f>_xlfn.XLOOKUP($A13,Results!$A$2:$A$2256,Results!L$2:L$2256,"")</f>
        <v>0</v>
      </c>
      <c r="AR13" s="2">
        <f>_xlfn.XLOOKUP($A13,Results!$A$2:$A$2256,Results!M$2:M$2256,"")</f>
        <v>0</v>
      </c>
      <c r="AS13" s="2">
        <f>_xlfn.XLOOKUP($A13,Results!$A$2:$A$2256,Results!N$2:N$2256,"")</f>
        <v>0</v>
      </c>
      <c r="AT13" s="2">
        <f>_xlfn.XLOOKUP($A13,Results!$A$2:$A$2256,Results!O$2:O$2256,"")</f>
        <v>0</v>
      </c>
      <c r="AU13" s="2">
        <f>_xlfn.XLOOKUP($A13,Results!$A$2:$A$2256,Results!P$2:P$2256,"")</f>
        <v>0</v>
      </c>
      <c r="AV13" s="2">
        <f>_xlfn.XLOOKUP($A13,Results!$A$2:$A$2256,Results!Q$2:Q$2256,"")</f>
        <v>0</v>
      </c>
      <c r="AW13" s="2">
        <f>_xlfn.XLOOKUP($A13,Results!$A$2:$A$2256,Results!R$2:R$2256,"")</f>
        <v>0</v>
      </c>
      <c r="AX13" s="2">
        <f>_xlfn.XLOOKUP($A13,Results!$A$2:$A$2256,Results!S$2:S$2256,"")</f>
        <v>0</v>
      </c>
      <c r="AY13" s="2">
        <f>_xlfn.XLOOKUP($A13,Results!$A$2:$A$2256,Results!T$2:T$2256,"")</f>
        <v>0</v>
      </c>
      <c r="AZ13" s="2">
        <f>_xlfn.XLOOKUP($A13,Results!$A$2:$A$2256,Results!U$2:U$2256,"")</f>
        <v>0</v>
      </c>
      <c r="BA13" s="2">
        <f>_xlfn.XLOOKUP($A13,Results!$A$2:$A$2256,Results!V$2:V$2256,"")</f>
        <v>0</v>
      </c>
      <c r="BB13" s="2">
        <f>_xlfn.XLOOKUP($A13,Results!$A$2:$A$2256,Results!W$2:W$2256,"")</f>
        <v>0</v>
      </c>
      <c r="BC13" s="2">
        <f>_xlfn.XLOOKUP($A13,Results!$A$2:$A$2256,Results!X$2:X$2256,"")</f>
        <v>0</v>
      </c>
      <c r="BD13" s="2">
        <f>_xlfn.XLOOKUP($A13,Results!$A$2:$A$2256,Results!Y$2:Y$2256,"")</f>
        <v>0</v>
      </c>
      <c r="BE13" s="2">
        <f>_xlfn.XLOOKUP($A13,Results!$A$2:$A$2256,Results!Z$2:Z$2256,"")</f>
        <v>0</v>
      </c>
    </row>
    <row r="14" spans="1:57" ht="38.25" customHeight="1" x14ac:dyDescent="0.3">
      <c r="A14">
        <v>905691</v>
      </c>
      <c r="B14">
        <v>281666</v>
      </c>
      <c r="C14" t="s">
        <v>36</v>
      </c>
      <c r="D14" t="s">
        <v>95</v>
      </c>
      <c r="E14" s="2" t="str">
        <f>VLOOKUP(F14,'RPA Vendor Data '!F9:$G$2418,2)</f>
        <v>VAN METER, INC.</v>
      </c>
      <c r="F14" s="2">
        <v>13513</v>
      </c>
      <c r="G14" s="2">
        <v>1</v>
      </c>
      <c r="H14" t="s">
        <v>96</v>
      </c>
      <c r="I14">
        <v>500</v>
      </c>
      <c r="J14" t="s">
        <v>97</v>
      </c>
      <c r="K14" t="s">
        <v>98</v>
      </c>
      <c r="L14">
        <v>46.783999999999999</v>
      </c>
      <c r="M14" s="2" t="s">
        <v>99</v>
      </c>
      <c r="N14" s="85">
        <v>12550</v>
      </c>
      <c r="O14" t="s">
        <v>36</v>
      </c>
      <c r="P14" t="s">
        <v>36</v>
      </c>
      <c r="Q14">
        <v>60550512550</v>
      </c>
      <c r="R14">
        <v>23.39</v>
      </c>
      <c r="S14" s="1">
        <v>45744.501247488428</v>
      </c>
      <c r="T14" t="s">
        <v>42</v>
      </c>
      <c r="U14" s="1">
        <v>45744.281944444447</v>
      </c>
      <c r="V14" t="s">
        <v>43</v>
      </c>
      <c r="W14" t="s">
        <v>36</v>
      </c>
      <c r="X14">
        <v>0</v>
      </c>
      <c r="Y14">
        <v>999</v>
      </c>
      <c r="Z14" t="s">
        <v>36</v>
      </c>
      <c r="AA14" t="s">
        <v>36</v>
      </c>
      <c r="AB14" t="s">
        <v>36</v>
      </c>
      <c r="AC14" t="s">
        <v>49</v>
      </c>
      <c r="AD14" t="s">
        <v>49</v>
      </c>
      <c r="AE14" t="s">
        <v>45</v>
      </c>
      <c r="AF14" s="44" t="s">
        <v>46</v>
      </c>
      <c r="AG14" s="18" t="s">
        <v>100</v>
      </c>
      <c r="AH14" s="18"/>
      <c r="AI14" s="2" t="s">
        <v>48</v>
      </c>
      <c r="AJ14" s="2" t="e">
        <f>VLOOKUP(A14,'Classification Test Result'!$A$2:$D$2428,4,FALSE)</f>
        <v>#N/A</v>
      </c>
      <c r="AK14" s="2" t="s">
        <v>101</v>
      </c>
      <c r="AL14" s="2">
        <f>_xlfn.XLOOKUP($A14,Results!$A$2:$A$2256,Results!G$2:G$2256,"")</f>
        <v>0</v>
      </c>
      <c r="AM14" s="2">
        <f>_xlfn.XLOOKUP($A14,Results!$A$2:$A$2256,Results!H$2:H$2256,"")</f>
        <v>0</v>
      </c>
      <c r="AN14" s="2">
        <f>_xlfn.XLOOKUP($A14,Results!$A$2:$A$2256,Results!I$2:I$2256,"")</f>
        <v>0</v>
      </c>
      <c r="AO14" s="2">
        <f>_xlfn.XLOOKUP($A14,Results!$A$2:$A$2256,Results!J$2:J$2256,"")</f>
        <v>0</v>
      </c>
      <c r="AP14" s="2">
        <f>_xlfn.XLOOKUP($A14,Results!$A$2:$A$2256,Results!K$2:K$2256,"")</f>
        <v>0</v>
      </c>
      <c r="AQ14" s="2">
        <f>_xlfn.XLOOKUP($A14,Results!$A$2:$A$2256,Results!L$2:L$2256,"")</f>
        <v>0</v>
      </c>
      <c r="AR14" s="2">
        <f>_xlfn.XLOOKUP($A14,Results!$A$2:$A$2256,Results!M$2:M$2256,"")</f>
        <v>0</v>
      </c>
      <c r="AS14" s="2">
        <f>_xlfn.XLOOKUP($A14,Results!$A$2:$A$2256,Results!N$2:N$2256,"")</f>
        <v>0</v>
      </c>
      <c r="AT14" s="2" t="str">
        <f>_xlfn.XLOOKUP($A14,Results!$A$2:$A$2256,Results!O$2:O$2256,"")</f>
        <v>GENERIC WIRE</v>
      </c>
      <c r="AU14" s="2" t="str">
        <f>_xlfn.XLOOKUP($A14,Results!$A$2:$A$2256,Results!P$2:P$2256,"")</f>
        <v>WIRE</v>
      </c>
      <c r="AV14" s="2" t="str">
        <f>_xlfn.XLOOKUP($A14,Results!$A$2:$A$2256,Results!Q$2:Q$2256,"")</f>
        <v>SINGLE_MATCH</v>
      </c>
      <c r="AW14" s="2">
        <f>_xlfn.XLOOKUP($A14,Results!$A$2:$A$2256,Results!R$2:R$2256,"")</f>
        <v>0</v>
      </c>
      <c r="AX14" s="2">
        <f>_xlfn.XLOOKUP($A14,Results!$A$2:$A$2256,Results!S$2:S$2256,"")</f>
        <v>0</v>
      </c>
      <c r="AY14" s="2">
        <f>_xlfn.XLOOKUP($A14,Results!$A$2:$A$2256,Results!T$2:T$2256,"")</f>
        <v>75</v>
      </c>
      <c r="AZ14" s="2">
        <f>_xlfn.XLOOKUP($A14,Results!$A$2:$A$2256,Results!U$2:U$2256,"")</f>
        <v>0</v>
      </c>
      <c r="BA14" s="2">
        <f>_xlfn.XLOOKUP($A14,Results!$A$2:$A$2256,Results!V$2:V$2256,"")</f>
        <v>0</v>
      </c>
      <c r="BB14" s="2">
        <f>_xlfn.XLOOKUP($A14,Results!$A$2:$A$2256,Results!W$2:W$2256,"")</f>
        <v>0</v>
      </c>
      <c r="BC14" s="2">
        <f>_xlfn.XLOOKUP($A14,Results!$A$2:$A$2256,Results!X$2:X$2256,"")</f>
        <v>39121700</v>
      </c>
      <c r="BD14" s="2">
        <f>_xlfn.XLOOKUP($A14,Results!$A$2:$A$2256,Results!Y$2:Y$2256,"")</f>
        <v>63</v>
      </c>
      <c r="BE14" s="2">
        <f>_xlfn.XLOOKUP($A14,Results!$A$2:$A$2256,Results!Z$2:Z$2256,"")</f>
        <v>0</v>
      </c>
    </row>
    <row r="15" spans="1:57" ht="38.25" customHeight="1" x14ac:dyDescent="0.3">
      <c r="A15">
        <v>905692</v>
      </c>
      <c r="B15">
        <v>281597</v>
      </c>
      <c r="C15" t="s">
        <v>36</v>
      </c>
      <c r="D15" t="s">
        <v>95</v>
      </c>
      <c r="E15" s="2" t="str">
        <f>VLOOKUP(F15,'RPA Vendor Data '!F10:$G$2418,2)</f>
        <v>VAN METER, INC.</v>
      </c>
      <c r="F15" s="2">
        <v>13513</v>
      </c>
      <c r="G15" s="2">
        <v>1</v>
      </c>
      <c r="H15" t="s">
        <v>96</v>
      </c>
      <c r="I15">
        <v>500</v>
      </c>
      <c r="J15" t="s">
        <v>97</v>
      </c>
      <c r="K15" t="s">
        <v>98</v>
      </c>
      <c r="L15">
        <v>46.783999999999999</v>
      </c>
      <c r="M15" s="2" t="s">
        <v>99</v>
      </c>
      <c r="N15" s="85">
        <v>12550</v>
      </c>
      <c r="O15" t="s">
        <v>36</v>
      </c>
      <c r="P15" t="s">
        <v>36</v>
      </c>
      <c r="Q15">
        <v>60550512550</v>
      </c>
      <c r="R15">
        <v>23.39</v>
      </c>
      <c r="S15" s="1">
        <v>45744.481428321757</v>
      </c>
      <c r="T15" t="s">
        <v>42</v>
      </c>
      <c r="U15" s="1">
        <v>45744.250694444447</v>
      </c>
      <c r="V15" t="s">
        <v>43</v>
      </c>
      <c r="W15" t="s">
        <v>36</v>
      </c>
      <c r="X15">
        <v>0</v>
      </c>
      <c r="Y15" t="s">
        <v>54</v>
      </c>
      <c r="Z15" t="s">
        <v>36</v>
      </c>
      <c r="AA15">
        <v>46.8</v>
      </c>
      <c r="AB15" t="s">
        <v>36</v>
      </c>
      <c r="AC15" t="s">
        <v>49</v>
      </c>
      <c r="AD15" t="s">
        <v>49</v>
      </c>
      <c r="AE15" t="s">
        <v>45</v>
      </c>
      <c r="AF15" s="44" t="s">
        <v>46</v>
      </c>
      <c r="AG15" s="18" t="s">
        <v>100</v>
      </c>
      <c r="AH15" s="18"/>
      <c r="AI15" s="2" t="s">
        <v>48</v>
      </c>
      <c r="AJ15" s="2" t="e">
        <f>VLOOKUP(A15,'Classification Test Result'!$A$2:$D$2428,4,FALSE)</f>
        <v>#N/A</v>
      </c>
      <c r="AK15" s="2" t="s">
        <v>101</v>
      </c>
      <c r="AL15" s="2">
        <f>_xlfn.XLOOKUP($A15,Results!$A$2:$A$2256,Results!G$2:G$2256,"")</f>
        <v>0</v>
      </c>
      <c r="AM15" s="2">
        <f>_xlfn.XLOOKUP($A15,Results!$A$2:$A$2256,Results!H$2:H$2256,"")</f>
        <v>0</v>
      </c>
      <c r="AN15" s="2">
        <f>_xlfn.XLOOKUP($A15,Results!$A$2:$A$2256,Results!I$2:I$2256,"")</f>
        <v>0</v>
      </c>
      <c r="AO15" s="2">
        <f>_xlfn.XLOOKUP($A15,Results!$A$2:$A$2256,Results!J$2:J$2256,"")</f>
        <v>0</v>
      </c>
      <c r="AP15" s="2">
        <f>_xlfn.XLOOKUP($A15,Results!$A$2:$A$2256,Results!K$2:K$2256,"")</f>
        <v>0</v>
      </c>
      <c r="AQ15" s="2">
        <f>_xlfn.XLOOKUP($A15,Results!$A$2:$A$2256,Results!L$2:L$2256,"")</f>
        <v>0</v>
      </c>
      <c r="AR15" s="2">
        <f>_xlfn.XLOOKUP($A15,Results!$A$2:$A$2256,Results!M$2:M$2256,"")</f>
        <v>0</v>
      </c>
      <c r="AS15" s="2">
        <f>_xlfn.XLOOKUP($A15,Results!$A$2:$A$2256,Results!N$2:N$2256,"")</f>
        <v>0</v>
      </c>
      <c r="AT15" s="2" t="str">
        <f>_xlfn.XLOOKUP($A15,Results!$A$2:$A$2256,Results!O$2:O$2256,"")</f>
        <v>GENERIC WIRE</v>
      </c>
      <c r="AU15" s="2" t="str">
        <f>_xlfn.XLOOKUP($A15,Results!$A$2:$A$2256,Results!P$2:P$2256,"")</f>
        <v>WIRE</v>
      </c>
      <c r="AV15" s="2" t="str">
        <f>_xlfn.XLOOKUP($A15,Results!$A$2:$A$2256,Results!Q$2:Q$2256,"")</f>
        <v>SINGLE_MATCH</v>
      </c>
      <c r="AW15" s="2">
        <f>_xlfn.XLOOKUP($A15,Results!$A$2:$A$2256,Results!R$2:R$2256,"")</f>
        <v>0</v>
      </c>
      <c r="AX15" s="2">
        <f>_xlfn.XLOOKUP($A15,Results!$A$2:$A$2256,Results!S$2:S$2256,"")</f>
        <v>0</v>
      </c>
      <c r="AY15" s="2">
        <f>_xlfn.XLOOKUP($A15,Results!$A$2:$A$2256,Results!T$2:T$2256,"")</f>
        <v>75</v>
      </c>
      <c r="AZ15" s="2">
        <f>_xlfn.XLOOKUP($A15,Results!$A$2:$A$2256,Results!U$2:U$2256,"")</f>
        <v>0</v>
      </c>
      <c r="BA15" s="2">
        <f>_xlfn.XLOOKUP($A15,Results!$A$2:$A$2256,Results!V$2:V$2256,"")</f>
        <v>0</v>
      </c>
      <c r="BB15" s="2">
        <f>_xlfn.XLOOKUP($A15,Results!$A$2:$A$2256,Results!W$2:W$2256,"")</f>
        <v>0</v>
      </c>
      <c r="BC15" s="2">
        <f>_xlfn.XLOOKUP($A15,Results!$A$2:$A$2256,Results!X$2:X$2256,"")</f>
        <v>39121700</v>
      </c>
      <c r="BD15" s="2">
        <f>_xlfn.XLOOKUP($A15,Results!$A$2:$A$2256,Results!Y$2:Y$2256,"")</f>
        <v>63</v>
      </c>
      <c r="BE15" s="2">
        <f>_xlfn.XLOOKUP($A15,Results!$A$2:$A$2256,Results!Z$2:Z$2256,"")</f>
        <v>0</v>
      </c>
    </row>
    <row r="16" spans="1:57" ht="38.25" customHeight="1" x14ac:dyDescent="0.3">
      <c r="A16">
        <v>905693</v>
      </c>
      <c r="B16">
        <v>281609</v>
      </c>
      <c r="C16" t="s">
        <v>36</v>
      </c>
      <c r="D16" t="s">
        <v>95</v>
      </c>
      <c r="E16" s="2" t="str">
        <f>VLOOKUP(F16,'RPA Vendor Data '!F11:$G$2418,2)</f>
        <v>VAN METER, INC.</v>
      </c>
      <c r="F16" s="2">
        <v>13513</v>
      </c>
      <c r="G16" s="2">
        <v>1</v>
      </c>
      <c r="H16" t="s">
        <v>96</v>
      </c>
      <c r="I16">
        <v>500</v>
      </c>
      <c r="J16" t="s">
        <v>97</v>
      </c>
      <c r="K16" t="s">
        <v>98</v>
      </c>
      <c r="L16">
        <v>46.783999999999999</v>
      </c>
      <c r="M16" s="2" t="s">
        <v>99</v>
      </c>
      <c r="N16" s="85">
        <v>12550</v>
      </c>
      <c r="O16" t="s">
        <v>36</v>
      </c>
      <c r="P16" t="s">
        <v>36</v>
      </c>
      <c r="Q16">
        <v>60550512550</v>
      </c>
      <c r="R16">
        <v>23.39</v>
      </c>
      <c r="S16" s="1">
        <v>45744.480567557868</v>
      </c>
      <c r="T16" t="s">
        <v>42</v>
      </c>
      <c r="U16" s="1">
        <v>45744.25277777778</v>
      </c>
      <c r="V16" t="s">
        <v>43</v>
      </c>
      <c r="W16" t="s">
        <v>36</v>
      </c>
      <c r="X16">
        <v>0</v>
      </c>
      <c r="Y16">
        <v>999</v>
      </c>
      <c r="Z16" t="s">
        <v>36</v>
      </c>
      <c r="AA16" t="s">
        <v>36</v>
      </c>
      <c r="AB16" t="s">
        <v>36</v>
      </c>
      <c r="AC16" t="s">
        <v>49</v>
      </c>
      <c r="AD16" t="s">
        <v>49</v>
      </c>
      <c r="AE16" t="s">
        <v>45</v>
      </c>
      <c r="AF16" s="44" t="s">
        <v>46</v>
      </c>
      <c r="AG16" s="18" t="s">
        <v>100</v>
      </c>
      <c r="AH16" s="18"/>
      <c r="AI16" s="2" t="s">
        <v>48</v>
      </c>
      <c r="AJ16" s="2" t="e">
        <f>VLOOKUP(A16,'Classification Test Result'!$A$2:$D$2428,4,FALSE)</f>
        <v>#N/A</v>
      </c>
      <c r="AK16" s="2" t="s">
        <v>101</v>
      </c>
      <c r="AL16" s="2">
        <f>_xlfn.XLOOKUP($A16,Results!$A$2:$A$2256,Results!G$2:G$2256,"")</f>
        <v>0</v>
      </c>
      <c r="AM16" s="2">
        <f>_xlfn.XLOOKUP($A16,Results!$A$2:$A$2256,Results!H$2:H$2256,"")</f>
        <v>0</v>
      </c>
      <c r="AN16" s="2">
        <f>_xlfn.XLOOKUP($A16,Results!$A$2:$A$2256,Results!I$2:I$2256,"")</f>
        <v>0</v>
      </c>
      <c r="AO16" s="2">
        <f>_xlfn.XLOOKUP($A16,Results!$A$2:$A$2256,Results!J$2:J$2256,"")</f>
        <v>0</v>
      </c>
      <c r="AP16" s="2">
        <f>_xlfn.XLOOKUP($A16,Results!$A$2:$A$2256,Results!K$2:K$2256,"")</f>
        <v>0</v>
      </c>
      <c r="AQ16" s="2">
        <f>_xlfn.XLOOKUP($A16,Results!$A$2:$A$2256,Results!L$2:L$2256,"")</f>
        <v>0</v>
      </c>
      <c r="AR16" s="2">
        <f>_xlfn.XLOOKUP($A16,Results!$A$2:$A$2256,Results!M$2:M$2256,"")</f>
        <v>0</v>
      </c>
      <c r="AS16" s="2">
        <f>_xlfn.XLOOKUP($A16,Results!$A$2:$A$2256,Results!N$2:N$2256,"")</f>
        <v>0</v>
      </c>
      <c r="AT16" s="2" t="str">
        <f>_xlfn.XLOOKUP($A16,Results!$A$2:$A$2256,Results!O$2:O$2256,"")</f>
        <v>GENERIC WIRE</v>
      </c>
      <c r="AU16" s="2" t="str">
        <f>_xlfn.XLOOKUP($A16,Results!$A$2:$A$2256,Results!P$2:P$2256,"")</f>
        <v>WIRE</v>
      </c>
      <c r="AV16" s="2" t="str">
        <f>_xlfn.XLOOKUP($A16,Results!$A$2:$A$2256,Results!Q$2:Q$2256,"")</f>
        <v>SINGLE_MATCH</v>
      </c>
      <c r="AW16" s="2">
        <f>_xlfn.XLOOKUP($A16,Results!$A$2:$A$2256,Results!R$2:R$2256,"")</f>
        <v>0</v>
      </c>
      <c r="AX16" s="2">
        <f>_xlfn.XLOOKUP($A16,Results!$A$2:$A$2256,Results!S$2:S$2256,"")</f>
        <v>0</v>
      </c>
      <c r="AY16" s="2">
        <f>_xlfn.XLOOKUP($A16,Results!$A$2:$A$2256,Results!T$2:T$2256,"")</f>
        <v>75</v>
      </c>
      <c r="AZ16" s="2">
        <f>_xlfn.XLOOKUP($A16,Results!$A$2:$A$2256,Results!U$2:U$2256,"")</f>
        <v>0</v>
      </c>
      <c r="BA16" s="2">
        <f>_xlfn.XLOOKUP($A16,Results!$A$2:$A$2256,Results!V$2:V$2256,"")</f>
        <v>0</v>
      </c>
      <c r="BB16" s="2">
        <f>_xlfn.XLOOKUP($A16,Results!$A$2:$A$2256,Results!W$2:W$2256,"")</f>
        <v>0</v>
      </c>
      <c r="BC16" s="2">
        <f>_xlfn.XLOOKUP($A16,Results!$A$2:$A$2256,Results!X$2:X$2256,"")</f>
        <v>39121700</v>
      </c>
      <c r="BD16" s="2">
        <f>_xlfn.XLOOKUP($A16,Results!$A$2:$A$2256,Results!Y$2:Y$2256,"")</f>
        <v>63</v>
      </c>
      <c r="BE16" s="2">
        <f>_xlfn.XLOOKUP($A16,Results!$A$2:$A$2256,Results!Z$2:Z$2256,"")</f>
        <v>0</v>
      </c>
    </row>
    <row r="17" spans="1:57" ht="38.25" customHeight="1" x14ac:dyDescent="0.3">
      <c r="A17">
        <v>905694</v>
      </c>
      <c r="B17">
        <v>281618</v>
      </c>
      <c r="C17" t="s">
        <v>36</v>
      </c>
      <c r="D17" t="s">
        <v>95</v>
      </c>
      <c r="E17" s="2" t="str">
        <f>VLOOKUP(F17,'RPA Vendor Data '!F12:$G$2418,2)</f>
        <v>VAN METER, INC.</v>
      </c>
      <c r="F17" s="2">
        <v>13513</v>
      </c>
      <c r="G17" s="2">
        <v>1</v>
      </c>
      <c r="H17" t="s">
        <v>96</v>
      </c>
      <c r="I17">
        <v>500</v>
      </c>
      <c r="J17" t="s">
        <v>97</v>
      </c>
      <c r="K17" t="s">
        <v>98</v>
      </c>
      <c r="L17">
        <v>46.783999999999999</v>
      </c>
      <c r="M17" s="2" t="s">
        <v>99</v>
      </c>
      <c r="N17" s="85">
        <v>12550</v>
      </c>
      <c r="O17" t="s">
        <v>36</v>
      </c>
      <c r="P17" t="s">
        <v>36</v>
      </c>
      <c r="Q17">
        <v>60550512550</v>
      </c>
      <c r="R17">
        <v>23.39</v>
      </c>
      <c r="S17" s="1">
        <v>45744.480273298614</v>
      </c>
      <c r="T17" t="s">
        <v>42</v>
      </c>
      <c r="U17" s="1">
        <v>45744.263194444437</v>
      </c>
      <c r="V17" t="s">
        <v>43</v>
      </c>
      <c r="W17" t="s">
        <v>36</v>
      </c>
      <c r="X17">
        <v>0</v>
      </c>
      <c r="Y17">
        <v>999</v>
      </c>
      <c r="Z17" t="s">
        <v>36</v>
      </c>
      <c r="AA17" t="s">
        <v>36</v>
      </c>
      <c r="AB17" t="s">
        <v>36</v>
      </c>
      <c r="AC17" t="s">
        <v>49</v>
      </c>
      <c r="AD17" t="s">
        <v>49</v>
      </c>
      <c r="AE17" t="s">
        <v>45</v>
      </c>
      <c r="AF17" s="44" t="s">
        <v>46</v>
      </c>
      <c r="AG17" s="18" t="s">
        <v>100</v>
      </c>
      <c r="AH17" s="18"/>
      <c r="AI17" s="2" t="s">
        <v>48</v>
      </c>
      <c r="AJ17" s="2" t="e">
        <f>VLOOKUP(A17,'Classification Test Result'!$A$2:$D$2428,4,FALSE)</f>
        <v>#N/A</v>
      </c>
      <c r="AK17" s="2" t="s">
        <v>101</v>
      </c>
      <c r="AL17" s="2">
        <f>_xlfn.XLOOKUP($A17,Results!$A$2:$A$2256,Results!G$2:G$2256,"")</f>
        <v>0</v>
      </c>
      <c r="AM17" s="2">
        <f>_xlfn.XLOOKUP($A17,Results!$A$2:$A$2256,Results!H$2:H$2256,"")</f>
        <v>0</v>
      </c>
      <c r="AN17" s="2">
        <f>_xlfn.XLOOKUP($A17,Results!$A$2:$A$2256,Results!I$2:I$2256,"")</f>
        <v>0</v>
      </c>
      <c r="AO17" s="2">
        <f>_xlfn.XLOOKUP($A17,Results!$A$2:$A$2256,Results!J$2:J$2256,"")</f>
        <v>0</v>
      </c>
      <c r="AP17" s="2">
        <f>_xlfn.XLOOKUP($A17,Results!$A$2:$A$2256,Results!K$2:K$2256,"")</f>
        <v>0</v>
      </c>
      <c r="AQ17" s="2">
        <f>_xlfn.XLOOKUP($A17,Results!$A$2:$A$2256,Results!L$2:L$2256,"")</f>
        <v>0</v>
      </c>
      <c r="AR17" s="2">
        <f>_xlfn.XLOOKUP($A17,Results!$A$2:$A$2256,Results!M$2:M$2256,"")</f>
        <v>0</v>
      </c>
      <c r="AS17" s="2">
        <f>_xlfn.XLOOKUP($A17,Results!$A$2:$A$2256,Results!N$2:N$2256,"")</f>
        <v>0</v>
      </c>
      <c r="AT17" s="2" t="str">
        <f>_xlfn.XLOOKUP($A17,Results!$A$2:$A$2256,Results!O$2:O$2256,"")</f>
        <v>GENERIC WIRE</v>
      </c>
      <c r="AU17" s="2" t="str">
        <f>_xlfn.XLOOKUP($A17,Results!$A$2:$A$2256,Results!P$2:P$2256,"")</f>
        <v>WIRE</v>
      </c>
      <c r="AV17" s="2" t="str">
        <f>_xlfn.XLOOKUP($A17,Results!$A$2:$A$2256,Results!Q$2:Q$2256,"")</f>
        <v>SINGLE_MATCH</v>
      </c>
      <c r="AW17" s="2">
        <f>_xlfn.XLOOKUP($A17,Results!$A$2:$A$2256,Results!R$2:R$2256,"")</f>
        <v>0</v>
      </c>
      <c r="AX17" s="2">
        <f>_xlfn.XLOOKUP($A17,Results!$A$2:$A$2256,Results!S$2:S$2256,"")</f>
        <v>0</v>
      </c>
      <c r="AY17" s="2">
        <f>_xlfn.XLOOKUP($A17,Results!$A$2:$A$2256,Results!T$2:T$2256,"")</f>
        <v>75</v>
      </c>
      <c r="AZ17" s="2">
        <f>_xlfn.XLOOKUP($A17,Results!$A$2:$A$2256,Results!U$2:U$2256,"")</f>
        <v>0</v>
      </c>
      <c r="BA17" s="2">
        <f>_xlfn.XLOOKUP($A17,Results!$A$2:$A$2256,Results!V$2:V$2256,"")</f>
        <v>0</v>
      </c>
      <c r="BB17" s="2">
        <f>_xlfn.XLOOKUP($A17,Results!$A$2:$A$2256,Results!W$2:W$2256,"")</f>
        <v>0</v>
      </c>
      <c r="BC17" s="2">
        <f>_xlfn.XLOOKUP($A17,Results!$A$2:$A$2256,Results!X$2:X$2256,"")</f>
        <v>39121700</v>
      </c>
      <c r="BD17" s="2">
        <f>_xlfn.XLOOKUP($A17,Results!$A$2:$A$2256,Results!Y$2:Y$2256,"")</f>
        <v>63</v>
      </c>
      <c r="BE17" s="2">
        <f>_xlfn.XLOOKUP($A17,Results!$A$2:$A$2256,Results!Z$2:Z$2256,"")</f>
        <v>0</v>
      </c>
    </row>
    <row r="18" spans="1:57" ht="38.25" customHeight="1" x14ac:dyDescent="0.3">
      <c r="A18">
        <v>905695</v>
      </c>
      <c r="B18">
        <v>282041</v>
      </c>
      <c r="C18" t="s">
        <v>36</v>
      </c>
      <c r="D18" t="s">
        <v>103</v>
      </c>
      <c r="E18" s="2" t="str">
        <f>VLOOKUP(F18,'RPA Vendor Data '!F13:$G$2418,2)</f>
        <v>EDGES ELECTRICAL GROUP</v>
      </c>
      <c r="F18" s="2">
        <v>16768</v>
      </c>
      <c r="G18" s="2">
        <v>1</v>
      </c>
      <c r="H18" t="s">
        <v>104</v>
      </c>
      <c r="I18">
        <v>115</v>
      </c>
      <c r="J18" t="s">
        <v>98</v>
      </c>
      <c r="K18" t="s">
        <v>98</v>
      </c>
      <c r="L18">
        <v>1190</v>
      </c>
      <c r="M18" s="2" t="s">
        <v>105</v>
      </c>
      <c r="N18" s="85" t="s">
        <v>106</v>
      </c>
      <c r="O18" t="s">
        <v>36</v>
      </c>
      <c r="P18" t="s">
        <v>36</v>
      </c>
      <c r="Q18" t="s">
        <v>36</v>
      </c>
      <c r="R18">
        <v>136.85</v>
      </c>
      <c r="S18" s="1">
        <v>45744.937799502317</v>
      </c>
      <c r="T18" t="s">
        <v>42</v>
      </c>
      <c r="U18" s="1">
        <v>45744.709722222222</v>
      </c>
      <c r="V18" t="s">
        <v>43</v>
      </c>
      <c r="W18" t="s">
        <v>36</v>
      </c>
      <c r="X18">
        <v>0</v>
      </c>
      <c r="Y18">
        <v>201</v>
      </c>
      <c r="Z18" t="s">
        <v>36</v>
      </c>
      <c r="AA18" t="s">
        <v>36</v>
      </c>
      <c r="AB18" t="s">
        <v>36</v>
      </c>
      <c r="AC18" t="s">
        <v>105</v>
      </c>
      <c r="AD18" t="s">
        <v>105</v>
      </c>
      <c r="AE18" t="s">
        <v>45</v>
      </c>
      <c r="AF18" s="44">
        <v>26121614</v>
      </c>
      <c r="AG18" s="18" t="s">
        <v>107</v>
      </c>
      <c r="AH18" s="18"/>
      <c r="AI18" s="2" t="s">
        <v>48</v>
      </c>
      <c r="AJ18" s="2" t="e">
        <f>VLOOKUP(A18,'Classification Test Result'!$A$2:$D$2428,4,FALSE)</f>
        <v>#N/A</v>
      </c>
      <c r="AK18" s="2" t="s">
        <v>108</v>
      </c>
      <c r="AL18" s="2">
        <f>_xlfn.XLOOKUP($A18,Results!$A$2:$A$2256,Results!G$2:G$2256,"")</f>
        <v>0</v>
      </c>
      <c r="AM18" s="2">
        <f>_xlfn.XLOOKUP($A18,Results!$A$2:$A$2256,Results!H$2:H$2256,"")</f>
        <v>0</v>
      </c>
      <c r="AN18" s="2">
        <f>_xlfn.XLOOKUP($A18,Results!$A$2:$A$2256,Results!I$2:I$2256,"")</f>
        <v>0</v>
      </c>
      <c r="AO18" s="2">
        <f>_xlfn.XLOOKUP($A18,Results!$A$2:$A$2256,Results!J$2:J$2256,"")</f>
        <v>0</v>
      </c>
      <c r="AP18" s="2">
        <f>_xlfn.XLOOKUP($A18,Results!$A$2:$A$2256,Results!K$2:K$2256,"")</f>
        <v>0</v>
      </c>
      <c r="AQ18" s="2">
        <f>_xlfn.XLOOKUP($A18,Results!$A$2:$A$2256,Results!L$2:L$2256,"")</f>
        <v>0</v>
      </c>
      <c r="AR18" s="2">
        <f>_xlfn.XLOOKUP($A18,Results!$A$2:$A$2256,Results!M$2:M$2256,"")</f>
        <v>0</v>
      </c>
      <c r="AS18" s="2">
        <f>_xlfn.XLOOKUP($A18,Results!$A$2:$A$2256,Results!N$2:N$2256,"")</f>
        <v>0</v>
      </c>
      <c r="AT18" s="2" t="str">
        <f>_xlfn.XLOOKUP($A18,Results!$A$2:$A$2256,Results!O$2:O$2256,"")</f>
        <v>GENERIC WIRE</v>
      </c>
      <c r="AU18" s="2" t="str">
        <f>_xlfn.XLOOKUP($A18,Results!$A$2:$A$2256,Results!P$2:P$2256,"")</f>
        <v>WIRE</v>
      </c>
      <c r="AV18" s="2" t="str">
        <f>_xlfn.XLOOKUP($A18,Results!$A$2:$A$2256,Results!Q$2:Q$2256,"")</f>
        <v>SINGLE_MATCH</v>
      </c>
      <c r="AW18" s="2">
        <f>_xlfn.XLOOKUP($A18,Results!$A$2:$A$2256,Results!R$2:R$2256,"")</f>
        <v>0</v>
      </c>
      <c r="AX18" s="2">
        <f>_xlfn.XLOOKUP($A18,Results!$A$2:$A$2256,Results!S$2:S$2256,"")</f>
        <v>0</v>
      </c>
      <c r="AY18" s="2">
        <f>_xlfn.XLOOKUP($A18,Results!$A$2:$A$2256,Results!T$2:T$2256,"")</f>
        <v>75</v>
      </c>
      <c r="AZ18" s="2">
        <f>_xlfn.XLOOKUP($A18,Results!$A$2:$A$2256,Results!U$2:U$2256,"")</f>
        <v>0</v>
      </c>
      <c r="BA18" s="2" t="str">
        <f>_xlfn.XLOOKUP($A18,Results!$A$2:$A$2256,Results!V$2:V$2256,"")</f>
        <v>SOUTHWIRE</v>
      </c>
      <c r="BB18" s="2">
        <f>_xlfn.XLOOKUP($A18,Results!$A$2:$A$2256,Results!W$2:W$2256,"")</f>
        <v>79</v>
      </c>
      <c r="BC18" s="2">
        <f>_xlfn.XLOOKUP($A18,Results!$A$2:$A$2256,Results!X$2:X$2256,"")</f>
        <v>26121614</v>
      </c>
      <c r="BD18" s="2">
        <f>_xlfn.XLOOKUP($A18,Results!$A$2:$A$2256,Results!Y$2:Y$2256,"")</f>
        <v>79</v>
      </c>
      <c r="BE18" s="2" t="b">
        <f>_xlfn.XLOOKUP($A18,Results!$A$2:$A$2256,Results!Z$2:Z$2256,"")</f>
        <v>1</v>
      </c>
    </row>
    <row r="19" spans="1:57" ht="38.25" customHeight="1" x14ac:dyDescent="0.3">
      <c r="A19">
        <v>905696</v>
      </c>
      <c r="B19">
        <v>281779</v>
      </c>
      <c r="C19" t="s">
        <v>36</v>
      </c>
      <c r="D19" t="s">
        <v>109</v>
      </c>
      <c r="E19" s="2" t="str">
        <f>VLOOKUP(F19,'RPA Vendor Data '!F14:$G$2418,2)</f>
        <v>LOEB ELECTRIC</v>
      </c>
      <c r="F19" s="2">
        <v>12062</v>
      </c>
      <c r="G19" s="2">
        <v>1</v>
      </c>
      <c r="H19" t="s">
        <v>110</v>
      </c>
      <c r="I19">
        <v>5000</v>
      </c>
      <c r="J19" t="s">
        <v>97</v>
      </c>
      <c r="K19" t="s">
        <v>98</v>
      </c>
      <c r="L19">
        <v>696.37400000000002</v>
      </c>
      <c r="M19" s="2" t="s">
        <v>105</v>
      </c>
      <c r="N19" s="85" t="s">
        <v>111</v>
      </c>
      <c r="O19" t="s">
        <v>36</v>
      </c>
      <c r="P19" t="s">
        <v>36</v>
      </c>
      <c r="Q19" t="s">
        <v>36</v>
      </c>
      <c r="R19">
        <v>3481.87</v>
      </c>
      <c r="S19" s="1">
        <v>45744.564592013892</v>
      </c>
      <c r="T19" t="s">
        <v>42</v>
      </c>
      <c r="U19" s="1">
        <v>45744.35</v>
      </c>
      <c r="V19" t="s">
        <v>43</v>
      </c>
      <c r="W19" t="s">
        <v>36</v>
      </c>
      <c r="X19">
        <v>0</v>
      </c>
      <c r="Y19">
        <v>999</v>
      </c>
      <c r="Z19" t="s">
        <v>36</v>
      </c>
      <c r="AA19" t="s">
        <v>36</v>
      </c>
      <c r="AB19" t="s">
        <v>36</v>
      </c>
      <c r="AC19" t="s">
        <v>105</v>
      </c>
      <c r="AD19" t="s">
        <v>105</v>
      </c>
      <c r="AE19" t="s">
        <v>45</v>
      </c>
      <c r="AF19" s="44">
        <v>26121645</v>
      </c>
      <c r="AG19" s="18" t="s">
        <v>112</v>
      </c>
      <c r="AH19" s="18"/>
      <c r="AI19" s="2" t="s">
        <v>48</v>
      </c>
      <c r="AJ19" s="2" t="e">
        <f>VLOOKUP(A19,'Classification Test Result'!$A$2:$D$2428,4,FALSE)</f>
        <v>#N/A</v>
      </c>
      <c r="AL19" s="2">
        <f>_xlfn.XLOOKUP($A19,Results!$A$2:$A$2256,Results!G$2:G$2256,"")</f>
        <v>0</v>
      </c>
      <c r="AM19" s="2">
        <f>_xlfn.XLOOKUP($A19,Results!$A$2:$A$2256,Results!H$2:H$2256,"")</f>
        <v>0</v>
      </c>
      <c r="AN19" s="2">
        <f>_xlfn.XLOOKUP($A19,Results!$A$2:$A$2256,Results!I$2:I$2256,"")</f>
        <v>0</v>
      </c>
      <c r="AO19" s="2">
        <f>_xlfn.XLOOKUP($A19,Results!$A$2:$A$2256,Results!J$2:J$2256,"")</f>
        <v>0</v>
      </c>
      <c r="AP19" s="2">
        <f>_xlfn.XLOOKUP($A19,Results!$A$2:$A$2256,Results!K$2:K$2256,"")</f>
        <v>0</v>
      </c>
      <c r="AQ19" s="2">
        <f>_xlfn.XLOOKUP($A19,Results!$A$2:$A$2256,Results!L$2:L$2256,"")</f>
        <v>0</v>
      </c>
      <c r="AR19" s="2">
        <f>_xlfn.XLOOKUP($A19,Results!$A$2:$A$2256,Results!M$2:M$2256,"")</f>
        <v>0</v>
      </c>
      <c r="AS19" s="2">
        <f>_xlfn.XLOOKUP($A19,Results!$A$2:$A$2256,Results!N$2:N$2256,"")</f>
        <v>0</v>
      </c>
      <c r="AT19" s="2" t="str">
        <f>_xlfn.XLOOKUP($A19,Results!$A$2:$A$2256,Results!O$2:O$2256,"")</f>
        <v>GENERIC WIRE</v>
      </c>
      <c r="AU19" s="2" t="str">
        <f>_xlfn.XLOOKUP($A19,Results!$A$2:$A$2256,Results!P$2:P$2256,"")</f>
        <v>WIRE</v>
      </c>
      <c r="AV19" s="2" t="str">
        <f>_xlfn.XLOOKUP($A19,Results!$A$2:$A$2256,Results!Q$2:Q$2256,"")</f>
        <v>SINGLE_MATCH</v>
      </c>
      <c r="AW19" s="2">
        <f>_xlfn.XLOOKUP($A19,Results!$A$2:$A$2256,Results!R$2:R$2256,"")</f>
        <v>0</v>
      </c>
      <c r="AX19" s="2">
        <f>_xlfn.XLOOKUP($A19,Results!$A$2:$A$2256,Results!S$2:S$2256,"")</f>
        <v>0</v>
      </c>
      <c r="AY19" s="2">
        <f>_xlfn.XLOOKUP($A19,Results!$A$2:$A$2256,Results!T$2:T$2256,"")</f>
        <v>75</v>
      </c>
      <c r="AZ19" s="2">
        <f>_xlfn.XLOOKUP($A19,Results!$A$2:$A$2256,Results!U$2:U$2256,"")</f>
        <v>0</v>
      </c>
      <c r="BA19" s="2" t="str">
        <f>_xlfn.XLOOKUP($A19,Results!$A$2:$A$2256,Results!V$2:V$2256,"")</f>
        <v>CAROLINA PRODUCTS</v>
      </c>
      <c r="BB19" s="2">
        <f>_xlfn.XLOOKUP($A19,Results!$A$2:$A$2256,Results!W$2:W$2256,"")</f>
        <v>75</v>
      </c>
      <c r="BC19" s="2">
        <f>_xlfn.XLOOKUP($A19,Results!$A$2:$A$2256,Results!X$2:X$2256,"")</f>
        <v>26120000</v>
      </c>
      <c r="BD19" s="2">
        <f>_xlfn.XLOOKUP($A19,Results!$A$2:$A$2256,Results!Y$2:Y$2256,"")</f>
        <v>75</v>
      </c>
      <c r="BE19" s="2" t="b">
        <f>_xlfn.XLOOKUP($A19,Results!$A$2:$A$2256,Results!Z$2:Z$2256,"")</f>
        <v>1</v>
      </c>
    </row>
    <row r="20" spans="1:57" ht="38.25" customHeight="1" x14ac:dyDescent="0.3">
      <c r="A20">
        <v>905697</v>
      </c>
      <c r="B20">
        <v>281986</v>
      </c>
      <c r="C20" t="s">
        <v>36</v>
      </c>
      <c r="D20" t="s">
        <v>113</v>
      </c>
      <c r="E20" s="2" t="str">
        <f>VLOOKUP(F20,'RPA Vendor Data '!F17:$G$2418,2)</f>
        <v>FROST ELECTRIC SUPPLY CO</v>
      </c>
      <c r="F20" s="2">
        <v>11364</v>
      </c>
      <c r="G20" s="2">
        <v>3</v>
      </c>
      <c r="H20" t="s">
        <v>114</v>
      </c>
      <c r="I20">
        <v>500</v>
      </c>
      <c r="J20" t="s">
        <v>98</v>
      </c>
      <c r="K20" t="s">
        <v>98</v>
      </c>
      <c r="L20">
        <v>547.20000000000005</v>
      </c>
      <c r="M20" s="2" t="s">
        <v>105</v>
      </c>
      <c r="N20" s="85" t="s">
        <v>115</v>
      </c>
      <c r="O20" t="s">
        <v>36</v>
      </c>
      <c r="P20" t="s">
        <v>116</v>
      </c>
      <c r="Q20">
        <v>98010023125</v>
      </c>
      <c r="R20">
        <v>273.60000000000002</v>
      </c>
      <c r="S20" s="1">
        <v>45744.897073611108</v>
      </c>
      <c r="T20" t="s">
        <v>42</v>
      </c>
      <c r="U20" s="1">
        <v>45744.667361111111</v>
      </c>
      <c r="V20" t="s">
        <v>43</v>
      </c>
      <c r="W20" t="s">
        <v>36</v>
      </c>
      <c r="X20">
        <v>0</v>
      </c>
      <c r="Y20" t="s">
        <v>54</v>
      </c>
      <c r="Z20" t="s">
        <v>36</v>
      </c>
      <c r="AA20">
        <v>547.20000000000005</v>
      </c>
      <c r="AB20" t="s">
        <v>36</v>
      </c>
      <c r="AC20" t="s">
        <v>105</v>
      </c>
      <c r="AD20" t="s">
        <v>105</v>
      </c>
      <c r="AE20" t="s">
        <v>45</v>
      </c>
      <c r="AF20" s="44" t="s">
        <v>46</v>
      </c>
      <c r="AG20" s="18" t="s">
        <v>117</v>
      </c>
      <c r="AH20" s="18"/>
      <c r="AI20" s="2" t="s">
        <v>48</v>
      </c>
      <c r="AJ20" s="2" t="e">
        <f>VLOOKUP(A20,'Classification Test Result'!$A$2:$D$2428,4,FALSE)</f>
        <v>#N/A</v>
      </c>
      <c r="AL20" s="2">
        <f>_xlfn.XLOOKUP($A20,Results!$A$2:$A$2256,Results!G$2:G$2256,"")</f>
        <v>0</v>
      </c>
      <c r="AM20" s="2">
        <f>_xlfn.XLOOKUP($A20,Results!$A$2:$A$2256,Results!H$2:H$2256,"")</f>
        <v>0</v>
      </c>
      <c r="AN20" s="2">
        <f>_xlfn.XLOOKUP($A20,Results!$A$2:$A$2256,Results!I$2:I$2256,"")</f>
        <v>0</v>
      </c>
      <c r="AO20" s="2">
        <f>_xlfn.XLOOKUP($A20,Results!$A$2:$A$2256,Results!J$2:J$2256,"")</f>
        <v>0</v>
      </c>
      <c r="AP20" s="2">
        <f>_xlfn.XLOOKUP($A20,Results!$A$2:$A$2256,Results!K$2:K$2256,"")</f>
        <v>0</v>
      </c>
      <c r="AQ20" s="2">
        <f>_xlfn.XLOOKUP($A20,Results!$A$2:$A$2256,Results!L$2:L$2256,"")</f>
        <v>0</v>
      </c>
      <c r="AR20" s="2">
        <f>_xlfn.XLOOKUP($A20,Results!$A$2:$A$2256,Results!M$2:M$2256,"")</f>
        <v>0</v>
      </c>
      <c r="AS20" s="2">
        <f>_xlfn.XLOOKUP($A20,Results!$A$2:$A$2256,Results!N$2:N$2256,"")</f>
        <v>0</v>
      </c>
      <c r="AT20" s="2" t="str">
        <f>_xlfn.XLOOKUP($A20,Results!$A$2:$A$2256,Results!O$2:O$2256,"")</f>
        <v>GENERIC WIRE</v>
      </c>
      <c r="AU20" s="2" t="str">
        <f>_xlfn.XLOOKUP($A20,Results!$A$2:$A$2256,Results!P$2:P$2256,"")</f>
        <v>COPPER</v>
      </c>
      <c r="AV20" s="2" t="str">
        <f>_xlfn.XLOOKUP($A20,Results!$A$2:$A$2256,Results!Q$2:Q$2256,"")</f>
        <v>SINGLE_MATCH</v>
      </c>
      <c r="AW20" s="2">
        <f>_xlfn.XLOOKUP($A20,Results!$A$2:$A$2256,Results!R$2:R$2256,"")</f>
        <v>0</v>
      </c>
      <c r="AX20" s="2">
        <f>_xlfn.XLOOKUP($A20,Results!$A$2:$A$2256,Results!S$2:S$2256,"")</f>
        <v>0</v>
      </c>
      <c r="AY20" s="2">
        <f>_xlfn.XLOOKUP($A20,Results!$A$2:$A$2256,Results!T$2:T$2256,"")</f>
        <v>90</v>
      </c>
      <c r="AZ20" s="2">
        <f>_xlfn.XLOOKUP($A20,Results!$A$2:$A$2256,Results!U$2:U$2256,"")</f>
        <v>0</v>
      </c>
      <c r="BA20" s="2">
        <f>_xlfn.XLOOKUP($A20,Results!$A$2:$A$2256,Results!V$2:V$2256,"")</f>
        <v>0</v>
      </c>
      <c r="BB20" s="2">
        <f>_xlfn.XLOOKUP($A20,Results!$A$2:$A$2256,Results!W$2:W$2256,"")</f>
        <v>0</v>
      </c>
      <c r="BC20" s="2">
        <f>_xlfn.XLOOKUP($A20,Results!$A$2:$A$2256,Results!X$2:X$2256,"")</f>
        <v>26120000</v>
      </c>
      <c r="BD20" s="2">
        <f>_xlfn.XLOOKUP($A20,Results!$A$2:$A$2256,Results!Y$2:Y$2256,"")</f>
        <v>77</v>
      </c>
      <c r="BE20" s="2">
        <f>_xlfn.XLOOKUP($A20,Results!$A$2:$A$2256,Results!Z$2:Z$2256,"")</f>
        <v>0</v>
      </c>
    </row>
    <row r="21" spans="1:57" ht="38.25" customHeight="1" x14ac:dyDescent="0.3">
      <c r="A21">
        <v>905698</v>
      </c>
      <c r="B21">
        <v>281986</v>
      </c>
      <c r="C21" t="s">
        <v>36</v>
      </c>
      <c r="D21" t="s">
        <v>113</v>
      </c>
      <c r="E21" s="2" t="str">
        <f>VLOOKUP(F21,'RPA Vendor Data '!F18:$G$2418,2)</f>
        <v>FROST ELECTRIC SUPPLY CO</v>
      </c>
      <c r="F21" s="2">
        <v>11364</v>
      </c>
      <c r="G21" s="2">
        <v>2</v>
      </c>
      <c r="H21" t="s">
        <v>118</v>
      </c>
      <c r="I21">
        <v>500</v>
      </c>
      <c r="J21" t="s">
        <v>98</v>
      </c>
      <c r="K21" t="s">
        <v>98</v>
      </c>
      <c r="L21">
        <v>547.20000000000005</v>
      </c>
      <c r="M21" s="2" t="s">
        <v>105</v>
      </c>
      <c r="N21" s="85" t="s">
        <v>119</v>
      </c>
      <c r="O21" t="s">
        <v>36</v>
      </c>
      <c r="P21" t="s">
        <v>120</v>
      </c>
      <c r="Q21">
        <v>98010023145</v>
      </c>
      <c r="R21">
        <v>273.60000000000002</v>
      </c>
      <c r="S21" s="1">
        <v>45744.897057951392</v>
      </c>
      <c r="T21" t="s">
        <v>42</v>
      </c>
      <c r="U21" s="1">
        <v>45744.667361111111</v>
      </c>
      <c r="V21" t="s">
        <v>43</v>
      </c>
      <c r="W21" t="s">
        <v>36</v>
      </c>
      <c r="X21">
        <v>0</v>
      </c>
      <c r="Y21" t="s">
        <v>54</v>
      </c>
      <c r="Z21" t="s">
        <v>36</v>
      </c>
      <c r="AA21">
        <v>547.20000000000005</v>
      </c>
      <c r="AB21" t="s">
        <v>36</v>
      </c>
      <c r="AC21" t="s">
        <v>105</v>
      </c>
      <c r="AD21" t="s">
        <v>105</v>
      </c>
      <c r="AE21" t="s">
        <v>45</v>
      </c>
      <c r="AF21" s="44" t="s">
        <v>46</v>
      </c>
      <c r="AG21" s="18" t="s">
        <v>121</v>
      </c>
      <c r="AH21" s="18"/>
      <c r="AI21" s="2" t="s">
        <v>48</v>
      </c>
      <c r="AJ21" s="2" t="e">
        <f>VLOOKUP(A21,'Classification Test Result'!$A$2:$D$2428,4,FALSE)</f>
        <v>#N/A</v>
      </c>
      <c r="AL21" s="2">
        <f>_xlfn.XLOOKUP($A21,Results!$A$2:$A$2256,Results!G$2:G$2256,"")</f>
        <v>0</v>
      </c>
      <c r="AM21" s="2">
        <f>_xlfn.XLOOKUP($A21,Results!$A$2:$A$2256,Results!H$2:H$2256,"")</f>
        <v>0</v>
      </c>
      <c r="AN21" s="2">
        <f>_xlfn.XLOOKUP($A21,Results!$A$2:$A$2256,Results!I$2:I$2256,"")</f>
        <v>0</v>
      </c>
      <c r="AO21" s="2">
        <f>_xlfn.XLOOKUP($A21,Results!$A$2:$A$2256,Results!J$2:J$2256,"")</f>
        <v>0</v>
      </c>
      <c r="AP21" s="2">
        <f>_xlfn.XLOOKUP($A21,Results!$A$2:$A$2256,Results!K$2:K$2256,"")</f>
        <v>0</v>
      </c>
      <c r="AQ21" s="2">
        <f>_xlfn.XLOOKUP($A21,Results!$A$2:$A$2256,Results!L$2:L$2256,"")</f>
        <v>0</v>
      </c>
      <c r="AR21" s="2">
        <f>_xlfn.XLOOKUP($A21,Results!$A$2:$A$2256,Results!M$2:M$2256,"")</f>
        <v>0</v>
      </c>
      <c r="AS21" s="2">
        <f>_xlfn.XLOOKUP($A21,Results!$A$2:$A$2256,Results!N$2:N$2256,"")</f>
        <v>0</v>
      </c>
      <c r="AT21" s="2" t="str">
        <f>_xlfn.XLOOKUP($A21,Results!$A$2:$A$2256,Results!O$2:O$2256,"")</f>
        <v>GENERIC WIRE</v>
      </c>
      <c r="AU21" s="2" t="str">
        <f>_xlfn.XLOOKUP($A21,Results!$A$2:$A$2256,Results!P$2:P$2256,"")</f>
        <v>COPPER</v>
      </c>
      <c r="AV21" s="2" t="str">
        <f>_xlfn.XLOOKUP($A21,Results!$A$2:$A$2256,Results!Q$2:Q$2256,"")</f>
        <v>SINGLE_MATCH</v>
      </c>
      <c r="AW21" s="2">
        <f>_xlfn.XLOOKUP($A21,Results!$A$2:$A$2256,Results!R$2:R$2256,"")</f>
        <v>0</v>
      </c>
      <c r="AX21" s="2">
        <f>_xlfn.XLOOKUP($A21,Results!$A$2:$A$2256,Results!S$2:S$2256,"")</f>
        <v>0</v>
      </c>
      <c r="AY21" s="2">
        <f>_xlfn.XLOOKUP($A21,Results!$A$2:$A$2256,Results!T$2:T$2256,"")</f>
        <v>90</v>
      </c>
      <c r="AZ21" s="2">
        <f>_xlfn.XLOOKUP($A21,Results!$A$2:$A$2256,Results!U$2:U$2256,"")</f>
        <v>0</v>
      </c>
      <c r="BA21" s="2">
        <f>_xlfn.XLOOKUP($A21,Results!$A$2:$A$2256,Results!V$2:V$2256,"")</f>
        <v>0</v>
      </c>
      <c r="BB21" s="2">
        <f>_xlfn.XLOOKUP($A21,Results!$A$2:$A$2256,Results!W$2:W$2256,"")</f>
        <v>0</v>
      </c>
      <c r="BC21" s="2">
        <f>_xlfn.XLOOKUP($A21,Results!$A$2:$A$2256,Results!X$2:X$2256,"")</f>
        <v>26120000</v>
      </c>
      <c r="BD21" s="2">
        <f>_xlfn.XLOOKUP($A21,Results!$A$2:$A$2256,Results!Y$2:Y$2256,"")</f>
        <v>76</v>
      </c>
      <c r="BE21" s="2">
        <f>_xlfn.XLOOKUP($A21,Results!$A$2:$A$2256,Results!Z$2:Z$2256,"")</f>
        <v>0</v>
      </c>
    </row>
    <row r="22" spans="1:57" ht="38.25" customHeight="1" x14ac:dyDescent="0.3">
      <c r="A22">
        <v>905699</v>
      </c>
      <c r="B22">
        <v>281986</v>
      </c>
      <c r="C22" t="s">
        <v>36</v>
      </c>
      <c r="D22" t="s">
        <v>113</v>
      </c>
      <c r="E22" s="2" t="str">
        <f>VLOOKUP(F22,'RPA Vendor Data '!F19:$G$2418,2)</f>
        <v>FROST ELECTRIC SUPPLY CO</v>
      </c>
      <c r="F22" s="2">
        <v>11364</v>
      </c>
      <c r="G22" s="2">
        <v>1</v>
      </c>
      <c r="H22" t="s">
        <v>122</v>
      </c>
      <c r="I22">
        <v>500</v>
      </c>
      <c r="J22" t="s">
        <v>98</v>
      </c>
      <c r="K22" t="s">
        <v>98</v>
      </c>
      <c r="L22">
        <v>547.20000000000005</v>
      </c>
      <c r="M22" s="2" t="s">
        <v>105</v>
      </c>
      <c r="N22" s="85" t="s">
        <v>123</v>
      </c>
      <c r="O22" t="s">
        <v>36</v>
      </c>
      <c r="P22" t="s">
        <v>124</v>
      </c>
      <c r="Q22">
        <v>98010023115</v>
      </c>
      <c r="R22">
        <v>273.60000000000002</v>
      </c>
      <c r="S22" s="1">
        <v>45744.897051736109</v>
      </c>
      <c r="T22" t="s">
        <v>42</v>
      </c>
      <c r="U22" s="1">
        <v>45744.667361111111</v>
      </c>
      <c r="V22" t="s">
        <v>43</v>
      </c>
      <c r="W22" t="s">
        <v>36</v>
      </c>
      <c r="X22">
        <v>0</v>
      </c>
      <c r="Y22" t="s">
        <v>54</v>
      </c>
      <c r="Z22" t="s">
        <v>36</v>
      </c>
      <c r="AA22">
        <v>547.20000000000005</v>
      </c>
      <c r="AB22" t="s">
        <v>36</v>
      </c>
      <c r="AC22" t="s">
        <v>105</v>
      </c>
      <c r="AD22" t="s">
        <v>105</v>
      </c>
      <c r="AE22" t="s">
        <v>45</v>
      </c>
      <c r="AF22" s="44" t="s">
        <v>46</v>
      </c>
      <c r="AG22" s="18" t="s">
        <v>125</v>
      </c>
      <c r="AH22" s="18"/>
      <c r="AI22" s="2" t="s">
        <v>48</v>
      </c>
      <c r="AJ22" s="2" t="e">
        <f>VLOOKUP(A22,'Classification Test Result'!$A$2:$D$2428,4,FALSE)</f>
        <v>#N/A</v>
      </c>
      <c r="AL22" s="2">
        <f>_xlfn.XLOOKUP($A22,Results!$A$2:$A$2256,Results!G$2:G$2256,"")</f>
        <v>0</v>
      </c>
      <c r="AM22" s="2">
        <f>_xlfn.XLOOKUP($A22,Results!$A$2:$A$2256,Results!H$2:H$2256,"")</f>
        <v>0</v>
      </c>
      <c r="AN22" s="2">
        <f>_xlfn.XLOOKUP($A22,Results!$A$2:$A$2256,Results!I$2:I$2256,"")</f>
        <v>0</v>
      </c>
      <c r="AO22" s="2">
        <f>_xlfn.XLOOKUP($A22,Results!$A$2:$A$2256,Results!J$2:J$2256,"")</f>
        <v>0</v>
      </c>
      <c r="AP22" s="2">
        <f>_xlfn.XLOOKUP($A22,Results!$A$2:$A$2256,Results!K$2:K$2256,"")</f>
        <v>0</v>
      </c>
      <c r="AQ22" s="2">
        <f>_xlfn.XLOOKUP($A22,Results!$A$2:$A$2256,Results!L$2:L$2256,"")</f>
        <v>0</v>
      </c>
      <c r="AR22" s="2">
        <f>_xlfn.XLOOKUP($A22,Results!$A$2:$A$2256,Results!M$2:M$2256,"")</f>
        <v>0</v>
      </c>
      <c r="AS22" s="2">
        <f>_xlfn.XLOOKUP($A22,Results!$A$2:$A$2256,Results!N$2:N$2256,"")</f>
        <v>0</v>
      </c>
      <c r="AT22" s="2" t="str">
        <f>_xlfn.XLOOKUP($A22,Results!$A$2:$A$2256,Results!O$2:O$2256,"")</f>
        <v>GENERIC WIRE</v>
      </c>
      <c r="AU22" s="2" t="str">
        <f>_xlfn.XLOOKUP($A22,Results!$A$2:$A$2256,Results!P$2:P$2256,"")</f>
        <v>COPPER</v>
      </c>
      <c r="AV22" s="2" t="str">
        <f>_xlfn.XLOOKUP($A22,Results!$A$2:$A$2256,Results!Q$2:Q$2256,"")</f>
        <v>SINGLE_MATCH</v>
      </c>
      <c r="AW22" s="2">
        <f>_xlfn.XLOOKUP($A22,Results!$A$2:$A$2256,Results!R$2:R$2256,"")</f>
        <v>0</v>
      </c>
      <c r="AX22" s="2">
        <f>_xlfn.XLOOKUP($A22,Results!$A$2:$A$2256,Results!S$2:S$2256,"")</f>
        <v>0</v>
      </c>
      <c r="AY22" s="2">
        <f>_xlfn.XLOOKUP($A22,Results!$A$2:$A$2256,Results!T$2:T$2256,"")</f>
        <v>90</v>
      </c>
      <c r="AZ22" s="2">
        <f>_xlfn.XLOOKUP($A22,Results!$A$2:$A$2256,Results!U$2:U$2256,"")</f>
        <v>0</v>
      </c>
      <c r="BA22" s="2" t="str">
        <f>_xlfn.XLOOKUP($A22,Results!$A$2:$A$2256,Results!V$2:V$2256,"")</f>
        <v>SOUTHWIRE</v>
      </c>
      <c r="BB22" s="2">
        <f>_xlfn.XLOOKUP($A22,Results!$A$2:$A$2256,Results!W$2:W$2256,"")</f>
        <v>77</v>
      </c>
      <c r="BC22" s="2">
        <f>_xlfn.XLOOKUP($A22,Results!$A$2:$A$2256,Results!X$2:X$2256,"")</f>
        <v>26121614</v>
      </c>
      <c r="BD22" s="2">
        <f>_xlfn.XLOOKUP($A22,Results!$A$2:$A$2256,Results!Y$2:Y$2256,"")</f>
        <v>77</v>
      </c>
      <c r="BE22" s="2" t="b">
        <f>_xlfn.XLOOKUP($A22,Results!$A$2:$A$2256,Results!Z$2:Z$2256,"")</f>
        <v>1</v>
      </c>
    </row>
    <row r="23" spans="1:57" ht="38.25" customHeight="1" x14ac:dyDescent="0.3">
      <c r="A23">
        <v>905700</v>
      </c>
      <c r="B23">
        <v>281962</v>
      </c>
      <c r="C23" t="s">
        <v>36</v>
      </c>
      <c r="D23" t="s">
        <v>126</v>
      </c>
      <c r="E23" s="2" t="str">
        <f>VLOOKUP(F23,'RPA Vendor Data '!F20:$G$2418,2)</f>
        <v>FROST ELECTRIC SUPPLY CO</v>
      </c>
      <c r="F23" s="2">
        <v>11364</v>
      </c>
      <c r="G23" s="2">
        <v>1</v>
      </c>
      <c r="H23" t="s">
        <v>127</v>
      </c>
      <c r="I23">
        <v>1000</v>
      </c>
      <c r="J23" t="s">
        <v>98</v>
      </c>
      <c r="K23" t="s">
        <v>98</v>
      </c>
      <c r="L23">
        <v>175.98</v>
      </c>
      <c r="M23" s="2" t="s">
        <v>105</v>
      </c>
      <c r="N23" s="85" t="s">
        <v>128</v>
      </c>
      <c r="O23" t="s">
        <v>36</v>
      </c>
      <c r="P23" t="s">
        <v>36</v>
      </c>
      <c r="Q23" t="s">
        <v>36</v>
      </c>
      <c r="R23">
        <v>175.98</v>
      </c>
      <c r="S23" s="1">
        <v>45744.875897916667</v>
      </c>
      <c r="T23" t="s">
        <v>42</v>
      </c>
      <c r="U23" s="1">
        <v>45744.661805555559</v>
      </c>
      <c r="V23" t="s">
        <v>43</v>
      </c>
      <c r="W23" t="s">
        <v>36</v>
      </c>
      <c r="X23">
        <v>0</v>
      </c>
      <c r="Y23">
        <v>201</v>
      </c>
      <c r="Z23" t="s">
        <v>36</v>
      </c>
      <c r="AA23" t="s">
        <v>36</v>
      </c>
      <c r="AB23" t="s">
        <v>36</v>
      </c>
      <c r="AC23" t="s">
        <v>105</v>
      </c>
      <c r="AD23" t="s">
        <v>105</v>
      </c>
      <c r="AE23" t="s">
        <v>45</v>
      </c>
      <c r="AF23" s="44" t="s">
        <v>46</v>
      </c>
      <c r="AG23" s="18" t="s">
        <v>129</v>
      </c>
      <c r="AH23" s="18"/>
      <c r="AI23" s="2" t="s">
        <v>48</v>
      </c>
      <c r="AJ23" s="2" t="e">
        <f>VLOOKUP(A23,'Classification Test Result'!$A$2:$D$2428,4,FALSE)</f>
        <v>#N/A</v>
      </c>
      <c r="AL23" s="2">
        <f>_xlfn.XLOOKUP($A23,Results!$A$2:$A$2256,Results!G$2:G$2256,"")</f>
        <v>0</v>
      </c>
      <c r="AM23" s="2">
        <f>_xlfn.XLOOKUP($A23,Results!$A$2:$A$2256,Results!H$2:H$2256,"")</f>
        <v>0</v>
      </c>
      <c r="AN23" s="2">
        <f>_xlfn.XLOOKUP($A23,Results!$A$2:$A$2256,Results!I$2:I$2256,"")</f>
        <v>0</v>
      </c>
      <c r="AO23" s="2">
        <f>_xlfn.XLOOKUP($A23,Results!$A$2:$A$2256,Results!J$2:J$2256,"")</f>
        <v>0</v>
      </c>
      <c r="AP23" s="2">
        <f>_xlfn.XLOOKUP($A23,Results!$A$2:$A$2256,Results!K$2:K$2256,"")</f>
        <v>0</v>
      </c>
      <c r="AQ23" s="2">
        <f>_xlfn.XLOOKUP($A23,Results!$A$2:$A$2256,Results!L$2:L$2256,"")</f>
        <v>0</v>
      </c>
      <c r="AR23" s="2">
        <f>_xlfn.XLOOKUP($A23,Results!$A$2:$A$2256,Results!M$2:M$2256,"")</f>
        <v>0</v>
      </c>
      <c r="AS23" s="2">
        <f>_xlfn.XLOOKUP($A23,Results!$A$2:$A$2256,Results!N$2:N$2256,"")</f>
        <v>0</v>
      </c>
      <c r="AT23" s="2" t="str">
        <f>_xlfn.XLOOKUP($A23,Results!$A$2:$A$2256,Results!O$2:O$2256,"")</f>
        <v>GENERIC WIRE</v>
      </c>
      <c r="AU23" s="2" t="str">
        <f>_xlfn.XLOOKUP($A23,Results!$A$2:$A$2256,Results!P$2:P$2256,"")</f>
        <v>COPPER</v>
      </c>
      <c r="AV23" s="2" t="str">
        <f>_xlfn.XLOOKUP($A23,Results!$A$2:$A$2256,Results!Q$2:Q$2256,"")</f>
        <v>SINGLE_MATCH</v>
      </c>
      <c r="AW23" s="2">
        <f>_xlfn.XLOOKUP($A23,Results!$A$2:$A$2256,Results!R$2:R$2256,"")</f>
        <v>0</v>
      </c>
      <c r="AX23" s="2">
        <f>_xlfn.XLOOKUP($A23,Results!$A$2:$A$2256,Results!S$2:S$2256,"")</f>
        <v>0</v>
      </c>
      <c r="AY23" s="2">
        <f>_xlfn.XLOOKUP($A23,Results!$A$2:$A$2256,Results!T$2:T$2256,"")</f>
        <v>90</v>
      </c>
      <c r="AZ23" s="2">
        <f>_xlfn.XLOOKUP($A23,Results!$A$2:$A$2256,Results!U$2:U$2256,"")</f>
        <v>0</v>
      </c>
      <c r="BA23" s="2">
        <f>_xlfn.XLOOKUP($A23,Results!$A$2:$A$2256,Results!V$2:V$2256,"")</f>
        <v>0</v>
      </c>
      <c r="BB23" s="2">
        <f>_xlfn.XLOOKUP($A23,Results!$A$2:$A$2256,Results!W$2:W$2256,"")</f>
        <v>0</v>
      </c>
      <c r="BC23" s="2">
        <f>_xlfn.XLOOKUP($A23,Results!$A$2:$A$2256,Results!X$2:X$2256,"")</f>
        <v>26120000</v>
      </c>
      <c r="BD23" s="2">
        <f>_xlfn.XLOOKUP($A23,Results!$A$2:$A$2256,Results!Y$2:Y$2256,"")</f>
        <v>77</v>
      </c>
      <c r="BE23" s="2">
        <f>_xlfn.XLOOKUP($A23,Results!$A$2:$A$2256,Results!Z$2:Z$2256,"")</f>
        <v>0</v>
      </c>
    </row>
    <row r="24" spans="1:57" ht="38.25" customHeight="1" x14ac:dyDescent="0.3">
      <c r="A24">
        <v>905701</v>
      </c>
      <c r="B24">
        <v>281670</v>
      </c>
      <c r="C24" t="s">
        <v>36</v>
      </c>
      <c r="D24" t="s">
        <v>130</v>
      </c>
      <c r="E24" s="2" t="str">
        <f>VLOOKUP(F24,'RPA Vendor Data '!F21:$G$2418,2)</f>
        <v>FROST ELECTRIC SUPPLY CO</v>
      </c>
      <c r="F24" s="2">
        <v>11364</v>
      </c>
      <c r="G24" s="2">
        <v>4</v>
      </c>
      <c r="H24" t="s">
        <v>127</v>
      </c>
      <c r="I24">
        <v>1000</v>
      </c>
      <c r="J24" t="s">
        <v>98</v>
      </c>
      <c r="K24" t="s">
        <v>98</v>
      </c>
      <c r="L24">
        <v>175.98</v>
      </c>
      <c r="M24" s="2" t="s">
        <v>105</v>
      </c>
      <c r="N24" s="85" t="s">
        <v>128</v>
      </c>
      <c r="O24" t="s">
        <v>36</v>
      </c>
      <c r="P24" t="s">
        <v>131</v>
      </c>
      <c r="Q24">
        <v>98010022910</v>
      </c>
      <c r="R24">
        <v>175.98</v>
      </c>
      <c r="S24" s="1">
        <v>45744.501116435182</v>
      </c>
      <c r="T24" t="s">
        <v>42</v>
      </c>
      <c r="U24" s="1">
        <v>45744.287499999999</v>
      </c>
      <c r="V24" t="s">
        <v>43</v>
      </c>
      <c r="W24" t="s">
        <v>36</v>
      </c>
      <c r="X24">
        <v>4</v>
      </c>
      <c r="Y24" t="s">
        <v>54</v>
      </c>
      <c r="Z24" t="s">
        <v>36</v>
      </c>
      <c r="AA24">
        <v>175.98</v>
      </c>
      <c r="AB24" t="s">
        <v>36</v>
      </c>
      <c r="AC24" t="s">
        <v>105</v>
      </c>
      <c r="AD24" t="s">
        <v>105</v>
      </c>
      <c r="AE24" t="s">
        <v>45</v>
      </c>
      <c r="AF24" s="44" t="s">
        <v>46</v>
      </c>
      <c r="AG24" s="18" t="s">
        <v>129</v>
      </c>
      <c r="AH24" s="18"/>
      <c r="AI24" s="2" t="s">
        <v>48</v>
      </c>
      <c r="AJ24" s="2" t="e">
        <f>VLOOKUP(A24,'Classification Test Result'!$A$2:$D$2428,4,FALSE)</f>
        <v>#N/A</v>
      </c>
      <c r="AL24" s="2">
        <f>_xlfn.XLOOKUP($A24,Results!$A$2:$A$2256,Results!G$2:G$2256,"")</f>
        <v>0</v>
      </c>
      <c r="AM24" s="2">
        <f>_xlfn.XLOOKUP($A24,Results!$A$2:$A$2256,Results!H$2:H$2256,"")</f>
        <v>0</v>
      </c>
      <c r="AN24" s="2">
        <f>_xlfn.XLOOKUP($A24,Results!$A$2:$A$2256,Results!I$2:I$2256,"")</f>
        <v>0</v>
      </c>
      <c r="AO24" s="2">
        <f>_xlfn.XLOOKUP($A24,Results!$A$2:$A$2256,Results!J$2:J$2256,"")</f>
        <v>0</v>
      </c>
      <c r="AP24" s="2">
        <f>_xlfn.XLOOKUP($A24,Results!$A$2:$A$2256,Results!K$2:K$2256,"")</f>
        <v>0</v>
      </c>
      <c r="AQ24" s="2">
        <f>_xlfn.XLOOKUP($A24,Results!$A$2:$A$2256,Results!L$2:L$2256,"")</f>
        <v>0</v>
      </c>
      <c r="AR24" s="2">
        <f>_xlfn.XLOOKUP($A24,Results!$A$2:$A$2256,Results!M$2:M$2256,"")</f>
        <v>0</v>
      </c>
      <c r="AS24" s="2">
        <f>_xlfn.XLOOKUP($A24,Results!$A$2:$A$2256,Results!N$2:N$2256,"")</f>
        <v>0</v>
      </c>
      <c r="AT24" s="2" t="str">
        <f>_xlfn.XLOOKUP($A24,Results!$A$2:$A$2256,Results!O$2:O$2256,"")</f>
        <v>GENERIC WIRE</v>
      </c>
      <c r="AU24" s="2" t="str">
        <f>_xlfn.XLOOKUP($A24,Results!$A$2:$A$2256,Results!P$2:P$2256,"")</f>
        <v>COPPER</v>
      </c>
      <c r="AV24" s="2" t="str">
        <f>_xlfn.XLOOKUP($A24,Results!$A$2:$A$2256,Results!Q$2:Q$2256,"")</f>
        <v>SINGLE_MATCH</v>
      </c>
      <c r="AW24" s="2">
        <f>_xlfn.XLOOKUP($A24,Results!$A$2:$A$2256,Results!R$2:R$2256,"")</f>
        <v>0</v>
      </c>
      <c r="AX24" s="2">
        <f>_xlfn.XLOOKUP($A24,Results!$A$2:$A$2256,Results!S$2:S$2256,"")</f>
        <v>0</v>
      </c>
      <c r="AY24" s="2">
        <f>_xlfn.XLOOKUP($A24,Results!$A$2:$A$2256,Results!T$2:T$2256,"")</f>
        <v>90</v>
      </c>
      <c r="AZ24" s="2">
        <f>_xlfn.XLOOKUP($A24,Results!$A$2:$A$2256,Results!U$2:U$2256,"")</f>
        <v>0</v>
      </c>
      <c r="BA24" s="2">
        <f>_xlfn.XLOOKUP($A24,Results!$A$2:$A$2256,Results!V$2:V$2256,"")</f>
        <v>0</v>
      </c>
      <c r="BB24" s="2">
        <f>_xlfn.XLOOKUP($A24,Results!$A$2:$A$2256,Results!W$2:W$2256,"")</f>
        <v>0</v>
      </c>
      <c r="BC24" s="2">
        <f>_xlfn.XLOOKUP($A24,Results!$A$2:$A$2256,Results!X$2:X$2256,"")</f>
        <v>26120000</v>
      </c>
      <c r="BD24" s="2">
        <f>_xlfn.XLOOKUP($A24,Results!$A$2:$A$2256,Results!Y$2:Y$2256,"")</f>
        <v>77</v>
      </c>
      <c r="BE24" s="2">
        <f>_xlfn.XLOOKUP($A24,Results!$A$2:$A$2256,Results!Z$2:Z$2256,"")</f>
        <v>0</v>
      </c>
    </row>
    <row r="25" spans="1:57" ht="38.25" customHeight="1" x14ac:dyDescent="0.3">
      <c r="A25">
        <v>905702</v>
      </c>
      <c r="B25">
        <v>281962</v>
      </c>
      <c r="C25" t="s">
        <v>36</v>
      </c>
      <c r="D25" t="s">
        <v>126</v>
      </c>
      <c r="E25" s="2" t="str">
        <f>VLOOKUP(F25,'RPA Vendor Data '!F22:$G$2418,2)</f>
        <v>FROST ELECTRIC SUPPLY CO</v>
      </c>
      <c r="F25" s="2">
        <v>11364</v>
      </c>
      <c r="G25" s="2">
        <v>2</v>
      </c>
      <c r="H25" t="s">
        <v>132</v>
      </c>
      <c r="I25">
        <v>500</v>
      </c>
      <c r="J25" t="s">
        <v>98</v>
      </c>
      <c r="K25" t="s">
        <v>98</v>
      </c>
      <c r="L25">
        <v>175.98</v>
      </c>
      <c r="M25" s="2" t="s">
        <v>105</v>
      </c>
      <c r="N25" s="85" t="s">
        <v>133</v>
      </c>
      <c r="O25" t="s">
        <v>36</v>
      </c>
      <c r="P25" t="s">
        <v>131</v>
      </c>
      <c r="Q25">
        <v>98010022910</v>
      </c>
      <c r="R25">
        <v>87.99</v>
      </c>
      <c r="S25" s="1">
        <v>45744.87588472222</v>
      </c>
      <c r="T25" t="s">
        <v>42</v>
      </c>
      <c r="U25" s="1">
        <v>45744.661805555559</v>
      </c>
      <c r="V25" t="s">
        <v>43</v>
      </c>
      <c r="W25" t="s">
        <v>36</v>
      </c>
      <c r="X25">
        <v>0</v>
      </c>
      <c r="Y25">
        <v>201</v>
      </c>
      <c r="Z25" t="s">
        <v>36</v>
      </c>
      <c r="AA25" t="s">
        <v>36</v>
      </c>
      <c r="AB25" t="s">
        <v>36</v>
      </c>
      <c r="AC25" t="s">
        <v>105</v>
      </c>
      <c r="AD25" t="s">
        <v>105</v>
      </c>
      <c r="AE25" t="s">
        <v>45</v>
      </c>
      <c r="AF25" s="44" t="s">
        <v>46</v>
      </c>
      <c r="AG25" s="18" t="s">
        <v>134</v>
      </c>
      <c r="AH25" s="18"/>
      <c r="AI25" s="2" t="s">
        <v>48</v>
      </c>
      <c r="AJ25" s="2" t="e">
        <f>VLOOKUP(A25,'Classification Test Result'!$A$2:$D$2428,4,FALSE)</f>
        <v>#N/A</v>
      </c>
      <c r="AL25" s="2">
        <f>_xlfn.XLOOKUP($A25,Results!$A$2:$A$2256,Results!G$2:G$2256,"")</f>
        <v>0</v>
      </c>
      <c r="AM25" s="2">
        <f>_xlfn.XLOOKUP($A25,Results!$A$2:$A$2256,Results!H$2:H$2256,"")</f>
        <v>0</v>
      </c>
      <c r="AN25" s="2">
        <f>_xlfn.XLOOKUP($A25,Results!$A$2:$A$2256,Results!I$2:I$2256,"")</f>
        <v>0</v>
      </c>
      <c r="AO25" s="2">
        <f>_xlfn.XLOOKUP($A25,Results!$A$2:$A$2256,Results!J$2:J$2256,"")</f>
        <v>0</v>
      </c>
      <c r="AP25" s="2">
        <f>_xlfn.XLOOKUP($A25,Results!$A$2:$A$2256,Results!K$2:K$2256,"")</f>
        <v>0</v>
      </c>
      <c r="AQ25" s="2">
        <f>_xlfn.XLOOKUP($A25,Results!$A$2:$A$2256,Results!L$2:L$2256,"")</f>
        <v>0</v>
      </c>
      <c r="AR25" s="2">
        <f>_xlfn.XLOOKUP($A25,Results!$A$2:$A$2256,Results!M$2:M$2256,"")</f>
        <v>0</v>
      </c>
      <c r="AS25" s="2">
        <f>_xlfn.XLOOKUP($A25,Results!$A$2:$A$2256,Results!N$2:N$2256,"")</f>
        <v>0</v>
      </c>
      <c r="AT25" s="2" t="str">
        <f>_xlfn.XLOOKUP($A25,Results!$A$2:$A$2256,Results!O$2:O$2256,"")</f>
        <v>GENERIC WIRE</v>
      </c>
      <c r="AU25" s="2" t="str">
        <f>_xlfn.XLOOKUP($A25,Results!$A$2:$A$2256,Results!P$2:P$2256,"")</f>
        <v>COPPER</v>
      </c>
      <c r="AV25" s="2" t="str">
        <f>_xlfn.XLOOKUP($A25,Results!$A$2:$A$2256,Results!Q$2:Q$2256,"")</f>
        <v>SINGLE_MATCH</v>
      </c>
      <c r="AW25" s="2">
        <f>_xlfn.XLOOKUP($A25,Results!$A$2:$A$2256,Results!R$2:R$2256,"")</f>
        <v>0</v>
      </c>
      <c r="AX25" s="2">
        <f>_xlfn.XLOOKUP($A25,Results!$A$2:$A$2256,Results!S$2:S$2256,"")</f>
        <v>0</v>
      </c>
      <c r="AY25" s="2">
        <f>_xlfn.XLOOKUP($A25,Results!$A$2:$A$2256,Results!T$2:T$2256,"")</f>
        <v>90</v>
      </c>
      <c r="AZ25" s="2">
        <f>_xlfn.XLOOKUP($A25,Results!$A$2:$A$2256,Results!U$2:U$2256,"")</f>
        <v>0</v>
      </c>
      <c r="BA25" s="2">
        <f>_xlfn.XLOOKUP($A25,Results!$A$2:$A$2256,Results!V$2:V$2256,"")</f>
        <v>0</v>
      </c>
      <c r="BB25" s="2">
        <f>_xlfn.XLOOKUP($A25,Results!$A$2:$A$2256,Results!W$2:W$2256,"")</f>
        <v>0</v>
      </c>
      <c r="BC25" s="2">
        <f>_xlfn.XLOOKUP($A25,Results!$A$2:$A$2256,Results!X$2:X$2256,"")</f>
        <v>26120000</v>
      </c>
      <c r="BD25" s="2">
        <f>_xlfn.XLOOKUP($A25,Results!$A$2:$A$2256,Results!Y$2:Y$2256,"")</f>
        <v>78</v>
      </c>
      <c r="BE25" s="2">
        <f>_xlfn.XLOOKUP($A25,Results!$A$2:$A$2256,Results!Z$2:Z$2256,"")</f>
        <v>0</v>
      </c>
    </row>
    <row r="26" spans="1:57" ht="38.25" customHeight="1" x14ac:dyDescent="0.3">
      <c r="A26">
        <v>905703</v>
      </c>
      <c r="B26">
        <v>281670</v>
      </c>
      <c r="C26" t="s">
        <v>36</v>
      </c>
      <c r="D26" t="s">
        <v>130</v>
      </c>
      <c r="E26" s="2" t="str">
        <f>VLOOKUP(F26,'RPA Vendor Data '!F23:$G$2418,2)</f>
        <v>FROST ELECTRIC SUPPLY CO</v>
      </c>
      <c r="F26" s="2">
        <v>11364</v>
      </c>
      <c r="G26" s="2">
        <v>3</v>
      </c>
      <c r="H26" t="s">
        <v>132</v>
      </c>
      <c r="I26">
        <v>1000</v>
      </c>
      <c r="J26" t="s">
        <v>98</v>
      </c>
      <c r="K26" t="s">
        <v>98</v>
      </c>
      <c r="L26">
        <v>175.98</v>
      </c>
      <c r="M26" s="2" t="s">
        <v>105</v>
      </c>
      <c r="N26" s="85" t="s">
        <v>133</v>
      </c>
      <c r="O26" t="s">
        <v>36</v>
      </c>
      <c r="P26" t="s">
        <v>135</v>
      </c>
      <c r="Q26">
        <v>98010022940</v>
      </c>
      <c r="R26">
        <v>175.98</v>
      </c>
      <c r="S26" s="1">
        <v>45744.501110300916</v>
      </c>
      <c r="T26" t="s">
        <v>42</v>
      </c>
      <c r="U26" s="1">
        <v>45744.287499999999</v>
      </c>
      <c r="V26" t="s">
        <v>43</v>
      </c>
      <c r="W26" t="s">
        <v>36</v>
      </c>
      <c r="X26">
        <v>3</v>
      </c>
      <c r="Y26" t="s">
        <v>54</v>
      </c>
      <c r="Z26" t="s">
        <v>36</v>
      </c>
      <c r="AA26">
        <v>175.98</v>
      </c>
      <c r="AB26" t="s">
        <v>36</v>
      </c>
      <c r="AC26" t="s">
        <v>105</v>
      </c>
      <c r="AD26" t="s">
        <v>105</v>
      </c>
      <c r="AE26" t="s">
        <v>45</v>
      </c>
      <c r="AF26" s="44" t="s">
        <v>46</v>
      </c>
      <c r="AG26" s="18" t="s">
        <v>134</v>
      </c>
      <c r="AH26" s="18"/>
      <c r="AI26" s="2" t="s">
        <v>48</v>
      </c>
      <c r="AJ26" s="2" t="e">
        <f>VLOOKUP(A26,'Classification Test Result'!$A$2:$D$2428,4,FALSE)</f>
        <v>#N/A</v>
      </c>
      <c r="AL26" s="2">
        <f>_xlfn.XLOOKUP($A26,Results!$A$2:$A$2256,Results!G$2:G$2256,"")</f>
        <v>0</v>
      </c>
      <c r="AM26" s="2">
        <f>_xlfn.XLOOKUP($A26,Results!$A$2:$A$2256,Results!H$2:H$2256,"")</f>
        <v>0</v>
      </c>
      <c r="AN26" s="2">
        <f>_xlfn.XLOOKUP($A26,Results!$A$2:$A$2256,Results!I$2:I$2256,"")</f>
        <v>0</v>
      </c>
      <c r="AO26" s="2">
        <f>_xlfn.XLOOKUP($A26,Results!$A$2:$A$2256,Results!J$2:J$2256,"")</f>
        <v>0</v>
      </c>
      <c r="AP26" s="2">
        <f>_xlfn.XLOOKUP($A26,Results!$A$2:$A$2256,Results!K$2:K$2256,"")</f>
        <v>0</v>
      </c>
      <c r="AQ26" s="2">
        <f>_xlfn.XLOOKUP($A26,Results!$A$2:$A$2256,Results!L$2:L$2256,"")</f>
        <v>0</v>
      </c>
      <c r="AR26" s="2">
        <f>_xlfn.XLOOKUP($A26,Results!$A$2:$A$2256,Results!M$2:M$2256,"")</f>
        <v>0</v>
      </c>
      <c r="AS26" s="2">
        <f>_xlfn.XLOOKUP($A26,Results!$A$2:$A$2256,Results!N$2:N$2256,"")</f>
        <v>0</v>
      </c>
      <c r="AT26" s="2" t="str">
        <f>_xlfn.XLOOKUP($A26,Results!$A$2:$A$2256,Results!O$2:O$2256,"")</f>
        <v>GENERIC WIRE</v>
      </c>
      <c r="AU26" s="2" t="str">
        <f>_xlfn.XLOOKUP($A26,Results!$A$2:$A$2256,Results!P$2:P$2256,"")</f>
        <v>COPPER</v>
      </c>
      <c r="AV26" s="2" t="str">
        <f>_xlfn.XLOOKUP($A26,Results!$A$2:$A$2256,Results!Q$2:Q$2256,"")</f>
        <v>SINGLE_MATCH</v>
      </c>
      <c r="AW26" s="2">
        <f>_xlfn.XLOOKUP($A26,Results!$A$2:$A$2256,Results!R$2:R$2256,"")</f>
        <v>0</v>
      </c>
      <c r="AX26" s="2">
        <f>_xlfn.XLOOKUP($A26,Results!$A$2:$A$2256,Results!S$2:S$2256,"")</f>
        <v>0</v>
      </c>
      <c r="AY26" s="2">
        <f>_xlfn.XLOOKUP($A26,Results!$A$2:$A$2256,Results!T$2:T$2256,"")</f>
        <v>90</v>
      </c>
      <c r="AZ26" s="2">
        <f>_xlfn.XLOOKUP($A26,Results!$A$2:$A$2256,Results!U$2:U$2256,"")</f>
        <v>0</v>
      </c>
      <c r="BA26" s="2">
        <f>_xlfn.XLOOKUP($A26,Results!$A$2:$A$2256,Results!V$2:V$2256,"")</f>
        <v>0</v>
      </c>
      <c r="BB26" s="2">
        <f>_xlfn.XLOOKUP($A26,Results!$A$2:$A$2256,Results!W$2:W$2256,"")</f>
        <v>0</v>
      </c>
      <c r="BC26" s="2">
        <f>_xlfn.XLOOKUP($A26,Results!$A$2:$A$2256,Results!X$2:X$2256,"")</f>
        <v>26120000</v>
      </c>
      <c r="BD26" s="2">
        <f>_xlfn.XLOOKUP($A26,Results!$A$2:$A$2256,Results!Y$2:Y$2256,"")</f>
        <v>78</v>
      </c>
      <c r="BE26" s="2">
        <f>_xlfn.XLOOKUP($A26,Results!$A$2:$A$2256,Results!Z$2:Z$2256,"")</f>
        <v>0</v>
      </c>
    </row>
    <row r="27" spans="1:57" ht="38.25" customHeight="1" x14ac:dyDescent="0.3">
      <c r="A27">
        <v>905704</v>
      </c>
      <c r="B27">
        <v>281670</v>
      </c>
      <c r="C27" t="s">
        <v>36</v>
      </c>
      <c r="D27" t="s">
        <v>130</v>
      </c>
      <c r="E27" s="2" t="str">
        <f>VLOOKUP(F27,'RPA Vendor Data '!F24:$G$2418,2)</f>
        <v>FROST ELECTRIC SUPPLY CO</v>
      </c>
      <c r="F27" s="2">
        <v>11364</v>
      </c>
      <c r="G27" s="2">
        <v>5</v>
      </c>
      <c r="H27" t="s">
        <v>136</v>
      </c>
      <c r="I27">
        <v>1000</v>
      </c>
      <c r="J27" t="s">
        <v>98</v>
      </c>
      <c r="K27" t="s">
        <v>98</v>
      </c>
      <c r="L27">
        <v>175.98</v>
      </c>
      <c r="M27" s="2" t="s">
        <v>105</v>
      </c>
      <c r="N27" s="85" t="s">
        <v>137</v>
      </c>
      <c r="O27" t="s">
        <v>36</v>
      </c>
      <c r="P27" t="s">
        <v>138</v>
      </c>
      <c r="Q27">
        <v>98010022930</v>
      </c>
      <c r="R27">
        <v>175.98</v>
      </c>
      <c r="S27" s="1">
        <v>45744.501145486109</v>
      </c>
      <c r="T27" t="s">
        <v>42</v>
      </c>
      <c r="U27" s="1">
        <v>45744.287499999999</v>
      </c>
      <c r="V27" t="s">
        <v>43</v>
      </c>
      <c r="W27" t="s">
        <v>36</v>
      </c>
      <c r="X27">
        <v>5</v>
      </c>
      <c r="Y27" t="s">
        <v>54</v>
      </c>
      <c r="Z27" t="s">
        <v>36</v>
      </c>
      <c r="AA27">
        <v>175.98</v>
      </c>
      <c r="AB27" t="s">
        <v>36</v>
      </c>
      <c r="AC27" t="s">
        <v>105</v>
      </c>
      <c r="AD27" t="s">
        <v>105</v>
      </c>
      <c r="AE27" t="s">
        <v>45</v>
      </c>
      <c r="AF27" s="44" t="s">
        <v>46</v>
      </c>
      <c r="AG27" s="18" t="s">
        <v>139</v>
      </c>
      <c r="AH27" s="18"/>
      <c r="AI27" s="2" t="s">
        <v>48</v>
      </c>
      <c r="AJ27" s="2" t="e">
        <f>VLOOKUP(A27,'Classification Test Result'!$A$2:$D$2428,4,FALSE)</f>
        <v>#N/A</v>
      </c>
      <c r="AL27" s="2">
        <f>_xlfn.XLOOKUP($A27,Results!$A$2:$A$2256,Results!G$2:G$2256,"")</f>
        <v>0</v>
      </c>
      <c r="AM27" s="2">
        <f>_xlfn.XLOOKUP($A27,Results!$A$2:$A$2256,Results!H$2:H$2256,"")</f>
        <v>0</v>
      </c>
      <c r="AN27" s="2">
        <f>_xlfn.XLOOKUP($A27,Results!$A$2:$A$2256,Results!I$2:I$2256,"")</f>
        <v>0</v>
      </c>
      <c r="AO27" s="2">
        <f>_xlfn.XLOOKUP($A27,Results!$A$2:$A$2256,Results!J$2:J$2256,"")</f>
        <v>0</v>
      </c>
      <c r="AP27" s="2">
        <f>_xlfn.XLOOKUP($A27,Results!$A$2:$A$2256,Results!K$2:K$2256,"")</f>
        <v>0</v>
      </c>
      <c r="AQ27" s="2">
        <f>_xlfn.XLOOKUP($A27,Results!$A$2:$A$2256,Results!L$2:L$2256,"")</f>
        <v>0</v>
      </c>
      <c r="AR27" s="2">
        <f>_xlfn.XLOOKUP($A27,Results!$A$2:$A$2256,Results!M$2:M$2256,"")</f>
        <v>0</v>
      </c>
      <c r="AS27" s="2">
        <f>_xlfn.XLOOKUP($A27,Results!$A$2:$A$2256,Results!N$2:N$2256,"")</f>
        <v>0</v>
      </c>
      <c r="AT27" s="2" t="str">
        <f>_xlfn.XLOOKUP($A27,Results!$A$2:$A$2256,Results!O$2:O$2256,"")</f>
        <v>GENERIC WIRE</v>
      </c>
      <c r="AU27" s="2" t="str">
        <f>_xlfn.XLOOKUP($A27,Results!$A$2:$A$2256,Results!P$2:P$2256,"")</f>
        <v>COPPER</v>
      </c>
      <c r="AV27" s="2" t="str">
        <f>_xlfn.XLOOKUP($A27,Results!$A$2:$A$2256,Results!Q$2:Q$2256,"")</f>
        <v>SINGLE_MATCH</v>
      </c>
      <c r="AW27" s="2">
        <f>_xlfn.XLOOKUP($A27,Results!$A$2:$A$2256,Results!R$2:R$2256,"")</f>
        <v>0</v>
      </c>
      <c r="AX27" s="2">
        <f>_xlfn.XLOOKUP($A27,Results!$A$2:$A$2256,Results!S$2:S$2256,"")</f>
        <v>0</v>
      </c>
      <c r="AY27" s="2">
        <f>_xlfn.XLOOKUP($A27,Results!$A$2:$A$2256,Results!T$2:T$2256,"")</f>
        <v>90</v>
      </c>
      <c r="AZ27" s="2">
        <f>_xlfn.XLOOKUP($A27,Results!$A$2:$A$2256,Results!U$2:U$2256,"")</f>
        <v>0</v>
      </c>
      <c r="BA27" s="2" t="str">
        <f>_xlfn.XLOOKUP($A27,Results!$A$2:$A$2256,Results!V$2:V$2256,"")</f>
        <v>SOUTHWIRE</v>
      </c>
      <c r="BB27" s="2">
        <f>_xlfn.XLOOKUP($A27,Results!$A$2:$A$2256,Results!W$2:W$2256,"")</f>
        <v>62</v>
      </c>
      <c r="BC27" s="2">
        <f>_xlfn.XLOOKUP($A27,Results!$A$2:$A$2256,Results!X$2:X$2256,"")</f>
        <v>26120000</v>
      </c>
      <c r="BD27" s="2">
        <f>_xlfn.XLOOKUP($A27,Results!$A$2:$A$2256,Results!Y$2:Y$2256,"")</f>
        <v>77</v>
      </c>
      <c r="BE27" s="2" t="b">
        <f>_xlfn.XLOOKUP($A27,Results!$A$2:$A$2256,Results!Z$2:Z$2256,"")</f>
        <v>1</v>
      </c>
    </row>
    <row r="28" spans="1:57" ht="38.25" customHeight="1" x14ac:dyDescent="0.3">
      <c r="A28">
        <v>905705</v>
      </c>
      <c r="B28">
        <v>281670</v>
      </c>
      <c r="C28" t="s">
        <v>36</v>
      </c>
      <c r="D28" t="s">
        <v>130</v>
      </c>
      <c r="E28" s="2" t="str">
        <f>VLOOKUP(F28,'RPA Vendor Data '!F25:$G$2418,2)</f>
        <v>FROST ELECTRIC SUPPLY CO</v>
      </c>
      <c r="F28" s="2">
        <v>11364</v>
      </c>
      <c r="G28" s="2">
        <v>2</v>
      </c>
      <c r="H28" t="s">
        <v>140</v>
      </c>
      <c r="I28">
        <v>1000</v>
      </c>
      <c r="J28" t="s">
        <v>98</v>
      </c>
      <c r="K28" t="s">
        <v>98</v>
      </c>
      <c r="L28">
        <v>175.98</v>
      </c>
      <c r="M28" s="2" t="s">
        <v>105</v>
      </c>
      <c r="N28" s="85" t="s">
        <v>141</v>
      </c>
      <c r="O28" t="s">
        <v>36</v>
      </c>
      <c r="P28" t="s">
        <v>142</v>
      </c>
      <c r="Q28">
        <v>98010022900</v>
      </c>
      <c r="R28">
        <v>175.98</v>
      </c>
      <c r="S28" s="1">
        <v>45744.501101273148</v>
      </c>
      <c r="T28" t="s">
        <v>42</v>
      </c>
      <c r="U28" s="1">
        <v>45744.287499999999</v>
      </c>
      <c r="V28" t="s">
        <v>43</v>
      </c>
      <c r="W28" t="s">
        <v>36</v>
      </c>
      <c r="X28">
        <v>2</v>
      </c>
      <c r="Y28" t="s">
        <v>54</v>
      </c>
      <c r="Z28" t="s">
        <v>36</v>
      </c>
      <c r="AA28">
        <v>175.98</v>
      </c>
      <c r="AB28" t="s">
        <v>36</v>
      </c>
      <c r="AC28" t="s">
        <v>105</v>
      </c>
      <c r="AD28" t="s">
        <v>105</v>
      </c>
      <c r="AE28" t="s">
        <v>45</v>
      </c>
      <c r="AF28" s="44" t="s">
        <v>46</v>
      </c>
      <c r="AG28" s="18" t="s">
        <v>143</v>
      </c>
      <c r="AH28" s="18"/>
      <c r="AI28" s="2" t="s">
        <v>48</v>
      </c>
      <c r="AJ28" s="2" t="e">
        <f>VLOOKUP(A28,'Classification Test Result'!$A$2:$D$2428,4,FALSE)</f>
        <v>#N/A</v>
      </c>
      <c r="AL28" s="2">
        <f>_xlfn.XLOOKUP($A28,Results!$A$2:$A$2256,Results!G$2:G$2256,"")</f>
        <v>0</v>
      </c>
      <c r="AM28" s="2">
        <f>_xlfn.XLOOKUP($A28,Results!$A$2:$A$2256,Results!H$2:H$2256,"")</f>
        <v>0</v>
      </c>
      <c r="AN28" s="2">
        <f>_xlfn.XLOOKUP($A28,Results!$A$2:$A$2256,Results!I$2:I$2256,"")</f>
        <v>0</v>
      </c>
      <c r="AO28" s="2">
        <f>_xlfn.XLOOKUP($A28,Results!$A$2:$A$2256,Results!J$2:J$2256,"")</f>
        <v>0</v>
      </c>
      <c r="AP28" s="2">
        <f>_xlfn.XLOOKUP($A28,Results!$A$2:$A$2256,Results!K$2:K$2256,"")</f>
        <v>0</v>
      </c>
      <c r="AQ28" s="2">
        <f>_xlfn.XLOOKUP($A28,Results!$A$2:$A$2256,Results!L$2:L$2256,"")</f>
        <v>0</v>
      </c>
      <c r="AR28" s="2">
        <f>_xlfn.XLOOKUP($A28,Results!$A$2:$A$2256,Results!M$2:M$2256,"")</f>
        <v>0</v>
      </c>
      <c r="AS28" s="2">
        <f>_xlfn.XLOOKUP($A28,Results!$A$2:$A$2256,Results!N$2:N$2256,"")</f>
        <v>0</v>
      </c>
      <c r="AT28" s="2" t="str">
        <f>_xlfn.XLOOKUP($A28,Results!$A$2:$A$2256,Results!O$2:O$2256,"")</f>
        <v>GENERIC WIRE</v>
      </c>
      <c r="AU28" s="2" t="str">
        <f>_xlfn.XLOOKUP($A28,Results!$A$2:$A$2256,Results!P$2:P$2256,"")</f>
        <v>COPPER</v>
      </c>
      <c r="AV28" s="2" t="str">
        <f>_xlfn.XLOOKUP($A28,Results!$A$2:$A$2256,Results!Q$2:Q$2256,"")</f>
        <v>SINGLE_MATCH</v>
      </c>
      <c r="AW28" s="2">
        <f>_xlfn.XLOOKUP($A28,Results!$A$2:$A$2256,Results!R$2:R$2256,"")</f>
        <v>0</v>
      </c>
      <c r="AX28" s="2">
        <f>_xlfn.XLOOKUP($A28,Results!$A$2:$A$2256,Results!S$2:S$2256,"")</f>
        <v>0</v>
      </c>
      <c r="AY28" s="2">
        <f>_xlfn.XLOOKUP($A28,Results!$A$2:$A$2256,Results!T$2:T$2256,"")</f>
        <v>90</v>
      </c>
      <c r="AZ28" s="2">
        <f>_xlfn.XLOOKUP($A28,Results!$A$2:$A$2256,Results!U$2:U$2256,"")</f>
        <v>0</v>
      </c>
      <c r="BA28" s="2">
        <f>_xlfn.XLOOKUP($A28,Results!$A$2:$A$2256,Results!V$2:V$2256,"")</f>
        <v>0</v>
      </c>
      <c r="BB28" s="2">
        <f>_xlfn.XLOOKUP($A28,Results!$A$2:$A$2256,Results!W$2:W$2256,"")</f>
        <v>0</v>
      </c>
      <c r="BC28" s="2">
        <f>_xlfn.XLOOKUP($A28,Results!$A$2:$A$2256,Results!X$2:X$2256,"")</f>
        <v>26120000</v>
      </c>
      <c r="BD28" s="2">
        <f>_xlfn.XLOOKUP($A28,Results!$A$2:$A$2256,Results!Y$2:Y$2256,"")</f>
        <v>77</v>
      </c>
      <c r="BE28" s="2">
        <f>_xlfn.XLOOKUP($A28,Results!$A$2:$A$2256,Results!Z$2:Z$2256,"")</f>
        <v>0</v>
      </c>
    </row>
    <row r="29" spans="1:57" ht="38.25" customHeight="1" x14ac:dyDescent="0.3">
      <c r="A29">
        <v>905706</v>
      </c>
      <c r="B29">
        <v>281986</v>
      </c>
      <c r="C29" t="s">
        <v>36</v>
      </c>
      <c r="D29" t="s">
        <v>113</v>
      </c>
      <c r="E29" s="2" t="str">
        <f>VLOOKUP(F29,'RPA Vendor Data '!F26:$G$2418,2)</f>
        <v>FROST ELECTRIC SUPPLY CO</v>
      </c>
      <c r="F29" s="2">
        <v>11364</v>
      </c>
      <c r="G29" s="2">
        <v>4</v>
      </c>
      <c r="H29" t="s">
        <v>144</v>
      </c>
      <c r="I29">
        <v>500</v>
      </c>
      <c r="J29" t="s">
        <v>98</v>
      </c>
      <c r="K29" t="s">
        <v>98</v>
      </c>
      <c r="L29">
        <v>295.52</v>
      </c>
      <c r="M29" s="2" t="s">
        <v>105</v>
      </c>
      <c r="N29" s="85" t="s">
        <v>145</v>
      </c>
      <c r="O29" t="s">
        <v>36</v>
      </c>
      <c r="P29" t="s">
        <v>146</v>
      </c>
      <c r="Q29">
        <v>98010023040</v>
      </c>
      <c r="R29">
        <v>147.76</v>
      </c>
      <c r="S29" s="1">
        <v>45744.897067511571</v>
      </c>
      <c r="T29" t="s">
        <v>42</v>
      </c>
      <c r="U29" s="1">
        <v>45744.667361111111</v>
      </c>
      <c r="V29" t="s">
        <v>43</v>
      </c>
      <c r="W29" t="s">
        <v>36</v>
      </c>
      <c r="X29">
        <v>0</v>
      </c>
      <c r="Y29" t="s">
        <v>54</v>
      </c>
      <c r="Z29" t="s">
        <v>36</v>
      </c>
      <c r="AA29">
        <v>295.52</v>
      </c>
      <c r="AB29" t="s">
        <v>36</v>
      </c>
      <c r="AC29" t="s">
        <v>105</v>
      </c>
      <c r="AD29" t="s">
        <v>105</v>
      </c>
      <c r="AE29" t="s">
        <v>45</v>
      </c>
      <c r="AF29" s="44" t="s">
        <v>46</v>
      </c>
      <c r="AG29" s="18" t="s">
        <v>147</v>
      </c>
      <c r="AH29" s="18"/>
      <c r="AI29" s="2" t="s">
        <v>48</v>
      </c>
      <c r="AJ29" s="2" t="e">
        <f>VLOOKUP(A29,'Classification Test Result'!$A$2:$D$2428,4,FALSE)</f>
        <v>#N/A</v>
      </c>
      <c r="AL29" s="2">
        <f>_xlfn.XLOOKUP($A29,Results!$A$2:$A$2256,Results!G$2:G$2256,"")</f>
        <v>0</v>
      </c>
      <c r="AM29" s="2">
        <f>_xlfn.XLOOKUP($A29,Results!$A$2:$A$2256,Results!H$2:H$2256,"")</f>
        <v>0</v>
      </c>
      <c r="AN29" s="2">
        <f>_xlfn.XLOOKUP($A29,Results!$A$2:$A$2256,Results!I$2:I$2256,"")</f>
        <v>0</v>
      </c>
      <c r="AO29" s="2">
        <f>_xlfn.XLOOKUP($A29,Results!$A$2:$A$2256,Results!J$2:J$2256,"")</f>
        <v>0</v>
      </c>
      <c r="AP29" s="2">
        <f>_xlfn.XLOOKUP($A29,Results!$A$2:$A$2256,Results!K$2:K$2256,"")</f>
        <v>0</v>
      </c>
      <c r="AQ29" s="2">
        <f>_xlfn.XLOOKUP($A29,Results!$A$2:$A$2256,Results!L$2:L$2256,"")</f>
        <v>0</v>
      </c>
      <c r="AR29" s="2">
        <f>_xlfn.XLOOKUP($A29,Results!$A$2:$A$2256,Results!M$2:M$2256,"")</f>
        <v>0</v>
      </c>
      <c r="AS29" s="2">
        <f>_xlfn.XLOOKUP($A29,Results!$A$2:$A$2256,Results!N$2:N$2256,"")</f>
        <v>0</v>
      </c>
      <c r="AT29" s="2" t="str">
        <f>_xlfn.XLOOKUP($A29,Results!$A$2:$A$2256,Results!O$2:O$2256,"")</f>
        <v>GENERIC WIRE</v>
      </c>
      <c r="AU29" s="2" t="str">
        <f>_xlfn.XLOOKUP($A29,Results!$A$2:$A$2256,Results!P$2:P$2256,"")</f>
        <v>COPPER</v>
      </c>
      <c r="AV29" s="2" t="str">
        <f>_xlfn.XLOOKUP($A29,Results!$A$2:$A$2256,Results!Q$2:Q$2256,"")</f>
        <v>SINGLE_MATCH</v>
      </c>
      <c r="AW29" s="2">
        <f>_xlfn.XLOOKUP($A29,Results!$A$2:$A$2256,Results!R$2:R$2256,"")</f>
        <v>0</v>
      </c>
      <c r="AX29" s="2">
        <f>_xlfn.XLOOKUP($A29,Results!$A$2:$A$2256,Results!S$2:S$2256,"")</f>
        <v>0</v>
      </c>
      <c r="AY29" s="2">
        <f>_xlfn.XLOOKUP($A29,Results!$A$2:$A$2256,Results!T$2:T$2256,"")</f>
        <v>90</v>
      </c>
      <c r="AZ29" s="2">
        <f>_xlfn.XLOOKUP($A29,Results!$A$2:$A$2256,Results!U$2:U$2256,"")</f>
        <v>0</v>
      </c>
      <c r="BA29" s="2">
        <f>_xlfn.XLOOKUP($A29,Results!$A$2:$A$2256,Results!V$2:V$2256,"")</f>
        <v>0</v>
      </c>
      <c r="BB29" s="2">
        <f>_xlfn.XLOOKUP($A29,Results!$A$2:$A$2256,Results!W$2:W$2256,"")</f>
        <v>0</v>
      </c>
      <c r="BC29" s="2">
        <f>_xlfn.XLOOKUP($A29,Results!$A$2:$A$2256,Results!X$2:X$2256,"")</f>
        <v>26120000</v>
      </c>
      <c r="BD29" s="2">
        <f>_xlfn.XLOOKUP($A29,Results!$A$2:$A$2256,Results!Y$2:Y$2256,"")</f>
        <v>78</v>
      </c>
      <c r="BE29" s="2">
        <f>_xlfn.XLOOKUP($A29,Results!$A$2:$A$2256,Results!Z$2:Z$2256,"")</f>
        <v>0</v>
      </c>
    </row>
    <row r="30" spans="1:57" ht="38.25" customHeight="1" x14ac:dyDescent="0.3">
      <c r="A30">
        <v>905707</v>
      </c>
      <c r="B30">
        <v>281967</v>
      </c>
      <c r="C30" t="s">
        <v>36</v>
      </c>
      <c r="D30" t="s">
        <v>148</v>
      </c>
      <c r="E30" s="2" t="str">
        <f>VLOOKUP(F30,'RPA Vendor Data '!F27:$G$2418,2)</f>
        <v>FROST ELECTRIC SUPPLY CO</v>
      </c>
      <c r="F30" s="2">
        <v>11364</v>
      </c>
      <c r="G30" s="2">
        <v>3</v>
      </c>
      <c r="H30" t="s">
        <v>144</v>
      </c>
      <c r="I30">
        <v>500</v>
      </c>
      <c r="J30" t="s">
        <v>98</v>
      </c>
      <c r="K30" t="s">
        <v>98</v>
      </c>
      <c r="L30">
        <v>295.52</v>
      </c>
      <c r="M30" s="2" t="s">
        <v>105</v>
      </c>
      <c r="N30" s="85" t="s">
        <v>145</v>
      </c>
      <c r="O30" t="s">
        <v>36</v>
      </c>
      <c r="P30" t="s">
        <v>146</v>
      </c>
      <c r="Q30">
        <v>98010023040</v>
      </c>
      <c r="R30">
        <v>147.76</v>
      </c>
      <c r="S30" s="1">
        <v>45744.875747337966</v>
      </c>
      <c r="T30" t="s">
        <v>42</v>
      </c>
      <c r="U30" s="1">
        <v>45744.662499999999</v>
      </c>
      <c r="V30" t="s">
        <v>43</v>
      </c>
      <c r="W30" t="s">
        <v>36</v>
      </c>
      <c r="X30">
        <v>0</v>
      </c>
      <c r="Y30">
        <v>201</v>
      </c>
      <c r="Z30" t="s">
        <v>36</v>
      </c>
      <c r="AA30" t="s">
        <v>36</v>
      </c>
      <c r="AB30" t="s">
        <v>36</v>
      </c>
      <c r="AC30" t="s">
        <v>105</v>
      </c>
      <c r="AD30" t="s">
        <v>105</v>
      </c>
      <c r="AE30" t="s">
        <v>45</v>
      </c>
      <c r="AF30" s="44" t="s">
        <v>46</v>
      </c>
      <c r="AG30" s="18" t="s">
        <v>147</v>
      </c>
      <c r="AH30" s="18"/>
      <c r="AI30" s="2" t="s">
        <v>48</v>
      </c>
      <c r="AJ30" s="2" t="e">
        <f>VLOOKUP(A30,'Classification Test Result'!$A$2:$D$2428,4,FALSE)</f>
        <v>#N/A</v>
      </c>
      <c r="AL30" s="2">
        <f>_xlfn.XLOOKUP($A30,Results!$A$2:$A$2256,Results!G$2:G$2256,"")</f>
        <v>0</v>
      </c>
      <c r="AM30" s="2">
        <f>_xlfn.XLOOKUP($A30,Results!$A$2:$A$2256,Results!H$2:H$2256,"")</f>
        <v>0</v>
      </c>
      <c r="AN30" s="2">
        <f>_xlfn.XLOOKUP($A30,Results!$A$2:$A$2256,Results!I$2:I$2256,"")</f>
        <v>0</v>
      </c>
      <c r="AO30" s="2">
        <f>_xlfn.XLOOKUP($A30,Results!$A$2:$A$2256,Results!J$2:J$2256,"")</f>
        <v>0</v>
      </c>
      <c r="AP30" s="2">
        <f>_xlfn.XLOOKUP($A30,Results!$A$2:$A$2256,Results!K$2:K$2256,"")</f>
        <v>0</v>
      </c>
      <c r="AQ30" s="2">
        <f>_xlfn.XLOOKUP($A30,Results!$A$2:$A$2256,Results!L$2:L$2256,"")</f>
        <v>0</v>
      </c>
      <c r="AR30" s="2">
        <f>_xlfn.XLOOKUP($A30,Results!$A$2:$A$2256,Results!M$2:M$2256,"")</f>
        <v>0</v>
      </c>
      <c r="AS30" s="2">
        <f>_xlfn.XLOOKUP($A30,Results!$A$2:$A$2256,Results!N$2:N$2256,"")</f>
        <v>0</v>
      </c>
      <c r="AT30" s="2" t="str">
        <f>_xlfn.XLOOKUP($A30,Results!$A$2:$A$2256,Results!O$2:O$2256,"")</f>
        <v>GENERIC WIRE</v>
      </c>
      <c r="AU30" s="2" t="str">
        <f>_xlfn.XLOOKUP($A30,Results!$A$2:$A$2256,Results!P$2:P$2256,"")</f>
        <v>COPPER</v>
      </c>
      <c r="AV30" s="2" t="str">
        <f>_xlfn.XLOOKUP($A30,Results!$A$2:$A$2256,Results!Q$2:Q$2256,"")</f>
        <v>SINGLE_MATCH</v>
      </c>
      <c r="AW30" s="2">
        <f>_xlfn.XLOOKUP($A30,Results!$A$2:$A$2256,Results!R$2:R$2256,"")</f>
        <v>0</v>
      </c>
      <c r="AX30" s="2">
        <f>_xlfn.XLOOKUP($A30,Results!$A$2:$A$2256,Results!S$2:S$2256,"")</f>
        <v>0</v>
      </c>
      <c r="AY30" s="2">
        <f>_xlfn.XLOOKUP($A30,Results!$A$2:$A$2256,Results!T$2:T$2256,"")</f>
        <v>90</v>
      </c>
      <c r="AZ30" s="2">
        <f>_xlfn.XLOOKUP($A30,Results!$A$2:$A$2256,Results!U$2:U$2256,"")</f>
        <v>0</v>
      </c>
      <c r="BA30" s="2">
        <f>_xlfn.XLOOKUP($A30,Results!$A$2:$A$2256,Results!V$2:V$2256,"")</f>
        <v>0</v>
      </c>
      <c r="BB30" s="2">
        <f>_xlfn.XLOOKUP($A30,Results!$A$2:$A$2256,Results!W$2:W$2256,"")</f>
        <v>0</v>
      </c>
      <c r="BC30" s="2">
        <f>_xlfn.XLOOKUP($A30,Results!$A$2:$A$2256,Results!X$2:X$2256,"")</f>
        <v>26120000</v>
      </c>
      <c r="BD30" s="2">
        <f>_xlfn.XLOOKUP($A30,Results!$A$2:$A$2256,Results!Y$2:Y$2256,"")</f>
        <v>78</v>
      </c>
      <c r="BE30" s="2">
        <f>_xlfn.XLOOKUP($A30,Results!$A$2:$A$2256,Results!Z$2:Z$2256,"")</f>
        <v>0</v>
      </c>
    </row>
    <row r="31" spans="1:57" ht="38.25" customHeight="1" x14ac:dyDescent="0.3">
      <c r="A31">
        <v>905708</v>
      </c>
      <c r="B31">
        <v>281966</v>
      </c>
      <c r="C31" t="s">
        <v>36</v>
      </c>
      <c r="D31" t="s">
        <v>149</v>
      </c>
      <c r="E31" s="2" t="str">
        <f>VLOOKUP(F31,'RPA Vendor Data '!F28:$G$2418,2)</f>
        <v>FROST ELECTRIC SUPPLY CO</v>
      </c>
      <c r="F31" s="2">
        <v>11364</v>
      </c>
      <c r="G31" s="2">
        <v>2</v>
      </c>
      <c r="H31" t="s">
        <v>150</v>
      </c>
      <c r="I31">
        <v>500</v>
      </c>
      <c r="J31" t="s">
        <v>98</v>
      </c>
      <c r="K31" t="s">
        <v>98</v>
      </c>
      <c r="L31">
        <v>295.52</v>
      </c>
      <c r="M31" s="2" t="s">
        <v>105</v>
      </c>
      <c r="N31" s="85" t="s">
        <v>151</v>
      </c>
      <c r="O31" t="s">
        <v>36</v>
      </c>
      <c r="P31" t="s">
        <v>152</v>
      </c>
      <c r="Q31">
        <v>98010023030</v>
      </c>
      <c r="R31">
        <v>147.76</v>
      </c>
      <c r="S31" s="1">
        <v>45744.875771562503</v>
      </c>
      <c r="T31" t="s">
        <v>42</v>
      </c>
      <c r="U31" s="1">
        <v>45744.661805555559</v>
      </c>
      <c r="V31" t="s">
        <v>43</v>
      </c>
      <c r="W31" t="s">
        <v>36</v>
      </c>
      <c r="X31">
        <v>2</v>
      </c>
      <c r="Y31" t="s">
        <v>54</v>
      </c>
      <c r="Z31" t="s">
        <v>36</v>
      </c>
      <c r="AA31">
        <v>295.52</v>
      </c>
      <c r="AB31" t="s">
        <v>36</v>
      </c>
      <c r="AC31" t="s">
        <v>105</v>
      </c>
      <c r="AD31" t="s">
        <v>105</v>
      </c>
      <c r="AE31" t="s">
        <v>45</v>
      </c>
      <c r="AF31" s="44" t="s">
        <v>46</v>
      </c>
      <c r="AG31" s="18" t="s">
        <v>153</v>
      </c>
      <c r="AH31" s="18"/>
      <c r="AI31" s="2" t="s">
        <v>48</v>
      </c>
      <c r="AJ31" s="2" t="e">
        <f>VLOOKUP(A31,'Classification Test Result'!$A$2:$D$2428,4,FALSE)</f>
        <v>#N/A</v>
      </c>
      <c r="AL31" s="2">
        <f>_xlfn.XLOOKUP($A31,Results!$A$2:$A$2256,Results!G$2:G$2256,"")</f>
        <v>0</v>
      </c>
      <c r="AM31" s="2">
        <f>_xlfn.XLOOKUP($A31,Results!$A$2:$A$2256,Results!H$2:H$2256,"")</f>
        <v>0</v>
      </c>
      <c r="AN31" s="2">
        <f>_xlfn.XLOOKUP($A31,Results!$A$2:$A$2256,Results!I$2:I$2256,"")</f>
        <v>0</v>
      </c>
      <c r="AO31" s="2">
        <f>_xlfn.XLOOKUP($A31,Results!$A$2:$A$2256,Results!J$2:J$2256,"")</f>
        <v>0</v>
      </c>
      <c r="AP31" s="2">
        <f>_xlfn.XLOOKUP($A31,Results!$A$2:$A$2256,Results!K$2:K$2256,"")</f>
        <v>0</v>
      </c>
      <c r="AQ31" s="2">
        <f>_xlfn.XLOOKUP($A31,Results!$A$2:$A$2256,Results!L$2:L$2256,"")</f>
        <v>0</v>
      </c>
      <c r="AR31" s="2">
        <f>_xlfn.XLOOKUP($A31,Results!$A$2:$A$2256,Results!M$2:M$2256,"")</f>
        <v>0</v>
      </c>
      <c r="AS31" s="2">
        <f>_xlfn.XLOOKUP($A31,Results!$A$2:$A$2256,Results!N$2:N$2256,"")</f>
        <v>0</v>
      </c>
      <c r="AT31" s="2" t="str">
        <f>_xlfn.XLOOKUP($A31,Results!$A$2:$A$2256,Results!O$2:O$2256,"")</f>
        <v>GENERIC WIRE</v>
      </c>
      <c r="AU31" s="2" t="str">
        <f>_xlfn.XLOOKUP($A31,Results!$A$2:$A$2256,Results!P$2:P$2256,"")</f>
        <v>COPPER</v>
      </c>
      <c r="AV31" s="2" t="str">
        <f>_xlfn.XLOOKUP($A31,Results!$A$2:$A$2256,Results!Q$2:Q$2256,"")</f>
        <v>SINGLE_MATCH</v>
      </c>
      <c r="AW31" s="2">
        <f>_xlfn.XLOOKUP($A31,Results!$A$2:$A$2256,Results!R$2:R$2256,"")</f>
        <v>0</v>
      </c>
      <c r="AX31" s="2">
        <f>_xlfn.XLOOKUP($A31,Results!$A$2:$A$2256,Results!S$2:S$2256,"")</f>
        <v>0</v>
      </c>
      <c r="AY31" s="2">
        <f>_xlfn.XLOOKUP($A31,Results!$A$2:$A$2256,Results!T$2:T$2256,"")</f>
        <v>90</v>
      </c>
      <c r="AZ31" s="2">
        <f>_xlfn.XLOOKUP($A31,Results!$A$2:$A$2256,Results!U$2:U$2256,"")</f>
        <v>0</v>
      </c>
      <c r="BA31" s="2">
        <f>_xlfn.XLOOKUP($A31,Results!$A$2:$A$2256,Results!V$2:V$2256,"")</f>
        <v>0</v>
      </c>
      <c r="BB31" s="2">
        <f>_xlfn.XLOOKUP($A31,Results!$A$2:$A$2256,Results!W$2:W$2256,"")</f>
        <v>0</v>
      </c>
      <c r="BC31" s="2">
        <f>_xlfn.XLOOKUP($A31,Results!$A$2:$A$2256,Results!X$2:X$2256,"")</f>
        <v>26120000</v>
      </c>
      <c r="BD31" s="2">
        <f>_xlfn.XLOOKUP($A31,Results!$A$2:$A$2256,Results!Y$2:Y$2256,"")</f>
        <v>76</v>
      </c>
      <c r="BE31" s="2">
        <f>_xlfn.XLOOKUP($A31,Results!$A$2:$A$2256,Results!Z$2:Z$2256,"")</f>
        <v>0</v>
      </c>
    </row>
    <row r="32" spans="1:57" ht="38.25" customHeight="1" x14ac:dyDescent="0.3">
      <c r="A32">
        <v>905709</v>
      </c>
      <c r="B32">
        <v>281428</v>
      </c>
      <c r="C32" t="s">
        <v>36</v>
      </c>
      <c r="D32" t="s">
        <v>154</v>
      </c>
      <c r="E32" s="2" t="str">
        <f>VLOOKUP(F32,'RPA Vendor Data '!F29:$G$2418,2)</f>
        <v>REXEL USA, INC.</v>
      </c>
      <c r="F32" s="2">
        <v>12873</v>
      </c>
      <c r="G32" s="2">
        <v>1</v>
      </c>
      <c r="H32" t="s">
        <v>155</v>
      </c>
      <c r="I32">
        <v>1</v>
      </c>
      <c r="J32" t="s">
        <v>65</v>
      </c>
      <c r="K32" t="s">
        <v>39</v>
      </c>
      <c r="L32">
        <v>119.098</v>
      </c>
      <c r="M32" s="2" t="s">
        <v>82</v>
      </c>
      <c r="N32" s="85" t="s">
        <v>156</v>
      </c>
      <c r="O32">
        <v>234591</v>
      </c>
      <c r="P32" t="s">
        <v>157</v>
      </c>
      <c r="Q32">
        <v>78677615201</v>
      </c>
      <c r="R32">
        <v>119.1</v>
      </c>
      <c r="S32" s="1">
        <v>45744.29237427083</v>
      </c>
      <c r="T32" t="s">
        <v>42</v>
      </c>
      <c r="U32" s="1">
        <v>45744.063194444447</v>
      </c>
      <c r="V32" t="s">
        <v>43</v>
      </c>
      <c r="W32" t="s">
        <v>36</v>
      </c>
      <c r="X32">
        <v>1</v>
      </c>
      <c r="Y32" t="s">
        <v>158</v>
      </c>
      <c r="Z32">
        <v>119.098</v>
      </c>
      <c r="AA32">
        <v>119.098</v>
      </c>
      <c r="AB32">
        <v>195</v>
      </c>
      <c r="AC32" t="s">
        <v>82</v>
      </c>
      <c r="AD32" t="s">
        <v>82</v>
      </c>
      <c r="AE32" t="s">
        <v>45</v>
      </c>
      <c r="AF32" s="44" t="s">
        <v>46</v>
      </c>
      <c r="AG32" s="18" t="s">
        <v>159</v>
      </c>
      <c r="AH32" s="18"/>
      <c r="AI32" s="2" t="s">
        <v>48</v>
      </c>
      <c r="AJ32" s="2" t="e">
        <f>VLOOKUP(A32,'Classification Test Result'!$A$2:$D$2428,4,FALSE)</f>
        <v>#N/A</v>
      </c>
      <c r="AL32" s="2">
        <f>_xlfn.XLOOKUP($A32,Results!$A$2:$A$2256,Results!G$2:G$2256,"")</f>
        <v>0</v>
      </c>
      <c r="AM32" s="2">
        <f>_xlfn.XLOOKUP($A32,Results!$A$2:$A$2256,Results!H$2:H$2256,"")</f>
        <v>0</v>
      </c>
      <c r="AN32" s="2">
        <f>_xlfn.XLOOKUP($A32,Results!$A$2:$A$2256,Results!I$2:I$2256,"")</f>
        <v>0</v>
      </c>
      <c r="AO32" s="2">
        <f>_xlfn.XLOOKUP($A32,Results!$A$2:$A$2256,Results!J$2:J$2256,"")</f>
        <v>0</v>
      </c>
      <c r="AP32" s="2">
        <f>_xlfn.XLOOKUP($A32,Results!$A$2:$A$2256,Results!K$2:K$2256,"")</f>
        <v>0</v>
      </c>
      <c r="AQ32" s="2">
        <f>_xlfn.XLOOKUP($A32,Results!$A$2:$A$2256,Results!L$2:L$2256,"")</f>
        <v>0</v>
      </c>
      <c r="AR32" s="2">
        <f>_xlfn.XLOOKUP($A32,Results!$A$2:$A$2256,Results!M$2:M$2256,"")</f>
        <v>0</v>
      </c>
      <c r="AS32" s="2">
        <f>_xlfn.XLOOKUP($A32,Results!$A$2:$A$2256,Results!N$2:N$2256,"")</f>
        <v>0</v>
      </c>
      <c r="AT32" s="2">
        <f>_xlfn.XLOOKUP($A32,Results!$A$2:$A$2256,Results!O$2:O$2256,"")</f>
        <v>0</v>
      </c>
      <c r="AU32" s="2">
        <f>_xlfn.XLOOKUP($A32,Results!$A$2:$A$2256,Results!P$2:P$2256,"")</f>
        <v>0</v>
      </c>
      <c r="AV32" s="2">
        <f>_xlfn.XLOOKUP($A32,Results!$A$2:$A$2256,Results!Q$2:Q$2256,"")</f>
        <v>0</v>
      </c>
      <c r="AW32" s="2">
        <f>_xlfn.XLOOKUP($A32,Results!$A$2:$A$2256,Results!R$2:R$2256,"")</f>
        <v>0</v>
      </c>
      <c r="AX32" s="2">
        <f>_xlfn.XLOOKUP($A32,Results!$A$2:$A$2256,Results!S$2:S$2256,"")</f>
        <v>0</v>
      </c>
      <c r="AY32" s="2">
        <f>_xlfn.XLOOKUP($A32,Results!$A$2:$A$2256,Results!T$2:T$2256,"")</f>
        <v>0</v>
      </c>
      <c r="AZ32" s="2">
        <f>_xlfn.XLOOKUP($A32,Results!$A$2:$A$2256,Results!U$2:U$2256,"")</f>
        <v>0</v>
      </c>
      <c r="BA32" s="2">
        <f>_xlfn.XLOOKUP($A32,Results!$A$2:$A$2256,Results!V$2:V$2256,"")</f>
        <v>0</v>
      </c>
      <c r="BB32" s="2">
        <f>_xlfn.XLOOKUP($A32,Results!$A$2:$A$2256,Results!W$2:W$2256,"")</f>
        <v>0</v>
      </c>
      <c r="BC32" s="2">
        <f>_xlfn.XLOOKUP($A32,Results!$A$2:$A$2256,Results!X$2:X$2256,"")</f>
        <v>39121300</v>
      </c>
      <c r="BD32" s="2">
        <f>_xlfn.XLOOKUP($A32,Results!$A$2:$A$2256,Results!Y$2:Y$2256,"")</f>
        <v>76</v>
      </c>
      <c r="BE32" s="2">
        <f>_xlfn.XLOOKUP($A32,Results!$A$2:$A$2256,Results!Z$2:Z$2256,"")</f>
        <v>0</v>
      </c>
    </row>
    <row r="33" spans="1:57" ht="38.25" customHeight="1" x14ac:dyDescent="0.3">
      <c r="A33">
        <v>905710</v>
      </c>
      <c r="B33">
        <v>281742</v>
      </c>
      <c r="C33" t="s">
        <v>36</v>
      </c>
      <c r="D33">
        <v>7701018</v>
      </c>
      <c r="F33" s="2">
        <v>10567</v>
      </c>
      <c r="G33" s="2">
        <v>3</v>
      </c>
      <c r="H33" s="2" t="s">
        <v>160</v>
      </c>
      <c r="I33">
        <v>4</v>
      </c>
      <c r="J33" t="s">
        <v>161</v>
      </c>
      <c r="K33" t="s">
        <v>39</v>
      </c>
      <c r="L33">
        <v>12</v>
      </c>
      <c r="M33" s="2" t="s">
        <v>36</v>
      </c>
      <c r="N33" s="9" t="s">
        <v>36</v>
      </c>
      <c r="O33" t="s">
        <v>36</v>
      </c>
      <c r="P33" t="s">
        <v>36</v>
      </c>
      <c r="Q33" t="s">
        <v>36</v>
      </c>
      <c r="R33">
        <v>54</v>
      </c>
      <c r="S33" s="1">
        <v>45744.54289621528</v>
      </c>
      <c r="T33" t="s">
        <v>42</v>
      </c>
      <c r="U33" s="1">
        <v>45744.320833333331</v>
      </c>
      <c r="V33" t="s">
        <v>43</v>
      </c>
      <c r="W33" t="s">
        <v>36</v>
      </c>
      <c r="X33">
        <v>0</v>
      </c>
      <c r="Y33">
        <v>999</v>
      </c>
      <c r="Z33" t="s">
        <v>36</v>
      </c>
      <c r="AA33" t="s">
        <v>36</v>
      </c>
      <c r="AB33" t="s">
        <v>36</v>
      </c>
      <c r="AC33" t="s">
        <v>92</v>
      </c>
      <c r="AD33" t="s">
        <v>92</v>
      </c>
      <c r="AE33" t="s">
        <v>45</v>
      </c>
      <c r="AF33" s="2"/>
      <c r="AI33" s="2" t="str">
        <f>IF(COUNTIF(Classification!$A$2:$A$338, H33)&gt;0,"FEE", " ")</f>
        <v>FEE</v>
      </c>
      <c r="AJ33" s="2" t="e">
        <f>VLOOKUP(A33,'Classification Test Result'!$A$2:$D$2428,4,FALSE)</f>
        <v>#N/A</v>
      </c>
      <c r="AL33" s="2">
        <f>_xlfn.XLOOKUP($A33,Results!$A$2:$A$2256,Results!G$2:G$2256,"")</f>
        <v>0</v>
      </c>
      <c r="AM33" s="2">
        <f>_xlfn.XLOOKUP($A33,Results!$A$2:$A$2256,Results!H$2:H$2256,"")</f>
        <v>0</v>
      </c>
      <c r="AN33" s="2">
        <f>_xlfn.XLOOKUP($A33,Results!$A$2:$A$2256,Results!I$2:I$2256,"")</f>
        <v>0</v>
      </c>
      <c r="AO33" s="2">
        <f>_xlfn.XLOOKUP($A33,Results!$A$2:$A$2256,Results!J$2:J$2256,"")</f>
        <v>0</v>
      </c>
      <c r="AP33" s="2">
        <f>_xlfn.XLOOKUP($A33,Results!$A$2:$A$2256,Results!K$2:K$2256,"")</f>
        <v>0</v>
      </c>
      <c r="AQ33" s="2">
        <f>_xlfn.XLOOKUP($A33,Results!$A$2:$A$2256,Results!L$2:L$2256,"")</f>
        <v>0</v>
      </c>
      <c r="AR33" s="2">
        <f>_xlfn.XLOOKUP($A33,Results!$A$2:$A$2256,Results!M$2:M$2256,"")</f>
        <v>0</v>
      </c>
      <c r="AS33" s="2">
        <f>_xlfn.XLOOKUP($A33,Results!$A$2:$A$2256,Results!N$2:N$2256,"")</f>
        <v>0</v>
      </c>
      <c r="AT33" s="2">
        <f>_xlfn.XLOOKUP($A33,Results!$A$2:$A$2256,Results!O$2:O$2256,"")</f>
        <v>0</v>
      </c>
      <c r="AU33" s="2">
        <f>_xlfn.XLOOKUP($A33,Results!$A$2:$A$2256,Results!P$2:P$2256,"")</f>
        <v>0</v>
      </c>
      <c r="AV33" s="2">
        <f>_xlfn.XLOOKUP($A33,Results!$A$2:$A$2256,Results!Q$2:Q$2256,"")</f>
        <v>0</v>
      </c>
      <c r="AW33" s="2">
        <f>_xlfn.XLOOKUP($A33,Results!$A$2:$A$2256,Results!R$2:R$2256,"")</f>
        <v>0</v>
      </c>
      <c r="AX33" s="2">
        <f>_xlfn.XLOOKUP($A33,Results!$A$2:$A$2256,Results!S$2:S$2256,"")</f>
        <v>0</v>
      </c>
      <c r="AY33" s="2">
        <f>_xlfn.XLOOKUP($A33,Results!$A$2:$A$2256,Results!T$2:T$2256,"")</f>
        <v>0</v>
      </c>
      <c r="AZ33" s="2">
        <f>_xlfn.XLOOKUP($A33,Results!$A$2:$A$2256,Results!U$2:U$2256,"")</f>
        <v>0</v>
      </c>
      <c r="BA33" s="2">
        <f>_xlfn.XLOOKUP($A33,Results!$A$2:$A$2256,Results!V$2:V$2256,"")</f>
        <v>0</v>
      </c>
      <c r="BB33" s="2">
        <f>_xlfn.XLOOKUP($A33,Results!$A$2:$A$2256,Results!W$2:W$2256,"")</f>
        <v>0</v>
      </c>
      <c r="BC33" s="2">
        <f>_xlfn.XLOOKUP($A33,Results!$A$2:$A$2256,Results!X$2:X$2256,"")</f>
        <v>0</v>
      </c>
      <c r="BD33" s="2">
        <f>_xlfn.XLOOKUP($A33,Results!$A$2:$A$2256,Results!Y$2:Y$2256,"")</f>
        <v>0</v>
      </c>
      <c r="BE33" s="2">
        <f>_xlfn.XLOOKUP($A33,Results!$A$2:$A$2256,Results!Z$2:Z$2256,"")</f>
        <v>0</v>
      </c>
    </row>
    <row r="34" spans="1:57" ht="38.25" customHeight="1" x14ac:dyDescent="0.3">
      <c r="A34">
        <v>905711</v>
      </c>
      <c r="B34">
        <v>281887</v>
      </c>
      <c r="C34" t="s">
        <v>36</v>
      </c>
      <c r="D34">
        <v>15586</v>
      </c>
      <c r="F34" s="2">
        <v>10441</v>
      </c>
      <c r="G34" s="2">
        <v>14</v>
      </c>
      <c r="H34" s="2" t="s">
        <v>162</v>
      </c>
      <c r="I34">
        <v>10</v>
      </c>
      <c r="J34" t="s">
        <v>163</v>
      </c>
      <c r="K34" t="s">
        <v>39</v>
      </c>
      <c r="L34">
        <v>6</v>
      </c>
      <c r="M34" s="2" t="s">
        <v>36</v>
      </c>
      <c r="N34" s="9" t="s">
        <v>36</v>
      </c>
      <c r="O34" t="s">
        <v>36</v>
      </c>
      <c r="P34" t="s">
        <v>36</v>
      </c>
      <c r="Q34" t="s">
        <v>36</v>
      </c>
      <c r="R34">
        <v>60</v>
      </c>
      <c r="S34" s="1">
        <v>45744.667819247683</v>
      </c>
      <c r="T34" t="s">
        <v>42</v>
      </c>
      <c r="U34" s="1">
        <v>45744.448611111111</v>
      </c>
      <c r="V34" t="s">
        <v>43</v>
      </c>
      <c r="W34" t="s">
        <v>36</v>
      </c>
      <c r="X34">
        <v>0</v>
      </c>
      <c r="Y34">
        <v>999</v>
      </c>
      <c r="Z34" t="s">
        <v>36</v>
      </c>
      <c r="AA34" t="s">
        <v>36</v>
      </c>
      <c r="AB34" t="s">
        <v>36</v>
      </c>
      <c r="AC34" t="s">
        <v>49</v>
      </c>
      <c r="AD34" t="s">
        <v>49</v>
      </c>
      <c r="AE34" t="s">
        <v>45</v>
      </c>
      <c r="AF34" s="2"/>
      <c r="AI34" s="2" t="s">
        <v>92</v>
      </c>
      <c r="AJ34" s="2" t="e">
        <f>VLOOKUP(A34,'Classification Test Result'!$A$2:$D$2428,4,FALSE)</f>
        <v>#N/A</v>
      </c>
      <c r="AL34" s="2">
        <f>_xlfn.XLOOKUP($A34,Results!$A$2:$A$2256,Results!G$2:G$2256,"")</f>
        <v>0</v>
      </c>
      <c r="AM34" s="2">
        <f>_xlfn.XLOOKUP($A34,Results!$A$2:$A$2256,Results!H$2:H$2256,"")</f>
        <v>0</v>
      </c>
      <c r="AN34" s="2">
        <f>_xlfn.XLOOKUP($A34,Results!$A$2:$A$2256,Results!I$2:I$2256,"")</f>
        <v>0</v>
      </c>
      <c r="AO34" s="2">
        <f>_xlfn.XLOOKUP($A34,Results!$A$2:$A$2256,Results!J$2:J$2256,"")</f>
        <v>0</v>
      </c>
      <c r="AP34" s="2">
        <f>_xlfn.XLOOKUP($A34,Results!$A$2:$A$2256,Results!K$2:K$2256,"")</f>
        <v>0</v>
      </c>
      <c r="AQ34" s="2">
        <f>_xlfn.XLOOKUP($A34,Results!$A$2:$A$2256,Results!L$2:L$2256,"")</f>
        <v>0</v>
      </c>
      <c r="AR34" s="2">
        <f>_xlfn.XLOOKUP($A34,Results!$A$2:$A$2256,Results!M$2:M$2256,"")</f>
        <v>0</v>
      </c>
      <c r="AS34" s="2">
        <f>_xlfn.XLOOKUP($A34,Results!$A$2:$A$2256,Results!N$2:N$2256,"")</f>
        <v>0</v>
      </c>
      <c r="AT34" s="2">
        <f>_xlfn.XLOOKUP($A34,Results!$A$2:$A$2256,Results!O$2:O$2256,"")</f>
        <v>0</v>
      </c>
      <c r="AU34" s="2">
        <f>_xlfn.XLOOKUP($A34,Results!$A$2:$A$2256,Results!P$2:P$2256,"")</f>
        <v>0</v>
      </c>
      <c r="AV34" s="2">
        <f>_xlfn.XLOOKUP($A34,Results!$A$2:$A$2256,Results!Q$2:Q$2256,"")</f>
        <v>0</v>
      </c>
      <c r="AW34" s="2">
        <f>_xlfn.XLOOKUP($A34,Results!$A$2:$A$2256,Results!R$2:R$2256,"")</f>
        <v>0</v>
      </c>
      <c r="AX34" s="2">
        <f>_xlfn.XLOOKUP($A34,Results!$A$2:$A$2256,Results!S$2:S$2256,"")</f>
        <v>0</v>
      </c>
      <c r="AY34" s="2">
        <f>_xlfn.XLOOKUP($A34,Results!$A$2:$A$2256,Results!T$2:T$2256,"")</f>
        <v>0</v>
      </c>
      <c r="AZ34" s="2">
        <f>_xlfn.XLOOKUP($A34,Results!$A$2:$A$2256,Results!U$2:U$2256,"")</f>
        <v>0</v>
      </c>
      <c r="BA34" s="2">
        <f>_xlfn.XLOOKUP($A34,Results!$A$2:$A$2256,Results!V$2:V$2256,"")</f>
        <v>0</v>
      </c>
      <c r="BB34" s="2">
        <f>_xlfn.XLOOKUP($A34,Results!$A$2:$A$2256,Results!W$2:W$2256,"")</f>
        <v>0</v>
      </c>
      <c r="BC34" s="2">
        <f>_xlfn.XLOOKUP($A34,Results!$A$2:$A$2256,Results!X$2:X$2256,"")</f>
        <v>0</v>
      </c>
      <c r="BD34" s="2">
        <f>_xlfn.XLOOKUP($A34,Results!$A$2:$A$2256,Results!Y$2:Y$2256,"")</f>
        <v>0</v>
      </c>
      <c r="BE34" s="2">
        <f>_xlfn.XLOOKUP($A34,Results!$A$2:$A$2256,Results!Z$2:Z$2256,"")</f>
        <v>0</v>
      </c>
    </row>
    <row r="35" spans="1:57" ht="38.25" customHeight="1" x14ac:dyDescent="0.3">
      <c r="A35">
        <v>905712</v>
      </c>
      <c r="B35">
        <v>281887</v>
      </c>
      <c r="C35" t="s">
        <v>36</v>
      </c>
      <c r="D35">
        <v>15586</v>
      </c>
      <c r="F35" s="2">
        <v>10441</v>
      </c>
      <c r="G35" s="2">
        <v>2</v>
      </c>
      <c r="H35" s="2" t="s">
        <v>162</v>
      </c>
      <c r="I35">
        <v>10</v>
      </c>
      <c r="J35" t="s">
        <v>163</v>
      </c>
      <c r="K35" t="s">
        <v>39</v>
      </c>
      <c r="L35">
        <v>6</v>
      </c>
      <c r="M35" s="2" t="s">
        <v>36</v>
      </c>
      <c r="N35" s="9" t="s">
        <v>36</v>
      </c>
      <c r="O35" t="s">
        <v>36</v>
      </c>
      <c r="P35" t="s">
        <v>36</v>
      </c>
      <c r="Q35" t="s">
        <v>36</v>
      </c>
      <c r="R35">
        <v>60</v>
      </c>
      <c r="S35" s="1">
        <v>45744.667813541673</v>
      </c>
      <c r="T35" t="s">
        <v>42</v>
      </c>
      <c r="U35" s="1">
        <v>45744.448611111111</v>
      </c>
      <c r="V35" t="s">
        <v>43</v>
      </c>
      <c r="W35" t="s">
        <v>36</v>
      </c>
      <c r="X35">
        <v>0</v>
      </c>
      <c r="Y35">
        <v>999</v>
      </c>
      <c r="Z35" t="s">
        <v>36</v>
      </c>
      <c r="AA35" t="s">
        <v>36</v>
      </c>
      <c r="AB35" t="s">
        <v>36</v>
      </c>
      <c r="AC35" t="s">
        <v>49</v>
      </c>
      <c r="AD35" t="s">
        <v>49</v>
      </c>
      <c r="AE35" t="s">
        <v>45</v>
      </c>
      <c r="AF35" s="2"/>
      <c r="AI35" s="2" t="s">
        <v>92</v>
      </c>
      <c r="AJ35" s="2" t="e">
        <f>VLOOKUP(A35,'Classification Test Result'!$A$2:$D$2428,4,FALSE)</f>
        <v>#N/A</v>
      </c>
      <c r="AL35" s="2">
        <f>_xlfn.XLOOKUP($A35,Results!$A$2:$A$2256,Results!G$2:G$2256,"")</f>
        <v>0</v>
      </c>
      <c r="AM35" s="2">
        <f>_xlfn.XLOOKUP($A35,Results!$A$2:$A$2256,Results!H$2:H$2256,"")</f>
        <v>0</v>
      </c>
      <c r="AN35" s="2">
        <f>_xlfn.XLOOKUP($A35,Results!$A$2:$A$2256,Results!I$2:I$2256,"")</f>
        <v>0</v>
      </c>
      <c r="AO35" s="2">
        <f>_xlfn.XLOOKUP($A35,Results!$A$2:$A$2256,Results!J$2:J$2256,"")</f>
        <v>0</v>
      </c>
      <c r="AP35" s="2">
        <f>_xlfn.XLOOKUP($A35,Results!$A$2:$A$2256,Results!K$2:K$2256,"")</f>
        <v>0</v>
      </c>
      <c r="AQ35" s="2">
        <f>_xlfn.XLOOKUP($A35,Results!$A$2:$A$2256,Results!L$2:L$2256,"")</f>
        <v>0</v>
      </c>
      <c r="AR35" s="2">
        <f>_xlfn.XLOOKUP($A35,Results!$A$2:$A$2256,Results!M$2:M$2256,"")</f>
        <v>0</v>
      </c>
      <c r="AS35" s="2">
        <f>_xlfn.XLOOKUP($A35,Results!$A$2:$A$2256,Results!N$2:N$2256,"")</f>
        <v>0</v>
      </c>
      <c r="AT35" s="2">
        <f>_xlfn.XLOOKUP($A35,Results!$A$2:$A$2256,Results!O$2:O$2256,"")</f>
        <v>0</v>
      </c>
      <c r="AU35" s="2">
        <f>_xlfn.XLOOKUP($A35,Results!$A$2:$A$2256,Results!P$2:P$2256,"")</f>
        <v>0</v>
      </c>
      <c r="AV35" s="2">
        <f>_xlfn.XLOOKUP($A35,Results!$A$2:$A$2256,Results!Q$2:Q$2256,"")</f>
        <v>0</v>
      </c>
      <c r="AW35" s="2">
        <f>_xlfn.XLOOKUP($A35,Results!$A$2:$A$2256,Results!R$2:R$2256,"")</f>
        <v>0</v>
      </c>
      <c r="AX35" s="2">
        <f>_xlfn.XLOOKUP($A35,Results!$A$2:$A$2256,Results!S$2:S$2256,"")</f>
        <v>0</v>
      </c>
      <c r="AY35" s="2">
        <f>_xlfn.XLOOKUP($A35,Results!$A$2:$A$2256,Results!T$2:T$2256,"")</f>
        <v>0</v>
      </c>
      <c r="AZ35" s="2">
        <f>_xlfn.XLOOKUP($A35,Results!$A$2:$A$2256,Results!U$2:U$2256,"")</f>
        <v>0</v>
      </c>
      <c r="BA35" s="2">
        <f>_xlfn.XLOOKUP($A35,Results!$A$2:$A$2256,Results!V$2:V$2256,"")</f>
        <v>0</v>
      </c>
      <c r="BB35" s="2">
        <f>_xlfn.XLOOKUP($A35,Results!$A$2:$A$2256,Results!W$2:W$2256,"")</f>
        <v>0</v>
      </c>
      <c r="BC35" s="2">
        <f>_xlfn.XLOOKUP($A35,Results!$A$2:$A$2256,Results!X$2:X$2256,"")</f>
        <v>0</v>
      </c>
      <c r="BD35" s="2">
        <f>_xlfn.XLOOKUP($A35,Results!$A$2:$A$2256,Results!Y$2:Y$2256,"")</f>
        <v>0</v>
      </c>
      <c r="BE35" s="2">
        <f>_xlfn.XLOOKUP($A35,Results!$A$2:$A$2256,Results!Z$2:Z$2256,"")</f>
        <v>0</v>
      </c>
    </row>
    <row r="36" spans="1:57" ht="38.25" customHeight="1" x14ac:dyDescent="0.3">
      <c r="A36">
        <v>905713</v>
      </c>
      <c r="B36">
        <v>281887</v>
      </c>
      <c r="C36" t="s">
        <v>36</v>
      </c>
      <c r="D36">
        <v>15586</v>
      </c>
      <c r="F36" s="2">
        <v>10441</v>
      </c>
      <c r="G36" s="2">
        <v>18</v>
      </c>
      <c r="H36" s="2" t="s">
        <v>162</v>
      </c>
      <c r="I36">
        <v>10</v>
      </c>
      <c r="J36" t="s">
        <v>163</v>
      </c>
      <c r="K36" t="s">
        <v>39</v>
      </c>
      <c r="L36">
        <v>6</v>
      </c>
      <c r="M36" s="2" t="s">
        <v>36</v>
      </c>
      <c r="N36" s="9" t="s">
        <v>36</v>
      </c>
      <c r="O36" t="s">
        <v>36</v>
      </c>
      <c r="P36" t="s">
        <v>36</v>
      </c>
      <c r="Q36" t="s">
        <v>36</v>
      </c>
      <c r="R36">
        <v>60</v>
      </c>
      <c r="S36" s="1">
        <v>45744.66780447917</v>
      </c>
      <c r="T36" t="s">
        <v>42</v>
      </c>
      <c r="U36" s="1">
        <v>45744.448611111111</v>
      </c>
      <c r="V36" t="s">
        <v>43</v>
      </c>
      <c r="W36" t="s">
        <v>36</v>
      </c>
      <c r="X36">
        <v>0</v>
      </c>
      <c r="Y36">
        <v>999</v>
      </c>
      <c r="Z36" t="s">
        <v>36</v>
      </c>
      <c r="AA36" t="s">
        <v>36</v>
      </c>
      <c r="AB36" t="s">
        <v>36</v>
      </c>
      <c r="AC36" t="s">
        <v>49</v>
      </c>
      <c r="AD36" t="s">
        <v>49</v>
      </c>
      <c r="AE36" t="s">
        <v>45</v>
      </c>
      <c r="AF36" s="2"/>
      <c r="AI36" s="2" t="s">
        <v>92</v>
      </c>
      <c r="AJ36" s="2" t="e">
        <f>VLOOKUP(A36,'Classification Test Result'!$A$2:$D$2428,4,FALSE)</f>
        <v>#N/A</v>
      </c>
      <c r="AL36" s="2">
        <f>_xlfn.XLOOKUP($A36,Results!$A$2:$A$2256,Results!G$2:G$2256,"")</f>
        <v>0</v>
      </c>
      <c r="AM36" s="2">
        <f>_xlfn.XLOOKUP($A36,Results!$A$2:$A$2256,Results!H$2:H$2256,"")</f>
        <v>0</v>
      </c>
      <c r="AN36" s="2">
        <f>_xlfn.XLOOKUP($A36,Results!$A$2:$A$2256,Results!I$2:I$2256,"")</f>
        <v>0</v>
      </c>
      <c r="AO36" s="2">
        <f>_xlfn.XLOOKUP($A36,Results!$A$2:$A$2256,Results!J$2:J$2256,"")</f>
        <v>0</v>
      </c>
      <c r="AP36" s="2">
        <f>_xlfn.XLOOKUP($A36,Results!$A$2:$A$2256,Results!K$2:K$2256,"")</f>
        <v>0</v>
      </c>
      <c r="AQ36" s="2">
        <f>_xlfn.XLOOKUP($A36,Results!$A$2:$A$2256,Results!L$2:L$2256,"")</f>
        <v>0</v>
      </c>
      <c r="AR36" s="2">
        <f>_xlfn.XLOOKUP($A36,Results!$A$2:$A$2256,Results!M$2:M$2256,"")</f>
        <v>0</v>
      </c>
      <c r="AS36" s="2">
        <f>_xlfn.XLOOKUP($A36,Results!$A$2:$A$2256,Results!N$2:N$2256,"")</f>
        <v>0</v>
      </c>
      <c r="AT36" s="2">
        <f>_xlfn.XLOOKUP($A36,Results!$A$2:$A$2256,Results!O$2:O$2256,"")</f>
        <v>0</v>
      </c>
      <c r="AU36" s="2">
        <f>_xlfn.XLOOKUP($A36,Results!$A$2:$A$2256,Results!P$2:P$2256,"")</f>
        <v>0</v>
      </c>
      <c r="AV36" s="2">
        <f>_xlfn.XLOOKUP($A36,Results!$A$2:$A$2256,Results!Q$2:Q$2256,"")</f>
        <v>0</v>
      </c>
      <c r="AW36" s="2">
        <f>_xlfn.XLOOKUP($A36,Results!$A$2:$A$2256,Results!R$2:R$2256,"")</f>
        <v>0</v>
      </c>
      <c r="AX36" s="2">
        <f>_xlfn.XLOOKUP($A36,Results!$A$2:$A$2256,Results!S$2:S$2256,"")</f>
        <v>0</v>
      </c>
      <c r="AY36" s="2">
        <f>_xlfn.XLOOKUP($A36,Results!$A$2:$A$2256,Results!T$2:T$2256,"")</f>
        <v>0</v>
      </c>
      <c r="AZ36" s="2">
        <f>_xlfn.XLOOKUP($A36,Results!$A$2:$A$2256,Results!U$2:U$2256,"")</f>
        <v>0</v>
      </c>
      <c r="BA36" s="2">
        <f>_xlfn.XLOOKUP($A36,Results!$A$2:$A$2256,Results!V$2:V$2256,"")</f>
        <v>0</v>
      </c>
      <c r="BB36" s="2">
        <f>_xlfn.XLOOKUP($A36,Results!$A$2:$A$2256,Results!W$2:W$2256,"")</f>
        <v>0</v>
      </c>
      <c r="BC36" s="2">
        <f>_xlfn.XLOOKUP($A36,Results!$A$2:$A$2256,Results!X$2:X$2256,"")</f>
        <v>0</v>
      </c>
      <c r="BD36" s="2">
        <f>_xlfn.XLOOKUP($A36,Results!$A$2:$A$2256,Results!Y$2:Y$2256,"")</f>
        <v>0</v>
      </c>
      <c r="BE36" s="2">
        <f>_xlfn.XLOOKUP($A36,Results!$A$2:$A$2256,Results!Z$2:Z$2256,"")</f>
        <v>0</v>
      </c>
    </row>
    <row r="37" spans="1:57" ht="38.25" customHeight="1" x14ac:dyDescent="0.3">
      <c r="A37">
        <v>905714</v>
      </c>
      <c r="B37">
        <v>281887</v>
      </c>
      <c r="C37" t="s">
        <v>36</v>
      </c>
      <c r="D37">
        <v>15586</v>
      </c>
      <c r="F37" s="2">
        <v>10441</v>
      </c>
      <c r="G37" s="2">
        <v>10</v>
      </c>
      <c r="H37" s="2" t="s">
        <v>162</v>
      </c>
      <c r="I37">
        <v>10</v>
      </c>
      <c r="J37" t="s">
        <v>163</v>
      </c>
      <c r="K37" t="s">
        <v>39</v>
      </c>
      <c r="L37">
        <v>6</v>
      </c>
      <c r="M37" s="2" t="s">
        <v>36</v>
      </c>
      <c r="N37" s="9" t="s">
        <v>36</v>
      </c>
      <c r="O37" t="s">
        <v>36</v>
      </c>
      <c r="P37" t="s">
        <v>36</v>
      </c>
      <c r="Q37" t="s">
        <v>36</v>
      </c>
      <c r="R37">
        <v>60</v>
      </c>
      <c r="S37" s="1">
        <v>45744.66778703704</v>
      </c>
      <c r="T37" t="s">
        <v>42</v>
      </c>
      <c r="U37" s="1">
        <v>45744.448611111111</v>
      </c>
      <c r="V37" t="s">
        <v>43</v>
      </c>
      <c r="W37" t="s">
        <v>36</v>
      </c>
      <c r="X37">
        <v>0</v>
      </c>
      <c r="Y37">
        <v>999</v>
      </c>
      <c r="Z37" t="s">
        <v>36</v>
      </c>
      <c r="AA37" t="s">
        <v>36</v>
      </c>
      <c r="AB37" t="s">
        <v>36</v>
      </c>
      <c r="AC37" t="s">
        <v>49</v>
      </c>
      <c r="AD37" t="s">
        <v>49</v>
      </c>
      <c r="AE37" t="s">
        <v>45</v>
      </c>
      <c r="AF37" s="2"/>
      <c r="AI37" s="2" t="s">
        <v>92</v>
      </c>
      <c r="AJ37" s="2" t="e">
        <f>VLOOKUP(A37,'Classification Test Result'!$A$2:$D$2428,4,FALSE)</f>
        <v>#N/A</v>
      </c>
      <c r="AL37" s="2">
        <f>_xlfn.XLOOKUP($A37,Results!$A$2:$A$2256,Results!G$2:G$2256,"")</f>
        <v>0</v>
      </c>
      <c r="AM37" s="2">
        <f>_xlfn.XLOOKUP($A37,Results!$A$2:$A$2256,Results!H$2:H$2256,"")</f>
        <v>0</v>
      </c>
      <c r="AN37" s="2">
        <f>_xlfn.XLOOKUP($A37,Results!$A$2:$A$2256,Results!I$2:I$2256,"")</f>
        <v>0</v>
      </c>
      <c r="AO37" s="2">
        <f>_xlfn.XLOOKUP($A37,Results!$A$2:$A$2256,Results!J$2:J$2256,"")</f>
        <v>0</v>
      </c>
      <c r="AP37" s="2">
        <f>_xlfn.XLOOKUP($A37,Results!$A$2:$A$2256,Results!K$2:K$2256,"")</f>
        <v>0</v>
      </c>
      <c r="AQ37" s="2">
        <f>_xlfn.XLOOKUP($A37,Results!$A$2:$A$2256,Results!L$2:L$2256,"")</f>
        <v>0</v>
      </c>
      <c r="AR37" s="2">
        <f>_xlfn.XLOOKUP($A37,Results!$A$2:$A$2256,Results!M$2:M$2256,"")</f>
        <v>0</v>
      </c>
      <c r="AS37" s="2">
        <f>_xlfn.XLOOKUP($A37,Results!$A$2:$A$2256,Results!N$2:N$2256,"")</f>
        <v>0</v>
      </c>
      <c r="AT37" s="2">
        <f>_xlfn.XLOOKUP($A37,Results!$A$2:$A$2256,Results!O$2:O$2256,"")</f>
        <v>0</v>
      </c>
      <c r="AU37" s="2">
        <f>_xlfn.XLOOKUP($A37,Results!$A$2:$A$2256,Results!P$2:P$2256,"")</f>
        <v>0</v>
      </c>
      <c r="AV37" s="2">
        <f>_xlfn.XLOOKUP($A37,Results!$A$2:$A$2256,Results!Q$2:Q$2256,"")</f>
        <v>0</v>
      </c>
      <c r="AW37" s="2">
        <f>_xlfn.XLOOKUP($A37,Results!$A$2:$A$2256,Results!R$2:R$2256,"")</f>
        <v>0</v>
      </c>
      <c r="AX37" s="2">
        <f>_xlfn.XLOOKUP($A37,Results!$A$2:$A$2256,Results!S$2:S$2256,"")</f>
        <v>0</v>
      </c>
      <c r="AY37" s="2">
        <f>_xlfn.XLOOKUP($A37,Results!$A$2:$A$2256,Results!T$2:T$2256,"")</f>
        <v>0</v>
      </c>
      <c r="AZ37" s="2">
        <f>_xlfn.XLOOKUP($A37,Results!$A$2:$A$2256,Results!U$2:U$2256,"")</f>
        <v>0</v>
      </c>
      <c r="BA37" s="2">
        <f>_xlfn.XLOOKUP($A37,Results!$A$2:$A$2256,Results!V$2:V$2256,"")</f>
        <v>0</v>
      </c>
      <c r="BB37" s="2">
        <f>_xlfn.XLOOKUP($A37,Results!$A$2:$A$2256,Results!W$2:W$2256,"")</f>
        <v>0</v>
      </c>
      <c r="BC37" s="2">
        <f>_xlfn.XLOOKUP($A37,Results!$A$2:$A$2256,Results!X$2:X$2256,"")</f>
        <v>0</v>
      </c>
      <c r="BD37" s="2">
        <f>_xlfn.XLOOKUP($A37,Results!$A$2:$A$2256,Results!Y$2:Y$2256,"")</f>
        <v>0</v>
      </c>
      <c r="BE37" s="2">
        <f>_xlfn.XLOOKUP($A37,Results!$A$2:$A$2256,Results!Z$2:Z$2256,"")</f>
        <v>0</v>
      </c>
    </row>
    <row r="38" spans="1:57" ht="38.25" customHeight="1" x14ac:dyDescent="0.3">
      <c r="A38">
        <v>905715</v>
      </c>
      <c r="B38">
        <v>281887</v>
      </c>
      <c r="C38" t="s">
        <v>36</v>
      </c>
      <c r="D38">
        <v>15586</v>
      </c>
      <c r="F38" s="2">
        <v>10441</v>
      </c>
      <c r="G38" s="2">
        <v>6</v>
      </c>
      <c r="H38" s="2" t="s">
        <v>162</v>
      </c>
      <c r="I38">
        <v>10</v>
      </c>
      <c r="J38" t="s">
        <v>163</v>
      </c>
      <c r="K38" t="s">
        <v>39</v>
      </c>
      <c r="L38">
        <v>6</v>
      </c>
      <c r="M38" s="2" t="s">
        <v>36</v>
      </c>
      <c r="N38" s="9" t="s">
        <v>36</v>
      </c>
      <c r="O38" t="s">
        <v>36</v>
      </c>
      <c r="P38" t="s">
        <v>36</v>
      </c>
      <c r="Q38" t="s">
        <v>36</v>
      </c>
      <c r="R38">
        <v>60</v>
      </c>
      <c r="S38" s="1">
        <v>45744.667775150461</v>
      </c>
      <c r="T38" t="s">
        <v>42</v>
      </c>
      <c r="U38" s="1">
        <v>45744.448611111111</v>
      </c>
      <c r="V38" t="s">
        <v>43</v>
      </c>
      <c r="W38" t="s">
        <v>36</v>
      </c>
      <c r="X38">
        <v>0</v>
      </c>
      <c r="Y38">
        <v>999</v>
      </c>
      <c r="Z38" t="s">
        <v>36</v>
      </c>
      <c r="AA38" t="s">
        <v>36</v>
      </c>
      <c r="AB38" t="s">
        <v>36</v>
      </c>
      <c r="AC38" t="s">
        <v>49</v>
      </c>
      <c r="AD38" t="s">
        <v>49</v>
      </c>
      <c r="AE38" t="s">
        <v>45</v>
      </c>
      <c r="AF38" s="2"/>
      <c r="AI38" s="2" t="s">
        <v>92</v>
      </c>
      <c r="AJ38" s="2" t="e">
        <f>VLOOKUP(A38,'Classification Test Result'!$A$2:$D$2428,4,FALSE)</f>
        <v>#N/A</v>
      </c>
      <c r="AL38" s="2">
        <f>_xlfn.XLOOKUP($A38,Results!$A$2:$A$2256,Results!G$2:G$2256,"")</f>
        <v>0</v>
      </c>
      <c r="AM38" s="2">
        <f>_xlfn.XLOOKUP($A38,Results!$A$2:$A$2256,Results!H$2:H$2256,"")</f>
        <v>0</v>
      </c>
      <c r="AN38" s="2">
        <f>_xlfn.XLOOKUP($A38,Results!$A$2:$A$2256,Results!I$2:I$2256,"")</f>
        <v>0</v>
      </c>
      <c r="AO38" s="2">
        <f>_xlfn.XLOOKUP($A38,Results!$A$2:$A$2256,Results!J$2:J$2256,"")</f>
        <v>0</v>
      </c>
      <c r="AP38" s="2">
        <f>_xlfn.XLOOKUP($A38,Results!$A$2:$A$2256,Results!K$2:K$2256,"")</f>
        <v>0</v>
      </c>
      <c r="AQ38" s="2">
        <f>_xlfn.XLOOKUP($A38,Results!$A$2:$A$2256,Results!L$2:L$2256,"")</f>
        <v>0</v>
      </c>
      <c r="AR38" s="2">
        <f>_xlfn.XLOOKUP($A38,Results!$A$2:$A$2256,Results!M$2:M$2256,"")</f>
        <v>0</v>
      </c>
      <c r="AS38" s="2">
        <f>_xlfn.XLOOKUP($A38,Results!$A$2:$A$2256,Results!N$2:N$2256,"")</f>
        <v>0</v>
      </c>
      <c r="AT38" s="2">
        <f>_xlfn.XLOOKUP($A38,Results!$A$2:$A$2256,Results!O$2:O$2256,"")</f>
        <v>0</v>
      </c>
      <c r="AU38" s="2">
        <f>_xlfn.XLOOKUP($A38,Results!$A$2:$A$2256,Results!P$2:P$2256,"")</f>
        <v>0</v>
      </c>
      <c r="AV38" s="2">
        <f>_xlfn.XLOOKUP($A38,Results!$A$2:$A$2256,Results!Q$2:Q$2256,"")</f>
        <v>0</v>
      </c>
      <c r="AW38" s="2">
        <f>_xlfn.XLOOKUP($A38,Results!$A$2:$A$2256,Results!R$2:R$2256,"")</f>
        <v>0</v>
      </c>
      <c r="AX38" s="2">
        <f>_xlfn.XLOOKUP($A38,Results!$A$2:$A$2256,Results!S$2:S$2256,"")</f>
        <v>0</v>
      </c>
      <c r="AY38" s="2">
        <f>_xlfn.XLOOKUP($A38,Results!$A$2:$A$2256,Results!T$2:T$2256,"")</f>
        <v>0</v>
      </c>
      <c r="AZ38" s="2">
        <f>_xlfn.XLOOKUP($A38,Results!$A$2:$A$2256,Results!U$2:U$2256,"")</f>
        <v>0</v>
      </c>
      <c r="BA38" s="2">
        <f>_xlfn.XLOOKUP($A38,Results!$A$2:$A$2256,Results!V$2:V$2256,"")</f>
        <v>0</v>
      </c>
      <c r="BB38" s="2">
        <f>_xlfn.XLOOKUP($A38,Results!$A$2:$A$2256,Results!W$2:W$2256,"")</f>
        <v>0</v>
      </c>
      <c r="BC38" s="2">
        <f>_xlfn.XLOOKUP($A38,Results!$A$2:$A$2256,Results!X$2:X$2256,"")</f>
        <v>0</v>
      </c>
      <c r="BD38" s="2">
        <f>_xlfn.XLOOKUP($A38,Results!$A$2:$A$2256,Results!Y$2:Y$2256,"")</f>
        <v>0</v>
      </c>
      <c r="BE38" s="2">
        <f>_xlfn.XLOOKUP($A38,Results!$A$2:$A$2256,Results!Z$2:Z$2256,"")</f>
        <v>0</v>
      </c>
    </row>
    <row r="39" spans="1:57" ht="38.25" customHeight="1" x14ac:dyDescent="0.3">
      <c r="A39">
        <v>905716</v>
      </c>
      <c r="B39">
        <v>281963</v>
      </c>
      <c r="C39" t="s">
        <v>36</v>
      </c>
      <c r="D39" t="s">
        <v>166</v>
      </c>
      <c r="E39" s="2" t="str">
        <f>VLOOKUP(F39,'RPA Vendor Data '!F30:$G$2418,2)</f>
        <v>FROST ELECTRIC SUPPLY CO</v>
      </c>
      <c r="F39" s="2">
        <v>11364</v>
      </c>
      <c r="G39" s="2">
        <v>1</v>
      </c>
      <c r="H39" t="s">
        <v>167</v>
      </c>
      <c r="I39">
        <v>1</v>
      </c>
      <c r="J39" t="s">
        <v>65</v>
      </c>
      <c r="K39" t="s">
        <v>39</v>
      </c>
      <c r="L39">
        <v>28.39</v>
      </c>
      <c r="M39" s="2" t="s">
        <v>168</v>
      </c>
      <c r="N39" s="85" t="s">
        <v>169</v>
      </c>
      <c r="O39" t="s">
        <v>36</v>
      </c>
      <c r="P39" t="s">
        <v>36</v>
      </c>
      <c r="Q39">
        <v>78672531352</v>
      </c>
      <c r="R39">
        <v>28.39</v>
      </c>
      <c r="S39" s="1">
        <v>45744.875859409723</v>
      </c>
      <c r="T39" t="s">
        <v>42</v>
      </c>
      <c r="U39" s="1">
        <v>45744.661805555559</v>
      </c>
      <c r="V39" t="s">
        <v>43</v>
      </c>
      <c r="W39" t="s">
        <v>36</v>
      </c>
      <c r="X39">
        <v>0</v>
      </c>
      <c r="Y39">
        <v>201</v>
      </c>
      <c r="Z39" t="s">
        <v>36</v>
      </c>
      <c r="AA39" t="s">
        <v>36</v>
      </c>
      <c r="AB39" t="s">
        <v>36</v>
      </c>
      <c r="AC39" t="s">
        <v>168</v>
      </c>
      <c r="AD39" t="s">
        <v>168</v>
      </c>
      <c r="AE39" t="s">
        <v>45</v>
      </c>
      <c r="AF39" s="44">
        <v>39121324</v>
      </c>
      <c r="AG39" s="18" t="s">
        <v>170</v>
      </c>
      <c r="AH39" s="18"/>
      <c r="AI39" s="2" t="s">
        <v>48</v>
      </c>
      <c r="AJ39" s="2" t="e">
        <f>VLOOKUP(A39,'Classification Test Result'!$A$2:$D$2428,4,FALSE)</f>
        <v>#N/A</v>
      </c>
      <c r="AL39" s="2">
        <f>_xlfn.XLOOKUP($A39,Results!$A$2:$A$2256,Results!G$2:G$2256,"")</f>
        <v>1112794</v>
      </c>
      <c r="AM39" s="2" t="str">
        <f>_xlfn.XLOOKUP($A39,Results!$A$2:$A$2256,Results!H$2:H$2256,"")</f>
        <v>SCF1010</v>
      </c>
      <c r="AN39" s="2" t="str">
        <f>_xlfn.XLOOKUP($A39,Results!$A$2:$A$2256,Results!I$2:I$2256,"")</f>
        <v>WIEGMANN</v>
      </c>
      <c r="AO39" s="2">
        <f>_xlfn.XLOOKUP($A39,Results!$A$2:$A$2256,Results!J$2:J$2256,"")</f>
        <v>786725313525</v>
      </c>
      <c r="AP39" s="2">
        <f>_xlfn.XLOOKUP($A39,Results!$A$2:$A$2256,Results!K$2:K$2256,"")</f>
        <v>39121302</v>
      </c>
      <c r="AQ39" s="2">
        <f>_xlfn.XLOOKUP($A39,Results!$A$2:$A$2256,Results!L$2:L$2256,"")</f>
        <v>0</v>
      </c>
      <c r="AR39" s="2">
        <f>_xlfn.XLOOKUP($A39,Results!$A$2:$A$2256,Results!M$2:M$2256,"")</f>
        <v>101789</v>
      </c>
      <c r="AS39" s="2" t="str">
        <f>_xlfn.XLOOKUP($A39,Results!$A$2:$A$2256,Results!N$2:N$2256,"")</f>
        <v>WIEG SCF1010 NM1 FLUSH CVR F/SC BX</v>
      </c>
      <c r="AT39" s="2" t="str">
        <f>_xlfn.XLOOKUP($A39,Results!$A$2:$A$2256,Results!O$2:O$2256,"")</f>
        <v>WIEGMANN</v>
      </c>
      <c r="AU39" s="2" t="str">
        <f>_xlfn.XLOOKUP($A39,Results!$A$2:$A$2256,Results!P$2:P$2256,"")</f>
        <v>WIEGMANN</v>
      </c>
      <c r="AV39" s="2" t="str">
        <f>_xlfn.XLOOKUP($A39,Results!$A$2:$A$2256,Results!Q$2:Q$2256,"")</f>
        <v>SINGLE_MATCH</v>
      </c>
      <c r="AW39" s="2" t="str">
        <f>_xlfn.XLOOKUP($A39,Results!$A$2:$A$2256,Results!R$2:R$2256,"")</f>
        <v>0.7284102740093518</v>
      </c>
      <c r="AX39" s="2">
        <f>_xlfn.XLOOKUP($A39,Results!$A$2:$A$2256,Results!S$2:S$2256,"")</f>
        <v>100</v>
      </c>
      <c r="AY39" s="2">
        <f>_xlfn.XLOOKUP($A39,Results!$A$2:$A$2256,Results!T$2:T$2256,"")</f>
        <v>100</v>
      </c>
      <c r="AZ39" s="2">
        <f>_xlfn.XLOOKUP($A39,Results!$A$2:$A$2256,Results!U$2:U$2256,"")</f>
        <v>100</v>
      </c>
      <c r="BA39" s="2" t="str">
        <f>_xlfn.XLOOKUP($A39,Results!$A$2:$A$2256,Results!V$2:V$2256,"")</f>
        <v>WIEGMANN</v>
      </c>
      <c r="BB39" s="2">
        <f>_xlfn.XLOOKUP($A39,Results!$A$2:$A$2256,Results!W$2:W$2256,"")</f>
        <v>79</v>
      </c>
      <c r="BC39" s="2">
        <f>_xlfn.XLOOKUP($A39,Results!$A$2:$A$2256,Results!X$2:X$2256,"")</f>
        <v>39121300</v>
      </c>
      <c r="BD39" s="2">
        <f>_xlfn.XLOOKUP($A39,Results!$A$2:$A$2256,Results!Y$2:Y$2256,"")</f>
        <v>64</v>
      </c>
      <c r="BE39" s="2" t="b">
        <f>_xlfn.XLOOKUP($A39,Results!$A$2:$A$2256,Results!Z$2:Z$2256,"")</f>
        <v>1</v>
      </c>
    </row>
    <row r="40" spans="1:57" ht="38.25" customHeight="1" x14ac:dyDescent="0.3">
      <c r="A40">
        <v>905717</v>
      </c>
      <c r="B40">
        <v>281318</v>
      </c>
      <c r="C40" t="s">
        <v>36</v>
      </c>
      <c r="D40" t="s">
        <v>171</v>
      </c>
      <c r="E40" s="2" t="str">
        <f>VLOOKUP(F40,'RPA Vendor Data '!F31:$G$2418,2)</f>
        <v>VIKING ELECTRIC</v>
      </c>
      <c r="F40" s="2">
        <v>13536</v>
      </c>
      <c r="G40" s="2">
        <v>4</v>
      </c>
      <c r="H40" t="s">
        <v>172</v>
      </c>
      <c r="I40">
        <v>1</v>
      </c>
      <c r="J40" t="s">
        <v>65</v>
      </c>
      <c r="K40" t="s">
        <v>39</v>
      </c>
      <c r="L40">
        <v>33.76</v>
      </c>
      <c r="M40" s="2" t="s">
        <v>168</v>
      </c>
      <c r="N40" s="85" t="s">
        <v>173</v>
      </c>
      <c r="O40" t="s">
        <v>36</v>
      </c>
      <c r="P40" t="s">
        <v>174</v>
      </c>
      <c r="Q40" t="s">
        <v>36</v>
      </c>
      <c r="R40">
        <v>33.76</v>
      </c>
      <c r="S40" s="1">
        <v>45744.189077546303</v>
      </c>
      <c r="T40" t="s">
        <v>42</v>
      </c>
      <c r="U40" s="1">
        <v>45743.966666666667</v>
      </c>
      <c r="V40" t="s">
        <v>43</v>
      </c>
      <c r="W40" t="s">
        <v>36</v>
      </c>
      <c r="X40">
        <v>5</v>
      </c>
      <c r="Y40" t="s">
        <v>158</v>
      </c>
      <c r="Z40">
        <v>33.76</v>
      </c>
      <c r="AA40">
        <v>33.76</v>
      </c>
      <c r="AB40">
        <v>136</v>
      </c>
      <c r="AC40" t="s">
        <v>168</v>
      </c>
      <c r="AD40" t="s">
        <v>168</v>
      </c>
      <c r="AE40" t="s">
        <v>45</v>
      </c>
      <c r="AF40" s="44">
        <v>39121324</v>
      </c>
      <c r="AG40" s="18" t="s">
        <v>175</v>
      </c>
      <c r="AH40" s="18"/>
      <c r="AI40" s="2" t="s">
        <v>48</v>
      </c>
      <c r="AJ40" s="2" t="e">
        <f>VLOOKUP(A40,'Classification Test Result'!$A$2:$D$2428,4,FALSE)</f>
        <v>#N/A</v>
      </c>
      <c r="AL40" s="2">
        <f>_xlfn.XLOOKUP($A40,Results!$A$2:$A$2256,Results!G$2:G$2256,"")</f>
        <v>341754</v>
      </c>
      <c r="AM40" s="2" t="str">
        <f>_xlfn.XLOOKUP($A40,Results!$A$2:$A$2256,Results!H$2:H$2256,"")</f>
        <v>SC121204NK</v>
      </c>
      <c r="AN40" s="2" t="str">
        <f>_xlfn.XLOOKUP($A40,Results!$A$2:$A$2256,Results!I$2:I$2256,"")</f>
        <v>WIEGMANN</v>
      </c>
      <c r="AO40" s="2">
        <f>_xlfn.XLOOKUP($A40,Results!$A$2:$A$2256,Results!J$2:J$2256,"")</f>
        <v>786725313914</v>
      </c>
      <c r="AP40" s="2">
        <f>_xlfn.XLOOKUP($A40,Results!$A$2:$A$2256,Results!K$2:K$2256,"")</f>
        <v>39121332</v>
      </c>
      <c r="AQ40" s="2" t="str">
        <f>_xlfn.XLOOKUP($A40,Results!$A$2:$A$2256,Results!L$2:L$2256,"")</f>
        <v>AK10519466</v>
      </c>
      <c r="AR40" s="2">
        <f>_xlfn.XLOOKUP($A40,Results!$A$2:$A$2256,Results!M$2:M$2256,"")</f>
        <v>387559</v>
      </c>
      <c r="AS40" s="2" t="str">
        <f>_xlfn.XLOOKUP($A40,Results!$A$2:$A$2256,Results!N$2:N$2256,"")</f>
        <v>WIEG SC121204NK NEMA1 SC BOX-NO KO</v>
      </c>
      <c r="AT40" s="2" t="str">
        <f>_xlfn.XLOOKUP($A40,Results!$A$2:$A$2256,Results!O$2:O$2256,"")</f>
        <v>WIEGMANN</v>
      </c>
      <c r="AU40" s="2" t="str">
        <f>_xlfn.XLOOKUP($A40,Results!$A$2:$A$2256,Results!P$2:P$2256,"")</f>
        <v>WIEG</v>
      </c>
      <c r="AV40" s="2" t="str">
        <f>_xlfn.XLOOKUP($A40,Results!$A$2:$A$2256,Results!Q$2:Q$2256,"")</f>
        <v>SINGLE_MATCH</v>
      </c>
      <c r="AW40" s="2" t="str">
        <f>_xlfn.XLOOKUP($A40,Results!$A$2:$A$2256,Results!R$2:R$2256,"")</f>
        <v>0.8481143428560945</v>
      </c>
      <c r="AX40" s="2">
        <f>_xlfn.XLOOKUP($A40,Results!$A$2:$A$2256,Results!S$2:S$2256,"")</f>
        <v>100</v>
      </c>
      <c r="AY40" s="2">
        <f>_xlfn.XLOOKUP($A40,Results!$A$2:$A$2256,Results!T$2:T$2256,"")</f>
        <v>100</v>
      </c>
      <c r="AZ40" s="2">
        <f>_xlfn.XLOOKUP($A40,Results!$A$2:$A$2256,Results!U$2:U$2256,"")</f>
        <v>100</v>
      </c>
      <c r="BA40" s="2" t="str">
        <f>_xlfn.XLOOKUP($A40,Results!$A$2:$A$2256,Results!V$2:V$2256,"")</f>
        <v>WIEGMANN</v>
      </c>
      <c r="BB40" s="2">
        <f>_xlfn.XLOOKUP($A40,Results!$A$2:$A$2256,Results!W$2:W$2256,"")</f>
        <v>87</v>
      </c>
      <c r="BC40" s="2">
        <f>_xlfn.XLOOKUP($A40,Results!$A$2:$A$2256,Results!X$2:X$2256,"")</f>
        <v>39121300</v>
      </c>
      <c r="BD40" s="2">
        <f>_xlfn.XLOOKUP($A40,Results!$A$2:$A$2256,Results!Y$2:Y$2256,"")</f>
        <v>87</v>
      </c>
      <c r="BE40" s="2" t="b">
        <f>_xlfn.XLOOKUP($A40,Results!$A$2:$A$2256,Results!Z$2:Z$2256,"")</f>
        <v>1</v>
      </c>
    </row>
    <row r="41" spans="1:57" ht="38.25" customHeight="1" x14ac:dyDescent="0.3">
      <c r="A41">
        <v>905718</v>
      </c>
      <c r="B41">
        <v>281307</v>
      </c>
      <c r="C41" t="s">
        <v>36</v>
      </c>
      <c r="D41" t="s">
        <v>176</v>
      </c>
      <c r="E41" s="2" t="str">
        <f>VLOOKUP(F41,'RPA Vendor Data '!F32:$G$2418,2)</f>
        <v>VIKING ELECTRIC</v>
      </c>
      <c r="F41" s="2">
        <v>13536</v>
      </c>
      <c r="G41" s="2">
        <v>2</v>
      </c>
      <c r="H41" t="s">
        <v>177</v>
      </c>
      <c r="I41">
        <v>1</v>
      </c>
      <c r="J41" t="s">
        <v>65</v>
      </c>
      <c r="K41" t="s">
        <v>39</v>
      </c>
      <c r="L41">
        <v>19.940000000000001</v>
      </c>
      <c r="M41" s="2" t="s">
        <v>168</v>
      </c>
      <c r="N41" s="85" t="s">
        <v>178</v>
      </c>
      <c r="O41" t="s">
        <v>36</v>
      </c>
      <c r="P41" t="s">
        <v>179</v>
      </c>
      <c r="Q41" t="s">
        <v>36</v>
      </c>
      <c r="R41">
        <v>19.940000000000001</v>
      </c>
      <c r="S41" s="1">
        <v>45744.189456597232</v>
      </c>
      <c r="T41" t="s">
        <v>42</v>
      </c>
      <c r="U41" s="1">
        <v>45743.964583333327</v>
      </c>
      <c r="V41" t="s">
        <v>43</v>
      </c>
      <c r="W41" t="s">
        <v>36</v>
      </c>
      <c r="X41">
        <v>3</v>
      </c>
      <c r="Y41" t="s">
        <v>158</v>
      </c>
      <c r="Z41">
        <v>19.940000000000001</v>
      </c>
      <c r="AA41">
        <v>19.940000000000001</v>
      </c>
      <c r="AB41">
        <v>136</v>
      </c>
      <c r="AC41" t="s">
        <v>168</v>
      </c>
      <c r="AD41" t="s">
        <v>168</v>
      </c>
      <c r="AE41" t="s">
        <v>45</v>
      </c>
      <c r="AF41" s="44">
        <v>39121324</v>
      </c>
      <c r="AG41" s="18" t="s">
        <v>180</v>
      </c>
      <c r="AH41" s="18"/>
      <c r="AI41" s="2" t="s">
        <v>48</v>
      </c>
      <c r="AJ41" s="2" t="e">
        <f>VLOOKUP(A41,'Classification Test Result'!$A$2:$D$2428,4,FALSE)</f>
        <v>#N/A</v>
      </c>
      <c r="AL41" s="2">
        <f>_xlfn.XLOOKUP($A41,Results!$A$2:$A$2256,Results!G$2:G$2256,"")</f>
        <v>341749</v>
      </c>
      <c r="AM41" s="2" t="str">
        <f>_xlfn.XLOOKUP($A41,Results!$A$2:$A$2256,Results!H$2:H$2256,"")</f>
        <v>SC080804NK</v>
      </c>
      <c r="AN41" s="2" t="str">
        <f>_xlfn.XLOOKUP($A41,Results!$A$2:$A$2256,Results!I$2:I$2256,"")</f>
        <v>WIEGMANN</v>
      </c>
      <c r="AO41" s="2">
        <f>_xlfn.XLOOKUP($A41,Results!$A$2:$A$2256,Results!J$2:J$2256,"")</f>
        <v>786725312917</v>
      </c>
      <c r="AP41" s="2">
        <f>_xlfn.XLOOKUP($A41,Results!$A$2:$A$2256,Results!K$2:K$2256,"")</f>
        <v>39121332</v>
      </c>
      <c r="AQ41" s="2" t="str">
        <f>_xlfn.XLOOKUP($A41,Results!$A$2:$A$2256,Results!L$2:L$2256,"")</f>
        <v>AK10519457</v>
      </c>
      <c r="AR41" s="2">
        <f>_xlfn.XLOOKUP($A41,Results!$A$2:$A$2256,Results!M$2:M$2256,"")</f>
        <v>597551</v>
      </c>
      <c r="AS41" s="2" t="str">
        <f>_xlfn.XLOOKUP($A41,Results!$A$2:$A$2256,Results!N$2:N$2256,"")</f>
        <v>WIEG SC080804NK NEMA1 SC BOX-NO KO</v>
      </c>
      <c r="AT41" s="2" t="str">
        <f>_xlfn.XLOOKUP($A41,Results!$A$2:$A$2256,Results!O$2:O$2256,"")</f>
        <v>WIEGMANN</v>
      </c>
      <c r="AU41" s="2" t="str">
        <f>_xlfn.XLOOKUP($A41,Results!$A$2:$A$2256,Results!P$2:P$2256,"")</f>
        <v>WIEG</v>
      </c>
      <c r="AV41" s="2" t="str">
        <f>_xlfn.XLOOKUP($A41,Results!$A$2:$A$2256,Results!Q$2:Q$2256,"")</f>
        <v>SINGLE_MATCH</v>
      </c>
      <c r="AW41" s="2">
        <f>_xlfn.XLOOKUP($A41,Results!$A$2:$A$2256,Results!R$2:R$2256,"")</f>
        <v>0.82656240093647504</v>
      </c>
      <c r="AX41" s="2">
        <f>_xlfn.XLOOKUP($A41,Results!$A$2:$A$2256,Results!S$2:S$2256,"")</f>
        <v>100</v>
      </c>
      <c r="AY41" s="2">
        <f>_xlfn.XLOOKUP($A41,Results!$A$2:$A$2256,Results!T$2:T$2256,"")</f>
        <v>100</v>
      </c>
      <c r="AZ41" s="2">
        <f>_xlfn.XLOOKUP($A41,Results!$A$2:$A$2256,Results!U$2:U$2256,"")</f>
        <v>100</v>
      </c>
      <c r="BA41" s="2" t="str">
        <f>_xlfn.XLOOKUP($A41,Results!$A$2:$A$2256,Results!V$2:V$2256,"")</f>
        <v>WIEGMANN</v>
      </c>
      <c r="BB41" s="2">
        <f>_xlfn.XLOOKUP($A41,Results!$A$2:$A$2256,Results!W$2:W$2256,"")</f>
        <v>85</v>
      </c>
      <c r="BC41" s="2">
        <f>_xlfn.XLOOKUP($A41,Results!$A$2:$A$2256,Results!X$2:X$2256,"")</f>
        <v>39121300</v>
      </c>
      <c r="BD41" s="2">
        <f>_xlfn.XLOOKUP($A41,Results!$A$2:$A$2256,Results!Y$2:Y$2256,"")</f>
        <v>85</v>
      </c>
      <c r="BE41" s="2" t="b">
        <f>_xlfn.XLOOKUP($A41,Results!$A$2:$A$2256,Results!Z$2:Z$2256,"")</f>
        <v>1</v>
      </c>
    </row>
    <row r="42" spans="1:57" ht="38.25" customHeight="1" x14ac:dyDescent="0.3">
      <c r="A42">
        <v>905719</v>
      </c>
      <c r="B42">
        <v>281325</v>
      </c>
      <c r="C42" t="s">
        <v>36</v>
      </c>
      <c r="D42" t="s">
        <v>181</v>
      </c>
      <c r="E42" s="2" t="str">
        <f>VLOOKUP(F42,'RPA Vendor Data '!F33:$G$2418,2)</f>
        <v>VIKING ELECTRIC</v>
      </c>
      <c r="F42" s="2">
        <v>13536</v>
      </c>
      <c r="G42" s="2">
        <v>11</v>
      </c>
      <c r="H42" t="s">
        <v>182</v>
      </c>
      <c r="I42">
        <v>7</v>
      </c>
      <c r="J42" t="s">
        <v>65</v>
      </c>
      <c r="K42" t="s">
        <v>39</v>
      </c>
      <c r="L42">
        <v>10.59</v>
      </c>
      <c r="M42" s="2" t="s">
        <v>168</v>
      </c>
      <c r="N42" s="85" t="s">
        <v>183</v>
      </c>
      <c r="O42" t="s">
        <v>36</v>
      </c>
      <c r="P42" t="s">
        <v>184</v>
      </c>
      <c r="Q42" t="s">
        <v>36</v>
      </c>
      <c r="R42">
        <v>74.13</v>
      </c>
      <c r="S42" s="1">
        <v>45744.18871559028</v>
      </c>
      <c r="T42" t="s">
        <v>42</v>
      </c>
      <c r="U42" s="1">
        <v>45743.96875</v>
      </c>
      <c r="V42" t="s">
        <v>43</v>
      </c>
      <c r="W42" t="s">
        <v>36</v>
      </c>
      <c r="X42">
        <v>0</v>
      </c>
      <c r="Y42">
        <v>0</v>
      </c>
      <c r="Z42">
        <v>10.59</v>
      </c>
      <c r="AA42" t="s">
        <v>36</v>
      </c>
      <c r="AB42">
        <v>166</v>
      </c>
      <c r="AC42" t="s">
        <v>168</v>
      </c>
      <c r="AD42" t="s">
        <v>168</v>
      </c>
      <c r="AE42" t="s">
        <v>45</v>
      </c>
      <c r="AF42" s="44">
        <v>39121324</v>
      </c>
      <c r="AG42" s="18" t="s">
        <v>185</v>
      </c>
      <c r="AH42" s="18"/>
      <c r="AI42" s="2" t="s">
        <v>48</v>
      </c>
      <c r="AJ42" s="2" t="e">
        <f>VLOOKUP(A42,'Classification Test Result'!$A$2:$D$2428,4,FALSE)</f>
        <v>#N/A</v>
      </c>
      <c r="AL42" s="2">
        <f>_xlfn.XLOOKUP($A42,Results!$A$2:$A$2256,Results!G$2:G$2256,"")</f>
        <v>341746</v>
      </c>
      <c r="AM42" s="2" t="str">
        <f>_xlfn.XLOOKUP($A42,Results!$A$2:$A$2256,Results!H$2:H$2256,"")</f>
        <v>SC060604NK</v>
      </c>
      <c r="AN42" s="2" t="str">
        <f>_xlfn.XLOOKUP($A42,Results!$A$2:$A$2256,Results!I$2:I$2256,"")</f>
        <v>WIEGMANN</v>
      </c>
      <c r="AO42" s="2">
        <f>_xlfn.XLOOKUP($A42,Results!$A$2:$A$2256,Results!J$2:J$2256,"")</f>
        <v>786725312313</v>
      </c>
      <c r="AP42" s="2">
        <f>_xlfn.XLOOKUP($A42,Results!$A$2:$A$2256,Results!K$2:K$2256,"")</f>
        <v>39121332</v>
      </c>
      <c r="AQ42" s="2" t="str">
        <f>_xlfn.XLOOKUP($A42,Results!$A$2:$A$2256,Results!L$2:L$2256,"")</f>
        <v>AK10519452</v>
      </c>
      <c r="AR42" s="2">
        <f>_xlfn.XLOOKUP($A42,Results!$A$2:$A$2256,Results!M$2:M$2256,"")</f>
        <v>169683</v>
      </c>
      <c r="AS42" s="2" t="str">
        <f>_xlfn.XLOOKUP($A42,Results!$A$2:$A$2256,Results!N$2:N$2256,"")</f>
        <v>WIEG SC060604NK NEMA1 SC BOX-NO KO</v>
      </c>
      <c r="AT42" s="2" t="str">
        <f>_xlfn.XLOOKUP($A42,Results!$A$2:$A$2256,Results!O$2:O$2256,"")</f>
        <v>WIEGMANN</v>
      </c>
      <c r="AU42" s="2" t="str">
        <f>_xlfn.XLOOKUP($A42,Results!$A$2:$A$2256,Results!P$2:P$2256,"")</f>
        <v>WIEG</v>
      </c>
      <c r="AV42" s="2" t="str">
        <f>_xlfn.XLOOKUP($A42,Results!$A$2:$A$2256,Results!Q$2:Q$2256,"")</f>
        <v>SINGLE_MATCH</v>
      </c>
      <c r="AW42" s="2" t="str">
        <f>_xlfn.XLOOKUP($A42,Results!$A$2:$A$2256,Results!R$2:R$2256,"")</f>
        <v>0.8339175684548591</v>
      </c>
      <c r="AX42" s="2">
        <f>_xlfn.XLOOKUP($A42,Results!$A$2:$A$2256,Results!S$2:S$2256,"")</f>
        <v>100</v>
      </c>
      <c r="AY42" s="2">
        <f>_xlfn.XLOOKUP($A42,Results!$A$2:$A$2256,Results!T$2:T$2256,"")</f>
        <v>100</v>
      </c>
      <c r="AZ42" s="2">
        <f>_xlfn.XLOOKUP($A42,Results!$A$2:$A$2256,Results!U$2:U$2256,"")</f>
        <v>100</v>
      </c>
      <c r="BA42" s="2" t="str">
        <f>_xlfn.XLOOKUP($A42,Results!$A$2:$A$2256,Results!V$2:V$2256,"")</f>
        <v>WIEGMANN</v>
      </c>
      <c r="BB42" s="2">
        <f>_xlfn.XLOOKUP($A42,Results!$A$2:$A$2256,Results!W$2:W$2256,"")</f>
        <v>86</v>
      </c>
      <c r="BC42" s="2">
        <f>_xlfn.XLOOKUP($A42,Results!$A$2:$A$2256,Results!X$2:X$2256,"")</f>
        <v>39121300</v>
      </c>
      <c r="BD42" s="2">
        <f>_xlfn.XLOOKUP($A42,Results!$A$2:$A$2256,Results!Y$2:Y$2256,"")</f>
        <v>86</v>
      </c>
      <c r="BE42" s="2" t="b">
        <f>_xlfn.XLOOKUP($A42,Results!$A$2:$A$2256,Results!Z$2:Z$2256,"")</f>
        <v>1</v>
      </c>
    </row>
    <row r="43" spans="1:57" ht="38.25" customHeight="1" x14ac:dyDescent="0.3">
      <c r="A43">
        <v>905720</v>
      </c>
      <c r="B43">
        <v>281325</v>
      </c>
      <c r="C43" t="s">
        <v>36</v>
      </c>
      <c r="D43" t="s">
        <v>181</v>
      </c>
      <c r="E43" s="2" t="str">
        <f>VLOOKUP(F43,'RPA Vendor Data '!F34:$G$2418,2)</f>
        <v>VIKING ELECTRIC</v>
      </c>
      <c r="F43" s="2">
        <v>13536</v>
      </c>
      <c r="G43" s="2">
        <v>3</v>
      </c>
      <c r="H43" t="s">
        <v>186</v>
      </c>
      <c r="I43">
        <v>1</v>
      </c>
      <c r="J43" t="s">
        <v>65</v>
      </c>
      <c r="K43" t="s">
        <v>39</v>
      </c>
      <c r="L43">
        <v>118.91</v>
      </c>
      <c r="M43" s="2" t="s">
        <v>168</v>
      </c>
      <c r="N43" s="85" t="s">
        <v>187</v>
      </c>
      <c r="O43" t="s">
        <v>36</v>
      </c>
      <c r="P43" t="s">
        <v>36</v>
      </c>
      <c r="Q43" t="s">
        <v>36</v>
      </c>
      <c r="R43">
        <v>118.91</v>
      </c>
      <c r="S43" s="1">
        <v>45744.188595752312</v>
      </c>
      <c r="T43" t="s">
        <v>42</v>
      </c>
      <c r="U43" s="1">
        <v>45743.96875</v>
      </c>
      <c r="V43" t="s">
        <v>43</v>
      </c>
      <c r="W43" t="s">
        <v>36</v>
      </c>
      <c r="X43">
        <v>0</v>
      </c>
      <c r="Y43">
        <v>201</v>
      </c>
      <c r="Z43" t="s">
        <v>36</v>
      </c>
      <c r="AA43" t="s">
        <v>36</v>
      </c>
      <c r="AB43" t="s">
        <v>36</v>
      </c>
      <c r="AC43" t="s">
        <v>168</v>
      </c>
      <c r="AD43" t="s">
        <v>168</v>
      </c>
      <c r="AE43" t="s">
        <v>45</v>
      </c>
      <c r="AF43" s="44">
        <v>39131714</v>
      </c>
      <c r="AG43" s="18" t="s">
        <v>188</v>
      </c>
      <c r="AH43" s="18"/>
      <c r="AI43" s="2" t="s">
        <v>48</v>
      </c>
      <c r="AJ43" s="2" t="e">
        <f>VLOOKUP(A43,'Classification Test Result'!$A$2:$D$2428,4,FALSE)</f>
        <v>#N/A</v>
      </c>
      <c r="AL43" s="2">
        <f>_xlfn.XLOOKUP($A43,Results!$A$2:$A$2256,Results!G$2:G$2256,"")</f>
        <v>745686</v>
      </c>
      <c r="AM43" s="2" t="str">
        <f>_xlfn.XLOOKUP($A43,Results!$A$2:$A$2256,Results!H$2:H$2256,"")</f>
        <v>HS882NK</v>
      </c>
      <c r="AN43" s="2" t="str">
        <f>_xlfn.XLOOKUP($A43,Results!$A$2:$A$2256,Results!I$2:I$2256,"")</f>
        <v>WIEGMANN</v>
      </c>
      <c r="AO43" s="2">
        <f>_xlfn.XLOOKUP($A43,Results!$A$2:$A$2256,Results!J$2:J$2256,"")</f>
        <v>786725610754</v>
      </c>
      <c r="AP43" s="2">
        <f>_xlfn.XLOOKUP($A43,Results!$A$2:$A$2256,Results!K$2:K$2256,"")</f>
        <v>39131710</v>
      </c>
      <c r="AQ43" s="2">
        <f>_xlfn.XLOOKUP($A43,Results!$A$2:$A$2256,Results!L$2:L$2256,"")</f>
        <v>0</v>
      </c>
      <c r="AR43" s="2">
        <f>_xlfn.XLOOKUP($A43,Results!$A$2:$A$2256,Results!M$2:M$2256,"")</f>
        <v>341557</v>
      </c>
      <c r="AS43" s="2" t="str">
        <f>_xlfn.XLOOKUP($A43,Results!$A$2:$A$2256,Results!N$2:N$2256,"")</f>
        <v>WIEG HS882NK NM1 HNG/SC WWY-NO KO</v>
      </c>
      <c r="AT43" s="2" t="str">
        <f>_xlfn.XLOOKUP($A43,Results!$A$2:$A$2256,Results!O$2:O$2256,"")</f>
        <v>WIEGMANN</v>
      </c>
      <c r="AU43" s="2" t="str">
        <f>_xlfn.XLOOKUP($A43,Results!$A$2:$A$2256,Results!P$2:P$2256,"")</f>
        <v>WIEG</v>
      </c>
      <c r="AV43" s="2" t="str">
        <f>_xlfn.XLOOKUP($A43,Results!$A$2:$A$2256,Results!Q$2:Q$2256,"")</f>
        <v>SINGLE_MATCH</v>
      </c>
      <c r="AW43" s="2" t="str">
        <f>_xlfn.XLOOKUP($A43,Results!$A$2:$A$2256,Results!R$2:R$2256,"")</f>
        <v>0.7418263535195936</v>
      </c>
      <c r="AX43" s="2">
        <f>_xlfn.XLOOKUP($A43,Results!$A$2:$A$2256,Results!S$2:S$2256,"")</f>
        <v>100</v>
      </c>
      <c r="AY43" s="2">
        <f>_xlfn.XLOOKUP($A43,Results!$A$2:$A$2256,Results!T$2:T$2256,"")</f>
        <v>100</v>
      </c>
      <c r="AZ43" s="2">
        <f>_xlfn.XLOOKUP($A43,Results!$A$2:$A$2256,Results!U$2:U$2256,"")</f>
        <v>100</v>
      </c>
      <c r="BA43" s="2" t="str">
        <f>_xlfn.XLOOKUP($A43,Results!$A$2:$A$2256,Results!V$2:V$2256,"")</f>
        <v>WIEGMANN</v>
      </c>
      <c r="BB43" s="2">
        <f>_xlfn.XLOOKUP($A43,Results!$A$2:$A$2256,Results!W$2:W$2256,"")</f>
        <v>89</v>
      </c>
      <c r="BC43" s="2">
        <f>_xlfn.XLOOKUP($A43,Results!$A$2:$A$2256,Results!X$2:X$2256,"")</f>
        <v>39131710</v>
      </c>
      <c r="BD43" s="2">
        <f>_xlfn.XLOOKUP($A43,Results!$A$2:$A$2256,Results!Y$2:Y$2256,"")</f>
        <v>89</v>
      </c>
      <c r="BE43" s="2" t="b">
        <f>_xlfn.XLOOKUP($A43,Results!$A$2:$A$2256,Results!Z$2:Z$2256,"")</f>
        <v>1</v>
      </c>
    </row>
    <row r="44" spans="1:57" ht="38.25" customHeight="1" x14ac:dyDescent="0.3">
      <c r="A44">
        <v>905721</v>
      </c>
      <c r="B44">
        <v>281325</v>
      </c>
      <c r="C44" t="s">
        <v>36</v>
      </c>
      <c r="D44" t="s">
        <v>181</v>
      </c>
      <c r="E44" s="2" t="str">
        <f>VLOOKUP(F44,'RPA Vendor Data '!F35:$G$2418,2)</f>
        <v>VIKING ELECTRIC</v>
      </c>
      <c r="F44" s="2">
        <v>13536</v>
      </c>
      <c r="G44" s="2">
        <v>4</v>
      </c>
      <c r="H44" t="s">
        <v>189</v>
      </c>
      <c r="I44">
        <v>2</v>
      </c>
      <c r="J44" t="s">
        <v>65</v>
      </c>
      <c r="K44" t="s">
        <v>39</v>
      </c>
      <c r="L44">
        <v>12.11</v>
      </c>
      <c r="M44" s="2" t="s">
        <v>168</v>
      </c>
      <c r="N44" s="85" t="s">
        <v>190</v>
      </c>
      <c r="O44" t="s">
        <v>36</v>
      </c>
      <c r="P44" t="s">
        <v>191</v>
      </c>
      <c r="Q44" t="s">
        <v>36</v>
      </c>
      <c r="R44">
        <v>24.22</v>
      </c>
      <c r="S44" s="1">
        <v>45744.188609606477</v>
      </c>
      <c r="T44" t="s">
        <v>42</v>
      </c>
      <c r="U44" s="1">
        <v>45743.96875</v>
      </c>
      <c r="V44" t="s">
        <v>43</v>
      </c>
      <c r="W44" t="s">
        <v>36</v>
      </c>
      <c r="X44">
        <v>0</v>
      </c>
      <c r="Y44">
        <v>0</v>
      </c>
      <c r="Z44">
        <v>12.11</v>
      </c>
      <c r="AA44" t="s">
        <v>36</v>
      </c>
      <c r="AB44">
        <v>136</v>
      </c>
      <c r="AC44" t="s">
        <v>168</v>
      </c>
      <c r="AD44" t="s">
        <v>168</v>
      </c>
      <c r="AE44" t="s">
        <v>45</v>
      </c>
      <c r="AF44" s="44">
        <v>39131714</v>
      </c>
      <c r="AG44" s="18" t="s">
        <v>192</v>
      </c>
      <c r="AH44" s="18"/>
      <c r="AI44" s="2" t="s">
        <v>48</v>
      </c>
      <c r="AJ44" s="2" t="e">
        <f>VLOOKUP(A44,'Classification Test Result'!$A$2:$D$2428,4,FALSE)</f>
        <v>#N/A</v>
      </c>
      <c r="AL44" s="2">
        <f>_xlfn.XLOOKUP($A44,Results!$A$2:$A$2256,Results!G$2:G$2256,"")</f>
        <v>341710</v>
      </c>
      <c r="AM44" s="2" t="str">
        <f>_xlfn.XLOOKUP($A44,Results!$A$2:$A$2256,Results!H$2:H$2256,"")</f>
        <v>E0808NK</v>
      </c>
      <c r="AN44" s="2" t="str">
        <f>_xlfn.XLOOKUP($A44,Results!$A$2:$A$2256,Results!I$2:I$2256,"")</f>
        <v>WIEGMANN</v>
      </c>
      <c r="AO44" s="2">
        <f>_xlfn.XLOOKUP($A44,Results!$A$2:$A$2256,Results!J$2:J$2256,"")</f>
        <v>786725860906</v>
      </c>
      <c r="AP44" s="2">
        <f>_xlfn.XLOOKUP($A44,Results!$A$2:$A$2256,Results!K$2:K$2256,"")</f>
        <v>39131711</v>
      </c>
      <c r="AQ44" s="2" t="str">
        <f>_xlfn.XLOOKUP($A44,Results!$A$2:$A$2256,Results!L$2:L$2256,"")</f>
        <v>AK10519193</v>
      </c>
      <c r="AR44" s="2">
        <f>_xlfn.XLOOKUP($A44,Results!$A$2:$A$2256,Results!M$2:M$2256,"")</f>
        <v>234588</v>
      </c>
      <c r="AS44" s="2" t="str">
        <f>_xlfn.XLOOKUP($A44,Results!$A$2:$A$2256,Results!N$2:N$2256,"")</f>
        <v>WIEG E0808NK NK N18X8 CAP END</v>
      </c>
      <c r="AT44" s="2" t="str">
        <f>_xlfn.XLOOKUP($A44,Results!$A$2:$A$2256,Results!O$2:O$2256,"")</f>
        <v>WIEGMANN</v>
      </c>
      <c r="AU44" s="2" t="str">
        <f>_xlfn.XLOOKUP($A44,Results!$A$2:$A$2256,Results!P$2:P$2256,"")</f>
        <v>WIEG</v>
      </c>
      <c r="AV44" s="2" t="str">
        <f>_xlfn.XLOOKUP($A44,Results!$A$2:$A$2256,Results!Q$2:Q$2256,"")</f>
        <v>SINGLE_MATCH</v>
      </c>
      <c r="AW44" s="2" t="str">
        <f>_xlfn.XLOOKUP($A44,Results!$A$2:$A$2256,Results!R$2:R$2256,"")</f>
        <v>0.7847836780355778</v>
      </c>
      <c r="AX44" s="2">
        <f>_xlfn.XLOOKUP($A44,Results!$A$2:$A$2256,Results!S$2:S$2256,"")</f>
        <v>100</v>
      </c>
      <c r="AY44" s="2">
        <f>_xlfn.XLOOKUP($A44,Results!$A$2:$A$2256,Results!T$2:T$2256,"")</f>
        <v>100</v>
      </c>
      <c r="AZ44" s="2">
        <f>_xlfn.XLOOKUP($A44,Results!$A$2:$A$2256,Results!U$2:U$2256,"")</f>
        <v>100</v>
      </c>
      <c r="BA44" s="2" t="str">
        <f>_xlfn.XLOOKUP($A44,Results!$A$2:$A$2256,Results!V$2:V$2256,"")</f>
        <v>WIEGMANN</v>
      </c>
      <c r="BB44" s="2">
        <f>_xlfn.XLOOKUP($A44,Results!$A$2:$A$2256,Results!W$2:W$2256,"")</f>
        <v>90</v>
      </c>
      <c r="BC44" s="2">
        <f>_xlfn.XLOOKUP($A44,Results!$A$2:$A$2256,Results!X$2:X$2256,"")</f>
        <v>39131711</v>
      </c>
      <c r="BD44" s="2">
        <f>_xlfn.XLOOKUP($A44,Results!$A$2:$A$2256,Results!Y$2:Y$2256,"")</f>
        <v>90</v>
      </c>
      <c r="BE44" s="2" t="b">
        <f>_xlfn.XLOOKUP($A44,Results!$A$2:$A$2256,Results!Z$2:Z$2256,"")</f>
        <v>1</v>
      </c>
    </row>
    <row r="45" spans="1:57" ht="38.25" customHeight="1" x14ac:dyDescent="0.3">
      <c r="A45">
        <v>905722</v>
      </c>
      <c r="B45">
        <v>281313</v>
      </c>
      <c r="C45" t="s">
        <v>36</v>
      </c>
      <c r="D45" t="s">
        <v>193</v>
      </c>
      <c r="E45" s="2" t="str">
        <f>VLOOKUP(F45,'RPA Vendor Data '!F36:$G$2418,2)</f>
        <v>VIKING ELECTRIC</v>
      </c>
      <c r="F45" s="2">
        <v>13536</v>
      </c>
      <c r="G45" s="2">
        <v>11</v>
      </c>
      <c r="H45" t="s">
        <v>194</v>
      </c>
      <c r="I45">
        <v>10</v>
      </c>
      <c r="J45" t="s">
        <v>97</v>
      </c>
      <c r="K45" t="s">
        <v>98</v>
      </c>
      <c r="L45">
        <v>846.44</v>
      </c>
      <c r="M45" s="2" t="s">
        <v>105</v>
      </c>
      <c r="N45" s="85" t="s">
        <v>195</v>
      </c>
      <c r="O45" t="s">
        <v>36</v>
      </c>
      <c r="P45" t="s">
        <v>196</v>
      </c>
      <c r="Q45" t="s">
        <v>36</v>
      </c>
      <c r="R45">
        <v>8.4600000000000009</v>
      </c>
      <c r="S45" s="1">
        <v>45744.189297187499</v>
      </c>
      <c r="T45" t="s">
        <v>42</v>
      </c>
      <c r="U45" s="1">
        <v>45743.965277777781</v>
      </c>
      <c r="V45" t="s">
        <v>43</v>
      </c>
      <c r="W45" t="s">
        <v>36</v>
      </c>
      <c r="X45">
        <v>0</v>
      </c>
      <c r="Y45" t="s">
        <v>54</v>
      </c>
      <c r="Z45" t="s">
        <v>36</v>
      </c>
      <c r="AA45">
        <v>846.44</v>
      </c>
      <c r="AB45" t="s">
        <v>36</v>
      </c>
      <c r="AC45" t="s">
        <v>105</v>
      </c>
      <c r="AD45" t="s">
        <v>105</v>
      </c>
      <c r="AE45" t="s">
        <v>45</v>
      </c>
      <c r="AF45" s="44" t="s">
        <v>46</v>
      </c>
      <c r="AG45" s="18" t="s">
        <v>197</v>
      </c>
      <c r="AH45" s="18"/>
      <c r="AI45" s="2" t="s">
        <v>48</v>
      </c>
      <c r="AJ45" s="2" t="e">
        <f>VLOOKUP(A45,'Classification Test Result'!$A$2:$D$2428,4,FALSE)</f>
        <v>#N/A</v>
      </c>
      <c r="AL45" s="2" t="str">
        <f>_xlfn.XLOOKUP($A45,Results!$A$2:$A$2256,Results!G$2:G$2256,"")</f>
        <v/>
      </c>
      <c r="AM45" s="2" t="str">
        <f>_xlfn.XLOOKUP($A45,Results!$A$2:$A$2256,Results!H$2:H$2256,"")</f>
        <v/>
      </c>
      <c r="AN45" s="2" t="str">
        <f>_xlfn.XLOOKUP($A45,Results!$A$2:$A$2256,Results!I$2:I$2256,"")</f>
        <v/>
      </c>
      <c r="AO45" s="2" t="str">
        <f>_xlfn.XLOOKUP($A45,Results!$A$2:$A$2256,Results!J$2:J$2256,"")</f>
        <v/>
      </c>
      <c r="AP45" s="2" t="str">
        <f>_xlfn.XLOOKUP($A45,Results!$A$2:$A$2256,Results!K$2:K$2256,"")</f>
        <v/>
      </c>
      <c r="AQ45" s="2" t="str">
        <f>_xlfn.XLOOKUP($A45,Results!$A$2:$A$2256,Results!L$2:L$2256,"")</f>
        <v/>
      </c>
      <c r="AR45" s="2" t="str">
        <f>_xlfn.XLOOKUP($A45,Results!$A$2:$A$2256,Results!M$2:M$2256,"")</f>
        <v/>
      </c>
      <c r="AS45" s="2" t="str">
        <f>_xlfn.XLOOKUP($A45,Results!$A$2:$A$2256,Results!N$2:N$2256,"")</f>
        <v/>
      </c>
      <c r="AT45" s="2" t="str">
        <f>_xlfn.XLOOKUP($A45,Results!$A$2:$A$2256,Results!O$2:O$2256,"")</f>
        <v/>
      </c>
      <c r="AU45" s="2" t="str">
        <f>_xlfn.XLOOKUP($A45,Results!$A$2:$A$2256,Results!P$2:P$2256,"")</f>
        <v/>
      </c>
      <c r="AV45" s="2" t="str">
        <f>_xlfn.XLOOKUP($A45,Results!$A$2:$A$2256,Results!Q$2:Q$2256,"")</f>
        <v/>
      </c>
      <c r="AW45" s="2" t="str">
        <f>_xlfn.XLOOKUP($A45,Results!$A$2:$A$2256,Results!R$2:R$2256,"")</f>
        <v/>
      </c>
      <c r="AX45" s="2" t="str">
        <f>_xlfn.XLOOKUP($A45,Results!$A$2:$A$2256,Results!S$2:S$2256,"")</f>
        <v/>
      </c>
      <c r="AY45" s="2" t="str">
        <f>_xlfn.XLOOKUP($A45,Results!$A$2:$A$2256,Results!T$2:T$2256,"")</f>
        <v/>
      </c>
      <c r="AZ45" s="2" t="str">
        <f>_xlfn.XLOOKUP($A45,Results!$A$2:$A$2256,Results!U$2:U$2256,"")</f>
        <v/>
      </c>
      <c r="BA45" s="2" t="str">
        <f>_xlfn.XLOOKUP($A45,Results!$A$2:$A$2256,Results!V$2:V$2256,"")</f>
        <v/>
      </c>
      <c r="BB45" s="2" t="str">
        <f>_xlfn.XLOOKUP($A45,Results!$A$2:$A$2256,Results!W$2:W$2256,"")</f>
        <v/>
      </c>
      <c r="BC45" s="2" t="str">
        <f>_xlfn.XLOOKUP($A45,Results!$A$2:$A$2256,Results!X$2:X$2256,"")</f>
        <v/>
      </c>
      <c r="BD45" s="2" t="str">
        <f>_xlfn.XLOOKUP($A45,Results!$A$2:$A$2256,Results!Y$2:Y$2256,"")</f>
        <v/>
      </c>
      <c r="BE45" s="2" t="str">
        <f>_xlfn.XLOOKUP($A45,Results!$A$2:$A$2256,Results!Z$2:Z$2256,"")</f>
        <v/>
      </c>
    </row>
    <row r="46" spans="1:57" ht="38.25" customHeight="1" x14ac:dyDescent="0.3">
      <c r="A46">
        <v>905723</v>
      </c>
      <c r="B46">
        <v>281322</v>
      </c>
      <c r="C46" t="s">
        <v>36</v>
      </c>
      <c r="D46" t="s">
        <v>198</v>
      </c>
      <c r="E46" s="2" t="str">
        <f>VLOOKUP(F46,'RPA Vendor Data '!F37:$G$2418,2)</f>
        <v>VIKING ELECTRIC</v>
      </c>
      <c r="F46" s="2">
        <v>13536</v>
      </c>
      <c r="G46" s="2">
        <v>3</v>
      </c>
      <c r="H46" t="s">
        <v>199</v>
      </c>
      <c r="I46">
        <v>20</v>
      </c>
      <c r="J46" t="s">
        <v>97</v>
      </c>
      <c r="K46" t="s">
        <v>98</v>
      </c>
      <c r="L46">
        <v>4337.1499999999996</v>
      </c>
      <c r="M46" s="2" t="s">
        <v>105</v>
      </c>
      <c r="N46" s="85" t="s">
        <v>200</v>
      </c>
      <c r="O46" t="s">
        <v>36</v>
      </c>
      <c r="P46" t="s">
        <v>36</v>
      </c>
      <c r="Q46" t="s">
        <v>36</v>
      </c>
      <c r="R46">
        <v>86.74</v>
      </c>
      <c r="S46" s="1">
        <v>45744.188845335651</v>
      </c>
      <c r="T46" t="s">
        <v>42</v>
      </c>
      <c r="U46" s="1">
        <v>45743.967361111107</v>
      </c>
      <c r="V46" t="s">
        <v>43</v>
      </c>
      <c r="W46" t="s">
        <v>36</v>
      </c>
      <c r="X46">
        <v>0</v>
      </c>
      <c r="Y46" t="s">
        <v>54</v>
      </c>
      <c r="Z46" t="s">
        <v>36</v>
      </c>
      <c r="AA46">
        <v>4337.1499999999996</v>
      </c>
      <c r="AB46" t="s">
        <v>36</v>
      </c>
      <c r="AC46" t="s">
        <v>105</v>
      </c>
      <c r="AD46" t="s">
        <v>105</v>
      </c>
      <c r="AE46" t="s">
        <v>45</v>
      </c>
      <c r="AF46" s="44" t="s">
        <v>46</v>
      </c>
      <c r="AG46" s="18" t="s">
        <v>201</v>
      </c>
      <c r="AH46" s="18"/>
      <c r="AI46" s="2" t="s">
        <v>48</v>
      </c>
      <c r="AJ46" s="2" t="e">
        <f>VLOOKUP(A46,'Classification Test Result'!$A$2:$D$2428,4,FALSE)</f>
        <v>#N/A</v>
      </c>
      <c r="AL46" s="2">
        <f>_xlfn.XLOOKUP($A46,Results!$A$2:$A$2256,Results!G$2:G$2256,"")</f>
        <v>0</v>
      </c>
      <c r="AM46" s="2">
        <f>_xlfn.XLOOKUP($A46,Results!$A$2:$A$2256,Results!H$2:H$2256,"")</f>
        <v>0</v>
      </c>
      <c r="AN46" s="2">
        <f>_xlfn.XLOOKUP($A46,Results!$A$2:$A$2256,Results!I$2:I$2256,"")</f>
        <v>0</v>
      </c>
      <c r="AO46" s="2">
        <f>_xlfn.XLOOKUP($A46,Results!$A$2:$A$2256,Results!J$2:J$2256,"")</f>
        <v>0</v>
      </c>
      <c r="AP46" s="2">
        <f>_xlfn.XLOOKUP($A46,Results!$A$2:$A$2256,Results!K$2:K$2256,"")</f>
        <v>0</v>
      </c>
      <c r="AQ46" s="2">
        <f>_xlfn.XLOOKUP($A46,Results!$A$2:$A$2256,Results!L$2:L$2256,"")</f>
        <v>0</v>
      </c>
      <c r="AR46" s="2">
        <f>_xlfn.XLOOKUP($A46,Results!$A$2:$A$2256,Results!M$2:M$2256,"")</f>
        <v>0</v>
      </c>
      <c r="AS46" s="2">
        <f>_xlfn.XLOOKUP($A46,Results!$A$2:$A$2256,Results!N$2:N$2256,"")</f>
        <v>0</v>
      </c>
      <c r="AT46" s="2" t="str">
        <f>_xlfn.XLOOKUP($A46,Results!$A$2:$A$2256,Results!O$2:O$2256,"")</f>
        <v>GENERIC WIRE</v>
      </c>
      <c r="AU46" s="2" t="str">
        <f>_xlfn.XLOOKUP($A46,Results!$A$2:$A$2256,Results!P$2:P$2256,"")</f>
        <v>WIC</v>
      </c>
      <c r="AV46" s="2" t="str">
        <f>_xlfn.XLOOKUP($A46,Results!$A$2:$A$2256,Results!Q$2:Q$2256,"")</f>
        <v>SINGLE_MATCH</v>
      </c>
      <c r="AW46" s="2">
        <f>_xlfn.XLOOKUP($A46,Results!$A$2:$A$2256,Results!R$2:R$2256,"")</f>
        <v>0</v>
      </c>
      <c r="AX46" s="2">
        <f>_xlfn.XLOOKUP($A46,Results!$A$2:$A$2256,Results!S$2:S$2256,"")</f>
        <v>0</v>
      </c>
      <c r="AY46" s="2">
        <f>_xlfn.XLOOKUP($A46,Results!$A$2:$A$2256,Results!T$2:T$2256,"")</f>
        <v>60</v>
      </c>
      <c r="AZ46" s="2">
        <f>_xlfn.XLOOKUP($A46,Results!$A$2:$A$2256,Results!U$2:U$2256,"")</f>
        <v>0</v>
      </c>
      <c r="BA46" s="2" t="str">
        <f>_xlfn.XLOOKUP($A46,Results!$A$2:$A$2256,Results!V$2:V$2256,"")</f>
        <v>PRIORITY WIRE &amp; CABLE</v>
      </c>
      <c r="BB46" s="2">
        <f>_xlfn.XLOOKUP($A46,Results!$A$2:$A$2256,Results!W$2:W$2256,"")</f>
        <v>79</v>
      </c>
      <c r="BC46" s="2">
        <f>_xlfn.XLOOKUP($A46,Results!$A$2:$A$2256,Results!X$2:X$2256,"")</f>
        <v>26121500</v>
      </c>
      <c r="BD46" s="2">
        <f>_xlfn.XLOOKUP($A46,Results!$A$2:$A$2256,Results!Y$2:Y$2256,"")</f>
        <v>79</v>
      </c>
      <c r="BE46" s="2" t="b">
        <f>_xlfn.XLOOKUP($A46,Results!$A$2:$A$2256,Results!Z$2:Z$2256,"")</f>
        <v>1</v>
      </c>
    </row>
    <row r="47" spans="1:57" ht="38.25" customHeight="1" x14ac:dyDescent="0.3">
      <c r="A47">
        <v>905724</v>
      </c>
      <c r="B47">
        <v>281322</v>
      </c>
      <c r="C47" t="s">
        <v>36</v>
      </c>
      <c r="D47" t="s">
        <v>198</v>
      </c>
      <c r="E47" s="2" t="str">
        <f>VLOOKUP(F47,'RPA Vendor Data '!F38:$G$2418,2)</f>
        <v>VIKING ELECTRIC</v>
      </c>
      <c r="F47" s="2">
        <v>13536</v>
      </c>
      <c r="G47" s="2">
        <v>2</v>
      </c>
      <c r="H47" t="s">
        <v>202</v>
      </c>
      <c r="I47">
        <v>20</v>
      </c>
      <c r="J47" t="s">
        <v>97</v>
      </c>
      <c r="K47" t="s">
        <v>98</v>
      </c>
      <c r="L47">
        <v>4337.1499999999996</v>
      </c>
      <c r="M47" s="2" t="s">
        <v>105</v>
      </c>
      <c r="N47" s="85" t="s">
        <v>203</v>
      </c>
      <c r="O47" t="s">
        <v>36</v>
      </c>
      <c r="P47" t="s">
        <v>36</v>
      </c>
      <c r="Q47" t="s">
        <v>36</v>
      </c>
      <c r="R47">
        <v>86.74</v>
      </c>
      <c r="S47" s="1">
        <v>45744.188838923612</v>
      </c>
      <c r="T47" t="s">
        <v>42</v>
      </c>
      <c r="U47" s="1">
        <v>45743.967361111107</v>
      </c>
      <c r="V47" t="s">
        <v>43</v>
      </c>
      <c r="W47" t="s">
        <v>36</v>
      </c>
      <c r="X47">
        <v>0</v>
      </c>
      <c r="Y47" t="s">
        <v>54</v>
      </c>
      <c r="Z47" t="s">
        <v>36</v>
      </c>
      <c r="AA47">
        <v>4337.1499999999996</v>
      </c>
      <c r="AB47" t="s">
        <v>36</v>
      </c>
      <c r="AC47" t="s">
        <v>105</v>
      </c>
      <c r="AD47" t="s">
        <v>105</v>
      </c>
      <c r="AE47" t="s">
        <v>45</v>
      </c>
      <c r="AF47" s="44" t="s">
        <v>46</v>
      </c>
      <c r="AG47" s="18" t="s">
        <v>204</v>
      </c>
      <c r="AH47" s="18"/>
      <c r="AI47" s="2" t="s">
        <v>48</v>
      </c>
      <c r="AJ47" s="2" t="e">
        <f>VLOOKUP(A47,'Classification Test Result'!$A$2:$D$2428,4,FALSE)</f>
        <v>#N/A</v>
      </c>
      <c r="AL47" s="2">
        <f>_xlfn.XLOOKUP($A47,Results!$A$2:$A$2256,Results!G$2:G$2256,"")</f>
        <v>0</v>
      </c>
      <c r="AM47" s="2">
        <f>_xlfn.XLOOKUP($A47,Results!$A$2:$A$2256,Results!H$2:H$2256,"")</f>
        <v>0</v>
      </c>
      <c r="AN47" s="2">
        <f>_xlfn.XLOOKUP($A47,Results!$A$2:$A$2256,Results!I$2:I$2256,"")</f>
        <v>0</v>
      </c>
      <c r="AO47" s="2">
        <f>_xlfn.XLOOKUP($A47,Results!$A$2:$A$2256,Results!J$2:J$2256,"")</f>
        <v>0</v>
      </c>
      <c r="AP47" s="2">
        <f>_xlfn.XLOOKUP($A47,Results!$A$2:$A$2256,Results!K$2:K$2256,"")</f>
        <v>0</v>
      </c>
      <c r="AQ47" s="2">
        <f>_xlfn.XLOOKUP($A47,Results!$A$2:$A$2256,Results!L$2:L$2256,"")</f>
        <v>0</v>
      </c>
      <c r="AR47" s="2">
        <f>_xlfn.XLOOKUP($A47,Results!$A$2:$A$2256,Results!M$2:M$2256,"")</f>
        <v>0</v>
      </c>
      <c r="AS47" s="2">
        <f>_xlfn.XLOOKUP($A47,Results!$A$2:$A$2256,Results!N$2:N$2256,"")</f>
        <v>0</v>
      </c>
      <c r="AT47" s="2" t="str">
        <f>_xlfn.XLOOKUP($A47,Results!$A$2:$A$2256,Results!O$2:O$2256,"")</f>
        <v>GENERIC WIRE</v>
      </c>
      <c r="AU47" s="2" t="str">
        <f>_xlfn.XLOOKUP($A47,Results!$A$2:$A$2256,Results!P$2:P$2256,"")</f>
        <v>WIC</v>
      </c>
      <c r="AV47" s="2" t="str">
        <f>_xlfn.XLOOKUP($A47,Results!$A$2:$A$2256,Results!Q$2:Q$2256,"")</f>
        <v>SINGLE_MATCH</v>
      </c>
      <c r="AW47" s="2">
        <f>_xlfn.XLOOKUP($A47,Results!$A$2:$A$2256,Results!R$2:R$2256,"")</f>
        <v>0</v>
      </c>
      <c r="AX47" s="2">
        <f>_xlfn.XLOOKUP($A47,Results!$A$2:$A$2256,Results!S$2:S$2256,"")</f>
        <v>0</v>
      </c>
      <c r="AY47" s="2">
        <f>_xlfn.XLOOKUP($A47,Results!$A$2:$A$2256,Results!T$2:T$2256,"")</f>
        <v>60</v>
      </c>
      <c r="AZ47" s="2">
        <f>_xlfn.XLOOKUP($A47,Results!$A$2:$A$2256,Results!U$2:U$2256,"")</f>
        <v>0</v>
      </c>
      <c r="BA47" s="2" t="str">
        <f>_xlfn.XLOOKUP($A47,Results!$A$2:$A$2256,Results!V$2:V$2256,"")</f>
        <v>PRIORITY WIRE &amp; CABLE</v>
      </c>
      <c r="BB47" s="2">
        <f>_xlfn.XLOOKUP($A47,Results!$A$2:$A$2256,Results!W$2:W$2256,"")</f>
        <v>63</v>
      </c>
      <c r="BC47" s="2">
        <f>_xlfn.XLOOKUP($A47,Results!$A$2:$A$2256,Results!X$2:X$2256,"")</f>
        <v>26120000</v>
      </c>
      <c r="BD47" s="2">
        <f>_xlfn.XLOOKUP($A47,Results!$A$2:$A$2256,Results!Y$2:Y$2256,"")</f>
        <v>80</v>
      </c>
      <c r="BE47" s="2" t="b">
        <f>_xlfn.XLOOKUP($A47,Results!$A$2:$A$2256,Results!Z$2:Z$2256,"")</f>
        <v>1</v>
      </c>
    </row>
    <row r="48" spans="1:57" ht="38.25" customHeight="1" x14ac:dyDescent="0.3">
      <c r="A48">
        <v>905725</v>
      </c>
      <c r="B48">
        <v>281322</v>
      </c>
      <c r="C48" t="s">
        <v>36</v>
      </c>
      <c r="D48" t="s">
        <v>198</v>
      </c>
      <c r="E48" s="2" t="str">
        <f>VLOOKUP(F48,'RPA Vendor Data '!F39:$G$2418,2)</f>
        <v>VIKING ELECTRIC</v>
      </c>
      <c r="F48" s="2">
        <v>13536</v>
      </c>
      <c r="G48" s="2">
        <v>1</v>
      </c>
      <c r="H48" t="s">
        <v>205</v>
      </c>
      <c r="I48">
        <v>20</v>
      </c>
      <c r="J48" t="s">
        <v>97</v>
      </c>
      <c r="K48" t="s">
        <v>98</v>
      </c>
      <c r="L48">
        <v>4337.1499999999996</v>
      </c>
      <c r="M48" s="2" t="s">
        <v>105</v>
      </c>
      <c r="N48" s="85" t="s">
        <v>206</v>
      </c>
      <c r="O48" t="s">
        <v>36</v>
      </c>
      <c r="P48" t="s">
        <v>36</v>
      </c>
      <c r="Q48" t="s">
        <v>36</v>
      </c>
      <c r="R48">
        <v>86.74</v>
      </c>
      <c r="S48" s="1">
        <v>45744.188842164353</v>
      </c>
      <c r="T48" t="s">
        <v>42</v>
      </c>
      <c r="U48" s="1">
        <v>45743.967361111107</v>
      </c>
      <c r="V48" t="s">
        <v>43</v>
      </c>
      <c r="W48" t="s">
        <v>36</v>
      </c>
      <c r="X48">
        <v>0</v>
      </c>
      <c r="Y48" t="s">
        <v>54</v>
      </c>
      <c r="Z48" t="s">
        <v>36</v>
      </c>
      <c r="AA48">
        <v>4337.1499999999996</v>
      </c>
      <c r="AB48" t="s">
        <v>36</v>
      </c>
      <c r="AC48" t="s">
        <v>105</v>
      </c>
      <c r="AD48" t="s">
        <v>105</v>
      </c>
      <c r="AE48" t="s">
        <v>45</v>
      </c>
      <c r="AF48" s="44" t="s">
        <v>46</v>
      </c>
      <c r="AG48" s="18" t="s">
        <v>207</v>
      </c>
      <c r="AH48" s="18"/>
      <c r="AI48" s="2" t="s">
        <v>48</v>
      </c>
      <c r="AJ48" s="2" t="e">
        <f>VLOOKUP(A48,'Classification Test Result'!$A$2:$D$2428,4,FALSE)</f>
        <v>#N/A</v>
      </c>
      <c r="AL48" s="2">
        <f>_xlfn.XLOOKUP($A48,Results!$A$2:$A$2256,Results!G$2:G$2256,"")</f>
        <v>0</v>
      </c>
      <c r="AM48" s="2">
        <f>_xlfn.XLOOKUP($A48,Results!$A$2:$A$2256,Results!H$2:H$2256,"")</f>
        <v>0</v>
      </c>
      <c r="AN48" s="2">
        <f>_xlfn.XLOOKUP($A48,Results!$A$2:$A$2256,Results!I$2:I$2256,"")</f>
        <v>0</v>
      </c>
      <c r="AO48" s="2">
        <f>_xlfn.XLOOKUP($A48,Results!$A$2:$A$2256,Results!J$2:J$2256,"")</f>
        <v>0</v>
      </c>
      <c r="AP48" s="2">
        <f>_xlfn.XLOOKUP($A48,Results!$A$2:$A$2256,Results!K$2:K$2256,"")</f>
        <v>0</v>
      </c>
      <c r="AQ48" s="2">
        <f>_xlfn.XLOOKUP($A48,Results!$A$2:$A$2256,Results!L$2:L$2256,"")</f>
        <v>0</v>
      </c>
      <c r="AR48" s="2">
        <f>_xlfn.XLOOKUP($A48,Results!$A$2:$A$2256,Results!M$2:M$2256,"")</f>
        <v>0</v>
      </c>
      <c r="AS48" s="2">
        <f>_xlfn.XLOOKUP($A48,Results!$A$2:$A$2256,Results!N$2:N$2256,"")</f>
        <v>0</v>
      </c>
      <c r="AT48" s="2" t="str">
        <f>_xlfn.XLOOKUP($A48,Results!$A$2:$A$2256,Results!O$2:O$2256,"")</f>
        <v>GENERIC WIRE</v>
      </c>
      <c r="AU48" s="2" t="str">
        <f>_xlfn.XLOOKUP($A48,Results!$A$2:$A$2256,Results!P$2:P$2256,"")</f>
        <v>WIC</v>
      </c>
      <c r="AV48" s="2" t="str">
        <f>_xlfn.XLOOKUP($A48,Results!$A$2:$A$2256,Results!Q$2:Q$2256,"")</f>
        <v>SINGLE_MATCH</v>
      </c>
      <c r="AW48" s="2">
        <f>_xlfn.XLOOKUP($A48,Results!$A$2:$A$2256,Results!R$2:R$2256,"")</f>
        <v>0</v>
      </c>
      <c r="AX48" s="2">
        <f>_xlfn.XLOOKUP($A48,Results!$A$2:$A$2256,Results!S$2:S$2256,"")</f>
        <v>0</v>
      </c>
      <c r="AY48" s="2">
        <f>_xlfn.XLOOKUP($A48,Results!$A$2:$A$2256,Results!T$2:T$2256,"")</f>
        <v>60</v>
      </c>
      <c r="AZ48" s="2">
        <f>_xlfn.XLOOKUP($A48,Results!$A$2:$A$2256,Results!U$2:U$2256,"")</f>
        <v>0</v>
      </c>
      <c r="BA48" s="2" t="str">
        <f>_xlfn.XLOOKUP($A48,Results!$A$2:$A$2256,Results!V$2:V$2256,"")</f>
        <v>PRIORITY WIRE &amp; CABLE</v>
      </c>
      <c r="BB48" s="2">
        <f>_xlfn.XLOOKUP($A48,Results!$A$2:$A$2256,Results!W$2:W$2256,"")</f>
        <v>80</v>
      </c>
      <c r="BC48" s="2">
        <f>_xlfn.XLOOKUP($A48,Results!$A$2:$A$2256,Results!X$2:X$2256,"")</f>
        <v>26121500</v>
      </c>
      <c r="BD48" s="2">
        <f>_xlfn.XLOOKUP($A48,Results!$A$2:$A$2256,Results!Y$2:Y$2256,"")</f>
        <v>80</v>
      </c>
      <c r="BE48" s="2" t="b">
        <f>_xlfn.XLOOKUP($A48,Results!$A$2:$A$2256,Results!Z$2:Z$2256,"")</f>
        <v>1</v>
      </c>
    </row>
    <row r="49" spans="1:57" ht="38.25" customHeight="1" x14ac:dyDescent="0.3">
      <c r="A49">
        <v>905726</v>
      </c>
      <c r="B49">
        <v>281885</v>
      </c>
      <c r="C49" t="s">
        <v>36</v>
      </c>
      <c r="D49" t="s">
        <v>208</v>
      </c>
      <c r="E49" s="2" t="str">
        <f>VLOOKUP(F49,'RPA Vendor Data '!F40:$G$2418,2)</f>
        <v>CAPITAL ELECTRIC</v>
      </c>
      <c r="F49" s="2">
        <v>10512</v>
      </c>
      <c r="G49" s="2">
        <v>1</v>
      </c>
      <c r="H49" t="s">
        <v>209</v>
      </c>
      <c r="I49">
        <v>90</v>
      </c>
      <c r="J49" t="s">
        <v>97</v>
      </c>
      <c r="K49" t="s">
        <v>98</v>
      </c>
      <c r="L49">
        <v>3629.63</v>
      </c>
      <c r="M49" s="2" t="s">
        <v>105</v>
      </c>
      <c r="N49" s="85" t="s">
        <v>210</v>
      </c>
      <c r="O49" t="s">
        <v>36</v>
      </c>
      <c r="P49" t="s">
        <v>36</v>
      </c>
      <c r="Q49">
        <v>98010063411</v>
      </c>
      <c r="R49">
        <v>326.67</v>
      </c>
      <c r="S49" s="1">
        <v>45744.668053553243</v>
      </c>
      <c r="T49" t="s">
        <v>42</v>
      </c>
      <c r="U49" s="1">
        <v>45744.444444444453</v>
      </c>
      <c r="V49" t="s">
        <v>43</v>
      </c>
      <c r="W49" t="s">
        <v>36</v>
      </c>
      <c r="X49">
        <v>0</v>
      </c>
      <c r="Y49" t="s">
        <v>211</v>
      </c>
      <c r="Z49" t="s">
        <v>36</v>
      </c>
      <c r="AA49">
        <v>3629.63</v>
      </c>
      <c r="AB49" t="s">
        <v>36</v>
      </c>
      <c r="AC49" t="s">
        <v>105</v>
      </c>
      <c r="AD49" t="s">
        <v>105</v>
      </c>
      <c r="AE49" t="s">
        <v>45</v>
      </c>
      <c r="AF49" s="44" t="s">
        <v>46</v>
      </c>
      <c r="AG49" s="18" t="s">
        <v>212</v>
      </c>
      <c r="AH49" s="18"/>
      <c r="AI49" s="2" t="s">
        <v>48</v>
      </c>
      <c r="AJ49" s="2" t="e">
        <f>VLOOKUP(A49,'Classification Test Result'!$A$2:$D$2428,4,FALSE)</f>
        <v>#N/A</v>
      </c>
      <c r="AL49" s="2">
        <f>_xlfn.XLOOKUP($A49,Results!$A$2:$A$2256,Results!G$2:G$2256,"")</f>
        <v>0</v>
      </c>
      <c r="AM49" s="2">
        <f>_xlfn.XLOOKUP($A49,Results!$A$2:$A$2256,Results!H$2:H$2256,"")</f>
        <v>0</v>
      </c>
      <c r="AN49" s="2">
        <f>_xlfn.XLOOKUP($A49,Results!$A$2:$A$2256,Results!I$2:I$2256,"")</f>
        <v>0</v>
      </c>
      <c r="AO49" s="2">
        <f>_xlfn.XLOOKUP($A49,Results!$A$2:$A$2256,Results!J$2:J$2256,"")</f>
        <v>0</v>
      </c>
      <c r="AP49" s="2">
        <f>_xlfn.XLOOKUP($A49,Results!$A$2:$A$2256,Results!K$2:K$2256,"")</f>
        <v>0</v>
      </c>
      <c r="AQ49" s="2">
        <f>_xlfn.XLOOKUP($A49,Results!$A$2:$A$2256,Results!L$2:L$2256,"")</f>
        <v>0</v>
      </c>
      <c r="AR49" s="2">
        <f>_xlfn.XLOOKUP($A49,Results!$A$2:$A$2256,Results!M$2:M$2256,"")</f>
        <v>0</v>
      </c>
      <c r="AS49" s="2">
        <f>_xlfn.XLOOKUP($A49,Results!$A$2:$A$2256,Results!N$2:N$2256,"")</f>
        <v>0</v>
      </c>
      <c r="AT49" s="2" t="str">
        <f>_xlfn.XLOOKUP($A49,Results!$A$2:$A$2256,Results!O$2:O$2256,"")</f>
        <v>GENERIC WIRE</v>
      </c>
      <c r="AU49" s="2" t="str">
        <f>_xlfn.XLOOKUP($A49,Results!$A$2:$A$2256,Results!P$2:P$2256,"")</f>
        <v>WIC</v>
      </c>
      <c r="AV49" s="2" t="str">
        <f>_xlfn.XLOOKUP($A49,Results!$A$2:$A$2256,Results!Q$2:Q$2256,"")</f>
        <v>SINGLE_MATCH</v>
      </c>
      <c r="AW49" s="2">
        <f>_xlfn.XLOOKUP($A49,Results!$A$2:$A$2256,Results!R$2:R$2256,"")</f>
        <v>0</v>
      </c>
      <c r="AX49" s="2">
        <f>_xlfn.XLOOKUP($A49,Results!$A$2:$A$2256,Results!S$2:S$2256,"")</f>
        <v>0</v>
      </c>
      <c r="AY49" s="2">
        <f>_xlfn.XLOOKUP($A49,Results!$A$2:$A$2256,Results!T$2:T$2256,"")</f>
        <v>60</v>
      </c>
      <c r="AZ49" s="2">
        <f>_xlfn.XLOOKUP($A49,Results!$A$2:$A$2256,Results!U$2:U$2256,"")</f>
        <v>0</v>
      </c>
      <c r="BA49" s="2" t="str">
        <f>_xlfn.XLOOKUP($A49,Results!$A$2:$A$2256,Results!V$2:V$2256,"")</f>
        <v>PRIORITY WIRE &amp; CABLE</v>
      </c>
      <c r="BB49" s="2">
        <f>_xlfn.XLOOKUP($A49,Results!$A$2:$A$2256,Results!W$2:W$2256,"")</f>
        <v>81</v>
      </c>
      <c r="BC49" s="2">
        <f>_xlfn.XLOOKUP($A49,Results!$A$2:$A$2256,Results!X$2:X$2256,"")</f>
        <v>26121500</v>
      </c>
      <c r="BD49" s="2">
        <f>_xlfn.XLOOKUP($A49,Results!$A$2:$A$2256,Results!Y$2:Y$2256,"")</f>
        <v>81</v>
      </c>
      <c r="BE49" s="2" t="b">
        <f>_xlfn.XLOOKUP($A49,Results!$A$2:$A$2256,Results!Z$2:Z$2256,"")</f>
        <v>1</v>
      </c>
    </row>
    <row r="50" spans="1:57" ht="38.25" customHeight="1" x14ac:dyDescent="0.3">
      <c r="A50">
        <v>905727</v>
      </c>
      <c r="B50">
        <v>281313</v>
      </c>
      <c r="C50" t="s">
        <v>36</v>
      </c>
      <c r="D50" t="s">
        <v>193</v>
      </c>
      <c r="E50" s="2" t="str">
        <f>VLOOKUP(F50,'RPA Vendor Data '!F41:$G$2418,2)</f>
        <v>VIKING ELECTRIC</v>
      </c>
      <c r="F50" s="2">
        <v>13536</v>
      </c>
      <c r="G50" s="2">
        <v>10</v>
      </c>
      <c r="H50" t="s">
        <v>213</v>
      </c>
      <c r="I50">
        <v>10</v>
      </c>
      <c r="J50" t="s">
        <v>97</v>
      </c>
      <c r="K50" t="s">
        <v>98</v>
      </c>
      <c r="L50">
        <v>2278.7199999999998</v>
      </c>
      <c r="M50" s="2" t="s">
        <v>105</v>
      </c>
      <c r="N50" s="85" t="s">
        <v>214</v>
      </c>
      <c r="O50" t="s">
        <v>36</v>
      </c>
      <c r="P50" t="s">
        <v>36</v>
      </c>
      <c r="Q50" t="s">
        <v>36</v>
      </c>
      <c r="R50">
        <v>22.79</v>
      </c>
      <c r="S50" s="1">
        <v>45744.189289849543</v>
      </c>
      <c r="T50" t="s">
        <v>42</v>
      </c>
      <c r="U50" s="1">
        <v>45743.965277777781</v>
      </c>
      <c r="V50" t="s">
        <v>43</v>
      </c>
      <c r="W50" t="s">
        <v>36</v>
      </c>
      <c r="X50">
        <v>0</v>
      </c>
      <c r="Y50" t="s">
        <v>54</v>
      </c>
      <c r="Z50" t="s">
        <v>36</v>
      </c>
      <c r="AA50">
        <v>2278.7199999999998</v>
      </c>
      <c r="AB50" t="s">
        <v>36</v>
      </c>
      <c r="AC50" t="s">
        <v>105</v>
      </c>
      <c r="AD50" t="s">
        <v>105</v>
      </c>
      <c r="AE50" t="s">
        <v>45</v>
      </c>
      <c r="AF50" s="44" t="s">
        <v>46</v>
      </c>
      <c r="AG50" s="18" t="s">
        <v>215</v>
      </c>
      <c r="AH50" s="18"/>
      <c r="AI50" s="2" t="s">
        <v>48</v>
      </c>
      <c r="AJ50" s="2" t="e">
        <f>VLOOKUP(A50,'Classification Test Result'!$A$2:$D$2428,4,FALSE)</f>
        <v>#N/A</v>
      </c>
      <c r="AL50" s="2">
        <f>_xlfn.XLOOKUP($A50,Results!$A$2:$A$2256,Results!G$2:G$2256,"")</f>
        <v>0</v>
      </c>
      <c r="AM50" s="2">
        <f>_xlfn.XLOOKUP($A50,Results!$A$2:$A$2256,Results!H$2:H$2256,"")</f>
        <v>0</v>
      </c>
      <c r="AN50" s="2">
        <f>_xlfn.XLOOKUP($A50,Results!$A$2:$A$2256,Results!I$2:I$2256,"")</f>
        <v>0</v>
      </c>
      <c r="AO50" s="2">
        <f>_xlfn.XLOOKUP($A50,Results!$A$2:$A$2256,Results!J$2:J$2256,"")</f>
        <v>0</v>
      </c>
      <c r="AP50" s="2">
        <f>_xlfn.XLOOKUP($A50,Results!$A$2:$A$2256,Results!K$2:K$2256,"")</f>
        <v>0</v>
      </c>
      <c r="AQ50" s="2">
        <f>_xlfn.XLOOKUP($A50,Results!$A$2:$A$2256,Results!L$2:L$2256,"")</f>
        <v>0</v>
      </c>
      <c r="AR50" s="2">
        <f>_xlfn.XLOOKUP($A50,Results!$A$2:$A$2256,Results!M$2:M$2256,"")</f>
        <v>0</v>
      </c>
      <c r="AS50" s="2">
        <f>_xlfn.XLOOKUP($A50,Results!$A$2:$A$2256,Results!N$2:N$2256,"")</f>
        <v>0</v>
      </c>
      <c r="AT50" s="2" t="str">
        <f>_xlfn.XLOOKUP($A50,Results!$A$2:$A$2256,Results!O$2:O$2256,"")</f>
        <v>GENERIC WIRE</v>
      </c>
      <c r="AU50" s="2" t="str">
        <f>_xlfn.XLOOKUP($A50,Results!$A$2:$A$2256,Results!P$2:P$2256,"")</f>
        <v>WIC</v>
      </c>
      <c r="AV50" s="2" t="str">
        <f>_xlfn.XLOOKUP($A50,Results!$A$2:$A$2256,Results!Q$2:Q$2256,"")</f>
        <v>SINGLE_MATCH</v>
      </c>
      <c r="AW50" s="2">
        <f>_xlfn.XLOOKUP($A50,Results!$A$2:$A$2256,Results!R$2:R$2256,"")</f>
        <v>0</v>
      </c>
      <c r="AX50" s="2">
        <f>_xlfn.XLOOKUP($A50,Results!$A$2:$A$2256,Results!S$2:S$2256,"")</f>
        <v>0</v>
      </c>
      <c r="AY50" s="2">
        <f>_xlfn.XLOOKUP($A50,Results!$A$2:$A$2256,Results!T$2:T$2256,"")</f>
        <v>60</v>
      </c>
      <c r="AZ50" s="2">
        <f>_xlfn.XLOOKUP($A50,Results!$A$2:$A$2256,Results!U$2:U$2256,"")</f>
        <v>0</v>
      </c>
      <c r="BA50" s="2" t="str">
        <f>_xlfn.XLOOKUP($A50,Results!$A$2:$A$2256,Results!V$2:V$2256,"")</f>
        <v>SOUTHWIRE</v>
      </c>
      <c r="BB50" s="2">
        <f>_xlfn.XLOOKUP($A50,Results!$A$2:$A$2256,Results!W$2:W$2256,"")</f>
        <v>62</v>
      </c>
      <c r="BC50" s="2">
        <f>_xlfn.XLOOKUP($A50,Results!$A$2:$A$2256,Results!X$2:X$2256,"")</f>
        <v>26120000</v>
      </c>
      <c r="BD50" s="2">
        <f>_xlfn.XLOOKUP($A50,Results!$A$2:$A$2256,Results!Y$2:Y$2256,"")</f>
        <v>78</v>
      </c>
      <c r="BE50" s="2" t="b">
        <f>_xlfn.XLOOKUP($A50,Results!$A$2:$A$2256,Results!Z$2:Z$2256,"")</f>
        <v>1</v>
      </c>
    </row>
    <row r="51" spans="1:57" ht="38.25" customHeight="1" x14ac:dyDescent="0.3">
      <c r="A51">
        <v>905728</v>
      </c>
      <c r="B51">
        <v>281313</v>
      </c>
      <c r="C51" t="s">
        <v>36</v>
      </c>
      <c r="D51" t="s">
        <v>193</v>
      </c>
      <c r="E51" s="2" t="str">
        <f>VLOOKUP(F51,'RPA Vendor Data '!F42:$G$2418,2)</f>
        <v>VIKING ELECTRIC</v>
      </c>
      <c r="F51" s="2">
        <v>13536</v>
      </c>
      <c r="G51" s="2">
        <v>8</v>
      </c>
      <c r="H51" t="s">
        <v>216</v>
      </c>
      <c r="I51">
        <v>10</v>
      </c>
      <c r="J51" t="s">
        <v>97</v>
      </c>
      <c r="K51" t="s">
        <v>98</v>
      </c>
      <c r="L51">
        <v>2278.7199999999998</v>
      </c>
      <c r="M51" s="2" t="s">
        <v>105</v>
      </c>
      <c r="N51" s="85" t="s">
        <v>217</v>
      </c>
      <c r="O51" t="s">
        <v>36</v>
      </c>
      <c r="P51" t="s">
        <v>36</v>
      </c>
      <c r="Q51" t="s">
        <v>36</v>
      </c>
      <c r="R51">
        <v>22.79</v>
      </c>
      <c r="S51" s="1">
        <v>45744.189243518522</v>
      </c>
      <c r="T51" t="s">
        <v>42</v>
      </c>
      <c r="U51" s="1">
        <v>45743.965277777781</v>
      </c>
      <c r="V51" t="s">
        <v>43</v>
      </c>
      <c r="W51" t="s">
        <v>36</v>
      </c>
      <c r="X51">
        <v>0</v>
      </c>
      <c r="Y51" t="s">
        <v>54</v>
      </c>
      <c r="Z51" t="s">
        <v>36</v>
      </c>
      <c r="AA51">
        <v>2278.7199999999998</v>
      </c>
      <c r="AB51" t="s">
        <v>36</v>
      </c>
      <c r="AC51" t="s">
        <v>105</v>
      </c>
      <c r="AD51" t="s">
        <v>105</v>
      </c>
      <c r="AE51" t="s">
        <v>45</v>
      </c>
      <c r="AF51" s="44" t="s">
        <v>46</v>
      </c>
      <c r="AG51" s="18" t="s">
        <v>218</v>
      </c>
      <c r="AH51" s="18"/>
      <c r="AI51" s="2" t="s">
        <v>48</v>
      </c>
      <c r="AJ51" s="2" t="e">
        <f>VLOOKUP(A51,'Classification Test Result'!$A$2:$D$2428,4,FALSE)</f>
        <v>#N/A</v>
      </c>
      <c r="AL51" s="2">
        <f>_xlfn.XLOOKUP($A51,Results!$A$2:$A$2256,Results!G$2:G$2256,"")</f>
        <v>0</v>
      </c>
      <c r="AM51" s="2">
        <f>_xlfn.XLOOKUP($A51,Results!$A$2:$A$2256,Results!H$2:H$2256,"")</f>
        <v>0</v>
      </c>
      <c r="AN51" s="2">
        <f>_xlfn.XLOOKUP($A51,Results!$A$2:$A$2256,Results!I$2:I$2256,"")</f>
        <v>0</v>
      </c>
      <c r="AO51" s="2">
        <f>_xlfn.XLOOKUP($A51,Results!$A$2:$A$2256,Results!J$2:J$2256,"")</f>
        <v>0</v>
      </c>
      <c r="AP51" s="2">
        <f>_xlfn.XLOOKUP($A51,Results!$A$2:$A$2256,Results!K$2:K$2256,"")</f>
        <v>0</v>
      </c>
      <c r="AQ51" s="2">
        <f>_xlfn.XLOOKUP($A51,Results!$A$2:$A$2256,Results!L$2:L$2256,"")</f>
        <v>0</v>
      </c>
      <c r="AR51" s="2">
        <f>_xlfn.XLOOKUP($A51,Results!$A$2:$A$2256,Results!M$2:M$2256,"")</f>
        <v>0</v>
      </c>
      <c r="AS51" s="2">
        <f>_xlfn.XLOOKUP($A51,Results!$A$2:$A$2256,Results!N$2:N$2256,"")</f>
        <v>0</v>
      </c>
      <c r="AT51" s="2" t="str">
        <f>_xlfn.XLOOKUP($A51,Results!$A$2:$A$2256,Results!O$2:O$2256,"")</f>
        <v>GENERIC WIRE</v>
      </c>
      <c r="AU51" s="2" t="str">
        <f>_xlfn.XLOOKUP($A51,Results!$A$2:$A$2256,Results!P$2:P$2256,"")</f>
        <v>WIC</v>
      </c>
      <c r="AV51" s="2" t="str">
        <f>_xlfn.XLOOKUP($A51,Results!$A$2:$A$2256,Results!Q$2:Q$2256,"")</f>
        <v>SINGLE_MATCH</v>
      </c>
      <c r="AW51" s="2">
        <f>_xlfn.XLOOKUP($A51,Results!$A$2:$A$2256,Results!R$2:R$2256,"")</f>
        <v>0</v>
      </c>
      <c r="AX51" s="2">
        <f>_xlfn.XLOOKUP($A51,Results!$A$2:$A$2256,Results!S$2:S$2256,"")</f>
        <v>0</v>
      </c>
      <c r="AY51" s="2">
        <f>_xlfn.XLOOKUP($A51,Results!$A$2:$A$2256,Results!T$2:T$2256,"")</f>
        <v>60</v>
      </c>
      <c r="AZ51" s="2">
        <f>_xlfn.XLOOKUP($A51,Results!$A$2:$A$2256,Results!U$2:U$2256,"")</f>
        <v>0</v>
      </c>
      <c r="BA51" s="2">
        <f>_xlfn.XLOOKUP($A51,Results!$A$2:$A$2256,Results!V$2:V$2256,"")</f>
        <v>0</v>
      </c>
      <c r="BB51" s="2">
        <f>_xlfn.XLOOKUP($A51,Results!$A$2:$A$2256,Results!W$2:W$2256,"")</f>
        <v>0</v>
      </c>
      <c r="BC51" s="2">
        <f>_xlfn.XLOOKUP($A51,Results!$A$2:$A$2256,Results!X$2:X$2256,"")</f>
        <v>26120000</v>
      </c>
      <c r="BD51" s="2">
        <f>_xlfn.XLOOKUP($A51,Results!$A$2:$A$2256,Results!Y$2:Y$2256,"")</f>
        <v>79</v>
      </c>
      <c r="BE51" s="2">
        <f>_xlfn.XLOOKUP($A51,Results!$A$2:$A$2256,Results!Z$2:Z$2256,"")</f>
        <v>0</v>
      </c>
    </row>
    <row r="52" spans="1:57" ht="38.25" customHeight="1" x14ac:dyDescent="0.3">
      <c r="A52">
        <v>905729</v>
      </c>
      <c r="B52">
        <v>281313</v>
      </c>
      <c r="C52" t="s">
        <v>36</v>
      </c>
      <c r="D52" t="s">
        <v>193</v>
      </c>
      <c r="E52" s="2" t="str">
        <f>VLOOKUP(F52,'RPA Vendor Data '!F43:$G$2418,2)</f>
        <v>VIKING ELECTRIC</v>
      </c>
      <c r="F52" s="2">
        <v>13536</v>
      </c>
      <c r="G52" s="2">
        <v>9</v>
      </c>
      <c r="H52" t="s">
        <v>219</v>
      </c>
      <c r="I52">
        <v>10</v>
      </c>
      <c r="J52" t="s">
        <v>97</v>
      </c>
      <c r="K52" t="s">
        <v>98</v>
      </c>
      <c r="L52">
        <v>2278.7199999999998</v>
      </c>
      <c r="M52" s="2" t="s">
        <v>105</v>
      </c>
      <c r="N52" s="85" t="s">
        <v>220</v>
      </c>
      <c r="O52" t="s">
        <v>36</v>
      </c>
      <c r="P52" t="s">
        <v>36</v>
      </c>
      <c r="Q52" t="s">
        <v>36</v>
      </c>
      <c r="R52">
        <v>22.79</v>
      </c>
      <c r="S52" s="1">
        <v>45744.189279861108</v>
      </c>
      <c r="T52" t="s">
        <v>42</v>
      </c>
      <c r="U52" s="1">
        <v>45743.965277777781</v>
      </c>
      <c r="V52" t="s">
        <v>43</v>
      </c>
      <c r="W52" t="s">
        <v>36</v>
      </c>
      <c r="X52">
        <v>0</v>
      </c>
      <c r="Y52" t="s">
        <v>54</v>
      </c>
      <c r="Z52" t="s">
        <v>36</v>
      </c>
      <c r="AA52">
        <v>2278.7199999999998</v>
      </c>
      <c r="AB52" t="s">
        <v>36</v>
      </c>
      <c r="AC52" t="s">
        <v>105</v>
      </c>
      <c r="AD52" t="s">
        <v>105</v>
      </c>
      <c r="AE52" t="s">
        <v>45</v>
      </c>
      <c r="AF52" s="44" t="s">
        <v>46</v>
      </c>
      <c r="AG52" s="18" t="s">
        <v>221</v>
      </c>
      <c r="AH52" s="18"/>
      <c r="AI52" s="2" t="s">
        <v>48</v>
      </c>
      <c r="AJ52" s="2" t="e">
        <f>VLOOKUP(A52,'Classification Test Result'!$A$2:$D$2428,4,FALSE)</f>
        <v>#N/A</v>
      </c>
      <c r="AL52" s="2">
        <f>_xlfn.XLOOKUP($A52,Results!$A$2:$A$2256,Results!G$2:G$2256,"")</f>
        <v>0</v>
      </c>
      <c r="AM52" s="2">
        <f>_xlfn.XLOOKUP($A52,Results!$A$2:$A$2256,Results!H$2:H$2256,"")</f>
        <v>0</v>
      </c>
      <c r="AN52" s="2">
        <f>_xlfn.XLOOKUP($A52,Results!$A$2:$A$2256,Results!I$2:I$2256,"")</f>
        <v>0</v>
      </c>
      <c r="AO52" s="2">
        <f>_xlfn.XLOOKUP($A52,Results!$A$2:$A$2256,Results!J$2:J$2256,"")</f>
        <v>0</v>
      </c>
      <c r="AP52" s="2">
        <f>_xlfn.XLOOKUP($A52,Results!$A$2:$A$2256,Results!K$2:K$2256,"")</f>
        <v>0</v>
      </c>
      <c r="AQ52" s="2">
        <f>_xlfn.XLOOKUP($A52,Results!$A$2:$A$2256,Results!L$2:L$2256,"")</f>
        <v>0</v>
      </c>
      <c r="AR52" s="2">
        <f>_xlfn.XLOOKUP($A52,Results!$A$2:$A$2256,Results!M$2:M$2256,"")</f>
        <v>0</v>
      </c>
      <c r="AS52" s="2">
        <f>_xlfn.XLOOKUP($A52,Results!$A$2:$A$2256,Results!N$2:N$2256,"")</f>
        <v>0</v>
      </c>
      <c r="AT52" s="2" t="str">
        <f>_xlfn.XLOOKUP($A52,Results!$A$2:$A$2256,Results!O$2:O$2256,"")</f>
        <v>GENERIC WIRE</v>
      </c>
      <c r="AU52" s="2" t="str">
        <f>_xlfn.XLOOKUP($A52,Results!$A$2:$A$2256,Results!P$2:P$2256,"")</f>
        <v>WIC</v>
      </c>
      <c r="AV52" s="2" t="str">
        <f>_xlfn.XLOOKUP($A52,Results!$A$2:$A$2256,Results!Q$2:Q$2256,"")</f>
        <v>SINGLE_MATCH</v>
      </c>
      <c r="AW52" s="2">
        <f>_xlfn.XLOOKUP($A52,Results!$A$2:$A$2256,Results!R$2:R$2256,"")</f>
        <v>0</v>
      </c>
      <c r="AX52" s="2">
        <f>_xlfn.XLOOKUP($A52,Results!$A$2:$A$2256,Results!S$2:S$2256,"")</f>
        <v>0</v>
      </c>
      <c r="AY52" s="2">
        <f>_xlfn.XLOOKUP($A52,Results!$A$2:$A$2256,Results!T$2:T$2256,"")</f>
        <v>60</v>
      </c>
      <c r="AZ52" s="2">
        <f>_xlfn.XLOOKUP($A52,Results!$A$2:$A$2256,Results!U$2:U$2256,"")</f>
        <v>0</v>
      </c>
      <c r="BA52" s="2" t="str">
        <f>_xlfn.XLOOKUP($A52,Results!$A$2:$A$2256,Results!V$2:V$2256,"")</f>
        <v>PRIORITY WIRE &amp; CABLE</v>
      </c>
      <c r="BB52" s="2">
        <f>_xlfn.XLOOKUP($A52,Results!$A$2:$A$2256,Results!W$2:W$2256,"")</f>
        <v>79</v>
      </c>
      <c r="BC52" s="2">
        <f>_xlfn.XLOOKUP($A52,Results!$A$2:$A$2256,Results!X$2:X$2256,"")</f>
        <v>26121500</v>
      </c>
      <c r="BD52" s="2">
        <f>_xlfn.XLOOKUP($A52,Results!$A$2:$A$2256,Results!Y$2:Y$2256,"")</f>
        <v>79</v>
      </c>
      <c r="BE52" s="2" t="b">
        <f>_xlfn.XLOOKUP($A52,Results!$A$2:$A$2256,Results!Z$2:Z$2256,"")</f>
        <v>1</v>
      </c>
    </row>
    <row r="53" spans="1:57" ht="38.25" customHeight="1" x14ac:dyDescent="0.3">
      <c r="A53">
        <v>905730</v>
      </c>
      <c r="B53">
        <v>281313</v>
      </c>
      <c r="C53" t="s">
        <v>36</v>
      </c>
      <c r="D53" t="s">
        <v>193</v>
      </c>
      <c r="E53" s="2" t="str">
        <f>VLOOKUP(F53,'RPA Vendor Data '!F44:$G$2418,2)</f>
        <v>VIKING ELECTRIC</v>
      </c>
      <c r="F53" s="2">
        <v>13536</v>
      </c>
      <c r="G53" s="2">
        <v>7</v>
      </c>
      <c r="H53" t="s">
        <v>222</v>
      </c>
      <c r="I53">
        <v>10</v>
      </c>
      <c r="J53" t="s">
        <v>97</v>
      </c>
      <c r="K53" t="s">
        <v>98</v>
      </c>
      <c r="L53">
        <v>2278.7199999999998</v>
      </c>
      <c r="M53" s="2" t="s">
        <v>105</v>
      </c>
      <c r="N53" s="85" t="s">
        <v>223</v>
      </c>
      <c r="O53" t="s">
        <v>36</v>
      </c>
      <c r="P53" t="s">
        <v>224</v>
      </c>
      <c r="Q53" t="s">
        <v>36</v>
      </c>
      <c r="R53">
        <v>22.79</v>
      </c>
      <c r="S53" s="1">
        <v>45744.189240011583</v>
      </c>
      <c r="T53" t="s">
        <v>42</v>
      </c>
      <c r="U53" s="1">
        <v>45743.965277777781</v>
      </c>
      <c r="V53" t="s">
        <v>43</v>
      </c>
      <c r="W53" t="s">
        <v>36</v>
      </c>
      <c r="X53">
        <v>0</v>
      </c>
      <c r="Y53" t="s">
        <v>54</v>
      </c>
      <c r="Z53" t="s">
        <v>36</v>
      </c>
      <c r="AA53">
        <v>2278.7199999999998</v>
      </c>
      <c r="AB53" t="s">
        <v>36</v>
      </c>
      <c r="AC53" t="s">
        <v>105</v>
      </c>
      <c r="AD53" t="s">
        <v>105</v>
      </c>
      <c r="AE53" t="s">
        <v>45</v>
      </c>
      <c r="AF53" s="44" t="s">
        <v>46</v>
      </c>
      <c r="AG53" s="18" t="s">
        <v>225</v>
      </c>
      <c r="AH53" s="18"/>
      <c r="AI53" s="2" t="s">
        <v>48</v>
      </c>
      <c r="AJ53" s="2" t="e">
        <f>VLOOKUP(A53,'Classification Test Result'!$A$2:$D$2428,4,FALSE)</f>
        <v>#N/A</v>
      </c>
      <c r="AL53" s="2">
        <f>_xlfn.XLOOKUP($A53,Results!$A$2:$A$2256,Results!G$2:G$2256,"")</f>
        <v>0</v>
      </c>
      <c r="AM53" s="2">
        <f>_xlfn.XLOOKUP($A53,Results!$A$2:$A$2256,Results!H$2:H$2256,"")</f>
        <v>0</v>
      </c>
      <c r="AN53" s="2">
        <f>_xlfn.XLOOKUP($A53,Results!$A$2:$A$2256,Results!I$2:I$2256,"")</f>
        <v>0</v>
      </c>
      <c r="AO53" s="2">
        <f>_xlfn.XLOOKUP($A53,Results!$A$2:$A$2256,Results!J$2:J$2256,"")</f>
        <v>0</v>
      </c>
      <c r="AP53" s="2">
        <f>_xlfn.XLOOKUP($A53,Results!$A$2:$A$2256,Results!K$2:K$2256,"")</f>
        <v>0</v>
      </c>
      <c r="AQ53" s="2">
        <f>_xlfn.XLOOKUP($A53,Results!$A$2:$A$2256,Results!L$2:L$2256,"")</f>
        <v>0</v>
      </c>
      <c r="AR53" s="2">
        <f>_xlfn.XLOOKUP($A53,Results!$A$2:$A$2256,Results!M$2:M$2256,"")</f>
        <v>0</v>
      </c>
      <c r="AS53" s="2">
        <f>_xlfn.XLOOKUP($A53,Results!$A$2:$A$2256,Results!N$2:N$2256,"")</f>
        <v>0</v>
      </c>
      <c r="AT53" s="2" t="str">
        <f>_xlfn.XLOOKUP($A53,Results!$A$2:$A$2256,Results!O$2:O$2256,"")</f>
        <v>GENERIC WIRE</v>
      </c>
      <c r="AU53" s="2" t="str">
        <f>_xlfn.XLOOKUP($A53,Results!$A$2:$A$2256,Results!P$2:P$2256,"")</f>
        <v>WIC</v>
      </c>
      <c r="AV53" s="2" t="str">
        <f>_xlfn.XLOOKUP($A53,Results!$A$2:$A$2256,Results!Q$2:Q$2256,"")</f>
        <v>SINGLE_MATCH</v>
      </c>
      <c r="AW53" s="2">
        <f>_xlfn.XLOOKUP($A53,Results!$A$2:$A$2256,Results!R$2:R$2256,"")</f>
        <v>0</v>
      </c>
      <c r="AX53" s="2">
        <f>_xlfn.XLOOKUP($A53,Results!$A$2:$A$2256,Results!S$2:S$2256,"")</f>
        <v>0</v>
      </c>
      <c r="AY53" s="2">
        <f>_xlfn.XLOOKUP($A53,Results!$A$2:$A$2256,Results!T$2:T$2256,"")</f>
        <v>60</v>
      </c>
      <c r="AZ53" s="2">
        <f>_xlfn.XLOOKUP($A53,Results!$A$2:$A$2256,Results!U$2:U$2256,"")</f>
        <v>0</v>
      </c>
      <c r="BA53" s="2" t="str">
        <f>_xlfn.XLOOKUP($A53,Results!$A$2:$A$2256,Results!V$2:V$2256,"")</f>
        <v>PRIORITY WIRE &amp; CABLE</v>
      </c>
      <c r="BB53" s="2">
        <f>_xlfn.XLOOKUP($A53,Results!$A$2:$A$2256,Results!W$2:W$2256,"")</f>
        <v>80</v>
      </c>
      <c r="BC53" s="2">
        <f>_xlfn.XLOOKUP($A53,Results!$A$2:$A$2256,Results!X$2:X$2256,"")</f>
        <v>26121500</v>
      </c>
      <c r="BD53" s="2">
        <f>_xlfn.XLOOKUP($A53,Results!$A$2:$A$2256,Results!Y$2:Y$2256,"")</f>
        <v>80</v>
      </c>
      <c r="BE53" s="2" t="b">
        <f>_xlfn.XLOOKUP($A53,Results!$A$2:$A$2256,Results!Z$2:Z$2256,"")</f>
        <v>1</v>
      </c>
    </row>
    <row r="54" spans="1:57" ht="38.25" customHeight="1" x14ac:dyDescent="0.3">
      <c r="A54">
        <v>905731</v>
      </c>
      <c r="B54">
        <v>281324</v>
      </c>
      <c r="C54" t="s">
        <v>36</v>
      </c>
      <c r="D54" t="s">
        <v>226</v>
      </c>
      <c r="E54" s="2" t="str">
        <f>VLOOKUP(F54,'RPA Vendor Data '!F45:$G$2418,2)</f>
        <v>VIKING ELECTRIC</v>
      </c>
      <c r="F54" s="2">
        <v>13536</v>
      </c>
      <c r="G54" s="2">
        <v>1</v>
      </c>
      <c r="H54" t="s">
        <v>227</v>
      </c>
      <c r="I54">
        <v>500</v>
      </c>
      <c r="J54" t="s">
        <v>97</v>
      </c>
      <c r="K54" t="s">
        <v>98</v>
      </c>
      <c r="L54">
        <v>756.47</v>
      </c>
      <c r="M54" s="2" t="s">
        <v>105</v>
      </c>
      <c r="N54" s="85" t="s">
        <v>228</v>
      </c>
      <c r="O54" t="s">
        <v>36</v>
      </c>
      <c r="P54" t="s">
        <v>36</v>
      </c>
      <c r="Q54" t="s">
        <v>36</v>
      </c>
      <c r="R54">
        <v>378.24</v>
      </c>
      <c r="S54" s="1">
        <v>45744.188777314812</v>
      </c>
      <c r="T54" t="s">
        <v>42</v>
      </c>
      <c r="U54" s="1">
        <v>45743.96875</v>
      </c>
      <c r="V54" t="s">
        <v>43</v>
      </c>
      <c r="W54" t="s">
        <v>36</v>
      </c>
      <c r="X54">
        <v>1</v>
      </c>
      <c r="Y54" t="s">
        <v>54</v>
      </c>
      <c r="Z54" t="s">
        <v>36</v>
      </c>
      <c r="AA54">
        <v>756.47</v>
      </c>
      <c r="AB54" t="s">
        <v>36</v>
      </c>
      <c r="AC54" t="s">
        <v>105</v>
      </c>
      <c r="AD54" t="s">
        <v>105</v>
      </c>
      <c r="AE54" t="s">
        <v>45</v>
      </c>
      <c r="AF54" s="44" t="s">
        <v>46</v>
      </c>
      <c r="AG54" s="18" t="s">
        <v>229</v>
      </c>
      <c r="AH54" s="18"/>
      <c r="AI54" s="2" t="s">
        <v>48</v>
      </c>
      <c r="AJ54" s="2" t="e">
        <f>VLOOKUP(A54,'Classification Test Result'!$A$2:$D$2428,4,FALSE)</f>
        <v>#N/A</v>
      </c>
      <c r="AL54" s="2" t="str">
        <f>_xlfn.XLOOKUP($A54,Results!$A$2:$A$2256,Results!G$2:G$2256,"")</f>
        <v/>
      </c>
      <c r="AM54" s="2" t="str">
        <f>_xlfn.XLOOKUP($A54,Results!$A$2:$A$2256,Results!H$2:H$2256,"")</f>
        <v/>
      </c>
      <c r="AN54" s="2" t="str">
        <f>_xlfn.XLOOKUP($A54,Results!$A$2:$A$2256,Results!I$2:I$2256,"")</f>
        <v/>
      </c>
      <c r="AO54" s="2" t="str">
        <f>_xlfn.XLOOKUP($A54,Results!$A$2:$A$2256,Results!J$2:J$2256,"")</f>
        <v/>
      </c>
      <c r="AP54" s="2" t="str">
        <f>_xlfn.XLOOKUP($A54,Results!$A$2:$A$2256,Results!K$2:K$2256,"")</f>
        <v/>
      </c>
      <c r="AQ54" s="2" t="str">
        <f>_xlfn.XLOOKUP($A54,Results!$A$2:$A$2256,Results!L$2:L$2256,"")</f>
        <v/>
      </c>
      <c r="AR54" s="2" t="str">
        <f>_xlfn.XLOOKUP($A54,Results!$A$2:$A$2256,Results!M$2:M$2256,"")</f>
        <v/>
      </c>
      <c r="AS54" s="2" t="str">
        <f>_xlfn.XLOOKUP($A54,Results!$A$2:$A$2256,Results!N$2:N$2256,"")</f>
        <v/>
      </c>
      <c r="AT54" s="2" t="str">
        <f>_xlfn.XLOOKUP($A54,Results!$A$2:$A$2256,Results!O$2:O$2256,"")</f>
        <v/>
      </c>
      <c r="AU54" s="2" t="str">
        <f>_xlfn.XLOOKUP($A54,Results!$A$2:$A$2256,Results!P$2:P$2256,"")</f>
        <v/>
      </c>
      <c r="AV54" s="2" t="str">
        <f>_xlfn.XLOOKUP($A54,Results!$A$2:$A$2256,Results!Q$2:Q$2256,"")</f>
        <v/>
      </c>
      <c r="AW54" s="2" t="str">
        <f>_xlfn.XLOOKUP($A54,Results!$A$2:$A$2256,Results!R$2:R$2256,"")</f>
        <v/>
      </c>
      <c r="AX54" s="2" t="str">
        <f>_xlfn.XLOOKUP($A54,Results!$A$2:$A$2256,Results!S$2:S$2256,"")</f>
        <v/>
      </c>
      <c r="AY54" s="2" t="str">
        <f>_xlfn.XLOOKUP($A54,Results!$A$2:$A$2256,Results!T$2:T$2256,"")</f>
        <v/>
      </c>
      <c r="AZ54" s="2" t="str">
        <f>_xlfn.XLOOKUP($A54,Results!$A$2:$A$2256,Results!U$2:U$2256,"")</f>
        <v/>
      </c>
      <c r="BA54" s="2" t="str">
        <f>_xlfn.XLOOKUP($A54,Results!$A$2:$A$2256,Results!V$2:V$2256,"")</f>
        <v/>
      </c>
      <c r="BB54" s="2" t="str">
        <f>_xlfn.XLOOKUP($A54,Results!$A$2:$A$2256,Results!W$2:W$2256,"")</f>
        <v/>
      </c>
      <c r="BC54" s="2" t="str">
        <f>_xlfn.XLOOKUP($A54,Results!$A$2:$A$2256,Results!X$2:X$2256,"")</f>
        <v/>
      </c>
      <c r="BD54" s="2" t="str">
        <f>_xlfn.XLOOKUP($A54,Results!$A$2:$A$2256,Results!Y$2:Y$2256,"")</f>
        <v/>
      </c>
      <c r="BE54" s="2" t="str">
        <f>_xlfn.XLOOKUP($A54,Results!$A$2:$A$2256,Results!Z$2:Z$2256,"")</f>
        <v/>
      </c>
    </row>
    <row r="55" spans="1:57" ht="38.25" customHeight="1" x14ac:dyDescent="0.3">
      <c r="A55">
        <v>905732</v>
      </c>
      <c r="B55">
        <v>281709</v>
      </c>
      <c r="C55" t="s">
        <v>36</v>
      </c>
      <c r="D55" t="s">
        <v>230</v>
      </c>
      <c r="E55" s="2" t="str">
        <f>VLOOKUP(F55,'RPA Vendor Data '!F46:$G$2418,2)</f>
        <v>ONESOURCE DISTRIBUTORS</v>
      </c>
      <c r="F55" s="2">
        <v>16089</v>
      </c>
      <c r="G55" s="2">
        <v>1</v>
      </c>
      <c r="H55" s="2" t="s">
        <v>231</v>
      </c>
      <c r="I55">
        <v>1000</v>
      </c>
      <c r="J55" t="s">
        <v>98</v>
      </c>
      <c r="K55" t="s">
        <v>98</v>
      </c>
      <c r="L55">
        <v>1728.1</v>
      </c>
      <c r="M55" s="2" t="s">
        <v>105</v>
      </c>
      <c r="N55" s="85" t="s">
        <v>232</v>
      </c>
      <c r="O55" t="s">
        <v>36</v>
      </c>
      <c r="P55" t="s">
        <v>36</v>
      </c>
      <c r="Q55" t="s">
        <v>36</v>
      </c>
      <c r="R55">
        <v>1728.1</v>
      </c>
      <c r="S55" s="1">
        <v>45744.543976817127</v>
      </c>
      <c r="T55" t="s">
        <v>42</v>
      </c>
      <c r="U55" s="1">
        <v>45744.3125</v>
      </c>
      <c r="V55" t="s">
        <v>43</v>
      </c>
      <c r="W55" t="s">
        <v>36</v>
      </c>
      <c r="X55">
        <v>1</v>
      </c>
      <c r="Y55" t="s">
        <v>54</v>
      </c>
      <c r="Z55" t="s">
        <v>36</v>
      </c>
      <c r="AA55">
        <v>1728.1</v>
      </c>
      <c r="AB55" t="s">
        <v>36</v>
      </c>
      <c r="AC55" t="s">
        <v>105</v>
      </c>
      <c r="AD55" t="s">
        <v>105</v>
      </c>
      <c r="AE55" t="s">
        <v>45</v>
      </c>
      <c r="AF55" s="44" t="s">
        <v>46</v>
      </c>
      <c r="AG55" s="18" t="s">
        <v>233</v>
      </c>
      <c r="AH55" s="18"/>
      <c r="AI55" s="2" t="s">
        <v>48</v>
      </c>
      <c r="AJ55" s="2" t="e">
        <f>VLOOKUP(A55,'Classification Test Result'!$A$2:$D$2428,4,FALSE)</f>
        <v>#N/A</v>
      </c>
      <c r="AL55" s="2" t="str">
        <f>_xlfn.XLOOKUP($A55,Results!$A$2:$A$2256,Results!G$2:G$2256,"")</f>
        <v/>
      </c>
      <c r="AM55" s="2" t="str">
        <f>_xlfn.XLOOKUP($A55,Results!$A$2:$A$2256,Results!H$2:H$2256,"")</f>
        <v/>
      </c>
      <c r="AN55" s="2" t="str">
        <f>_xlfn.XLOOKUP($A55,Results!$A$2:$A$2256,Results!I$2:I$2256,"")</f>
        <v/>
      </c>
      <c r="AO55" s="2" t="str">
        <f>_xlfn.XLOOKUP($A55,Results!$A$2:$A$2256,Results!J$2:J$2256,"")</f>
        <v/>
      </c>
      <c r="AP55" s="2" t="str">
        <f>_xlfn.XLOOKUP($A55,Results!$A$2:$A$2256,Results!K$2:K$2256,"")</f>
        <v/>
      </c>
      <c r="AQ55" s="2" t="str">
        <f>_xlfn.XLOOKUP($A55,Results!$A$2:$A$2256,Results!L$2:L$2256,"")</f>
        <v/>
      </c>
      <c r="AR55" s="2" t="str">
        <f>_xlfn.XLOOKUP($A55,Results!$A$2:$A$2256,Results!M$2:M$2256,"")</f>
        <v/>
      </c>
      <c r="AS55" s="2" t="str">
        <f>_xlfn.XLOOKUP($A55,Results!$A$2:$A$2256,Results!N$2:N$2256,"")</f>
        <v/>
      </c>
      <c r="AT55" s="2" t="str">
        <f>_xlfn.XLOOKUP($A55,Results!$A$2:$A$2256,Results!O$2:O$2256,"")</f>
        <v/>
      </c>
      <c r="AU55" s="2" t="str">
        <f>_xlfn.XLOOKUP($A55,Results!$A$2:$A$2256,Results!P$2:P$2256,"")</f>
        <v/>
      </c>
      <c r="AV55" s="2" t="str">
        <f>_xlfn.XLOOKUP($A55,Results!$A$2:$A$2256,Results!Q$2:Q$2256,"")</f>
        <v/>
      </c>
      <c r="AW55" s="2" t="str">
        <f>_xlfn.XLOOKUP($A55,Results!$A$2:$A$2256,Results!R$2:R$2256,"")</f>
        <v/>
      </c>
      <c r="AX55" s="2" t="str">
        <f>_xlfn.XLOOKUP($A55,Results!$A$2:$A$2256,Results!S$2:S$2256,"")</f>
        <v/>
      </c>
      <c r="AY55" s="2" t="str">
        <f>_xlfn.XLOOKUP($A55,Results!$A$2:$A$2256,Results!T$2:T$2256,"")</f>
        <v/>
      </c>
      <c r="AZ55" s="2" t="str">
        <f>_xlfn.XLOOKUP($A55,Results!$A$2:$A$2256,Results!U$2:U$2256,"")</f>
        <v/>
      </c>
      <c r="BA55" s="2" t="str">
        <f>_xlfn.XLOOKUP($A55,Results!$A$2:$A$2256,Results!V$2:V$2256,"")</f>
        <v/>
      </c>
      <c r="BB55" s="2" t="str">
        <f>_xlfn.XLOOKUP($A55,Results!$A$2:$A$2256,Results!W$2:W$2256,"")</f>
        <v/>
      </c>
      <c r="BC55" s="2" t="str">
        <f>_xlfn.XLOOKUP($A55,Results!$A$2:$A$2256,Results!X$2:X$2256,"")</f>
        <v/>
      </c>
      <c r="BD55" s="2" t="str">
        <f>_xlfn.XLOOKUP($A55,Results!$A$2:$A$2256,Results!Y$2:Y$2256,"")</f>
        <v/>
      </c>
      <c r="BE55" s="2" t="str">
        <f>_xlfn.XLOOKUP($A55,Results!$A$2:$A$2256,Results!Z$2:Z$2256,"")</f>
        <v/>
      </c>
    </row>
    <row r="56" spans="1:57" ht="38.25" customHeight="1" x14ac:dyDescent="0.3">
      <c r="A56">
        <v>905733</v>
      </c>
      <c r="B56">
        <v>281726</v>
      </c>
      <c r="C56" t="s">
        <v>36</v>
      </c>
      <c r="D56" t="s">
        <v>234</v>
      </c>
      <c r="E56" s="2" t="str">
        <f>VLOOKUP(F56,'RPA Vendor Data '!F47:$G$2418,2)</f>
        <v>INDEPENDENT ELECTRIC</v>
      </c>
      <c r="F56" s="2">
        <v>14376</v>
      </c>
      <c r="G56" s="2">
        <v>3</v>
      </c>
      <c r="H56" t="s">
        <v>235</v>
      </c>
      <c r="I56">
        <v>250</v>
      </c>
      <c r="J56" t="s">
        <v>98</v>
      </c>
      <c r="K56" t="s">
        <v>98</v>
      </c>
      <c r="L56">
        <v>1443.45</v>
      </c>
      <c r="M56" s="2" t="s">
        <v>105</v>
      </c>
      <c r="N56" s="85" t="s">
        <v>236</v>
      </c>
      <c r="O56" t="s">
        <v>36</v>
      </c>
      <c r="P56" t="s">
        <v>36</v>
      </c>
      <c r="Q56" t="s">
        <v>36</v>
      </c>
      <c r="R56">
        <v>360.86</v>
      </c>
      <c r="S56" s="1">
        <v>45744.543458414351</v>
      </c>
      <c r="T56" t="s">
        <v>42</v>
      </c>
      <c r="U56" s="1">
        <v>45744.318055555559</v>
      </c>
      <c r="V56" t="s">
        <v>43</v>
      </c>
      <c r="W56" t="s">
        <v>36</v>
      </c>
      <c r="X56">
        <v>0</v>
      </c>
      <c r="Y56">
        <v>201</v>
      </c>
      <c r="Z56" t="s">
        <v>36</v>
      </c>
      <c r="AA56" t="s">
        <v>36</v>
      </c>
      <c r="AB56" t="s">
        <v>36</v>
      </c>
      <c r="AC56" t="s">
        <v>105</v>
      </c>
      <c r="AD56" t="s">
        <v>105</v>
      </c>
      <c r="AE56" t="s">
        <v>45</v>
      </c>
      <c r="AF56" s="44">
        <v>26121500</v>
      </c>
      <c r="AG56" s="102" t="s">
        <v>237</v>
      </c>
      <c r="AI56" s="2" t="s">
        <v>48</v>
      </c>
      <c r="AJ56" s="2" t="e">
        <f>VLOOKUP(A56,'Classification Test Result'!$A$2:$D$2428,4,FALSE)</f>
        <v>#N/A</v>
      </c>
      <c r="AL56" s="2" t="str">
        <f>_xlfn.XLOOKUP($A56,Results!$A$2:$A$2256,Results!G$2:G$2256,"")</f>
        <v/>
      </c>
      <c r="AM56" s="2" t="str">
        <f>_xlfn.XLOOKUP($A56,Results!$A$2:$A$2256,Results!H$2:H$2256,"")</f>
        <v/>
      </c>
      <c r="AN56" s="2" t="str">
        <f>_xlfn.XLOOKUP($A56,Results!$A$2:$A$2256,Results!I$2:I$2256,"")</f>
        <v/>
      </c>
      <c r="AO56" s="2" t="str">
        <f>_xlfn.XLOOKUP($A56,Results!$A$2:$A$2256,Results!J$2:J$2256,"")</f>
        <v/>
      </c>
      <c r="AP56" s="2" t="str">
        <f>_xlfn.XLOOKUP($A56,Results!$A$2:$A$2256,Results!K$2:K$2256,"")</f>
        <v/>
      </c>
      <c r="AQ56" s="2" t="str">
        <f>_xlfn.XLOOKUP($A56,Results!$A$2:$A$2256,Results!L$2:L$2256,"")</f>
        <v/>
      </c>
      <c r="AR56" s="2" t="str">
        <f>_xlfn.XLOOKUP($A56,Results!$A$2:$A$2256,Results!M$2:M$2256,"")</f>
        <v/>
      </c>
      <c r="AS56" s="2" t="str">
        <f>_xlfn.XLOOKUP($A56,Results!$A$2:$A$2256,Results!N$2:N$2256,"")</f>
        <v/>
      </c>
      <c r="AT56" s="2" t="str">
        <f>_xlfn.XLOOKUP($A56,Results!$A$2:$A$2256,Results!O$2:O$2256,"")</f>
        <v/>
      </c>
      <c r="AU56" s="2" t="str">
        <f>_xlfn.XLOOKUP($A56,Results!$A$2:$A$2256,Results!P$2:P$2256,"")</f>
        <v/>
      </c>
      <c r="AV56" s="2" t="str">
        <f>_xlfn.XLOOKUP($A56,Results!$A$2:$A$2256,Results!Q$2:Q$2256,"")</f>
        <v/>
      </c>
      <c r="AW56" s="2" t="str">
        <f>_xlfn.XLOOKUP($A56,Results!$A$2:$A$2256,Results!R$2:R$2256,"")</f>
        <v/>
      </c>
      <c r="AX56" s="2" t="str">
        <f>_xlfn.XLOOKUP($A56,Results!$A$2:$A$2256,Results!S$2:S$2256,"")</f>
        <v/>
      </c>
      <c r="AY56" s="2" t="str">
        <f>_xlfn.XLOOKUP($A56,Results!$A$2:$A$2256,Results!T$2:T$2256,"")</f>
        <v/>
      </c>
      <c r="AZ56" s="2" t="str">
        <f>_xlfn.XLOOKUP($A56,Results!$A$2:$A$2256,Results!U$2:U$2256,"")</f>
        <v/>
      </c>
      <c r="BA56" s="2" t="str">
        <f>_xlfn.XLOOKUP($A56,Results!$A$2:$A$2256,Results!V$2:V$2256,"")</f>
        <v/>
      </c>
      <c r="BB56" s="2" t="str">
        <f>_xlfn.XLOOKUP($A56,Results!$A$2:$A$2256,Results!W$2:W$2256,"")</f>
        <v/>
      </c>
      <c r="BC56" s="2" t="str">
        <f>_xlfn.XLOOKUP($A56,Results!$A$2:$A$2256,Results!X$2:X$2256,"")</f>
        <v/>
      </c>
      <c r="BD56" s="2" t="str">
        <f>_xlfn.XLOOKUP($A56,Results!$A$2:$A$2256,Results!Y$2:Y$2256,"")</f>
        <v/>
      </c>
      <c r="BE56" s="2" t="str">
        <f>_xlfn.XLOOKUP($A56,Results!$A$2:$A$2256,Results!Z$2:Z$2256,"")</f>
        <v/>
      </c>
    </row>
    <row r="57" spans="1:57" ht="38.25" customHeight="1" x14ac:dyDescent="0.3">
      <c r="A57">
        <v>905734</v>
      </c>
      <c r="B57">
        <v>281563</v>
      </c>
      <c r="C57" t="s">
        <v>36</v>
      </c>
      <c r="D57" t="s">
        <v>238</v>
      </c>
      <c r="E57" s="2" t="str">
        <f>VLOOKUP(F57,'RPA Vendor Data '!F48:$G$2418,2)</f>
        <v>INDEPENDENT ELECTRIC</v>
      </c>
      <c r="F57" s="2">
        <v>14376</v>
      </c>
      <c r="G57" s="2">
        <v>1</v>
      </c>
      <c r="H57" t="s">
        <v>239</v>
      </c>
      <c r="I57">
        <v>250</v>
      </c>
      <c r="J57" t="s">
        <v>98</v>
      </c>
      <c r="K57" t="s">
        <v>39</v>
      </c>
      <c r="L57">
        <v>1.29074</v>
      </c>
      <c r="M57" s="2" t="s">
        <v>105</v>
      </c>
      <c r="N57" s="85" t="s">
        <v>240</v>
      </c>
      <c r="O57" t="s">
        <v>36</v>
      </c>
      <c r="P57" t="s">
        <v>36</v>
      </c>
      <c r="Q57" t="s">
        <v>36</v>
      </c>
      <c r="R57">
        <v>322.69</v>
      </c>
      <c r="S57" s="1">
        <v>45744.460022453713</v>
      </c>
      <c r="T57" t="s">
        <v>42</v>
      </c>
      <c r="U57" s="1">
        <v>45744.243750000001</v>
      </c>
      <c r="V57" t="s">
        <v>43</v>
      </c>
      <c r="W57" t="s">
        <v>36</v>
      </c>
      <c r="X57">
        <v>0</v>
      </c>
      <c r="Y57">
        <v>201</v>
      </c>
      <c r="Z57" t="s">
        <v>36</v>
      </c>
      <c r="AA57" t="s">
        <v>36</v>
      </c>
      <c r="AB57" t="s">
        <v>36</v>
      </c>
      <c r="AC57" t="s">
        <v>105</v>
      </c>
      <c r="AD57" t="s">
        <v>105</v>
      </c>
      <c r="AE57" t="s">
        <v>45</v>
      </c>
      <c r="AF57" s="44">
        <v>26121500</v>
      </c>
      <c r="AG57" s="102" t="s">
        <v>237</v>
      </c>
      <c r="AI57" s="2" t="s">
        <v>48</v>
      </c>
      <c r="AJ57" s="2" t="e">
        <f>VLOOKUP(A57,'Classification Test Result'!$A$2:$D$2428,4,FALSE)</f>
        <v>#N/A</v>
      </c>
      <c r="AL57" s="2">
        <f>_xlfn.XLOOKUP($A57,Results!$A$2:$A$2256,Results!G$2:G$2256,"")</f>
        <v>336533</v>
      </c>
      <c r="AM57" s="2">
        <f>_xlfn.XLOOKUP($A57,Results!$A$2:$A$2256,Results!H$2:H$2256,"")</f>
        <v>58584200</v>
      </c>
      <c r="AN57" s="2" t="str">
        <f>_xlfn.XLOOKUP($A57,Results!$A$2:$A$2256,Results!I$2:I$2256,"")</f>
        <v>AFC CABLE SYSTEMS</v>
      </c>
      <c r="AO57" s="2" t="str">
        <f>_xlfn.XLOOKUP($A57,Results!$A$2:$A$2256,Results!J$2:J$2256,"")</f>
        <v>077680259226</v>
      </c>
      <c r="AP57" s="2">
        <f>_xlfn.XLOOKUP($A57,Results!$A$2:$A$2256,Results!K$2:K$2256,"")</f>
        <v>26121600</v>
      </c>
      <c r="AQ57" s="2" t="str">
        <f>_xlfn.XLOOKUP($A57,Results!$A$2:$A$2256,Results!L$2:L$2256,"")</f>
        <v>AK10085157</v>
      </c>
      <c r="AR57" s="2">
        <f>_xlfn.XLOOKUP($A57,Results!$A$2:$A$2256,Results!M$2:M$2256,"")</f>
        <v>479872</v>
      </c>
      <c r="AS57" s="2" t="str">
        <f>_xlfn.XLOOKUP($A57,Results!$A$2:$A$2256,Results!N$2:N$2256,"")</f>
        <v>AFC 5858-42-00 12-2AWG AL CABLE</v>
      </c>
      <c r="AT57" s="2" t="str">
        <f>_xlfn.XLOOKUP($A57,Results!$A$2:$A$2256,Results!O$2:O$2256,"")</f>
        <v>AFC CABLE SYSTEMS</v>
      </c>
      <c r="AU57" s="2">
        <f>_xlfn.XLOOKUP($A57,Results!$A$2:$A$2256,Results!P$2:P$2256,"")</f>
        <v>0</v>
      </c>
      <c r="AV57" s="2" t="str">
        <f>_xlfn.XLOOKUP($A57,Results!$A$2:$A$2256,Results!Q$2:Q$2256,"")</f>
        <v>NO_VALID_MATCHES</v>
      </c>
      <c r="AW57" s="2" t="str">
        <f>_xlfn.XLOOKUP($A57,Results!$A$2:$A$2256,Results!R$2:R$2256,"")</f>
        <v>0.5636987681416159</v>
      </c>
      <c r="AX57" s="2">
        <f>_xlfn.XLOOKUP($A57,Results!$A$2:$A$2256,Results!S$2:S$2256,"")</f>
        <v>82</v>
      </c>
      <c r="AY57" s="2">
        <f>_xlfn.XLOOKUP($A57,Results!$A$2:$A$2256,Results!T$2:T$2256,"")</f>
        <v>64</v>
      </c>
      <c r="AZ57" s="2">
        <f>_xlfn.XLOOKUP($A57,Results!$A$2:$A$2256,Results!U$2:U$2256,"")</f>
        <v>56</v>
      </c>
      <c r="BA57" s="2">
        <f>_xlfn.XLOOKUP($A57,Results!$A$2:$A$2256,Results!V$2:V$2256,"")</f>
        <v>0</v>
      </c>
      <c r="BB57" s="2">
        <f>_xlfn.XLOOKUP($A57,Results!$A$2:$A$2256,Results!W$2:W$2256,"")</f>
        <v>0</v>
      </c>
      <c r="BC57" s="2">
        <f>_xlfn.XLOOKUP($A57,Results!$A$2:$A$2256,Results!X$2:X$2256,"")</f>
        <v>0</v>
      </c>
      <c r="BD57" s="2">
        <f>_xlfn.XLOOKUP($A57,Results!$A$2:$A$2256,Results!Y$2:Y$2256,"")</f>
        <v>0</v>
      </c>
      <c r="BE57" s="2">
        <f>_xlfn.XLOOKUP($A57,Results!$A$2:$A$2256,Results!Z$2:Z$2256,"")</f>
        <v>0</v>
      </c>
    </row>
    <row r="58" spans="1:57" ht="38.25" customHeight="1" x14ac:dyDescent="0.3">
      <c r="A58">
        <v>905735</v>
      </c>
      <c r="B58">
        <v>281304</v>
      </c>
      <c r="C58" t="s">
        <v>36</v>
      </c>
      <c r="D58" t="s">
        <v>241</v>
      </c>
      <c r="E58" s="2" t="str">
        <f>VLOOKUP(F58,'RPA Vendor Data '!F49:$G$2418,2)</f>
        <v>CRAWFORD ELECTRIC SUPPLY</v>
      </c>
      <c r="F58" s="2">
        <v>10895</v>
      </c>
      <c r="G58" s="2">
        <v>3</v>
      </c>
      <c r="H58" t="s">
        <v>242</v>
      </c>
      <c r="I58">
        <v>65</v>
      </c>
      <c r="J58" t="s">
        <v>97</v>
      </c>
      <c r="K58" t="s">
        <v>98</v>
      </c>
      <c r="L58">
        <v>543.33000000000004</v>
      </c>
      <c r="M58" s="2" t="s">
        <v>105</v>
      </c>
      <c r="N58" s="85" t="s">
        <v>243</v>
      </c>
      <c r="O58" t="s">
        <v>36</v>
      </c>
      <c r="P58" t="s">
        <v>36</v>
      </c>
      <c r="Q58">
        <v>98010063143</v>
      </c>
      <c r="R58">
        <v>35.32</v>
      </c>
      <c r="S58" s="1">
        <v>45744.167168784719</v>
      </c>
      <c r="T58" t="s">
        <v>42</v>
      </c>
      <c r="U58" s="1">
        <v>45743.955555555563</v>
      </c>
      <c r="V58" t="s">
        <v>43</v>
      </c>
      <c r="W58" t="s">
        <v>36</v>
      </c>
      <c r="X58">
        <v>0</v>
      </c>
      <c r="Y58">
        <v>999</v>
      </c>
      <c r="Z58" t="s">
        <v>36</v>
      </c>
      <c r="AA58" t="s">
        <v>36</v>
      </c>
      <c r="AB58" t="s">
        <v>36</v>
      </c>
      <c r="AC58" t="s">
        <v>105</v>
      </c>
      <c r="AD58" t="s">
        <v>105</v>
      </c>
      <c r="AE58" t="s">
        <v>45</v>
      </c>
      <c r="AF58" s="44" t="s">
        <v>46</v>
      </c>
      <c r="AG58" s="18" t="s">
        <v>244</v>
      </c>
      <c r="AH58" s="18"/>
      <c r="AI58" s="2" t="s">
        <v>48</v>
      </c>
      <c r="AJ58" s="2" t="e">
        <f>VLOOKUP(A58,'Classification Test Result'!$A$2:$D$2428,4,FALSE)</f>
        <v>#N/A</v>
      </c>
      <c r="AL58" s="2" t="str">
        <f>_xlfn.XLOOKUP($A58,Results!$A$2:$A$2256,Results!G$2:G$2256,"")</f>
        <v/>
      </c>
      <c r="AM58" s="2" t="str">
        <f>_xlfn.XLOOKUP($A58,Results!$A$2:$A$2256,Results!H$2:H$2256,"")</f>
        <v/>
      </c>
      <c r="AN58" s="2" t="str">
        <f>_xlfn.XLOOKUP($A58,Results!$A$2:$A$2256,Results!I$2:I$2256,"")</f>
        <v/>
      </c>
      <c r="AO58" s="2" t="str">
        <f>_xlfn.XLOOKUP($A58,Results!$A$2:$A$2256,Results!J$2:J$2256,"")</f>
        <v/>
      </c>
      <c r="AP58" s="2" t="str">
        <f>_xlfn.XLOOKUP($A58,Results!$A$2:$A$2256,Results!K$2:K$2256,"")</f>
        <v/>
      </c>
      <c r="AQ58" s="2" t="str">
        <f>_xlfn.XLOOKUP($A58,Results!$A$2:$A$2256,Results!L$2:L$2256,"")</f>
        <v/>
      </c>
      <c r="AR58" s="2" t="str">
        <f>_xlfn.XLOOKUP($A58,Results!$A$2:$A$2256,Results!M$2:M$2256,"")</f>
        <v/>
      </c>
      <c r="AS58" s="2" t="str">
        <f>_xlfn.XLOOKUP($A58,Results!$A$2:$A$2256,Results!N$2:N$2256,"")</f>
        <v/>
      </c>
      <c r="AT58" s="2" t="str">
        <f>_xlfn.XLOOKUP($A58,Results!$A$2:$A$2256,Results!O$2:O$2256,"")</f>
        <v/>
      </c>
      <c r="AU58" s="2" t="str">
        <f>_xlfn.XLOOKUP($A58,Results!$A$2:$A$2256,Results!P$2:P$2256,"")</f>
        <v/>
      </c>
      <c r="AV58" s="2" t="str">
        <f>_xlfn.XLOOKUP($A58,Results!$A$2:$A$2256,Results!Q$2:Q$2256,"")</f>
        <v/>
      </c>
      <c r="AW58" s="2" t="str">
        <f>_xlfn.XLOOKUP($A58,Results!$A$2:$A$2256,Results!R$2:R$2256,"")</f>
        <v/>
      </c>
      <c r="AX58" s="2" t="str">
        <f>_xlfn.XLOOKUP($A58,Results!$A$2:$A$2256,Results!S$2:S$2256,"")</f>
        <v/>
      </c>
      <c r="AY58" s="2" t="str">
        <f>_xlfn.XLOOKUP($A58,Results!$A$2:$A$2256,Results!T$2:T$2256,"")</f>
        <v/>
      </c>
      <c r="AZ58" s="2" t="str">
        <f>_xlfn.XLOOKUP($A58,Results!$A$2:$A$2256,Results!U$2:U$2256,"")</f>
        <v/>
      </c>
      <c r="BA58" s="2" t="str">
        <f>_xlfn.XLOOKUP($A58,Results!$A$2:$A$2256,Results!V$2:V$2256,"")</f>
        <v/>
      </c>
      <c r="BB58" s="2" t="str">
        <f>_xlfn.XLOOKUP($A58,Results!$A$2:$A$2256,Results!W$2:W$2256,"")</f>
        <v/>
      </c>
      <c r="BC58" s="2" t="str">
        <f>_xlfn.XLOOKUP($A58,Results!$A$2:$A$2256,Results!X$2:X$2256,"")</f>
        <v/>
      </c>
      <c r="BD58" s="2" t="str">
        <f>_xlfn.XLOOKUP($A58,Results!$A$2:$A$2256,Results!Y$2:Y$2256,"")</f>
        <v/>
      </c>
      <c r="BE58" s="2" t="str">
        <f>_xlfn.XLOOKUP($A58,Results!$A$2:$A$2256,Results!Z$2:Z$2256,"")</f>
        <v/>
      </c>
    </row>
    <row r="59" spans="1:57" ht="38.25" customHeight="1" x14ac:dyDescent="0.3">
      <c r="A59">
        <v>905736</v>
      </c>
      <c r="B59">
        <v>281304</v>
      </c>
      <c r="C59" t="s">
        <v>36</v>
      </c>
      <c r="D59" t="s">
        <v>241</v>
      </c>
      <c r="E59" s="2" t="str">
        <f>VLOOKUP(F59,'RPA Vendor Data '!F50:$G$2418,2)</f>
        <v>CRAWFORD ELECTRIC SUPPLY</v>
      </c>
      <c r="F59" s="2">
        <v>10895</v>
      </c>
      <c r="G59" s="2">
        <v>2</v>
      </c>
      <c r="H59" t="s">
        <v>242</v>
      </c>
      <c r="I59">
        <v>50</v>
      </c>
      <c r="J59" t="s">
        <v>97</v>
      </c>
      <c r="K59" t="s">
        <v>98</v>
      </c>
      <c r="L59">
        <v>543.33000000000004</v>
      </c>
      <c r="M59" s="2" t="s">
        <v>105</v>
      </c>
      <c r="N59" s="85" t="s">
        <v>243</v>
      </c>
      <c r="O59" t="s">
        <v>36</v>
      </c>
      <c r="P59" t="s">
        <v>36</v>
      </c>
      <c r="Q59">
        <v>98010063143</v>
      </c>
      <c r="R59">
        <v>27.17</v>
      </c>
      <c r="S59" s="1">
        <v>45744.167165474537</v>
      </c>
      <c r="T59" t="s">
        <v>42</v>
      </c>
      <c r="U59" s="1">
        <v>45743.955555555563</v>
      </c>
      <c r="V59" t="s">
        <v>43</v>
      </c>
      <c r="W59" t="s">
        <v>36</v>
      </c>
      <c r="X59">
        <v>0</v>
      </c>
      <c r="Y59">
        <v>999</v>
      </c>
      <c r="Z59" t="s">
        <v>36</v>
      </c>
      <c r="AA59" t="s">
        <v>36</v>
      </c>
      <c r="AB59" t="s">
        <v>36</v>
      </c>
      <c r="AC59" t="s">
        <v>105</v>
      </c>
      <c r="AD59" t="s">
        <v>105</v>
      </c>
      <c r="AE59" t="s">
        <v>45</v>
      </c>
      <c r="AF59" s="44" t="s">
        <v>46</v>
      </c>
      <c r="AG59" s="18" t="s">
        <v>244</v>
      </c>
      <c r="AH59" s="18"/>
      <c r="AI59" s="2" t="s">
        <v>48</v>
      </c>
      <c r="AJ59" s="2" t="e">
        <f>VLOOKUP(A59,'Classification Test Result'!$A$2:$D$2428,4,FALSE)</f>
        <v>#N/A</v>
      </c>
      <c r="AL59" s="2" t="str">
        <f>_xlfn.XLOOKUP($A59,Results!$A$2:$A$2256,Results!G$2:G$2256,"")</f>
        <v/>
      </c>
      <c r="AM59" s="2" t="str">
        <f>_xlfn.XLOOKUP($A59,Results!$A$2:$A$2256,Results!H$2:H$2256,"")</f>
        <v/>
      </c>
      <c r="AN59" s="2" t="str">
        <f>_xlfn.XLOOKUP($A59,Results!$A$2:$A$2256,Results!I$2:I$2256,"")</f>
        <v/>
      </c>
      <c r="AO59" s="2" t="str">
        <f>_xlfn.XLOOKUP($A59,Results!$A$2:$A$2256,Results!J$2:J$2256,"")</f>
        <v/>
      </c>
      <c r="AP59" s="2" t="str">
        <f>_xlfn.XLOOKUP($A59,Results!$A$2:$A$2256,Results!K$2:K$2256,"")</f>
        <v/>
      </c>
      <c r="AQ59" s="2" t="str">
        <f>_xlfn.XLOOKUP($A59,Results!$A$2:$A$2256,Results!L$2:L$2256,"")</f>
        <v/>
      </c>
      <c r="AR59" s="2" t="str">
        <f>_xlfn.XLOOKUP($A59,Results!$A$2:$A$2256,Results!M$2:M$2256,"")</f>
        <v/>
      </c>
      <c r="AS59" s="2" t="str">
        <f>_xlfn.XLOOKUP($A59,Results!$A$2:$A$2256,Results!N$2:N$2256,"")</f>
        <v/>
      </c>
      <c r="AT59" s="2" t="str">
        <f>_xlfn.XLOOKUP($A59,Results!$A$2:$A$2256,Results!O$2:O$2256,"")</f>
        <v/>
      </c>
      <c r="AU59" s="2" t="str">
        <f>_xlfn.XLOOKUP($A59,Results!$A$2:$A$2256,Results!P$2:P$2256,"")</f>
        <v/>
      </c>
      <c r="AV59" s="2" t="str">
        <f>_xlfn.XLOOKUP($A59,Results!$A$2:$A$2256,Results!Q$2:Q$2256,"")</f>
        <v/>
      </c>
      <c r="AW59" s="2" t="str">
        <f>_xlfn.XLOOKUP($A59,Results!$A$2:$A$2256,Results!R$2:R$2256,"")</f>
        <v/>
      </c>
      <c r="AX59" s="2" t="str">
        <f>_xlfn.XLOOKUP($A59,Results!$A$2:$A$2256,Results!S$2:S$2256,"")</f>
        <v/>
      </c>
      <c r="AY59" s="2" t="str">
        <f>_xlfn.XLOOKUP($A59,Results!$A$2:$A$2256,Results!T$2:T$2256,"")</f>
        <v/>
      </c>
      <c r="AZ59" s="2" t="str">
        <f>_xlfn.XLOOKUP($A59,Results!$A$2:$A$2256,Results!U$2:U$2256,"")</f>
        <v/>
      </c>
      <c r="BA59" s="2" t="str">
        <f>_xlfn.XLOOKUP($A59,Results!$A$2:$A$2256,Results!V$2:V$2256,"")</f>
        <v/>
      </c>
      <c r="BB59" s="2" t="str">
        <f>_xlfn.XLOOKUP($A59,Results!$A$2:$A$2256,Results!W$2:W$2256,"")</f>
        <v/>
      </c>
      <c r="BC59" s="2" t="str">
        <f>_xlfn.XLOOKUP($A59,Results!$A$2:$A$2256,Results!X$2:X$2256,"")</f>
        <v/>
      </c>
      <c r="BD59" s="2" t="str">
        <f>_xlfn.XLOOKUP($A59,Results!$A$2:$A$2256,Results!Y$2:Y$2256,"")</f>
        <v/>
      </c>
      <c r="BE59" s="2" t="str">
        <f>_xlfn.XLOOKUP($A59,Results!$A$2:$A$2256,Results!Z$2:Z$2256,"")</f>
        <v/>
      </c>
    </row>
    <row r="60" spans="1:57" ht="38.25" customHeight="1" x14ac:dyDescent="0.3">
      <c r="A60">
        <v>905737</v>
      </c>
      <c r="B60">
        <v>281304</v>
      </c>
      <c r="C60" t="s">
        <v>36</v>
      </c>
      <c r="D60" t="s">
        <v>241</v>
      </c>
      <c r="E60" s="2" t="str">
        <f>VLOOKUP(F60,'RPA Vendor Data '!F51:$G$2418,2)</f>
        <v>CRAWFORD ELECTRIC SUPPLY</v>
      </c>
      <c r="F60" s="2">
        <v>10895</v>
      </c>
      <c r="G60" s="2">
        <v>1</v>
      </c>
      <c r="H60" t="s">
        <v>242</v>
      </c>
      <c r="I60">
        <v>160</v>
      </c>
      <c r="J60" t="s">
        <v>97</v>
      </c>
      <c r="K60" t="s">
        <v>98</v>
      </c>
      <c r="L60">
        <v>543.33000000000004</v>
      </c>
      <c r="M60" s="2" t="s">
        <v>105</v>
      </c>
      <c r="N60" s="85" t="s">
        <v>243</v>
      </c>
      <c r="O60" t="s">
        <v>36</v>
      </c>
      <c r="P60" t="s">
        <v>36</v>
      </c>
      <c r="Q60">
        <v>98010063143</v>
      </c>
      <c r="R60">
        <v>86.93</v>
      </c>
      <c r="S60" s="1">
        <v>45744.167162187499</v>
      </c>
      <c r="T60" t="s">
        <v>42</v>
      </c>
      <c r="U60" s="1">
        <v>45743.955555555563</v>
      </c>
      <c r="V60" t="s">
        <v>43</v>
      </c>
      <c r="W60" t="s">
        <v>36</v>
      </c>
      <c r="X60">
        <v>0</v>
      </c>
      <c r="Y60">
        <v>999</v>
      </c>
      <c r="Z60" t="s">
        <v>36</v>
      </c>
      <c r="AA60" t="s">
        <v>36</v>
      </c>
      <c r="AB60" t="s">
        <v>36</v>
      </c>
      <c r="AC60" t="s">
        <v>105</v>
      </c>
      <c r="AD60" t="s">
        <v>105</v>
      </c>
      <c r="AE60" t="s">
        <v>45</v>
      </c>
      <c r="AF60" s="44" t="s">
        <v>46</v>
      </c>
      <c r="AG60" s="18" t="s">
        <v>244</v>
      </c>
      <c r="AH60" s="18"/>
      <c r="AI60" s="2" t="s">
        <v>48</v>
      </c>
      <c r="AJ60" s="2" t="e">
        <f>VLOOKUP(A60,'Classification Test Result'!$A$2:$D$2428,4,FALSE)</f>
        <v>#N/A</v>
      </c>
      <c r="AL60" s="2" t="str">
        <f>_xlfn.XLOOKUP($A60,Results!$A$2:$A$2256,Results!G$2:G$2256,"")</f>
        <v/>
      </c>
      <c r="AM60" s="2" t="str">
        <f>_xlfn.XLOOKUP($A60,Results!$A$2:$A$2256,Results!H$2:H$2256,"")</f>
        <v/>
      </c>
      <c r="AN60" s="2" t="str">
        <f>_xlfn.XLOOKUP($A60,Results!$A$2:$A$2256,Results!I$2:I$2256,"")</f>
        <v/>
      </c>
      <c r="AO60" s="2" t="str">
        <f>_xlfn.XLOOKUP($A60,Results!$A$2:$A$2256,Results!J$2:J$2256,"")</f>
        <v/>
      </c>
      <c r="AP60" s="2" t="str">
        <f>_xlfn.XLOOKUP($A60,Results!$A$2:$A$2256,Results!K$2:K$2256,"")</f>
        <v/>
      </c>
      <c r="AQ60" s="2" t="str">
        <f>_xlfn.XLOOKUP($A60,Results!$A$2:$A$2256,Results!L$2:L$2256,"")</f>
        <v/>
      </c>
      <c r="AR60" s="2" t="str">
        <f>_xlfn.XLOOKUP($A60,Results!$A$2:$A$2256,Results!M$2:M$2256,"")</f>
        <v/>
      </c>
      <c r="AS60" s="2" t="str">
        <f>_xlfn.XLOOKUP($A60,Results!$A$2:$A$2256,Results!N$2:N$2256,"")</f>
        <v/>
      </c>
      <c r="AT60" s="2" t="str">
        <f>_xlfn.XLOOKUP($A60,Results!$A$2:$A$2256,Results!O$2:O$2256,"")</f>
        <v/>
      </c>
      <c r="AU60" s="2" t="str">
        <f>_xlfn.XLOOKUP($A60,Results!$A$2:$A$2256,Results!P$2:P$2256,"")</f>
        <v/>
      </c>
      <c r="AV60" s="2" t="str">
        <f>_xlfn.XLOOKUP($A60,Results!$A$2:$A$2256,Results!Q$2:Q$2256,"")</f>
        <v/>
      </c>
      <c r="AW60" s="2" t="str">
        <f>_xlfn.XLOOKUP($A60,Results!$A$2:$A$2256,Results!R$2:R$2256,"")</f>
        <v/>
      </c>
      <c r="AX60" s="2" t="str">
        <f>_xlfn.XLOOKUP($A60,Results!$A$2:$A$2256,Results!S$2:S$2256,"")</f>
        <v/>
      </c>
      <c r="AY60" s="2" t="str">
        <f>_xlfn.XLOOKUP($A60,Results!$A$2:$A$2256,Results!T$2:T$2256,"")</f>
        <v/>
      </c>
      <c r="AZ60" s="2" t="str">
        <f>_xlfn.XLOOKUP($A60,Results!$A$2:$A$2256,Results!U$2:U$2256,"")</f>
        <v/>
      </c>
      <c r="BA60" s="2" t="str">
        <f>_xlfn.XLOOKUP($A60,Results!$A$2:$A$2256,Results!V$2:V$2256,"")</f>
        <v/>
      </c>
      <c r="BB60" s="2" t="str">
        <f>_xlfn.XLOOKUP($A60,Results!$A$2:$A$2256,Results!W$2:W$2256,"")</f>
        <v/>
      </c>
      <c r="BC60" s="2" t="str">
        <f>_xlfn.XLOOKUP($A60,Results!$A$2:$A$2256,Results!X$2:X$2256,"")</f>
        <v/>
      </c>
      <c r="BD60" s="2" t="str">
        <f>_xlfn.XLOOKUP($A60,Results!$A$2:$A$2256,Results!Y$2:Y$2256,"")</f>
        <v/>
      </c>
      <c r="BE60" s="2" t="str">
        <f>_xlfn.XLOOKUP($A60,Results!$A$2:$A$2256,Results!Z$2:Z$2256,"")</f>
        <v/>
      </c>
    </row>
    <row r="61" spans="1:57" ht="38.25" customHeight="1" x14ac:dyDescent="0.3">
      <c r="A61">
        <v>905738</v>
      </c>
      <c r="B61">
        <v>281304</v>
      </c>
      <c r="C61" t="s">
        <v>36</v>
      </c>
      <c r="D61" t="s">
        <v>241</v>
      </c>
      <c r="E61" s="2" t="str">
        <f>VLOOKUP(F61,'RPA Vendor Data '!F52:$G$2418,2)</f>
        <v>CRAWFORD ELECTRIC SUPPLY</v>
      </c>
      <c r="F61" s="2">
        <v>10895</v>
      </c>
      <c r="G61" s="2">
        <v>4</v>
      </c>
      <c r="H61" t="s">
        <v>242</v>
      </c>
      <c r="I61">
        <v>80</v>
      </c>
      <c r="J61" t="s">
        <v>97</v>
      </c>
      <c r="K61" t="s">
        <v>98</v>
      </c>
      <c r="L61">
        <v>543.33000000000004</v>
      </c>
      <c r="M61" s="2" t="s">
        <v>105</v>
      </c>
      <c r="N61" s="85" t="s">
        <v>243</v>
      </c>
      <c r="O61" t="s">
        <v>36</v>
      </c>
      <c r="P61" t="s">
        <v>36</v>
      </c>
      <c r="Q61">
        <v>98010063143</v>
      </c>
      <c r="R61">
        <v>43.47</v>
      </c>
      <c r="S61" s="1">
        <v>45744.16711396991</v>
      </c>
      <c r="T61" t="s">
        <v>42</v>
      </c>
      <c r="U61" s="1">
        <v>45743.955555555563</v>
      </c>
      <c r="V61" t="s">
        <v>43</v>
      </c>
      <c r="W61" t="s">
        <v>36</v>
      </c>
      <c r="X61">
        <v>0</v>
      </c>
      <c r="Y61">
        <v>999</v>
      </c>
      <c r="Z61" t="s">
        <v>36</v>
      </c>
      <c r="AA61" t="s">
        <v>36</v>
      </c>
      <c r="AB61" t="s">
        <v>36</v>
      </c>
      <c r="AC61" t="s">
        <v>105</v>
      </c>
      <c r="AD61" t="s">
        <v>105</v>
      </c>
      <c r="AE61" t="s">
        <v>45</v>
      </c>
      <c r="AF61" s="44" t="s">
        <v>46</v>
      </c>
      <c r="AG61" s="18" t="s">
        <v>244</v>
      </c>
      <c r="AH61" s="18"/>
      <c r="AI61" s="2" t="s">
        <v>48</v>
      </c>
      <c r="AJ61" s="2" t="e">
        <f>VLOOKUP(A61,'Classification Test Result'!$A$2:$D$2428,4,FALSE)</f>
        <v>#N/A</v>
      </c>
      <c r="AL61" s="2" t="str">
        <f>_xlfn.XLOOKUP($A61,Results!$A$2:$A$2256,Results!G$2:G$2256,"")</f>
        <v/>
      </c>
      <c r="AM61" s="2" t="str">
        <f>_xlfn.XLOOKUP($A61,Results!$A$2:$A$2256,Results!H$2:H$2256,"")</f>
        <v/>
      </c>
      <c r="AN61" s="2" t="str">
        <f>_xlfn.XLOOKUP($A61,Results!$A$2:$A$2256,Results!I$2:I$2256,"")</f>
        <v/>
      </c>
      <c r="AO61" s="2" t="str">
        <f>_xlfn.XLOOKUP($A61,Results!$A$2:$A$2256,Results!J$2:J$2256,"")</f>
        <v/>
      </c>
      <c r="AP61" s="2" t="str">
        <f>_xlfn.XLOOKUP($A61,Results!$A$2:$A$2256,Results!K$2:K$2256,"")</f>
        <v/>
      </c>
      <c r="AQ61" s="2" t="str">
        <f>_xlfn.XLOOKUP($A61,Results!$A$2:$A$2256,Results!L$2:L$2256,"")</f>
        <v/>
      </c>
      <c r="AR61" s="2" t="str">
        <f>_xlfn.XLOOKUP($A61,Results!$A$2:$A$2256,Results!M$2:M$2256,"")</f>
        <v/>
      </c>
      <c r="AS61" s="2" t="str">
        <f>_xlfn.XLOOKUP($A61,Results!$A$2:$A$2256,Results!N$2:N$2256,"")</f>
        <v/>
      </c>
      <c r="AT61" s="2" t="str">
        <f>_xlfn.XLOOKUP($A61,Results!$A$2:$A$2256,Results!O$2:O$2256,"")</f>
        <v/>
      </c>
      <c r="AU61" s="2" t="str">
        <f>_xlfn.XLOOKUP($A61,Results!$A$2:$A$2256,Results!P$2:P$2256,"")</f>
        <v/>
      </c>
      <c r="AV61" s="2" t="str">
        <f>_xlfn.XLOOKUP($A61,Results!$A$2:$A$2256,Results!Q$2:Q$2256,"")</f>
        <v/>
      </c>
      <c r="AW61" s="2" t="str">
        <f>_xlfn.XLOOKUP($A61,Results!$A$2:$A$2256,Results!R$2:R$2256,"")</f>
        <v/>
      </c>
      <c r="AX61" s="2" t="str">
        <f>_xlfn.XLOOKUP($A61,Results!$A$2:$A$2256,Results!S$2:S$2256,"")</f>
        <v/>
      </c>
      <c r="AY61" s="2" t="str">
        <f>_xlfn.XLOOKUP($A61,Results!$A$2:$A$2256,Results!T$2:T$2256,"")</f>
        <v/>
      </c>
      <c r="AZ61" s="2" t="str">
        <f>_xlfn.XLOOKUP($A61,Results!$A$2:$A$2256,Results!U$2:U$2256,"")</f>
        <v/>
      </c>
      <c r="BA61" s="2" t="str">
        <f>_xlfn.XLOOKUP($A61,Results!$A$2:$A$2256,Results!V$2:V$2256,"")</f>
        <v/>
      </c>
      <c r="BB61" s="2" t="str">
        <f>_xlfn.XLOOKUP($A61,Results!$A$2:$A$2256,Results!W$2:W$2256,"")</f>
        <v/>
      </c>
      <c r="BC61" s="2" t="str">
        <f>_xlfn.XLOOKUP($A61,Results!$A$2:$A$2256,Results!X$2:X$2256,"")</f>
        <v/>
      </c>
      <c r="BD61" s="2" t="str">
        <f>_xlfn.XLOOKUP($A61,Results!$A$2:$A$2256,Results!Y$2:Y$2256,"")</f>
        <v/>
      </c>
      <c r="BE61" s="2" t="str">
        <f>_xlfn.XLOOKUP($A61,Results!$A$2:$A$2256,Results!Z$2:Z$2256,"")</f>
        <v/>
      </c>
    </row>
    <row r="62" spans="1:57" ht="38.25" customHeight="1" x14ac:dyDescent="0.3">
      <c r="A62">
        <v>905739</v>
      </c>
      <c r="B62">
        <v>281304</v>
      </c>
      <c r="C62" t="s">
        <v>36</v>
      </c>
      <c r="D62" t="s">
        <v>241</v>
      </c>
      <c r="E62" s="2" t="str">
        <f>VLOOKUP(F62,'RPA Vendor Data '!F53:$G$2418,2)</f>
        <v>CRAWFORD ELECTRIC SUPPLY</v>
      </c>
      <c r="F62" s="2">
        <v>10895</v>
      </c>
      <c r="G62" s="2">
        <v>10</v>
      </c>
      <c r="H62" t="s">
        <v>245</v>
      </c>
      <c r="I62">
        <v>240</v>
      </c>
      <c r="J62" t="s">
        <v>97</v>
      </c>
      <c r="K62" t="s">
        <v>98</v>
      </c>
      <c r="L62">
        <v>835.94</v>
      </c>
      <c r="M62" s="2" t="s">
        <v>105</v>
      </c>
      <c r="N62" s="85" t="s">
        <v>246</v>
      </c>
      <c r="O62" t="s">
        <v>36</v>
      </c>
      <c r="P62" t="s">
        <v>36</v>
      </c>
      <c r="Q62">
        <v>98010063162</v>
      </c>
      <c r="R62">
        <v>200.63</v>
      </c>
      <c r="S62" s="1">
        <v>45744.167189467589</v>
      </c>
      <c r="T62" t="s">
        <v>42</v>
      </c>
      <c r="U62" s="1">
        <v>45743.955555555563</v>
      </c>
      <c r="V62" t="s">
        <v>43</v>
      </c>
      <c r="W62" t="s">
        <v>36</v>
      </c>
      <c r="X62">
        <v>0</v>
      </c>
      <c r="Y62">
        <v>999</v>
      </c>
      <c r="Z62" t="s">
        <v>36</v>
      </c>
      <c r="AA62" t="s">
        <v>36</v>
      </c>
      <c r="AB62" t="s">
        <v>36</v>
      </c>
      <c r="AC62" t="s">
        <v>105</v>
      </c>
      <c r="AD62" t="s">
        <v>105</v>
      </c>
      <c r="AE62" t="s">
        <v>45</v>
      </c>
      <c r="AF62" s="44" t="s">
        <v>46</v>
      </c>
      <c r="AG62" s="18" t="s">
        <v>247</v>
      </c>
      <c r="AH62" s="18"/>
      <c r="AI62" s="2" t="s">
        <v>48</v>
      </c>
      <c r="AJ62" s="2" t="e">
        <f>VLOOKUP(A62,'Classification Test Result'!$A$2:$D$2428,4,FALSE)</f>
        <v>#N/A</v>
      </c>
      <c r="AL62" s="2">
        <f>_xlfn.XLOOKUP($A62,Results!$A$2:$A$2256,Results!G$2:G$2256,"")</f>
        <v>0</v>
      </c>
      <c r="AM62" s="2">
        <f>_xlfn.XLOOKUP($A62,Results!$A$2:$A$2256,Results!H$2:H$2256,"")</f>
        <v>0</v>
      </c>
      <c r="AN62" s="2">
        <f>_xlfn.XLOOKUP($A62,Results!$A$2:$A$2256,Results!I$2:I$2256,"")</f>
        <v>0</v>
      </c>
      <c r="AO62" s="2">
        <f>_xlfn.XLOOKUP($A62,Results!$A$2:$A$2256,Results!J$2:J$2256,"")</f>
        <v>0</v>
      </c>
      <c r="AP62" s="2">
        <f>_xlfn.XLOOKUP($A62,Results!$A$2:$A$2256,Results!K$2:K$2256,"")</f>
        <v>0</v>
      </c>
      <c r="AQ62" s="2">
        <f>_xlfn.XLOOKUP($A62,Results!$A$2:$A$2256,Results!L$2:L$2256,"")</f>
        <v>0</v>
      </c>
      <c r="AR62" s="2">
        <f>_xlfn.XLOOKUP($A62,Results!$A$2:$A$2256,Results!M$2:M$2256,"")</f>
        <v>0</v>
      </c>
      <c r="AS62" s="2">
        <f>_xlfn.XLOOKUP($A62,Results!$A$2:$A$2256,Results!N$2:N$2256,"")</f>
        <v>0</v>
      </c>
      <c r="AT62" s="2" t="str">
        <f>_xlfn.XLOOKUP($A62,Results!$A$2:$A$2256,Results!O$2:O$2256,"")</f>
        <v>GENERIC WIRE</v>
      </c>
      <c r="AU62" s="2" t="str">
        <f>_xlfn.XLOOKUP($A62,Results!$A$2:$A$2256,Results!P$2:P$2256,"")</f>
        <v>WIC</v>
      </c>
      <c r="AV62" s="2" t="str">
        <f>_xlfn.XLOOKUP($A62,Results!$A$2:$A$2256,Results!Q$2:Q$2256,"")</f>
        <v>SINGLE_MATCH</v>
      </c>
      <c r="AW62" s="2">
        <f>_xlfn.XLOOKUP($A62,Results!$A$2:$A$2256,Results!R$2:R$2256,"")</f>
        <v>0</v>
      </c>
      <c r="AX62" s="2">
        <f>_xlfn.XLOOKUP($A62,Results!$A$2:$A$2256,Results!S$2:S$2256,"")</f>
        <v>0</v>
      </c>
      <c r="AY62" s="2">
        <f>_xlfn.XLOOKUP($A62,Results!$A$2:$A$2256,Results!T$2:T$2256,"")</f>
        <v>60</v>
      </c>
      <c r="AZ62" s="2">
        <f>_xlfn.XLOOKUP($A62,Results!$A$2:$A$2256,Results!U$2:U$2256,"")</f>
        <v>0</v>
      </c>
      <c r="BA62" s="2" t="str">
        <f>_xlfn.XLOOKUP($A62,Results!$A$2:$A$2256,Results!V$2:V$2256,"")</f>
        <v>SOUTHWIRE</v>
      </c>
      <c r="BB62" s="2">
        <f>_xlfn.XLOOKUP($A62,Results!$A$2:$A$2256,Results!W$2:W$2256,"")</f>
        <v>62</v>
      </c>
      <c r="BC62" s="2">
        <f>_xlfn.XLOOKUP($A62,Results!$A$2:$A$2256,Results!X$2:X$2256,"")</f>
        <v>26120000</v>
      </c>
      <c r="BD62" s="2">
        <f>_xlfn.XLOOKUP($A62,Results!$A$2:$A$2256,Results!Y$2:Y$2256,"")</f>
        <v>79</v>
      </c>
      <c r="BE62" s="2" t="b">
        <f>_xlfn.XLOOKUP($A62,Results!$A$2:$A$2256,Results!Z$2:Z$2256,"")</f>
        <v>1</v>
      </c>
    </row>
    <row r="63" spans="1:57" ht="38.25" customHeight="1" x14ac:dyDescent="0.3">
      <c r="A63">
        <v>905740</v>
      </c>
      <c r="B63">
        <v>281304</v>
      </c>
      <c r="C63" t="s">
        <v>36</v>
      </c>
      <c r="D63" t="s">
        <v>241</v>
      </c>
      <c r="E63" s="2" t="str">
        <f>VLOOKUP(F63,'RPA Vendor Data '!F54:$G$2418,2)</f>
        <v>CRAWFORD ELECTRIC SUPPLY</v>
      </c>
      <c r="F63" s="2">
        <v>10895</v>
      </c>
      <c r="G63" s="2">
        <v>9</v>
      </c>
      <c r="H63" t="s">
        <v>248</v>
      </c>
      <c r="I63">
        <v>240</v>
      </c>
      <c r="J63" t="s">
        <v>97</v>
      </c>
      <c r="K63" t="s">
        <v>98</v>
      </c>
      <c r="L63">
        <v>835.94</v>
      </c>
      <c r="M63" s="2" t="s">
        <v>105</v>
      </c>
      <c r="N63" s="85" t="s">
        <v>249</v>
      </c>
      <c r="O63" t="s">
        <v>36</v>
      </c>
      <c r="P63" t="s">
        <v>36</v>
      </c>
      <c r="Q63">
        <v>98010013170</v>
      </c>
      <c r="R63">
        <v>200.63</v>
      </c>
      <c r="S63" s="1">
        <v>45744.167128043977</v>
      </c>
      <c r="T63" t="s">
        <v>42</v>
      </c>
      <c r="U63" s="1">
        <v>45743.955555555563</v>
      </c>
      <c r="V63" t="s">
        <v>43</v>
      </c>
      <c r="W63" t="s">
        <v>36</v>
      </c>
      <c r="X63">
        <v>0</v>
      </c>
      <c r="Y63">
        <v>999</v>
      </c>
      <c r="Z63" t="s">
        <v>36</v>
      </c>
      <c r="AA63" t="s">
        <v>36</v>
      </c>
      <c r="AB63" t="s">
        <v>36</v>
      </c>
      <c r="AC63" t="s">
        <v>105</v>
      </c>
      <c r="AD63" t="s">
        <v>105</v>
      </c>
      <c r="AE63" t="s">
        <v>45</v>
      </c>
      <c r="AF63" s="44" t="s">
        <v>46</v>
      </c>
      <c r="AG63" s="18" t="s">
        <v>250</v>
      </c>
      <c r="AH63" s="18"/>
      <c r="AI63" s="2" t="s">
        <v>48</v>
      </c>
      <c r="AJ63" s="2" t="e">
        <f>VLOOKUP(A63,'Classification Test Result'!$A$2:$D$2428,4,FALSE)</f>
        <v>#N/A</v>
      </c>
      <c r="AL63" s="2">
        <f>_xlfn.XLOOKUP($A63,Results!$A$2:$A$2256,Results!G$2:G$2256,"")</f>
        <v>0</v>
      </c>
      <c r="AM63" s="2">
        <f>_xlfn.XLOOKUP($A63,Results!$A$2:$A$2256,Results!H$2:H$2256,"")</f>
        <v>0</v>
      </c>
      <c r="AN63" s="2">
        <f>_xlfn.XLOOKUP($A63,Results!$A$2:$A$2256,Results!I$2:I$2256,"")</f>
        <v>0</v>
      </c>
      <c r="AO63" s="2">
        <f>_xlfn.XLOOKUP($A63,Results!$A$2:$A$2256,Results!J$2:J$2256,"")</f>
        <v>0</v>
      </c>
      <c r="AP63" s="2">
        <f>_xlfn.XLOOKUP($A63,Results!$A$2:$A$2256,Results!K$2:K$2256,"")</f>
        <v>0</v>
      </c>
      <c r="AQ63" s="2">
        <f>_xlfn.XLOOKUP($A63,Results!$A$2:$A$2256,Results!L$2:L$2256,"")</f>
        <v>0</v>
      </c>
      <c r="AR63" s="2">
        <f>_xlfn.XLOOKUP($A63,Results!$A$2:$A$2256,Results!M$2:M$2256,"")</f>
        <v>0</v>
      </c>
      <c r="AS63" s="2">
        <f>_xlfn.XLOOKUP($A63,Results!$A$2:$A$2256,Results!N$2:N$2256,"")</f>
        <v>0</v>
      </c>
      <c r="AT63" s="2" t="str">
        <f>_xlfn.XLOOKUP($A63,Results!$A$2:$A$2256,Results!O$2:O$2256,"")</f>
        <v>GENERIC WIRE</v>
      </c>
      <c r="AU63" s="2" t="str">
        <f>_xlfn.XLOOKUP($A63,Results!$A$2:$A$2256,Results!P$2:P$2256,"")</f>
        <v>WIC</v>
      </c>
      <c r="AV63" s="2" t="str">
        <f>_xlfn.XLOOKUP($A63,Results!$A$2:$A$2256,Results!Q$2:Q$2256,"")</f>
        <v>SINGLE_MATCH</v>
      </c>
      <c r="AW63" s="2">
        <f>_xlfn.XLOOKUP($A63,Results!$A$2:$A$2256,Results!R$2:R$2256,"")</f>
        <v>0</v>
      </c>
      <c r="AX63" s="2">
        <f>_xlfn.XLOOKUP($A63,Results!$A$2:$A$2256,Results!S$2:S$2256,"")</f>
        <v>0</v>
      </c>
      <c r="AY63" s="2">
        <f>_xlfn.XLOOKUP($A63,Results!$A$2:$A$2256,Results!T$2:T$2256,"")</f>
        <v>60</v>
      </c>
      <c r="AZ63" s="2">
        <f>_xlfn.XLOOKUP($A63,Results!$A$2:$A$2256,Results!U$2:U$2256,"")</f>
        <v>0</v>
      </c>
      <c r="BA63" s="2" t="str">
        <f>_xlfn.XLOOKUP($A63,Results!$A$2:$A$2256,Results!V$2:V$2256,"")</f>
        <v>SOUTHWIRE</v>
      </c>
      <c r="BB63" s="2">
        <f>_xlfn.XLOOKUP($A63,Results!$A$2:$A$2256,Results!W$2:W$2256,"")</f>
        <v>61</v>
      </c>
      <c r="BC63" s="2">
        <f>_xlfn.XLOOKUP($A63,Results!$A$2:$A$2256,Results!X$2:X$2256,"")</f>
        <v>26120000</v>
      </c>
      <c r="BD63" s="2">
        <f>_xlfn.XLOOKUP($A63,Results!$A$2:$A$2256,Results!Y$2:Y$2256,"")</f>
        <v>80</v>
      </c>
      <c r="BE63" s="2" t="b">
        <f>_xlfn.XLOOKUP($A63,Results!$A$2:$A$2256,Results!Z$2:Z$2256,"")</f>
        <v>1</v>
      </c>
    </row>
    <row r="64" spans="1:57" ht="38.25" customHeight="1" x14ac:dyDescent="0.3">
      <c r="A64">
        <v>905741</v>
      </c>
      <c r="B64">
        <v>281304</v>
      </c>
      <c r="C64" t="s">
        <v>36</v>
      </c>
      <c r="D64" t="s">
        <v>241</v>
      </c>
      <c r="E64" s="2" t="str">
        <f>VLOOKUP(F64,'RPA Vendor Data '!F55:$G$2418,2)</f>
        <v>CRAWFORD ELECTRIC SUPPLY</v>
      </c>
      <c r="F64" s="2">
        <v>10895</v>
      </c>
      <c r="G64" s="2">
        <v>8</v>
      </c>
      <c r="H64" t="s">
        <v>251</v>
      </c>
      <c r="I64">
        <v>240</v>
      </c>
      <c r="J64" t="s">
        <v>97</v>
      </c>
      <c r="K64" t="s">
        <v>98</v>
      </c>
      <c r="L64">
        <v>835.94</v>
      </c>
      <c r="M64" s="2" t="s">
        <v>105</v>
      </c>
      <c r="N64" s="85" t="s">
        <v>252</v>
      </c>
      <c r="O64" t="s">
        <v>36</v>
      </c>
      <c r="P64" t="s">
        <v>36</v>
      </c>
      <c r="Q64">
        <v>98010013150</v>
      </c>
      <c r="R64">
        <v>200.63</v>
      </c>
      <c r="S64" s="1">
        <v>45744.167175775459</v>
      </c>
      <c r="T64" t="s">
        <v>42</v>
      </c>
      <c r="U64" s="1">
        <v>45743.955555555563</v>
      </c>
      <c r="V64" t="s">
        <v>43</v>
      </c>
      <c r="W64" t="s">
        <v>36</v>
      </c>
      <c r="X64">
        <v>0</v>
      </c>
      <c r="Y64">
        <v>999</v>
      </c>
      <c r="Z64" t="s">
        <v>36</v>
      </c>
      <c r="AA64" t="s">
        <v>36</v>
      </c>
      <c r="AB64" t="s">
        <v>36</v>
      </c>
      <c r="AC64" t="s">
        <v>105</v>
      </c>
      <c r="AD64" t="s">
        <v>105</v>
      </c>
      <c r="AE64" t="s">
        <v>45</v>
      </c>
      <c r="AF64" s="44" t="s">
        <v>46</v>
      </c>
      <c r="AG64" s="18" t="s">
        <v>253</v>
      </c>
      <c r="AH64" s="18"/>
      <c r="AI64" s="2" t="s">
        <v>48</v>
      </c>
      <c r="AJ64" s="2" t="e">
        <f>VLOOKUP(A64,'Classification Test Result'!$A$2:$D$2428,4,FALSE)</f>
        <v>#N/A</v>
      </c>
      <c r="AL64" s="2">
        <f>_xlfn.XLOOKUP($A64,Results!$A$2:$A$2256,Results!G$2:G$2256,"")</f>
        <v>0</v>
      </c>
      <c r="AM64" s="2">
        <f>_xlfn.XLOOKUP($A64,Results!$A$2:$A$2256,Results!H$2:H$2256,"")</f>
        <v>0</v>
      </c>
      <c r="AN64" s="2">
        <f>_xlfn.XLOOKUP($A64,Results!$A$2:$A$2256,Results!I$2:I$2256,"")</f>
        <v>0</v>
      </c>
      <c r="AO64" s="2">
        <f>_xlfn.XLOOKUP($A64,Results!$A$2:$A$2256,Results!J$2:J$2256,"")</f>
        <v>0</v>
      </c>
      <c r="AP64" s="2">
        <f>_xlfn.XLOOKUP($A64,Results!$A$2:$A$2256,Results!K$2:K$2256,"")</f>
        <v>0</v>
      </c>
      <c r="AQ64" s="2">
        <f>_xlfn.XLOOKUP($A64,Results!$A$2:$A$2256,Results!L$2:L$2256,"")</f>
        <v>0</v>
      </c>
      <c r="AR64" s="2">
        <f>_xlfn.XLOOKUP($A64,Results!$A$2:$A$2256,Results!M$2:M$2256,"")</f>
        <v>0</v>
      </c>
      <c r="AS64" s="2">
        <f>_xlfn.XLOOKUP($A64,Results!$A$2:$A$2256,Results!N$2:N$2256,"")</f>
        <v>0</v>
      </c>
      <c r="AT64" s="2" t="str">
        <f>_xlfn.XLOOKUP($A64,Results!$A$2:$A$2256,Results!O$2:O$2256,"")</f>
        <v>GENERIC WIRE</v>
      </c>
      <c r="AU64" s="2" t="str">
        <f>_xlfn.XLOOKUP($A64,Results!$A$2:$A$2256,Results!P$2:P$2256,"")</f>
        <v>WIC</v>
      </c>
      <c r="AV64" s="2" t="str">
        <f>_xlfn.XLOOKUP($A64,Results!$A$2:$A$2256,Results!Q$2:Q$2256,"")</f>
        <v>SINGLE_MATCH</v>
      </c>
      <c r="AW64" s="2">
        <f>_xlfn.XLOOKUP($A64,Results!$A$2:$A$2256,Results!R$2:R$2256,"")</f>
        <v>0</v>
      </c>
      <c r="AX64" s="2">
        <f>_xlfn.XLOOKUP($A64,Results!$A$2:$A$2256,Results!S$2:S$2256,"")</f>
        <v>0</v>
      </c>
      <c r="AY64" s="2">
        <f>_xlfn.XLOOKUP($A64,Results!$A$2:$A$2256,Results!T$2:T$2256,"")</f>
        <v>60</v>
      </c>
      <c r="AZ64" s="2">
        <f>_xlfn.XLOOKUP($A64,Results!$A$2:$A$2256,Results!U$2:U$2256,"")</f>
        <v>0</v>
      </c>
      <c r="BA64" s="2" t="str">
        <f>_xlfn.XLOOKUP($A64,Results!$A$2:$A$2256,Results!V$2:V$2256,"")</f>
        <v>PRIORITY WIRE &amp; CABLE</v>
      </c>
      <c r="BB64" s="2">
        <f>_xlfn.XLOOKUP($A64,Results!$A$2:$A$2256,Results!W$2:W$2256,"")</f>
        <v>66</v>
      </c>
      <c r="BC64" s="2">
        <f>_xlfn.XLOOKUP($A64,Results!$A$2:$A$2256,Results!X$2:X$2256,"")</f>
        <v>26120000</v>
      </c>
      <c r="BD64" s="2">
        <f>_xlfn.XLOOKUP($A64,Results!$A$2:$A$2256,Results!Y$2:Y$2256,"")</f>
        <v>80</v>
      </c>
      <c r="BE64" s="2" t="b">
        <f>_xlfn.XLOOKUP($A64,Results!$A$2:$A$2256,Results!Z$2:Z$2256,"")</f>
        <v>1</v>
      </c>
    </row>
    <row r="65" spans="1:57" ht="38.25" customHeight="1" x14ac:dyDescent="0.3">
      <c r="A65">
        <v>905742</v>
      </c>
      <c r="B65">
        <v>281304</v>
      </c>
      <c r="C65" t="s">
        <v>36</v>
      </c>
      <c r="D65" t="s">
        <v>241</v>
      </c>
      <c r="E65" s="2" t="str">
        <f>VLOOKUP(F65,'RPA Vendor Data '!F56:$G$2418,2)</f>
        <v>CRAWFORD ELECTRIC SUPPLY</v>
      </c>
      <c r="F65" s="2">
        <v>10895</v>
      </c>
      <c r="G65" s="2">
        <v>19</v>
      </c>
      <c r="H65" t="s">
        <v>254</v>
      </c>
      <c r="I65">
        <v>80</v>
      </c>
      <c r="J65" t="s">
        <v>97</v>
      </c>
      <c r="K65" t="s">
        <v>98</v>
      </c>
      <c r="L65">
        <v>2018.71</v>
      </c>
      <c r="M65" s="2" t="s">
        <v>105</v>
      </c>
      <c r="N65" s="85" t="s">
        <v>255</v>
      </c>
      <c r="O65" t="s">
        <v>36</v>
      </c>
      <c r="P65" t="s">
        <v>36</v>
      </c>
      <c r="Q65">
        <v>98010023313</v>
      </c>
      <c r="R65">
        <v>161.5</v>
      </c>
      <c r="S65" s="1">
        <v>45744.167185844897</v>
      </c>
      <c r="T65" t="s">
        <v>42</v>
      </c>
      <c r="U65" s="1">
        <v>45743.955555555563</v>
      </c>
      <c r="V65" t="s">
        <v>43</v>
      </c>
      <c r="W65" t="s">
        <v>36</v>
      </c>
      <c r="X65">
        <v>0</v>
      </c>
      <c r="Y65">
        <v>999</v>
      </c>
      <c r="Z65" t="s">
        <v>36</v>
      </c>
      <c r="AA65" t="s">
        <v>36</v>
      </c>
      <c r="AB65" t="s">
        <v>36</v>
      </c>
      <c r="AC65" t="s">
        <v>105</v>
      </c>
      <c r="AD65" t="s">
        <v>105</v>
      </c>
      <c r="AE65" t="s">
        <v>45</v>
      </c>
      <c r="AF65" s="44" t="s">
        <v>46</v>
      </c>
      <c r="AG65" s="18" t="s">
        <v>256</v>
      </c>
      <c r="AH65" s="18"/>
      <c r="AI65" s="2" t="s">
        <v>48</v>
      </c>
      <c r="AJ65" s="2" t="e">
        <f>VLOOKUP(A65,'Classification Test Result'!$A$2:$D$2428,4,FALSE)</f>
        <v>#N/A</v>
      </c>
      <c r="AL65" s="2">
        <f>_xlfn.XLOOKUP($A65,Results!$A$2:$A$2256,Results!G$2:G$2256,"")</f>
        <v>0</v>
      </c>
      <c r="AM65" s="2">
        <f>_xlfn.XLOOKUP($A65,Results!$A$2:$A$2256,Results!H$2:H$2256,"")</f>
        <v>0</v>
      </c>
      <c r="AN65" s="2">
        <f>_xlfn.XLOOKUP($A65,Results!$A$2:$A$2256,Results!I$2:I$2256,"")</f>
        <v>0</v>
      </c>
      <c r="AO65" s="2">
        <f>_xlfn.XLOOKUP($A65,Results!$A$2:$A$2256,Results!J$2:J$2256,"")</f>
        <v>0</v>
      </c>
      <c r="AP65" s="2">
        <f>_xlfn.XLOOKUP($A65,Results!$A$2:$A$2256,Results!K$2:K$2256,"")</f>
        <v>0</v>
      </c>
      <c r="AQ65" s="2">
        <f>_xlfn.XLOOKUP($A65,Results!$A$2:$A$2256,Results!L$2:L$2256,"")</f>
        <v>0</v>
      </c>
      <c r="AR65" s="2">
        <f>_xlfn.XLOOKUP($A65,Results!$A$2:$A$2256,Results!M$2:M$2256,"")</f>
        <v>0</v>
      </c>
      <c r="AS65" s="2">
        <f>_xlfn.XLOOKUP($A65,Results!$A$2:$A$2256,Results!N$2:N$2256,"")</f>
        <v>0</v>
      </c>
      <c r="AT65" s="2" t="str">
        <f>_xlfn.XLOOKUP($A65,Results!$A$2:$A$2256,Results!O$2:O$2256,"")</f>
        <v>GENERIC WIRE</v>
      </c>
      <c r="AU65" s="2" t="str">
        <f>_xlfn.XLOOKUP($A65,Results!$A$2:$A$2256,Results!P$2:P$2256,"")</f>
        <v>WIC</v>
      </c>
      <c r="AV65" s="2" t="str">
        <f>_xlfn.XLOOKUP($A65,Results!$A$2:$A$2256,Results!Q$2:Q$2256,"")</f>
        <v>SINGLE_MATCH</v>
      </c>
      <c r="AW65" s="2">
        <f>_xlfn.XLOOKUP($A65,Results!$A$2:$A$2256,Results!R$2:R$2256,"")</f>
        <v>0</v>
      </c>
      <c r="AX65" s="2">
        <f>_xlfn.XLOOKUP($A65,Results!$A$2:$A$2256,Results!S$2:S$2256,"")</f>
        <v>0</v>
      </c>
      <c r="AY65" s="2">
        <f>_xlfn.XLOOKUP($A65,Results!$A$2:$A$2256,Results!T$2:T$2256,"")</f>
        <v>60</v>
      </c>
      <c r="AZ65" s="2">
        <f>_xlfn.XLOOKUP($A65,Results!$A$2:$A$2256,Results!U$2:U$2256,"")</f>
        <v>0</v>
      </c>
      <c r="BA65" s="2" t="str">
        <f>_xlfn.XLOOKUP($A65,Results!$A$2:$A$2256,Results!V$2:V$2256,"")</f>
        <v>SOUTHWIRE</v>
      </c>
      <c r="BB65" s="2">
        <f>_xlfn.XLOOKUP($A65,Results!$A$2:$A$2256,Results!W$2:W$2256,"")</f>
        <v>78</v>
      </c>
      <c r="BC65" s="2">
        <f>_xlfn.XLOOKUP($A65,Results!$A$2:$A$2256,Results!X$2:X$2256,"")</f>
        <v>26121614</v>
      </c>
      <c r="BD65" s="2">
        <f>_xlfn.XLOOKUP($A65,Results!$A$2:$A$2256,Results!Y$2:Y$2256,"")</f>
        <v>78</v>
      </c>
      <c r="BE65" s="2" t="b">
        <f>_xlfn.XLOOKUP($A65,Results!$A$2:$A$2256,Results!Z$2:Z$2256,"")</f>
        <v>1</v>
      </c>
    </row>
    <row r="66" spans="1:57" ht="38.25" customHeight="1" x14ac:dyDescent="0.3">
      <c r="A66">
        <v>905743</v>
      </c>
      <c r="B66">
        <v>281304</v>
      </c>
      <c r="C66" t="s">
        <v>36</v>
      </c>
      <c r="D66" t="s">
        <v>241</v>
      </c>
      <c r="E66" s="2" t="str">
        <f>VLOOKUP(F66,'RPA Vendor Data '!F57:$G$2418,2)</f>
        <v>CRAWFORD ELECTRIC SUPPLY</v>
      </c>
      <c r="F66" s="2">
        <v>10895</v>
      </c>
      <c r="G66" s="2">
        <v>7</v>
      </c>
      <c r="H66" t="s">
        <v>254</v>
      </c>
      <c r="I66">
        <v>150</v>
      </c>
      <c r="J66" t="s">
        <v>97</v>
      </c>
      <c r="K66" t="s">
        <v>98</v>
      </c>
      <c r="L66">
        <v>2018.71</v>
      </c>
      <c r="M66" s="2" t="s">
        <v>105</v>
      </c>
      <c r="N66" s="85" t="s">
        <v>255</v>
      </c>
      <c r="O66" t="s">
        <v>36</v>
      </c>
      <c r="P66" t="s">
        <v>36</v>
      </c>
      <c r="Q66">
        <v>98010023313</v>
      </c>
      <c r="R66">
        <v>302.81</v>
      </c>
      <c r="S66" s="1">
        <v>45744.167172222224</v>
      </c>
      <c r="T66" t="s">
        <v>42</v>
      </c>
      <c r="U66" s="1">
        <v>45743.955555555563</v>
      </c>
      <c r="V66" t="s">
        <v>43</v>
      </c>
      <c r="W66" t="s">
        <v>36</v>
      </c>
      <c r="X66">
        <v>0</v>
      </c>
      <c r="Y66">
        <v>999</v>
      </c>
      <c r="Z66" t="s">
        <v>36</v>
      </c>
      <c r="AA66" t="s">
        <v>36</v>
      </c>
      <c r="AB66" t="s">
        <v>36</v>
      </c>
      <c r="AC66" t="s">
        <v>105</v>
      </c>
      <c r="AD66" t="s">
        <v>105</v>
      </c>
      <c r="AE66" t="s">
        <v>45</v>
      </c>
      <c r="AF66" s="44" t="s">
        <v>46</v>
      </c>
      <c r="AG66" s="18" t="s">
        <v>256</v>
      </c>
      <c r="AH66" s="18"/>
      <c r="AI66" s="2" t="s">
        <v>48</v>
      </c>
      <c r="AJ66" s="2" t="e">
        <f>VLOOKUP(A66,'Classification Test Result'!$A$2:$D$2428,4,FALSE)</f>
        <v>#N/A</v>
      </c>
      <c r="AL66" s="2">
        <f>_xlfn.XLOOKUP($A66,Results!$A$2:$A$2256,Results!G$2:G$2256,"")</f>
        <v>0</v>
      </c>
      <c r="AM66" s="2">
        <f>_xlfn.XLOOKUP($A66,Results!$A$2:$A$2256,Results!H$2:H$2256,"")</f>
        <v>0</v>
      </c>
      <c r="AN66" s="2">
        <f>_xlfn.XLOOKUP($A66,Results!$A$2:$A$2256,Results!I$2:I$2256,"")</f>
        <v>0</v>
      </c>
      <c r="AO66" s="2">
        <f>_xlfn.XLOOKUP($A66,Results!$A$2:$A$2256,Results!J$2:J$2256,"")</f>
        <v>0</v>
      </c>
      <c r="AP66" s="2">
        <f>_xlfn.XLOOKUP($A66,Results!$A$2:$A$2256,Results!K$2:K$2256,"")</f>
        <v>0</v>
      </c>
      <c r="AQ66" s="2">
        <f>_xlfn.XLOOKUP($A66,Results!$A$2:$A$2256,Results!L$2:L$2256,"")</f>
        <v>0</v>
      </c>
      <c r="AR66" s="2">
        <f>_xlfn.XLOOKUP($A66,Results!$A$2:$A$2256,Results!M$2:M$2256,"")</f>
        <v>0</v>
      </c>
      <c r="AS66" s="2">
        <f>_xlfn.XLOOKUP($A66,Results!$A$2:$A$2256,Results!N$2:N$2256,"")</f>
        <v>0</v>
      </c>
      <c r="AT66" s="2" t="str">
        <f>_xlfn.XLOOKUP($A66,Results!$A$2:$A$2256,Results!O$2:O$2256,"")</f>
        <v>GENERIC WIRE</v>
      </c>
      <c r="AU66" s="2" t="str">
        <f>_xlfn.XLOOKUP($A66,Results!$A$2:$A$2256,Results!P$2:P$2256,"")</f>
        <v>WIC</v>
      </c>
      <c r="AV66" s="2" t="str">
        <f>_xlfn.XLOOKUP($A66,Results!$A$2:$A$2256,Results!Q$2:Q$2256,"")</f>
        <v>SINGLE_MATCH</v>
      </c>
      <c r="AW66" s="2">
        <f>_xlfn.XLOOKUP($A66,Results!$A$2:$A$2256,Results!R$2:R$2256,"")</f>
        <v>0</v>
      </c>
      <c r="AX66" s="2">
        <f>_xlfn.XLOOKUP($A66,Results!$A$2:$A$2256,Results!S$2:S$2256,"")</f>
        <v>0</v>
      </c>
      <c r="AY66" s="2">
        <f>_xlfn.XLOOKUP($A66,Results!$A$2:$A$2256,Results!T$2:T$2256,"")</f>
        <v>60</v>
      </c>
      <c r="AZ66" s="2">
        <f>_xlfn.XLOOKUP($A66,Results!$A$2:$A$2256,Results!U$2:U$2256,"")</f>
        <v>0</v>
      </c>
      <c r="BA66" s="2" t="str">
        <f>_xlfn.XLOOKUP($A66,Results!$A$2:$A$2256,Results!V$2:V$2256,"")</f>
        <v>SOUTHWIRE</v>
      </c>
      <c r="BB66" s="2">
        <f>_xlfn.XLOOKUP($A66,Results!$A$2:$A$2256,Results!W$2:W$2256,"")</f>
        <v>78</v>
      </c>
      <c r="BC66" s="2">
        <f>_xlfn.XLOOKUP($A66,Results!$A$2:$A$2256,Results!X$2:X$2256,"")</f>
        <v>26121614</v>
      </c>
      <c r="BD66" s="2">
        <f>_xlfn.XLOOKUP($A66,Results!$A$2:$A$2256,Results!Y$2:Y$2256,"")</f>
        <v>78</v>
      </c>
      <c r="BE66" s="2" t="b">
        <f>_xlfn.XLOOKUP($A66,Results!$A$2:$A$2256,Results!Z$2:Z$2256,"")</f>
        <v>1</v>
      </c>
    </row>
    <row r="67" spans="1:57" ht="38.25" customHeight="1" x14ac:dyDescent="0.3">
      <c r="A67">
        <v>905744</v>
      </c>
      <c r="B67">
        <v>281304</v>
      </c>
      <c r="C67" t="s">
        <v>36</v>
      </c>
      <c r="D67" t="s">
        <v>241</v>
      </c>
      <c r="E67" s="2" t="str">
        <f>VLOOKUP(F67,'RPA Vendor Data '!F58:$G$2418,2)</f>
        <v>CRAWFORD ELECTRIC SUPPLY</v>
      </c>
      <c r="F67" s="2">
        <v>10895</v>
      </c>
      <c r="G67" s="2">
        <v>16</v>
      </c>
      <c r="H67" t="s">
        <v>254</v>
      </c>
      <c r="I67">
        <v>65</v>
      </c>
      <c r="J67" t="s">
        <v>65</v>
      </c>
      <c r="K67" t="s">
        <v>98</v>
      </c>
      <c r="L67">
        <v>2018.71</v>
      </c>
      <c r="M67" s="2" t="s">
        <v>105</v>
      </c>
      <c r="N67" s="85" t="s">
        <v>255</v>
      </c>
      <c r="O67" t="s">
        <v>36</v>
      </c>
      <c r="P67" t="s">
        <v>36</v>
      </c>
      <c r="Q67">
        <v>98010023313</v>
      </c>
      <c r="R67">
        <v>131.22</v>
      </c>
      <c r="S67" s="1">
        <v>45744.167141585647</v>
      </c>
      <c r="T67" t="s">
        <v>42</v>
      </c>
      <c r="U67" s="1">
        <v>45743.955555555563</v>
      </c>
      <c r="V67" t="s">
        <v>43</v>
      </c>
      <c r="W67" t="s">
        <v>36</v>
      </c>
      <c r="X67">
        <v>0</v>
      </c>
      <c r="Y67">
        <v>999</v>
      </c>
      <c r="Z67" t="s">
        <v>36</v>
      </c>
      <c r="AA67" t="s">
        <v>36</v>
      </c>
      <c r="AB67" t="s">
        <v>36</v>
      </c>
      <c r="AC67" t="s">
        <v>105</v>
      </c>
      <c r="AD67" t="s">
        <v>105</v>
      </c>
      <c r="AE67" t="s">
        <v>45</v>
      </c>
      <c r="AF67" s="44" t="s">
        <v>46</v>
      </c>
      <c r="AG67" s="18" t="s">
        <v>256</v>
      </c>
      <c r="AH67" s="18"/>
      <c r="AI67" s="2" t="s">
        <v>48</v>
      </c>
      <c r="AJ67" s="2" t="e">
        <f>VLOOKUP(A67,'Classification Test Result'!$A$2:$D$2428,4,FALSE)</f>
        <v>#N/A</v>
      </c>
      <c r="AL67" s="2">
        <f>_xlfn.XLOOKUP($A67,Results!$A$2:$A$2256,Results!G$2:G$2256,"")</f>
        <v>0</v>
      </c>
      <c r="AM67" s="2">
        <f>_xlfn.XLOOKUP($A67,Results!$A$2:$A$2256,Results!H$2:H$2256,"")</f>
        <v>0</v>
      </c>
      <c r="AN67" s="2">
        <f>_xlfn.XLOOKUP($A67,Results!$A$2:$A$2256,Results!I$2:I$2256,"")</f>
        <v>0</v>
      </c>
      <c r="AO67" s="2">
        <f>_xlfn.XLOOKUP($A67,Results!$A$2:$A$2256,Results!J$2:J$2256,"")</f>
        <v>0</v>
      </c>
      <c r="AP67" s="2">
        <f>_xlfn.XLOOKUP($A67,Results!$A$2:$A$2256,Results!K$2:K$2256,"")</f>
        <v>0</v>
      </c>
      <c r="AQ67" s="2">
        <f>_xlfn.XLOOKUP($A67,Results!$A$2:$A$2256,Results!L$2:L$2256,"")</f>
        <v>0</v>
      </c>
      <c r="AR67" s="2">
        <f>_xlfn.XLOOKUP($A67,Results!$A$2:$A$2256,Results!M$2:M$2256,"")</f>
        <v>0</v>
      </c>
      <c r="AS67" s="2">
        <f>_xlfn.XLOOKUP($A67,Results!$A$2:$A$2256,Results!N$2:N$2256,"")</f>
        <v>0</v>
      </c>
      <c r="AT67" s="2" t="str">
        <f>_xlfn.XLOOKUP($A67,Results!$A$2:$A$2256,Results!O$2:O$2256,"")</f>
        <v>GENERIC WIRE</v>
      </c>
      <c r="AU67" s="2" t="str">
        <f>_xlfn.XLOOKUP($A67,Results!$A$2:$A$2256,Results!P$2:P$2256,"")</f>
        <v>WIC</v>
      </c>
      <c r="AV67" s="2" t="str">
        <f>_xlfn.XLOOKUP($A67,Results!$A$2:$A$2256,Results!Q$2:Q$2256,"")</f>
        <v>SINGLE_MATCH</v>
      </c>
      <c r="AW67" s="2">
        <f>_xlfn.XLOOKUP($A67,Results!$A$2:$A$2256,Results!R$2:R$2256,"")</f>
        <v>0</v>
      </c>
      <c r="AX67" s="2">
        <f>_xlfn.XLOOKUP($A67,Results!$A$2:$A$2256,Results!S$2:S$2256,"")</f>
        <v>0</v>
      </c>
      <c r="AY67" s="2">
        <f>_xlfn.XLOOKUP($A67,Results!$A$2:$A$2256,Results!T$2:T$2256,"")</f>
        <v>60</v>
      </c>
      <c r="AZ67" s="2">
        <f>_xlfn.XLOOKUP($A67,Results!$A$2:$A$2256,Results!U$2:U$2256,"")</f>
        <v>0</v>
      </c>
      <c r="BA67" s="2" t="str">
        <f>_xlfn.XLOOKUP($A67,Results!$A$2:$A$2256,Results!V$2:V$2256,"")</f>
        <v>SOUTHWIRE</v>
      </c>
      <c r="BB67" s="2">
        <f>_xlfn.XLOOKUP($A67,Results!$A$2:$A$2256,Results!W$2:W$2256,"")</f>
        <v>78</v>
      </c>
      <c r="BC67" s="2">
        <f>_xlfn.XLOOKUP($A67,Results!$A$2:$A$2256,Results!X$2:X$2256,"")</f>
        <v>26121614</v>
      </c>
      <c r="BD67" s="2">
        <f>_xlfn.XLOOKUP($A67,Results!$A$2:$A$2256,Results!Y$2:Y$2256,"")</f>
        <v>78</v>
      </c>
      <c r="BE67" s="2" t="b">
        <f>_xlfn.XLOOKUP($A67,Results!$A$2:$A$2256,Results!Z$2:Z$2256,"")</f>
        <v>1</v>
      </c>
    </row>
    <row r="68" spans="1:57" ht="38.25" customHeight="1" x14ac:dyDescent="0.3">
      <c r="A68">
        <v>905745</v>
      </c>
      <c r="B68">
        <v>281304</v>
      </c>
      <c r="C68" t="s">
        <v>36</v>
      </c>
      <c r="D68" t="s">
        <v>241</v>
      </c>
      <c r="E68" s="2" t="str">
        <f>VLOOKUP(F68,'RPA Vendor Data '!F59:$G$2418,2)</f>
        <v>CRAWFORD ELECTRIC SUPPLY</v>
      </c>
      <c r="F68" s="2">
        <v>10895</v>
      </c>
      <c r="G68" s="2">
        <v>13</v>
      </c>
      <c r="H68" t="s">
        <v>254</v>
      </c>
      <c r="I68">
        <v>50</v>
      </c>
      <c r="J68" t="s">
        <v>97</v>
      </c>
      <c r="K68" t="s">
        <v>98</v>
      </c>
      <c r="L68">
        <v>2018.71</v>
      </c>
      <c r="M68" s="2" t="s">
        <v>105</v>
      </c>
      <c r="N68" s="85" t="s">
        <v>255</v>
      </c>
      <c r="O68" t="s">
        <v>36</v>
      </c>
      <c r="P68" t="s">
        <v>36</v>
      </c>
      <c r="Q68">
        <v>98010023313</v>
      </c>
      <c r="R68">
        <v>100.94</v>
      </c>
      <c r="S68" s="1">
        <v>45744.167135104173</v>
      </c>
      <c r="T68" t="s">
        <v>42</v>
      </c>
      <c r="U68" s="1">
        <v>45743.955555555563</v>
      </c>
      <c r="V68" t="s">
        <v>43</v>
      </c>
      <c r="W68" t="s">
        <v>36</v>
      </c>
      <c r="X68">
        <v>0</v>
      </c>
      <c r="Y68">
        <v>999</v>
      </c>
      <c r="Z68" t="s">
        <v>36</v>
      </c>
      <c r="AA68" t="s">
        <v>36</v>
      </c>
      <c r="AB68" t="s">
        <v>36</v>
      </c>
      <c r="AC68" t="s">
        <v>105</v>
      </c>
      <c r="AD68" t="s">
        <v>105</v>
      </c>
      <c r="AE68" t="s">
        <v>45</v>
      </c>
      <c r="AF68" s="44" t="s">
        <v>46</v>
      </c>
      <c r="AG68" s="18" t="s">
        <v>256</v>
      </c>
      <c r="AH68" s="18"/>
      <c r="AI68" s="2" t="s">
        <v>48</v>
      </c>
      <c r="AJ68" s="2" t="e">
        <f>VLOOKUP(A68,'Classification Test Result'!$A$2:$D$2428,4,FALSE)</f>
        <v>#N/A</v>
      </c>
      <c r="AL68" s="2">
        <f>_xlfn.XLOOKUP($A68,Results!$A$2:$A$2256,Results!G$2:G$2256,"")</f>
        <v>0</v>
      </c>
      <c r="AM68" s="2">
        <f>_xlfn.XLOOKUP($A68,Results!$A$2:$A$2256,Results!H$2:H$2256,"")</f>
        <v>0</v>
      </c>
      <c r="AN68" s="2">
        <f>_xlfn.XLOOKUP($A68,Results!$A$2:$A$2256,Results!I$2:I$2256,"")</f>
        <v>0</v>
      </c>
      <c r="AO68" s="2">
        <f>_xlfn.XLOOKUP($A68,Results!$A$2:$A$2256,Results!J$2:J$2256,"")</f>
        <v>0</v>
      </c>
      <c r="AP68" s="2">
        <f>_xlfn.XLOOKUP($A68,Results!$A$2:$A$2256,Results!K$2:K$2256,"")</f>
        <v>0</v>
      </c>
      <c r="AQ68" s="2">
        <f>_xlfn.XLOOKUP($A68,Results!$A$2:$A$2256,Results!L$2:L$2256,"")</f>
        <v>0</v>
      </c>
      <c r="AR68" s="2">
        <f>_xlfn.XLOOKUP($A68,Results!$A$2:$A$2256,Results!M$2:M$2256,"")</f>
        <v>0</v>
      </c>
      <c r="AS68" s="2">
        <f>_xlfn.XLOOKUP($A68,Results!$A$2:$A$2256,Results!N$2:N$2256,"")</f>
        <v>0</v>
      </c>
      <c r="AT68" s="2" t="str">
        <f>_xlfn.XLOOKUP($A68,Results!$A$2:$A$2256,Results!O$2:O$2256,"")</f>
        <v>GENERIC WIRE</v>
      </c>
      <c r="AU68" s="2" t="str">
        <f>_xlfn.XLOOKUP($A68,Results!$A$2:$A$2256,Results!P$2:P$2256,"")</f>
        <v>WIC</v>
      </c>
      <c r="AV68" s="2" t="str">
        <f>_xlfn.XLOOKUP($A68,Results!$A$2:$A$2256,Results!Q$2:Q$2256,"")</f>
        <v>SINGLE_MATCH</v>
      </c>
      <c r="AW68" s="2">
        <f>_xlfn.XLOOKUP($A68,Results!$A$2:$A$2256,Results!R$2:R$2256,"")</f>
        <v>0</v>
      </c>
      <c r="AX68" s="2">
        <f>_xlfn.XLOOKUP($A68,Results!$A$2:$A$2256,Results!S$2:S$2256,"")</f>
        <v>0</v>
      </c>
      <c r="AY68" s="2">
        <f>_xlfn.XLOOKUP($A68,Results!$A$2:$A$2256,Results!T$2:T$2256,"")</f>
        <v>60</v>
      </c>
      <c r="AZ68" s="2">
        <f>_xlfn.XLOOKUP($A68,Results!$A$2:$A$2256,Results!U$2:U$2256,"")</f>
        <v>0</v>
      </c>
      <c r="BA68" s="2" t="str">
        <f>_xlfn.XLOOKUP($A68,Results!$A$2:$A$2256,Results!V$2:V$2256,"")</f>
        <v>SOUTHWIRE</v>
      </c>
      <c r="BB68" s="2">
        <f>_xlfn.XLOOKUP($A68,Results!$A$2:$A$2256,Results!W$2:W$2256,"")</f>
        <v>78</v>
      </c>
      <c r="BC68" s="2">
        <f>_xlfn.XLOOKUP($A68,Results!$A$2:$A$2256,Results!X$2:X$2256,"")</f>
        <v>26121614</v>
      </c>
      <c r="BD68" s="2">
        <f>_xlfn.XLOOKUP($A68,Results!$A$2:$A$2256,Results!Y$2:Y$2256,"")</f>
        <v>78</v>
      </c>
      <c r="BE68" s="2" t="b">
        <f>_xlfn.XLOOKUP($A68,Results!$A$2:$A$2256,Results!Z$2:Z$2256,"")</f>
        <v>1</v>
      </c>
    </row>
    <row r="69" spans="1:57" ht="38.25" customHeight="1" x14ac:dyDescent="0.3">
      <c r="A69">
        <v>905746</v>
      </c>
      <c r="B69">
        <v>281304</v>
      </c>
      <c r="C69" t="s">
        <v>36</v>
      </c>
      <c r="D69" t="s">
        <v>241</v>
      </c>
      <c r="E69" s="2" t="str">
        <f>VLOOKUP(F69,'RPA Vendor Data '!F60:$G$2418,2)</f>
        <v>CRAWFORD ELECTRIC SUPPLY</v>
      </c>
      <c r="F69" s="2">
        <v>10895</v>
      </c>
      <c r="G69" s="2">
        <v>12</v>
      </c>
      <c r="H69" t="s">
        <v>257</v>
      </c>
      <c r="I69">
        <v>50</v>
      </c>
      <c r="J69" t="s">
        <v>97</v>
      </c>
      <c r="K69" t="s">
        <v>98</v>
      </c>
      <c r="L69">
        <v>2018.71</v>
      </c>
      <c r="M69" s="2" t="s">
        <v>105</v>
      </c>
      <c r="N69" s="85" t="s">
        <v>258</v>
      </c>
      <c r="O69" t="s">
        <v>36</v>
      </c>
      <c r="P69" t="s">
        <v>36</v>
      </c>
      <c r="Q69">
        <v>98010023323</v>
      </c>
      <c r="R69">
        <v>100.94</v>
      </c>
      <c r="S69" s="1">
        <v>45744.167179201388</v>
      </c>
      <c r="T69" t="s">
        <v>42</v>
      </c>
      <c r="U69" s="1">
        <v>45743.955555555563</v>
      </c>
      <c r="V69" t="s">
        <v>43</v>
      </c>
      <c r="W69" t="s">
        <v>36</v>
      </c>
      <c r="X69">
        <v>0</v>
      </c>
      <c r="Y69">
        <v>999</v>
      </c>
      <c r="Z69" t="s">
        <v>36</v>
      </c>
      <c r="AA69" t="s">
        <v>36</v>
      </c>
      <c r="AB69" t="s">
        <v>36</v>
      </c>
      <c r="AC69" t="s">
        <v>105</v>
      </c>
      <c r="AD69" t="s">
        <v>105</v>
      </c>
      <c r="AE69" t="s">
        <v>45</v>
      </c>
      <c r="AF69" s="44" t="s">
        <v>46</v>
      </c>
      <c r="AG69" s="18" t="s">
        <v>259</v>
      </c>
      <c r="AH69" s="18"/>
      <c r="AI69" s="2" t="s">
        <v>48</v>
      </c>
      <c r="AJ69" s="2" t="e">
        <f>VLOOKUP(A69,'Classification Test Result'!$A$2:$D$2428,4,FALSE)</f>
        <v>#N/A</v>
      </c>
      <c r="AL69" s="2">
        <f>_xlfn.XLOOKUP($A69,Results!$A$2:$A$2256,Results!G$2:G$2256,"")</f>
        <v>0</v>
      </c>
      <c r="AM69" s="2">
        <f>_xlfn.XLOOKUP($A69,Results!$A$2:$A$2256,Results!H$2:H$2256,"")</f>
        <v>0</v>
      </c>
      <c r="AN69" s="2">
        <f>_xlfn.XLOOKUP($A69,Results!$A$2:$A$2256,Results!I$2:I$2256,"")</f>
        <v>0</v>
      </c>
      <c r="AO69" s="2">
        <f>_xlfn.XLOOKUP($A69,Results!$A$2:$A$2256,Results!J$2:J$2256,"")</f>
        <v>0</v>
      </c>
      <c r="AP69" s="2">
        <f>_xlfn.XLOOKUP($A69,Results!$A$2:$A$2256,Results!K$2:K$2256,"")</f>
        <v>0</v>
      </c>
      <c r="AQ69" s="2">
        <f>_xlfn.XLOOKUP($A69,Results!$A$2:$A$2256,Results!L$2:L$2256,"")</f>
        <v>0</v>
      </c>
      <c r="AR69" s="2">
        <f>_xlfn.XLOOKUP($A69,Results!$A$2:$A$2256,Results!M$2:M$2256,"")</f>
        <v>0</v>
      </c>
      <c r="AS69" s="2">
        <f>_xlfn.XLOOKUP($A69,Results!$A$2:$A$2256,Results!N$2:N$2256,"")</f>
        <v>0</v>
      </c>
      <c r="AT69" s="2" t="str">
        <f>_xlfn.XLOOKUP($A69,Results!$A$2:$A$2256,Results!O$2:O$2256,"")</f>
        <v>GENERIC WIRE</v>
      </c>
      <c r="AU69" s="2" t="str">
        <f>_xlfn.XLOOKUP($A69,Results!$A$2:$A$2256,Results!P$2:P$2256,"")</f>
        <v>WIC</v>
      </c>
      <c r="AV69" s="2" t="str">
        <f>_xlfn.XLOOKUP($A69,Results!$A$2:$A$2256,Results!Q$2:Q$2256,"")</f>
        <v>SINGLE_MATCH</v>
      </c>
      <c r="AW69" s="2">
        <f>_xlfn.XLOOKUP($A69,Results!$A$2:$A$2256,Results!R$2:R$2256,"")</f>
        <v>0</v>
      </c>
      <c r="AX69" s="2">
        <f>_xlfn.XLOOKUP($A69,Results!$A$2:$A$2256,Results!S$2:S$2256,"")</f>
        <v>0</v>
      </c>
      <c r="AY69" s="2">
        <f>_xlfn.XLOOKUP($A69,Results!$A$2:$A$2256,Results!T$2:T$2256,"")</f>
        <v>60</v>
      </c>
      <c r="AZ69" s="2">
        <f>_xlfn.XLOOKUP($A69,Results!$A$2:$A$2256,Results!U$2:U$2256,"")</f>
        <v>0</v>
      </c>
      <c r="BA69" s="2" t="str">
        <f>_xlfn.XLOOKUP($A69,Results!$A$2:$A$2256,Results!V$2:V$2256,"")</f>
        <v>SOUTHWIRE</v>
      </c>
      <c r="BB69" s="2">
        <f>_xlfn.XLOOKUP($A69,Results!$A$2:$A$2256,Results!W$2:W$2256,"")</f>
        <v>62</v>
      </c>
      <c r="BC69" s="2">
        <f>_xlfn.XLOOKUP($A69,Results!$A$2:$A$2256,Results!X$2:X$2256,"")</f>
        <v>26120000</v>
      </c>
      <c r="BD69" s="2">
        <f>_xlfn.XLOOKUP($A69,Results!$A$2:$A$2256,Results!Y$2:Y$2256,"")</f>
        <v>78</v>
      </c>
      <c r="BE69" s="2" t="b">
        <f>_xlfn.XLOOKUP($A69,Results!$A$2:$A$2256,Results!Z$2:Z$2256,"")</f>
        <v>1</v>
      </c>
    </row>
    <row r="70" spans="1:57" ht="38.25" customHeight="1" x14ac:dyDescent="0.3">
      <c r="A70">
        <v>905747</v>
      </c>
      <c r="B70">
        <v>281304</v>
      </c>
      <c r="C70" t="s">
        <v>36</v>
      </c>
      <c r="D70" t="s">
        <v>241</v>
      </c>
      <c r="E70" s="2" t="str">
        <f>VLOOKUP(F70,'RPA Vendor Data '!F65:$G$2418,2)</f>
        <v>CRAWFORD ELECTRIC SUPPLY</v>
      </c>
      <c r="F70" s="2">
        <v>10895</v>
      </c>
      <c r="G70" s="2">
        <v>18</v>
      </c>
      <c r="H70" t="s">
        <v>257</v>
      </c>
      <c r="I70">
        <v>80</v>
      </c>
      <c r="J70" t="s">
        <v>97</v>
      </c>
      <c r="K70" t="s">
        <v>98</v>
      </c>
      <c r="L70">
        <v>2018.71</v>
      </c>
      <c r="M70" s="2" t="s">
        <v>105</v>
      </c>
      <c r="N70" s="85" t="s">
        <v>258</v>
      </c>
      <c r="O70" t="s">
        <v>36</v>
      </c>
      <c r="P70" t="s">
        <v>36</v>
      </c>
      <c r="Q70">
        <v>98010023323</v>
      </c>
      <c r="R70">
        <v>161.5</v>
      </c>
      <c r="S70" s="1">
        <v>45744.167148692133</v>
      </c>
      <c r="T70" t="s">
        <v>42</v>
      </c>
      <c r="U70" s="1">
        <v>45743.955555555563</v>
      </c>
      <c r="V70" t="s">
        <v>43</v>
      </c>
      <c r="W70" t="s">
        <v>36</v>
      </c>
      <c r="X70">
        <v>0</v>
      </c>
      <c r="Y70">
        <v>999</v>
      </c>
      <c r="Z70" t="s">
        <v>36</v>
      </c>
      <c r="AA70" t="s">
        <v>36</v>
      </c>
      <c r="AB70" t="s">
        <v>36</v>
      </c>
      <c r="AC70" t="s">
        <v>105</v>
      </c>
      <c r="AD70" t="s">
        <v>105</v>
      </c>
      <c r="AE70" t="s">
        <v>45</v>
      </c>
      <c r="AF70" s="44" t="s">
        <v>46</v>
      </c>
      <c r="AG70" s="18" t="s">
        <v>259</v>
      </c>
      <c r="AH70" s="18"/>
      <c r="AI70" s="2" t="s">
        <v>48</v>
      </c>
      <c r="AJ70" s="2" t="e">
        <f>VLOOKUP(A70,'Classification Test Result'!$A$2:$D$2428,4,FALSE)</f>
        <v>#N/A</v>
      </c>
      <c r="AL70" s="2">
        <f>_xlfn.XLOOKUP($A70,Results!$A$2:$A$2256,Results!G$2:G$2256,"")</f>
        <v>0</v>
      </c>
      <c r="AM70" s="2">
        <f>_xlfn.XLOOKUP($A70,Results!$A$2:$A$2256,Results!H$2:H$2256,"")</f>
        <v>0</v>
      </c>
      <c r="AN70" s="2">
        <f>_xlfn.XLOOKUP($A70,Results!$A$2:$A$2256,Results!I$2:I$2256,"")</f>
        <v>0</v>
      </c>
      <c r="AO70" s="2">
        <f>_xlfn.XLOOKUP($A70,Results!$A$2:$A$2256,Results!J$2:J$2256,"")</f>
        <v>0</v>
      </c>
      <c r="AP70" s="2">
        <f>_xlfn.XLOOKUP($A70,Results!$A$2:$A$2256,Results!K$2:K$2256,"")</f>
        <v>0</v>
      </c>
      <c r="AQ70" s="2">
        <f>_xlfn.XLOOKUP($A70,Results!$A$2:$A$2256,Results!L$2:L$2256,"")</f>
        <v>0</v>
      </c>
      <c r="AR70" s="2">
        <f>_xlfn.XLOOKUP($A70,Results!$A$2:$A$2256,Results!M$2:M$2256,"")</f>
        <v>0</v>
      </c>
      <c r="AS70" s="2">
        <f>_xlfn.XLOOKUP($A70,Results!$A$2:$A$2256,Results!N$2:N$2256,"")</f>
        <v>0</v>
      </c>
      <c r="AT70" s="2" t="str">
        <f>_xlfn.XLOOKUP($A70,Results!$A$2:$A$2256,Results!O$2:O$2256,"")</f>
        <v>GENERIC WIRE</v>
      </c>
      <c r="AU70" s="2" t="str">
        <f>_xlfn.XLOOKUP($A70,Results!$A$2:$A$2256,Results!P$2:P$2256,"")</f>
        <v>WIC</v>
      </c>
      <c r="AV70" s="2" t="str">
        <f>_xlfn.XLOOKUP($A70,Results!$A$2:$A$2256,Results!Q$2:Q$2256,"")</f>
        <v>SINGLE_MATCH</v>
      </c>
      <c r="AW70" s="2">
        <f>_xlfn.XLOOKUP($A70,Results!$A$2:$A$2256,Results!R$2:R$2256,"")</f>
        <v>0</v>
      </c>
      <c r="AX70" s="2">
        <f>_xlfn.XLOOKUP($A70,Results!$A$2:$A$2256,Results!S$2:S$2256,"")</f>
        <v>0</v>
      </c>
      <c r="AY70" s="2">
        <f>_xlfn.XLOOKUP($A70,Results!$A$2:$A$2256,Results!T$2:T$2256,"")</f>
        <v>60</v>
      </c>
      <c r="AZ70" s="2">
        <f>_xlfn.XLOOKUP($A70,Results!$A$2:$A$2256,Results!U$2:U$2256,"")</f>
        <v>0</v>
      </c>
      <c r="BA70" s="2" t="str">
        <f>_xlfn.XLOOKUP($A70,Results!$A$2:$A$2256,Results!V$2:V$2256,"")</f>
        <v>SOUTHWIRE</v>
      </c>
      <c r="BB70" s="2">
        <f>_xlfn.XLOOKUP($A70,Results!$A$2:$A$2256,Results!W$2:W$2256,"")</f>
        <v>62</v>
      </c>
      <c r="BC70" s="2">
        <f>_xlfn.XLOOKUP($A70,Results!$A$2:$A$2256,Results!X$2:X$2256,"")</f>
        <v>26120000</v>
      </c>
      <c r="BD70" s="2">
        <f>_xlfn.XLOOKUP($A70,Results!$A$2:$A$2256,Results!Y$2:Y$2256,"")</f>
        <v>78</v>
      </c>
      <c r="BE70" s="2" t="b">
        <f>_xlfn.XLOOKUP($A70,Results!$A$2:$A$2256,Results!Z$2:Z$2256,"")</f>
        <v>1</v>
      </c>
    </row>
    <row r="71" spans="1:57" ht="38.25" customHeight="1" x14ac:dyDescent="0.3">
      <c r="A71">
        <v>905748</v>
      </c>
      <c r="B71">
        <v>281304</v>
      </c>
      <c r="C71" t="s">
        <v>36</v>
      </c>
      <c r="D71" t="s">
        <v>241</v>
      </c>
      <c r="E71" s="2" t="str">
        <f>VLOOKUP(F71,'RPA Vendor Data '!F66:$G$2418,2)</f>
        <v>CRAWFORD ELECTRIC SUPPLY</v>
      </c>
      <c r="F71" s="2">
        <v>10895</v>
      </c>
      <c r="G71" s="2">
        <v>15</v>
      </c>
      <c r="H71" t="s">
        <v>257</v>
      </c>
      <c r="I71">
        <v>65</v>
      </c>
      <c r="J71" t="s">
        <v>97</v>
      </c>
      <c r="K71" t="s">
        <v>98</v>
      </c>
      <c r="L71">
        <v>2018.71</v>
      </c>
      <c r="M71" s="2" t="s">
        <v>105</v>
      </c>
      <c r="N71" s="85" t="s">
        <v>258</v>
      </c>
      <c r="O71" t="s">
        <v>36</v>
      </c>
      <c r="P71" t="s">
        <v>36</v>
      </c>
      <c r="Q71">
        <v>98010023323</v>
      </c>
      <c r="R71">
        <v>131.22</v>
      </c>
      <c r="S71" s="1">
        <v>45744.167138425917</v>
      </c>
      <c r="T71" t="s">
        <v>42</v>
      </c>
      <c r="U71" s="1">
        <v>45743.955555555563</v>
      </c>
      <c r="V71" t="s">
        <v>43</v>
      </c>
      <c r="W71" t="s">
        <v>36</v>
      </c>
      <c r="X71">
        <v>0</v>
      </c>
      <c r="Y71">
        <v>999</v>
      </c>
      <c r="Z71" t="s">
        <v>36</v>
      </c>
      <c r="AA71" t="s">
        <v>36</v>
      </c>
      <c r="AB71" t="s">
        <v>36</v>
      </c>
      <c r="AC71" t="s">
        <v>105</v>
      </c>
      <c r="AD71" t="s">
        <v>105</v>
      </c>
      <c r="AE71" t="s">
        <v>45</v>
      </c>
      <c r="AF71" s="44" t="s">
        <v>46</v>
      </c>
      <c r="AG71" s="18" t="s">
        <v>259</v>
      </c>
      <c r="AH71" s="18"/>
      <c r="AI71" s="2" t="s">
        <v>48</v>
      </c>
      <c r="AJ71" s="2" t="e">
        <f>VLOOKUP(A71,'Classification Test Result'!$A$2:$D$2428,4,FALSE)</f>
        <v>#N/A</v>
      </c>
      <c r="AL71" s="2">
        <f>_xlfn.XLOOKUP($A71,Results!$A$2:$A$2256,Results!G$2:G$2256,"")</f>
        <v>0</v>
      </c>
      <c r="AM71" s="2">
        <f>_xlfn.XLOOKUP($A71,Results!$A$2:$A$2256,Results!H$2:H$2256,"")</f>
        <v>0</v>
      </c>
      <c r="AN71" s="2">
        <f>_xlfn.XLOOKUP($A71,Results!$A$2:$A$2256,Results!I$2:I$2256,"")</f>
        <v>0</v>
      </c>
      <c r="AO71" s="2">
        <f>_xlfn.XLOOKUP($A71,Results!$A$2:$A$2256,Results!J$2:J$2256,"")</f>
        <v>0</v>
      </c>
      <c r="AP71" s="2">
        <f>_xlfn.XLOOKUP($A71,Results!$A$2:$A$2256,Results!K$2:K$2256,"")</f>
        <v>0</v>
      </c>
      <c r="AQ71" s="2">
        <f>_xlfn.XLOOKUP($A71,Results!$A$2:$A$2256,Results!L$2:L$2256,"")</f>
        <v>0</v>
      </c>
      <c r="AR71" s="2">
        <f>_xlfn.XLOOKUP($A71,Results!$A$2:$A$2256,Results!M$2:M$2256,"")</f>
        <v>0</v>
      </c>
      <c r="AS71" s="2">
        <f>_xlfn.XLOOKUP($A71,Results!$A$2:$A$2256,Results!N$2:N$2256,"")</f>
        <v>0</v>
      </c>
      <c r="AT71" s="2" t="str">
        <f>_xlfn.XLOOKUP($A71,Results!$A$2:$A$2256,Results!O$2:O$2256,"")</f>
        <v>GENERIC WIRE</v>
      </c>
      <c r="AU71" s="2" t="str">
        <f>_xlfn.XLOOKUP($A71,Results!$A$2:$A$2256,Results!P$2:P$2256,"")</f>
        <v>WIC</v>
      </c>
      <c r="AV71" s="2" t="str">
        <f>_xlfn.XLOOKUP($A71,Results!$A$2:$A$2256,Results!Q$2:Q$2256,"")</f>
        <v>SINGLE_MATCH</v>
      </c>
      <c r="AW71" s="2">
        <f>_xlfn.XLOOKUP($A71,Results!$A$2:$A$2256,Results!R$2:R$2256,"")</f>
        <v>0</v>
      </c>
      <c r="AX71" s="2">
        <f>_xlfn.XLOOKUP($A71,Results!$A$2:$A$2256,Results!S$2:S$2256,"")</f>
        <v>0</v>
      </c>
      <c r="AY71" s="2">
        <f>_xlfn.XLOOKUP($A71,Results!$A$2:$A$2256,Results!T$2:T$2256,"")</f>
        <v>60</v>
      </c>
      <c r="AZ71" s="2">
        <f>_xlfn.XLOOKUP($A71,Results!$A$2:$A$2256,Results!U$2:U$2256,"")</f>
        <v>0</v>
      </c>
      <c r="BA71" s="2" t="str">
        <f>_xlfn.XLOOKUP($A71,Results!$A$2:$A$2256,Results!V$2:V$2256,"")</f>
        <v>SOUTHWIRE</v>
      </c>
      <c r="BB71" s="2">
        <f>_xlfn.XLOOKUP($A71,Results!$A$2:$A$2256,Results!W$2:W$2256,"")</f>
        <v>62</v>
      </c>
      <c r="BC71" s="2">
        <f>_xlfn.XLOOKUP($A71,Results!$A$2:$A$2256,Results!X$2:X$2256,"")</f>
        <v>26120000</v>
      </c>
      <c r="BD71" s="2">
        <f>_xlfn.XLOOKUP($A71,Results!$A$2:$A$2256,Results!Y$2:Y$2256,"")</f>
        <v>78</v>
      </c>
      <c r="BE71" s="2" t="b">
        <f>_xlfn.XLOOKUP($A71,Results!$A$2:$A$2256,Results!Z$2:Z$2256,"")</f>
        <v>1</v>
      </c>
    </row>
    <row r="72" spans="1:57" ht="38.25" customHeight="1" x14ac:dyDescent="0.3">
      <c r="A72">
        <v>905749</v>
      </c>
      <c r="B72">
        <v>281304</v>
      </c>
      <c r="C72" t="s">
        <v>36</v>
      </c>
      <c r="D72" t="s">
        <v>241</v>
      </c>
      <c r="E72" s="2" t="str">
        <f>VLOOKUP(F72,'RPA Vendor Data '!F67:$G$2418,2)</f>
        <v>CRAWFORD ELECTRIC SUPPLY</v>
      </c>
      <c r="F72" s="2">
        <v>10895</v>
      </c>
      <c r="G72" s="2">
        <v>6</v>
      </c>
      <c r="H72" t="s">
        <v>257</v>
      </c>
      <c r="I72">
        <v>150</v>
      </c>
      <c r="J72" t="s">
        <v>97</v>
      </c>
      <c r="K72" t="s">
        <v>98</v>
      </c>
      <c r="L72">
        <v>2018.71</v>
      </c>
      <c r="M72" s="2" t="s">
        <v>105</v>
      </c>
      <c r="N72" s="85" t="s">
        <v>258</v>
      </c>
      <c r="O72" t="s">
        <v>36</v>
      </c>
      <c r="P72" t="s">
        <v>36</v>
      </c>
      <c r="Q72">
        <v>98010023323</v>
      </c>
      <c r="R72">
        <v>302.81</v>
      </c>
      <c r="S72" s="1">
        <v>45744.167121145831</v>
      </c>
      <c r="T72" t="s">
        <v>42</v>
      </c>
      <c r="U72" s="1">
        <v>45743.955555555563</v>
      </c>
      <c r="V72" t="s">
        <v>43</v>
      </c>
      <c r="W72" t="s">
        <v>36</v>
      </c>
      <c r="X72">
        <v>0</v>
      </c>
      <c r="Y72">
        <v>999</v>
      </c>
      <c r="Z72" t="s">
        <v>36</v>
      </c>
      <c r="AA72" t="s">
        <v>36</v>
      </c>
      <c r="AB72" t="s">
        <v>36</v>
      </c>
      <c r="AC72" t="s">
        <v>105</v>
      </c>
      <c r="AD72" t="s">
        <v>105</v>
      </c>
      <c r="AE72" t="s">
        <v>45</v>
      </c>
      <c r="AF72" s="44" t="s">
        <v>46</v>
      </c>
      <c r="AG72" s="18" t="s">
        <v>259</v>
      </c>
      <c r="AH72" s="18"/>
      <c r="AI72" s="2" t="s">
        <v>48</v>
      </c>
      <c r="AJ72" s="2" t="e">
        <f>VLOOKUP(A72,'Classification Test Result'!$A$2:$D$2428,4,FALSE)</f>
        <v>#N/A</v>
      </c>
      <c r="AL72" s="2">
        <f>_xlfn.XLOOKUP($A72,Results!$A$2:$A$2256,Results!G$2:G$2256,"")</f>
        <v>0</v>
      </c>
      <c r="AM72" s="2">
        <f>_xlfn.XLOOKUP($A72,Results!$A$2:$A$2256,Results!H$2:H$2256,"")</f>
        <v>0</v>
      </c>
      <c r="AN72" s="2">
        <f>_xlfn.XLOOKUP($A72,Results!$A$2:$A$2256,Results!I$2:I$2256,"")</f>
        <v>0</v>
      </c>
      <c r="AO72" s="2">
        <f>_xlfn.XLOOKUP($A72,Results!$A$2:$A$2256,Results!J$2:J$2256,"")</f>
        <v>0</v>
      </c>
      <c r="AP72" s="2">
        <f>_xlfn.XLOOKUP($A72,Results!$A$2:$A$2256,Results!K$2:K$2256,"")</f>
        <v>0</v>
      </c>
      <c r="AQ72" s="2">
        <f>_xlfn.XLOOKUP($A72,Results!$A$2:$A$2256,Results!L$2:L$2256,"")</f>
        <v>0</v>
      </c>
      <c r="AR72" s="2">
        <f>_xlfn.XLOOKUP($A72,Results!$A$2:$A$2256,Results!M$2:M$2256,"")</f>
        <v>0</v>
      </c>
      <c r="AS72" s="2">
        <f>_xlfn.XLOOKUP($A72,Results!$A$2:$A$2256,Results!N$2:N$2256,"")</f>
        <v>0</v>
      </c>
      <c r="AT72" s="2" t="str">
        <f>_xlfn.XLOOKUP($A72,Results!$A$2:$A$2256,Results!O$2:O$2256,"")</f>
        <v>GENERIC WIRE</v>
      </c>
      <c r="AU72" s="2" t="str">
        <f>_xlfn.XLOOKUP($A72,Results!$A$2:$A$2256,Results!P$2:P$2256,"")</f>
        <v>WIC</v>
      </c>
      <c r="AV72" s="2" t="str">
        <f>_xlfn.XLOOKUP($A72,Results!$A$2:$A$2256,Results!Q$2:Q$2256,"")</f>
        <v>SINGLE_MATCH</v>
      </c>
      <c r="AW72" s="2">
        <f>_xlfn.XLOOKUP($A72,Results!$A$2:$A$2256,Results!R$2:R$2256,"")</f>
        <v>0</v>
      </c>
      <c r="AX72" s="2">
        <f>_xlfn.XLOOKUP($A72,Results!$A$2:$A$2256,Results!S$2:S$2256,"")</f>
        <v>0</v>
      </c>
      <c r="AY72" s="2">
        <f>_xlfn.XLOOKUP($A72,Results!$A$2:$A$2256,Results!T$2:T$2256,"")</f>
        <v>60</v>
      </c>
      <c r="AZ72" s="2">
        <f>_xlfn.XLOOKUP($A72,Results!$A$2:$A$2256,Results!U$2:U$2256,"")</f>
        <v>0</v>
      </c>
      <c r="BA72" s="2" t="str">
        <f>_xlfn.XLOOKUP($A72,Results!$A$2:$A$2256,Results!V$2:V$2256,"")</f>
        <v>SOUTHWIRE</v>
      </c>
      <c r="BB72" s="2">
        <f>_xlfn.XLOOKUP($A72,Results!$A$2:$A$2256,Results!W$2:W$2256,"")</f>
        <v>62</v>
      </c>
      <c r="BC72" s="2">
        <f>_xlfn.XLOOKUP($A72,Results!$A$2:$A$2256,Results!X$2:X$2256,"")</f>
        <v>26120000</v>
      </c>
      <c r="BD72" s="2">
        <f>_xlfn.XLOOKUP($A72,Results!$A$2:$A$2256,Results!Y$2:Y$2256,"")</f>
        <v>78</v>
      </c>
      <c r="BE72" s="2" t="b">
        <f>_xlfn.XLOOKUP($A72,Results!$A$2:$A$2256,Results!Z$2:Z$2256,"")</f>
        <v>1</v>
      </c>
    </row>
    <row r="73" spans="1:57" ht="38.25" customHeight="1" x14ac:dyDescent="0.3">
      <c r="A73">
        <v>905750</v>
      </c>
      <c r="B73">
        <v>281304</v>
      </c>
      <c r="C73" t="s">
        <v>36</v>
      </c>
      <c r="D73" t="s">
        <v>241</v>
      </c>
      <c r="E73" s="2" t="str">
        <f>VLOOKUP(F73,'RPA Vendor Data '!F68:$G$2418,2)</f>
        <v>CRAWFORD ELECTRIC SUPPLY</v>
      </c>
      <c r="F73" s="2">
        <v>10895</v>
      </c>
      <c r="G73" s="2">
        <v>14</v>
      </c>
      <c r="H73" t="s">
        <v>260</v>
      </c>
      <c r="I73">
        <v>65</v>
      </c>
      <c r="J73" t="s">
        <v>97</v>
      </c>
      <c r="K73" t="s">
        <v>98</v>
      </c>
      <c r="L73">
        <v>2018.71</v>
      </c>
      <c r="M73" s="2" t="s">
        <v>105</v>
      </c>
      <c r="N73" s="85" t="s">
        <v>261</v>
      </c>
      <c r="O73" t="s">
        <v>36</v>
      </c>
      <c r="P73" t="s">
        <v>36</v>
      </c>
      <c r="Q73">
        <v>98010023303</v>
      </c>
      <c r="R73">
        <v>131.22</v>
      </c>
      <c r="S73" s="1">
        <v>45744.167182488432</v>
      </c>
      <c r="T73" t="s">
        <v>42</v>
      </c>
      <c r="U73" s="1">
        <v>45743.955555555563</v>
      </c>
      <c r="V73" t="s">
        <v>43</v>
      </c>
      <c r="W73" t="s">
        <v>36</v>
      </c>
      <c r="X73">
        <v>0</v>
      </c>
      <c r="Y73">
        <v>999</v>
      </c>
      <c r="Z73" t="s">
        <v>36</v>
      </c>
      <c r="AA73" t="s">
        <v>36</v>
      </c>
      <c r="AB73" t="s">
        <v>36</v>
      </c>
      <c r="AC73" t="s">
        <v>105</v>
      </c>
      <c r="AD73" t="s">
        <v>105</v>
      </c>
      <c r="AE73" t="s">
        <v>45</v>
      </c>
      <c r="AF73" s="44" t="s">
        <v>46</v>
      </c>
      <c r="AG73" s="18" t="s">
        <v>262</v>
      </c>
      <c r="AH73" s="18"/>
      <c r="AI73" s="2" t="s">
        <v>48</v>
      </c>
      <c r="AJ73" s="2" t="e">
        <f>VLOOKUP(A73,'Classification Test Result'!$A$2:$D$2428,4,FALSE)</f>
        <v>#N/A</v>
      </c>
      <c r="AL73" s="2">
        <f>_xlfn.XLOOKUP($A73,Results!$A$2:$A$2256,Results!G$2:G$2256,"")</f>
        <v>0</v>
      </c>
      <c r="AM73" s="2">
        <f>_xlfn.XLOOKUP($A73,Results!$A$2:$A$2256,Results!H$2:H$2256,"")</f>
        <v>0</v>
      </c>
      <c r="AN73" s="2">
        <f>_xlfn.XLOOKUP($A73,Results!$A$2:$A$2256,Results!I$2:I$2256,"")</f>
        <v>0</v>
      </c>
      <c r="AO73" s="2">
        <f>_xlfn.XLOOKUP($A73,Results!$A$2:$A$2256,Results!J$2:J$2256,"")</f>
        <v>0</v>
      </c>
      <c r="AP73" s="2">
        <f>_xlfn.XLOOKUP($A73,Results!$A$2:$A$2256,Results!K$2:K$2256,"")</f>
        <v>0</v>
      </c>
      <c r="AQ73" s="2">
        <f>_xlfn.XLOOKUP($A73,Results!$A$2:$A$2256,Results!L$2:L$2256,"")</f>
        <v>0</v>
      </c>
      <c r="AR73" s="2">
        <f>_xlfn.XLOOKUP($A73,Results!$A$2:$A$2256,Results!M$2:M$2256,"")</f>
        <v>0</v>
      </c>
      <c r="AS73" s="2">
        <f>_xlfn.XLOOKUP($A73,Results!$A$2:$A$2256,Results!N$2:N$2256,"")</f>
        <v>0</v>
      </c>
      <c r="AT73" s="2" t="str">
        <f>_xlfn.XLOOKUP($A73,Results!$A$2:$A$2256,Results!O$2:O$2256,"")</f>
        <v>GENERIC WIRE</v>
      </c>
      <c r="AU73" s="2" t="str">
        <f>_xlfn.XLOOKUP($A73,Results!$A$2:$A$2256,Results!P$2:P$2256,"")</f>
        <v>WIC</v>
      </c>
      <c r="AV73" s="2" t="str">
        <f>_xlfn.XLOOKUP($A73,Results!$A$2:$A$2256,Results!Q$2:Q$2256,"")</f>
        <v>SINGLE_MATCH</v>
      </c>
      <c r="AW73" s="2">
        <f>_xlfn.XLOOKUP($A73,Results!$A$2:$A$2256,Results!R$2:R$2256,"")</f>
        <v>0</v>
      </c>
      <c r="AX73" s="2">
        <f>_xlfn.XLOOKUP($A73,Results!$A$2:$A$2256,Results!S$2:S$2256,"")</f>
        <v>0</v>
      </c>
      <c r="AY73" s="2">
        <f>_xlfn.XLOOKUP($A73,Results!$A$2:$A$2256,Results!T$2:T$2256,"")</f>
        <v>60</v>
      </c>
      <c r="AZ73" s="2">
        <f>_xlfn.XLOOKUP($A73,Results!$A$2:$A$2256,Results!U$2:U$2256,"")</f>
        <v>0</v>
      </c>
      <c r="BA73" s="2" t="str">
        <f>_xlfn.XLOOKUP($A73,Results!$A$2:$A$2256,Results!V$2:V$2256,"")</f>
        <v>PRIORITY WIRE &amp; CABLE</v>
      </c>
      <c r="BB73" s="2">
        <f>_xlfn.XLOOKUP($A73,Results!$A$2:$A$2256,Results!W$2:W$2256,"")</f>
        <v>79</v>
      </c>
      <c r="BC73" s="2">
        <f>_xlfn.XLOOKUP($A73,Results!$A$2:$A$2256,Results!X$2:X$2256,"")</f>
        <v>26121500</v>
      </c>
      <c r="BD73" s="2">
        <f>_xlfn.XLOOKUP($A73,Results!$A$2:$A$2256,Results!Y$2:Y$2256,"")</f>
        <v>79</v>
      </c>
      <c r="BE73" s="2" t="b">
        <f>_xlfn.XLOOKUP($A73,Results!$A$2:$A$2256,Results!Z$2:Z$2256,"")</f>
        <v>1</v>
      </c>
    </row>
    <row r="74" spans="1:57" ht="38.25" customHeight="1" x14ac:dyDescent="0.3">
      <c r="A74">
        <v>905751</v>
      </c>
      <c r="B74">
        <v>281304</v>
      </c>
      <c r="C74" t="s">
        <v>36</v>
      </c>
      <c r="D74" t="s">
        <v>241</v>
      </c>
      <c r="E74" s="2" t="str">
        <f>VLOOKUP(F74,'RPA Vendor Data '!F69:$G$2418,2)</f>
        <v>CRAWFORD ELECTRIC SUPPLY</v>
      </c>
      <c r="F74" s="2">
        <v>10895</v>
      </c>
      <c r="G74" s="2">
        <v>17</v>
      </c>
      <c r="H74" t="s">
        <v>260</v>
      </c>
      <c r="I74">
        <v>80</v>
      </c>
      <c r="J74" t="s">
        <v>97</v>
      </c>
      <c r="K74" t="s">
        <v>98</v>
      </c>
      <c r="L74">
        <v>2018.71</v>
      </c>
      <c r="M74" s="2" t="s">
        <v>105</v>
      </c>
      <c r="N74" s="85" t="s">
        <v>261</v>
      </c>
      <c r="O74" t="s">
        <v>36</v>
      </c>
      <c r="P74" t="s">
        <v>36</v>
      </c>
      <c r="Q74">
        <v>98010023303</v>
      </c>
      <c r="R74">
        <v>161.5</v>
      </c>
      <c r="S74" s="1">
        <v>45744.167145057872</v>
      </c>
      <c r="T74" t="s">
        <v>42</v>
      </c>
      <c r="U74" s="1">
        <v>45743.955555555563</v>
      </c>
      <c r="V74" t="s">
        <v>43</v>
      </c>
      <c r="W74" t="s">
        <v>36</v>
      </c>
      <c r="X74">
        <v>0</v>
      </c>
      <c r="Y74">
        <v>999</v>
      </c>
      <c r="Z74" t="s">
        <v>36</v>
      </c>
      <c r="AA74" t="s">
        <v>36</v>
      </c>
      <c r="AB74" t="s">
        <v>36</v>
      </c>
      <c r="AC74" t="s">
        <v>105</v>
      </c>
      <c r="AD74" t="s">
        <v>105</v>
      </c>
      <c r="AE74" t="s">
        <v>45</v>
      </c>
      <c r="AF74" s="44" t="s">
        <v>46</v>
      </c>
      <c r="AG74" s="18" t="s">
        <v>262</v>
      </c>
      <c r="AH74" s="18"/>
      <c r="AI74" s="2" t="s">
        <v>48</v>
      </c>
      <c r="AJ74" s="2" t="e">
        <f>VLOOKUP(A74,'Classification Test Result'!$A$2:$D$2428,4,FALSE)</f>
        <v>#N/A</v>
      </c>
      <c r="AL74" s="2">
        <f>_xlfn.XLOOKUP($A74,Results!$A$2:$A$2256,Results!G$2:G$2256,"")</f>
        <v>0</v>
      </c>
      <c r="AM74" s="2">
        <f>_xlfn.XLOOKUP($A74,Results!$A$2:$A$2256,Results!H$2:H$2256,"")</f>
        <v>0</v>
      </c>
      <c r="AN74" s="2">
        <f>_xlfn.XLOOKUP($A74,Results!$A$2:$A$2256,Results!I$2:I$2256,"")</f>
        <v>0</v>
      </c>
      <c r="AO74" s="2">
        <f>_xlfn.XLOOKUP($A74,Results!$A$2:$A$2256,Results!J$2:J$2256,"")</f>
        <v>0</v>
      </c>
      <c r="AP74" s="2">
        <f>_xlfn.XLOOKUP($A74,Results!$A$2:$A$2256,Results!K$2:K$2256,"")</f>
        <v>0</v>
      </c>
      <c r="AQ74" s="2">
        <f>_xlfn.XLOOKUP($A74,Results!$A$2:$A$2256,Results!L$2:L$2256,"")</f>
        <v>0</v>
      </c>
      <c r="AR74" s="2">
        <f>_xlfn.XLOOKUP($A74,Results!$A$2:$A$2256,Results!M$2:M$2256,"")</f>
        <v>0</v>
      </c>
      <c r="AS74" s="2">
        <f>_xlfn.XLOOKUP($A74,Results!$A$2:$A$2256,Results!N$2:N$2256,"")</f>
        <v>0</v>
      </c>
      <c r="AT74" s="2" t="str">
        <f>_xlfn.XLOOKUP($A74,Results!$A$2:$A$2256,Results!O$2:O$2256,"")</f>
        <v>GENERIC WIRE</v>
      </c>
      <c r="AU74" s="2" t="str">
        <f>_xlfn.XLOOKUP($A74,Results!$A$2:$A$2256,Results!P$2:P$2256,"")</f>
        <v>WIC</v>
      </c>
      <c r="AV74" s="2" t="str">
        <f>_xlfn.XLOOKUP($A74,Results!$A$2:$A$2256,Results!Q$2:Q$2256,"")</f>
        <v>SINGLE_MATCH</v>
      </c>
      <c r="AW74" s="2">
        <f>_xlfn.XLOOKUP($A74,Results!$A$2:$A$2256,Results!R$2:R$2256,"")</f>
        <v>0</v>
      </c>
      <c r="AX74" s="2">
        <f>_xlfn.XLOOKUP($A74,Results!$A$2:$A$2256,Results!S$2:S$2256,"")</f>
        <v>0</v>
      </c>
      <c r="AY74" s="2">
        <f>_xlfn.XLOOKUP($A74,Results!$A$2:$A$2256,Results!T$2:T$2256,"")</f>
        <v>60</v>
      </c>
      <c r="AZ74" s="2">
        <f>_xlfn.XLOOKUP($A74,Results!$A$2:$A$2256,Results!U$2:U$2256,"")</f>
        <v>0</v>
      </c>
      <c r="BA74" s="2" t="str">
        <f>_xlfn.XLOOKUP($A74,Results!$A$2:$A$2256,Results!V$2:V$2256,"")</f>
        <v>PRIORITY WIRE &amp; CABLE</v>
      </c>
      <c r="BB74" s="2">
        <f>_xlfn.XLOOKUP($A74,Results!$A$2:$A$2256,Results!W$2:W$2256,"")</f>
        <v>79</v>
      </c>
      <c r="BC74" s="2">
        <f>_xlfn.XLOOKUP($A74,Results!$A$2:$A$2256,Results!X$2:X$2256,"")</f>
        <v>26121500</v>
      </c>
      <c r="BD74" s="2">
        <f>_xlfn.XLOOKUP($A74,Results!$A$2:$A$2256,Results!Y$2:Y$2256,"")</f>
        <v>79</v>
      </c>
      <c r="BE74" s="2" t="b">
        <f>_xlfn.XLOOKUP($A74,Results!$A$2:$A$2256,Results!Z$2:Z$2256,"")</f>
        <v>1</v>
      </c>
    </row>
    <row r="75" spans="1:57" ht="38.25" customHeight="1" x14ac:dyDescent="0.3">
      <c r="A75">
        <v>905752</v>
      </c>
      <c r="B75">
        <v>281304</v>
      </c>
      <c r="C75" t="s">
        <v>36</v>
      </c>
      <c r="D75" t="s">
        <v>241</v>
      </c>
      <c r="E75" s="2" t="str">
        <f>VLOOKUP(F75,'RPA Vendor Data '!F71:$G$2418,2)</f>
        <v>CRAWFORD ELECTRIC SUPPLY</v>
      </c>
      <c r="F75" s="2">
        <v>10895</v>
      </c>
      <c r="G75" s="2">
        <v>11</v>
      </c>
      <c r="H75" t="s">
        <v>260</v>
      </c>
      <c r="I75">
        <v>50</v>
      </c>
      <c r="J75" t="s">
        <v>97</v>
      </c>
      <c r="K75" t="s">
        <v>98</v>
      </c>
      <c r="L75">
        <v>2018.71</v>
      </c>
      <c r="M75" s="2" t="s">
        <v>105</v>
      </c>
      <c r="N75" s="85" t="s">
        <v>261</v>
      </c>
      <c r="O75" t="s">
        <v>36</v>
      </c>
      <c r="P75" t="s">
        <v>36</v>
      </c>
      <c r="Q75">
        <v>98010023303</v>
      </c>
      <c r="R75">
        <v>100.94</v>
      </c>
      <c r="S75" s="1">
        <v>45744.167131793984</v>
      </c>
      <c r="T75" t="s">
        <v>42</v>
      </c>
      <c r="U75" s="1">
        <v>45743.955555555563</v>
      </c>
      <c r="V75" t="s">
        <v>43</v>
      </c>
      <c r="W75" t="s">
        <v>36</v>
      </c>
      <c r="X75">
        <v>0</v>
      </c>
      <c r="Y75">
        <v>999</v>
      </c>
      <c r="Z75" t="s">
        <v>36</v>
      </c>
      <c r="AA75" t="s">
        <v>36</v>
      </c>
      <c r="AB75" t="s">
        <v>36</v>
      </c>
      <c r="AC75" t="s">
        <v>105</v>
      </c>
      <c r="AD75" t="s">
        <v>105</v>
      </c>
      <c r="AE75" t="s">
        <v>45</v>
      </c>
      <c r="AF75" s="44" t="s">
        <v>46</v>
      </c>
      <c r="AG75" s="18" t="s">
        <v>262</v>
      </c>
      <c r="AH75" s="18"/>
      <c r="AI75" s="2" t="s">
        <v>48</v>
      </c>
      <c r="AJ75" s="2" t="e">
        <f>VLOOKUP(A75,'Classification Test Result'!$A$2:$D$2428,4,FALSE)</f>
        <v>#N/A</v>
      </c>
      <c r="AL75" s="2">
        <f>_xlfn.XLOOKUP($A75,Results!$A$2:$A$2256,Results!G$2:G$2256,"")</f>
        <v>0</v>
      </c>
      <c r="AM75" s="2">
        <f>_xlfn.XLOOKUP($A75,Results!$A$2:$A$2256,Results!H$2:H$2256,"")</f>
        <v>0</v>
      </c>
      <c r="AN75" s="2">
        <f>_xlfn.XLOOKUP($A75,Results!$A$2:$A$2256,Results!I$2:I$2256,"")</f>
        <v>0</v>
      </c>
      <c r="AO75" s="2">
        <f>_xlfn.XLOOKUP($A75,Results!$A$2:$A$2256,Results!J$2:J$2256,"")</f>
        <v>0</v>
      </c>
      <c r="AP75" s="2">
        <f>_xlfn.XLOOKUP($A75,Results!$A$2:$A$2256,Results!K$2:K$2256,"")</f>
        <v>0</v>
      </c>
      <c r="AQ75" s="2">
        <f>_xlfn.XLOOKUP($A75,Results!$A$2:$A$2256,Results!L$2:L$2256,"")</f>
        <v>0</v>
      </c>
      <c r="AR75" s="2">
        <f>_xlfn.XLOOKUP($A75,Results!$A$2:$A$2256,Results!M$2:M$2256,"")</f>
        <v>0</v>
      </c>
      <c r="AS75" s="2">
        <f>_xlfn.XLOOKUP($A75,Results!$A$2:$A$2256,Results!N$2:N$2256,"")</f>
        <v>0</v>
      </c>
      <c r="AT75" s="2" t="str">
        <f>_xlfn.XLOOKUP($A75,Results!$A$2:$A$2256,Results!O$2:O$2256,"")</f>
        <v>GENERIC WIRE</v>
      </c>
      <c r="AU75" s="2" t="str">
        <f>_xlfn.XLOOKUP($A75,Results!$A$2:$A$2256,Results!P$2:P$2256,"")</f>
        <v>WIC</v>
      </c>
      <c r="AV75" s="2" t="str">
        <f>_xlfn.XLOOKUP($A75,Results!$A$2:$A$2256,Results!Q$2:Q$2256,"")</f>
        <v>SINGLE_MATCH</v>
      </c>
      <c r="AW75" s="2">
        <f>_xlfn.XLOOKUP($A75,Results!$A$2:$A$2256,Results!R$2:R$2256,"")</f>
        <v>0</v>
      </c>
      <c r="AX75" s="2">
        <f>_xlfn.XLOOKUP($A75,Results!$A$2:$A$2256,Results!S$2:S$2256,"")</f>
        <v>0</v>
      </c>
      <c r="AY75" s="2">
        <f>_xlfn.XLOOKUP($A75,Results!$A$2:$A$2256,Results!T$2:T$2256,"")</f>
        <v>60</v>
      </c>
      <c r="AZ75" s="2">
        <f>_xlfn.XLOOKUP($A75,Results!$A$2:$A$2256,Results!U$2:U$2256,"")</f>
        <v>0</v>
      </c>
      <c r="BA75" s="2" t="str">
        <f>_xlfn.XLOOKUP($A75,Results!$A$2:$A$2256,Results!V$2:V$2256,"")</f>
        <v>PRIORITY WIRE &amp; CABLE</v>
      </c>
      <c r="BB75" s="2">
        <f>_xlfn.XLOOKUP($A75,Results!$A$2:$A$2256,Results!W$2:W$2256,"")</f>
        <v>79</v>
      </c>
      <c r="BC75" s="2">
        <f>_xlfn.XLOOKUP($A75,Results!$A$2:$A$2256,Results!X$2:X$2256,"")</f>
        <v>26121500</v>
      </c>
      <c r="BD75" s="2">
        <f>_xlfn.XLOOKUP($A75,Results!$A$2:$A$2256,Results!Y$2:Y$2256,"")</f>
        <v>79</v>
      </c>
      <c r="BE75" s="2" t="b">
        <f>_xlfn.XLOOKUP($A75,Results!$A$2:$A$2256,Results!Z$2:Z$2256,"")</f>
        <v>1</v>
      </c>
    </row>
    <row r="76" spans="1:57" ht="38.25" customHeight="1" x14ac:dyDescent="0.3">
      <c r="A76">
        <v>905753</v>
      </c>
      <c r="B76">
        <v>281304</v>
      </c>
      <c r="C76" t="s">
        <v>36</v>
      </c>
      <c r="D76" t="s">
        <v>241</v>
      </c>
      <c r="E76" s="2" t="str">
        <f>VLOOKUP(F76,'RPA Vendor Data '!F72:$G$2418,2)</f>
        <v>CRAWFORD ELECTRIC SUPPLY</v>
      </c>
      <c r="F76" s="2">
        <v>10895</v>
      </c>
      <c r="G76" s="2">
        <v>5</v>
      </c>
      <c r="H76" t="s">
        <v>260</v>
      </c>
      <c r="I76">
        <v>150</v>
      </c>
      <c r="J76" t="s">
        <v>97</v>
      </c>
      <c r="K76" t="s">
        <v>98</v>
      </c>
      <c r="L76">
        <v>2018.71</v>
      </c>
      <c r="M76" s="2" t="s">
        <v>105</v>
      </c>
      <c r="N76" s="85" t="s">
        <v>261</v>
      </c>
      <c r="O76" t="s">
        <v>36</v>
      </c>
      <c r="P76" t="s">
        <v>36</v>
      </c>
      <c r="Q76">
        <v>98010023303</v>
      </c>
      <c r="R76">
        <v>302.81</v>
      </c>
      <c r="S76" s="1">
        <v>45744.167117557867</v>
      </c>
      <c r="T76" t="s">
        <v>42</v>
      </c>
      <c r="U76" s="1">
        <v>45743.955555555563</v>
      </c>
      <c r="V76" t="s">
        <v>43</v>
      </c>
      <c r="W76" t="s">
        <v>36</v>
      </c>
      <c r="X76">
        <v>0</v>
      </c>
      <c r="Y76">
        <v>999</v>
      </c>
      <c r="Z76" t="s">
        <v>36</v>
      </c>
      <c r="AA76" t="s">
        <v>36</v>
      </c>
      <c r="AB76" t="s">
        <v>36</v>
      </c>
      <c r="AC76" t="s">
        <v>105</v>
      </c>
      <c r="AD76" t="s">
        <v>105</v>
      </c>
      <c r="AE76" t="s">
        <v>45</v>
      </c>
      <c r="AF76" s="44" t="s">
        <v>46</v>
      </c>
      <c r="AG76" s="18" t="s">
        <v>262</v>
      </c>
      <c r="AH76" s="18"/>
      <c r="AI76" s="2" t="s">
        <v>48</v>
      </c>
      <c r="AJ76" s="2" t="e">
        <f>VLOOKUP(A76,'Classification Test Result'!$A$2:$D$2428,4,FALSE)</f>
        <v>#N/A</v>
      </c>
      <c r="AL76" s="2">
        <f>_xlfn.XLOOKUP($A76,Results!$A$2:$A$2256,Results!G$2:G$2256,"")</f>
        <v>0</v>
      </c>
      <c r="AM76" s="2">
        <f>_xlfn.XLOOKUP($A76,Results!$A$2:$A$2256,Results!H$2:H$2256,"")</f>
        <v>0</v>
      </c>
      <c r="AN76" s="2">
        <f>_xlfn.XLOOKUP($A76,Results!$A$2:$A$2256,Results!I$2:I$2256,"")</f>
        <v>0</v>
      </c>
      <c r="AO76" s="2">
        <f>_xlfn.XLOOKUP($A76,Results!$A$2:$A$2256,Results!J$2:J$2256,"")</f>
        <v>0</v>
      </c>
      <c r="AP76" s="2">
        <f>_xlfn.XLOOKUP($A76,Results!$A$2:$A$2256,Results!K$2:K$2256,"")</f>
        <v>0</v>
      </c>
      <c r="AQ76" s="2">
        <f>_xlfn.XLOOKUP($A76,Results!$A$2:$A$2256,Results!L$2:L$2256,"")</f>
        <v>0</v>
      </c>
      <c r="AR76" s="2">
        <f>_xlfn.XLOOKUP($A76,Results!$A$2:$A$2256,Results!M$2:M$2256,"")</f>
        <v>0</v>
      </c>
      <c r="AS76" s="2">
        <f>_xlfn.XLOOKUP($A76,Results!$A$2:$A$2256,Results!N$2:N$2256,"")</f>
        <v>0</v>
      </c>
      <c r="AT76" s="2" t="str">
        <f>_xlfn.XLOOKUP($A76,Results!$A$2:$A$2256,Results!O$2:O$2256,"")</f>
        <v>GENERIC WIRE</v>
      </c>
      <c r="AU76" s="2" t="str">
        <f>_xlfn.XLOOKUP($A76,Results!$A$2:$A$2256,Results!P$2:P$2256,"")</f>
        <v>WIC</v>
      </c>
      <c r="AV76" s="2" t="str">
        <f>_xlfn.XLOOKUP($A76,Results!$A$2:$A$2256,Results!Q$2:Q$2256,"")</f>
        <v>SINGLE_MATCH</v>
      </c>
      <c r="AW76" s="2">
        <f>_xlfn.XLOOKUP($A76,Results!$A$2:$A$2256,Results!R$2:R$2256,"")</f>
        <v>0</v>
      </c>
      <c r="AX76" s="2">
        <f>_xlfn.XLOOKUP($A76,Results!$A$2:$A$2256,Results!S$2:S$2256,"")</f>
        <v>0</v>
      </c>
      <c r="AY76" s="2">
        <f>_xlfn.XLOOKUP($A76,Results!$A$2:$A$2256,Results!T$2:T$2256,"")</f>
        <v>60</v>
      </c>
      <c r="AZ76" s="2">
        <f>_xlfn.XLOOKUP($A76,Results!$A$2:$A$2256,Results!U$2:U$2256,"")</f>
        <v>0</v>
      </c>
      <c r="BA76" s="2" t="str">
        <f>_xlfn.XLOOKUP($A76,Results!$A$2:$A$2256,Results!V$2:V$2256,"")</f>
        <v>PRIORITY WIRE &amp; CABLE</v>
      </c>
      <c r="BB76" s="2">
        <f>_xlfn.XLOOKUP($A76,Results!$A$2:$A$2256,Results!W$2:W$2256,"")</f>
        <v>79</v>
      </c>
      <c r="BC76" s="2">
        <f>_xlfn.XLOOKUP($A76,Results!$A$2:$A$2256,Results!X$2:X$2256,"")</f>
        <v>26121500</v>
      </c>
      <c r="BD76" s="2">
        <f>_xlfn.XLOOKUP($A76,Results!$A$2:$A$2256,Results!Y$2:Y$2256,"")</f>
        <v>79</v>
      </c>
      <c r="BE76" s="2" t="b">
        <f>_xlfn.XLOOKUP($A76,Results!$A$2:$A$2256,Results!Z$2:Z$2256,"")</f>
        <v>1</v>
      </c>
    </row>
    <row r="77" spans="1:57" ht="38.25" customHeight="1" x14ac:dyDescent="0.3">
      <c r="A77">
        <v>905754</v>
      </c>
      <c r="B77">
        <v>281305</v>
      </c>
      <c r="C77" t="s">
        <v>36</v>
      </c>
      <c r="D77" t="s">
        <v>263</v>
      </c>
      <c r="E77" s="2" t="str">
        <f>VLOOKUP(F77,'RPA Vendor Data '!F73:$G$2418,2)</f>
        <v>CRAWFORD ELECTRIC SUPPLY</v>
      </c>
      <c r="F77" s="2">
        <v>10895</v>
      </c>
      <c r="G77" s="2">
        <v>1</v>
      </c>
      <c r="H77" t="s">
        <v>264</v>
      </c>
      <c r="I77">
        <v>250</v>
      </c>
      <c r="J77" t="s">
        <v>97</v>
      </c>
      <c r="K77" t="s">
        <v>98</v>
      </c>
      <c r="L77">
        <v>630</v>
      </c>
      <c r="M77" s="2" t="s">
        <v>105</v>
      </c>
      <c r="N77" s="85" t="s">
        <v>265</v>
      </c>
      <c r="O77" t="s">
        <v>36</v>
      </c>
      <c r="P77" t="s">
        <v>36</v>
      </c>
      <c r="Q77" t="s">
        <v>266</v>
      </c>
      <c r="R77">
        <v>157.5</v>
      </c>
      <c r="S77" s="1">
        <v>45744.1668790162</v>
      </c>
      <c r="T77" t="s">
        <v>42</v>
      </c>
      <c r="U77" s="1">
        <v>45743.955555555563</v>
      </c>
      <c r="V77" t="s">
        <v>43</v>
      </c>
      <c r="W77" t="s">
        <v>36</v>
      </c>
      <c r="X77">
        <v>3</v>
      </c>
      <c r="Y77">
        <v>999</v>
      </c>
      <c r="Z77" t="s">
        <v>36</v>
      </c>
      <c r="AA77" t="s">
        <v>36</v>
      </c>
      <c r="AB77" t="s">
        <v>36</v>
      </c>
      <c r="AC77" t="s">
        <v>105</v>
      </c>
      <c r="AD77" t="s">
        <v>105</v>
      </c>
      <c r="AE77" t="s">
        <v>45</v>
      </c>
      <c r="AF77" s="44" t="s">
        <v>46</v>
      </c>
      <c r="AG77" s="18" t="s">
        <v>267</v>
      </c>
      <c r="AH77" s="18"/>
      <c r="AI77" s="2" t="s">
        <v>48</v>
      </c>
      <c r="AJ77" s="2" t="e">
        <f>VLOOKUP(A77,'Classification Test Result'!$A$2:$D$2428,4,FALSE)</f>
        <v>#N/A</v>
      </c>
      <c r="AL77" s="2" t="str">
        <f>_xlfn.XLOOKUP($A77,Results!$A$2:$A$2256,Results!G$2:G$2256,"")</f>
        <v/>
      </c>
      <c r="AM77" s="2" t="str">
        <f>_xlfn.XLOOKUP($A77,Results!$A$2:$A$2256,Results!H$2:H$2256,"")</f>
        <v/>
      </c>
      <c r="AN77" s="2" t="str">
        <f>_xlfn.XLOOKUP($A77,Results!$A$2:$A$2256,Results!I$2:I$2256,"")</f>
        <v/>
      </c>
      <c r="AO77" s="2" t="str">
        <f>_xlfn.XLOOKUP($A77,Results!$A$2:$A$2256,Results!J$2:J$2256,"")</f>
        <v/>
      </c>
      <c r="AP77" s="2" t="str">
        <f>_xlfn.XLOOKUP($A77,Results!$A$2:$A$2256,Results!K$2:K$2256,"")</f>
        <v/>
      </c>
      <c r="AQ77" s="2" t="str">
        <f>_xlfn.XLOOKUP($A77,Results!$A$2:$A$2256,Results!L$2:L$2256,"")</f>
        <v/>
      </c>
      <c r="AR77" s="2" t="str">
        <f>_xlfn.XLOOKUP($A77,Results!$A$2:$A$2256,Results!M$2:M$2256,"")</f>
        <v/>
      </c>
      <c r="AS77" s="2" t="str">
        <f>_xlfn.XLOOKUP($A77,Results!$A$2:$A$2256,Results!N$2:N$2256,"")</f>
        <v/>
      </c>
      <c r="AT77" s="2" t="str">
        <f>_xlfn.XLOOKUP($A77,Results!$A$2:$A$2256,Results!O$2:O$2256,"")</f>
        <v/>
      </c>
      <c r="AU77" s="2" t="str">
        <f>_xlfn.XLOOKUP($A77,Results!$A$2:$A$2256,Results!P$2:P$2256,"")</f>
        <v/>
      </c>
      <c r="AV77" s="2" t="str">
        <f>_xlfn.XLOOKUP($A77,Results!$A$2:$A$2256,Results!Q$2:Q$2256,"")</f>
        <v/>
      </c>
      <c r="AW77" s="2" t="str">
        <f>_xlfn.XLOOKUP($A77,Results!$A$2:$A$2256,Results!R$2:R$2256,"")</f>
        <v/>
      </c>
      <c r="AX77" s="2" t="str">
        <f>_xlfn.XLOOKUP($A77,Results!$A$2:$A$2256,Results!S$2:S$2256,"")</f>
        <v/>
      </c>
      <c r="AY77" s="2" t="str">
        <f>_xlfn.XLOOKUP($A77,Results!$A$2:$A$2256,Results!T$2:T$2256,"")</f>
        <v/>
      </c>
      <c r="AZ77" s="2" t="str">
        <f>_xlfn.XLOOKUP($A77,Results!$A$2:$A$2256,Results!U$2:U$2256,"")</f>
        <v/>
      </c>
      <c r="BA77" s="2" t="str">
        <f>_xlfn.XLOOKUP($A77,Results!$A$2:$A$2256,Results!V$2:V$2256,"")</f>
        <v/>
      </c>
      <c r="BB77" s="2" t="str">
        <f>_xlfn.XLOOKUP($A77,Results!$A$2:$A$2256,Results!W$2:W$2256,"")</f>
        <v/>
      </c>
      <c r="BC77" s="2" t="str">
        <f>_xlfn.XLOOKUP($A77,Results!$A$2:$A$2256,Results!X$2:X$2256,"")</f>
        <v/>
      </c>
      <c r="BD77" s="2" t="str">
        <f>_xlfn.XLOOKUP($A77,Results!$A$2:$A$2256,Results!Y$2:Y$2256,"")</f>
        <v/>
      </c>
      <c r="BE77" s="2" t="str">
        <f>_xlfn.XLOOKUP($A77,Results!$A$2:$A$2256,Results!Z$2:Z$2256,"")</f>
        <v/>
      </c>
    </row>
    <row r="78" spans="1:57" ht="38.25" customHeight="1" x14ac:dyDescent="0.3">
      <c r="A78">
        <v>905755</v>
      </c>
      <c r="B78">
        <v>281738</v>
      </c>
      <c r="C78" t="s">
        <v>36</v>
      </c>
      <c r="D78" t="s">
        <v>268</v>
      </c>
      <c r="E78" s="2" t="str">
        <f>VLOOKUP(F78,'RPA Vendor Data '!F75:$G$2418,2)</f>
        <v>ONESOURCE DISTRIBUTORS</v>
      </c>
      <c r="F78" s="2">
        <v>16089</v>
      </c>
      <c r="G78" s="2">
        <v>1</v>
      </c>
      <c r="H78" t="s">
        <v>269</v>
      </c>
      <c r="I78">
        <v>500</v>
      </c>
      <c r="J78" t="s">
        <v>98</v>
      </c>
      <c r="K78" t="s">
        <v>98</v>
      </c>
      <c r="L78">
        <v>1846.87</v>
      </c>
      <c r="M78" s="2" t="s">
        <v>105</v>
      </c>
      <c r="N78" s="85" t="s">
        <v>270</v>
      </c>
      <c r="O78" t="s">
        <v>36</v>
      </c>
      <c r="P78" t="s">
        <v>36</v>
      </c>
      <c r="Q78" t="s">
        <v>36</v>
      </c>
      <c r="R78">
        <v>923.44</v>
      </c>
      <c r="S78" s="1">
        <v>45744.543085798607</v>
      </c>
      <c r="T78" t="s">
        <v>42</v>
      </c>
      <c r="U78" s="1">
        <v>45744.320138888892</v>
      </c>
      <c r="V78" t="s">
        <v>43</v>
      </c>
      <c r="W78" t="s">
        <v>36</v>
      </c>
      <c r="X78">
        <v>0</v>
      </c>
      <c r="Y78">
        <v>201</v>
      </c>
      <c r="Z78" t="s">
        <v>36</v>
      </c>
      <c r="AA78" t="s">
        <v>36</v>
      </c>
      <c r="AB78" t="s">
        <v>36</v>
      </c>
      <c r="AC78" t="s">
        <v>105</v>
      </c>
      <c r="AD78" t="s">
        <v>105</v>
      </c>
      <c r="AE78" t="s">
        <v>45</v>
      </c>
      <c r="AF78" s="44" t="s">
        <v>46</v>
      </c>
      <c r="AG78" s="18" t="s">
        <v>271</v>
      </c>
      <c r="AH78" s="18"/>
      <c r="AI78" s="2" t="s">
        <v>48</v>
      </c>
      <c r="AJ78" s="2" t="e">
        <f>VLOOKUP(A78,'Classification Test Result'!$A$2:$D$2428,4,FALSE)</f>
        <v>#N/A</v>
      </c>
      <c r="AL78" s="2" t="str">
        <f>_xlfn.XLOOKUP($A78,Results!$A$2:$A$2256,Results!G$2:G$2256,"")</f>
        <v/>
      </c>
      <c r="AM78" s="2" t="str">
        <f>_xlfn.XLOOKUP($A78,Results!$A$2:$A$2256,Results!H$2:H$2256,"")</f>
        <v/>
      </c>
      <c r="AN78" s="2" t="str">
        <f>_xlfn.XLOOKUP($A78,Results!$A$2:$A$2256,Results!I$2:I$2256,"")</f>
        <v/>
      </c>
      <c r="AO78" s="2" t="str">
        <f>_xlfn.XLOOKUP($A78,Results!$A$2:$A$2256,Results!J$2:J$2256,"")</f>
        <v/>
      </c>
      <c r="AP78" s="2" t="str">
        <f>_xlfn.XLOOKUP($A78,Results!$A$2:$A$2256,Results!K$2:K$2256,"")</f>
        <v/>
      </c>
      <c r="AQ78" s="2" t="str">
        <f>_xlfn.XLOOKUP($A78,Results!$A$2:$A$2256,Results!L$2:L$2256,"")</f>
        <v/>
      </c>
      <c r="AR78" s="2" t="str">
        <f>_xlfn.XLOOKUP($A78,Results!$A$2:$A$2256,Results!M$2:M$2256,"")</f>
        <v/>
      </c>
      <c r="AS78" s="2" t="str">
        <f>_xlfn.XLOOKUP($A78,Results!$A$2:$A$2256,Results!N$2:N$2256,"")</f>
        <v/>
      </c>
      <c r="AT78" s="2" t="str">
        <f>_xlfn.XLOOKUP($A78,Results!$A$2:$A$2256,Results!O$2:O$2256,"")</f>
        <v/>
      </c>
      <c r="AU78" s="2" t="str">
        <f>_xlfn.XLOOKUP($A78,Results!$A$2:$A$2256,Results!P$2:P$2256,"")</f>
        <v/>
      </c>
      <c r="AV78" s="2" t="str">
        <f>_xlfn.XLOOKUP($A78,Results!$A$2:$A$2256,Results!Q$2:Q$2256,"")</f>
        <v/>
      </c>
      <c r="AW78" s="2" t="str">
        <f>_xlfn.XLOOKUP($A78,Results!$A$2:$A$2256,Results!R$2:R$2256,"")</f>
        <v/>
      </c>
      <c r="AX78" s="2" t="str">
        <f>_xlfn.XLOOKUP($A78,Results!$A$2:$A$2256,Results!S$2:S$2256,"")</f>
        <v/>
      </c>
      <c r="AY78" s="2" t="str">
        <f>_xlfn.XLOOKUP($A78,Results!$A$2:$A$2256,Results!T$2:T$2256,"")</f>
        <v/>
      </c>
      <c r="AZ78" s="2" t="str">
        <f>_xlfn.XLOOKUP($A78,Results!$A$2:$A$2256,Results!U$2:U$2256,"")</f>
        <v/>
      </c>
      <c r="BA78" s="2" t="str">
        <f>_xlfn.XLOOKUP($A78,Results!$A$2:$A$2256,Results!V$2:V$2256,"")</f>
        <v/>
      </c>
      <c r="BB78" s="2" t="str">
        <f>_xlfn.XLOOKUP($A78,Results!$A$2:$A$2256,Results!W$2:W$2256,"")</f>
        <v/>
      </c>
      <c r="BC78" s="2" t="str">
        <f>_xlfn.XLOOKUP($A78,Results!$A$2:$A$2256,Results!X$2:X$2256,"")</f>
        <v/>
      </c>
      <c r="BD78" s="2" t="str">
        <f>_xlfn.XLOOKUP($A78,Results!$A$2:$A$2256,Results!Y$2:Y$2256,"")</f>
        <v/>
      </c>
      <c r="BE78" s="2" t="str">
        <f>_xlfn.XLOOKUP($A78,Results!$A$2:$A$2256,Results!Z$2:Z$2256,"")</f>
        <v/>
      </c>
    </row>
    <row r="79" spans="1:57" ht="38.25" customHeight="1" x14ac:dyDescent="0.3">
      <c r="A79">
        <v>905756</v>
      </c>
      <c r="B79">
        <v>281715</v>
      </c>
      <c r="C79" t="s">
        <v>36</v>
      </c>
      <c r="D79" t="s">
        <v>272</v>
      </c>
      <c r="E79" s="2" t="str">
        <f>VLOOKUP(F79,'RPA Vendor Data '!F76:$G$2418,2)</f>
        <v>ONESOURCE DISTRIBUTORS</v>
      </c>
      <c r="F79" s="2">
        <v>16089</v>
      </c>
      <c r="G79" s="2">
        <v>7</v>
      </c>
      <c r="H79" t="s">
        <v>273</v>
      </c>
      <c r="I79">
        <v>185</v>
      </c>
      <c r="J79" t="s">
        <v>98</v>
      </c>
      <c r="K79" t="s">
        <v>98</v>
      </c>
      <c r="L79">
        <v>428.6</v>
      </c>
      <c r="M79" s="2" t="s">
        <v>105</v>
      </c>
      <c r="N79" s="85" t="s">
        <v>274</v>
      </c>
      <c r="O79" t="s">
        <v>36</v>
      </c>
      <c r="P79" t="s">
        <v>36</v>
      </c>
      <c r="Q79" t="s">
        <v>36</v>
      </c>
      <c r="R79">
        <v>79.290000000000006</v>
      </c>
      <c r="S79" s="1">
        <v>45744.543819988423</v>
      </c>
      <c r="T79" t="s">
        <v>42</v>
      </c>
      <c r="U79" s="1">
        <v>45744.313888888893</v>
      </c>
      <c r="V79" t="s">
        <v>43</v>
      </c>
      <c r="W79" t="s">
        <v>36</v>
      </c>
      <c r="X79">
        <v>0</v>
      </c>
      <c r="Y79">
        <v>201</v>
      </c>
      <c r="Z79" t="s">
        <v>36</v>
      </c>
      <c r="AA79" t="s">
        <v>36</v>
      </c>
      <c r="AB79" t="s">
        <v>36</v>
      </c>
      <c r="AC79" t="s">
        <v>105</v>
      </c>
      <c r="AD79" t="s">
        <v>105</v>
      </c>
      <c r="AE79" t="s">
        <v>45</v>
      </c>
      <c r="AF79" s="44" t="s">
        <v>46</v>
      </c>
      <c r="AG79" s="18" t="s">
        <v>275</v>
      </c>
      <c r="AH79" s="18"/>
      <c r="AI79" s="2" t="s">
        <v>48</v>
      </c>
      <c r="AJ79" s="2" t="e">
        <f>VLOOKUP(A79,'Classification Test Result'!$A$2:$D$2428,4,FALSE)</f>
        <v>#N/A</v>
      </c>
      <c r="AL79" s="2">
        <f>_xlfn.XLOOKUP($A79,Results!$A$2:$A$2256,Results!G$2:G$2256,"")</f>
        <v>0</v>
      </c>
      <c r="AM79" s="2">
        <f>_xlfn.XLOOKUP($A79,Results!$A$2:$A$2256,Results!H$2:H$2256,"")</f>
        <v>0</v>
      </c>
      <c r="AN79" s="2">
        <f>_xlfn.XLOOKUP($A79,Results!$A$2:$A$2256,Results!I$2:I$2256,"")</f>
        <v>0</v>
      </c>
      <c r="AO79" s="2">
        <f>_xlfn.XLOOKUP($A79,Results!$A$2:$A$2256,Results!J$2:J$2256,"")</f>
        <v>0</v>
      </c>
      <c r="AP79" s="2">
        <f>_xlfn.XLOOKUP($A79,Results!$A$2:$A$2256,Results!K$2:K$2256,"")</f>
        <v>0</v>
      </c>
      <c r="AQ79" s="2">
        <f>_xlfn.XLOOKUP($A79,Results!$A$2:$A$2256,Results!L$2:L$2256,"")</f>
        <v>0</v>
      </c>
      <c r="AR79" s="2">
        <f>_xlfn.XLOOKUP($A79,Results!$A$2:$A$2256,Results!M$2:M$2256,"")</f>
        <v>0</v>
      </c>
      <c r="AS79" s="2">
        <f>_xlfn.XLOOKUP($A79,Results!$A$2:$A$2256,Results!N$2:N$2256,"")</f>
        <v>0</v>
      </c>
      <c r="AT79" s="2" t="str">
        <f>_xlfn.XLOOKUP($A79,Results!$A$2:$A$2256,Results!O$2:O$2256,"")</f>
        <v>GENERIC WIRE</v>
      </c>
      <c r="AU79" s="2" t="str">
        <f>_xlfn.XLOOKUP($A79,Results!$A$2:$A$2256,Results!P$2:P$2256,"")</f>
        <v>WIC</v>
      </c>
      <c r="AV79" s="2" t="str">
        <f>_xlfn.XLOOKUP($A79,Results!$A$2:$A$2256,Results!Q$2:Q$2256,"")</f>
        <v>SINGLE_MATCH</v>
      </c>
      <c r="AW79" s="2">
        <f>_xlfn.XLOOKUP($A79,Results!$A$2:$A$2256,Results!R$2:R$2256,"")</f>
        <v>0</v>
      </c>
      <c r="AX79" s="2">
        <f>_xlfn.XLOOKUP($A79,Results!$A$2:$A$2256,Results!S$2:S$2256,"")</f>
        <v>0</v>
      </c>
      <c r="AY79" s="2">
        <f>_xlfn.XLOOKUP($A79,Results!$A$2:$A$2256,Results!T$2:T$2256,"")</f>
        <v>60</v>
      </c>
      <c r="AZ79" s="2">
        <f>_xlfn.XLOOKUP($A79,Results!$A$2:$A$2256,Results!U$2:U$2256,"")</f>
        <v>0</v>
      </c>
      <c r="BA79" s="2">
        <f>_xlfn.XLOOKUP($A79,Results!$A$2:$A$2256,Results!V$2:V$2256,"")</f>
        <v>0</v>
      </c>
      <c r="BB79" s="2">
        <f>_xlfn.XLOOKUP($A79,Results!$A$2:$A$2256,Results!W$2:W$2256,"")</f>
        <v>0</v>
      </c>
      <c r="BC79" s="2">
        <f>_xlfn.XLOOKUP($A79,Results!$A$2:$A$2256,Results!X$2:X$2256,"")</f>
        <v>0</v>
      </c>
      <c r="BD79" s="2">
        <f>_xlfn.XLOOKUP($A79,Results!$A$2:$A$2256,Results!Y$2:Y$2256,"")</f>
        <v>0</v>
      </c>
      <c r="BE79" s="2">
        <f>_xlfn.XLOOKUP($A79,Results!$A$2:$A$2256,Results!Z$2:Z$2256,"")</f>
        <v>0</v>
      </c>
    </row>
    <row r="80" spans="1:57" ht="38.25" customHeight="1" x14ac:dyDescent="0.3">
      <c r="A80">
        <v>905757</v>
      </c>
      <c r="B80">
        <v>281707</v>
      </c>
      <c r="C80" t="s">
        <v>36</v>
      </c>
      <c r="D80" t="s">
        <v>276</v>
      </c>
      <c r="E80" s="2" t="str">
        <f>VLOOKUP(F80,'RPA Vendor Data '!F78:$G$2418,2)</f>
        <v>INDEPENDENT ELECTRIC</v>
      </c>
      <c r="F80" s="2">
        <v>14376</v>
      </c>
      <c r="G80" s="2">
        <v>9</v>
      </c>
      <c r="H80" t="s">
        <v>277</v>
      </c>
      <c r="I80">
        <v>500</v>
      </c>
      <c r="J80" t="s">
        <v>98</v>
      </c>
      <c r="K80" t="s">
        <v>98</v>
      </c>
      <c r="L80">
        <v>431.61</v>
      </c>
      <c r="M80" s="2" t="s">
        <v>105</v>
      </c>
      <c r="N80" s="85" t="s">
        <v>278</v>
      </c>
      <c r="O80" t="s">
        <v>36</v>
      </c>
      <c r="P80" t="s">
        <v>36</v>
      </c>
      <c r="Q80" t="s">
        <v>36</v>
      </c>
      <c r="R80">
        <v>215.81</v>
      </c>
      <c r="S80" s="1">
        <v>45744.521539664347</v>
      </c>
      <c r="T80" t="s">
        <v>42</v>
      </c>
      <c r="U80" s="1">
        <v>45744.311805555553</v>
      </c>
      <c r="V80" t="s">
        <v>43</v>
      </c>
      <c r="W80" t="s">
        <v>36</v>
      </c>
      <c r="X80">
        <v>0</v>
      </c>
      <c r="Y80">
        <v>201</v>
      </c>
      <c r="Z80" t="s">
        <v>36</v>
      </c>
      <c r="AA80" t="s">
        <v>36</v>
      </c>
      <c r="AB80" t="s">
        <v>36</v>
      </c>
      <c r="AC80" t="s">
        <v>105</v>
      </c>
      <c r="AD80" t="s">
        <v>105</v>
      </c>
      <c r="AE80" t="s">
        <v>45</v>
      </c>
      <c r="AF80" s="44">
        <v>26121500</v>
      </c>
      <c r="AG80" s="102" t="s">
        <v>237</v>
      </c>
      <c r="AI80" s="2" t="s">
        <v>48</v>
      </c>
      <c r="AJ80" s="2" t="e">
        <f>VLOOKUP(A80,'Classification Test Result'!$A$2:$D$2428,4,FALSE)</f>
        <v>#N/A</v>
      </c>
      <c r="AL80" s="2">
        <f>_xlfn.XLOOKUP($A80,Results!$A$2:$A$2256,Results!G$2:G$2256,"")</f>
        <v>0</v>
      </c>
      <c r="AM80" s="2">
        <f>_xlfn.XLOOKUP($A80,Results!$A$2:$A$2256,Results!H$2:H$2256,"")</f>
        <v>0</v>
      </c>
      <c r="AN80" s="2">
        <f>_xlfn.XLOOKUP($A80,Results!$A$2:$A$2256,Results!I$2:I$2256,"")</f>
        <v>0</v>
      </c>
      <c r="AO80" s="2">
        <f>_xlfn.XLOOKUP($A80,Results!$A$2:$A$2256,Results!J$2:J$2256,"")</f>
        <v>0</v>
      </c>
      <c r="AP80" s="2">
        <f>_xlfn.XLOOKUP($A80,Results!$A$2:$A$2256,Results!K$2:K$2256,"")</f>
        <v>0</v>
      </c>
      <c r="AQ80" s="2">
        <f>_xlfn.XLOOKUP($A80,Results!$A$2:$A$2256,Results!L$2:L$2256,"")</f>
        <v>0</v>
      </c>
      <c r="AR80" s="2">
        <f>_xlfn.XLOOKUP($A80,Results!$A$2:$A$2256,Results!M$2:M$2256,"")</f>
        <v>0</v>
      </c>
      <c r="AS80" s="2">
        <f>_xlfn.XLOOKUP($A80,Results!$A$2:$A$2256,Results!N$2:N$2256,"")</f>
        <v>0</v>
      </c>
      <c r="AT80" s="2" t="str">
        <f>_xlfn.XLOOKUP($A80,Results!$A$2:$A$2256,Results!O$2:O$2256,"")</f>
        <v>GENERIC WIRE</v>
      </c>
      <c r="AU80" s="2" t="str">
        <f>_xlfn.XLOOKUP($A80,Results!$A$2:$A$2256,Results!P$2:P$2256,"")</f>
        <v>WIC</v>
      </c>
      <c r="AV80" s="2" t="str">
        <f>_xlfn.XLOOKUP($A80,Results!$A$2:$A$2256,Results!Q$2:Q$2256,"")</f>
        <v>SINGLE_MATCH</v>
      </c>
      <c r="AW80" s="2">
        <f>_xlfn.XLOOKUP($A80,Results!$A$2:$A$2256,Results!R$2:R$2256,"")</f>
        <v>0</v>
      </c>
      <c r="AX80" s="2">
        <f>_xlfn.XLOOKUP($A80,Results!$A$2:$A$2256,Results!S$2:S$2256,"")</f>
        <v>0</v>
      </c>
      <c r="AY80" s="2">
        <f>_xlfn.XLOOKUP($A80,Results!$A$2:$A$2256,Results!T$2:T$2256,"")</f>
        <v>60</v>
      </c>
      <c r="AZ80" s="2">
        <f>_xlfn.XLOOKUP($A80,Results!$A$2:$A$2256,Results!U$2:U$2256,"")</f>
        <v>0</v>
      </c>
      <c r="BA80" s="2">
        <f>_xlfn.XLOOKUP($A80,Results!$A$2:$A$2256,Results!V$2:V$2256,"")</f>
        <v>0</v>
      </c>
      <c r="BB80" s="2">
        <f>_xlfn.XLOOKUP($A80,Results!$A$2:$A$2256,Results!W$2:W$2256,"")</f>
        <v>0</v>
      </c>
      <c r="BC80" s="2">
        <f>_xlfn.XLOOKUP($A80,Results!$A$2:$A$2256,Results!X$2:X$2256,"")</f>
        <v>26120000</v>
      </c>
      <c r="BD80" s="2">
        <f>_xlfn.XLOOKUP($A80,Results!$A$2:$A$2256,Results!Y$2:Y$2256,"")</f>
        <v>75</v>
      </c>
      <c r="BE80" s="2">
        <f>_xlfn.XLOOKUP($A80,Results!$A$2:$A$2256,Results!Z$2:Z$2256,"")</f>
        <v>0</v>
      </c>
    </row>
    <row r="81" spans="1:57" ht="38.25" customHeight="1" x14ac:dyDescent="0.3">
      <c r="A81">
        <v>905758</v>
      </c>
      <c r="B81">
        <v>281707</v>
      </c>
      <c r="C81" t="s">
        <v>36</v>
      </c>
      <c r="D81" t="s">
        <v>276</v>
      </c>
      <c r="E81" s="2" t="str">
        <f>VLOOKUP(F81,'RPA Vendor Data '!F79:$G$2418,2)</f>
        <v>INDEPENDENT ELECTRIC</v>
      </c>
      <c r="F81" s="2">
        <v>14376</v>
      </c>
      <c r="G81" s="2">
        <v>4</v>
      </c>
      <c r="H81" t="s">
        <v>279</v>
      </c>
      <c r="I81">
        <v>500</v>
      </c>
      <c r="J81" t="s">
        <v>98</v>
      </c>
      <c r="K81" t="s">
        <v>98</v>
      </c>
      <c r="L81">
        <v>431.61</v>
      </c>
      <c r="M81" s="2" t="s">
        <v>105</v>
      </c>
      <c r="N81" s="85" t="s">
        <v>280</v>
      </c>
      <c r="O81" t="s">
        <v>36</v>
      </c>
      <c r="P81" t="s">
        <v>36</v>
      </c>
      <c r="Q81" t="s">
        <v>36</v>
      </c>
      <c r="R81">
        <v>215.81</v>
      </c>
      <c r="S81" s="1">
        <v>45744.521563506947</v>
      </c>
      <c r="T81" t="s">
        <v>42</v>
      </c>
      <c r="U81" s="1">
        <v>45744.311805555553</v>
      </c>
      <c r="V81" t="s">
        <v>43</v>
      </c>
      <c r="W81" t="s">
        <v>36</v>
      </c>
      <c r="X81">
        <v>0</v>
      </c>
      <c r="Y81">
        <v>201</v>
      </c>
      <c r="Z81" t="s">
        <v>36</v>
      </c>
      <c r="AA81" t="s">
        <v>36</v>
      </c>
      <c r="AB81" t="s">
        <v>36</v>
      </c>
      <c r="AC81" t="s">
        <v>105</v>
      </c>
      <c r="AD81" t="s">
        <v>105</v>
      </c>
      <c r="AE81" t="s">
        <v>45</v>
      </c>
      <c r="AF81" s="44">
        <v>26121500</v>
      </c>
      <c r="AG81" s="102" t="s">
        <v>237</v>
      </c>
      <c r="AI81" s="2" t="s">
        <v>48</v>
      </c>
      <c r="AJ81" s="2" t="e">
        <f>VLOOKUP(A81,'Classification Test Result'!$A$2:$D$2428,4,FALSE)</f>
        <v>#N/A</v>
      </c>
      <c r="AL81" s="2">
        <f>_xlfn.XLOOKUP($A81,Results!$A$2:$A$2256,Results!G$2:G$2256,"")</f>
        <v>0</v>
      </c>
      <c r="AM81" s="2">
        <f>_xlfn.XLOOKUP($A81,Results!$A$2:$A$2256,Results!H$2:H$2256,"")</f>
        <v>0</v>
      </c>
      <c r="AN81" s="2">
        <f>_xlfn.XLOOKUP($A81,Results!$A$2:$A$2256,Results!I$2:I$2256,"")</f>
        <v>0</v>
      </c>
      <c r="AO81" s="2">
        <f>_xlfn.XLOOKUP($A81,Results!$A$2:$A$2256,Results!J$2:J$2256,"")</f>
        <v>0</v>
      </c>
      <c r="AP81" s="2">
        <f>_xlfn.XLOOKUP($A81,Results!$A$2:$A$2256,Results!K$2:K$2256,"")</f>
        <v>0</v>
      </c>
      <c r="AQ81" s="2">
        <f>_xlfn.XLOOKUP($A81,Results!$A$2:$A$2256,Results!L$2:L$2256,"")</f>
        <v>0</v>
      </c>
      <c r="AR81" s="2">
        <f>_xlfn.XLOOKUP($A81,Results!$A$2:$A$2256,Results!M$2:M$2256,"")</f>
        <v>0</v>
      </c>
      <c r="AS81" s="2">
        <f>_xlfn.XLOOKUP($A81,Results!$A$2:$A$2256,Results!N$2:N$2256,"")</f>
        <v>0</v>
      </c>
      <c r="AT81" s="2" t="str">
        <f>_xlfn.XLOOKUP($A81,Results!$A$2:$A$2256,Results!O$2:O$2256,"")</f>
        <v>GENERIC WIRE</v>
      </c>
      <c r="AU81" s="2" t="str">
        <f>_xlfn.XLOOKUP($A81,Results!$A$2:$A$2256,Results!P$2:P$2256,"")</f>
        <v>WIC</v>
      </c>
      <c r="AV81" s="2" t="str">
        <f>_xlfn.XLOOKUP($A81,Results!$A$2:$A$2256,Results!Q$2:Q$2256,"")</f>
        <v>SINGLE_MATCH</v>
      </c>
      <c r="AW81" s="2">
        <f>_xlfn.XLOOKUP($A81,Results!$A$2:$A$2256,Results!R$2:R$2256,"")</f>
        <v>0</v>
      </c>
      <c r="AX81" s="2">
        <f>_xlfn.XLOOKUP($A81,Results!$A$2:$A$2256,Results!S$2:S$2256,"")</f>
        <v>0</v>
      </c>
      <c r="AY81" s="2">
        <f>_xlfn.XLOOKUP($A81,Results!$A$2:$A$2256,Results!T$2:T$2256,"")</f>
        <v>60</v>
      </c>
      <c r="AZ81" s="2">
        <f>_xlfn.XLOOKUP($A81,Results!$A$2:$A$2256,Results!U$2:U$2256,"")</f>
        <v>0</v>
      </c>
      <c r="BA81" s="2" t="str">
        <f>_xlfn.XLOOKUP($A81,Results!$A$2:$A$2256,Results!V$2:V$2256,"")</f>
        <v>SOUTHWIRE</v>
      </c>
      <c r="BB81" s="2">
        <f>_xlfn.XLOOKUP($A81,Results!$A$2:$A$2256,Results!W$2:W$2256,"")</f>
        <v>64</v>
      </c>
      <c r="BC81" s="2">
        <f>_xlfn.XLOOKUP($A81,Results!$A$2:$A$2256,Results!X$2:X$2256,"")</f>
        <v>26120000</v>
      </c>
      <c r="BD81" s="2">
        <f>_xlfn.XLOOKUP($A81,Results!$A$2:$A$2256,Results!Y$2:Y$2256,"")</f>
        <v>81</v>
      </c>
      <c r="BE81" s="2" t="b">
        <f>_xlfn.XLOOKUP($A81,Results!$A$2:$A$2256,Results!Z$2:Z$2256,"")</f>
        <v>1</v>
      </c>
    </row>
    <row r="82" spans="1:57" ht="38.25" customHeight="1" x14ac:dyDescent="0.3">
      <c r="A82">
        <v>905759</v>
      </c>
      <c r="B82">
        <v>281715</v>
      </c>
      <c r="C82" t="s">
        <v>36</v>
      </c>
      <c r="D82" t="s">
        <v>272</v>
      </c>
      <c r="E82" s="2" t="str">
        <f>VLOOKUP(F82,'RPA Vendor Data '!F80:$G$2418,2)</f>
        <v>ONESOURCE DISTRIBUTORS</v>
      </c>
      <c r="F82" s="2">
        <v>16089</v>
      </c>
      <c r="G82" s="2">
        <v>6</v>
      </c>
      <c r="H82" t="s">
        <v>281</v>
      </c>
      <c r="I82">
        <v>185</v>
      </c>
      <c r="J82" t="s">
        <v>98</v>
      </c>
      <c r="K82" t="s">
        <v>98</v>
      </c>
      <c r="L82">
        <v>428.6</v>
      </c>
      <c r="M82" s="2" t="s">
        <v>105</v>
      </c>
      <c r="N82" s="85" t="s">
        <v>282</v>
      </c>
      <c r="O82" t="s">
        <v>36</v>
      </c>
      <c r="P82" t="s">
        <v>36</v>
      </c>
      <c r="Q82" t="s">
        <v>36</v>
      </c>
      <c r="R82">
        <v>79.290000000000006</v>
      </c>
      <c r="S82" s="1">
        <v>45744.543816817131</v>
      </c>
      <c r="T82" t="s">
        <v>42</v>
      </c>
      <c r="U82" s="1">
        <v>45744.313888888893</v>
      </c>
      <c r="V82" t="s">
        <v>43</v>
      </c>
      <c r="W82" t="s">
        <v>36</v>
      </c>
      <c r="X82">
        <v>0</v>
      </c>
      <c r="Y82">
        <v>201</v>
      </c>
      <c r="Z82" t="s">
        <v>36</v>
      </c>
      <c r="AA82" t="s">
        <v>36</v>
      </c>
      <c r="AB82" t="s">
        <v>36</v>
      </c>
      <c r="AC82" t="s">
        <v>105</v>
      </c>
      <c r="AD82" t="s">
        <v>105</v>
      </c>
      <c r="AE82" t="s">
        <v>45</v>
      </c>
      <c r="AF82" s="44" t="s">
        <v>46</v>
      </c>
      <c r="AG82" s="18" t="s">
        <v>283</v>
      </c>
      <c r="AH82" s="18"/>
      <c r="AI82" s="2" t="s">
        <v>48</v>
      </c>
      <c r="AJ82" s="2" t="e">
        <f>VLOOKUP(A82,'Classification Test Result'!$A$2:$D$2428,4,FALSE)</f>
        <v>#N/A</v>
      </c>
      <c r="AL82" s="2">
        <f>_xlfn.XLOOKUP($A82,Results!$A$2:$A$2256,Results!G$2:G$2256,"")</f>
        <v>0</v>
      </c>
      <c r="AM82" s="2">
        <f>_xlfn.XLOOKUP($A82,Results!$A$2:$A$2256,Results!H$2:H$2256,"")</f>
        <v>0</v>
      </c>
      <c r="AN82" s="2">
        <f>_xlfn.XLOOKUP($A82,Results!$A$2:$A$2256,Results!I$2:I$2256,"")</f>
        <v>0</v>
      </c>
      <c r="AO82" s="2">
        <f>_xlfn.XLOOKUP($A82,Results!$A$2:$A$2256,Results!J$2:J$2256,"")</f>
        <v>0</v>
      </c>
      <c r="AP82" s="2">
        <f>_xlfn.XLOOKUP($A82,Results!$A$2:$A$2256,Results!K$2:K$2256,"")</f>
        <v>0</v>
      </c>
      <c r="AQ82" s="2">
        <f>_xlfn.XLOOKUP($A82,Results!$A$2:$A$2256,Results!L$2:L$2256,"")</f>
        <v>0</v>
      </c>
      <c r="AR82" s="2">
        <f>_xlfn.XLOOKUP($A82,Results!$A$2:$A$2256,Results!M$2:M$2256,"")</f>
        <v>0</v>
      </c>
      <c r="AS82" s="2">
        <f>_xlfn.XLOOKUP($A82,Results!$A$2:$A$2256,Results!N$2:N$2256,"")</f>
        <v>0</v>
      </c>
      <c r="AT82" s="2" t="str">
        <f>_xlfn.XLOOKUP($A82,Results!$A$2:$A$2256,Results!O$2:O$2256,"")</f>
        <v>GENERIC WIRE</v>
      </c>
      <c r="AU82" s="2" t="str">
        <f>_xlfn.XLOOKUP($A82,Results!$A$2:$A$2256,Results!P$2:P$2256,"")</f>
        <v>WIC</v>
      </c>
      <c r="AV82" s="2" t="str">
        <f>_xlfn.XLOOKUP($A82,Results!$A$2:$A$2256,Results!Q$2:Q$2256,"")</f>
        <v>SINGLE_MATCH</v>
      </c>
      <c r="AW82" s="2">
        <f>_xlfn.XLOOKUP($A82,Results!$A$2:$A$2256,Results!R$2:R$2256,"")</f>
        <v>0</v>
      </c>
      <c r="AX82" s="2">
        <f>_xlfn.XLOOKUP($A82,Results!$A$2:$A$2256,Results!S$2:S$2256,"")</f>
        <v>0</v>
      </c>
      <c r="AY82" s="2">
        <f>_xlfn.XLOOKUP($A82,Results!$A$2:$A$2256,Results!T$2:T$2256,"")</f>
        <v>60</v>
      </c>
      <c r="AZ82" s="2">
        <f>_xlfn.XLOOKUP($A82,Results!$A$2:$A$2256,Results!U$2:U$2256,"")</f>
        <v>0</v>
      </c>
      <c r="BA82" s="2" t="str">
        <f>_xlfn.XLOOKUP($A82,Results!$A$2:$A$2256,Results!V$2:V$2256,"")</f>
        <v>SOUTHWIRE</v>
      </c>
      <c r="BB82" s="2">
        <f>_xlfn.XLOOKUP($A82,Results!$A$2:$A$2256,Results!W$2:W$2256,"")</f>
        <v>75</v>
      </c>
      <c r="BC82" s="2">
        <f>_xlfn.XLOOKUP($A82,Results!$A$2:$A$2256,Results!X$2:X$2256,"")</f>
        <v>26121614</v>
      </c>
      <c r="BD82" s="2">
        <f>_xlfn.XLOOKUP($A82,Results!$A$2:$A$2256,Results!Y$2:Y$2256,"")</f>
        <v>75</v>
      </c>
      <c r="BE82" s="2" t="b">
        <f>_xlfn.XLOOKUP($A82,Results!$A$2:$A$2256,Results!Z$2:Z$2256,"")</f>
        <v>1</v>
      </c>
    </row>
    <row r="83" spans="1:57" ht="38.25" customHeight="1" x14ac:dyDescent="0.3">
      <c r="A83">
        <v>905760</v>
      </c>
      <c r="B83">
        <v>281715</v>
      </c>
      <c r="C83" t="s">
        <v>36</v>
      </c>
      <c r="D83" t="s">
        <v>272</v>
      </c>
      <c r="E83" s="2" t="str">
        <f>VLOOKUP(F83,'RPA Vendor Data '!F81:$G$2418,2)</f>
        <v>ONESOURCE DISTRIBUTORS</v>
      </c>
      <c r="F83" s="2">
        <v>16089</v>
      </c>
      <c r="G83" s="2">
        <v>5</v>
      </c>
      <c r="H83" t="s">
        <v>284</v>
      </c>
      <c r="I83">
        <v>185</v>
      </c>
      <c r="J83" t="s">
        <v>98</v>
      </c>
      <c r="K83" t="s">
        <v>98</v>
      </c>
      <c r="L83">
        <v>428.6</v>
      </c>
      <c r="M83" s="2" t="s">
        <v>105</v>
      </c>
      <c r="N83" s="85" t="s">
        <v>285</v>
      </c>
      <c r="O83" t="s">
        <v>36</v>
      </c>
      <c r="P83" t="s">
        <v>36</v>
      </c>
      <c r="Q83" t="s">
        <v>36</v>
      </c>
      <c r="R83">
        <v>79.290000000000006</v>
      </c>
      <c r="S83" s="1">
        <v>45744.543810416668</v>
      </c>
      <c r="T83" t="s">
        <v>42</v>
      </c>
      <c r="U83" s="1">
        <v>45744.313888888893</v>
      </c>
      <c r="V83" t="s">
        <v>43</v>
      </c>
      <c r="W83" t="s">
        <v>36</v>
      </c>
      <c r="X83">
        <v>0</v>
      </c>
      <c r="Y83">
        <v>201</v>
      </c>
      <c r="Z83" t="s">
        <v>36</v>
      </c>
      <c r="AA83" t="s">
        <v>36</v>
      </c>
      <c r="AB83" t="s">
        <v>36</v>
      </c>
      <c r="AC83" t="s">
        <v>105</v>
      </c>
      <c r="AD83" t="s">
        <v>105</v>
      </c>
      <c r="AE83" t="s">
        <v>45</v>
      </c>
      <c r="AF83" s="44" t="s">
        <v>46</v>
      </c>
      <c r="AG83" s="18" t="s">
        <v>286</v>
      </c>
      <c r="AH83" s="18"/>
      <c r="AI83" s="2" t="s">
        <v>48</v>
      </c>
      <c r="AJ83" s="2" t="e">
        <f>VLOOKUP(A83,'Classification Test Result'!$A$2:$D$2428,4,FALSE)</f>
        <v>#N/A</v>
      </c>
      <c r="AL83" s="2">
        <f>_xlfn.XLOOKUP($A83,Results!$A$2:$A$2256,Results!G$2:G$2256,"")</f>
        <v>0</v>
      </c>
      <c r="AM83" s="2">
        <f>_xlfn.XLOOKUP($A83,Results!$A$2:$A$2256,Results!H$2:H$2256,"")</f>
        <v>0</v>
      </c>
      <c r="AN83" s="2">
        <f>_xlfn.XLOOKUP($A83,Results!$A$2:$A$2256,Results!I$2:I$2256,"")</f>
        <v>0</v>
      </c>
      <c r="AO83" s="2">
        <f>_xlfn.XLOOKUP($A83,Results!$A$2:$A$2256,Results!J$2:J$2256,"")</f>
        <v>0</v>
      </c>
      <c r="AP83" s="2">
        <f>_xlfn.XLOOKUP($A83,Results!$A$2:$A$2256,Results!K$2:K$2256,"")</f>
        <v>0</v>
      </c>
      <c r="AQ83" s="2">
        <f>_xlfn.XLOOKUP($A83,Results!$A$2:$A$2256,Results!L$2:L$2256,"")</f>
        <v>0</v>
      </c>
      <c r="AR83" s="2">
        <f>_xlfn.XLOOKUP($A83,Results!$A$2:$A$2256,Results!M$2:M$2256,"")</f>
        <v>0</v>
      </c>
      <c r="AS83" s="2">
        <f>_xlfn.XLOOKUP($A83,Results!$A$2:$A$2256,Results!N$2:N$2256,"")</f>
        <v>0</v>
      </c>
      <c r="AT83" s="2" t="str">
        <f>_xlfn.XLOOKUP($A83,Results!$A$2:$A$2256,Results!O$2:O$2256,"")</f>
        <v>GENERIC WIRE</v>
      </c>
      <c r="AU83" s="2" t="str">
        <f>_xlfn.XLOOKUP($A83,Results!$A$2:$A$2256,Results!P$2:P$2256,"")</f>
        <v>WIC</v>
      </c>
      <c r="AV83" s="2" t="str">
        <f>_xlfn.XLOOKUP($A83,Results!$A$2:$A$2256,Results!Q$2:Q$2256,"")</f>
        <v>SINGLE_MATCH</v>
      </c>
      <c r="AW83" s="2">
        <f>_xlfn.XLOOKUP($A83,Results!$A$2:$A$2256,Results!R$2:R$2256,"")</f>
        <v>0</v>
      </c>
      <c r="AX83" s="2">
        <f>_xlfn.XLOOKUP($A83,Results!$A$2:$A$2256,Results!S$2:S$2256,"")</f>
        <v>0</v>
      </c>
      <c r="AY83" s="2">
        <f>_xlfn.XLOOKUP($A83,Results!$A$2:$A$2256,Results!T$2:T$2256,"")</f>
        <v>60</v>
      </c>
      <c r="AZ83" s="2">
        <f>_xlfn.XLOOKUP($A83,Results!$A$2:$A$2256,Results!U$2:U$2256,"")</f>
        <v>0</v>
      </c>
      <c r="BA83" s="2" t="str">
        <f>_xlfn.XLOOKUP($A83,Results!$A$2:$A$2256,Results!V$2:V$2256,"")</f>
        <v>SOUTHWIRE</v>
      </c>
      <c r="BB83" s="2">
        <f>_xlfn.XLOOKUP($A83,Results!$A$2:$A$2256,Results!W$2:W$2256,"")</f>
        <v>76</v>
      </c>
      <c r="BC83" s="2">
        <f>_xlfn.XLOOKUP($A83,Results!$A$2:$A$2256,Results!X$2:X$2256,"")</f>
        <v>26121614</v>
      </c>
      <c r="BD83" s="2">
        <f>_xlfn.XLOOKUP($A83,Results!$A$2:$A$2256,Results!Y$2:Y$2256,"")</f>
        <v>76</v>
      </c>
      <c r="BE83" s="2" t="b">
        <f>_xlfn.XLOOKUP($A83,Results!$A$2:$A$2256,Results!Z$2:Z$2256,"")</f>
        <v>1</v>
      </c>
    </row>
    <row r="84" spans="1:57" ht="38.25" customHeight="1" x14ac:dyDescent="0.3">
      <c r="A84">
        <v>905761</v>
      </c>
      <c r="B84">
        <v>281707</v>
      </c>
      <c r="C84" t="s">
        <v>36</v>
      </c>
      <c r="D84" t="s">
        <v>276</v>
      </c>
      <c r="E84" s="2" t="str">
        <f>VLOOKUP(F84,'RPA Vendor Data '!F82:$G$2418,2)</f>
        <v>INDEPENDENT ELECTRIC</v>
      </c>
      <c r="F84" s="2">
        <v>14376</v>
      </c>
      <c r="G84" s="2">
        <v>8</v>
      </c>
      <c r="H84" t="s">
        <v>287</v>
      </c>
      <c r="I84">
        <v>500</v>
      </c>
      <c r="J84" t="s">
        <v>98</v>
      </c>
      <c r="K84" t="s">
        <v>98</v>
      </c>
      <c r="L84">
        <v>431.61</v>
      </c>
      <c r="M84" s="2" t="s">
        <v>105</v>
      </c>
      <c r="N84" s="85" t="s">
        <v>288</v>
      </c>
      <c r="O84" t="s">
        <v>36</v>
      </c>
      <c r="P84" t="s">
        <v>36</v>
      </c>
      <c r="Q84" t="s">
        <v>36</v>
      </c>
      <c r="R84">
        <v>215.81</v>
      </c>
      <c r="S84" s="1">
        <v>45744.521560648151</v>
      </c>
      <c r="T84" t="s">
        <v>42</v>
      </c>
      <c r="U84" s="1">
        <v>45744.311805555553</v>
      </c>
      <c r="V84" t="s">
        <v>43</v>
      </c>
      <c r="W84" t="s">
        <v>36</v>
      </c>
      <c r="X84">
        <v>0</v>
      </c>
      <c r="Y84">
        <v>201</v>
      </c>
      <c r="Z84" t="s">
        <v>36</v>
      </c>
      <c r="AA84" t="s">
        <v>36</v>
      </c>
      <c r="AB84" t="s">
        <v>36</v>
      </c>
      <c r="AC84" t="s">
        <v>105</v>
      </c>
      <c r="AD84" t="s">
        <v>105</v>
      </c>
      <c r="AE84" t="s">
        <v>45</v>
      </c>
      <c r="AF84" s="44">
        <v>26121500</v>
      </c>
      <c r="AG84" s="102" t="s">
        <v>237</v>
      </c>
      <c r="AI84" s="2" t="s">
        <v>48</v>
      </c>
      <c r="AJ84" s="2" t="e">
        <f>VLOOKUP(A84,'Classification Test Result'!$A$2:$D$2428,4,FALSE)</f>
        <v>#N/A</v>
      </c>
      <c r="AL84" s="2">
        <f>_xlfn.XLOOKUP($A84,Results!$A$2:$A$2256,Results!G$2:G$2256,"")</f>
        <v>0</v>
      </c>
      <c r="AM84" s="2">
        <f>_xlfn.XLOOKUP($A84,Results!$A$2:$A$2256,Results!H$2:H$2256,"")</f>
        <v>0</v>
      </c>
      <c r="AN84" s="2">
        <f>_xlfn.XLOOKUP($A84,Results!$A$2:$A$2256,Results!I$2:I$2256,"")</f>
        <v>0</v>
      </c>
      <c r="AO84" s="2">
        <f>_xlfn.XLOOKUP($A84,Results!$A$2:$A$2256,Results!J$2:J$2256,"")</f>
        <v>0</v>
      </c>
      <c r="AP84" s="2">
        <f>_xlfn.XLOOKUP($A84,Results!$A$2:$A$2256,Results!K$2:K$2256,"")</f>
        <v>0</v>
      </c>
      <c r="AQ84" s="2">
        <f>_xlfn.XLOOKUP($A84,Results!$A$2:$A$2256,Results!L$2:L$2256,"")</f>
        <v>0</v>
      </c>
      <c r="AR84" s="2">
        <f>_xlfn.XLOOKUP($A84,Results!$A$2:$A$2256,Results!M$2:M$2256,"")</f>
        <v>0</v>
      </c>
      <c r="AS84" s="2">
        <f>_xlfn.XLOOKUP($A84,Results!$A$2:$A$2256,Results!N$2:N$2256,"")</f>
        <v>0</v>
      </c>
      <c r="AT84" s="2" t="str">
        <f>_xlfn.XLOOKUP($A84,Results!$A$2:$A$2256,Results!O$2:O$2256,"")</f>
        <v>GENERIC WIRE</v>
      </c>
      <c r="AU84" s="2" t="str">
        <f>_xlfn.XLOOKUP($A84,Results!$A$2:$A$2256,Results!P$2:P$2256,"")</f>
        <v>WIC</v>
      </c>
      <c r="AV84" s="2" t="str">
        <f>_xlfn.XLOOKUP($A84,Results!$A$2:$A$2256,Results!Q$2:Q$2256,"")</f>
        <v>SINGLE_MATCH</v>
      </c>
      <c r="AW84" s="2">
        <f>_xlfn.XLOOKUP($A84,Results!$A$2:$A$2256,Results!R$2:R$2256,"")</f>
        <v>0</v>
      </c>
      <c r="AX84" s="2">
        <f>_xlfn.XLOOKUP($A84,Results!$A$2:$A$2256,Results!S$2:S$2256,"")</f>
        <v>0</v>
      </c>
      <c r="AY84" s="2">
        <f>_xlfn.XLOOKUP($A84,Results!$A$2:$A$2256,Results!T$2:T$2256,"")</f>
        <v>60</v>
      </c>
      <c r="AZ84" s="2">
        <f>_xlfn.XLOOKUP($A84,Results!$A$2:$A$2256,Results!U$2:U$2256,"")</f>
        <v>0</v>
      </c>
      <c r="BA84" s="2" t="str">
        <f>_xlfn.XLOOKUP($A84,Results!$A$2:$A$2256,Results!V$2:V$2256,"")</f>
        <v>CAROLINA PRODUCTS</v>
      </c>
      <c r="BB84" s="2">
        <f>_xlfn.XLOOKUP($A84,Results!$A$2:$A$2256,Results!W$2:W$2256,"")</f>
        <v>78</v>
      </c>
      <c r="BC84" s="2">
        <f>_xlfn.XLOOKUP($A84,Results!$A$2:$A$2256,Results!X$2:X$2256,"")</f>
        <v>26120000</v>
      </c>
      <c r="BD84" s="2">
        <f>_xlfn.XLOOKUP($A84,Results!$A$2:$A$2256,Results!Y$2:Y$2256,"")</f>
        <v>78</v>
      </c>
      <c r="BE84" s="2" t="b">
        <f>_xlfn.XLOOKUP($A84,Results!$A$2:$A$2256,Results!Z$2:Z$2256,"")</f>
        <v>1</v>
      </c>
    </row>
    <row r="85" spans="1:57" ht="38.25" customHeight="1" x14ac:dyDescent="0.3">
      <c r="A85">
        <v>905762</v>
      </c>
      <c r="B85">
        <v>281707</v>
      </c>
      <c r="C85" t="s">
        <v>36</v>
      </c>
      <c r="D85" t="s">
        <v>276</v>
      </c>
      <c r="E85" s="2" t="str">
        <f>VLOOKUP(F85,'RPA Vendor Data '!F83:$G$2418,2)</f>
        <v>INDEPENDENT ELECTRIC</v>
      </c>
      <c r="F85" s="2">
        <v>14376</v>
      </c>
      <c r="G85" s="2">
        <v>6</v>
      </c>
      <c r="H85" t="s">
        <v>289</v>
      </c>
      <c r="I85">
        <v>1000</v>
      </c>
      <c r="J85" t="s">
        <v>98</v>
      </c>
      <c r="K85" t="s">
        <v>98</v>
      </c>
      <c r="L85">
        <v>664.03</v>
      </c>
      <c r="M85" s="2" t="s">
        <v>105</v>
      </c>
      <c r="N85" s="85" t="s">
        <v>290</v>
      </c>
      <c r="O85" t="s">
        <v>36</v>
      </c>
      <c r="P85" t="s">
        <v>36</v>
      </c>
      <c r="Q85" t="s">
        <v>36</v>
      </c>
      <c r="R85">
        <v>664.03</v>
      </c>
      <c r="S85" s="1">
        <v>45744.521554664352</v>
      </c>
      <c r="T85" t="s">
        <v>42</v>
      </c>
      <c r="U85" s="1">
        <v>45744.311805555553</v>
      </c>
      <c r="V85" t="s">
        <v>43</v>
      </c>
      <c r="W85" t="s">
        <v>36</v>
      </c>
      <c r="X85">
        <v>0</v>
      </c>
      <c r="Y85">
        <v>201</v>
      </c>
      <c r="Z85" t="s">
        <v>36</v>
      </c>
      <c r="AA85" t="s">
        <v>36</v>
      </c>
      <c r="AB85" t="s">
        <v>36</v>
      </c>
      <c r="AC85" t="s">
        <v>105</v>
      </c>
      <c r="AD85" t="s">
        <v>105</v>
      </c>
      <c r="AE85" t="s">
        <v>45</v>
      </c>
      <c r="AF85" s="44">
        <v>26121500</v>
      </c>
      <c r="AG85" s="102" t="s">
        <v>237</v>
      </c>
      <c r="AI85" s="2" t="s">
        <v>48</v>
      </c>
      <c r="AJ85" s="2" t="e">
        <f>VLOOKUP(A85,'Classification Test Result'!$A$2:$D$2428,4,FALSE)</f>
        <v>#N/A</v>
      </c>
      <c r="AL85" s="2">
        <f>_xlfn.XLOOKUP($A85,Results!$A$2:$A$2256,Results!G$2:G$2256,"")</f>
        <v>0</v>
      </c>
      <c r="AM85" s="2">
        <f>_xlfn.XLOOKUP($A85,Results!$A$2:$A$2256,Results!H$2:H$2256,"")</f>
        <v>0</v>
      </c>
      <c r="AN85" s="2">
        <f>_xlfn.XLOOKUP($A85,Results!$A$2:$A$2256,Results!I$2:I$2256,"")</f>
        <v>0</v>
      </c>
      <c r="AO85" s="2">
        <f>_xlfn.XLOOKUP($A85,Results!$A$2:$A$2256,Results!J$2:J$2256,"")</f>
        <v>0</v>
      </c>
      <c r="AP85" s="2">
        <f>_xlfn.XLOOKUP($A85,Results!$A$2:$A$2256,Results!K$2:K$2256,"")</f>
        <v>0</v>
      </c>
      <c r="AQ85" s="2">
        <f>_xlfn.XLOOKUP($A85,Results!$A$2:$A$2256,Results!L$2:L$2256,"")</f>
        <v>0</v>
      </c>
      <c r="AR85" s="2">
        <f>_xlfn.XLOOKUP($A85,Results!$A$2:$A$2256,Results!M$2:M$2256,"")</f>
        <v>0</v>
      </c>
      <c r="AS85" s="2">
        <f>_xlfn.XLOOKUP($A85,Results!$A$2:$A$2256,Results!N$2:N$2256,"")</f>
        <v>0</v>
      </c>
      <c r="AT85" s="2" t="str">
        <f>_xlfn.XLOOKUP($A85,Results!$A$2:$A$2256,Results!O$2:O$2256,"")</f>
        <v>GENERIC WIRE</v>
      </c>
      <c r="AU85" s="2" t="str">
        <f>_xlfn.XLOOKUP($A85,Results!$A$2:$A$2256,Results!P$2:P$2256,"")</f>
        <v>WIC</v>
      </c>
      <c r="AV85" s="2" t="str">
        <f>_xlfn.XLOOKUP($A85,Results!$A$2:$A$2256,Results!Q$2:Q$2256,"")</f>
        <v>SINGLE_MATCH</v>
      </c>
      <c r="AW85" s="2">
        <f>_xlfn.XLOOKUP($A85,Results!$A$2:$A$2256,Results!R$2:R$2256,"")</f>
        <v>0</v>
      </c>
      <c r="AX85" s="2">
        <f>_xlfn.XLOOKUP($A85,Results!$A$2:$A$2256,Results!S$2:S$2256,"")</f>
        <v>0</v>
      </c>
      <c r="AY85" s="2">
        <f>_xlfn.XLOOKUP($A85,Results!$A$2:$A$2256,Results!T$2:T$2256,"")</f>
        <v>60</v>
      </c>
      <c r="AZ85" s="2">
        <f>_xlfn.XLOOKUP($A85,Results!$A$2:$A$2256,Results!U$2:U$2256,"")</f>
        <v>0</v>
      </c>
      <c r="BA85" s="2" t="str">
        <f>_xlfn.XLOOKUP($A85,Results!$A$2:$A$2256,Results!V$2:V$2256,"")</f>
        <v>SOUTHWIRE</v>
      </c>
      <c r="BB85" s="2">
        <f>_xlfn.XLOOKUP($A85,Results!$A$2:$A$2256,Results!W$2:W$2256,"")</f>
        <v>64</v>
      </c>
      <c r="BC85" s="2">
        <f>_xlfn.XLOOKUP($A85,Results!$A$2:$A$2256,Results!X$2:X$2256,"")</f>
        <v>26120000</v>
      </c>
      <c r="BD85" s="2">
        <f>_xlfn.XLOOKUP($A85,Results!$A$2:$A$2256,Results!Y$2:Y$2256,"")</f>
        <v>80</v>
      </c>
      <c r="BE85" s="2" t="b">
        <f>_xlfn.XLOOKUP($A85,Results!$A$2:$A$2256,Results!Z$2:Z$2256,"")</f>
        <v>1</v>
      </c>
    </row>
    <row r="86" spans="1:57" ht="38.25" customHeight="1" x14ac:dyDescent="0.3">
      <c r="A86">
        <v>905763</v>
      </c>
      <c r="B86">
        <v>281707</v>
      </c>
      <c r="C86" t="s">
        <v>36</v>
      </c>
      <c r="D86" t="s">
        <v>276</v>
      </c>
      <c r="E86" s="2" t="str">
        <f>VLOOKUP(F86,'RPA Vendor Data '!F84:$G$2418,2)</f>
        <v>INDEPENDENT ELECTRIC</v>
      </c>
      <c r="F86" s="2">
        <v>14376</v>
      </c>
      <c r="G86" s="2">
        <v>2</v>
      </c>
      <c r="H86" t="s">
        <v>291</v>
      </c>
      <c r="I86">
        <v>110</v>
      </c>
      <c r="J86" t="s">
        <v>98</v>
      </c>
      <c r="K86" t="s">
        <v>98</v>
      </c>
      <c r="L86">
        <v>664.03</v>
      </c>
      <c r="M86" s="2" t="s">
        <v>105</v>
      </c>
      <c r="N86" s="85" t="s">
        <v>292</v>
      </c>
      <c r="O86" t="s">
        <v>36</v>
      </c>
      <c r="P86" t="s">
        <v>36</v>
      </c>
      <c r="Q86" t="s">
        <v>36</v>
      </c>
      <c r="R86">
        <v>73.040000000000006</v>
      </c>
      <c r="S86" s="1">
        <v>45744.521545868047</v>
      </c>
      <c r="T86" t="s">
        <v>42</v>
      </c>
      <c r="U86" s="1">
        <v>45744.311805555553</v>
      </c>
      <c r="V86" t="s">
        <v>43</v>
      </c>
      <c r="W86" t="s">
        <v>36</v>
      </c>
      <c r="X86">
        <v>0</v>
      </c>
      <c r="Y86">
        <v>201</v>
      </c>
      <c r="Z86" t="s">
        <v>36</v>
      </c>
      <c r="AA86" t="s">
        <v>36</v>
      </c>
      <c r="AB86" t="s">
        <v>36</v>
      </c>
      <c r="AC86" t="s">
        <v>105</v>
      </c>
      <c r="AD86" t="s">
        <v>105</v>
      </c>
      <c r="AE86" t="s">
        <v>45</v>
      </c>
      <c r="AF86" s="44">
        <v>26121500</v>
      </c>
      <c r="AG86" s="102" t="s">
        <v>237</v>
      </c>
      <c r="AI86" s="2" t="s">
        <v>48</v>
      </c>
      <c r="AJ86" s="2" t="e">
        <f>VLOOKUP(A86,'Classification Test Result'!$A$2:$D$2428,4,FALSE)</f>
        <v>#N/A</v>
      </c>
      <c r="AL86" s="2">
        <f>_xlfn.XLOOKUP($A86,Results!$A$2:$A$2256,Results!G$2:G$2256,"")</f>
        <v>0</v>
      </c>
      <c r="AM86" s="2">
        <f>_xlfn.XLOOKUP($A86,Results!$A$2:$A$2256,Results!H$2:H$2256,"")</f>
        <v>0</v>
      </c>
      <c r="AN86" s="2">
        <f>_xlfn.XLOOKUP($A86,Results!$A$2:$A$2256,Results!I$2:I$2256,"")</f>
        <v>0</v>
      </c>
      <c r="AO86" s="2">
        <f>_xlfn.XLOOKUP($A86,Results!$A$2:$A$2256,Results!J$2:J$2256,"")</f>
        <v>0</v>
      </c>
      <c r="AP86" s="2">
        <f>_xlfn.XLOOKUP($A86,Results!$A$2:$A$2256,Results!K$2:K$2256,"")</f>
        <v>0</v>
      </c>
      <c r="AQ86" s="2">
        <f>_xlfn.XLOOKUP($A86,Results!$A$2:$A$2256,Results!L$2:L$2256,"")</f>
        <v>0</v>
      </c>
      <c r="AR86" s="2">
        <f>_xlfn.XLOOKUP($A86,Results!$A$2:$A$2256,Results!M$2:M$2256,"")</f>
        <v>0</v>
      </c>
      <c r="AS86" s="2">
        <f>_xlfn.XLOOKUP($A86,Results!$A$2:$A$2256,Results!N$2:N$2256,"")</f>
        <v>0</v>
      </c>
      <c r="AT86" s="2" t="str">
        <f>_xlfn.XLOOKUP($A86,Results!$A$2:$A$2256,Results!O$2:O$2256,"")</f>
        <v>GENERIC WIRE</v>
      </c>
      <c r="AU86" s="2" t="str">
        <f>_xlfn.XLOOKUP($A86,Results!$A$2:$A$2256,Results!P$2:P$2256,"")</f>
        <v>WIC</v>
      </c>
      <c r="AV86" s="2" t="str">
        <f>_xlfn.XLOOKUP($A86,Results!$A$2:$A$2256,Results!Q$2:Q$2256,"")</f>
        <v>SINGLE_MATCH</v>
      </c>
      <c r="AW86" s="2">
        <f>_xlfn.XLOOKUP($A86,Results!$A$2:$A$2256,Results!R$2:R$2256,"")</f>
        <v>0</v>
      </c>
      <c r="AX86" s="2">
        <f>_xlfn.XLOOKUP($A86,Results!$A$2:$A$2256,Results!S$2:S$2256,"")</f>
        <v>0</v>
      </c>
      <c r="AY86" s="2">
        <f>_xlfn.XLOOKUP($A86,Results!$A$2:$A$2256,Results!T$2:T$2256,"")</f>
        <v>60</v>
      </c>
      <c r="AZ86" s="2">
        <f>_xlfn.XLOOKUP($A86,Results!$A$2:$A$2256,Results!U$2:U$2256,"")</f>
        <v>0</v>
      </c>
      <c r="BA86" s="2" t="str">
        <f>_xlfn.XLOOKUP($A86,Results!$A$2:$A$2256,Results!V$2:V$2256,"")</f>
        <v>SOUTHWIRE</v>
      </c>
      <c r="BB86" s="2">
        <f>_xlfn.XLOOKUP($A86,Results!$A$2:$A$2256,Results!W$2:W$2256,"")</f>
        <v>77</v>
      </c>
      <c r="BC86" s="2">
        <f>_xlfn.XLOOKUP($A86,Results!$A$2:$A$2256,Results!X$2:X$2256,"")</f>
        <v>26121614</v>
      </c>
      <c r="BD86" s="2">
        <f>_xlfn.XLOOKUP($A86,Results!$A$2:$A$2256,Results!Y$2:Y$2256,"")</f>
        <v>77</v>
      </c>
      <c r="BE86" s="2" t="b">
        <f>_xlfn.XLOOKUP($A86,Results!$A$2:$A$2256,Results!Z$2:Z$2256,"")</f>
        <v>1</v>
      </c>
    </row>
    <row r="87" spans="1:57" ht="38.25" customHeight="1" x14ac:dyDescent="0.3">
      <c r="A87">
        <v>905764</v>
      </c>
      <c r="B87">
        <v>281715</v>
      </c>
      <c r="C87" t="s">
        <v>36</v>
      </c>
      <c r="D87" t="s">
        <v>272</v>
      </c>
      <c r="E87" s="2" t="str">
        <f>VLOOKUP(F87,'RPA Vendor Data '!F85:$G$2418,2)</f>
        <v>ONESOURCE DISTRIBUTORS</v>
      </c>
      <c r="F87" s="2">
        <v>16089</v>
      </c>
      <c r="G87" s="2">
        <v>4</v>
      </c>
      <c r="H87" t="s">
        <v>293</v>
      </c>
      <c r="I87">
        <v>186</v>
      </c>
      <c r="J87" t="s">
        <v>98</v>
      </c>
      <c r="K87" t="s">
        <v>98</v>
      </c>
      <c r="L87">
        <v>659.42</v>
      </c>
      <c r="M87" s="2" t="s">
        <v>105</v>
      </c>
      <c r="N87" s="85" t="s">
        <v>294</v>
      </c>
      <c r="O87" t="s">
        <v>36</v>
      </c>
      <c r="P87" t="s">
        <v>36</v>
      </c>
      <c r="Q87" t="s">
        <v>36</v>
      </c>
      <c r="R87">
        <v>122.65</v>
      </c>
      <c r="S87" s="1">
        <v>45744.54380702546</v>
      </c>
      <c r="T87" t="s">
        <v>42</v>
      </c>
      <c r="U87" s="1">
        <v>45744.313888888893</v>
      </c>
      <c r="V87" t="s">
        <v>43</v>
      </c>
      <c r="W87" t="s">
        <v>36</v>
      </c>
      <c r="X87">
        <v>0</v>
      </c>
      <c r="Y87">
        <v>201</v>
      </c>
      <c r="Z87" t="s">
        <v>36</v>
      </c>
      <c r="AA87" t="s">
        <v>36</v>
      </c>
      <c r="AB87" t="s">
        <v>36</v>
      </c>
      <c r="AC87" t="s">
        <v>105</v>
      </c>
      <c r="AD87" t="s">
        <v>105</v>
      </c>
      <c r="AE87" t="s">
        <v>45</v>
      </c>
      <c r="AF87" s="44" t="s">
        <v>46</v>
      </c>
      <c r="AG87" s="18" t="s">
        <v>295</v>
      </c>
      <c r="AH87" s="18"/>
      <c r="AI87" s="2" t="s">
        <v>48</v>
      </c>
      <c r="AJ87" s="2" t="e">
        <f>VLOOKUP(A87,'Classification Test Result'!$A$2:$D$2428,4,FALSE)</f>
        <v>#N/A</v>
      </c>
      <c r="AL87" s="2" t="str">
        <f>_xlfn.XLOOKUP($A87,Results!$A$2:$A$2256,Results!G$2:G$2256,"")</f>
        <v/>
      </c>
      <c r="AM87" s="2" t="str">
        <f>_xlfn.XLOOKUP($A87,Results!$A$2:$A$2256,Results!H$2:H$2256,"")</f>
        <v/>
      </c>
      <c r="AN87" s="2" t="str">
        <f>_xlfn.XLOOKUP($A87,Results!$A$2:$A$2256,Results!I$2:I$2256,"")</f>
        <v/>
      </c>
      <c r="AO87" s="2" t="str">
        <f>_xlfn.XLOOKUP($A87,Results!$A$2:$A$2256,Results!J$2:J$2256,"")</f>
        <v/>
      </c>
      <c r="AP87" s="2" t="str">
        <f>_xlfn.XLOOKUP($A87,Results!$A$2:$A$2256,Results!K$2:K$2256,"")</f>
        <v/>
      </c>
      <c r="AQ87" s="2" t="str">
        <f>_xlfn.XLOOKUP($A87,Results!$A$2:$A$2256,Results!L$2:L$2256,"")</f>
        <v/>
      </c>
      <c r="AR87" s="2" t="str">
        <f>_xlfn.XLOOKUP($A87,Results!$A$2:$A$2256,Results!M$2:M$2256,"")</f>
        <v/>
      </c>
      <c r="AS87" s="2" t="str">
        <f>_xlfn.XLOOKUP($A87,Results!$A$2:$A$2256,Results!N$2:N$2256,"")</f>
        <v/>
      </c>
      <c r="AT87" s="2" t="str">
        <f>_xlfn.XLOOKUP($A87,Results!$A$2:$A$2256,Results!O$2:O$2256,"")</f>
        <v/>
      </c>
      <c r="AU87" s="2" t="str">
        <f>_xlfn.XLOOKUP($A87,Results!$A$2:$A$2256,Results!P$2:P$2256,"")</f>
        <v/>
      </c>
      <c r="AV87" s="2" t="str">
        <f>_xlfn.XLOOKUP($A87,Results!$A$2:$A$2256,Results!Q$2:Q$2256,"")</f>
        <v/>
      </c>
      <c r="AW87" s="2" t="str">
        <f>_xlfn.XLOOKUP($A87,Results!$A$2:$A$2256,Results!R$2:R$2256,"")</f>
        <v/>
      </c>
      <c r="AX87" s="2" t="str">
        <f>_xlfn.XLOOKUP($A87,Results!$A$2:$A$2256,Results!S$2:S$2256,"")</f>
        <v/>
      </c>
      <c r="AY87" s="2" t="str">
        <f>_xlfn.XLOOKUP($A87,Results!$A$2:$A$2256,Results!T$2:T$2256,"")</f>
        <v/>
      </c>
      <c r="AZ87" s="2" t="str">
        <f>_xlfn.XLOOKUP($A87,Results!$A$2:$A$2256,Results!U$2:U$2256,"")</f>
        <v/>
      </c>
      <c r="BA87" s="2" t="str">
        <f>_xlfn.XLOOKUP($A87,Results!$A$2:$A$2256,Results!V$2:V$2256,"")</f>
        <v/>
      </c>
      <c r="BB87" s="2" t="str">
        <f>_xlfn.XLOOKUP($A87,Results!$A$2:$A$2256,Results!W$2:W$2256,"")</f>
        <v/>
      </c>
      <c r="BC87" s="2" t="str">
        <f>_xlfn.XLOOKUP($A87,Results!$A$2:$A$2256,Results!X$2:X$2256,"")</f>
        <v/>
      </c>
      <c r="BD87" s="2" t="str">
        <f>_xlfn.XLOOKUP($A87,Results!$A$2:$A$2256,Results!Y$2:Y$2256,"")</f>
        <v/>
      </c>
      <c r="BE87" s="2" t="str">
        <f>_xlfn.XLOOKUP($A87,Results!$A$2:$A$2256,Results!Z$2:Z$2256,"")</f>
        <v/>
      </c>
    </row>
    <row r="88" spans="1:57" ht="38.25" customHeight="1" x14ac:dyDescent="0.3">
      <c r="A88">
        <v>905765</v>
      </c>
      <c r="B88">
        <v>281707</v>
      </c>
      <c r="C88" t="s">
        <v>36</v>
      </c>
      <c r="D88" t="s">
        <v>276</v>
      </c>
      <c r="E88" s="2" t="str">
        <f>VLOOKUP(F88,'RPA Vendor Data '!F86:$G$2418,2)</f>
        <v>INDEPENDENT ELECTRIC</v>
      </c>
      <c r="F88" s="2">
        <v>14376</v>
      </c>
      <c r="G88" s="2">
        <v>7</v>
      </c>
      <c r="H88" t="s">
        <v>296</v>
      </c>
      <c r="I88">
        <v>1000</v>
      </c>
      <c r="J88" t="s">
        <v>98</v>
      </c>
      <c r="K88" t="s">
        <v>98</v>
      </c>
      <c r="L88">
        <v>664.03</v>
      </c>
      <c r="M88" s="2" t="s">
        <v>105</v>
      </c>
      <c r="N88" s="85" t="s">
        <v>297</v>
      </c>
      <c r="O88" t="s">
        <v>36</v>
      </c>
      <c r="P88" t="s">
        <v>36</v>
      </c>
      <c r="Q88" t="s">
        <v>36</v>
      </c>
      <c r="R88">
        <v>664.03</v>
      </c>
      <c r="S88" s="1">
        <v>45744.521557754633</v>
      </c>
      <c r="T88" t="s">
        <v>42</v>
      </c>
      <c r="U88" s="1">
        <v>45744.311805555553</v>
      </c>
      <c r="V88" t="s">
        <v>43</v>
      </c>
      <c r="W88" t="s">
        <v>36</v>
      </c>
      <c r="X88">
        <v>0</v>
      </c>
      <c r="Y88">
        <v>201</v>
      </c>
      <c r="Z88" t="s">
        <v>36</v>
      </c>
      <c r="AA88" t="s">
        <v>36</v>
      </c>
      <c r="AB88" t="s">
        <v>36</v>
      </c>
      <c r="AC88" t="s">
        <v>105</v>
      </c>
      <c r="AD88" t="s">
        <v>105</v>
      </c>
      <c r="AE88" t="s">
        <v>45</v>
      </c>
      <c r="AF88" s="44">
        <v>26121500</v>
      </c>
      <c r="AG88" s="102" t="s">
        <v>237</v>
      </c>
      <c r="AI88" s="2" t="s">
        <v>48</v>
      </c>
      <c r="AJ88" s="2" t="e">
        <f>VLOOKUP(A88,'Classification Test Result'!$A$2:$D$2428,4,FALSE)</f>
        <v>#N/A</v>
      </c>
      <c r="AL88" s="2" t="str">
        <f>_xlfn.XLOOKUP($A88,Results!$A$2:$A$2256,Results!G$2:G$2256,"")</f>
        <v/>
      </c>
      <c r="AM88" s="2" t="str">
        <f>_xlfn.XLOOKUP($A88,Results!$A$2:$A$2256,Results!H$2:H$2256,"")</f>
        <v/>
      </c>
      <c r="AN88" s="2" t="str">
        <f>_xlfn.XLOOKUP($A88,Results!$A$2:$A$2256,Results!I$2:I$2256,"")</f>
        <v/>
      </c>
      <c r="AO88" s="2" t="str">
        <f>_xlfn.XLOOKUP($A88,Results!$A$2:$A$2256,Results!J$2:J$2256,"")</f>
        <v/>
      </c>
      <c r="AP88" s="2" t="str">
        <f>_xlfn.XLOOKUP($A88,Results!$A$2:$A$2256,Results!K$2:K$2256,"")</f>
        <v/>
      </c>
      <c r="AQ88" s="2" t="str">
        <f>_xlfn.XLOOKUP($A88,Results!$A$2:$A$2256,Results!L$2:L$2256,"")</f>
        <v/>
      </c>
      <c r="AR88" s="2" t="str">
        <f>_xlfn.XLOOKUP($A88,Results!$A$2:$A$2256,Results!M$2:M$2256,"")</f>
        <v/>
      </c>
      <c r="AS88" s="2" t="str">
        <f>_xlfn.XLOOKUP($A88,Results!$A$2:$A$2256,Results!N$2:N$2256,"")</f>
        <v/>
      </c>
      <c r="AT88" s="2" t="str">
        <f>_xlfn.XLOOKUP($A88,Results!$A$2:$A$2256,Results!O$2:O$2256,"")</f>
        <v/>
      </c>
      <c r="AU88" s="2" t="str">
        <f>_xlfn.XLOOKUP($A88,Results!$A$2:$A$2256,Results!P$2:P$2256,"")</f>
        <v/>
      </c>
      <c r="AV88" s="2" t="str">
        <f>_xlfn.XLOOKUP($A88,Results!$A$2:$A$2256,Results!Q$2:Q$2256,"")</f>
        <v/>
      </c>
      <c r="AW88" s="2" t="str">
        <f>_xlfn.XLOOKUP($A88,Results!$A$2:$A$2256,Results!R$2:R$2256,"")</f>
        <v/>
      </c>
      <c r="AX88" s="2" t="str">
        <f>_xlfn.XLOOKUP($A88,Results!$A$2:$A$2256,Results!S$2:S$2256,"")</f>
        <v/>
      </c>
      <c r="AY88" s="2" t="str">
        <f>_xlfn.XLOOKUP($A88,Results!$A$2:$A$2256,Results!T$2:T$2256,"")</f>
        <v/>
      </c>
      <c r="AZ88" s="2" t="str">
        <f>_xlfn.XLOOKUP($A88,Results!$A$2:$A$2256,Results!U$2:U$2256,"")</f>
        <v/>
      </c>
      <c r="BA88" s="2" t="str">
        <f>_xlfn.XLOOKUP($A88,Results!$A$2:$A$2256,Results!V$2:V$2256,"")</f>
        <v/>
      </c>
      <c r="BB88" s="2" t="str">
        <f>_xlfn.XLOOKUP($A88,Results!$A$2:$A$2256,Results!W$2:W$2256,"")</f>
        <v/>
      </c>
      <c r="BC88" s="2" t="str">
        <f>_xlfn.XLOOKUP($A88,Results!$A$2:$A$2256,Results!X$2:X$2256,"")</f>
        <v/>
      </c>
      <c r="BD88" s="2" t="str">
        <f>_xlfn.XLOOKUP($A88,Results!$A$2:$A$2256,Results!Y$2:Y$2256,"")</f>
        <v/>
      </c>
      <c r="BE88" s="2" t="str">
        <f>_xlfn.XLOOKUP($A88,Results!$A$2:$A$2256,Results!Z$2:Z$2256,"")</f>
        <v/>
      </c>
    </row>
    <row r="89" spans="1:57" ht="38.25" customHeight="1" x14ac:dyDescent="0.3">
      <c r="A89">
        <v>905766</v>
      </c>
      <c r="B89">
        <v>281707</v>
      </c>
      <c r="C89" t="s">
        <v>36</v>
      </c>
      <c r="D89" t="s">
        <v>276</v>
      </c>
      <c r="E89" s="2" t="str">
        <f>VLOOKUP(F89,'RPA Vendor Data '!F87:$G$2418,2)</f>
        <v>INDEPENDENT ELECTRIC</v>
      </c>
      <c r="F89" s="2">
        <v>14376</v>
      </c>
      <c r="G89" s="2">
        <v>3</v>
      </c>
      <c r="H89" t="s">
        <v>298</v>
      </c>
      <c r="I89">
        <v>110</v>
      </c>
      <c r="J89" t="s">
        <v>98</v>
      </c>
      <c r="K89" t="s">
        <v>98</v>
      </c>
      <c r="L89">
        <v>664.03</v>
      </c>
      <c r="M89" s="2" t="s">
        <v>105</v>
      </c>
      <c r="N89" s="85" t="s">
        <v>299</v>
      </c>
      <c r="O89" t="s">
        <v>36</v>
      </c>
      <c r="P89" t="s">
        <v>36</v>
      </c>
      <c r="Q89" t="s">
        <v>36</v>
      </c>
      <c r="R89">
        <v>73.040000000000006</v>
      </c>
      <c r="S89" s="1">
        <v>45744.521548807868</v>
      </c>
      <c r="T89" t="s">
        <v>42</v>
      </c>
      <c r="U89" s="1">
        <v>45744.311805555553</v>
      </c>
      <c r="V89" t="s">
        <v>43</v>
      </c>
      <c r="W89" t="s">
        <v>36</v>
      </c>
      <c r="X89">
        <v>0</v>
      </c>
      <c r="Y89">
        <v>201</v>
      </c>
      <c r="Z89" t="s">
        <v>36</v>
      </c>
      <c r="AA89" t="s">
        <v>36</v>
      </c>
      <c r="AB89" t="s">
        <v>36</v>
      </c>
      <c r="AC89" t="s">
        <v>105</v>
      </c>
      <c r="AD89" t="s">
        <v>105</v>
      </c>
      <c r="AE89" t="s">
        <v>45</v>
      </c>
      <c r="AF89" s="44">
        <v>26121500</v>
      </c>
      <c r="AG89" s="102" t="s">
        <v>237</v>
      </c>
      <c r="AI89" s="2" t="s">
        <v>48</v>
      </c>
      <c r="AJ89" s="2" t="e">
        <f>VLOOKUP(A89,'Classification Test Result'!$A$2:$D$2428,4,FALSE)</f>
        <v>#N/A</v>
      </c>
      <c r="AL89" s="2">
        <f>_xlfn.XLOOKUP($A89,Results!$A$2:$A$2256,Results!G$2:G$2256,"")</f>
        <v>0</v>
      </c>
      <c r="AM89" s="2">
        <f>_xlfn.XLOOKUP($A89,Results!$A$2:$A$2256,Results!H$2:H$2256,"")</f>
        <v>0</v>
      </c>
      <c r="AN89" s="2">
        <f>_xlfn.XLOOKUP($A89,Results!$A$2:$A$2256,Results!I$2:I$2256,"")</f>
        <v>0</v>
      </c>
      <c r="AO89" s="2">
        <f>_xlfn.XLOOKUP($A89,Results!$A$2:$A$2256,Results!J$2:J$2256,"")</f>
        <v>0</v>
      </c>
      <c r="AP89" s="2">
        <f>_xlfn.XLOOKUP($A89,Results!$A$2:$A$2256,Results!K$2:K$2256,"")</f>
        <v>0</v>
      </c>
      <c r="AQ89" s="2">
        <f>_xlfn.XLOOKUP($A89,Results!$A$2:$A$2256,Results!L$2:L$2256,"")</f>
        <v>0</v>
      </c>
      <c r="AR89" s="2">
        <f>_xlfn.XLOOKUP($A89,Results!$A$2:$A$2256,Results!M$2:M$2256,"")</f>
        <v>0</v>
      </c>
      <c r="AS89" s="2">
        <f>_xlfn.XLOOKUP($A89,Results!$A$2:$A$2256,Results!N$2:N$2256,"")</f>
        <v>0</v>
      </c>
      <c r="AT89" s="2" t="str">
        <f>_xlfn.XLOOKUP($A89,Results!$A$2:$A$2256,Results!O$2:O$2256,"")</f>
        <v>GENERIC WIRE</v>
      </c>
      <c r="AU89" s="2" t="str">
        <f>_xlfn.XLOOKUP($A89,Results!$A$2:$A$2256,Results!P$2:P$2256,"")</f>
        <v>WIC</v>
      </c>
      <c r="AV89" s="2" t="str">
        <f>_xlfn.XLOOKUP($A89,Results!$A$2:$A$2256,Results!Q$2:Q$2256,"")</f>
        <v>SINGLE_MATCH</v>
      </c>
      <c r="AW89" s="2">
        <f>_xlfn.XLOOKUP($A89,Results!$A$2:$A$2256,Results!R$2:R$2256,"")</f>
        <v>0</v>
      </c>
      <c r="AX89" s="2">
        <f>_xlfn.XLOOKUP($A89,Results!$A$2:$A$2256,Results!S$2:S$2256,"")</f>
        <v>0</v>
      </c>
      <c r="AY89" s="2">
        <f>_xlfn.XLOOKUP($A89,Results!$A$2:$A$2256,Results!T$2:T$2256,"")</f>
        <v>60</v>
      </c>
      <c r="AZ89" s="2">
        <f>_xlfn.XLOOKUP($A89,Results!$A$2:$A$2256,Results!U$2:U$2256,"")</f>
        <v>0</v>
      </c>
      <c r="BA89" s="2" t="str">
        <f>_xlfn.XLOOKUP($A89,Results!$A$2:$A$2256,Results!V$2:V$2256,"")</f>
        <v>SOUTHWIRE</v>
      </c>
      <c r="BB89" s="2">
        <f>_xlfn.XLOOKUP($A89,Results!$A$2:$A$2256,Results!W$2:W$2256,"")</f>
        <v>76</v>
      </c>
      <c r="BC89" s="2">
        <f>_xlfn.XLOOKUP($A89,Results!$A$2:$A$2256,Results!X$2:X$2256,"")</f>
        <v>26121614</v>
      </c>
      <c r="BD89" s="2">
        <f>_xlfn.XLOOKUP($A89,Results!$A$2:$A$2256,Results!Y$2:Y$2256,"")</f>
        <v>76</v>
      </c>
      <c r="BE89" s="2" t="b">
        <f>_xlfn.XLOOKUP($A89,Results!$A$2:$A$2256,Results!Z$2:Z$2256,"")</f>
        <v>1</v>
      </c>
    </row>
    <row r="90" spans="1:57" ht="38.25" customHeight="1" x14ac:dyDescent="0.3">
      <c r="A90">
        <v>905767</v>
      </c>
      <c r="B90">
        <v>281707</v>
      </c>
      <c r="C90" t="s">
        <v>36</v>
      </c>
      <c r="D90" t="s">
        <v>276</v>
      </c>
      <c r="E90" s="2" t="str">
        <f>VLOOKUP(F90,'RPA Vendor Data '!F88:$G$2418,2)</f>
        <v>INDEPENDENT ELECTRIC</v>
      </c>
      <c r="F90" s="2">
        <v>14376</v>
      </c>
      <c r="G90" s="2">
        <v>1</v>
      </c>
      <c r="H90" t="s">
        <v>300</v>
      </c>
      <c r="I90">
        <v>110</v>
      </c>
      <c r="J90" t="s">
        <v>98</v>
      </c>
      <c r="K90" t="s">
        <v>98</v>
      </c>
      <c r="L90">
        <v>664.03</v>
      </c>
      <c r="M90" s="2" t="s">
        <v>105</v>
      </c>
      <c r="N90" s="85" t="s">
        <v>301</v>
      </c>
      <c r="O90" t="s">
        <v>36</v>
      </c>
      <c r="P90" t="s">
        <v>36</v>
      </c>
      <c r="Q90" t="s">
        <v>36</v>
      </c>
      <c r="R90">
        <v>73.040000000000006</v>
      </c>
      <c r="S90" s="1">
        <v>45744.521542939823</v>
      </c>
      <c r="T90" t="s">
        <v>42</v>
      </c>
      <c r="U90" s="1">
        <v>45744.311805555553</v>
      </c>
      <c r="V90" t="s">
        <v>43</v>
      </c>
      <c r="W90" t="s">
        <v>36</v>
      </c>
      <c r="X90">
        <v>0</v>
      </c>
      <c r="Y90">
        <v>201</v>
      </c>
      <c r="Z90" t="s">
        <v>36</v>
      </c>
      <c r="AA90" t="s">
        <v>36</v>
      </c>
      <c r="AB90" t="s">
        <v>36</v>
      </c>
      <c r="AC90" t="s">
        <v>105</v>
      </c>
      <c r="AD90" t="s">
        <v>105</v>
      </c>
      <c r="AE90" t="s">
        <v>45</v>
      </c>
      <c r="AF90" s="44">
        <v>26121500</v>
      </c>
      <c r="AG90" s="102" t="s">
        <v>237</v>
      </c>
      <c r="AI90" s="2" t="s">
        <v>48</v>
      </c>
      <c r="AJ90" s="2" t="e">
        <f>VLOOKUP(A90,'Classification Test Result'!$A$2:$D$2428,4,FALSE)</f>
        <v>#N/A</v>
      </c>
      <c r="AL90" s="2">
        <f>_xlfn.XLOOKUP($A90,Results!$A$2:$A$2256,Results!G$2:G$2256,"")</f>
        <v>0</v>
      </c>
      <c r="AM90" s="2">
        <f>_xlfn.XLOOKUP($A90,Results!$A$2:$A$2256,Results!H$2:H$2256,"")</f>
        <v>0</v>
      </c>
      <c r="AN90" s="2">
        <f>_xlfn.XLOOKUP($A90,Results!$A$2:$A$2256,Results!I$2:I$2256,"")</f>
        <v>0</v>
      </c>
      <c r="AO90" s="2">
        <f>_xlfn.XLOOKUP($A90,Results!$A$2:$A$2256,Results!J$2:J$2256,"")</f>
        <v>0</v>
      </c>
      <c r="AP90" s="2">
        <f>_xlfn.XLOOKUP($A90,Results!$A$2:$A$2256,Results!K$2:K$2256,"")</f>
        <v>0</v>
      </c>
      <c r="AQ90" s="2">
        <f>_xlfn.XLOOKUP($A90,Results!$A$2:$A$2256,Results!L$2:L$2256,"")</f>
        <v>0</v>
      </c>
      <c r="AR90" s="2">
        <f>_xlfn.XLOOKUP($A90,Results!$A$2:$A$2256,Results!M$2:M$2256,"")</f>
        <v>0</v>
      </c>
      <c r="AS90" s="2">
        <f>_xlfn.XLOOKUP($A90,Results!$A$2:$A$2256,Results!N$2:N$2256,"")</f>
        <v>0</v>
      </c>
      <c r="AT90" s="2" t="str">
        <f>_xlfn.XLOOKUP($A90,Results!$A$2:$A$2256,Results!O$2:O$2256,"")</f>
        <v>GENERIC WIRE</v>
      </c>
      <c r="AU90" s="2" t="str">
        <f>_xlfn.XLOOKUP($A90,Results!$A$2:$A$2256,Results!P$2:P$2256,"")</f>
        <v>WIC</v>
      </c>
      <c r="AV90" s="2" t="str">
        <f>_xlfn.XLOOKUP($A90,Results!$A$2:$A$2256,Results!Q$2:Q$2256,"")</f>
        <v>SINGLE_MATCH</v>
      </c>
      <c r="AW90" s="2">
        <f>_xlfn.XLOOKUP($A90,Results!$A$2:$A$2256,Results!R$2:R$2256,"")</f>
        <v>0</v>
      </c>
      <c r="AX90" s="2">
        <f>_xlfn.XLOOKUP($A90,Results!$A$2:$A$2256,Results!S$2:S$2256,"")</f>
        <v>0</v>
      </c>
      <c r="AY90" s="2">
        <f>_xlfn.XLOOKUP($A90,Results!$A$2:$A$2256,Results!T$2:T$2256,"")</f>
        <v>60</v>
      </c>
      <c r="AZ90" s="2">
        <f>_xlfn.XLOOKUP($A90,Results!$A$2:$A$2256,Results!U$2:U$2256,"")</f>
        <v>0</v>
      </c>
      <c r="BA90" s="2" t="str">
        <f>_xlfn.XLOOKUP($A90,Results!$A$2:$A$2256,Results!V$2:V$2256,"")</f>
        <v>SOUTHWIRE</v>
      </c>
      <c r="BB90" s="2">
        <f>_xlfn.XLOOKUP($A90,Results!$A$2:$A$2256,Results!W$2:W$2256,"")</f>
        <v>76</v>
      </c>
      <c r="BC90" s="2">
        <f>_xlfn.XLOOKUP($A90,Results!$A$2:$A$2256,Results!X$2:X$2256,"")</f>
        <v>26121614</v>
      </c>
      <c r="BD90" s="2">
        <f>_xlfn.XLOOKUP($A90,Results!$A$2:$A$2256,Results!Y$2:Y$2256,"")</f>
        <v>76</v>
      </c>
      <c r="BE90" s="2" t="b">
        <f>_xlfn.XLOOKUP($A90,Results!$A$2:$A$2256,Results!Z$2:Z$2256,"")</f>
        <v>1</v>
      </c>
    </row>
    <row r="91" spans="1:57" ht="38.25" customHeight="1" x14ac:dyDescent="0.3">
      <c r="A91">
        <v>905768</v>
      </c>
      <c r="B91">
        <v>281738</v>
      </c>
      <c r="C91" t="s">
        <v>36</v>
      </c>
      <c r="D91" t="s">
        <v>268</v>
      </c>
      <c r="E91" s="2" t="str">
        <f>VLOOKUP(F91,'RPA Vendor Data '!F89:$G$2418,2)</f>
        <v>ONESOURCE DISTRIBUTORS</v>
      </c>
      <c r="F91" s="2">
        <v>16089</v>
      </c>
      <c r="G91" s="2">
        <v>2</v>
      </c>
      <c r="H91" t="s">
        <v>302</v>
      </c>
      <c r="I91">
        <v>500</v>
      </c>
      <c r="J91" t="s">
        <v>98</v>
      </c>
      <c r="K91" t="s">
        <v>98</v>
      </c>
      <c r="L91">
        <v>845.45</v>
      </c>
      <c r="M91" s="2" t="s">
        <v>105</v>
      </c>
      <c r="N91" s="85" t="s">
        <v>303</v>
      </c>
      <c r="O91" t="s">
        <v>36</v>
      </c>
      <c r="P91" t="s">
        <v>36</v>
      </c>
      <c r="Q91" t="s">
        <v>36</v>
      </c>
      <c r="R91">
        <v>422.73</v>
      </c>
      <c r="S91" s="1">
        <v>45744.543082442127</v>
      </c>
      <c r="T91" t="s">
        <v>42</v>
      </c>
      <c r="U91" s="1">
        <v>45744.320138888892</v>
      </c>
      <c r="V91" t="s">
        <v>43</v>
      </c>
      <c r="W91" t="s">
        <v>36</v>
      </c>
      <c r="X91">
        <v>0</v>
      </c>
      <c r="Y91">
        <v>201</v>
      </c>
      <c r="Z91" t="s">
        <v>36</v>
      </c>
      <c r="AA91" t="s">
        <v>36</v>
      </c>
      <c r="AB91" t="s">
        <v>36</v>
      </c>
      <c r="AC91" t="s">
        <v>105</v>
      </c>
      <c r="AD91" t="s">
        <v>105</v>
      </c>
      <c r="AE91" t="s">
        <v>45</v>
      </c>
      <c r="AF91" s="44" t="s">
        <v>46</v>
      </c>
      <c r="AG91" s="18" t="s">
        <v>304</v>
      </c>
      <c r="AH91" s="18"/>
      <c r="AI91" s="2" t="s">
        <v>48</v>
      </c>
      <c r="AJ91" s="2" t="e">
        <f>VLOOKUP(A91,'Classification Test Result'!$A$2:$D$2428,4,FALSE)</f>
        <v>#N/A</v>
      </c>
      <c r="AL91" s="2">
        <f>_xlfn.XLOOKUP($A91,Results!$A$2:$A$2256,Results!G$2:G$2256,"")</f>
        <v>0</v>
      </c>
      <c r="AM91" s="2">
        <f>_xlfn.XLOOKUP($A91,Results!$A$2:$A$2256,Results!H$2:H$2256,"")</f>
        <v>0</v>
      </c>
      <c r="AN91" s="2">
        <f>_xlfn.XLOOKUP($A91,Results!$A$2:$A$2256,Results!I$2:I$2256,"")</f>
        <v>0</v>
      </c>
      <c r="AO91" s="2">
        <f>_xlfn.XLOOKUP($A91,Results!$A$2:$A$2256,Results!J$2:J$2256,"")</f>
        <v>0</v>
      </c>
      <c r="AP91" s="2">
        <f>_xlfn.XLOOKUP($A91,Results!$A$2:$A$2256,Results!K$2:K$2256,"")</f>
        <v>0</v>
      </c>
      <c r="AQ91" s="2">
        <f>_xlfn.XLOOKUP($A91,Results!$A$2:$A$2256,Results!L$2:L$2256,"")</f>
        <v>0</v>
      </c>
      <c r="AR91" s="2">
        <f>_xlfn.XLOOKUP($A91,Results!$A$2:$A$2256,Results!M$2:M$2256,"")</f>
        <v>0</v>
      </c>
      <c r="AS91" s="2">
        <f>_xlfn.XLOOKUP($A91,Results!$A$2:$A$2256,Results!N$2:N$2256,"")</f>
        <v>0</v>
      </c>
      <c r="AT91" s="2" t="str">
        <f>_xlfn.XLOOKUP($A91,Results!$A$2:$A$2256,Results!O$2:O$2256,"")</f>
        <v>GENERIC WIRE</v>
      </c>
      <c r="AU91" s="2" t="str">
        <f>_xlfn.XLOOKUP($A91,Results!$A$2:$A$2256,Results!P$2:P$2256,"")</f>
        <v>WIC</v>
      </c>
      <c r="AV91" s="2" t="str">
        <f>_xlfn.XLOOKUP($A91,Results!$A$2:$A$2256,Results!Q$2:Q$2256,"")</f>
        <v>SINGLE_MATCH</v>
      </c>
      <c r="AW91" s="2">
        <f>_xlfn.XLOOKUP($A91,Results!$A$2:$A$2256,Results!R$2:R$2256,"")</f>
        <v>0</v>
      </c>
      <c r="AX91" s="2">
        <f>_xlfn.XLOOKUP($A91,Results!$A$2:$A$2256,Results!S$2:S$2256,"")</f>
        <v>0</v>
      </c>
      <c r="AY91" s="2">
        <f>_xlfn.XLOOKUP($A91,Results!$A$2:$A$2256,Results!T$2:T$2256,"")</f>
        <v>60</v>
      </c>
      <c r="AZ91" s="2">
        <f>_xlfn.XLOOKUP($A91,Results!$A$2:$A$2256,Results!U$2:U$2256,"")</f>
        <v>0</v>
      </c>
      <c r="BA91" s="2" t="str">
        <f>_xlfn.XLOOKUP($A91,Results!$A$2:$A$2256,Results!V$2:V$2256,"")</f>
        <v>PRIORITY WIRE &amp; CABLE</v>
      </c>
      <c r="BB91" s="2">
        <f>_xlfn.XLOOKUP($A91,Results!$A$2:$A$2256,Results!W$2:W$2256,"")</f>
        <v>61</v>
      </c>
      <c r="BC91" s="2">
        <f>_xlfn.XLOOKUP($A91,Results!$A$2:$A$2256,Results!X$2:X$2256,"")</f>
        <v>26120000</v>
      </c>
      <c r="BD91" s="2">
        <f>_xlfn.XLOOKUP($A91,Results!$A$2:$A$2256,Results!Y$2:Y$2256,"")</f>
        <v>76</v>
      </c>
      <c r="BE91" s="2" t="b">
        <f>_xlfn.XLOOKUP($A91,Results!$A$2:$A$2256,Results!Z$2:Z$2256,"")</f>
        <v>1</v>
      </c>
    </row>
    <row r="92" spans="1:57" ht="38.25" customHeight="1" x14ac:dyDescent="0.3">
      <c r="A92">
        <v>905769</v>
      </c>
      <c r="B92">
        <v>281715</v>
      </c>
      <c r="C92" t="s">
        <v>36</v>
      </c>
      <c r="D92" t="s">
        <v>272</v>
      </c>
      <c r="E92" s="2" t="str">
        <f>VLOOKUP(F92,'RPA Vendor Data '!F90:$G$2418,2)</f>
        <v>ONESOURCE DISTRIBUTORS</v>
      </c>
      <c r="F92" s="2">
        <v>16089</v>
      </c>
      <c r="G92" s="2">
        <v>8</v>
      </c>
      <c r="H92" t="s">
        <v>305</v>
      </c>
      <c r="I92">
        <v>500</v>
      </c>
      <c r="J92" t="s">
        <v>98</v>
      </c>
      <c r="K92" t="s">
        <v>98</v>
      </c>
      <c r="L92">
        <v>230.91</v>
      </c>
      <c r="M92" s="2" t="s">
        <v>105</v>
      </c>
      <c r="N92" s="85" t="s">
        <v>306</v>
      </c>
      <c r="O92" t="s">
        <v>36</v>
      </c>
      <c r="P92" t="s">
        <v>36</v>
      </c>
      <c r="Q92" t="s">
        <v>36</v>
      </c>
      <c r="R92">
        <v>115.46</v>
      </c>
      <c r="S92" s="1">
        <v>45744.543797569437</v>
      </c>
      <c r="T92" t="s">
        <v>42</v>
      </c>
      <c r="U92" s="1">
        <v>45744.313888888893</v>
      </c>
      <c r="V92" t="s">
        <v>43</v>
      </c>
      <c r="W92" t="s">
        <v>36</v>
      </c>
      <c r="X92">
        <v>0</v>
      </c>
      <c r="Y92">
        <v>201</v>
      </c>
      <c r="Z92" t="s">
        <v>36</v>
      </c>
      <c r="AA92" t="s">
        <v>36</v>
      </c>
      <c r="AB92" t="s">
        <v>36</v>
      </c>
      <c r="AC92" t="s">
        <v>105</v>
      </c>
      <c r="AD92" t="s">
        <v>105</v>
      </c>
      <c r="AE92" t="s">
        <v>45</v>
      </c>
      <c r="AF92" s="44" t="s">
        <v>46</v>
      </c>
      <c r="AG92" s="18" t="s">
        <v>307</v>
      </c>
      <c r="AH92" s="18"/>
      <c r="AI92" s="2" t="s">
        <v>48</v>
      </c>
      <c r="AJ92" s="2" t="e">
        <f>VLOOKUP(A92,'Classification Test Result'!$A$2:$D$2428,4,FALSE)</f>
        <v>#N/A</v>
      </c>
      <c r="AL92" s="2" t="str">
        <f>_xlfn.XLOOKUP($A92,Results!$A$2:$A$2256,Results!G$2:G$2256,"")</f>
        <v/>
      </c>
      <c r="AM92" s="2" t="str">
        <f>_xlfn.XLOOKUP($A92,Results!$A$2:$A$2256,Results!H$2:H$2256,"")</f>
        <v/>
      </c>
      <c r="AN92" s="2" t="str">
        <f>_xlfn.XLOOKUP($A92,Results!$A$2:$A$2256,Results!I$2:I$2256,"")</f>
        <v/>
      </c>
      <c r="AO92" s="2" t="str">
        <f>_xlfn.XLOOKUP($A92,Results!$A$2:$A$2256,Results!J$2:J$2256,"")</f>
        <v/>
      </c>
      <c r="AP92" s="2" t="str">
        <f>_xlfn.XLOOKUP($A92,Results!$A$2:$A$2256,Results!K$2:K$2256,"")</f>
        <v/>
      </c>
      <c r="AQ92" s="2" t="str">
        <f>_xlfn.XLOOKUP($A92,Results!$A$2:$A$2256,Results!L$2:L$2256,"")</f>
        <v/>
      </c>
      <c r="AR92" s="2" t="str">
        <f>_xlfn.XLOOKUP($A92,Results!$A$2:$A$2256,Results!M$2:M$2256,"")</f>
        <v/>
      </c>
      <c r="AS92" s="2" t="str">
        <f>_xlfn.XLOOKUP($A92,Results!$A$2:$A$2256,Results!N$2:N$2256,"")</f>
        <v/>
      </c>
      <c r="AT92" s="2" t="str">
        <f>_xlfn.XLOOKUP($A92,Results!$A$2:$A$2256,Results!O$2:O$2256,"")</f>
        <v/>
      </c>
      <c r="AU92" s="2" t="str">
        <f>_xlfn.XLOOKUP($A92,Results!$A$2:$A$2256,Results!P$2:P$2256,"")</f>
        <v/>
      </c>
      <c r="AV92" s="2" t="str">
        <f>_xlfn.XLOOKUP($A92,Results!$A$2:$A$2256,Results!Q$2:Q$2256,"")</f>
        <v/>
      </c>
      <c r="AW92" s="2" t="str">
        <f>_xlfn.XLOOKUP($A92,Results!$A$2:$A$2256,Results!R$2:R$2256,"")</f>
        <v/>
      </c>
      <c r="AX92" s="2" t="str">
        <f>_xlfn.XLOOKUP($A92,Results!$A$2:$A$2256,Results!S$2:S$2256,"")</f>
        <v/>
      </c>
      <c r="AY92" s="2" t="str">
        <f>_xlfn.XLOOKUP($A92,Results!$A$2:$A$2256,Results!T$2:T$2256,"")</f>
        <v/>
      </c>
      <c r="AZ92" s="2" t="str">
        <f>_xlfn.XLOOKUP($A92,Results!$A$2:$A$2256,Results!U$2:U$2256,"")</f>
        <v/>
      </c>
      <c r="BA92" s="2" t="str">
        <f>_xlfn.XLOOKUP($A92,Results!$A$2:$A$2256,Results!V$2:V$2256,"")</f>
        <v/>
      </c>
      <c r="BB92" s="2" t="str">
        <f>_xlfn.XLOOKUP($A92,Results!$A$2:$A$2256,Results!W$2:W$2256,"")</f>
        <v/>
      </c>
      <c r="BC92" s="2" t="str">
        <f>_xlfn.XLOOKUP($A92,Results!$A$2:$A$2256,Results!X$2:X$2256,"")</f>
        <v/>
      </c>
      <c r="BD92" s="2" t="str">
        <f>_xlfn.XLOOKUP($A92,Results!$A$2:$A$2256,Results!Y$2:Y$2256,"")</f>
        <v/>
      </c>
      <c r="BE92" s="2" t="str">
        <f>_xlfn.XLOOKUP($A92,Results!$A$2:$A$2256,Results!Z$2:Z$2256,"")</f>
        <v/>
      </c>
    </row>
    <row r="93" spans="1:57" ht="38.25" customHeight="1" x14ac:dyDescent="0.3">
      <c r="A93">
        <v>905770</v>
      </c>
      <c r="B93">
        <v>281707</v>
      </c>
      <c r="C93" t="s">
        <v>36</v>
      </c>
      <c r="D93" t="s">
        <v>276</v>
      </c>
      <c r="E93" s="2" t="str">
        <f>VLOOKUP(F93,'RPA Vendor Data '!F91:$G$2418,2)</f>
        <v>INDEPENDENT ELECTRIC</v>
      </c>
      <c r="F93" s="2">
        <v>14376</v>
      </c>
      <c r="G93" s="2">
        <v>5</v>
      </c>
      <c r="H93" t="s">
        <v>305</v>
      </c>
      <c r="I93">
        <v>500</v>
      </c>
      <c r="J93" t="s">
        <v>98</v>
      </c>
      <c r="K93" t="s">
        <v>98</v>
      </c>
      <c r="L93">
        <v>232.53</v>
      </c>
      <c r="M93" s="2" t="s">
        <v>105</v>
      </c>
      <c r="N93" s="85" t="s">
        <v>308</v>
      </c>
      <c r="O93" t="s">
        <v>36</v>
      </c>
      <c r="P93" t="s">
        <v>36</v>
      </c>
      <c r="Q93" t="s">
        <v>36</v>
      </c>
      <c r="R93">
        <v>116.27</v>
      </c>
      <c r="S93" s="1">
        <v>45744.521551701393</v>
      </c>
      <c r="T93" t="s">
        <v>42</v>
      </c>
      <c r="U93" s="1">
        <v>45744.311805555553</v>
      </c>
      <c r="V93" t="s">
        <v>43</v>
      </c>
      <c r="W93" t="s">
        <v>36</v>
      </c>
      <c r="X93">
        <v>0</v>
      </c>
      <c r="Y93">
        <v>201</v>
      </c>
      <c r="Z93" t="s">
        <v>36</v>
      </c>
      <c r="AA93" t="s">
        <v>36</v>
      </c>
      <c r="AB93" t="s">
        <v>36</v>
      </c>
      <c r="AC93" t="s">
        <v>105</v>
      </c>
      <c r="AD93" t="s">
        <v>105</v>
      </c>
      <c r="AE93" t="s">
        <v>45</v>
      </c>
      <c r="AF93" s="44">
        <v>26121500</v>
      </c>
      <c r="AG93" s="102" t="s">
        <v>237</v>
      </c>
      <c r="AI93" s="2" t="s">
        <v>48</v>
      </c>
      <c r="AJ93" s="2" t="e">
        <f>VLOOKUP(A93,'Classification Test Result'!$A$2:$D$2428,4,FALSE)</f>
        <v>#N/A</v>
      </c>
      <c r="AL93" s="2" t="str">
        <f>_xlfn.XLOOKUP($A93,Results!$A$2:$A$2256,Results!G$2:G$2256,"")</f>
        <v/>
      </c>
      <c r="AM93" s="2" t="str">
        <f>_xlfn.XLOOKUP($A93,Results!$A$2:$A$2256,Results!H$2:H$2256,"")</f>
        <v/>
      </c>
      <c r="AN93" s="2" t="str">
        <f>_xlfn.XLOOKUP($A93,Results!$A$2:$A$2256,Results!I$2:I$2256,"")</f>
        <v/>
      </c>
      <c r="AO93" s="2" t="str">
        <f>_xlfn.XLOOKUP($A93,Results!$A$2:$A$2256,Results!J$2:J$2256,"")</f>
        <v/>
      </c>
      <c r="AP93" s="2" t="str">
        <f>_xlfn.XLOOKUP($A93,Results!$A$2:$A$2256,Results!K$2:K$2256,"")</f>
        <v/>
      </c>
      <c r="AQ93" s="2" t="str">
        <f>_xlfn.XLOOKUP($A93,Results!$A$2:$A$2256,Results!L$2:L$2256,"")</f>
        <v/>
      </c>
      <c r="AR93" s="2" t="str">
        <f>_xlfn.XLOOKUP($A93,Results!$A$2:$A$2256,Results!M$2:M$2256,"")</f>
        <v/>
      </c>
      <c r="AS93" s="2" t="str">
        <f>_xlfn.XLOOKUP($A93,Results!$A$2:$A$2256,Results!N$2:N$2256,"")</f>
        <v/>
      </c>
      <c r="AT93" s="2" t="str">
        <f>_xlfn.XLOOKUP($A93,Results!$A$2:$A$2256,Results!O$2:O$2256,"")</f>
        <v/>
      </c>
      <c r="AU93" s="2" t="str">
        <f>_xlfn.XLOOKUP($A93,Results!$A$2:$A$2256,Results!P$2:P$2256,"")</f>
        <v/>
      </c>
      <c r="AV93" s="2" t="str">
        <f>_xlfn.XLOOKUP($A93,Results!$A$2:$A$2256,Results!Q$2:Q$2256,"")</f>
        <v/>
      </c>
      <c r="AW93" s="2" t="str">
        <f>_xlfn.XLOOKUP($A93,Results!$A$2:$A$2256,Results!R$2:R$2256,"")</f>
        <v/>
      </c>
      <c r="AX93" s="2" t="str">
        <f>_xlfn.XLOOKUP($A93,Results!$A$2:$A$2256,Results!S$2:S$2256,"")</f>
        <v/>
      </c>
      <c r="AY93" s="2" t="str">
        <f>_xlfn.XLOOKUP($A93,Results!$A$2:$A$2256,Results!T$2:T$2256,"")</f>
        <v/>
      </c>
      <c r="AZ93" s="2" t="str">
        <f>_xlfn.XLOOKUP($A93,Results!$A$2:$A$2256,Results!U$2:U$2256,"")</f>
        <v/>
      </c>
      <c r="BA93" s="2" t="str">
        <f>_xlfn.XLOOKUP($A93,Results!$A$2:$A$2256,Results!V$2:V$2256,"")</f>
        <v/>
      </c>
      <c r="BB93" s="2" t="str">
        <f>_xlfn.XLOOKUP($A93,Results!$A$2:$A$2256,Results!W$2:W$2256,"")</f>
        <v/>
      </c>
      <c r="BC93" s="2" t="str">
        <f>_xlfn.XLOOKUP($A93,Results!$A$2:$A$2256,Results!X$2:X$2256,"")</f>
        <v/>
      </c>
      <c r="BD93" s="2" t="str">
        <f>_xlfn.XLOOKUP($A93,Results!$A$2:$A$2256,Results!Y$2:Y$2256,"")</f>
        <v/>
      </c>
      <c r="BE93" s="2" t="str">
        <f>_xlfn.XLOOKUP($A93,Results!$A$2:$A$2256,Results!Z$2:Z$2256,"")</f>
        <v/>
      </c>
    </row>
    <row r="94" spans="1:57" ht="38.25" customHeight="1" x14ac:dyDescent="0.3">
      <c r="A94">
        <v>905771</v>
      </c>
      <c r="B94">
        <v>281715</v>
      </c>
      <c r="C94" t="s">
        <v>36</v>
      </c>
      <c r="D94" t="s">
        <v>272</v>
      </c>
      <c r="E94" s="2" t="str">
        <f>VLOOKUP(F94,'RPA Vendor Data '!F92:$G$2418,2)</f>
        <v>ONESOURCE DISTRIBUTORS</v>
      </c>
      <c r="F94" s="2">
        <v>16089</v>
      </c>
      <c r="G94" s="2">
        <v>3</v>
      </c>
      <c r="H94" t="s">
        <v>309</v>
      </c>
      <c r="I94">
        <v>186</v>
      </c>
      <c r="J94" t="s">
        <v>98</v>
      </c>
      <c r="K94" t="s">
        <v>98</v>
      </c>
      <c r="L94">
        <v>1775.24</v>
      </c>
      <c r="M94" s="2" t="s">
        <v>105</v>
      </c>
      <c r="N94" s="85" t="s">
        <v>310</v>
      </c>
      <c r="O94" t="s">
        <v>36</v>
      </c>
      <c r="P94" t="s">
        <v>36</v>
      </c>
      <c r="Q94" t="s">
        <v>36</v>
      </c>
      <c r="R94">
        <v>330.19</v>
      </c>
      <c r="S94" s="1">
        <v>45744.543813738434</v>
      </c>
      <c r="T94" t="s">
        <v>42</v>
      </c>
      <c r="U94" s="1">
        <v>45744.313888888893</v>
      </c>
      <c r="V94" t="s">
        <v>43</v>
      </c>
      <c r="W94" t="s">
        <v>36</v>
      </c>
      <c r="X94">
        <v>0</v>
      </c>
      <c r="Y94">
        <v>201</v>
      </c>
      <c r="Z94" t="s">
        <v>36</v>
      </c>
      <c r="AA94" t="s">
        <v>36</v>
      </c>
      <c r="AB94" t="s">
        <v>36</v>
      </c>
      <c r="AC94" t="s">
        <v>105</v>
      </c>
      <c r="AD94" t="s">
        <v>105</v>
      </c>
      <c r="AE94" t="s">
        <v>45</v>
      </c>
      <c r="AF94" s="44" t="s">
        <v>46</v>
      </c>
      <c r="AG94" s="18" t="s">
        <v>311</v>
      </c>
      <c r="AH94" s="18"/>
      <c r="AI94" s="2" t="s">
        <v>48</v>
      </c>
      <c r="AJ94" s="2" t="e">
        <f>VLOOKUP(A94,'Classification Test Result'!$A$2:$D$2428,4,FALSE)</f>
        <v>#N/A</v>
      </c>
      <c r="AL94" s="2">
        <f>_xlfn.XLOOKUP($A94,Results!$A$2:$A$2256,Results!G$2:G$2256,"")</f>
        <v>0</v>
      </c>
      <c r="AM94" s="2">
        <f>_xlfn.XLOOKUP($A94,Results!$A$2:$A$2256,Results!H$2:H$2256,"")</f>
        <v>0</v>
      </c>
      <c r="AN94" s="2">
        <f>_xlfn.XLOOKUP($A94,Results!$A$2:$A$2256,Results!I$2:I$2256,"")</f>
        <v>0</v>
      </c>
      <c r="AO94" s="2">
        <f>_xlfn.XLOOKUP($A94,Results!$A$2:$A$2256,Results!J$2:J$2256,"")</f>
        <v>0</v>
      </c>
      <c r="AP94" s="2">
        <f>_xlfn.XLOOKUP($A94,Results!$A$2:$A$2256,Results!K$2:K$2256,"")</f>
        <v>0</v>
      </c>
      <c r="AQ94" s="2">
        <f>_xlfn.XLOOKUP($A94,Results!$A$2:$A$2256,Results!L$2:L$2256,"")</f>
        <v>0</v>
      </c>
      <c r="AR94" s="2">
        <f>_xlfn.XLOOKUP($A94,Results!$A$2:$A$2256,Results!M$2:M$2256,"")</f>
        <v>0</v>
      </c>
      <c r="AS94" s="2">
        <f>_xlfn.XLOOKUP($A94,Results!$A$2:$A$2256,Results!N$2:N$2256,"")</f>
        <v>0</v>
      </c>
      <c r="AT94" s="2" t="str">
        <f>_xlfn.XLOOKUP($A94,Results!$A$2:$A$2256,Results!O$2:O$2256,"")</f>
        <v>GENERIC WIRE</v>
      </c>
      <c r="AU94" s="2" t="str">
        <f>_xlfn.XLOOKUP($A94,Results!$A$2:$A$2256,Results!P$2:P$2256,"")</f>
        <v>WIC</v>
      </c>
      <c r="AV94" s="2" t="str">
        <f>_xlfn.XLOOKUP($A94,Results!$A$2:$A$2256,Results!Q$2:Q$2256,"")</f>
        <v>SINGLE_MATCH</v>
      </c>
      <c r="AW94" s="2">
        <f>_xlfn.XLOOKUP($A94,Results!$A$2:$A$2256,Results!R$2:R$2256,"")</f>
        <v>0</v>
      </c>
      <c r="AX94" s="2">
        <f>_xlfn.XLOOKUP($A94,Results!$A$2:$A$2256,Results!S$2:S$2256,"")</f>
        <v>0</v>
      </c>
      <c r="AY94" s="2">
        <f>_xlfn.XLOOKUP($A94,Results!$A$2:$A$2256,Results!T$2:T$2256,"")</f>
        <v>60</v>
      </c>
      <c r="AZ94" s="2">
        <f>_xlfn.XLOOKUP($A94,Results!$A$2:$A$2256,Results!U$2:U$2256,"")</f>
        <v>0</v>
      </c>
      <c r="BA94" s="2">
        <f>_xlfn.XLOOKUP($A94,Results!$A$2:$A$2256,Results!V$2:V$2256,"")</f>
        <v>0</v>
      </c>
      <c r="BB94" s="2">
        <f>_xlfn.XLOOKUP($A94,Results!$A$2:$A$2256,Results!W$2:W$2256,"")</f>
        <v>0</v>
      </c>
      <c r="BC94" s="2">
        <f>_xlfn.XLOOKUP($A94,Results!$A$2:$A$2256,Results!X$2:X$2256,"")</f>
        <v>0</v>
      </c>
      <c r="BD94" s="2">
        <f>_xlfn.XLOOKUP($A94,Results!$A$2:$A$2256,Results!Y$2:Y$2256,"")</f>
        <v>0</v>
      </c>
      <c r="BE94" s="2">
        <f>_xlfn.XLOOKUP($A94,Results!$A$2:$A$2256,Results!Z$2:Z$2256,"")</f>
        <v>0</v>
      </c>
    </row>
    <row r="95" spans="1:57" ht="38.25" customHeight="1" x14ac:dyDescent="0.3">
      <c r="A95">
        <v>905772</v>
      </c>
      <c r="B95">
        <v>281715</v>
      </c>
      <c r="C95" t="s">
        <v>36</v>
      </c>
      <c r="D95" t="s">
        <v>272</v>
      </c>
      <c r="E95" s="2" t="str">
        <f>VLOOKUP(F95,'RPA Vendor Data '!F93:$G$2418,2)</f>
        <v>ONESOURCE DISTRIBUTORS</v>
      </c>
      <c r="F95" s="2">
        <v>16089</v>
      </c>
      <c r="G95" s="2">
        <v>2</v>
      </c>
      <c r="H95" t="s">
        <v>312</v>
      </c>
      <c r="I95">
        <v>186</v>
      </c>
      <c r="J95" t="s">
        <v>98</v>
      </c>
      <c r="K95" t="s">
        <v>98</v>
      </c>
      <c r="L95">
        <v>1775.24</v>
      </c>
      <c r="M95" s="2" t="s">
        <v>105</v>
      </c>
      <c r="N95" s="85" t="s">
        <v>313</v>
      </c>
      <c r="O95" t="s">
        <v>36</v>
      </c>
      <c r="P95" t="s">
        <v>36</v>
      </c>
      <c r="Q95" t="s">
        <v>36</v>
      </c>
      <c r="R95">
        <v>330.19</v>
      </c>
      <c r="S95" s="1">
        <v>45744.543803935187</v>
      </c>
      <c r="T95" t="s">
        <v>42</v>
      </c>
      <c r="U95" s="1">
        <v>45744.313888888893</v>
      </c>
      <c r="V95" t="s">
        <v>43</v>
      </c>
      <c r="W95" t="s">
        <v>36</v>
      </c>
      <c r="X95">
        <v>0</v>
      </c>
      <c r="Y95">
        <v>201</v>
      </c>
      <c r="Z95" t="s">
        <v>36</v>
      </c>
      <c r="AA95" t="s">
        <v>36</v>
      </c>
      <c r="AB95" t="s">
        <v>36</v>
      </c>
      <c r="AC95" t="s">
        <v>105</v>
      </c>
      <c r="AD95" t="s">
        <v>105</v>
      </c>
      <c r="AE95" t="s">
        <v>45</v>
      </c>
      <c r="AF95" s="44" t="s">
        <v>46</v>
      </c>
      <c r="AG95" s="18" t="s">
        <v>314</v>
      </c>
      <c r="AH95" s="18"/>
      <c r="AI95" s="2" t="s">
        <v>48</v>
      </c>
      <c r="AJ95" s="2" t="e">
        <f>VLOOKUP(A95,'Classification Test Result'!$A$2:$D$2428,4,FALSE)</f>
        <v>#N/A</v>
      </c>
      <c r="AL95" s="2">
        <f>_xlfn.XLOOKUP($A95,Results!$A$2:$A$2256,Results!G$2:G$2256,"")</f>
        <v>0</v>
      </c>
      <c r="AM95" s="2">
        <f>_xlfn.XLOOKUP($A95,Results!$A$2:$A$2256,Results!H$2:H$2256,"")</f>
        <v>0</v>
      </c>
      <c r="AN95" s="2">
        <f>_xlfn.XLOOKUP($A95,Results!$A$2:$A$2256,Results!I$2:I$2256,"")</f>
        <v>0</v>
      </c>
      <c r="AO95" s="2">
        <f>_xlfn.XLOOKUP($A95,Results!$A$2:$A$2256,Results!J$2:J$2256,"")</f>
        <v>0</v>
      </c>
      <c r="AP95" s="2">
        <f>_xlfn.XLOOKUP($A95,Results!$A$2:$A$2256,Results!K$2:K$2256,"")</f>
        <v>0</v>
      </c>
      <c r="AQ95" s="2">
        <f>_xlfn.XLOOKUP($A95,Results!$A$2:$A$2256,Results!L$2:L$2256,"")</f>
        <v>0</v>
      </c>
      <c r="AR95" s="2">
        <f>_xlfn.XLOOKUP($A95,Results!$A$2:$A$2256,Results!M$2:M$2256,"")</f>
        <v>0</v>
      </c>
      <c r="AS95" s="2">
        <f>_xlfn.XLOOKUP($A95,Results!$A$2:$A$2256,Results!N$2:N$2256,"")</f>
        <v>0</v>
      </c>
      <c r="AT95" s="2" t="str">
        <f>_xlfn.XLOOKUP($A95,Results!$A$2:$A$2256,Results!O$2:O$2256,"")</f>
        <v>GENERIC WIRE</v>
      </c>
      <c r="AU95" s="2" t="str">
        <f>_xlfn.XLOOKUP($A95,Results!$A$2:$A$2256,Results!P$2:P$2256,"")</f>
        <v>WIC</v>
      </c>
      <c r="AV95" s="2" t="str">
        <f>_xlfn.XLOOKUP($A95,Results!$A$2:$A$2256,Results!Q$2:Q$2256,"")</f>
        <v>SINGLE_MATCH</v>
      </c>
      <c r="AW95" s="2">
        <f>_xlfn.XLOOKUP($A95,Results!$A$2:$A$2256,Results!R$2:R$2256,"")</f>
        <v>0</v>
      </c>
      <c r="AX95" s="2">
        <f>_xlfn.XLOOKUP($A95,Results!$A$2:$A$2256,Results!S$2:S$2256,"")</f>
        <v>0</v>
      </c>
      <c r="AY95" s="2">
        <f>_xlfn.XLOOKUP($A95,Results!$A$2:$A$2256,Results!T$2:T$2256,"")</f>
        <v>60</v>
      </c>
      <c r="AZ95" s="2">
        <f>_xlfn.XLOOKUP($A95,Results!$A$2:$A$2256,Results!U$2:U$2256,"")</f>
        <v>0</v>
      </c>
      <c r="BA95" s="2">
        <f>_xlfn.XLOOKUP($A95,Results!$A$2:$A$2256,Results!V$2:V$2256,"")</f>
        <v>0</v>
      </c>
      <c r="BB95" s="2">
        <f>_xlfn.XLOOKUP($A95,Results!$A$2:$A$2256,Results!W$2:W$2256,"")</f>
        <v>0</v>
      </c>
      <c r="BC95" s="2">
        <f>_xlfn.XLOOKUP($A95,Results!$A$2:$A$2256,Results!X$2:X$2256,"")</f>
        <v>0</v>
      </c>
      <c r="BD95" s="2">
        <f>_xlfn.XLOOKUP($A95,Results!$A$2:$A$2256,Results!Y$2:Y$2256,"")</f>
        <v>0</v>
      </c>
      <c r="BE95" s="2">
        <f>_xlfn.XLOOKUP($A95,Results!$A$2:$A$2256,Results!Z$2:Z$2256,"")</f>
        <v>0</v>
      </c>
    </row>
    <row r="96" spans="1:57" ht="38.25" customHeight="1" x14ac:dyDescent="0.3">
      <c r="A96">
        <v>905773</v>
      </c>
      <c r="B96">
        <v>281715</v>
      </c>
      <c r="C96" t="s">
        <v>36</v>
      </c>
      <c r="D96" t="s">
        <v>272</v>
      </c>
      <c r="E96" s="2" t="str">
        <f>VLOOKUP(F96,'RPA Vendor Data '!F94:$G$2418,2)</f>
        <v>ONESOURCE DISTRIBUTORS</v>
      </c>
      <c r="F96" s="2">
        <v>16089</v>
      </c>
      <c r="G96" s="2">
        <v>1</v>
      </c>
      <c r="H96" t="s">
        <v>315</v>
      </c>
      <c r="I96">
        <v>186</v>
      </c>
      <c r="J96" t="s">
        <v>98</v>
      </c>
      <c r="K96" t="s">
        <v>98</v>
      </c>
      <c r="L96">
        <v>1775.24</v>
      </c>
      <c r="M96" s="2" t="s">
        <v>105</v>
      </c>
      <c r="N96" s="85" t="s">
        <v>316</v>
      </c>
      <c r="O96" t="s">
        <v>36</v>
      </c>
      <c r="P96" t="s">
        <v>36</v>
      </c>
      <c r="Q96" t="s">
        <v>36</v>
      </c>
      <c r="R96">
        <v>330.19</v>
      </c>
      <c r="S96" s="1">
        <v>45744.543800810177</v>
      </c>
      <c r="T96" t="s">
        <v>42</v>
      </c>
      <c r="U96" s="1">
        <v>45744.313888888893</v>
      </c>
      <c r="V96" t="s">
        <v>43</v>
      </c>
      <c r="W96" t="s">
        <v>36</v>
      </c>
      <c r="X96">
        <v>0</v>
      </c>
      <c r="Y96">
        <v>201</v>
      </c>
      <c r="Z96" t="s">
        <v>36</v>
      </c>
      <c r="AA96" t="s">
        <v>36</v>
      </c>
      <c r="AB96" t="s">
        <v>36</v>
      </c>
      <c r="AC96" t="s">
        <v>105</v>
      </c>
      <c r="AD96" t="s">
        <v>105</v>
      </c>
      <c r="AE96" t="s">
        <v>45</v>
      </c>
      <c r="AF96" s="44" t="s">
        <v>46</v>
      </c>
      <c r="AG96" s="18" t="s">
        <v>317</v>
      </c>
      <c r="AH96" s="18"/>
      <c r="AI96" s="2" t="s">
        <v>48</v>
      </c>
      <c r="AJ96" s="2" t="e">
        <f>VLOOKUP(A96,'Classification Test Result'!$A$2:$D$2428,4,FALSE)</f>
        <v>#N/A</v>
      </c>
      <c r="AL96" s="2">
        <f>_xlfn.XLOOKUP($A96,Results!$A$2:$A$2256,Results!G$2:G$2256,"")</f>
        <v>0</v>
      </c>
      <c r="AM96" s="2">
        <f>_xlfn.XLOOKUP($A96,Results!$A$2:$A$2256,Results!H$2:H$2256,"")</f>
        <v>0</v>
      </c>
      <c r="AN96" s="2">
        <f>_xlfn.XLOOKUP($A96,Results!$A$2:$A$2256,Results!I$2:I$2256,"")</f>
        <v>0</v>
      </c>
      <c r="AO96" s="2">
        <f>_xlfn.XLOOKUP($A96,Results!$A$2:$A$2256,Results!J$2:J$2256,"")</f>
        <v>0</v>
      </c>
      <c r="AP96" s="2">
        <f>_xlfn.XLOOKUP($A96,Results!$A$2:$A$2256,Results!K$2:K$2256,"")</f>
        <v>0</v>
      </c>
      <c r="AQ96" s="2">
        <f>_xlfn.XLOOKUP($A96,Results!$A$2:$A$2256,Results!L$2:L$2256,"")</f>
        <v>0</v>
      </c>
      <c r="AR96" s="2">
        <f>_xlfn.XLOOKUP($A96,Results!$A$2:$A$2256,Results!M$2:M$2256,"")</f>
        <v>0</v>
      </c>
      <c r="AS96" s="2">
        <f>_xlfn.XLOOKUP($A96,Results!$A$2:$A$2256,Results!N$2:N$2256,"")</f>
        <v>0</v>
      </c>
      <c r="AT96" s="2" t="str">
        <f>_xlfn.XLOOKUP($A96,Results!$A$2:$A$2256,Results!O$2:O$2256,"")</f>
        <v>GENERIC WIRE</v>
      </c>
      <c r="AU96" s="2" t="str">
        <f>_xlfn.XLOOKUP($A96,Results!$A$2:$A$2256,Results!P$2:P$2256,"")</f>
        <v>WIC</v>
      </c>
      <c r="AV96" s="2" t="str">
        <f>_xlfn.XLOOKUP($A96,Results!$A$2:$A$2256,Results!Q$2:Q$2256,"")</f>
        <v>SINGLE_MATCH</v>
      </c>
      <c r="AW96" s="2">
        <f>_xlfn.XLOOKUP($A96,Results!$A$2:$A$2256,Results!R$2:R$2256,"")</f>
        <v>0</v>
      </c>
      <c r="AX96" s="2">
        <f>_xlfn.XLOOKUP($A96,Results!$A$2:$A$2256,Results!S$2:S$2256,"")</f>
        <v>0</v>
      </c>
      <c r="AY96" s="2">
        <f>_xlfn.XLOOKUP($A96,Results!$A$2:$A$2256,Results!T$2:T$2256,"")</f>
        <v>60</v>
      </c>
      <c r="AZ96" s="2">
        <f>_xlfn.XLOOKUP($A96,Results!$A$2:$A$2256,Results!U$2:U$2256,"")</f>
        <v>0</v>
      </c>
      <c r="BA96" s="2" t="str">
        <f>_xlfn.XLOOKUP($A96,Results!$A$2:$A$2256,Results!V$2:V$2256,"")</f>
        <v>SOUTHWIRE</v>
      </c>
      <c r="BB96" s="2">
        <f>_xlfn.XLOOKUP($A96,Results!$A$2:$A$2256,Results!W$2:W$2256,"")</f>
        <v>75</v>
      </c>
      <c r="BC96" s="2">
        <f>_xlfn.XLOOKUP($A96,Results!$A$2:$A$2256,Results!X$2:X$2256,"")</f>
        <v>26121614</v>
      </c>
      <c r="BD96" s="2">
        <f>_xlfn.XLOOKUP($A96,Results!$A$2:$A$2256,Results!Y$2:Y$2256,"")</f>
        <v>75</v>
      </c>
      <c r="BE96" s="2" t="b">
        <f>_xlfn.XLOOKUP($A96,Results!$A$2:$A$2256,Results!Z$2:Z$2256,"")</f>
        <v>1</v>
      </c>
    </row>
    <row r="97" spans="1:57" ht="38.25" customHeight="1" x14ac:dyDescent="0.3">
      <c r="A97">
        <v>905774</v>
      </c>
      <c r="B97">
        <v>281663</v>
      </c>
      <c r="C97" t="s">
        <v>36</v>
      </c>
      <c r="D97" t="s">
        <v>318</v>
      </c>
      <c r="E97" s="2" t="str">
        <f>VLOOKUP(F97,'RPA Vendor Data '!F95:$G$2418,2)</f>
        <v>VIKING ELECTRIC</v>
      </c>
      <c r="F97" s="2">
        <v>13536</v>
      </c>
      <c r="G97" s="2">
        <v>1</v>
      </c>
      <c r="H97" t="s">
        <v>319</v>
      </c>
      <c r="I97">
        <v>215</v>
      </c>
      <c r="J97" t="s">
        <v>97</v>
      </c>
      <c r="K97" t="s">
        <v>98</v>
      </c>
      <c r="L97">
        <v>376.11</v>
      </c>
      <c r="M97" s="2" t="s">
        <v>320</v>
      </c>
      <c r="N97" s="85" t="s">
        <v>321</v>
      </c>
      <c r="O97" t="s">
        <v>36</v>
      </c>
      <c r="P97" t="s">
        <v>36</v>
      </c>
      <c r="Q97" t="s">
        <v>36</v>
      </c>
      <c r="R97">
        <v>80.86</v>
      </c>
      <c r="S97" s="1">
        <v>45744.501346793979</v>
      </c>
      <c r="T97" t="s">
        <v>42</v>
      </c>
      <c r="U97" s="1">
        <v>45744.28125</v>
      </c>
      <c r="V97" t="s">
        <v>43</v>
      </c>
      <c r="W97" t="s">
        <v>36</v>
      </c>
      <c r="X97">
        <v>1</v>
      </c>
      <c r="Y97">
        <v>201</v>
      </c>
      <c r="Z97" t="s">
        <v>36</v>
      </c>
      <c r="AA97" t="s">
        <v>36</v>
      </c>
      <c r="AB97" t="s">
        <v>36</v>
      </c>
      <c r="AC97" t="s">
        <v>105</v>
      </c>
      <c r="AD97" t="s">
        <v>105</v>
      </c>
      <c r="AE97" t="s">
        <v>45</v>
      </c>
      <c r="AF97" s="44" t="s">
        <v>46</v>
      </c>
      <c r="AG97" s="18" t="s">
        <v>322</v>
      </c>
      <c r="AH97" s="18"/>
      <c r="AI97" s="2" t="s">
        <v>48</v>
      </c>
      <c r="AJ97" s="2" t="e">
        <f>VLOOKUP(A97,'Classification Test Result'!$A$2:$D$2428,4,FALSE)</f>
        <v>#N/A</v>
      </c>
      <c r="AL97" s="2">
        <f>_xlfn.XLOOKUP($A97,Results!$A$2:$A$2256,Results!G$2:G$2256,"")</f>
        <v>0</v>
      </c>
      <c r="AM97" s="2">
        <f>_xlfn.XLOOKUP($A97,Results!$A$2:$A$2256,Results!H$2:H$2256,"")</f>
        <v>0</v>
      </c>
      <c r="AN97" s="2">
        <f>_xlfn.XLOOKUP($A97,Results!$A$2:$A$2256,Results!I$2:I$2256,"")</f>
        <v>0</v>
      </c>
      <c r="AO97" s="2">
        <f>_xlfn.XLOOKUP($A97,Results!$A$2:$A$2256,Results!J$2:J$2256,"")</f>
        <v>0</v>
      </c>
      <c r="AP97" s="2">
        <f>_xlfn.XLOOKUP($A97,Results!$A$2:$A$2256,Results!K$2:K$2256,"")</f>
        <v>0</v>
      </c>
      <c r="AQ97" s="2">
        <f>_xlfn.XLOOKUP($A97,Results!$A$2:$A$2256,Results!L$2:L$2256,"")</f>
        <v>0</v>
      </c>
      <c r="AR97" s="2">
        <f>_xlfn.XLOOKUP($A97,Results!$A$2:$A$2256,Results!M$2:M$2256,"")</f>
        <v>0</v>
      </c>
      <c r="AS97" s="2">
        <f>_xlfn.XLOOKUP($A97,Results!$A$2:$A$2256,Results!N$2:N$2256,"")</f>
        <v>0</v>
      </c>
      <c r="AT97" s="2" t="str">
        <f>_xlfn.XLOOKUP($A97,Results!$A$2:$A$2256,Results!O$2:O$2256,"")</f>
        <v>GENERIC WIRE</v>
      </c>
      <c r="AU97" s="2" t="str">
        <f>_xlfn.XLOOKUP($A97,Results!$A$2:$A$2256,Results!P$2:P$2256,"")</f>
        <v>ALUMINUM WIRE</v>
      </c>
      <c r="AV97" s="2" t="str">
        <f>_xlfn.XLOOKUP($A97,Results!$A$2:$A$2256,Results!Q$2:Q$2256,"")</f>
        <v>MULTIPLE_MATCHES_ONE_VALID</v>
      </c>
      <c r="AW97" s="2">
        <f>_xlfn.XLOOKUP($A97,Results!$A$2:$A$2256,Results!R$2:R$2256,"")</f>
        <v>0</v>
      </c>
      <c r="AX97" s="2">
        <f>_xlfn.XLOOKUP($A97,Results!$A$2:$A$2256,Results!S$2:S$2256,"")</f>
        <v>0</v>
      </c>
      <c r="AY97" s="2">
        <f>_xlfn.XLOOKUP($A97,Results!$A$2:$A$2256,Results!T$2:T$2256,"")</f>
        <v>50</v>
      </c>
      <c r="AZ97" s="2">
        <f>_xlfn.XLOOKUP($A97,Results!$A$2:$A$2256,Results!U$2:U$2256,"")</f>
        <v>0</v>
      </c>
      <c r="BA97" s="2" t="str">
        <f>_xlfn.XLOOKUP($A97,Results!$A$2:$A$2256,Results!V$2:V$2256,"")</f>
        <v>SOUTHWIRE</v>
      </c>
      <c r="BB97" s="2">
        <f>_xlfn.XLOOKUP($A97,Results!$A$2:$A$2256,Results!W$2:W$2256,"")</f>
        <v>78</v>
      </c>
      <c r="BC97" s="2">
        <f>_xlfn.XLOOKUP($A97,Results!$A$2:$A$2256,Results!X$2:X$2256,"")</f>
        <v>26121614</v>
      </c>
      <c r="BD97" s="2">
        <f>_xlfn.XLOOKUP($A97,Results!$A$2:$A$2256,Results!Y$2:Y$2256,"")</f>
        <v>78</v>
      </c>
      <c r="BE97" s="2" t="b">
        <f>_xlfn.XLOOKUP($A97,Results!$A$2:$A$2256,Results!Z$2:Z$2256,"")</f>
        <v>1</v>
      </c>
    </row>
    <row r="98" spans="1:57" ht="38.25" customHeight="1" x14ac:dyDescent="0.3">
      <c r="A98">
        <v>905775</v>
      </c>
      <c r="B98">
        <v>281663</v>
      </c>
      <c r="C98" t="s">
        <v>36</v>
      </c>
      <c r="D98" t="s">
        <v>318</v>
      </c>
      <c r="E98" s="2" t="str">
        <f>VLOOKUP(F98,'RPA Vendor Data '!F96:$G$2418,2)</f>
        <v>VIKING ELECTRIC</v>
      </c>
      <c r="F98" s="2">
        <v>13536</v>
      </c>
      <c r="G98" s="2">
        <v>4</v>
      </c>
      <c r="H98" t="s">
        <v>323</v>
      </c>
      <c r="I98">
        <v>100</v>
      </c>
      <c r="J98" t="s">
        <v>97</v>
      </c>
      <c r="K98" t="s">
        <v>98</v>
      </c>
      <c r="L98">
        <v>840.96</v>
      </c>
      <c r="M98" s="2" t="s">
        <v>320</v>
      </c>
      <c r="N98" s="85" t="s">
        <v>324</v>
      </c>
      <c r="O98" t="s">
        <v>36</v>
      </c>
      <c r="P98" t="s">
        <v>36</v>
      </c>
      <c r="Q98" t="s">
        <v>36</v>
      </c>
      <c r="R98">
        <v>84.1</v>
      </c>
      <c r="S98" s="1">
        <v>45744.501355092587</v>
      </c>
      <c r="T98" t="s">
        <v>42</v>
      </c>
      <c r="U98" s="1">
        <v>45744.28125</v>
      </c>
      <c r="V98" t="s">
        <v>43</v>
      </c>
      <c r="W98" t="s">
        <v>36</v>
      </c>
      <c r="X98">
        <v>1</v>
      </c>
      <c r="Y98">
        <v>201</v>
      </c>
      <c r="Z98" t="s">
        <v>36</v>
      </c>
      <c r="AA98" t="s">
        <v>36</v>
      </c>
      <c r="AB98" t="s">
        <v>36</v>
      </c>
      <c r="AC98" t="s">
        <v>105</v>
      </c>
      <c r="AD98" t="s">
        <v>105</v>
      </c>
      <c r="AE98" t="s">
        <v>45</v>
      </c>
      <c r="AF98" s="44" t="s">
        <v>46</v>
      </c>
      <c r="AG98" s="18" t="s">
        <v>325</v>
      </c>
      <c r="AH98" s="18"/>
      <c r="AI98" s="2" t="s">
        <v>48</v>
      </c>
      <c r="AJ98" s="2" t="e">
        <f>VLOOKUP(A98,'Classification Test Result'!$A$2:$D$2428,4,FALSE)</f>
        <v>#N/A</v>
      </c>
      <c r="AL98" s="2">
        <f>_xlfn.XLOOKUP($A98,Results!$A$2:$A$2256,Results!G$2:G$2256,"")</f>
        <v>0</v>
      </c>
      <c r="AM98" s="2">
        <f>_xlfn.XLOOKUP($A98,Results!$A$2:$A$2256,Results!H$2:H$2256,"")</f>
        <v>0</v>
      </c>
      <c r="AN98" s="2">
        <f>_xlfn.XLOOKUP($A98,Results!$A$2:$A$2256,Results!I$2:I$2256,"")</f>
        <v>0</v>
      </c>
      <c r="AO98" s="2">
        <f>_xlfn.XLOOKUP($A98,Results!$A$2:$A$2256,Results!J$2:J$2256,"")</f>
        <v>0</v>
      </c>
      <c r="AP98" s="2">
        <f>_xlfn.XLOOKUP($A98,Results!$A$2:$A$2256,Results!K$2:K$2256,"")</f>
        <v>0</v>
      </c>
      <c r="AQ98" s="2">
        <f>_xlfn.XLOOKUP($A98,Results!$A$2:$A$2256,Results!L$2:L$2256,"")</f>
        <v>0</v>
      </c>
      <c r="AR98" s="2">
        <f>_xlfn.XLOOKUP($A98,Results!$A$2:$A$2256,Results!M$2:M$2256,"")</f>
        <v>0</v>
      </c>
      <c r="AS98" s="2">
        <f>_xlfn.XLOOKUP($A98,Results!$A$2:$A$2256,Results!N$2:N$2256,"")</f>
        <v>0</v>
      </c>
      <c r="AT98" s="2" t="str">
        <f>_xlfn.XLOOKUP($A98,Results!$A$2:$A$2256,Results!O$2:O$2256,"")</f>
        <v>GENERIC WIRE</v>
      </c>
      <c r="AU98" s="2" t="str">
        <f>_xlfn.XLOOKUP($A98,Results!$A$2:$A$2256,Results!P$2:P$2256,"")</f>
        <v>ALUMINUM WIRE</v>
      </c>
      <c r="AV98" s="2" t="str">
        <f>_xlfn.XLOOKUP($A98,Results!$A$2:$A$2256,Results!Q$2:Q$2256,"")</f>
        <v>SINGLE_MATCH</v>
      </c>
      <c r="AW98" s="2">
        <f>_xlfn.XLOOKUP($A98,Results!$A$2:$A$2256,Results!R$2:R$2256,"")</f>
        <v>0</v>
      </c>
      <c r="AX98" s="2">
        <f>_xlfn.XLOOKUP($A98,Results!$A$2:$A$2256,Results!S$2:S$2256,"")</f>
        <v>0</v>
      </c>
      <c r="AY98" s="2">
        <f>_xlfn.XLOOKUP($A98,Results!$A$2:$A$2256,Results!T$2:T$2256,"")</f>
        <v>100</v>
      </c>
      <c r="AZ98" s="2">
        <f>_xlfn.XLOOKUP($A98,Results!$A$2:$A$2256,Results!U$2:U$2256,"")</f>
        <v>0</v>
      </c>
      <c r="BA98" s="2" t="str">
        <f>_xlfn.XLOOKUP($A98,Results!$A$2:$A$2256,Results!V$2:V$2256,"")</f>
        <v>SOUTHWIRE</v>
      </c>
      <c r="BB98" s="2">
        <f>_xlfn.XLOOKUP($A98,Results!$A$2:$A$2256,Results!W$2:W$2256,"")</f>
        <v>65</v>
      </c>
      <c r="BC98" s="2">
        <f>_xlfn.XLOOKUP($A98,Results!$A$2:$A$2256,Results!X$2:X$2256,"")</f>
        <v>26120000</v>
      </c>
      <c r="BD98" s="2">
        <f>_xlfn.XLOOKUP($A98,Results!$A$2:$A$2256,Results!Y$2:Y$2256,"")</f>
        <v>80</v>
      </c>
      <c r="BE98" s="2" t="b">
        <f>_xlfn.XLOOKUP($A98,Results!$A$2:$A$2256,Results!Z$2:Z$2256,"")</f>
        <v>1</v>
      </c>
    </row>
    <row r="99" spans="1:57" ht="38.25" customHeight="1" x14ac:dyDescent="0.3">
      <c r="A99">
        <v>905776</v>
      </c>
      <c r="B99">
        <v>281663</v>
      </c>
      <c r="C99" t="s">
        <v>36</v>
      </c>
      <c r="D99" t="s">
        <v>318</v>
      </c>
      <c r="E99" s="2" t="str">
        <f>VLOOKUP(F99,'RPA Vendor Data '!F97:$G$2418,2)</f>
        <v>VIKING ELECTRIC</v>
      </c>
      <c r="F99" s="2">
        <v>13536</v>
      </c>
      <c r="G99" s="2">
        <v>3</v>
      </c>
      <c r="H99" t="s">
        <v>326</v>
      </c>
      <c r="I99">
        <v>100</v>
      </c>
      <c r="J99" t="s">
        <v>97</v>
      </c>
      <c r="K99" t="s">
        <v>98</v>
      </c>
      <c r="L99">
        <v>840.96</v>
      </c>
      <c r="M99" s="2" t="s">
        <v>320</v>
      </c>
      <c r="N99" s="85" t="s">
        <v>327</v>
      </c>
      <c r="O99" t="s">
        <v>36</v>
      </c>
      <c r="P99" t="s">
        <v>36</v>
      </c>
      <c r="Q99" t="s">
        <v>36</v>
      </c>
      <c r="R99">
        <v>84.1</v>
      </c>
      <c r="S99" s="1">
        <v>45744.501352395833</v>
      </c>
      <c r="T99" t="s">
        <v>42</v>
      </c>
      <c r="U99" s="1">
        <v>45744.28125</v>
      </c>
      <c r="V99" t="s">
        <v>43</v>
      </c>
      <c r="W99" t="s">
        <v>36</v>
      </c>
      <c r="X99">
        <v>1</v>
      </c>
      <c r="Y99">
        <v>201</v>
      </c>
      <c r="Z99" t="s">
        <v>36</v>
      </c>
      <c r="AA99" t="s">
        <v>36</v>
      </c>
      <c r="AB99" t="s">
        <v>36</v>
      </c>
      <c r="AC99" t="s">
        <v>105</v>
      </c>
      <c r="AD99" t="s">
        <v>105</v>
      </c>
      <c r="AE99" t="s">
        <v>45</v>
      </c>
      <c r="AF99" s="44" t="s">
        <v>46</v>
      </c>
      <c r="AG99" s="18" t="s">
        <v>328</v>
      </c>
      <c r="AH99" s="18"/>
      <c r="AI99" s="2" t="s">
        <v>48</v>
      </c>
      <c r="AJ99" s="2" t="e">
        <f>VLOOKUP(A99,'Classification Test Result'!$A$2:$D$2428,4,FALSE)</f>
        <v>#N/A</v>
      </c>
      <c r="AL99" s="2">
        <f>_xlfn.XLOOKUP($A99,Results!$A$2:$A$2256,Results!G$2:G$2256,"")</f>
        <v>0</v>
      </c>
      <c r="AM99" s="2">
        <f>_xlfn.XLOOKUP($A99,Results!$A$2:$A$2256,Results!H$2:H$2256,"")</f>
        <v>0</v>
      </c>
      <c r="AN99" s="2">
        <f>_xlfn.XLOOKUP($A99,Results!$A$2:$A$2256,Results!I$2:I$2256,"")</f>
        <v>0</v>
      </c>
      <c r="AO99" s="2">
        <f>_xlfn.XLOOKUP($A99,Results!$A$2:$A$2256,Results!J$2:J$2256,"")</f>
        <v>0</v>
      </c>
      <c r="AP99" s="2">
        <f>_xlfn.XLOOKUP($A99,Results!$A$2:$A$2256,Results!K$2:K$2256,"")</f>
        <v>0</v>
      </c>
      <c r="AQ99" s="2">
        <f>_xlfn.XLOOKUP($A99,Results!$A$2:$A$2256,Results!L$2:L$2256,"")</f>
        <v>0</v>
      </c>
      <c r="AR99" s="2">
        <f>_xlfn.XLOOKUP($A99,Results!$A$2:$A$2256,Results!M$2:M$2256,"")</f>
        <v>0</v>
      </c>
      <c r="AS99" s="2">
        <f>_xlfn.XLOOKUP($A99,Results!$A$2:$A$2256,Results!N$2:N$2256,"")</f>
        <v>0</v>
      </c>
      <c r="AT99" s="2" t="str">
        <f>_xlfn.XLOOKUP($A99,Results!$A$2:$A$2256,Results!O$2:O$2256,"")</f>
        <v>GENERIC WIRE</v>
      </c>
      <c r="AU99" s="2" t="str">
        <f>_xlfn.XLOOKUP($A99,Results!$A$2:$A$2256,Results!P$2:P$2256,"")</f>
        <v>ALUMINUM WIRE</v>
      </c>
      <c r="AV99" s="2" t="str">
        <f>_xlfn.XLOOKUP($A99,Results!$A$2:$A$2256,Results!Q$2:Q$2256,"")</f>
        <v>SINGLE_MATCH</v>
      </c>
      <c r="AW99" s="2">
        <f>_xlfn.XLOOKUP($A99,Results!$A$2:$A$2256,Results!R$2:R$2256,"")</f>
        <v>0</v>
      </c>
      <c r="AX99" s="2">
        <f>_xlfn.XLOOKUP($A99,Results!$A$2:$A$2256,Results!S$2:S$2256,"")</f>
        <v>0</v>
      </c>
      <c r="AY99" s="2">
        <f>_xlfn.XLOOKUP($A99,Results!$A$2:$A$2256,Results!T$2:T$2256,"")</f>
        <v>100</v>
      </c>
      <c r="AZ99" s="2">
        <f>_xlfn.XLOOKUP($A99,Results!$A$2:$A$2256,Results!U$2:U$2256,"")</f>
        <v>0</v>
      </c>
      <c r="BA99" s="2" t="str">
        <f>_xlfn.XLOOKUP($A99,Results!$A$2:$A$2256,Results!V$2:V$2256,"")</f>
        <v>SOUTHWIRE</v>
      </c>
      <c r="BB99" s="2">
        <f>_xlfn.XLOOKUP($A99,Results!$A$2:$A$2256,Results!W$2:W$2256,"")</f>
        <v>63</v>
      </c>
      <c r="BC99" s="2">
        <f>_xlfn.XLOOKUP($A99,Results!$A$2:$A$2256,Results!X$2:X$2256,"")</f>
        <v>26120000</v>
      </c>
      <c r="BD99" s="2">
        <f>_xlfn.XLOOKUP($A99,Results!$A$2:$A$2256,Results!Y$2:Y$2256,"")</f>
        <v>80</v>
      </c>
      <c r="BE99" s="2" t="b">
        <f>_xlfn.XLOOKUP($A99,Results!$A$2:$A$2256,Results!Z$2:Z$2256,"")</f>
        <v>1</v>
      </c>
    </row>
    <row r="100" spans="1:57" ht="38.25" customHeight="1" x14ac:dyDescent="0.3">
      <c r="A100">
        <v>905777</v>
      </c>
      <c r="B100">
        <v>281663</v>
      </c>
      <c r="C100" t="s">
        <v>36</v>
      </c>
      <c r="D100" t="s">
        <v>318</v>
      </c>
      <c r="E100" s="2" t="str">
        <f>VLOOKUP(F100,'RPA Vendor Data '!F99:$G$2418,2)</f>
        <v>VIKING ELECTRIC</v>
      </c>
      <c r="F100" s="2">
        <v>13536</v>
      </c>
      <c r="G100" s="2">
        <v>5</v>
      </c>
      <c r="H100" t="s">
        <v>329</v>
      </c>
      <c r="I100">
        <v>100</v>
      </c>
      <c r="J100" t="s">
        <v>97</v>
      </c>
      <c r="K100" t="s">
        <v>98</v>
      </c>
      <c r="L100">
        <v>840.96</v>
      </c>
      <c r="M100" s="2" t="s">
        <v>320</v>
      </c>
      <c r="N100" s="85" t="s">
        <v>330</v>
      </c>
      <c r="O100" t="s">
        <v>36</v>
      </c>
      <c r="P100" t="s">
        <v>36</v>
      </c>
      <c r="Q100" t="s">
        <v>36</v>
      </c>
      <c r="R100">
        <v>84.1</v>
      </c>
      <c r="S100" s="1">
        <v>45744.501357835637</v>
      </c>
      <c r="T100" t="s">
        <v>42</v>
      </c>
      <c r="U100" s="1">
        <v>45744.28125</v>
      </c>
      <c r="V100" t="s">
        <v>43</v>
      </c>
      <c r="W100" t="s">
        <v>36</v>
      </c>
      <c r="X100">
        <v>1</v>
      </c>
      <c r="Y100">
        <v>201</v>
      </c>
      <c r="Z100" t="s">
        <v>36</v>
      </c>
      <c r="AA100" t="s">
        <v>36</v>
      </c>
      <c r="AB100" t="s">
        <v>36</v>
      </c>
      <c r="AC100" t="s">
        <v>105</v>
      </c>
      <c r="AD100" t="s">
        <v>105</v>
      </c>
      <c r="AE100" t="s">
        <v>45</v>
      </c>
      <c r="AF100" s="44" t="s">
        <v>46</v>
      </c>
      <c r="AG100" s="18" t="s">
        <v>331</v>
      </c>
      <c r="AH100" s="18"/>
      <c r="AI100" s="2" t="s">
        <v>48</v>
      </c>
      <c r="AJ100" s="2" t="e">
        <f>VLOOKUP(A100,'Classification Test Result'!$A$2:$D$2428,4,FALSE)</f>
        <v>#N/A</v>
      </c>
      <c r="AL100" s="2">
        <f>_xlfn.XLOOKUP($A100,Results!$A$2:$A$2256,Results!G$2:G$2256,"")</f>
        <v>0</v>
      </c>
      <c r="AM100" s="2">
        <f>_xlfn.XLOOKUP($A100,Results!$A$2:$A$2256,Results!H$2:H$2256,"")</f>
        <v>0</v>
      </c>
      <c r="AN100" s="2">
        <f>_xlfn.XLOOKUP($A100,Results!$A$2:$A$2256,Results!I$2:I$2256,"")</f>
        <v>0</v>
      </c>
      <c r="AO100" s="2">
        <f>_xlfn.XLOOKUP($A100,Results!$A$2:$A$2256,Results!J$2:J$2256,"")</f>
        <v>0</v>
      </c>
      <c r="AP100" s="2">
        <f>_xlfn.XLOOKUP($A100,Results!$A$2:$A$2256,Results!K$2:K$2256,"")</f>
        <v>0</v>
      </c>
      <c r="AQ100" s="2">
        <f>_xlfn.XLOOKUP($A100,Results!$A$2:$A$2256,Results!L$2:L$2256,"")</f>
        <v>0</v>
      </c>
      <c r="AR100" s="2">
        <f>_xlfn.XLOOKUP($A100,Results!$A$2:$A$2256,Results!M$2:M$2256,"")</f>
        <v>0</v>
      </c>
      <c r="AS100" s="2">
        <f>_xlfn.XLOOKUP($A100,Results!$A$2:$A$2256,Results!N$2:N$2256,"")</f>
        <v>0</v>
      </c>
      <c r="AT100" s="2" t="str">
        <f>_xlfn.XLOOKUP($A100,Results!$A$2:$A$2256,Results!O$2:O$2256,"")</f>
        <v>GENERIC WIRE</v>
      </c>
      <c r="AU100" s="2" t="str">
        <f>_xlfn.XLOOKUP($A100,Results!$A$2:$A$2256,Results!P$2:P$2256,"")</f>
        <v>ALUMINUM WIRE</v>
      </c>
      <c r="AV100" s="2" t="str">
        <f>_xlfn.XLOOKUP($A100,Results!$A$2:$A$2256,Results!Q$2:Q$2256,"")</f>
        <v>SINGLE_MATCH</v>
      </c>
      <c r="AW100" s="2">
        <f>_xlfn.XLOOKUP($A100,Results!$A$2:$A$2256,Results!R$2:R$2256,"")</f>
        <v>0</v>
      </c>
      <c r="AX100" s="2">
        <f>_xlfn.XLOOKUP($A100,Results!$A$2:$A$2256,Results!S$2:S$2256,"")</f>
        <v>0</v>
      </c>
      <c r="AY100" s="2">
        <f>_xlfn.XLOOKUP($A100,Results!$A$2:$A$2256,Results!T$2:T$2256,"")</f>
        <v>100</v>
      </c>
      <c r="AZ100" s="2">
        <f>_xlfn.XLOOKUP($A100,Results!$A$2:$A$2256,Results!U$2:U$2256,"")</f>
        <v>0</v>
      </c>
      <c r="BA100" s="2" t="str">
        <f>_xlfn.XLOOKUP($A100,Results!$A$2:$A$2256,Results!V$2:V$2256,"")</f>
        <v>SOUTHWIRE</v>
      </c>
      <c r="BB100" s="2">
        <f>_xlfn.XLOOKUP($A100,Results!$A$2:$A$2256,Results!W$2:W$2256,"")</f>
        <v>64</v>
      </c>
      <c r="BC100" s="2">
        <f>_xlfn.XLOOKUP($A100,Results!$A$2:$A$2256,Results!X$2:X$2256,"")</f>
        <v>26120000</v>
      </c>
      <c r="BD100" s="2">
        <f>_xlfn.XLOOKUP($A100,Results!$A$2:$A$2256,Results!Y$2:Y$2256,"")</f>
        <v>80</v>
      </c>
      <c r="BE100" s="2" t="b">
        <f>_xlfn.XLOOKUP($A100,Results!$A$2:$A$2256,Results!Z$2:Z$2256,"")</f>
        <v>1</v>
      </c>
    </row>
    <row r="101" spans="1:57" ht="38.25" customHeight="1" x14ac:dyDescent="0.3">
      <c r="A101">
        <v>905778</v>
      </c>
      <c r="B101">
        <v>281663</v>
      </c>
      <c r="C101" t="s">
        <v>36</v>
      </c>
      <c r="D101" t="s">
        <v>318</v>
      </c>
      <c r="E101" s="2" t="str">
        <f>VLOOKUP(F101,'RPA Vendor Data '!F100:$G$2418,2)</f>
        <v>VIKING ELECTRIC</v>
      </c>
      <c r="F101" s="2">
        <v>13536</v>
      </c>
      <c r="G101" s="2">
        <v>2</v>
      </c>
      <c r="H101" t="s">
        <v>332</v>
      </c>
      <c r="I101">
        <v>100</v>
      </c>
      <c r="J101" t="s">
        <v>97</v>
      </c>
      <c r="K101" t="s">
        <v>98</v>
      </c>
      <c r="L101">
        <v>840.96</v>
      </c>
      <c r="M101" s="2" t="s">
        <v>320</v>
      </c>
      <c r="N101" s="85" t="s">
        <v>333</v>
      </c>
      <c r="O101" t="s">
        <v>36</v>
      </c>
      <c r="P101" t="s">
        <v>36</v>
      </c>
      <c r="Q101" t="s">
        <v>36</v>
      </c>
      <c r="R101">
        <v>84.1</v>
      </c>
      <c r="S101" s="1">
        <v>45744.501349502323</v>
      </c>
      <c r="T101" t="s">
        <v>42</v>
      </c>
      <c r="U101" s="1">
        <v>45744.28125</v>
      </c>
      <c r="V101" t="s">
        <v>43</v>
      </c>
      <c r="W101" t="s">
        <v>36</v>
      </c>
      <c r="X101">
        <v>1</v>
      </c>
      <c r="Y101">
        <v>201</v>
      </c>
      <c r="Z101" t="s">
        <v>36</v>
      </c>
      <c r="AA101" t="s">
        <v>36</v>
      </c>
      <c r="AB101" t="s">
        <v>36</v>
      </c>
      <c r="AC101" t="s">
        <v>105</v>
      </c>
      <c r="AD101" t="s">
        <v>105</v>
      </c>
      <c r="AE101" t="s">
        <v>45</v>
      </c>
      <c r="AF101" s="44" t="s">
        <v>46</v>
      </c>
      <c r="AG101" s="18" t="s">
        <v>334</v>
      </c>
      <c r="AH101" s="18"/>
      <c r="AI101" s="2" t="s">
        <v>48</v>
      </c>
      <c r="AJ101" s="2" t="e">
        <f>VLOOKUP(A101,'Classification Test Result'!$A$2:$D$2428,4,FALSE)</f>
        <v>#N/A</v>
      </c>
      <c r="AL101" s="2">
        <f>_xlfn.XLOOKUP($A101,Results!$A$2:$A$2256,Results!G$2:G$2256,"")</f>
        <v>0</v>
      </c>
      <c r="AM101" s="2">
        <f>_xlfn.XLOOKUP($A101,Results!$A$2:$A$2256,Results!H$2:H$2256,"")</f>
        <v>0</v>
      </c>
      <c r="AN101" s="2">
        <f>_xlfn.XLOOKUP($A101,Results!$A$2:$A$2256,Results!I$2:I$2256,"")</f>
        <v>0</v>
      </c>
      <c r="AO101" s="2">
        <f>_xlfn.XLOOKUP($A101,Results!$A$2:$A$2256,Results!J$2:J$2256,"")</f>
        <v>0</v>
      </c>
      <c r="AP101" s="2">
        <f>_xlfn.XLOOKUP($A101,Results!$A$2:$A$2256,Results!K$2:K$2256,"")</f>
        <v>0</v>
      </c>
      <c r="AQ101" s="2">
        <f>_xlfn.XLOOKUP($A101,Results!$A$2:$A$2256,Results!L$2:L$2256,"")</f>
        <v>0</v>
      </c>
      <c r="AR101" s="2">
        <f>_xlfn.XLOOKUP($A101,Results!$A$2:$A$2256,Results!M$2:M$2256,"")</f>
        <v>0</v>
      </c>
      <c r="AS101" s="2">
        <f>_xlfn.XLOOKUP($A101,Results!$A$2:$A$2256,Results!N$2:N$2256,"")</f>
        <v>0</v>
      </c>
      <c r="AT101" s="2" t="str">
        <f>_xlfn.XLOOKUP($A101,Results!$A$2:$A$2256,Results!O$2:O$2256,"")</f>
        <v>GENERIC WIRE</v>
      </c>
      <c r="AU101" s="2" t="str">
        <f>_xlfn.XLOOKUP($A101,Results!$A$2:$A$2256,Results!P$2:P$2256,"")</f>
        <v>ALUMINUM WIRE</v>
      </c>
      <c r="AV101" s="2" t="str">
        <f>_xlfn.XLOOKUP($A101,Results!$A$2:$A$2256,Results!Q$2:Q$2256,"")</f>
        <v>SINGLE_MATCH</v>
      </c>
      <c r="AW101" s="2">
        <f>_xlfn.XLOOKUP($A101,Results!$A$2:$A$2256,Results!R$2:R$2256,"")</f>
        <v>0</v>
      </c>
      <c r="AX101" s="2">
        <f>_xlfn.XLOOKUP($A101,Results!$A$2:$A$2256,Results!S$2:S$2256,"")</f>
        <v>0</v>
      </c>
      <c r="AY101" s="2">
        <f>_xlfn.XLOOKUP($A101,Results!$A$2:$A$2256,Results!T$2:T$2256,"")</f>
        <v>100</v>
      </c>
      <c r="AZ101" s="2">
        <f>_xlfn.XLOOKUP($A101,Results!$A$2:$A$2256,Results!U$2:U$2256,"")</f>
        <v>0</v>
      </c>
      <c r="BA101" s="2" t="str">
        <f>_xlfn.XLOOKUP($A101,Results!$A$2:$A$2256,Results!V$2:V$2256,"")</f>
        <v>SOUTHWIRE</v>
      </c>
      <c r="BB101" s="2">
        <f>_xlfn.XLOOKUP($A101,Results!$A$2:$A$2256,Results!W$2:W$2256,"")</f>
        <v>79</v>
      </c>
      <c r="BC101" s="2">
        <f>_xlfn.XLOOKUP($A101,Results!$A$2:$A$2256,Results!X$2:X$2256,"")</f>
        <v>26121614</v>
      </c>
      <c r="BD101" s="2">
        <f>_xlfn.XLOOKUP($A101,Results!$A$2:$A$2256,Results!Y$2:Y$2256,"")</f>
        <v>79</v>
      </c>
      <c r="BE101" s="2" t="b">
        <f>_xlfn.XLOOKUP($A101,Results!$A$2:$A$2256,Results!Z$2:Z$2256,"")</f>
        <v>1</v>
      </c>
    </row>
    <row r="102" spans="1:57" ht="38.25" customHeight="1" x14ac:dyDescent="0.3">
      <c r="A102">
        <v>905779</v>
      </c>
      <c r="B102">
        <v>281733</v>
      </c>
      <c r="C102" t="s">
        <v>36</v>
      </c>
      <c r="D102" t="s">
        <v>335</v>
      </c>
      <c r="E102" s="2" t="str">
        <f>VLOOKUP(F102,'RPA Vendor Data '!F101:$G$2418,2)</f>
        <v>CITY ELECTRIC SUPPLY</v>
      </c>
      <c r="F102" s="2">
        <v>10632</v>
      </c>
      <c r="G102" s="2">
        <v>4</v>
      </c>
      <c r="H102" s="2" t="s">
        <v>336</v>
      </c>
      <c r="I102">
        <v>1</v>
      </c>
      <c r="J102" t="s">
        <v>58</v>
      </c>
      <c r="K102" t="s">
        <v>58</v>
      </c>
      <c r="L102">
        <v>773.71</v>
      </c>
      <c r="M102" s="2" t="s">
        <v>337</v>
      </c>
      <c r="N102" s="85" t="s">
        <v>338</v>
      </c>
      <c r="O102" t="s">
        <v>36</v>
      </c>
      <c r="P102" t="s">
        <v>36</v>
      </c>
      <c r="Q102" t="s">
        <v>36</v>
      </c>
      <c r="R102">
        <v>7.74</v>
      </c>
      <c r="S102" s="1">
        <v>45744.543226122689</v>
      </c>
      <c r="T102" t="s">
        <v>42</v>
      </c>
      <c r="U102" s="1">
        <v>45744.319444444453</v>
      </c>
      <c r="V102" t="s">
        <v>43</v>
      </c>
      <c r="W102" t="s">
        <v>36</v>
      </c>
      <c r="X102">
        <v>0</v>
      </c>
      <c r="Y102">
        <v>999</v>
      </c>
      <c r="Z102" t="s">
        <v>36</v>
      </c>
      <c r="AA102" t="s">
        <v>36</v>
      </c>
      <c r="AB102" t="s">
        <v>36</v>
      </c>
      <c r="AC102" t="s">
        <v>49</v>
      </c>
      <c r="AD102" t="s">
        <v>49</v>
      </c>
      <c r="AE102" t="s">
        <v>45</v>
      </c>
      <c r="AF102" s="44" t="s">
        <v>46</v>
      </c>
      <c r="AG102" s="18" t="s">
        <v>339</v>
      </c>
      <c r="AH102" s="18"/>
      <c r="AI102" s="2" t="s">
        <v>48</v>
      </c>
      <c r="AJ102" s="2" t="e">
        <f>VLOOKUP(A102,'Classification Test Result'!$A$2:$D$2428,4,FALSE)</f>
        <v>#N/A</v>
      </c>
      <c r="AL102" s="2">
        <f>_xlfn.XLOOKUP($A102,Results!$A$2:$A$2256,Results!G$2:G$2256,"")</f>
        <v>0</v>
      </c>
      <c r="AM102" s="2">
        <f>_xlfn.XLOOKUP($A102,Results!$A$2:$A$2256,Results!H$2:H$2256,"")</f>
        <v>0</v>
      </c>
      <c r="AN102" s="2">
        <f>_xlfn.XLOOKUP($A102,Results!$A$2:$A$2256,Results!I$2:I$2256,"")</f>
        <v>0</v>
      </c>
      <c r="AO102" s="2">
        <f>_xlfn.XLOOKUP($A102,Results!$A$2:$A$2256,Results!J$2:J$2256,"")</f>
        <v>0</v>
      </c>
      <c r="AP102" s="2">
        <f>_xlfn.XLOOKUP($A102,Results!$A$2:$A$2256,Results!K$2:K$2256,"")</f>
        <v>0</v>
      </c>
      <c r="AQ102" s="2">
        <f>_xlfn.XLOOKUP($A102,Results!$A$2:$A$2256,Results!L$2:L$2256,"")</f>
        <v>0</v>
      </c>
      <c r="AR102" s="2">
        <f>_xlfn.XLOOKUP($A102,Results!$A$2:$A$2256,Results!M$2:M$2256,"")</f>
        <v>0</v>
      </c>
      <c r="AS102" s="2">
        <f>_xlfn.XLOOKUP($A102,Results!$A$2:$A$2256,Results!N$2:N$2256,"")</f>
        <v>0</v>
      </c>
      <c r="AT102" s="2">
        <f>_xlfn.XLOOKUP($A102,Results!$A$2:$A$2256,Results!O$2:O$2256,"")</f>
        <v>0</v>
      </c>
      <c r="AU102" s="2">
        <f>_xlfn.XLOOKUP($A102,Results!$A$2:$A$2256,Results!P$2:P$2256,"")</f>
        <v>0</v>
      </c>
      <c r="AV102" s="2">
        <f>_xlfn.XLOOKUP($A102,Results!$A$2:$A$2256,Results!Q$2:Q$2256,"")</f>
        <v>0</v>
      </c>
      <c r="AW102" s="2">
        <f>_xlfn.XLOOKUP($A102,Results!$A$2:$A$2256,Results!R$2:R$2256,"")</f>
        <v>0</v>
      </c>
      <c r="AX102" s="2">
        <f>_xlfn.XLOOKUP($A102,Results!$A$2:$A$2256,Results!S$2:S$2256,"")</f>
        <v>0</v>
      </c>
      <c r="AY102" s="2">
        <f>_xlfn.XLOOKUP($A102,Results!$A$2:$A$2256,Results!T$2:T$2256,"")</f>
        <v>0</v>
      </c>
      <c r="AZ102" s="2">
        <f>_xlfn.XLOOKUP($A102,Results!$A$2:$A$2256,Results!U$2:U$2256,"")</f>
        <v>0</v>
      </c>
      <c r="BA102" s="2" t="str">
        <f>_xlfn.XLOOKUP($A102,Results!$A$2:$A$2256,Results!V$2:V$2256,"")</f>
        <v>WESTGATE MANUFACTURING</v>
      </c>
      <c r="BB102" s="2">
        <f>_xlfn.XLOOKUP($A102,Results!$A$2:$A$2256,Results!W$2:W$2256,"")</f>
        <v>62</v>
      </c>
      <c r="BC102" s="2">
        <f>_xlfn.XLOOKUP($A102,Results!$A$2:$A$2256,Results!X$2:X$2256,"")</f>
        <v>39121300</v>
      </c>
      <c r="BD102" s="2">
        <f>_xlfn.XLOOKUP($A102,Results!$A$2:$A$2256,Results!Y$2:Y$2256,"")</f>
        <v>77</v>
      </c>
      <c r="BE102" s="2" t="b">
        <f>_xlfn.XLOOKUP($A102,Results!$A$2:$A$2256,Results!Z$2:Z$2256,"")</f>
        <v>1</v>
      </c>
    </row>
    <row r="103" spans="1:57" ht="38.25" customHeight="1" x14ac:dyDescent="0.3">
      <c r="A103">
        <v>905780</v>
      </c>
      <c r="B103">
        <v>281733</v>
      </c>
      <c r="C103" t="s">
        <v>36</v>
      </c>
      <c r="D103" t="s">
        <v>335</v>
      </c>
      <c r="E103" s="2" t="str">
        <f>VLOOKUP(F103,'RPA Vendor Data '!F102:$G$2418,2)</f>
        <v>CITY ELECTRIC SUPPLY</v>
      </c>
      <c r="F103" s="2">
        <v>10632</v>
      </c>
      <c r="G103" s="2">
        <v>2</v>
      </c>
      <c r="H103" t="s">
        <v>340</v>
      </c>
      <c r="I103">
        <v>6</v>
      </c>
      <c r="J103" t="s">
        <v>58</v>
      </c>
      <c r="K103" t="s">
        <v>58</v>
      </c>
      <c r="L103">
        <v>21.54</v>
      </c>
      <c r="M103" s="2" t="s">
        <v>341</v>
      </c>
      <c r="N103" s="85" t="s">
        <v>342</v>
      </c>
      <c r="O103" t="s">
        <v>36</v>
      </c>
      <c r="P103" t="s">
        <v>36</v>
      </c>
      <c r="Q103" t="s">
        <v>36</v>
      </c>
      <c r="R103">
        <v>1.29</v>
      </c>
      <c r="S103" s="1">
        <v>45744.543219872678</v>
      </c>
      <c r="T103" t="s">
        <v>42</v>
      </c>
      <c r="U103" s="1">
        <v>45744.319444444453</v>
      </c>
      <c r="V103" t="s">
        <v>43</v>
      </c>
      <c r="W103" t="s">
        <v>36</v>
      </c>
      <c r="X103">
        <v>0</v>
      </c>
      <c r="Y103">
        <v>999</v>
      </c>
      <c r="Z103" t="s">
        <v>36</v>
      </c>
      <c r="AA103" t="s">
        <v>36</v>
      </c>
      <c r="AB103" t="s">
        <v>36</v>
      </c>
      <c r="AC103" t="s">
        <v>49</v>
      </c>
      <c r="AD103" t="s">
        <v>49</v>
      </c>
      <c r="AE103" t="s">
        <v>45</v>
      </c>
      <c r="AF103" s="44">
        <v>39131707</v>
      </c>
      <c r="AG103" s="18" t="s">
        <v>343</v>
      </c>
      <c r="AH103" s="18"/>
      <c r="AI103" s="2" t="s">
        <v>48</v>
      </c>
      <c r="AJ103" s="2" t="e">
        <f>VLOOKUP(A103,'Classification Test Result'!$A$2:$D$2428,4,FALSE)</f>
        <v>#N/A</v>
      </c>
      <c r="AL103" s="2">
        <f>_xlfn.XLOOKUP($A103,Results!$A$2:$A$2256,Results!G$2:G$2256,"")</f>
        <v>99042</v>
      </c>
      <c r="AM103" s="2" t="str">
        <f>_xlfn.XLOOKUP($A103,Results!$A$2:$A$2256,Results!H$2:H$2256,"")</f>
        <v>MES760</v>
      </c>
      <c r="AN103" s="2" t="str">
        <f>_xlfn.XLOOKUP($A103,Results!$A$2:$A$2256,Results!I$2:I$2256,"")</f>
        <v>SOUTHWIRE</v>
      </c>
      <c r="AO103" s="2">
        <f>_xlfn.XLOOKUP($A103,Results!$A$2:$A$2256,Results!J$2:J$2256,"")</f>
        <v>784297200205</v>
      </c>
      <c r="AP103" s="2">
        <f>_xlfn.XLOOKUP($A103,Results!$A$2:$A$2256,Results!K$2:K$2256,"")</f>
        <v>39131707</v>
      </c>
      <c r="AQ103" s="2">
        <f>_xlfn.XLOOKUP($A103,Results!$A$2:$A$2256,Results!L$2:L$2256,"")</f>
        <v>0</v>
      </c>
      <c r="AR103" s="2">
        <f>_xlfn.XLOOKUP($A103,Results!$A$2:$A$2256,Results!M$2:M$2256,"")</f>
        <v>897429</v>
      </c>
      <c r="AS103" s="2" t="str">
        <f>_xlfn.XLOOKUP($A103,Results!$A$2:$A$2256,Results!N$2:N$2256,"")</f>
        <v>MADISON MES-760 1/2 STL S/S CPLG</v>
      </c>
      <c r="AT103" s="2" t="str">
        <f>_xlfn.XLOOKUP($A103,Results!$A$2:$A$2256,Results!O$2:O$2256,"")</f>
        <v>SOUTHWIRE</v>
      </c>
      <c r="AU103" s="2">
        <f>_xlfn.XLOOKUP($A103,Results!$A$2:$A$2256,Results!P$2:P$2256,"")</f>
        <v>0</v>
      </c>
      <c r="AV103" s="2" t="str">
        <f>_xlfn.XLOOKUP($A103,Results!$A$2:$A$2256,Results!Q$2:Q$2256,"")</f>
        <v>NO_MANUFACTURERS_FOUND</v>
      </c>
      <c r="AW103" s="2" t="str">
        <f>_xlfn.XLOOKUP($A103,Results!$A$2:$A$2256,Results!R$2:R$2256,"")</f>
        <v>0.7468297490912793</v>
      </c>
      <c r="AX103" s="2">
        <f>_xlfn.XLOOKUP($A103,Results!$A$2:$A$2256,Results!S$2:S$2256,"")</f>
        <v>100</v>
      </c>
      <c r="AY103" s="2">
        <f>_xlfn.XLOOKUP($A103,Results!$A$2:$A$2256,Results!T$2:T$2256,"")</f>
        <v>93</v>
      </c>
      <c r="AZ103" s="2">
        <f>_xlfn.XLOOKUP($A103,Results!$A$2:$A$2256,Results!U$2:U$2256,"")</f>
        <v>94</v>
      </c>
      <c r="BA103" s="2">
        <f>_xlfn.XLOOKUP($A103,Results!$A$2:$A$2256,Results!V$2:V$2256,"")</f>
        <v>0</v>
      </c>
      <c r="BB103" s="2">
        <f>_xlfn.XLOOKUP($A103,Results!$A$2:$A$2256,Results!W$2:W$2256,"")</f>
        <v>0</v>
      </c>
      <c r="BC103" s="2">
        <f>_xlfn.XLOOKUP($A103,Results!$A$2:$A$2256,Results!X$2:X$2256,"")</f>
        <v>0</v>
      </c>
      <c r="BD103" s="2">
        <f>_xlfn.XLOOKUP($A103,Results!$A$2:$A$2256,Results!Y$2:Y$2256,"")</f>
        <v>0</v>
      </c>
      <c r="BE103" s="2">
        <f>_xlfn.XLOOKUP($A103,Results!$A$2:$A$2256,Results!Z$2:Z$2256,"")</f>
        <v>0</v>
      </c>
    </row>
    <row r="104" spans="1:57" ht="38.25" customHeight="1" x14ac:dyDescent="0.3">
      <c r="A104">
        <v>905781</v>
      </c>
      <c r="B104">
        <v>281733</v>
      </c>
      <c r="C104" t="s">
        <v>36</v>
      </c>
      <c r="D104" t="s">
        <v>335</v>
      </c>
      <c r="E104" s="2" t="str">
        <f>VLOOKUP(F104,'RPA Vendor Data '!F103:$G$2418,2)</f>
        <v>CITY ELECTRIC SUPPLY</v>
      </c>
      <c r="F104" s="2">
        <v>10632</v>
      </c>
      <c r="G104" s="2">
        <v>3</v>
      </c>
      <c r="H104" t="s">
        <v>345</v>
      </c>
      <c r="I104">
        <v>3</v>
      </c>
      <c r="J104" t="s">
        <v>58</v>
      </c>
      <c r="K104" t="s">
        <v>58</v>
      </c>
      <c r="L104">
        <v>19.73</v>
      </c>
      <c r="M104" s="2" t="s">
        <v>341</v>
      </c>
      <c r="N104" s="85" t="s">
        <v>346</v>
      </c>
      <c r="O104" t="s">
        <v>36</v>
      </c>
      <c r="P104" t="s">
        <v>36</v>
      </c>
      <c r="Q104" t="s">
        <v>36</v>
      </c>
      <c r="R104">
        <v>0.59</v>
      </c>
      <c r="S104" s="1">
        <v>45744.543223032408</v>
      </c>
      <c r="T104" t="s">
        <v>42</v>
      </c>
      <c r="U104" s="1">
        <v>45744.319444444453</v>
      </c>
      <c r="V104" t="s">
        <v>43</v>
      </c>
      <c r="W104" t="s">
        <v>36</v>
      </c>
      <c r="X104">
        <v>0</v>
      </c>
      <c r="Y104">
        <v>999</v>
      </c>
      <c r="Z104" t="s">
        <v>36</v>
      </c>
      <c r="AA104" t="s">
        <v>36</v>
      </c>
      <c r="AB104" t="s">
        <v>36</v>
      </c>
      <c r="AC104" t="s">
        <v>49</v>
      </c>
      <c r="AD104" t="s">
        <v>49</v>
      </c>
      <c r="AE104" t="s">
        <v>45</v>
      </c>
      <c r="AF104" s="44">
        <v>39121434</v>
      </c>
      <c r="AG104" s="18" t="s">
        <v>347</v>
      </c>
      <c r="AH104" s="18"/>
      <c r="AI104" s="2" t="s">
        <v>48</v>
      </c>
      <c r="AJ104" s="2" t="e">
        <f>VLOOKUP(A104,'Classification Test Result'!$A$2:$D$2428,4,FALSE)</f>
        <v>#N/A</v>
      </c>
      <c r="AL104" s="2">
        <f>_xlfn.XLOOKUP($A104,Results!$A$2:$A$2256,Results!G$2:G$2256,"")</f>
        <v>102618</v>
      </c>
      <c r="AM104" s="2" t="str">
        <f>_xlfn.XLOOKUP($A104,Results!$A$2:$A$2256,Results!H$2:H$2256,"")</f>
        <v>MES750</v>
      </c>
      <c r="AN104" s="2" t="str">
        <f>_xlfn.XLOOKUP($A104,Results!$A$2:$A$2256,Results!I$2:I$2256,"")</f>
        <v>SOUTHWIRE</v>
      </c>
      <c r="AO104" s="2">
        <f>_xlfn.XLOOKUP($A104,Results!$A$2:$A$2256,Results!J$2:J$2256,"")</f>
        <v>784297200007</v>
      </c>
      <c r="AP104" s="2">
        <f>_xlfn.XLOOKUP($A104,Results!$A$2:$A$2256,Results!K$2:K$2256,"")</f>
        <v>39121434</v>
      </c>
      <c r="AQ104" s="2">
        <f>_xlfn.XLOOKUP($A104,Results!$A$2:$A$2256,Results!L$2:L$2256,"")</f>
        <v>0</v>
      </c>
      <c r="AR104" s="2">
        <f>_xlfn.XLOOKUP($A104,Results!$A$2:$A$2256,Results!M$2:M$2256,"")</f>
        <v>498938</v>
      </c>
      <c r="AS104" s="2" t="str">
        <f>_xlfn.XLOOKUP($A104,Results!$A$2:$A$2256,Results!N$2:N$2256,"")</f>
        <v>MADISON MES-750 1/2 STL S/S CONN</v>
      </c>
      <c r="AT104" s="2" t="str">
        <f>_xlfn.XLOOKUP($A104,Results!$A$2:$A$2256,Results!O$2:O$2256,"")</f>
        <v>SOUTHWIRE</v>
      </c>
      <c r="AU104" s="2">
        <f>_xlfn.XLOOKUP($A104,Results!$A$2:$A$2256,Results!P$2:P$2256,"")</f>
        <v>0</v>
      </c>
      <c r="AV104" s="2" t="str">
        <f>_xlfn.XLOOKUP($A104,Results!$A$2:$A$2256,Results!Q$2:Q$2256,"")</f>
        <v>NO_MANUFACTURERS_FOUND</v>
      </c>
      <c r="AW104" s="2" t="str">
        <f>_xlfn.XLOOKUP($A104,Results!$A$2:$A$2256,Results!R$2:R$2256,"")</f>
        <v>0.7188088860276622</v>
      </c>
      <c r="AX104" s="2">
        <f>_xlfn.XLOOKUP($A104,Results!$A$2:$A$2256,Results!S$2:S$2256,"")</f>
        <v>100</v>
      </c>
      <c r="AY104" s="2">
        <f>_xlfn.XLOOKUP($A104,Results!$A$2:$A$2256,Results!T$2:T$2256,"")</f>
        <v>91</v>
      </c>
      <c r="AZ104" s="2">
        <f>_xlfn.XLOOKUP($A104,Results!$A$2:$A$2256,Results!U$2:U$2256,"")</f>
        <v>90</v>
      </c>
      <c r="BA104" s="2" t="str">
        <f>_xlfn.XLOOKUP($A104,Results!$A$2:$A$2256,Results!V$2:V$2256,"")</f>
        <v>M &amp; W ELECTRIC MANUFACTURING CO</v>
      </c>
      <c r="BB104" s="2">
        <f>_xlfn.XLOOKUP($A104,Results!$A$2:$A$2256,Results!W$2:W$2256,"")</f>
        <v>67</v>
      </c>
      <c r="BC104" s="2">
        <f>_xlfn.XLOOKUP($A104,Results!$A$2:$A$2256,Results!X$2:X$2256,"")</f>
        <v>39121434</v>
      </c>
      <c r="BD104" s="2">
        <f>_xlfn.XLOOKUP($A104,Results!$A$2:$A$2256,Results!Y$2:Y$2256,"")</f>
        <v>81</v>
      </c>
      <c r="BE104" s="2" t="b">
        <f>_xlfn.XLOOKUP($A104,Results!$A$2:$A$2256,Results!Z$2:Z$2256,"")</f>
        <v>1</v>
      </c>
    </row>
    <row r="105" spans="1:57" ht="38.25" customHeight="1" x14ac:dyDescent="0.3">
      <c r="A105">
        <v>905782</v>
      </c>
      <c r="B105">
        <v>281733</v>
      </c>
      <c r="C105" t="s">
        <v>36</v>
      </c>
      <c r="D105" t="s">
        <v>335</v>
      </c>
      <c r="E105" s="2" t="str">
        <f>VLOOKUP(F105,'RPA Vendor Data '!F104:$G$2418,2)</f>
        <v>CITY ELECTRIC SUPPLY</v>
      </c>
      <c r="F105" s="2">
        <v>10632</v>
      </c>
      <c r="G105" s="2">
        <v>5</v>
      </c>
      <c r="H105" t="s">
        <v>350</v>
      </c>
      <c r="I105">
        <v>1</v>
      </c>
      <c r="J105" t="s">
        <v>58</v>
      </c>
      <c r="K105" t="s">
        <v>58</v>
      </c>
      <c r="L105">
        <v>225.66</v>
      </c>
      <c r="M105" s="2" t="s">
        <v>337</v>
      </c>
      <c r="N105" s="85" t="s">
        <v>351</v>
      </c>
      <c r="O105" t="s">
        <v>36</v>
      </c>
      <c r="P105" t="s">
        <v>36</v>
      </c>
      <c r="Q105" t="s">
        <v>36</v>
      </c>
      <c r="R105">
        <v>2.2599999999999998</v>
      </c>
      <c r="S105" s="1">
        <v>45744.543229166673</v>
      </c>
      <c r="T105" t="s">
        <v>42</v>
      </c>
      <c r="U105" s="1">
        <v>45744.319444444453</v>
      </c>
      <c r="V105" t="s">
        <v>43</v>
      </c>
      <c r="W105" t="s">
        <v>36</v>
      </c>
      <c r="X105">
        <v>0</v>
      </c>
      <c r="Y105">
        <v>999</v>
      </c>
      <c r="Z105" t="s">
        <v>36</v>
      </c>
      <c r="AA105" t="s">
        <v>36</v>
      </c>
      <c r="AB105" t="s">
        <v>36</v>
      </c>
      <c r="AC105" t="s">
        <v>49</v>
      </c>
      <c r="AD105" t="s">
        <v>49</v>
      </c>
      <c r="AE105" t="s">
        <v>45</v>
      </c>
      <c r="AF105" s="44" t="s">
        <v>46</v>
      </c>
      <c r="AG105" s="18" t="s">
        <v>352</v>
      </c>
      <c r="AH105" s="18"/>
      <c r="AI105" s="2" t="s">
        <v>48</v>
      </c>
      <c r="AJ105" s="2" t="e">
        <f>VLOOKUP(A105,'Classification Test Result'!$A$2:$D$2428,4,FALSE)</f>
        <v>#N/A</v>
      </c>
      <c r="AL105" s="2">
        <f>_xlfn.XLOOKUP($A105,Results!$A$2:$A$2256,Results!G$2:G$2256,"")</f>
        <v>0</v>
      </c>
      <c r="AM105" s="2">
        <f>_xlfn.XLOOKUP($A105,Results!$A$2:$A$2256,Results!H$2:H$2256,"")</f>
        <v>0</v>
      </c>
      <c r="AN105" s="2">
        <f>_xlfn.XLOOKUP($A105,Results!$A$2:$A$2256,Results!I$2:I$2256,"")</f>
        <v>0</v>
      </c>
      <c r="AO105" s="2">
        <f>_xlfn.XLOOKUP($A105,Results!$A$2:$A$2256,Results!J$2:J$2256,"")</f>
        <v>0</v>
      </c>
      <c r="AP105" s="2">
        <f>_xlfn.XLOOKUP($A105,Results!$A$2:$A$2256,Results!K$2:K$2256,"")</f>
        <v>0</v>
      </c>
      <c r="AQ105" s="2">
        <f>_xlfn.XLOOKUP($A105,Results!$A$2:$A$2256,Results!L$2:L$2256,"")</f>
        <v>0</v>
      </c>
      <c r="AR105" s="2">
        <f>_xlfn.XLOOKUP($A105,Results!$A$2:$A$2256,Results!M$2:M$2256,"")</f>
        <v>0</v>
      </c>
      <c r="AS105" s="2">
        <f>_xlfn.XLOOKUP($A105,Results!$A$2:$A$2256,Results!N$2:N$2256,"")</f>
        <v>0</v>
      </c>
      <c r="AT105" s="2">
        <f>_xlfn.XLOOKUP($A105,Results!$A$2:$A$2256,Results!O$2:O$2256,"")</f>
        <v>0</v>
      </c>
      <c r="AU105" s="2">
        <f>_xlfn.XLOOKUP($A105,Results!$A$2:$A$2256,Results!P$2:P$2256,"")</f>
        <v>0</v>
      </c>
      <c r="AV105" s="2">
        <f>_xlfn.XLOOKUP($A105,Results!$A$2:$A$2256,Results!Q$2:Q$2256,"")</f>
        <v>0</v>
      </c>
      <c r="AW105" s="2">
        <f>_xlfn.XLOOKUP($A105,Results!$A$2:$A$2256,Results!R$2:R$2256,"")</f>
        <v>0</v>
      </c>
      <c r="AX105" s="2">
        <f>_xlfn.XLOOKUP($A105,Results!$A$2:$A$2256,Results!S$2:S$2256,"")</f>
        <v>0</v>
      </c>
      <c r="AY105" s="2">
        <f>_xlfn.XLOOKUP($A105,Results!$A$2:$A$2256,Results!T$2:T$2256,"")</f>
        <v>0</v>
      </c>
      <c r="AZ105" s="2">
        <f>_xlfn.XLOOKUP($A105,Results!$A$2:$A$2256,Results!U$2:U$2256,"")</f>
        <v>0</v>
      </c>
      <c r="BA105" s="2">
        <f>_xlfn.XLOOKUP($A105,Results!$A$2:$A$2256,Results!V$2:V$2256,"")</f>
        <v>0</v>
      </c>
      <c r="BB105" s="2">
        <f>_xlfn.XLOOKUP($A105,Results!$A$2:$A$2256,Results!W$2:W$2256,"")</f>
        <v>0</v>
      </c>
      <c r="BC105" s="2">
        <f>_xlfn.XLOOKUP($A105,Results!$A$2:$A$2256,Results!X$2:X$2256,"")</f>
        <v>0</v>
      </c>
      <c r="BD105" s="2">
        <f>_xlfn.XLOOKUP($A105,Results!$A$2:$A$2256,Results!Y$2:Y$2256,"")</f>
        <v>0</v>
      </c>
      <c r="BE105" s="2">
        <f>_xlfn.XLOOKUP($A105,Results!$A$2:$A$2256,Results!Z$2:Z$2256,"")</f>
        <v>0</v>
      </c>
    </row>
    <row r="106" spans="1:57" ht="38.25" customHeight="1" x14ac:dyDescent="0.3">
      <c r="A106">
        <v>905783</v>
      </c>
      <c r="B106">
        <v>281733</v>
      </c>
      <c r="C106" t="s">
        <v>36</v>
      </c>
      <c r="D106" t="s">
        <v>335</v>
      </c>
      <c r="E106" s="2" t="str">
        <f>VLOOKUP(F106,'RPA Vendor Data '!F105:$G$2418,2)</f>
        <v>CITY ELECTRIC SUPPLY</v>
      </c>
      <c r="F106" s="2">
        <v>10632</v>
      </c>
      <c r="G106" s="2">
        <v>8</v>
      </c>
      <c r="H106" t="s">
        <v>353</v>
      </c>
      <c r="I106">
        <v>10</v>
      </c>
      <c r="J106" t="s">
        <v>58</v>
      </c>
      <c r="K106" t="s">
        <v>58</v>
      </c>
      <c r="L106">
        <v>50.14</v>
      </c>
      <c r="M106" s="2" t="s">
        <v>337</v>
      </c>
      <c r="N106" s="85" t="s">
        <v>354</v>
      </c>
      <c r="O106" t="s">
        <v>36</v>
      </c>
      <c r="P106" t="s">
        <v>36</v>
      </c>
      <c r="Q106" t="s">
        <v>36</v>
      </c>
      <c r="R106">
        <v>5.01</v>
      </c>
      <c r="S106" s="1">
        <v>45744.543238738428</v>
      </c>
      <c r="T106" t="s">
        <v>42</v>
      </c>
      <c r="U106" s="1">
        <v>45744.319444444453</v>
      </c>
      <c r="V106" t="s">
        <v>43</v>
      </c>
      <c r="W106" t="s">
        <v>36</v>
      </c>
      <c r="X106">
        <v>0</v>
      </c>
      <c r="Y106">
        <v>999</v>
      </c>
      <c r="Z106" t="s">
        <v>36</v>
      </c>
      <c r="AA106" t="s">
        <v>36</v>
      </c>
      <c r="AB106" t="s">
        <v>36</v>
      </c>
      <c r="AC106" t="s">
        <v>49</v>
      </c>
      <c r="AD106" t="s">
        <v>49</v>
      </c>
      <c r="AE106" t="s">
        <v>45</v>
      </c>
      <c r="AF106" s="44" t="s">
        <v>46</v>
      </c>
      <c r="AG106" s="18" t="s">
        <v>355</v>
      </c>
      <c r="AH106" s="18"/>
      <c r="AI106" s="2" t="s">
        <v>48</v>
      </c>
      <c r="AJ106" s="2" t="e">
        <f>VLOOKUP(A106,'Classification Test Result'!$A$2:$D$2428,4,FALSE)</f>
        <v>#N/A</v>
      </c>
      <c r="AL106" s="2">
        <f>_xlfn.XLOOKUP($A106,Results!$A$2:$A$2256,Results!G$2:G$2256,"")</f>
        <v>0</v>
      </c>
      <c r="AM106" s="2">
        <f>_xlfn.XLOOKUP($A106,Results!$A$2:$A$2256,Results!H$2:H$2256,"")</f>
        <v>0</v>
      </c>
      <c r="AN106" s="2">
        <f>_xlfn.XLOOKUP($A106,Results!$A$2:$A$2256,Results!I$2:I$2256,"")</f>
        <v>0</v>
      </c>
      <c r="AO106" s="2">
        <f>_xlfn.XLOOKUP($A106,Results!$A$2:$A$2256,Results!J$2:J$2256,"")</f>
        <v>0</v>
      </c>
      <c r="AP106" s="2">
        <f>_xlfn.XLOOKUP($A106,Results!$A$2:$A$2256,Results!K$2:K$2256,"")</f>
        <v>0</v>
      </c>
      <c r="AQ106" s="2">
        <f>_xlfn.XLOOKUP($A106,Results!$A$2:$A$2256,Results!L$2:L$2256,"")</f>
        <v>0</v>
      </c>
      <c r="AR106" s="2">
        <f>_xlfn.XLOOKUP($A106,Results!$A$2:$A$2256,Results!M$2:M$2256,"")</f>
        <v>0</v>
      </c>
      <c r="AS106" s="2">
        <f>_xlfn.XLOOKUP($A106,Results!$A$2:$A$2256,Results!N$2:N$2256,"")</f>
        <v>0</v>
      </c>
      <c r="AT106" s="2" t="str">
        <f>_xlfn.XLOOKUP($A106,Results!$A$2:$A$2256,Results!O$2:O$2256,"")</f>
        <v>GENERIC CONDUIT/CONDUIT FITTINGS</v>
      </c>
      <c r="AU106" s="2" t="str">
        <f>_xlfn.XLOOKUP($A106,Results!$A$2:$A$2256,Results!P$2:P$2256,"")</f>
        <v>CONDUIT</v>
      </c>
      <c r="AV106" s="2" t="str">
        <f>_xlfn.XLOOKUP($A106,Results!$A$2:$A$2256,Results!Q$2:Q$2256,"")</f>
        <v>SINGLE_MATCH</v>
      </c>
      <c r="AW106" s="2">
        <f>_xlfn.XLOOKUP($A106,Results!$A$2:$A$2256,Results!R$2:R$2256,"")</f>
        <v>0</v>
      </c>
      <c r="AX106" s="2">
        <f>_xlfn.XLOOKUP($A106,Results!$A$2:$A$2256,Results!S$2:S$2256,"")</f>
        <v>0</v>
      </c>
      <c r="AY106" s="2">
        <f>_xlfn.XLOOKUP($A106,Results!$A$2:$A$2256,Results!T$2:T$2256,"")</f>
        <v>95</v>
      </c>
      <c r="AZ106" s="2">
        <f>_xlfn.XLOOKUP($A106,Results!$A$2:$A$2256,Results!U$2:U$2256,"")</f>
        <v>0</v>
      </c>
      <c r="BA106" s="2">
        <f>_xlfn.XLOOKUP($A106,Results!$A$2:$A$2256,Results!V$2:V$2256,"")</f>
        <v>0</v>
      </c>
      <c r="BB106" s="2">
        <f>_xlfn.XLOOKUP($A106,Results!$A$2:$A$2256,Results!W$2:W$2256,"")</f>
        <v>0</v>
      </c>
      <c r="BC106" s="2">
        <f>_xlfn.XLOOKUP($A106,Results!$A$2:$A$2256,Results!X$2:X$2256,"")</f>
        <v>39121700</v>
      </c>
      <c r="BD106" s="2">
        <f>_xlfn.XLOOKUP($A106,Results!$A$2:$A$2256,Results!Y$2:Y$2256,"")</f>
        <v>64</v>
      </c>
      <c r="BE106" s="2">
        <f>_xlfn.XLOOKUP($A106,Results!$A$2:$A$2256,Results!Z$2:Z$2256,"")</f>
        <v>0</v>
      </c>
    </row>
    <row r="107" spans="1:57" ht="38.25" customHeight="1" x14ac:dyDescent="0.3">
      <c r="A107">
        <v>905784</v>
      </c>
      <c r="B107">
        <v>281550</v>
      </c>
      <c r="C107" t="s">
        <v>36</v>
      </c>
      <c r="D107">
        <v>930104435</v>
      </c>
      <c r="E107" s="2" t="str">
        <f>VLOOKUP(F107,'RPA Vendor Data '!F106:$G$2418,2)</f>
        <v>BORDER STATES INDUSTRIES</v>
      </c>
      <c r="F107" s="2">
        <v>10427</v>
      </c>
      <c r="G107" s="2">
        <v>1</v>
      </c>
      <c r="H107" t="s">
        <v>356</v>
      </c>
      <c r="I107">
        <v>150</v>
      </c>
      <c r="J107" t="s">
        <v>357</v>
      </c>
      <c r="K107" t="s">
        <v>58</v>
      </c>
      <c r="L107">
        <v>781.72</v>
      </c>
      <c r="M107" s="2" t="s">
        <v>358</v>
      </c>
      <c r="N107" s="85" t="s">
        <v>359</v>
      </c>
      <c r="O107">
        <v>3643017</v>
      </c>
      <c r="P107" t="s">
        <v>36</v>
      </c>
      <c r="Q107" t="s">
        <v>36</v>
      </c>
      <c r="R107">
        <v>1172.58</v>
      </c>
      <c r="S107" s="1">
        <v>45744.46041605324</v>
      </c>
      <c r="T107" t="s">
        <v>42</v>
      </c>
      <c r="U107" s="1">
        <v>45744.231944444437</v>
      </c>
      <c r="V107" t="s">
        <v>43</v>
      </c>
      <c r="W107" t="s">
        <v>36</v>
      </c>
      <c r="X107">
        <v>0</v>
      </c>
      <c r="Y107">
        <v>201</v>
      </c>
      <c r="Z107" t="s">
        <v>36</v>
      </c>
      <c r="AA107" t="s">
        <v>36</v>
      </c>
      <c r="AB107" t="s">
        <v>36</v>
      </c>
      <c r="AC107" t="s">
        <v>49</v>
      </c>
      <c r="AD107" t="s">
        <v>49</v>
      </c>
      <c r="AE107" t="s">
        <v>45</v>
      </c>
      <c r="AF107" s="44" t="s">
        <v>46</v>
      </c>
      <c r="AG107" s="2" t="s">
        <v>360</v>
      </c>
      <c r="AI107" s="2" t="s">
        <v>48</v>
      </c>
      <c r="AJ107" s="2" t="e">
        <f>VLOOKUP(A107,'Classification Test Result'!$A$2:$D$2428,4,FALSE)</f>
        <v>#N/A</v>
      </c>
      <c r="AL107" s="2">
        <f>_xlfn.XLOOKUP($A107,Results!$A$2:$A$2256,Results!G$2:G$2256,"")</f>
        <v>1063756</v>
      </c>
      <c r="AM107" s="2">
        <f>_xlfn.XLOOKUP($A107,Results!$A$2:$A$2256,Results!H$2:H$2256,"")</f>
        <v>12158</v>
      </c>
      <c r="AN107" s="2" t="str">
        <f>_xlfn.XLOOKUP($A107,Results!$A$2:$A$2256,Results!I$2:I$2256,"")</f>
        <v>FASTENING SPECIALISTS</v>
      </c>
      <c r="AO107" s="2">
        <f>_xlfn.XLOOKUP($A107,Results!$A$2:$A$2256,Results!J$2:J$2256,"")</f>
        <v>746071121588</v>
      </c>
      <c r="AP107" s="2">
        <f>_xlfn.XLOOKUP($A107,Results!$A$2:$A$2256,Results!K$2:K$2256,"")</f>
        <v>31161504</v>
      </c>
      <c r="AQ107" s="2">
        <f>_xlfn.XLOOKUP($A107,Results!$A$2:$A$2256,Results!L$2:L$2256,"")</f>
        <v>0</v>
      </c>
      <c r="AR107" s="2">
        <f>_xlfn.XLOOKUP($A107,Results!$A$2:$A$2256,Results!M$2:M$2256,"")</f>
        <v>548250</v>
      </c>
      <c r="AS107" s="2" t="str">
        <f>_xlfn.XLOOKUP($A107,Results!$A$2:$A$2256,Results!N$2:N$2256,"")</f>
        <v>FAS 12158 5/8-11X3 SCREW</v>
      </c>
      <c r="AT107" s="2" t="str">
        <f>_xlfn.XLOOKUP($A107,Results!$A$2:$A$2256,Results!O$2:O$2256,"")</f>
        <v>FASTENING SPECIALISTS</v>
      </c>
      <c r="AU107" s="2">
        <f>_xlfn.XLOOKUP($A107,Results!$A$2:$A$2256,Results!P$2:P$2256,"")</f>
        <v>0</v>
      </c>
      <c r="AV107" s="2" t="str">
        <f>_xlfn.XLOOKUP($A107,Results!$A$2:$A$2256,Results!Q$2:Q$2256,"")</f>
        <v>NO_MANUFACTURERS_FOUND</v>
      </c>
      <c r="AW107" s="2" t="str">
        <f>_xlfn.XLOOKUP($A107,Results!$A$2:$A$2256,Results!R$2:R$2256,"")</f>
        <v>0.5321772463794754</v>
      </c>
      <c r="AX107" s="2">
        <f>_xlfn.XLOOKUP($A107,Results!$A$2:$A$2256,Results!S$2:S$2256,"")</f>
        <v>54</v>
      </c>
      <c r="AY107" s="2">
        <f>_xlfn.XLOOKUP($A107,Results!$A$2:$A$2256,Results!T$2:T$2256,"")</f>
        <v>54</v>
      </c>
      <c r="AZ107" s="2">
        <f>_xlfn.XLOOKUP($A107,Results!$A$2:$A$2256,Results!U$2:U$2256,"")</f>
        <v>39</v>
      </c>
      <c r="BA107" s="2">
        <f>_xlfn.XLOOKUP($A107,Results!$A$2:$A$2256,Results!V$2:V$2256,"")</f>
        <v>0</v>
      </c>
      <c r="BB107" s="2">
        <f>_xlfn.XLOOKUP($A107,Results!$A$2:$A$2256,Results!W$2:W$2256,"")</f>
        <v>0</v>
      </c>
      <c r="BC107" s="2">
        <f>_xlfn.XLOOKUP($A107,Results!$A$2:$A$2256,Results!X$2:X$2256,"")</f>
        <v>0</v>
      </c>
      <c r="BD107" s="2">
        <f>_xlfn.XLOOKUP($A107,Results!$A$2:$A$2256,Results!Y$2:Y$2256,"")</f>
        <v>0</v>
      </c>
      <c r="BE107" s="2">
        <f>_xlfn.XLOOKUP($A107,Results!$A$2:$A$2256,Results!Z$2:Z$2256,"")</f>
        <v>0</v>
      </c>
    </row>
    <row r="108" spans="1:57" ht="38.25" customHeight="1" x14ac:dyDescent="0.3">
      <c r="A108">
        <v>905785</v>
      </c>
      <c r="B108">
        <v>281421</v>
      </c>
      <c r="C108" t="s">
        <v>36</v>
      </c>
      <c r="D108" t="s">
        <v>362</v>
      </c>
      <c r="E108" s="2" t="str">
        <f>VLOOKUP(F108,'RPA Vendor Data '!F107:$G$2418,2)</f>
        <v>REXEL USA, INC.</v>
      </c>
      <c r="F108" s="2">
        <v>12873</v>
      </c>
      <c r="G108" s="2">
        <v>1</v>
      </c>
      <c r="H108" t="s">
        <v>363</v>
      </c>
      <c r="I108">
        <v>3</v>
      </c>
      <c r="J108" t="s">
        <v>65</v>
      </c>
      <c r="K108" t="s">
        <v>39</v>
      </c>
      <c r="L108">
        <v>11.13</v>
      </c>
      <c r="M108" s="2" t="s">
        <v>364</v>
      </c>
      <c r="N108" s="85">
        <v>51204473</v>
      </c>
      <c r="O108">
        <v>650195</v>
      </c>
      <c r="P108" t="s">
        <v>365</v>
      </c>
      <c r="Q108">
        <v>4545474964</v>
      </c>
      <c r="R108">
        <v>33.39</v>
      </c>
      <c r="S108" s="1">
        <v>45744.271417048607</v>
      </c>
      <c r="T108" t="s">
        <v>42</v>
      </c>
      <c r="U108" s="1">
        <v>45744.061111111107</v>
      </c>
      <c r="V108" t="s">
        <v>43</v>
      </c>
      <c r="W108" t="s">
        <v>36</v>
      </c>
      <c r="X108">
        <v>0</v>
      </c>
      <c r="Y108">
        <v>203</v>
      </c>
      <c r="Z108">
        <v>10.351000000000001</v>
      </c>
      <c r="AA108" t="s">
        <v>36</v>
      </c>
      <c r="AB108">
        <v>195</v>
      </c>
      <c r="AC108" t="s">
        <v>366</v>
      </c>
      <c r="AD108" t="s">
        <v>366</v>
      </c>
      <c r="AE108" t="s">
        <v>45</v>
      </c>
      <c r="AF108" s="44" t="s">
        <v>46</v>
      </c>
      <c r="AG108" s="18" t="s">
        <v>367</v>
      </c>
      <c r="AH108" s="18"/>
      <c r="AI108" s="2" t="s">
        <v>48</v>
      </c>
      <c r="AJ108" s="2" t="e">
        <f>VLOOKUP(A108,'Classification Test Result'!$A$2:$D$2428,4,FALSE)</f>
        <v>#N/A</v>
      </c>
      <c r="AL108" s="2">
        <f>_xlfn.XLOOKUP($A108,Results!$A$2:$A$2256,Results!G$2:G$2256,"")</f>
        <v>0</v>
      </c>
      <c r="AM108" s="2">
        <f>_xlfn.XLOOKUP($A108,Results!$A$2:$A$2256,Results!H$2:H$2256,"")</f>
        <v>0</v>
      </c>
      <c r="AN108" s="2">
        <f>_xlfn.XLOOKUP($A108,Results!$A$2:$A$2256,Results!I$2:I$2256,"")</f>
        <v>0</v>
      </c>
      <c r="AO108" s="2">
        <f>_xlfn.XLOOKUP($A108,Results!$A$2:$A$2256,Results!J$2:J$2256,"")</f>
        <v>0</v>
      </c>
      <c r="AP108" s="2">
        <f>_xlfn.XLOOKUP($A108,Results!$A$2:$A$2256,Results!K$2:K$2256,"")</f>
        <v>0</v>
      </c>
      <c r="AQ108" s="2">
        <f>_xlfn.XLOOKUP($A108,Results!$A$2:$A$2256,Results!L$2:L$2256,"")</f>
        <v>0</v>
      </c>
      <c r="AR108" s="2">
        <f>_xlfn.XLOOKUP($A108,Results!$A$2:$A$2256,Results!M$2:M$2256,"")</f>
        <v>0</v>
      </c>
      <c r="AS108" s="2">
        <f>_xlfn.XLOOKUP($A108,Results!$A$2:$A$2256,Results!N$2:N$2256,"")</f>
        <v>0</v>
      </c>
      <c r="AT108" s="2">
        <f>_xlfn.XLOOKUP($A108,Results!$A$2:$A$2256,Results!O$2:O$2256,"")</f>
        <v>0</v>
      </c>
      <c r="AU108" s="2">
        <f>_xlfn.XLOOKUP($A108,Results!$A$2:$A$2256,Results!P$2:P$2256,"")</f>
        <v>0</v>
      </c>
      <c r="AV108" s="2">
        <f>_xlfn.XLOOKUP($A108,Results!$A$2:$A$2256,Results!Q$2:Q$2256,"")</f>
        <v>0</v>
      </c>
      <c r="AW108" s="2">
        <f>_xlfn.XLOOKUP($A108,Results!$A$2:$A$2256,Results!R$2:R$2256,"")</f>
        <v>0</v>
      </c>
      <c r="AX108" s="2">
        <f>_xlfn.XLOOKUP($A108,Results!$A$2:$A$2256,Results!S$2:S$2256,"")</f>
        <v>0</v>
      </c>
      <c r="AY108" s="2">
        <f>_xlfn.XLOOKUP($A108,Results!$A$2:$A$2256,Results!T$2:T$2256,"")</f>
        <v>0</v>
      </c>
      <c r="AZ108" s="2">
        <f>_xlfn.XLOOKUP($A108,Results!$A$2:$A$2256,Results!U$2:U$2256,"")</f>
        <v>0</v>
      </c>
      <c r="BA108" s="2">
        <f>_xlfn.XLOOKUP($A108,Results!$A$2:$A$2256,Results!V$2:V$2256,"")</f>
        <v>0</v>
      </c>
      <c r="BB108" s="2">
        <f>_xlfn.XLOOKUP($A108,Results!$A$2:$A$2256,Results!W$2:W$2256,"")</f>
        <v>0</v>
      </c>
      <c r="BC108" s="2">
        <f>_xlfn.XLOOKUP($A108,Results!$A$2:$A$2256,Results!X$2:X$2256,"")</f>
        <v>0</v>
      </c>
      <c r="BD108" s="2">
        <f>_xlfn.XLOOKUP($A108,Results!$A$2:$A$2256,Results!Y$2:Y$2256,"")</f>
        <v>0</v>
      </c>
      <c r="BE108" s="2">
        <f>_xlfn.XLOOKUP($A108,Results!$A$2:$A$2256,Results!Z$2:Z$2256,"")</f>
        <v>0</v>
      </c>
    </row>
    <row r="109" spans="1:57" ht="38.25" customHeight="1" x14ac:dyDescent="0.3">
      <c r="A109">
        <v>905786</v>
      </c>
      <c r="B109">
        <v>281338</v>
      </c>
      <c r="C109" t="s">
        <v>36</v>
      </c>
      <c r="D109" t="s">
        <v>368</v>
      </c>
      <c r="E109" s="2" t="str">
        <f>VLOOKUP(F109,'RPA Vendor Data '!F109:$G$2418,2)</f>
        <v>VIKING ELECTRIC</v>
      </c>
      <c r="F109" s="2">
        <v>13536</v>
      </c>
      <c r="G109" s="2">
        <v>2</v>
      </c>
      <c r="H109" t="s">
        <v>369</v>
      </c>
      <c r="I109">
        <v>1</v>
      </c>
      <c r="J109" t="s">
        <v>65</v>
      </c>
      <c r="K109" t="s">
        <v>39</v>
      </c>
      <c r="L109">
        <v>115</v>
      </c>
      <c r="M109" s="2" t="s">
        <v>370</v>
      </c>
      <c r="N109" s="85" t="s">
        <v>36</v>
      </c>
      <c r="O109" t="s">
        <v>371</v>
      </c>
      <c r="P109" t="s">
        <v>36</v>
      </c>
      <c r="Q109" t="s">
        <v>36</v>
      </c>
      <c r="R109">
        <v>115</v>
      </c>
      <c r="S109" s="1">
        <v>45744.188139120371</v>
      </c>
      <c r="T109" t="s">
        <v>42</v>
      </c>
      <c r="U109" s="1">
        <v>45743.974999999999</v>
      </c>
      <c r="V109" t="s">
        <v>43</v>
      </c>
      <c r="W109" t="s">
        <v>36</v>
      </c>
      <c r="X109">
        <v>5</v>
      </c>
      <c r="Y109" t="s">
        <v>54</v>
      </c>
      <c r="Z109" t="s">
        <v>36</v>
      </c>
      <c r="AA109">
        <v>115</v>
      </c>
      <c r="AB109" t="s">
        <v>36</v>
      </c>
      <c r="AC109" t="s">
        <v>49</v>
      </c>
      <c r="AD109" t="s">
        <v>49</v>
      </c>
      <c r="AE109" t="s">
        <v>45</v>
      </c>
      <c r="AF109" s="44" t="s">
        <v>46</v>
      </c>
      <c r="AG109" s="2" t="s">
        <v>372</v>
      </c>
      <c r="AI109" s="2" t="s">
        <v>48</v>
      </c>
      <c r="AJ109" s="2" t="e">
        <f>VLOOKUP(A109,'Classification Test Result'!$A$2:$D$2428,4,FALSE)</f>
        <v>#N/A</v>
      </c>
      <c r="AL109" s="2">
        <f>_xlfn.XLOOKUP($A109,Results!$A$2:$A$2256,Results!G$2:G$2256,"")</f>
        <v>0</v>
      </c>
      <c r="AM109" s="2">
        <f>_xlfn.XLOOKUP($A109,Results!$A$2:$A$2256,Results!H$2:H$2256,"")</f>
        <v>0</v>
      </c>
      <c r="AN109" s="2">
        <f>_xlfn.XLOOKUP($A109,Results!$A$2:$A$2256,Results!I$2:I$2256,"")</f>
        <v>0</v>
      </c>
      <c r="AO109" s="2">
        <f>_xlfn.XLOOKUP($A109,Results!$A$2:$A$2256,Results!J$2:J$2256,"")</f>
        <v>0</v>
      </c>
      <c r="AP109" s="2">
        <f>_xlfn.XLOOKUP($A109,Results!$A$2:$A$2256,Results!K$2:K$2256,"")</f>
        <v>0</v>
      </c>
      <c r="AQ109" s="2">
        <f>_xlfn.XLOOKUP($A109,Results!$A$2:$A$2256,Results!L$2:L$2256,"")</f>
        <v>0</v>
      </c>
      <c r="AR109" s="2">
        <f>_xlfn.XLOOKUP($A109,Results!$A$2:$A$2256,Results!M$2:M$2256,"")</f>
        <v>0</v>
      </c>
      <c r="AS109" s="2">
        <f>_xlfn.XLOOKUP($A109,Results!$A$2:$A$2256,Results!N$2:N$2256,"")</f>
        <v>0</v>
      </c>
      <c r="AT109" s="2">
        <f>_xlfn.XLOOKUP($A109,Results!$A$2:$A$2256,Results!O$2:O$2256,"")</f>
        <v>0</v>
      </c>
      <c r="AU109" s="2">
        <f>_xlfn.XLOOKUP($A109,Results!$A$2:$A$2256,Results!P$2:P$2256,"")</f>
        <v>0</v>
      </c>
      <c r="AV109" s="2">
        <f>_xlfn.XLOOKUP($A109,Results!$A$2:$A$2256,Results!Q$2:Q$2256,"")</f>
        <v>0</v>
      </c>
      <c r="AW109" s="2">
        <f>_xlfn.XLOOKUP($A109,Results!$A$2:$A$2256,Results!R$2:R$2256,"")</f>
        <v>0</v>
      </c>
      <c r="AX109" s="2">
        <f>_xlfn.XLOOKUP($A109,Results!$A$2:$A$2256,Results!S$2:S$2256,"")</f>
        <v>0</v>
      </c>
      <c r="AY109" s="2">
        <f>_xlfn.XLOOKUP($A109,Results!$A$2:$A$2256,Results!T$2:T$2256,"")</f>
        <v>0</v>
      </c>
      <c r="AZ109" s="2">
        <f>_xlfn.XLOOKUP($A109,Results!$A$2:$A$2256,Results!U$2:U$2256,"")</f>
        <v>0</v>
      </c>
      <c r="BA109" s="2">
        <f>_xlfn.XLOOKUP($A109,Results!$A$2:$A$2256,Results!V$2:V$2256,"")</f>
        <v>0</v>
      </c>
      <c r="BB109" s="2">
        <f>_xlfn.XLOOKUP($A109,Results!$A$2:$A$2256,Results!W$2:W$2256,"")</f>
        <v>0</v>
      </c>
      <c r="BC109" s="2">
        <f>_xlfn.XLOOKUP($A109,Results!$A$2:$A$2256,Results!X$2:X$2256,"")</f>
        <v>0</v>
      </c>
      <c r="BD109" s="2">
        <f>_xlfn.XLOOKUP($A109,Results!$A$2:$A$2256,Results!Y$2:Y$2256,"")</f>
        <v>0</v>
      </c>
      <c r="BE109" s="2">
        <f>_xlfn.XLOOKUP($A109,Results!$A$2:$A$2256,Results!Z$2:Z$2256,"")</f>
        <v>0</v>
      </c>
    </row>
    <row r="110" spans="1:57" ht="38.25" customHeight="1" x14ac:dyDescent="0.3">
      <c r="A110">
        <v>905787</v>
      </c>
      <c r="B110">
        <v>281461</v>
      </c>
      <c r="C110" t="s">
        <v>36</v>
      </c>
      <c r="D110" t="s">
        <v>374</v>
      </c>
      <c r="E110" s="2" t="str">
        <f>VLOOKUP(F110,'RPA Vendor Data '!F110:$G$2418,2)</f>
        <v>UNITED RENTALS</v>
      </c>
      <c r="F110" s="2">
        <v>13482</v>
      </c>
      <c r="G110" s="2">
        <v>2</v>
      </c>
      <c r="H110" t="s">
        <v>375</v>
      </c>
      <c r="I110">
        <v>1</v>
      </c>
      <c r="J110" t="s">
        <v>39</v>
      </c>
      <c r="K110" t="s">
        <v>39</v>
      </c>
      <c r="L110">
        <v>624</v>
      </c>
      <c r="M110" s="2" t="s">
        <v>376</v>
      </c>
      <c r="N110" s="85" t="s">
        <v>377</v>
      </c>
      <c r="O110">
        <v>11376278</v>
      </c>
      <c r="P110" t="s">
        <v>36</v>
      </c>
      <c r="Q110" t="s">
        <v>36</v>
      </c>
      <c r="R110">
        <v>118</v>
      </c>
      <c r="S110" s="1">
        <v>45744.334251423606</v>
      </c>
      <c r="T110" t="s">
        <v>42</v>
      </c>
      <c r="U110" s="1">
        <v>45744.116666666669</v>
      </c>
      <c r="V110" t="s">
        <v>43</v>
      </c>
      <c r="W110" t="s">
        <v>36</v>
      </c>
      <c r="X110">
        <v>0</v>
      </c>
      <c r="Y110">
        <v>999</v>
      </c>
      <c r="Z110" t="s">
        <v>36</v>
      </c>
      <c r="AA110" t="s">
        <v>36</v>
      </c>
      <c r="AB110" t="s">
        <v>36</v>
      </c>
      <c r="AC110" t="s">
        <v>44</v>
      </c>
      <c r="AD110" t="s">
        <v>44</v>
      </c>
      <c r="AE110" t="s">
        <v>45</v>
      </c>
      <c r="AF110" s="44" t="s">
        <v>46</v>
      </c>
      <c r="AG110" s="18" t="s">
        <v>378</v>
      </c>
      <c r="AH110" s="18"/>
      <c r="AI110" s="2" t="s">
        <v>48</v>
      </c>
      <c r="AJ110" s="2" t="e">
        <f>VLOOKUP(A110,'Classification Test Result'!$A$2:$D$2428,4,FALSE)</f>
        <v>#N/A</v>
      </c>
      <c r="AL110" s="2">
        <f>_xlfn.XLOOKUP($A110,Results!$A$2:$A$2256,Results!G$2:G$2256,"")</f>
        <v>0</v>
      </c>
      <c r="AM110" s="2">
        <f>_xlfn.XLOOKUP($A110,Results!$A$2:$A$2256,Results!H$2:H$2256,"")</f>
        <v>0</v>
      </c>
      <c r="AN110" s="2">
        <f>_xlfn.XLOOKUP($A110,Results!$A$2:$A$2256,Results!I$2:I$2256,"")</f>
        <v>0</v>
      </c>
      <c r="AO110" s="2">
        <f>_xlfn.XLOOKUP($A110,Results!$A$2:$A$2256,Results!J$2:J$2256,"")</f>
        <v>0</v>
      </c>
      <c r="AP110" s="2">
        <f>_xlfn.XLOOKUP($A110,Results!$A$2:$A$2256,Results!K$2:K$2256,"")</f>
        <v>0</v>
      </c>
      <c r="AQ110" s="2">
        <f>_xlfn.XLOOKUP($A110,Results!$A$2:$A$2256,Results!L$2:L$2256,"")</f>
        <v>0</v>
      </c>
      <c r="AR110" s="2">
        <f>_xlfn.XLOOKUP($A110,Results!$A$2:$A$2256,Results!M$2:M$2256,"")</f>
        <v>0</v>
      </c>
      <c r="AS110" s="2">
        <f>_xlfn.XLOOKUP($A110,Results!$A$2:$A$2256,Results!N$2:N$2256,"")</f>
        <v>0</v>
      </c>
      <c r="AT110" s="2">
        <f>_xlfn.XLOOKUP($A110,Results!$A$2:$A$2256,Results!O$2:O$2256,"")</f>
        <v>0</v>
      </c>
      <c r="AU110" s="2">
        <f>_xlfn.XLOOKUP($A110,Results!$A$2:$A$2256,Results!P$2:P$2256,"")</f>
        <v>0</v>
      </c>
      <c r="AV110" s="2">
        <f>_xlfn.XLOOKUP($A110,Results!$A$2:$A$2256,Results!Q$2:Q$2256,"")</f>
        <v>0</v>
      </c>
      <c r="AW110" s="2">
        <f>_xlfn.XLOOKUP($A110,Results!$A$2:$A$2256,Results!R$2:R$2256,"")</f>
        <v>0</v>
      </c>
      <c r="AX110" s="2">
        <f>_xlfn.XLOOKUP($A110,Results!$A$2:$A$2256,Results!S$2:S$2256,"")</f>
        <v>0</v>
      </c>
      <c r="AY110" s="2">
        <f>_xlfn.XLOOKUP($A110,Results!$A$2:$A$2256,Results!T$2:T$2256,"")</f>
        <v>0</v>
      </c>
      <c r="AZ110" s="2">
        <f>_xlfn.XLOOKUP($A110,Results!$A$2:$A$2256,Results!U$2:U$2256,"")</f>
        <v>0</v>
      </c>
      <c r="BA110" s="2">
        <f>_xlfn.XLOOKUP($A110,Results!$A$2:$A$2256,Results!V$2:V$2256,"")</f>
        <v>0</v>
      </c>
      <c r="BB110" s="2">
        <f>_xlfn.XLOOKUP($A110,Results!$A$2:$A$2256,Results!W$2:W$2256,"")</f>
        <v>0</v>
      </c>
      <c r="BC110" s="2">
        <f>_xlfn.XLOOKUP($A110,Results!$A$2:$A$2256,Results!X$2:X$2256,"")</f>
        <v>0</v>
      </c>
      <c r="BD110" s="2">
        <f>_xlfn.XLOOKUP($A110,Results!$A$2:$A$2256,Results!Y$2:Y$2256,"")</f>
        <v>0</v>
      </c>
      <c r="BE110" s="2">
        <f>_xlfn.XLOOKUP($A110,Results!$A$2:$A$2256,Results!Z$2:Z$2256,"")</f>
        <v>0</v>
      </c>
    </row>
    <row r="111" spans="1:57" ht="38.25" customHeight="1" x14ac:dyDescent="0.3">
      <c r="A111">
        <v>905788</v>
      </c>
      <c r="B111">
        <v>281338</v>
      </c>
      <c r="C111" t="s">
        <v>36</v>
      </c>
      <c r="D111" t="s">
        <v>368</v>
      </c>
      <c r="E111" s="2" t="str">
        <f>VLOOKUP(F111,'RPA Vendor Data '!F112:$G$2418,2)</f>
        <v>VIKING ELECTRIC</v>
      </c>
      <c r="F111" s="2">
        <v>13536</v>
      </c>
      <c r="G111" s="2">
        <v>1</v>
      </c>
      <c r="H111" t="s">
        <v>379</v>
      </c>
      <c r="I111">
        <v>1</v>
      </c>
      <c r="J111" t="s">
        <v>65</v>
      </c>
      <c r="K111" t="s">
        <v>39</v>
      </c>
      <c r="L111">
        <v>395</v>
      </c>
      <c r="M111" s="2" t="s">
        <v>370</v>
      </c>
      <c r="N111" s="85" t="s">
        <v>380</v>
      </c>
      <c r="O111" t="s">
        <v>36</v>
      </c>
      <c r="P111" t="s">
        <v>36</v>
      </c>
      <c r="Q111" t="s">
        <v>36</v>
      </c>
      <c r="R111">
        <v>395</v>
      </c>
      <c r="S111" s="1">
        <v>45744.188142476851</v>
      </c>
      <c r="T111" t="s">
        <v>42</v>
      </c>
      <c r="U111" s="1">
        <v>45743.974999999999</v>
      </c>
      <c r="V111" t="s">
        <v>43</v>
      </c>
      <c r="W111" t="s">
        <v>36</v>
      </c>
      <c r="X111">
        <v>3</v>
      </c>
      <c r="Y111" t="s">
        <v>54</v>
      </c>
      <c r="Z111" t="s">
        <v>36</v>
      </c>
      <c r="AA111">
        <v>395</v>
      </c>
      <c r="AB111" t="s">
        <v>36</v>
      </c>
      <c r="AC111" t="s">
        <v>49</v>
      </c>
      <c r="AD111" t="s">
        <v>49</v>
      </c>
      <c r="AE111" t="s">
        <v>45</v>
      </c>
      <c r="AF111" s="44" t="s">
        <v>46</v>
      </c>
      <c r="AG111" s="2" t="s">
        <v>372</v>
      </c>
      <c r="AI111" s="2" t="s">
        <v>48</v>
      </c>
      <c r="AJ111" s="2" t="e">
        <f>VLOOKUP(A111,'Classification Test Result'!$A$2:$D$2428,4,FALSE)</f>
        <v>#N/A</v>
      </c>
      <c r="AL111" s="2">
        <f>_xlfn.XLOOKUP($A111,Results!$A$2:$A$2256,Results!G$2:G$2256,"")</f>
        <v>0</v>
      </c>
      <c r="AM111" s="2">
        <f>_xlfn.XLOOKUP($A111,Results!$A$2:$A$2256,Results!H$2:H$2256,"")</f>
        <v>0</v>
      </c>
      <c r="AN111" s="2">
        <f>_xlfn.XLOOKUP($A111,Results!$A$2:$A$2256,Results!I$2:I$2256,"")</f>
        <v>0</v>
      </c>
      <c r="AO111" s="2">
        <f>_xlfn.XLOOKUP($A111,Results!$A$2:$A$2256,Results!J$2:J$2256,"")</f>
        <v>0</v>
      </c>
      <c r="AP111" s="2">
        <f>_xlfn.XLOOKUP($A111,Results!$A$2:$A$2256,Results!K$2:K$2256,"")</f>
        <v>0</v>
      </c>
      <c r="AQ111" s="2">
        <f>_xlfn.XLOOKUP($A111,Results!$A$2:$A$2256,Results!L$2:L$2256,"")</f>
        <v>0</v>
      </c>
      <c r="AR111" s="2">
        <f>_xlfn.XLOOKUP($A111,Results!$A$2:$A$2256,Results!M$2:M$2256,"")</f>
        <v>0</v>
      </c>
      <c r="AS111" s="2">
        <f>_xlfn.XLOOKUP($A111,Results!$A$2:$A$2256,Results!N$2:N$2256,"")</f>
        <v>0</v>
      </c>
      <c r="AT111" s="2">
        <f>_xlfn.XLOOKUP($A111,Results!$A$2:$A$2256,Results!O$2:O$2256,"")</f>
        <v>0</v>
      </c>
      <c r="AU111" s="2">
        <f>_xlfn.XLOOKUP($A111,Results!$A$2:$A$2256,Results!P$2:P$2256,"")</f>
        <v>0</v>
      </c>
      <c r="AV111" s="2">
        <f>_xlfn.XLOOKUP($A111,Results!$A$2:$A$2256,Results!Q$2:Q$2256,"")</f>
        <v>0</v>
      </c>
      <c r="AW111" s="2">
        <f>_xlfn.XLOOKUP($A111,Results!$A$2:$A$2256,Results!R$2:R$2256,"")</f>
        <v>0</v>
      </c>
      <c r="AX111" s="2">
        <f>_xlfn.XLOOKUP($A111,Results!$A$2:$A$2256,Results!S$2:S$2256,"")</f>
        <v>0</v>
      </c>
      <c r="AY111" s="2">
        <f>_xlfn.XLOOKUP($A111,Results!$A$2:$A$2256,Results!T$2:T$2256,"")</f>
        <v>0</v>
      </c>
      <c r="AZ111" s="2">
        <f>_xlfn.XLOOKUP($A111,Results!$A$2:$A$2256,Results!U$2:U$2256,"")</f>
        <v>0</v>
      </c>
      <c r="BA111" s="2">
        <f>_xlfn.XLOOKUP($A111,Results!$A$2:$A$2256,Results!V$2:V$2256,"")</f>
        <v>0</v>
      </c>
      <c r="BB111" s="2">
        <f>_xlfn.XLOOKUP($A111,Results!$A$2:$A$2256,Results!W$2:W$2256,"")</f>
        <v>0</v>
      </c>
      <c r="BC111" s="2">
        <f>_xlfn.XLOOKUP($A111,Results!$A$2:$A$2256,Results!X$2:X$2256,"")</f>
        <v>0</v>
      </c>
      <c r="BD111" s="2">
        <f>_xlfn.XLOOKUP($A111,Results!$A$2:$A$2256,Results!Y$2:Y$2256,"")</f>
        <v>0</v>
      </c>
      <c r="BE111" s="2">
        <f>_xlfn.XLOOKUP($A111,Results!$A$2:$A$2256,Results!Z$2:Z$2256,"")</f>
        <v>0</v>
      </c>
    </row>
    <row r="112" spans="1:57" ht="38.25" customHeight="1" x14ac:dyDescent="0.3">
      <c r="A112">
        <v>905789</v>
      </c>
      <c r="B112">
        <v>281848</v>
      </c>
      <c r="C112" t="s">
        <v>36</v>
      </c>
      <c r="D112" t="s">
        <v>381</v>
      </c>
      <c r="E112" s="2" t="e">
        <f>VLOOKUP(F112,'RPA Vendor Data '!F113:$G$2418,2)</f>
        <v>#N/A</v>
      </c>
      <c r="F112" s="2">
        <v>10054</v>
      </c>
      <c r="G112" s="2">
        <v>1</v>
      </c>
      <c r="H112" t="s">
        <v>382</v>
      </c>
      <c r="I112">
        <v>4</v>
      </c>
      <c r="J112" t="s">
        <v>65</v>
      </c>
      <c r="K112" t="s">
        <v>39</v>
      </c>
      <c r="L112">
        <v>197.88</v>
      </c>
      <c r="M112" s="2" t="s">
        <v>383</v>
      </c>
      <c r="N112" s="85" t="s">
        <v>384</v>
      </c>
      <c r="O112" t="s">
        <v>36</v>
      </c>
      <c r="P112" t="s">
        <v>36</v>
      </c>
      <c r="Q112" t="s">
        <v>36</v>
      </c>
      <c r="R112">
        <v>791.52</v>
      </c>
      <c r="S112" s="1">
        <v>45744.648822071758</v>
      </c>
      <c r="T112" t="s">
        <v>42</v>
      </c>
      <c r="U112" s="1">
        <v>45744.42083333333</v>
      </c>
      <c r="V112" t="s">
        <v>43</v>
      </c>
      <c r="W112" t="s">
        <v>36</v>
      </c>
      <c r="X112">
        <v>0</v>
      </c>
      <c r="Y112">
        <v>201</v>
      </c>
      <c r="Z112" t="s">
        <v>36</v>
      </c>
      <c r="AA112" t="s">
        <v>36</v>
      </c>
      <c r="AB112" t="s">
        <v>36</v>
      </c>
      <c r="AC112" t="s">
        <v>385</v>
      </c>
      <c r="AD112" t="s">
        <v>385</v>
      </c>
      <c r="AE112" t="s">
        <v>45</v>
      </c>
      <c r="AF112" s="44" t="s">
        <v>46</v>
      </c>
      <c r="AG112" s="18" t="s">
        <v>386</v>
      </c>
      <c r="AH112" s="18"/>
      <c r="AI112" s="2" t="s">
        <v>48</v>
      </c>
      <c r="AJ112" s="2" t="e">
        <f>VLOOKUP(A112,'Classification Test Result'!$A$2:$D$2428,4,FALSE)</f>
        <v>#N/A</v>
      </c>
      <c r="AL112" s="2">
        <f>_xlfn.XLOOKUP($A112,Results!$A$2:$A$2256,Results!G$2:G$2256,"")</f>
        <v>855657</v>
      </c>
      <c r="AM112" s="2" t="str">
        <f>_xlfn.XLOOKUP($A112,Results!$A$2:$A$2256,Results!H$2:H$2256,"")</f>
        <v>L6208</v>
      </c>
      <c r="AN112" s="2" t="str">
        <f>_xlfn.XLOOKUP($A112,Results!$A$2:$A$2256,Results!I$2:I$2256,"")</f>
        <v>WERNER COMPANY</v>
      </c>
      <c r="AO112" s="2" t="str">
        <f>_xlfn.XLOOKUP($A112,Results!$A$2:$A$2256,Results!J$2:J$2256,"")</f>
        <v>051751129540</v>
      </c>
      <c r="AP112" s="2">
        <f>_xlfn.XLOOKUP($A112,Results!$A$2:$A$2256,Results!K$2:K$2256,"")</f>
        <v>30191506</v>
      </c>
      <c r="AQ112" s="2">
        <f>_xlfn.XLOOKUP($A112,Results!$A$2:$A$2256,Results!L$2:L$2256,"")</f>
        <v>0</v>
      </c>
      <c r="AR112" s="2">
        <f>_xlfn.XLOOKUP($A112,Results!$A$2:$A$2256,Results!M$2:M$2256,"")</f>
        <v>90080</v>
      </c>
      <c r="AS112" s="2" t="str">
        <f>_xlfn.XLOOKUP($A112,Results!$A$2:$A$2256,Results!N$2:N$2256,"")</f>
        <v>WER L6208 8FT STEP LADDER</v>
      </c>
      <c r="AT112" s="2" t="str">
        <f>_xlfn.XLOOKUP($A112,Results!$A$2:$A$2256,Results!O$2:O$2256,"")</f>
        <v>WERNER COMPANY</v>
      </c>
      <c r="AU112" s="2" t="str">
        <f>_xlfn.XLOOKUP($A112,Results!$A$2:$A$2256,Results!P$2:P$2256,"")</f>
        <v>WERNER</v>
      </c>
      <c r="AV112" s="2" t="str">
        <f>_xlfn.XLOOKUP($A112,Results!$A$2:$A$2256,Results!Q$2:Q$2256,"")</f>
        <v>SINGLE_MATCH</v>
      </c>
      <c r="AW112" s="2">
        <f>_xlfn.XLOOKUP($A112,Results!$A$2:$A$2256,Results!R$2:R$2256,"")</f>
        <v>0.78812253777951002</v>
      </c>
      <c r="AX112" s="2">
        <f>_xlfn.XLOOKUP($A112,Results!$A$2:$A$2256,Results!S$2:S$2256,"")</f>
        <v>100</v>
      </c>
      <c r="AY112" s="2">
        <f>_xlfn.XLOOKUP($A112,Results!$A$2:$A$2256,Results!T$2:T$2256,"")</f>
        <v>100</v>
      </c>
      <c r="AZ112" s="2">
        <f>_xlfn.XLOOKUP($A112,Results!$A$2:$A$2256,Results!U$2:U$2256,"")</f>
        <v>100</v>
      </c>
      <c r="BA112" s="2" t="str">
        <f>_xlfn.XLOOKUP($A112,Results!$A$2:$A$2256,Results!V$2:V$2256,"")</f>
        <v>WERNER COMPANY</v>
      </c>
      <c r="BB112" s="2">
        <f>_xlfn.XLOOKUP($A112,Results!$A$2:$A$2256,Results!W$2:W$2256,"")</f>
        <v>83</v>
      </c>
      <c r="BC112" s="2">
        <f>_xlfn.XLOOKUP($A112,Results!$A$2:$A$2256,Results!X$2:X$2256,"")</f>
        <v>30191506</v>
      </c>
      <c r="BD112" s="2">
        <f>_xlfn.XLOOKUP($A112,Results!$A$2:$A$2256,Results!Y$2:Y$2256,"")</f>
        <v>83</v>
      </c>
      <c r="BE112" s="2" t="b">
        <f>_xlfn.XLOOKUP($A112,Results!$A$2:$A$2256,Results!Z$2:Z$2256,"")</f>
        <v>1</v>
      </c>
    </row>
    <row r="113" spans="1:57" ht="38.25" customHeight="1" x14ac:dyDescent="0.3">
      <c r="A113">
        <v>905790</v>
      </c>
      <c r="B113">
        <v>281313</v>
      </c>
      <c r="C113" t="s">
        <v>36</v>
      </c>
      <c r="D113" t="s">
        <v>193</v>
      </c>
      <c r="E113" s="2" t="str">
        <f>VLOOKUP(F113,'RPA Vendor Data '!F114:$G$2418,2)</f>
        <v>VIKING ELECTRIC</v>
      </c>
      <c r="F113" s="2">
        <v>13536</v>
      </c>
      <c r="G113" s="2">
        <v>5</v>
      </c>
      <c r="H113" t="s">
        <v>388</v>
      </c>
      <c r="I113">
        <v>30</v>
      </c>
      <c r="J113" t="s">
        <v>389</v>
      </c>
      <c r="K113" t="s">
        <v>58</v>
      </c>
      <c r="L113">
        <v>502.48</v>
      </c>
      <c r="M113" s="2" t="s">
        <v>390</v>
      </c>
      <c r="N113" s="85">
        <v>1010100000</v>
      </c>
      <c r="O113" t="s">
        <v>36</v>
      </c>
      <c r="P113" t="s">
        <v>36</v>
      </c>
      <c r="Q113">
        <v>1010100000</v>
      </c>
      <c r="R113">
        <v>150.74</v>
      </c>
      <c r="S113" s="1">
        <v>45744.189233217592</v>
      </c>
      <c r="T113" t="s">
        <v>42</v>
      </c>
      <c r="U113" s="1">
        <v>45743.965277777781</v>
      </c>
      <c r="V113" t="s">
        <v>43</v>
      </c>
      <c r="W113" t="s">
        <v>36</v>
      </c>
      <c r="X113">
        <v>0</v>
      </c>
      <c r="Y113" t="s">
        <v>54</v>
      </c>
      <c r="Z113" t="s">
        <v>36</v>
      </c>
      <c r="AA113">
        <v>502.48</v>
      </c>
      <c r="AB113" t="s">
        <v>36</v>
      </c>
      <c r="AC113" t="s">
        <v>49</v>
      </c>
      <c r="AD113" t="s">
        <v>49</v>
      </c>
      <c r="AE113" t="s">
        <v>45</v>
      </c>
      <c r="AF113" s="44" t="s">
        <v>46</v>
      </c>
      <c r="AG113" s="18" t="s">
        <v>391</v>
      </c>
      <c r="AH113" s="18"/>
      <c r="AI113" s="2" t="s">
        <v>48</v>
      </c>
      <c r="AJ113" s="2" t="e">
        <f>VLOOKUP(A113,'Classification Test Result'!$A$2:$D$2428,4,FALSE)</f>
        <v>#N/A</v>
      </c>
      <c r="AL113" s="2">
        <f>_xlfn.XLOOKUP($A113,Results!$A$2:$A$2256,Results!G$2:G$2256,"")</f>
        <v>0</v>
      </c>
      <c r="AM113" s="2">
        <f>_xlfn.XLOOKUP($A113,Results!$A$2:$A$2256,Results!H$2:H$2256,"")</f>
        <v>0</v>
      </c>
      <c r="AN113" s="2">
        <f>_xlfn.XLOOKUP($A113,Results!$A$2:$A$2256,Results!I$2:I$2256,"")</f>
        <v>0</v>
      </c>
      <c r="AO113" s="2">
        <f>_xlfn.XLOOKUP($A113,Results!$A$2:$A$2256,Results!J$2:J$2256,"")</f>
        <v>0</v>
      </c>
      <c r="AP113" s="2">
        <f>_xlfn.XLOOKUP($A113,Results!$A$2:$A$2256,Results!K$2:K$2256,"")</f>
        <v>0</v>
      </c>
      <c r="AQ113" s="2">
        <f>_xlfn.XLOOKUP($A113,Results!$A$2:$A$2256,Results!L$2:L$2256,"")</f>
        <v>0</v>
      </c>
      <c r="AR113" s="2">
        <f>_xlfn.XLOOKUP($A113,Results!$A$2:$A$2256,Results!M$2:M$2256,"")</f>
        <v>0</v>
      </c>
      <c r="AS113" s="2">
        <f>_xlfn.XLOOKUP($A113,Results!$A$2:$A$2256,Results!N$2:N$2256,"")</f>
        <v>0</v>
      </c>
      <c r="AT113" s="2">
        <f>_xlfn.XLOOKUP($A113,Results!$A$2:$A$2256,Results!O$2:O$2256,"")</f>
        <v>0</v>
      </c>
      <c r="AU113" s="2">
        <f>_xlfn.XLOOKUP($A113,Results!$A$2:$A$2256,Results!P$2:P$2256,"")</f>
        <v>0</v>
      </c>
      <c r="AV113" s="2">
        <f>_xlfn.XLOOKUP($A113,Results!$A$2:$A$2256,Results!Q$2:Q$2256,"")</f>
        <v>0</v>
      </c>
      <c r="AW113" s="2">
        <f>_xlfn.XLOOKUP($A113,Results!$A$2:$A$2256,Results!R$2:R$2256,"")</f>
        <v>0</v>
      </c>
      <c r="AX113" s="2">
        <f>_xlfn.XLOOKUP($A113,Results!$A$2:$A$2256,Results!S$2:S$2256,"")</f>
        <v>0</v>
      </c>
      <c r="AY113" s="2">
        <f>_xlfn.XLOOKUP($A113,Results!$A$2:$A$2256,Results!T$2:T$2256,"")</f>
        <v>0</v>
      </c>
      <c r="AZ113" s="2">
        <f>_xlfn.XLOOKUP($A113,Results!$A$2:$A$2256,Results!U$2:U$2256,"")</f>
        <v>0</v>
      </c>
      <c r="BA113" s="2">
        <f>_xlfn.XLOOKUP($A113,Results!$A$2:$A$2256,Results!V$2:V$2256,"")</f>
        <v>0</v>
      </c>
      <c r="BB113" s="2">
        <f>_xlfn.XLOOKUP($A113,Results!$A$2:$A$2256,Results!W$2:W$2256,"")</f>
        <v>0</v>
      </c>
      <c r="BC113" s="2">
        <f>_xlfn.XLOOKUP($A113,Results!$A$2:$A$2256,Results!X$2:X$2256,"")</f>
        <v>0</v>
      </c>
      <c r="BD113" s="2">
        <f>_xlfn.XLOOKUP($A113,Results!$A$2:$A$2256,Results!Y$2:Y$2256,"")</f>
        <v>0</v>
      </c>
      <c r="BE113" s="2">
        <f>_xlfn.XLOOKUP($A113,Results!$A$2:$A$2256,Results!Z$2:Z$2256,"")</f>
        <v>0</v>
      </c>
    </row>
    <row r="114" spans="1:57" ht="38.25" customHeight="1" x14ac:dyDescent="0.3">
      <c r="A114">
        <v>905791</v>
      </c>
      <c r="B114">
        <v>281744</v>
      </c>
      <c r="C114" t="s">
        <v>36</v>
      </c>
      <c r="D114" t="s">
        <v>392</v>
      </c>
      <c r="E114" s="2" t="str">
        <f>VLOOKUP(F114,'RPA Vendor Data '!F115:$G$2418,2)</f>
        <v>VIKING ELECTRIC</v>
      </c>
      <c r="F114" s="2">
        <v>13536</v>
      </c>
      <c r="G114" s="2">
        <v>1</v>
      </c>
      <c r="H114" t="s">
        <v>393</v>
      </c>
      <c r="I114">
        <v>1</v>
      </c>
      <c r="J114" t="s">
        <v>389</v>
      </c>
      <c r="K114" t="s">
        <v>39</v>
      </c>
      <c r="L114">
        <v>1133.78</v>
      </c>
      <c r="M114" s="2" t="s">
        <v>390</v>
      </c>
      <c r="N114" s="85" t="s">
        <v>394</v>
      </c>
      <c r="O114" t="s">
        <v>36</v>
      </c>
      <c r="P114" t="s">
        <v>36</v>
      </c>
      <c r="Q114" t="s">
        <v>36</v>
      </c>
      <c r="R114">
        <v>11.34</v>
      </c>
      <c r="S114" s="1">
        <v>45744.542828819453</v>
      </c>
      <c r="T114" t="s">
        <v>42</v>
      </c>
      <c r="U114" s="1">
        <v>45744.321527777778</v>
      </c>
      <c r="V114" t="s">
        <v>43</v>
      </c>
      <c r="W114" t="s">
        <v>36</v>
      </c>
      <c r="X114">
        <v>0</v>
      </c>
      <c r="Y114" t="s">
        <v>395</v>
      </c>
      <c r="Z114" t="s">
        <v>36</v>
      </c>
      <c r="AA114">
        <v>5.6689999999999996</v>
      </c>
      <c r="AB114" t="s">
        <v>36</v>
      </c>
      <c r="AC114" t="s">
        <v>49</v>
      </c>
      <c r="AD114" t="s">
        <v>49</v>
      </c>
      <c r="AE114" t="s">
        <v>45</v>
      </c>
      <c r="AF114" s="44">
        <v>39121410</v>
      </c>
      <c r="AG114" s="18" t="s">
        <v>396</v>
      </c>
      <c r="AH114" s="18"/>
      <c r="AI114" s="2" t="s">
        <v>48</v>
      </c>
      <c r="AJ114" s="2" t="e">
        <f>VLOOKUP(A114,'Classification Test Result'!$A$2:$D$2428,4,FALSE)</f>
        <v>#N/A</v>
      </c>
      <c r="AL114" s="2">
        <f>_xlfn.XLOOKUP($A114,Results!$A$2:$A$2256,Results!G$2:G$2256,"")</f>
        <v>0</v>
      </c>
      <c r="AM114" s="2">
        <f>_xlfn.XLOOKUP($A114,Results!$A$2:$A$2256,Results!H$2:H$2256,"")</f>
        <v>0</v>
      </c>
      <c r="AN114" s="2">
        <f>_xlfn.XLOOKUP($A114,Results!$A$2:$A$2256,Results!I$2:I$2256,"")</f>
        <v>0</v>
      </c>
      <c r="AO114" s="2">
        <f>_xlfn.XLOOKUP($A114,Results!$A$2:$A$2256,Results!J$2:J$2256,"")</f>
        <v>0</v>
      </c>
      <c r="AP114" s="2">
        <f>_xlfn.XLOOKUP($A114,Results!$A$2:$A$2256,Results!K$2:K$2256,"")</f>
        <v>0</v>
      </c>
      <c r="AQ114" s="2">
        <f>_xlfn.XLOOKUP($A114,Results!$A$2:$A$2256,Results!L$2:L$2256,"")</f>
        <v>0</v>
      </c>
      <c r="AR114" s="2">
        <f>_xlfn.XLOOKUP($A114,Results!$A$2:$A$2256,Results!M$2:M$2256,"")</f>
        <v>0</v>
      </c>
      <c r="AS114" s="2">
        <f>_xlfn.XLOOKUP($A114,Results!$A$2:$A$2256,Results!N$2:N$2256,"")</f>
        <v>0</v>
      </c>
      <c r="AT114" s="2">
        <f>_xlfn.XLOOKUP($A114,Results!$A$2:$A$2256,Results!O$2:O$2256,"")</f>
        <v>0</v>
      </c>
      <c r="AU114" s="2">
        <f>_xlfn.XLOOKUP($A114,Results!$A$2:$A$2256,Results!P$2:P$2256,"")</f>
        <v>0</v>
      </c>
      <c r="AV114" s="2">
        <f>_xlfn.XLOOKUP($A114,Results!$A$2:$A$2256,Results!Q$2:Q$2256,"")</f>
        <v>0</v>
      </c>
      <c r="AW114" s="2">
        <f>_xlfn.XLOOKUP($A114,Results!$A$2:$A$2256,Results!R$2:R$2256,"")</f>
        <v>0</v>
      </c>
      <c r="AX114" s="2">
        <f>_xlfn.XLOOKUP($A114,Results!$A$2:$A$2256,Results!S$2:S$2256,"")</f>
        <v>0</v>
      </c>
      <c r="AY114" s="2">
        <f>_xlfn.XLOOKUP($A114,Results!$A$2:$A$2256,Results!T$2:T$2256,"")</f>
        <v>0</v>
      </c>
      <c r="AZ114" s="2">
        <f>_xlfn.XLOOKUP($A114,Results!$A$2:$A$2256,Results!U$2:U$2256,"")</f>
        <v>0</v>
      </c>
      <c r="BA114" s="2">
        <f>_xlfn.XLOOKUP($A114,Results!$A$2:$A$2256,Results!V$2:V$2256,"")</f>
        <v>0</v>
      </c>
      <c r="BB114" s="2">
        <f>_xlfn.XLOOKUP($A114,Results!$A$2:$A$2256,Results!W$2:W$2256,"")</f>
        <v>0</v>
      </c>
      <c r="BC114" s="2">
        <f>_xlfn.XLOOKUP($A114,Results!$A$2:$A$2256,Results!X$2:X$2256,"")</f>
        <v>0</v>
      </c>
      <c r="BD114" s="2">
        <f>_xlfn.XLOOKUP($A114,Results!$A$2:$A$2256,Results!Y$2:Y$2256,"")</f>
        <v>0</v>
      </c>
      <c r="BE114" s="2">
        <f>_xlfn.XLOOKUP($A114,Results!$A$2:$A$2256,Results!Z$2:Z$2256,"")</f>
        <v>0</v>
      </c>
    </row>
    <row r="115" spans="1:57" ht="38.25" customHeight="1" x14ac:dyDescent="0.3">
      <c r="A115">
        <v>905792</v>
      </c>
      <c r="B115">
        <v>281508</v>
      </c>
      <c r="C115" t="s">
        <v>36</v>
      </c>
      <c r="D115" t="s">
        <v>397</v>
      </c>
      <c r="E115" s="2" t="str">
        <f>VLOOKUP(F115,'RPA Vendor Data '!F116:$G$2418,2)</f>
        <v>LOEB ELECTRIC</v>
      </c>
      <c r="F115" s="2">
        <v>12062</v>
      </c>
      <c r="G115" s="2">
        <v>1</v>
      </c>
      <c r="H115" s="2" t="s">
        <v>398</v>
      </c>
      <c r="I115">
        <v>46</v>
      </c>
      <c r="J115" t="s">
        <v>65</v>
      </c>
      <c r="K115" t="s">
        <v>39</v>
      </c>
      <c r="L115">
        <v>40.588999999999999</v>
      </c>
      <c r="M115" s="2" t="s">
        <v>399</v>
      </c>
      <c r="N115" s="85" t="s">
        <v>400</v>
      </c>
      <c r="O115" t="s">
        <v>36</v>
      </c>
      <c r="P115" t="s">
        <v>36</v>
      </c>
      <c r="Q115" t="s">
        <v>36</v>
      </c>
      <c r="R115">
        <v>1867.09</v>
      </c>
      <c r="S115" s="1">
        <v>45744.396307719908</v>
      </c>
      <c r="T115" t="s">
        <v>42</v>
      </c>
      <c r="U115" s="1">
        <v>45744.186111111107</v>
      </c>
      <c r="V115" t="s">
        <v>43</v>
      </c>
      <c r="W115" t="s">
        <v>36</v>
      </c>
      <c r="X115">
        <v>0</v>
      </c>
      <c r="Y115">
        <v>999</v>
      </c>
      <c r="Z115" t="s">
        <v>36</v>
      </c>
      <c r="AA115" t="s">
        <v>36</v>
      </c>
      <c r="AB115" t="s">
        <v>36</v>
      </c>
      <c r="AC115" t="s">
        <v>399</v>
      </c>
      <c r="AD115" t="s">
        <v>399</v>
      </c>
      <c r="AE115" t="s">
        <v>45</v>
      </c>
      <c r="AF115" s="44">
        <v>31270000</v>
      </c>
      <c r="AG115" s="18" t="s">
        <v>401</v>
      </c>
      <c r="AI115" s="2" t="s">
        <v>48</v>
      </c>
      <c r="AJ115" s="2" t="e">
        <f>VLOOKUP(A115,'Classification Test Result'!$A$2:$D$2428,4,FALSE)</f>
        <v>#N/A</v>
      </c>
      <c r="AL115" s="2">
        <f>_xlfn.XLOOKUP($A115,Results!$A$2:$A$2256,Results!G$2:G$2256,"")</f>
        <v>0</v>
      </c>
      <c r="AM115" s="2">
        <f>_xlfn.XLOOKUP($A115,Results!$A$2:$A$2256,Results!H$2:H$2256,"")</f>
        <v>0</v>
      </c>
      <c r="AN115" s="2">
        <f>_xlfn.XLOOKUP($A115,Results!$A$2:$A$2256,Results!I$2:I$2256,"")</f>
        <v>0</v>
      </c>
      <c r="AO115" s="2">
        <f>_xlfn.XLOOKUP($A115,Results!$A$2:$A$2256,Results!J$2:J$2256,"")</f>
        <v>0</v>
      </c>
      <c r="AP115" s="2">
        <f>_xlfn.XLOOKUP($A115,Results!$A$2:$A$2256,Results!K$2:K$2256,"")</f>
        <v>0</v>
      </c>
      <c r="AQ115" s="2">
        <f>_xlfn.XLOOKUP($A115,Results!$A$2:$A$2256,Results!L$2:L$2256,"")</f>
        <v>0</v>
      </c>
      <c r="AR115" s="2">
        <f>_xlfn.XLOOKUP($A115,Results!$A$2:$A$2256,Results!M$2:M$2256,"")</f>
        <v>0</v>
      </c>
      <c r="AS115" s="2">
        <f>_xlfn.XLOOKUP($A115,Results!$A$2:$A$2256,Results!N$2:N$2256,"")</f>
        <v>0</v>
      </c>
      <c r="AT115" s="2">
        <f>_xlfn.XLOOKUP($A115,Results!$A$2:$A$2256,Results!O$2:O$2256,"")</f>
        <v>0</v>
      </c>
      <c r="AU115" s="2">
        <f>_xlfn.XLOOKUP($A115,Results!$A$2:$A$2256,Results!P$2:P$2256,"")</f>
        <v>0</v>
      </c>
      <c r="AV115" s="2">
        <f>_xlfn.XLOOKUP($A115,Results!$A$2:$A$2256,Results!Q$2:Q$2256,"")</f>
        <v>0</v>
      </c>
      <c r="AW115" s="2">
        <f>_xlfn.XLOOKUP($A115,Results!$A$2:$A$2256,Results!R$2:R$2256,"")</f>
        <v>0</v>
      </c>
      <c r="AX115" s="2">
        <f>_xlfn.XLOOKUP($A115,Results!$A$2:$A$2256,Results!S$2:S$2256,"")</f>
        <v>0</v>
      </c>
      <c r="AY115" s="2">
        <f>_xlfn.XLOOKUP($A115,Results!$A$2:$A$2256,Results!T$2:T$2256,"")</f>
        <v>0</v>
      </c>
      <c r="AZ115" s="2">
        <f>_xlfn.XLOOKUP($A115,Results!$A$2:$A$2256,Results!U$2:U$2256,"")</f>
        <v>0</v>
      </c>
      <c r="BA115" s="2">
        <f>_xlfn.XLOOKUP($A115,Results!$A$2:$A$2256,Results!V$2:V$2256,"")</f>
        <v>0</v>
      </c>
      <c r="BB115" s="2">
        <f>_xlfn.XLOOKUP($A115,Results!$A$2:$A$2256,Results!W$2:W$2256,"")</f>
        <v>0</v>
      </c>
      <c r="BC115" s="2">
        <f>_xlfn.XLOOKUP($A115,Results!$A$2:$A$2256,Results!X$2:X$2256,"")</f>
        <v>0</v>
      </c>
      <c r="BD115" s="2">
        <f>_xlfn.XLOOKUP($A115,Results!$A$2:$A$2256,Results!Y$2:Y$2256,"")</f>
        <v>0</v>
      </c>
      <c r="BE115" s="2">
        <f>_xlfn.XLOOKUP($A115,Results!$A$2:$A$2256,Results!Z$2:Z$2256,"")</f>
        <v>0</v>
      </c>
    </row>
    <row r="116" spans="1:57" ht="38.25" customHeight="1" x14ac:dyDescent="0.3">
      <c r="A116">
        <v>905793</v>
      </c>
      <c r="B116">
        <v>281502</v>
      </c>
      <c r="C116" t="s">
        <v>36</v>
      </c>
      <c r="D116" t="s">
        <v>403</v>
      </c>
      <c r="E116" s="2" t="str">
        <f>VLOOKUP(F116,'RPA Vendor Data '!F117:$G$2418,2)</f>
        <v>LOEB ELECTRIC</v>
      </c>
      <c r="F116" s="2">
        <v>12062</v>
      </c>
      <c r="G116" s="2">
        <v>3</v>
      </c>
      <c r="H116" t="s">
        <v>404</v>
      </c>
      <c r="I116">
        <v>40</v>
      </c>
      <c r="J116" t="s">
        <v>65</v>
      </c>
      <c r="K116" t="s">
        <v>39</v>
      </c>
      <c r="L116">
        <v>40.588999999999999</v>
      </c>
      <c r="M116" s="2" t="s">
        <v>399</v>
      </c>
      <c r="N116" s="85" t="s">
        <v>400</v>
      </c>
      <c r="O116" t="s">
        <v>36</v>
      </c>
      <c r="P116" t="s">
        <v>36</v>
      </c>
      <c r="Q116" t="s">
        <v>36</v>
      </c>
      <c r="R116">
        <v>1623.56</v>
      </c>
      <c r="S116" s="1">
        <v>45744.396424652783</v>
      </c>
      <c r="T116" t="s">
        <v>42</v>
      </c>
      <c r="U116" s="1">
        <v>45744.186111111107</v>
      </c>
      <c r="V116" t="s">
        <v>43</v>
      </c>
      <c r="W116" t="s">
        <v>36</v>
      </c>
      <c r="X116">
        <v>0</v>
      </c>
      <c r="Y116">
        <v>999</v>
      </c>
      <c r="Z116" t="s">
        <v>36</v>
      </c>
      <c r="AA116" t="s">
        <v>36</v>
      </c>
      <c r="AB116" t="s">
        <v>36</v>
      </c>
      <c r="AC116" t="s">
        <v>399</v>
      </c>
      <c r="AD116" t="s">
        <v>399</v>
      </c>
      <c r="AE116" t="s">
        <v>45</v>
      </c>
      <c r="AF116" s="44">
        <v>31270000</v>
      </c>
      <c r="AG116" s="18" t="s">
        <v>401</v>
      </c>
      <c r="AI116" s="2" t="s">
        <v>48</v>
      </c>
      <c r="AJ116" s="2" t="e">
        <f>VLOOKUP(A116,'Classification Test Result'!$A$2:$D$2428,4,FALSE)</f>
        <v>#N/A</v>
      </c>
      <c r="AL116" s="2">
        <f>_xlfn.XLOOKUP($A116,Results!$A$2:$A$2256,Results!G$2:G$2256,"")</f>
        <v>0</v>
      </c>
      <c r="AM116" s="2">
        <f>_xlfn.XLOOKUP($A116,Results!$A$2:$A$2256,Results!H$2:H$2256,"")</f>
        <v>0</v>
      </c>
      <c r="AN116" s="2">
        <f>_xlfn.XLOOKUP($A116,Results!$A$2:$A$2256,Results!I$2:I$2256,"")</f>
        <v>0</v>
      </c>
      <c r="AO116" s="2">
        <f>_xlfn.XLOOKUP($A116,Results!$A$2:$A$2256,Results!J$2:J$2256,"")</f>
        <v>0</v>
      </c>
      <c r="AP116" s="2">
        <f>_xlfn.XLOOKUP($A116,Results!$A$2:$A$2256,Results!K$2:K$2256,"")</f>
        <v>0</v>
      </c>
      <c r="AQ116" s="2">
        <f>_xlfn.XLOOKUP($A116,Results!$A$2:$A$2256,Results!L$2:L$2256,"")</f>
        <v>0</v>
      </c>
      <c r="AR116" s="2">
        <f>_xlfn.XLOOKUP($A116,Results!$A$2:$A$2256,Results!M$2:M$2256,"")</f>
        <v>0</v>
      </c>
      <c r="AS116" s="2">
        <f>_xlfn.XLOOKUP($A116,Results!$A$2:$A$2256,Results!N$2:N$2256,"")</f>
        <v>0</v>
      </c>
      <c r="AT116" s="2">
        <f>_xlfn.XLOOKUP($A116,Results!$A$2:$A$2256,Results!O$2:O$2256,"")</f>
        <v>0</v>
      </c>
      <c r="AU116" s="2">
        <f>_xlfn.XLOOKUP($A116,Results!$A$2:$A$2256,Results!P$2:P$2256,"")</f>
        <v>0</v>
      </c>
      <c r="AV116" s="2">
        <f>_xlfn.XLOOKUP($A116,Results!$A$2:$A$2256,Results!Q$2:Q$2256,"")</f>
        <v>0</v>
      </c>
      <c r="AW116" s="2">
        <f>_xlfn.XLOOKUP($A116,Results!$A$2:$A$2256,Results!R$2:R$2256,"")</f>
        <v>0</v>
      </c>
      <c r="AX116" s="2">
        <f>_xlfn.XLOOKUP($A116,Results!$A$2:$A$2256,Results!S$2:S$2256,"")</f>
        <v>0</v>
      </c>
      <c r="AY116" s="2">
        <f>_xlfn.XLOOKUP($A116,Results!$A$2:$A$2256,Results!T$2:T$2256,"")</f>
        <v>0</v>
      </c>
      <c r="AZ116" s="2">
        <f>_xlfn.XLOOKUP($A116,Results!$A$2:$A$2256,Results!U$2:U$2256,"")</f>
        <v>0</v>
      </c>
      <c r="BA116" s="2">
        <f>_xlfn.XLOOKUP($A116,Results!$A$2:$A$2256,Results!V$2:V$2256,"")</f>
        <v>0</v>
      </c>
      <c r="BB116" s="2">
        <f>_xlfn.XLOOKUP($A116,Results!$A$2:$A$2256,Results!W$2:W$2256,"")</f>
        <v>0</v>
      </c>
      <c r="BC116" s="2">
        <f>_xlfn.XLOOKUP($A116,Results!$A$2:$A$2256,Results!X$2:X$2256,"")</f>
        <v>0</v>
      </c>
      <c r="BD116" s="2">
        <f>_xlfn.XLOOKUP($A116,Results!$A$2:$A$2256,Results!Y$2:Y$2256,"")</f>
        <v>0</v>
      </c>
      <c r="BE116" s="2">
        <f>_xlfn.XLOOKUP($A116,Results!$A$2:$A$2256,Results!Z$2:Z$2256,"")</f>
        <v>0</v>
      </c>
    </row>
    <row r="117" spans="1:57" ht="38.25" customHeight="1" x14ac:dyDescent="0.3">
      <c r="A117">
        <v>905794</v>
      </c>
      <c r="B117">
        <v>281502</v>
      </c>
      <c r="C117" t="s">
        <v>36</v>
      </c>
      <c r="D117" t="s">
        <v>403</v>
      </c>
      <c r="E117" s="2" t="str">
        <f>VLOOKUP(F117,'RPA Vendor Data '!F118:$G$2418,2)</f>
        <v>LOEB ELECTRIC</v>
      </c>
      <c r="F117" s="2">
        <v>12062</v>
      </c>
      <c r="G117" s="2">
        <v>2</v>
      </c>
      <c r="H117" t="s">
        <v>405</v>
      </c>
      <c r="I117">
        <v>2</v>
      </c>
      <c r="J117" t="s">
        <v>406</v>
      </c>
      <c r="K117" t="s">
        <v>39</v>
      </c>
      <c r="L117">
        <v>37.1</v>
      </c>
      <c r="M117" s="2" t="s">
        <v>399</v>
      </c>
      <c r="N117" s="85" t="s">
        <v>36</v>
      </c>
      <c r="O117" t="s">
        <v>36</v>
      </c>
      <c r="P117" t="s">
        <v>36</v>
      </c>
      <c r="Q117" t="s">
        <v>36</v>
      </c>
      <c r="R117">
        <v>74.2</v>
      </c>
      <c r="S117" s="1">
        <v>45744.396413275463</v>
      </c>
      <c r="T117" t="s">
        <v>42</v>
      </c>
      <c r="U117" s="1">
        <v>45744.186111111107</v>
      </c>
      <c r="V117" t="s">
        <v>43</v>
      </c>
      <c r="W117" t="s">
        <v>36</v>
      </c>
      <c r="X117">
        <v>0</v>
      </c>
      <c r="Y117">
        <v>999</v>
      </c>
      <c r="Z117" t="s">
        <v>36</v>
      </c>
      <c r="AA117" t="s">
        <v>36</v>
      </c>
      <c r="AB117" t="s">
        <v>36</v>
      </c>
      <c r="AC117" t="s">
        <v>399</v>
      </c>
      <c r="AD117" t="s">
        <v>399</v>
      </c>
      <c r="AE117" t="s">
        <v>45</v>
      </c>
      <c r="AF117" s="44" t="s">
        <v>46</v>
      </c>
      <c r="AG117" s="2" t="s">
        <v>372</v>
      </c>
      <c r="AI117" s="2" t="s">
        <v>48</v>
      </c>
      <c r="AJ117" s="2" t="e">
        <f>VLOOKUP(A117,'Classification Test Result'!$A$2:$D$2428,4,FALSE)</f>
        <v>#N/A</v>
      </c>
      <c r="AL117" s="2">
        <f>_xlfn.XLOOKUP($A117,Results!$A$2:$A$2256,Results!G$2:G$2256,"")</f>
        <v>0</v>
      </c>
      <c r="AM117" s="2">
        <f>_xlfn.XLOOKUP($A117,Results!$A$2:$A$2256,Results!H$2:H$2256,"")</f>
        <v>0</v>
      </c>
      <c r="AN117" s="2">
        <f>_xlfn.XLOOKUP($A117,Results!$A$2:$A$2256,Results!I$2:I$2256,"")</f>
        <v>0</v>
      </c>
      <c r="AO117" s="2">
        <f>_xlfn.XLOOKUP($A117,Results!$A$2:$A$2256,Results!J$2:J$2256,"")</f>
        <v>0</v>
      </c>
      <c r="AP117" s="2">
        <f>_xlfn.XLOOKUP($A117,Results!$A$2:$A$2256,Results!K$2:K$2256,"")</f>
        <v>0</v>
      </c>
      <c r="AQ117" s="2">
        <f>_xlfn.XLOOKUP($A117,Results!$A$2:$A$2256,Results!L$2:L$2256,"")</f>
        <v>0</v>
      </c>
      <c r="AR117" s="2">
        <f>_xlfn.XLOOKUP($A117,Results!$A$2:$A$2256,Results!M$2:M$2256,"")</f>
        <v>0</v>
      </c>
      <c r="AS117" s="2">
        <f>_xlfn.XLOOKUP($A117,Results!$A$2:$A$2256,Results!N$2:N$2256,"")</f>
        <v>0</v>
      </c>
      <c r="AT117" s="2" t="str">
        <f>_xlfn.XLOOKUP($A117,Results!$A$2:$A$2256,Results!O$2:O$2256,"")</f>
        <v>WBT</v>
      </c>
      <c r="AU117" s="2" t="str">
        <f>_xlfn.XLOOKUP($A117,Results!$A$2:$A$2256,Results!P$2:P$2256,"")</f>
        <v>WBT</v>
      </c>
      <c r="AV117" s="2" t="str">
        <f>_xlfn.XLOOKUP($A117,Results!$A$2:$A$2256,Results!Q$2:Q$2256,"")</f>
        <v>SINGLE_MATCH</v>
      </c>
      <c r="AW117" s="2">
        <f>_xlfn.XLOOKUP($A117,Results!$A$2:$A$2256,Results!R$2:R$2256,"")</f>
        <v>0</v>
      </c>
      <c r="AX117" s="2">
        <f>_xlfn.XLOOKUP($A117,Results!$A$2:$A$2256,Results!S$2:S$2256,"")</f>
        <v>0</v>
      </c>
      <c r="AY117" s="2">
        <f>_xlfn.XLOOKUP($A117,Results!$A$2:$A$2256,Results!T$2:T$2256,"")</f>
        <v>60</v>
      </c>
      <c r="AZ117" s="2">
        <f>_xlfn.XLOOKUP($A117,Results!$A$2:$A$2256,Results!U$2:U$2256,"")</f>
        <v>0</v>
      </c>
      <c r="BA117" s="2">
        <f>_xlfn.XLOOKUP($A117,Results!$A$2:$A$2256,Results!V$2:V$2256,"")</f>
        <v>0</v>
      </c>
      <c r="BB117" s="2">
        <f>_xlfn.XLOOKUP($A117,Results!$A$2:$A$2256,Results!W$2:W$2256,"")</f>
        <v>0</v>
      </c>
      <c r="BC117" s="2">
        <f>_xlfn.XLOOKUP($A117,Results!$A$2:$A$2256,Results!X$2:X$2256,"")</f>
        <v>0</v>
      </c>
      <c r="BD117" s="2">
        <f>_xlfn.XLOOKUP($A117,Results!$A$2:$A$2256,Results!Y$2:Y$2256,"")</f>
        <v>0</v>
      </c>
      <c r="BE117" s="2">
        <f>_xlfn.XLOOKUP($A117,Results!$A$2:$A$2256,Results!Z$2:Z$2256,"")</f>
        <v>0</v>
      </c>
    </row>
    <row r="118" spans="1:57" ht="38.25" customHeight="1" x14ac:dyDescent="0.3">
      <c r="A118">
        <v>905795</v>
      </c>
      <c r="B118">
        <v>281506</v>
      </c>
      <c r="C118" t="s">
        <v>36</v>
      </c>
      <c r="D118" t="s">
        <v>407</v>
      </c>
      <c r="E118" s="2" t="str">
        <f>VLOOKUP(F118,'RPA Vendor Data '!F119:$G$2418,2)</f>
        <v>LOEB ELECTRIC</v>
      </c>
      <c r="F118" s="2">
        <v>12062</v>
      </c>
      <c r="G118" s="2">
        <v>2</v>
      </c>
      <c r="H118" t="s">
        <v>408</v>
      </c>
      <c r="I118">
        <v>2</v>
      </c>
      <c r="J118" t="s">
        <v>406</v>
      </c>
      <c r="K118" t="s">
        <v>39</v>
      </c>
      <c r="L118">
        <v>37.1</v>
      </c>
      <c r="M118" s="2" t="s">
        <v>399</v>
      </c>
      <c r="N118" s="85" t="s">
        <v>36</v>
      </c>
      <c r="O118" t="s">
        <v>36</v>
      </c>
      <c r="P118" t="s">
        <v>36</v>
      </c>
      <c r="Q118" t="s">
        <v>36</v>
      </c>
      <c r="R118">
        <v>74.2</v>
      </c>
      <c r="S118" s="1">
        <v>45744.396337812497</v>
      </c>
      <c r="T118" t="s">
        <v>42</v>
      </c>
      <c r="U118" s="1">
        <v>45744.186111111107</v>
      </c>
      <c r="V118" t="s">
        <v>43</v>
      </c>
      <c r="W118" t="s">
        <v>36</v>
      </c>
      <c r="X118">
        <v>0</v>
      </c>
      <c r="Y118">
        <v>999</v>
      </c>
      <c r="Z118" t="s">
        <v>36</v>
      </c>
      <c r="AA118" t="s">
        <v>36</v>
      </c>
      <c r="AB118" t="s">
        <v>36</v>
      </c>
      <c r="AC118" t="s">
        <v>399</v>
      </c>
      <c r="AD118" t="s">
        <v>399</v>
      </c>
      <c r="AE118" t="s">
        <v>45</v>
      </c>
      <c r="AF118" s="44" t="s">
        <v>46</v>
      </c>
      <c r="AG118" s="2" t="s">
        <v>372</v>
      </c>
      <c r="AI118" s="2" t="s">
        <v>48</v>
      </c>
      <c r="AJ118" s="2" t="e">
        <f>VLOOKUP(A118,'Classification Test Result'!$A$2:$D$2428,4,FALSE)</f>
        <v>#N/A</v>
      </c>
      <c r="AL118" s="2">
        <f>_xlfn.XLOOKUP($A118,Results!$A$2:$A$2256,Results!G$2:G$2256,"")</f>
        <v>0</v>
      </c>
      <c r="AM118" s="2">
        <f>_xlfn.XLOOKUP($A118,Results!$A$2:$A$2256,Results!H$2:H$2256,"")</f>
        <v>0</v>
      </c>
      <c r="AN118" s="2">
        <f>_xlfn.XLOOKUP($A118,Results!$A$2:$A$2256,Results!I$2:I$2256,"")</f>
        <v>0</v>
      </c>
      <c r="AO118" s="2">
        <f>_xlfn.XLOOKUP($A118,Results!$A$2:$A$2256,Results!J$2:J$2256,"")</f>
        <v>0</v>
      </c>
      <c r="AP118" s="2">
        <f>_xlfn.XLOOKUP($A118,Results!$A$2:$A$2256,Results!K$2:K$2256,"")</f>
        <v>0</v>
      </c>
      <c r="AQ118" s="2">
        <f>_xlfn.XLOOKUP($A118,Results!$A$2:$A$2256,Results!L$2:L$2256,"")</f>
        <v>0</v>
      </c>
      <c r="AR118" s="2">
        <f>_xlfn.XLOOKUP($A118,Results!$A$2:$A$2256,Results!M$2:M$2256,"")</f>
        <v>0</v>
      </c>
      <c r="AS118" s="2">
        <f>_xlfn.XLOOKUP($A118,Results!$A$2:$A$2256,Results!N$2:N$2256,"")</f>
        <v>0</v>
      </c>
      <c r="AT118" s="2" t="str">
        <f>_xlfn.XLOOKUP($A118,Results!$A$2:$A$2256,Results!O$2:O$2256,"")</f>
        <v>WBT</v>
      </c>
      <c r="AU118" s="2" t="str">
        <f>_xlfn.XLOOKUP($A118,Results!$A$2:$A$2256,Results!P$2:P$2256,"")</f>
        <v>WBT</v>
      </c>
      <c r="AV118" s="2" t="str">
        <f>_xlfn.XLOOKUP($A118,Results!$A$2:$A$2256,Results!Q$2:Q$2256,"")</f>
        <v>SINGLE_MATCH</v>
      </c>
      <c r="AW118" s="2">
        <f>_xlfn.XLOOKUP($A118,Results!$A$2:$A$2256,Results!R$2:R$2256,"")</f>
        <v>0</v>
      </c>
      <c r="AX118" s="2">
        <f>_xlfn.XLOOKUP($A118,Results!$A$2:$A$2256,Results!S$2:S$2256,"")</f>
        <v>0</v>
      </c>
      <c r="AY118" s="2">
        <f>_xlfn.XLOOKUP($A118,Results!$A$2:$A$2256,Results!T$2:T$2256,"")</f>
        <v>60</v>
      </c>
      <c r="AZ118" s="2">
        <f>_xlfn.XLOOKUP($A118,Results!$A$2:$A$2256,Results!U$2:U$2256,"")</f>
        <v>0</v>
      </c>
      <c r="BA118" s="2" t="str">
        <f>_xlfn.XLOOKUP($A118,Results!$A$2:$A$2256,Results!V$2:V$2256,"")</f>
        <v>PECO SALES</v>
      </c>
      <c r="BB118" s="2">
        <f>_xlfn.XLOOKUP($A118,Results!$A$2:$A$2256,Results!W$2:W$2256,"")</f>
        <v>60</v>
      </c>
      <c r="BC118" s="2">
        <f>_xlfn.XLOOKUP($A118,Results!$A$2:$A$2256,Results!X$2:X$2256,"")</f>
        <v>31161807</v>
      </c>
      <c r="BD118" s="2">
        <f>_xlfn.XLOOKUP($A118,Results!$A$2:$A$2256,Results!Y$2:Y$2256,"")</f>
        <v>60</v>
      </c>
      <c r="BE118" s="2" t="b">
        <f>_xlfn.XLOOKUP($A118,Results!$A$2:$A$2256,Results!Z$2:Z$2256,"")</f>
        <v>1</v>
      </c>
    </row>
    <row r="119" spans="1:57" ht="38.25" customHeight="1" x14ac:dyDescent="0.3">
      <c r="A119">
        <v>905796</v>
      </c>
      <c r="B119">
        <v>281502</v>
      </c>
      <c r="C119" t="s">
        <v>36</v>
      </c>
      <c r="D119" t="s">
        <v>403</v>
      </c>
      <c r="E119" s="2" t="str">
        <f>VLOOKUP(F119,'RPA Vendor Data '!F120:$G$2418,2)</f>
        <v>LOEB ELECTRIC</v>
      </c>
      <c r="F119" s="2">
        <v>12062</v>
      </c>
      <c r="G119" s="2">
        <v>1</v>
      </c>
      <c r="H119" t="s">
        <v>409</v>
      </c>
      <c r="I119">
        <v>3</v>
      </c>
      <c r="J119" t="s">
        <v>406</v>
      </c>
      <c r="K119" t="s">
        <v>39</v>
      </c>
      <c r="L119">
        <v>42.143999999999998</v>
      </c>
      <c r="M119" s="2" t="s">
        <v>399</v>
      </c>
      <c r="N119" s="85" t="s">
        <v>410</v>
      </c>
      <c r="O119" t="s">
        <v>36</v>
      </c>
      <c r="P119" t="s">
        <v>36</v>
      </c>
      <c r="Q119" t="s">
        <v>36</v>
      </c>
      <c r="R119">
        <v>126.43</v>
      </c>
      <c r="S119" s="1">
        <v>45744.396434722221</v>
      </c>
      <c r="T119" t="s">
        <v>42</v>
      </c>
      <c r="U119" s="1">
        <v>45744.186111111107</v>
      </c>
      <c r="V119" t="s">
        <v>43</v>
      </c>
      <c r="W119" t="s">
        <v>36</v>
      </c>
      <c r="X119">
        <v>0</v>
      </c>
      <c r="Y119">
        <v>999</v>
      </c>
      <c r="Z119" t="s">
        <v>36</v>
      </c>
      <c r="AA119" t="s">
        <v>36</v>
      </c>
      <c r="AB119" t="s">
        <v>36</v>
      </c>
      <c r="AC119" t="s">
        <v>399</v>
      </c>
      <c r="AD119" t="s">
        <v>399</v>
      </c>
      <c r="AE119" t="s">
        <v>45</v>
      </c>
      <c r="AF119" s="44" t="s">
        <v>46</v>
      </c>
      <c r="AG119" s="18" t="s">
        <v>411</v>
      </c>
      <c r="AI119" s="2" t="s">
        <v>48</v>
      </c>
      <c r="AJ119" s="2" t="e">
        <f>VLOOKUP(A119,'Classification Test Result'!$A$2:$D$2428,4,FALSE)</f>
        <v>#N/A</v>
      </c>
      <c r="AL119" s="2">
        <f>_xlfn.XLOOKUP($A119,Results!$A$2:$A$2256,Results!G$2:G$2256,"")</f>
        <v>0</v>
      </c>
      <c r="AM119" s="2">
        <f>_xlfn.XLOOKUP($A119,Results!$A$2:$A$2256,Results!H$2:H$2256,"")</f>
        <v>0</v>
      </c>
      <c r="AN119" s="2">
        <f>_xlfn.XLOOKUP($A119,Results!$A$2:$A$2256,Results!I$2:I$2256,"")</f>
        <v>0</v>
      </c>
      <c r="AO119" s="2">
        <f>_xlfn.XLOOKUP($A119,Results!$A$2:$A$2256,Results!J$2:J$2256,"")</f>
        <v>0</v>
      </c>
      <c r="AP119" s="2">
        <f>_xlfn.XLOOKUP($A119,Results!$A$2:$A$2256,Results!K$2:K$2256,"")</f>
        <v>0</v>
      </c>
      <c r="AQ119" s="2">
        <f>_xlfn.XLOOKUP($A119,Results!$A$2:$A$2256,Results!L$2:L$2256,"")</f>
        <v>0</v>
      </c>
      <c r="AR119" s="2">
        <f>_xlfn.XLOOKUP($A119,Results!$A$2:$A$2256,Results!M$2:M$2256,"")</f>
        <v>0</v>
      </c>
      <c r="AS119" s="2">
        <f>_xlfn.XLOOKUP($A119,Results!$A$2:$A$2256,Results!N$2:N$2256,"")</f>
        <v>0</v>
      </c>
      <c r="AT119" s="2" t="str">
        <f>_xlfn.XLOOKUP($A119,Results!$A$2:$A$2256,Results!O$2:O$2256,"")</f>
        <v>WBT</v>
      </c>
      <c r="AU119" s="2" t="str">
        <f>_xlfn.XLOOKUP($A119,Results!$A$2:$A$2256,Results!P$2:P$2256,"")</f>
        <v>WBT</v>
      </c>
      <c r="AV119" s="2" t="str">
        <f>_xlfn.XLOOKUP($A119,Results!$A$2:$A$2256,Results!Q$2:Q$2256,"")</f>
        <v>SINGLE_MATCH</v>
      </c>
      <c r="AW119" s="2">
        <f>_xlfn.XLOOKUP($A119,Results!$A$2:$A$2256,Results!R$2:R$2256,"")</f>
        <v>0</v>
      </c>
      <c r="AX119" s="2">
        <f>_xlfn.XLOOKUP($A119,Results!$A$2:$A$2256,Results!S$2:S$2256,"")</f>
        <v>0</v>
      </c>
      <c r="AY119" s="2">
        <f>_xlfn.XLOOKUP($A119,Results!$A$2:$A$2256,Results!T$2:T$2256,"")</f>
        <v>60</v>
      </c>
      <c r="AZ119" s="2">
        <f>_xlfn.XLOOKUP($A119,Results!$A$2:$A$2256,Results!U$2:U$2256,"")</f>
        <v>0</v>
      </c>
      <c r="BA119" s="2">
        <f>_xlfn.XLOOKUP($A119,Results!$A$2:$A$2256,Results!V$2:V$2256,"")</f>
        <v>0</v>
      </c>
      <c r="BB119" s="2">
        <f>_xlfn.XLOOKUP($A119,Results!$A$2:$A$2256,Results!W$2:W$2256,"")</f>
        <v>0</v>
      </c>
      <c r="BC119" s="2">
        <f>_xlfn.XLOOKUP($A119,Results!$A$2:$A$2256,Results!X$2:X$2256,"")</f>
        <v>0</v>
      </c>
      <c r="BD119" s="2">
        <f>_xlfn.XLOOKUP($A119,Results!$A$2:$A$2256,Results!Y$2:Y$2256,"")</f>
        <v>0</v>
      </c>
      <c r="BE119" s="2">
        <f>_xlfn.XLOOKUP($A119,Results!$A$2:$A$2256,Results!Z$2:Z$2256,"")</f>
        <v>0</v>
      </c>
    </row>
    <row r="120" spans="1:57" ht="38.25" customHeight="1" x14ac:dyDescent="0.3">
      <c r="A120">
        <v>905797</v>
      </c>
      <c r="B120">
        <v>281506</v>
      </c>
      <c r="C120" t="s">
        <v>36</v>
      </c>
      <c r="D120" t="s">
        <v>407</v>
      </c>
      <c r="E120" s="2" t="str">
        <f>VLOOKUP(F120,'RPA Vendor Data '!F121:$G$2418,2)</f>
        <v>LOEB ELECTRIC</v>
      </c>
      <c r="F120" s="2">
        <v>12062</v>
      </c>
      <c r="G120" s="2">
        <v>1</v>
      </c>
      <c r="H120" t="s">
        <v>412</v>
      </c>
      <c r="I120">
        <v>3</v>
      </c>
      <c r="J120" t="s">
        <v>406</v>
      </c>
      <c r="K120" t="s">
        <v>39</v>
      </c>
      <c r="L120">
        <v>42.143999999999998</v>
      </c>
      <c r="M120" s="2" t="s">
        <v>399</v>
      </c>
      <c r="N120" s="85" t="s">
        <v>410</v>
      </c>
      <c r="O120" t="s">
        <v>36</v>
      </c>
      <c r="P120" t="s">
        <v>36</v>
      </c>
      <c r="Q120" t="s">
        <v>36</v>
      </c>
      <c r="R120">
        <v>126.43</v>
      </c>
      <c r="S120" s="1">
        <v>45744.396334606477</v>
      </c>
      <c r="T120" t="s">
        <v>42</v>
      </c>
      <c r="U120" s="1">
        <v>45744.186111111107</v>
      </c>
      <c r="V120" t="s">
        <v>43</v>
      </c>
      <c r="W120" t="s">
        <v>36</v>
      </c>
      <c r="X120">
        <v>0</v>
      </c>
      <c r="Y120">
        <v>999</v>
      </c>
      <c r="Z120" t="s">
        <v>36</v>
      </c>
      <c r="AA120" t="s">
        <v>36</v>
      </c>
      <c r="AB120" t="s">
        <v>36</v>
      </c>
      <c r="AC120" t="s">
        <v>399</v>
      </c>
      <c r="AD120" t="s">
        <v>399</v>
      </c>
      <c r="AE120" t="s">
        <v>45</v>
      </c>
      <c r="AF120" s="44" t="s">
        <v>46</v>
      </c>
      <c r="AG120" s="18" t="s">
        <v>411</v>
      </c>
      <c r="AI120" s="2" t="s">
        <v>48</v>
      </c>
      <c r="AJ120" s="2" t="e">
        <f>VLOOKUP(A120,'Classification Test Result'!$A$2:$D$2428,4,FALSE)</f>
        <v>#N/A</v>
      </c>
      <c r="AL120" s="2">
        <f>_xlfn.XLOOKUP($A120,Results!$A$2:$A$2256,Results!G$2:G$2256,"")</f>
        <v>0</v>
      </c>
      <c r="AM120" s="2">
        <f>_xlfn.XLOOKUP($A120,Results!$A$2:$A$2256,Results!H$2:H$2256,"")</f>
        <v>0</v>
      </c>
      <c r="AN120" s="2">
        <f>_xlfn.XLOOKUP($A120,Results!$A$2:$A$2256,Results!I$2:I$2256,"")</f>
        <v>0</v>
      </c>
      <c r="AO120" s="2">
        <f>_xlfn.XLOOKUP($A120,Results!$A$2:$A$2256,Results!J$2:J$2256,"")</f>
        <v>0</v>
      </c>
      <c r="AP120" s="2">
        <f>_xlfn.XLOOKUP($A120,Results!$A$2:$A$2256,Results!K$2:K$2256,"")</f>
        <v>0</v>
      </c>
      <c r="AQ120" s="2">
        <f>_xlfn.XLOOKUP($A120,Results!$A$2:$A$2256,Results!L$2:L$2256,"")</f>
        <v>0</v>
      </c>
      <c r="AR120" s="2">
        <f>_xlfn.XLOOKUP($A120,Results!$A$2:$A$2256,Results!M$2:M$2256,"")</f>
        <v>0</v>
      </c>
      <c r="AS120" s="2">
        <f>_xlfn.XLOOKUP($A120,Results!$A$2:$A$2256,Results!N$2:N$2256,"")</f>
        <v>0</v>
      </c>
      <c r="AT120" s="2" t="str">
        <f>_xlfn.XLOOKUP($A120,Results!$A$2:$A$2256,Results!O$2:O$2256,"")</f>
        <v>WBT</v>
      </c>
      <c r="AU120" s="2" t="str">
        <f>_xlfn.XLOOKUP($A120,Results!$A$2:$A$2256,Results!P$2:P$2256,"")</f>
        <v>WBT</v>
      </c>
      <c r="AV120" s="2" t="str">
        <f>_xlfn.XLOOKUP($A120,Results!$A$2:$A$2256,Results!Q$2:Q$2256,"")</f>
        <v>SINGLE_MATCH</v>
      </c>
      <c r="AW120" s="2">
        <f>_xlfn.XLOOKUP($A120,Results!$A$2:$A$2256,Results!R$2:R$2256,"")</f>
        <v>0</v>
      </c>
      <c r="AX120" s="2">
        <f>_xlfn.XLOOKUP($A120,Results!$A$2:$A$2256,Results!S$2:S$2256,"")</f>
        <v>0</v>
      </c>
      <c r="AY120" s="2">
        <f>_xlfn.XLOOKUP($A120,Results!$A$2:$A$2256,Results!T$2:T$2256,"")</f>
        <v>60</v>
      </c>
      <c r="AZ120" s="2">
        <f>_xlfn.XLOOKUP($A120,Results!$A$2:$A$2256,Results!U$2:U$2256,"")</f>
        <v>0</v>
      </c>
      <c r="BA120" s="2">
        <f>_xlfn.XLOOKUP($A120,Results!$A$2:$A$2256,Results!V$2:V$2256,"")</f>
        <v>0</v>
      </c>
      <c r="BB120" s="2">
        <f>_xlfn.XLOOKUP($A120,Results!$A$2:$A$2256,Results!W$2:W$2256,"")</f>
        <v>0</v>
      </c>
      <c r="BC120" s="2">
        <f>_xlfn.XLOOKUP($A120,Results!$A$2:$A$2256,Results!X$2:X$2256,"")</f>
        <v>39131705</v>
      </c>
      <c r="BD120" s="2">
        <f>_xlfn.XLOOKUP($A120,Results!$A$2:$A$2256,Results!Y$2:Y$2256,"")</f>
        <v>57</v>
      </c>
      <c r="BE120" s="2">
        <f>_xlfn.XLOOKUP($A120,Results!$A$2:$A$2256,Results!Z$2:Z$2256,"")</f>
        <v>0</v>
      </c>
    </row>
    <row r="121" spans="1:57" ht="38.25" customHeight="1" x14ac:dyDescent="0.3">
      <c r="A121">
        <v>905798</v>
      </c>
      <c r="B121">
        <v>281502</v>
      </c>
      <c r="C121" t="s">
        <v>36</v>
      </c>
      <c r="D121" t="s">
        <v>403</v>
      </c>
      <c r="E121" s="2" t="str">
        <f>VLOOKUP(F121,'RPA Vendor Data '!F122:$G$2418,2)</f>
        <v>LOEB ELECTRIC</v>
      </c>
      <c r="F121" s="2">
        <v>12062</v>
      </c>
      <c r="G121" s="2">
        <v>5</v>
      </c>
      <c r="H121" t="s">
        <v>413</v>
      </c>
      <c r="I121">
        <v>1</v>
      </c>
      <c r="J121" t="s">
        <v>65</v>
      </c>
      <c r="K121" t="s">
        <v>39</v>
      </c>
      <c r="L121">
        <v>70.811000000000007</v>
      </c>
      <c r="M121" s="2" t="s">
        <v>399</v>
      </c>
      <c r="N121" s="85" t="s">
        <v>414</v>
      </c>
      <c r="O121" t="s">
        <v>36</v>
      </c>
      <c r="P121" t="s">
        <v>36</v>
      </c>
      <c r="Q121" t="s">
        <v>36</v>
      </c>
      <c r="R121">
        <v>70.81</v>
      </c>
      <c r="S121" s="1">
        <v>45744.39643148148</v>
      </c>
      <c r="T121" t="s">
        <v>42</v>
      </c>
      <c r="U121" s="1">
        <v>45744.186111111107</v>
      </c>
      <c r="V121" t="s">
        <v>43</v>
      </c>
      <c r="W121" t="s">
        <v>36</v>
      </c>
      <c r="X121">
        <v>0</v>
      </c>
      <c r="Y121">
        <v>999</v>
      </c>
      <c r="Z121" t="s">
        <v>36</v>
      </c>
      <c r="AA121" t="s">
        <v>36</v>
      </c>
      <c r="AB121" t="s">
        <v>36</v>
      </c>
      <c r="AC121" t="s">
        <v>399</v>
      </c>
      <c r="AD121" t="s">
        <v>399</v>
      </c>
      <c r="AE121" t="s">
        <v>45</v>
      </c>
      <c r="AF121" s="44">
        <v>24102001</v>
      </c>
      <c r="AG121" s="18" t="s">
        <v>415</v>
      </c>
      <c r="AI121" s="2" t="s">
        <v>48</v>
      </c>
      <c r="AJ121" s="2" t="e">
        <f>VLOOKUP(A121,'Classification Test Result'!$A$2:$D$2428,4,FALSE)</f>
        <v>#N/A</v>
      </c>
      <c r="AL121" s="2">
        <f>_xlfn.XLOOKUP($A121,Results!$A$2:$A$2256,Results!G$2:G$2256,"")</f>
        <v>0</v>
      </c>
      <c r="AM121" s="2">
        <f>_xlfn.XLOOKUP($A121,Results!$A$2:$A$2256,Results!H$2:H$2256,"")</f>
        <v>0</v>
      </c>
      <c r="AN121" s="2">
        <f>_xlfn.XLOOKUP($A121,Results!$A$2:$A$2256,Results!I$2:I$2256,"")</f>
        <v>0</v>
      </c>
      <c r="AO121" s="2">
        <f>_xlfn.XLOOKUP($A121,Results!$A$2:$A$2256,Results!J$2:J$2256,"")</f>
        <v>0</v>
      </c>
      <c r="AP121" s="2">
        <f>_xlfn.XLOOKUP($A121,Results!$A$2:$A$2256,Results!K$2:K$2256,"")</f>
        <v>0</v>
      </c>
      <c r="AQ121" s="2">
        <f>_xlfn.XLOOKUP($A121,Results!$A$2:$A$2256,Results!L$2:L$2256,"")</f>
        <v>0</v>
      </c>
      <c r="AR121" s="2">
        <f>_xlfn.XLOOKUP($A121,Results!$A$2:$A$2256,Results!M$2:M$2256,"")</f>
        <v>0</v>
      </c>
      <c r="AS121" s="2">
        <f>_xlfn.XLOOKUP($A121,Results!$A$2:$A$2256,Results!N$2:N$2256,"")</f>
        <v>0</v>
      </c>
      <c r="AT121" s="2" t="str">
        <f>_xlfn.XLOOKUP($A121,Results!$A$2:$A$2256,Results!O$2:O$2256,"")</f>
        <v>WBT</v>
      </c>
      <c r="AU121" s="2" t="str">
        <f>_xlfn.XLOOKUP($A121,Results!$A$2:$A$2256,Results!P$2:P$2256,"")</f>
        <v>WBT</v>
      </c>
      <c r="AV121" s="2" t="str">
        <f>_xlfn.XLOOKUP($A121,Results!$A$2:$A$2256,Results!Q$2:Q$2256,"")</f>
        <v>SINGLE_MATCH</v>
      </c>
      <c r="AW121" s="2">
        <f>_xlfn.XLOOKUP($A121,Results!$A$2:$A$2256,Results!R$2:R$2256,"")</f>
        <v>0</v>
      </c>
      <c r="AX121" s="2">
        <f>_xlfn.XLOOKUP($A121,Results!$A$2:$A$2256,Results!S$2:S$2256,"")</f>
        <v>0</v>
      </c>
      <c r="AY121" s="2">
        <f>_xlfn.XLOOKUP($A121,Results!$A$2:$A$2256,Results!T$2:T$2256,"")</f>
        <v>60</v>
      </c>
      <c r="AZ121" s="2">
        <f>_xlfn.XLOOKUP($A121,Results!$A$2:$A$2256,Results!U$2:U$2256,"")</f>
        <v>0</v>
      </c>
      <c r="BA121" s="2">
        <f>_xlfn.XLOOKUP($A121,Results!$A$2:$A$2256,Results!V$2:V$2256,"")</f>
        <v>0</v>
      </c>
      <c r="BB121" s="2">
        <f>_xlfn.XLOOKUP($A121,Results!$A$2:$A$2256,Results!W$2:W$2256,"")</f>
        <v>0</v>
      </c>
      <c r="BC121" s="2">
        <f>_xlfn.XLOOKUP($A121,Results!$A$2:$A$2256,Results!X$2:X$2256,"")</f>
        <v>0</v>
      </c>
      <c r="BD121" s="2">
        <f>_xlfn.XLOOKUP($A121,Results!$A$2:$A$2256,Results!Y$2:Y$2256,"")</f>
        <v>0</v>
      </c>
      <c r="BE121" s="2">
        <f>_xlfn.XLOOKUP($A121,Results!$A$2:$A$2256,Results!Z$2:Z$2256,"")</f>
        <v>0</v>
      </c>
    </row>
    <row r="122" spans="1:57" ht="38.25" customHeight="1" x14ac:dyDescent="0.3">
      <c r="A122">
        <v>905799</v>
      </c>
      <c r="B122">
        <v>282040</v>
      </c>
      <c r="C122" t="s">
        <v>36</v>
      </c>
      <c r="D122" t="s">
        <v>416</v>
      </c>
      <c r="E122" s="2" t="str">
        <f>VLOOKUP(F122,'RPA Vendor Data '!F123:$G$2418,2)</f>
        <v>EDGES ELECTRICAL GROUP</v>
      </c>
      <c r="F122" s="2">
        <v>16768</v>
      </c>
      <c r="G122" s="2">
        <v>9</v>
      </c>
      <c r="H122" t="s">
        <v>417</v>
      </c>
      <c r="I122">
        <v>1</v>
      </c>
      <c r="J122" t="s">
        <v>65</v>
      </c>
      <c r="K122" t="s">
        <v>39</v>
      </c>
      <c r="L122">
        <v>38.103000000000002</v>
      </c>
      <c r="M122" s="2" t="s">
        <v>66</v>
      </c>
      <c r="N122" s="85" t="s">
        <v>418</v>
      </c>
      <c r="O122" t="s">
        <v>36</v>
      </c>
      <c r="P122" t="s">
        <v>36</v>
      </c>
      <c r="Q122" t="s">
        <v>36</v>
      </c>
      <c r="R122">
        <v>38.1</v>
      </c>
      <c r="S122" s="1">
        <v>45744.937861226848</v>
      </c>
      <c r="T122" t="s">
        <v>42</v>
      </c>
      <c r="U122" s="1">
        <v>45744.710416666669</v>
      </c>
      <c r="V122" t="s">
        <v>43</v>
      </c>
      <c r="W122" t="s">
        <v>36</v>
      </c>
      <c r="X122">
        <v>0</v>
      </c>
      <c r="Y122">
        <v>201</v>
      </c>
      <c r="Z122" t="s">
        <v>36</v>
      </c>
      <c r="AA122" t="s">
        <v>36</v>
      </c>
      <c r="AB122" t="s">
        <v>36</v>
      </c>
      <c r="AC122" t="s">
        <v>66</v>
      </c>
      <c r="AD122" t="s">
        <v>66</v>
      </c>
      <c r="AE122" t="s">
        <v>45</v>
      </c>
      <c r="AF122" s="44">
        <v>43223303</v>
      </c>
      <c r="AG122" s="18" t="s">
        <v>419</v>
      </c>
      <c r="AI122" s="2" t="s">
        <v>48</v>
      </c>
      <c r="AJ122" s="2" t="e">
        <f>VLOOKUP(A122,'Classification Test Result'!$A$2:$D$2428,4,FALSE)</f>
        <v>#N/A</v>
      </c>
      <c r="AL122" s="2">
        <f>_xlfn.XLOOKUP($A122,Results!$A$2:$A$2256,Results!G$2:G$2256,"")</f>
        <v>0</v>
      </c>
      <c r="AM122" s="2">
        <f>_xlfn.XLOOKUP($A122,Results!$A$2:$A$2256,Results!H$2:H$2256,"")</f>
        <v>0</v>
      </c>
      <c r="AN122" s="2">
        <f>_xlfn.XLOOKUP($A122,Results!$A$2:$A$2256,Results!I$2:I$2256,"")</f>
        <v>0</v>
      </c>
      <c r="AO122" s="2">
        <f>_xlfn.XLOOKUP($A122,Results!$A$2:$A$2256,Results!J$2:J$2256,"")</f>
        <v>0</v>
      </c>
      <c r="AP122" s="2">
        <f>_xlfn.XLOOKUP($A122,Results!$A$2:$A$2256,Results!K$2:K$2256,"")</f>
        <v>0</v>
      </c>
      <c r="AQ122" s="2">
        <f>_xlfn.XLOOKUP($A122,Results!$A$2:$A$2256,Results!L$2:L$2256,"")</f>
        <v>0</v>
      </c>
      <c r="AR122" s="2">
        <f>_xlfn.XLOOKUP($A122,Results!$A$2:$A$2256,Results!M$2:M$2256,"")</f>
        <v>0</v>
      </c>
      <c r="AS122" s="2">
        <f>_xlfn.XLOOKUP($A122,Results!$A$2:$A$2256,Results!N$2:N$2256,"")</f>
        <v>0</v>
      </c>
      <c r="AT122" s="2" t="str">
        <f>_xlfn.XLOOKUP($A122,Results!$A$2:$A$2256,Results!O$2:O$2256,"")</f>
        <v>WATTSTOPPER</v>
      </c>
      <c r="AU122" s="2" t="str">
        <f>_xlfn.XLOOKUP($A122,Results!$A$2:$A$2256,Results!P$2:P$2256,"")</f>
        <v>WATT</v>
      </c>
      <c r="AV122" s="2" t="str">
        <f>_xlfn.XLOOKUP($A122,Results!$A$2:$A$2256,Results!Q$2:Q$2256,"")</f>
        <v>SINGLE_MATCH</v>
      </c>
      <c r="AW122" s="2">
        <f>_xlfn.XLOOKUP($A122,Results!$A$2:$A$2256,Results!R$2:R$2256,"")</f>
        <v>0</v>
      </c>
      <c r="AX122" s="2">
        <f>_xlfn.XLOOKUP($A122,Results!$A$2:$A$2256,Results!S$2:S$2256,"")</f>
        <v>0</v>
      </c>
      <c r="AY122" s="2">
        <f>_xlfn.XLOOKUP($A122,Results!$A$2:$A$2256,Results!T$2:T$2256,"")</f>
        <v>75</v>
      </c>
      <c r="AZ122" s="2">
        <f>_xlfn.XLOOKUP($A122,Results!$A$2:$A$2256,Results!U$2:U$2256,"")</f>
        <v>0</v>
      </c>
      <c r="BA122" s="2" t="str">
        <f>_xlfn.XLOOKUP($A122,Results!$A$2:$A$2256,Results!V$2:V$2256,"")</f>
        <v>WATTSTOPPER</v>
      </c>
      <c r="BB122" s="2">
        <f>_xlfn.XLOOKUP($A122,Results!$A$2:$A$2256,Results!W$2:W$2256,"")</f>
        <v>91</v>
      </c>
      <c r="BC122" s="2">
        <f>_xlfn.XLOOKUP($A122,Results!$A$2:$A$2256,Results!X$2:X$2256,"")</f>
        <v>26121609</v>
      </c>
      <c r="BD122" s="2">
        <f>_xlfn.XLOOKUP($A122,Results!$A$2:$A$2256,Results!Y$2:Y$2256,"")</f>
        <v>73</v>
      </c>
      <c r="BE122" s="2" t="b">
        <f>_xlfn.XLOOKUP($A122,Results!$A$2:$A$2256,Results!Z$2:Z$2256,"")</f>
        <v>1</v>
      </c>
    </row>
    <row r="123" spans="1:57" ht="38.25" customHeight="1" x14ac:dyDescent="0.3">
      <c r="A123">
        <v>905800</v>
      </c>
      <c r="B123">
        <v>281808</v>
      </c>
      <c r="C123" t="s">
        <v>36</v>
      </c>
      <c r="D123">
        <v>9341429244</v>
      </c>
      <c r="E123" s="2" t="str">
        <f>VLOOKUP(F123,'RPA Vendor Data '!F124:$G$2418,2)</f>
        <v>GRAYBAR ELECTRIC CO. INC.</v>
      </c>
      <c r="F123" s="2">
        <v>11471</v>
      </c>
      <c r="G123" s="2">
        <v>1</v>
      </c>
      <c r="H123" t="s">
        <v>420</v>
      </c>
      <c r="I123">
        <v>2</v>
      </c>
      <c r="J123">
        <v>1</v>
      </c>
      <c r="K123" t="s">
        <v>39</v>
      </c>
      <c r="L123">
        <v>17.43</v>
      </c>
      <c r="M123" s="2" t="s">
        <v>364</v>
      </c>
      <c r="N123" s="85" t="s">
        <v>421</v>
      </c>
      <c r="O123" t="s">
        <v>36</v>
      </c>
      <c r="P123" t="s">
        <v>36</v>
      </c>
      <c r="Q123" t="s">
        <v>36</v>
      </c>
      <c r="R123">
        <v>34.86</v>
      </c>
      <c r="S123" s="1">
        <v>45744.6049255787</v>
      </c>
      <c r="T123" t="s">
        <v>42</v>
      </c>
      <c r="U123" s="1">
        <v>45744.379861111112</v>
      </c>
      <c r="V123" t="s">
        <v>43</v>
      </c>
      <c r="W123" t="s">
        <v>36</v>
      </c>
      <c r="X123">
        <v>1</v>
      </c>
      <c r="Y123" t="s">
        <v>54</v>
      </c>
      <c r="Z123" t="s">
        <v>36</v>
      </c>
      <c r="AA123">
        <v>17.43</v>
      </c>
      <c r="AB123" t="s">
        <v>36</v>
      </c>
      <c r="AC123" t="s">
        <v>366</v>
      </c>
      <c r="AD123" t="s">
        <v>366</v>
      </c>
      <c r="AE123" t="s">
        <v>45</v>
      </c>
      <c r="AF123" s="44">
        <v>39121449</v>
      </c>
      <c r="AG123" s="18" t="s">
        <v>422</v>
      </c>
      <c r="AH123" s="18"/>
      <c r="AI123" s="2" t="s">
        <v>48</v>
      </c>
      <c r="AJ123" s="2" t="e">
        <f>VLOOKUP(A123,'Classification Test Result'!$A$2:$D$2428,4,FALSE)</f>
        <v>#N/A</v>
      </c>
      <c r="AL123" s="2">
        <f>_xlfn.XLOOKUP($A123,Results!$A$2:$A$2256,Results!G$2:G$2256,"")</f>
        <v>0</v>
      </c>
      <c r="AM123" s="2">
        <f>_xlfn.XLOOKUP($A123,Results!$A$2:$A$2256,Results!H$2:H$2256,"")</f>
        <v>0</v>
      </c>
      <c r="AN123" s="2">
        <f>_xlfn.XLOOKUP($A123,Results!$A$2:$A$2256,Results!I$2:I$2256,"")</f>
        <v>0</v>
      </c>
      <c r="AO123" s="2">
        <f>_xlfn.XLOOKUP($A123,Results!$A$2:$A$2256,Results!J$2:J$2256,"")</f>
        <v>0</v>
      </c>
      <c r="AP123" s="2">
        <f>_xlfn.XLOOKUP($A123,Results!$A$2:$A$2256,Results!K$2:K$2256,"")</f>
        <v>0</v>
      </c>
      <c r="AQ123" s="2">
        <f>_xlfn.XLOOKUP($A123,Results!$A$2:$A$2256,Results!L$2:L$2256,"")</f>
        <v>0</v>
      </c>
      <c r="AR123" s="2">
        <f>_xlfn.XLOOKUP($A123,Results!$A$2:$A$2256,Results!M$2:M$2256,"")</f>
        <v>0</v>
      </c>
      <c r="AS123" s="2">
        <f>_xlfn.XLOOKUP($A123,Results!$A$2:$A$2256,Results!N$2:N$2256,"")</f>
        <v>0</v>
      </c>
      <c r="AT123" s="2" t="str">
        <f>_xlfn.XLOOKUP($A123,Results!$A$2:$A$2256,Results!O$2:O$2256,"")</f>
        <v>WAGO CORPORATION</v>
      </c>
      <c r="AU123" s="2" t="str">
        <f>_xlfn.XLOOKUP($A123,Results!$A$2:$A$2256,Results!P$2:P$2256,"")</f>
        <v>WAGO CORP</v>
      </c>
      <c r="AV123" s="2" t="str">
        <f>_xlfn.XLOOKUP($A123,Results!$A$2:$A$2256,Results!Q$2:Q$2256,"")</f>
        <v>SINGLE_MATCH</v>
      </c>
      <c r="AW123" s="2">
        <f>_xlfn.XLOOKUP($A123,Results!$A$2:$A$2256,Results!R$2:R$2256,"")</f>
        <v>0</v>
      </c>
      <c r="AX123" s="2">
        <f>_xlfn.XLOOKUP($A123,Results!$A$2:$A$2256,Results!S$2:S$2256,"")</f>
        <v>0</v>
      </c>
      <c r="AY123" s="2">
        <f>_xlfn.XLOOKUP($A123,Results!$A$2:$A$2256,Results!T$2:T$2256,"")</f>
        <v>100</v>
      </c>
      <c r="AZ123" s="2">
        <f>_xlfn.XLOOKUP($A123,Results!$A$2:$A$2256,Results!U$2:U$2256,"")</f>
        <v>0</v>
      </c>
      <c r="BA123" s="2">
        <f>_xlfn.XLOOKUP($A123,Results!$A$2:$A$2256,Results!V$2:V$2256,"")</f>
        <v>0</v>
      </c>
      <c r="BB123" s="2">
        <f>_xlfn.XLOOKUP($A123,Results!$A$2:$A$2256,Results!W$2:W$2256,"")</f>
        <v>0</v>
      </c>
      <c r="BC123" s="2">
        <f>_xlfn.XLOOKUP($A123,Results!$A$2:$A$2256,Results!X$2:X$2256,"")</f>
        <v>0</v>
      </c>
      <c r="BD123" s="2">
        <f>_xlfn.XLOOKUP($A123,Results!$A$2:$A$2256,Results!Y$2:Y$2256,"")</f>
        <v>0</v>
      </c>
      <c r="BE123" s="2">
        <f>_xlfn.XLOOKUP($A123,Results!$A$2:$A$2256,Results!Z$2:Z$2256,"")</f>
        <v>0</v>
      </c>
    </row>
    <row r="124" spans="1:57" ht="38.25" customHeight="1" x14ac:dyDescent="0.3">
      <c r="A124">
        <v>905801</v>
      </c>
      <c r="B124">
        <v>281716</v>
      </c>
      <c r="C124" t="s">
        <v>36</v>
      </c>
      <c r="D124" t="s">
        <v>423</v>
      </c>
      <c r="E124" s="2" t="str">
        <f>VLOOKUP(F124,'RPA Vendor Data '!F125:$G$2418,2)</f>
        <v>INDEPENDENT ELECTRIC</v>
      </c>
      <c r="F124" s="2">
        <v>14376</v>
      </c>
      <c r="G124" s="2">
        <v>5</v>
      </c>
      <c r="H124" t="s">
        <v>424</v>
      </c>
      <c r="I124">
        <v>200</v>
      </c>
      <c r="J124" t="s">
        <v>58</v>
      </c>
      <c r="K124" t="s">
        <v>58</v>
      </c>
      <c r="L124">
        <v>45.19</v>
      </c>
      <c r="M124" s="2" t="s">
        <v>364</v>
      </c>
      <c r="N124" s="85" t="s">
        <v>425</v>
      </c>
      <c r="O124" t="s">
        <v>36</v>
      </c>
      <c r="P124" t="s">
        <v>426</v>
      </c>
      <c r="Q124" t="s">
        <v>36</v>
      </c>
      <c r="R124">
        <v>90.38</v>
      </c>
      <c r="S124" s="1">
        <v>45744.543771180557</v>
      </c>
      <c r="T124" t="s">
        <v>42</v>
      </c>
      <c r="U124" s="1">
        <v>45744.313888888893</v>
      </c>
      <c r="V124" t="s">
        <v>43</v>
      </c>
      <c r="W124" t="s">
        <v>36</v>
      </c>
      <c r="X124">
        <v>0</v>
      </c>
      <c r="Y124">
        <v>0</v>
      </c>
      <c r="Z124">
        <v>45.19</v>
      </c>
      <c r="AA124" t="s">
        <v>36</v>
      </c>
      <c r="AB124">
        <v>157</v>
      </c>
      <c r="AC124" t="s">
        <v>366</v>
      </c>
      <c r="AD124" t="s">
        <v>366</v>
      </c>
      <c r="AE124" t="s">
        <v>45</v>
      </c>
      <c r="AF124" s="44" t="s">
        <v>46</v>
      </c>
      <c r="AG124" s="18" t="s">
        <v>427</v>
      </c>
      <c r="AH124" s="18"/>
      <c r="AI124" s="2" t="s">
        <v>48</v>
      </c>
      <c r="AJ124" s="2" t="e">
        <f>VLOOKUP(A124,'Classification Test Result'!$A$2:$D$2428,4,FALSE)</f>
        <v>#N/A</v>
      </c>
      <c r="AL124" s="2" t="str">
        <f>_xlfn.XLOOKUP($A124,Results!$A$2:$A$2256,Results!G$2:G$2256,"")</f>
        <v/>
      </c>
      <c r="AM124" s="2" t="str">
        <f>_xlfn.XLOOKUP($A124,Results!$A$2:$A$2256,Results!H$2:H$2256,"")</f>
        <v/>
      </c>
      <c r="AN124" s="2" t="str">
        <f>_xlfn.XLOOKUP($A124,Results!$A$2:$A$2256,Results!I$2:I$2256,"")</f>
        <v/>
      </c>
      <c r="AO124" s="2" t="str">
        <f>_xlfn.XLOOKUP($A124,Results!$A$2:$A$2256,Results!J$2:J$2256,"")</f>
        <v/>
      </c>
      <c r="AP124" s="2" t="str">
        <f>_xlfn.XLOOKUP($A124,Results!$A$2:$A$2256,Results!K$2:K$2256,"")</f>
        <v/>
      </c>
      <c r="AQ124" s="2" t="str">
        <f>_xlfn.XLOOKUP($A124,Results!$A$2:$A$2256,Results!L$2:L$2256,"")</f>
        <v/>
      </c>
      <c r="AR124" s="2" t="str">
        <f>_xlfn.XLOOKUP($A124,Results!$A$2:$A$2256,Results!M$2:M$2256,"")</f>
        <v/>
      </c>
      <c r="AS124" s="2" t="str">
        <f>_xlfn.XLOOKUP($A124,Results!$A$2:$A$2256,Results!N$2:N$2256,"")</f>
        <v/>
      </c>
      <c r="AT124" s="2" t="str">
        <f>_xlfn.XLOOKUP($A124,Results!$A$2:$A$2256,Results!O$2:O$2256,"")</f>
        <v/>
      </c>
      <c r="AU124" s="2" t="str">
        <f>_xlfn.XLOOKUP($A124,Results!$A$2:$A$2256,Results!P$2:P$2256,"")</f>
        <v/>
      </c>
      <c r="AV124" s="2" t="str">
        <f>_xlfn.XLOOKUP($A124,Results!$A$2:$A$2256,Results!Q$2:Q$2256,"")</f>
        <v/>
      </c>
      <c r="AW124" s="2" t="str">
        <f>_xlfn.XLOOKUP($A124,Results!$A$2:$A$2256,Results!R$2:R$2256,"")</f>
        <v/>
      </c>
      <c r="AX124" s="2" t="str">
        <f>_xlfn.XLOOKUP($A124,Results!$A$2:$A$2256,Results!S$2:S$2256,"")</f>
        <v/>
      </c>
      <c r="AY124" s="2" t="str">
        <f>_xlfn.XLOOKUP($A124,Results!$A$2:$A$2256,Results!T$2:T$2256,"")</f>
        <v/>
      </c>
      <c r="AZ124" s="2" t="str">
        <f>_xlfn.XLOOKUP($A124,Results!$A$2:$A$2256,Results!U$2:U$2256,"")</f>
        <v/>
      </c>
      <c r="BA124" s="2" t="str">
        <f>_xlfn.XLOOKUP($A124,Results!$A$2:$A$2256,Results!V$2:V$2256,"")</f>
        <v/>
      </c>
      <c r="BB124" s="2" t="str">
        <f>_xlfn.XLOOKUP($A124,Results!$A$2:$A$2256,Results!W$2:W$2256,"")</f>
        <v/>
      </c>
      <c r="BC124" s="2" t="str">
        <f>_xlfn.XLOOKUP($A124,Results!$A$2:$A$2256,Results!X$2:X$2256,"")</f>
        <v/>
      </c>
      <c r="BD124" s="2" t="str">
        <f>_xlfn.XLOOKUP($A124,Results!$A$2:$A$2256,Results!Y$2:Y$2256,"")</f>
        <v/>
      </c>
      <c r="BE124" s="2" t="str">
        <f>_xlfn.XLOOKUP($A124,Results!$A$2:$A$2256,Results!Z$2:Z$2256,"")</f>
        <v/>
      </c>
    </row>
    <row r="125" spans="1:57" ht="38.25" customHeight="1" x14ac:dyDescent="0.3">
      <c r="A125">
        <v>905802</v>
      </c>
      <c r="B125">
        <v>281716</v>
      </c>
      <c r="C125" t="s">
        <v>36</v>
      </c>
      <c r="D125" t="s">
        <v>423</v>
      </c>
      <c r="E125" s="2" t="str">
        <f>VLOOKUP(F125,'RPA Vendor Data '!F126:$G$2418,2)</f>
        <v>INDEPENDENT ELECTRIC</v>
      </c>
      <c r="F125" s="2">
        <v>14376</v>
      </c>
      <c r="G125" s="2">
        <v>4</v>
      </c>
      <c r="H125" t="s">
        <v>428</v>
      </c>
      <c r="I125">
        <v>20</v>
      </c>
      <c r="J125" t="s">
        <v>429</v>
      </c>
      <c r="K125" t="s">
        <v>39</v>
      </c>
      <c r="L125">
        <v>26.98</v>
      </c>
      <c r="M125" s="2" t="s">
        <v>364</v>
      </c>
      <c r="N125" s="85" t="s">
        <v>430</v>
      </c>
      <c r="O125" t="s">
        <v>36</v>
      </c>
      <c r="P125" t="s">
        <v>431</v>
      </c>
      <c r="Q125" t="s">
        <v>36</v>
      </c>
      <c r="R125">
        <v>539.6</v>
      </c>
      <c r="S125" s="1">
        <v>45744.54376385417</v>
      </c>
      <c r="T125" t="s">
        <v>42</v>
      </c>
      <c r="U125" s="1">
        <v>45744.313888888893</v>
      </c>
      <c r="V125" t="s">
        <v>43</v>
      </c>
      <c r="W125" t="s">
        <v>36</v>
      </c>
      <c r="X125">
        <v>0</v>
      </c>
      <c r="Y125">
        <v>203</v>
      </c>
      <c r="Z125">
        <v>13.03</v>
      </c>
      <c r="AA125" t="s">
        <v>36</v>
      </c>
      <c r="AB125">
        <v>157</v>
      </c>
      <c r="AC125" t="s">
        <v>366</v>
      </c>
      <c r="AD125" t="s">
        <v>366</v>
      </c>
      <c r="AE125" t="s">
        <v>45</v>
      </c>
      <c r="AF125" s="44" t="s">
        <v>46</v>
      </c>
      <c r="AG125" s="18" t="s">
        <v>432</v>
      </c>
      <c r="AH125" s="18"/>
      <c r="AI125" s="2" t="s">
        <v>48</v>
      </c>
      <c r="AJ125" s="2" t="e">
        <f>VLOOKUP(A125,'Classification Test Result'!$A$2:$D$2428,4,FALSE)</f>
        <v>#N/A</v>
      </c>
      <c r="AL125" s="2" t="str">
        <f>_xlfn.XLOOKUP($A125,Results!$A$2:$A$2256,Results!G$2:G$2256,"")</f>
        <v/>
      </c>
      <c r="AM125" s="2" t="str">
        <f>_xlfn.XLOOKUP($A125,Results!$A$2:$A$2256,Results!H$2:H$2256,"")</f>
        <v/>
      </c>
      <c r="AN125" s="2" t="str">
        <f>_xlfn.XLOOKUP($A125,Results!$A$2:$A$2256,Results!I$2:I$2256,"")</f>
        <v/>
      </c>
      <c r="AO125" s="2" t="str">
        <f>_xlfn.XLOOKUP($A125,Results!$A$2:$A$2256,Results!J$2:J$2256,"")</f>
        <v/>
      </c>
      <c r="AP125" s="2" t="str">
        <f>_xlfn.XLOOKUP($A125,Results!$A$2:$A$2256,Results!K$2:K$2256,"")</f>
        <v/>
      </c>
      <c r="AQ125" s="2" t="str">
        <f>_xlfn.XLOOKUP($A125,Results!$A$2:$A$2256,Results!L$2:L$2256,"")</f>
        <v/>
      </c>
      <c r="AR125" s="2" t="str">
        <f>_xlfn.XLOOKUP($A125,Results!$A$2:$A$2256,Results!M$2:M$2256,"")</f>
        <v/>
      </c>
      <c r="AS125" s="2" t="str">
        <f>_xlfn.XLOOKUP($A125,Results!$A$2:$A$2256,Results!N$2:N$2256,"")</f>
        <v/>
      </c>
      <c r="AT125" s="2" t="str">
        <f>_xlfn.XLOOKUP($A125,Results!$A$2:$A$2256,Results!O$2:O$2256,"")</f>
        <v/>
      </c>
      <c r="AU125" s="2" t="str">
        <f>_xlfn.XLOOKUP($A125,Results!$A$2:$A$2256,Results!P$2:P$2256,"")</f>
        <v/>
      </c>
      <c r="AV125" s="2" t="str">
        <f>_xlfn.XLOOKUP($A125,Results!$A$2:$A$2256,Results!Q$2:Q$2256,"")</f>
        <v/>
      </c>
      <c r="AW125" s="2" t="str">
        <f>_xlfn.XLOOKUP($A125,Results!$A$2:$A$2256,Results!R$2:R$2256,"")</f>
        <v/>
      </c>
      <c r="AX125" s="2" t="str">
        <f>_xlfn.XLOOKUP($A125,Results!$A$2:$A$2256,Results!S$2:S$2256,"")</f>
        <v/>
      </c>
      <c r="AY125" s="2" t="str">
        <f>_xlfn.XLOOKUP($A125,Results!$A$2:$A$2256,Results!T$2:T$2256,"")</f>
        <v/>
      </c>
      <c r="AZ125" s="2" t="str">
        <f>_xlfn.XLOOKUP($A125,Results!$A$2:$A$2256,Results!U$2:U$2256,"")</f>
        <v/>
      </c>
      <c r="BA125" s="2" t="str">
        <f>_xlfn.XLOOKUP($A125,Results!$A$2:$A$2256,Results!V$2:V$2256,"")</f>
        <v/>
      </c>
      <c r="BB125" s="2" t="str">
        <f>_xlfn.XLOOKUP($A125,Results!$A$2:$A$2256,Results!W$2:W$2256,"")</f>
        <v/>
      </c>
      <c r="BC125" s="2" t="str">
        <f>_xlfn.XLOOKUP($A125,Results!$A$2:$A$2256,Results!X$2:X$2256,"")</f>
        <v/>
      </c>
      <c r="BD125" s="2" t="str">
        <f>_xlfn.XLOOKUP($A125,Results!$A$2:$A$2256,Results!Y$2:Y$2256,"")</f>
        <v/>
      </c>
      <c r="BE125" s="2" t="str">
        <f>_xlfn.XLOOKUP($A125,Results!$A$2:$A$2256,Results!Z$2:Z$2256,"")</f>
        <v/>
      </c>
    </row>
    <row r="126" spans="1:57" ht="38.25" customHeight="1" x14ac:dyDescent="0.3">
      <c r="A126">
        <v>905803</v>
      </c>
      <c r="B126">
        <v>281716</v>
      </c>
      <c r="C126" t="s">
        <v>36</v>
      </c>
      <c r="D126" t="s">
        <v>423</v>
      </c>
      <c r="E126" s="2" t="str">
        <f>VLOOKUP(F126,'RPA Vendor Data '!F128:$G$2418,2)</f>
        <v>INDEPENDENT ELECTRIC</v>
      </c>
      <c r="F126" s="2">
        <v>14376</v>
      </c>
      <c r="G126" s="2">
        <v>6</v>
      </c>
      <c r="H126" t="s">
        <v>433</v>
      </c>
      <c r="I126">
        <v>5</v>
      </c>
      <c r="J126" t="s">
        <v>429</v>
      </c>
      <c r="K126" t="s">
        <v>39</v>
      </c>
      <c r="L126">
        <v>25.45</v>
      </c>
      <c r="M126" s="2" t="s">
        <v>364</v>
      </c>
      <c r="N126" s="85" t="s">
        <v>434</v>
      </c>
      <c r="O126" t="s">
        <v>36</v>
      </c>
      <c r="P126" t="s">
        <v>435</v>
      </c>
      <c r="Q126" t="s">
        <v>36</v>
      </c>
      <c r="R126">
        <v>127.25</v>
      </c>
      <c r="S126" s="1">
        <v>45744.543777893523</v>
      </c>
      <c r="T126" t="s">
        <v>42</v>
      </c>
      <c r="U126" s="1">
        <v>45744.313888888893</v>
      </c>
      <c r="V126" t="s">
        <v>43</v>
      </c>
      <c r="W126" t="s">
        <v>36</v>
      </c>
      <c r="X126">
        <v>0</v>
      </c>
      <c r="Y126">
        <v>0</v>
      </c>
      <c r="Z126">
        <v>25.45</v>
      </c>
      <c r="AA126" t="s">
        <v>36</v>
      </c>
      <c r="AB126">
        <v>157</v>
      </c>
      <c r="AC126" t="s">
        <v>366</v>
      </c>
      <c r="AD126" t="s">
        <v>366</v>
      </c>
      <c r="AE126" t="s">
        <v>45</v>
      </c>
      <c r="AF126" s="44" t="s">
        <v>46</v>
      </c>
      <c r="AG126" s="18" t="s">
        <v>436</v>
      </c>
      <c r="AH126" s="18"/>
      <c r="AI126" s="2" t="s">
        <v>48</v>
      </c>
      <c r="AJ126" s="2" t="e">
        <f>VLOOKUP(A126,'Classification Test Result'!$A$2:$D$2428,4,FALSE)</f>
        <v>#N/A</v>
      </c>
      <c r="AL126" s="2" t="str">
        <f>_xlfn.XLOOKUP($A126,Results!$A$2:$A$2256,Results!G$2:G$2256,"")</f>
        <v/>
      </c>
      <c r="AM126" s="2" t="str">
        <f>_xlfn.XLOOKUP($A126,Results!$A$2:$A$2256,Results!H$2:H$2256,"")</f>
        <v/>
      </c>
      <c r="AN126" s="2" t="str">
        <f>_xlfn.XLOOKUP($A126,Results!$A$2:$A$2256,Results!I$2:I$2256,"")</f>
        <v/>
      </c>
      <c r="AO126" s="2" t="str">
        <f>_xlfn.XLOOKUP($A126,Results!$A$2:$A$2256,Results!J$2:J$2256,"")</f>
        <v/>
      </c>
      <c r="AP126" s="2" t="str">
        <f>_xlfn.XLOOKUP($A126,Results!$A$2:$A$2256,Results!K$2:K$2256,"")</f>
        <v/>
      </c>
      <c r="AQ126" s="2" t="str">
        <f>_xlfn.XLOOKUP($A126,Results!$A$2:$A$2256,Results!L$2:L$2256,"")</f>
        <v/>
      </c>
      <c r="AR126" s="2" t="str">
        <f>_xlfn.XLOOKUP($A126,Results!$A$2:$A$2256,Results!M$2:M$2256,"")</f>
        <v/>
      </c>
      <c r="AS126" s="2" t="str">
        <f>_xlfn.XLOOKUP($A126,Results!$A$2:$A$2256,Results!N$2:N$2256,"")</f>
        <v/>
      </c>
      <c r="AT126" s="2" t="str">
        <f>_xlfn.XLOOKUP($A126,Results!$A$2:$A$2256,Results!O$2:O$2256,"")</f>
        <v/>
      </c>
      <c r="AU126" s="2" t="str">
        <f>_xlfn.XLOOKUP($A126,Results!$A$2:$A$2256,Results!P$2:P$2256,"")</f>
        <v/>
      </c>
      <c r="AV126" s="2" t="str">
        <f>_xlfn.XLOOKUP($A126,Results!$A$2:$A$2256,Results!Q$2:Q$2256,"")</f>
        <v/>
      </c>
      <c r="AW126" s="2" t="str">
        <f>_xlfn.XLOOKUP($A126,Results!$A$2:$A$2256,Results!R$2:R$2256,"")</f>
        <v/>
      </c>
      <c r="AX126" s="2" t="str">
        <f>_xlfn.XLOOKUP($A126,Results!$A$2:$A$2256,Results!S$2:S$2256,"")</f>
        <v/>
      </c>
      <c r="AY126" s="2" t="str">
        <f>_xlfn.XLOOKUP($A126,Results!$A$2:$A$2256,Results!T$2:T$2256,"")</f>
        <v/>
      </c>
      <c r="AZ126" s="2" t="str">
        <f>_xlfn.XLOOKUP($A126,Results!$A$2:$A$2256,Results!U$2:U$2256,"")</f>
        <v/>
      </c>
      <c r="BA126" s="2" t="str">
        <f>_xlfn.XLOOKUP($A126,Results!$A$2:$A$2256,Results!V$2:V$2256,"")</f>
        <v/>
      </c>
      <c r="BB126" s="2" t="str">
        <f>_xlfn.XLOOKUP($A126,Results!$A$2:$A$2256,Results!W$2:W$2256,"")</f>
        <v/>
      </c>
      <c r="BC126" s="2" t="str">
        <f>_xlfn.XLOOKUP($A126,Results!$A$2:$A$2256,Results!X$2:X$2256,"")</f>
        <v/>
      </c>
      <c r="BD126" s="2" t="str">
        <f>_xlfn.XLOOKUP($A126,Results!$A$2:$A$2256,Results!Y$2:Y$2256,"")</f>
        <v/>
      </c>
      <c r="BE126" s="2" t="str">
        <f>_xlfn.XLOOKUP($A126,Results!$A$2:$A$2256,Results!Z$2:Z$2256,"")</f>
        <v/>
      </c>
    </row>
    <row r="127" spans="1:57" ht="38.25" customHeight="1" x14ac:dyDescent="0.3">
      <c r="A127">
        <v>905804</v>
      </c>
      <c r="B127">
        <v>281474</v>
      </c>
      <c r="C127" t="s">
        <v>36</v>
      </c>
      <c r="D127" t="s">
        <v>437</v>
      </c>
      <c r="E127" s="2" t="str">
        <f>VLOOKUP(F127,'RPA Vendor Data '!F129:$G$2418,2)</f>
        <v>UNITED RENTALS</v>
      </c>
      <c r="F127" s="2">
        <v>13482</v>
      </c>
      <c r="G127" s="2">
        <v>1</v>
      </c>
      <c r="H127" t="s">
        <v>438</v>
      </c>
      <c r="I127">
        <v>1</v>
      </c>
      <c r="J127" t="s">
        <v>39</v>
      </c>
      <c r="K127" t="s">
        <v>39</v>
      </c>
      <c r="L127">
        <v>244</v>
      </c>
      <c r="M127" s="2" t="s">
        <v>439</v>
      </c>
      <c r="N127" s="85" t="s">
        <v>440</v>
      </c>
      <c r="O127">
        <v>11924444</v>
      </c>
      <c r="P127" t="s">
        <v>36</v>
      </c>
      <c r="Q127" t="s">
        <v>36</v>
      </c>
      <c r="R127">
        <v>244</v>
      </c>
      <c r="S127" s="1">
        <v>45744.333966122693</v>
      </c>
      <c r="T127" t="s">
        <v>42</v>
      </c>
      <c r="U127" s="1">
        <v>45744.118750000001</v>
      </c>
      <c r="V127" t="s">
        <v>43</v>
      </c>
      <c r="W127" t="s">
        <v>36</v>
      </c>
      <c r="X127">
        <v>0</v>
      </c>
      <c r="Y127">
        <v>999</v>
      </c>
      <c r="Z127" t="s">
        <v>36</v>
      </c>
      <c r="AA127" t="s">
        <v>36</v>
      </c>
      <c r="AB127" t="s">
        <v>36</v>
      </c>
      <c r="AC127" t="s">
        <v>441</v>
      </c>
      <c r="AD127" t="s">
        <v>441</v>
      </c>
      <c r="AE127" t="s">
        <v>45</v>
      </c>
      <c r="AF127" s="44" t="s">
        <v>46</v>
      </c>
      <c r="AG127" s="18" t="s">
        <v>442</v>
      </c>
      <c r="AH127" s="18"/>
      <c r="AI127" s="2" t="s">
        <v>48</v>
      </c>
      <c r="AJ127" s="2" t="e">
        <f>VLOOKUP(A127,'Classification Test Result'!$A$2:$D$2428,4,FALSE)</f>
        <v>#N/A</v>
      </c>
      <c r="AL127" s="2">
        <f>_xlfn.XLOOKUP($A127,Results!$A$2:$A$2256,Results!G$2:G$2256,"")</f>
        <v>0</v>
      </c>
      <c r="AM127" s="2">
        <f>_xlfn.XLOOKUP($A127,Results!$A$2:$A$2256,Results!H$2:H$2256,"")</f>
        <v>0</v>
      </c>
      <c r="AN127" s="2">
        <f>_xlfn.XLOOKUP($A127,Results!$A$2:$A$2256,Results!I$2:I$2256,"")</f>
        <v>0</v>
      </c>
      <c r="AO127" s="2">
        <f>_xlfn.XLOOKUP($A127,Results!$A$2:$A$2256,Results!J$2:J$2256,"")</f>
        <v>0</v>
      </c>
      <c r="AP127" s="2">
        <f>_xlfn.XLOOKUP($A127,Results!$A$2:$A$2256,Results!K$2:K$2256,"")</f>
        <v>0</v>
      </c>
      <c r="AQ127" s="2">
        <f>_xlfn.XLOOKUP($A127,Results!$A$2:$A$2256,Results!L$2:L$2256,"")</f>
        <v>0</v>
      </c>
      <c r="AR127" s="2">
        <f>_xlfn.XLOOKUP($A127,Results!$A$2:$A$2256,Results!M$2:M$2256,"")</f>
        <v>0</v>
      </c>
      <c r="AS127" s="2">
        <f>_xlfn.XLOOKUP($A127,Results!$A$2:$A$2256,Results!N$2:N$2256,"")</f>
        <v>0</v>
      </c>
      <c r="AT127" s="2" t="str">
        <f>_xlfn.XLOOKUP($A127,Results!$A$2:$A$2256,Results!O$2:O$2256,"")</f>
        <v>WACKER NEUSON</v>
      </c>
      <c r="AU127" s="2" t="str">
        <f>_xlfn.XLOOKUP($A127,Results!$A$2:$A$2256,Results!P$2:P$2256,"")</f>
        <v>WACKER</v>
      </c>
      <c r="AV127" s="2" t="str">
        <f>_xlfn.XLOOKUP($A127,Results!$A$2:$A$2256,Results!Q$2:Q$2256,"")</f>
        <v>SINGLE_MATCH</v>
      </c>
      <c r="AW127" s="2">
        <f>_xlfn.XLOOKUP($A127,Results!$A$2:$A$2256,Results!R$2:R$2256,"")</f>
        <v>0</v>
      </c>
      <c r="AX127" s="2">
        <f>_xlfn.XLOOKUP($A127,Results!$A$2:$A$2256,Results!S$2:S$2256,"")</f>
        <v>0</v>
      </c>
      <c r="AY127" s="2">
        <f>_xlfn.XLOOKUP($A127,Results!$A$2:$A$2256,Results!T$2:T$2256,"")</f>
        <v>90</v>
      </c>
      <c r="AZ127" s="2">
        <f>_xlfn.XLOOKUP($A127,Results!$A$2:$A$2256,Results!U$2:U$2256,"")</f>
        <v>0</v>
      </c>
      <c r="BA127" s="2">
        <f>_xlfn.XLOOKUP($A127,Results!$A$2:$A$2256,Results!V$2:V$2256,"")</f>
        <v>0</v>
      </c>
      <c r="BB127" s="2">
        <f>_xlfn.XLOOKUP($A127,Results!$A$2:$A$2256,Results!W$2:W$2256,"")</f>
        <v>0</v>
      </c>
      <c r="BC127" s="2">
        <f>_xlfn.XLOOKUP($A127,Results!$A$2:$A$2256,Results!X$2:X$2256,"")</f>
        <v>0</v>
      </c>
      <c r="BD127" s="2">
        <f>_xlfn.XLOOKUP($A127,Results!$A$2:$A$2256,Results!Y$2:Y$2256,"")</f>
        <v>0</v>
      </c>
      <c r="BE127" s="2">
        <f>_xlfn.XLOOKUP($A127,Results!$A$2:$A$2256,Results!Z$2:Z$2256,"")</f>
        <v>0</v>
      </c>
    </row>
    <row r="128" spans="1:57" ht="38.25" customHeight="1" x14ac:dyDescent="0.3">
      <c r="A128">
        <v>905805</v>
      </c>
      <c r="B128">
        <v>281572</v>
      </c>
      <c r="C128" t="s">
        <v>36</v>
      </c>
      <c r="D128">
        <v>5078402</v>
      </c>
      <c r="E128" s="2" t="str">
        <f>VLOOKUP(F128,'RPA Vendor Data '!F$1:$G$2418,2)</f>
        <v>GENUINE CABLE GROUP LLC</v>
      </c>
      <c r="F128" s="2">
        <v>11412</v>
      </c>
      <c r="G128" s="2">
        <v>1</v>
      </c>
      <c r="H128" t="s">
        <v>443</v>
      </c>
      <c r="I128">
        <v>1000</v>
      </c>
      <c r="J128" t="s">
        <v>357</v>
      </c>
      <c r="K128" t="s">
        <v>39</v>
      </c>
      <c r="L128">
        <v>0.45</v>
      </c>
      <c r="M128" s="2" t="s">
        <v>444</v>
      </c>
      <c r="N128" s="85" t="s">
        <v>445</v>
      </c>
      <c r="O128" t="s">
        <v>445</v>
      </c>
      <c r="P128" t="s">
        <v>36</v>
      </c>
      <c r="Q128" t="s">
        <v>36</v>
      </c>
      <c r="R128">
        <v>450</v>
      </c>
      <c r="S128" s="1">
        <v>45744.45971304398</v>
      </c>
      <c r="T128" t="s">
        <v>42</v>
      </c>
      <c r="U128" s="1">
        <v>45744.245138888888</v>
      </c>
      <c r="V128" t="s">
        <v>43</v>
      </c>
      <c r="W128" t="s">
        <v>36</v>
      </c>
      <c r="X128">
        <v>0</v>
      </c>
      <c r="Y128">
        <v>999</v>
      </c>
      <c r="Z128" t="s">
        <v>36</v>
      </c>
      <c r="AA128" t="s">
        <v>36</v>
      </c>
      <c r="AB128" t="s">
        <v>36</v>
      </c>
      <c r="AC128" t="s">
        <v>49</v>
      </c>
      <c r="AD128" t="s">
        <v>49</v>
      </c>
      <c r="AE128" t="s">
        <v>45</v>
      </c>
      <c r="AG128" s="18" t="s">
        <v>446</v>
      </c>
      <c r="AH128" s="18"/>
      <c r="AI128" s="2" t="s">
        <v>48</v>
      </c>
      <c r="AJ128" s="2" t="e">
        <f>VLOOKUP(A128,'Classification Test Result'!$A$2:$D$2428,4,FALSE)</f>
        <v>#N/A</v>
      </c>
      <c r="AL128" s="2">
        <f>_xlfn.XLOOKUP($A128,Results!$A$2:$A$2256,Results!G$2:G$2256,"")</f>
        <v>0</v>
      </c>
      <c r="AM128" s="2">
        <f>_xlfn.XLOOKUP($A128,Results!$A$2:$A$2256,Results!H$2:H$2256,"")</f>
        <v>0</v>
      </c>
      <c r="AN128" s="2">
        <f>_xlfn.XLOOKUP($A128,Results!$A$2:$A$2256,Results!I$2:I$2256,"")</f>
        <v>0</v>
      </c>
      <c r="AO128" s="2">
        <f>_xlfn.XLOOKUP($A128,Results!$A$2:$A$2256,Results!J$2:J$2256,"")</f>
        <v>0</v>
      </c>
      <c r="AP128" s="2">
        <f>_xlfn.XLOOKUP($A128,Results!$A$2:$A$2256,Results!K$2:K$2256,"")</f>
        <v>0</v>
      </c>
      <c r="AQ128" s="2">
        <f>_xlfn.XLOOKUP($A128,Results!$A$2:$A$2256,Results!L$2:L$2256,"")</f>
        <v>0</v>
      </c>
      <c r="AR128" s="2">
        <f>_xlfn.XLOOKUP($A128,Results!$A$2:$A$2256,Results!M$2:M$2256,"")</f>
        <v>0</v>
      </c>
      <c r="AS128" s="2">
        <f>_xlfn.XLOOKUP($A128,Results!$A$2:$A$2256,Results!N$2:N$2256,"")</f>
        <v>0</v>
      </c>
      <c r="AT128" s="2">
        <f>_xlfn.XLOOKUP($A128,Results!$A$2:$A$2256,Results!O$2:O$2256,"")</f>
        <v>0</v>
      </c>
      <c r="AU128" s="2">
        <f>_xlfn.XLOOKUP($A128,Results!$A$2:$A$2256,Results!P$2:P$2256,"")</f>
        <v>0</v>
      </c>
      <c r="AV128" s="2">
        <f>_xlfn.XLOOKUP($A128,Results!$A$2:$A$2256,Results!Q$2:Q$2256,"")</f>
        <v>0</v>
      </c>
      <c r="AW128" s="2">
        <f>_xlfn.XLOOKUP($A128,Results!$A$2:$A$2256,Results!R$2:R$2256,"")</f>
        <v>0</v>
      </c>
      <c r="AX128" s="2">
        <f>_xlfn.XLOOKUP($A128,Results!$A$2:$A$2256,Results!S$2:S$2256,"")</f>
        <v>0</v>
      </c>
      <c r="AY128" s="2">
        <f>_xlfn.XLOOKUP($A128,Results!$A$2:$A$2256,Results!T$2:T$2256,"")</f>
        <v>0</v>
      </c>
      <c r="AZ128" s="2">
        <f>_xlfn.XLOOKUP($A128,Results!$A$2:$A$2256,Results!U$2:U$2256,"")</f>
        <v>0</v>
      </c>
      <c r="BA128" s="2" t="str">
        <f>_xlfn.XLOOKUP($A128,Results!$A$2:$A$2256,Results!V$2:V$2256,"")</f>
        <v>CAROLINA PRODUCTS</v>
      </c>
      <c r="BB128" s="2">
        <f>_xlfn.XLOOKUP($A128,Results!$A$2:$A$2256,Results!W$2:W$2256,"")</f>
        <v>76</v>
      </c>
      <c r="BC128" s="2">
        <f>_xlfn.XLOOKUP($A128,Results!$A$2:$A$2256,Results!X$2:X$2256,"")</f>
        <v>26121545</v>
      </c>
      <c r="BD128" s="2">
        <f>_xlfn.XLOOKUP($A128,Results!$A$2:$A$2256,Results!Y$2:Y$2256,"")</f>
        <v>76</v>
      </c>
      <c r="BE128" s="2" t="b">
        <f>_xlfn.XLOOKUP($A128,Results!$A$2:$A$2256,Results!Z$2:Z$2256,"")</f>
        <v>1</v>
      </c>
    </row>
    <row r="129" spans="1:57" ht="38.25" customHeight="1" x14ac:dyDescent="0.3">
      <c r="A129">
        <v>905806</v>
      </c>
      <c r="B129">
        <v>281317</v>
      </c>
      <c r="C129" t="s">
        <v>36</v>
      </c>
      <c r="D129" t="s">
        <v>447</v>
      </c>
      <c r="E129" s="2" t="str">
        <f>VLOOKUP(F129,'RPA Vendor Data '!F130:$G$2418,2)</f>
        <v>VIKING ELECTRIC</v>
      </c>
      <c r="F129" s="2">
        <v>13536</v>
      </c>
      <c r="G129" s="2">
        <v>1</v>
      </c>
      <c r="H129" t="s">
        <v>448</v>
      </c>
      <c r="I129">
        <v>2</v>
      </c>
      <c r="J129" t="s">
        <v>65</v>
      </c>
      <c r="K129" t="s">
        <v>39</v>
      </c>
      <c r="L129">
        <v>65</v>
      </c>
      <c r="M129" s="2" t="s">
        <v>449</v>
      </c>
      <c r="N129" s="85" t="s">
        <v>36</v>
      </c>
      <c r="O129" t="s">
        <v>450</v>
      </c>
      <c r="P129" t="s">
        <v>36</v>
      </c>
      <c r="Q129" t="s">
        <v>36</v>
      </c>
      <c r="R129">
        <v>130</v>
      </c>
      <c r="S129" s="1">
        <v>45744.189101504628</v>
      </c>
      <c r="T129" t="s">
        <v>42</v>
      </c>
      <c r="U129" s="1">
        <v>45743.966666666667</v>
      </c>
      <c r="V129" t="s">
        <v>43</v>
      </c>
      <c r="W129" t="s">
        <v>36</v>
      </c>
      <c r="X129">
        <v>0</v>
      </c>
      <c r="Y129" t="s">
        <v>54</v>
      </c>
      <c r="Z129" t="s">
        <v>36</v>
      </c>
      <c r="AA129">
        <v>65</v>
      </c>
      <c r="AB129" t="s">
        <v>36</v>
      </c>
      <c r="AC129" t="s">
        <v>49</v>
      </c>
      <c r="AD129" t="s">
        <v>49</v>
      </c>
      <c r="AE129" t="s">
        <v>45</v>
      </c>
      <c r="AF129" s="44" t="s">
        <v>46</v>
      </c>
      <c r="AG129" s="2" t="s">
        <v>372</v>
      </c>
      <c r="AI129" s="2" t="s">
        <v>48</v>
      </c>
      <c r="AJ129" s="2" t="e">
        <f>VLOOKUP(A129,'Classification Test Result'!$A$2:$D$2428,4,FALSE)</f>
        <v>#N/A</v>
      </c>
      <c r="AL129" s="2">
        <f>_xlfn.XLOOKUP($A129,Results!$A$2:$A$2256,Results!G$2:G$2256,"")</f>
        <v>0</v>
      </c>
      <c r="AM129" s="2">
        <f>_xlfn.XLOOKUP($A129,Results!$A$2:$A$2256,Results!H$2:H$2256,"")</f>
        <v>0</v>
      </c>
      <c r="AN129" s="2">
        <f>_xlfn.XLOOKUP($A129,Results!$A$2:$A$2256,Results!I$2:I$2256,"")</f>
        <v>0</v>
      </c>
      <c r="AO129" s="2">
        <f>_xlfn.XLOOKUP($A129,Results!$A$2:$A$2256,Results!J$2:J$2256,"")</f>
        <v>0</v>
      </c>
      <c r="AP129" s="2">
        <f>_xlfn.XLOOKUP($A129,Results!$A$2:$A$2256,Results!K$2:K$2256,"")</f>
        <v>0</v>
      </c>
      <c r="AQ129" s="2">
        <f>_xlfn.XLOOKUP($A129,Results!$A$2:$A$2256,Results!L$2:L$2256,"")</f>
        <v>0</v>
      </c>
      <c r="AR129" s="2">
        <f>_xlfn.XLOOKUP($A129,Results!$A$2:$A$2256,Results!M$2:M$2256,"")</f>
        <v>0</v>
      </c>
      <c r="AS129" s="2">
        <f>_xlfn.XLOOKUP($A129,Results!$A$2:$A$2256,Results!N$2:N$2256,"")</f>
        <v>0</v>
      </c>
      <c r="AT129" s="2">
        <f>_xlfn.XLOOKUP($A129,Results!$A$2:$A$2256,Results!O$2:O$2256,"")</f>
        <v>0</v>
      </c>
      <c r="AU129" s="2">
        <f>_xlfn.XLOOKUP($A129,Results!$A$2:$A$2256,Results!P$2:P$2256,"")</f>
        <v>0</v>
      </c>
      <c r="AV129" s="2">
        <f>_xlfn.XLOOKUP($A129,Results!$A$2:$A$2256,Results!Q$2:Q$2256,"")</f>
        <v>0</v>
      </c>
      <c r="AW129" s="2">
        <f>_xlfn.XLOOKUP($A129,Results!$A$2:$A$2256,Results!R$2:R$2256,"")</f>
        <v>0</v>
      </c>
      <c r="AX129" s="2">
        <f>_xlfn.XLOOKUP($A129,Results!$A$2:$A$2256,Results!S$2:S$2256,"")</f>
        <v>0</v>
      </c>
      <c r="AY129" s="2">
        <f>_xlfn.XLOOKUP($A129,Results!$A$2:$A$2256,Results!T$2:T$2256,"")</f>
        <v>0</v>
      </c>
      <c r="AZ129" s="2">
        <f>_xlfn.XLOOKUP($A129,Results!$A$2:$A$2256,Results!U$2:U$2256,"")</f>
        <v>0</v>
      </c>
      <c r="BA129" s="2">
        <f>_xlfn.XLOOKUP($A129,Results!$A$2:$A$2256,Results!V$2:V$2256,"")</f>
        <v>0</v>
      </c>
      <c r="BB129" s="2">
        <f>_xlfn.XLOOKUP($A129,Results!$A$2:$A$2256,Results!W$2:W$2256,"")</f>
        <v>0</v>
      </c>
      <c r="BC129" s="2">
        <f>_xlfn.XLOOKUP($A129,Results!$A$2:$A$2256,Results!X$2:X$2256,"")</f>
        <v>0</v>
      </c>
      <c r="BD129" s="2">
        <f>_xlfn.XLOOKUP($A129,Results!$A$2:$A$2256,Results!Y$2:Y$2256,"")</f>
        <v>0</v>
      </c>
      <c r="BE129" s="2">
        <f>_xlfn.XLOOKUP($A129,Results!$A$2:$A$2256,Results!Z$2:Z$2256,"")</f>
        <v>0</v>
      </c>
    </row>
    <row r="130" spans="1:57" ht="38.25" customHeight="1" x14ac:dyDescent="0.3">
      <c r="A130">
        <v>905807</v>
      </c>
      <c r="B130">
        <v>281472</v>
      </c>
      <c r="C130" t="s">
        <v>36</v>
      </c>
      <c r="D130" t="s">
        <v>451</v>
      </c>
      <c r="F130" s="2">
        <v>13482</v>
      </c>
      <c r="G130" s="2">
        <v>2</v>
      </c>
      <c r="H130" s="2" t="s">
        <v>452</v>
      </c>
      <c r="I130">
        <v>1</v>
      </c>
      <c r="J130" t="s">
        <v>65</v>
      </c>
      <c r="K130" t="s">
        <v>39</v>
      </c>
      <c r="L130">
        <v>20.568000000000001</v>
      </c>
      <c r="M130" s="2" t="s">
        <v>36</v>
      </c>
      <c r="N130" s="9" t="s">
        <v>36</v>
      </c>
      <c r="O130" t="s">
        <v>36</v>
      </c>
      <c r="P130" t="s">
        <v>36</v>
      </c>
      <c r="Q130" t="s">
        <v>36</v>
      </c>
      <c r="R130">
        <v>20.57</v>
      </c>
      <c r="S130" s="1">
        <v>45744.334024999996</v>
      </c>
      <c r="T130" t="s">
        <v>42</v>
      </c>
      <c r="U130" s="1">
        <v>45744.118055555547</v>
      </c>
      <c r="V130" t="s">
        <v>43</v>
      </c>
      <c r="W130" t="s">
        <v>36</v>
      </c>
      <c r="X130">
        <v>0</v>
      </c>
      <c r="Y130">
        <v>999</v>
      </c>
      <c r="Z130" t="s">
        <v>36</v>
      </c>
      <c r="AA130" t="s">
        <v>36</v>
      </c>
      <c r="AB130" t="s">
        <v>36</v>
      </c>
      <c r="AC130" t="s">
        <v>44</v>
      </c>
      <c r="AD130" t="s">
        <v>44</v>
      </c>
      <c r="AE130" t="s">
        <v>45</v>
      </c>
      <c r="AF130" s="2"/>
      <c r="AI130" s="2" t="s">
        <v>453</v>
      </c>
      <c r="AJ130" s="2" t="e">
        <f>VLOOKUP(A130,'Classification Test Result'!$A$2:$D$2428,4,FALSE)</f>
        <v>#N/A</v>
      </c>
      <c r="AL130" s="2">
        <f>_xlfn.XLOOKUP($A130,Results!$A$2:$A$2256,Results!G$2:G$2256,"")</f>
        <v>0</v>
      </c>
      <c r="AM130" s="2">
        <f>_xlfn.XLOOKUP($A130,Results!$A$2:$A$2256,Results!H$2:H$2256,"")</f>
        <v>0</v>
      </c>
      <c r="AN130" s="2">
        <f>_xlfn.XLOOKUP($A130,Results!$A$2:$A$2256,Results!I$2:I$2256,"")</f>
        <v>0</v>
      </c>
      <c r="AO130" s="2">
        <f>_xlfn.XLOOKUP($A130,Results!$A$2:$A$2256,Results!J$2:J$2256,"")</f>
        <v>0</v>
      </c>
      <c r="AP130" s="2">
        <f>_xlfn.XLOOKUP($A130,Results!$A$2:$A$2256,Results!K$2:K$2256,"")</f>
        <v>0</v>
      </c>
      <c r="AQ130" s="2">
        <f>_xlfn.XLOOKUP($A130,Results!$A$2:$A$2256,Results!L$2:L$2256,"")</f>
        <v>0</v>
      </c>
      <c r="AR130" s="2">
        <f>_xlfn.XLOOKUP($A130,Results!$A$2:$A$2256,Results!M$2:M$2256,"")</f>
        <v>0</v>
      </c>
      <c r="AS130" s="2">
        <f>_xlfn.XLOOKUP($A130,Results!$A$2:$A$2256,Results!N$2:N$2256,"")</f>
        <v>0</v>
      </c>
      <c r="AT130" s="2">
        <f>_xlfn.XLOOKUP($A130,Results!$A$2:$A$2256,Results!O$2:O$2256,"")</f>
        <v>0</v>
      </c>
      <c r="AU130" s="2">
        <f>_xlfn.XLOOKUP($A130,Results!$A$2:$A$2256,Results!P$2:P$2256,"")</f>
        <v>0</v>
      </c>
      <c r="AV130" s="2">
        <f>_xlfn.XLOOKUP($A130,Results!$A$2:$A$2256,Results!Q$2:Q$2256,"")</f>
        <v>0</v>
      </c>
      <c r="AW130" s="2">
        <f>_xlfn.XLOOKUP($A130,Results!$A$2:$A$2256,Results!R$2:R$2256,"")</f>
        <v>0</v>
      </c>
      <c r="AX130" s="2">
        <f>_xlfn.XLOOKUP($A130,Results!$A$2:$A$2256,Results!S$2:S$2256,"")</f>
        <v>0</v>
      </c>
      <c r="AY130" s="2">
        <f>_xlfn.XLOOKUP($A130,Results!$A$2:$A$2256,Results!T$2:T$2256,"")</f>
        <v>0</v>
      </c>
      <c r="AZ130" s="2">
        <f>_xlfn.XLOOKUP($A130,Results!$A$2:$A$2256,Results!U$2:U$2256,"")</f>
        <v>0</v>
      </c>
      <c r="BA130" s="2">
        <f>_xlfn.XLOOKUP($A130,Results!$A$2:$A$2256,Results!V$2:V$2256,"")</f>
        <v>0</v>
      </c>
      <c r="BB130" s="2">
        <f>_xlfn.XLOOKUP($A130,Results!$A$2:$A$2256,Results!W$2:W$2256,"")</f>
        <v>0</v>
      </c>
      <c r="BC130" s="2">
        <f>_xlfn.XLOOKUP($A130,Results!$A$2:$A$2256,Results!X$2:X$2256,"")</f>
        <v>0</v>
      </c>
      <c r="BD130" s="2">
        <f>_xlfn.XLOOKUP($A130,Results!$A$2:$A$2256,Results!Y$2:Y$2256,"")</f>
        <v>0</v>
      </c>
      <c r="BE130" s="2">
        <f>_xlfn.XLOOKUP($A130,Results!$A$2:$A$2256,Results!Z$2:Z$2256,"")</f>
        <v>0</v>
      </c>
    </row>
    <row r="131" spans="1:57" ht="38.25" customHeight="1" x14ac:dyDescent="0.3">
      <c r="A131">
        <v>905808</v>
      </c>
      <c r="B131">
        <v>281690</v>
      </c>
      <c r="C131" t="s">
        <v>36</v>
      </c>
      <c r="D131" t="s">
        <v>454</v>
      </c>
      <c r="E131" s="2" t="str">
        <f>VLOOKUP(F131,'RPA Vendor Data '!F131:$G$2418,2)</f>
        <v>CED - MILPITAS</v>
      </c>
      <c r="F131" s="2">
        <v>17152</v>
      </c>
      <c r="G131" s="2">
        <v>1</v>
      </c>
      <c r="H131" t="s">
        <v>455</v>
      </c>
      <c r="I131">
        <v>2</v>
      </c>
      <c r="J131" t="s">
        <v>39</v>
      </c>
      <c r="K131" t="s">
        <v>39</v>
      </c>
      <c r="L131">
        <v>260</v>
      </c>
      <c r="M131" s="2" t="s">
        <v>456</v>
      </c>
      <c r="N131" s="85" t="s">
        <v>457</v>
      </c>
      <c r="O131" t="s">
        <v>36</v>
      </c>
      <c r="P131" t="s">
        <v>36</v>
      </c>
      <c r="Q131" t="s">
        <v>36</v>
      </c>
      <c r="R131">
        <v>520</v>
      </c>
      <c r="S131" s="1">
        <v>45744.521875775463</v>
      </c>
      <c r="T131" t="s">
        <v>42</v>
      </c>
      <c r="U131" s="1">
        <v>45744.303472222222</v>
      </c>
      <c r="V131" t="s">
        <v>43</v>
      </c>
      <c r="W131" t="s">
        <v>36</v>
      </c>
      <c r="X131">
        <v>0</v>
      </c>
      <c r="Y131" s="3">
        <v>201301</v>
      </c>
      <c r="Z131" t="s">
        <v>36</v>
      </c>
      <c r="AA131" t="s">
        <v>36</v>
      </c>
      <c r="AB131" t="s">
        <v>36</v>
      </c>
      <c r="AC131" t="s">
        <v>458</v>
      </c>
      <c r="AD131" t="s">
        <v>458</v>
      </c>
      <c r="AE131" t="s">
        <v>45</v>
      </c>
      <c r="AF131" s="44" t="s">
        <v>46</v>
      </c>
      <c r="AG131" s="2" t="s">
        <v>372</v>
      </c>
      <c r="AI131" s="2" t="s">
        <v>48</v>
      </c>
      <c r="AJ131" s="2" t="e">
        <f>VLOOKUP(A131,'Classification Test Result'!$A$2:$D$2428,4,FALSE)</f>
        <v>#N/A</v>
      </c>
      <c r="AL131" s="2">
        <f>_xlfn.XLOOKUP($A131,Results!$A$2:$A$2256,Results!G$2:G$2256,"")</f>
        <v>0</v>
      </c>
      <c r="AM131" s="2">
        <f>_xlfn.XLOOKUP($A131,Results!$A$2:$A$2256,Results!H$2:H$2256,"")</f>
        <v>0</v>
      </c>
      <c r="AN131" s="2">
        <f>_xlfn.XLOOKUP($A131,Results!$A$2:$A$2256,Results!I$2:I$2256,"")</f>
        <v>0</v>
      </c>
      <c r="AO131" s="2">
        <f>_xlfn.XLOOKUP($A131,Results!$A$2:$A$2256,Results!J$2:J$2256,"")</f>
        <v>0</v>
      </c>
      <c r="AP131" s="2">
        <f>_xlfn.XLOOKUP($A131,Results!$A$2:$A$2256,Results!K$2:K$2256,"")</f>
        <v>0</v>
      </c>
      <c r="AQ131" s="2">
        <f>_xlfn.XLOOKUP($A131,Results!$A$2:$A$2256,Results!L$2:L$2256,"")</f>
        <v>0</v>
      </c>
      <c r="AR131" s="2">
        <f>_xlfn.XLOOKUP($A131,Results!$A$2:$A$2256,Results!M$2:M$2256,"")</f>
        <v>0</v>
      </c>
      <c r="AS131" s="2">
        <f>_xlfn.XLOOKUP($A131,Results!$A$2:$A$2256,Results!N$2:N$2256,"")</f>
        <v>0</v>
      </c>
      <c r="AT131" s="2" t="str">
        <f>_xlfn.XLOOKUP($A131,Results!$A$2:$A$2256,Results!O$2:O$2256,"")</f>
        <v>VODE LIGHTING</v>
      </c>
      <c r="AU131" s="2" t="str">
        <f>_xlfn.XLOOKUP($A131,Results!$A$2:$A$2256,Results!P$2:P$2256,"")</f>
        <v>VODE</v>
      </c>
      <c r="AV131" s="2" t="str">
        <f>_xlfn.XLOOKUP($A131,Results!$A$2:$A$2256,Results!Q$2:Q$2256,"")</f>
        <v>SINGLE_MATCH</v>
      </c>
      <c r="AW131" s="2">
        <f>_xlfn.XLOOKUP($A131,Results!$A$2:$A$2256,Results!R$2:R$2256,"")</f>
        <v>0</v>
      </c>
      <c r="AX131" s="2">
        <f>_xlfn.XLOOKUP($A131,Results!$A$2:$A$2256,Results!S$2:S$2256,"")</f>
        <v>0</v>
      </c>
      <c r="AY131" s="2">
        <f>_xlfn.XLOOKUP($A131,Results!$A$2:$A$2256,Results!T$2:T$2256,"")</f>
        <v>75</v>
      </c>
      <c r="AZ131" s="2">
        <f>_xlfn.XLOOKUP($A131,Results!$A$2:$A$2256,Results!U$2:U$2256,"")</f>
        <v>0</v>
      </c>
      <c r="BA131" s="2">
        <f>_xlfn.XLOOKUP($A131,Results!$A$2:$A$2256,Results!V$2:V$2256,"")</f>
        <v>0</v>
      </c>
      <c r="BB131" s="2">
        <f>_xlfn.XLOOKUP($A131,Results!$A$2:$A$2256,Results!W$2:W$2256,"")</f>
        <v>0</v>
      </c>
      <c r="BC131" s="2">
        <f>_xlfn.XLOOKUP($A131,Results!$A$2:$A$2256,Results!X$2:X$2256,"")</f>
        <v>0</v>
      </c>
      <c r="BD131" s="2">
        <f>_xlfn.XLOOKUP($A131,Results!$A$2:$A$2256,Results!Y$2:Y$2256,"")</f>
        <v>0</v>
      </c>
      <c r="BE131" s="2">
        <f>_xlfn.XLOOKUP($A131,Results!$A$2:$A$2256,Results!Z$2:Z$2256,"")</f>
        <v>0</v>
      </c>
    </row>
    <row r="132" spans="1:57" ht="38.25" customHeight="1" x14ac:dyDescent="0.3">
      <c r="A132">
        <v>905809</v>
      </c>
      <c r="B132">
        <v>282056</v>
      </c>
      <c r="C132" t="s">
        <v>36</v>
      </c>
      <c r="D132">
        <v>509907</v>
      </c>
      <c r="E132" s="2" t="str">
        <f>VLOOKUP(F132,'RPA Vendor Data '!F132:$G$2418,2)</f>
        <v>ROBERTS OXYGEN CO., INC.</v>
      </c>
      <c r="F132" s="2">
        <v>12908</v>
      </c>
      <c r="G132" s="2">
        <v>2</v>
      </c>
      <c r="H132" t="s">
        <v>459</v>
      </c>
      <c r="I132">
        <v>1</v>
      </c>
      <c r="J132" t="s">
        <v>65</v>
      </c>
      <c r="K132" t="s">
        <v>39</v>
      </c>
      <c r="L132">
        <v>160</v>
      </c>
      <c r="M132" s="2" t="s">
        <v>460</v>
      </c>
      <c r="N132" s="85" t="s">
        <v>461</v>
      </c>
      <c r="O132" t="s">
        <v>36</v>
      </c>
      <c r="P132" t="s">
        <v>36</v>
      </c>
      <c r="Q132" t="s">
        <v>36</v>
      </c>
      <c r="R132">
        <v>160</v>
      </c>
      <c r="S132" s="1">
        <v>45744.979381909718</v>
      </c>
      <c r="T132" t="s">
        <v>42</v>
      </c>
      <c r="U132" s="1">
        <v>45744.758333333331</v>
      </c>
      <c r="V132" t="s">
        <v>43</v>
      </c>
      <c r="W132" t="s">
        <v>36</v>
      </c>
      <c r="X132">
        <v>0</v>
      </c>
      <c r="Y132">
        <v>999</v>
      </c>
      <c r="Z132" t="s">
        <v>36</v>
      </c>
      <c r="AA132" t="s">
        <v>36</v>
      </c>
      <c r="AB132" t="s">
        <v>36</v>
      </c>
      <c r="AC132" t="s">
        <v>49</v>
      </c>
      <c r="AD132" t="s">
        <v>49</v>
      </c>
      <c r="AE132" t="s">
        <v>45</v>
      </c>
      <c r="AF132" s="44" t="s">
        <v>46</v>
      </c>
      <c r="AG132" s="18" t="s">
        <v>462</v>
      </c>
      <c r="AI132" s="2" t="s">
        <v>48</v>
      </c>
      <c r="AJ132" s="2" t="e">
        <f>VLOOKUP(A132,'Classification Test Result'!$A$2:$D$2428,4,FALSE)</f>
        <v>#N/A</v>
      </c>
      <c r="AL132" s="2">
        <f>_xlfn.XLOOKUP($A132,Results!$A$2:$A$2256,Results!G$2:G$2256,"")</f>
        <v>336831</v>
      </c>
      <c r="AM132" s="2" t="str">
        <f>_xlfn.XLOOKUP($A132,Results!$A$2:$A$2256,Results!H$2:H$2256,"")</f>
        <v>GF150</v>
      </c>
      <c r="AN132" s="2" t="str">
        <f>_xlfn.XLOOKUP($A132,Results!$A$2:$A$2256,Results!I$2:I$2256,"")</f>
        <v>ARLINGTON INDUSTRIES</v>
      </c>
      <c r="AO132" s="2" t="str">
        <f>_xlfn.XLOOKUP($A132,Results!$A$2:$A$2256,Results!J$2:J$2256,"")</f>
        <v>018997761507</v>
      </c>
      <c r="AP132" s="2">
        <f>_xlfn.XLOOKUP($A132,Results!$A$2:$A$2256,Results!K$2:K$2256,"")</f>
        <v>39121419</v>
      </c>
      <c r="AQ132" s="2" t="str">
        <f>_xlfn.XLOOKUP($A132,Results!$A$2:$A$2256,Results!L$2:L$2256,"")</f>
        <v>AK10083534</v>
      </c>
      <c r="AR132" s="2">
        <f>_xlfn.XLOOKUP($A132,Results!$A$2:$A$2256,Results!M$2:M$2256,"")</f>
        <v>136485</v>
      </c>
      <c r="AS132" s="2" t="str">
        <f>_xlfn.XLOOKUP($A132,Results!$A$2:$A$2256,Results!N$2:N$2256,"")</f>
        <v>ARL GF150 1-1/2 D/C SCR-IN FLXCONN</v>
      </c>
      <c r="AT132" s="2" t="str">
        <f>_xlfn.XLOOKUP($A132,Results!$A$2:$A$2256,Results!O$2:O$2256,"")</f>
        <v>ARLINGTON INDUSTRIES</v>
      </c>
      <c r="AU132" s="2">
        <f>_xlfn.XLOOKUP($A132,Results!$A$2:$A$2256,Results!P$2:P$2256,"")</f>
        <v>0</v>
      </c>
      <c r="AV132" s="2" t="str">
        <f>_xlfn.XLOOKUP($A132,Results!$A$2:$A$2256,Results!Q$2:Q$2256,"")</f>
        <v>NO_MANUFACTURERS_FOUND</v>
      </c>
      <c r="AW132" s="2" t="str">
        <f>_xlfn.XLOOKUP($A132,Results!$A$2:$A$2256,Results!R$2:R$2256,"")</f>
        <v>0.6037582495391507</v>
      </c>
      <c r="AX132" s="2">
        <f>_xlfn.XLOOKUP($A132,Results!$A$2:$A$2256,Results!S$2:S$2256,"")</f>
        <v>74</v>
      </c>
      <c r="AY132" s="2">
        <f>_xlfn.XLOOKUP($A132,Results!$A$2:$A$2256,Results!T$2:T$2256,"")</f>
        <v>70</v>
      </c>
      <c r="AZ132" s="2">
        <f>_xlfn.XLOOKUP($A132,Results!$A$2:$A$2256,Results!U$2:U$2256,"")</f>
        <v>59</v>
      </c>
      <c r="BA132" s="2">
        <f>_xlfn.XLOOKUP($A132,Results!$A$2:$A$2256,Results!V$2:V$2256,"")</f>
        <v>0</v>
      </c>
      <c r="BB132" s="2">
        <f>_xlfn.XLOOKUP($A132,Results!$A$2:$A$2256,Results!W$2:W$2256,"")</f>
        <v>0</v>
      </c>
      <c r="BC132" s="2">
        <f>_xlfn.XLOOKUP($A132,Results!$A$2:$A$2256,Results!X$2:X$2256,"")</f>
        <v>0</v>
      </c>
      <c r="BD132" s="2">
        <f>_xlfn.XLOOKUP($A132,Results!$A$2:$A$2256,Results!Y$2:Y$2256,"")</f>
        <v>0</v>
      </c>
      <c r="BE132" s="2">
        <f>_xlfn.XLOOKUP($A132,Results!$A$2:$A$2256,Results!Z$2:Z$2256,"")</f>
        <v>0</v>
      </c>
    </row>
    <row r="133" spans="1:57" ht="38.25" customHeight="1" x14ac:dyDescent="0.3">
      <c r="A133">
        <v>905810</v>
      </c>
      <c r="B133">
        <v>281829</v>
      </c>
      <c r="C133" t="s">
        <v>36</v>
      </c>
      <c r="D133">
        <v>110686</v>
      </c>
      <c r="F133" s="2">
        <v>12808</v>
      </c>
      <c r="G133" s="2">
        <v>1</v>
      </c>
      <c r="H133" s="2" t="s">
        <v>463</v>
      </c>
      <c r="I133">
        <v>11</v>
      </c>
      <c r="J133" t="s">
        <v>39</v>
      </c>
      <c r="K133" t="s">
        <v>39</v>
      </c>
      <c r="L133">
        <v>75</v>
      </c>
      <c r="M133" s="2" t="s">
        <v>36</v>
      </c>
      <c r="N133" s="9" t="s">
        <v>36</v>
      </c>
      <c r="O133" t="s">
        <v>36</v>
      </c>
      <c r="P133" t="s">
        <v>36</v>
      </c>
      <c r="Q133" t="s">
        <v>36</v>
      </c>
      <c r="R133">
        <v>75</v>
      </c>
      <c r="S133" s="1">
        <v>45744.625491782397</v>
      </c>
      <c r="T133" t="s">
        <v>42</v>
      </c>
      <c r="U133" s="1">
        <v>45744.404166666667</v>
      </c>
      <c r="V133" t="s">
        <v>43</v>
      </c>
      <c r="W133" t="s">
        <v>36</v>
      </c>
      <c r="X133">
        <v>0</v>
      </c>
      <c r="Y133">
        <v>999</v>
      </c>
      <c r="Z133" t="s">
        <v>36</v>
      </c>
      <c r="AA133" t="s">
        <v>36</v>
      </c>
      <c r="AB133" t="s">
        <v>36</v>
      </c>
      <c r="AC133" t="s">
        <v>49</v>
      </c>
      <c r="AD133" t="s">
        <v>49</v>
      </c>
      <c r="AE133" t="s">
        <v>45</v>
      </c>
      <c r="AF133" s="2"/>
      <c r="AI133" s="2" t="s">
        <v>464</v>
      </c>
      <c r="AJ133" s="2" t="e">
        <f>VLOOKUP(A133,'Classification Test Result'!$A$2:$D$2428,4,FALSE)</f>
        <v>#N/A</v>
      </c>
      <c r="AL133" s="2">
        <f>_xlfn.XLOOKUP($A133,Results!$A$2:$A$2256,Results!G$2:G$2256,"")</f>
        <v>0</v>
      </c>
      <c r="AM133" s="2">
        <f>_xlfn.XLOOKUP($A133,Results!$A$2:$A$2256,Results!H$2:H$2256,"")</f>
        <v>0</v>
      </c>
      <c r="AN133" s="2">
        <f>_xlfn.XLOOKUP($A133,Results!$A$2:$A$2256,Results!I$2:I$2256,"")</f>
        <v>0</v>
      </c>
      <c r="AO133" s="2">
        <f>_xlfn.XLOOKUP($A133,Results!$A$2:$A$2256,Results!J$2:J$2256,"")</f>
        <v>0</v>
      </c>
      <c r="AP133" s="2">
        <f>_xlfn.XLOOKUP($A133,Results!$A$2:$A$2256,Results!K$2:K$2256,"")</f>
        <v>0</v>
      </c>
      <c r="AQ133" s="2">
        <f>_xlfn.XLOOKUP($A133,Results!$A$2:$A$2256,Results!L$2:L$2256,"")</f>
        <v>0</v>
      </c>
      <c r="AR133" s="2">
        <f>_xlfn.XLOOKUP($A133,Results!$A$2:$A$2256,Results!M$2:M$2256,"")</f>
        <v>0</v>
      </c>
      <c r="AS133" s="2">
        <f>_xlfn.XLOOKUP($A133,Results!$A$2:$A$2256,Results!N$2:N$2256,"")</f>
        <v>0</v>
      </c>
      <c r="AT133" s="2">
        <f>_xlfn.XLOOKUP($A133,Results!$A$2:$A$2256,Results!O$2:O$2256,"")</f>
        <v>0</v>
      </c>
      <c r="AU133" s="2">
        <f>_xlfn.XLOOKUP($A133,Results!$A$2:$A$2256,Results!P$2:P$2256,"")</f>
        <v>0</v>
      </c>
      <c r="AV133" s="2">
        <f>_xlfn.XLOOKUP($A133,Results!$A$2:$A$2256,Results!Q$2:Q$2256,"")</f>
        <v>0</v>
      </c>
      <c r="AW133" s="2">
        <f>_xlfn.XLOOKUP($A133,Results!$A$2:$A$2256,Results!R$2:R$2256,"")</f>
        <v>0</v>
      </c>
      <c r="AX133" s="2">
        <f>_xlfn.XLOOKUP($A133,Results!$A$2:$A$2256,Results!S$2:S$2256,"")</f>
        <v>0</v>
      </c>
      <c r="AY133" s="2">
        <f>_xlfn.XLOOKUP($A133,Results!$A$2:$A$2256,Results!T$2:T$2256,"")</f>
        <v>0</v>
      </c>
      <c r="AZ133" s="2">
        <f>_xlfn.XLOOKUP($A133,Results!$A$2:$A$2256,Results!U$2:U$2256,"")</f>
        <v>0</v>
      </c>
      <c r="BA133" s="2">
        <f>_xlfn.XLOOKUP($A133,Results!$A$2:$A$2256,Results!V$2:V$2256,"")</f>
        <v>0</v>
      </c>
      <c r="BB133" s="2">
        <f>_xlfn.XLOOKUP($A133,Results!$A$2:$A$2256,Results!W$2:W$2256,"")</f>
        <v>0</v>
      </c>
      <c r="BC133" s="2">
        <f>_xlfn.XLOOKUP($A133,Results!$A$2:$A$2256,Results!X$2:X$2256,"")</f>
        <v>0</v>
      </c>
      <c r="BD133" s="2">
        <f>_xlfn.XLOOKUP($A133,Results!$A$2:$A$2256,Results!Y$2:Y$2256,"")</f>
        <v>0</v>
      </c>
      <c r="BE133" s="2">
        <f>_xlfn.XLOOKUP($A133,Results!$A$2:$A$2256,Results!Z$2:Z$2256,"")</f>
        <v>0</v>
      </c>
    </row>
    <row r="134" spans="1:57" ht="38.25" customHeight="1" x14ac:dyDescent="0.3">
      <c r="A134">
        <v>905811</v>
      </c>
      <c r="B134">
        <v>281295</v>
      </c>
      <c r="C134" t="s">
        <v>36</v>
      </c>
      <c r="D134">
        <v>9404145968</v>
      </c>
      <c r="E134" s="2" t="str">
        <f>VLOOKUP(F134,'RPA Vendor Data '!F133:$G$2418,2)</f>
        <v>LEGRAND AV INC.</v>
      </c>
      <c r="F134" s="2">
        <v>12000</v>
      </c>
      <c r="G134" s="2">
        <v>1</v>
      </c>
      <c r="H134" t="s">
        <v>465</v>
      </c>
      <c r="I134">
        <v>1</v>
      </c>
      <c r="J134" t="s">
        <v>39</v>
      </c>
      <c r="K134" t="s">
        <v>39</v>
      </c>
      <c r="L134">
        <v>5019.83</v>
      </c>
      <c r="M134" s="2" t="s">
        <v>466</v>
      </c>
      <c r="N134" s="85" t="s">
        <v>467</v>
      </c>
      <c r="O134" t="s">
        <v>36</v>
      </c>
      <c r="P134" t="s">
        <v>36</v>
      </c>
      <c r="Q134" t="s">
        <v>36</v>
      </c>
      <c r="R134">
        <v>5019.83</v>
      </c>
      <c r="S134" s="1">
        <v>45744.146249884259</v>
      </c>
      <c r="T134" t="s">
        <v>42</v>
      </c>
      <c r="U134" s="1">
        <v>45743.922222222223</v>
      </c>
      <c r="V134" t="s">
        <v>43</v>
      </c>
      <c r="W134" t="s">
        <v>36</v>
      </c>
      <c r="X134">
        <v>0</v>
      </c>
      <c r="Y134">
        <v>999</v>
      </c>
      <c r="Z134" t="s">
        <v>36</v>
      </c>
      <c r="AA134" t="s">
        <v>36</v>
      </c>
      <c r="AB134" t="s">
        <v>36</v>
      </c>
      <c r="AC134" t="s">
        <v>466</v>
      </c>
      <c r="AD134" t="s">
        <v>466</v>
      </c>
      <c r="AE134" t="s">
        <v>45</v>
      </c>
      <c r="AG134" s="18" t="s">
        <v>468</v>
      </c>
      <c r="AI134" s="2" t="s">
        <v>48</v>
      </c>
      <c r="AJ134" s="2" t="e">
        <f>VLOOKUP(A134,'Classification Test Result'!$A$2:$D$2428,4,FALSE)</f>
        <v>#N/A</v>
      </c>
      <c r="AL134" s="2">
        <f>_xlfn.XLOOKUP($A134,Results!$A$2:$A$2256,Results!G$2:G$2256,"")</f>
        <v>0</v>
      </c>
      <c r="AM134" s="2">
        <f>_xlfn.XLOOKUP($A134,Results!$A$2:$A$2256,Results!H$2:H$2256,"")</f>
        <v>0</v>
      </c>
      <c r="AN134" s="2">
        <f>_xlfn.XLOOKUP($A134,Results!$A$2:$A$2256,Results!I$2:I$2256,"")</f>
        <v>0</v>
      </c>
      <c r="AO134" s="2">
        <f>_xlfn.XLOOKUP($A134,Results!$A$2:$A$2256,Results!J$2:J$2256,"")</f>
        <v>0</v>
      </c>
      <c r="AP134" s="2">
        <f>_xlfn.XLOOKUP($A134,Results!$A$2:$A$2256,Results!K$2:K$2256,"")</f>
        <v>0</v>
      </c>
      <c r="AQ134" s="2">
        <f>_xlfn.XLOOKUP($A134,Results!$A$2:$A$2256,Results!L$2:L$2256,"")</f>
        <v>0</v>
      </c>
      <c r="AR134" s="2">
        <f>_xlfn.XLOOKUP($A134,Results!$A$2:$A$2256,Results!M$2:M$2256,"")</f>
        <v>0</v>
      </c>
      <c r="AS134" s="2">
        <f>_xlfn.XLOOKUP($A134,Results!$A$2:$A$2256,Results!N$2:N$2256,"")</f>
        <v>0</v>
      </c>
      <c r="AT134" s="2" t="str">
        <f>_xlfn.XLOOKUP($A134,Results!$A$2:$A$2256,Results!O$2:O$2256,"")</f>
        <v>VADDIO</v>
      </c>
      <c r="AU134" s="2" t="str">
        <f>_xlfn.XLOOKUP($A134,Results!$A$2:$A$2256,Results!P$2:P$2256,"")</f>
        <v>VADDIO</v>
      </c>
      <c r="AV134" s="2" t="str">
        <f>_xlfn.XLOOKUP($A134,Results!$A$2:$A$2256,Results!Q$2:Q$2256,"")</f>
        <v>SINGLE_MATCH</v>
      </c>
      <c r="AW134" s="2">
        <f>_xlfn.XLOOKUP($A134,Results!$A$2:$A$2256,Results!R$2:R$2256,"")</f>
        <v>0</v>
      </c>
      <c r="AX134" s="2">
        <f>_xlfn.XLOOKUP($A134,Results!$A$2:$A$2256,Results!S$2:S$2256,"")</f>
        <v>0</v>
      </c>
      <c r="AY134" s="2">
        <f>_xlfn.XLOOKUP($A134,Results!$A$2:$A$2256,Results!T$2:T$2256,"")</f>
        <v>90</v>
      </c>
      <c r="AZ134" s="2">
        <f>_xlfn.XLOOKUP($A134,Results!$A$2:$A$2256,Results!U$2:U$2256,"")</f>
        <v>0</v>
      </c>
      <c r="BA134" s="2">
        <f>_xlfn.XLOOKUP($A134,Results!$A$2:$A$2256,Results!V$2:V$2256,"")</f>
        <v>0</v>
      </c>
      <c r="BB134" s="2">
        <f>_xlfn.XLOOKUP($A134,Results!$A$2:$A$2256,Results!W$2:W$2256,"")</f>
        <v>0</v>
      </c>
      <c r="BC134" s="2">
        <f>_xlfn.XLOOKUP($A134,Results!$A$2:$A$2256,Results!X$2:X$2256,"")</f>
        <v>0</v>
      </c>
      <c r="BD134" s="2">
        <f>_xlfn.XLOOKUP($A134,Results!$A$2:$A$2256,Results!Y$2:Y$2256,"")</f>
        <v>0</v>
      </c>
      <c r="BE134" s="2">
        <f>_xlfn.XLOOKUP($A134,Results!$A$2:$A$2256,Results!Z$2:Z$2256,"")</f>
        <v>0</v>
      </c>
    </row>
    <row r="135" spans="1:57" ht="38.25" customHeight="1" x14ac:dyDescent="0.3">
      <c r="A135">
        <v>905812</v>
      </c>
      <c r="B135">
        <v>281643</v>
      </c>
      <c r="C135" t="s">
        <v>36</v>
      </c>
      <c r="D135" t="s">
        <v>469</v>
      </c>
      <c r="E135" s="2" t="str">
        <f>VLOOKUP(F135,'RPA Vendor Data '!F135:$G$2418,2)</f>
        <v>ALAMEDA ELECTRICAL</v>
      </c>
      <c r="F135" s="2">
        <v>16524</v>
      </c>
      <c r="G135" s="2">
        <v>3</v>
      </c>
      <c r="H135" t="s">
        <v>470</v>
      </c>
      <c r="I135">
        <v>30</v>
      </c>
      <c r="J135" t="s">
        <v>389</v>
      </c>
      <c r="K135" t="s">
        <v>58</v>
      </c>
      <c r="L135">
        <v>217.18</v>
      </c>
      <c r="M135" s="2" t="s">
        <v>471</v>
      </c>
      <c r="N135" s="103" t="s">
        <v>472</v>
      </c>
      <c r="O135" t="s">
        <v>36</v>
      </c>
      <c r="P135" t="s">
        <v>36</v>
      </c>
      <c r="Q135" t="s">
        <v>36</v>
      </c>
      <c r="R135">
        <v>65.150000000000006</v>
      </c>
      <c r="S135" s="1">
        <v>45744.501871296299</v>
      </c>
      <c r="T135" t="s">
        <v>42</v>
      </c>
      <c r="U135" s="1">
        <v>45744.276388888888</v>
      </c>
      <c r="V135" t="s">
        <v>43</v>
      </c>
      <c r="W135" t="s">
        <v>36</v>
      </c>
      <c r="X135">
        <v>0</v>
      </c>
      <c r="Y135">
        <v>999</v>
      </c>
      <c r="Z135" t="s">
        <v>36</v>
      </c>
      <c r="AA135" t="s">
        <v>36</v>
      </c>
      <c r="AB135" t="s">
        <v>36</v>
      </c>
      <c r="AC135" t="s">
        <v>471</v>
      </c>
      <c r="AD135" t="s">
        <v>471</v>
      </c>
      <c r="AE135" t="s">
        <v>45</v>
      </c>
      <c r="AG135" s="18" t="s">
        <v>473</v>
      </c>
      <c r="AH135" s="18"/>
      <c r="AI135" s="2" t="s">
        <v>48</v>
      </c>
      <c r="AJ135" s="2" t="e">
        <f>VLOOKUP(A135,'Classification Test Result'!$A$2:$D$2428,4,FALSE)</f>
        <v>#N/A</v>
      </c>
      <c r="AL135" s="2">
        <f>_xlfn.XLOOKUP($A135,Results!$A$2:$A$2256,Results!G$2:G$2256,"")</f>
        <v>0</v>
      </c>
      <c r="AM135" s="2">
        <f>_xlfn.XLOOKUP($A135,Results!$A$2:$A$2256,Results!H$2:H$2256,"")</f>
        <v>0</v>
      </c>
      <c r="AN135" s="2">
        <f>_xlfn.XLOOKUP($A135,Results!$A$2:$A$2256,Results!I$2:I$2256,"")</f>
        <v>0</v>
      </c>
      <c r="AO135" s="2">
        <f>_xlfn.XLOOKUP($A135,Results!$A$2:$A$2256,Results!J$2:J$2256,"")</f>
        <v>0</v>
      </c>
      <c r="AP135" s="2">
        <f>_xlfn.XLOOKUP($A135,Results!$A$2:$A$2256,Results!K$2:K$2256,"")</f>
        <v>0</v>
      </c>
      <c r="AQ135" s="2">
        <f>_xlfn.XLOOKUP($A135,Results!$A$2:$A$2256,Results!L$2:L$2256,"")</f>
        <v>0</v>
      </c>
      <c r="AR135" s="2">
        <f>_xlfn.XLOOKUP($A135,Results!$A$2:$A$2256,Results!M$2:M$2256,"")</f>
        <v>0</v>
      </c>
      <c r="AS135" s="2">
        <f>_xlfn.XLOOKUP($A135,Results!$A$2:$A$2256,Results!N$2:N$2256,"")</f>
        <v>0</v>
      </c>
      <c r="AT135" s="2" t="str">
        <f>_xlfn.XLOOKUP($A135,Results!$A$2:$A$2256,Results!O$2:O$2256,"")</f>
        <v>MADE IN USA</v>
      </c>
      <c r="AU135" s="2" t="str">
        <f>_xlfn.XLOOKUP($A135,Results!$A$2:$A$2256,Results!P$2:P$2256,"")</f>
        <v>MADE IN USA</v>
      </c>
      <c r="AV135" s="2" t="str">
        <f>_xlfn.XLOOKUP($A135,Results!$A$2:$A$2256,Results!Q$2:Q$2256,"")</f>
        <v>MULTIPLE_MATCHES_ONE_VALID</v>
      </c>
      <c r="AW135" s="2">
        <f>_xlfn.XLOOKUP($A135,Results!$A$2:$A$2256,Results!R$2:R$2256,"")</f>
        <v>0</v>
      </c>
      <c r="AX135" s="2">
        <f>_xlfn.XLOOKUP($A135,Results!$A$2:$A$2256,Results!S$2:S$2256,"")</f>
        <v>0</v>
      </c>
      <c r="AY135" s="2">
        <f>_xlfn.XLOOKUP($A135,Results!$A$2:$A$2256,Results!T$2:T$2256,"")</f>
        <v>50</v>
      </c>
      <c r="AZ135" s="2">
        <f>_xlfn.XLOOKUP($A135,Results!$A$2:$A$2256,Results!U$2:U$2256,"")</f>
        <v>0</v>
      </c>
      <c r="BA135" s="2" t="str">
        <f>_xlfn.XLOOKUP($A135,Results!$A$2:$A$2256,Results!V$2:V$2256,"")</f>
        <v>ATKORE</v>
      </c>
      <c r="BB135" s="2">
        <f>_xlfn.XLOOKUP($A135,Results!$A$2:$A$2256,Results!W$2:W$2256,"")</f>
        <v>65</v>
      </c>
      <c r="BC135" s="2">
        <f>_xlfn.XLOOKUP($A135,Results!$A$2:$A$2256,Results!X$2:X$2256,"")</f>
        <v>31161708</v>
      </c>
      <c r="BD135" s="2">
        <f>_xlfn.XLOOKUP($A135,Results!$A$2:$A$2256,Results!Y$2:Y$2256,"")</f>
        <v>82</v>
      </c>
      <c r="BE135" s="2" t="b">
        <f>_xlfn.XLOOKUP($A135,Results!$A$2:$A$2256,Results!Z$2:Z$2256,"")</f>
        <v>1</v>
      </c>
    </row>
    <row r="136" spans="1:57" ht="38.25" customHeight="1" x14ac:dyDescent="0.3">
      <c r="A136">
        <v>905813</v>
      </c>
      <c r="B136">
        <v>281643</v>
      </c>
      <c r="C136" t="s">
        <v>36</v>
      </c>
      <c r="D136" t="s">
        <v>469</v>
      </c>
      <c r="E136" s="2" t="str">
        <f>VLOOKUP(F136,'RPA Vendor Data '!F136:$G$2418,2)</f>
        <v>ALAMEDA ELECTRICAL</v>
      </c>
      <c r="F136" s="2">
        <v>16524</v>
      </c>
      <c r="G136" s="2">
        <v>4</v>
      </c>
      <c r="H136" t="s">
        <v>474</v>
      </c>
      <c r="I136">
        <v>30</v>
      </c>
      <c r="J136" t="s">
        <v>389</v>
      </c>
      <c r="K136" t="s">
        <v>58</v>
      </c>
      <c r="L136">
        <v>273.33</v>
      </c>
      <c r="M136" s="2" t="s">
        <v>471</v>
      </c>
      <c r="N136" s="9" t="s">
        <v>475</v>
      </c>
      <c r="O136" t="s">
        <v>36</v>
      </c>
      <c r="P136" t="s">
        <v>36</v>
      </c>
      <c r="Q136" t="s">
        <v>36</v>
      </c>
      <c r="R136">
        <v>82</v>
      </c>
      <c r="S136" s="1">
        <v>45744.50184459491</v>
      </c>
      <c r="T136" t="s">
        <v>42</v>
      </c>
      <c r="U136" s="1">
        <v>45744.276388888888</v>
      </c>
      <c r="V136" t="s">
        <v>43</v>
      </c>
      <c r="W136" t="s">
        <v>36</v>
      </c>
      <c r="X136">
        <v>0</v>
      </c>
      <c r="Y136">
        <v>999</v>
      </c>
      <c r="Z136" t="s">
        <v>36</v>
      </c>
      <c r="AA136" t="s">
        <v>36</v>
      </c>
      <c r="AB136" t="s">
        <v>36</v>
      </c>
      <c r="AC136" t="s">
        <v>471</v>
      </c>
      <c r="AD136" t="s">
        <v>471</v>
      </c>
      <c r="AE136" t="s">
        <v>45</v>
      </c>
      <c r="AG136" s="18" t="s">
        <v>476</v>
      </c>
      <c r="AH136" s="18"/>
      <c r="AI136" s="2" t="s">
        <v>48</v>
      </c>
      <c r="AJ136" s="2" t="e">
        <f>VLOOKUP(A136,'Classification Test Result'!$A$2:$D$2428,4,FALSE)</f>
        <v>#N/A</v>
      </c>
      <c r="AL136" s="2">
        <f>_xlfn.XLOOKUP($A136,Results!$A$2:$A$2256,Results!G$2:G$2256,"")</f>
        <v>342238</v>
      </c>
      <c r="AM136" s="2" t="str">
        <f>_xlfn.XLOOKUP($A136,Results!$A$2:$A$2256,Results!H$2:H$2256,"")</f>
        <v>P1000T10PG</v>
      </c>
      <c r="AN136" s="2" t="str">
        <f>_xlfn.XLOOKUP($A136,Results!$A$2:$A$2256,Results!I$2:I$2256,"")</f>
        <v>UNISTRUT</v>
      </c>
      <c r="AO136" s="2">
        <f>_xlfn.XLOOKUP($A136,Results!$A$2:$A$2256,Results!J$2:J$2256,"")</f>
        <v>786364013855</v>
      </c>
      <c r="AP136" s="2">
        <f>_xlfn.XLOOKUP($A136,Results!$A$2:$A$2256,Results!K$2:K$2256,"")</f>
        <v>30101804</v>
      </c>
      <c r="AQ136" s="2" t="str">
        <f>_xlfn.XLOOKUP($A136,Results!$A$2:$A$2256,Results!L$2:L$2256,"")</f>
        <v>AK10091170</v>
      </c>
      <c r="AR136" s="2">
        <f>_xlfn.XLOOKUP($A136,Results!$A$2:$A$2256,Results!M$2:M$2256,"")</f>
        <v>421346</v>
      </c>
      <c r="AS136" s="2" t="str">
        <f>_xlfn.XLOOKUP($A136,Results!$A$2:$A$2256,Results!N$2:N$2256,"")</f>
        <v>UNISTR P1000T-10PG CHANNEL</v>
      </c>
      <c r="AT136" s="2" t="str">
        <f>_xlfn.XLOOKUP($A136,Results!$A$2:$A$2256,Results!O$2:O$2256,"")</f>
        <v>UNISTRUT</v>
      </c>
      <c r="AU136" s="2" t="str">
        <f>_xlfn.XLOOKUP($A136,Results!$A$2:$A$2256,Results!P$2:P$2256,"")</f>
        <v>UNISTRUT</v>
      </c>
      <c r="AV136" s="2" t="str">
        <f>_xlfn.XLOOKUP($A136,Results!$A$2:$A$2256,Results!Q$2:Q$2256,"")</f>
        <v>SINGLE_MATCH</v>
      </c>
      <c r="AW136" s="2" t="str">
        <f>_xlfn.XLOOKUP($A136,Results!$A$2:$A$2256,Results!R$2:R$2256,"")</f>
        <v>0.5907470437088295</v>
      </c>
      <c r="AX136" s="2">
        <f>_xlfn.XLOOKUP($A136,Results!$A$2:$A$2256,Results!S$2:S$2256,"")</f>
        <v>100</v>
      </c>
      <c r="AY136" s="2">
        <f>_xlfn.XLOOKUP($A136,Results!$A$2:$A$2256,Results!T$2:T$2256,"")</f>
        <v>100</v>
      </c>
      <c r="AZ136" s="2">
        <f>_xlfn.XLOOKUP($A136,Results!$A$2:$A$2256,Results!U$2:U$2256,"")</f>
        <v>100</v>
      </c>
      <c r="BA136" s="2" t="str">
        <f>_xlfn.XLOOKUP($A136,Results!$A$2:$A$2256,Results!V$2:V$2256,"")</f>
        <v>ATKORE</v>
      </c>
      <c r="BB136" s="2">
        <f>_xlfn.XLOOKUP($A136,Results!$A$2:$A$2256,Results!W$2:W$2256,"")</f>
        <v>78</v>
      </c>
      <c r="BC136" s="2">
        <f>_xlfn.XLOOKUP($A136,Results!$A$2:$A$2256,Results!X$2:X$2256,"")</f>
        <v>30101800</v>
      </c>
      <c r="BD136" s="2">
        <f>_xlfn.XLOOKUP($A136,Results!$A$2:$A$2256,Results!Y$2:Y$2256,"")</f>
        <v>78</v>
      </c>
      <c r="BE136" s="2" t="b">
        <f>_xlfn.XLOOKUP($A136,Results!$A$2:$A$2256,Results!Z$2:Z$2256,"")</f>
        <v>1</v>
      </c>
    </row>
    <row r="137" spans="1:57" ht="38.25" customHeight="1" x14ac:dyDescent="0.3">
      <c r="A137">
        <v>905814</v>
      </c>
      <c r="B137">
        <v>281636</v>
      </c>
      <c r="C137" t="s">
        <v>36</v>
      </c>
      <c r="D137">
        <v>9341410382</v>
      </c>
      <c r="E137" s="2" t="str">
        <f>VLOOKUP(F137,'RPA Vendor Data '!F137:$G$2418,2)</f>
        <v>GRAYBAR ELECTRIC CO. INC.</v>
      </c>
      <c r="F137" s="2">
        <v>11471</v>
      </c>
      <c r="G137" s="2">
        <v>2</v>
      </c>
      <c r="H137" t="s">
        <v>479</v>
      </c>
      <c r="I137">
        <v>132</v>
      </c>
      <c r="J137" t="s">
        <v>39</v>
      </c>
      <c r="K137" t="s">
        <v>39</v>
      </c>
      <c r="L137">
        <v>47.45</v>
      </c>
      <c r="M137" s="2" t="s">
        <v>480</v>
      </c>
      <c r="N137" s="85" t="s">
        <v>481</v>
      </c>
      <c r="O137" t="s">
        <v>36</v>
      </c>
      <c r="P137" t="s">
        <v>36</v>
      </c>
      <c r="Q137" t="s">
        <v>36</v>
      </c>
      <c r="R137">
        <v>6263.4</v>
      </c>
      <c r="S137" s="1">
        <v>45744.50201084491</v>
      </c>
      <c r="T137" t="s">
        <v>42</v>
      </c>
      <c r="U137" s="1">
        <v>45744.274305555547</v>
      </c>
      <c r="V137" t="s">
        <v>43</v>
      </c>
      <c r="W137" t="s">
        <v>36</v>
      </c>
      <c r="X137">
        <v>0</v>
      </c>
      <c r="Y137">
        <v>201</v>
      </c>
      <c r="Z137" t="s">
        <v>36</v>
      </c>
      <c r="AA137" t="s">
        <v>36</v>
      </c>
      <c r="AB137" t="s">
        <v>36</v>
      </c>
      <c r="AC137" t="s">
        <v>482</v>
      </c>
      <c r="AD137" t="s">
        <v>482</v>
      </c>
      <c r="AE137" t="s">
        <v>45</v>
      </c>
      <c r="AF137" s="44" t="s">
        <v>46</v>
      </c>
      <c r="AG137" s="18" t="s">
        <v>483</v>
      </c>
      <c r="AI137" s="2" t="s">
        <v>48</v>
      </c>
      <c r="AJ137" s="2" t="e">
        <f>VLOOKUP(A137,'Classification Test Result'!$A$2:$D$2428,4,FALSE)</f>
        <v>#N/A</v>
      </c>
      <c r="AL137" s="2">
        <f>_xlfn.XLOOKUP($A137,Results!$A$2:$A$2256,Results!G$2:G$2256,"")</f>
        <v>0</v>
      </c>
      <c r="AM137" s="2">
        <f>_xlfn.XLOOKUP($A137,Results!$A$2:$A$2256,Results!H$2:H$2256,"")</f>
        <v>0</v>
      </c>
      <c r="AN137" s="2">
        <f>_xlfn.XLOOKUP($A137,Results!$A$2:$A$2256,Results!I$2:I$2256,"")</f>
        <v>0</v>
      </c>
      <c r="AO137" s="2">
        <f>_xlfn.XLOOKUP($A137,Results!$A$2:$A$2256,Results!J$2:J$2256,"")</f>
        <v>0</v>
      </c>
      <c r="AP137" s="2">
        <f>_xlfn.XLOOKUP($A137,Results!$A$2:$A$2256,Results!K$2:K$2256,"")</f>
        <v>0</v>
      </c>
      <c r="AQ137" s="2">
        <f>_xlfn.XLOOKUP($A137,Results!$A$2:$A$2256,Results!L$2:L$2256,"")</f>
        <v>0</v>
      </c>
      <c r="AR137" s="2">
        <f>_xlfn.XLOOKUP($A137,Results!$A$2:$A$2256,Results!M$2:M$2256,"")</f>
        <v>0</v>
      </c>
      <c r="AS137" s="2">
        <f>_xlfn.XLOOKUP($A137,Results!$A$2:$A$2256,Results!N$2:N$2256,"")</f>
        <v>0</v>
      </c>
      <c r="AT137" s="2" t="str">
        <f>_xlfn.XLOOKUP($A137,Results!$A$2:$A$2256,Results!O$2:O$2256,"")</f>
        <v>UNDERGROUND DEVICES</v>
      </c>
      <c r="AU137" s="2" t="str">
        <f>_xlfn.XLOOKUP($A137,Results!$A$2:$A$2256,Results!P$2:P$2256,"")</f>
        <v>UNDERGROUND DEVICES INCORPORATED</v>
      </c>
      <c r="AV137" s="2" t="str">
        <f>_xlfn.XLOOKUP($A137,Results!$A$2:$A$2256,Results!Q$2:Q$2256,"")</f>
        <v>SINGLE_MATCH</v>
      </c>
      <c r="AW137" s="2">
        <f>_xlfn.XLOOKUP($A137,Results!$A$2:$A$2256,Results!R$2:R$2256,"")</f>
        <v>0</v>
      </c>
      <c r="AX137" s="2">
        <f>_xlfn.XLOOKUP($A137,Results!$A$2:$A$2256,Results!S$2:S$2256,"")</f>
        <v>0</v>
      </c>
      <c r="AY137" s="2">
        <f>_xlfn.XLOOKUP($A137,Results!$A$2:$A$2256,Results!T$2:T$2256,"")</f>
        <v>100</v>
      </c>
      <c r="AZ137" s="2">
        <f>_xlfn.XLOOKUP($A137,Results!$A$2:$A$2256,Results!U$2:U$2256,"")</f>
        <v>0</v>
      </c>
      <c r="BA137" s="2">
        <f>_xlfn.XLOOKUP($A137,Results!$A$2:$A$2256,Results!V$2:V$2256,"")</f>
        <v>0</v>
      </c>
      <c r="BB137" s="2">
        <f>_xlfn.XLOOKUP($A137,Results!$A$2:$A$2256,Results!W$2:W$2256,"")</f>
        <v>0</v>
      </c>
      <c r="BC137" s="2">
        <f>_xlfn.XLOOKUP($A137,Results!$A$2:$A$2256,Results!X$2:X$2256,"")</f>
        <v>0</v>
      </c>
      <c r="BD137" s="2">
        <f>_xlfn.XLOOKUP($A137,Results!$A$2:$A$2256,Results!Y$2:Y$2256,"")</f>
        <v>0</v>
      </c>
      <c r="BE137" s="2">
        <f>_xlfn.XLOOKUP($A137,Results!$A$2:$A$2256,Results!Z$2:Z$2256,"")</f>
        <v>0</v>
      </c>
    </row>
    <row r="138" spans="1:57" ht="38.25" customHeight="1" x14ac:dyDescent="0.3">
      <c r="A138">
        <v>905815</v>
      </c>
      <c r="B138">
        <v>281636</v>
      </c>
      <c r="C138" t="s">
        <v>36</v>
      </c>
      <c r="D138">
        <v>9341410382</v>
      </c>
      <c r="E138" s="2" t="str">
        <f>VLOOKUP(F138,'RPA Vendor Data '!F138:$G$2418,2)</f>
        <v>GRAYBAR ELECTRIC CO. INC.</v>
      </c>
      <c r="F138" s="2">
        <v>11471</v>
      </c>
      <c r="G138" s="2">
        <v>3</v>
      </c>
      <c r="H138" t="s">
        <v>485</v>
      </c>
      <c r="I138">
        <v>330</v>
      </c>
      <c r="J138" t="s">
        <v>39</v>
      </c>
      <c r="K138" t="s">
        <v>39</v>
      </c>
      <c r="L138">
        <v>6.79</v>
      </c>
      <c r="M138" s="2" t="s">
        <v>484</v>
      </c>
      <c r="N138" s="85" t="s">
        <v>486</v>
      </c>
      <c r="O138" t="s">
        <v>36</v>
      </c>
      <c r="P138" t="s">
        <v>36</v>
      </c>
      <c r="Q138" t="s">
        <v>36</v>
      </c>
      <c r="R138">
        <v>2240.6999999999998</v>
      </c>
      <c r="S138" s="1">
        <v>45744.502002233799</v>
      </c>
      <c r="T138" t="s">
        <v>42</v>
      </c>
      <c r="U138" s="1">
        <v>45744.274305555547</v>
      </c>
      <c r="V138" t="s">
        <v>43</v>
      </c>
      <c r="W138" t="s">
        <v>36</v>
      </c>
      <c r="X138">
        <v>0</v>
      </c>
      <c r="Y138">
        <v>201</v>
      </c>
      <c r="Z138" t="s">
        <v>36</v>
      </c>
      <c r="AA138" t="s">
        <v>36</v>
      </c>
      <c r="AB138" t="s">
        <v>36</v>
      </c>
      <c r="AC138" t="s">
        <v>484</v>
      </c>
      <c r="AD138" t="s">
        <v>484</v>
      </c>
      <c r="AE138" t="s">
        <v>45</v>
      </c>
      <c r="AF138" s="44" t="s">
        <v>46</v>
      </c>
      <c r="AG138" s="18" t="s">
        <v>487</v>
      </c>
      <c r="AI138" s="2" t="s">
        <v>48</v>
      </c>
      <c r="AJ138" s="2" t="e">
        <f>VLOOKUP(A138,'Classification Test Result'!$A$2:$D$2428,4,FALSE)</f>
        <v>#N/A</v>
      </c>
      <c r="AL138" s="2">
        <f>_xlfn.XLOOKUP($A138,Results!$A$2:$A$2256,Results!G$2:G$2256,"")</f>
        <v>0</v>
      </c>
      <c r="AM138" s="2">
        <f>_xlfn.XLOOKUP($A138,Results!$A$2:$A$2256,Results!H$2:H$2256,"")</f>
        <v>0</v>
      </c>
      <c r="AN138" s="2">
        <f>_xlfn.XLOOKUP($A138,Results!$A$2:$A$2256,Results!I$2:I$2256,"")</f>
        <v>0</v>
      </c>
      <c r="AO138" s="2">
        <f>_xlfn.XLOOKUP($A138,Results!$A$2:$A$2256,Results!J$2:J$2256,"")</f>
        <v>0</v>
      </c>
      <c r="AP138" s="2">
        <f>_xlfn.XLOOKUP($A138,Results!$A$2:$A$2256,Results!K$2:K$2256,"")</f>
        <v>0</v>
      </c>
      <c r="AQ138" s="2">
        <f>_xlfn.XLOOKUP($A138,Results!$A$2:$A$2256,Results!L$2:L$2256,"")</f>
        <v>0</v>
      </c>
      <c r="AR138" s="2">
        <f>_xlfn.XLOOKUP($A138,Results!$A$2:$A$2256,Results!M$2:M$2256,"")</f>
        <v>0</v>
      </c>
      <c r="AS138" s="2">
        <f>_xlfn.XLOOKUP($A138,Results!$A$2:$A$2256,Results!N$2:N$2256,"")</f>
        <v>0</v>
      </c>
      <c r="AT138" s="2" t="str">
        <f>_xlfn.XLOOKUP($A138,Results!$A$2:$A$2256,Results!O$2:O$2256,"")</f>
        <v>UNDERGROUND DEVICES</v>
      </c>
      <c r="AU138" s="2" t="str">
        <f>_xlfn.XLOOKUP($A138,Results!$A$2:$A$2256,Results!P$2:P$2256,"")</f>
        <v>UNDERGROUND DEVICES INCORPORATED</v>
      </c>
      <c r="AV138" s="2" t="str">
        <f>_xlfn.XLOOKUP($A138,Results!$A$2:$A$2256,Results!Q$2:Q$2256,"")</f>
        <v>SINGLE_MATCH</v>
      </c>
      <c r="AW138" s="2">
        <f>_xlfn.XLOOKUP($A138,Results!$A$2:$A$2256,Results!R$2:R$2256,"")</f>
        <v>0</v>
      </c>
      <c r="AX138" s="2">
        <f>_xlfn.XLOOKUP($A138,Results!$A$2:$A$2256,Results!S$2:S$2256,"")</f>
        <v>0</v>
      </c>
      <c r="AY138" s="2">
        <f>_xlfn.XLOOKUP($A138,Results!$A$2:$A$2256,Results!T$2:T$2256,"")</f>
        <v>100</v>
      </c>
      <c r="AZ138" s="2">
        <f>_xlfn.XLOOKUP($A138,Results!$A$2:$A$2256,Results!U$2:U$2256,"")</f>
        <v>0</v>
      </c>
      <c r="BA138" s="2" t="str">
        <f>_xlfn.XLOOKUP($A138,Results!$A$2:$A$2256,Results!V$2:V$2256,"")</f>
        <v>FASTENING SPECIALISTS</v>
      </c>
      <c r="BB138" s="2">
        <f>_xlfn.XLOOKUP($A138,Results!$A$2:$A$2256,Results!W$2:W$2256,"")</f>
        <v>67</v>
      </c>
      <c r="BC138" s="2">
        <f>_xlfn.XLOOKUP($A138,Results!$A$2:$A$2256,Results!X$2:X$2256,"")</f>
        <v>31162100</v>
      </c>
      <c r="BD138" s="2">
        <f>_xlfn.XLOOKUP($A138,Results!$A$2:$A$2256,Results!Y$2:Y$2256,"")</f>
        <v>83</v>
      </c>
      <c r="BE138" s="2" t="b">
        <f>_xlfn.XLOOKUP($A138,Results!$A$2:$A$2256,Results!Z$2:Z$2256,"")</f>
        <v>1</v>
      </c>
    </row>
    <row r="139" spans="1:57" ht="38.25" customHeight="1" x14ac:dyDescent="0.3">
      <c r="A139">
        <v>905816</v>
      </c>
      <c r="B139">
        <v>281636</v>
      </c>
      <c r="C139" t="s">
        <v>36</v>
      </c>
      <c r="D139">
        <v>9341410382</v>
      </c>
      <c r="E139" s="2" t="str">
        <f>VLOOKUP(F139,'RPA Vendor Data '!F139:$G$2418,2)</f>
        <v>GRAYBAR ELECTRIC CO. INC.</v>
      </c>
      <c r="F139" s="2">
        <v>11471</v>
      </c>
      <c r="G139" s="2">
        <v>6</v>
      </c>
      <c r="H139" t="s">
        <v>489</v>
      </c>
      <c r="I139">
        <v>1</v>
      </c>
      <c r="J139" t="s">
        <v>39</v>
      </c>
      <c r="K139" t="s">
        <v>39</v>
      </c>
      <c r="L139">
        <v>7.76</v>
      </c>
      <c r="M139" s="2" t="s">
        <v>484</v>
      </c>
      <c r="N139" s="85" t="s">
        <v>490</v>
      </c>
      <c r="O139" t="s">
        <v>36</v>
      </c>
      <c r="P139" t="s">
        <v>36</v>
      </c>
      <c r="Q139" t="s">
        <v>36</v>
      </c>
      <c r="R139">
        <v>7.76</v>
      </c>
      <c r="S139" s="1">
        <v>45744.501999155087</v>
      </c>
      <c r="T139" t="s">
        <v>42</v>
      </c>
      <c r="U139" s="1">
        <v>45744.275000000001</v>
      </c>
      <c r="V139" t="s">
        <v>43</v>
      </c>
      <c r="W139" t="s">
        <v>36</v>
      </c>
      <c r="X139">
        <v>0</v>
      </c>
      <c r="Y139">
        <v>201</v>
      </c>
      <c r="Z139" t="s">
        <v>36</v>
      </c>
      <c r="AA139" t="s">
        <v>36</v>
      </c>
      <c r="AB139" t="s">
        <v>36</v>
      </c>
      <c r="AC139" t="s">
        <v>484</v>
      </c>
      <c r="AD139" t="s">
        <v>484</v>
      </c>
      <c r="AE139" t="s">
        <v>45</v>
      </c>
      <c r="AF139" s="44" t="s">
        <v>46</v>
      </c>
      <c r="AG139" s="18" t="s">
        <v>491</v>
      </c>
      <c r="AI139" s="2" t="s">
        <v>48</v>
      </c>
      <c r="AJ139" s="2" t="e">
        <f>VLOOKUP(A139,'Classification Test Result'!$A$2:$D$2428,4,FALSE)</f>
        <v>#N/A</v>
      </c>
      <c r="AL139" s="2">
        <f>_xlfn.XLOOKUP($A139,Results!$A$2:$A$2256,Results!G$2:G$2256,"")</f>
        <v>0</v>
      </c>
      <c r="AM139" s="2">
        <f>_xlfn.XLOOKUP($A139,Results!$A$2:$A$2256,Results!H$2:H$2256,"")</f>
        <v>0</v>
      </c>
      <c r="AN139" s="2">
        <f>_xlfn.XLOOKUP($A139,Results!$A$2:$A$2256,Results!I$2:I$2256,"")</f>
        <v>0</v>
      </c>
      <c r="AO139" s="2">
        <f>_xlfn.XLOOKUP($A139,Results!$A$2:$A$2256,Results!J$2:J$2256,"")</f>
        <v>0</v>
      </c>
      <c r="AP139" s="2">
        <f>_xlfn.XLOOKUP($A139,Results!$A$2:$A$2256,Results!K$2:K$2256,"")</f>
        <v>0</v>
      </c>
      <c r="AQ139" s="2">
        <f>_xlfn.XLOOKUP($A139,Results!$A$2:$A$2256,Results!L$2:L$2256,"")</f>
        <v>0</v>
      </c>
      <c r="AR139" s="2">
        <f>_xlfn.XLOOKUP($A139,Results!$A$2:$A$2256,Results!M$2:M$2256,"")</f>
        <v>0</v>
      </c>
      <c r="AS139" s="2">
        <f>_xlfn.XLOOKUP($A139,Results!$A$2:$A$2256,Results!N$2:N$2256,"")</f>
        <v>0</v>
      </c>
      <c r="AT139" s="2" t="str">
        <f>_xlfn.XLOOKUP($A139,Results!$A$2:$A$2256,Results!O$2:O$2256,"")</f>
        <v>UNDERGROUND DEVICES</v>
      </c>
      <c r="AU139" s="2" t="str">
        <f>_xlfn.XLOOKUP($A139,Results!$A$2:$A$2256,Results!P$2:P$2256,"")</f>
        <v>UNDERGROUND DEVICES INCORPORATED</v>
      </c>
      <c r="AV139" s="2" t="str">
        <f>_xlfn.XLOOKUP($A139,Results!$A$2:$A$2256,Results!Q$2:Q$2256,"")</f>
        <v>SINGLE_MATCH</v>
      </c>
      <c r="AW139" s="2">
        <f>_xlfn.XLOOKUP($A139,Results!$A$2:$A$2256,Results!R$2:R$2256,"")</f>
        <v>0</v>
      </c>
      <c r="AX139" s="2">
        <f>_xlfn.XLOOKUP($A139,Results!$A$2:$A$2256,Results!S$2:S$2256,"")</f>
        <v>0</v>
      </c>
      <c r="AY139" s="2">
        <f>_xlfn.XLOOKUP($A139,Results!$A$2:$A$2256,Results!T$2:T$2256,"")</f>
        <v>100</v>
      </c>
      <c r="AZ139" s="2">
        <f>_xlfn.XLOOKUP($A139,Results!$A$2:$A$2256,Results!U$2:U$2256,"")</f>
        <v>0</v>
      </c>
      <c r="BA139" s="2" t="str">
        <f>_xlfn.XLOOKUP($A139,Results!$A$2:$A$2256,Results!V$2:V$2256,"")</f>
        <v>HILTI</v>
      </c>
      <c r="BB139" s="2">
        <f>_xlfn.XLOOKUP($A139,Results!$A$2:$A$2256,Results!W$2:W$2256,"")</f>
        <v>51</v>
      </c>
      <c r="BC139" s="2">
        <f>_xlfn.XLOOKUP($A139,Results!$A$2:$A$2256,Results!X$2:X$2256,"")</f>
        <v>27110000</v>
      </c>
      <c r="BD139" s="2">
        <f>_xlfn.XLOOKUP($A139,Results!$A$2:$A$2256,Results!Y$2:Y$2256,"")</f>
        <v>75</v>
      </c>
      <c r="BE139" s="2" t="b">
        <f>_xlfn.XLOOKUP($A139,Results!$A$2:$A$2256,Results!Z$2:Z$2256,"")</f>
        <v>1</v>
      </c>
    </row>
    <row r="140" spans="1:57" ht="38.25" customHeight="1" x14ac:dyDescent="0.3">
      <c r="A140">
        <v>905817</v>
      </c>
      <c r="B140">
        <v>281636</v>
      </c>
      <c r="C140" t="s">
        <v>36</v>
      </c>
      <c r="D140">
        <v>9341410382</v>
      </c>
      <c r="E140" s="2" t="str">
        <f>VLOOKUP(F140,'RPA Vendor Data '!F140:$G$2418,2)</f>
        <v>GRAYBAR ELECTRIC CO. INC.</v>
      </c>
      <c r="F140" s="2">
        <v>11471</v>
      </c>
      <c r="G140" s="2">
        <v>5</v>
      </c>
      <c r="H140" t="s">
        <v>492</v>
      </c>
      <c r="I140">
        <v>330</v>
      </c>
      <c r="J140" t="s">
        <v>39</v>
      </c>
      <c r="K140" t="s">
        <v>39</v>
      </c>
      <c r="L140">
        <v>3.37</v>
      </c>
      <c r="M140" s="2" t="s">
        <v>480</v>
      </c>
      <c r="N140" s="85" t="s">
        <v>493</v>
      </c>
      <c r="O140" t="s">
        <v>36</v>
      </c>
      <c r="P140" t="s">
        <v>36</v>
      </c>
      <c r="Q140" t="s">
        <v>36</v>
      </c>
      <c r="R140">
        <v>1112.0999999999999</v>
      </c>
      <c r="S140" s="1">
        <v>45744.501996296298</v>
      </c>
      <c r="T140" t="s">
        <v>42</v>
      </c>
      <c r="U140" s="1">
        <v>45744.275000000001</v>
      </c>
      <c r="V140" t="s">
        <v>43</v>
      </c>
      <c r="W140" t="s">
        <v>36</v>
      </c>
      <c r="X140">
        <v>0</v>
      </c>
      <c r="Y140">
        <v>201</v>
      </c>
      <c r="Z140" t="s">
        <v>36</v>
      </c>
      <c r="AA140" t="s">
        <v>36</v>
      </c>
      <c r="AB140" t="s">
        <v>36</v>
      </c>
      <c r="AC140" t="s">
        <v>484</v>
      </c>
      <c r="AD140" t="s">
        <v>484</v>
      </c>
      <c r="AE140" t="s">
        <v>45</v>
      </c>
      <c r="AF140" s="44" t="s">
        <v>46</v>
      </c>
      <c r="AG140" s="18" t="s">
        <v>494</v>
      </c>
      <c r="AI140" s="2" t="s">
        <v>48</v>
      </c>
      <c r="AJ140" s="2" t="e">
        <f>VLOOKUP(A140,'Classification Test Result'!$A$2:$D$2428,4,FALSE)</f>
        <v>#N/A</v>
      </c>
      <c r="AL140" s="2">
        <f>_xlfn.XLOOKUP($A140,Results!$A$2:$A$2256,Results!G$2:G$2256,"")</f>
        <v>0</v>
      </c>
      <c r="AM140" s="2">
        <f>_xlfn.XLOOKUP($A140,Results!$A$2:$A$2256,Results!H$2:H$2256,"")</f>
        <v>0</v>
      </c>
      <c r="AN140" s="2">
        <f>_xlfn.XLOOKUP($A140,Results!$A$2:$A$2256,Results!I$2:I$2256,"")</f>
        <v>0</v>
      </c>
      <c r="AO140" s="2">
        <f>_xlfn.XLOOKUP($A140,Results!$A$2:$A$2256,Results!J$2:J$2256,"")</f>
        <v>0</v>
      </c>
      <c r="AP140" s="2">
        <f>_xlfn.XLOOKUP($A140,Results!$A$2:$A$2256,Results!K$2:K$2256,"")</f>
        <v>0</v>
      </c>
      <c r="AQ140" s="2">
        <f>_xlfn.XLOOKUP($A140,Results!$A$2:$A$2256,Results!L$2:L$2256,"")</f>
        <v>0</v>
      </c>
      <c r="AR140" s="2">
        <f>_xlfn.XLOOKUP($A140,Results!$A$2:$A$2256,Results!M$2:M$2256,"")</f>
        <v>0</v>
      </c>
      <c r="AS140" s="2">
        <f>_xlfn.XLOOKUP($A140,Results!$A$2:$A$2256,Results!N$2:N$2256,"")</f>
        <v>0</v>
      </c>
      <c r="AT140" s="2" t="str">
        <f>_xlfn.XLOOKUP($A140,Results!$A$2:$A$2256,Results!O$2:O$2256,"")</f>
        <v>UNDERGROUND DEVICES</v>
      </c>
      <c r="AU140" s="2" t="str">
        <f>_xlfn.XLOOKUP($A140,Results!$A$2:$A$2256,Results!P$2:P$2256,"")</f>
        <v>UNDERGROUND DEVICES INCORPORATED</v>
      </c>
      <c r="AV140" s="2" t="str">
        <f>_xlfn.XLOOKUP($A140,Results!$A$2:$A$2256,Results!Q$2:Q$2256,"")</f>
        <v>SINGLE_MATCH</v>
      </c>
      <c r="AW140" s="2">
        <f>_xlfn.XLOOKUP($A140,Results!$A$2:$A$2256,Results!R$2:R$2256,"")</f>
        <v>0</v>
      </c>
      <c r="AX140" s="2">
        <f>_xlfn.XLOOKUP($A140,Results!$A$2:$A$2256,Results!S$2:S$2256,"")</f>
        <v>0</v>
      </c>
      <c r="AY140" s="2">
        <f>_xlfn.XLOOKUP($A140,Results!$A$2:$A$2256,Results!T$2:T$2256,"")</f>
        <v>100</v>
      </c>
      <c r="AZ140" s="2">
        <f>_xlfn.XLOOKUP($A140,Results!$A$2:$A$2256,Results!U$2:U$2256,"")</f>
        <v>0</v>
      </c>
      <c r="BA140" s="2" t="str">
        <f>_xlfn.XLOOKUP($A140,Results!$A$2:$A$2256,Results!V$2:V$2256,"")</f>
        <v>FASTENING SPECIALISTS</v>
      </c>
      <c r="BB140" s="2">
        <f>_xlfn.XLOOKUP($A140,Results!$A$2:$A$2256,Results!W$2:W$2256,"")</f>
        <v>61</v>
      </c>
      <c r="BC140" s="2">
        <f>_xlfn.XLOOKUP($A140,Results!$A$2:$A$2256,Results!X$2:X$2256,"")</f>
        <v>31161501</v>
      </c>
      <c r="BD140" s="2">
        <f>_xlfn.XLOOKUP($A140,Results!$A$2:$A$2256,Results!Y$2:Y$2256,"")</f>
        <v>61</v>
      </c>
      <c r="BE140" s="2" t="b">
        <f>_xlfn.XLOOKUP($A140,Results!$A$2:$A$2256,Results!Z$2:Z$2256,"")</f>
        <v>1</v>
      </c>
    </row>
    <row r="141" spans="1:57" ht="38.25" customHeight="1" x14ac:dyDescent="0.3">
      <c r="A141">
        <v>905818</v>
      </c>
      <c r="B141">
        <v>281636</v>
      </c>
      <c r="C141" t="s">
        <v>36</v>
      </c>
      <c r="D141">
        <v>9341410382</v>
      </c>
      <c r="E141" s="2" t="str">
        <f>VLOOKUP(F141,'RPA Vendor Data '!F141:$G$2418,2)</f>
        <v>GRAYBAR ELECTRIC CO. INC.</v>
      </c>
      <c r="F141" s="2">
        <v>11471</v>
      </c>
      <c r="G141" s="2">
        <v>4</v>
      </c>
      <c r="H141" t="s">
        <v>495</v>
      </c>
      <c r="I141">
        <v>330</v>
      </c>
      <c r="J141" t="s">
        <v>39</v>
      </c>
      <c r="K141" t="s">
        <v>39</v>
      </c>
      <c r="L141">
        <v>1.1499999999999999</v>
      </c>
      <c r="M141" s="2" t="s">
        <v>480</v>
      </c>
      <c r="N141" s="85" t="s">
        <v>496</v>
      </c>
      <c r="O141" t="s">
        <v>36</v>
      </c>
      <c r="P141" t="s">
        <v>36</v>
      </c>
      <c r="Q141" t="s">
        <v>36</v>
      </c>
      <c r="R141">
        <v>379.5</v>
      </c>
      <c r="S141" s="1">
        <v>45744.501993206017</v>
      </c>
      <c r="T141" t="s">
        <v>42</v>
      </c>
      <c r="U141" s="1">
        <v>45744.275000000001</v>
      </c>
      <c r="V141" t="s">
        <v>43</v>
      </c>
      <c r="W141" t="s">
        <v>36</v>
      </c>
      <c r="X141">
        <v>0</v>
      </c>
      <c r="Y141">
        <v>201</v>
      </c>
      <c r="Z141" t="s">
        <v>36</v>
      </c>
      <c r="AA141" t="s">
        <v>36</v>
      </c>
      <c r="AB141" t="s">
        <v>36</v>
      </c>
      <c r="AC141" t="s">
        <v>484</v>
      </c>
      <c r="AD141" t="s">
        <v>484</v>
      </c>
      <c r="AE141" t="s">
        <v>45</v>
      </c>
      <c r="AF141" s="44" t="s">
        <v>46</v>
      </c>
      <c r="AG141" s="18" t="s">
        <v>494</v>
      </c>
      <c r="AI141" s="2" t="s">
        <v>48</v>
      </c>
      <c r="AJ141" s="2" t="e">
        <f>VLOOKUP(A141,'Classification Test Result'!$A$2:$D$2428,4,FALSE)</f>
        <v>#N/A</v>
      </c>
      <c r="AL141" s="2">
        <f>_xlfn.XLOOKUP($A141,Results!$A$2:$A$2256,Results!G$2:G$2256,"")</f>
        <v>0</v>
      </c>
      <c r="AM141" s="2">
        <f>_xlfn.XLOOKUP($A141,Results!$A$2:$A$2256,Results!H$2:H$2256,"")</f>
        <v>0</v>
      </c>
      <c r="AN141" s="2">
        <f>_xlfn.XLOOKUP($A141,Results!$A$2:$A$2256,Results!I$2:I$2256,"")</f>
        <v>0</v>
      </c>
      <c r="AO141" s="2">
        <f>_xlfn.XLOOKUP($A141,Results!$A$2:$A$2256,Results!J$2:J$2256,"")</f>
        <v>0</v>
      </c>
      <c r="AP141" s="2">
        <f>_xlfn.XLOOKUP($A141,Results!$A$2:$A$2256,Results!K$2:K$2256,"")</f>
        <v>0</v>
      </c>
      <c r="AQ141" s="2">
        <f>_xlfn.XLOOKUP($A141,Results!$A$2:$A$2256,Results!L$2:L$2256,"")</f>
        <v>0</v>
      </c>
      <c r="AR141" s="2">
        <f>_xlfn.XLOOKUP($A141,Results!$A$2:$A$2256,Results!M$2:M$2256,"")</f>
        <v>0</v>
      </c>
      <c r="AS141" s="2">
        <f>_xlfn.XLOOKUP($A141,Results!$A$2:$A$2256,Results!N$2:N$2256,"")</f>
        <v>0</v>
      </c>
      <c r="AT141" s="2" t="str">
        <f>_xlfn.XLOOKUP($A141,Results!$A$2:$A$2256,Results!O$2:O$2256,"")</f>
        <v>UNDERGROUND DEVICES</v>
      </c>
      <c r="AU141" s="2" t="str">
        <f>_xlfn.XLOOKUP($A141,Results!$A$2:$A$2256,Results!P$2:P$2256,"")</f>
        <v>UNDERGROUND DEVICES INCORPORATED</v>
      </c>
      <c r="AV141" s="2" t="str">
        <f>_xlfn.XLOOKUP($A141,Results!$A$2:$A$2256,Results!Q$2:Q$2256,"")</f>
        <v>SINGLE_MATCH</v>
      </c>
      <c r="AW141" s="2">
        <f>_xlfn.XLOOKUP($A141,Results!$A$2:$A$2256,Results!R$2:R$2256,"")</f>
        <v>0</v>
      </c>
      <c r="AX141" s="2">
        <f>_xlfn.XLOOKUP($A141,Results!$A$2:$A$2256,Results!S$2:S$2256,"")</f>
        <v>0</v>
      </c>
      <c r="AY141" s="2">
        <f>_xlfn.XLOOKUP($A141,Results!$A$2:$A$2256,Results!T$2:T$2256,"")</f>
        <v>100</v>
      </c>
      <c r="AZ141" s="2">
        <f>_xlfn.XLOOKUP($A141,Results!$A$2:$A$2256,Results!U$2:U$2256,"")</f>
        <v>0</v>
      </c>
      <c r="BA141" s="2">
        <f>_xlfn.XLOOKUP($A141,Results!$A$2:$A$2256,Results!V$2:V$2256,"")</f>
        <v>0</v>
      </c>
      <c r="BB141" s="2">
        <f>_xlfn.XLOOKUP($A141,Results!$A$2:$A$2256,Results!W$2:W$2256,"")</f>
        <v>0</v>
      </c>
      <c r="BC141" s="2">
        <f>_xlfn.XLOOKUP($A141,Results!$A$2:$A$2256,Results!X$2:X$2256,"")</f>
        <v>31161807</v>
      </c>
      <c r="BD141" s="2">
        <f>_xlfn.XLOOKUP($A141,Results!$A$2:$A$2256,Results!Y$2:Y$2256,"")</f>
        <v>80</v>
      </c>
      <c r="BE141" s="2">
        <f>_xlfn.XLOOKUP($A141,Results!$A$2:$A$2256,Results!Z$2:Z$2256,"")</f>
        <v>0</v>
      </c>
    </row>
    <row r="142" spans="1:57" ht="38.25" customHeight="1" x14ac:dyDescent="0.3">
      <c r="A142">
        <v>905819</v>
      </c>
      <c r="B142">
        <v>281636</v>
      </c>
      <c r="C142" t="s">
        <v>36</v>
      </c>
      <c r="D142">
        <v>9341410382</v>
      </c>
      <c r="E142" s="2" t="str">
        <f>VLOOKUP(F142,'RPA Vendor Data '!F142:$G$2418,2)</f>
        <v>GRAYBAR ELECTRIC CO. INC.</v>
      </c>
      <c r="F142" s="2">
        <v>11471</v>
      </c>
      <c r="G142" s="2">
        <v>1</v>
      </c>
      <c r="H142" t="s">
        <v>497</v>
      </c>
      <c r="I142">
        <v>66</v>
      </c>
      <c r="J142" t="s">
        <v>39</v>
      </c>
      <c r="K142" t="s">
        <v>39</v>
      </c>
      <c r="L142">
        <v>75.64</v>
      </c>
      <c r="M142" s="2" t="s">
        <v>480</v>
      </c>
      <c r="N142" s="85" t="s">
        <v>498</v>
      </c>
      <c r="O142" t="s">
        <v>36</v>
      </c>
      <c r="P142" t="s">
        <v>36</v>
      </c>
      <c r="Q142" t="s">
        <v>36</v>
      </c>
      <c r="R142">
        <v>4992.24</v>
      </c>
      <c r="S142" s="1">
        <v>45744.502013854173</v>
      </c>
      <c r="T142" t="s">
        <v>42</v>
      </c>
      <c r="U142" s="1">
        <v>45744.274305555547</v>
      </c>
      <c r="V142" t="s">
        <v>43</v>
      </c>
      <c r="W142" t="s">
        <v>36</v>
      </c>
      <c r="X142">
        <v>0</v>
      </c>
      <c r="Y142">
        <v>201</v>
      </c>
      <c r="Z142" t="s">
        <v>36</v>
      </c>
      <c r="AA142" t="s">
        <v>36</v>
      </c>
      <c r="AB142" t="s">
        <v>36</v>
      </c>
      <c r="AC142" t="s">
        <v>484</v>
      </c>
      <c r="AD142" t="s">
        <v>484</v>
      </c>
      <c r="AE142" t="s">
        <v>45</v>
      </c>
      <c r="AF142" s="44" t="s">
        <v>46</v>
      </c>
      <c r="AG142" s="18" t="s">
        <v>494</v>
      </c>
      <c r="AI142" s="2" t="s">
        <v>48</v>
      </c>
      <c r="AJ142" s="2" t="e">
        <f>VLOOKUP(A142,'Classification Test Result'!$A$2:$D$2428,4,FALSE)</f>
        <v>#N/A</v>
      </c>
      <c r="AL142" s="2">
        <f>_xlfn.XLOOKUP($A142,Results!$A$2:$A$2256,Results!G$2:G$2256,"")</f>
        <v>0</v>
      </c>
      <c r="AM142" s="2">
        <f>_xlfn.XLOOKUP($A142,Results!$A$2:$A$2256,Results!H$2:H$2256,"")</f>
        <v>0</v>
      </c>
      <c r="AN142" s="2">
        <f>_xlfn.XLOOKUP($A142,Results!$A$2:$A$2256,Results!I$2:I$2256,"")</f>
        <v>0</v>
      </c>
      <c r="AO142" s="2">
        <f>_xlfn.XLOOKUP($A142,Results!$A$2:$A$2256,Results!J$2:J$2256,"")</f>
        <v>0</v>
      </c>
      <c r="AP142" s="2">
        <f>_xlfn.XLOOKUP($A142,Results!$A$2:$A$2256,Results!K$2:K$2256,"")</f>
        <v>0</v>
      </c>
      <c r="AQ142" s="2">
        <f>_xlfn.XLOOKUP($A142,Results!$A$2:$A$2256,Results!L$2:L$2256,"")</f>
        <v>0</v>
      </c>
      <c r="AR142" s="2">
        <f>_xlfn.XLOOKUP($A142,Results!$A$2:$A$2256,Results!M$2:M$2256,"")</f>
        <v>0</v>
      </c>
      <c r="AS142" s="2">
        <f>_xlfn.XLOOKUP($A142,Results!$A$2:$A$2256,Results!N$2:N$2256,"")</f>
        <v>0</v>
      </c>
      <c r="AT142" s="2" t="str">
        <f>_xlfn.XLOOKUP($A142,Results!$A$2:$A$2256,Results!O$2:O$2256,"")</f>
        <v>UNDERGROUND DEVICES</v>
      </c>
      <c r="AU142" s="2" t="str">
        <f>_xlfn.XLOOKUP($A142,Results!$A$2:$A$2256,Results!P$2:P$2256,"")</f>
        <v>UNDERGROUND DEVICES INCORPORATED</v>
      </c>
      <c r="AV142" s="2" t="str">
        <f>_xlfn.XLOOKUP($A142,Results!$A$2:$A$2256,Results!Q$2:Q$2256,"")</f>
        <v>SINGLE_MATCH</v>
      </c>
      <c r="AW142" s="2">
        <f>_xlfn.XLOOKUP($A142,Results!$A$2:$A$2256,Results!R$2:R$2256,"")</f>
        <v>0</v>
      </c>
      <c r="AX142" s="2">
        <f>_xlfn.XLOOKUP($A142,Results!$A$2:$A$2256,Results!S$2:S$2256,"")</f>
        <v>0</v>
      </c>
      <c r="AY142" s="2">
        <f>_xlfn.XLOOKUP($A142,Results!$A$2:$A$2256,Results!T$2:T$2256,"")</f>
        <v>100</v>
      </c>
      <c r="AZ142" s="2">
        <f>_xlfn.XLOOKUP($A142,Results!$A$2:$A$2256,Results!U$2:U$2256,"")</f>
        <v>0</v>
      </c>
      <c r="BA142" s="2">
        <f>_xlfn.XLOOKUP($A142,Results!$A$2:$A$2256,Results!V$2:V$2256,"")</f>
        <v>0</v>
      </c>
      <c r="BB142" s="2">
        <f>_xlfn.XLOOKUP($A142,Results!$A$2:$A$2256,Results!W$2:W$2256,"")</f>
        <v>0</v>
      </c>
      <c r="BC142" s="2">
        <f>_xlfn.XLOOKUP($A142,Results!$A$2:$A$2256,Results!X$2:X$2256,"")</f>
        <v>0</v>
      </c>
      <c r="BD142" s="2">
        <f>_xlfn.XLOOKUP($A142,Results!$A$2:$A$2256,Results!Y$2:Y$2256,"")</f>
        <v>0</v>
      </c>
      <c r="BE142" s="2">
        <f>_xlfn.XLOOKUP($A142,Results!$A$2:$A$2256,Results!Z$2:Z$2256,"")</f>
        <v>0</v>
      </c>
    </row>
    <row r="143" spans="1:57" ht="38.25" customHeight="1" x14ac:dyDescent="0.3">
      <c r="A143">
        <v>905820</v>
      </c>
      <c r="B143">
        <v>281922</v>
      </c>
      <c r="C143" t="s">
        <v>36</v>
      </c>
      <c r="D143">
        <v>1008092274</v>
      </c>
      <c r="E143" s="2" t="str">
        <f>VLOOKUP(F143,'RPA Vendor Data '!F143:$G$2418,2)</f>
        <v>INTERTEK TESTING SERVICES</v>
      </c>
      <c r="F143" s="2">
        <v>16888</v>
      </c>
      <c r="G143" s="2">
        <v>1</v>
      </c>
      <c r="H143" t="s">
        <v>499</v>
      </c>
      <c r="I143">
        <v>1</v>
      </c>
      <c r="J143" t="s">
        <v>39</v>
      </c>
      <c r="K143" t="s">
        <v>39</v>
      </c>
      <c r="L143">
        <v>5000</v>
      </c>
      <c r="M143" s="2" t="s">
        <v>500</v>
      </c>
      <c r="N143" s="85" t="s">
        <v>36</v>
      </c>
      <c r="O143" t="s">
        <v>36</v>
      </c>
      <c r="P143" t="s">
        <v>36</v>
      </c>
      <c r="Q143" t="s">
        <v>36</v>
      </c>
      <c r="R143">
        <v>5000</v>
      </c>
      <c r="S143" s="1">
        <v>45744.791931944441</v>
      </c>
      <c r="T143" t="s">
        <v>42</v>
      </c>
      <c r="U143" s="1">
        <v>45744.568055555559</v>
      </c>
      <c r="V143" t="s">
        <v>43</v>
      </c>
      <c r="W143" t="s">
        <v>36</v>
      </c>
      <c r="X143">
        <v>0</v>
      </c>
      <c r="Y143">
        <v>999</v>
      </c>
      <c r="Z143" t="s">
        <v>36</v>
      </c>
      <c r="AA143" t="s">
        <v>36</v>
      </c>
      <c r="AB143" t="s">
        <v>36</v>
      </c>
      <c r="AC143" t="s">
        <v>49</v>
      </c>
      <c r="AD143" t="s">
        <v>49</v>
      </c>
      <c r="AE143" t="s">
        <v>45</v>
      </c>
      <c r="AF143" s="44" t="s">
        <v>46</v>
      </c>
      <c r="AG143" s="18" t="s">
        <v>501</v>
      </c>
      <c r="AI143" s="2" t="s">
        <v>48</v>
      </c>
      <c r="AJ143" s="2" t="e">
        <f>VLOOKUP(A143,'Classification Test Result'!$A$2:$D$2428,4,FALSE)</f>
        <v>#N/A</v>
      </c>
      <c r="AL143" s="2">
        <f>_xlfn.XLOOKUP($A143,Results!$A$2:$A$2256,Results!G$2:G$2256,"")</f>
        <v>0</v>
      </c>
      <c r="AM143" s="2">
        <f>_xlfn.XLOOKUP($A143,Results!$A$2:$A$2256,Results!H$2:H$2256,"")</f>
        <v>0</v>
      </c>
      <c r="AN143" s="2">
        <f>_xlfn.XLOOKUP($A143,Results!$A$2:$A$2256,Results!I$2:I$2256,"")</f>
        <v>0</v>
      </c>
      <c r="AO143" s="2">
        <f>_xlfn.XLOOKUP($A143,Results!$A$2:$A$2256,Results!J$2:J$2256,"")</f>
        <v>0</v>
      </c>
      <c r="AP143" s="2">
        <f>_xlfn.XLOOKUP($A143,Results!$A$2:$A$2256,Results!K$2:K$2256,"")</f>
        <v>0</v>
      </c>
      <c r="AQ143" s="2">
        <f>_xlfn.XLOOKUP($A143,Results!$A$2:$A$2256,Results!L$2:L$2256,"")</f>
        <v>0</v>
      </c>
      <c r="AR143" s="2">
        <f>_xlfn.XLOOKUP($A143,Results!$A$2:$A$2256,Results!M$2:M$2256,"")</f>
        <v>0</v>
      </c>
      <c r="AS143" s="2">
        <f>_xlfn.XLOOKUP($A143,Results!$A$2:$A$2256,Results!N$2:N$2256,"")</f>
        <v>0</v>
      </c>
      <c r="AT143" s="2">
        <f>_xlfn.XLOOKUP($A143,Results!$A$2:$A$2256,Results!O$2:O$2256,"")</f>
        <v>0</v>
      </c>
      <c r="AU143" s="2">
        <f>_xlfn.XLOOKUP($A143,Results!$A$2:$A$2256,Results!P$2:P$2256,"")</f>
        <v>0</v>
      </c>
      <c r="AV143" s="2">
        <f>_xlfn.XLOOKUP($A143,Results!$A$2:$A$2256,Results!Q$2:Q$2256,"")</f>
        <v>0</v>
      </c>
      <c r="AW143" s="2">
        <f>_xlfn.XLOOKUP($A143,Results!$A$2:$A$2256,Results!R$2:R$2256,"")</f>
        <v>0</v>
      </c>
      <c r="AX143" s="2">
        <f>_xlfn.XLOOKUP($A143,Results!$A$2:$A$2256,Results!S$2:S$2256,"")</f>
        <v>0</v>
      </c>
      <c r="AY143" s="2">
        <f>_xlfn.XLOOKUP($A143,Results!$A$2:$A$2256,Results!T$2:T$2256,"")</f>
        <v>0</v>
      </c>
      <c r="AZ143" s="2">
        <f>_xlfn.XLOOKUP($A143,Results!$A$2:$A$2256,Results!U$2:U$2256,"")</f>
        <v>0</v>
      </c>
      <c r="BA143" s="2">
        <f>_xlfn.XLOOKUP($A143,Results!$A$2:$A$2256,Results!V$2:V$2256,"")</f>
        <v>0</v>
      </c>
      <c r="BB143" s="2">
        <f>_xlfn.XLOOKUP($A143,Results!$A$2:$A$2256,Results!W$2:W$2256,"")</f>
        <v>0</v>
      </c>
      <c r="BC143" s="2">
        <f>_xlfn.XLOOKUP($A143,Results!$A$2:$A$2256,Results!X$2:X$2256,"")</f>
        <v>0</v>
      </c>
      <c r="BD143" s="2">
        <f>_xlfn.XLOOKUP($A143,Results!$A$2:$A$2256,Results!Y$2:Y$2256,"")</f>
        <v>0</v>
      </c>
      <c r="BE143" s="2">
        <f>_xlfn.XLOOKUP($A143,Results!$A$2:$A$2256,Results!Z$2:Z$2256,"")</f>
        <v>0</v>
      </c>
    </row>
    <row r="144" spans="1:57" ht="38.25" customHeight="1" x14ac:dyDescent="0.3">
      <c r="A144">
        <v>905821</v>
      </c>
      <c r="B144">
        <v>281524</v>
      </c>
      <c r="C144" t="s">
        <v>36</v>
      </c>
      <c r="D144" t="s">
        <v>503</v>
      </c>
      <c r="E144" s="2" t="str">
        <f>VLOOKUP(F144,'RPA Vendor Data '!F144:$G$2418,2)</f>
        <v>NEFCO CONST. SUPPLY LLC</v>
      </c>
      <c r="F144" s="2">
        <v>12430</v>
      </c>
      <c r="G144" s="2">
        <v>1</v>
      </c>
      <c r="H144" t="s">
        <v>504</v>
      </c>
      <c r="I144">
        <v>1215</v>
      </c>
      <c r="J144" t="s">
        <v>65</v>
      </c>
      <c r="K144" t="s">
        <v>39</v>
      </c>
      <c r="L144">
        <v>45.706000000000003</v>
      </c>
      <c r="M144" s="2" t="s">
        <v>488</v>
      </c>
      <c r="N144" s="85" t="s">
        <v>481</v>
      </c>
      <c r="O144" t="s">
        <v>36</v>
      </c>
      <c r="P144" t="s">
        <v>36</v>
      </c>
      <c r="Q144" t="s">
        <v>36</v>
      </c>
      <c r="R144">
        <v>55532.65</v>
      </c>
      <c r="S144" s="1">
        <v>45744.438233449073</v>
      </c>
      <c r="T144" t="s">
        <v>42</v>
      </c>
      <c r="U144" s="1">
        <v>45744.214583333327</v>
      </c>
      <c r="V144" t="s">
        <v>43</v>
      </c>
      <c r="W144" t="s">
        <v>36</v>
      </c>
      <c r="X144">
        <v>0</v>
      </c>
      <c r="Y144">
        <v>999</v>
      </c>
      <c r="Z144" t="s">
        <v>36</v>
      </c>
      <c r="AA144" t="s">
        <v>36</v>
      </c>
      <c r="AB144" t="s">
        <v>36</v>
      </c>
      <c r="AC144" t="s">
        <v>482</v>
      </c>
      <c r="AD144" t="s">
        <v>482</v>
      </c>
      <c r="AE144" t="s">
        <v>45</v>
      </c>
      <c r="AF144" s="44" t="s">
        <v>46</v>
      </c>
      <c r="AG144" s="18" t="s">
        <v>505</v>
      </c>
      <c r="AI144" s="2" t="s">
        <v>48</v>
      </c>
      <c r="AJ144" s="2" t="e">
        <f>VLOOKUP(A144,'Classification Test Result'!$A$2:$D$2428,4,FALSE)</f>
        <v>#N/A</v>
      </c>
      <c r="AL144" s="2">
        <f>_xlfn.XLOOKUP($A144,Results!$A$2:$A$2256,Results!G$2:G$2256,"")</f>
        <v>0</v>
      </c>
      <c r="AM144" s="2">
        <f>_xlfn.XLOOKUP($A144,Results!$A$2:$A$2256,Results!H$2:H$2256,"")</f>
        <v>0</v>
      </c>
      <c r="AN144" s="2">
        <f>_xlfn.XLOOKUP($A144,Results!$A$2:$A$2256,Results!I$2:I$2256,"")</f>
        <v>0</v>
      </c>
      <c r="AO144" s="2">
        <f>_xlfn.XLOOKUP($A144,Results!$A$2:$A$2256,Results!J$2:J$2256,"")</f>
        <v>0</v>
      </c>
      <c r="AP144" s="2">
        <f>_xlfn.XLOOKUP($A144,Results!$A$2:$A$2256,Results!K$2:K$2256,"")</f>
        <v>0</v>
      </c>
      <c r="AQ144" s="2">
        <f>_xlfn.XLOOKUP($A144,Results!$A$2:$A$2256,Results!L$2:L$2256,"")</f>
        <v>0</v>
      </c>
      <c r="AR144" s="2">
        <f>_xlfn.XLOOKUP($A144,Results!$A$2:$A$2256,Results!M$2:M$2256,"")</f>
        <v>0</v>
      </c>
      <c r="AS144" s="2">
        <f>_xlfn.XLOOKUP($A144,Results!$A$2:$A$2256,Results!N$2:N$2256,"")</f>
        <v>0</v>
      </c>
      <c r="AT144" s="2">
        <f>_xlfn.XLOOKUP($A144,Results!$A$2:$A$2256,Results!O$2:O$2256,"")</f>
        <v>0</v>
      </c>
      <c r="AU144" s="2">
        <f>_xlfn.XLOOKUP($A144,Results!$A$2:$A$2256,Results!P$2:P$2256,"")</f>
        <v>0</v>
      </c>
      <c r="AV144" s="2">
        <f>_xlfn.XLOOKUP($A144,Results!$A$2:$A$2256,Results!Q$2:Q$2256,"")</f>
        <v>0</v>
      </c>
      <c r="AW144" s="2">
        <f>_xlfn.XLOOKUP($A144,Results!$A$2:$A$2256,Results!R$2:R$2256,"")</f>
        <v>0</v>
      </c>
      <c r="AX144" s="2">
        <f>_xlfn.XLOOKUP($A144,Results!$A$2:$A$2256,Results!S$2:S$2256,"")</f>
        <v>0</v>
      </c>
      <c r="AY144" s="2">
        <f>_xlfn.XLOOKUP($A144,Results!$A$2:$A$2256,Results!T$2:T$2256,"")</f>
        <v>0</v>
      </c>
      <c r="AZ144" s="2">
        <f>_xlfn.XLOOKUP($A144,Results!$A$2:$A$2256,Results!U$2:U$2256,"")</f>
        <v>0</v>
      </c>
      <c r="BA144" s="2">
        <f>_xlfn.XLOOKUP($A144,Results!$A$2:$A$2256,Results!V$2:V$2256,"")</f>
        <v>0</v>
      </c>
      <c r="BB144" s="2">
        <f>_xlfn.XLOOKUP($A144,Results!$A$2:$A$2256,Results!W$2:W$2256,"")</f>
        <v>0</v>
      </c>
      <c r="BC144" s="2">
        <f>_xlfn.XLOOKUP($A144,Results!$A$2:$A$2256,Results!X$2:X$2256,"")</f>
        <v>0</v>
      </c>
      <c r="BD144" s="2">
        <f>_xlfn.XLOOKUP($A144,Results!$A$2:$A$2256,Results!Y$2:Y$2256,"")</f>
        <v>0</v>
      </c>
      <c r="BE144" s="2">
        <f>_xlfn.XLOOKUP($A144,Results!$A$2:$A$2256,Results!Z$2:Z$2256,"")</f>
        <v>0</v>
      </c>
    </row>
    <row r="145" spans="1:57" ht="38.25" customHeight="1" x14ac:dyDescent="0.3">
      <c r="A145">
        <v>905822</v>
      </c>
      <c r="B145">
        <v>281812</v>
      </c>
      <c r="C145" t="s">
        <v>36</v>
      </c>
      <c r="D145">
        <v>9341410283</v>
      </c>
      <c r="E145" s="2" t="str">
        <f>VLOOKUP(F145,'RPA Vendor Data '!F145:$G$2418,2)</f>
        <v>GRAYBAR ELECTRIC CO. INC.</v>
      </c>
      <c r="F145" s="2">
        <v>11471</v>
      </c>
      <c r="G145" s="2">
        <v>5</v>
      </c>
      <c r="H145" t="s">
        <v>506</v>
      </c>
      <c r="I145">
        <v>6</v>
      </c>
      <c r="J145" t="s">
        <v>58</v>
      </c>
      <c r="K145" t="s">
        <v>58</v>
      </c>
      <c r="L145">
        <v>504.22</v>
      </c>
      <c r="M145" s="2" t="s">
        <v>507</v>
      </c>
      <c r="N145" s="85" t="s">
        <v>36</v>
      </c>
      <c r="O145" t="s">
        <v>36</v>
      </c>
      <c r="P145" t="s">
        <v>508</v>
      </c>
      <c r="Q145" t="s">
        <v>36</v>
      </c>
      <c r="R145">
        <v>30.25</v>
      </c>
      <c r="S145" s="1">
        <v>45744.60482083333</v>
      </c>
      <c r="T145" t="s">
        <v>42</v>
      </c>
      <c r="U145" s="1">
        <v>45744.385416666657</v>
      </c>
      <c r="V145" t="s">
        <v>43</v>
      </c>
      <c r="W145" t="s">
        <v>36</v>
      </c>
      <c r="X145">
        <v>0</v>
      </c>
      <c r="Y145">
        <v>999</v>
      </c>
      <c r="Z145" t="s">
        <v>36</v>
      </c>
      <c r="AA145" t="s">
        <v>36</v>
      </c>
      <c r="AB145" t="s">
        <v>36</v>
      </c>
      <c r="AC145" t="s">
        <v>59</v>
      </c>
      <c r="AD145" t="s">
        <v>59</v>
      </c>
      <c r="AE145" t="s">
        <v>45</v>
      </c>
      <c r="AF145" s="44">
        <v>39131706</v>
      </c>
      <c r="AG145" s="102" t="s">
        <v>509</v>
      </c>
      <c r="AI145" s="2" t="s">
        <v>48</v>
      </c>
      <c r="AJ145" s="2" t="e">
        <f>VLOOKUP(A145,'Classification Test Result'!$A$2:$D$2428,4,FALSE)</f>
        <v>#N/A</v>
      </c>
      <c r="AL145" s="2">
        <f>_xlfn.XLOOKUP($A145,Results!$A$2:$A$2256,Results!G$2:G$2256,"")</f>
        <v>0</v>
      </c>
      <c r="AM145" s="2">
        <f>_xlfn.XLOOKUP($A145,Results!$A$2:$A$2256,Results!H$2:H$2256,"")</f>
        <v>0</v>
      </c>
      <c r="AN145" s="2">
        <f>_xlfn.XLOOKUP($A145,Results!$A$2:$A$2256,Results!I$2:I$2256,"")</f>
        <v>0</v>
      </c>
      <c r="AO145" s="2">
        <f>_xlfn.XLOOKUP($A145,Results!$A$2:$A$2256,Results!J$2:J$2256,"")</f>
        <v>0</v>
      </c>
      <c r="AP145" s="2">
        <f>_xlfn.XLOOKUP($A145,Results!$A$2:$A$2256,Results!K$2:K$2256,"")</f>
        <v>0</v>
      </c>
      <c r="AQ145" s="2">
        <f>_xlfn.XLOOKUP($A145,Results!$A$2:$A$2256,Results!L$2:L$2256,"")</f>
        <v>0</v>
      </c>
      <c r="AR145" s="2">
        <f>_xlfn.XLOOKUP($A145,Results!$A$2:$A$2256,Results!M$2:M$2256,"")</f>
        <v>0</v>
      </c>
      <c r="AS145" s="2">
        <f>_xlfn.XLOOKUP($A145,Results!$A$2:$A$2256,Results!N$2:N$2256,"")</f>
        <v>0</v>
      </c>
      <c r="AT145" s="2" t="str">
        <f>_xlfn.XLOOKUP($A145,Results!$A$2:$A$2256,Results!O$2:O$2256,"")</f>
        <v>GENERIC CONDUIT/CONDUIT FITTINGS</v>
      </c>
      <c r="AU145" s="2" t="str">
        <f>_xlfn.XLOOKUP($A145,Results!$A$2:$A$2256,Results!P$2:P$2256,"")</f>
        <v>GENERIC VENDOR-TUBPA</v>
      </c>
      <c r="AV145" s="2" t="str">
        <f>_xlfn.XLOOKUP($A145,Results!$A$2:$A$2256,Results!Q$2:Q$2256,"")</f>
        <v>SINGLE_MATCH</v>
      </c>
      <c r="AW145" s="2">
        <f>_xlfn.XLOOKUP($A145,Results!$A$2:$A$2256,Results!R$2:R$2256,"")</f>
        <v>0</v>
      </c>
      <c r="AX145" s="2">
        <f>_xlfn.XLOOKUP($A145,Results!$A$2:$A$2256,Results!S$2:S$2256,"")</f>
        <v>0</v>
      </c>
      <c r="AY145" s="2">
        <f>_xlfn.XLOOKUP($A145,Results!$A$2:$A$2256,Results!T$2:T$2256,"")</f>
        <v>100</v>
      </c>
      <c r="AZ145" s="2">
        <f>_xlfn.XLOOKUP($A145,Results!$A$2:$A$2256,Results!U$2:U$2256,"")</f>
        <v>0</v>
      </c>
      <c r="BA145" s="2">
        <f>_xlfn.XLOOKUP($A145,Results!$A$2:$A$2256,Results!V$2:V$2256,"")</f>
        <v>0</v>
      </c>
      <c r="BB145" s="2">
        <f>_xlfn.XLOOKUP($A145,Results!$A$2:$A$2256,Results!W$2:W$2256,"")</f>
        <v>0</v>
      </c>
      <c r="BC145" s="2">
        <f>_xlfn.XLOOKUP($A145,Results!$A$2:$A$2256,Results!X$2:X$2256,"")</f>
        <v>0</v>
      </c>
      <c r="BD145" s="2">
        <f>_xlfn.XLOOKUP($A145,Results!$A$2:$A$2256,Results!Y$2:Y$2256,"")</f>
        <v>0</v>
      </c>
      <c r="BE145" s="2">
        <f>_xlfn.XLOOKUP($A145,Results!$A$2:$A$2256,Results!Z$2:Z$2256,"")</f>
        <v>0</v>
      </c>
    </row>
    <row r="146" spans="1:57" ht="38.25" customHeight="1" x14ac:dyDescent="0.3">
      <c r="A146">
        <v>905823</v>
      </c>
      <c r="B146">
        <v>281659</v>
      </c>
      <c r="C146" t="s">
        <v>36</v>
      </c>
      <c r="D146" t="s">
        <v>510</v>
      </c>
      <c r="E146" s="2" t="str">
        <f>VLOOKUP(F146,'RPA Vendor Data '!F146:$G$2418,2)</f>
        <v>VIKING ELECTRIC</v>
      </c>
      <c r="F146" s="2">
        <v>13536</v>
      </c>
      <c r="G146" s="2">
        <v>1</v>
      </c>
      <c r="H146" t="s">
        <v>511</v>
      </c>
      <c r="I146">
        <v>12</v>
      </c>
      <c r="J146" t="s">
        <v>65</v>
      </c>
      <c r="K146" t="s">
        <v>39</v>
      </c>
      <c r="L146">
        <v>347</v>
      </c>
      <c r="M146" s="2" t="s">
        <v>36</v>
      </c>
      <c r="N146" s="85" t="s">
        <v>36</v>
      </c>
      <c r="O146" t="s">
        <v>512</v>
      </c>
      <c r="P146" t="s">
        <v>36</v>
      </c>
      <c r="Q146" t="s">
        <v>36</v>
      </c>
      <c r="R146">
        <v>4164</v>
      </c>
      <c r="S146" s="1">
        <v>45744.501435995371</v>
      </c>
      <c r="T146" t="s">
        <v>42</v>
      </c>
      <c r="U146" s="1">
        <v>45744.280555555553</v>
      </c>
      <c r="V146" t="s">
        <v>43</v>
      </c>
      <c r="W146" t="s">
        <v>36</v>
      </c>
      <c r="X146">
        <v>0</v>
      </c>
      <c r="Y146" t="s">
        <v>54</v>
      </c>
      <c r="Z146" t="s">
        <v>36</v>
      </c>
      <c r="AA146">
        <v>347</v>
      </c>
      <c r="AB146" t="s">
        <v>36</v>
      </c>
      <c r="AC146" t="s">
        <v>49</v>
      </c>
      <c r="AD146" t="s">
        <v>49</v>
      </c>
      <c r="AE146" t="s">
        <v>45</v>
      </c>
      <c r="AF146" s="44" t="s">
        <v>46</v>
      </c>
      <c r="AG146" s="2" t="s">
        <v>372</v>
      </c>
      <c r="AI146" s="2" t="s">
        <v>48</v>
      </c>
      <c r="AJ146" s="2" t="e">
        <f>VLOOKUP(A146,'Classification Test Result'!$A$2:$D$2428,4,FALSE)</f>
        <v>#N/A</v>
      </c>
      <c r="AL146" s="2">
        <f>_xlfn.XLOOKUP($A146,Results!$A$2:$A$2256,Results!G$2:G$2256,"")</f>
        <v>0</v>
      </c>
      <c r="AM146" s="2">
        <f>_xlfn.XLOOKUP($A146,Results!$A$2:$A$2256,Results!H$2:H$2256,"")</f>
        <v>0</v>
      </c>
      <c r="AN146" s="2">
        <f>_xlfn.XLOOKUP($A146,Results!$A$2:$A$2256,Results!I$2:I$2256,"")</f>
        <v>0</v>
      </c>
      <c r="AO146" s="2">
        <f>_xlfn.XLOOKUP($A146,Results!$A$2:$A$2256,Results!J$2:J$2256,"")</f>
        <v>0</v>
      </c>
      <c r="AP146" s="2">
        <f>_xlfn.XLOOKUP($A146,Results!$A$2:$A$2256,Results!K$2:K$2256,"")</f>
        <v>0</v>
      </c>
      <c r="AQ146" s="2">
        <f>_xlfn.XLOOKUP($A146,Results!$A$2:$A$2256,Results!L$2:L$2256,"")</f>
        <v>0</v>
      </c>
      <c r="AR146" s="2">
        <f>_xlfn.XLOOKUP($A146,Results!$A$2:$A$2256,Results!M$2:M$2256,"")</f>
        <v>0</v>
      </c>
      <c r="AS146" s="2">
        <f>_xlfn.XLOOKUP($A146,Results!$A$2:$A$2256,Results!N$2:N$2256,"")</f>
        <v>0</v>
      </c>
      <c r="AT146" s="2" t="str">
        <f>_xlfn.XLOOKUP($A146,Results!$A$2:$A$2256,Results!O$2:O$2256,"")</f>
        <v>SOUTHWIRE</v>
      </c>
      <c r="AU146" s="2" t="str">
        <f>_xlfn.XLOOKUP($A146,Results!$A$2:$A$2256,Results!P$2:P$2256,"")</f>
        <v>SW</v>
      </c>
      <c r="AV146" s="2" t="str">
        <f>_xlfn.XLOOKUP($A146,Results!$A$2:$A$2256,Results!Q$2:Q$2256,"")</f>
        <v>SINGLE_MATCH</v>
      </c>
      <c r="AW146" s="2">
        <f>_xlfn.XLOOKUP($A146,Results!$A$2:$A$2256,Results!R$2:R$2256,"")</f>
        <v>0</v>
      </c>
      <c r="AX146" s="2">
        <f>_xlfn.XLOOKUP($A146,Results!$A$2:$A$2256,Results!S$2:S$2256,"")</f>
        <v>0</v>
      </c>
      <c r="AY146" s="2">
        <f>_xlfn.XLOOKUP($A146,Results!$A$2:$A$2256,Results!T$2:T$2256,"")</f>
        <v>60</v>
      </c>
      <c r="AZ146" s="2">
        <f>_xlfn.XLOOKUP($A146,Results!$A$2:$A$2256,Results!U$2:U$2256,"")</f>
        <v>0</v>
      </c>
      <c r="BA146" s="2">
        <f>_xlfn.XLOOKUP($A146,Results!$A$2:$A$2256,Results!V$2:V$2256,"")</f>
        <v>0</v>
      </c>
      <c r="BB146" s="2">
        <f>_xlfn.XLOOKUP($A146,Results!$A$2:$A$2256,Results!W$2:W$2256,"")</f>
        <v>0</v>
      </c>
      <c r="BC146" s="2">
        <f>_xlfn.XLOOKUP($A146,Results!$A$2:$A$2256,Results!X$2:X$2256,"")</f>
        <v>39110000</v>
      </c>
      <c r="BD146" s="2">
        <f>_xlfn.XLOOKUP($A146,Results!$A$2:$A$2256,Results!Y$2:Y$2256,"")</f>
        <v>76</v>
      </c>
      <c r="BE146" s="2">
        <f>_xlfn.XLOOKUP($A146,Results!$A$2:$A$2256,Results!Z$2:Z$2256,"")</f>
        <v>0</v>
      </c>
    </row>
    <row r="147" spans="1:57" ht="38.25" customHeight="1" x14ac:dyDescent="0.3">
      <c r="A147">
        <v>905824</v>
      </c>
      <c r="B147">
        <v>281509</v>
      </c>
      <c r="C147" t="s">
        <v>36</v>
      </c>
      <c r="D147" t="s">
        <v>513</v>
      </c>
      <c r="E147" s="2" t="str">
        <f>VLOOKUP(F147,'RPA Vendor Data '!F147:$G$2418,2)</f>
        <v>REXEL USA, INC.</v>
      </c>
      <c r="F147" s="2">
        <v>12873</v>
      </c>
      <c r="G147" s="2">
        <v>1</v>
      </c>
      <c r="H147" t="s">
        <v>514</v>
      </c>
      <c r="I147">
        <v>11</v>
      </c>
      <c r="J147" t="s">
        <v>65</v>
      </c>
      <c r="K147" t="s">
        <v>39</v>
      </c>
      <c r="L147">
        <v>80</v>
      </c>
      <c r="M147" s="2" t="s">
        <v>515</v>
      </c>
      <c r="N147" s="85" t="s">
        <v>516</v>
      </c>
      <c r="O147" t="s">
        <v>36</v>
      </c>
      <c r="P147" t="s">
        <v>36</v>
      </c>
      <c r="Q147" t="s">
        <v>36</v>
      </c>
      <c r="R147">
        <v>880</v>
      </c>
      <c r="S147" s="1">
        <v>45744.396286921299</v>
      </c>
      <c r="T147" t="s">
        <v>42</v>
      </c>
      <c r="U147" s="1">
        <v>45744.186805555553</v>
      </c>
      <c r="V147" t="s">
        <v>43</v>
      </c>
      <c r="W147" t="s">
        <v>36</v>
      </c>
      <c r="X147">
        <v>0</v>
      </c>
      <c r="Y147">
        <v>201</v>
      </c>
      <c r="Z147" t="s">
        <v>36</v>
      </c>
      <c r="AA147" t="s">
        <v>36</v>
      </c>
      <c r="AB147" t="s">
        <v>36</v>
      </c>
      <c r="AC147" t="s">
        <v>49</v>
      </c>
      <c r="AD147" t="s">
        <v>49</v>
      </c>
      <c r="AE147" t="s">
        <v>45</v>
      </c>
      <c r="AF147" s="44" t="s">
        <v>46</v>
      </c>
      <c r="AG147" s="2" t="s">
        <v>372</v>
      </c>
      <c r="AI147" s="2" t="s">
        <v>48</v>
      </c>
      <c r="AJ147" s="2" t="e">
        <f>VLOOKUP(A147,'Classification Test Result'!$A$2:$D$2428,4,FALSE)</f>
        <v>#N/A</v>
      </c>
      <c r="AL147" s="2">
        <f>_xlfn.XLOOKUP($A147,Results!$A$2:$A$2256,Results!G$2:G$2256,"")</f>
        <v>0</v>
      </c>
      <c r="AM147" s="2">
        <f>_xlfn.XLOOKUP($A147,Results!$A$2:$A$2256,Results!H$2:H$2256,"")</f>
        <v>0</v>
      </c>
      <c r="AN147" s="2">
        <f>_xlfn.XLOOKUP($A147,Results!$A$2:$A$2256,Results!I$2:I$2256,"")</f>
        <v>0</v>
      </c>
      <c r="AO147" s="2">
        <f>_xlfn.XLOOKUP($A147,Results!$A$2:$A$2256,Results!J$2:J$2256,"")</f>
        <v>0</v>
      </c>
      <c r="AP147" s="2">
        <f>_xlfn.XLOOKUP($A147,Results!$A$2:$A$2256,Results!K$2:K$2256,"")</f>
        <v>0</v>
      </c>
      <c r="AQ147" s="2">
        <f>_xlfn.XLOOKUP($A147,Results!$A$2:$A$2256,Results!L$2:L$2256,"")</f>
        <v>0</v>
      </c>
      <c r="AR147" s="2">
        <f>_xlfn.XLOOKUP($A147,Results!$A$2:$A$2256,Results!M$2:M$2256,"")</f>
        <v>0</v>
      </c>
      <c r="AS147" s="2">
        <f>_xlfn.XLOOKUP($A147,Results!$A$2:$A$2256,Results!N$2:N$2256,"")</f>
        <v>0</v>
      </c>
      <c r="AT147" s="2">
        <f>_xlfn.XLOOKUP($A147,Results!$A$2:$A$2256,Results!O$2:O$2256,"")</f>
        <v>0</v>
      </c>
      <c r="AU147" s="2">
        <f>_xlfn.XLOOKUP($A147,Results!$A$2:$A$2256,Results!P$2:P$2256,"")</f>
        <v>0</v>
      </c>
      <c r="AV147" s="2">
        <f>_xlfn.XLOOKUP($A147,Results!$A$2:$A$2256,Results!Q$2:Q$2256,"")</f>
        <v>0</v>
      </c>
      <c r="AW147" s="2">
        <f>_xlfn.XLOOKUP($A147,Results!$A$2:$A$2256,Results!R$2:R$2256,"")</f>
        <v>0</v>
      </c>
      <c r="AX147" s="2">
        <f>_xlfn.XLOOKUP($A147,Results!$A$2:$A$2256,Results!S$2:S$2256,"")</f>
        <v>0</v>
      </c>
      <c r="AY147" s="2">
        <f>_xlfn.XLOOKUP($A147,Results!$A$2:$A$2256,Results!T$2:T$2256,"")</f>
        <v>0</v>
      </c>
      <c r="AZ147" s="2">
        <f>_xlfn.XLOOKUP($A147,Results!$A$2:$A$2256,Results!U$2:U$2256,"")</f>
        <v>0</v>
      </c>
      <c r="BA147" s="2" t="str">
        <f>_xlfn.XLOOKUP($A147,Results!$A$2:$A$2256,Results!V$2:V$2256,"")</f>
        <v>PASS &amp; SEYMOUR</v>
      </c>
      <c r="BB147" s="2">
        <f>_xlfn.XLOOKUP($A147,Results!$A$2:$A$2256,Results!W$2:W$2256,"")</f>
        <v>62</v>
      </c>
      <c r="BC147" s="2">
        <f>_xlfn.XLOOKUP($A147,Results!$A$2:$A$2256,Results!X$2:X$2256,"")</f>
        <v>39121303</v>
      </c>
      <c r="BD147" s="2">
        <f>_xlfn.XLOOKUP($A147,Results!$A$2:$A$2256,Results!Y$2:Y$2256,"")</f>
        <v>62</v>
      </c>
      <c r="BE147" s="2" t="b">
        <f>_xlfn.XLOOKUP($A147,Results!$A$2:$A$2256,Results!Z$2:Z$2256,"")</f>
        <v>1</v>
      </c>
    </row>
    <row r="148" spans="1:57" ht="38.25" customHeight="1" x14ac:dyDescent="0.3">
      <c r="A148">
        <v>905825</v>
      </c>
      <c r="B148">
        <v>282039</v>
      </c>
      <c r="C148" t="s">
        <v>36</v>
      </c>
      <c r="D148" t="s">
        <v>517</v>
      </c>
      <c r="E148" s="2" t="str">
        <f>VLOOKUP(F148,'RPA Vendor Data '!F148:$G$2418,2)</f>
        <v>EDGES ELECTRICAL GROUP</v>
      </c>
      <c r="F148" s="2">
        <v>16768</v>
      </c>
      <c r="G148" s="2">
        <v>1</v>
      </c>
      <c r="H148" t="s">
        <v>518</v>
      </c>
      <c r="I148">
        <v>-2</v>
      </c>
      <c r="J148" t="s">
        <v>65</v>
      </c>
      <c r="K148" t="s">
        <v>39</v>
      </c>
      <c r="L148">
        <v>270</v>
      </c>
      <c r="M148" s="2" t="s">
        <v>36</v>
      </c>
      <c r="N148" s="85" t="s">
        <v>36</v>
      </c>
      <c r="O148" t="s">
        <v>36</v>
      </c>
      <c r="P148" t="s">
        <v>36</v>
      </c>
      <c r="Q148" t="s">
        <v>36</v>
      </c>
      <c r="R148">
        <v>-540</v>
      </c>
      <c r="S148" s="1">
        <v>45744.937930555563</v>
      </c>
      <c r="T148" t="s">
        <v>42</v>
      </c>
      <c r="U148" s="1">
        <v>45744.709722222222</v>
      </c>
      <c r="V148" t="s">
        <v>43</v>
      </c>
      <c r="W148" t="s">
        <v>36</v>
      </c>
      <c r="X148">
        <v>0</v>
      </c>
      <c r="Y148">
        <v>999</v>
      </c>
      <c r="Z148" t="s">
        <v>36</v>
      </c>
      <c r="AA148" t="s">
        <v>36</v>
      </c>
      <c r="AB148" t="s">
        <v>36</v>
      </c>
      <c r="AC148" t="s">
        <v>49</v>
      </c>
      <c r="AD148" t="s">
        <v>49</v>
      </c>
      <c r="AE148" t="s">
        <v>45</v>
      </c>
      <c r="AF148" s="44" t="s">
        <v>46</v>
      </c>
      <c r="AG148" s="2" t="s">
        <v>372</v>
      </c>
      <c r="AI148" s="2" t="s">
        <v>48</v>
      </c>
      <c r="AJ148" s="2" t="e">
        <f>VLOOKUP(A148,'Classification Test Result'!$A$2:$D$2428,4,FALSE)</f>
        <v>#N/A</v>
      </c>
      <c r="AL148" s="2">
        <f>_xlfn.XLOOKUP($A148,Results!$A$2:$A$2256,Results!G$2:G$2256,"")</f>
        <v>0</v>
      </c>
      <c r="AM148" s="2">
        <f>_xlfn.XLOOKUP($A148,Results!$A$2:$A$2256,Results!H$2:H$2256,"")</f>
        <v>0</v>
      </c>
      <c r="AN148" s="2">
        <f>_xlfn.XLOOKUP($A148,Results!$A$2:$A$2256,Results!I$2:I$2256,"")</f>
        <v>0</v>
      </c>
      <c r="AO148" s="2">
        <f>_xlfn.XLOOKUP($A148,Results!$A$2:$A$2256,Results!J$2:J$2256,"")</f>
        <v>0</v>
      </c>
      <c r="AP148" s="2">
        <f>_xlfn.XLOOKUP($A148,Results!$A$2:$A$2256,Results!K$2:K$2256,"")</f>
        <v>0</v>
      </c>
      <c r="AQ148" s="2">
        <f>_xlfn.XLOOKUP($A148,Results!$A$2:$A$2256,Results!L$2:L$2256,"")</f>
        <v>0</v>
      </c>
      <c r="AR148" s="2">
        <f>_xlfn.XLOOKUP($A148,Results!$A$2:$A$2256,Results!M$2:M$2256,"")</f>
        <v>0</v>
      </c>
      <c r="AS148" s="2">
        <f>_xlfn.XLOOKUP($A148,Results!$A$2:$A$2256,Results!N$2:N$2256,"")</f>
        <v>0</v>
      </c>
      <c r="AT148" s="2">
        <f>_xlfn.XLOOKUP($A148,Results!$A$2:$A$2256,Results!O$2:O$2256,"")</f>
        <v>0</v>
      </c>
      <c r="AU148" s="2">
        <f>_xlfn.XLOOKUP($A148,Results!$A$2:$A$2256,Results!P$2:P$2256,"")</f>
        <v>0</v>
      </c>
      <c r="AV148" s="2">
        <f>_xlfn.XLOOKUP($A148,Results!$A$2:$A$2256,Results!Q$2:Q$2256,"")</f>
        <v>0</v>
      </c>
      <c r="AW148" s="2">
        <f>_xlfn.XLOOKUP($A148,Results!$A$2:$A$2256,Results!R$2:R$2256,"")</f>
        <v>0</v>
      </c>
      <c r="AX148" s="2">
        <f>_xlfn.XLOOKUP($A148,Results!$A$2:$A$2256,Results!S$2:S$2256,"")</f>
        <v>0</v>
      </c>
      <c r="AY148" s="2">
        <f>_xlfn.XLOOKUP($A148,Results!$A$2:$A$2256,Results!T$2:T$2256,"")</f>
        <v>0</v>
      </c>
      <c r="AZ148" s="2">
        <f>_xlfn.XLOOKUP($A148,Results!$A$2:$A$2256,Results!U$2:U$2256,"")</f>
        <v>0</v>
      </c>
      <c r="BA148" s="2">
        <f>_xlfn.XLOOKUP($A148,Results!$A$2:$A$2256,Results!V$2:V$2256,"")</f>
        <v>0</v>
      </c>
      <c r="BB148" s="2">
        <f>_xlfn.XLOOKUP($A148,Results!$A$2:$A$2256,Results!W$2:W$2256,"")</f>
        <v>0</v>
      </c>
      <c r="BC148" s="2">
        <f>_xlfn.XLOOKUP($A148,Results!$A$2:$A$2256,Results!X$2:X$2256,"")</f>
        <v>0</v>
      </c>
      <c r="BD148" s="2">
        <f>_xlfn.XLOOKUP($A148,Results!$A$2:$A$2256,Results!Y$2:Y$2256,"")</f>
        <v>0</v>
      </c>
      <c r="BE148" s="2">
        <f>_xlfn.XLOOKUP($A148,Results!$A$2:$A$2256,Results!Z$2:Z$2256,"")</f>
        <v>0</v>
      </c>
    </row>
    <row r="149" spans="1:57" ht="38.25" customHeight="1" x14ac:dyDescent="0.3">
      <c r="A149">
        <v>905826</v>
      </c>
      <c r="B149">
        <v>281659</v>
      </c>
      <c r="C149" t="s">
        <v>36</v>
      </c>
      <c r="D149" t="s">
        <v>510</v>
      </c>
      <c r="E149" s="2" t="str">
        <f>VLOOKUP(F149,'RPA Vendor Data '!F149:$G$2418,2)</f>
        <v>VIKING ELECTRIC</v>
      </c>
      <c r="F149" s="2">
        <v>13536</v>
      </c>
      <c r="G149" s="2">
        <v>2</v>
      </c>
      <c r="H149" t="s">
        <v>519</v>
      </c>
      <c r="I149">
        <v>25</v>
      </c>
      <c r="J149" t="s">
        <v>65</v>
      </c>
      <c r="K149" t="s">
        <v>39</v>
      </c>
      <c r="L149">
        <v>569</v>
      </c>
      <c r="M149" s="2" t="s">
        <v>515</v>
      </c>
      <c r="N149" s="85" t="s">
        <v>36</v>
      </c>
      <c r="O149" t="s">
        <v>36</v>
      </c>
      <c r="P149" t="s">
        <v>36</v>
      </c>
      <c r="Q149" t="s">
        <v>36</v>
      </c>
      <c r="R149">
        <v>14225</v>
      </c>
      <c r="S149" s="1">
        <v>45744.501438541673</v>
      </c>
      <c r="T149" t="s">
        <v>42</v>
      </c>
      <c r="U149" s="1">
        <v>45744.280555555553</v>
      </c>
      <c r="V149" t="s">
        <v>43</v>
      </c>
      <c r="W149" t="s">
        <v>36</v>
      </c>
      <c r="X149">
        <v>0</v>
      </c>
      <c r="Y149" s="3">
        <v>201301</v>
      </c>
      <c r="Z149" t="s">
        <v>36</v>
      </c>
      <c r="AA149" t="s">
        <v>36</v>
      </c>
      <c r="AB149" t="s">
        <v>36</v>
      </c>
      <c r="AC149" t="s">
        <v>49</v>
      </c>
      <c r="AD149" t="s">
        <v>49</v>
      </c>
      <c r="AE149" t="s">
        <v>45</v>
      </c>
      <c r="AF149" s="44" t="s">
        <v>46</v>
      </c>
      <c r="AG149" s="2" t="s">
        <v>372</v>
      </c>
      <c r="AI149" s="2" t="s">
        <v>48</v>
      </c>
      <c r="AJ149" s="2" t="e">
        <f>VLOOKUP(A149,'Classification Test Result'!$A$2:$D$2428,4,FALSE)</f>
        <v>#N/A</v>
      </c>
      <c r="AL149" s="2">
        <f>_xlfn.XLOOKUP($A149,Results!$A$2:$A$2256,Results!G$2:G$2256,"")</f>
        <v>0</v>
      </c>
      <c r="AM149" s="2">
        <f>_xlfn.XLOOKUP($A149,Results!$A$2:$A$2256,Results!H$2:H$2256,"")</f>
        <v>0</v>
      </c>
      <c r="AN149" s="2">
        <f>_xlfn.XLOOKUP($A149,Results!$A$2:$A$2256,Results!I$2:I$2256,"")</f>
        <v>0</v>
      </c>
      <c r="AO149" s="2">
        <f>_xlfn.XLOOKUP($A149,Results!$A$2:$A$2256,Results!J$2:J$2256,"")</f>
        <v>0</v>
      </c>
      <c r="AP149" s="2">
        <f>_xlfn.XLOOKUP($A149,Results!$A$2:$A$2256,Results!K$2:K$2256,"")</f>
        <v>0</v>
      </c>
      <c r="AQ149" s="2">
        <f>_xlfn.XLOOKUP($A149,Results!$A$2:$A$2256,Results!L$2:L$2256,"")</f>
        <v>0</v>
      </c>
      <c r="AR149" s="2">
        <f>_xlfn.XLOOKUP($A149,Results!$A$2:$A$2256,Results!M$2:M$2256,"")</f>
        <v>0</v>
      </c>
      <c r="AS149" s="2">
        <f>_xlfn.XLOOKUP($A149,Results!$A$2:$A$2256,Results!N$2:N$2256,"")</f>
        <v>0</v>
      </c>
      <c r="AT149" s="2" t="str">
        <f>_xlfn.XLOOKUP($A149,Results!$A$2:$A$2256,Results!O$2:O$2256,"")</f>
        <v>SOUTHWIRE</v>
      </c>
      <c r="AU149" s="2" t="str">
        <f>_xlfn.XLOOKUP($A149,Results!$A$2:$A$2256,Results!P$2:P$2256,"")</f>
        <v>SW</v>
      </c>
      <c r="AV149" s="2" t="str">
        <f>_xlfn.XLOOKUP($A149,Results!$A$2:$A$2256,Results!Q$2:Q$2256,"")</f>
        <v>SINGLE_MATCH</v>
      </c>
      <c r="AW149" s="2">
        <f>_xlfn.XLOOKUP($A149,Results!$A$2:$A$2256,Results!R$2:R$2256,"")</f>
        <v>0</v>
      </c>
      <c r="AX149" s="2">
        <f>_xlfn.XLOOKUP($A149,Results!$A$2:$A$2256,Results!S$2:S$2256,"")</f>
        <v>0</v>
      </c>
      <c r="AY149" s="2">
        <f>_xlfn.XLOOKUP($A149,Results!$A$2:$A$2256,Results!T$2:T$2256,"")</f>
        <v>60</v>
      </c>
      <c r="AZ149" s="2">
        <f>_xlfn.XLOOKUP($A149,Results!$A$2:$A$2256,Results!U$2:U$2256,"")</f>
        <v>0</v>
      </c>
      <c r="BA149" s="2">
        <f>_xlfn.XLOOKUP($A149,Results!$A$2:$A$2256,Results!V$2:V$2256,"")</f>
        <v>0</v>
      </c>
      <c r="BB149" s="2">
        <f>_xlfn.XLOOKUP($A149,Results!$A$2:$A$2256,Results!W$2:W$2256,"")</f>
        <v>0</v>
      </c>
      <c r="BC149" s="2">
        <f>_xlfn.XLOOKUP($A149,Results!$A$2:$A$2256,Results!X$2:X$2256,"")</f>
        <v>0</v>
      </c>
      <c r="BD149" s="2">
        <f>_xlfn.XLOOKUP($A149,Results!$A$2:$A$2256,Results!Y$2:Y$2256,"")</f>
        <v>0</v>
      </c>
      <c r="BE149" s="2">
        <f>_xlfn.XLOOKUP($A149,Results!$A$2:$A$2256,Results!Z$2:Z$2256,"")</f>
        <v>0</v>
      </c>
    </row>
    <row r="150" spans="1:57" ht="38.25" customHeight="1" x14ac:dyDescent="0.3">
      <c r="A150">
        <v>905827</v>
      </c>
      <c r="B150">
        <v>281753</v>
      </c>
      <c r="C150" t="s">
        <v>36</v>
      </c>
      <c r="D150">
        <v>294788</v>
      </c>
      <c r="F150" s="2">
        <v>12373</v>
      </c>
      <c r="G150" s="2">
        <v>3</v>
      </c>
      <c r="H150" s="2" t="s">
        <v>520</v>
      </c>
      <c r="I150">
        <v>1</v>
      </c>
      <c r="J150" t="s">
        <v>39</v>
      </c>
      <c r="K150" t="s">
        <v>39</v>
      </c>
      <c r="L150">
        <v>100</v>
      </c>
      <c r="M150" s="2" t="s">
        <v>36</v>
      </c>
      <c r="N150" s="9" t="s">
        <v>36</v>
      </c>
      <c r="O150" t="s">
        <v>36</v>
      </c>
      <c r="P150" t="s">
        <v>36</v>
      </c>
      <c r="Q150" t="s">
        <v>36</v>
      </c>
      <c r="R150">
        <v>100</v>
      </c>
      <c r="S150" s="1">
        <v>45744.542547256948</v>
      </c>
      <c r="T150" t="s">
        <v>42</v>
      </c>
      <c r="U150" s="1">
        <v>45744.32916666667</v>
      </c>
      <c r="V150" t="s">
        <v>43</v>
      </c>
      <c r="W150" t="s">
        <v>36</v>
      </c>
      <c r="X150">
        <v>0</v>
      </c>
      <c r="Y150">
        <v>999</v>
      </c>
      <c r="Z150" t="s">
        <v>36</v>
      </c>
      <c r="AA150" t="s">
        <v>36</v>
      </c>
      <c r="AB150" t="s">
        <v>36</v>
      </c>
      <c r="AC150" t="s">
        <v>49</v>
      </c>
      <c r="AD150" t="s">
        <v>49</v>
      </c>
      <c r="AE150" t="s">
        <v>45</v>
      </c>
      <c r="AF150" s="2"/>
      <c r="AI150" s="2" t="s">
        <v>92</v>
      </c>
      <c r="AJ150" s="2" t="e">
        <f>VLOOKUP(A150,'Classification Test Result'!$A$2:$D$2428,4,FALSE)</f>
        <v>#N/A</v>
      </c>
      <c r="AL150" s="2">
        <f>_xlfn.XLOOKUP($A150,Results!$A$2:$A$2256,Results!G$2:G$2256,"")</f>
        <v>0</v>
      </c>
      <c r="AM150" s="2">
        <f>_xlfn.XLOOKUP($A150,Results!$A$2:$A$2256,Results!H$2:H$2256,"")</f>
        <v>0</v>
      </c>
      <c r="AN150" s="2">
        <f>_xlfn.XLOOKUP($A150,Results!$A$2:$A$2256,Results!I$2:I$2256,"")</f>
        <v>0</v>
      </c>
      <c r="AO150" s="2">
        <f>_xlfn.XLOOKUP($A150,Results!$A$2:$A$2256,Results!J$2:J$2256,"")</f>
        <v>0</v>
      </c>
      <c r="AP150" s="2">
        <f>_xlfn.XLOOKUP($A150,Results!$A$2:$A$2256,Results!K$2:K$2256,"")</f>
        <v>0</v>
      </c>
      <c r="AQ150" s="2">
        <f>_xlfn.XLOOKUP($A150,Results!$A$2:$A$2256,Results!L$2:L$2256,"")</f>
        <v>0</v>
      </c>
      <c r="AR150" s="2">
        <f>_xlfn.XLOOKUP($A150,Results!$A$2:$A$2256,Results!M$2:M$2256,"")</f>
        <v>0</v>
      </c>
      <c r="AS150" s="2">
        <f>_xlfn.XLOOKUP($A150,Results!$A$2:$A$2256,Results!N$2:N$2256,"")</f>
        <v>0</v>
      </c>
      <c r="AT150" s="2">
        <f>_xlfn.XLOOKUP($A150,Results!$A$2:$A$2256,Results!O$2:O$2256,"")</f>
        <v>0</v>
      </c>
      <c r="AU150" s="2">
        <f>_xlfn.XLOOKUP($A150,Results!$A$2:$A$2256,Results!P$2:P$2256,"")</f>
        <v>0</v>
      </c>
      <c r="AV150" s="2">
        <f>_xlfn.XLOOKUP($A150,Results!$A$2:$A$2256,Results!Q$2:Q$2256,"")</f>
        <v>0</v>
      </c>
      <c r="AW150" s="2">
        <f>_xlfn.XLOOKUP($A150,Results!$A$2:$A$2256,Results!R$2:R$2256,"")</f>
        <v>0</v>
      </c>
      <c r="AX150" s="2">
        <f>_xlfn.XLOOKUP($A150,Results!$A$2:$A$2256,Results!S$2:S$2256,"")</f>
        <v>0</v>
      </c>
      <c r="AY150" s="2">
        <f>_xlfn.XLOOKUP($A150,Results!$A$2:$A$2256,Results!T$2:T$2256,"")</f>
        <v>0</v>
      </c>
      <c r="AZ150" s="2">
        <f>_xlfn.XLOOKUP($A150,Results!$A$2:$A$2256,Results!U$2:U$2256,"")</f>
        <v>0</v>
      </c>
      <c r="BA150" s="2">
        <f>_xlfn.XLOOKUP($A150,Results!$A$2:$A$2256,Results!V$2:V$2256,"")</f>
        <v>0</v>
      </c>
      <c r="BB150" s="2">
        <f>_xlfn.XLOOKUP($A150,Results!$A$2:$A$2256,Results!W$2:W$2256,"")</f>
        <v>0</v>
      </c>
      <c r="BC150" s="2">
        <f>_xlfn.XLOOKUP($A150,Results!$A$2:$A$2256,Results!X$2:X$2256,"")</f>
        <v>0</v>
      </c>
      <c r="BD150" s="2">
        <f>_xlfn.XLOOKUP($A150,Results!$A$2:$A$2256,Results!Y$2:Y$2256,"")</f>
        <v>0</v>
      </c>
      <c r="BE150" s="2">
        <f>_xlfn.XLOOKUP($A150,Results!$A$2:$A$2256,Results!Z$2:Z$2256,"")</f>
        <v>0</v>
      </c>
    </row>
    <row r="151" spans="1:57" ht="38.25" customHeight="1" x14ac:dyDescent="0.3">
      <c r="A151">
        <v>905828</v>
      </c>
      <c r="B151">
        <v>281606</v>
      </c>
      <c r="C151" t="s">
        <v>36</v>
      </c>
      <c r="D151" t="s">
        <v>521</v>
      </c>
      <c r="E151" s="2" t="str">
        <f>VLOOKUP(F151,'RPA Vendor Data '!F150:$G$2418,2)</f>
        <v>DS PIPE &amp; STEEL SUPPLY LL</v>
      </c>
      <c r="F151" s="2">
        <v>11070</v>
      </c>
      <c r="G151" s="2">
        <v>1</v>
      </c>
      <c r="H151" t="s">
        <v>522</v>
      </c>
      <c r="I151">
        <v>24</v>
      </c>
      <c r="J151" t="s">
        <v>523</v>
      </c>
      <c r="K151" t="s">
        <v>39</v>
      </c>
      <c r="L151">
        <v>23.75</v>
      </c>
      <c r="M151" s="2" t="s">
        <v>36</v>
      </c>
      <c r="N151" s="85" t="s">
        <v>36</v>
      </c>
      <c r="O151" t="s">
        <v>524</v>
      </c>
      <c r="P151" t="s">
        <v>36</v>
      </c>
      <c r="Q151" t="s">
        <v>36</v>
      </c>
      <c r="R151">
        <v>570</v>
      </c>
      <c r="S151" s="1">
        <v>45744.480811921298</v>
      </c>
      <c r="T151" t="s">
        <v>42</v>
      </c>
      <c r="U151" s="1">
        <v>45744.252083333333</v>
      </c>
      <c r="V151" t="s">
        <v>43</v>
      </c>
      <c r="W151" t="s">
        <v>36</v>
      </c>
      <c r="X151">
        <v>1</v>
      </c>
      <c r="Y151" t="s">
        <v>525</v>
      </c>
      <c r="Z151" t="s">
        <v>36</v>
      </c>
      <c r="AA151">
        <v>23.75</v>
      </c>
      <c r="AB151" t="s">
        <v>36</v>
      </c>
      <c r="AC151" t="s">
        <v>49</v>
      </c>
      <c r="AD151" t="s">
        <v>49</v>
      </c>
      <c r="AE151" t="s">
        <v>45</v>
      </c>
      <c r="AF151" s="44" t="s">
        <v>46</v>
      </c>
      <c r="AG151" s="2" t="s">
        <v>372</v>
      </c>
      <c r="AI151" s="2" t="s">
        <v>48</v>
      </c>
      <c r="AJ151" s="2" t="e">
        <f>VLOOKUP(A151,'Classification Test Result'!$A$2:$D$2428,4,FALSE)</f>
        <v>#N/A</v>
      </c>
      <c r="AL151" s="2">
        <f>_xlfn.XLOOKUP($A151,Results!$A$2:$A$2256,Results!G$2:G$2256,"")</f>
        <v>0</v>
      </c>
      <c r="AM151" s="2">
        <f>_xlfn.XLOOKUP($A151,Results!$A$2:$A$2256,Results!H$2:H$2256,"")</f>
        <v>0</v>
      </c>
      <c r="AN151" s="2">
        <f>_xlfn.XLOOKUP($A151,Results!$A$2:$A$2256,Results!I$2:I$2256,"")</f>
        <v>0</v>
      </c>
      <c r="AO151" s="2">
        <f>_xlfn.XLOOKUP($A151,Results!$A$2:$A$2256,Results!J$2:J$2256,"")</f>
        <v>0</v>
      </c>
      <c r="AP151" s="2">
        <f>_xlfn.XLOOKUP($A151,Results!$A$2:$A$2256,Results!K$2:K$2256,"")</f>
        <v>0</v>
      </c>
      <c r="AQ151" s="2">
        <f>_xlfn.XLOOKUP($A151,Results!$A$2:$A$2256,Results!L$2:L$2256,"")</f>
        <v>0</v>
      </c>
      <c r="AR151" s="2">
        <f>_xlfn.XLOOKUP($A151,Results!$A$2:$A$2256,Results!M$2:M$2256,"")</f>
        <v>0</v>
      </c>
      <c r="AS151" s="2">
        <f>_xlfn.XLOOKUP($A151,Results!$A$2:$A$2256,Results!N$2:N$2256,"")</f>
        <v>0</v>
      </c>
      <c r="AT151" s="2">
        <f>_xlfn.XLOOKUP($A151,Results!$A$2:$A$2256,Results!O$2:O$2256,"")</f>
        <v>0</v>
      </c>
      <c r="AU151" s="2">
        <f>_xlfn.XLOOKUP($A151,Results!$A$2:$A$2256,Results!P$2:P$2256,"")</f>
        <v>0</v>
      </c>
      <c r="AV151" s="2">
        <f>_xlfn.XLOOKUP($A151,Results!$A$2:$A$2256,Results!Q$2:Q$2256,"")</f>
        <v>0</v>
      </c>
      <c r="AW151" s="2">
        <f>_xlfn.XLOOKUP($A151,Results!$A$2:$A$2256,Results!R$2:R$2256,"")</f>
        <v>0</v>
      </c>
      <c r="AX151" s="2">
        <f>_xlfn.XLOOKUP($A151,Results!$A$2:$A$2256,Results!S$2:S$2256,"")</f>
        <v>0</v>
      </c>
      <c r="AY151" s="2">
        <f>_xlfn.XLOOKUP($A151,Results!$A$2:$A$2256,Results!T$2:T$2256,"")</f>
        <v>0</v>
      </c>
      <c r="AZ151" s="2">
        <f>_xlfn.XLOOKUP($A151,Results!$A$2:$A$2256,Results!U$2:U$2256,"")</f>
        <v>0</v>
      </c>
      <c r="BA151" s="2">
        <f>_xlfn.XLOOKUP($A151,Results!$A$2:$A$2256,Results!V$2:V$2256,"")</f>
        <v>0</v>
      </c>
      <c r="BB151" s="2">
        <f>_xlfn.XLOOKUP($A151,Results!$A$2:$A$2256,Results!W$2:W$2256,"")</f>
        <v>0</v>
      </c>
      <c r="BC151" s="2">
        <f>_xlfn.XLOOKUP($A151,Results!$A$2:$A$2256,Results!X$2:X$2256,"")</f>
        <v>0</v>
      </c>
      <c r="BD151" s="2">
        <f>_xlfn.XLOOKUP($A151,Results!$A$2:$A$2256,Results!Y$2:Y$2256,"")</f>
        <v>0</v>
      </c>
      <c r="BE151" s="2">
        <f>_xlfn.XLOOKUP($A151,Results!$A$2:$A$2256,Results!Z$2:Z$2256,"")</f>
        <v>0</v>
      </c>
    </row>
    <row r="152" spans="1:57" ht="38.25" customHeight="1" x14ac:dyDescent="0.3">
      <c r="A152">
        <v>905829</v>
      </c>
      <c r="B152">
        <v>281407</v>
      </c>
      <c r="C152" t="s">
        <v>36</v>
      </c>
      <c r="D152" t="s">
        <v>526</v>
      </c>
      <c r="E152" s="2" t="str">
        <f>VLOOKUP(F152,'RPA Vendor Data '!F151:$G$2418,2)</f>
        <v>REXEL USA, INC.</v>
      </c>
      <c r="F152" s="2">
        <v>12873</v>
      </c>
      <c r="G152" s="2">
        <v>2</v>
      </c>
      <c r="H152" t="s">
        <v>527</v>
      </c>
      <c r="I152">
        <v>2</v>
      </c>
      <c r="J152" t="s">
        <v>65</v>
      </c>
      <c r="K152" t="s">
        <v>39</v>
      </c>
      <c r="L152">
        <v>6.46</v>
      </c>
      <c r="M152" s="2" t="s">
        <v>528</v>
      </c>
      <c r="N152" s="85" t="s">
        <v>529</v>
      </c>
      <c r="O152">
        <v>1148922</v>
      </c>
      <c r="P152" t="s">
        <v>530</v>
      </c>
      <c r="Q152">
        <v>78559211615</v>
      </c>
      <c r="R152">
        <v>12.92</v>
      </c>
      <c r="S152" s="1">
        <v>45744.271860300927</v>
      </c>
      <c r="T152" t="s">
        <v>42</v>
      </c>
      <c r="U152" s="1">
        <v>45744.057638888888</v>
      </c>
      <c r="V152" t="s">
        <v>43</v>
      </c>
      <c r="W152" t="s">
        <v>36</v>
      </c>
      <c r="X152">
        <v>0</v>
      </c>
      <c r="Y152">
        <v>0</v>
      </c>
      <c r="Z152">
        <v>6.46</v>
      </c>
      <c r="AA152" t="s">
        <v>36</v>
      </c>
      <c r="AB152">
        <v>195</v>
      </c>
      <c r="AC152" t="s">
        <v>531</v>
      </c>
      <c r="AD152" t="s">
        <v>531</v>
      </c>
      <c r="AE152" t="s">
        <v>45</v>
      </c>
      <c r="AF152" s="44" t="s">
        <v>46</v>
      </c>
      <c r="AG152" s="18" t="s">
        <v>532</v>
      </c>
      <c r="AH152" s="18"/>
      <c r="AI152" s="2" t="s">
        <v>48</v>
      </c>
      <c r="AJ152" s="2" t="e">
        <f>VLOOKUP(A152,'Classification Test Result'!$A$2:$D$2428,4,FALSE)</f>
        <v>#N/A</v>
      </c>
      <c r="AL152" s="2">
        <f>_xlfn.XLOOKUP($A152,Results!$A$2:$A$2256,Results!G$2:G$2256,"")</f>
        <v>271635</v>
      </c>
      <c r="AM152" s="2" t="str">
        <f>_xlfn.XLOOKUP($A152,Results!$A$2:$A$2256,Results!H$2:H$2256,"")</f>
        <v>73171SUB</v>
      </c>
      <c r="AN152" s="2" t="str">
        <f>_xlfn.XLOOKUP($A152,Results!$A$2:$A$2256,Results!I$2:I$2256,"")</f>
        <v>SOUTHWIRE</v>
      </c>
      <c r="AO152" s="2">
        <f>_xlfn.XLOOKUP($A152,Results!$A$2:$A$2256,Results!J$2:J$2256,"")</f>
        <v>785592116154</v>
      </c>
      <c r="AP152" s="2">
        <f>_xlfn.XLOOKUP($A152,Results!$A$2:$A$2256,Results!K$2:K$2256,"")</f>
        <v>39121300</v>
      </c>
      <c r="AQ152" s="2">
        <f>_xlfn.XLOOKUP($A152,Results!$A$2:$A$2256,Results!L$2:L$2256,"")</f>
        <v>0</v>
      </c>
      <c r="AR152" s="2">
        <f>_xlfn.XLOOKUP($A152,Results!$A$2:$A$2256,Results!M$2:M$2256,"")</f>
        <v>734747</v>
      </c>
      <c r="AS152" s="2" t="str">
        <f>_xlfn.XLOOKUP($A152,Results!$A$2:$A$2256,Results!N$2:N$2256,"")</f>
        <v>GRVN 73171-SUB 4-11/16 STL BOX RING</v>
      </c>
      <c r="AT152" s="2" t="str">
        <f>_xlfn.XLOOKUP($A152,Results!$A$2:$A$2256,Results!O$2:O$2256,"")</f>
        <v>SOUTHWIRE</v>
      </c>
      <c r="AU152" s="2">
        <f>_xlfn.XLOOKUP($A152,Results!$A$2:$A$2256,Results!P$2:P$2256,"")</f>
        <v>0</v>
      </c>
      <c r="AV152" s="2" t="str">
        <f>_xlfn.XLOOKUP($A152,Results!$A$2:$A$2256,Results!Q$2:Q$2256,"")</f>
        <v>NO_VALID_MATCHES</v>
      </c>
      <c r="AW152" s="2" t="str">
        <f>_xlfn.XLOOKUP($A152,Results!$A$2:$A$2256,Results!R$2:R$2256,"")</f>
        <v>0.6631717416480039</v>
      </c>
      <c r="AX152" s="2">
        <f>_xlfn.XLOOKUP($A152,Results!$A$2:$A$2256,Results!S$2:S$2256,"")</f>
        <v>96</v>
      </c>
      <c r="AY152" s="2">
        <f>_xlfn.XLOOKUP($A152,Results!$A$2:$A$2256,Results!T$2:T$2256,"")</f>
        <v>74</v>
      </c>
      <c r="AZ152" s="2">
        <f>_xlfn.XLOOKUP($A152,Results!$A$2:$A$2256,Results!U$2:U$2256,"")</f>
        <v>74</v>
      </c>
      <c r="BA152" s="2" t="str">
        <f>_xlfn.XLOOKUP($A152,Results!$A$2:$A$2256,Results!V$2:V$2256,"")</f>
        <v>SOUTHWIRE</v>
      </c>
      <c r="BB152" s="2">
        <f>_xlfn.XLOOKUP($A152,Results!$A$2:$A$2256,Results!W$2:W$2256,"")</f>
        <v>82</v>
      </c>
      <c r="BC152" s="2">
        <f>_xlfn.XLOOKUP($A152,Results!$A$2:$A$2256,Results!X$2:X$2256,"")</f>
        <v>39121300</v>
      </c>
      <c r="BD152" s="2">
        <f>_xlfn.XLOOKUP($A152,Results!$A$2:$A$2256,Results!Y$2:Y$2256,"")</f>
        <v>82</v>
      </c>
      <c r="BE152" s="2" t="b">
        <f>_xlfn.XLOOKUP($A152,Results!$A$2:$A$2256,Results!Z$2:Z$2256,"")</f>
        <v>1</v>
      </c>
    </row>
    <row r="153" spans="1:57" ht="38.25" customHeight="1" x14ac:dyDescent="0.3">
      <c r="A153">
        <v>905830</v>
      </c>
      <c r="B153">
        <v>281593</v>
      </c>
      <c r="C153" t="s">
        <v>36</v>
      </c>
      <c r="D153" t="s">
        <v>535</v>
      </c>
      <c r="E153" s="2" t="str">
        <f>VLOOKUP(F153,'RPA Vendor Data '!F153:$G$2418,2)</f>
        <v>LOEB ELECTRIC</v>
      </c>
      <c r="F153" s="2">
        <v>12062</v>
      </c>
      <c r="G153" s="2">
        <v>15</v>
      </c>
      <c r="H153" t="s">
        <v>536</v>
      </c>
      <c r="I153">
        <v>59</v>
      </c>
      <c r="J153" t="s">
        <v>389</v>
      </c>
      <c r="K153" t="s">
        <v>58</v>
      </c>
      <c r="L153">
        <v>800.173</v>
      </c>
      <c r="M153" s="2" t="s">
        <v>537</v>
      </c>
      <c r="N153" s="85" t="s">
        <v>538</v>
      </c>
      <c r="O153" t="s">
        <v>36</v>
      </c>
      <c r="P153" t="s">
        <v>36</v>
      </c>
      <c r="Q153" t="s">
        <v>36</v>
      </c>
      <c r="R153">
        <v>472.1</v>
      </c>
      <c r="S153" s="1">
        <v>45744.481689502318</v>
      </c>
      <c r="T153" t="s">
        <v>42</v>
      </c>
      <c r="U153" s="1">
        <v>45744.250694444447</v>
      </c>
      <c r="V153" t="s">
        <v>43</v>
      </c>
      <c r="W153" t="s">
        <v>36</v>
      </c>
      <c r="X153">
        <v>0</v>
      </c>
      <c r="Y153">
        <v>999</v>
      </c>
      <c r="Z153" t="s">
        <v>36</v>
      </c>
      <c r="AA153" t="s">
        <v>36</v>
      </c>
      <c r="AB153" t="s">
        <v>36</v>
      </c>
      <c r="AC153" t="s">
        <v>528</v>
      </c>
      <c r="AD153" t="s">
        <v>528</v>
      </c>
      <c r="AE153" t="s">
        <v>45</v>
      </c>
      <c r="AF153" s="44" t="s">
        <v>46</v>
      </c>
      <c r="AG153" s="18" t="s">
        <v>539</v>
      </c>
      <c r="AI153" s="2" t="s">
        <v>48</v>
      </c>
      <c r="AJ153" s="2" t="e">
        <f>VLOOKUP(A153,'Classification Test Result'!$A$2:$D$2428,4,FALSE)</f>
        <v>#N/A</v>
      </c>
      <c r="AL153" s="2">
        <f>_xlfn.XLOOKUP($A153,Results!$A$2:$A$2256,Results!G$2:G$2256,"")</f>
        <v>0</v>
      </c>
      <c r="AM153" s="2">
        <f>_xlfn.XLOOKUP($A153,Results!$A$2:$A$2256,Results!H$2:H$2256,"")</f>
        <v>0</v>
      </c>
      <c r="AN153" s="2">
        <f>_xlfn.XLOOKUP($A153,Results!$A$2:$A$2256,Results!I$2:I$2256,"")</f>
        <v>0</v>
      </c>
      <c r="AO153" s="2">
        <f>_xlfn.XLOOKUP($A153,Results!$A$2:$A$2256,Results!J$2:J$2256,"")</f>
        <v>0</v>
      </c>
      <c r="AP153" s="2">
        <f>_xlfn.XLOOKUP($A153,Results!$A$2:$A$2256,Results!K$2:K$2256,"")</f>
        <v>0</v>
      </c>
      <c r="AQ153" s="2">
        <f>_xlfn.XLOOKUP($A153,Results!$A$2:$A$2256,Results!L$2:L$2256,"")</f>
        <v>0</v>
      </c>
      <c r="AR153" s="2">
        <f>_xlfn.XLOOKUP($A153,Results!$A$2:$A$2256,Results!M$2:M$2256,"")</f>
        <v>0</v>
      </c>
      <c r="AS153" s="2">
        <f>_xlfn.XLOOKUP($A153,Results!$A$2:$A$2256,Results!N$2:N$2256,"")</f>
        <v>0</v>
      </c>
      <c r="AT153" s="2" t="str">
        <f>_xlfn.XLOOKUP($A153,Results!$A$2:$A$2256,Results!O$2:O$2256,"")</f>
        <v>GENERIC CONDUIT/CONDUIT FITTINGS</v>
      </c>
      <c r="AU153" s="2" t="str">
        <f>_xlfn.XLOOKUP($A153,Results!$A$2:$A$2256,Results!P$2:P$2256,"")</f>
        <v>CONDUIT</v>
      </c>
      <c r="AV153" s="2" t="str">
        <f>_xlfn.XLOOKUP($A153,Results!$A$2:$A$2256,Results!Q$2:Q$2256,"")</f>
        <v>MULTIPLE_MATCHES_ONE_VALID</v>
      </c>
      <c r="AW153" s="2">
        <f>_xlfn.XLOOKUP($A153,Results!$A$2:$A$2256,Results!R$2:R$2256,"")</f>
        <v>0</v>
      </c>
      <c r="AX153" s="2">
        <f>_xlfn.XLOOKUP($A153,Results!$A$2:$A$2256,Results!S$2:S$2256,"")</f>
        <v>0</v>
      </c>
      <c r="AY153" s="2">
        <f>_xlfn.XLOOKUP($A153,Results!$A$2:$A$2256,Results!T$2:T$2256,"")</f>
        <v>50</v>
      </c>
      <c r="AZ153" s="2">
        <f>_xlfn.XLOOKUP($A153,Results!$A$2:$A$2256,Results!U$2:U$2256,"")</f>
        <v>0</v>
      </c>
      <c r="BA153" s="2" t="str">
        <f>_xlfn.XLOOKUP($A153,Results!$A$2:$A$2256,Results!V$2:V$2256,"")</f>
        <v>SOUTHWIRE</v>
      </c>
      <c r="BB153" s="2">
        <f>_xlfn.XLOOKUP($A153,Results!$A$2:$A$2256,Results!W$2:W$2256,"")</f>
        <v>84</v>
      </c>
      <c r="BC153" s="2">
        <f>_xlfn.XLOOKUP($A153,Results!$A$2:$A$2256,Results!X$2:X$2256,"")</f>
        <v>0</v>
      </c>
      <c r="BD153" s="2">
        <f>_xlfn.XLOOKUP($A153,Results!$A$2:$A$2256,Results!Y$2:Y$2256,"")</f>
        <v>0</v>
      </c>
      <c r="BE153" s="2" t="b">
        <f>_xlfn.XLOOKUP($A153,Results!$A$2:$A$2256,Results!Z$2:Z$2256,"")</f>
        <v>1</v>
      </c>
    </row>
    <row r="154" spans="1:57" ht="38.25" customHeight="1" x14ac:dyDescent="0.3">
      <c r="A154">
        <v>905831</v>
      </c>
      <c r="B154">
        <v>281378</v>
      </c>
      <c r="C154" t="s">
        <v>36</v>
      </c>
      <c r="D154" t="s">
        <v>540</v>
      </c>
      <c r="E154" s="2" t="str">
        <f>VLOOKUP(F154,'RPA Vendor Data '!F154:$G$2418,2)</f>
        <v>LOEB ELECTRIC</v>
      </c>
      <c r="F154" s="2">
        <v>12062</v>
      </c>
      <c r="G154" s="2">
        <v>1</v>
      </c>
      <c r="H154" t="s">
        <v>541</v>
      </c>
      <c r="I154">
        <v>36</v>
      </c>
      <c r="J154" t="s">
        <v>389</v>
      </c>
      <c r="K154" t="s">
        <v>58</v>
      </c>
      <c r="L154">
        <v>3577.473</v>
      </c>
      <c r="M154" s="2" t="s">
        <v>537</v>
      </c>
      <c r="N154" s="85" t="s">
        <v>542</v>
      </c>
      <c r="O154" t="s">
        <v>36</v>
      </c>
      <c r="P154" t="s">
        <v>36</v>
      </c>
      <c r="Q154" t="s">
        <v>36</v>
      </c>
      <c r="R154">
        <v>1287.8900000000001</v>
      </c>
      <c r="S154" s="1">
        <v>45744.250853738427</v>
      </c>
      <c r="T154" t="s">
        <v>42</v>
      </c>
      <c r="U154" s="1">
        <v>45744.027083333327</v>
      </c>
      <c r="V154" t="s">
        <v>43</v>
      </c>
      <c r="W154" t="s">
        <v>36</v>
      </c>
      <c r="X154">
        <v>0</v>
      </c>
      <c r="Y154">
        <v>999</v>
      </c>
      <c r="Z154" t="s">
        <v>36</v>
      </c>
      <c r="AA154" t="s">
        <v>36</v>
      </c>
      <c r="AB154" t="s">
        <v>36</v>
      </c>
      <c r="AC154" t="s">
        <v>528</v>
      </c>
      <c r="AD154" t="s">
        <v>528</v>
      </c>
      <c r="AE154" t="s">
        <v>45</v>
      </c>
      <c r="AF154" s="44" t="s">
        <v>46</v>
      </c>
      <c r="AG154" s="18" t="s">
        <v>543</v>
      </c>
      <c r="AI154" s="2" t="s">
        <v>48</v>
      </c>
      <c r="AJ154" s="2" t="e">
        <f>VLOOKUP(A154,'Classification Test Result'!$A$2:$D$2428,4,FALSE)</f>
        <v>#N/A</v>
      </c>
      <c r="AL154" s="2">
        <f>_xlfn.XLOOKUP($A154,Results!$A$2:$A$2256,Results!G$2:G$2256,"")</f>
        <v>0</v>
      </c>
      <c r="AM154" s="2">
        <f>_xlfn.XLOOKUP($A154,Results!$A$2:$A$2256,Results!H$2:H$2256,"")</f>
        <v>0</v>
      </c>
      <c r="AN154" s="2">
        <f>_xlfn.XLOOKUP($A154,Results!$A$2:$A$2256,Results!I$2:I$2256,"")</f>
        <v>0</v>
      </c>
      <c r="AO154" s="2">
        <f>_xlfn.XLOOKUP($A154,Results!$A$2:$A$2256,Results!J$2:J$2256,"")</f>
        <v>0</v>
      </c>
      <c r="AP154" s="2">
        <f>_xlfn.XLOOKUP($A154,Results!$A$2:$A$2256,Results!K$2:K$2256,"")</f>
        <v>0</v>
      </c>
      <c r="AQ154" s="2">
        <f>_xlfn.XLOOKUP($A154,Results!$A$2:$A$2256,Results!L$2:L$2256,"")</f>
        <v>0</v>
      </c>
      <c r="AR154" s="2">
        <f>_xlfn.XLOOKUP($A154,Results!$A$2:$A$2256,Results!M$2:M$2256,"")</f>
        <v>0</v>
      </c>
      <c r="AS154" s="2">
        <f>_xlfn.XLOOKUP($A154,Results!$A$2:$A$2256,Results!N$2:N$2256,"")</f>
        <v>0</v>
      </c>
      <c r="AT154" s="2" t="str">
        <f>_xlfn.XLOOKUP($A154,Results!$A$2:$A$2256,Results!O$2:O$2256,"")</f>
        <v>GENERIC CONDUIT/CONDUIT FITTINGS</v>
      </c>
      <c r="AU154" s="2" t="str">
        <f>_xlfn.XLOOKUP($A154,Results!$A$2:$A$2256,Results!P$2:P$2256,"")</f>
        <v>CONDUIT</v>
      </c>
      <c r="AV154" s="2" t="str">
        <f>_xlfn.XLOOKUP($A154,Results!$A$2:$A$2256,Results!Q$2:Q$2256,"")</f>
        <v>MULTIPLE_MATCHES_ONE_VALID</v>
      </c>
      <c r="AW154" s="2">
        <f>_xlfn.XLOOKUP($A154,Results!$A$2:$A$2256,Results!R$2:R$2256,"")</f>
        <v>0</v>
      </c>
      <c r="AX154" s="2">
        <f>_xlfn.XLOOKUP($A154,Results!$A$2:$A$2256,Results!S$2:S$2256,"")</f>
        <v>0</v>
      </c>
      <c r="AY154" s="2">
        <f>_xlfn.XLOOKUP($A154,Results!$A$2:$A$2256,Results!T$2:T$2256,"")</f>
        <v>50</v>
      </c>
      <c r="AZ154" s="2">
        <f>_xlfn.XLOOKUP($A154,Results!$A$2:$A$2256,Results!U$2:U$2256,"")</f>
        <v>0</v>
      </c>
      <c r="BA154" s="2" t="str">
        <f>_xlfn.XLOOKUP($A154,Results!$A$2:$A$2256,Results!V$2:V$2256,"")</f>
        <v>SOUTHWIRE</v>
      </c>
      <c r="BB154" s="2">
        <f>_xlfn.XLOOKUP($A154,Results!$A$2:$A$2256,Results!W$2:W$2256,"")</f>
        <v>84</v>
      </c>
      <c r="BC154" s="2">
        <f>_xlfn.XLOOKUP($A154,Results!$A$2:$A$2256,Results!X$2:X$2256,"")</f>
        <v>0</v>
      </c>
      <c r="BD154" s="2">
        <f>_xlfn.XLOOKUP($A154,Results!$A$2:$A$2256,Results!Y$2:Y$2256,"")</f>
        <v>0</v>
      </c>
      <c r="BE154" s="2" t="b">
        <f>_xlfn.XLOOKUP($A154,Results!$A$2:$A$2256,Results!Z$2:Z$2256,"")</f>
        <v>1</v>
      </c>
    </row>
    <row r="155" spans="1:57" ht="38.25" customHeight="1" x14ac:dyDescent="0.3">
      <c r="A155">
        <v>905832</v>
      </c>
      <c r="B155">
        <v>281460</v>
      </c>
      <c r="C155" t="s">
        <v>36</v>
      </c>
      <c r="D155" t="s">
        <v>544</v>
      </c>
      <c r="E155" s="2" t="str">
        <f>VLOOKUP(F155,'RPA Vendor Data '!F155:$G$2418,2)</f>
        <v>UNITED RENTALS</v>
      </c>
      <c r="F155" s="2">
        <v>13482</v>
      </c>
      <c r="G155" s="2">
        <v>1</v>
      </c>
      <c r="H155" t="s">
        <v>545</v>
      </c>
      <c r="I155">
        <v>1</v>
      </c>
      <c r="J155" t="s">
        <v>39</v>
      </c>
      <c r="K155" t="s">
        <v>39</v>
      </c>
      <c r="L155">
        <v>1118</v>
      </c>
      <c r="M155" s="2" t="s">
        <v>546</v>
      </c>
      <c r="N155" s="85" t="s">
        <v>547</v>
      </c>
      <c r="O155">
        <v>10974917</v>
      </c>
      <c r="P155" t="s">
        <v>36</v>
      </c>
      <c r="Q155" t="s">
        <v>36</v>
      </c>
      <c r="R155">
        <v>1118</v>
      </c>
      <c r="S155" s="1">
        <v>45744.334264317127</v>
      </c>
      <c r="T155" t="s">
        <v>42</v>
      </c>
      <c r="U155" s="1">
        <v>45744.115972222222</v>
      </c>
      <c r="V155" t="s">
        <v>43</v>
      </c>
      <c r="W155" t="s">
        <v>36</v>
      </c>
      <c r="X155">
        <v>0</v>
      </c>
      <c r="Y155">
        <v>999</v>
      </c>
      <c r="Z155" t="s">
        <v>36</v>
      </c>
      <c r="AA155" t="s">
        <v>36</v>
      </c>
      <c r="AB155" t="s">
        <v>36</v>
      </c>
      <c r="AC155" t="s">
        <v>546</v>
      </c>
      <c r="AD155" t="s">
        <v>546</v>
      </c>
      <c r="AE155" t="s">
        <v>45</v>
      </c>
      <c r="AF155" s="44" t="s">
        <v>46</v>
      </c>
      <c r="AG155" s="18" t="s">
        <v>548</v>
      </c>
      <c r="AH155" s="18"/>
      <c r="AI155" s="2" t="s">
        <v>48</v>
      </c>
      <c r="AJ155" s="2" t="e">
        <f>VLOOKUP(A155,'Classification Test Result'!$A$2:$D$2428,4,FALSE)</f>
        <v>#N/A</v>
      </c>
      <c r="AL155" s="2">
        <f>_xlfn.XLOOKUP($A155,Results!$A$2:$A$2256,Results!G$2:G$2256,"")</f>
        <v>0</v>
      </c>
      <c r="AM155" s="2">
        <f>_xlfn.XLOOKUP($A155,Results!$A$2:$A$2256,Results!H$2:H$2256,"")</f>
        <v>0</v>
      </c>
      <c r="AN155" s="2">
        <f>_xlfn.XLOOKUP($A155,Results!$A$2:$A$2256,Results!I$2:I$2256,"")</f>
        <v>0</v>
      </c>
      <c r="AO155" s="2">
        <f>_xlfn.XLOOKUP($A155,Results!$A$2:$A$2256,Results!J$2:J$2256,"")</f>
        <v>0</v>
      </c>
      <c r="AP155" s="2">
        <f>_xlfn.XLOOKUP($A155,Results!$A$2:$A$2256,Results!K$2:K$2256,"")</f>
        <v>0</v>
      </c>
      <c r="AQ155" s="2">
        <f>_xlfn.XLOOKUP($A155,Results!$A$2:$A$2256,Results!L$2:L$2256,"")</f>
        <v>0</v>
      </c>
      <c r="AR155" s="2">
        <f>_xlfn.XLOOKUP($A155,Results!$A$2:$A$2256,Results!M$2:M$2256,"")</f>
        <v>0</v>
      </c>
      <c r="AS155" s="2">
        <f>_xlfn.XLOOKUP($A155,Results!$A$2:$A$2256,Results!N$2:N$2256,"")</f>
        <v>0</v>
      </c>
      <c r="AT155" s="2" t="str">
        <f>_xlfn.XLOOKUP($A155,Results!$A$2:$A$2256,Results!O$2:O$2256,"")</f>
        <v>TOYOTA</v>
      </c>
      <c r="AU155" s="2" t="str">
        <f>_xlfn.XLOOKUP($A155,Results!$A$2:$A$2256,Results!P$2:P$2256,"")</f>
        <v>TOYOTA</v>
      </c>
      <c r="AV155" s="2" t="str">
        <f>_xlfn.XLOOKUP($A155,Results!$A$2:$A$2256,Results!Q$2:Q$2256,"")</f>
        <v>SINGLE_MATCH</v>
      </c>
      <c r="AW155" s="2">
        <f>_xlfn.XLOOKUP($A155,Results!$A$2:$A$2256,Results!R$2:R$2256,"")</f>
        <v>0</v>
      </c>
      <c r="AX155" s="2">
        <f>_xlfn.XLOOKUP($A155,Results!$A$2:$A$2256,Results!S$2:S$2256,"")</f>
        <v>0</v>
      </c>
      <c r="AY155" s="2">
        <f>_xlfn.XLOOKUP($A155,Results!$A$2:$A$2256,Results!T$2:T$2256,"")</f>
        <v>90</v>
      </c>
      <c r="AZ155" s="2">
        <f>_xlfn.XLOOKUP($A155,Results!$A$2:$A$2256,Results!U$2:U$2256,"")</f>
        <v>0</v>
      </c>
      <c r="BA155" s="2">
        <f>_xlfn.XLOOKUP($A155,Results!$A$2:$A$2256,Results!V$2:V$2256,"")</f>
        <v>0</v>
      </c>
      <c r="BB155" s="2">
        <f>_xlfn.XLOOKUP($A155,Results!$A$2:$A$2256,Results!W$2:W$2256,"")</f>
        <v>0</v>
      </c>
      <c r="BC155" s="2">
        <f>_xlfn.XLOOKUP($A155,Results!$A$2:$A$2256,Results!X$2:X$2256,"")</f>
        <v>0</v>
      </c>
      <c r="BD155" s="2">
        <f>_xlfn.XLOOKUP($A155,Results!$A$2:$A$2256,Results!Y$2:Y$2256,"")</f>
        <v>0</v>
      </c>
      <c r="BE155" s="2">
        <f>_xlfn.XLOOKUP($A155,Results!$A$2:$A$2256,Results!Z$2:Z$2256,"")</f>
        <v>0</v>
      </c>
    </row>
    <row r="156" spans="1:57" ht="38.25" customHeight="1" x14ac:dyDescent="0.3">
      <c r="A156">
        <v>905833</v>
      </c>
      <c r="B156">
        <v>281682</v>
      </c>
      <c r="C156" t="s">
        <v>36</v>
      </c>
      <c r="D156" t="s">
        <v>550</v>
      </c>
      <c r="E156" s="2" t="str">
        <f>VLOOKUP(F156,'RPA Vendor Data '!F156:$G$2418,2)</f>
        <v>REXEL USA, INC.</v>
      </c>
      <c r="F156" s="2">
        <v>12873</v>
      </c>
      <c r="G156" s="2">
        <v>13</v>
      </c>
      <c r="H156" t="s">
        <v>551</v>
      </c>
      <c r="I156">
        <v>1</v>
      </c>
      <c r="J156" t="s">
        <v>65</v>
      </c>
      <c r="K156" t="s">
        <v>39</v>
      </c>
      <c r="L156">
        <v>26.035</v>
      </c>
      <c r="M156" s="2" t="s">
        <v>552</v>
      </c>
      <c r="N156" s="85">
        <v>3010</v>
      </c>
      <c r="O156">
        <v>109843</v>
      </c>
      <c r="P156" t="s">
        <v>36</v>
      </c>
      <c r="Q156" t="s">
        <v>36</v>
      </c>
      <c r="R156">
        <v>26.04</v>
      </c>
      <c r="S156" s="1">
        <v>45744.522195949066</v>
      </c>
      <c r="T156" t="s">
        <v>42</v>
      </c>
      <c r="U156" s="1">
        <v>45744.293749999997</v>
      </c>
      <c r="V156" t="s">
        <v>43</v>
      </c>
      <c r="W156" t="s">
        <v>36</v>
      </c>
      <c r="X156">
        <v>13</v>
      </c>
      <c r="Y156" t="s">
        <v>54</v>
      </c>
      <c r="Z156" t="s">
        <v>36</v>
      </c>
      <c r="AA156">
        <v>26.035</v>
      </c>
      <c r="AB156" t="s">
        <v>36</v>
      </c>
      <c r="AC156" t="s">
        <v>49</v>
      </c>
      <c r="AD156" t="s">
        <v>49</v>
      </c>
      <c r="AE156" t="s">
        <v>45</v>
      </c>
      <c r="AF156" s="44" t="s">
        <v>46</v>
      </c>
      <c r="AG156" s="18" t="s">
        <v>553</v>
      </c>
      <c r="AH156" s="18"/>
      <c r="AI156" s="2" t="s">
        <v>48</v>
      </c>
      <c r="AJ156" s="2" t="e">
        <f>VLOOKUP(A156,'Classification Test Result'!$A$2:$D$2428,4,FALSE)</f>
        <v>#N/A</v>
      </c>
      <c r="AL156" s="2">
        <f>_xlfn.XLOOKUP($A156,Results!$A$2:$A$2256,Results!G$2:G$2256,"")</f>
        <v>0</v>
      </c>
      <c r="AM156" s="2">
        <f>_xlfn.XLOOKUP($A156,Results!$A$2:$A$2256,Results!H$2:H$2256,"")</f>
        <v>0</v>
      </c>
      <c r="AN156" s="2">
        <f>_xlfn.XLOOKUP($A156,Results!$A$2:$A$2256,Results!I$2:I$2256,"")</f>
        <v>0</v>
      </c>
      <c r="AO156" s="2">
        <f>_xlfn.XLOOKUP($A156,Results!$A$2:$A$2256,Results!J$2:J$2256,"")</f>
        <v>0</v>
      </c>
      <c r="AP156" s="2">
        <f>_xlfn.XLOOKUP($A156,Results!$A$2:$A$2256,Results!K$2:K$2256,"")</f>
        <v>0</v>
      </c>
      <c r="AQ156" s="2">
        <f>_xlfn.XLOOKUP($A156,Results!$A$2:$A$2256,Results!L$2:L$2256,"")</f>
        <v>0</v>
      </c>
      <c r="AR156" s="2">
        <f>_xlfn.XLOOKUP($A156,Results!$A$2:$A$2256,Results!M$2:M$2256,"")</f>
        <v>0</v>
      </c>
      <c r="AS156" s="2">
        <f>_xlfn.XLOOKUP($A156,Results!$A$2:$A$2256,Results!N$2:N$2256,"")</f>
        <v>0</v>
      </c>
      <c r="AT156" s="2">
        <f>_xlfn.XLOOKUP($A156,Results!$A$2:$A$2256,Results!O$2:O$2256,"")</f>
        <v>0</v>
      </c>
      <c r="AU156" s="2">
        <f>_xlfn.XLOOKUP($A156,Results!$A$2:$A$2256,Results!P$2:P$2256,"")</f>
        <v>0</v>
      </c>
      <c r="AV156" s="2">
        <f>_xlfn.XLOOKUP($A156,Results!$A$2:$A$2256,Results!Q$2:Q$2256,"")</f>
        <v>0</v>
      </c>
      <c r="AW156" s="2">
        <f>_xlfn.XLOOKUP($A156,Results!$A$2:$A$2256,Results!R$2:R$2256,"")</f>
        <v>0</v>
      </c>
      <c r="AX156" s="2">
        <f>_xlfn.XLOOKUP($A156,Results!$A$2:$A$2256,Results!S$2:S$2256,"")</f>
        <v>0</v>
      </c>
      <c r="AY156" s="2">
        <f>_xlfn.XLOOKUP($A156,Results!$A$2:$A$2256,Results!T$2:T$2256,"")</f>
        <v>0</v>
      </c>
      <c r="AZ156" s="2">
        <f>_xlfn.XLOOKUP($A156,Results!$A$2:$A$2256,Results!U$2:U$2256,"")</f>
        <v>0</v>
      </c>
      <c r="BA156" s="2">
        <f>_xlfn.XLOOKUP($A156,Results!$A$2:$A$2256,Results!V$2:V$2256,"")</f>
        <v>0</v>
      </c>
      <c r="BB156" s="2">
        <f>_xlfn.XLOOKUP($A156,Results!$A$2:$A$2256,Results!W$2:W$2256,"")</f>
        <v>0</v>
      </c>
      <c r="BC156" s="2">
        <f>_xlfn.XLOOKUP($A156,Results!$A$2:$A$2256,Results!X$2:X$2256,"")</f>
        <v>39121524</v>
      </c>
      <c r="BD156" s="2">
        <f>_xlfn.XLOOKUP($A156,Results!$A$2:$A$2256,Results!Y$2:Y$2256,"")</f>
        <v>81</v>
      </c>
      <c r="BE156" s="2">
        <f>_xlfn.XLOOKUP($A156,Results!$A$2:$A$2256,Results!Z$2:Z$2256,"")</f>
        <v>0</v>
      </c>
    </row>
    <row r="157" spans="1:57" ht="38.25" customHeight="1" x14ac:dyDescent="0.3">
      <c r="A157">
        <v>905834</v>
      </c>
      <c r="B157">
        <v>281888</v>
      </c>
      <c r="C157" t="s">
        <v>36</v>
      </c>
      <c r="D157">
        <v>9341313395</v>
      </c>
      <c r="E157" s="2" t="str">
        <f>VLOOKUP(F157,'RPA Vendor Data '!F157:$G$2418,2)</f>
        <v>GRAYBAR ELECTRIC CO. INC.</v>
      </c>
      <c r="F157" s="2">
        <v>11471</v>
      </c>
      <c r="G157" s="2">
        <v>1</v>
      </c>
      <c r="H157" t="s">
        <v>554</v>
      </c>
      <c r="I157">
        <v>20</v>
      </c>
      <c r="J157" t="s">
        <v>58</v>
      </c>
      <c r="K157" t="s">
        <v>58</v>
      </c>
      <c r="L157">
        <v>808.54</v>
      </c>
      <c r="M157" s="2" t="s">
        <v>555</v>
      </c>
      <c r="N157" s="85" t="s">
        <v>556</v>
      </c>
      <c r="O157" t="s">
        <v>36</v>
      </c>
      <c r="P157" t="s">
        <v>36</v>
      </c>
      <c r="Q157" t="s">
        <v>36</v>
      </c>
      <c r="R157">
        <v>161.71</v>
      </c>
      <c r="S157" s="1">
        <v>45744.667756134259</v>
      </c>
      <c r="T157" t="s">
        <v>42</v>
      </c>
      <c r="U157" s="1">
        <v>45744.448611111111</v>
      </c>
      <c r="V157" t="s">
        <v>43</v>
      </c>
      <c r="W157" t="s">
        <v>36</v>
      </c>
      <c r="X157">
        <v>1</v>
      </c>
      <c r="Y157" t="s">
        <v>54</v>
      </c>
      <c r="Z157" t="s">
        <v>36</v>
      </c>
      <c r="AA157">
        <v>808.54</v>
      </c>
      <c r="AB157" t="s">
        <v>36</v>
      </c>
      <c r="AC157" t="s">
        <v>557</v>
      </c>
      <c r="AD157" t="s">
        <v>557</v>
      </c>
      <c r="AE157" t="s">
        <v>45</v>
      </c>
      <c r="AF157" s="44">
        <v>30101800</v>
      </c>
      <c r="AG157" s="18" t="s">
        <v>558</v>
      </c>
      <c r="AH157" s="18"/>
      <c r="AI157" s="2" t="s">
        <v>48</v>
      </c>
      <c r="AJ157" s="2" t="e">
        <f>VLOOKUP(A157,'Classification Test Result'!$A$2:$D$2428,4,FALSE)</f>
        <v>#N/A</v>
      </c>
      <c r="AL157" s="2">
        <f>_xlfn.XLOOKUP($A157,Results!$A$2:$A$2256,Results!G$2:G$2256,"")</f>
        <v>0</v>
      </c>
      <c r="AM157" s="2">
        <f>_xlfn.XLOOKUP($A157,Results!$A$2:$A$2256,Results!H$2:H$2256,"")</f>
        <v>0</v>
      </c>
      <c r="AN157" s="2">
        <f>_xlfn.XLOOKUP($A157,Results!$A$2:$A$2256,Results!I$2:I$2256,"")</f>
        <v>0</v>
      </c>
      <c r="AO157" s="2">
        <f>_xlfn.XLOOKUP($A157,Results!$A$2:$A$2256,Results!J$2:J$2256,"")</f>
        <v>0</v>
      </c>
      <c r="AP157" s="2">
        <f>_xlfn.XLOOKUP($A157,Results!$A$2:$A$2256,Results!K$2:K$2256,"")</f>
        <v>0</v>
      </c>
      <c r="AQ157" s="2">
        <f>_xlfn.XLOOKUP($A157,Results!$A$2:$A$2256,Results!L$2:L$2256,"")</f>
        <v>0</v>
      </c>
      <c r="AR157" s="2">
        <f>_xlfn.XLOOKUP($A157,Results!$A$2:$A$2256,Results!M$2:M$2256,"")</f>
        <v>0</v>
      </c>
      <c r="AS157" s="2">
        <f>_xlfn.XLOOKUP($A157,Results!$A$2:$A$2256,Results!N$2:N$2256,"")</f>
        <v>0</v>
      </c>
      <c r="AT157" s="2" t="str">
        <f>_xlfn.XLOOKUP($A157,Results!$A$2:$A$2256,Results!O$2:O$2256,"")</f>
        <v>TJ COPE</v>
      </c>
      <c r="AU157" s="2" t="str">
        <f>_xlfn.XLOOKUP($A157,Results!$A$2:$A$2256,Results!P$2:P$2256,"")</f>
        <v>TJ COPE INC</v>
      </c>
      <c r="AV157" s="2" t="str">
        <f>_xlfn.XLOOKUP($A157,Results!$A$2:$A$2256,Results!Q$2:Q$2256,"")</f>
        <v>SINGLE_MATCH</v>
      </c>
      <c r="AW157" s="2">
        <f>_xlfn.XLOOKUP($A157,Results!$A$2:$A$2256,Results!R$2:R$2256,"")</f>
        <v>0</v>
      </c>
      <c r="AX157" s="2">
        <f>_xlfn.XLOOKUP($A157,Results!$A$2:$A$2256,Results!S$2:S$2256,"")</f>
        <v>0</v>
      </c>
      <c r="AY157" s="2">
        <f>_xlfn.XLOOKUP($A157,Results!$A$2:$A$2256,Results!T$2:T$2256,"")</f>
        <v>100</v>
      </c>
      <c r="AZ157" s="2">
        <f>_xlfn.XLOOKUP($A157,Results!$A$2:$A$2256,Results!U$2:U$2256,"")</f>
        <v>0</v>
      </c>
      <c r="BA157" s="2">
        <f>_xlfn.XLOOKUP($A157,Results!$A$2:$A$2256,Results!V$2:V$2256,"")</f>
        <v>0</v>
      </c>
      <c r="BB157" s="2">
        <f>_xlfn.XLOOKUP($A157,Results!$A$2:$A$2256,Results!W$2:W$2256,"")</f>
        <v>0</v>
      </c>
      <c r="BC157" s="2">
        <f>_xlfn.XLOOKUP($A157,Results!$A$2:$A$2256,Results!X$2:X$2256,"")</f>
        <v>0</v>
      </c>
      <c r="BD157" s="2">
        <f>_xlfn.XLOOKUP($A157,Results!$A$2:$A$2256,Results!Y$2:Y$2256,"")</f>
        <v>0</v>
      </c>
      <c r="BE157" s="2">
        <f>_xlfn.XLOOKUP($A157,Results!$A$2:$A$2256,Results!Z$2:Z$2256,"")</f>
        <v>0</v>
      </c>
    </row>
    <row r="158" spans="1:57" ht="38.25" customHeight="1" x14ac:dyDescent="0.3">
      <c r="A158">
        <v>905835</v>
      </c>
      <c r="B158">
        <v>282047</v>
      </c>
      <c r="C158" t="s">
        <v>36</v>
      </c>
      <c r="D158" t="s">
        <v>559</v>
      </c>
      <c r="E158" s="2" t="str">
        <f>VLOOKUP(F158,'RPA Vendor Data '!F158:$G$2418,2)</f>
        <v>SHEPHERD ELECT SUPPLY DC</v>
      </c>
      <c r="F158" s="2">
        <v>13060</v>
      </c>
      <c r="G158" s="2">
        <v>8</v>
      </c>
      <c r="H158" t="s">
        <v>560</v>
      </c>
      <c r="I158">
        <v>1</v>
      </c>
      <c r="J158" t="s">
        <v>65</v>
      </c>
      <c r="K158" t="s">
        <v>39</v>
      </c>
      <c r="L158">
        <v>6.9</v>
      </c>
      <c r="M158" s="2" t="s">
        <v>105</v>
      </c>
      <c r="N158" s="85" t="s">
        <v>36</v>
      </c>
      <c r="O158" t="s">
        <v>36</v>
      </c>
      <c r="P158" t="s">
        <v>36</v>
      </c>
      <c r="Q158" t="s">
        <v>36</v>
      </c>
      <c r="R158">
        <v>6.9</v>
      </c>
      <c r="S158" s="1">
        <v>45744.958643402781</v>
      </c>
      <c r="T158" t="s">
        <v>42</v>
      </c>
      <c r="U158" s="1">
        <v>45744.746527777781</v>
      </c>
      <c r="V158" t="s">
        <v>43</v>
      </c>
      <c r="W158" t="s">
        <v>36</v>
      </c>
      <c r="X158">
        <v>1</v>
      </c>
      <c r="Y158">
        <v>999</v>
      </c>
      <c r="Z158" t="s">
        <v>36</v>
      </c>
      <c r="AA158" t="s">
        <v>36</v>
      </c>
      <c r="AB158" t="s">
        <v>36</v>
      </c>
      <c r="AC158" t="s">
        <v>49</v>
      </c>
      <c r="AD158" t="s">
        <v>49</v>
      </c>
      <c r="AE158" t="s">
        <v>45</v>
      </c>
      <c r="AF158" s="44">
        <v>31162406</v>
      </c>
      <c r="AG158" s="102" t="s">
        <v>561</v>
      </c>
      <c r="AI158" s="2" t="s">
        <v>48</v>
      </c>
      <c r="AJ158" s="2" t="e">
        <f>VLOOKUP(A158,'Classification Test Result'!$A$2:$D$2428,4,FALSE)</f>
        <v>#N/A</v>
      </c>
      <c r="AL158" s="2">
        <f>_xlfn.XLOOKUP($A158,Results!$A$2:$A$2256,Results!G$2:G$2256,"")</f>
        <v>0</v>
      </c>
      <c r="AM158" s="2">
        <f>_xlfn.XLOOKUP($A158,Results!$A$2:$A$2256,Results!H$2:H$2256,"")</f>
        <v>0</v>
      </c>
      <c r="AN158" s="2">
        <f>_xlfn.XLOOKUP($A158,Results!$A$2:$A$2256,Results!I$2:I$2256,"")</f>
        <v>0</v>
      </c>
      <c r="AO158" s="2">
        <f>_xlfn.XLOOKUP($A158,Results!$A$2:$A$2256,Results!J$2:J$2256,"")</f>
        <v>0</v>
      </c>
      <c r="AP158" s="2">
        <f>_xlfn.XLOOKUP($A158,Results!$A$2:$A$2256,Results!K$2:K$2256,"")</f>
        <v>0</v>
      </c>
      <c r="AQ158" s="2">
        <f>_xlfn.XLOOKUP($A158,Results!$A$2:$A$2256,Results!L$2:L$2256,"")</f>
        <v>0</v>
      </c>
      <c r="AR158" s="2">
        <f>_xlfn.XLOOKUP($A158,Results!$A$2:$A$2256,Results!M$2:M$2256,"")</f>
        <v>0</v>
      </c>
      <c r="AS158" s="2">
        <f>_xlfn.XLOOKUP($A158,Results!$A$2:$A$2256,Results!N$2:N$2256,"")</f>
        <v>0</v>
      </c>
      <c r="AT158" s="2" t="str">
        <f>_xlfn.XLOOKUP($A158,Results!$A$2:$A$2256,Results!O$2:O$2256,"")</f>
        <v>GENERIC WIRE</v>
      </c>
      <c r="AU158" s="2" t="str">
        <f>_xlfn.XLOOKUP($A158,Results!$A$2:$A$2256,Results!P$2:P$2256,"")</f>
        <v>WIRE</v>
      </c>
      <c r="AV158" s="2" t="str">
        <f>_xlfn.XLOOKUP($A158,Results!$A$2:$A$2256,Results!Q$2:Q$2256,"")</f>
        <v>SINGLE_MATCH</v>
      </c>
      <c r="AW158" s="2">
        <f>_xlfn.XLOOKUP($A158,Results!$A$2:$A$2256,Results!R$2:R$2256,"")</f>
        <v>0</v>
      </c>
      <c r="AX158" s="2">
        <f>_xlfn.XLOOKUP($A158,Results!$A$2:$A$2256,Results!S$2:S$2256,"")</f>
        <v>0</v>
      </c>
      <c r="AY158" s="2">
        <f>_xlfn.XLOOKUP($A158,Results!$A$2:$A$2256,Results!T$2:T$2256,"")</f>
        <v>75</v>
      </c>
      <c r="AZ158" s="2">
        <f>_xlfn.XLOOKUP($A158,Results!$A$2:$A$2256,Results!U$2:U$2256,"")</f>
        <v>0</v>
      </c>
      <c r="BA158" s="2" t="str">
        <f>_xlfn.XLOOKUP($A158,Results!$A$2:$A$2256,Results!V$2:V$2256,"")</f>
        <v>METALLICS</v>
      </c>
      <c r="BB158" s="2">
        <f>_xlfn.XLOOKUP($A158,Results!$A$2:$A$2256,Results!W$2:W$2256,"")</f>
        <v>62</v>
      </c>
      <c r="BC158" s="2">
        <f>_xlfn.XLOOKUP($A158,Results!$A$2:$A$2256,Results!X$2:X$2256,"")</f>
        <v>0</v>
      </c>
      <c r="BD158" s="2">
        <f>_xlfn.XLOOKUP($A158,Results!$A$2:$A$2256,Results!Y$2:Y$2256,"")</f>
        <v>0</v>
      </c>
      <c r="BE158" s="2" t="b">
        <f>_xlfn.XLOOKUP($A158,Results!$A$2:$A$2256,Results!Z$2:Z$2256,"")</f>
        <v>1</v>
      </c>
    </row>
    <row r="159" spans="1:57" ht="38.25" customHeight="1" x14ac:dyDescent="0.3">
      <c r="A159">
        <v>905836</v>
      </c>
      <c r="B159">
        <v>281667</v>
      </c>
      <c r="C159" t="s">
        <v>36</v>
      </c>
      <c r="D159" t="s">
        <v>562</v>
      </c>
      <c r="F159" s="2">
        <v>13063</v>
      </c>
      <c r="G159" s="2">
        <v>1</v>
      </c>
      <c r="H159" s="2" t="s">
        <v>563</v>
      </c>
      <c r="I159">
        <v>1</v>
      </c>
      <c r="J159" t="s">
        <v>39</v>
      </c>
      <c r="K159" t="s">
        <v>39</v>
      </c>
      <c r="L159">
        <v>69453.02</v>
      </c>
      <c r="M159" s="2" t="s">
        <v>36</v>
      </c>
      <c r="N159" s="9" t="s">
        <v>36</v>
      </c>
      <c r="O159" t="s">
        <v>36</v>
      </c>
      <c r="P159" t="s">
        <v>36</v>
      </c>
      <c r="Q159" t="s">
        <v>36</v>
      </c>
      <c r="R159">
        <v>69453.02</v>
      </c>
      <c r="S159" s="1">
        <v>45744.501231400463</v>
      </c>
      <c r="T159" t="s">
        <v>42</v>
      </c>
      <c r="U159" s="1">
        <v>45744.282638888893</v>
      </c>
      <c r="V159" t="s">
        <v>43</v>
      </c>
      <c r="W159" t="s">
        <v>36</v>
      </c>
      <c r="X159">
        <v>0</v>
      </c>
      <c r="Y159">
        <v>999</v>
      </c>
      <c r="Z159" t="s">
        <v>36</v>
      </c>
      <c r="AA159" t="s">
        <v>36</v>
      </c>
      <c r="AB159" t="s">
        <v>36</v>
      </c>
      <c r="AC159" t="s">
        <v>49</v>
      </c>
      <c r="AD159" t="s">
        <v>49</v>
      </c>
      <c r="AE159" t="s">
        <v>45</v>
      </c>
      <c r="AF159" s="2"/>
      <c r="AI159" s="2" t="s">
        <v>165</v>
      </c>
      <c r="AJ159" s="2" t="e">
        <f>VLOOKUP(A159,'Classification Test Result'!$A$2:$D$2428,4,FALSE)</f>
        <v>#N/A</v>
      </c>
      <c r="AL159" s="2">
        <f>_xlfn.XLOOKUP($A159,Results!$A$2:$A$2256,Results!G$2:G$2256,"")</f>
        <v>0</v>
      </c>
      <c r="AM159" s="2">
        <f>_xlfn.XLOOKUP($A159,Results!$A$2:$A$2256,Results!H$2:H$2256,"")</f>
        <v>0</v>
      </c>
      <c r="AN159" s="2">
        <f>_xlfn.XLOOKUP($A159,Results!$A$2:$A$2256,Results!I$2:I$2256,"")</f>
        <v>0</v>
      </c>
      <c r="AO159" s="2">
        <f>_xlfn.XLOOKUP($A159,Results!$A$2:$A$2256,Results!J$2:J$2256,"")</f>
        <v>0</v>
      </c>
      <c r="AP159" s="2">
        <f>_xlfn.XLOOKUP($A159,Results!$A$2:$A$2256,Results!K$2:K$2256,"")</f>
        <v>0</v>
      </c>
      <c r="AQ159" s="2">
        <f>_xlfn.XLOOKUP($A159,Results!$A$2:$A$2256,Results!L$2:L$2256,"")</f>
        <v>0</v>
      </c>
      <c r="AR159" s="2">
        <f>_xlfn.XLOOKUP($A159,Results!$A$2:$A$2256,Results!M$2:M$2256,"")</f>
        <v>0</v>
      </c>
      <c r="AS159" s="2">
        <f>_xlfn.XLOOKUP($A159,Results!$A$2:$A$2256,Results!N$2:N$2256,"")</f>
        <v>0</v>
      </c>
      <c r="AT159" s="2">
        <f>_xlfn.XLOOKUP($A159,Results!$A$2:$A$2256,Results!O$2:O$2256,"")</f>
        <v>0</v>
      </c>
      <c r="AU159" s="2">
        <f>_xlfn.XLOOKUP($A159,Results!$A$2:$A$2256,Results!P$2:P$2256,"")</f>
        <v>0</v>
      </c>
      <c r="AV159" s="2">
        <f>_xlfn.XLOOKUP($A159,Results!$A$2:$A$2256,Results!Q$2:Q$2256,"")</f>
        <v>0</v>
      </c>
      <c r="AW159" s="2">
        <f>_xlfn.XLOOKUP($A159,Results!$A$2:$A$2256,Results!R$2:R$2256,"")</f>
        <v>0</v>
      </c>
      <c r="AX159" s="2">
        <f>_xlfn.XLOOKUP($A159,Results!$A$2:$A$2256,Results!S$2:S$2256,"")</f>
        <v>0</v>
      </c>
      <c r="AY159" s="2">
        <f>_xlfn.XLOOKUP($A159,Results!$A$2:$A$2256,Results!T$2:T$2256,"")</f>
        <v>0</v>
      </c>
      <c r="AZ159" s="2">
        <f>_xlfn.XLOOKUP($A159,Results!$A$2:$A$2256,Results!U$2:U$2256,"")</f>
        <v>0</v>
      </c>
      <c r="BA159" s="2">
        <f>_xlfn.XLOOKUP($A159,Results!$A$2:$A$2256,Results!V$2:V$2256,"")</f>
        <v>0</v>
      </c>
      <c r="BB159" s="2">
        <f>_xlfn.XLOOKUP($A159,Results!$A$2:$A$2256,Results!W$2:W$2256,"")</f>
        <v>0</v>
      </c>
      <c r="BC159" s="2">
        <f>_xlfn.XLOOKUP($A159,Results!$A$2:$A$2256,Results!X$2:X$2256,"")</f>
        <v>0</v>
      </c>
      <c r="BD159" s="2">
        <f>_xlfn.XLOOKUP($A159,Results!$A$2:$A$2256,Results!Y$2:Y$2256,"")</f>
        <v>0</v>
      </c>
      <c r="BE159" s="2">
        <f>_xlfn.XLOOKUP($A159,Results!$A$2:$A$2256,Results!Z$2:Z$2256,"")</f>
        <v>0</v>
      </c>
    </row>
    <row r="160" spans="1:57" ht="38.25" customHeight="1" x14ac:dyDescent="0.3">
      <c r="A160">
        <v>905837</v>
      </c>
      <c r="B160">
        <v>281962</v>
      </c>
      <c r="C160" t="s">
        <v>36</v>
      </c>
      <c r="D160" t="s">
        <v>126</v>
      </c>
      <c r="E160" s="2" t="str">
        <f>VLOOKUP(F160,'RPA Vendor Data '!F159:$G$2418,2)</f>
        <v>FROST ELECTRIC SUPPLY CO</v>
      </c>
      <c r="F160" s="2">
        <v>11364</v>
      </c>
      <c r="G160" s="2">
        <v>5</v>
      </c>
      <c r="H160" t="s">
        <v>564</v>
      </c>
      <c r="I160">
        <v>54</v>
      </c>
      <c r="J160" t="s">
        <v>58</v>
      </c>
      <c r="K160" t="s">
        <v>58</v>
      </c>
      <c r="L160">
        <v>92.94</v>
      </c>
      <c r="M160" s="2" t="s">
        <v>444</v>
      </c>
      <c r="N160" s="85" t="s">
        <v>565</v>
      </c>
      <c r="O160" t="s">
        <v>36</v>
      </c>
      <c r="P160" t="s">
        <v>566</v>
      </c>
      <c r="Q160">
        <v>54007499534</v>
      </c>
      <c r="R160">
        <v>50.19</v>
      </c>
      <c r="S160" s="1">
        <v>45744.875904826389</v>
      </c>
      <c r="T160" t="s">
        <v>42</v>
      </c>
      <c r="U160" s="1">
        <v>45744.661805555559</v>
      </c>
      <c r="V160" t="s">
        <v>43</v>
      </c>
      <c r="W160" t="s">
        <v>36</v>
      </c>
      <c r="X160">
        <v>0</v>
      </c>
      <c r="Y160">
        <v>0</v>
      </c>
      <c r="Z160">
        <v>2579</v>
      </c>
      <c r="AA160" t="s">
        <v>36</v>
      </c>
      <c r="AB160">
        <v>193</v>
      </c>
      <c r="AC160" t="s">
        <v>567</v>
      </c>
      <c r="AD160" t="s">
        <v>567</v>
      </c>
      <c r="AE160" t="s">
        <v>45</v>
      </c>
      <c r="AF160" s="44" t="s">
        <v>46</v>
      </c>
      <c r="AG160" s="18" t="s">
        <v>568</v>
      </c>
      <c r="AH160" s="18"/>
      <c r="AI160" s="2" t="s">
        <v>48</v>
      </c>
      <c r="AJ160" s="2" t="e">
        <f>VLOOKUP(A160,'Classification Test Result'!$A$2:$D$2428,4,FALSE)</f>
        <v>#N/A</v>
      </c>
      <c r="AL160" s="2">
        <f>_xlfn.XLOOKUP($A160,Results!$A$2:$A$2256,Results!G$2:G$2256,"")</f>
        <v>0</v>
      </c>
      <c r="AM160" s="2">
        <f>_xlfn.XLOOKUP($A160,Results!$A$2:$A$2256,Results!H$2:H$2256,"")</f>
        <v>0</v>
      </c>
      <c r="AN160" s="2">
        <f>_xlfn.XLOOKUP($A160,Results!$A$2:$A$2256,Results!I$2:I$2256,"")</f>
        <v>0</v>
      </c>
      <c r="AO160" s="2">
        <f>_xlfn.XLOOKUP($A160,Results!$A$2:$A$2256,Results!J$2:J$2256,"")</f>
        <v>0</v>
      </c>
      <c r="AP160" s="2">
        <f>_xlfn.XLOOKUP($A160,Results!$A$2:$A$2256,Results!K$2:K$2256,"")</f>
        <v>0</v>
      </c>
      <c r="AQ160" s="2">
        <f>_xlfn.XLOOKUP($A160,Results!$A$2:$A$2256,Results!L$2:L$2256,"")</f>
        <v>0</v>
      </c>
      <c r="AR160" s="2">
        <f>_xlfn.XLOOKUP($A160,Results!$A$2:$A$2256,Results!M$2:M$2256,"")</f>
        <v>0</v>
      </c>
      <c r="AS160" s="2">
        <f>_xlfn.XLOOKUP($A160,Results!$A$2:$A$2256,Results!N$2:N$2256,"")</f>
        <v>0</v>
      </c>
      <c r="AT160" s="2" t="str">
        <f>_xlfn.XLOOKUP($A160,Results!$A$2:$A$2256,Results!O$2:O$2256,"")</f>
        <v>GENERIC CONDUIT/CONDUIT FITTINGS</v>
      </c>
      <c r="AU160" s="2" t="str">
        <f>_xlfn.XLOOKUP($A160,Results!$A$2:$A$2256,Results!P$2:P$2256,"")</f>
        <v>THREADED ROD</v>
      </c>
      <c r="AV160" s="2" t="str">
        <f>_xlfn.XLOOKUP($A160,Results!$A$2:$A$2256,Results!Q$2:Q$2256,"")</f>
        <v>SINGLE_MATCH</v>
      </c>
      <c r="AW160" s="2">
        <f>_xlfn.XLOOKUP($A160,Results!$A$2:$A$2256,Results!R$2:R$2256,"")</f>
        <v>0</v>
      </c>
      <c r="AX160" s="2">
        <f>_xlfn.XLOOKUP($A160,Results!$A$2:$A$2256,Results!S$2:S$2256,"")</f>
        <v>0</v>
      </c>
      <c r="AY160" s="2">
        <f>_xlfn.XLOOKUP($A160,Results!$A$2:$A$2256,Results!T$2:T$2256,"")</f>
        <v>100</v>
      </c>
      <c r="AZ160" s="2">
        <f>_xlfn.XLOOKUP($A160,Results!$A$2:$A$2256,Results!U$2:U$2256,"")</f>
        <v>0</v>
      </c>
      <c r="BA160" s="2">
        <f>_xlfn.XLOOKUP($A160,Results!$A$2:$A$2256,Results!V$2:V$2256,"")</f>
        <v>0</v>
      </c>
      <c r="BB160" s="2">
        <f>_xlfn.XLOOKUP($A160,Results!$A$2:$A$2256,Results!W$2:W$2256,"")</f>
        <v>0</v>
      </c>
      <c r="BC160" s="2">
        <f>_xlfn.XLOOKUP($A160,Results!$A$2:$A$2256,Results!X$2:X$2256,"")</f>
        <v>31161618</v>
      </c>
      <c r="BD160" s="2">
        <f>_xlfn.XLOOKUP($A160,Results!$A$2:$A$2256,Results!Y$2:Y$2256,"")</f>
        <v>76</v>
      </c>
      <c r="BE160" s="2">
        <f>_xlfn.XLOOKUP($A160,Results!$A$2:$A$2256,Results!Z$2:Z$2256,"")</f>
        <v>0</v>
      </c>
    </row>
    <row r="161" spans="1:57" ht="38.25" customHeight="1" x14ac:dyDescent="0.3">
      <c r="A161">
        <v>905838</v>
      </c>
      <c r="B161">
        <v>281921</v>
      </c>
      <c r="C161" t="s">
        <v>36</v>
      </c>
      <c r="D161">
        <v>111368576</v>
      </c>
      <c r="E161" s="2" t="str">
        <f>VLOOKUP(F161,'RPA Vendor Data '!F160:$G$2418,2)</f>
        <v>DIGI KEY CORPORATION</v>
      </c>
      <c r="F161" s="2">
        <v>11017</v>
      </c>
      <c r="G161" s="2">
        <v>1</v>
      </c>
      <c r="H161" t="s">
        <v>569</v>
      </c>
      <c r="I161">
        <v>250</v>
      </c>
      <c r="J161" t="s">
        <v>39</v>
      </c>
      <c r="K161" t="s">
        <v>39</v>
      </c>
      <c r="L161">
        <v>0.16904</v>
      </c>
      <c r="M161" s="2" t="s">
        <v>570</v>
      </c>
      <c r="N161" s="85" t="s">
        <v>571</v>
      </c>
      <c r="O161" t="s">
        <v>571</v>
      </c>
      <c r="P161" t="s">
        <v>36</v>
      </c>
      <c r="Q161" t="s">
        <v>36</v>
      </c>
      <c r="R161">
        <v>42.26</v>
      </c>
      <c r="S161" s="1">
        <v>45744.771081712963</v>
      </c>
      <c r="T161" t="s">
        <v>42</v>
      </c>
      <c r="U161" s="1">
        <v>45744.561805555553</v>
      </c>
      <c r="V161" t="s">
        <v>43</v>
      </c>
      <c r="W161" t="s">
        <v>36</v>
      </c>
      <c r="X161">
        <v>0</v>
      </c>
      <c r="Y161">
        <v>999</v>
      </c>
      <c r="Z161" t="s">
        <v>36</v>
      </c>
      <c r="AA161" t="s">
        <v>36</v>
      </c>
      <c r="AB161" t="s">
        <v>36</v>
      </c>
      <c r="AC161" t="s">
        <v>572</v>
      </c>
      <c r="AD161" t="s">
        <v>572</v>
      </c>
      <c r="AE161" t="s">
        <v>45</v>
      </c>
      <c r="AF161" s="44" t="s">
        <v>46</v>
      </c>
      <c r="AG161" s="18" t="s">
        <v>573</v>
      </c>
      <c r="AI161" s="2" t="s">
        <v>48</v>
      </c>
      <c r="AJ161" s="2" t="e">
        <f>VLOOKUP(A161,'Classification Test Result'!$A$2:$D$2428,4,FALSE)</f>
        <v>#N/A</v>
      </c>
      <c r="AL161" s="2">
        <f>_xlfn.XLOOKUP($A161,Results!$A$2:$A$2256,Results!G$2:G$2256,"")</f>
        <v>0</v>
      </c>
      <c r="AM161" s="2">
        <f>_xlfn.XLOOKUP($A161,Results!$A$2:$A$2256,Results!H$2:H$2256,"")</f>
        <v>0</v>
      </c>
      <c r="AN161" s="2">
        <f>_xlfn.XLOOKUP($A161,Results!$A$2:$A$2256,Results!I$2:I$2256,"")</f>
        <v>0</v>
      </c>
      <c r="AO161" s="2">
        <f>_xlfn.XLOOKUP($A161,Results!$A$2:$A$2256,Results!J$2:J$2256,"")</f>
        <v>0</v>
      </c>
      <c r="AP161" s="2">
        <f>_xlfn.XLOOKUP($A161,Results!$A$2:$A$2256,Results!K$2:K$2256,"")</f>
        <v>0</v>
      </c>
      <c r="AQ161" s="2">
        <f>_xlfn.XLOOKUP($A161,Results!$A$2:$A$2256,Results!L$2:L$2256,"")</f>
        <v>0</v>
      </c>
      <c r="AR161" s="2">
        <f>_xlfn.XLOOKUP($A161,Results!$A$2:$A$2256,Results!M$2:M$2256,"")</f>
        <v>0</v>
      </c>
      <c r="AS161" s="2">
        <f>_xlfn.XLOOKUP($A161,Results!$A$2:$A$2256,Results!N$2:N$2256,"")</f>
        <v>0</v>
      </c>
      <c r="AT161" s="2" t="str">
        <f>_xlfn.XLOOKUP($A161,Results!$A$2:$A$2256,Results!O$2:O$2256,"")</f>
        <v>TE CONNECTIVITY</v>
      </c>
      <c r="AU161" s="2" t="str">
        <f>_xlfn.XLOOKUP($A161,Results!$A$2:$A$2256,Results!P$2:P$2256,"")</f>
        <v>TE CONNECTIVITY DEUTSCH ICT CONNECTORS</v>
      </c>
      <c r="AV161" s="2" t="str">
        <f>_xlfn.XLOOKUP($A161,Results!$A$2:$A$2256,Results!Q$2:Q$2256,"")</f>
        <v>SINGLE_MATCH</v>
      </c>
      <c r="AW161" s="2">
        <f>_xlfn.XLOOKUP($A161,Results!$A$2:$A$2256,Results!R$2:R$2256,"")</f>
        <v>0</v>
      </c>
      <c r="AX161" s="2">
        <f>_xlfn.XLOOKUP($A161,Results!$A$2:$A$2256,Results!S$2:S$2256,"")</f>
        <v>0</v>
      </c>
      <c r="AY161" s="2">
        <f>_xlfn.XLOOKUP($A161,Results!$A$2:$A$2256,Results!T$2:T$2256,"")</f>
        <v>100</v>
      </c>
      <c r="AZ161" s="2">
        <f>_xlfn.XLOOKUP($A161,Results!$A$2:$A$2256,Results!U$2:U$2256,"")</f>
        <v>0</v>
      </c>
      <c r="BA161" s="2">
        <f>_xlfn.XLOOKUP($A161,Results!$A$2:$A$2256,Results!V$2:V$2256,"")</f>
        <v>0</v>
      </c>
      <c r="BB161" s="2">
        <f>_xlfn.XLOOKUP($A161,Results!$A$2:$A$2256,Results!W$2:W$2256,"")</f>
        <v>0</v>
      </c>
      <c r="BC161" s="2">
        <f>_xlfn.XLOOKUP($A161,Results!$A$2:$A$2256,Results!X$2:X$2256,"")</f>
        <v>0</v>
      </c>
      <c r="BD161" s="2">
        <f>_xlfn.XLOOKUP($A161,Results!$A$2:$A$2256,Results!Y$2:Y$2256,"")</f>
        <v>0</v>
      </c>
      <c r="BE161" s="2">
        <f>_xlfn.XLOOKUP($A161,Results!$A$2:$A$2256,Results!Z$2:Z$2256,"")</f>
        <v>0</v>
      </c>
    </row>
    <row r="162" spans="1:57" ht="38.25" customHeight="1" x14ac:dyDescent="0.3">
      <c r="A162">
        <v>905839</v>
      </c>
      <c r="B162">
        <v>282004</v>
      </c>
      <c r="C162" t="s">
        <v>36</v>
      </c>
      <c r="D162" t="s">
        <v>574</v>
      </c>
      <c r="E162" s="2" t="str">
        <f>VLOOKUP(F162,'RPA Vendor Data '!F161:$G$2418,2)</f>
        <v>DOMINION ELECTRIC SUPPLY</v>
      </c>
      <c r="F162" s="2">
        <v>11048</v>
      </c>
      <c r="G162" s="2">
        <v>1</v>
      </c>
      <c r="H162" t="s">
        <v>575</v>
      </c>
      <c r="I162">
        <v>2</v>
      </c>
      <c r="J162" t="s">
        <v>389</v>
      </c>
      <c r="K162" t="s">
        <v>58</v>
      </c>
      <c r="L162">
        <v>472.38</v>
      </c>
      <c r="M162" s="2" t="s">
        <v>576</v>
      </c>
      <c r="N162" s="85" t="s">
        <v>577</v>
      </c>
      <c r="O162" t="s">
        <v>36</v>
      </c>
      <c r="P162" t="s">
        <v>578</v>
      </c>
      <c r="Q162" t="s">
        <v>36</v>
      </c>
      <c r="R162">
        <v>9.4499999999999993</v>
      </c>
      <c r="S162" s="1">
        <v>45744.896639085651</v>
      </c>
      <c r="T162" t="s">
        <v>42</v>
      </c>
      <c r="U162" s="1">
        <v>45744.675000000003</v>
      </c>
      <c r="V162" t="s">
        <v>43</v>
      </c>
      <c r="W162" t="s">
        <v>36</v>
      </c>
      <c r="X162">
        <v>9</v>
      </c>
      <c r="Y162" t="s">
        <v>158</v>
      </c>
      <c r="Z162">
        <v>472.38</v>
      </c>
      <c r="AA162">
        <v>472.38</v>
      </c>
      <c r="AB162">
        <v>191</v>
      </c>
      <c r="AC162" t="s">
        <v>579</v>
      </c>
      <c r="AD162" t="s">
        <v>579</v>
      </c>
      <c r="AE162" t="s">
        <v>45</v>
      </c>
      <c r="AF162" s="44">
        <v>39121419</v>
      </c>
      <c r="AG162" s="18" t="s">
        <v>580</v>
      </c>
      <c r="AI162" s="2" t="s">
        <v>48</v>
      </c>
      <c r="AJ162" s="2" t="e">
        <f>VLOOKUP(A162,'Classification Test Result'!$A$2:$D$2428,4,FALSE)</f>
        <v>#N/A</v>
      </c>
      <c r="AL162" s="2">
        <f>_xlfn.XLOOKUP($A162,Results!$A$2:$A$2256,Results!G$2:G$2256,"")</f>
        <v>1167936</v>
      </c>
      <c r="AM162" s="2" t="str">
        <f>_xlfn.XLOOKUP($A162,Results!$A$2:$A$2256,Results!H$2:H$2256,"")</f>
        <v>DB50IC</v>
      </c>
      <c r="AN162" s="2" t="str">
        <f>_xlfn.XLOOKUP($A162,Results!$A$2:$A$2256,Results!I$2:I$2256,"")</f>
        <v>STEEL ELECTRIC PRODUCTS</v>
      </c>
      <c r="AO162" s="2">
        <f>_xlfn.XLOOKUP($A162,Results!$A$2:$A$2256,Results!J$2:J$2256,"")</f>
        <v>785994318019</v>
      </c>
      <c r="AP162" s="2">
        <f>_xlfn.XLOOKUP($A162,Results!$A$2:$A$2256,Results!K$2:K$2256,"")</f>
        <v>39121700</v>
      </c>
      <c r="AQ162" s="2">
        <f>_xlfn.XLOOKUP($A162,Results!$A$2:$A$2256,Results!L$2:L$2256,"")</f>
        <v>0</v>
      </c>
      <c r="AR162" s="2">
        <f>_xlfn.XLOOKUP($A162,Results!$A$2:$A$2256,Results!M$2:M$2256,"")</f>
        <v>338103</v>
      </c>
      <c r="AS162" s="2" t="str">
        <f>_xlfn.XLOOKUP($A162,Results!$A$2:$A$2256,Results!N$2:N$2256,"")</f>
        <v>SEPCO DB50-IC 1/2 DBL BITE CONN</v>
      </c>
      <c r="AT162" s="2" t="str">
        <f>_xlfn.XLOOKUP($A162,Results!$A$2:$A$2256,Results!O$2:O$2256,"")</f>
        <v>STEEL ELECTRIC PRODUCTS</v>
      </c>
      <c r="AU162" s="2">
        <f>_xlfn.XLOOKUP($A162,Results!$A$2:$A$2256,Results!P$2:P$2256,"")</f>
        <v>0</v>
      </c>
      <c r="AV162" s="2" t="str">
        <f>_xlfn.XLOOKUP($A162,Results!$A$2:$A$2256,Results!Q$2:Q$2256,"")</f>
        <v>NO_VALID_MATCHES</v>
      </c>
      <c r="AW162" s="2" t="str">
        <f>_xlfn.XLOOKUP($A162,Results!$A$2:$A$2256,Results!R$2:R$2256,"")</f>
        <v>0.6925553087511119</v>
      </c>
      <c r="AX162" s="2">
        <f>_xlfn.XLOOKUP($A162,Results!$A$2:$A$2256,Results!S$2:S$2256,"")</f>
        <v>79</v>
      </c>
      <c r="AY162" s="2">
        <f>_xlfn.XLOOKUP($A162,Results!$A$2:$A$2256,Results!T$2:T$2256,"")</f>
        <v>49</v>
      </c>
      <c r="AZ162" s="2">
        <f>_xlfn.XLOOKUP($A162,Results!$A$2:$A$2256,Results!U$2:U$2256,"")</f>
        <v>61</v>
      </c>
      <c r="BA162" s="2">
        <f>_xlfn.XLOOKUP($A162,Results!$A$2:$A$2256,Results!V$2:V$2256,"")</f>
        <v>0</v>
      </c>
      <c r="BB162" s="2">
        <f>_xlfn.XLOOKUP($A162,Results!$A$2:$A$2256,Results!W$2:W$2256,"")</f>
        <v>0</v>
      </c>
      <c r="BC162" s="2">
        <f>_xlfn.XLOOKUP($A162,Results!$A$2:$A$2256,Results!X$2:X$2256,"")</f>
        <v>39120000</v>
      </c>
      <c r="BD162" s="2">
        <f>_xlfn.XLOOKUP($A162,Results!$A$2:$A$2256,Results!Y$2:Y$2256,"")</f>
        <v>62</v>
      </c>
      <c r="BE162" s="2">
        <f>_xlfn.XLOOKUP($A162,Results!$A$2:$A$2256,Results!Z$2:Z$2256,"")</f>
        <v>0</v>
      </c>
    </row>
    <row r="163" spans="1:57" ht="38.25" customHeight="1" x14ac:dyDescent="0.3">
      <c r="A163">
        <v>905840</v>
      </c>
      <c r="B163">
        <v>282022</v>
      </c>
      <c r="C163" t="s">
        <v>36</v>
      </c>
      <c r="D163">
        <v>1678765</v>
      </c>
      <c r="F163" s="2">
        <v>13397</v>
      </c>
      <c r="G163" s="2">
        <v>3</v>
      </c>
      <c r="H163" s="2" t="s">
        <v>453</v>
      </c>
      <c r="I163">
        <v>0</v>
      </c>
      <c r="J163" t="s">
        <v>39</v>
      </c>
      <c r="K163" t="s">
        <v>39</v>
      </c>
      <c r="L163">
        <v>0.11</v>
      </c>
      <c r="M163" s="2" t="s">
        <v>36</v>
      </c>
      <c r="N163" s="9" t="s">
        <v>36</v>
      </c>
      <c r="O163" t="s">
        <v>36</v>
      </c>
      <c r="P163" t="s">
        <v>36</v>
      </c>
      <c r="Q163" t="s">
        <v>36</v>
      </c>
      <c r="R163">
        <v>0.11</v>
      </c>
      <c r="S163" s="1">
        <v>45744.917364930552</v>
      </c>
      <c r="T163" t="s">
        <v>42</v>
      </c>
      <c r="U163" s="1">
        <v>45744.70416666667</v>
      </c>
      <c r="V163" t="s">
        <v>43</v>
      </c>
      <c r="W163" t="s">
        <v>36</v>
      </c>
      <c r="X163">
        <v>0</v>
      </c>
      <c r="Y163">
        <v>999</v>
      </c>
      <c r="Z163" t="s">
        <v>36</v>
      </c>
      <c r="AA163" t="s">
        <v>36</v>
      </c>
      <c r="AB163" t="s">
        <v>36</v>
      </c>
      <c r="AC163" t="s">
        <v>453</v>
      </c>
      <c r="AD163" t="s">
        <v>453</v>
      </c>
      <c r="AE163" t="s">
        <v>45</v>
      </c>
      <c r="AF163" s="2"/>
      <c r="AI163" s="2" t="s">
        <v>453</v>
      </c>
      <c r="AJ163" s="2" t="e">
        <f>VLOOKUP(A163,'Classification Test Result'!$A$2:$D$2428,4,FALSE)</f>
        <v>#N/A</v>
      </c>
      <c r="AL163" s="2" t="str">
        <f>_xlfn.XLOOKUP($A163,Results!$A$2:$A$2256,Results!G$2:G$2256,"")</f>
        <v/>
      </c>
      <c r="AM163" s="2" t="str">
        <f>_xlfn.XLOOKUP($A163,Results!$A$2:$A$2256,Results!H$2:H$2256,"")</f>
        <v/>
      </c>
      <c r="AN163" s="2" t="str">
        <f>_xlfn.XLOOKUP($A163,Results!$A$2:$A$2256,Results!I$2:I$2256,"")</f>
        <v/>
      </c>
      <c r="AO163" s="2" t="str">
        <f>_xlfn.XLOOKUP($A163,Results!$A$2:$A$2256,Results!J$2:J$2256,"")</f>
        <v/>
      </c>
      <c r="AP163" s="2" t="str">
        <f>_xlfn.XLOOKUP($A163,Results!$A$2:$A$2256,Results!K$2:K$2256,"")</f>
        <v/>
      </c>
      <c r="AQ163" s="2" t="str">
        <f>_xlfn.XLOOKUP($A163,Results!$A$2:$A$2256,Results!L$2:L$2256,"")</f>
        <v/>
      </c>
      <c r="AR163" s="2" t="str">
        <f>_xlfn.XLOOKUP($A163,Results!$A$2:$A$2256,Results!M$2:M$2256,"")</f>
        <v/>
      </c>
      <c r="AS163" s="2" t="str">
        <f>_xlfn.XLOOKUP($A163,Results!$A$2:$A$2256,Results!N$2:N$2256,"")</f>
        <v/>
      </c>
      <c r="AT163" s="2" t="str">
        <f>_xlfn.XLOOKUP($A163,Results!$A$2:$A$2256,Results!O$2:O$2256,"")</f>
        <v/>
      </c>
      <c r="AU163" s="2" t="str">
        <f>_xlfn.XLOOKUP($A163,Results!$A$2:$A$2256,Results!P$2:P$2256,"")</f>
        <v/>
      </c>
      <c r="AV163" s="2" t="str">
        <f>_xlfn.XLOOKUP($A163,Results!$A$2:$A$2256,Results!Q$2:Q$2256,"")</f>
        <v/>
      </c>
      <c r="AW163" s="2" t="str">
        <f>_xlfn.XLOOKUP($A163,Results!$A$2:$A$2256,Results!R$2:R$2256,"")</f>
        <v/>
      </c>
      <c r="AX163" s="2" t="str">
        <f>_xlfn.XLOOKUP($A163,Results!$A$2:$A$2256,Results!S$2:S$2256,"")</f>
        <v/>
      </c>
      <c r="AY163" s="2" t="str">
        <f>_xlfn.XLOOKUP($A163,Results!$A$2:$A$2256,Results!T$2:T$2256,"")</f>
        <v/>
      </c>
      <c r="AZ163" s="2" t="str">
        <f>_xlfn.XLOOKUP($A163,Results!$A$2:$A$2256,Results!U$2:U$2256,"")</f>
        <v/>
      </c>
      <c r="BA163" s="2" t="str">
        <f>_xlfn.XLOOKUP($A163,Results!$A$2:$A$2256,Results!V$2:V$2256,"")</f>
        <v/>
      </c>
      <c r="BB163" s="2" t="str">
        <f>_xlfn.XLOOKUP($A163,Results!$A$2:$A$2256,Results!W$2:W$2256,"")</f>
        <v/>
      </c>
      <c r="BC163" s="2" t="str">
        <f>_xlfn.XLOOKUP($A163,Results!$A$2:$A$2256,Results!X$2:X$2256,"")</f>
        <v/>
      </c>
      <c r="BD163" s="2" t="str">
        <f>_xlfn.XLOOKUP($A163,Results!$A$2:$A$2256,Results!Y$2:Y$2256,"")</f>
        <v/>
      </c>
      <c r="BE163" s="2" t="str">
        <f>_xlfn.XLOOKUP($A163,Results!$A$2:$A$2256,Results!Z$2:Z$2256,"")</f>
        <v/>
      </c>
    </row>
    <row r="164" spans="1:57" ht="38.25" customHeight="1" x14ac:dyDescent="0.3">
      <c r="A164">
        <v>905841</v>
      </c>
      <c r="B164">
        <v>281979</v>
      </c>
      <c r="C164" t="s">
        <v>36</v>
      </c>
      <c r="D164" t="s">
        <v>581</v>
      </c>
      <c r="F164" s="2">
        <v>11364</v>
      </c>
      <c r="G164" s="2">
        <v>2</v>
      </c>
      <c r="H164" s="2" t="s">
        <v>453</v>
      </c>
      <c r="I164">
        <v>0</v>
      </c>
      <c r="J164" t="s">
        <v>39</v>
      </c>
      <c r="K164" t="s">
        <v>39</v>
      </c>
      <c r="L164">
        <v>0.02</v>
      </c>
      <c r="M164" s="2" t="s">
        <v>36</v>
      </c>
      <c r="N164" s="9" t="s">
        <v>36</v>
      </c>
      <c r="O164" t="s">
        <v>36</v>
      </c>
      <c r="P164" t="s">
        <v>36</v>
      </c>
      <c r="Q164" t="s">
        <v>36</v>
      </c>
      <c r="R164">
        <v>0.02</v>
      </c>
      <c r="S164" s="1">
        <v>45744.897121215283</v>
      </c>
      <c r="T164" t="s">
        <v>42</v>
      </c>
      <c r="U164" s="1">
        <v>45744.667361111111</v>
      </c>
      <c r="V164" t="s">
        <v>43</v>
      </c>
      <c r="W164" t="s">
        <v>36</v>
      </c>
      <c r="X164">
        <v>0</v>
      </c>
      <c r="Y164">
        <v>999</v>
      </c>
      <c r="Z164" t="s">
        <v>36</v>
      </c>
      <c r="AA164" t="s">
        <v>36</v>
      </c>
      <c r="AB164" t="s">
        <v>36</v>
      </c>
      <c r="AC164" t="s">
        <v>453</v>
      </c>
      <c r="AD164" t="s">
        <v>453</v>
      </c>
      <c r="AE164" t="s">
        <v>45</v>
      </c>
      <c r="AF164" s="2"/>
      <c r="AI164" s="2" t="s">
        <v>453</v>
      </c>
      <c r="AJ164" s="2" t="e">
        <f>VLOOKUP(A164,'Classification Test Result'!$A$2:$D$2428,4,FALSE)</f>
        <v>#N/A</v>
      </c>
      <c r="AL164" s="2" t="str">
        <f>_xlfn.XLOOKUP($A164,Results!$A$2:$A$2256,Results!G$2:G$2256,"")</f>
        <v/>
      </c>
      <c r="AM164" s="2" t="str">
        <f>_xlfn.XLOOKUP($A164,Results!$A$2:$A$2256,Results!H$2:H$2256,"")</f>
        <v/>
      </c>
      <c r="AN164" s="2" t="str">
        <f>_xlfn.XLOOKUP($A164,Results!$A$2:$A$2256,Results!I$2:I$2256,"")</f>
        <v/>
      </c>
      <c r="AO164" s="2" t="str">
        <f>_xlfn.XLOOKUP($A164,Results!$A$2:$A$2256,Results!J$2:J$2256,"")</f>
        <v/>
      </c>
      <c r="AP164" s="2" t="str">
        <f>_xlfn.XLOOKUP($A164,Results!$A$2:$A$2256,Results!K$2:K$2256,"")</f>
        <v/>
      </c>
      <c r="AQ164" s="2" t="str">
        <f>_xlfn.XLOOKUP($A164,Results!$A$2:$A$2256,Results!L$2:L$2256,"")</f>
        <v/>
      </c>
      <c r="AR164" s="2" t="str">
        <f>_xlfn.XLOOKUP($A164,Results!$A$2:$A$2256,Results!M$2:M$2256,"")</f>
        <v/>
      </c>
      <c r="AS164" s="2" t="str">
        <f>_xlfn.XLOOKUP($A164,Results!$A$2:$A$2256,Results!N$2:N$2256,"")</f>
        <v/>
      </c>
      <c r="AT164" s="2" t="str">
        <f>_xlfn.XLOOKUP($A164,Results!$A$2:$A$2256,Results!O$2:O$2256,"")</f>
        <v/>
      </c>
      <c r="AU164" s="2" t="str">
        <f>_xlfn.XLOOKUP($A164,Results!$A$2:$A$2256,Results!P$2:P$2256,"")</f>
        <v/>
      </c>
      <c r="AV164" s="2" t="str">
        <f>_xlfn.XLOOKUP($A164,Results!$A$2:$A$2256,Results!Q$2:Q$2256,"")</f>
        <v/>
      </c>
      <c r="AW164" s="2" t="str">
        <f>_xlfn.XLOOKUP($A164,Results!$A$2:$A$2256,Results!R$2:R$2256,"")</f>
        <v/>
      </c>
      <c r="AX164" s="2" t="str">
        <f>_xlfn.XLOOKUP($A164,Results!$A$2:$A$2256,Results!S$2:S$2256,"")</f>
        <v/>
      </c>
      <c r="AY164" s="2" t="str">
        <f>_xlfn.XLOOKUP($A164,Results!$A$2:$A$2256,Results!T$2:T$2256,"")</f>
        <v/>
      </c>
      <c r="AZ164" s="2" t="str">
        <f>_xlfn.XLOOKUP($A164,Results!$A$2:$A$2256,Results!U$2:U$2256,"")</f>
        <v/>
      </c>
      <c r="BA164" s="2" t="str">
        <f>_xlfn.XLOOKUP($A164,Results!$A$2:$A$2256,Results!V$2:V$2256,"")</f>
        <v/>
      </c>
      <c r="BB164" s="2" t="str">
        <f>_xlfn.XLOOKUP($A164,Results!$A$2:$A$2256,Results!W$2:W$2256,"")</f>
        <v/>
      </c>
      <c r="BC164" s="2" t="str">
        <f>_xlfn.XLOOKUP($A164,Results!$A$2:$A$2256,Results!X$2:X$2256,"")</f>
        <v/>
      </c>
      <c r="BD164" s="2" t="str">
        <f>_xlfn.XLOOKUP($A164,Results!$A$2:$A$2256,Results!Y$2:Y$2256,"")</f>
        <v/>
      </c>
      <c r="BE164" s="2" t="str">
        <f>_xlfn.XLOOKUP($A164,Results!$A$2:$A$2256,Results!Z$2:Z$2256,"")</f>
        <v/>
      </c>
    </row>
    <row r="165" spans="1:57" ht="38.25" customHeight="1" x14ac:dyDescent="0.3">
      <c r="A165">
        <v>905842</v>
      </c>
      <c r="B165">
        <v>281987</v>
      </c>
      <c r="C165" t="s">
        <v>36</v>
      </c>
      <c r="D165" t="s">
        <v>582</v>
      </c>
      <c r="F165" s="2">
        <v>11364</v>
      </c>
      <c r="G165" s="2">
        <v>2</v>
      </c>
      <c r="H165" s="2" t="s">
        <v>453</v>
      </c>
      <c r="I165">
        <v>0</v>
      </c>
      <c r="J165" t="s">
        <v>39</v>
      </c>
      <c r="K165" t="s">
        <v>39</v>
      </c>
      <c r="L165">
        <v>0.13</v>
      </c>
      <c r="M165" s="2" t="s">
        <v>36</v>
      </c>
      <c r="N165" s="9" t="s">
        <v>36</v>
      </c>
      <c r="O165" t="s">
        <v>36</v>
      </c>
      <c r="P165" t="s">
        <v>36</v>
      </c>
      <c r="Q165" t="s">
        <v>36</v>
      </c>
      <c r="R165">
        <v>0.13</v>
      </c>
      <c r="S165" s="1">
        <v>45744.897031516201</v>
      </c>
      <c r="T165" t="s">
        <v>42</v>
      </c>
      <c r="U165" s="1">
        <v>45744.667361111111</v>
      </c>
      <c r="V165" t="s">
        <v>43</v>
      </c>
      <c r="W165" t="s">
        <v>36</v>
      </c>
      <c r="X165">
        <v>0</v>
      </c>
      <c r="Y165">
        <v>999</v>
      </c>
      <c r="Z165" t="s">
        <v>36</v>
      </c>
      <c r="AA165" t="s">
        <v>36</v>
      </c>
      <c r="AB165" t="s">
        <v>36</v>
      </c>
      <c r="AC165" t="s">
        <v>453</v>
      </c>
      <c r="AD165" t="s">
        <v>453</v>
      </c>
      <c r="AE165" t="s">
        <v>45</v>
      </c>
      <c r="AF165" s="2"/>
      <c r="AI165" s="2" t="s">
        <v>453</v>
      </c>
      <c r="AJ165" s="2" t="e">
        <f>VLOOKUP(A165,'Classification Test Result'!$A$2:$D$2428,4,FALSE)</f>
        <v>#N/A</v>
      </c>
      <c r="AL165" s="2" t="str">
        <f>_xlfn.XLOOKUP($A165,Results!$A$2:$A$2256,Results!G$2:G$2256,"")</f>
        <v/>
      </c>
      <c r="AM165" s="2" t="str">
        <f>_xlfn.XLOOKUP($A165,Results!$A$2:$A$2256,Results!H$2:H$2256,"")</f>
        <v/>
      </c>
      <c r="AN165" s="2" t="str">
        <f>_xlfn.XLOOKUP($A165,Results!$A$2:$A$2256,Results!I$2:I$2256,"")</f>
        <v/>
      </c>
      <c r="AO165" s="2" t="str">
        <f>_xlfn.XLOOKUP($A165,Results!$A$2:$A$2256,Results!J$2:J$2256,"")</f>
        <v/>
      </c>
      <c r="AP165" s="2" t="str">
        <f>_xlfn.XLOOKUP($A165,Results!$A$2:$A$2256,Results!K$2:K$2256,"")</f>
        <v/>
      </c>
      <c r="AQ165" s="2" t="str">
        <f>_xlfn.XLOOKUP($A165,Results!$A$2:$A$2256,Results!L$2:L$2256,"")</f>
        <v/>
      </c>
      <c r="AR165" s="2" t="str">
        <f>_xlfn.XLOOKUP($A165,Results!$A$2:$A$2256,Results!M$2:M$2256,"")</f>
        <v/>
      </c>
      <c r="AS165" s="2" t="str">
        <f>_xlfn.XLOOKUP($A165,Results!$A$2:$A$2256,Results!N$2:N$2256,"")</f>
        <v/>
      </c>
      <c r="AT165" s="2" t="str">
        <f>_xlfn.XLOOKUP($A165,Results!$A$2:$A$2256,Results!O$2:O$2256,"")</f>
        <v/>
      </c>
      <c r="AU165" s="2" t="str">
        <f>_xlfn.XLOOKUP($A165,Results!$A$2:$A$2256,Results!P$2:P$2256,"")</f>
        <v/>
      </c>
      <c r="AV165" s="2" t="str">
        <f>_xlfn.XLOOKUP($A165,Results!$A$2:$A$2256,Results!Q$2:Q$2256,"")</f>
        <v/>
      </c>
      <c r="AW165" s="2" t="str">
        <f>_xlfn.XLOOKUP($A165,Results!$A$2:$A$2256,Results!R$2:R$2256,"")</f>
        <v/>
      </c>
      <c r="AX165" s="2" t="str">
        <f>_xlfn.XLOOKUP($A165,Results!$A$2:$A$2256,Results!S$2:S$2256,"")</f>
        <v/>
      </c>
      <c r="AY165" s="2" t="str">
        <f>_xlfn.XLOOKUP($A165,Results!$A$2:$A$2256,Results!T$2:T$2256,"")</f>
        <v/>
      </c>
      <c r="AZ165" s="2" t="str">
        <f>_xlfn.XLOOKUP($A165,Results!$A$2:$A$2256,Results!U$2:U$2256,"")</f>
        <v/>
      </c>
      <c r="BA165" s="2" t="str">
        <f>_xlfn.XLOOKUP($A165,Results!$A$2:$A$2256,Results!V$2:V$2256,"")</f>
        <v/>
      </c>
      <c r="BB165" s="2" t="str">
        <f>_xlfn.XLOOKUP($A165,Results!$A$2:$A$2256,Results!W$2:W$2256,"")</f>
        <v/>
      </c>
      <c r="BC165" s="2" t="str">
        <f>_xlfn.XLOOKUP($A165,Results!$A$2:$A$2256,Results!X$2:X$2256,"")</f>
        <v/>
      </c>
      <c r="BD165" s="2" t="str">
        <f>_xlfn.XLOOKUP($A165,Results!$A$2:$A$2256,Results!Y$2:Y$2256,"")</f>
        <v/>
      </c>
      <c r="BE165" s="2" t="str">
        <f>_xlfn.XLOOKUP($A165,Results!$A$2:$A$2256,Results!Z$2:Z$2256,"")</f>
        <v/>
      </c>
    </row>
    <row r="166" spans="1:57" ht="38.25" customHeight="1" x14ac:dyDescent="0.3">
      <c r="A166">
        <v>905843</v>
      </c>
      <c r="B166">
        <v>281988</v>
      </c>
      <c r="C166" t="s">
        <v>36</v>
      </c>
      <c r="D166" t="s">
        <v>75</v>
      </c>
      <c r="F166" s="2">
        <v>11364</v>
      </c>
      <c r="G166" s="2">
        <v>8</v>
      </c>
      <c r="H166" s="2" t="s">
        <v>453</v>
      </c>
      <c r="I166">
        <v>0</v>
      </c>
      <c r="J166" t="s">
        <v>39</v>
      </c>
      <c r="K166" t="s">
        <v>39</v>
      </c>
      <c r="L166">
        <v>-0.01</v>
      </c>
      <c r="M166" s="2" t="s">
        <v>36</v>
      </c>
      <c r="N166" s="9" t="s">
        <v>36</v>
      </c>
      <c r="O166" t="s">
        <v>36</v>
      </c>
      <c r="P166" t="s">
        <v>36</v>
      </c>
      <c r="Q166" t="s">
        <v>36</v>
      </c>
      <c r="R166">
        <v>-0.01</v>
      </c>
      <c r="S166" s="1">
        <v>45744.897004895844</v>
      </c>
      <c r="T166" t="s">
        <v>42</v>
      </c>
      <c r="U166" s="1">
        <v>45744.668055555558</v>
      </c>
      <c r="V166" t="s">
        <v>43</v>
      </c>
      <c r="W166" t="s">
        <v>36</v>
      </c>
      <c r="X166">
        <v>0</v>
      </c>
      <c r="Y166">
        <v>999</v>
      </c>
      <c r="Z166" t="s">
        <v>36</v>
      </c>
      <c r="AA166" t="s">
        <v>36</v>
      </c>
      <c r="AB166" t="s">
        <v>36</v>
      </c>
      <c r="AC166" t="s">
        <v>453</v>
      </c>
      <c r="AD166" t="s">
        <v>453</v>
      </c>
      <c r="AE166" t="s">
        <v>45</v>
      </c>
      <c r="AF166" s="2"/>
      <c r="AI166" s="2" t="s">
        <v>453</v>
      </c>
      <c r="AJ166" s="2" t="e">
        <f>VLOOKUP(A166,'Classification Test Result'!$A$2:$D$2428,4,FALSE)</f>
        <v>#N/A</v>
      </c>
      <c r="AL166" s="2" t="str">
        <f>_xlfn.XLOOKUP($A166,Results!$A$2:$A$2256,Results!G$2:G$2256,"")</f>
        <v/>
      </c>
      <c r="AM166" s="2" t="str">
        <f>_xlfn.XLOOKUP($A166,Results!$A$2:$A$2256,Results!H$2:H$2256,"")</f>
        <v/>
      </c>
      <c r="AN166" s="2" t="str">
        <f>_xlfn.XLOOKUP($A166,Results!$A$2:$A$2256,Results!I$2:I$2256,"")</f>
        <v/>
      </c>
      <c r="AO166" s="2" t="str">
        <f>_xlfn.XLOOKUP($A166,Results!$A$2:$A$2256,Results!J$2:J$2256,"")</f>
        <v/>
      </c>
      <c r="AP166" s="2" t="str">
        <f>_xlfn.XLOOKUP($A166,Results!$A$2:$A$2256,Results!K$2:K$2256,"")</f>
        <v/>
      </c>
      <c r="AQ166" s="2" t="str">
        <f>_xlfn.XLOOKUP($A166,Results!$A$2:$A$2256,Results!L$2:L$2256,"")</f>
        <v/>
      </c>
      <c r="AR166" s="2" t="str">
        <f>_xlfn.XLOOKUP($A166,Results!$A$2:$A$2256,Results!M$2:M$2256,"")</f>
        <v/>
      </c>
      <c r="AS166" s="2" t="str">
        <f>_xlfn.XLOOKUP($A166,Results!$A$2:$A$2256,Results!N$2:N$2256,"")</f>
        <v/>
      </c>
      <c r="AT166" s="2" t="str">
        <f>_xlfn.XLOOKUP($A166,Results!$A$2:$A$2256,Results!O$2:O$2256,"")</f>
        <v/>
      </c>
      <c r="AU166" s="2" t="str">
        <f>_xlfn.XLOOKUP($A166,Results!$A$2:$A$2256,Results!P$2:P$2256,"")</f>
        <v/>
      </c>
      <c r="AV166" s="2" t="str">
        <f>_xlfn.XLOOKUP($A166,Results!$A$2:$A$2256,Results!Q$2:Q$2256,"")</f>
        <v/>
      </c>
      <c r="AW166" s="2" t="str">
        <f>_xlfn.XLOOKUP($A166,Results!$A$2:$A$2256,Results!R$2:R$2256,"")</f>
        <v/>
      </c>
      <c r="AX166" s="2" t="str">
        <f>_xlfn.XLOOKUP($A166,Results!$A$2:$A$2256,Results!S$2:S$2256,"")</f>
        <v/>
      </c>
      <c r="AY166" s="2" t="str">
        <f>_xlfn.XLOOKUP($A166,Results!$A$2:$A$2256,Results!T$2:T$2256,"")</f>
        <v/>
      </c>
      <c r="AZ166" s="2" t="str">
        <f>_xlfn.XLOOKUP($A166,Results!$A$2:$A$2256,Results!U$2:U$2256,"")</f>
        <v/>
      </c>
      <c r="BA166" s="2" t="str">
        <f>_xlfn.XLOOKUP($A166,Results!$A$2:$A$2256,Results!V$2:V$2256,"")</f>
        <v/>
      </c>
      <c r="BB166" s="2" t="str">
        <f>_xlfn.XLOOKUP($A166,Results!$A$2:$A$2256,Results!W$2:W$2256,"")</f>
        <v/>
      </c>
      <c r="BC166" s="2" t="str">
        <f>_xlfn.XLOOKUP($A166,Results!$A$2:$A$2256,Results!X$2:X$2256,"")</f>
        <v/>
      </c>
      <c r="BD166" s="2" t="str">
        <f>_xlfn.XLOOKUP($A166,Results!$A$2:$A$2256,Results!Y$2:Y$2256,"")</f>
        <v/>
      </c>
      <c r="BE166" s="2" t="str">
        <f>_xlfn.XLOOKUP($A166,Results!$A$2:$A$2256,Results!Z$2:Z$2256,"")</f>
        <v/>
      </c>
    </row>
    <row r="167" spans="1:57" ht="38.25" customHeight="1" x14ac:dyDescent="0.3">
      <c r="A167">
        <v>905844</v>
      </c>
      <c r="B167">
        <v>281994</v>
      </c>
      <c r="C167" t="s">
        <v>36</v>
      </c>
      <c r="D167" t="s">
        <v>583</v>
      </c>
      <c r="F167" s="2">
        <v>11364</v>
      </c>
      <c r="G167" s="2">
        <v>5</v>
      </c>
      <c r="H167" s="2" t="s">
        <v>453</v>
      </c>
      <c r="I167">
        <v>0</v>
      </c>
      <c r="J167" t="s">
        <v>39</v>
      </c>
      <c r="K167" t="s">
        <v>39</v>
      </c>
      <c r="L167">
        <v>0.04</v>
      </c>
      <c r="M167" s="2" t="s">
        <v>36</v>
      </c>
      <c r="N167" s="9" t="s">
        <v>36</v>
      </c>
      <c r="O167" t="s">
        <v>36</v>
      </c>
      <c r="P167" t="s">
        <v>36</v>
      </c>
      <c r="Q167" t="s">
        <v>36</v>
      </c>
      <c r="R167">
        <v>0.04</v>
      </c>
      <c r="S167" s="1">
        <v>45744.896860960653</v>
      </c>
      <c r="T167" t="s">
        <v>42</v>
      </c>
      <c r="U167" s="1">
        <v>45744.669444444437</v>
      </c>
      <c r="V167" t="s">
        <v>43</v>
      </c>
      <c r="W167" t="s">
        <v>36</v>
      </c>
      <c r="X167">
        <v>0</v>
      </c>
      <c r="Y167">
        <v>999</v>
      </c>
      <c r="Z167" t="s">
        <v>36</v>
      </c>
      <c r="AA167" t="s">
        <v>36</v>
      </c>
      <c r="AB167" t="s">
        <v>36</v>
      </c>
      <c r="AC167" t="s">
        <v>453</v>
      </c>
      <c r="AD167" t="s">
        <v>453</v>
      </c>
      <c r="AE167" t="s">
        <v>45</v>
      </c>
      <c r="AF167" s="2"/>
      <c r="AI167" s="2" t="s">
        <v>453</v>
      </c>
      <c r="AJ167" s="2" t="e">
        <f>VLOOKUP(A167,'Classification Test Result'!$A$2:$D$2428,4,FALSE)</f>
        <v>#N/A</v>
      </c>
      <c r="AL167" s="2" t="str">
        <f>_xlfn.XLOOKUP($A167,Results!$A$2:$A$2256,Results!G$2:G$2256,"")</f>
        <v/>
      </c>
      <c r="AM167" s="2" t="str">
        <f>_xlfn.XLOOKUP($A167,Results!$A$2:$A$2256,Results!H$2:H$2256,"")</f>
        <v/>
      </c>
      <c r="AN167" s="2" t="str">
        <f>_xlfn.XLOOKUP($A167,Results!$A$2:$A$2256,Results!I$2:I$2256,"")</f>
        <v/>
      </c>
      <c r="AO167" s="2" t="str">
        <f>_xlfn.XLOOKUP($A167,Results!$A$2:$A$2256,Results!J$2:J$2256,"")</f>
        <v/>
      </c>
      <c r="AP167" s="2" t="str">
        <f>_xlfn.XLOOKUP($A167,Results!$A$2:$A$2256,Results!K$2:K$2256,"")</f>
        <v/>
      </c>
      <c r="AQ167" s="2" t="str">
        <f>_xlfn.XLOOKUP($A167,Results!$A$2:$A$2256,Results!L$2:L$2256,"")</f>
        <v/>
      </c>
      <c r="AR167" s="2" t="str">
        <f>_xlfn.XLOOKUP($A167,Results!$A$2:$A$2256,Results!M$2:M$2256,"")</f>
        <v/>
      </c>
      <c r="AS167" s="2" t="str">
        <f>_xlfn.XLOOKUP($A167,Results!$A$2:$A$2256,Results!N$2:N$2256,"")</f>
        <v/>
      </c>
      <c r="AT167" s="2" t="str">
        <f>_xlfn.XLOOKUP($A167,Results!$A$2:$A$2256,Results!O$2:O$2256,"")</f>
        <v/>
      </c>
      <c r="AU167" s="2" t="str">
        <f>_xlfn.XLOOKUP($A167,Results!$A$2:$A$2256,Results!P$2:P$2256,"")</f>
        <v/>
      </c>
      <c r="AV167" s="2" t="str">
        <f>_xlfn.XLOOKUP($A167,Results!$A$2:$A$2256,Results!Q$2:Q$2256,"")</f>
        <v/>
      </c>
      <c r="AW167" s="2" t="str">
        <f>_xlfn.XLOOKUP($A167,Results!$A$2:$A$2256,Results!R$2:R$2256,"")</f>
        <v/>
      </c>
      <c r="AX167" s="2" t="str">
        <f>_xlfn.XLOOKUP($A167,Results!$A$2:$A$2256,Results!S$2:S$2256,"")</f>
        <v/>
      </c>
      <c r="AY167" s="2" t="str">
        <f>_xlfn.XLOOKUP($A167,Results!$A$2:$A$2256,Results!T$2:T$2256,"")</f>
        <v/>
      </c>
      <c r="AZ167" s="2" t="str">
        <f>_xlfn.XLOOKUP($A167,Results!$A$2:$A$2256,Results!U$2:U$2256,"")</f>
        <v/>
      </c>
      <c r="BA167" s="2" t="str">
        <f>_xlfn.XLOOKUP($A167,Results!$A$2:$A$2256,Results!V$2:V$2256,"")</f>
        <v/>
      </c>
      <c r="BB167" s="2" t="str">
        <f>_xlfn.XLOOKUP($A167,Results!$A$2:$A$2256,Results!W$2:W$2256,"")</f>
        <v/>
      </c>
      <c r="BC167" s="2" t="str">
        <f>_xlfn.XLOOKUP($A167,Results!$A$2:$A$2256,Results!X$2:X$2256,"")</f>
        <v/>
      </c>
      <c r="BD167" s="2" t="str">
        <f>_xlfn.XLOOKUP($A167,Results!$A$2:$A$2256,Results!Y$2:Y$2256,"")</f>
        <v/>
      </c>
      <c r="BE167" s="2" t="str">
        <f>_xlfn.XLOOKUP($A167,Results!$A$2:$A$2256,Results!Z$2:Z$2256,"")</f>
        <v/>
      </c>
    </row>
    <row r="168" spans="1:57" ht="38.25" customHeight="1" x14ac:dyDescent="0.3">
      <c r="A168">
        <v>905845</v>
      </c>
      <c r="B168">
        <v>281995</v>
      </c>
      <c r="C168" t="s">
        <v>36</v>
      </c>
      <c r="D168" t="s">
        <v>584</v>
      </c>
      <c r="F168" s="2">
        <v>11364</v>
      </c>
      <c r="G168" s="2">
        <v>3</v>
      </c>
      <c r="H168" s="2" t="s">
        <v>453</v>
      </c>
      <c r="I168">
        <v>0</v>
      </c>
      <c r="J168" t="s">
        <v>39</v>
      </c>
      <c r="K168" t="s">
        <v>39</v>
      </c>
      <c r="L168">
        <v>0.01</v>
      </c>
      <c r="M168" s="2" t="s">
        <v>36</v>
      </c>
      <c r="N168" s="9" t="s">
        <v>36</v>
      </c>
      <c r="O168" t="s">
        <v>36</v>
      </c>
      <c r="P168" t="s">
        <v>36</v>
      </c>
      <c r="Q168" t="s">
        <v>36</v>
      </c>
      <c r="R168">
        <v>0.01</v>
      </c>
      <c r="S168" s="1">
        <v>45744.896811030092</v>
      </c>
      <c r="T168" t="s">
        <v>42</v>
      </c>
      <c r="U168" s="1">
        <v>45744.670138888891</v>
      </c>
      <c r="V168" t="s">
        <v>43</v>
      </c>
      <c r="W168" t="s">
        <v>36</v>
      </c>
      <c r="X168">
        <v>0</v>
      </c>
      <c r="Y168">
        <v>999</v>
      </c>
      <c r="Z168" t="s">
        <v>36</v>
      </c>
      <c r="AA168" t="s">
        <v>36</v>
      </c>
      <c r="AB168" t="s">
        <v>36</v>
      </c>
      <c r="AC168" t="s">
        <v>453</v>
      </c>
      <c r="AD168" t="s">
        <v>453</v>
      </c>
      <c r="AE168" t="s">
        <v>45</v>
      </c>
      <c r="AF168" s="2"/>
      <c r="AI168" s="2" t="s">
        <v>453</v>
      </c>
      <c r="AJ168" s="2" t="e">
        <f>VLOOKUP(A168,'Classification Test Result'!$A$2:$D$2428,4,FALSE)</f>
        <v>#N/A</v>
      </c>
      <c r="AL168" s="2" t="str">
        <f>_xlfn.XLOOKUP($A168,Results!$A$2:$A$2256,Results!G$2:G$2256,"")</f>
        <v/>
      </c>
      <c r="AM168" s="2" t="str">
        <f>_xlfn.XLOOKUP($A168,Results!$A$2:$A$2256,Results!H$2:H$2256,"")</f>
        <v/>
      </c>
      <c r="AN168" s="2" t="str">
        <f>_xlfn.XLOOKUP($A168,Results!$A$2:$A$2256,Results!I$2:I$2256,"")</f>
        <v/>
      </c>
      <c r="AO168" s="2" t="str">
        <f>_xlfn.XLOOKUP($A168,Results!$A$2:$A$2256,Results!J$2:J$2256,"")</f>
        <v/>
      </c>
      <c r="AP168" s="2" t="str">
        <f>_xlfn.XLOOKUP($A168,Results!$A$2:$A$2256,Results!K$2:K$2256,"")</f>
        <v/>
      </c>
      <c r="AQ168" s="2" t="str">
        <f>_xlfn.XLOOKUP($A168,Results!$A$2:$A$2256,Results!L$2:L$2256,"")</f>
        <v/>
      </c>
      <c r="AR168" s="2" t="str">
        <f>_xlfn.XLOOKUP($A168,Results!$A$2:$A$2256,Results!M$2:M$2256,"")</f>
        <v/>
      </c>
      <c r="AS168" s="2" t="str">
        <f>_xlfn.XLOOKUP($A168,Results!$A$2:$A$2256,Results!N$2:N$2256,"")</f>
        <v/>
      </c>
      <c r="AT168" s="2" t="str">
        <f>_xlfn.XLOOKUP($A168,Results!$A$2:$A$2256,Results!O$2:O$2256,"")</f>
        <v/>
      </c>
      <c r="AU168" s="2" t="str">
        <f>_xlfn.XLOOKUP($A168,Results!$A$2:$A$2256,Results!P$2:P$2256,"")</f>
        <v/>
      </c>
      <c r="AV168" s="2" t="str">
        <f>_xlfn.XLOOKUP($A168,Results!$A$2:$A$2256,Results!Q$2:Q$2256,"")</f>
        <v/>
      </c>
      <c r="AW168" s="2" t="str">
        <f>_xlfn.XLOOKUP($A168,Results!$A$2:$A$2256,Results!R$2:R$2256,"")</f>
        <v/>
      </c>
      <c r="AX168" s="2" t="str">
        <f>_xlfn.XLOOKUP($A168,Results!$A$2:$A$2256,Results!S$2:S$2256,"")</f>
        <v/>
      </c>
      <c r="AY168" s="2" t="str">
        <f>_xlfn.XLOOKUP($A168,Results!$A$2:$A$2256,Results!T$2:T$2256,"")</f>
        <v/>
      </c>
      <c r="AZ168" s="2" t="str">
        <f>_xlfn.XLOOKUP($A168,Results!$A$2:$A$2256,Results!U$2:U$2256,"")</f>
        <v/>
      </c>
      <c r="BA168" s="2" t="str">
        <f>_xlfn.XLOOKUP($A168,Results!$A$2:$A$2256,Results!V$2:V$2256,"")</f>
        <v/>
      </c>
      <c r="BB168" s="2" t="str">
        <f>_xlfn.XLOOKUP($A168,Results!$A$2:$A$2256,Results!W$2:W$2256,"")</f>
        <v/>
      </c>
      <c r="BC168" s="2" t="str">
        <f>_xlfn.XLOOKUP($A168,Results!$A$2:$A$2256,Results!X$2:X$2256,"")</f>
        <v/>
      </c>
      <c r="BD168" s="2" t="str">
        <f>_xlfn.XLOOKUP($A168,Results!$A$2:$A$2256,Results!Y$2:Y$2256,"")</f>
        <v/>
      </c>
      <c r="BE168" s="2" t="str">
        <f>_xlfn.XLOOKUP($A168,Results!$A$2:$A$2256,Results!Z$2:Z$2256,"")</f>
        <v/>
      </c>
    </row>
    <row r="169" spans="1:57" ht="38.25" customHeight="1" x14ac:dyDescent="0.3">
      <c r="A169">
        <v>905846</v>
      </c>
      <c r="B169">
        <v>282005</v>
      </c>
      <c r="C169" t="s">
        <v>36</v>
      </c>
      <c r="D169" t="s">
        <v>585</v>
      </c>
      <c r="F169" s="2">
        <v>11048</v>
      </c>
      <c r="G169" s="2">
        <v>4</v>
      </c>
      <c r="H169" s="2" t="s">
        <v>453</v>
      </c>
      <c r="I169">
        <v>0</v>
      </c>
      <c r="J169" t="s">
        <v>39</v>
      </c>
      <c r="K169" t="s">
        <v>39</v>
      </c>
      <c r="L169">
        <v>-0.01</v>
      </c>
      <c r="M169" s="2" t="s">
        <v>36</v>
      </c>
      <c r="N169" s="9" t="s">
        <v>36</v>
      </c>
      <c r="O169" t="s">
        <v>36</v>
      </c>
      <c r="P169" t="s">
        <v>36</v>
      </c>
      <c r="Q169" t="s">
        <v>36</v>
      </c>
      <c r="R169">
        <v>-0.01</v>
      </c>
      <c r="S169" s="1">
        <v>45744.896623263892</v>
      </c>
      <c r="T169" t="s">
        <v>42</v>
      </c>
      <c r="U169" s="1">
        <v>45744.675000000003</v>
      </c>
      <c r="V169" t="s">
        <v>43</v>
      </c>
      <c r="W169" t="s">
        <v>36</v>
      </c>
      <c r="X169">
        <v>0</v>
      </c>
      <c r="Y169">
        <v>999</v>
      </c>
      <c r="Z169" t="s">
        <v>36</v>
      </c>
      <c r="AA169" t="s">
        <v>36</v>
      </c>
      <c r="AB169" t="s">
        <v>36</v>
      </c>
      <c r="AC169" t="s">
        <v>453</v>
      </c>
      <c r="AD169" t="s">
        <v>453</v>
      </c>
      <c r="AE169" t="s">
        <v>45</v>
      </c>
      <c r="AF169" s="2"/>
      <c r="AI169" s="2" t="s">
        <v>453</v>
      </c>
      <c r="AJ169" s="2" t="e">
        <f>VLOOKUP(A169,'Classification Test Result'!$A$2:$D$2428,4,FALSE)</f>
        <v>#N/A</v>
      </c>
      <c r="AL169" s="2" t="str">
        <f>_xlfn.XLOOKUP($A169,Results!$A$2:$A$2256,Results!G$2:G$2256,"")</f>
        <v/>
      </c>
      <c r="AM169" s="2" t="str">
        <f>_xlfn.XLOOKUP($A169,Results!$A$2:$A$2256,Results!H$2:H$2256,"")</f>
        <v/>
      </c>
      <c r="AN169" s="2" t="str">
        <f>_xlfn.XLOOKUP($A169,Results!$A$2:$A$2256,Results!I$2:I$2256,"")</f>
        <v/>
      </c>
      <c r="AO169" s="2" t="str">
        <f>_xlfn.XLOOKUP($A169,Results!$A$2:$A$2256,Results!J$2:J$2256,"")</f>
        <v/>
      </c>
      <c r="AP169" s="2" t="str">
        <f>_xlfn.XLOOKUP($A169,Results!$A$2:$A$2256,Results!K$2:K$2256,"")</f>
        <v/>
      </c>
      <c r="AQ169" s="2" t="str">
        <f>_xlfn.XLOOKUP($A169,Results!$A$2:$A$2256,Results!L$2:L$2256,"")</f>
        <v/>
      </c>
      <c r="AR169" s="2" t="str">
        <f>_xlfn.XLOOKUP($A169,Results!$A$2:$A$2256,Results!M$2:M$2256,"")</f>
        <v/>
      </c>
      <c r="AS169" s="2" t="str">
        <f>_xlfn.XLOOKUP($A169,Results!$A$2:$A$2256,Results!N$2:N$2256,"")</f>
        <v/>
      </c>
      <c r="AT169" s="2" t="str">
        <f>_xlfn.XLOOKUP($A169,Results!$A$2:$A$2256,Results!O$2:O$2256,"")</f>
        <v/>
      </c>
      <c r="AU169" s="2" t="str">
        <f>_xlfn.XLOOKUP($A169,Results!$A$2:$A$2256,Results!P$2:P$2256,"")</f>
        <v/>
      </c>
      <c r="AV169" s="2" t="str">
        <f>_xlfn.XLOOKUP($A169,Results!$A$2:$A$2256,Results!Q$2:Q$2256,"")</f>
        <v/>
      </c>
      <c r="AW169" s="2" t="str">
        <f>_xlfn.XLOOKUP($A169,Results!$A$2:$A$2256,Results!R$2:R$2256,"")</f>
        <v/>
      </c>
      <c r="AX169" s="2" t="str">
        <f>_xlfn.XLOOKUP($A169,Results!$A$2:$A$2256,Results!S$2:S$2256,"")</f>
        <v/>
      </c>
      <c r="AY169" s="2" t="str">
        <f>_xlfn.XLOOKUP($A169,Results!$A$2:$A$2256,Results!T$2:T$2256,"")</f>
        <v/>
      </c>
      <c r="AZ169" s="2" t="str">
        <f>_xlfn.XLOOKUP($A169,Results!$A$2:$A$2256,Results!U$2:U$2256,"")</f>
        <v/>
      </c>
      <c r="BA169" s="2" t="str">
        <f>_xlfn.XLOOKUP($A169,Results!$A$2:$A$2256,Results!V$2:V$2256,"")</f>
        <v/>
      </c>
      <c r="BB169" s="2" t="str">
        <f>_xlfn.XLOOKUP($A169,Results!$A$2:$A$2256,Results!W$2:W$2256,"")</f>
        <v/>
      </c>
      <c r="BC169" s="2" t="str">
        <f>_xlfn.XLOOKUP($A169,Results!$A$2:$A$2256,Results!X$2:X$2256,"")</f>
        <v/>
      </c>
      <c r="BD169" s="2" t="str">
        <f>_xlfn.XLOOKUP($A169,Results!$A$2:$A$2256,Results!Y$2:Y$2256,"")</f>
        <v/>
      </c>
      <c r="BE169" s="2" t="str">
        <f>_xlfn.XLOOKUP($A169,Results!$A$2:$A$2256,Results!Z$2:Z$2256,"")</f>
        <v/>
      </c>
    </row>
    <row r="170" spans="1:57" ht="38.25" customHeight="1" x14ac:dyDescent="0.3">
      <c r="A170">
        <v>905847</v>
      </c>
      <c r="B170">
        <v>282012</v>
      </c>
      <c r="C170" t="s">
        <v>36</v>
      </c>
      <c r="D170" t="s">
        <v>586</v>
      </c>
      <c r="F170" s="2">
        <v>11048</v>
      </c>
      <c r="G170" s="2">
        <v>2</v>
      </c>
      <c r="H170" s="2" t="s">
        <v>453</v>
      </c>
      <c r="I170">
        <v>0</v>
      </c>
      <c r="J170" t="s">
        <v>39</v>
      </c>
      <c r="K170" t="s">
        <v>39</v>
      </c>
      <c r="L170">
        <v>0.01</v>
      </c>
      <c r="M170" s="2" t="s">
        <v>36</v>
      </c>
      <c r="N170" s="9" t="s">
        <v>36</v>
      </c>
      <c r="O170" t="s">
        <v>36</v>
      </c>
      <c r="P170" t="s">
        <v>36</v>
      </c>
      <c r="Q170" t="s">
        <v>36</v>
      </c>
      <c r="R170">
        <v>0.01</v>
      </c>
      <c r="S170" s="1">
        <v>45744.89645605324</v>
      </c>
      <c r="T170" t="s">
        <v>42</v>
      </c>
      <c r="U170" s="1">
        <v>45744.677777777782</v>
      </c>
      <c r="V170" t="s">
        <v>43</v>
      </c>
      <c r="W170" t="s">
        <v>36</v>
      </c>
      <c r="X170">
        <v>0</v>
      </c>
      <c r="Y170">
        <v>999</v>
      </c>
      <c r="Z170" t="s">
        <v>36</v>
      </c>
      <c r="AA170" t="s">
        <v>36</v>
      </c>
      <c r="AB170" t="s">
        <v>36</v>
      </c>
      <c r="AC170" t="s">
        <v>453</v>
      </c>
      <c r="AD170" t="s">
        <v>453</v>
      </c>
      <c r="AE170" t="s">
        <v>45</v>
      </c>
      <c r="AF170" s="2"/>
      <c r="AI170" s="2" t="s">
        <v>453</v>
      </c>
      <c r="AJ170" s="2" t="e">
        <f>VLOOKUP(A170,'Classification Test Result'!$A$2:$D$2428,4,FALSE)</f>
        <v>#N/A</v>
      </c>
      <c r="AL170" s="2" t="str">
        <f>_xlfn.XLOOKUP($A170,Results!$A$2:$A$2256,Results!G$2:G$2256,"")</f>
        <v/>
      </c>
      <c r="AM170" s="2" t="str">
        <f>_xlfn.XLOOKUP($A170,Results!$A$2:$A$2256,Results!H$2:H$2256,"")</f>
        <v/>
      </c>
      <c r="AN170" s="2" t="str">
        <f>_xlfn.XLOOKUP($A170,Results!$A$2:$A$2256,Results!I$2:I$2256,"")</f>
        <v/>
      </c>
      <c r="AO170" s="2" t="str">
        <f>_xlfn.XLOOKUP($A170,Results!$A$2:$A$2256,Results!J$2:J$2256,"")</f>
        <v/>
      </c>
      <c r="AP170" s="2" t="str">
        <f>_xlfn.XLOOKUP($A170,Results!$A$2:$A$2256,Results!K$2:K$2256,"")</f>
        <v/>
      </c>
      <c r="AQ170" s="2" t="str">
        <f>_xlfn.XLOOKUP($A170,Results!$A$2:$A$2256,Results!L$2:L$2256,"")</f>
        <v/>
      </c>
      <c r="AR170" s="2" t="str">
        <f>_xlfn.XLOOKUP($A170,Results!$A$2:$A$2256,Results!M$2:M$2256,"")</f>
        <v/>
      </c>
      <c r="AS170" s="2" t="str">
        <f>_xlfn.XLOOKUP($A170,Results!$A$2:$A$2256,Results!N$2:N$2256,"")</f>
        <v/>
      </c>
      <c r="AT170" s="2" t="str">
        <f>_xlfn.XLOOKUP($A170,Results!$A$2:$A$2256,Results!O$2:O$2256,"")</f>
        <v/>
      </c>
      <c r="AU170" s="2" t="str">
        <f>_xlfn.XLOOKUP($A170,Results!$A$2:$A$2256,Results!P$2:P$2256,"")</f>
        <v/>
      </c>
      <c r="AV170" s="2" t="str">
        <f>_xlfn.XLOOKUP($A170,Results!$A$2:$A$2256,Results!Q$2:Q$2256,"")</f>
        <v/>
      </c>
      <c r="AW170" s="2" t="str">
        <f>_xlfn.XLOOKUP($A170,Results!$A$2:$A$2256,Results!R$2:R$2256,"")</f>
        <v/>
      </c>
      <c r="AX170" s="2" t="str">
        <f>_xlfn.XLOOKUP($A170,Results!$A$2:$A$2256,Results!S$2:S$2256,"")</f>
        <v/>
      </c>
      <c r="AY170" s="2" t="str">
        <f>_xlfn.XLOOKUP($A170,Results!$A$2:$A$2256,Results!T$2:T$2256,"")</f>
        <v/>
      </c>
      <c r="AZ170" s="2" t="str">
        <f>_xlfn.XLOOKUP($A170,Results!$A$2:$A$2256,Results!U$2:U$2256,"")</f>
        <v/>
      </c>
      <c r="BA170" s="2" t="str">
        <f>_xlfn.XLOOKUP($A170,Results!$A$2:$A$2256,Results!V$2:V$2256,"")</f>
        <v/>
      </c>
      <c r="BB170" s="2" t="str">
        <f>_xlfn.XLOOKUP($A170,Results!$A$2:$A$2256,Results!W$2:W$2256,"")</f>
        <v/>
      </c>
      <c r="BC170" s="2" t="str">
        <f>_xlfn.XLOOKUP($A170,Results!$A$2:$A$2256,Results!X$2:X$2256,"")</f>
        <v/>
      </c>
      <c r="BD170" s="2" t="str">
        <f>_xlfn.XLOOKUP($A170,Results!$A$2:$A$2256,Results!Y$2:Y$2256,"")</f>
        <v/>
      </c>
      <c r="BE170" s="2" t="str">
        <f>_xlfn.XLOOKUP($A170,Results!$A$2:$A$2256,Results!Z$2:Z$2256,"")</f>
        <v/>
      </c>
    </row>
    <row r="171" spans="1:57" ht="38.25" customHeight="1" x14ac:dyDescent="0.3">
      <c r="A171">
        <v>905848</v>
      </c>
      <c r="B171">
        <v>281975</v>
      </c>
      <c r="C171" t="s">
        <v>36</v>
      </c>
      <c r="D171" t="s">
        <v>587</v>
      </c>
      <c r="F171" s="2">
        <v>11364</v>
      </c>
      <c r="G171" s="2">
        <v>4</v>
      </c>
      <c r="H171" s="2" t="s">
        <v>453</v>
      </c>
      <c r="I171">
        <v>0</v>
      </c>
      <c r="J171" t="s">
        <v>39</v>
      </c>
      <c r="K171" t="s">
        <v>39</v>
      </c>
      <c r="L171">
        <v>0.02</v>
      </c>
      <c r="M171" s="2" t="s">
        <v>36</v>
      </c>
      <c r="N171" s="9" t="s">
        <v>36</v>
      </c>
      <c r="O171" t="s">
        <v>36</v>
      </c>
      <c r="P171" t="s">
        <v>36</v>
      </c>
      <c r="Q171" t="s">
        <v>36</v>
      </c>
      <c r="R171">
        <v>0.02</v>
      </c>
      <c r="S171" s="1">
        <v>45744.875567048613</v>
      </c>
      <c r="T171" t="s">
        <v>42</v>
      </c>
      <c r="U171" s="1">
        <v>45744.664583333331</v>
      </c>
      <c r="V171" t="s">
        <v>43</v>
      </c>
      <c r="W171" t="s">
        <v>36</v>
      </c>
      <c r="X171">
        <v>0</v>
      </c>
      <c r="Y171">
        <v>999</v>
      </c>
      <c r="Z171" t="s">
        <v>36</v>
      </c>
      <c r="AA171" t="s">
        <v>36</v>
      </c>
      <c r="AB171" t="s">
        <v>36</v>
      </c>
      <c r="AC171" t="s">
        <v>453</v>
      </c>
      <c r="AD171" t="s">
        <v>453</v>
      </c>
      <c r="AE171" t="s">
        <v>45</v>
      </c>
      <c r="AF171" s="2"/>
      <c r="AI171" s="2" t="s">
        <v>453</v>
      </c>
      <c r="AJ171" s="2" t="e">
        <f>VLOOKUP(A171,'Classification Test Result'!$A$2:$D$2428,4,FALSE)</f>
        <v>#N/A</v>
      </c>
      <c r="AL171" s="2" t="str">
        <f>_xlfn.XLOOKUP($A171,Results!$A$2:$A$2256,Results!G$2:G$2256,"")</f>
        <v/>
      </c>
      <c r="AM171" s="2" t="str">
        <f>_xlfn.XLOOKUP($A171,Results!$A$2:$A$2256,Results!H$2:H$2256,"")</f>
        <v/>
      </c>
      <c r="AN171" s="2" t="str">
        <f>_xlfn.XLOOKUP($A171,Results!$A$2:$A$2256,Results!I$2:I$2256,"")</f>
        <v/>
      </c>
      <c r="AO171" s="2" t="str">
        <f>_xlfn.XLOOKUP($A171,Results!$A$2:$A$2256,Results!J$2:J$2256,"")</f>
        <v/>
      </c>
      <c r="AP171" s="2" t="str">
        <f>_xlfn.XLOOKUP($A171,Results!$A$2:$A$2256,Results!K$2:K$2256,"")</f>
        <v/>
      </c>
      <c r="AQ171" s="2" t="str">
        <f>_xlfn.XLOOKUP($A171,Results!$A$2:$A$2256,Results!L$2:L$2256,"")</f>
        <v/>
      </c>
      <c r="AR171" s="2" t="str">
        <f>_xlfn.XLOOKUP($A171,Results!$A$2:$A$2256,Results!M$2:M$2256,"")</f>
        <v/>
      </c>
      <c r="AS171" s="2" t="str">
        <f>_xlfn.XLOOKUP($A171,Results!$A$2:$A$2256,Results!N$2:N$2256,"")</f>
        <v/>
      </c>
      <c r="AT171" s="2" t="str">
        <f>_xlfn.XLOOKUP($A171,Results!$A$2:$A$2256,Results!O$2:O$2256,"")</f>
        <v/>
      </c>
      <c r="AU171" s="2" t="str">
        <f>_xlfn.XLOOKUP($A171,Results!$A$2:$A$2256,Results!P$2:P$2256,"")</f>
        <v/>
      </c>
      <c r="AV171" s="2" t="str">
        <f>_xlfn.XLOOKUP($A171,Results!$A$2:$A$2256,Results!Q$2:Q$2256,"")</f>
        <v/>
      </c>
      <c r="AW171" s="2" t="str">
        <f>_xlfn.XLOOKUP($A171,Results!$A$2:$A$2256,Results!R$2:R$2256,"")</f>
        <v/>
      </c>
      <c r="AX171" s="2" t="str">
        <f>_xlfn.XLOOKUP($A171,Results!$A$2:$A$2256,Results!S$2:S$2256,"")</f>
        <v/>
      </c>
      <c r="AY171" s="2" t="str">
        <f>_xlfn.XLOOKUP($A171,Results!$A$2:$A$2256,Results!T$2:T$2256,"")</f>
        <v/>
      </c>
      <c r="AZ171" s="2" t="str">
        <f>_xlfn.XLOOKUP($A171,Results!$A$2:$A$2256,Results!U$2:U$2256,"")</f>
        <v/>
      </c>
      <c r="BA171" s="2" t="str">
        <f>_xlfn.XLOOKUP($A171,Results!$A$2:$A$2256,Results!V$2:V$2256,"")</f>
        <v/>
      </c>
      <c r="BB171" s="2" t="str">
        <f>_xlfn.XLOOKUP($A171,Results!$A$2:$A$2256,Results!W$2:W$2256,"")</f>
        <v/>
      </c>
      <c r="BC171" s="2" t="str">
        <f>_xlfn.XLOOKUP($A171,Results!$A$2:$A$2256,Results!X$2:X$2256,"")</f>
        <v/>
      </c>
      <c r="BD171" s="2" t="str">
        <f>_xlfn.XLOOKUP($A171,Results!$A$2:$A$2256,Results!Y$2:Y$2256,"")</f>
        <v/>
      </c>
      <c r="BE171" s="2" t="str">
        <f>_xlfn.XLOOKUP($A171,Results!$A$2:$A$2256,Results!Z$2:Z$2256,"")</f>
        <v/>
      </c>
    </row>
    <row r="172" spans="1:57" ht="38.25" customHeight="1" x14ac:dyDescent="0.3">
      <c r="A172">
        <v>905849</v>
      </c>
      <c r="B172">
        <v>281976</v>
      </c>
      <c r="C172" t="s">
        <v>36</v>
      </c>
      <c r="D172" t="s">
        <v>588</v>
      </c>
      <c r="F172" s="2">
        <v>11364</v>
      </c>
      <c r="G172" s="2">
        <v>2</v>
      </c>
      <c r="H172" s="2" t="s">
        <v>453</v>
      </c>
      <c r="I172">
        <v>0</v>
      </c>
      <c r="J172" t="s">
        <v>39</v>
      </c>
      <c r="K172" t="s">
        <v>39</v>
      </c>
      <c r="L172">
        <v>0.01</v>
      </c>
      <c r="M172" s="2" t="s">
        <v>36</v>
      </c>
      <c r="N172" s="9" t="s">
        <v>36</v>
      </c>
      <c r="O172" t="s">
        <v>36</v>
      </c>
      <c r="P172" t="s">
        <v>36</v>
      </c>
      <c r="Q172" t="s">
        <v>36</v>
      </c>
      <c r="R172">
        <v>0.01</v>
      </c>
      <c r="S172" s="1">
        <v>45744.875545486109</v>
      </c>
      <c r="T172" t="s">
        <v>42</v>
      </c>
      <c r="U172" s="1">
        <v>45744.665277777778</v>
      </c>
      <c r="V172" t="s">
        <v>43</v>
      </c>
      <c r="W172" t="s">
        <v>36</v>
      </c>
      <c r="X172">
        <v>0</v>
      </c>
      <c r="Y172">
        <v>999</v>
      </c>
      <c r="Z172" t="s">
        <v>36</v>
      </c>
      <c r="AA172" t="s">
        <v>36</v>
      </c>
      <c r="AB172" t="s">
        <v>36</v>
      </c>
      <c r="AC172" t="s">
        <v>453</v>
      </c>
      <c r="AD172" t="s">
        <v>453</v>
      </c>
      <c r="AE172" t="s">
        <v>45</v>
      </c>
      <c r="AF172" s="2"/>
      <c r="AI172" s="2" t="s">
        <v>453</v>
      </c>
      <c r="AJ172" s="2" t="e">
        <f>VLOOKUP(A172,'Classification Test Result'!$A$2:$D$2428,4,FALSE)</f>
        <v>#N/A</v>
      </c>
      <c r="AL172" s="2" t="str">
        <f>_xlfn.XLOOKUP($A172,Results!$A$2:$A$2256,Results!G$2:G$2256,"")</f>
        <v/>
      </c>
      <c r="AM172" s="2" t="str">
        <f>_xlfn.XLOOKUP($A172,Results!$A$2:$A$2256,Results!H$2:H$2256,"")</f>
        <v/>
      </c>
      <c r="AN172" s="2" t="str">
        <f>_xlfn.XLOOKUP($A172,Results!$A$2:$A$2256,Results!I$2:I$2256,"")</f>
        <v/>
      </c>
      <c r="AO172" s="2" t="str">
        <f>_xlfn.XLOOKUP($A172,Results!$A$2:$A$2256,Results!J$2:J$2256,"")</f>
        <v/>
      </c>
      <c r="AP172" s="2" t="str">
        <f>_xlfn.XLOOKUP($A172,Results!$A$2:$A$2256,Results!K$2:K$2256,"")</f>
        <v/>
      </c>
      <c r="AQ172" s="2" t="str">
        <f>_xlfn.XLOOKUP($A172,Results!$A$2:$A$2256,Results!L$2:L$2256,"")</f>
        <v/>
      </c>
      <c r="AR172" s="2" t="str">
        <f>_xlfn.XLOOKUP($A172,Results!$A$2:$A$2256,Results!M$2:M$2256,"")</f>
        <v/>
      </c>
      <c r="AS172" s="2" t="str">
        <f>_xlfn.XLOOKUP($A172,Results!$A$2:$A$2256,Results!N$2:N$2256,"")</f>
        <v/>
      </c>
      <c r="AT172" s="2" t="str">
        <f>_xlfn.XLOOKUP($A172,Results!$A$2:$A$2256,Results!O$2:O$2256,"")</f>
        <v/>
      </c>
      <c r="AU172" s="2" t="str">
        <f>_xlfn.XLOOKUP($A172,Results!$A$2:$A$2256,Results!P$2:P$2256,"")</f>
        <v/>
      </c>
      <c r="AV172" s="2" t="str">
        <f>_xlfn.XLOOKUP($A172,Results!$A$2:$A$2256,Results!Q$2:Q$2256,"")</f>
        <v/>
      </c>
      <c r="AW172" s="2" t="str">
        <f>_xlfn.XLOOKUP($A172,Results!$A$2:$A$2256,Results!R$2:R$2256,"")</f>
        <v/>
      </c>
      <c r="AX172" s="2" t="str">
        <f>_xlfn.XLOOKUP($A172,Results!$A$2:$A$2256,Results!S$2:S$2256,"")</f>
        <v/>
      </c>
      <c r="AY172" s="2" t="str">
        <f>_xlfn.XLOOKUP($A172,Results!$A$2:$A$2256,Results!T$2:T$2256,"")</f>
        <v/>
      </c>
      <c r="AZ172" s="2" t="str">
        <f>_xlfn.XLOOKUP($A172,Results!$A$2:$A$2256,Results!U$2:U$2256,"")</f>
        <v/>
      </c>
      <c r="BA172" s="2" t="str">
        <f>_xlfn.XLOOKUP($A172,Results!$A$2:$A$2256,Results!V$2:V$2256,"")</f>
        <v/>
      </c>
      <c r="BB172" s="2" t="str">
        <f>_xlfn.XLOOKUP($A172,Results!$A$2:$A$2256,Results!W$2:W$2256,"")</f>
        <v/>
      </c>
      <c r="BC172" s="2" t="str">
        <f>_xlfn.XLOOKUP($A172,Results!$A$2:$A$2256,Results!X$2:X$2256,"")</f>
        <v/>
      </c>
      <c r="BD172" s="2" t="str">
        <f>_xlfn.XLOOKUP($A172,Results!$A$2:$A$2256,Results!Y$2:Y$2256,"")</f>
        <v/>
      </c>
      <c r="BE172" s="2" t="str">
        <f>_xlfn.XLOOKUP($A172,Results!$A$2:$A$2256,Results!Z$2:Z$2256,"")</f>
        <v/>
      </c>
    </row>
    <row r="173" spans="1:57" ht="38.25" customHeight="1" x14ac:dyDescent="0.3">
      <c r="A173">
        <v>905850</v>
      </c>
      <c r="B173">
        <v>281978</v>
      </c>
      <c r="C173" t="s">
        <v>36</v>
      </c>
      <c r="D173" t="s">
        <v>589</v>
      </c>
      <c r="F173" s="2">
        <v>11364</v>
      </c>
      <c r="G173" s="2">
        <v>2</v>
      </c>
      <c r="H173" s="2" t="s">
        <v>453</v>
      </c>
      <c r="I173">
        <v>0</v>
      </c>
      <c r="J173" t="s">
        <v>39</v>
      </c>
      <c r="K173" t="s">
        <v>39</v>
      </c>
      <c r="L173">
        <v>0.15</v>
      </c>
      <c r="M173" s="2" t="s">
        <v>36</v>
      </c>
      <c r="N173" s="9" t="s">
        <v>36</v>
      </c>
      <c r="O173" t="s">
        <v>36</v>
      </c>
      <c r="P173" t="s">
        <v>36</v>
      </c>
      <c r="Q173" t="s">
        <v>36</v>
      </c>
      <c r="R173">
        <v>0.15</v>
      </c>
      <c r="S173" s="1">
        <v>45744.875510995371</v>
      </c>
      <c r="T173" t="s">
        <v>42</v>
      </c>
      <c r="U173" s="1">
        <v>45744.665972222218</v>
      </c>
      <c r="V173" t="s">
        <v>43</v>
      </c>
      <c r="W173" t="s">
        <v>36</v>
      </c>
      <c r="X173">
        <v>0</v>
      </c>
      <c r="Y173">
        <v>999</v>
      </c>
      <c r="Z173" t="s">
        <v>36</v>
      </c>
      <c r="AA173" t="s">
        <v>36</v>
      </c>
      <c r="AB173" t="s">
        <v>36</v>
      </c>
      <c r="AC173" t="s">
        <v>453</v>
      </c>
      <c r="AD173" t="s">
        <v>453</v>
      </c>
      <c r="AE173" t="s">
        <v>45</v>
      </c>
      <c r="AF173" s="2"/>
      <c r="AI173" s="2" t="s">
        <v>453</v>
      </c>
      <c r="AJ173" s="2" t="e">
        <f>VLOOKUP(A173,'Classification Test Result'!$A$2:$D$2428,4,FALSE)</f>
        <v>#N/A</v>
      </c>
      <c r="AL173" s="2" t="str">
        <f>_xlfn.XLOOKUP($A173,Results!$A$2:$A$2256,Results!G$2:G$2256,"")</f>
        <v/>
      </c>
      <c r="AM173" s="2" t="str">
        <f>_xlfn.XLOOKUP($A173,Results!$A$2:$A$2256,Results!H$2:H$2256,"")</f>
        <v/>
      </c>
      <c r="AN173" s="2" t="str">
        <f>_xlfn.XLOOKUP($A173,Results!$A$2:$A$2256,Results!I$2:I$2256,"")</f>
        <v/>
      </c>
      <c r="AO173" s="2" t="str">
        <f>_xlfn.XLOOKUP($A173,Results!$A$2:$A$2256,Results!J$2:J$2256,"")</f>
        <v/>
      </c>
      <c r="AP173" s="2" t="str">
        <f>_xlfn.XLOOKUP($A173,Results!$A$2:$A$2256,Results!K$2:K$2256,"")</f>
        <v/>
      </c>
      <c r="AQ173" s="2" t="str">
        <f>_xlfn.XLOOKUP($A173,Results!$A$2:$A$2256,Results!L$2:L$2256,"")</f>
        <v/>
      </c>
      <c r="AR173" s="2" t="str">
        <f>_xlfn.XLOOKUP($A173,Results!$A$2:$A$2256,Results!M$2:M$2256,"")</f>
        <v/>
      </c>
      <c r="AS173" s="2" t="str">
        <f>_xlfn.XLOOKUP($A173,Results!$A$2:$A$2256,Results!N$2:N$2256,"")</f>
        <v/>
      </c>
      <c r="AT173" s="2" t="str">
        <f>_xlfn.XLOOKUP($A173,Results!$A$2:$A$2256,Results!O$2:O$2256,"")</f>
        <v/>
      </c>
      <c r="AU173" s="2" t="str">
        <f>_xlfn.XLOOKUP($A173,Results!$A$2:$A$2256,Results!P$2:P$2256,"")</f>
        <v/>
      </c>
      <c r="AV173" s="2" t="str">
        <f>_xlfn.XLOOKUP($A173,Results!$A$2:$A$2256,Results!Q$2:Q$2256,"")</f>
        <v/>
      </c>
      <c r="AW173" s="2" t="str">
        <f>_xlfn.XLOOKUP($A173,Results!$A$2:$A$2256,Results!R$2:R$2256,"")</f>
        <v/>
      </c>
      <c r="AX173" s="2" t="str">
        <f>_xlfn.XLOOKUP($A173,Results!$A$2:$A$2256,Results!S$2:S$2256,"")</f>
        <v/>
      </c>
      <c r="AY173" s="2" t="str">
        <f>_xlfn.XLOOKUP($A173,Results!$A$2:$A$2256,Results!T$2:T$2256,"")</f>
        <v/>
      </c>
      <c r="AZ173" s="2" t="str">
        <f>_xlfn.XLOOKUP($A173,Results!$A$2:$A$2256,Results!U$2:U$2256,"")</f>
        <v/>
      </c>
      <c r="BA173" s="2" t="str">
        <f>_xlfn.XLOOKUP($A173,Results!$A$2:$A$2256,Results!V$2:V$2256,"")</f>
        <v/>
      </c>
      <c r="BB173" s="2" t="str">
        <f>_xlfn.XLOOKUP($A173,Results!$A$2:$A$2256,Results!W$2:W$2256,"")</f>
        <v/>
      </c>
      <c r="BC173" s="2" t="str">
        <f>_xlfn.XLOOKUP($A173,Results!$A$2:$A$2256,Results!X$2:X$2256,"")</f>
        <v/>
      </c>
      <c r="BD173" s="2" t="str">
        <f>_xlfn.XLOOKUP($A173,Results!$A$2:$A$2256,Results!Y$2:Y$2256,"")</f>
        <v/>
      </c>
      <c r="BE173" s="2" t="str">
        <f>_xlfn.XLOOKUP($A173,Results!$A$2:$A$2256,Results!Z$2:Z$2256,"")</f>
        <v/>
      </c>
    </row>
    <row r="174" spans="1:57" ht="38.25" customHeight="1" x14ac:dyDescent="0.3">
      <c r="A174">
        <v>905851</v>
      </c>
      <c r="B174">
        <v>281938</v>
      </c>
      <c r="C174" t="s">
        <v>36</v>
      </c>
      <c r="D174">
        <v>9341429239</v>
      </c>
      <c r="F174" s="2">
        <v>11471</v>
      </c>
      <c r="G174" s="2">
        <v>8</v>
      </c>
      <c r="H174" s="2" t="s">
        <v>453</v>
      </c>
      <c r="I174">
        <v>0</v>
      </c>
      <c r="J174" t="s">
        <v>39</v>
      </c>
      <c r="K174" t="s">
        <v>39</v>
      </c>
      <c r="L174">
        <v>-0.01</v>
      </c>
      <c r="M174" s="2" t="s">
        <v>36</v>
      </c>
      <c r="N174" s="9" t="s">
        <v>36</v>
      </c>
      <c r="O174" t="s">
        <v>36</v>
      </c>
      <c r="P174" t="s">
        <v>36</v>
      </c>
      <c r="Q174" t="s">
        <v>36</v>
      </c>
      <c r="R174">
        <v>-0.01</v>
      </c>
      <c r="S174" s="1">
        <v>45744.83447519676</v>
      </c>
      <c r="T174" t="s">
        <v>42</v>
      </c>
      <c r="U174" s="1">
        <v>45744.616666666669</v>
      </c>
      <c r="V174" t="s">
        <v>43</v>
      </c>
      <c r="W174" t="s">
        <v>36</v>
      </c>
      <c r="X174">
        <v>0</v>
      </c>
      <c r="Y174">
        <v>999</v>
      </c>
      <c r="Z174" t="s">
        <v>36</v>
      </c>
      <c r="AA174" t="s">
        <v>36</v>
      </c>
      <c r="AB174" t="s">
        <v>36</v>
      </c>
      <c r="AC174" t="s">
        <v>453</v>
      </c>
      <c r="AD174" t="s">
        <v>453</v>
      </c>
      <c r="AE174" t="s">
        <v>45</v>
      </c>
      <c r="AF174" s="2"/>
      <c r="AI174" s="2" t="s">
        <v>453</v>
      </c>
      <c r="AJ174" s="2" t="e">
        <f>VLOOKUP(A174,'Classification Test Result'!$A$2:$D$2428,4,FALSE)</f>
        <v>#N/A</v>
      </c>
      <c r="AL174" s="2" t="str">
        <f>_xlfn.XLOOKUP($A174,Results!$A$2:$A$2256,Results!G$2:G$2256,"")</f>
        <v/>
      </c>
      <c r="AM174" s="2" t="str">
        <f>_xlfn.XLOOKUP($A174,Results!$A$2:$A$2256,Results!H$2:H$2256,"")</f>
        <v/>
      </c>
      <c r="AN174" s="2" t="str">
        <f>_xlfn.XLOOKUP($A174,Results!$A$2:$A$2256,Results!I$2:I$2256,"")</f>
        <v/>
      </c>
      <c r="AO174" s="2" t="str">
        <f>_xlfn.XLOOKUP($A174,Results!$A$2:$A$2256,Results!J$2:J$2256,"")</f>
        <v/>
      </c>
      <c r="AP174" s="2" t="str">
        <f>_xlfn.XLOOKUP($A174,Results!$A$2:$A$2256,Results!K$2:K$2256,"")</f>
        <v/>
      </c>
      <c r="AQ174" s="2" t="str">
        <f>_xlfn.XLOOKUP($A174,Results!$A$2:$A$2256,Results!L$2:L$2256,"")</f>
        <v/>
      </c>
      <c r="AR174" s="2" t="str">
        <f>_xlfn.XLOOKUP($A174,Results!$A$2:$A$2256,Results!M$2:M$2256,"")</f>
        <v/>
      </c>
      <c r="AS174" s="2" t="str">
        <f>_xlfn.XLOOKUP($A174,Results!$A$2:$A$2256,Results!N$2:N$2256,"")</f>
        <v/>
      </c>
      <c r="AT174" s="2" t="str">
        <f>_xlfn.XLOOKUP($A174,Results!$A$2:$A$2256,Results!O$2:O$2256,"")</f>
        <v/>
      </c>
      <c r="AU174" s="2" t="str">
        <f>_xlfn.XLOOKUP($A174,Results!$A$2:$A$2256,Results!P$2:P$2256,"")</f>
        <v/>
      </c>
      <c r="AV174" s="2" t="str">
        <f>_xlfn.XLOOKUP($A174,Results!$A$2:$A$2256,Results!Q$2:Q$2256,"")</f>
        <v/>
      </c>
      <c r="AW174" s="2" t="str">
        <f>_xlfn.XLOOKUP($A174,Results!$A$2:$A$2256,Results!R$2:R$2256,"")</f>
        <v/>
      </c>
      <c r="AX174" s="2" t="str">
        <f>_xlfn.XLOOKUP($A174,Results!$A$2:$A$2256,Results!S$2:S$2256,"")</f>
        <v/>
      </c>
      <c r="AY174" s="2" t="str">
        <f>_xlfn.XLOOKUP($A174,Results!$A$2:$A$2256,Results!T$2:T$2256,"")</f>
        <v/>
      </c>
      <c r="AZ174" s="2" t="str">
        <f>_xlfn.XLOOKUP($A174,Results!$A$2:$A$2256,Results!U$2:U$2256,"")</f>
        <v/>
      </c>
      <c r="BA174" s="2" t="str">
        <f>_xlfn.XLOOKUP($A174,Results!$A$2:$A$2256,Results!V$2:V$2256,"")</f>
        <v/>
      </c>
      <c r="BB174" s="2" t="str">
        <f>_xlfn.XLOOKUP($A174,Results!$A$2:$A$2256,Results!W$2:W$2256,"")</f>
        <v/>
      </c>
      <c r="BC174" s="2" t="str">
        <f>_xlfn.XLOOKUP($A174,Results!$A$2:$A$2256,Results!X$2:X$2256,"")</f>
        <v/>
      </c>
      <c r="BD174" s="2" t="str">
        <f>_xlfn.XLOOKUP($A174,Results!$A$2:$A$2256,Results!Y$2:Y$2256,"")</f>
        <v/>
      </c>
      <c r="BE174" s="2" t="str">
        <f>_xlfn.XLOOKUP($A174,Results!$A$2:$A$2256,Results!Z$2:Z$2256,"")</f>
        <v/>
      </c>
    </row>
    <row r="175" spans="1:57" ht="38.25" customHeight="1" x14ac:dyDescent="0.3">
      <c r="A175">
        <v>905852</v>
      </c>
      <c r="B175">
        <v>281952</v>
      </c>
      <c r="C175" t="s">
        <v>36</v>
      </c>
      <c r="D175">
        <v>9341441525</v>
      </c>
      <c r="F175" s="2">
        <v>11471</v>
      </c>
      <c r="G175" s="2">
        <v>3</v>
      </c>
      <c r="H175" s="2" t="s">
        <v>453</v>
      </c>
      <c r="I175">
        <v>0</v>
      </c>
      <c r="J175" t="s">
        <v>39</v>
      </c>
      <c r="K175" t="s">
        <v>39</v>
      </c>
      <c r="L175">
        <v>-0.1</v>
      </c>
      <c r="M175" s="2" t="s">
        <v>36</v>
      </c>
      <c r="N175" s="9" t="s">
        <v>36</v>
      </c>
      <c r="O175" t="s">
        <v>36</v>
      </c>
      <c r="P175" t="s">
        <v>36</v>
      </c>
      <c r="Q175" t="s">
        <v>36</v>
      </c>
      <c r="R175">
        <v>-0.1</v>
      </c>
      <c r="S175" s="1">
        <v>45744.833993946762</v>
      </c>
      <c r="T175" t="s">
        <v>42</v>
      </c>
      <c r="U175" s="1">
        <v>45744.619444444441</v>
      </c>
      <c r="V175" t="s">
        <v>43</v>
      </c>
      <c r="W175" t="s">
        <v>36</v>
      </c>
      <c r="X175">
        <v>0</v>
      </c>
      <c r="Y175">
        <v>999</v>
      </c>
      <c r="Z175" t="s">
        <v>36</v>
      </c>
      <c r="AA175" t="s">
        <v>36</v>
      </c>
      <c r="AB175" t="s">
        <v>36</v>
      </c>
      <c r="AC175" t="s">
        <v>453</v>
      </c>
      <c r="AD175" t="s">
        <v>453</v>
      </c>
      <c r="AE175" t="s">
        <v>45</v>
      </c>
      <c r="AF175" s="2"/>
      <c r="AI175" s="2" t="s">
        <v>453</v>
      </c>
      <c r="AJ175" s="2" t="e">
        <f>VLOOKUP(A175,'Classification Test Result'!$A$2:$D$2428,4,FALSE)</f>
        <v>#N/A</v>
      </c>
      <c r="AL175" s="2" t="str">
        <f>_xlfn.XLOOKUP($A175,Results!$A$2:$A$2256,Results!G$2:G$2256,"")</f>
        <v/>
      </c>
      <c r="AM175" s="2" t="str">
        <f>_xlfn.XLOOKUP($A175,Results!$A$2:$A$2256,Results!H$2:H$2256,"")</f>
        <v/>
      </c>
      <c r="AN175" s="2" t="str">
        <f>_xlfn.XLOOKUP($A175,Results!$A$2:$A$2256,Results!I$2:I$2256,"")</f>
        <v/>
      </c>
      <c r="AO175" s="2" t="str">
        <f>_xlfn.XLOOKUP($A175,Results!$A$2:$A$2256,Results!J$2:J$2256,"")</f>
        <v/>
      </c>
      <c r="AP175" s="2" t="str">
        <f>_xlfn.XLOOKUP($A175,Results!$A$2:$A$2256,Results!K$2:K$2256,"")</f>
        <v/>
      </c>
      <c r="AQ175" s="2" t="str">
        <f>_xlfn.XLOOKUP($A175,Results!$A$2:$A$2256,Results!L$2:L$2256,"")</f>
        <v/>
      </c>
      <c r="AR175" s="2" t="str">
        <f>_xlfn.XLOOKUP($A175,Results!$A$2:$A$2256,Results!M$2:M$2256,"")</f>
        <v/>
      </c>
      <c r="AS175" s="2" t="str">
        <f>_xlfn.XLOOKUP($A175,Results!$A$2:$A$2256,Results!N$2:N$2256,"")</f>
        <v/>
      </c>
      <c r="AT175" s="2" t="str">
        <f>_xlfn.XLOOKUP($A175,Results!$A$2:$A$2256,Results!O$2:O$2256,"")</f>
        <v/>
      </c>
      <c r="AU175" s="2" t="str">
        <f>_xlfn.XLOOKUP($A175,Results!$A$2:$A$2256,Results!P$2:P$2256,"")</f>
        <v/>
      </c>
      <c r="AV175" s="2" t="str">
        <f>_xlfn.XLOOKUP($A175,Results!$A$2:$A$2256,Results!Q$2:Q$2256,"")</f>
        <v/>
      </c>
      <c r="AW175" s="2" t="str">
        <f>_xlfn.XLOOKUP($A175,Results!$A$2:$A$2256,Results!R$2:R$2256,"")</f>
        <v/>
      </c>
      <c r="AX175" s="2" t="str">
        <f>_xlfn.XLOOKUP($A175,Results!$A$2:$A$2256,Results!S$2:S$2256,"")</f>
        <v/>
      </c>
      <c r="AY175" s="2" t="str">
        <f>_xlfn.XLOOKUP($A175,Results!$A$2:$A$2256,Results!T$2:T$2256,"")</f>
        <v/>
      </c>
      <c r="AZ175" s="2" t="str">
        <f>_xlfn.XLOOKUP($A175,Results!$A$2:$A$2256,Results!U$2:U$2256,"")</f>
        <v/>
      </c>
      <c r="BA175" s="2" t="str">
        <f>_xlfn.XLOOKUP($A175,Results!$A$2:$A$2256,Results!V$2:V$2256,"")</f>
        <v/>
      </c>
      <c r="BB175" s="2" t="str">
        <f>_xlfn.XLOOKUP($A175,Results!$A$2:$A$2256,Results!W$2:W$2256,"")</f>
        <v/>
      </c>
      <c r="BC175" s="2" t="str">
        <f>_xlfn.XLOOKUP($A175,Results!$A$2:$A$2256,Results!X$2:X$2256,"")</f>
        <v/>
      </c>
      <c r="BD175" s="2" t="str">
        <f>_xlfn.XLOOKUP($A175,Results!$A$2:$A$2256,Results!Y$2:Y$2256,"")</f>
        <v/>
      </c>
      <c r="BE175" s="2" t="str">
        <f>_xlfn.XLOOKUP($A175,Results!$A$2:$A$2256,Results!Z$2:Z$2256,"")</f>
        <v/>
      </c>
    </row>
    <row r="176" spans="1:57" ht="38.25" customHeight="1" x14ac:dyDescent="0.3">
      <c r="A176">
        <v>905853</v>
      </c>
      <c r="B176">
        <v>281919</v>
      </c>
      <c r="C176" t="s">
        <v>36</v>
      </c>
      <c r="D176" t="s">
        <v>590</v>
      </c>
      <c r="F176" s="2">
        <v>10054</v>
      </c>
      <c r="G176" s="2">
        <v>11</v>
      </c>
      <c r="H176" s="2" t="s">
        <v>453</v>
      </c>
      <c r="I176">
        <v>0</v>
      </c>
      <c r="J176" t="s">
        <v>39</v>
      </c>
      <c r="K176" t="s">
        <v>39</v>
      </c>
      <c r="L176">
        <v>0.01</v>
      </c>
      <c r="M176" s="2" t="s">
        <v>36</v>
      </c>
      <c r="N176" s="9" t="s">
        <v>36</v>
      </c>
      <c r="O176" t="s">
        <v>36</v>
      </c>
      <c r="P176" t="s">
        <v>36</v>
      </c>
      <c r="Q176" t="s">
        <v>36</v>
      </c>
      <c r="R176">
        <v>0.01</v>
      </c>
      <c r="S176" s="1">
        <v>45744.771349270843</v>
      </c>
      <c r="T176" t="s">
        <v>42</v>
      </c>
      <c r="U176" s="1">
        <v>45744.556944444441</v>
      </c>
      <c r="V176" t="s">
        <v>43</v>
      </c>
      <c r="W176" t="s">
        <v>36</v>
      </c>
      <c r="X176">
        <v>0</v>
      </c>
      <c r="Y176">
        <v>999</v>
      </c>
      <c r="Z176" t="s">
        <v>36</v>
      </c>
      <c r="AA176" t="s">
        <v>36</v>
      </c>
      <c r="AB176" t="s">
        <v>36</v>
      </c>
      <c r="AC176" t="s">
        <v>453</v>
      </c>
      <c r="AD176" t="s">
        <v>453</v>
      </c>
      <c r="AE176" t="s">
        <v>45</v>
      </c>
      <c r="AF176" s="2"/>
      <c r="AI176" s="2" t="s">
        <v>453</v>
      </c>
      <c r="AJ176" s="2" t="e">
        <f>VLOOKUP(A176,'Classification Test Result'!$A$2:$D$2428,4,FALSE)</f>
        <v>#N/A</v>
      </c>
      <c r="AL176" s="2" t="str">
        <f>_xlfn.XLOOKUP($A176,Results!$A$2:$A$2256,Results!G$2:G$2256,"")</f>
        <v/>
      </c>
      <c r="AM176" s="2" t="str">
        <f>_xlfn.XLOOKUP($A176,Results!$A$2:$A$2256,Results!H$2:H$2256,"")</f>
        <v/>
      </c>
      <c r="AN176" s="2" t="str">
        <f>_xlfn.XLOOKUP($A176,Results!$A$2:$A$2256,Results!I$2:I$2256,"")</f>
        <v/>
      </c>
      <c r="AO176" s="2" t="str">
        <f>_xlfn.XLOOKUP($A176,Results!$A$2:$A$2256,Results!J$2:J$2256,"")</f>
        <v/>
      </c>
      <c r="AP176" s="2" t="str">
        <f>_xlfn.XLOOKUP($A176,Results!$A$2:$A$2256,Results!K$2:K$2256,"")</f>
        <v/>
      </c>
      <c r="AQ176" s="2" t="str">
        <f>_xlfn.XLOOKUP($A176,Results!$A$2:$A$2256,Results!L$2:L$2256,"")</f>
        <v/>
      </c>
      <c r="AR176" s="2" t="str">
        <f>_xlfn.XLOOKUP($A176,Results!$A$2:$A$2256,Results!M$2:M$2256,"")</f>
        <v/>
      </c>
      <c r="AS176" s="2" t="str">
        <f>_xlfn.XLOOKUP($A176,Results!$A$2:$A$2256,Results!N$2:N$2256,"")</f>
        <v/>
      </c>
      <c r="AT176" s="2" t="str">
        <f>_xlfn.XLOOKUP($A176,Results!$A$2:$A$2256,Results!O$2:O$2256,"")</f>
        <v/>
      </c>
      <c r="AU176" s="2" t="str">
        <f>_xlfn.XLOOKUP($A176,Results!$A$2:$A$2256,Results!P$2:P$2256,"")</f>
        <v/>
      </c>
      <c r="AV176" s="2" t="str">
        <f>_xlfn.XLOOKUP($A176,Results!$A$2:$A$2256,Results!Q$2:Q$2256,"")</f>
        <v/>
      </c>
      <c r="AW176" s="2" t="str">
        <f>_xlfn.XLOOKUP($A176,Results!$A$2:$A$2256,Results!R$2:R$2256,"")</f>
        <v/>
      </c>
      <c r="AX176" s="2" t="str">
        <f>_xlfn.XLOOKUP($A176,Results!$A$2:$A$2256,Results!S$2:S$2256,"")</f>
        <v/>
      </c>
      <c r="AY176" s="2" t="str">
        <f>_xlfn.XLOOKUP($A176,Results!$A$2:$A$2256,Results!T$2:T$2256,"")</f>
        <v/>
      </c>
      <c r="AZ176" s="2" t="str">
        <f>_xlfn.XLOOKUP($A176,Results!$A$2:$A$2256,Results!U$2:U$2256,"")</f>
        <v/>
      </c>
      <c r="BA176" s="2" t="str">
        <f>_xlfn.XLOOKUP($A176,Results!$A$2:$A$2256,Results!V$2:V$2256,"")</f>
        <v/>
      </c>
      <c r="BB176" s="2" t="str">
        <f>_xlfn.XLOOKUP($A176,Results!$A$2:$A$2256,Results!W$2:W$2256,"")</f>
        <v/>
      </c>
      <c r="BC176" s="2" t="str">
        <f>_xlfn.XLOOKUP($A176,Results!$A$2:$A$2256,Results!X$2:X$2256,"")</f>
        <v/>
      </c>
      <c r="BD176" s="2" t="str">
        <f>_xlfn.XLOOKUP($A176,Results!$A$2:$A$2256,Results!Y$2:Y$2256,"")</f>
        <v/>
      </c>
      <c r="BE176" s="2" t="str">
        <f>_xlfn.XLOOKUP($A176,Results!$A$2:$A$2256,Results!Z$2:Z$2256,"")</f>
        <v/>
      </c>
    </row>
    <row r="177" spans="1:57" ht="38.25" customHeight="1" x14ac:dyDescent="0.3">
      <c r="A177">
        <v>905854</v>
      </c>
      <c r="B177">
        <v>281912</v>
      </c>
      <c r="C177" t="s">
        <v>36</v>
      </c>
      <c r="D177">
        <v>9341438120</v>
      </c>
      <c r="F177" s="2">
        <v>11471</v>
      </c>
      <c r="G177" s="2">
        <v>15</v>
      </c>
      <c r="H177" s="2" t="s">
        <v>453</v>
      </c>
      <c r="I177">
        <v>0</v>
      </c>
      <c r="J177" t="s">
        <v>39</v>
      </c>
      <c r="K177" t="s">
        <v>39</v>
      </c>
      <c r="L177">
        <v>-0.02</v>
      </c>
      <c r="M177" s="2" t="s">
        <v>36</v>
      </c>
      <c r="N177" s="9" t="s">
        <v>36</v>
      </c>
      <c r="O177" t="s">
        <v>36</v>
      </c>
      <c r="P177" t="s">
        <v>36</v>
      </c>
      <c r="Q177" t="s">
        <v>36</v>
      </c>
      <c r="R177">
        <v>-0.02</v>
      </c>
      <c r="S177" s="1">
        <v>45744.729537037027</v>
      </c>
      <c r="T177" t="s">
        <v>42</v>
      </c>
      <c r="U177" s="1">
        <v>45744.511805555558</v>
      </c>
      <c r="V177" t="s">
        <v>43</v>
      </c>
      <c r="W177" t="s">
        <v>36</v>
      </c>
      <c r="X177">
        <v>0</v>
      </c>
      <c r="Y177">
        <v>999</v>
      </c>
      <c r="Z177" t="s">
        <v>36</v>
      </c>
      <c r="AA177" t="s">
        <v>36</v>
      </c>
      <c r="AB177" t="s">
        <v>36</v>
      </c>
      <c r="AC177" t="s">
        <v>453</v>
      </c>
      <c r="AD177" t="s">
        <v>453</v>
      </c>
      <c r="AE177" t="s">
        <v>45</v>
      </c>
      <c r="AF177" s="2"/>
      <c r="AI177" s="2" t="s">
        <v>453</v>
      </c>
      <c r="AJ177" s="2" t="e">
        <f>VLOOKUP(A177,'Classification Test Result'!$A$2:$D$2428,4,FALSE)</f>
        <v>#N/A</v>
      </c>
      <c r="AL177" s="2" t="str">
        <f>_xlfn.XLOOKUP($A177,Results!$A$2:$A$2256,Results!G$2:G$2256,"")</f>
        <v/>
      </c>
      <c r="AM177" s="2" t="str">
        <f>_xlfn.XLOOKUP($A177,Results!$A$2:$A$2256,Results!H$2:H$2256,"")</f>
        <v/>
      </c>
      <c r="AN177" s="2" t="str">
        <f>_xlfn.XLOOKUP($A177,Results!$A$2:$A$2256,Results!I$2:I$2256,"")</f>
        <v/>
      </c>
      <c r="AO177" s="2" t="str">
        <f>_xlfn.XLOOKUP($A177,Results!$A$2:$A$2256,Results!J$2:J$2256,"")</f>
        <v/>
      </c>
      <c r="AP177" s="2" t="str">
        <f>_xlfn.XLOOKUP($A177,Results!$A$2:$A$2256,Results!K$2:K$2256,"")</f>
        <v/>
      </c>
      <c r="AQ177" s="2" t="str">
        <f>_xlfn.XLOOKUP($A177,Results!$A$2:$A$2256,Results!L$2:L$2256,"")</f>
        <v/>
      </c>
      <c r="AR177" s="2" t="str">
        <f>_xlfn.XLOOKUP($A177,Results!$A$2:$A$2256,Results!M$2:M$2256,"")</f>
        <v/>
      </c>
      <c r="AS177" s="2" t="str">
        <f>_xlfn.XLOOKUP($A177,Results!$A$2:$A$2256,Results!N$2:N$2256,"")</f>
        <v/>
      </c>
      <c r="AT177" s="2" t="str">
        <f>_xlfn.XLOOKUP($A177,Results!$A$2:$A$2256,Results!O$2:O$2256,"")</f>
        <v/>
      </c>
      <c r="AU177" s="2" t="str">
        <f>_xlfn.XLOOKUP($A177,Results!$A$2:$A$2256,Results!P$2:P$2256,"")</f>
        <v/>
      </c>
      <c r="AV177" s="2" t="str">
        <f>_xlfn.XLOOKUP($A177,Results!$A$2:$A$2256,Results!Q$2:Q$2256,"")</f>
        <v/>
      </c>
      <c r="AW177" s="2" t="str">
        <f>_xlfn.XLOOKUP($A177,Results!$A$2:$A$2256,Results!R$2:R$2256,"")</f>
        <v/>
      </c>
      <c r="AX177" s="2" t="str">
        <f>_xlfn.XLOOKUP($A177,Results!$A$2:$A$2256,Results!S$2:S$2256,"")</f>
        <v/>
      </c>
      <c r="AY177" s="2" t="str">
        <f>_xlfn.XLOOKUP($A177,Results!$A$2:$A$2256,Results!T$2:T$2256,"")</f>
        <v/>
      </c>
      <c r="AZ177" s="2" t="str">
        <f>_xlfn.XLOOKUP($A177,Results!$A$2:$A$2256,Results!U$2:U$2256,"")</f>
        <v/>
      </c>
      <c r="BA177" s="2" t="str">
        <f>_xlfn.XLOOKUP($A177,Results!$A$2:$A$2256,Results!V$2:V$2256,"")</f>
        <v/>
      </c>
      <c r="BB177" s="2" t="str">
        <f>_xlfn.XLOOKUP($A177,Results!$A$2:$A$2256,Results!W$2:W$2256,"")</f>
        <v/>
      </c>
      <c r="BC177" s="2" t="str">
        <f>_xlfn.XLOOKUP($A177,Results!$A$2:$A$2256,Results!X$2:X$2256,"")</f>
        <v/>
      </c>
      <c r="BD177" s="2" t="str">
        <f>_xlfn.XLOOKUP($A177,Results!$A$2:$A$2256,Results!Y$2:Y$2256,"")</f>
        <v/>
      </c>
      <c r="BE177" s="2" t="str">
        <f>_xlfn.XLOOKUP($A177,Results!$A$2:$A$2256,Results!Z$2:Z$2256,"")</f>
        <v/>
      </c>
    </row>
    <row r="178" spans="1:57" ht="38.25" customHeight="1" x14ac:dyDescent="0.3">
      <c r="A178">
        <v>905855</v>
      </c>
      <c r="B178">
        <v>281886</v>
      </c>
      <c r="C178" t="s">
        <v>36</v>
      </c>
      <c r="D178" t="s">
        <v>591</v>
      </c>
      <c r="F178" s="2">
        <v>11048</v>
      </c>
      <c r="G178" s="2">
        <v>33</v>
      </c>
      <c r="H178" s="2" t="s">
        <v>453</v>
      </c>
      <c r="I178">
        <v>0</v>
      </c>
      <c r="J178" t="s">
        <v>39</v>
      </c>
      <c r="K178" t="s">
        <v>39</v>
      </c>
      <c r="L178">
        <v>-0.02</v>
      </c>
      <c r="M178" s="2" t="s">
        <v>36</v>
      </c>
      <c r="N178" s="9" t="s">
        <v>36</v>
      </c>
      <c r="O178" t="s">
        <v>36</v>
      </c>
      <c r="P178" t="s">
        <v>36</v>
      </c>
      <c r="Q178" t="s">
        <v>36</v>
      </c>
      <c r="R178">
        <v>-0.02</v>
      </c>
      <c r="S178" s="1">
        <v>45744.668036342591</v>
      </c>
      <c r="T178" t="s">
        <v>42</v>
      </c>
      <c r="U178" s="1">
        <v>45744.449305555558</v>
      </c>
      <c r="V178" t="s">
        <v>43</v>
      </c>
      <c r="W178" t="s">
        <v>36</v>
      </c>
      <c r="X178">
        <v>0</v>
      </c>
      <c r="Y178">
        <v>999</v>
      </c>
      <c r="Z178" t="s">
        <v>36</v>
      </c>
      <c r="AA178" t="s">
        <v>36</v>
      </c>
      <c r="AB178" t="s">
        <v>36</v>
      </c>
      <c r="AC178" t="s">
        <v>453</v>
      </c>
      <c r="AD178" t="s">
        <v>453</v>
      </c>
      <c r="AE178" t="s">
        <v>45</v>
      </c>
      <c r="AF178" s="2"/>
      <c r="AI178" s="2" t="s">
        <v>453</v>
      </c>
      <c r="AJ178" s="2" t="e">
        <f>VLOOKUP(A178,'Classification Test Result'!$A$2:$D$2428,4,FALSE)</f>
        <v>#N/A</v>
      </c>
      <c r="AL178" s="2" t="str">
        <f>_xlfn.XLOOKUP($A178,Results!$A$2:$A$2256,Results!G$2:G$2256,"")</f>
        <v/>
      </c>
      <c r="AM178" s="2" t="str">
        <f>_xlfn.XLOOKUP($A178,Results!$A$2:$A$2256,Results!H$2:H$2256,"")</f>
        <v/>
      </c>
      <c r="AN178" s="2" t="str">
        <f>_xlfn.XLOOKUP($A178,Results!$A$2:$A$2256,Results!I$2:I$2256,"")</f>
        <v/>
      </c>
      <c r="AO178" s="2" t="str">
        <f>_xlfn.XLOOKUP($A178,Results!$A$2:$A$2256,Results!J$2:J$2256,"")</f>
        <v/>
      </c>
      <c r="AP178" s="2" t="str">
        <f>_xlfn.XLOOKUP($A178,Results!$A$2:$A$2256,Results!K$2:K$2256,"")</f>
        <v/>
      </c>
      <c r="AQ178" s="2" t="str">
        <f>_xlfn.XLOOKUP($A178,Results!$A$2:$A$2256,Results!L$2:L$2256,"")</f>
        <v/>
      </c>
      <c r="AR178" s="2" t="str">
        <f>_xlfn.XLOOKUP($A178,Results!$A$2:$A$2256,Results!M$2:M$2256,"")</f>
        <v/>
      </c>
      <c r="AS178" s="2" t="str">
        <f>_xlfn.XLOOKUP($A178,Results!$A$2:$A$2256,Results!N$2:N$2256,"")</f>
        <v/>
      </c>
      <c r="AT178" s="2" t="str">
        <f>_xlfn.XLOOKUP($A178,Results!$A$2:$A$2256,Results!O$2:O$2256,"")</f>
        <v/>
      </c>
      <c r="AU178" s="2" t="str">
        <f>_xlfn.XLOOKUP($A178,Results!$A$2:$A$2256,Results!P$2:P$2256,"")</f>
        <v/>
      </c>
      <c r="AV178" s="2" t="str">
        <f>_xlfn.XLOOKUP($A178,Results!$A$2:$A$2256,Results!Q$2:Q$2256,"")</f>
        <v/>
      </c>
      <c r="AW178" s="2" t="str">
        <f>_xlfn.XLOOKUP($A178,Results!$A$2:$A$2256,Results!R$2:R$2256,"")</f>
        <v/>
      </c>
      <c r="AX178" s="2" t="str">
        <f>_xlfn.XLOOKUP($A178,Results!$A$2:$A$2256,Results!S$2:S$2256,"")</f>
        <v/>
      </c>
      <c r="AY178" s="2" t="str">
        <f>_xlfn.XLOOKUP($A178,Results!$A$2:$A$2256,Results!T$2:T$2256,"")</f>
        <v/>
      </c>
      <c r="AZ178" s="2" t="str">
        <f>_xlfn.XLOOKUP($A178,Results!$A$2:$A$2256,Results!U$2:U$2256,"")</f>
        <v/>
      </c>
      <c r="BA178" s="2" t="str">
        <f>_xlfn.XLOOKUP($A178,Results!$A$2:$A$2256,Results!V$2:V$2256,"")</f>
        <v/>
      </c>
      <c r="BB178" s="2" t="str">
        <f>_xlfn.XLOOKUP($A178,Results!$A$2:$A$2256,Results!W$2:W$2256,"")</f>
        <v/>
      </c>
      <c r="BC178" s="2" t="str">
        <f>_xlfn.XLOOKUP($A178,Results!$A$2:$A$2256,Results!X$2:X$2256,"")</f>
        <v/>
      </c>
      <c r="BD178" s="2" t="str">
        <f>_xlfn.XLOOKUP($A178,Results!$A$2:$A$2256,Results!Y$2:Y$2256,"")</f>
        <v/>
      </c>
      <c r="BE178" s="2" t="str">
        <f>_xlfn.XLOOKUP($A178,Results!$A$2:$A$2256,Results!Z$2:Z$2256,"")</f>
        <v/>
      </c>
    </row>
    <row r="179" spans="1:57" ht="38.25" customHeight="1" x14ac:dyDescent="0.3">
      <c r="A179">
        <v>905856</v>
      </c>
      <c r="B179">
        <v>281851</v>
      </c>
      <c r="C179" t="s">
        <v>36</v>
      </c>
      <c r="D179" t="s">
        <v>592</v>
      </c>
      <c r="F179" s="2">
        <v>10054</v>
      </c>
      <c r="G179" s="2">
        <v>3</v>
      </c>
      <c r="H179" s="2" t="s">
        <v>453</v>
      </c>
      <c r="I179">
        <v>0</v>
      </c>
      <c r="J179" t="s">
        <v>39</v>
      </c>
      <c r="K179" t="s">
        <v>39</v>
      </c>
      <c r="L179">
        <v>-0.01</v>
      </c>
      <c r="M179" s="2" t="s">
        <v>36</v>
      </c>
      <c r="N179" s="9" t="s">
        <v>36</v>
      </c>
      <c r="O179" t="s">
        <v>36</v>
      </c>
      <c r="P179" t="s">
        <v>36</v>
      </c>
      <c r="Q179" t="s">
        <v>36</v>
      </c>
      <c r="R179">
        <v>-0.01</v>
      </c>
      <c r="S179" s="1">
        <v>45744.648710844907</v>
      </c>
      <c r="T179" t="s">
        <v>42</v>
      </c>
      <c r="U179" s="1">
        <v>45744.42083333333</v>
      </c>
      <c r="V179" t="s">
        <v>43</v>
      </c>
      <c r="W179" t="s">
        <v>36</v>
      </c>
      <c r="X179">
        <v>0</v>
      </c>
      <c r="Y179">
        <v>999</v>
      </c>
      <c r="Z179" t="s">
        <v>36</v>
      </c>
      <c r="AA179" t="s">
        <v>36</v>
      </c>
      <c r="AB179" t="s">
        <v>36</v>
      </c>
      <c r="AC179" t="s">
        <v>453</v>
      </c>
      <c r="AD179" t="s">
        <v>453</v>
      </c>
      <c r="AE179" t="s">
        <v>45</v>
      </c>
      <c r="AF179" s="2"/>
      <c r="AI179" s="2" t="s">
        <v>453</v>
      </c>
      <c r="AJ179" s="2" t="e">
        <f>VLOOKUP(A179,'Classification Test Result'!$A$2:$D$2428,4,FALSE)</f>
        <v>#N/A</v>
      </c>
      <c r="AL179" s="2" t="str">
        <f>_xlfn.XLOOKUP($A179,Results!$A$2:$A$2256,Results!G$2:G$2256,"")</f>
        <v/>
      </c>
      <c r="AM179" s="2" t="str">
        <f>_xlfn.XLOOKUP($A179,Results!$A$2:$A$2256,Results!H$2:H$2256,"")</f>
        <v/>
      </c>
      <c r="AN179" s="2" t="str">
        <f>_xlfn.XLOOKUP($A179,Results!$A$2:$A$2256,Results!I$2:I$2256,"")</f>
        <v/>
      </c>
      <c r="AO179" s="2" t="str">
        <f>_xlfn.XLOOKUP($A179,Results!$A$2:$A$2256,Results!J$2:J$2256,"")</f>
        <v/>
      </c>
      <c r="AP179" s="2" t="str">
        <f>_xlfn.XLOOKUP($A179,Results!$A$2:$A$2256,Results!K$2:K$2256,"")</f>
        <v/>
      </c>
      <c r="AQ179" s="2" t="str">
        <f>_xlfn.XLOOKUP($A179,Results!$A$2:$A$2256,Results!L$2:L$2256,"")</f>
        <v/>
      </c>
      <c r="AR179" s="2" t="str">
        <f>_xlfn.XLOOKUP($A179,Results!$A$2:$A$2256,Results!M$2:M$2256,"")</f>
        <v/>
      </c>
      <c r="AS179" s="2" t="str">
        <f>_xlfn.XLOOKUP($A179,Results!$A$2:$A$2256,Results!N$2:N$2256,"")</f>
        <v/>
      </c>
      <c r="AT179" s="2" t="str">
        <f>_xlfn.XLOOKUP($A179,Results!$A$2:$A$2256,Results!O$2:O$2256,"")</f>
        <v/>
      </c>
      <c r="AU179" s="2" t="str">
        <f>_xlfn.XLOOKUP($A179,Results!$A$2:$A$2256,Results!P$2:P$2256,"")</f>
        <v/>
      </c>
      <c r="AV179" s="2" t="str">
        <f>_xlfn.XLOOKUP($A179,Results!$A$2:$A$2256,Results!Q$2:Q$2256,"")</f>
        <v/>
      </c>
      <c r="AW179" s="2" t="str">
        <f>_xlfn.XLOOKUP($A179,Results!$A$2:$A$2256,Results!R$2:R$2256,"")</f>
        <v/>
      </c>
      <c r="AX179" s="2" t="str">
        <f>_xlfn.XLOOKUP($A179,Results!$A$2:$A$2256,Results!S$2:S$2256,"")</f>
        <v/>
      </c>
      <c r="AY179" s="2" t="str">
        <f>_xlfn.XLOOKUP($A179,Results!$A$2:$A$2256,Results!T$2:T$2256,"")</f>
        <v/>
      </c>
      <c r="AZ179" s="2" t="str">
        <f>_xlfn.XLOOKUP($A179,Results!$A$2:$A$2256,Results!U$2:U$2256,"")</f>
        <v/>
      </c>
      <c r="BA179" s="2" t="str">
        <f>_xlfn.XLOOKUP($A179,Results!$A$2:$A$2256,Results!V$2:V$2256,"")</f>
        <v/>
      </c>
      <c r="BB179" s="2" t="str">
        <f>_xlfn.XLOOKUP($A179,Results!$A$2:$A$2256,Results!W$2:W$2256,"")</f>
        <v/>
      </c>
      <c r="BC179" s="2" t="str">
        <f>_xlfn.XLOOKUP($A179,Results!$A$2:$A$2256,Results!X$2:X$2256,"")</f>
        <v/>
      </c>
      <c r="BD179" s="2" t="str">
        <f>_xlfn.XLOOKUP($A179,Results!$A$2:$A$2256,Results!Y$2:Y$2256,"")</f>
        <v/>
      </c>
      <c r="BE179" s="2" t="str">
        <f>_xlfn.XLOOKUP($A179,Results!$A$2:$A$2256,Results!Z$2:Z$2256,"")</f>
        <v/>
      </c>
    </row>
    <row r="180" spans="1:57" ht="38.25" customHeight="1" x14ac:dyDescent="0.3">
      <c r="A180">
        <v>905857</v>
      </c>
      <c r="B180">
        <v>281859</v>
      </c>
      <c r="C180" t="s">
        <v>36</v>
      </c>
      <c r="D180" t="s">
        <v>593</v>
      </c>
      <c r="F180" s="2">
        <v>10054</v>
      </c>
      <c r="G180" s="2">
        <v>3</v>
      </c>
      <c r="H180" s="2" t="s">
        <v>453</v>
      </c>
      <c r="I180">
        <v>0</v>
      </c>
      <c r="J180" t="s">
        <v>39</v>
      </c>
      <c r="K180" t="s">
        <v>39</v>
      </c>
      <c r="L180">
        <v>-0.01</v>
      </c>
      <c r="M180" s="2" t="s">
        <v>36</v>
      </c>
      <c r="N180" s="9" t="s">
        <v>36</v>
      </c>
      <c r="O180" t="s">
        <v>36</v>
      </c>
      <c r="P180" t="s">
        <v>36</v>
      </c>
      <c r="Q180" t="s">
        <v>36</v>
      </c>
      <c r="R180">
        <v>-0.01</v>
      </c>
      <c r="S180" s="1">
        <v>45744.648399305559</v>
      </c>
      <c r="T180" t="s">
        <v>42</v>
      </c>
      <c r="U180" s="1">
        <v>45744.424305555563</v>
      </c>
      <c r="V180" t="s">
        <v>43</v>
      </c>
      <c r="W180" t="s">
        <v>36</v>
      </c>
      <c r="X180">
        <v>0</v>
      </c>
      <c r="Y180">
        <v>999</v>
      </c>
      <c r="Z180" t="s">
        <v>36</v>
      </c>
      <c r="AA180" t="s">
        <v>36</v>
      </c>
      <c r="AB180" t="s">
        <v>36</v>
      </c>
      <c r="AC180" t="s">
        <v>453</v>
      </c>
      <c r="AD180" t="s">
        <v>453</v>
      </c>
      <c r="AE180" t="s">
        <v>45</v>
      </c>
      <c r="AF180" s="2"/>
      <c r="AI180" s="2" t="s">
        <v>453</v>
      </c>
      <c r="AJ180" s="2" t="e">
        <f>VLOOKUP(A180,'Classification Test Result'!$A$2:$D$2428,4,FALSE)</f>
        <v>#N/A</v>
      </c>
      <c r="AL180" s="2" t="str">
        <f>_xlfn.XLOOKUP($A180,Results!$A$2:$A$2256,Results!G$2:G$2256,"")</f>
        <v/>
      </c>
      <c r="AM180" s="2" t="str">
        <f>_xlfn.XLOOKUP($A180,Results!$A$2:$A$2256,Results!H$2:H$2256,"")</f>
        <v/>
      </c>
      <c r="AN180" s="2" t="str">
        <f>_xlfn.XLOOKUP($A180,Results!$A$2:$A$2256,Results!I$2:I$2256,"")</f>
        <v/>
      </c>
      <c r="AO180" s="2" t="str">
        <f>_xlfn.XLOOKUP($A180,Results!$A$2:$A$2256,Results!J$2:J$2256,"")</f>
        <v/>
      </c>
      <c r="AP180" s="2" t="str">
        <f>_xlfn.XLOOKUP($A180,Results!$A$2:$A$2256,Results!K$2:K$2256,"")</f>
        <v/>
      </c>
      <c r="AQ180" s="2" t="str">
        <f>_xlfn.XLOOKUP($A180,Results!$A$2:$A$2256,Results!L$2:L$2256,"")</f>
        <v/>
      </c>
      <c r="AR180" s="2" t="str">
        <f>_xlfn.XLOOKUP($A180,Results!$A$2:$A$2256,Results!M$2:M$2256,"")</f>
        <v/>
      </c>
      <c r="AS180" s="2" t="str">
        <f>_xlfn.XLOOKUP($A180,Results!$A$2:$A$2256,Results!N$2:N$2256,"")</f>
        <v/>
      </c>
      <c r="AT180" s="2" t="str">
        <f>_xlfn.XLOOKUP($A180,Results!$A$2:$A$2256,Results!O$2:O$2256,"")</f>
        <v/>
      </c>
      <c r="AU180" s="2" t="str">
        <f>_xlfn.XLOOKUP($A180,Results!$A$2:$A$2256,Results!P$2:P$2256,"")</f>
        <v/>
      </c>
      <c r="AV180" s="2" t="str">
        <f>_xlfn.XLOOKUP($A180,Results!$A$2:$A$2256,Results!Q$2:Q$2256,"")</f>
        <v/>
      </c>
      <c r="AW180" s="2" t="str">
        <f>_xlfn.XLOOKUP($A180,Results!$A$2:$A$2256,Results!R$2:R$2256,"")</f>
        <v/>
      </c>
      <c r="AX180" s="2" t="str">
        <f>_xlfn.XLOOKUP($A180,Results!$A$2:$A$2256,Results!S$2:S$2256,"")</f>
        <v/>
      </c>
      <c r="AY180" s="2" t="str">
        <f>_xlfn.XLOOKUP($A180,Results!$A$2:$A$2256,Results!T$2:T$2256,"")</f>
        <v/>
      </c>
      <c r="AZ180" s="2" t="str">
        <f>_xlfn.XLOOKUP($A180,Results!$A$2:$A$2256,Results!U$2:U$2256,"")</f>
        <v/>
      </c>
      <c r="BA180" s="2" t="str">
        <f>_xlfn.XLOOKUP($A180,Results!$A$2:$A$2256,Results!V$2:V$2256,"")</f>
        <v/>
      </c>
      <c r="BB180" s="2" t="str">
        <f>_xlfn.XLOOKUP($A180,Results!$A$2:$A$2256,Results!W$2:W$2256,"")</f>
        <v/>
      </c>
      <c r="BC180" s="2" t="str">
        <f>_xlfn.XLOOKUP($A180,Results!$A$2:$A$2256,Results!X$2:X$2256,"")</f>
        <v/>
      </c>
      <c r="BD180" s="2" t="str">
        <f>_xlfn.XLOOKUP($A180,Results!$A$2:$A$2256,Results!Y$2:Y$2256,"")</f>
        <v/>
      </c>
      <c r="BE180" s="2" t="str">
        <f>_xlfn.XLOOKUP($A180,Results!$A$2:$A$2256,Results!Z$2:Z$2256,"")</f>
        <v/>
      </c>
    </row>
    <row r="181" spans="1:57" ht="38.25" customHeight="1" x14ac:dyDescent="0.3">
      <c r="A181">
        <v>905858</v>
      </c>
      <c r="B181">
        <v>281763</v>
      </c>
      <c r="C181" t="s">
        <v>36</v>
      </c>
      <c r="D181">
        <v>461739</v>
      </c>
      <c r="F181" s="2">
        <v>16576</v>
      </c>
      <c r="G181" s="2">
        <v>4</v>
      </c>
      <c r="H181" s="2" t="s">
        <v>453</v>
      </c>
      <c r="I181">
        <v>0</v>
      </c>
      <c r="J181" t="s">
        <v>39</v>
      </c>
      <c r="K181" t="s">
        <v>39</v>
      </c>
      <c r="L181">
        <v>0.01</v>
      </c>
      <c r="M181" s="2" t="s">
        <v>36</v>
      </c>
      <c r="N181" s="9" t="s">
        <v>36</v>
      </c>
      <c r="O181" t="s">
        <v>36</v>
      </c>
      <c r="P181" t="s">
        <v>36</v>
      </c>
      <c r="Q181" t="s">
        <v>36</v>
      </c>
      <c r="R181">
        <v>0.01</v>
      </c>
      <c r="S181" s="1">
        <v>45744.56497835648</v>
      </c>
      <c r="T181" t="s">
        <v>42</v>
      </c>
      <c r="U181" s="1">
        <v>45744.34097222222</v>
      </c>
      <c r="V181" t="s">
        <v>43</v>
      </c>
      <c r="W181" t="s">
        <v>36</v>
      </c>
      <c r="X181">
        <v>0</v>
      </c>
      <c r="Y181">
        <v>999</v>
      </c>
      <c r="Z181" t="s">
        <v>36</v>
      </c>
      <c r="AA181" t="s">
        <v>36</v>
      </c>
      <c r="AB181" t="s">
        <v>36</v>
      </c>
      <c r="AC181" t="s">
        <v>453</v>
      </c>
      <c r="AD181" t="s">
        <v>453</v>
      </c>
      <c r="AE181" t="s">
        <v>45</v>
      </c>
      <c r="AF181" s="2"/>
      <c r="AI181" s="2" t="s">
        <v>453</v>
      </c>
      <c r="AJ181" s="2" t="e">
        <f>VLOOKUP(A181,'Classification Test Result'!$A$2:$D$2428,4,FALSE)</f>
        <v>#N/A</v>
      </c>
      <c r="AL181" s="2" t="str">
        <f>_xlfn.XLOOKUP($A181,Results!$A$2:$A$2256,Results!G$2:G$2256,"")</f>
        <v/>
      </c>
      <c r="AM181" s="2" t="str">
        <f>_xlfn.XLOOKUP($A181,Results!$A$2:$A$2256,Results!H$2:H$2256,"")</f>
        <v/>
      </c>
      <c r="AN181" s="2" t="str">
        <f>_xlfn.XLOOKUP($A181,Results!$A$2:$A$2256,Results!I$2:I$2256,"")</f>
        <v/>
      </c>
      <c r="AO181" s="2" t="str">
        <f>_xlfn.XLOOKUP($A181,Results!$A$2:$A$2256,Results!J$2:J$2256,"")</f>
        <v/>
      </c>
      <c r="AP181" s="2" t="str">
        <f>_xlfn.XLOOKUP($A181,Results!$A$2:$A$2256,Results!K$2:K$2256,"")</f>
        <v/>
      </c>
      <c r="AQ181" s="2" t="str">
        <f>_xlfn.XLOOKUP($A181,Results!$A$2:$A$2256,Results!L$2:L$2256,"")</f>
        <v/>
      </c>
      <c r="AR181" s="2" t="str">
        <f>_xlfn.XLOOKUP($A181,Results!$A$2:$A$2256,Results!M$2:M$2256,"")</f>
        <v/>
      </c>
      <c r="AS181" s="2" t="str">
        <f>_xlfn.XLOOKUP($A181,Results!$A$2:$A$2256,Results!N$2:N$2256,"")</f>
        <v/>
      </c>
      <c r="AT181" s="2" t="str">
        <f>_xlfn.XLOOKUP($A181,Results!$A$2:$A$2256,Results!O$2:O$2256,"")</f>
        <v/>
      </c>
      <c r="AU181" s="2" t="str">
        <f>_xlfn.XLOOKUP($A181,Results!$A$2:$A$2256,Results!P$2:P$2256,"")</f>
        <v/>
      </c>
      <c r="AV181" s="2" t="str">
        <f>_xlfn.XLOOKUP($A181,Results!$A$2:$A$2256,Results!Q$2:Q$2256,"")</f>
        <v/>
      </c>
      <c r="AW181" s="2" t="str">
        <f>_xlfn.XLOOKUP($A181,Results!$A$2:$A$2256,Results!R$2:R$2256,"")</f>
        <v/>
      </c>
      <c r="AX181" s="2" t="str">
        <f>_xlfn.XLOOKUP($A181,Results!$A$2:$A$2256,Results!S$2:S$2256,"")</f>
        <v/>
      </c>
      <c r="AY181" s="2" t="str">
        <f>_xlfn.XLOOKUP($A181,Results!$A$2:$A$2256,Results!T$2:T$2256,"")</f>
        <v/>
      </c>
      <c r="AZ181" s="2" t="str">
        <f>_xlfn.XLOOKUP($A181,Results!$A$2:$A$2256,Results!U$2:U$2256,"")</f>
        <v/>
      </c>
      <c r="BA181" s="2" t="str">
        <f>_xlfn.XLOOKUP($A181,Results!$A$2:$A$2256,Results!V$2:V$2256,"")</f>
        <v/>
      </c>
      <c r="BB181" s="2" t="str">
        <f>_xlfn.XLOOKUP($A181,Results!$A$2:$A$2256,Results!W$2:W$2256,"")</f>
        <v/>
      </c>
      <c r="BC181" s="2" t="str">
        <f>_xlfn.XLOOKUP($A181,Results!$A$2:$A$2256,Results!X$2:X$2256,"")</f>
        <v/>
      </c>
      <c r="BD181" s="2" t="str">
        <f>_xlfn.XLOOKUP($A181,Results!$A$2:$A$2256,Results!Y$2:Y$2256,"")</f>
        <v/>
      </c>
      <c r="BE181" s="2" t="str">
        <f>_xlfn.XLOOKUP($A181,Results!$A$2:$A$2256,Results!Z$2:Z$2256,"")</f>
        <v/>
      </c>
    </row>
    <row r="182" spans="1:57" ht="38.25" customHeight="1" x14ac:dyDescent="0.3">
      <c r="A182">
        <v>905859</v>
      </c>
      <c r="B182">
        <v>281764</v>
      </c>
      <c r="C182" t="s">
        <v>36</v>
      </c>
      <c r="D182">
        <v>9341430924</v>
      </c>
      <c r="F182" s="2">
        <v>11471</v>
      </c>
      <c r="G182" s="2">
        <v>10</v>
      </c>
      <c r="H182" s="2" t="s">
        <v>453</v>
      </c>
      <c r="I182">
        <v>0</v>
      </c>
      <c r="J182" t="s">
        <v>39</v>
      </c>
      <c r="K182" t="s">
        <v>39</v>
      </c>
      <c r="L182">
        <v>0.02</v>
      </c>
      <c r="M182" s="2" t="s">
        <v>36</v>
      </c>
      <c r="N182" s="9" t="s">
        <v>36</v>
      </c>
      <c r="O182" t="s">
        <v>36</v>
      </c>
      <c r="P182" t="s">
        <v>36</v>
      </c>
      <c r="Q182" t="s">
        <v>36</v>
      </c>
      <c r="R182">
        <v>0.02</v>
      </c>
      <c r="S182" s="1">
        <v>45744.564951851848</v>
      </c>
      <c r="T182" t="s">
        <v>42</v>
      </c>
      <c r="U182" s="1">
        <v>45744.34375</v>
      </c>
      <c r="V182" t="s">
        <v>43</v>
      </c>
      <c r="W182" t="s">
        <v>36</v>
      </c>
      <c r="X182">
        <v>0</v>
      </c>
      <c r="Y182">
        <v>999</v>
      </c>
      <c r="Z182" t="s">
        <v>36</v>
      </c>
      <c r="AA182" t="s">
        <v>36</v>
      </c>
      <c r="AB182" t="s">
        <v>36</v>
      </c>
      <c r="AC182" t="s">
        <v>453</v>
      </c>
      <c r="AD182" t="s">
        <v>453</v>
      </c>
      <c r="AE182" t="s">
        <v>45</v>
      </c>
      <c r="AF182" s="2"/>
      <c r="AI182" s="2" t="s">
        <v>453</v>
      </c>
      <c r="AJ182" s="2" t="e">
        <f>VLOOKUP(A182,'Classification Test Result'!$A$2:$D$2428,4,FALSE)</f>
        <v>#N/A</v>
      </c>
      <c r="AL182" s="2" t="str">
        <f>_xlfn.XLOOKUP($A182,Results!$A$2:$A$2256,Results!G$2:G$2256,"")</f>
        <v/>
      </c>
      <c r="AM182" s="2" t="str">
        <f>_xlfn.XLOOKUP($A182,Results!$A$2:$A$2256,Results!H$2:H$2256,"")</f>
        <v/>
      </c>
      <c r="AN182" s="2" t="str">
        <f>_xlfn.XLOOKUP($A182,Results!$A$2:$A$2256,Results!I$2:I$2256,"")</f>
        <v/>
      </c>
      <c r="AO182" s="2" t="str">
        <f>_xlfn.XLOOKUP($A182,Results!$A$2:$A$2256,Results!J$2:J$2256,"")</f>
        <v/>
      </c>
      <c r="AP182" s="2" t="str">
        <f>_xlfn.XLOOKUP($A182,Results!$A$2:$A$2256,Results!K$2:K$2256,"")</f>
        <v/>
      </c>
      <c r="AQ182" s="2" t="str">
        <f>_xlfn.XLOOKUP($A182,Results!$A$2:$A$2256,Results!L$2:L$2256,"")</f>
        <v/>
      </c>
      <c r="AR182" s="2" t="str">
        <f>_xlfn.XLOOKUP($A182,Results!$A$2:$A$2256,Results!M$2:M$2256,"")</f>
        <v/>
      </c>
      <c r="AS182" s="2" t="str">
        <f>_xlfn.XLOOKUP($A182,Results!$A$2:$A$2256,Results!N$2:N$2256,"")</f>
        <v/>
      </c>
      <c r="AT182" s="2" t="str">
        <f>_xlfn.XLOOKUP($A182,Results!$A$2:$A$2256,Results!O$2:O$2256,"")</f>
        <v/>
      </c>
      <c r="AU182" s="2" t="str">
        <f>_xlfn.XLOOKUP($A182,Results!$A$2:$A$2256,Results!P$2:P$2256,"")</f>
        <v/>
      </c>
      <c r="AV182" s="2" t="str">
        <f>_xlfn.XLOOKUP($A182,Results!$A$2:$A$2256,Results!Q$2:Q$2256,"")</f>
        <v/>
      </c>
      <c r="AW182" s="2" t="str">
        <f>_xlfn.XLOOKUP($A182,Results!$A$2:$A$2256,Results!R$2:R$2256,"")</f>
        <v/>
      </c>
      <c r="AX182" s="2" t="str">
        <f>_xlfn.XLOOKUP($A182,Results!$A$2:$A$2256,Results!S$2:S$2256,"")</f>
        <v/>
      </c>
      <c r="AY182" s="2" t="str">
        <f>_xlfn.XLOOKUP($A182,Results!$A$2:$A$2256,Results!T$2:T$2256,"")</f>
        <v/>
      </c>
      <c r="AZ182" s="2" t="str">
        <f>_xlfn.XLOOKUP($A182,Results!$A$2:$A$2256,Results!U$2:U$2256,"")</f>
        <v/>
      </c>
      <c r="BA182" s="2" t="str">
        <f>_xlfn.XLOOKUP($A182,Results!$A$2:$A$2256,Results!V$2:V$2256,"")</f>
        <v/>
      </c>
      <c r="BB182" s="2" t="str">
        <f>_xlfn.XLOOKUP($A182,Results!$A$2:$A$2256,Results!W$2:W$2256,"")</f>
        <v/>
      </c>
      <c r="BC182" s="2" t="str">
        <f>_xlfn.XLOOKUP($A182,Results!$A$2:$A$2256,Results!X$2:X$2256,"")</f>
        <v/>
      </c>
      <c r="BD182" s="2" t="str">
        <f>_xlfn.XLOOKUP($A182,Results!$A$2:$A$2256,Results!Y$2:Y$2256,"")</f>
        <v/>
      </c>
      <c r="BE182" s="2" t="str">
        <f>_xlfn.XLOOKUP($A182,Results!$A$2:$A$2256,Results!Z$2:Z$2256,"")</f>
        <v/>
      </c>
    </row>
    <row r="183" spans="1:57" ht="38.25" customHeight="1" x14ac:dyDescent="0.3">
      <c r="A183">
        <v>905860</v>
      </c>
      <c r="B183">
        <v>281772</v>
      </c>
      <c r="C183" t="s">
        <v>36</v>
      </c>
      <c r="D183">
        <v>236367</v>
      </c>
      <c r="F183" s="2">
        <v>10280</v>
      </c>
      <c r="G183" s="2">
        <v>3</v>
      </c>
      <c r="H183" s="2" t="s">
        <v>453</v>
      </c>
      <c r="I183">
        <v>0</v>
      </c>
      <c r="J183" t="s">
        <v>39</v>
      </c>
      <c r="K183" t="s">
        <v>39</v>
      </c>
      <c r="L183">
        <v>-0.01</v>
      </c>
      <c r="M183" s="2" t="s">
        <v>36</v>
      </c>
      <c r="N183" s="9" t="s">
        <v>36</v>
      </c>
      <c r="O183" t="s">
        <v>36</v>
      </c>
      <c r="P183" t="s">
        <v>36</v>
      </c>
      <c r="Q183" t="s">
        <v>36</v>
      </c>
      <c r="R183">
        <v>-0.01</v>
      </c>
      <c r="S183" s="1">
        <v>45744.564770405093</v>
      </c>
      <c r="T183" t="s">
        <v>42</v>
      </c>
      <c r="U183" s="1">
        <v>45744.345833333333</v>
      </c>
      <c r="V183" t="s">
        <v>43</v>
      </c>
      <c r="W183" t="s">
        <v>36</v>
      </c>
      <c r="X183">
        <v>0</v>
      </c>
      <c r="Y183">
        <v>999</v>
      </c>
      <c r="Z183" t="s">
        <v>36</v>
      </c>
      <c r="AA183" t="s">
        <v>36</v>
      </c>
      <c r="AB183" t="s">
        <v>36</v>
      </c>
      <c r="AC183" t="s">
        <v>453</v>
      </c>
      <c r="AD183" t="s">
        <v>453</v>
      </c>
      <c r="AE183" t="s">
        <v>45</v>
      </c>
      <c r="AF183" s="2"/>
      <c r="AI183" s="2" t="s">
        <v>453</v>
      </c>
      <c r="AJ183" s="2" t="e">
        <f>VLOOKUP(A183,'Classification Test Result'!$A$2:$D$2428,4,FALSE)</f>
        <v>#N/A</v>
      </c>
      <c r="AL183" s="2" t="str">
        <f>_xlfn.XLOOKUP($A183,Results!$A$2:$A$2256,Results!G$2:G$2256,"")</f>
        <v/>
      </c>
      <c r="AM183" s="2" t="str">
        <f>_xlfn.XLOOKUP($A183,Results!$A$2:$A$2256,Results!H$2:H$2256,"")</f>
        <v/>
      </c>
      <c r="AN183" s="2" t="str">
        <f>_xlfn.XLOOKUP($A183,Results!$A$2:$A$2256,Results!I$2:I$2256,"")</f>
        <v/>
      </c>
      <c r="AO183" s="2" t="str">
        <f>_xlfn.XLOOKUP($A183,Results!$A$2:$A$2256,Results!J$2:J$2256,"")</f>
        <v/>
      </c>
      <c r="AP183" s="2" t="str">
        <f>_xlfn.XLOOKUP($A183,Results!$A$2:$A$2256,Results!K$2:K$2256,"")</f>
        <v/>
      </c>
      <c r="AQ183" s="2" t="str">
        <f>_xlfn.XLOOKUP($A183,Results!$A$2:$A$2256,Results!L$2:L$2256,"")</f>
        <v/>
      </c>
      <c r="AR183" s="2" t="str">
        <f>_xlfn.XLOOKUP($A183,Results!$A$2:$A$2256,Results!M$2:M$2256,"")</f>
        <v/>
      </c>
      <c r="AS183" s="2" t="str">
        <f>_xlfn.XLOOKUP($A183,Results!$A$2:$A$2256,Results!N$2:N$2256,"")</f>
        <v/>
      </c>
      <c r="AT183" s="2" t="str">
        <f>_xlfn.XLOOKUP($A183,Results!$A$2:$A$2256,Results!O$2:O$2256,"")</f>
        <v/>
      </c>
      <c r="AU183" s="2" t="str">
        <f>_xlfn.XLOOKUP($A183,Results!$A$2:$A$2256,Results!P$2:P$2256,"")</f>
        <v/>
      </c>
      <c r="AV183" s="2" t="str">
        <f>_xlfn.XLOOKUP($A183,Results!$A$2:$A$2256,Results!Q$2:Q$2256,"")</f>
        <v/>
      </c>
      <c r="AW183" s="2" t="str">
        <f>_xlfn.XLOOKUP($A183,Results!$A$2:$A$2256,Results!R$2:R$2256,"")</f>
        <v/>
      </c>
      <c r="AX183" s="2" t="str">
        <f>_xlfn.XLOOKUP($A183,Results!$A$2:$A$2256,Results!S$2:S$2256,"")</f>
        <v/>
      </c>
      <c r="AY183" s="2" t="str">
        <f>_xlfn.XLOOKUP($A183,Results!$A$2:$A$2256,Results!T$2:T$2256,"")</f>
        <v/>
      </c>
      <c r="AZ183" s="2" t="str">
        <f>_xlfn.XLOOKUP($A183,Results!$A$2:$A$2256,Results!U$2:U$2256,"")</f>
        <v/>
      </c>
      <c r="BA183" s="2" t="str">
        <f>_xlfn.XLOOKUP($A183,Results!$A$2:$A$2256,Results!V$2:V$2256,"")</f>
        <v/>
      </c>
      <c r="BB183" s="2" t="str">
        <f>_xlfn.XLOOKUP($A183,Results!$A$2:$A$2256,Results!W$2:W$2256,"")</f>
        <v/>
      </c>
      <c r="BC183" s="2" t="str">
        <f>_xlfn.XLOOKUP($A183,Results!$A$2:$A$2256,Results!X$2:X$2256,"")</f>
        <v/>
      </c>
      <c r="BD183" s="2" t="str">
        <f>_xlfn.XLOOKUP($A183,Results!$A$2:$A$2256,Results!Y$2:Y$2256,"")</f>
        <v/>
      </c>
      <c r="BE183" s="2" t="str">
        <f>_xlfn.XLOOKUP($A183,Results!$A$2:$A$2256,Results!Z$2:Z$2256,"")</f>
        <v/>
      </c>
    </row>
    <row r="184" spans="1:57" ht="38.25" customHeight="1" x14ac:dyDescent="0.3">
      <c r="A184">
        <v>905861</v>
      </c>
      <c r="B184">
        <v>281773</v>
      </c>
      <c r="C184" t="s">
        <v>36</v>
      </c>
      <c r="D184">
        <v>236343</v>
      </c>
      <c r="F184" s="2">
        <v>10280</v>
      </c>
      <c r="G184" s="2">
        <v>5</v>
      </c>
      <c r="H184" s="2" t="s">
        <v>453</v>
      </c>
      <c r="I184">
        <v>0</v>
      </c>
      <c r="J184" t="s">
        <v>39</v>
      </c>
      <c r="K184" t="s">
        <v>39</v>
      </c>
      <c r="L184">
        <v>0.01</v>
      </c>
      <c r="M184" s="2" t="s">
        <v>36</v>
      </c>
      <c r="N184" s="9" t="s">
        <v>36</v>
      </c>
      <c r="O184" t="s">
        <v>36</v>
      </c>
      <c r="P184" t="s">
        <v>36</v>
      </c>
      <c r="Q184" t="s">
        <v>36</v>
      </c>
      <c r="R184">
        <v>0.01</v>
      </c>
      <c r="S184" s="1">
        <v>45744.564706215278</v>
      </c>
      <c r="T184" t="s">
        <v>42</v>
      </c>
      <c r="U184" s="1">
        <v>45744.345833333333</v>
      </c>
      <c r="V184" t="s">
        <v>43</v>
      </c>
      <c r="W184" t="s">
        <v>36</v>
      </c>
      <c r="X184">
        <v>0</v>
      </c>
      <c r="Y184">
        <v>999</v>
      </c>
      <c r="Z184" t="s">
        <v>36</v>
      </c>
      <c r="AA184" t="s">
        <v>36</v>
      </c>
      <c r="AB184" t="s">
        <v>36</v>
      </c>
      <c r="AC184" t="s">
        <v>453</v>
      </c>
      <c r="AD184" t="s">
        <v>453</v>
      </c>
      <c r="AE184" t="s">
        <v>45</v>
      </c>
      <c r="AF184" s="2"/>
      <c r="AI184" s="2" t="s">
        <v>453</v>
      </c>
      <c r="AJ184" s="2" t="e">
        <f>VLOOKUP(A184,'Classification Test Result'!$A$2:$D$2428,4,FALSE)</f>
        <v>#N/A</v>
      </c>
      <c r="AL184" s="2" t="str">
        <f>_xlfn.XLOOKUP($A184,Results!$A$2:$A$2256,Results!G$2:G$2256,"")</f>
        <v/>
      </c>
      <c r="AM184" s="2" t="str">
        <f>_xlfn.XLOOKUP($A184,Results!$A$2:$A$2256,Results!H$2:H$2256,"")</f>
        <v/>
      </c>
      <c r="AN184" s="2" t="str">
        <f>_xlfn.XLOOKUP($A184,Results!$A$2:$A$2256,Results!I$2:I$2256,"")</f>
        <v/>
      </c>
      <c r="AO184" s="2" t="str">
        <f>_xlfn.XLOOKUP($A184,Results!$A$2:$A$2256,Results!J$2:J$2256,"")</f>
        <v/>
      </c>
      <c r="AP184" s="2" t="str">
        <f>_xlfn.XLOOKUP($A184,Results!$A$2:$A$2256,Results!K$2:K$2256,"")</f>
        <v/>
      </c>
      <c r="AQ184" s="2" t="str">
        <f>_xlfn.XLOOKUP($A184,Results!$A$2:$A$2256,Results!L$2:L$2256,"")</f>
        <v/>
      </c>
      <c r="AR184" s="2" t="str">
        <f>_xlfn.XLOOKUP($A184,Results!$A$2:$A$2256,Results!M$2:M$2256,"")</f>
        <v/>
      </c>
      <c r="AS184" s="2" t="str">
        <f>_xlfn.XLOOKUP($A184,Results!$A$2:$A$2256,Results!N$2:N$2256,"")</f>
        <v/>
      </c>
      <c r="AT184" s="2" t="str">
        <f>_xlfn.XLOOKUP($A184,Results!$A$2:$A$2256,Results!O$2:O$2256,"")</f>
        <v/>
      </c>
      <c r="AU184" s="2" t="str">
        <f>_xlfn.XLOOKUP($A184,Results!$A$2:$A$2256,Results!P$2:P$2256,"")</f>
        <v/>
      </c>
      <c r="AV184" s="2" t="str">
        <f>_xlfn.XLOOKUP($A184,Results!$A$2:$A$2256,Results!Q$2:Q$2256,"")</f>
        <v/>
      </c>
      <c r="AW184" s="2" t="str">
        <f>_xlfn.XLOOKUP($A184,Results!$A$2:$A$2256,Results!R$2:R$2256,"")</f>
        <v/>
      </c>
      <c r="AX184" s="2" t="str">
        <f>_xlfn.XLOOKUP($A184,Results!$A$2:$A$2256,Results!S$2:S$2256,"")</f>
        <v/>
      </c>
      <c r="AY184" s="2" t="str">
        <f>_xlfn.XLOOKUP($A184,Results!$A$2:$A$2256,Results!T$2:T$2256,"")</f>
        <v/>
      </c>
      <c r="AZ184" s="2" t="str">
        <f>_xlfn.XLOOKUP($A184,Results!$A$2:$A$2256,Results!U$2:U$2256,"")</f>
        <v/>
      </c>
      <c r="BA184" s="2" t="str">
        <f>_xlfn.XLOOKUP($A184,Results!$A$2:$A$2256,Results!V$2:V$2256,"")</f>
        <v/>
      </c>
      <c r="BB184" s="2" t="str">
        <f>_xlfn.XLOOKUP($A184,Results!$A$2:$A$2256,Results!W$2:W$2256,"")</f>
        <v/>
      </c>
      <c r="BC184" s="2" t="str">
        <f>_xlfn.XLOOKUP($A184,Results!$A$2:$A$2256,Results!X$2:X$2256,"")</f>
        <v/>
      </c>
      <c r="BD184" s="2" t="str">
        <f>_xlfn.XLOOKUP($A184,Results!$A$2:$A$2256,Results!Y$2:Y$2256,"")</f>
        <v/>
      </c>
      <c r="BE184" s="2" t="str">
        <f>_xlfn.XLOOKUP($A184,Results!$A$2:$A$2256,Results!Z$2:Z$2256,"")</f>
        <v/>
      </c>
    </row>
    <row r="185" spans="1:57" ht="38.25" customHeight="1" x14ac:dyDescent="0.3">
      <c r="A185">
        <v>905862</v>
      </c>
      <c r="B185">
        <v>281710</v>
      </c>
      <c r="C185" t="s">
        <v>36</v>
      </c>
      <c r="D185" t="s">
        <v>594</v>
      </c>
      <c r="F185" s="2">
        <v>16089</v>
      </c>
      <c r="G185" s="2">
        <v>3</v>
      </c>
      <c r="H185" s="2" t="s">
        <v>453</v>
      </c>
      <c r="I185">
        <v>0</v>
      </c>
      <c r="J185" t="s">
        <v>39</v>
      </c>
      <c r="K185" t="s">
        <v>39</v>
      </c>
      <c r="L185">
        <v>-0.01</v>
      </c>
      <c r="M185" s="2" t="s">
        <v>36</v>
      </c>
      <c r="N185" s="9" t="s">
        <v>36</v>
      </c>
      <c r="O185" t="s">
        <v>36</v>
      </c>
      <c r="P185" t="s">
        <v>36</v>
      </c>
      <c r="Q185" t="s">
        <v>36</v>
      </c>
      <c r="R185">
        <v>-0.01</v>
      </c>
      <c r="S185" s="1">
        <v>45744.543938275463</v>
      </c>
      <c r="T185" t="s">
        <v>42</v>
      </c>
      <c r="U185" s="1">
        <v>45744.313194444447</v>
      </c>
      <c r="V185" t="s">
        <v>43</v>
      </c>
      <c r="W185" t="s">
        <v>36</v>
      </c>
      <c r="X185">
        <v>0</v>
      </c>
      <c r="Y185">
        <v>999</v>
      </c>
      <c r="Z185" t="s">
        <v>36</v>
      </c>
      <c r="AA185" t="s">
        <v>36</v>
      </c>
      <c r="AB185" t="s">
        <v>36</v>
      </c>
      <c r="AC185" t="s">
        <v>453</v>
      </c>
      <c r="AD185" t="s">
        <v>453</v>
      </c>
      <c r="AE185" t="s">
        <v>45</v>
      </c>
      <c r="AF185" s="2"/>
      <c r="AI185" s="2" t="s">
        <v>453</v>
      </c>
      <c r="AJ185" s="2" t="e">
        <f>VLOOKUP(A185,'Classification Test Result'!$A$2:$D$2428,4,FALSE)</f>
        <v>#N/A</v>
      </c>
      <c r="AL185" s="2" t="str">
        <f>_xlfn.XLOOKUP($A185,Results!$A$2:$A$2256,Results!G$2:G$2256,"")</f>
        <v/>
      </c>
      <c r="AM185" s="2" t="str">
        <f>_xlfn.XLOOKUP($A185,Results!$A$2:$A$2256,Results!H$2:H$2256,"")</f>
        <v/>
      </c>
      <c r="AN185" s="2" t="str">
        <f>_xlfn.XLOOKUP($A185,Results!$A$2:$A$2256,Results!I$2:I$2256,"")</f>
        <v/>
      </c>
      <c r="AO185" s="2" t="str">
        <f>_xlfn.XLOOKUP($A185,Results!$A$2:$A$2256,Results!J$2:J$2256,"")</f>
        <v/>
      </c>
      <c r="AP185" s="2" t="str">
        <f>_xlfn.XLOOKUP($A185,Results!$A$2:$A$2256,Results!K$2:K$2256,"")</f>
        <v/>
      </c>
      <c r="AQ185" s="2" t="str">
        <f>_xlfn.XLOOKUP($A185,Results!$A$2:$A$2256,Results!L$2:L$2256,"")</f>
        <v/>
      </c>
      <c r="AR185" s="2" t="str">
        <f>_xlfn.XLOOKUP($A185,Results!$A$2:$A$2256,Results!M$2:M$2256,"")</f>
        <v/>
      </c>
      <c r="AS185" s="2" t="str">
        <f>_xlfn.XLOOKUP($A185,Results!$A$2:$A$2256,Results!N$2:N$2256,"")</f>
        <v/>
      </c>
      <c r="AT185" s="2" t="str">
        <f>_xlfn.XLOOKUP($A185,Results!$A$2:$A$2256,Results!O$2:O$2256,"")</f>
        <v/>
      </c>
      <c r="AU185" s="2" t="str">
        <f>_xlfn.XLOOKUP($A185,Results!$A$2:$A$2256,Results!P$2:P$2256,"")</f>
        <v/>
      </c>
      <c r="AV185" s="2" t="str">
        <f>_xlfn.XLOOKUP($A185,Results!$A$2:$A$2256,Results!Q$2:Q$2256,"")</f>
        <v/>
      </c>
      <c r="AW185" s="2" t="str">
        <f>_xlfn.XLOOKUP($A185,Results!$A$2:$A$2256,Results!R$2:R$2256,"")</f>
        <v/>
      </c>
      <c r="AX185" s="2" t="str">
        <f>_xlfn.XLOOKUP($A185,Results!$A$2:$A$2256,Results!S$2:S$2256,"")</f>
        <v/>
      </c>
      <c r="AY185" s="2" t="str">
        <f>_xlfn.XLOOKUP($A185,Results!$A$2:$A$2256,Results!T$2:T$2256,"")</f>
        <v/>
      </c>
      <c r="AZ185" s="2" t="str">
        <f>_xlfn.XLOOKUP($A185,Results!$A$2:$A$2256,Results!U$2:U$2256,"")</f>
        <v/>
      </c>
      <c r="BA185" s="2" t="str">
        <f>_xlfn.XLOOKUP($A185,Results!$A$2:$A$2256,Results!V$2:V$2256,"")</f>
        <v/>
      </c>
      <c r="BB185" s="2" t="str">
        <f>_xlfn.XLOOKUP($A185,Results!$A$2:$A$2256,Results!W$2:W$2256,"")</f>
        <v/>
      </c>
      <c r="BC185" s="2" t="str">
        <f>_xlfn.XLOOKUP($A185,Results!$A$2:$A$2256,Results!X$2:X$2256,"")</f>
        <v/>
      </c>
      <c r="BD185" s="2" t="str">
        <f>_xlfn.XLOOKUP($A185,Results!$A$2:$A$2256,Results!Y$2:Y$2256,"")</f>
        <v/>
      </c>
      <c r="BE185" s="2" t="str">
        <f>_xlfn.XLOOKUP($A185,Results!$A$2:$A$2256,Results!Z$2:Z$2256,"")</f>
        <v/>
      </c>
    </row>
    <row r="186" spans="1:57" ht="38.25" customHeight="1" x14ac:dyDescent="0.3">
      <c r="A186">
        <v>905863</v>
      </c>
      <c r="B186">
        <v>281718</v>
      </c>
      <c r="C186" t="s">
        <v>36</v>
      </c>
      <c r="D186" t="s">
        <v>595</v>
      </c>
      <c r="F186" s="2">
        <v>16089</v>
      </c>
      <c r="G186" s="2">
        <v>14</v>
      </c>
      <c r="H186" s="2" t="s">
        <v>453</v>
      </c>
      <c r="I186">
        <v>0</v>
      </c>
      <c r="J186" t="s">
        <v>39</v>
      </c>
      <c r="K186" t="s">
        <v>39</v>
      </c>
      <c r="L186">
        <v>0.01</v>
      </c>
      <c r="M186" s="2" t="s">
        <v>36</v>
      </c>
      <c r="N186" s="9" t="s">
        <v>36</v>
      </c>
      <c r="O186" t="s">
        <v>36</v>
      </c>
      <c r="P186" t="s">
        <v>36</v>
      </c>
      <c r="Q186" t="s">
        <v>36</v>
      </c>
      <c r="R186">
        <v>0.01</v>
      </c>
      <c r="S186" s="1">
        <v>45744.543657256952</v>
      </c>
      <c r="T186" t="s">
        <v>42</v>
      </c>
      <c r="U186" s="1">
        <v>45744.31527777778</v>
      </c>
      <c r="V186" t="s">
        <v>43</v>
      </c>
      <c r="W186" t="s">
        <v>36</v>
      </c>
      <c r="X186">
        <v>0</v>
      </c>
      <c r="Y186">
        <v>999</v>
      </c>
      <c r="Z186" t="s">
        <v>36</v>
      </c>
      <c r="AA186" t="s">
        <v>36</v>
      </c>
      <c r="AB186" t="s">
        <v>36</v>
      </c>
      <c r="AC186" t="s">
        <v>453</v>
      </c>
      <c r="AD186" t="s">
        <v>453</v>
      </c>
      <c r="AE186" t="s">
        <v>45</v>
      </c>
      <c r="AF186" s="2"/>
      <c r="AI186" s="2" t="s">
        <v>453</v>
      </c>
      <c r="AJ186" s="2" t="e">
        <f>VLOOKUP(A186,'Classification Test Result'!$A$2:$D$2428,4,FALSE)</f>
        <v>#N/A</v>
      </c>
      <c r="AL186" s="2" t="str">
        <f>_xlfn.XLOOKUP($A186,Results!$A$2:$A$2256,Results!G$2:G$2256,"")</f>
        <v/>
      </c>
      <c r="AM186" s="2" t="str">
        <f>_xlfn.XLOOKUP($A186,Results!$A$2:$A$2256,Results!H$2:H$2256,"")</f>
        <v/>
      </c>
      <c r="AN186" s="2" t="str">
        <f>_xlfn.XLOOKUP($A186,Results!$A$2:$A$2256,Results!I$2:I$2256,"")</f>
        <v/>
      </c>
      <c r="AO186" s="2" t="str">
        <f>_xlfn.XLOOKUP($A186,Results!$A$2:$A$2256,Results!J$2:J$2256,"")</f>
        <v/>
      </c>
      <c r="AP186" s="2" t="str">
        <f>_xlfn.XLOOKUP($A186,Results!$A$2:$A$2256,Results!K$2:K$2256,"")</f>
        <v/>
      </c>
      <c r="AQ186" s="2" t="str">
        <f>_xlfn.XLOOKUP($A186,Results!$A$2:$A$2256,Results!L$2:L$2256,"")</f>
        <v/>
      </c>
      <c r="AR186" s="2" t="str">
        <f>_xlfn.XLOOKUP($A186,Results!$A$2:$A$2256,Results!M$2:M$2256,"")</f>
        <v/>
      </c>
      <c r="AS186" s="2" t="str">
        <f>_xlfn.XLOOKUP($A186,Results!$A$2:$A$2256,Results!N$2:N$2256,"")</f>
        <v/>
      </c>
      <c r="AT186" s="2" t="str">
        <f>_xlfn.XLOOKUP($A186,Results!$A$2:$A$2256,Results!O$2:O$2256,"")</f>
        <v/>
      </c>
      <c r="AU186" s="2" t="str">
        <f>_xlfn.XLOOKUP($A186,Results!$A$2:$A$2256,Results!P$2:P$2256,"")</f>
        <v/>
      </c>
      <c r="AV186" s="2" t="str">
        <f>_xlfn.XLOOKUP($A186,Results!$A$2:$A$2256,Results!Q$2:Q$2256,"")</f>
        <v/>
      </c>
      <c r="AW186" s="2" t="str">
        <f>_xlfn.XLOOKUP($A186,Results!$A$2:$A$2256,Results!R$2:R$2256,"")</f>
        <v/>
      </c>
      <c r="AX186" s="2" t="str">
        <f>_xlfn.XLOOKUP($A186,Results!$A$2:$A$2256,Results!S$2:S$2256,"")</f>
        <v/>
      </c>
      <c r="AY186" s="2" t="str">
        <f>_xlfn.XLOOKUP($A186,Results!$A$2:$A$2256,Results!T$2:T$2256,"")</f>
        <v/>
      </c>
      <c r="AZ186" s="2" t="str">
        <f>_xlfn.XLOOKUP($A186,Results!$A$2:$A$2256,Results!U$2:U$2256,"")</f>
        <v/>
      </c>
      <c r="BA186" s="2" t="str">
        <f>_xlfn.XLOOKUP($A186,Results!$A$2:$A$2256,Results!V$2:V$2256,"")</f>
        <v/>
      </c>
      <c r="BB186" s="2" t="str">
        <f>_xlfn.XLOOKUP($A186,Results!$A$2:$A$2256,Results!W$2:W$2256,"")</f>
        <v/>
      </c>
      <c r="BC186" s="2" t="str">
        <f>_xlfn.XLOOKUP($A186,Results!$A$2:$A$2256,Results!X$2:X$2256,"")</f>
        <v/>
      </c>
      <c r="BD186" s="2" t="str">
        <f>_xlfn.XLOOKUP($A186,Results!$A$2:$A$2256,Results!Y$2:Y$2256,"")</f>
        <v/>
      </c>
      <c r="BE186" s="2" t="str">
        <f>_xlfn.XLOOKUP($A186,Results!$A$2:$A$2256,Results!Z$2:Z$2256,"")</f>
        <v/>
      </c>
    </row>
    <row r="187" spans="1:57" ht="38.25" customHeight="1" x14ac:dyDescent="0.3">
      <c r="A187">
        <v>905864</v>
      </c>
      <c r="B187">
        <v>281739</v>
      </c>
      <c r="C187" t="s">
        <v>36</v>
      </c>
      <c r="D187" t="s">
        <v>596</v>
      </c>
      <c r="F187" s="2">
        <v>16089</v>
      </c>
      <c r="G187" s="2">
        <v>4</v>
      </c>
      <c r="H187" s="2" t="s">
        <v>453</v>
      </c>
      <c r="I187">
        <v>0</v>
      </c>
      <c r="J187" t="s">
        <v>39</v>
      </c>
      <c r="K187" t="s">
        <v>39</v>
      </c>
      <c r="L187">
        <v>-0.01</v>
      </c>
      <c r="M187" s="2" t="s">
        <v>36</v>
      </c>
      <c r="N187" s="9" t="s">
        <v>36</v>
      </c>
      <c r="O187" t="s">
        <v>36</v>
      </c>
      <c r="P187" t="s">
        <v>36</v>
      </c>
      <c r="Q187" t="s">
        <v>36</v>
      </c>
      <c r="R187">
        <v>-0.01</v>
      </c>
      <c r="S187" s="1">
        <v>45744.543061261567</v>
      </c>
      <c r="T187" t="s">
        <v>42</v>
      </c>
      <c r="U187" s="1">
        <v>45744.320138888892</v>
      </c>
      <c r="V187" t="s">
        <v>43</v>
      </c>
      <c r="W187" t="s">
        <v>36</v>
      </c>
      <c r="X187">
        <v>0</v>
      </c>
      <c r="Y187">
        <v>999</v>
      </c>
      <c r="Z187" t="s">
        <v>36</v>
      </c>
      <c r="AA187" t="s">
        <v>36</v>
      </c>
      <c r="AB187" t="s">
        <v>36</v>
      </c>
      <c r="AC187" t="s">
        <v>453</v>
      </c>
      <c r="AD187" t="s">
        <v>453</v>
      </c>
      <c r="AE187" t="s">
        <v>45</v>
      </c>
      <c r="AF187" s="2"/>
      <c r="AI187" s="2" t="s">
        <v>453</v>
      </c>
      <c r="AJ187" s="2" t="e">
        <f>VLOOKUP(A187,'Classification Test Result'!$A$2:$D$2428,4,FALSE)</f>
        <v>#N/A</v>
      </c>
      <c r="AL187" s="2" t="str">
        <f>_xlfn.XLOOKUP($A187,Results!$A$2:$A$2256,Results!G$2:G$2256,"")</f>
        <v/>
      </c>
      <c r="AM187" s="2" t="str">
        <f>_xlfn.XLOOKUP($A187,Results!$A$2:$A$2256,Results!H$2:H$2256,"")</f>
        <v/>
      </c>
      <c r="AN187" s="2" t="str">
        <f>_xlfn.XLOOKUP($A187,Results!$A$2:$A$2256,Results!I$2:I$2256,"")</f>
        <v/>
      </c>
      <c r="AO187" s="2" t="str">
        <f>_xlfn.XLOOKUP($A187,Results!$A$2:$A$2256,Results!J$2:J$2256,"")</f>
        <v/>
      </c>
      <c r="AP187" s="2" t="str">
        <f>_xlfn.XLOOKUP($A187,Results!$A$2:$A$2256,Results!K$2:K$2256,"")</f>
        <v/>
      </c>
      <c r="AQ187" s="2" t="str">
        <f>_xlfn.XLOOKUP($A187,Results!$A$2:$A$2256,Results!L$2:L$2256,"")</f>
        <v/>
      </c>
      <c r="AR187" s="2" t="str">
        <f>_xlfn.XLOOKUP($A187,Results!$A$2:$A$2256,Results!M$2:M$2256,"")</f>
        <v/>
      </c>
      <c r="AS187" s="2" t="str">
        <f>_xlfn.XLOOKUP($A187,Results!$A$2:$A$2256,Results!N$2:N$2256,"")</f>
        <v/>
      </c>
      <c r="AT187" s="2" t="str">
        <f>_xlfn.XLOOKUP($A187,Results!$A$2:$A$2256,Results!O$2:O$2256,"")</f>
        <v/>
      </c>
      <c r="AU187" s="2" t="str">
        <f>_xlfn.XLOOKUP($A187,Results!$A$2:$A$2256,Results!P$2:P$2256,"")</f>
        <v/>
      </c>
      <c r="AV187" s="2" t="str">
        <f>_xlfn.XLOOKUP($A187,Results!$A$2:$A$2256,Results!Q$2:Q$2256,"")</f>
        <v/>
      </c>
      <c r="AW187" s="2" t="str">
        <f>_xlfn.XLOOKUP($A187,Results!$A$2:$A$2256,Results!R$2:R$2256,"")</f>
        <v/>
      </c>
      <c r="AX187" s="2" t="str">
        <f>_xlfn.XLOOKUP($A187,Results!$A$2:$A$2256,Results!S$2:S$2256,"")</f>
        <v/>
      </c>
      <c r="AY187" s="2" t="str">
        <f>_xlfn.XLOOKUP($A187,Results!$A$2:$A$2256,Results!T$2:T$2256,"")</f>
        <v/>
      </c>
      <c r="AZ187" s="2" t="str">
        <f>_xlfn.XLOOKUP($A187,Results!$A$2:$A$2256,Results!U$2:U$2256,"")</f>
        <v/>
      </c>
      <c r="BA187" s="2" t="str">
        <f>_xlfn.XLOOKUP($A187,Results!$A$2:$A$2256,Results!V$2:V$2256,"")</f>
        <v/>
      </c>
      <c r="BB187" s="2" t="str">
        <f>_xlfn.XLOOKUP($A187,Results!$A$2:$A$2256,Results!W$2:W$2256,"")</f>
        <v/>
      </c>
      <c r="BC187" s="2" t="str">
        <f>_xlfn.XLOOKUP($A187,Results!$A$2:$A$2256,Results!X$2:X$2256,"")</f>
        <v/>
      </c>
      <c r="BD187" s="2" t="str">
        <f>_xlfn.XLOOKUP($A187,Results!$A$2:$A$2256,Results!Y$2:Y$2256,"")</f>
        <v/>
      </c>
      <c r="BE187" s="2" t="str">
        <f>_xlfn.XLOOKUP($A187,Results!$A$2:$A$2256,Results!Z$2:Z$2256,"")</f>
        <v/>
      </c>
    </row>
    <row r="188" spans="1:57" ht="38.25" customHeight="1" x14ac:dyDescent="0.3">
      <c r="A188">
        <v>905865</v>
      </c>
      <c r="B188">
        <v>281741</v>
      </c>
      <c r="C188" t="s">
        <v>36</v>
      </c>
      <c r="D188">
        <v>930069334</v>
      </c>
      <c r="F188" s="2">
        <v>10427</v>
      </c>
      <c r="G188" s="2">
        <v>8</v>
      </c>
      <c r="H188" s="2" t="s">
        <v>453</v>
      </c>
      <c r="I188">
        <v>0</v>
      </c>
      <c r="J188" t="s">
        <v>39</v>
      </c>
      <c r="K188" t="s">
        <v>39</v>
      </c>
      <c r="L188">
        <v>-0.01</v>
      </c>
      <c r="M188" s="2" t="s">
        <v>36</v>
      </c>
      <c r="N188" s="9" t="s">
        <v>36</v>
      </c>
      <c r="O188" t="s">
        <v>36</v>
      </c>
      <c r="P188" t="s">
        <v>36</v>
      </c>
      <c r="Q188" t="s">
        <v>36</v>
      </c>
      <c r="R188">
        <v>-0.01</v>
      </c>
      <c r="S188" s="1">
        <v>45744.542944097222</v>
      </c>
      <c r="T188" t="s">
        <v>42</v>
      </c>
      <c r="U188" s="1">
        <v>45744.320833333331</v>
      </c>
      <c r="V188" t="s">
        <v>43</v>
      </c>
      <c r="W188" t="s">
        <v>36</v>
      </c>
      <c r="X188">
        <v>0</v>
      </c>
      <c r="Y188">
        <v>999</v>
      </c>
      <c r="Z188" t="s">
        <v>36</v>
      </c>
      <c r="AA188" t="s">
        <v>36</v>
      </c>
      <c r="AB188" t="s">
        <v>36</v>
      </c>
      <c r="AC188" t="s">
        <v>453</v>
      </c>
      <c r="AD188" t="s">
        <v>453</v>
      </c>
      <c r="AE188" t="s">
        <v>45</v>
      </c>
      <c r="AF188" s="2"/>
      <c r="AI188" s="2" t="s">
        <v>453</v>
      </c>
      <c r="AJ188" s="2" t="e">
        <f>VLOOKUP(A188,'Classification Test Result'!$A$2:$D$2428,4,FALSE)</f>
        <v>#N/A</v>
      </c>
      <c r="AL188" s="2" t="str">
        <f>_xlfn.XLOOKUP($A188,Results!$A$2:$A$2256,Results!G$2:G$2256,"")</f>
        <v/>
      </c>
      <c r="AM188" s="2" t="str">
        <f>_xlfn.XLOOKUP($A188,Results!$A$2:$A$2256,Results!H$2:H$2256,"")</f>
        <v/>
      </c>
      <c r="AN188" s="2" t="str">
        <f>_xlfn.XLOOKUP($A188,Results!$A$2:$A$2256,Results!I$2:I$2256,"")</f>
        <v/>
      </c>
      <c r="AO188" s="2" t="str">
        <f>_xlfn.XLOOKUP($A188,Results!$A$2:$A$2256,Results!J$2:J$2256,"")</f>
        <v/>
      </c>
      <c r="AP188" s="2" t="str">
        <f>_xlfn.XLOOKUP($A188,Results!$A$2:$A$2256,Results!K$2:K$2256,"")</f>
        <v/>
      </c>
      <c r="AQ188" s="2" t="str">
        <f>_xlfn.XLOOKUP($A188,Results!$A$2:$A$2256,Results!L$2:L$2256,"")</f>
        <v/>
      </c>
      <c r="AR188" s="2" t="str">
        <f>_xlfn.XLOOKUP($A188,Results!$A$2:$A$2256,Results!M$2:M$2256,"")</f>
        <v/>
      </c>
      <c r="AS188" s="2" t="str">
        <f>_xlfn.XLOOKUP($A188,Results!$A$2:$A$2256,Results!N$2:N$2256,"")</f>
        <v/>
      </c>
      <c r="AT188" s="2" t="str">
        <f>_xlfn.XLOOKUP($A188,Results!$A$2:$A$2256,Results!O$2:O$2256,"")</f>
        <v/>
      </c>
      <c r="AU188" s="2" t="str">
        <f>_xlfn.XLOOKUP($A188,Results!$A$2:$A$2256,Results!P$2:P$2256,"")</f>
        <v/>
      </c>
      <c r="AV188" s="2" t="str">
        <f>_xlfn.XLOOKUP($A188,Results!$A$2:$A$2256,Results!Q$2:Q$2256,"")</f>
        <v/>
      </c>
      <c r="AW188" s="2" t="str">
        <f>_xlfn.XLOOKUP($A188,Results!$A$2:$A$2256,Results!R$2:R$2256,"")</f>
        <v/>
      </c>
      <c r="AX188" s="2" t="str">
        <f>_xlfn.XLOOKUP($A188,Results!$A$2:$A$2256,Results!S$2:S$2256,"")</f>
        <v/>
      </c>
      <c r="AY188" s="2" t="str">
        <f>_xlfn.XLOOKUP($A188,Results!$A$2:$A$2256,Results!T$2:T$2256,"")</f>
        <v/>
      </c>
      <c r="AZ188" s="2" t="str">
        <f>_xlfn.XLOOKUP($A188,Results!$A$2:$A$2256,Results!U$2:U$2256,"")</f>
        <v/>
      </c>
      <c r="BA188" s="2" t="str">
        <f>_xlfn.XLOOKUP($A188,Results!$A$2:$A$2256,Results!V$2:V$2256,"")</f>
        <v/>
      </c>
      <c r="BB188" s="2" t="str">
        <f>_xlfn.XLOOKUP($A188,Results!$A$2:$A$2256,Results!W$2:W$2256,"")</f>
        <v/>
      </c>
      <c r="BC188" s="2" t="str">
        <f>_xlfn.XLOOKUP($A188,Results!$A$2:$A$2256,Results!X$2:X$2256,"")</f>
        <v/>
      </c>
      <c r="BD188" s="2" t="str">
        <f>_xlfn.XLOOKUP($A188,Results!$A$2:$A$2256,Results!Y$2:Y$2256,"")</f>
        <v/>
      </c>
      <c r="BE188" s="2" t="str">
        <f>_xlfn.XLOOKUP($A188,Results!$A$2:$A$2256,Results!Z$2:Z$2256,"")</f>
        <v/>
      </c>
    </row>
    <row r="189" spans="1:57" ht="38.25" customHeight="1" x14ac:dyDescent="0.3">
      <c r="A189">
        <v>905866</v>
      </c>
      <c r="B189">
        <v>281743</v>
      </c>
      <c r="C189" t="s">
        <v>36</v>
      </c>
      <c r="D189" t="s">
        <v>597</v>
      </c>
      <c r="F189" s="2">
        <v>10054</v>
      </c>
      <c r="G189" s="2">
        <v>6</v>
      </c>
      <c r="H189" s="2" t="s">
        <v>453</v>
      </c>
      <c r="I189">
        <v>0</v>
      </c>
      <c r="J189" t="s">
        <v>39</v>
      </c>
      <c r="K189" t="s">
        <v>39</v>
      </c>
      <c r="L189">
        <v>0.02</v>
      </c>
      <c r="M189" s="2" t="s">
        <v>36</v>
      </c>
      <c r="N189" s="9" t="s">
        <v>36</v>
      </c>
      <c r="O189" t="s">
        <v>36</v>
      </c>
      <c r="P189" t="s">
        <v>36</v>
      </c>
      <c r="Q189" t="s">
        <v>36</v>
      </c>
      <c r="R189">
        <v>0.02</v>
      </c>
      <c r="S189" s="1">
        <v>45744.54285755787</v>
      </c>
      <c r="T189" t="s">
        <v>42</v>
      </c>
      <c r="U189" s="1">
        <v>45744.320833333331</v>
      </c>
      <c r="V189" t="s">
        <v>43</v>
      </c>
      <c r="W189" t="s">
        <v>36</v>
      </c>
      <c r="X189">
        <v>0</v>
      </c>
      <c r="Y189">
        <v>999</v>
      </c>
      <c r="Z189" t="s">
        <v>36</v>
      </c>
      <c r="AA189" t="s">
        <v>36</v>
      </c>
      <c r="AB189" t="s">
        <v>36</v>
      </c>
      <c r="AC189" t="s">
        <v>453</v>
      </c>
      <c r="AD189" t="s">
        <v>453</v>
      </c>
      <c r="AE189" t="s">
        <v>45</v>
      </c>
      <c r="AF189" s="2"/>
      <c r="AI189" s="2" t="s">
        <v>453</v>
      </c>
      <c r="AJ189" s="2" t="e">
        <f>VLOOKUP(A189,'Classification Test Result'!$A$2:$D$2428,4,FALSE)</f>
        <v>#N/A</v>
      </c>
      <c r="AL189" s="2" t="str">
        <f>_xlfn.XLOOKUP($A189,Results!$A$2:$A$2256,Results!G$2:G$2256,"")</f>
        <v/>
      </c>
      <c r="AM189" s="2" t="str">
        <f>_xlfn.XLOOKUP($A189,Results!$A$2:$A$2256,Results!H$2:H$2256,"")</f>
        <v/>
      </c>
      <c r="AN189" s="2" t="str">
        <f>_xlfn.XLOOKUP($A189,Results!$A$2:$A$2256,Results!I$2:I$2256,"")</f>
        <v/>
      </c>
      <c r="AO189" s="2" t="str">
        <f>_xlfn.XLOOKUP($A189,Results!$A$2:$A$2256,Results!J$2:J$2256,"")</f>
        <v/>
      </c>
      <c r="AP189" s="2" t="str">
        <f>_xlfn.XLOOKUP($A189,Results!$A$2:$A$2256,Results!K$2:K$2256,"")</f>
        <v/>
      </c>
      <c r="AQ189" s="2" t="str">
        <f>_xlfn.XLOOKUP($A189,Results!$A$2:$A$2256,Results!L$2:L$2256,"")</f>
        <v/>
      </c>
      <c r="AR189" s="2" t="str">
        <f>_xlfn.XLOOKUP($A189,Results!$A$2:$A$2256,Results!M$2:M$2256,"")</f>
        <v/>
      </c>
      <c r="AS189" s="2" t="str">
        <f>_xlfn.XLOOKUP($A189,Results!$A$2:$A$2256,Results!N$2:N$2256,"")</f>
        <v/>
      </c>
      <c r="AT189" s="2" t="str">
        <f>_xlfn.XLOOKUP($A189,Results!$A$2:$A$2256,Results!O$2:O$2256,"")</f>
        <v/>
      </c>
      <c r="AU189" s="2" t="str">
        <f>_xlfn.XLOOKUP($A189,Results!$A$2:$A$2256,Results!P$2:P$2256,"")</f>
        <v/>
      </c>
      <c r="AV189" s="2" t="str">
        <f>_xlfn.XLOOKUP($A189,Results!$A$2:$A$2256,Results!Q$2:Q$2256,"")</f>
        <v/>
      </c>
      <c r="AW189" s="2" t="str">
        <f>_xlfn.XLOOKUP($A189,Results!$A$2:$A$2256,Results!R$2:R$2256,"")</f>
        <v/>
      </c>
      <c r="AX189" s="2" t="str">
        <f>_xlfn.XLOOKUP($A189,Results!$A$2:$A$2256,Results!S$2:S$2256,"")</f>
        <v/>
      </c>
      <c r="AY189" s="2" t="str">
        <f>_xlfn.XLOOKUP($A189,Results!$A$2:$A$2256,Results!T$2:T$2256,"")</f>
        <v/>
      </c>
      <c r="AZ189" s="2" t="str">
        <f>_xlfn.XLOOKUP($A189,Results!$A$2:$A$2256,Results!U$2:U$2256,"")</f>
        <v/>
      </c>
      <c r="BA189" s="2" t="str">
        <f>_xlfn.XLOOKUP($A189,Results!$A$2:$A$2256,Results!V$2:V$2256,"")</f>
        <v/>
      </c>
      <c r="BB189" s="2" t="str">
        <f>_xlfn.XLOOKUP($A189,Results!$A$2:$A$2256,Results!W$2:W$2256,"")</f>
        <v/>
      </c>
      <c r="BC189" s="2" t="str">
        <f>_xlfn.XLOOKUP($A189,Results!$A$2:$A$2256,Results!X$2:X$2256,"")</f>
        <v/>
      </c>
      <c r="BD189" s="2" t="str">
        <f>_xlfn.XLOOKUP($A189,Results!$A$2:$A$2256,Results!Y$2:Y$2256,"")</f>
        <v/>
      </c>
      <c r="BE189" s="2" t="str">
        <f>_xlfn.XLOOKUP($A189,Results!$A$2:$A$2256,Results!Z$2:Z$2256,"")</f>
        <v/>
      </c>
    </row>
    <row r="190" spans="1:57" ht="38.25" customHeight="1" x14ac:dyDescent="0.3">
      <c r="A190">
        <v>905867</v>
      </c>
      <c r="B190">
        <v>281755</v>
      </c>
      <c r="C190" t="s">
        <v>36</v>
      </c>
      <c r="D190" t="s">
        <v>598</v>
      </c>
      <c r="F190" s="2">
        <v>13061</v>
      </c>
      <c r="G190" s="2">
        <v>3</v>
      </c>
      <c r="H190" s="2" t="s">
        <v>453</v>
      </c>
      <c r="I190">
        <v>0</v>
      </c>
      <c r="J190" t="s">
        <v>39</v>
      </c>
      <c r="K190" t="s">
        <v>39</v>
      </c>
      <c r="L190">
        <v>0.01</v>
      </c>
      <c r="M190" s="2" t="s">
        <v>36</v>
      </c>
      <c r="N190" s="9" t="s">
        <v>36</v>
      </c>
      <c r="O190" t="s">
        <v>36</v>
      </c>
      <c r="P190" t="s">
        <v>36</v>
      </c>
      <c r="Q190" t="s">
        <v>36</v>
      </c>
      <c r="R190">
        <v>0.01</v>
      </c>
      <c r="S190" s="1">
        <v>45744.542506678241</v>
      </c>
      <c r="T190" t="s">
        <v>42</v>
      </c>
      <c r="U190" s="1">
        <v>45744.331250000003</v>
      </c>
      <c r="V190" t="s">
        <v>43</v>
      </c>
      <c r="W190" t="s">
        <v>36</v>
      </c>
      <c r="X190">
        <v>0</v>
      </c>
      <c r="Y190">
        <v>999</v>
      </c>
      <c r="Z190" t="s">
        <v>36</v>
      </c>
      <c r="AA190" t="s">
        <v>36</v>
      </c>
      <c r="AB190" t="s">
        <v>36</v>
      </c>
      <c r="AC190" t="s">
        <v>453</v>
      </c>
      <c r="AD190" t="s">
        <v>453</v>
      </c>
      <c r="AE190" t="s">
        <v>45</v>
      </c>
      <c r="AF190" s="2"/>
      <c r="AI190" s="2" t="s">
        <v>453</v>
      </c>
      <c r="AJ190" s="2" t="e">
        <f>VLOOKUP(A190,'Classification Test Result'!$A$2:$D$2428,4,FALSE)</f>
        <v>#N/A</v>
      </c>
      <c r="AL190" s="2" t="str">
        <f>_xlfn.XLOOKUP($A190,Results!$A$2:$A$2256,Results!G$2:G$2256,"")</f>
        <v/>
      </c>
      <c r="AM190" s="2" t="str">
        <f>_xlfn.XLOOKUP($A190,Results!$A$2:$A$2256,Results!H$2:H$2256,"")</f>
        <v/>
      </c>
      <c r="AN190" s="2" t="str">
        <f>_xlfn.XLOOKUP($A190,Results!$A$2:$A$2256,Results!I$2:I$2256,"")</f>
        <v/>
      </c>
      <c r="AO190" s="2" t="str">
        <f>_xlfn.XLOOKUP($A190,Results!$A$2:$A$2256,Results!J$2:J$2256,"")</f>
        <v/>
      </c>
      <c r="AP190" s="2" t="str">
        <f>_xlfn.XLOOKUP($A190,Results!$A$2:$A$2256,Results!K$2:K$2256,"")</f>
        <v/>
      </c>
      <c r="AQ190" s="2" t="str">
        <f>_xlfn.XLOOKUP($A190,Results!$A$2:$A$2256,Results!L$2:L$2256,"")</f>
        <v/>
      </c>
      <c r="AR190" s="2" t="str">
        <f>_xlfn.XLOOKUP($A190,Results!$A$2:$A$2256,Results!M$2:M$2256,"")</f>
        <v/>
      </c>
      <c r="AS190" s="2" t="str">
        <f>_xlfn.XLOOKUP($A190,Results!$A$2:$A$2256,Results!N$2:N$2256,"")</f>
        <v/>
      </c>
      <c r="AT190" s="2" t="str">
        <f>_xlfn.XLOOKUP($A190,Results!$A$2:$A$2256,Results!O$2:O$2256,"")</f>
        <v/>
      </c>
      <c r="AU190" s="2" t="str">
        <f>_xlfn.XLOOKUP($A190,Results!$A$2:$A$2256,Results!P$2:P$2256,"")</f>
        <v/>
      </c>
      <c r="AV190" s="2" t="str">
        <f>_xlfn.XLOOKUP($A190,Results!$A$2:$A$2256,Results!Q$2:Q$2256,"")</f>
        <v/>
      </c>
      <c r="AW190" s="2" t="str">
        <f>_xlfn.XLOOKUP($A190,Results!$A$2:$A$2256,Results!R$2:R$2256,"")</f>
        <v/>
      </c>
      <c r="AX190" s="2" t="str">
        <f>_xlfn.XLOOKUP($A190,Results!$A$2:$A$2256,Results!S$2:S$2256,"")</f>
        <v/>
      </c>
      <c r="AY190" s="2" t="str">
        <f>_xlfn.XLOOKUP($A190,Results!$A$2:$A$2256,Results!T$2:T$2256,"")</f>
        <v/>
      </c>
      <c r="AZ190" s="2" t="str">
        <f>_xlfn.XLOOKUP($A190,Results!$A$2:$A$2256,Results!U$2:U$2256,"")</f>
        <v/>
      </c>
      <c r="BA190" s="2" t="str">
        <f>_xlfn.XLOOKUP($A190,Results!$A$2:$A$2256,Results!V$2:V$2256,"")</f>
        <v/>
      </c>
      <c r="BB190" s="2" t="str">
        <f>_xlfn.XLOOKUP($A190,Results!$A$2:$A$2256,Results!W$2:W$2256,"")</f>
        <v/>
      </c>
      <c r="BC190" s="2" t="str">
        <f>_xlfn.XLOOKUP($A190,Results!$A$2:$A$2256,Results!X$2:X$2256,"")</f>
        <v/>
      </c>
      <c r="BD190" s="2" t="str">
        <f>_xlfn.XLOOKUP($A190,Results!$A$2:$A$2256,Results!Y$2:Y$2256,"")</f>
        <v/>
      </c>
      <c r="BE190" s="2" t="str">
        <f>_xlfn.XLOOKUP($A190,Results!$A$2:$A$2256,Results!Z$2:Z$2256,"")</f>
        <v/>
      </c>
    </row>
    <row r="191" spans="1:57" ht="38.25" customHeight="1" x14ac:dyDescent="0.3">
      <c r="A191">
        <v>905868</v>
      </c>
      <c r="B191">
        <v>281674</v>
      </c>
      <c r="C191" t="s">
        <v>36</v>
      </c>
      <c r="D191" t="s">
        <v>599</v>
      </c>
      <c r="F191" s="2">
        <v>16768</v>
      </c>
      <c r="G191" s="2">
        <v>15</v>
      </c>
      <c r="H191" s="2" t="s">
        <v>453</v>
      </c>
      <c r="I191">
        <v>0</v>
      </c>
      <c r="J191" t="s">
        <v>39</v>
      </c>
      <c r="K191" t="s">
        <v>39</v>
      </c>
      <c r="L191">
        <v>-0.14000000000000001</v>
      </c>
      <c r="M191" s="2" t="s">
        <v>36</v>
      </c>
      <c r="N191" s="9" t="s">
        <v>36</v>
      </c>
      <c r="O191" t="s">
        <v>36</v>
      </c>
      <c r="P191" t="s">
        <v>36</v>
      </c>
      <c r="Q191" t="s">
        <v>36</v>
      </c>
      <c r="R191">
        <v>-0.14000000000000001</v>
      </c>
      <c r="S191" s="1">
        <v>45744.522404629628</v>
      </c>
      <c r="T191" t="s">
        <v>42</v>
      </c>
      <c r="U191" s="1">
        <v>45744.292361111111</v>
      </c>
      <c r="V191" t="s">
        <v>43</v>
      </c>
      <c r="W191" t="s">
        <v>36</v>
      </c>
      <c r="X191">
        <v>0</v>
      </c>
      <c r="Y191">
        <v>999</v>
      </c>
      <c r="Z191" t="s">
        <v>36</v>
      </c>
      <c r="AA191" t="s">
        <v>36</v>
      </c>
      <c r="AB191" t="s">
        <v>36</v>
      </c>
      <c r="AC191" t="s">
        <v>453</v>
      </c>
      <c r="AD191" t="s">
        <v>453</v>
      </c>
      <c r="AE191" t="s">
        <v>45</v>
      </c>
      <c r="AF191" s="2"/>
      <c r="AI191" s="2" t="s">
        <v>453</v>
      </c>
      <c r="AJ191" s="2" t="e">
        <f>VLOOKUP(A191,'Classification Test Result'!$A$2:$D$2428,4,FALSE)</f>
        <v>#N/A</v>
      </c>
      <c r="AL191" s="2" t="str">
        <f>_xlfn.XLOOKUP($A191,Results!$A$2:$A$2256,Results!G$2:G$2256,"")</f>
        <v/>
      </c>
      <c r="AM191" s="2" t="str">
        <f>_xlfn.XLOOKUP($A191,Results!$A$2:$A$2256,Results!H$2:H$2256,"")</f>
        <v/>
      </c>
      <c r="AN191" s="2" t="str">
        <f>_xlfn.XLOOKUP($A191,Results!$A$2:$A$2256,Results!I$2:I$2256,"")</f>
        <v/>
      </c>
      <c r="AO191" s="2" t="str">
        <f>_xlfn.XLOOKUP($A191,Results!$A$2:$A$2256,Results!J$2:J$2256,"")</f>
        <v/>
      </c>
      <c r="AP191" s="2" t="str">
        <f>_xlfn.XLOOKUP($A191,Results!$A$2:$A$2256,Results!K$2:K$2256,"")</f>
        <v/>
      </c>
      <c r="AQ191" s="2" t="str">
        <f>_xlfn.XLOOKUP($A191,Results!$A$2:$A$2256,Results!L$2:L$2256,"")</f>
        <v/>
      </c>
      <c r="AR191" s="2" t="str">
        <f>_xlfn.XLOOKUP($A191,Results!$A$2:$A$2256,Results!M$2:M$2256,"")</f>
        <v/>
      </c>
      <c r="AS191" s="2" t="str">
        <f>_xlfn.XLOOKUP($A191,Results!$A$2:$A$2256,Results!N$2:N$2256,"")</f>
        <v/>
      </c>
      <c r="AT191" s="2" t="str">
        <f>_xlfn.XLOOKUP($A191,Results!$A$2:$A$2256,Results!O$2:O$2256,"")</f>
        <v/>
      </c>
      <c r="AU191" s="2" t="str">
        <f>_xlfn.XLOOKUP($A191,Results!$A$2:$A$2256,Results!P$2:P$2256,"")</f>
        <v/>
      </c>
      <c r="AV191" s="2" t="str">
        <f>_xlfn.XLOOKUP($A191,Results!$A$2:$A$2256,Results!Q$2:Q$2256,"")</f>
        <v/>
      </c>
      <c r="AW191" s="2" t="str">
        <f>_xlfn.XLOOKUP($A191,Results!$A$2:$A$2256,Results!R$2:R$2256,"")</f>
        <v/>
      </c>
      <c r="AX191" s="2" t="str">
        <f>_xlfn.XLOOKUP($A191,Results!$A$2:$A$2256,Results!S$2:S$2256,"")</f>
        <v/>
      </c>
      <c r="AY191" s="2" t="str">
        <f>_xlfn.XLOOKUP($A191,Results!$A$2:$A$2256,Results!T$2:T$2256,"")</f>
        <v/>
      </c>
      <c r="AZ191" s="2" t="str">
        <f>_xlfn.XLOOKUP($A191,Results!$A$2:$A$2256,Results!U$2:U$2256,"")</f>
        <v/>
      </c>
      <c r="BA191" s="2" t="str">
        <f>_xlfn.XLOOKUP($A191,Results!$A$2:$A$2256,Results!V$2:V$2256,"")</f>
        <v/>
      </c>
      <c r="BB191" s="2" t="str">
        <f>_xlfn.XLOOKUP($A191,Results!$A$2:$A$2256,Results!W$2:W$2256,"")</f>
        <v/>
      </c>
      <c r="BC191" s="2" t="str">
        <f>_xlfn.XLOOKUP($A191,Results!$A$2:$A$2256,Results!X$2:X$2256,"")</f>
        <v/>
      </c>
      <c r="BD191" s="2" t="str">
        <f>_xlfn.XLOOKUP($A191,Results!$A$2:$A$2256,Results!Y$2:Y$2256,"")</f>
        <v/>
      </c>
      <c r="BE191" s="2" t="str">
        <f>_xlfn.XLOOKUP($A191,Results!$A$2:$A$2256,Results!Z$2:Z$2256,"")</f>
        <v/>
      </c>
    </row>
    <row r="192" spans="1:57" ht="38.25" customHeight="1" x14ac:dyDescent="0.3">
      <c r="A192">
        <v>905869</v>
      </c>
      <c r="B192">
        <v>281682</v>
      </c>
      <c r="C192" t="s">
        <v>36</v>
      </c>
      <c r="D192" t="s">
        <v>550</v>
      </c>
      <c r="F192" s="2">
        <v>12873</v>
      </c>
      <c r="G192" s="2">
        <v>23</v>
      </c>
      <c r="H192" s="2" t="s">
        <v>453</v>
      </c>
      <c r="I192">
        <v>0</v>
      </c>
      <c r="J192" t="s">
        <v>39</v>
      </c>
      <c r="K192" t="s">
        <v>39</v>
      </c>
      <c r="L192">
        <v>-0.01</v>
      </c>
      <c r="M192" s="2" t="s">
        <v>36</v>
      </c>
      <c r="N192" s="9" t="s">
        <v>36</v>
      </c>
      <c r="O192" t="s">
        <v>36</v>
      </c>
      <c r="P192" t="s">
        <v>36</v>
      </c>
      <c r="Q192" t="s">
        <v>36</v>
      </c>
      <c r="R192">
        <v>-0.01</v>
      </c>
      <c r="S192" s="1">
        <v>45744.522218321763</v>
      </c>
      <c r="T192" t="s">
        <v>42</v>
      </c>
      <c r="U192" s="1">
        <v>45744.293749999997</v>
      </c>
      <c r="V192" t="s">
        <v>43</v>
      </c>
      <c r="W192" t="s">
        <v>36</v>
      </c>
      <c r="X192">
        <v>0</v>
      </c>
      <c r="Y192">
        <v>999</v>
      </c>
      <c r="Z192" t="s">
        <v>36</v>
      </c>
      <c r="AA192" t="s">
        <v>36</v>
      </c>
      <c r="AB192" t="s">
        <v>36</v>
      </c>
      <c r="AC192" t="s">
        <v>453</v>
      </c>
      <c r="AD192" t="s">
        <v>453</v>
      </c>
      <c r="AE192" t="s">
        <v>45</v>
      </c>
      <c r="AF192" s="2"/>
      <c r="AI192" s="2" t="s">
        <v>453</v>
      </c>
      <c r="AJ192" s="2" t="e">
        <f>VLOOKUP(A192,'Classification Test Result'!$A$2:$D$2428,4,FALSE)</f>
        <v>#N/A</v>
      </c>
      <c r="AL192" s="2" t="str">
        <f>_xlfn.XLOOKUP($A192,Results!$A$2:$A$2256,Results!G$2:G$2256,"")</f>
        <v/>
      </c>
      <c r="AM192" s="2" t="str">
        <f>_xlfn.XLOOKUP($A192,Results!$A$2:$A$2256,Results!H$2:H$2256,"")</f>
        <v/>
      </c>
      <c r="AN192" s="2" t="str">
        <f>_xlfn.XLOOKUP($A192,Results!$A$2:$A$2256,Results!I$2:I$2256,"")</f>
        <v/>
      </c>
      <c r="AO192" s="2" t="str">
        <f>_xlfn.XLOOKUP($A192,Results!$A$2:$A$2256,Results!J$2:J$2256,"")</f>
        <v/>
      </c>
      <c r="AP192" s="2" t="str">
        <f>_xlfn.XLOOKUP($A192,Results!$A$2:$A$2256,Results!K$2:K$2256,"")</f>
        <v/>
      </c>
      <c r="AQ192" s="2" t="str">
        <f>_xlfn.XLOOKUP($A192,Results!$A$2:$A$2256,Results!L$2:L$2256,"")</f>
        <v/>
      </c>
      <c r="AR192" s="2" t="str">
        <f>_xlfn.XLOOKUP($A192,Results!$A$2:$A$2256,Results!M$2:M$2256,"")</f>
        <v/>
      </c>
      <c r="AS192" s="2" t="str">
        <f>_xlfn.XLOOKUP($A192,Results!$A$2:$A$2256,Results!N$2:N$2256,"")</f>
        <v/>
      </c>
      <c r="AT192" s="2" t="str">
        <f>_xlfn.XLOOKUP($A192,Results!$A$2:$A$2256,Results!O$2:O$2256,"")</f>
        <v/>
      </c>
      <c r="AU192" s="2" t="str">
        <f>_xlfn.XLOOKUP($A192,Results!$A$2:$A$2256,Results!P$2:P$2256,"")</f>
        <v/>
      </c>
      <c r="AV192" s="2" t="str">
        <f>_xlfn.XLOOKUP($A192,Results!$A$2:$A$2256,Results!Q$2:Q$2256,"")</f>
        <v/>
      </c>
      <c r="AW192" s="2" t="str">
        <f>_xlfn.XLOOKUP($A192,Results!$A$2:$A$2256,Results!R$2:R$2256,"")</f>
        <v/>
      </c>
      <c r="AX192" s="2" t="str">
        <f>_xlfn.XLOOKUP($A192,Results!$A$2:$A$2256,Results!S$2:S$2256,"")</f>
        <v/>
      </c>
      <c r="AY192" s="2" t="str">
        <f>_xlfn.XLOOKUP($A192,Results!$A$2:$A$2256,Results!T$2:T$2256,"")</f>
        <v/>
      </c>
      <c r="AZ192" s="2" t="str">
        <f>_xlfn.XLOOKUP($A192,Results!$A$2:$A$2256,Results!U$2:U$2256,"")</f>
        <v/>
      </c>
      <c r="BA192" s="2" t="str">
        <f>_xlfn.XLOOKUP($A192,Results!$A$2:$A$2256,Results!V$2:V$2256,"")</f>
        <v/>
      </c>
      <c r="BB192" s="2" t="str">
        <f>_xlfn.XLOOKUP($A192,Results!$A$2:$A$2256,Results!W$2:W$2256,"")</f>
        <v/>
      </c>
      <c r="BC192" s="2" t="str">
        <f>_xlfn.XLOOKUP($A192,Results!$A$2:$A$2256,Results!X$2:X$2256,"")</f>
        <v/>
      </c>
      <c r="BD192" s="2" t="str">
        <f>_xlfn.XLOOKUP($A192,Results!$A$2:$A$2256,Results!Y$2:Y$2256,"")</f>
        <v/>
      </c>
      <c r="BE192" s="2" t="str">
        <f>_xlfn.XLOOKUP($A192,Results!$A$2:$A$2256,Results!Z$2:Z$2256,"")</f>
        <v/>
      </c>
    </row>
    <row r="193" spans="1:57" ht="38.25" customHeight="1" x14ac:dyDescent="0.3">
      <c r="A193">
        <v>905870</v>
      </c>
      <c r="B193">
        <v>281630</v>
      </c>
      <c r="C193" t="s">
        <v>36</v>
      </c>
      <c r="D193">
        <v>9341431316</v>
      </c>
      <c r="F193" s="2">
        <v>11471</v>
      </c>
      <c r="G193" s="2">
        <v>3</v>
      </c>
      <c r="H193" s="2" t="s">
        <v>453</v>
      </c>
      <c r="I193">
        <v>0</v>
      </c>
      <c r="J193" t="s">
        <v>39</v>
      </c>
      <c r="K193" t="s">
        <v>39</v>
      </c>
      <c r="L193">
        <v>-0.01</v>
      </c>
      <c r="M193" s="2" t="s">
        <v>36</v>
      </c>
      <c r="N193" s="9" t="s">
        <v>36</v>
      </c>
      <c r="O193" t="s">
        <v>36</v>
      </c>
      <c r="P193" t="s">
        <v>36</v>
      </c>
      <c r="Q193" t="s">
        <v>36</v>
      </c>
      <c r="R193">
        <v>-0.01</v>
      </c>
      <c r="S193" s="1">
        <v>45744.502119791658</v>
      </c>
      <c r="T193" t="s">
        <v>42</v>
      </c>
      <c r="U193" s="1">
        <v>45744.272916666669</v>
      </c>
      <c r="V193" t="s">
        <v>43</v>
      </c>
      <c r="W193" t="s">
        <v>36</v>
      </c>
      <c r="X193">
        <v>0</v>
      </c>
      <c r="Y193">
        <v>999</v>
      </c>
      <c r="Z193" t="s">
        <v>36</v>
      </c>
      <c r="AA193" t="s">
        <v>36</v>
      </c>
      <c r="AB193" t="s">
        <v>36</v>
      </c>
      <c r="AC193" t="s">
        <v>453</v>
      </c>
      <c r="AD193" t="s">
        <v>453</v>
      </c>
      <c r="AE193" t="s">
        <v>45</v>
      </c>
      <c r="AF193" s="2"/>
      <c r="AI193" s="2" t="s">
        <v>453</v>
      </c>
      <c r="AJ193" s="2" t="e">
        <f>VLOOKUP(A193,'Classification Test Result'!$A$2:$D$2428,4,FALSE)</f>
        <v>#N/A</v>
      </c>
      <c r="AL193" s="2" t="str">
        <f>_xlfn.XLOOKUP($A193,Results!$A$2:$A$2256,Results!G$2:G$2256,"")</f>
        <v/>
      </c>
      <c r="AM193" s="2" t="str">
        <f>_xlfn.XLOOKUP($A193,Results!$A$2:$A$2256,Results!H$2:H$2256,"")</f>
        <v/>
      </c>
      <c r="AN193" s="2" t="str">
        <f>_xlfn.XLOOKUP($A193,Results!$A$2:$A$2256,Results!I$2:I$2256,"")</f>
        <v/>
      </c>
      <c r="AO193" s="2" t="str">
        <f>_xlfn.XLOOKUP($A193,Results!$A$2:$A$2256,Results!J$2:J$2256,"")</f>
        <v/>
      </c>
      <c r="AP193" s="2" t="str">
        <f>_xlfn.XLOOKUP($A193,Results!$A$2:$A$2256,Results!K$2:K$2256,"")</f>
        <v/>
      </c>
      <c r="AQ193" s="2" t="str">
        <f>_xlfn.XLOOKUP($A193,Results!$A$2:$A$2256,Results!L$2:L$2256,"")</f>
        <v/>
      </c>
      <c r="AR193" s="2" t="str">
        <f>_xlfn.XLOOKUP($A193,Results!$A$2:$A$2256,Results!M$2:M$2256,"")</f>
        <v/>
      </c>
      <c r="AS193" s="2" t="str">
        <f>_xlfn.XLOOKUP($A193,Results!$A$2:$A$2256,Results!N$2:N$2256,"")</f>
        <v/>
      </c>
      <c r="AT193" s="2" t="str">
        <f>_xlfn.XLOOKUP($A193,Results!$A$2:$A$2256,Results!O$2:O$2256,"")</f>
        <v/>
      </c>
      <c r="AU193" s="2" t="str">
        <f>_xlfn.XLOOKUP($A193,Results!$A$2:$A$2256,Results!P$2:P$2256,"")</f>
        <v/>
      </c>
      <c r="AV193" s="2" t="str">
        <f>_xlfn.XLOOKUP($A193,Results!$A$2:$A$2256,Results!Q$2:Q$2256,"")</f>
        <v/>
      </c>
      <c r="AW193" s="2" t="str">
        <f>_xlfn.XLOOKUP($A193,Results!$A$2:$A$2256,Results!R$2:R$2256,"")</f>
        <v/>
      </c>
      <c r="AX193" s="2" t="str">
        <f>_xlfn.XLOOKUP($A193,Results!$A$2:$A$2256,Results!S$2:S$2256,"")</f>
        <v/>
      </c>
      <c r="AY193" s="2" t="str">
        <f>_xlfn.XLOOKUP($A193,Results!$A$2:$A$2256,Results!T$2:T$2256,"")</f>
        <v/>
      </c>
      <c r="AZ193" s="2" t="str">
        <f>_xlfn.XLOOKUP($A193,Results!$A$2:$A$2256,Results!U$2:U$2256,"")</f>
        <v/>
      </c>
      <c r="BA193" s="2" t="str">
        <f>_xlfn.XLOOKUP($A193,Results!$A$2:$A$2256,Results!V$2:V$2256,"")</f>
        <v/>
      </c>
      <c r="BB193" s="2" t="str">
        <f>_xlfn.XLOOKUP($A193,Results!$A$2:$A$2256,Results!W$2:W$2256,"")</f>
        <v/>
      </c>
      <c r="BC193" s="2" t="str">
        <f>_xlfn.XLOOKUP($A193,Results!$A$2:$A$2256,Results!X$2:X$2256,"")</f>
        <v/>
      </c>
      <c r="BD193" s="2" t="str">
        <f>_xlfn.XLOOKUP($A193,Results!$A$2:$A$2256,Results!Y$2:Y$2256,"")</f>
        <v/>
      </c>
      <c r="BE193" s="2" t="str">
        <f>_xlfn.XLOOKUP($A193,Results!$A$2:$A$2256,Results!Z$2:Z$2256,"")</f>
        <v/>
      </c>
    </row>
    <row r="194" spans="1:57" ht="38.25" customHeight="1" x14ac:dyDescent="0.3">
      <c r="A194">
        <v>905871</v>
      </c>
      <c r="B194">
        <v>281657</v>
      </c>
      <c r="C194" t="s">
        <v>36</v>
      </c>
      <c r="D194">
        <v>1678496</v>
      </c>
      <c r="F194" s="2">
        <v>13397</v>
      </c>
      <c r="G194" s="2">
        <v>7</v>
      </c>
      <c r="H194" s="2" t="s">
        <v>453</v>
      </c>
      <c r="I194">
        <v>0</v>
      </c>
      <c r="J194" t="s">
        <v>39</v>
      </c>
      <c r="K194" t="s">
        <v>39</v>
      </c>
      <c r="L194">
        <v>0.01</v>
      </c>
      <c r="M194" s="2" t="s">
        <v>36</v>
      </c>
      <c r="N194" s="9" t="s">
        <v>36</v>
      </c>
      <c r="O194" t="s">
        <v>36</v>
      </c>
      <c r="P194" t="s">
        <v>36</v>
      </c>
      <c r="Q194" t="s">
        <v>36</v>
      </c>
      <c r="R194">
        <v>0.01</v>
      </c>
      <c r="S194" s="1">
        <v>45744.501485069442</v>
      </c>
      <c r="T194" t="s">
        <v>42</v>
      </c>
      <c r="U194" s="1">
        <v>45744.279861111107</v>
      </c>
      <c r="V194" t="s">
        <v>43</v>
      </c>
      <c r="W194" t="s">
        <v>36</v>
      </c>
      <c r="X194">
        <v>0</v>
      </c>
      <c r="Y194">
        <v>999</v>
      </c>
      <c r="Z194" t="s">
        <v>36</v>
      </c>
      <c r="AA194" t="s">
        <v>36</v>
      </c>
      <c r="AB194" t="s">
        <v>36</v>
      </c>
      <c r="AC194" t="s">
        <v>453</v>
      </c>
      <c r="AD194" t="s">
        <v>453</v>
      </c>
      <c r="AE194" t="s">
        <v>45</v>
      </c>
      <c r="AF194" s="2"/>
      <c r="AI194" s="2" t="s">
        <v>453</v>
      </c>
      <c r="AJ194" s="2" t="e">
        <f>VLOOKUP(A194,'Classification Test Result'!$A$2:$D$2428,4,FALSE)</f>
        <v>#N/A</v>
      </c>
      <c r="AL194" s="2" t="str">
        <f>_xlfn.XLOOKUP($A194,Results!$A$2:$A$2256,Results!G$2:G$2256,"")</f>
        <v/>
      </c>
      <c r="AM194" s="2" t="str">
        <f>_xlfn.XLOOKUP($A194,Results!$A$2:$A$2256,Results!H$2:H$2256,"")</f>
        <v/>
      </c>
      <c r="AN194" s="2" t="str">
        <f>_xlfn.XLOOKUP($A194,Results!$A$2:$A$2256,Results!I$2:I$2256,"")</f>
        <v/>
      </c>
      <c r="AO194" s="2" t="str">
        <f>_xlfn.XLOOKUP($A194,Results!$A$2:$A$2256,Results!J$2:J$2256,"")</f>
        <v/>
      </c>
      <c r="AP194" s="2" t="str">
        <f>_xlfn.XLOOKUP($A194,Results!$A$2:$A$2256,Results!K$2:K$2256,"")</f>
        <v/>
      </c>
      <c r="AQ194" s="2" t="str">
        <f>_xlfn.XLOOKUP($A194,Results!$A$2:$A$2256,Results!L$2:L$2256,"")</f>
        <v/>
      </c>
      <c r="AR194" s="2" t="str">
        <f>_xlfn.XLOOKUP($A194,Results!$A$2:$A$2256,Results!M$2:M$2256,"")</f>
        <v/>
      </c>
      <c r="AS194" s="2" t="str">
        <f>_xlfn.XLOOKUP($A194,Results!$A$2:$A$2256,Results!N$2:N$2256,"")</f>
        <v/>
      </c>
      <c r="AT194" s="2" t="str">
        <f>_xlfn.XLOOKUP($A194,Results!$A$2:$A$2256,Results!O$2:O$2256,"")</f>
        <v/>
      </c>
      <c r="AU194" s="2" t="str">
        <f>_xlfn.XLOOKUP($A194,Results!$A$2:$A$2256,Results!P$2:P$2256,"")</f>
        <v/>
      </c>
      <c r="AV194" s="2" t="str">
        <f>_xlfn.XLOOKUP($A194,Results!$A$2:$A$2256,Results!Q$2:Q$2256,"")</f>
        <v/>
      </c>
      <c r="AW194" s="2" t="str">
        <f>_xlfn.XLOOKUP($A194,Results!$A$2:$A$2256,Results!R$2:R$2256,"")</f>
        <v/>
      </c>
      <c r="AX194" s="2" t="str">
        <f>_xlfn.XLOOKUP($A194,Results!$A$2:$A$2256,Results!S$2:S$2256,"")</f>
        <v/>
      </c>
      <c r="AY194" s="2" t="str">
        <f>_xlfn.XLOOKUP($A194,Results!$A$2:$A$2256,Results!T$2:T$2256,"")</f>
        <v/>
      </c>
      <c r="AZ194" s="2" t="str">
        <f>_xlfn.XLOOKUP($A194,Results!$A$2:$A$2256,Results!U$2:U$2256,"")</f>
        <v/>
      </c>
      <c r="BA194" s="2" t="str">
        <f>_xlfn.XLOOKUP($A194,Results!$A$2:$A$2256,Results!V$2:V$2256,"")</f>
        <v/>
      </c>
      <c r="BB194" s="2" t="str">
        <f>_xlfn.XLOOKUP($A194,Results!$A$2:$A$2256,Results!W$2:W$2256,"")</f>
        <v/>
      </c>
      <c r="BC194" s="2" t="str">
        <f>_xlfn.XLOOKUP($A194,Results!$A$2:$A$2256,Results!X$2:X$2256,"")</f>
        <v/>
      </c>
      <c r="BD194" s="2" t="str">
        <f>_xlfn.XLOOKUP($A194,Results!$A$2:$A$2256,Results!Y$2:Y$2256,"")</f>
        <v/>
      </c>
      <c r="BE194" s="2" t="str">
        <f>_xlfn.XLOOKUP($A194,Results!$A$2:$A$2256,Results!Z$2:Z$2256,"")</f>
        <v/>
      </c>
    </row>
    <row r="195" spans="1:57" ht="38.25" customHeight="1" x14ac:dyDescent="0.3">
      <c r="A195">
        <v>905872</v>
      </c>
      <c r="B195">
        <v>281670</v>
      </c>
      <c r="C195" t="s">
        <v>36</v>
      </c>
      <c r="D195" t="s">
        <v>130</v>
      </c>
      <c r="F195" s="2">
        <v>11364</v>
      </c>
      <c r="G195" s="2">
        <v>15</v>
      </c>
      <c r="H195" s="2" t="s">
        <v>453</v>
      </c>
      <c r="I195">
        <v>0</v>
      </c>
      <c r="J195" t="s">
        <v>39</v>
      </c>
      <c r="K195" t="s">
        <v>39</v>
      </c>
      <c r="L195">
        <v>0.02</v>
      </c>
      <c r="M195" s="2" t="s">
        <v>36</v>
      </c>
      <c r="N195" s="9" t="s">
        <v>36</v>
      </c>
      <c r="O195" t="s">
        <v>36</v>
      </c>
      <c r="P195" t="s">
        <v>36</v>
      </c>
      <c r="Q195" t="s">
        <v>36</v>
      </c>
      <c r="R195">
        <v>0.02</v>
      </c>
      <c r="S195" s="1">
        <v>45744.501177430553</v>
      </c>
      <c r="T195" t="s">
        <v>42</v>
      </c>
      <c r="U195" s="1">
        <v>45744.287499999999</v>
      </c>
      <c r="V195" t="s">
        <v>43</v>
      </c>
      <c r="W195" t="s">
        <v>36</v>
      </c>
      <c r="X195">
        <v>0</v>
      </c>
      <c r="Y195">
        <v>999</v>
      </c>
      <c r="Z195" t="s">
        <v>36</v>
      </c>
      <c r="AA195" t="s">
        <v>36</v>
      </c>
      <c r="AB195" t="s">
        <v>36</v>
      </c>
      <c r="AC195" t="s">
        <v>453</v>
      </c>
      <c r="AD195" t="s">
        <v>453</v>
      </c>
      <c r="AE195" t="s">
        <v>45</v>
      </c>
      <c r="AF195" s="2"/>
      <c r="AI195" s="2" t="s">
        <v>453</v>
      </c>
      <c r="AJ195" s="2" t="e">
        <f>VLOOKUP(A195,'Classification Test Result'!$A$2:$D$2428,4,FALSE)</f>
        <v>#N/A</v>
      </c>
      <c r="AL195" s="2" t="str">
        <f>_xlfn.XLOOKUP($A195,Results!$A$2:$A$2256,Results!G$2:G$2256,"")</f>
        <v/>
      </c>
      <c r="AM195" s="2" t="str">
        <f>_xlfn.XLOOKUP($A195,Results!$A$2:$A$2256,Results!H$2:H$2256,"")</f>
        <v/>
      </c>
      <c r="AN195" s="2" t="str">
        <f>_xlfn.XLOOKUP($A195,Results!$A$2:$A$2256,Results!I$2:I$2256,"")</f>
        <v/>
      </c>
      <c r="AO195" s="2" t="str">
        <f>_xlfn.XLOOKUP($A195,Results!$A$2:$A$2256,Results!J$2:J$2256,"")</f>
        <v/>
      </c>
      <c r="AP195" s="2" t="str">
        <f>_xlfn.XLOOKUP($A195,Results!$A$2:$A$2256,Results!K$2:K$2256,"")</f>
        <v/>
      </c>
      <c r="AQ195" s="2" t="str">
        <f>_xlfn.XLOOKUP($A195,Results!$A$2:$A$2256,Results!L$2:L$2256,"")</f>
        <v/>
      </c>
      <c r="AR195" s="2" t="str">
        <f>_xlfn.XLOOKUP($A195,Results!$A$2:$A$2256,Results!M$2:M$2256,"")</f>
        <v/>
      </c>
      <c r="AS195" s="2" t="str">
        <f>_xlfn.XLOOKUP($A195,Results!$A$2:$A$2256,Results!N$2:N$2256,"")</f>
        <v/>
      </c>
      <c r="AT195" s="2" t="str">
        <f>_xlfn.XLOOKUP($A195,Results!$A$2:$A$2256,Results!O$2:O$2256,"")</f>
        <v/>
      </c>
      <c r="AU195" s="2" t="str">
        <f>_xlfn.XLOOKUP($A195,Results!$A$2:$A$2256,Results!P$2:P$2256,"")</f>
        <v/>
      </c>
      <c r="AV195" s="2" t="str">
        <f>_xlfn.XLOOKUP($A195,Results!$A$2:$A$2256,Results!Q$2:Q$2256,"")</f>
        <v/>
      </c>
      <c r="AW195" s="2" t="str">
        <f>_xlfn.XLOOKUP($A195,Results!$A$2:$A$2256,Results!R$2:R$2256,"")</f>
        <v/>
      </c>
      <c r="AX195" s="2" t="str">
        <f>_xlfn.XLOOKUP($A195,Results!$A$2:$A$2256,Results!S$2:S$2256,"")</f>
        <v/>
      </c>
      <c r="AY195" s="2" t="str">
        <f>_xlfn.XLOOKUP($A195,Results!$A$2:$A$2256,Results!T$2:T$2256,"")</f>
        <v/>
      </c>
      <c r="AZ195" s="2" t="str">
        <f>_xlfn.XLOOKUP($A195,Results!$A$2:$A$2256,Results!U$2:U$2256,"")</f>
        <v/>
      </c>
      <c r="BA195" s="2" t="str">
        <f>_xlfn.XLOOKUP($A195,Results!$A$2:$A$2256,Results!V$2:V$2256,"")</f>
        <v/>
      </c>
      <c r="BB195" s="2" t="str">
        <f>_xlfn.XLOOKUP($A195,Results!$A$2:$A$2256,Results!W$2:W$2256,"")</f>
        <v/>
      </c>
      <c r="BC195" s="2" t="str">
        <f>_xlfn.XLOOKUP($A195,Results!$A$2:$A$2256,Results!X$2:X$2256,"")</f>
        <v/>
      </c>
      <c r="BD195" s="2" t="str">
        <f>_xlfn.XLOOKUP($A195,Results!$A$2:$A$2256,Results!Y$2:Y$2256,"")</f>
        <v/>
      </c>
      <c r="BE195" s="2" t="str">
        <f>_xlfn.XLOOKUP($A195,Results!$A$2:$A$2256,Results!Z$2:Z$2256,"")</f>
        <v/>
      </c>
    </row>
    <row r="196" spans="1:57" ht="38.25" customHeight="1" x14ac:dyDescent="0.3">
      <c r="A196">
        <v>905873</v>
      </c>
      <c r="B196">
        <v>281596</v>
      </c>
      <c r="C196" t="s">
        <v>36</v>
      </c>
      <c r="D196" t="s">
        <v>600</v>
      </c>
      <c r="F196" s="2">
        <v>13513</v>
      </c>
      <c r="G196" s="2">
        <v>13</v>
      </c>
      <c r="H196" s="2" t="s">
        <v>453</v>
      </c>
      <c r="I196">
        <v>0</v>
      </c>
      <c r="J196" t="s">
        <v>39</v>
      </c>
      <c r="K196" t="s">
        <v>39</v>
      </c>
      <c r="L196">
        <v>-0.01</v>
      </c>
      <c r="M196" s="2" t="s">
        <v>36</v>
      </c>
      <c r="N196" s="9" t="s">
        <v>36</v>
      </c>
      <c r="O196" t="s">
        <v>36</v>
      </c>
      <c r="P196" t="s">
        <v>36</v>
      </c>
      <c r="Q196" t="s">
        <v>36</v>
      </c>
      <c r="R196">
        <v>-0.01</v>
      </c>
      <c r="S196" s="1">
        <v>45744.481499421287</v>
      </c>
      <c r="T196" t="s">
        <v>42</v>
      </c>
      <c r="U196" s="1">
        <v>45744.250694444447</v>
      </c>
      <c r="V196" t="s">
        <v>43</v>
      </c>
      <c r="W196" t="s">
        <v>36</v>
      </c>
      <c r="X196">
        <v>0</v>
      </c>
      <c r="Y196">
        <v>999</v>
      </c>
      <c r="Z196" t="s">
        <v>36</v>
      </c>
      <c r="AA196" t="s">
        <v>36</v>
      </c>
      <c r="AB196" t="s">
        <v>36</v>
      </c>
      <c r="AC196" t="s">
        <v>453</v>
      </c>
      <c r="AD196" t="s">
        <v>453</v>
      </c>
      <c r="AE196" t="s">
        <v>45</v>
      </c>
      <c r="AF196" s="2"/>
      <c r="AI196" s="2" t="s">
        <v>453</v>
      </c>
      <c r="AJ196" s="2" t="e">
        <f>VLOOKUP(A196,'Classification Test Result'!$A$2:$D$2428,4,FALSE)</f>
        <v>#N/A</v>
      </c>
      <c r="AL196" s="2" t="str">
        <f>_xlfn.XLOOKUP($A196,Results!$A$2:$A$2256,Results!G$2:G$2256,"")</f>
        <v/>
      </c>
      <c r="AM196" s="2" t="str">
        <f>_xlfn.XLOOKUP($A196,Results!$A$2:$A$2256,Results!H$2:H$2256,"")</f>
        <v/>
      </c>
      <c r="AN196" s="2" t="str">
        <f>_xlfn.XLOOKUP($A196,Results!$A$2:$A$2256,Results!I$2:I$2256,"")</f>
        <v/>
      </c>
      <c r="AO196" s="2" t="str">
        <f>_xlfn.XLOOKUP($A196,Results!$A$2:$A$2256,Results!J$2:J$2256,"")</f>
        <v/>
      </c>
      <c r="AP196" s="2" t="str">
        <f>_xlfn.XLOOKUP($A196,Results!$A$2:$A$2256,Results!K$2:K$2256,"")</f>
        <v/>
      </c>
      <c r="AQ196" s="2" t="str">
        <f>_xlfn.XLOOKUP($A196,Results!$A$2:$A$2256,Results!L$2:L$2256,"")</f>
        <v/>
      </c>
      <c r="AR196" s="2" t="str">
        <f>_xlfn.XLOOKUP($A196,Results!$A$2:$A$2256,Results!M$2:M$2256,"")</f>
        <v/>
      </c>
      <c r="AS196" s="2" t="str">
        <f>_xlfn.XLOOKUP($A196,Results!$A$2:$A$2256,Results!N$2:N$2256,"")</f>
        <v/>
      </c>
      <c r="AT196" s="2" t="str">
        <f>_xlfn.XLOOKUP($A196,Results!$A$2:$A$2256,Results!O$2:O$2256,"")</f>
        <v/>
      </c>
      <c r="AU196" s="2" t="str">
        <f>_xlfn.XLOOKUP($A196,Results!$A$2:$A$2256,Results!P$2:P$2256,"")</f>
        <v/>
      </c>
      <c r="AV196" s="2" t="str">
        <f>_xlfn.XLOOKUP($A196,Results!$A$2:$A$2256,Results!Q$2:Q$2256,"")</f>
        <v/>
      </c>
      <c r="AW196" s="2" t="str">
        <f>_xlfn.XLOOKUP($A196,Results!$A$2:$A$2256,Results!R$2:R$2256,"")</f>
        <v/>
      </c>
      <c r="AX196" s="2" t="str">
        <f>_xlfn.XLOOKUP($A196,Results!$A$2:$A$2256,Results!S$2:S$2256,"")</f>
        <v/>
      </c>
      <c r="AY196" s="2" t="str">
        <f>_xlfn.XLOOKUP($A196,Results!$A$2:$A$2256,Results!T$2:T$2256,"")</f>
        <v/>
      </c>
      <c r="AZ196" s="2" t="str">
        <f>_xlfn.XLOOKUP($A196,Results!$A$2:$A$2256,Results!U$2:U$2256,"")</f>
        <v/>
      </c>
      <c r="BA196" s="2" t="str">
        <f>_xlfn.XLOOKUP($A196,Results!$A$2:$A$2256,Results!V$2:V$2256,"")</f>
        <v/>
      </c>
      <c r="BB196" s="2" t="str">
        <f>_xlfn.XLOOKUP($A196,Results!$A$2:$A$2256,Results!W$2:W$2256,"")</f>
        <v/>
      </c>
      <c r="BC196" s="2" t="str">
        <f>_xlfn.XLOOKUP($A196,Results!$A$2:$A$2256,Results!X$2:X$2256,"")</f>
        <v/>
      </c>
      <c r="BD196" s="2" t="str">
        <f>_xlfn.XLOOKUP($A196,Results!$A$2:$A$2256,Results!Y$2:Y$2256,"")</f>
        <v/>
      </c>
      <c r="BE196" s="2" t="str">
        <f>_xlfn.XLOOKUP($A196,Results!$A$2:$A$2256,Results!Z$2:Z$2256,"")</f>
        <v/>
      </c>
    </row>
    <row r="197" spans="1:57" ht="38.25" customHeight="1" x14ac:dyDescent="0.3">
      <c r="A197">
        <v>905874</v>
      </c>
      <c r="B197">
        <v>281545</v>
      </c>
      <c r="C197" t="s">
        <v>36</v>
      </c>
      <c r="D197">
        <v>930104260</v>
      </c>
      <c r="F197" s="2">
        <v>10427</v>
      </c>
      <c r="G197" s="2">
        <v>2</v>
      </c>
      <c r="H197" s="2" t="s">
        <v>453</v>
      </c>
      <c r="I197">
        <v>0</v>
      </c>
      <c r="J197" t="s">
        <v>39</v>
      </c>
      <c r="K197" t="s">
        <v>39</v>
      </c>
      <c r="L197">
        <v>-0.01</v>
      </c>
      <c r="M197" s="2" t="s">
        <v>36</v>
      </c>
      <c r="N197" s="9" t="s">
        <v>36</v>
      </c>
      <c r="O197" t="s">
        <v>36</v>
      </c>
      <c r="P197" t="s">
        <v>36</v>
      </c>
      <c r="Q197" t="s">
        <v>36</v>
      </c>
      <c r="R197">
        <v>-0.01</v>
      </c>
      <c r="S197" s="1">
        <v>45744.460534687503</v>
      </c>
      <c r="T197" t="s">
        <v>42</v>
      </c>
      <c r="U197" s="1">
        <v>45744.230555555558</v>
      </c>
      <c r="V197" t="s">
        <v>43</v>
      </c>
      <c r="W197" t="s">
        <v>36</v>
      </c>
      <c r="X197">
        <v>0</v>
      </c>
      <c r="Y197">
        <v>999</v>
      </c>
      <c r="Z197" t="s">
        <v>36</v>
      </c>
      <c r="AA197" t="s">
        <v>36</v>
      </c>
      <c r="AB197" t="s">
        <v>36</v>
      </c>
      <c r="AC197" t="s">
        <v>453</v>
      </c>
      <c r="AD197" t="s">
        <v>453</v>
      </c>
      <c r="AE197" t="s">
        <v>45</v>
      </c>
      <c r="AF197" s="2"/>
      <c r="AI197" s="2" t="s">
        <v>453</v>
      </c>
      <c r="AJ197" s="2" t="e">
        <f>VLOOKUP(A197,'Classification Test Result'!$A$2:$D$2428,4,FALSE)</f>
        <v>#N/A</v>
      </c>
      <c r="AL197" s="2" t="str">
        <f>_xlfn.XLOOKUP($A197,Results!$A$2:$A$2256,Results!G$2:G$2256,"")</f>
        <v/>
      </c>
      <c r="AM197" s="2" t="str">
        <f>_xlfn.XLOOKUP($A197,Results!$A$2:$A$2256,Results!H$2:H$2256,"")</f>
        <v/>
      </c>
      <c r="AN197" s="2" t="str">
        <f>_xlfn.XLOOKUP($A197,Results!$A$2:$A$2256,Results!I$2:I$2256,"")</f>
        <v/>
      </c>
      <c r="AO197" s="2" t="str">
        <f>_xlfn.XLOOKUP($A197,Results!$A$2:$A$2256,Results!J$2:J$2256,"")</f>
        <v/>
      </c>
      <c r="AP197" s="2" t="str">
        <f>_xlfn.XLOOKUP($A197,Results!$A$2:$A$2256,Results!K$2:K$2256,"")</f>
        <v/>
      </c>
      <c r="AQ197" s="2" t="str">
        <f>_xlfn.XLOOKUP($A197,Results!$A$2:$A$2256,Results!L$2:L$2256,"")</f>
        <v/>
      </c>
      <c r="AR197" s="2" t="str">
        <f>_xlfn.XLOOKUP($A197,Results!$A$2:$A$2256,Results!M$2:M$2256,"")</f>
        <v/>
      </c>
      <c r="AS197" s="2" t="str">
        <f>_xlfn.XLOOKUP($A197,Results!$A$2:$A$2256,Results!N$2:N$2256,"")</f>
        <v/>
      </c>
      <c r="AT197" s="2" t="str">
        <f>_xlfn.XLOOKUP($A197,Results!$A$2:$A$2256,Results!O$2:O$2256,"")</f>
        <v/>
      </c>
      <c r="AU197" s="2" t="str">
        <f>_xlfn.XLOOKUP($A197,Results!$A$2:$A$2256,Results!P$2:P$2256,"")</f>
        <v/>
      </c>
      <c r="AV197" s="2" t="str">
        <f>_xlfn.XLOOKUP($A197,Results!$A$2:$A$2256,Results!Q$2:Q$2256,"")</f>
        <v/>
      </c>
      <c r="AW197" s="2" t="str">
        <f>_xlfn.XLOOKUP($A197,Results!$A$2:$A$2256,Results!R$2:R$2256,"")</f>
        <v/>
      </c>
      <c r="AX197" s="2" t="str">
        <f>_xlfn.XLOOKUP($A197,Results!$A$2:$A$2256,Results!S$2:S$2256,"")</f>
        <v/>
      </c>
      <c r="AY197" s="2" t="str">
        <f>_xlfn.XLOOKUP($A197,Results!$A$2:$A$2256,Results!T$2:T$2256,"")</f>
        <v/>
      </c>
      <c r="AZ197" s="2" t="str">
        <f>_xlfn.XLOOKUP($A197,Results!$A$2:$A$2256,Results!U$2:U$2256,"")</f>
        <v/>
      </c>
      <c r="BA197" s="2" t="str">
        <f>_xlfn.XLOOKUP($A197,Results!$A$2:$A$2256,Results!V$2:V$2256,"")</f>
        <v/>
      </c>
      <c r="BB197" s="2" t="str">
        <f>_xlfn.XLOOKUP($A197,Results!$A$2:$A$2256,Results!W$2:W$2256,"")</f>
        <v/>
      </c>
      <c r="BC197" s="2" t="str">
        <f>_xlfn.XLOOKUP($A197,Results!$A$2:$A$2256,Results!X$2:X$2256,"")</f>
        <v/>
      </c>
      <c r="BD197" s="2" t="str">
        <f>_xlfn.XLOOKUP($A197,Results!$A$2:$A$2256,Results!Y$2:Y$2256,"")</f>
        <v/>
      </c>
      <c r="BE197" s="2" t="str">
        <f>_xlfn.XLOOKUP($A197,Results!$A$2:$A$2256,Results!Z$2:Z$2256,"")</f>
        <v/>
      </c>
    </row>
    <row r="198" spans="1:57" ht="38.25" customHeight="1" x14ac:dyDescent="0.3">
      <c r="A198">
        <v>905875</v>
      </c>
      <c r="B198">
        <v>281552</v>
      </c>
      <c r="C198" t="s">
        <v>36</v>
      </c>
      <c r="D198">
        <v>930104271</v>
      </c>
      <c r="F198" s="2">
        <v>10427</v>
      </c>
      <c r="G198" s="2">
        <v>2</v>
      </c>
      <c r="H198" s="2" t="s">
        <v>453</v>
      </c>
      <c r="I198">
        <v>0</v>
      </c>
      <c r="J198" t="s">
        <v>39</v>
      </c>
      <c r="K198" t="s">
        <v>39</v>
      </c>
      <c r="L198">
        <v>-0.01</v>
      </c>
      <c r="M198" s="2" t="s">
        <v>36</v>
      </c>
      <c r="N198" s="9" t="s">
        <v>36</v>
      </c>
      <c r="O198" t="s">
        <v>36</v>
      </c>
      <c r="P198" t="s">
        <v>36</v>
      </c>
      <c r="Q198" t="s">
        <v>36</v>
      </c>
      <c r="R198">
        <v>-0.01</v>
      </c>
      <c r="S198" s="1">
        <v>45744.460380173608</v>
      </c>
      <c r="T198" t="s">
        <v>42</v>
      </c>
      <c r="U198" s="1">
        <v>45744.231944444437</v>
      </c>
      <c r="V198" t="s">
        <v>43</v>
      </c>
      <c r="W198" t="s">
        <v>36</v>
      </c>
      <c r="X198">
        <v>0</v>
      </c>
      <c r="Y198">
        <v>999</v>
      </c>
      <c r="Z198" t="s">
        <v>36</v>
      </c>
      <c r="AA198" t="s">
        <v>36</v>
      </c>
      <c r="AB198" t="s">
        <v>36</v>
      </c>
      <c r="AC198" t="s">
        <v>453</v>
      </c>
      <c r="AD198" t="s">
        <v>453</v>
      </c>
      <c r="AE198" t="s">
        <v>45</v>
      </c>
      <c r="AF198" s="2"/>
      <c r="AI198" s="2" t="s">
        <v>453</v>
      </c>
      <c r="AJ198" s="2" t="e">
        <f>VLOOKUP(A198,'Classification Test Result'!$A$2:$D$2428,4,FALSE)</f>
        <v>#N/A</v>
      </c>
      <c r="AL198" s="2" t="str">
        <f>_xlfn.XLOOKUP($A198,Results!$A$2:$A$2256,Results!G$2:G$2256,"")</f>
        <v/>
      </c>
      <c r="AM198" s="2" t="str">
        <f>_xlfn.XLOOKUP($A198,Results!$A$2:$A$2256,Results!H$2:H$2256,"")</f>
        <v/>
      </c>
      <c r="AN198" s="2" t="str">
        <f>_xlfn.XLOOKUP($A198,Results!$A$2:$A$2256,Results!I$2:I$2256,"")</f>
        <v/>
      </c>
      <c r="AO198" s="2" t="str">
        <f>_xlfn.XLOOKUP($A198,Results!$A$2:$A$2256,Results!J$2:J$2256,"")</f>
        <v/>
      </c>
      <c r="AP198" s="2" t="str">
        <f>_xlfn.XLOOKUP($A198,Results!$A$2:$A$2256,Results!K$2:K$2256,"")</f>
        <v/>
      </c>
      <c r="AQ198" s="2" t="str">
        <f>_xlfn.XLOOKUP($A198,Results!$A$2:$A$2256,Results!L$2:L$2256,"")</f>
        <v/>
      </c>
      <c r="AR198" s="2" t="str">
        <f>_xlfn.XLOOKUP($A198,Results!$A$2:$A$2256,Results!M$2:M$2256,"")</f>
        <v/>
      </c>
      <c r="AS198" s="2" t="str">
        <f>_xlfn.XLOOKUP($A198,Results!$A$2:$A$2256,Results!N$2:N$2256,"")</f>
        <v/>
      </c>
      <c r="AT198" s="2" t="str">
        <f>_xlfn.XLOOKUP($A198,Results!$A$2:$A$2256,Results!O$2:O$2256,"")</f>
        <v/>
      </c>
      <c r="AU198" s="2" t="str">
        <f>_xlfn.XLOOKUP($A198,Results!$A$2:$A$2256,Results!P$2:P$2256,"")</f>
        <v/>
      </c>
      <c r="AV198" s="2" t="str">
        <f>_xlfn.XLOOKUP($A198,Results!$A$2:$A$2256,Results!Q$2:Q$2256,"")</f>
        <v/>
      </c>
      <c r="AW198" s="2" t="str">
        <f>_xlfn.XLOOKUP($A198,Results!$A$2:$A$2256,Results!R$2:R$2256,"")</f>
        <v/>
      </c>
      <c r="AX198" s="2" t="str">
        <f>_xlfn.XLOOKUP($A198,Results!$A$2:$A$2256,Results!S$2:S$2256,"")</f>
        <v/>
      </c>
      <c r="AY198" s="2" t="str">
        <f>_xlfn.XLOOKUP($A198,Results!$A$2:$A$2256,Results!T$2:T$2256,"")</f>
        <v/>
      </c>
      <c r="AZ198" s="2" t="str">
        <f>_xlfn.XLOOKUP($A198,Results!$A$2:$A$2256,Results!U$2:U$2256,"")</f>
        <v/>
      </c>
      <c r="BA198" s="2" t="str">
        <f>_xlfn.XLOOKUP($A198,Results!$A$2:$A$2256,Results!V$2:V$2256,"")</f>
        <v/>
      </c>
      <c r="BB198" s="2" t="str">
        <f>_xlfn.XLOOKUP($A198,Results!$A$2:$A$2256,Results!W$2:W$2256,"")</f>
        <v/>
      </c>
      <c r="BC198" s="2" t="str">
        <f>_xlfn.XLOOKUP($A198,Results!$A$2:$A$2256,Results!X$2:X$2256,"")</f>
        <v/>
      </c>
      <c r="BD198" s="2" t="str">
        <f>_xlfn.XLOOKUP($A198,Results!$A$2:$A$2256,Results!Y$2:Y$2256,"")</f>
        <v/>
      </c>
      <c r="BE198" s="2" t="str">
        <f>_xlfn.XLOOKUP($A198,Results!$A$2:$A$2256,Results!Z$2:Z$2256,"")</f>
        <v/>
      </c>
    </row>
    <row r="199" spans="1:57" ht="38.25" customHeight="1" x14ac:dyDescent="0.3">
      <c r="A199">
        <v>905876</v>
      </c>
      <c r="B199">
        <v>281557</v>
      </c>
      <c r="C199" t="s">
        <v>36</v>
      </c>
      <c r="D199" t="s">
        <v>601</v>
      </c>
      <c r="F199" s="2">
        <v>13061</v>
      </c>
      <c r="G199" s="2">
        <v>7</v>
      </c>
      <c r="H199" s="2" t="s">
        <v>453</v>
      </c>
      <c r="I199">
        <v>0</v>
      </c>
      <c r="J199" t="s">
        <v>39</v>
      </c>
      <c r="K199" t="s">
        <v>39</v>
      </c>
      <c r="L199">
        <v>0.01</v>
      </c>
      <c r="M199" s="2" t="s">
        <v>36</v>
      </c>
      <c r="N199" s="9" t="s">
        <v>36</v>
      </c>
      <c r="O199" t="s">
        <v>36</v>
      </c>
      <c r="P199" t="s">
        <v>36</v>
      </c>
      <c r="Q199" t="s">
        <v>36</v>
      </c>
      <c r="R199">
        <v>0.01</v>
      </c>
      <c r="S199" s="1">
        <v>45744.460277546299</v>
      </c>
      <c r="T199" t="s">
        <v>42</v>
      </c>
      <c r="U199" s="1">
        <v>45744.243055555547</v>
      </c>
      <c r="V199" t="s">
        <v>43</v>
      </c>
      <c r="W199" t="s">
        <v>36</v>
      </c>
      <c r="X199">
        <v>0</v>
      </c>
      <c r="Y199">
        <v>999</v>
      </c>
      <c r="Z199" t="s">
        <v>36</v>
      </c>
      <c r="AA199" t="s">
        <v>36</v>
      </c>
      <c r="AB199" t="s">
        <v>36</v>
      </c>
      <c r="AC199" t="s">
        <v>453</v>
      </c>
      <c r="AD199" t="s">
        <v>453</v>
      </c>
      <c r="AE199" t="s">
        <v>45</v>
      </c>
      <c r="AF199" s="2"/>
      <c r="AI199" s="2" t="s">
        <v>453</v>
      </c>
      <c r="AJ199" s="2" t="e">
        <f>VLOOKUP(A199,'Classification Test Result'!$A$2:$D$2428,4,FALSE)</f>
        <v>#N/A</v>
      </c>
      <c r="AL199" s="2" t="str">
        <f>_xlfn.XLOOKUP($A199,Results!$A$2:$A$2256,Results!G$2:G$2256,"")</f>
        <v/>
      </c>
      <c r="AM199" s="2" t="str">
        <f>_xlfn.XLOOKUP($A199,Results!$A$2:$A$2256,Results!H$2:H$2256,"")</f>
        <v/>
      </c>
      <c r="AN199" s="2" t="str">
        <f>_xlfn.XLOOKUP($A199,Results!$A$2:$A$2256,Results!I$2:I$2256,"")</f>
        <v/>
      </c>
      <c r="AO199" s="2" t="str">
        <f>_xlfn.XLOOKUP($A199,Results!$A$2:$A$2256,Results!J$2:J$2256,"")</f>
        <v/>
      </c>
      <c r="AP199" s="2" t="str">
        <f>_xlfn.XLOOKUP($A199,Results!$A$2:$A$2256,Results!K$2:K$2256,"")</f>
        <v/>
      </c>
      <c r="AQ199" s="2" t="str">
        <f>_xlfn.XLOOKUP($A199,Results!$A$2:$A$2256,Results!L$2:L$2256,"")</f>
        <v/>
      </c>
      <c r="AR199" s="2" t="str">
        <f>_xlfn.XLOOKUP($A199,Results!$A$2:$A$2256,Results!M$2:M$2256,"")</f>
        <v/>
      </c>
      <c r="AS199" s="2" t="str">
        <f>_xlfn.XLOOKUP($A199,Results!$A$2:$A$2256,Results!N$2:N$2256,"")</f>
        <v/>
      </c>
      <c r="AT199" s="2" t="str">
        <f>_xlfn.XLOOKUP($A199,Results!$A$2:$A$2256,Results!O$2:O$2256,"")</f>
        <v/>
      </c>
      <c r="AU199" s="2" t="str">
        <f>_xlfn.XLOOKUP($A199,Results!$A$2:$A$2256,Results!P$2:P$2256,"")</f>
        <v/>
      </c>
      <c r="AV199" s="2" t="str">
        <f>_xlfn.XLOOKUP($A199,Results!$A$2:$A$2256,Results!Q$2:Q$2256,"")</f>
        <v/>
      </c>
      <c r="AW199" s="2" t="str">
        <f>_xlfn.XLOOKUP($A199,Results!$A$2:$A$2256,Results!R$2:R$2256,"")</f>
        <v/>
      </c>
      <c r="AX199" s="2" t="str">
        <f>_xlfn.XLOOKUP($A199,Results!$A$2:$A$2256,Results!S$2:S$2256,"")</f>
        <v/>
      </c>
      <c r="AY199" s="2" t="str">
        <f>_xlfn.XLOOKUP($A199,Results!$A$2:$A$2256,Results!T$2:T$2256,"")</f>
        <v/>
      </c>
      <c r="AZ199" s="2" t="str">
        <f>_xlfn.XLOOKUP($A199,Results!$A$2:$A$2256,Results!U$2:U$2256,"")</f>
        <v/>
      </c>
      <c r="BA199" s="2" t="str">
        <f>_xlfn.XLOOKUP($A199,Results!$A$2:$A$2256,Results!V$2:V$2256,"")</f>
        <v/>
      </c>
      <c r="BB199" s="2" t="str">
        <f>_xlfn.XLOOKUP($A199,Results!$A$2:$A$2256,Results!W$2:W$2256,"")</f>
        <v/>
      </c>
      <c r="BC199" s="2" t="str">
        <f>_xlfn.XLOOKUP($A199,Results!$A$2:$A$2256,Results!X$2:X$2256,"")</f>
        <v/>
      </c>
      <c r="BD199" s="2" t="str">
        <f>_xlfn.XLOOKUP($A199,Results!$A$2:$A$2256,Results!Y$2:Y$2256,"")</f>
        <v/>
      </c>
      <c r="BE199" s="2" t="str">
        <f>_xlfn.XLOOKUP($A199,Results!$A$2:$A$2256,Results!Z$2:Z$2256,"")</f>
        <v/>
      </c>
    </row>
    <row r="200" spans="1:57" ht="38.25" customHeight="1" x14ac:dyDescent="0.3">
      <c r="A200">
        <v>905877</v>
      </c>
      <c r="B200">
        <v>281559</v>
      </c>
      <c r="C200" t="s">
        <v>36</v>
      </c>
      <c r="D200">
        <v>9341414797</v>
      </c>
      <c r="F200" s="2">
        <v>11471</v>
      </c>
      <c r="G200" s="2">
        <v>10</v>
      </c>
      <c r="H200" s="2" t="s">
        <v>453</v>
      </c>
      <c r="I200">
        <v>0</v>
      </c>
      <c r="J200" t="s">
        <v>39</v>
      </c>
      <c r="K200" t="s">
        <v>39</v>
      </c>
      <c r="L200">
        <v>0.01</v>
      </c>
      <c r="M200" s="2" t="s">
        <v>36</v>
      </c>
      <c r="N200" s="9" t="s">
        <v>36</v>
      </c>
      <c r="O200" t="s">
        <v>36</v>
      </c>
      <c r="P200" t="s">
        <v>36</v>
      </c>
      <c r="Q200" t="s">
        <v>36</v>
      </c>
      <c r="R200">
        <v>0.01</v>
      </c>
      <c r="S200" s="1">
        <v>45744.460210844911</v>
      </c>
      <c r="T200" t="s">
        <v>42</v>
      </c>
      <c r="U200" s="1">
        <v>45744.243055555547</v>
      </c>
      <c r="V200" t="s">
        <v>43</v>
      </c>
      <c r="W200" t="s">
        <v>36</v>
      </c>
      <c r="X200">
        <v>0</v>
      </c>
      <c r="Y200">
        <v>999</v>
      </c>
      <c r="Z200" t="s">
        <v>36</v>
      </c>
      <c r="AA200" t="s">
        <v>36</v>
      </c>
      <c r="AB200" t="s">
        <v>36</v>
      </c>
      <c r="AC200" t="s">
        <v>453</v>
      </c>
      <c r="AD200" t="s">
        <v>453</v>
      </c>
      <c r="AE200" t="s">
        <v>45</v>
      </c>
      <c r="AF200" s="2"/>
      <c r="AI200" s="2" t="s">
        <v>453</v>
      </c>
      <c r="AJ200" s="2" t="e">
        <f>VLOOKUP(A200,'Classification Test Result'!$A$2:$D$2428,4,FALSE)</f>
        <v>#N/A</v>
      </c>
      <c r="AL200" s="2" t="str">
        <f>_xlfn.XLOOKUP($A200,Results!$A$2:$A$2256,Results!G$2:G$2256,"")</f>
        <v/>
      </c>
      <c r="AM200" s="2" t="str">
        <f>_xlfn.XLOOKUP($A200,Results!$A$2:$A$2256,Results!H$2:H$2256,"")</f>
        <v/>
      </c>
      <c r="AN200" s="2" t="str">
        <f>_xlfn.XLOOKUP($A200,Results!$A$2:$A$2256,Results!I$2:I$2256,"")</f>
        <v/>
      </c>
      <c r="AO200" s="2" t="str">
        <f>_xlfn.XLOOKUP($A200,Results!$A$2:$A$2256,Results!J$2:J$2256,"")</f>
        <v/>
      </c>
      <c r="AP200" s="2" t="str">
        <f>_xlfn.XLOOKUP($A200,Results!$A$2:$A$2256,Results!K$2:K$2256,"")</f>
        <v/>
      </c>
      <c r="AQ200" s="2" t="str">
        <f>_xlfn.XLOOKUP($A200,Results!$A$2:$A$2256,Results!L$2:L$2256,"")</f>
        <v/>
      </c>
      <c r="AR200" s="2" t="str">
        <f>_xlfn.XLOOKUP($A200,Results!$A$2:$A$2256,Results!M$2:M$2256,"")</f>
        <v/>
      </c>
      <c r="AS200" s="2" t="str">
        <f>_xlfn.XLOOKUP($A200,Results!$A$2:$A$2256,Results!N$2:N$2256,"")</f>
        <v/>
      </c>
      <c r="AT200" s="2" t="str">
        <f>_xlfn.XLOOKUP($A200,Results!$A$2:$A$2256,Results!O$2:O$2256,"")</f>
        <v/>
      </c>
      <c r="AU200" s="2" t="str">
        <f>_xlfn.XLOOKUP($A200,Results!$A$2:$A$2256,Results!P$2:P$2256,"")</f>
        <v/>
      </c>
      <c r="AV200" s="2" t="str">
        <f>_xlfn.XLOOKUP($A200,Results!$A$2:$A$2256,Results!Q$2:Q$2256,"")</f>
        <v/>
      </c>
      <c r="AW200" s="2" t="str">
        <f>_xlfn.XLOOKUP($A200,Results!$A$2:$A$2256,Results!R$2:R$2256,"")</f>
        <v/>
      </c>
      <c r="AX200" s="2" t="str">
        <f>_xlfn.XLOOKUP($A200,Results!$A$2:$A$2256,Results!S$2:S$2256,"")</f>
        <v/>
      </c>
      <c r="AY200" s="2" t="str">
        <f>_xlfn.XLOOKUP($A200,Results!$A$2:$A$2256,Results!T$2:T$2256,"")</f>
        <v/>
      </c>
      <c r="AZ200" s="2" t="str">
        <f>_xlfn.XLOOKUP($A200,Results!$A$2:$A$2256,Results!U$2:U$2256,"")</f>
        <v/>
      </c>
      <c r="BA200" s="2" t="str">
        <f>_xlfn.XLOOKUP($A200,Results!$A$2:$A$2256,Results!V$2:V$2256,"")</f>
        <v/>
      </c>
      <c r="BB200" s="2" t="str">
        <f>_xlfn.XLOOKUP($A200,Results!$A$2:$A$2256,Results!W$2:W$2256,"")</f>
        <v/>
      </c>
      <c r="BC200" s="2" t="str">
        <f>_xlfn.XLOOKUP($A200,Results!$A$2:$A$2256,Results!X$2:X$2256,"")</f>
        <v/>
      </c>
      <c r="BD200" s="2" t="str">
        <f>_xlfn.XLOOKUP($A200,Results!$A$2:$A$2256,Results!Y$2:Y$2256,"")</f>
        <v/>
      </c>
      <c r="BE200" s="2" t="str">
        <f>_xlfn.XLOOKUP($A200,Results!$A$2:$A$2256,Results!Z$2:Z$2256,"")</f>
        <v/>
      </c>
    </row>
    <row r="201" spans="1:57" ht="38.25" customHeight="1" x14ac:dyDescent="0.3">
      <c r="A201">
        <v>905878</v>
      </c>
      <c r="B201">
        <v>281442</v>
      </c>
      <c r="C201" t="s">
        <v>36</v>
      </c>
      <c r="D201" t="s">
        <v>602</v>
      </c>
      <c r="F201" s="2">
        <v>10775</v>
      </c>
      <c r="G201" s="2">
        <v>4</v>
      </c>
      <c r="H201" s="2" t="s">
        <v>453</v>
      </c>
      <c r="I201">
        <v>0</v>
      </c>
      <c r="J201" t="s">
        <v>39</v>
      </c>
      <c r="K201" t="s">
        <v>39</v>
      </c>
      <c r="L201">
        <v>0.02</v>
      </c>
      <c r="M201" s="2" t="s">
        <v>36</v>
      </c>
      <c r="N201" s="9" t="s">
        <v>36</v>
      </c>
      <c r="O201" t="s">
        <v>36</v>
      </c>
      <c r="P201" t="s">
        <v>36</v>
      </c>
      <c r="Q201" t="s">
        <v>36</v>
      </c>
      <c r="R201">
        <v>0.02</v>
      </c>
      <c r="S201" s="1">
        <v>45744.312645451391</v>
      </c>
      <c r="T201" t="s">
        <v>42</v>
      </c>
      <c r="U201" s="1">
        <v>45744.097916666673</v>
      </c>
      <c r="V201" t="s">
        <v>43</v>
      </c>
      <c r="W201" t="s">
        <v>36</v>
      </c>
      <c r="X201">
        <v>0</v>
      </c>
      <c r="Y201">
        <v>999</v>
      </c>
      <c r="Z201" t="s">
        <v>36</v>
      </c>
      <c r="AA201" t="s">
        <v>36</v>
      </c>
      <c r="AB201" t="s">
        <v>36</v>
      </c>
      <c r="AC201" t="s">
        <v>453</v>
      </c>
      <c r="AD201" t="s">
        <v>453</v>
      </c>
      <c r="AE201" t="s">
        <v>45</v>
      </c>
      <c r="AF201" s="2"/>
      <c r="AI201" s="2" t="s">
        <v>453</v>
      </c>
      <c r="AJ201" s="2" t="e">
        <f>VLOOKUP(A201,'Classification Test Result'!$A$2:$D$2428,4,FALSE)</f>
        <v>#N/A</v>
      </c>
      <c r="AL201" s="2" t="str">
        <f>_xlfn.XLOOKUP($A201,Results!$A$2:$A$2256,Results!G$2:G$2256,"")</f>
        <v/>
      </c>
      <c r="AM201" s="2" t="str">
        <f>_xlfn.XLOOKUP($A201,Results!$A$2:$A$2256,Results!H$2:H$2256,"")</f>
        <v/>
      </c>
      <c r="AN201" s="2" t="str">
        <f>_xlfn.XLOOKUP($A201,Results!$A$2:$A$2256,Results!I$2:I$2256,"")</f>
        <v/>
      </c>
      <c r="AO201" s="2" t="str">
        <f>_xlfn.XLOOKUP($A201,Results!$A$2:$A$2256,Results!J$2:J$2256,"")</f>
        <v/>
      </c>
      <c r="AP201" s="2" t="str">
        <f>_xlfn.XLOOKUP($A201,Results!$A$2:$A$2256,Results!K$2:K$2256,"")</f>
        <v/>
      </c>
      <c r="AQ201" s="2" t="str">
        <f>_xlfn.XLOOKUP($A201,Results!$A$2:$A$2256,Results!L$2:L$2256,"")</f>
        <v/>
      </c>
      <c r="AR201" s="2" t="str">
        <f>_xlfn.XLOOKUP($A201,Results!$A$2:$A$2256,Results!M$2:M$2256,"")</f>
        <v/>
      </c>
      <c r="AS201" s="2" t="str">
        <f>_xlfn.XLOOKUP($A201,Results!$A$2:$A$2256,Results!N$2:N$2256,"")</f>
        <v/>
      </c>
      <c r="AT201" s="2" t="str">
        <f>_xlfn.XLOOKUP($A201,Results!$A$2:$A$2256,Results!O$2:O$2256,"")</f>
        <v/>
      </c>
      <c r="AU201" s="2" t="str">
        <f>_xlfn.XLOOKUP($A201,Results!$A$2:$A$2256,Results!P$2:P$2256,"")</f>
        <v/>
      </c>
      <c r="AV201" s="2" t="str">
        <f>_xlfn.XLOOKUP($A201,Results!$A$2:$A$2256,Results!Q$2:Q$2256,"")</f>
        <v/>
      </c>
      <c r="AW201" s="2" t="str">
        <f>_xlfn.XLOOKUP($A201,Results!$A$2:$A$2256,Results!R$2:R$2256,"")</f>
        <v/>
      </c>
      <c r="AX201" s="2" t="str">
        <f>_xlfn.XLOOKUP($A201,Results!$A$2:$A$2256,Results!S$2:S$2256,"")</f>
        <v/>
      </c>
      <c r="AY201" s="2" t="str">
        <f>_xlfn.XLOOKUP($A201,Results!$A$2:$A$2256,Results!T$2:T$2256,"")</f>
        <v/>
      </c>
      <c r="AZ201" s="2" t="str">
        <f>_xlfn.XLOOKUP($A201,Results!$A$2:$A$2256,Results!U$2:U$2256,"")</f>
        <v/>
      </c>
      <c r="BA201" s="2" t="str">
        <f>_xlfn.XLOOKUP($A201,Results!$A$2:$A$2256,Results!V$2:V$2256,"")</f>
        <v/>
      </c>
      <c r="BB201" s="2" t="str">
        <f>_xlfn.XLOOKUP($A201,Results!$A$2:$A$2256,Results!W$2:W$2256,"")</f>
        <v/>
      </c>
      <c r="BC201" s="2" t="str">
        <f>_xlfn.XLOOKUP($A201,Results!$A$2:$A$2256,Results!X$2:X$2256,"")</f>
        <v/>
      </c>
      <c r="BD201" s="2" t="str">
        <f>_xlfn.XLOOKUP($A201,Results!$A$2:$A$2256,Results!Y$2:Y$2256,"")</f>
        <v/>
      </c>
      <c r="BE201" s="2" t="str">
        <f>_xlfn.XLOOKUP($A201,Results!$A$2:$A$2256,Results!Z$2:Z$2256,"")</f>
        <v/>
      </c>
    </row>
    <row r="202" spans="1:57" ht="38.25" customHeight="1" x14ac:dyDescent="0.3">
      <c r="A202">
        <v>905879</v>
      </c>
      <c r="B202">
        <v>281389</v>
      </c>
      <c r="C202" t="s">
        <v>36</v>
      </c>
      <c r="D202">
        <v>9341431319</v>
      </c>
      <c r="F202" s="2">
        <v>11471</v>
      </c>
      <c r="G202" s="2">
        <v>3</v>
      </c>
      <c r="H202" s="2" t="s">
        <v>453</v>
      </c>
      <c r="I202">
        <v>0</v>
      </c>
      <c r="J202" t="s">
        <v>39</v>
      </c>
      <c r="K202" t="s">
        <v>39</v>
      </c>
      <c r="L202">
        <v>-0.01</v>
      </c>
      <c r="M202" s="2" t="s">
        <v>36</v>
      </c>
      <c r="N202" s="9" t="s">
        <v>36</v>
      </c>
      <c r="O202" t="s">
        <v>36</v>
      </c>
      <c r="P202" t="s">
        <v>36</v>
      </c>
      <c r="Q202" t="s">
        <v>36</v>
      </c>
      <c r="R202">
        <v>-0.01</v>
      </c>
      <c r="S202" s="1">
        <v>45744.272202928238</v>
      </c>
      <c r="T202" t="s">
        <v>42</v>
      </c>
      <c r="U202" s="1">
        <v>45744.052777777782</v>
      </c>
      <c r="V202" t="s">
        <v>43</v>
      </c>
      <c r="W202" t="s">
        <v>36</v>
      </c>
      <c r="X202">
        <v>0</v>
      </c>
      <c r="Y202">
        <v>999</v>
      </c>
      <c r="Z202" t="s">
        <v>36</v>
      </c>
      <c r="AA202" t="s">
        <v>36</v>
      </c>
      <c r="AB202" t="s">
        <v>36</v>
      </c>
      <c r="AC202" t="s">
        <v>453</v>
      </c>
      <c r="AD202" t="s">
        <v>453</v>
      </c>
      <c r="AE202" t="s">
        <v>45</v>
      </c>
      <c r="AF202" s="2"/>
      <c r="AI202" s="2" t="s">
        <v>453</v>
      </c>
      <c r="AJ202" s="2" t="e">
        <f>VLOOKUP(A202,'Classification Test Result'!$A$2:$D$2428,4,FALSE)</f>
        <v>#N/A</v>
      </c>
      <c r="AL202" s="2" t="str">
        <f>_xlfn.XLOOKUP($A202,Results!$A$2:$A$2256,Results!G$2:G$2256,"")</f>
        <v/>
      </c>
      <c r="AM202" s="2" t="str">
        <f>_xlfn.XLOOKUP($A202,Results!$A$2:$A$2256,Results!H$2:H$2256,"")</f>
        <v/>
      </c>
      <c r="AN202" s="2" t="str">
        <f>_xlfn.XLOOKUP($A202,Results!$A$2:$A$2256,Results!I$2:I$2256,"")</f>
        <v/>
      </c>
      <c r="AO202" s="2" t="str">
        <f>_xlfn.XLOOKUP($A202,Results!$A$2:$A$2256,Results!J$2:J$2256,"")</f>
        <v/>
      </c>
      <c r="AP202" s="2" t="str">
        <f>_xlfn.XLOOKUP($A202,Results!$A$2:$A$2256,Results!K$2:K$2256,"")</f>
        <v/>
      </c>
      <c r="AQ202" s="2" t="str">
        <f>_xlfn.XLOOKUP($A202,Results!$A$2:$A$2256,Results!L$2:L$2256,"")</f>
        <v/>
      </c>
      <c r="AR202" s="2" t="str">
        <f>_xlfn.XLOOKUP($A202,Results!$A$2:$A$2256,Results!M$2:M$2256,"")</f>
        <v/>
      </c>
      <c r="AS202" s="2" t="str">
        <f>_xlfn.XLOOKUP($A202,Results!$A$2:$A$2256,Results!N$2:N$2256,"")</f>
        <v/>
      </c>
      <c r="AT202" s="2" t="str">
        <f>_xlfn.XLOOKUP($A202,Results!$A$2:$A$2256,Results!O$2:O$2256,"")</f>
        <v/>
      </c>
      <c r="AU202" s="2" t="str">
        <f>_xlfn.XLOOKUP($A202,Results!$A$2:$A$2256,Results!P$2:P$2256,"")</f>
        <v/>
      </c>
      <c r="AV202" s="2" t="str">
        <f>_xlfn.XLOOKUP($A202,Results!$A$2:$A$2256,Results!Q$2:Q$2256,"")</f>
        <v/>
      </c>
      <c r="AW202" s="2" t="str">
        <f>_xlfn.XLOOKUP($A202,Results!$A$2:$A$2256,Results!R$2:R$2256,"")</f>
        <v/>
      </c>
      <c r="AX202" s="2" t="str">
        <f>_xlfn.XLOOKUP($A202,Results!$A$2:$A$2256,Results!S$2:S$2256,"")</f>
        <v/>
      </c>
      <c r="AY202" s="2" t="str">
        <f>_xlfn.XLOOKUP($A202,Results!$A$2:$A$2256,Results!T$2:T$2256,"")</f>
        <v/>
      </c>
      <c r="AZ202" s="2" t="str">
        <f>_xlfn.XLOOKUP($A202,Results!$A$2:$A$2256,Results!U$2:U$2256,"")</f>
        <v/>
      </c>
      <c r="BA202" s="2" t="str">
        <f>_xlfn.XLOOKUP($A202,Results!$A$2:$A$2256,Results!V$2:V$2256,"")</f>
        <v/>
      </c>
      <c r="BB202" s="2" t="str">
        <f>_xlfn.XLOOKUP($A202,Results!$A$2:$A$2256,Results!W$2:W$2256,"")</f>
        <v/>
      </c>
      <c r="BC202" s="2" t="str">
        <f>_xlfn.XLOOKUP($A202,Results!$A$2:$A$2256,Results!X$2:X$2256,"")</f>
        <v/>
      </c>
      <c r="BD202" s="2" t="str">
        <f>_xlfn.XLOOKUP($A202,Results!$A$2:$A$2256,Results!Y$2:Y$2256,"")</f>
        <v/>
      </c>
      <c r="BE202" s="2" t="str">
        <f>_xlfn.XLOOKUP($A202,Results!$A$2:$A$2256,Results!Z$2:Z$2256,"")</f>
        <v/>
      </c>
    </row>
    <row r="203" spans="1:57" ht="38.25" customHeight="1" x14ac:dyDescent="0.3">
      <c r="A203">
        <v>905880</v>
      </c>
      <c r="B203">
        <v>281393</v>
      </c>
      <c r="C203" t="s">
        <v>36</v>
      </c>
      <c r="D203">
        <v>9341431322</v>
      </c>
      <c r="F203" s="2">
        <v>11471</v>
      </c>
      <c r="G203" s="2">
        <v>4</v>
      </c>
      <c r="H203" s="2" t="s">
        <v>453</v>
      </c>
      <c r="I203">
        <v>0</v>
      </c>
      <c r="J203" t="s">
        <v>39</v>
      </c>
      <c r="K203" t="s">
        <v>39</v>
      </c>
      <c r="L203">
        <v>-0.01</v>
      </c>
      <c r="M203" s="2" t="s">
        <v>36</v>
      </c>
      <c r="N203" s="9" t="s">
        <v>36</v>
      </c>
      <c r="O203" t="s">
        <v>36</v>
      </c>
      <c r="P203" t="s">
        <v>36</v>
      </c>
      <c r="Q203" t="s">
        <v>36</v>
      </c>
      <c r="R203">
        <v>-0.01</v>
      </c>
      <c r="S203" s="1">
        <v>45744.272142557871</v>
      </c>
      <c r="T203" t="s">
        <v>42</v>
      </c>
      <c r="U203" s="1">
        <v>45744.054166666669</v>
      </c>
      <c r="V203" t="s">
        <v>43</v>
      </c>
      <c r="W203" t="s">
        <v>36</v>
      </c>
      <c r="X203">
        <v>0</v>
      </c>
      <c r="Y203">
        <v>999</v>
      </c>
      <c r="Z203" t="s">
        <v>36</v>
      </c>
      <c r="AA203" t="s">
        <v>36</v>
      </c>
      <c r="AB203" t="s">
        <v>36</v>
      </c>
      <c r="AC203" t="s">
        <v>453</v>
      </c>
      <c r="AD203" t="s">
        <v>453</v>
      </c>
      <c r="AE203" t="s">
        <v>45</v>
      </c>
      <c r="AF203" s="2"/>
      <c r="AI203" s="2" t="s">
        <v>453</v>
      </c>
      <c r="AJ203" s="2" t="e">
        <f>VLOOKUP(A203,'Classification Test Result'!$A$2:$D$2428,4,FALSE)</f>
        <v>#N/A</v>
      </c>
      <c r="AL203" s="2" t="str">
        <f>_xlfn.XLOOKUP($A203,Results!$A$2:$A$2256,Results!G$2:G$2256,"")</f>
        <v/>
      </c>
      <c r="AM203" s="2" t="str">
        <f>_xlfn.XLOOKUP($A203,Results!$A$2:$A$2256,Results!H$2:H$2256,"")</f>
        <v/>
      </c>
      <c r="AN203" s="2" t="str">
        <f>_xlfn.XLOOKUP($A203,Results!$A$2:$A$2256,Results!I$2:I$2256,"")</f>
        <v/>
      </c>
      <c r="AO203" s="2" t="str">
        <f>_xlfn.XLOOKUP($A203,Results!$A$2:$A$2256,Results!J$2:J$2256,"")</f>
        <v/>
      </c>
      <c r="AP203" s="2" t="str">
        <f>_xlfn.XLOOKUP($A203,Results!$A$2:$A$2256,Results!K$2:K$2256,"")</f>
        <v/>
      </c>
      <c r="AQ203" s="2" t="str">
        <f>_xlfn.XLOOKUP($A203,Results!$A$2:$A$2256,Results!L$2:L$2256,"")</f>
        <v/>
      </c>
      <c r="AR203" s="2" t="str">
        <f>_xlfn.XLOOKUP($A203,Results!$A$2:$A$2256,Results!M$2:M$2256,"")</f>
        <v/>
      </c>
      <c r="AS203" s="2" t="str">
        <f>_xlfn.XLOOKUP($A203,Results!$A$2:$A$2256,Results!N$2:N$2256,"")</f>
        <v/>
      </c>
      <c r="AT203" s="2" t="str">
        <f>_xlfn.XLOOKUP($A203,Results!$A$2:$A$2256,Results!O$2:O$2256,"")</f>
        <v/>
      </c>
      <c r="AU203" s="2" t="str">
        <f>_xlfn.XLOOKUP($A203,Results!$A$2:$A$2256,Results!P$2:P$2256,"")</f>
        <v/>
      </c>
      <c r="AV203" s="2" t="str">
        <f>_xlfn.XLOOKUP($A203,Results!$A$2:$A$2256,Results!Q$2:Q$2256,"")</f>
        <v/>
      </c>
      <c r="AW203" s="2" t="str">
        <f>_xlfn.XLOOKUP($A203,Results!$A$2:$A$2256,Results!R$2:R$2256,"")</f>
        <v/>
      </c>
      <c r="AX203" s="2" t="str">
        <f>_xlfn.XLOOKUP($A203,Results!$A$2:$A$2256,Results!S$2:S$2256,"")</f>
        <v/>
      </c>
      <c r="AY203" s="2" t="str">
        <f>_xlfn.XLOOKUP($A203,Results!$A$2:$A$2256,Results!T$2:T$2256,"")</f>
        <v/>
      </c>
      <c r="AZ203" s="2" t="str">
        <f>_xlfn.XLOOKUP($A203,Results!$A$2:$A$2256,Results!U$2:U$2256,"")</f>
        <v/>
      </c>
      <c r="BA203" s="2" t="str">
        <f>_xlfn.XLOOKUP($A203,Results!$A$2:$A$2256,Results!V$2:V$2256,"")</f>
        <v/>
      </c>
      <c r="BB203" s="2" t="str">
        <f>_xlfn.XLOOKUP($A203,Results!$A$2:$A$2256,Results!W$2:W$2256,"")</f>
        <v/>
      </c>
      <c r="BC203" s="2" t="str">
        <f>_xlfn.XLOOKUP($A203,Results!$A$2:$A$2256,Results!X$2:X$2256,"")</f>
        <v/>
      </c>
      <c r="BD203" s="2" t="str">
        <f>_xlfn.XLOOKUP($A203,Results!$A$2:$A$2256,Results!Y$2:Y$2256,"")</f>
        <v/>
      </c>
      <c r="BE203" s="2" t="str">
        <f>_xlfn.XLOOKUP($A203,Results!$A$2:$A$2256,Results!Z$2:Z$2256,"")</f>
        <v/>
      </c>
    </row>
    <row r="204" spans="1:57" ht="38.25" customHeight="1" x14ac:dyDescent="0.3">
      <c r="A204">
        <v>905881</v>
      </c>
      <c r="B204">
        <v>281418</v>
      </c>
      <c r="C204" t="s">
        <v>36</v>
      </c>
      <c r="D204" t="s">
        <v>603</v>
      </c>
      <c r="F204" s="2">
        <v>12873</v>
      </c>
      <c r="G204" s="2">
        <v>16</v>
      </c>
      <c r="H204" s="2" t="s">
        <v>453</v>
      </c>
      <c r="I204">
        <v>0</v>
      </c>
      <c r="J204" t="s">
        <v>39</v>
      </c>
      <c r="K204" t="s">
        <v>39</v>
      </c>
      <c r="L204">
        <v>0.01</v>
      </c>
      <c r="M204" s="2" t="s">
        <v>36</v>
      </c>
      <c r="N204" s="9" t="s">
        <v>36</v>
      </c>
      <c r="O204" t="s">
        <v>36</v>
      </c>
      <c r="P204" t="s">
        <v>36</v>
      </c>
      <c r="Q204" t="s">
        <v>36</v>
      </c>
      <c r="R204">
        <v>0.01</v>
      </c>
      <c r="S204" s="1">
        <v>45744.271607789349</v>
      </c>
      <c r="T204" t="s">
        <v>42</v>
      </c>
      <c r="U204" s="1">
        <v>45744.061111111107</v>
      </c>
      <c r="V204" t="s">
        <v>43</v>
      </c>
      <c r="W204" t="s">
        <v>36</v>
      </c>
      <c r="X204">
        <v>0</v>
      </c>
      <c r="Y204">
        <v>999</v>
      </c>
      <c r="Z204" t="s">
        <v>36</v>
      </c>
      <c r="AA204" t="s">
        <v>36</v>
      </c>
      <c r="AB204" t="s">
        <v>36</v>
      </c>
      <c r="AC204" t="s">
        <v>453</v>
      </c>
      <c r="AD204" t="s">
        <v>453</v>
      </c>
      <c r="AE204" t="s">
        <v>45</v>
      </c>
      <c r="AF204" s="2"/>
      <c r="AI204" s="2" t="s">
        <v>453</v>
      </c>
      <c r="AJ204" s="2" t="e">
        <f>VLOOKUP(A204,'Classification Test Result'!$A$2:$D$2428,4,FALSE)</f>
        <v>#N/A</v>
      </c>
      <c r="AL204" s="2" t="str">
        <f>_xlfn.XLOOKUP($A204,Results!$A$2:$A$2256,Results!G$2:G$2256,"")</f>
        <v/>
      </c>
      <c r="AM204" s="2" t="str">
        <f>_xlfn.XLOOKUP($A204,Results!$A$2:$A$2256,Results!H$2:H$2256,"")</f>
        <v/>
      </c>
      <c r="AN204" s="2" t="str">
        <f>_xlfn.XLOOKUP($A204,Results!$A$2:$A$2256,Results!I$2:I$2256,"")</f>
        <v/>
      </c>
      <c r="AO204" s="2" t="str">
        <f>_xlfn.XLOOKUP($A204,Results!$A$2:$A$2256,Results!J$2:J$2256,"")</f>
        <v/>
      </c>
      <c r="AP204" s="2" t="str">
        <f>_xlfn.XLOOKUP($A204,Results!$A$2:$A$2256,Results!K$2:K$2256,"")</f>
        <v/>
      </c>
      <c r="AQ204" s="2" t="str">
        <f>_xlfn.XLOOKUP($A204,Results!$A$2:$A$2256,Results!L$2:L$2256,"")</f>
        <v/>
      </c>
      <c r="AR204" s="2" t="str">
        <f>_xlfn.XLOOKUP($A204,Results!$A$2:$A$2256,Results!M$2:M$2256,"")</f>
        <v/>
      </c>
      <c r="AS204" s="2" t="str">
        <f>_xlfn.XLOOKUP($A204,Results!$A$2:$A$2256,Results!N$2:N$2256,"")</f>
        <v/>
      </c>
      <c r="AT204" s="2" t="str">
        <f>_xlfn.XLOOKUP($A204,Results!$A$2:$A$2256,Results!O$2:O$2256,"")</f>
        <v/>
      </c>
      <c r="AU204" s="2" t="str">
        <f>_xlfn.XLOOKUP($A204,Results!$A$2:$A$2256,Results!P$2:P$2256,"")</f>
        <v/>
      </c>
      <c r="AV204" s="2" t="str">
        <f>_xlfn.XLOOKUP($A204,Results!$A$2:$A$2256,Results!Q$2:Q$2256,"")</f>
        <v/>
      </c>
      <c r="AW204" s="2" t="str">
        <f>_xlfn.XLOOKUP($A204,Results!$A$2:$A$2256,Results!R$2:R$2256,"")</f>
        <v/>
      </c>
      <c r="AX204" s="2" t="str">
        <f>_xlfn.XLOOKUP($A204,Results!$A$2:$A$2256,Results!S$2:S$2256,"")</f>
        <v/>
      </c>
      <c r="AY204" s="2" t="str">
        <f>_xlfn.XLOOKUP($A204,Results!$A$2:$A$2256,Results!T$2:T$2256,"")</f>
        <v/>
      </c>
      <c r="AZ204" s="2" t="str">
        <f>_xlfn.XLOOKUP($A204,Results!$A$2:$A$2256,Results!U$2:U$2256,"")</f>
        <v/>
      </c>
      <c r="BA204" s="2" t="str">
        <f>_xlfn.XLOOKUP($A204,Results!$A$2:$A$2256,Results!V$2:V$2256,"")</f>
        <v/>
      </c>
      <c r="BB204" s="2" t="str">
        <f>_xlfn.XLOOKUP($A204,Results!$A$2:$A$2256,Results!W$2:W$2256,"")</f>
        <v/>
      </c>
      <c r="BC204" s="2" t="str">
        <f>_xlfn.XLOOKUP($A204,Results!$A$2:$A$2256,Results!X$2:X$2256,"")</f>
        <v/>
      </c>
      <c r="BD204" s="2" t="str">
        <f>_xlfn.XLOOKUP($A204,Results!$A$2:$A$2256,Results!Y$2:Y$2256,"")</f>
        <v/>
      </c>
      <c r="BE204" s="2" t="str">
        <f>_xlfn.XLOOKUP($A204,Results!$A$2:$A$2256,Results!Z$2:Z$2256,"")</f>
        <v/>
      </c>
    </row>
    <row r="205" spans="1:57" ht="38.25" customHeight="1" x14ac:dyDescent="0.3">
      <c r="A205">
        <v>905882</v>
      </c>
      <c r="B205">
        <v>281373</v>
      </c>
      <c r="C205" t="s">
        <v>36</v>
      </c>
      <c r="D205">
        <v>9341430932</v>
      </c>
      <c r="F205" s="2">
        <v>11471</v>
      </c>
      <c r="G205" s="2">
        <v>4</v>
      </c>
      <c r="H205" s="2" t="s">
        <v>453</v>
      </c>
      <c r="I205">
        <v>0</v>
      </c>
      <c r="J205" t="s">
        <v>39</v>
      </c>
      <c r="K205" t="s">
        <v>39</v>
      </c>
      <c r="L205">
        <v>-0.01</v>
      </c>
      <c r="M205" s="2" t="s">
        <v>36</v>
      </c>
      <c r="N205" s="9" t="s">
        <v>36</v>
      </c>
      <c r="O205" t="s">
        <v>36</v>
      </c>
      <c r="P205" t="s">
        <v>36</v>
      </c>
      <c r="Q205" t="s">
        <v>36</v>
      </c>
      <c r="R205">
        <v>-0.01</v>
      </c>
      <c r="S205" s="1">
        <v>45744.250966400461</v>
      </c>
      <c r="T205" t="s">
        <v>42</v>
      </c>
      <c r="U205" s="1">
        <v>45744.025000000001</v>
      </c>
      <c r="V205" t="s">
        <v>43</v>
      </c>
      <c r="W205" t="s">
        <v>36</v>
      </c>
      <c r="X205">
        <v>0</v>
      </c>
      <c r="Y205">
        <v>999</v>
      </c>
      <c r="Z205" t="s">
        <v>36</v>
      </c>
      <c r="AA205" t="s">
        <v>36</v>
      </c>
      <c r="AB205" t="s">
        <v>36</v>
      </c>
      <c r="AC205" t="s">
        <v>453</v>
      </c>
      <c r="AD205" t="s">
        <v>453</v>
      </c>
      <c r="AE205" t="s">
        <v>45</v>
      </c>
      <c r="AF205" s="2"/>
      <c r="AI205" s="2" t="s">
        <v>453</v>
      </c>
      <c r="AJ205" s="2" t="e">
        <f>VLOOKUP(A205,'Classification Test Result'!$A$2:$D$2428,4,FALSE)</f>
        <v>#N/A</v>
      </c>
      <c r="AL205" s="2" t="str">
        <f>_xlfn.XLOOKUP($A205,Results!$A$2:$A$2256,Results!G$2:G$2256,"")</f>
        <v/>
      </c>
      <c r="AM205" s="2" t="str">
        <f>_xlfn.XLOOKUP($A205,Results!$A$2:$A$2256,Results!H$2:H$2256,"")</f>
        <v/>
      </c>
      <c r="AN205" s="2" t="str">
        <f>_xlfn.XLOOKUP($A205,Results!$A$2:$A$2256,Results!I$2:I$2256,"")</f>
        <v/>
      </c>
      <c r="AO205" s="2" t="str">
        <f>_xlfn.XLOOKUP($A205,Results!$A$2:$A$2256,Results!J$2:J$2256,"")</f>
        <v/>
      </c>
      <c r="AP205" s="2" t="str">
        <f>_xlfn.XLOOKUP($A205,Results!$A$2:$A$2256,Results!K$2:K$2256,"")</f>
        <v/>
      </c>
      <c r="AQ205" s="2" t="str">
        <f>_xlfn.XLOOKUP($A205,Results!$A$2:$A$2256,Results!L$2:L$2256,"")</f>
        <v/>
      </c>
      <c r="AR205" s="2" t="str">
        <f>_xlfn.XLOOKUP($A205,Results!$A$2:$A$2256,Results!M$2:M$2256,"")</f>
        <v/>
      </c>
      <c r="AS205" s="2" t="str">
        <f>_xlfn.XLOOKUP($A205,Results!$A$2:$A$2256,Results!N$2:N$2256,"")</f>
        <v/>
      </c>
      <c r="AT205" s="2" t="str">
        <f>_xlfn.XLOOKUP($A205,Results!$A$2:$A$2256,Results!O$2:O$2256,"")</f>
        <v/>
      </c>
      <c r="AU205" s="2" t="str">
        <f>_xlfn.XLOOKUP($A205,Results!$A$2:$A$2256,Results!P$2:P$2256,"")</f>
        <v/>
      </c>
      <c r="AV205" s="2" t="str">
        <f>_xlfn.XLOOKUP($A205,Results!$A$2:$A$2256,Results!Q$2:Q$2256,"")</f>
        <v/>
      </c>
      <c r="AW205" s="2" t="str">
        <f>_xlfn.XLOOKUP($A205,Results!$A$2:$A$2256,Results!R$2:R$2256,"")</f>
        <v/>
      </c>
      <c r="AX205" s="2" t="str">
        <f>_xlfn.XLOOKUP($A205,Results!$A$2:$A$2256,Results!S$2:S$2256,"")</f>
        <v/>
      </c>
      <c r="AY205" s="2" t="str">
        <f>_xlfn.XLOOKUP($A205,Results!$A$2:$A$2256,Results!T$2:T$2256,"")</f>
        <v/>
      </c>
      <c r="AZ205" s="2" t="str">
        <f>_xlfn.XLOOKUP($A205,Results!$A$2:$A$2256,Results!U$2:U$2256,"")</f>
        <v/>
      </c>
      <c r="BA205" s="2" t="str">
        <f>_xlfn.XLOOKUP($A205,Results!$A$2:$A$2256,Results!V$2:V$2256,"")</f>
        <v/>
      </c>
      <c r="BB205" s="2" t="str">
        <f>_xlfn.XLOOKUP($A205,Results!$A$2:$A$2256,Results!W$2:W$2256,"")</f>
        <v/>
      </c>
      <c r="BC205" s="2" t="str">
        <f>_xlfn.XLOOKUP($A205,Results!$A$2:$A$2256,Results!X$2:X$2256,"")</f>
        <v/>
      </c>
      <c r="BD205" s="2" t="str">
        <f>_xlfn.XLOOKUP($A205,Results!$A$2:$A$2256,Results!Y$2:Y$2256,"")</f>
        <v/>
      </c>
      <c r="BE205" s="2" t="str">
        <f>_xlfn.XLOOKUP($A205,Results!$A$2:$A$2256,Results!Z$2:Z$2256,"")</f>
        <v/>
      </c>
    </row>
    <row r="206" spans="1:57" ht="38.25" customHeight="1" x14ac:dyDescent="0.3">
      <c r="A206">
        <v>905883</v>
      </c>
      <c r="B206">
        <v>281379</v>
      </c>
      <c r="C206" t="s">
        <v>36</v>
      </c>
      <c r="D206">
        <v>9341430940</v>
      </c>
      <c r="F206" s="2">
        <v>11471</v>
      </c>
      <c r="G206" s="2">
        <v>12</v>
      </c>
      <c r="H206" s="2" t="s">
        <v>453</v>
      </c>
      <c r="I206">
        <v>0</v>
      </c>
      <c r="J206" t="s">
        <v>39</v>
      </c>
      <c r="K206" t="s">
        <v>39</v>
      </c>
      <c r="L206">
        <v>0.01</v>
      </c>
      <c r="M206" s="2" t="s">
        <v>36</v>
      </c>
      <c r="N206" s="9" t="s">
        <v>36</v>
      </c>
      <c r="O206" t="s">
        <v>36</v>
      </c>
      <c r="P206" t="s">
        <v>36</v>
      </c>
      <c r="Q206" t="s">
        <v>36</v>
      </c>
      <c r="R206">
        <v>0.01</v>
      </c>
      <c r="S206" s="1">
        <v>45744.250830011573</v>
      </c>
      <c r="T206" t="s">
        <v>42</v>
      </c>
      <c r="U206" s="1">
        <v>45744.027777777781</v>
      </c>
      <c r="V206" t="s">
        <v>43</v>
      </c>
      <c r="W206" t="s">
        <v>36</v>
      </c>
      <c r="X206">
        <v>0</v>
      </c>
      <c r="Y206">
        <v>999</v>
      </c>
      <c r="Z206" t="s">
        <v>36</v>
      </c>
      <c r="AA206" t="s">
        <v>36</v>
      </c>
      <c r="AB206" t="s">
        <v>36</v>
      </c>
      <c r="AC206" t="s">
        <v>453</v>
      </c>
      <c r="AD206" t="s">
        <v>453</v>
      </c>
      <c r="AE206" t="s">
        <v>45</v>
      </c>
      <c r="AF206" s="2"/>
      <c r="AI206" s="2" t="s">
        <v>453</v>
      </c>
      <c r="AJ206" s="2" t="e">
        <f>VLOOKUP(A206,'Classification Test Result'!$A$2:$D$2428,4,FALSE)</f>
        <v>#N/A</v>
      </c>
      <c r="AL206" s="2" t="str">
        <f>_xlfn.XLOOKUP($A206,Results!$A$2:$A$2256,Results!G$2:G$2256,"")</f>
        <v/>
      </c>
      <c r="AM206" s="2" t="str">
        <f>_xlfn.XLOOKUP($A206,Results!$A$2:$A$2256,Results!H$2:H$2256,"")</f>
        <v/>
      </c>
      <c r="AN206" s="2" t="str">
        <f>_xlfn.XLOOKUP($A206,Results!$A$2:$A$2256,Results!I$2:I$2256,"")</f>
        <v/>
      </c>
      <c r="AO206" s="2" t="str">
        <f>_xlfn.XLOOKUP($A206,Results!$A$2:$A$2256,Results!J$2:J$2256,"")</f>
        <v/>
      </c>
      <c r="AP206" s="2" t="str">
        <f>_xlfn.XLOOKUP($A206,Results!$A$2:$A$2256,Results!K$2:K$2256,"")</f>
        <v/>
      </c>
      <c r="AQ206" s="2" t="str">
        <f>_xlfn.XLOOKUP($A206,Results!$A$2:$A$2256,Results!L$2:L$2256,"")</f>
        <v/>
      </c>
      <c r="AR206" s="2" t="str">
        <f>_xlfn.XLOOKUP($A206,Results!$A$2:$A$2256,Results!M$2:M$2256,"")</f>
        <v/>
      </c>
      <c r="AS206" s="2" t="str">
        <f>_xlfn.XLOOKUP($A206,Results!$A$2:$A$2256,Results!N$2:N$2256,"")</f>
        <v/>
      </c>
      <c r="AT206" s="2" t="str">
        <f>_xlfn.XLOOKUP($A206,Results!$A$2:$A$2256,Results!O$2:O$2256,"")</f>
        <v/>
      </c>
      <c r="AU206" s="2" t="str">
        <f>_xlfn.XLOOKUP($A206,Results!$A$2:$A$2256,Results!P$2:P$2256,"")</f>
        <v/>
      </c>
      <c r="AV206" s="2" t="str">
        <f>_xlfn.XLOOKUP($A206,Results!$A$2:$A$2256,Results!Q$2:Q$2256,"")</f>
        <v/>
      </c>
      <c r="AW206" s="2" t="str">
        <f>_xlfn.XLOOKUP($A206,Results!$A$2:$A$2256,Results!R$2:R$2256,"")</f>
        <v/>
      </c>
      <c r="AX206" s="2" t="str">
        <f>_xlfn.XLOOKUP($A206,Results!$A$2:$A$2256,Results!S$2:S$2256,"")</f>
        <v/>
      </c>
      <c r="AY206" s="2" t="str">
        <f>_xlfn.XLOOKUP($A206,Results!$A$2:$A$2256,Results!T$2:T$2256,"")</f>
        <v/>
      </c>
      <c r="AZ206" s="2" t="str">
        <f>_xlfn.XLOOKUP($A206,Results!$A$2:$A$2256,Results!U$2:U$2256,"")</f>
        <v/>
      </c>
      <c r="BA206" s="2" t="str">
        <f>_xlfn.XLOOKUP($A206,Results!$A$2:$A$2256,Results!V$2:V$2256,"")</f>
        <v/>
      </c>
      <c r="BB206" s="2" t="str">
        <f>_xlfn.XLOOKUP($A206,Results!$A$2:$A$2256,Results!W$2:W$2256,"")</f>
        <v/>
      </c>
      <c r="BC206" s="2" t="str">
        <f>_xlfn.XLOOKUP($A206,Results!$A$2:$A$2256,Results!X$2:X$2256,"")</f>
        <v/>
      </c>
      <c r="BD206" s="2" t="str">
        <f>_xlfn.XLOOKUP($A206,Results!$A$2:$A$2256,Results!Y$2:Y$2256,"")</f>
        <v/>
      </c>
      <c r="BE206" s="2" t="str">
        <f>_xlfn.XLOOKUP($A206,Results!$A$2:$A$2256,Results!Z$2:Z$2256,"")</f>
        <v/>
      </c>
    </row>
    <row r="207" spans="1:57" ht="38.25" customHeight="1" x14ac:dyDescent="0.3">
      <c r="A207">
        <v>905884</v>
      </c>
      <c r="B207">
        <v>281344</v>
      </c>
      <c r="C207" t="s">
        <v>36</v>
      </c>
      <c r="D207">
        <v>15295420</v>
      </c>
      <c r="F207" s="2">
        <v>10485</v>
      </c>
      <c r="G207" s="2">
        <v>5</v>
      </c>
      <c r="H207" s="2" t="s">
        <v>453</v>
      </c>
      <c r="I207">
        <v>0</v>
      </c>
      <c r="J207" t="s">
        <v>39</v>
      </c>
      <c r="K207" t="s">
        <v>39</v>
      </c>
      <c r="L207">
        <v>-0.01</v>
      </c>
      <c r="M207" s="2" t="s">
        <v>36</v>
      </c>
      <c r="N207" s="9" t="s">
        <v>36</v>
      </c>
      <c r="O207" t="s">
        <v>36</v>
      </c>
      <c r="P207" t="s">
        <v>36</v>
      </c>
      <c r="Q207" t="s">
        <v>36</v>
      </c>
      <c r="R207">
        <v>-0.01</v>
      </c>
      <c r="S207" s="1">
        <v>45744.209302696763</v>
      </c>
      <c r="T207" t="s">
        <v>42</v>
      </c>
      <c r="U207" s="1">
        <v>45743.981944444437</v>
      </c>
      <c r="V207" t="s">
        <v>43</v>
      </c>
      <c r="W207" t="s">
        <v>36</v>
      </c>
      <c r="X207">
        <v>0</v>
      </c>
      <c r="Y207">
        <v>999</v>
      </c>
      <c r="Z207" t="s">
        <v>36</v>
      </c>
      <c r="AA207" t="s">
        <v>36</v>
      </c>
      <c r="AB207" t="s">
        <v>36</v>
      </c>
      <c r="AC207" t="s">
        <v>453</v>
      </c>
      <c r="AD207" t="s">
        <v>453</v>
      </c>
      <c r="AE207" t="s">
        <v>45</v>
      </c>
      <c r="AF207" s="2"/>
      <c r="AI207" s="2" t="s">
        <v>453</v>
      </c>
      <c r="AJ207" s="2" t="e">
        <f>VLOOKUP(A207,'Classification Test Result'!$A$2:$D$2428,4,FALSE)</f>
        <v>#N/A</v>
      </c>
      <c r="AL207" s="2" t="str">
        <f>_xlfn.XLOOKUP($A207,Results!$A$2:$A$2256,Results!G$2:G$2256,"")</f>
        <v/>
      </c>
      <c r="AM207" s="2" t="str">
        <f>_xlfn.XLOOKUP($A207,Results!$A$2:$A$2256,Results!H$2:H$2256,"")</f>
        <v/>
      </c>
      <c r="AN207" s="2" t="str">
        <f>_xlfn.XLOOKUP($A207,Results!$A$2:$A$2256,Results!I$2:I$2256,"")</f>
        <v/>
      </c>
      <c r="AO207" s="2" t="str">
        <f>_xlfn.XLOOKUP($A207,Results!$A$2:$A$2256,Results!J$2:J$2256,"")</f>
        <v/>
      </c>
      <c r="AP207" s="2" t="str">
        <f>_xlfn.XLOOKUP($A207,Results!$A$2:$A$2256,Results!K$2:K$2256,"")</f>
        <v/>
      </c>
      <c r="AQ207" s="2" t="str">
        <f>_xlfn.XLOOKUP($A207,Results!$A$2:$A$2256,Results!L$2:L$2256,"")</f>
        <v/>
      </c>
      <c r="AR207" s="2" t="str">
        <f>_xlfn.XLOOKUP($A207,Results!$A$2:$A$2256,Results!M$2:M$2256,"")</f>
        <v/>
      </c>
      <c r="AS207" s="2" t="str">
        <f>_xlfn.XLOOKUP($A207,Results!$A$2:$A$2256,Results!N$2:N$2256,"")</f>
        <v/>
      </c>
      <c r="AT207" s="2" t="str">
        <f>_xlfn.XLOOKUP($A207,Results!$A$2:$A$2256,Results!O$2:O$2256,"")</f>
        <v/>
      </c>
      <c r="AU207" s="2" t="str">
        <f>_xlfn.XLOOKUP($A207,Results!$A$2:$A$2256,Results!P$2:P$2256,"")</f>
        <v/>
      </c>
      <c r="AV207" s="2" t="str">
        <f>_xlfn.XLOOKUP($A207,Results!$A$2:$A$2256,Results!Q$2:Q$2256,"")</f>
        <v/>
      </c>
      <c r="AW207" s="2" t="str">
        <f>_xlfn.XLOOKUP($A207,Results!$A$2:$A$2256,Results!R$2:R$2256,"")</f>
        <v/>
      </c>
      <c r="AX207" s="2" t="str">
        <f>_xlfn.XLOOKUP($A207,Results!$A$2:$A$2256,Results!S$2:S$2256,"")</f>
        <v/>
      </c>
      <c r="AY207" s="2" t="str">
        <f>_xlfn.XLOOKUP($A207,Results!$A$2:$A$2256,Results!T$2:T$2256,"")</f>
        <v/>
      </c>
      <c r="AZ207" s="2" t="str">
        <f>_xlfn.XLOOKUP($A207,Results!$A$2:$A$2256,Results!U$2:U$2256,"")</f>
        <v/>
      </c>
      <c r="BA207" s="2" t="str">
        <f>_xlfn.XLOOKUP($A207,Results!$A$2:$A$2256,Results!V$2:V$2256,"")</f>
        <v/>
      </c>
      <c r="BB207" s="2" t="str">
        <f>_xlfn.XLOOKUP($A207,Results!$A$2:$A$2256,Results!W$2:W$2256,"")</f>
        <v/>
      </c>
      <c r="BC207" s="2" t="str">
        <f>_xlfn.XLOOKUP($A207,Results!$A$2:$A$2256,Results!X$2:X$2256,"")</f>
        <v/>
      </c>
      <c r="BD207" s="2" t="str">
        <f>_xlfn.XLOOKUP($A207,Results!$A$2:$A$2256,Results!Y$2:Y$2256,"")</f>
        <v/>
      </c>
      <c r="BE207" s="2" t="str">
        <f>_xlfn.XLOOKUP($A207,Results!$A$2:$A$2256,Results!Z$2:Z$2256,"")</f>
        <v/>
      </c>
    </row>
    <row r="208" spans="1:57" ht="38.25" customHeight="1" x14ac:dyDescent="0.3">
      <c r="A208">
        <v>905885</v>
      </c>
      <c r="B208">
        <v>281355</v>
      </c>
      <c r="C208" t="s">
        <v>36</v>
      </c>
      <c r="D208">
        <v>15295406</v>
      </c>
      <c r="F208" s="2">
        <v>10485</v>
      </c>
      <c r="G208" s="2">
        <v>5</v>
      </c>
      <c r="H208" s="2" t="s">
        <v>453</v>
      </c>
      <c r="I208">
        <v>0</v>
      </c>
      <c r="J208" t="s">
        <v>39</v>
      </c>
      <c r="K208" t="s">
        <v>39</v>
      </c>
      <c r="L208">
        <v>-0.01</v>
      </c>
      <c r="M208" s="2" t="s">
        <v>36</v>
      </c>
      <c r="N208" s="9" t="s">
        <v>36</v>
      </c>
      <c r="O208" t="s">
        <v>36</v>
      </c>
      <c r="P208" t="s">
        <v>36</v>
      </c>
      <c r="Q208" t="s">
        <v>36</v>
      </c>
      <c r="R208">
        <v>-0.01</v>
      </c>
      <c r="S208" s="1">
        <v>45744.209072800928</v>
      </c>
      <c r="T208" t="s">
        <v>42</v>
      </c>
      <c r="U208" s="1">
        <v>45743.984027777777</v>
      </c>
      <c r="V208" t="s">
        <v>43</v>
      </c>
      <c r="W208" t="s">
        <v>36</v>
      </c>
      <c r="X208">
        <v>0</v>
      </c>
      <c r="Y208">
        <v>999</v>
      </c>
      <c r="Z208" t="s">
        <v>36</v>
      </c>
      <c r="AA208" t="s">
        <v>36</v>
      </c>
      <c r="AB208" t="s">
        <v>36</v>
      </c>
      <c r="AC208" t="s">
        <v>453</v>
      </c>
      <c r="AD208" t="s">
        <v>453</v>
      </c>
      <c r="AE208" t="s">
        <v>45</v>
      </c>
      <c r="AF208" s="2"/>
      <c r="AI208" s="2" t="s">
        <v>453</v>
      </c>
      <c r="AJ208" s="2" t="e">
        <f>VLOOKUP(A208,'Classification Test Result'!$A$2:$D$2428,4,FALSE)</f>
        <v>#N/A</v>
      </c>
      <c r="AL208" s="2" t="str">
        <f>_xlfn.XLOOKUP($A208,Results!$A$2:$A$2256,Results!G$2:G$2256,"")</f>
        <v/>
      </c>
      <c r="AM208" s="2" t="str">
        <f>_xlfn.XLOOKUP($A208,Results!$A$2:$A$2256,Results!H$2:H$2256,"")</f>
        <v/>
      </c>
      <c r="AN208" s="2" t="str">
        <f>_xlfn.XLOOKUP($A208,Results!$A$2:$A$2256,Results!I$2:I$2256,"")</f>
        <v/>
      </c>
      <c r="AO208" s="2" t="str">
        <f>_xlfn.XLOOKUP($A208,Results!$A$2:$A$2256,Results!J$2:J$2256,"")</f>
        <v/>
      </c>
      <c r="AP208" s="2" t="str">
        <f>_xlfn.XLOOKUP($A208,Results!$A$2:$A$2256,Results!K$2:K$2256,"")</f>
        <v/>
      </c>
      <c r="AQ208" s="2" t="str">
        <f>_xlfn.XLOOKUP($A208,Results!$A$2:$A$2256,Results!L$2:L$2256,"")</f>
        <v/>
      </c>
      <c r="AR208" s="2" t="str">
        <f>_xlfn.XLOOKUP($A208,Results!$A$2:$A$2256,Results!M$2:M$2256,"")</f>
        <v/>
      </c>
      <c r="AS208" s="2" t="str">
        <f>_xlfn.XLOOKUP($A208,Results!$A$2:$A$2256,Results!N$2:N$2256,"")</f>
        <v/>
      </c>
      <c r="AT208" s="2" t="str">
        <f>_xlfn.XLOOKUP($A208,Results!$A$2:$A$2256,Results!O$2:O$2256,"")</f>
        <v/>
      </c>
      <c r="AU208" s="2" t="str">
        <f>_xlfn.XLOOKUP($A208,Results!$A$2:$A$2256,Results!P$2:P$2256,"")</f>
        <v/>
      </c>
      <c r="AV208" s="2" t="str">
        <f>_xlfn.XLOOKUP($A208,Results!$A$2:$A$2256,Results!Q$2:Q$2256,"")</f>
        <v/>
      </c>
      <c r="AW208" s="2" t="str">
        <f>_xlfn.XLOOKUP($A208,Results!$A$2:$A$2256,Results!R$2:R$2256,"")</f>
        <v/>
      </c>
      <c r="AX208" s="2" t="str">
        <f>_xlfn.XLOOKUP($A208,Results!$A$2:$A$2256,Results!S$2:S$2256,"")</f>
        <v/>
      </c>
      <c r="AY208" s="2" t="str">
        <f>_xlfn.XLOOKUP($A208,Results!$A$2:$A$2256,Results!T$2:T$2256,"")</f>
        <v/>
      </c>
      <c r="AZ208" s="2" t="str">
        <f>_xlfn.XLOOKUP($A208,Results!$A$2:$A$2256,Results!U$2:U$2256,"")</f>
        <v/>
      </c>
      <c r="BA208" s="2" t="str">
        <f>_xlfn.XLOOKUP($A208,Results!$A$2:$A$2256,Results!V$2:V$2256,"")</f>
        <v/>
      </c>
      <c r="BB208" s="2" t="str">
        <f>_xlfn.XLOOKUP($A208,Results!$A$2:$A$2256,Results!W$2:W$2256,"")</f>
        <v/>
      </c>
      <c r="BC208" s="2" t="str">
        <f>_xlfn.XLOOKUP($A208,Results!$A$2:$A$2256,Results!X$2:X$2256,"")</f>
        <v/>
      </c>
      <c r="BD208" s="2" t="str">
        <f>_xlfn.XLOOKUP($A208,Results!$A$2:$A$2256,Results!Y$2:Y$2256,"")</f>
        <v/>
      </c>
      <c r="BE208" s="2" t="str">
        <f>_xlfn.XLOOKUP($A208,Results!$A$2:$A$2256,Results!Z$2:Z$2256,"")</f>
        <v/>
      </c>
    </row>
    <row r="209" spans="1:57" ht="38.25" customHeight="1" x14ac:dyDescent="0.3">
      <c r="A209">
        <v>905886</v>
      </c>
      <c r="B209">
        <v>281308</v>
      </c>
      <c r="C209" t="s">
        <v>36</v>
      </c>
      <c r="D209" t="s">
        <v>604</v>
      </c>
      <c r="F209" s="2">
        <v>13536</v>
      </c>
      <c r="G209" s="2">
        <v>2</v>
      </c>
      <c r="H209" s="2" t="s">
        <v>453</v>
      </c>
      <c r="I209">
        <v>0</v>
      </c>
      <c r="J209" t="s">
        <v>39</v>
      </c>
      <c r="K209" t="s">
        <v>39</v>
      </c>
      <c r="L209">
        <v>0.12</v>
      </c>
      <c r="M209" s="2" t="s">
        <v>36</v>
      </c>
      <c r="N209" s="9" t="s">
        <v>36</v>
      </c>
      <c r="O209" t="s">
        <v>36</v>
      </c>
      <c r="P209" t="s">
        <v>36</v>
      </c>
      <c r="Q209" t="s">
        <v>36</v>
      </c>
      <c r="R209">
        <v>0.12</v>
      </c>
      <c r="S209" s="1">
        <v>45744.189426504628</v>
      </c>
      <c r="T209" t="s">
        <v>42</v>
      </c>
      <c r="U209" s="1">
        <v>45743.964583333327</v>
      </c>
      <c r="V209" t="s">
        <v>43</v>
      </c>
      <c r="W209" t="s">
        <v>36</v>
      </c>
      <c r="X209">
        <v>0</v>
      </c>
      <c r="Y209">
        <v>999</v>
      </c>
      <c r="Z209" t="s">
        <v>36</v>
      </c>
      <c r="AA209" t="s">
        <v>36</v>
      </c>
      <c r="AB209" t="s">
        <v>36</v>
      </c>
      <c r="AC209" t="s">
        <v>453</v>
      </c>
      <c r="AD209" t="s">
        <v>453</v>
      </c>
      <c r="AE209" t="s">
        <v>45</v>
      </c>
      <c r="AF209" s="2"/>
      <c r="AI209" s="2" t="s">
        <v>453</v>
      </c>
      <c r="AJ209" s="2" t="e">
        <f>VLOOKUP(A209,'Classification Test Result'!$A$2:$D$2428,4,FALSE)</f>
        <v>#N/A</v>
      </c>
      <c r="AL209" s="2" t="str">
        <f>_xlfn.XLOOKUP($A209,Results!$A$2:$A$2256,Results!G$2:G$2256,"")</f>
        <v/>
      </c>
      <c r="AM209" s="2" t="str">
        <f>_xlfn.XLOOKUP($A209,Results!$A$2:$A$2256,Results!H$2:H$2256,"")</f>
        <v/>
      </c>
      <c r="AN209" s="2" t="str">
        <f>_xlfn.XLOOKUP($A209,Results!$A$2:$A$2256,Results!I$2:I$2256,"")</f>
        <v/>
      </c>
      <c r="AO209" s="2" t="str">
        <f>_xlfn.XLOOKUP($A209,Results!$A$2:$A$2256,Results!J$2:J$2256,"")</f>
        <v/>
      </c>
      <c r="AP209" s="2" t="str">
        <f>_xlfn.XLOOKUP($A209,Results!$A$2:$A$2256,Results!K$2:K$2256,"")</f>
        <v/>
      </c>
      <c r="AQ209" s="2" t="str">
        <f>_xlfn.XLOOKUP($A209,Results!$A$2:$A$2256,Results!L$2:L$2256,"")</f>
        <v/>
      </c>
      <c r="AR209" s="2" t="str">
        <f>_xlfn.XLOOKUP($A209,Results!$A$2:$A$2256,Results!M$2:M$2256,"")</f>
        <v/>
      </c>
      <c r="AS209" s="2" t="str">
        <f>_xlfn.XLOOKUP($A209,Results!$A$2:$A$2256,Results!N$2:N$2256,"")</f>
        <v/>
      </c>
      <c r="AT209" s="2" t="str">
        <f>_xlfn.XLOOKUP($A209,Results!$A$2:$A$2256,Results!O$2:O$2256,"")</f>
        <v/>
      </c>
      <c r="AU209" s="2" t="str">
        <f>_xlfn.XLOOKUP($A209,Results!$A$2:$A$2256,Results!P$2:P$2256,"")</f>
        <v/>
      </c>
      <c r="AV209" s="2" t="str">
        <f>_xlfn.XLOOKUP($A209,Results!$A$2:$A$2256,Results!Q$2:Q$2256,"")</f>
        <v/>
      </c>
      <c r="AW209" s="2" t="str">
        <f>_xlfn.XLOOKUP($A209,Results!$A$2:$A$2256,Results!R$2:R$2256,"")</f>
        <v/>
      </c>
      <c r="AX209" s="2" t="str">
        <f>_xlfn.XLOOKUP($A209,Results!$A$2:$A$2256,Results!S$2:S$2256,"")</f>
        <v/>
      </c>
      <c r="AY209" s="2" t="str">
        <f>_xlfn.XLOOKUP($A209,Results!$A$2:$A$2256,Results!T$2:T$2256,"")</f>
        <v/>
      </c>
      <c r="AZ209" s="2" t="str">
        <f>_xlfn.XLOOKUP($A209,Results!$A$2:$A$2256,Results!U$2:U$2256,"")</f>
        <v/>
      </c>
      <c r="BA209" s="2" t="str">
        <f>_xlfn.XLOOKUP($A209,Results!$A$2:$A$2256,Results!V$2:V$2256,"")</f>
        <v/>
      </c>
      <c r="BB209" s="2" t="str">
        <f>_xlfn.XLOOKUP($A209,Results!$A$2:$A$2256,Results!W$2:W$2256,"")</f>
        <v/>
      </c>
      <c r="BC209" s="2" t="str">
        <f>_xlfn.XLOOKUP($A209,Results!$A$2:$A$2256,Results!X$2:X$2256,"")</f>
        <v/>
      </c>
      <c r="BD209" s="2" t="str">
        <f>_xlfn.XLOOKUP($A209,Results!$A$2:$A$2256,Results!Y$2:Y$2256,"")</f>
        <v/>
      </c>
      <c r="BE209" s="2" t="str">
        <f>_xlfn.XLOOKUP($A209,Results!$A$2:$A$2256,Results!Z$2:Z$2256,"")</f>
        <v/>
      </c>
    </row>
    <row r="210" spans="1:57" ht="38.25" customHeight="1" x14ac:dyDescent="0.3">
      <c r="A210">
        <v>905887</v>
      </c>
      <c r="B210">
        <v>281314</v>
      </c>
      <c r="C210" t="s">
        <v>36</v>
      </c>
      <c r="D210" t="s">
        <v>605</v>
      </c>
      <c r="F210" s="2">
        <v>13536</v>
      </c>
      <c r="G210" s="2">
        <v>2</v>
      </c>
      <c r="H210" s="2" t="s">
        <v>453</v>
      </c>
      <c r="I210">
        <v>0</v>
      </c>
      <c r="J210" t="s">
        <v>39</v>
      </c>
      <c r="K210" t="s">
        <v>39</v>
      </c>
      <c r="L210">
        <v>0.02</v>
      </c>
      <c r="M210" s="2" t="s">
        <v>36</v>
      </c>
      <c r="N210" s="9" t="s">
        <v>36</v>
      </c>
      <c r="O210" t="s">
        <v>36</v>
      </c>
      <c r="P210" t="s">
        <v>36</v>
      </c>
      <c r="Q210" t="s">
        <v>36</v>
      </c>
      <c r="R210">
        <v>0.02</v>
      </c>
      <c r="S210" s="1">
        <v>45744.189202199072</v>
      </c>
      <c r="T210" t="s">
        <v>42</v>
      </c>
      <c r="U210" s="1">
        <v>45743.96597222222</v>
      </c>
      <c r="V210" t="s">
        <v>43</v>
      </c>
      <c r="W210" t="s">
        <v>36</v>
      </c>
      <c r="X210">
        <v>0</v>
      </c>
      <c r="Y210">
        <v>999</v>
      </c>
      <c r="Z210" t="s">
        <v>36</v>
      </c>
      <c r="AA210" t="s">
        <v>36</v>
      </c>
      <c r="AB210" t="s">
        <v>36</v>
      </c>
      <c r="AC210" t="s">
        <v>453</v>
      </c>
      <c r="AD210" t="s">
        <v>453</v>
      </c>
      <c r="AE210" t="s">
        <v>45</v>
      </c>
      <c r="AF210" s="2"/>
      <c r="AI210" s="2" t="s">
        <v>453</v>
      </c>
      <c r="AJ210" s="2" t="e">
        <f>VLOOKUP(A210,'Classification Test Result'!$A$2:$D$2428,4,FALSE)</f>
        <v>#N/A</v>
      </c>
      <c r="AL210" s="2" t="str">
        <f>_xlfn.XLOOKUP($A210,Results!$A$2:$A$2256,Results!G$2:G$2256,"")</f>
        <v/>
      </c>
      <c r="AM210" s="2" t="str">
        <f>_xlfn.XLOOKUP($A210,Results!$A$2:$A$2256,Results!H$2:H$2256,"")</f>
        <v/>
      </c>
      <c r="AN210" s="2" t="str">
        <f>_xlfn.XLOOKUP($A210,Results!$A$2:$A$2256,Results!I$2:I$2256,"")</f>
        <v/>
      </c>
      <c r="AO210" s="2" t="str">
        <f>_xlfn.XLOOKUP($A210,Results!$A$2:$A$2256,Results!J$2:J$2256,"")</f>
        <v/>
      </c>
      <c r="AP210" s="2" t="str">
        <f>_xlfn.XLOOKUP($A210,Results!$A$2:$A$2256,Results!K$2:K$2256,"")</f>
        <v/>
      </c>
      <c r="AQ210" s="2" t="str">
        <f>_xlfn.XLOOKUP($A210,Results!$A$2:$A$2256,Results!L$2:L$2256,"")</f>
        <v/>
      </c>
      <c r="AR210" s="2" t="str">
        <f>_xlfn.XLOOKUP($A210,Results!$A$2:$A$2256,Results!M$2:M$2256,"")</f>
        <v/>
      </c>
      <c r="AS210" s="2" t="str">
        <f>_xlfn.XLOOKUP($A210,Results!$A$2:$A$2256,Results!N$2:N$2256,"")</f>
        <v/>
      </c>
      <c r="AT210" s="2" t="str">
        <f>_xlfn.XLOOKUP($A210,Results!$A$2:$A$2256,Results!O$2:O$2256,"")</f>
        <v/>
      </c>
      <c r="AU210" s="2" t="str">
        <f>_xlfn.XLOOKUP($A210,Results!$A$2:$A$2256,Results!P$2:P$2256,"")</f>
        <v/>
      </c>
      <c r="AV210" s="2" t="str">
        <f>_xlfn.XLOOKUP($A210,Results!$A$2:$A$2256,Results!Q$2:Q$2256,"")</f>
        <v/>
      </c>
      <c r="AW210" s="2" t="str">
        <f>_xlfn.XLOOKUP($A210,Results!$A$2:$A$2256,Results!R$2:R$2256,"")</f>
        <v/>
      </c>
      <c r="AX210" s="2" t="str">
        <f>_xlfn.XLOOKUP($A210,Results!$A$2:$A$2256,Results!S$2:S$2256,"")</f>
        <v/>
      </c>
      <c r="AY210" s="2" t="str">
        <f>_xlfn.XLOOKUP($A210,Results!$A$2:$A$2256,Results!T$2:T$2256,"")</f>
        <v/>
      </c>
      <c r="AZ210" s="2" t="str">
        <f>_xlfn.XLOOKUP($A210,Results!$A$2:$A$2256,Results!U$2:U$2256,"")</f>
        <v/>
      </c>
      <c r="BA210" s="2" t="str">
        <f>_xlfn.XLOOKUP($A210,Results!$A$2:$A$2256,Results!V$2:V$2256,"")</f>
        <v/>
      </c>
      <c r="BB210" s="2" t="str">
        <f>_xlfn.XLOOKUP($A210,Results!$A$2:$A$2256,Results!W$2:W$2256,"")</f>
        <v/>
      </c>
      <c r="BC210" s="2" t="str">
        <f>_xlfn.XLOOKUP($A210,Results!$A$2:$A$2256,Results!X$2:X$2256,"")</f>
        <v/>
      </c>
      <c r="BD210" s="2" t="str">
        <f>_xlfn.XLOOKUP($A210,Results!$A$2:$A$2256,Results!Y$2:Y$2256,"")</f>
        <v/>
      </c>
      <c r="BE210" s="2" t="str">
        <f>_xlfn.XLOOKUP($A210,Results!$A$2:$A$2256,Results!Z$2:Z$2256,"")</f>
        <v/>
      </c>
    </row>
    <row r="211" spans="1:57" ht="38.25" customHeight="1" x14ac:dyDescent="0.3">
      <c r="A211">
        <v>905888</v>
      </c>
      <c r="B211">
        <v>281333</v>
      </c>
      <c r="C211" t="s">
        <v>36</v>
      </c>
      <c r="D211" t="s">
        <v>606</v>
      </c>
      <c r="F211" s="2">
        <v>13536</v>
      </c>
      <c r="G211" s="2">
        <v>3</v>
      </c>
      <c r="H211" s="2" t="s">
        <v>453</v>
      </c>
      <c r="I211">
        <v>0</v>
      </c>
      <c r="J211" t="s">
        <v>39</v>
      </c>
      <c r="K211" t="s">
        <v>39</v>
      </c>
      <c r="L211">
        <v>-0.01</v>
      </c>
      <c r="M211" s="2" t="s">
        <v>36</v>
      </c>
      <c r="N211" s="9" t="s">
        <v>36</v>
      </c>
      <c r="O211" t="s">
        <v>36</v>
      </c>
      <c r="P211" t="s">
        <v>36</v>
      </c>
      <c r="Q211" t="s">
        <v>36</v>
      </c>
      <c r="R211">
        <v>-0.01</v>
      </c>
      <c r="S211" s="1">
        <v>45744.188409456023</v>
      </c>
      <c r="T211" t="s">
        <v>42</v>
      </c>
      <c r="U211" s="1">
        <v>45743.970833333333</v>
      </c>
      <c r="V211" t="s">
        <v>43</v>
      </c>
      <c r="W211" t="s">
        <v>36</v>
      </c>
      <c r="X211">
        <v>0</v>
      </c>
      <c r="Y211">
        <v>999</v>
      </c>
      <c r="Z211" t="s">
        <v>36</v>
      </c>
      <c r="AA211" t="s">
        <v>36</v>
      </c>
      <c r="AB211" t="s">
        <v>36</v>
      </c>
      <c r="AC211" t="s">
        <v>453</v>
      </c>
      <c r="AD211" t="s">
        <v>453</v>
      </c>
      <c r="AE211" t="s">
        <v>45</v>
      </c>
      <c r="AF211" s="2"/>
      <c r="AI211" s="2" t="s">
        <v>453</v>
      </c>
      <c r="AJ211" s="2" t="e">
        <f>VLOOKUP(A211,'Classification Test Result'!$A$2:$D$2428,4,FALSE)</f>
        <v>#N/A</v>
      </c>
      <c r="AL211" s="2" t="str">
        <f>_xlfn.XLOOKUP($A211,Results!$A$2:$A$2256,Results!G$2:G$2256,"")</f>
        <v/>
      </c>
      <c r="AM211" s="2" t="str">
        <f>_xlfn.XLOOKUP($A211,Results!$A$2:$A$2256,Results!H$2:H$2256,"")</f>
        <v/>
      </c>
      <c r="AN211" s="2" t="str">
        <f>_xlfn.XLOOKUP($A211,Results!$A$2:$A$2256,Results!I$2:I$2256,"")</f>
        <v/>
      </c>
      <c r="AO211" s="2" t="str">
        <f>_xlfn.XLOOKUP($A211,Results!$A$2:$A$2256,Results!J$2:J$2256,"")</f>
        <v/>
      </c>
      <c r="AP211" s="2" t="str">
        <f>_xlfn.XLOOKUP($A211,Results!$A$2:$A$2256,Results!K$2:K$2256,"")</f>
        <v/>
      </c>
      <c r="AQ211" s="2" t="str">
        <f>_xlfn.XLOOKUP($A211,Results!$A$2:$A$2256,Results!L$2:L$2256,"")</f>
        <v/>
      </c>
      <c r="AR211" s="2" t="str">
        <f>_xlfn.XLOOKUP($A211,Results!$A$2:$A$2256,Results!M$2:M$2256,"")</f>
        <v/>
      </c>
      <c r="AS211" s="2" t="str">
        <f>_xlfn.XLOOKUP($A211,Results!$A$2:$A$2256,Results!N$2:N$2256,"")</f>
        <v/>
      </c>
      <c r="AT211" s="2" t="str">
        <f>_xlfn.XLOOKUP($A211,Results!$A$2:$A$2256,Results!O$2:O$2256,"")</f>
        <v/>
      </c>
      <c r="AU211" s="2" t="str">
        <f>_xlfn.XLOOKUP($A211,Results!$A$2:$A$2256,Results!P$2:P$2256,"")</f>
        <v/>
      </c>
      <c r="AV211" s="2" t="str">
        <f>_xlfn.XLOOKUP($A211,Results!$A$2:$A$2256,Results!Q$2:Q$2256,"")</f>
        <v/>
      </c>
      <c r="AW211" s="2" t="str">
        <f>_xlfn.XLOOKUP($A211,Results!$A$2:$A$2256,Results!R$2:R$2256,"")</f>
        <v/>
      </c>
      <c r="AX211" s="2" t="str">
        <f>_xlfn.XLOOKUP($A211,Results!$A$2:$A$2256,Results!S$2:S$2256,"")</f>
        <v/>
      </c>
      <c r="AY211" s="2" t="str">
        <f>_xlfn.XLOOKUP($A211,Results!$A$2:$A$2256,Results!T$2:T$2256,"")</f>
        <v/>
      </c>
      <c r="AZ211" s="2" t="str">
        <f>_xlfn.XLOOKUP($A211,Results!$A$2:$A$2256,Results!U$2:U$2256,"")</f>
        <v/>
      </c>
      <c r="BA211" s="2" t="str">
        <f>_xlfn.XLOOKUP($A211,Results!$A$2:$A$2256,Results!V$2:V$2256,"")</f>
        <v/>
      </c>
      <c r="BB211" s="2" t="str">
        <f>_xlfn.XLOOKUP($A211,Results!$A$2:$A$2256,Results!W$2:W$2256,"")</f>
        <v/>
      </c>
      <c r="BC211" s="2" t="str">
        <f>_xlfn.XLOOKUP($A211,Results!$A$2:$A$2256,Results!X$2:X$2256,"")</f>
        <v/>
      </c>
      <c r="BD211" s="2" t="str">
        <f>_xlfn.XLOOKUP($A211,Results!$A$2:$A$2256,Results!Y$2:Y$2256,"")</f>
        <v/>
      </c>
      <c r="BE211" s="2" t="str">
        <f>_xlfn.XLOOKUP($A211,Results!$A$2:$A$2256,Results!Z$2:Z$2256,"")</f>
        <v/>
      </c>
    </row>
    <row r="212" spans="1:57" ht="38.25" customHeight="1" x14ac:dyDescent="0.3">
      <c r="A212">
        <v>905889</v>
      </c>
      <c r="B212">
        <v>281334</v>
      </c>
      <c r="C212" t="s">
        <v>36</v>
      </c>
      <c r="D212" t="s">
        <v>607</v>
      </c>
      <c r="F212" s="2">
        <v>13536</v>
      </c>
      <c r="G212" s="2">
        <v>12</v>
      </c>
      <c r="H212" s="2" t="s">
        <v>453</v>
      </c>
      <c r="I212">
        <v>0</v>
      </c>
      <c r="J212" t="s">
        <v>39</v>
      </c>
      <c r="K212" t="s">
        <v>39</v>
      </c>
      <c r="L212">
        <v>-0.01</v>
      </c>
      <c r="M212" s="2" t="s">
        <v>36</v>
      </c>
      <c r="N212" s="9" t="s">
        <v>36</v>
      </c>
      <c r="O212" t="s">
        <v>36</v>
      </c>
      <c r="P212" t="s">
        <v>36</v>
      </c>
      <c r="Q212" t="s">
        <v>36</v>
      </c>
      <c r="R212">
        <v>-0.01</v>
      </c>
      <c r="S212" s="1">
        <v>45744.188298645837</v>
      </c>
      <c r="T212" t="s">
        <v>42</v>
      </c>
      <c r="U212" s="1">
        <v>45743.97152777778</v>
      </c>
      <c r="V212" t="s">
        <v>43</v>
      </c>
      <c r="W212" t="s">
        <v>36</v>
      </c>
      <c r="X212">
        <v>0</v>
      </c>
      <c r="Y212">
        <v>999</v>
      </c>
      <c r="Z212" t="s">
        <v>36</v>
      </c>
      <c r="AA212" t="s">
        <v>36</v>
      </c>
      <c r="AB212" t="s">
        <v>36</v>
      </c>
      <c r="AC212" t="s">
        <v>453</v>
      </c>
      <c r="AD212" t="s">
        <v>453</v>
      </c>
      <c r="AE212" t="s">
        <v>45</v>
      </c>
      <c r="AF212" s="2"/>
      <c r="AI212" s="2" t="s">
        <v>453</v>
      </c>
      <c r="AJ212" s="2" t="e">
        <f>VLOOKUP(A212,'Classification Test Result'!$A$2:$D$2428,4,FALSE)</f>
        <v>#N/A</v>
      </c>
      <c r="AL212" s="2" t="str">
        <f>_xlfn.XLOOKUP($A212,Results!$A$2:$A$2256,Results!G$2:G$2256,"")</f>
        <v/>
      </c>
      <c r="AM212" s="2" t="str">
        <f>_xlfn.XLOOKUP($A212,Results!$A$2:$A$2256,Results!H$2:H$2256,"")</f>
        <v/>
      </c>
      <c r="AN212" s="2" t="str">
        <f>_xlfn.XLOOKUP($A212,Results!$A$2:$A$2256,Results!I$2:I$2256,"")</f>
        <v/>
      </c>
      <c r="AO212" s="2" t="str">
        <f>_xlfn.XLOOKUP($A212,Results!$A$2:$A$2256,Results!J$2:J$2256,"")</f>
        <v/>
      </c>
      <c r="AP212" s="2" t="str">
        <f>_xlfn.XLOOKUP($A212,Results!$A$2:$A$2256,Results!K$2:K$2256,"")</f>
        <v/>
      </c>
      <c r="AQ212" s="2" t="str">
        <f>_xlfn.XLOOKUP($A212,Results!$A$2:$A$2256,Results!L$2:L$2256,"")</f>
        <v/>
      </c>
      <c r="AR212" s="2" t="str">
        <f>_xlfn.XLOOKUP($A212,Results!$A$2:$A$2256,Results!M$2:M$2256,"")</f>
        <v/>
      </c>
      <c r="AS212" s="2" t="str">
        <f>_xlfn.XLOOKUP($A212,Results!$A$2:$A$2256,Results!N$2:N$2256,"")</f>
        <v/>
      </c>
      <c r="AT212" s="2" t="str">
        <f>_xlfn.XLOOKUP($A212,Results!$A$2:$A$2256,Results!O$2:O$2256,"")</f>
        <v/>
      </c>
      <c r="AU212" s="2" t="str">
        <f>_xlfn.XLOOKUP($A212,Results!$A$2:$A$2256,Results!P$2:P$2256,"")</f>
        <v/>
      </c>
      <c r="AV212" s="2" t="str">
        <f>_xlfn.XLOOKUP($A212,Results!$A$2:$A$2256,Results!Q$2:Q$2256,"")</f>
        <v/>
      </c>
      <c r="AW212" s="2" t="str">
        <f>_xlfn.XLOOKUP($A212,Results!$A$2:$A$2256,Results!R$2:R$2256,"")</f>
        <v/>
      </c>
      <c r="AX212" s="2" t="str">
        <f>_xlfn.XLOOKUP($A212,Results!$A$2:$A$2256,Results!S$2:S$2256,"")</f>
        <v/>
      </c>
      <c r="AY212" s="2" t="str">
        <f>_xlfn.XLOOKUP($A212,Results!$A$2:$A$2256,Results!T$2:T$2256,"")</f>
        <v/>
      </c>
      <c r="AZ212" s="2" t="str">
        <f>_xlfn.XLOOKUP($A212,Results!$A$2:$A$2256,Results!U$2:U$2256,"")</f>
        <v/>
      </c>
      <c r="BA212" s="2" t="str">
        <f>_xlfn.XLOOKUP($A212,Results!$A$2:$A$2256,Results!V$2:V$2256,"")</f>
        <v/>
      </c>
      <c r="BB212" s="2" t="str">
        <f>_xlfn.XLOOKUP($A212,Results!$A$2:$A$2256,Results!W$2:W$2256,"")</f>
        <v/>
      </c>
      <c r="BC212" s="2" t="str">
        <f>_xlfn.XLOOKUP($A212,Results!$A$2:$A$2256,Results!X$2:X$2256,"")</f>
        <v/>
      </c>
      <c r="BD212" s="2" t="str">
        <f>_xlfn.XLOOKUP($A212,Results!$A$2:$A$2256,Results!Y$2:Y$2256,"")</f>
        <v/>
      </c>
      <c r="BE212" s="2" t="str">
        <f>_xlfn.XLOOKUP($A212,Results!$A$2:$A$2256,Results!Z$2:Z$2256,"")</f>
        <v/>
      </c>
    </row>
    <row r="213" spans="1:57" ht="38.25" customHeight="1" x14ac:dyDescent="0.3">
      <c r="A213">
        <v>905890</v>
      </c>
      <c r="B213">
        <v>281338</v>
      </c>
      <c r="C213" t="s">
        <v>36</v>
      </c>
      <c r="D213" t="s">
        <v>368</v>
      </c>
      <c r="F213" s="2">
        <v>13536</v>
      </c>
      <c r="G213" s="2">
        <v>4</v>
      </c>
      <c r="H213" s="2" t="s">
        <v>453</v>
      </c>
      <c r="I213">
        <v>0</v>
      </c>
      <c r="J213" t="s">
        <v>39</v>
      </c>
      <c r="K213" t="s">
        <v>39</v>
      </c>
      <c r="L213">
        <v>-0.12</v>
      </c>
      <c r="M213" s="2" t="s">
        <v>36</v>
      </c>
      <c r="N213" s="9" t="s">
        <v>36</v>
      </c>
      <c r="O213" t="s">
        <v>36</v>
      </c>
      <c r="P213" t="s">
        <v>36</v>
      </c>
      <c r="Q213" t="s">
        <v>36</v>
      </c>
      <c r="R213">
        <v>-0.12</v>
      </c>
      <c r="S213" s="1">
        <v>45744.188149768517</v>
      </c>
      <c r="T213" t="s">
        <v>42</v>
      </c>
      <c r="U213" s="1">
        <v>45743.974999999999</v>
      </c>
      <c r="V213" t="s">
        <v>43</v>
      </c>
      <c r="W213" t="s">
        <v>36</v>
      </c>
      <c r="X213">
        <v>0</v>
      </c>
      <c r="Y213">
        <v>999</v>
      </c>
      <c r="Z213" t="s">
        <v>36</v>
      </c>
      <c r="AA213" t="s">
        <v>36</v>
      </c>
      <c r="AB213" t="s">
        <v>36</v>
      </c>
      <c r="AC213" t="s">
        <v>453</v>
      </c>
      <c r="AD213" t="s">
        <v>453</v>
      </c>
      <c r="AE213" t="s">
        <v>45</v>
      </c>
      <c r="AF213" s="2"/>
      <c r="AI213" s="2" t="s">
        <v>453</v>
      </c>
      <c r="AJ213" s="2" t="e">
        <f>VLOOKUP(A213,'Classification Test Result'!$A$2:$D$2428,4,FALSE)</f>
        <v>#N/A</v>
      </c>
      <c r="AL213" s="2" t="str">
        <f>_xlfn.XLOOKUP($A213,Results!$A$2:$A$2256,Results!G$2:G$2256,"")</f>
        <v/>
      </c>
      <c r="AM213" s="2" t="str">
        <f>_xlfn.XLOOKUP($A213,Results!$A$2:$A$2256,Results!H$2:H$2256,"")</f>
        <v/>
      </c>
      <c r="AN213" s="2" t="str">
        <f>_xlfn.XLOOKUP($A213,Results!$A$2:$A$2256,Results!I$2:I$2256,"")</f>
        <v/>
      </c>
      <c r="AO213" s="2" t="str">
        <f>_xlfn.XLOOKUP($A213,Results!$A$2:$A$2256,Results!J$2:J$2256,"")</f>
        <v/>
      </c>
      <c r="AP213" s="2" t="str">
        <f>_xlfn.XLOOKUP($A213,Results!$A$2:$A$2256,Results!K$2:K$2256,"")</f>
        <v/>
      </c>
      <c r="AQ213" s="2" t="str">
        <f>_xlfn.XLOOKUP($A213,Results!$A$2:$A$2256,Results!L$2:L$2256,"")</f>
        <v/>
      </c>
      <c r="AR213" s="2" t="str">
        <f>_xlfn.XLOOKUP($A213,Results!$A$2:$A$2256,Results!M$2:M$2256,"")</f>
        <v/>
      </c>
      <c r="AS213" s="2" t="str">
        <f>_xlfn.XLOOKUP($A213,Results!$A$2:$A$2256,Results!N$2:N$2256,"")</f>
        <v/>
      </c>
      <c r="AT213" s="2" t="str">
        <f>_xlfn.XLOOKUP($A213,Results!$A$2:$A$2256,Results!O$2:O$2256,"")</f>
        <v/>
      </c>
      <c r="AU213" s="2" t="str">
        <f>_xlfn.XLOOKUP($A213,Results!$A$2:$A$2256,Results!P$2:P$2256,"")</f>
        <v/>
      </c>
      <c r="AV213" s="2" t="str">
        <f>_xlfn.XLOOKUP($A213,Results!$A$2:$A$2256,Results!Q$2:Q$2256,"")</f>
        <v/>
      </c>
      <c r="AW213" s="2" t="str">
        <f>_xlfn.XLOOKUP($A213,Results!$A$2:$A$2256,Results!R$2:R$2256,"")</f>
        <v/>
      </c>
      <c r="AX213" s="2" t="str">
        <f>_xlfn.XLOOKUP($A213,Results!$A$2:$A$2256,Results!S$2:S$2256,"")</f>
        <v/>
      </c>
      <c r="AY213" s="2" t="str">
        <f>_xlfn.XLOOKUP($A213,Results!$A$2:$A$2256,Results!T$2:T$2256,"")</f>
        <v/>
      </c>
      <c r="AZ213" s="2" t="str">
        <f>_xlfn.XLOOKUP($A213,Results!$A$2:$A$2256,Results!U$2:U$2256,"")</f>
        <v/>
      </c>
      <c r="BA213" s="2" t="str">
        <f>_xlfn.XLOOKUP($A213,Results!$A$2:$A$2256,Results!V$2:V$2256,"")</f>
        <v/>
      </c>
      <c r="BB213" s="2" t="str">
        <f>_xlfn.XLOOKUP($A213,Results!$A$2:$A$2256,Results!W$2:W$2256,"")</f>
        <v/>
      </c>
      <c r="BC213" s="2" t="str">
        <f>_xlfn.XLOOKUP($A213,Results!$A$2:$A$2256,Results!X$2:X$2256,"")</f>
        <v/>
      </c>
      <c r="BD213" s="2" t="str">
        <f>_xlfn.XLOOKUP($A213,Results!$A$2:$A$2256,Results!Y$2:Y$2256,"")</f>
        <v/>
      </c>
      <c r="BE213" s="2" t="str">
        <f>_xlfn.XLOOKUP($A213,Results!$A$2:$A$2256,Results!Z$2:Z$2256,"")</f>
        <v/>
      </c>
    </row>
    <row r="214" spans="1:57" ht="38.25" customHeight="1" x14ac:dyDescent="0.3">
      <c r="A214">
        <v>905891</v>
      </c>
      <c r="B214">
        <v>281299</v>
      </c>
      <c r="C214" t="s">
        <v>36</v>
      </c>
      <c r="D214">
        <v>9453559255</v>
      </c>
      <c r="F214" s="2">
        <v>11466</v>
      </c>
      <c r="G214" s="2">
        <v>2</v>
      </c>
      <c r="H214" s="2" t="s">
        <v>453</v>
      </c>
      <c r="I214">
        <v>0</v>
      </c>
      <c r="J214" t="s">
        <v>39</v>
      </c>
      <c r="K214" t="s">
        <v>39</v>
      </c>
      <c r="L214">
        <v>0.01</v>
      </c>
      <c r="M214" s="2" t="s">
        <v>36</v>
      </c>
      <c r="N214" s="9" t="s">
        <v>36</v>
      </c>
      <c r="O214" t="s">
        <v>36</v>
      </c>
      <c r="P214" t="s">
        <v>36</v>
      </c>
      <c r="Q214" t="s">
        <v>36</v>
      </c>
      <c r="R214">
        <v>0.01</v>
      </c>
      <c r="S214" s="1">
        <v>45744.167285682874</v>
      </c>
      <c r="T214" t="s">
        <v>42</v>
      </c>
      <c r="U214" s="1">
        <v>45743.938888888893</v>
      </c>
      <c r="V214" t="s">
        <v>43</v>
      </c>
      <c r="W214" t="s">
        <v>36</v>
      </c>
      <c r="X214">
        <v>0</v>
      </c>
      <c r="Y214">
        <v>999</v>
      </c>
      <c r="Z214" t="s">
        <v>36</v>
      </c>
      <c r="AA214" t="s">
        <v>36</v>
      </c>
      <c r="AB214" t="s">
        <v>36</v>
      </c>
      <c r="AC214" t="s">
        <v>453</v>
      </c>
      <c r="AD214" t="s">
        <v>453</v>
      </c>
      <c r="AE214" t="s">
        <v>45</v>
      </c>
      <c r="AF214" s="2"/>
      <c r="AI214" s="2" t="s">
        <v>453</v>
      </c>
      <c r="AJ214" s="2" t="e">
        <f>VLOOKUP(A214,'Classification Test Result'!$A$2:$D$2428,4,FALSE)</f>
        <v>#N/A</v>
      </c>
      <c r="AL214" s="2" t="str">
        <f>_xlfn.XLOOKUP($A214,Results!$A$2:$A$2256,Results!G$2:G$2256,"")</f>
        <v/>
      </c>
      <c r="AM214" s="2" t="str">
        <f>_xlfn.XLOOKUP($A214,Results!$A$2:$A$2256,Results!H$2:H$2256,"")</f>
        <v/>
      </c>
      <c r="AN214" s="2" t="str">
        <f>_xlfn.XLOOKUP($A214,Results!$A$2:$A$2256,Results!I$2:I$2256,"")</f>
        <v/>
      </c>
      <c r="AO214" s="2" t="str">
        <f>_xlfn.XLOOKUP($A214,Results!$A$2:$A$2256,Results!J$2:J$2256,"")</f>
        <v/>
      </c>
      <c r="AP214" s="2" t="str">
        <f>_xlfn.XLOOKUP($A214,Results!$A$2:$A$2256,Results!K$2:K$2256,"")</f>
        <v/>
      </c>
      <c r="AQ214" s="2" t="str">
        <f>_xlfn.XLOOKUP($A214,Results!$A$2:$A$2256,Results!L$2:L$2256,"")</f>
        <v/>
      </c>
      <c r="AR214" s="2" t="str">
        <f>_xlfn.XLOOKUP($A214,Results!$A$2:$A$2256,Results!M$2:M$2256,"")</f>
        <v/>
      </c>
      <c r="AS214" s="2" t="str">
        <f>_xlfn.XLOOKUP($A214,Results!$A$2:$A$2256,Results!N$2:N$2256,"")</f>
        <v/>
      </c>
      <c r="AT214" s="2" t="str">
        <f>_xlfn.XLOOKUP($A214,Results!$A$2:$A$2256,Results!O$2:O$2256,"")</f>
        <v/>
      </c>
      <c r="AU214" s="2" t="str">
        <f>_xlfn.XLOOKUP($A214,Results!$A$2:$A$2256,Results!P$2:P$2256,"")</f>
        <v/>
      </c>
      <c r="AV214" s="2" t="str">
        <f>_xlfn.XLOOKUP($A214,Results!$A$2:$A$2256,Results!Q$2:Q$2256,"")</f>
        <v/>
      </c>
      <c r="AW214" s="2" t="str">
        <f>_xlfn.XLOOKUP($A214,Results!$A$2:$A$2256,Results!R$2:R$2256,"")</f>
        <v/>
      </c>
      <c r="AX214" s="2" t="str">
        <f>_xlfn.XLOOKUP($A214,Results!$A$2:$A$2256,Results!S$2:S$2256,"")</f>
        <v/>
      </c>
      <c r="AY214" s="2" t="str">
        <f>_xlfn.XLOOKUP($A214,Results!$A$2:$A$2256,Results!T$2:T$2256,"")</f>
        <v/>
      </c>
      <c r="AZ214" s="2" t="str">
        <f>_xlfn.XLOOKUP($A214,Results!$A$2:$A$2256,Results!U$2:U$2256,"")</f>
        <v/>
      </c>
      <c r="BA214" s="2" t="str">
        <f>_xlfn.XLOOKUP($A214,Results!$A$2:$A$2256,Results!V$2:V$2256,"")</f>
        <v/>
      </c>
      <c r="BB214" s="2" t="str">
        <f>_xlfn.XLOOKUP($A214,Results!$A$2:$A$2256,Results!W$2:W$2256,"")</f>
        <v/>
      </c>
      <c r="BC214" s="2" t="str">
        <f>_xlfn.XLOOKUP($A214,Results!$A$2:$A$2256,Results!X$2:X$2256,"")</f>
        <v/>
      </c>
      <c r="BD214" s="2" t="str">
        <f>_xlfn.XLOOKUP($A214,Results!$A$2:$A$2256,Results!Y$2:Y$2256,"")</f>
        <v/>
      </c>
      <c r="BE214" s="2" t="str">
        <f>_xlfn.XLOOKUP($A214,Results!$A$2:$A$2256,Results!Z$2:Z$2256,"")</f>
        <v/>
      </c>
    </row>
    <row r="215" spans="1:57" ht="38.25" customHeight="1" x14ac:dyDescent="0.3">
      <c r="A215">
        <v>905892</v>
      </c>
      <c r="B215">
        <v>281305</v>
      </c>
      <c r="C215" t="s">
        <v>36</v>
      </c>
      <c r="D215" t="s">
        <v>263</v>
      </c>
      <c r="F215" s="2">
        <v>10895</v>
      </c>
      <c r="G215" s="2">
        <v>35</v>
      </c>
      <c r="H215" s="2" t="s">
        <v>453</v>
      </c>
      <c r="I215">
        <v>0</v>
      </c>
      <c r="J215" t="s">
        <v>39</v>
      </c>
      <c r="K215" t="s">
        <v>39</v>
      </c>
      <c r="L215">
        <v>-0.01</v>
      </c>
      <c r="M215" s="2" t="s">
        <v>36</v>
      </c>
      <c r="N215" s="9" t="s">
        <v>36</v>
      </c>
      <c r="O215" t="s">
        <v>36</v>
      </c>
      <c r="P215" t="s">
        <v>36</v>
      </c>
      <c r="Q215" t="s">
        <v>36</v>
      </c>
      <c r="R215">
        <v>-0.01</v>
      </c>
      <c r="S215" s="1">
        <v>45744.167094131953</v>
      </c>
      <c r="T215" t="s">
        <v>42</v>
      </c>
      <c r="U215" s="1">
        <v>45743.956250000003</v>
      </c>
      <c r="V215" t="s">
        <v>43</v>
      </c>
      <c r="W215" t="s">
        <v>36</v>
      </c>
      <c r="X215">
        <v>0</v>
      </c>
      <c r="Y215">
        <v>999</v>
      </c>
      <c r="Z215" t="s">
        <v>36</v>
      </c>
      <c r="AA215" t="s">
        <v>36</v>
      </c>
      <c r="AB215" t="s">
        <v>36</v>
      </c>
      <c r="AC215" t="s">
        <v>453</v>
      </c>
      <c r="AD215" t="s">
        <v>453</v>
      </c>
      <c r="AE215" t="s">
        <v>45</v>
      </c>
      <c r="AF215" s="2"/>
      <c r="AI215" s="2" t="s">
        <v>453</v>
      </c>
      <c r="AJ215" s="2" t="e">
        <f>VLOOKUP(A215,'Classification Test Result'!$A$2:$D$2428,4,FALSE)</f>
        <v>#N/A</v>
      </c>
      <c r="AL215" s="2" t="str">
        <f>_xlfn.XLOOKUP($A215,Results!$A$2:$A$2256,Results!G$2:G$2256,"")</f>
        <v/>
      </c>
      <c r="AM215" s="2" t="str">
        <f>_xlfn.XLOOKUP($A215,Results!$A$2:$A$2256,Results!H$2:H$2256,"")</f>
        <v/>
      </c>
      <c r="AN215" s="2" t="str">
        <f>_xlfn.XLOOKUP($A215,Results!$A$2:$A$2256,Results!I$2:I$2256,"")</f>
        <v/>
      </c>
      <c r="AO215" s="2" t="str">
        <f>_xlfn.XLOOKUP($A215,Results!$A$2:$A$2256,Results!J$2:J$2256,"")</f>
        <v/>
      </c>
      <c r="AP215" s="2" t="str">
        <f>_xlfn.XLOOKUP($A215,Results!$A$2:$A$2256,Results!K$2:K$2256,"")</f>
        <v/>
      </c>
      <c r="AQ215" s="2" t="str">
        <f>_xlfn.XLOOKUP($A215,Results!$A$2:$A$2256,Results!L$2:L$2256,"")</f>
        <v/>
      </c>
      <c r="AR215" s="2" t="str">
        <f>_xlfn.XLOOKUP($A215,Results!$A$2:$A$2256,Results!M$2:M$2256,"")</f>
        <v/>
      </c>
      <c r="AS215" s="2" t="str">
        <f>_xlfn.XLOOKUP($A215,Results!$A$2:$A$2256,Results!N$2:N$2256,"")</f>
        <v/>
      </c>
      <c r="AT215" s="2" t="str">
        <f>_xlfn.XLOOKUP($A215,Results!$A$2:$A$2256,Results!O$2:O$2256,"")</f>
        <v/>
      </c>
      <c r="AU215" s="2" t="str">
        <f>_xlfn.XLOOKUP($A215,Results!$A$2:$A$2256,Results!P$2:P$2256,"")</f>
        <v/>
      </c>
      <c r="AV215" s="2" t="str">
        <f>_xlfn.XLOOKUP($A215,Results!$A$2:$A$2256,Results!Q$2:Q$2256,"")</f>
        <v/>
      </c>
      <c r="AW215" s="2" t="str">
        <f>_xlfn.XLOOKUP($A215,Results!$A$2:$A$2256,Results!R$2:R$2256,"")</f>
        <v/>
      </c>
      <c r="AX215" s="2" t="str">
        <f>_xlfn.XLOOKUP($A215,Results!$A$2:$A$2256,Results!S$2:S$2256,"")</f>
        <v/>
      </c>
      <c r="AY215" s="2" t="str">
        <f>_xlfn.XLOOKUP($A215,Results!$A$2:$A$2256,Results!T$2:T$2256,"")</f>
        <v/>
      </c>
      <c r="AZ215" s="2" t="str">
        <f>_xlfn.XLOOKUP($A215,Results!$A$2:$A$2256,Results!U$2:U$2256,"")</f>
        <v/>
      </c>
      <c r="BA215" s="2" t="str">
        <f>_xlfn.XLOOKUP($A215,Results!$A$2:$A$2256,Results!V$2:V$2256,"")</f>
        <v/>
      </c>
      <c r="BB215" s="2" t="str">
        <f>_xlfn.XLOOKUP($A215,Results!$A$2:$A$2256,Results!W$2:W$2256,"")</f>
        <v/>
      </c>
      <c r="BC215" s="2" t="str">
        <f>_xlfn.XLOOKUP($A215,Results!$A$2:$A$2256,Results!X$2:X$2256,"")</f>
        <v/>
      </c>
      <c r="BD215" s="2" t="str">
        <f>_xlfn.XLOOKUP($A215,Results!$A$2:$A$2256,Results!Y$2:Y$2256,"")</f>
        <v/>
      </c>
      <c r="BE215" s="2" t="str">
        <f>_xlfn.XLOOKUP($A215,Results!$A$2:$A$2256,Results!Z$2:Z$2256,"")</f>
        <v/>
      </c>
    </row>
    <row r="216" spans="1:57" ht="38.25" customHeight="1" x14ac:dyDescent="0.3">
      <c r="A216">
        <v>905893</v>
      </c>
      <c r="B216">
        <v>282006</v>
      </c>
      <c r="C216" t="s">
        <v>36</v>
      </c>
      <c r="D216" t="s">
        <v>608</v>
      </c>
      <c r="E216" s="2" t="str">
        <f>VLOOKUP(F216,'RPA Vendor Data '!F162:$G$2418,2)</f>
        <v>DOMINION ELECTRIC SUPPLY</v>
      </c>
      <c r="F216" s="2">
        <v>11048</v>
      </c>
      <c r="G216" s="2">
        <v>1</v>
      </c>
      <c r="H216" t="s">
        <v>575</v>
      </c>
      <c r="I216">
        <v>54</v>
      </c>
      <c r="J216" t="s">
        <v>389</v>
      </c>
      <c r="K216" t="s">
        <v>58</v>
      </c>
      <c r="L216">
        <v>472.38</v>
      </c>
      <c r="M216" s="2" t="s">
        <v>576</v>
      </c>
      <c r="N216" s="85" t="s">
        <v>577</v>
      </c>
      <c r="O216" t="s">
        <v>36</v>
      </c>
      <c r="P216" t="s">
        <v>578</v>
      </c>
      <c r="Q216" t="s">
        <v>36</v>
      </c>
      <c r="R216">
        <v>255.09</v>
      </c>
      <c r="S216" s="1">
        <v>45744.896591666657</v>
      </c>
      <c r="T216" t="s">
        <v>42</v>
      </c>
      <c r="U216" s="1">
        <v>45744.675000000003</v>
      </c>
      <c r="V216" t="s">
        <v>43</v>
      </c>
      <c r="W216" t="s">
        <v>36</v>
      </c>
      <c r="X216">
        <v>0</v>
      </c>
      <c r="Y216" t="s">
        <v>609</v>
      </c>
      <c r="Z216">
        <v>472.38</v>
      </c>
      <c r="AA216">
        <v>472.38</v>
      </c>
      <c r="AB216">
        <v>191</v>
      </c>
      <c r="AC216" t="s">
        <v>579</v>
      </c>
      <c r="AD216" t="s">
        <v>579</v>
      </c>
      <c r="AE216" t="s">
        <v>45</v>
      </c>
      <c r="AF216" s="44">
        <v>39121419</v>
      </c>
      <c r="AG216" s="18" t="s">
        <v>580</v>
      </c>
      <c r="AI216" s="2" t="s">
        <v>48</v>
      </c>
      <c r="AJ216" s="2" t="e">
        <f>VLOOKUP(A216,'Classification Test Result'!$A$2:$D$2428,4,FALSE)</f>
        <v>#N/A</v>
      </c>
      <c r="AL216" s="2">
        <f>_xlfn.XLOOKUP($A216,Results!$A$2:$A$2256,Results!G$2:G$2256,"")</f>
        <v>1167936</v>
      </c>
      <c r="AM216" s="2" t="str">
        <f>_xlfn.XLOOKUP($A216,Results!$A$2:$A$2256,Results!H$2:H$2256,"")</f>
        <v>DB50IC</v>
      </c>
      <c r="AN216" s="2" t="str">
        <f>_xlfn.XLOOKUP($A216,Results!$A$2:$A$2256,Results!I$2:I$2256,"")</f>
        <v>STEEL ELECTRIC PRODUCTS</v>
      </c>
      <c r="AO216" s="2">
        <f>_xlfn.XLOOKUP($A216,Results!$A$2:$A$2256,Results!J$2:J$2256,"")</f>
        <v>785994318019</v>
      </c>
      <c r="AP216" s="2">
        <f>_xlfn.XLOOKUP($A216,Results!$A$2:$A$2256,Results!K$2:K$2256,"")</f>
        <v>39121700</v>
      </c>
      <c r="AQ216" s="2">
        <f>_xlfn.XLOOKUP($A216,Results!$A$2:$A$2256,Results!L$2:L$2256,"")</f>
        <v>0</v>
      </c>
      <c r="AR216" s="2">
        <f>_xlfn.XLOOKUP($A216,Results!$A$2:$A$2256,Results!M$2:M$2256,"")</f>
        <v>338103</v>
      </c>
      <c r="AS216" s="2" t="str">
        <f>_xlfn.XLOOKUP($A216,Results!$A$2:$A$2256,Results!N$2:N$2256,"")</f>
        <v>SEPCO DB50-IC 1/2 DBL BITE CONN</v>
      </c>
      <c r="AT216" s="2" t="str">
        <f>_xlfn.XLOOKUP($A216,Results!$A$2:$A$2256,Results!O$2:O$2256,"")</f>
        <v>STEEL ELECTRIC PRODUCTS</v>
      </c>
      <c r="AU216" s="2">
        <f>_xlfn.XLOOKUP($A216,Results!$A$2:$A$2256,Results!P$2:P$2256,"")</f>
        <v>0</v>
      </c>
      <c r="AV216" s="2" t="str">
        <f>_xlfn.XLOOKUP($A216,Results!$A$2:$A$2256,Results!Q$2:Q$2256,"")</f>
        <v>NO_VALID_MATCHES</v>
      </c>
      <c r="AW216" s="2" t="str">
        <f>_xlfn.XLOOKUP($A216,Results!$A$2:$A$2256,Results!R$2:R$2256,"")</f>
        <v>0.6922354559228223</v>
      </c>
      <c r="AX216" s="2">
        <f>_xlfn.XLOOKUP($A216,Results!$A$2:$A$2256,Results!S$2:S$2256,"")</f>
        <v>79</v>
      </c>
      <c r="AY216" s="2">
        <f>_xlfn.XLOOKUP($A216,Results!$A$2:$A$2256,Results!T$2:T$2256,"")</f>
        <v>49</v>
      </c>
      <c r="AZ216" s="2">
        <f>_xlfn.XLOOKUP($A216,Results!$A$2:$A$2256,Results!U$2:U$2256,"")</f>
        <v>61</v>
      </c>
      <c r="BA216" s="2">
        <f>_xlfn.XLOOKUP($A216,Results!$A$2:$A$2256,Results!V$2:V$2256,"")</f>
        <v>0</v>
      </c>
      <c r="BB216" s="2">
        <f>_xlfn.XLOOKUP($A216,Results!$A$2:$A$2256,Results!W$2:W$2256,"")</f>
        <v>0</v>
      </c>
      <c r="BC216" s="2">
        <f>_xlfn.XLOOKUP($A216,Results!$A$2:$A$2256,Results!X$2:X$2256,"")</f>
        <v>39120000</v>
      </c>
      <c r="BD216" s="2">
        <f>_xlfn.XLOOKUP($A216,Results!$A$2:$A$2256,Results!Y$2:Y$2256,"")</f>
        <v>62</v>
      </c>
      <c r="BE216" s="2">
        <f>_xlfn.XLOOKUP($A216,Results!$A$2:$A$2256,Results!Z$2:Z$2256,"")</f>
        <v>0</v>
      </c>
    </row>
    <row r="217" spans="1:57" ht="38.25" customHeight="1" x14ac:dyDescent="0.3">
      <c r="A217">
        <v>905894</v>
      </c>
      <c r="B217">
        <v>282024</v>
      </c>
      <c r="C217" t="s">
        <v>36</v>
      </c>
      <c r="D217">
        <v>6224234</v>
      </c>
      <c r="F217" s="2">
        <v>10859</v>
      </c>
      <c r="G217" s="2">
        <v>1</v>
      </c>
      <c r="H217" s="2" t="s">
        <v>610</v>
      </c>
      <c r="I217">
        <v>1</v>
      </c>
      <c r="J217" t="s">
        <v>39</v>
      </c>
      <c r="K217" t="s">
        <v>39</v>
      </c>
      <c r="L217">
        <v>12618</v>
      </c>
      <c r="M217" s="2" t="s">
        <v>36</v>
      </c>
      <c r="N217" s="9" t="s">
        <v>36</v>
      </c>
      <c r="O217" t="s">
        <v>36</v>
      </c>
      <c r="P217" t="s">
        <v>36</v>
      </c>
      <c r="Q217" t="s">
        <v>36</v>
      </c>
      <c r="R217">
        <v>12618</v>
      </c>
      <c r="S217" s="1">
        <v>45744.917331215278</v>
      </c>
      <c r="T217" t="s">
        <v>42</v>
      </c>
      <c r="U217" s="1">
        <v>45744.70416666667</v>
      </c>
      <c r="V217" t="s">
        <v>43</v>
      </c>
      <c r="W217" t="s">
        <v>36</v>
      </c>
      <c r="X217">
        <v>0</v>
      </c>
      <c r="Y217">
        <v>999</v>
      </c>
      <c r="Z217" t="s">
        <v>36</v>
      </c>
      <c r="AA217" t="s">
        <v>36</v>
      </c>
      <c r="AB217" t="s">
        <v>36</v>
      </c>
      <c r="AC217" t="s">
        <v>49</v>
      </c>
      <c r="AD217" t="s">
        <v>49</v>
      </c>
      <c r="AE217" t="s">
        <v>45</v>
      </c>
      <c r="AF217" s="2"/>
      <c r="AI217" s="2" t="s">
        <v>165</v>
      </c>
      <c r="AJ217" s="2" t="e">
        <f>VLOOKUP(A217,'Classification Test Result'!$A$2:$D$2428,4,FALSE)</f>
        <v>#N/A</v>
      </c>
      <c r="AL217" s="2">
        <f>_xlfn.XLOOKUP($A217,Results!$A$2:$A$2256,Results!G$2:G$2256,"")</f>
        <v>0</v>
      </c>
      <c r="AM217" s="2">
        <f>_xlfn.XLOOKUP($A217,Results!$A$2:$A$2256,Results!H$2:H$2256,"")</f>
        <v>0</v>
      </c>
      <c r="AN217" s="2">
        <f>_xlfn.XLOOKUP($A217,Results!$A$2:$A$2256,Results!I$2:I$2256,"")</f>
        <v>0</v>
      </c>
      <c r="AO217" s="2">
        <f>_xlfn.XLOOKUP($A217,Results!$A$2:$A$2256,Results!J$2:J$2256,"")</f>
        <v>0</v>
      </c>
      <c r="AP217" s="2">
        <f>_xlfn.XLOOKUP($A217,Results!$A$2:$A$2256,Results!K$2:K$2256,"")</f>
        <v>0</v>
      </c>
      <c r="AQ217" s="2">
        <f>_xlfn.XLOOKUP($A217,Results!$A$2:$A$2256,Results!L$2:L$2256,"")</f>
        <v>0</v>
      </c>
      <c r="AR217" s="2">
        <f>_xlfn.XLOOKUP($A217,Results!$A$2:$A$2256,Results!M$2:M$2256,"")</f>
        <v>0</v>
      </c>
      <c r="AS217" s="2">
        <f>_xlfn.XLOOKUP($A217,Results!$A$2:$A$2256,Results!N$2:N$2256,"")</f>
        <v>0</v>
      </c>
      <c r="AT217" s="2">
        <f>_xlfn.XLOOKUP($A217,Results!$A$2:$A$2256,Results!O$2:O$2256,"")</f>
        <v>0</v>
      </c>
      <c r="AU217" s="2">
        <f>_xlfn.XLOOKUP($A217,Results!$A$2:$A$2256,Results!P$2:P$2256,"")</f>
        <v>0</v>
      </c>
      <c r="AV217" s="2">
        <f>_xlfn.XLOOKUP($A217,Results!$A$2:$A$2256,Results!Q$2:Q$2256,"")</f>
        <v>0</v>
      </c>
      <c r="AW217" s="2">
        <f>_xlfn.XLOOKUP($A217,Results!$A$2:$A$2256,Results!R$2:R$2256,"")</f>
        <v>0</v>
      </c>
      <c r="AX217" s="2">
        <f>_xlfn.XLOOKUP($A217,Results!$A$2:$A$2256,Results!S$2:S$2256,"")</f>
        <v>0</v>
      </c>
      <c r="AY217" s="2">
        <f>_xlfn.XLOOKUP($A217,Results!$A$2:$A$2256,Results!T$2:T$2256,"")</f>
        <v>0</v>
      </c>
      <c r="AZ217" s="2">
        <f>_xlfn.XLOOKUP($A217,Results!$A$2:$A$2256,Results!U$2:U$2256,"")</f>
        <v>0</v>
      </c>
      <c r="BA217" s="2">
        <f>_xlfn.XLOOKUP($A217,Results!$A$2:$A$2256,Results!V$2:V$2256,"")</f>
        <v>0</v>
      </c>
      <c r="BB217" s="2">
        <f>_xlfn.XLOOKUP($A217,Results!$A$2:$A$2256,Results!W$2:W$2256,"")</f>
        <v>0</v>
      </c>
      <c r="BC217" s="2">
        <f>_xlfn.XLOOKUP($A217,Results!$A$2:$A$2256,Results!X$2:X$2256,"")</f>
        <v>0</v>
      </c>
      <c r="BD217" s="2">
        <f>_xlfn.XLOOKUP($A217,Results!$A$2:$A$2256,Results!Y$2:Y$2256,"")</f>
        <v>0</v>
      </c>
      <c r="BE217" s="2">
        <f>_xlfn.XLOOKUP($A217,Results!$A$2:$A$2256,Results!Z$2:Z$2256,"")</f>
        <v>0</v>
      </c>
    </row>
    <row r="218" spans="1:57" ht="38.25" customHeight="1" x14ac:dyDescent="0.3">
      <c r="A218">
        <v>905895</v>
      </c>
      <c r="B218">
        <v>281451</v>
      </c>
      <c r="C218" t="s">
        <v>36</v>
      </c>
      <c r="D218" t="s">
        <v>611</v>
      </c>
      <c r="E218" s="2" t="str">
        <f>VLOOKUP(F218,'RPA Vendor Data '!F164:$G$2418,2)</f>
        <v>UNITED RENTALS</v>
      </c>
      <c r="F218" s="2">
        <v>13482</v>
      </c>
      <c r="G218" s="2">
        <v>1</v>
      </c>
      <c r="H218" t="s">
        <v>612</v>
      </c>
      <c r="I218">
        <v>1</v>
      </c>
      <c r="J218" t="s">
        <v>39</v>
      </c>
      <c r="K218" t="s">
        <v>39</v>
      </c>
      <c r="L218">
        <v>2524</v>
      </c>
      <c r="M218" s="2" t="s">
        <v>613</v>
      </c>
      <c r="N218" s="85" t="s">
        <v>614</v>
      </c>
      <c r="O218">
        <v>10840655</v>
      </c>
      <c r="P218" t="s">
        <v>36</v>
      </c>
      <c r="Q218" t="s">
        <v>36</v>
      </c>
      <c r="R218">
        <v>2308</v>
      </c>
      <c r="S218" s="1">
        <v>45744.334439583326</v>
      </c>
      <c r="T218" t="s">
        <v>42</v>
      </c>
      <c r="U218" s="1">
        <v>45744.114583333343</v>
      </c>
      <c r="V218" t="s">
        <v>43</v>
      </c>
      <c r="W218" t="s">
        <v>36</v>
      </c>
      <c r="X218">
        <v>0</v>
      </c>
      <c r="Y218">
        <v>999</v>
      </c>
      <c r="Z218" t="s">
        <v>36</v>
      </c>
      <c r="AA218" t="s">
        <v>36</v>
      </c>
      <c r="AB218" t="s">
        <v>36</v>
      </c>
      <c r="AC218" t="s">
        <v>613</v>
      </c>
      <c r="AD218" t="s">
        <v>613</v>
      </c>
      <c r="AE218" t="s">
        <v>45</v>
      </c>
      <c r="AF218" s="44" t="s">
        <v>46</v>
      </c>
      <c r="AG218" s="18" t="s">
        <v>615</v>
      </c>
      <c r="AH218" s="18"/>
      <c r="AI218" s="2" t="s">
        <v>48</v>
      </c>
      <c r="AJ218" s="2" t="e">
        <f>VLOOKUP(A218,'Classification Test Result'!$A$2:$D$2428,4,FALSE)</f>
        <v>#N/A</v>
      </c>
      <c r="AL218" s="2">
        <f>_xlfn.XLOOKUP($A218,Results!$A$2:$A$2256,Results!G$2:G$2256,"")</f>
        <v>0</v>
      </c>
      <c r="AM218" s="2">
        <f>_xlfn.XLOOKUP($A218,Results!$A$2:$A$2256,Results!H$2:H$2256,"")</f>
        <v>0</v>
      </c>
      <c r="AN218" s="2">
        <f>_xlfn.XLOOKUP($A218,Results!$A$2:$A$2256,Results!I$2:I$2256,"")</f>
        <v>0</v>
      </c>
      <c r="AO218" s="2">
        <f>_xlfn.XLOOKUP($A218,Results!$A$2:$A$2256,Results!J$2:J$2256,"")</f>
        <v>0</v>
      </c>
      <c r="AP218" s="2">
        <f>_xlfn.XLOOKUP($A218,Results!$A$2:$A$2256,Results!K$2:K$2256,"")</f>
        <v>0</v>
      </c>
      <c r="AQ218" s="2">
        <f>_xlfn.XLOOKUP($A218,Results!$A$2:$A$2256,Results!L$2:L$2256,"")</f>
        <v>0</v>
      </c>
      <c r="AR218" s="2">
        <f>_xlfn.XLOOKUP($A218,Results!$A$2:$A$2256,Results!M$2:M$2256,"")</f>
        <v>0</v>
      </c>
      <c r="AS218" s="2">
        <f>_xlfn.XLOOKUP($A218,Results!$A$2:$A$2256,Results!N$2:N$2256,"")</f>
        <v>0</v>
      </c>
      <c r="AT218" s="2" t="str">
        <f>_xlfn.XLOOKUP($A218,Results!$A$2:$A$2256,Results!O$2:O$2256,"")</f>
        <v>TAKEUCHI</v>
      </c>
      <c r="AU218" s="2" t="str">
        <f>_xlfn.XLOOKUP($A218,Results!$A$2:$A$2256,Results!P$2:P$2256,"")</f>
        <v>TAKEUCHI</v>
      </c>
      <c r="AV218" s="2" t="str">
        <f>_xlfn.XLOOKUP($A218,Results!$A$2:$A$2256,Results!Q$2:Q$2256,"")</f>
        <v>SINGLE_MATCH</v>
      </c>
      <c r="AW218" s="2">
        <f>_xlfn.XLOOKUP($A218,Results!$A$2:$A$2256,Results!R$2:R$2256,"")</f>
        <v>0</v>
      </c>
      <c r="AX218" s="2">
        <f>_xlfn.XLOOKUP($A218,Results!$A$2:$A$2256,Results!S$2:S$2256,"")</f>
        <v>0</v>
      </c>
      <c r="AY218" s="2">
        <f>_xlfn.XLOOKUP($A218,Results!$A$2:$A$2256,Results!T$2:T$2256,"")</f>
        <v>100</v>
      </c>
      <c r="AZ218" s="2">
        <f>_xlfn.XLOOKUP($A218,Results!$A$2:$A$2256,Results!U$2:U$2256,"")</f>
        <v>0</v>
      </c>
      <c r="BA218" s="2">
        <f>_xlfn.XLOOKUP($A218,Results!$A$2:$A$2256,Results!V$2:V$2256,"")</f>
        <v>0</v>
      </c>
      <c r="BB218" s="2">
        <f>_xlfn.XLOOKUP($A218,Results!$A$2:$A$2256,Results!W$2:W$2256,"")</f>
        <v>0</v>
      </c>
      <c r="BC218" s="2">
        <f>_xlfn.XLOOKUP($A218,Results!$A$2:$A$2256,Results!X$2:X$2256,"")</f>
        <v>0</v>
      </c>
      <c r="BD218" s="2">
        <f>_xlfn.XLOOKUP($A218,Results!$A$2:$A$2256,Results!Y$2:Y$2256,"")</f>
        <v>0</v>
      </c>
      <c r="BE218" s="2">
        <f>_xlfn.XLOOKUP($A218,Results!$A$2:$A$2256,Results!Z$2:Z$2256,"")</f>
        <v>0</v>
      </c>
    </row>
    <row r="219" spans="1:57" ht="38.25" customHeight="1" x14ac:dyDescent="0.3">
      <c r="A219">
        <v>905896</v>
      </c>
      <c r="B219">
        <v>281329</v>
      </c>
      <c r="C219" t="s">
        <v>36</v>
      </c>
      <c r="D219" t="s">
        <v>616</v>
      </c>
      <c r="E219" s="2" t="str">
        <f>VLOOKUP(F219,'RPA Vendor Data '!F165:$G$2418,2)</f>
        <v>VIKING ELECTRIC</v>
      </c>
      <c r="F219" s="2">
        <v>13536</v>
      </c>
      <c r="G219" s="2">
        <v>3</v>
      </c>
      <c r="H219" t="s">
        <v>617</v>
      </c>
      <c r="I219">
        <v>5</v>
      </c>
      <c r="J219" t="s">
        <v>389</v>
      </c>
      <c r="K219" t="s">
        <v>58</v>
      </c>
      <c r="L219">
        <v>4510.57</v>
      </c>
      <c r="M219" s="2" t="s">
        <v>576</v>
      </c>
      <c r="N219" s="85" t="s">
        <v>618</v>
      </c>
      <c r="O219" t="s">
        <v>36</v>
      </c>
      <c r="P219" t="s">
        <v>619</v>
      </c>
      <c r="Q219" t="s">
        <v>36</v>
      </c>
      <c r="R219">
        <v>225.53</v>
      </c>
      <c r="S219" s="1">
        <v>45744.188490277767</v>
      </c>
      <c r="T219" t="s">
        <v>42</v>
      </c>
      <c r="U219" s="1">
        <v>45743.96875</v>
      </c>
      <c r="V219" t="s">
        <v>43</v>
      </c>
      <c r="W219" t="s">
        <v>36</v>
      </c>
      <c r="X219">
        <v>0</v>
      </c>
      <c r="Y219" t="s">
        <v>620</v>
      </c>
      <c r="Z219" t="s">
        <v>36</v>
      </c>
      <c r="AA219">
        <v>4510.57</v>
      </c>
      <c r="AB219" t="s">
        <v>36</v>
      </c>
      <c r="AC219" t="s">
        <v>579</v>
      </c>
      <c r="AD219" t="s">
        <v>579</v>
      </c>
      <c r="AE219" t="s">
        <v>45</v>
      </c>
      <c r="AF219" s="44">
        <v>39121420</v>
      </c>
      <c r="AG219" s="18" t="s">
        <v>621</v>
      </c>
      <c r="AH219" s="18"/>
      <c r="AI219" s="2" t="s">
        <v>48</v>
      </c>
      <c r="AJ219" s="2" t="e">
        <f>VLOOKUP(A219,'Classification Test Result'!$A$2:$D$2428,4,FALSE)</f>
        <v>#N/A</v>
      </c>
      <c r="AL219" s="2">
        <f>_xlfn.XLOOKUP($A219,Results!$A$2:$A$2256,Results!G$2:G$2256,"")</f>
        <v>0</v>
      </c>
      <c r="AM219" s="2">
        <f>_xlfn.XLOOKUP($A219,Results!$A$2:$A$2256,Results!H$2:H$2256,"")</f>
        <v>0</v>
      </c>
      <c r="AN219" s="2">
        <f>_xlfn.XLOOKUP($A219,Results!$A$2:$A$2256,Results!I$2:I$2256,"")</f>
        <v>0</v>
      </c>
      <c r="AO219" s="2">
        <f>_xlfn.XLOOKUP($A219,Results!$A$2:$A$2256,Results!J$2:J$2256,"")</f>
        <v>0</v>
      </c>
      <c r="AP219" s="2">
        <f>_xlfn.XLOOKUP($A219,Results!$A$2:$A$2256,Results!K$2:K$2256,"")</f>
        <v>0</v>
      </c>
      <c r="AQ219" s="2">
        <f>_xlfn.XLOOKUP($A219,Results!$A$2:$A$2256,Results!L$2:L$2256,"")</f>
        <v>0</v>
      </c>
      <c r="AR219" s="2">
        <f>_xlfn.XLOOKUP($A219,Results!$A$2:$A$2256,Results!M$2:M$2256,"")</f>
        <v>0</v>
      </c>
      <c r="AS219" s="2">
        <f>_xlfn.XLOOKUP($A219,Results!$A$2:$A$2256,Results!N$2:N$2256,"")</f>
        <v>0</v>
      </c>
      <c r="AT219" s="2" t="str">
        <f>_xlfn.XLOOKUP($A219,Results!$A$2:$A$2256,Results!O$2:O$2256,"")</f>
        <v>THOMAS &amp; BETTS</v>
      </c>
      <c r="AU219" s="2" t="str">
        <f>_xlfn.XLOOKUP($A219,Results!$A$2:$A$2256,Results!P$2:P$2256,"")</f>
        <v>T&amp;B</v>
      </c>
      <c r="AV219" s="2" t="str">
        <f>_xlfn.XLOOKUP($A219,Results!$A$2:$A$2256,Results!Q$2:Q$2256,"")</f>
        <v>SINGLE_MATCH</v>
      </c>
      <c r="AW219" s="2">
        <f>_xlfn.XLOOKUP($A219,Results!$A$2:$A$2256,Results!R$2:R$2256,"")</f>
        <v>0</v>
      </c>
      <c r="AX219" s="2">
        <f>_xlfn.XLOOKUP($A219,Results!$A$2:$A$2256,Results!S$2:S$2256,"")</f>
        <v>0</v>
      </c>
      <c r="AY219" s="2">
        <f>_xlfn.XLOOKUP($A219,Results!$A$2:$A$2256,Results!T$2:T$2256,"")</f>
        <v>60</v>
      </c>
      <c r="AZ219" s="2">
        <f>_xlfn.XLOOKUP($A219,Results!$A$2:$A$2256,Results!U$2:U$2256,"")</f>
        <v>0</v>
      </c>
      <c r="BA219" s="2">
        <f>_xlfn.XLOOKUP($A219,Results!$A$2:$A$2256,Results!V$2:V$2256,"")</f>
        <v>0</v>
      </c>
      <c r="BB219" s="2">
        <f>_xlfn.XLOOKUP($A219,Results!$A$2:$A$2256,Results!W$2:W$2256,"")</f>
        <v>0</v>
      </c>
      <c r="BC219" s="2">
        <f>_xlfn.XLOOKUP($A219,Results!$A$2:$A$2256,Results!X$2:X$2256,"")</f>
        <v>0</v>
      </c>
      <c r="BD219" s="2">
        <f>_xlfn.XLOOKUP($A219,Results!$A$2:$A$2256,Results!Y$2:Y$2256,"")</f>
        <v>0</v>
      </c>
      <c r="BE219" s="2">
        <f>_xlfn.XLOOKUP($A219,Results!$A$2:$A$2256,Results!Z$2:Z$2256,"")</f>
        <v>0</v>
      </c>
    </row>
    <row r="220" spans="1:57" ht="38.25" customHeight="1" x14ac:dyDescent="0.3">
      <c r="A220">
        <v>905897</v>
      </c>
      <c r="B220">
        <v>281672</v>
      </c>
      <c r="C220" t="s">
        <v>36</v>
      </c>
      <c r="D220" t="s">
        <v>623</v>
      </c>
      <c r="E220" s="2" t="str">
        <f>VLOOKUP(F220,'RPA Vendor Data '!F166:$G$2418,2)</f>
        <v>VIKING ELECTRIC</v>
      </c>
      <c r="F220" s="2">
        <v>13536</v>
      </c>
      <c r="G220" s="2">
        <v>22</v>
      </c>
      <c r="H220" t="s">
        <v>624</v>
      </c>
      <c r="I220">
        <v>25</v>
      </c>
      <c r="J220" t="s">
        <v>389</v>
      </c>
      <c r="K220" t="s">
        <v>58</v>
      </c>
      <c r="L220">
        <v>766.97</v>
      </c>
      <c r="M220" s="2" t="s">
        <v>576</v>
      </c>
      <c r="N220" s="85">
        <v>5242</v>
      </c>
      <c r="O220" t="s">
        <v>36</v>
      </c>
      <c r="P220" t="s">
        <v>625</v>
      </c>
      <c r="Q220" t="s">
        <v>36</v>
      </c>
      <c r="R220">
        <v>191.74</v>
      </c>
      <c r="S220" s="1">
        <v>45744.500924386572</v>
      </c>
      <c r="T220" t="s">
        <v>42</v>
      </c>
      <c r="U220" s="1">
        <v>45744.290972222218</v>
      </c>
      <c r="V220" t="s">
        <v>43</v>
      </c>
      <c r="W220" t="s">
        <v>36</v>
      </c>
      <c r="X220">
        <v>24</v>
      </c>
      <c r="Y220" t="s">
        <v>158</v>
      </c>
      <c r="Z220">
        <v>766.97</v>
      </c>
      <c r="AA220">
        <v>766.97</v>
      </c>
      <c r="AB220">
        <v>136</v>
      </c>
      <c r="AC220" t="s">
        <v>579</v>
      </c>
      <c r="AD220" t="s">
        <v>579</v>
      </c>
      <c r="AE220" t="s">
        <v>45</v>
      </c>
      <c r="AF220" s="44">
        <v>39121420</v>
      </c>
      <c r="AG220" s="18" t="s">
        <v>626</v>
      </c>
      <c r="AH220" s="18"/>
      <c r="AI220" s="2" t="s">
        <v>48</v>
      </c>
      <c r="AJ220" s="2" t="e">
        <f>VLOOKUP(A220,'Classification Test Result'!$A$2:$D$2428,4,FALSE)</f>
        <v>#N/A</v>
      </c>
      <c r="AL220" s="2">
        <f>_xlfn.XLOOKUP($A220,Results!$A$2:$A$2256,Results!G$2:G$2256,"")</f>
        <v>0</v>
      </c>
      <c r="AM220" s="2">
        <f>_xlfn.XLOOKUP($A220,Results!$A$2:$A$2256,Results!H$2:H$2256,"")</f>
        <v>0</v>
      </c>
      <c r="AN220" s="2">
        <f>_xlfn.XLOOKUP($A220,Results!$A$2:$A$2256,Results!I$2:I$2256,"")</f>
        <v>0</v>
      </c>
      <c r="AO220" s="2">
        <f>_xlfn.XLOOKUP($A220,Results!$A$2:$A$2256,Results!J$2:J$2256,"")</f>
        <v>0</v>
      </c>
      <c r="AP220" s="2">
        <f>_xlfn.XLOOKUP($A220,Results!$A$2:$A$2256,Results!K$2:K$2256,"")</f>
        <v>0</v>
      </c>
      <c r="AQ220" s="2">
        <f>_xlfn.XLOOKUP($A220,Results!$A$2:$A$2256,Results!L$2:L$2256,"")</f>
        <v>0</v>
      </c>
      <c r="AR220" s="2">
        <f>_xlfn.XLOOKUP($A220,Results!$A$2:$A$2256,Results!M$2:M$2256,"")</f>
        <v>0</v>
      </c>
      <c r="AS220" s="2">
        <f>_xlfn.XLOOKUP($A220,Results!$A$2:$A$2256,Results!N$2:N$2256,"")</f>
        <v>0</v>
      </c>
      <c r="AT220" s="2" t="str">
        <f>_xlfn.XLOOKUP($A220,Results!$A$2:$A$2256,Results!O$2:O$2256,"")</f>
        <v>THOMAS &amp; BETTS</v>
      </c>
      <c r="AU220" s="2" t="str">
        <f>_xlfn.XLOOKUP($A220,Results!$A$2:$A$2256,Results!P$2:P$2256,"")</f>
        <v>T&amp;B</v>
      </c>
      <c r="AV220" s="2" t="str">
        <f>_xlfn.XLOOKUP($A220,Results!$A$2:$A$2256,Results!Q$2:Q$2256,"")</f>
        <v>SINGLE_MATCH</v>
      </c>
      <c r="AW220" s="2">
        <f>_xlfn.XLOOKUP($A220,Results!$A$2:$A$2256,Results!R$2:R$2256,"")</f>
        <v>0</v>
      </c>
      <c r="AX220" s="2">
        <f>_xlfn.XLOOKUP($A220,Results!$A$2:$A$2256,Results!S$2:S$2256,"")</f>
        <v>0</v>
      </c>
      <c r="AY220" s="2">
        <f>_xlfn.XLOOKUP($A220,Results!$A$2:$A$2256,Results!T$2:T$2256,"")</f>
        <v>60</v>
      </c>
      <c r="AZ220" s="2">
        <f>_xlfn.XLOOKUP($A220,Results!$A$2:$A$2256,Results!U$2:U$2256,"")</f>
        <v>0</v>
      </c>
      <c r="BA220" s="2">
        <f>_xlfn.XLOOKUP($A220,Results!$A$2:$A$2256,Results!V$2:V$2256,"")</f>
        <v>0</v>
      </c>
      <c r="BB220" s="2">
        <f>_xlfn.XLOOKUP($A220,Results!$A$2:$A$2256,Results!W$2:W$2256,"")</f>
        <v>0</v>
      </c>
      <c r="BC220" s="2">
        <f>_xlfn.XLOOKUP($A220,Results!$A$2:$A$2256,Results!X$2:X$2256,"")</f>
        <v>39121420</v>
      </c>
      <c r="BD220" s="2">
        <f>_xlfn.XLOOKUP($A220,Results!$A$2:$A$2256,Results!Y$2:Y$2256,"")</f>
        <v>81</v>
      </c>
      <c r="BE220" s="2">
        <f>_xlfn.XLOOKUP($A220,Results!$A$2:$A$2256,Results!Z$2:Z$2256,"")</f>
        <v>0</v>
      </c>
    </row>
    <row r="221" spans="1:57" ht="38.25" customHeight="1" x14ac:dyDescent="0.3">
      <c r="A221">
        <v>905898</v>
      </c>
      <c r="B221">
        <v>281329</v>
      </c>
      <c r="C221" t="s">
        <v>36</v>
      </c>
      <c r="D221" t="s">
        <v>616</v>
      </c>
      <c r="E221" s="2" t="str">
        <f>VLOOKUP(F221,'RPA Vendor Data '!F167:$G$2418,2)</f>
        <v>VIKING ELECTRIC</v>
      </c>
      <c r="F221" s="2">
        <v>13536</v>
      </c>
      <c r="G221" s="2">
        <v>1</v>
      </c>
      <c r="H221" t="s">
        <v>627</v>
      </c>
      <c r="I221">
        <v>9</v>
      </c>
      <c r="J221" t="s">
        <v>389</v>
      </c>
      <c r="K221" t="s">
        <v>58</v>
      </c>
      <c r="L221">
        <v>45767.43</v>
      </c>
      <c r="M221" s="2" t="s">
        <v>576</v>
      </c>
      <c r="N221" s="85" t="s">
        <v>628</v>
      </c>
      <c r="O221" t="s">
        <v>36</v>
      </c>
      <c r="P221" t="s">
        <v>629</v>
      </c>
      <c r="Q221" t="s">
        <v>36</v>
      </c>
      <c r="R221">
        <v>4119.07</v>
      </c>
      <c r="S221" s="1">
        <v>45744.188466979169</v>
      </c>
      <c r="T221" t="s">
        <v>42</v>
      </c>
      <c r="U221" s="1">
        <v>45743.96875</v>
      </c>
      <c r="V221" t="s">
        <v>43</v>
      </c>
      <c r="W221" t="s">
        <v>36</v>
      </c>
      <c r="X221">
        <v>0</v>
      </c>
      <c r="Y221" t="s">
        <v>54</v>
      </c>
      <c r="Z221" t="s">
        <v>36</v>
      </c>
      <c r="AA221">
        <v>45767.43</v>
      </c>
      <c r="AB221" t="s">
        <v>36</v>
      </c>
      <c r="AC221" t="s">
        <v>579</v>
      </c>
      <c r="AD221" t="s">
        <v>579</v>
      </c>
      <c r="AE221" t="s">
        <v>45</v>
      </c>
      <c r="AF221" s="44">
        <v>39121420</v>
      </c>
      <c r="AG221" s="18" t="s">
        <v>630</v>
      </c>
      <c r="AH221" s="18"/>
      <c r="AI221" s="2" t="s">
        <v>48</v>
      </c>
      <c r="AJ221" s="2" t="e">
        <f>VLOOKUP(A221,'Classification Test Result'!$A$2:$D$2428,4,FALSE)</f>
        <v>#N/A</v>
      </c>
      <c r="AL221" s="2">
        <f>_xlfn.XLOOKUP($A221,Results!$A$2:$A$2256,Results!G$2:G$2256,"")</f>
        <v>0</v>
      </c>
      <c r="AM221" s="2">
        <f>_xlfn.XLOOKUP($A221,Results!$A$2:$A$2256,Results!H$2:H$2256,"")</f>
        <v>0</v>
      </c>
      <c r="AN221" s="2">
        <f>_xlfn.XLOOKUP($A221,Results!$A$2:$A$2256,Results!I$2:I$2256,"")</f>
        <v>0</v>
      </c>
      <c r="AO221" s="2">
        <f>_xlfn.XLOOKUP($A221,Results!$A$2:$A$2256,Results!J$2:J$2256,"")</f>
        <v>0</v>
      </c>
      <c r="AP221" s="2">
        <f>_xlfn.XLOOKUP($A221,Results!$A$2:$A$2256,Results!K$2:K$2256,"")</f>
        <v>0</v>
      </c>
      <c r="AQ221" s="2">
        <f>_xlfn.XLOOKUP($A221,Results!$A$2:$A$2256,Results!L$2:L$2256,"")</f>
        <v>0</v>
      </c>
      <c r="AR221" s="2">
        <f>_xlfn.XLOOKUP($A221,Results!$A$2:$A$2256,Results!M$2:M$2256,"")</f>
        <v>0</v>
      </c>
      <c r="AS221" s="2">
        <f>_xlfn.XLOOKUP($A221,Results!$A$2:$A$2256,Results!N$2:N$2256,"")</f>
        <v>0</v>
      </c>
      <c r="AT221" s="2" t="str">
        <f>_xlfn.XLOOKUP($A221,Results!$A$2:$A$2256,Results!O$2:O$2256,"")</f>
        <v>THOMAS &amp; BETTS</v>
      </c>
      <c r="AU221" s="2" t="str">
        <f>_xlfn.XLOOKUP($A221,Results!$A$2:$A$2256,Results!P$2:P$2256,"")</f>
        <v>T&amp;B</v>
      </c>
      <c r="AV221" s="2" t="str">
        <f>_xlfn.XLOOKUP($A221,Results!$A$2:$A$2256,Results!Q$2:Q$2256,"")</f>
        <v>SINGLE_MATCH</v>
      </c>
      <c r="AW221" s="2">
        <f>_xlfn.XLOOKUP($A221,Results!$A$2:$A$2256,Results!R$2:R$2256,"")</f>
        <v>0</v>
      </c>
      <c r="AX221" s="2">
        <f>_xlfn.XLOOKUP($A221,Results!$A$2:$A$2256,Results!S$2:S$2256,"")</f>
        <v>0</v>
      </c>
      <c r="AY221" s="2">
        <f>_xlfn.XLOOKUP($A221,Results!$A$2:$A$2256,Results!T$2:T$2256,"")</f>
        <v>60</v>
      </c>
      <c r="AZ221" s="2">
        <f>_xlfn.XLOOKUP($A221,Results!$A$2:$A$2256,Results!U$2:U$2256,"")</f>
        <v>0</v>
      </c>
      <c r="BA221" s="2">
        <f>_xlfn.XLOOKUP($A221,Results!$A$2:$A$2256,Results!V$2:V$2256,"")</f>
        <v>0</v>
      </c>
      <c r="BB221" s="2">
        <f>_xlfn.XLOOKUP($A221,Results!$A$2:$A$2256,Results!W$2:W$2256,"")</f>
        <v>0</v>
      </c>
      <c r="BC221" s="2">
        <f>_xlfn.XLOOKUP($A221,Results!$A$2:$A$2256,Results!X$2:X$2256,"")</f>
        <v>0</v>
      </c>
      <c r="BD221" s="2">
        <f>_xlfn.XLOOKUP($A221,Results!$A$2:$A$2256,Results!Y$2:Y$2256,"")</f>
        <v>0</v>
      </c>
      <c r="BE221" s="2">
        <f>_xlfn.XLOOKUP($A221,Results!$A$2:$A$2256,Results!Z$2:Z$2256,"")</f>
        <v>0</v>
      </c>
    </row>
    <row r="222" spans="1:57" ht="38.25" customHeight="1" x14ac:dyDescent="0.3">
      <c r="A222">
        <v>905899</v>
      </c>
      <c r="B222">
        <v>281329</v>
      </c>
      <c r="C222" t="s">
        <v>36</v>
      </c>
      <c r="D222" t="s">
        <v>616</v>
      </c>
      <c r="E222" s="2" t="str">
        <f>VLOOKUP(F222,'RPA Vendor Data '!F168:$G$2418,2)</f>
        <v>VIKING ELECTRIC</v>
      </c>
      <c r="F222" s="2">
        <v>13536</v>
      </c>
      <c r="G222" s="2">
        <v>2</v>
      </c>
      <c r="H222" t="s">
        <v>631</v>
      </c>
      <c r="I222">
        <v>1</v>
      </c>
      <c r="J222" t="s">
        <v>389</v>
      </c>
      <c r="K222" t="s">
        <v>58</v>
      </c>
      <c r="L222">
        <v>37525.269999999997</v>
      </c>
      <c r="M222" s="2" t="s">
        <v>576</v>
      </c>
      <c r="N222" s="85" t="s">
        <v>632</v>
      </c>
      <c r="O222" t="s">
        <v>36</v>
      </c>
      <c r="P222" t="s">
        <v>633</v>
      </c>
      <c r="Q222" t="s">
        <v>36</v>
      </c>
      <c r="R222">
        <v>375.25</v>
      </c>
      <c r="S222" s="1">
        <v>45744.188473692127</v>
      </c>
      <c r="T222" t="s">
        <v>42</v>
      </c>
      <c r="U222" s="1">
        <v>45743.96875</v>
      </c>
      <c r="V222" t="s">
        <v>43</v>
      </c>
      <c r="W222" t="s">
        <v>36</v>
      </c>
      <c r="X222">
        <v>0</v>
      </c>
      <c r="Y222" t="s">
        <v>54</v>
      </c>
      <c r="Z222" t="s">
        <v>36</v>
      </c>
      <c r="AA222">
        <v>37525.269999999997</v>
      </c>
      <c r="AB222" t="s">
        <v>36</v>
      </c>
      <c r="AC222" t="s">
        <v>579</v>
      </c>
      <c r="AD222" t="s">
        <v>579</v>
      </c>
      <c r="AE222" t="s">
        <v>45</v>
      </c>
      <c r="AF222" s="44">
        <v>39121420</v>
      </c>
      <c r="AG222" s="18" t="s">
        <v>634</v>
      </c>
      <c r="AH222" s="18"/>
      <c r="AI222" s="2" t="s">
        <v>48</v>
      </c>
      <c r="AJ222" s="2" t="e">
        <f>VLOOKUP(A222,'Classification Test Result'!$A$2:$D$2428,4,FALSE)</f>
        <v>#N/A</v>
      </c>
      <c r="AL222" s="2">
        <f>_xlfn.XLOOKUP($A222,Results!$A$2:$A$2256,Results!G$2:G$2256,"")</f>
        <v>0</v>
      </c>
      <c r="AM222" s="2">
        <f>_xlfn.XLOOKUP($A222,Results!$A$2:$A$2256,Results!H$2:H$2256,"")</f>
        <v>0</v>
      </c>
      <c r="AN222" s="2">
        <f>_xlfn.XLOOKUP($A222,Results!$A$2:$A$2256,Results!I$2:I$2256,"")</f>
        <v>0</v>
      </c>
      <c r="AO222" s="2">
        <f>_xlfn.XLOOKUP($A222,Results!$A$2:$A$2256,Results!J$2:J$2256,"")</f>
        <v>0</v>
      </c>
      <c r="AP222" s="2">
        <f>_xlfn.XLOOKUP($A222,Results!$A$2:$A$2256,Results!K$2:K$2256,"")</f>
        <v>0</v>
      </c>
      <c r="AQ222" s="2">
        <f>_xlfn.XLOOKUP($A222,Results!$A$2:$A$2256,Results!L$2:L$2256,"")</f>
        <v>0</v>
      </c>
      <c r="AR222" s="2">
        <f>_xlfn.XLOOKUP($A222,Results!$A$2:$A$2256,Results!M$2:M$2256,"")</f>
        <v>0</v>
      </c>
      <c r="AS222" s="2">
        <f>_xlfn.XLOOKUP($A222,Results!$A$2:$A$2256,Results!N$2:N$2256,"")</f>
        <v>0</v>
      </c>
      <c r="AT222" s="2" t="str">
        <f>_xlfn.XLOOKUP($A222,Results!$A$2:$A$2256,Results!O$2:O$2256,"")</f>
        <v>THOMAS &amp; BETTS</v>
      </c>
      <c r="AU222" s="2" t="str">
        <f>_xlfn.XLOOKUP($A222,Results!$A$2:$A$2256,Results!P$2:P$2256,"")</f>
        <v>T&amp;B</v>
      </c>
      <c r="AV222" s="2" t="str">
        <f>_xlfn.XLOOKUP($A222,Results!$A$2:$A$2256,Results!Q$2:Q$2256,"")</f>
        <v>SINGLE_MATCH</v>
      </c>
      <c r="AW222" s="2">
        <f>_xlfn.XLOOKUP($A222,Results!$A$2:$A$2256,Results!R$2:R$2256,"")</f>
        <v>0</v>
      </c>
      <c r="AX222" s="2">
        <f>_xlfn.XLOOKUP($A222,Results!$A$2:$A$2256,Results!S$2:S$2256,"")</f>
        <v>0</v>
      </c>
      <c r="AY222" s="2">
        <f>_xlfn.XLOOKUP($A222,Results!$A$2:$A$2256,Results!T$2:T$2256,"")</f>
        <v>60</v>
      </c>
      <c r="AZ222" s="2">
        <f>_xlfn.XLOOKUP($A222,Results!$A$2:$A$2256,Results!U$2:U$2256,"")</f>
        <v>0</v>
      </c>
      <c r="BA222" s="2">
        <f>_xlfn.XLOOKUP($A222,Results!$A$2:$A$2256,Results!V$2:V$2256,"")</f>
        <v>0</v>
      </c>
      <c r="BB222" s="2">
        <f>_xlfn.XLOOKUP($A222,Results!$A$2:$A$2256,Results!W$2:W$2256,"")</f>
        <v>0</v>
      </c>
      <c r="BC222" s="2">
        <f>_xlfn.XLOOKUP($A222,Results!$A$2:$A$2256,Results!X$2:X$2256,"")</f>
        <v>39121420</v>
      </c>
      <c r="BD222" s="2">
        <f>_xlfn.XLOOKUP($A222,Results!$A$2:$A$2256,Results!Y$2:Y$2256,"")</f>
        <v>78</v>
      </c>
      <c r="BE222" s="2">
        <f>_xlfn.XLOOKUP($A222,Results!$A$2:$A$2256,Results!Z$2:Z$2256,"")</f>
        <v>0</v>
      </c>
    </row>
    <row r="223" spans="1:57" ht="38.25" customHeight="1" x14ac:dyDescent="0.3">
      <c r="A223">
        <v>905900</v>
      </c>
      <c r="B223">
        <v>281672</v>
      </c>
      <c r="C223" t="s">
        <v>36</v>
      </c>
      <c r="D223" t="s">
        <v>623</v>
      </c>
      <c r="E223" s="2" t="str">
        <f>VLOOKUP(F223,'RPA Vendor Data '!F169:$G$2418,2)</f>
        <v>VIKING ELECTRIC</v>
      </c>
      <c r="F223" s="2">
        <v>13536</v>
      </c>
      <c r="G223" s="2">
        <v>24</v>
      </c>
      <c r="H223" t="s">
        <v>635</v>
      </c>
      <c r="I223">
        <v>8</v>
      </c>
      <c r="J223" t="s">
        <v>389</v>
      </c>
      <c r="K223" t="s">
        <v>58</v>
      </c>
      <c r="L223">
        <v>2555</v>
      </c>
      <c r="M223" s="2" t="s">
        <v>576</v>
      </c>
      <c r="N223" s="85">
        <v>5236</v>
      </c>
      <c r="O223" t="s">
        <v>36</v>
      </c>
      <c r="P223" t="s">
        <v>636</v>
      </c>
      <c r="Q223" t="s">
        <v>36</v>
      </c>
      <c r="R223">
        <v>204.4</v>
      </c>
      <c r="S223" s="1">
        <v>45744.500906909721</v>
      </c>
      <c r="T223" t="s">
        <v>42</v>
      </c>
      <c r="U223" s="1">
        <v>45744.291666666657</v>
      </c>
      <c r="V223" t="s">
        <v>43</v>
      </c>
      <c r="W223" t="s">
        <v>36</v>
      </c>
      <c r="X223">
        <v>26</v>
      </c>
      <c r="Y223" t="s">
        <v>158</v>
      </c>
      <c r="Z223">
        <v>2555</v>
      </c>
      <c r="AA223">
        <v>2555</v>
      </c>
      <c r="AB223">
        <v>136</v>
      </c>
      <c r="AC223" t="s">
        <v>579</v>
      </c>
      <c r="AD223" t="s">
        <v>579</v>
      </c>
      <c r="AE223" t="s">
        <v>45</v>
      </c>
      <c r="AF223" s="44">
        <v>39121420</v>
      </c>
      <c r="AG223" s="18" t="s">
        <v>637</v>
      </c>
      <c r="AH223" s="18"/>
      <c r="AI223" s="2" t="s">
        <v>48</v>
      </c>
      <c r="AJ223" s="2" t="e">
        <f>VLOOKUP(A223,'Classification Test Result'!$A$2:$D$2428,4,FALSE)</f>
        <v>#N/A</v>
      </c>
      <c r="AL223" s="2">
        <f>_xlfn.XLOOKUP($A223,Results!$A$2:$A$2256,Results!G$2:G$2256,"")</f>
        <v>0</v>
      </c>
      <c r="AM223" s="2">
        <f>_xlfn.XLOOKUP($A223,Results!$A$2:$A$2256,Results!H$2:H$2256,"")</f>
        <v>0</v>
      </c>
      <c r="AN223" s="2">
        <f>_xlfn.XLOOKUP($A223,Results!$A$2:$A$2256,Results!I$2:I$2256,"")</f>
        <v>0</v>
      </c>
      <c r="AO223" s="2">
        <f>_xlfn.XLOOKUP($A223,Results!$A$2:$A$2256,Results!J$2:J$2256,"")</f>
        <v>0</v>
      </c>
      <c r="AP223" s="2">
        <f>_xlfn.XLOOKUP($A223,Results!$A$2:$A$2256,Results!K$2:K$2256,"")</f>
        <v>0</v>
      </c>
      <c r="AQ223" s="2">
        <f>_xlfn.XLOOKUP($A223,Results!$A$2:$A$2256,Results!L$2:L$2256,"")</f>
        <v>0</v>
      </c>
      <c r="AR223" s="2">
        <f>_xlfn.XLOOKUP($A223,Results!$A$2:$A$2256,Results!M$2:M$2256,"")</f>
        <v>0</v>
      </c>
      <c r="AS223" s="2">
        <f>_xlfn.XLOOKUP($A223,Results!$A$2:$A$2256,Results!N$2:N$2256,"")</f>
        <v>0</v>
      </c>
      <c r="AT223" s="2" t="str">
        <f>_xlfn.XLOOKUP($A223,Results!$A$2:$A$2256,Results!O$2:O$2256,"")</f>
        <v>THOMAS &amp; BETTS</v>
      </c>
      <c r="AU223" s="2" t="str">
        <f>_xlfn.XLOOKUP($A223,Results!$A$2:$A$2256,Results!P$2:P$2256,"")</f>
        <v>T&amp;B</v>
      </c>
      <c r="AV223" s="2" t="str">
        <f>_xlfn.XLOOKUP($A223,Results!$A$2:$A$2256,Results!Q$2:Q$2256,"")</f>
        <v>SINGLE_MATCH</v>
      </c>
      <c r="AW223" s="2">
        <f>_xlfn.XLOOKUP($A223,Results!$A$2:$A$2256,Results!R$2:R$2256,"")</f>
        <v>0</v>
      </c>
      <c r="AX223" s="2">
        <f>_xlfn.XLOOKUP($A223,Results!$A$2:$A$2256,Results!S$2:S$2256,"")</f>
        <v>0</v>
      </c>
      <c r="AY223" s="2">
        <f>_xlfn.XLOOKUP($A223,Results!$A$2:$A$2256,Results!T$2:T$2256,"")</f>
        <v>60</v>
      </c>
      <c r="AZ223" s="2">
        <f>_xlfn.XLOOKUP($A223,Results!$A$2:$A$2256,Results!U$2:U$2256,"")</f>
        <v>0</v>
      </c>
      <c r="BA223" s="2">
        <f>_xlfn.XLOOKUP($A223,Results!$A$2:$A$2256,Results!V$2:V$2256,"")</f>
        <v>0</v>
      </c>
      <c r="BB223" s="2">
        <f>_xlfn.XLOOKUP($A223,Results!$A$2:$A$2256,Results!W$2:W$2256,"")</f>
        <v>0</v>
      </c>
      <c r="BC223" s="2">
        <f>_xlfn.XLOOKUP($A223,Results!$A$2:$A$2256,Results!X$2:X$2256,"")</f>
        <v>39121420</v>
      </c>
      <c r="BD223" s="2">
        <f>_xlfn.XLOOKUP($A223,Results!$A$2:$A$2256,Results!Y$2:Y$2256,"")</f>
        <v>78</v>
      </c>
      <c r="BE223" s="2">
        <f>_xlfn.XLOOKUP($A223,Results!$A$2:$A$2256,Results!Z$2:Z$2256,"")</f>
        <v>0</v>
      </c>
    </row>
    <row r="224" spans="1:57" ht="38.25" customHeight="1" x14ac:dyDescent="0.3">
      <c r="A224">
        <v>905901</v>
      </c>
      <c r="B224">
        <v>281672</v>
      </c>
      <c r="C224" t="s">
        <v>36</v>
      </c>
      <c r="D224" t="s">
        <v>623</v>
      </c>
      <c r="E224" s="2" t="str">
        <f>VLOOKUP(F224,'RPA Vendor Data '!F170:$G$2418,2)</f>
        <v>VIKING ELECTRIC</v>
      </c>
      <c r="F224" s="2">
        <v>13536</v>
      </c>
      <c r="G224" s="2">
        <v>23</v>
      </c>
      <c r="H224" t="s">
        <v>638</v>
      </c>
      <c r="I224">
        <v>25</v>
      </c>
      <c r="J224" t="s">
        <v>389</v>
      </c>
      <c r="K224" t="s">
        <v>58</v>
      </c>
      <c r="L224">
        <v>664.13</v>
      </c>
      <c r="M224" s="2" t="s">
        <v>576</v>
      </c>
      <c r="N224" s="85">
        <v>5233</v>
      </c>
      <c r="O224" t="s">
        <v>36</v>
      </c>
      <c r="P224" t="s">
        <v>639</v>
      </c>
      <c r="Q224" t="s">
        <v>36</v>
      </c>
      <c r="R224">
        <v>166.03</v>
      </c>
      <c r="S224" s="1">
        <v>45744.500930590279</v>
      </c>
      <c r="T224" t="s">
        <v>42</v>
      </c>
      <c r="U224" s="1">
        <v>45744.290972222218</v>
      </c>
      <c r="V224" t="s">
        <v>43</v>
      </c>
      <c r="W224" t="s">
        <v>36</v>
      </c>
      <c r="X224">
        <v>25</v>
      </c>
      <c r="Y224" t="s">
        <v>158</v>
      </c>
      <c r="Z224">
        <v>664.13</v>
      </c>
      <c r="AA224">
        <v>664.13</v>
      </c>
      <c r="AB224">
        <v>136</v>
      </c>
      <c r="AC224" t="s">
        <v>579</v>
      </c>
      <c r="AD224" t="s">
        <v>579</v>
      </c>
      <c r="AE224" t="s">
        <v>45</v>
      </c>
      <c r="AF224" s="44">
        <v>39121420</v>
      </c>
      <c r="AG224" s="18" t="s">
        <v>640</v>
      </c>
      <c r="AH224" s="18"/>
      <c r="AI224" s="2" t="s">
        <v>48</v>
      </c>
      <c r="AJ224" s="2" t="e">
        <f>VLOOKUP(A224,'Classification Test Result'!$A$2:$D$2428,4,FALSE)</f>
        <v>#N/A</v>
      </c>
      <c r="AL224" s="2">
        <f>_xlfn.XLOOKUP($A224,Results!$A$2:$A$2256,Results!G$2:G$2256,"")</f>
        <v>0</v>
      </c>
      <c r="AM224" s="2">
        <f>_xlfn.XLOOKUP($A224,Results!$A$2:$A$2256,Results!H$2:H$2256,"")</f>
        <v>0</v>
      </c>
      <c r="AN224" s="2">
        <f>_xlfn.XLOOKUP($A224,Results!$A$2:$A$2256,Results!I$2:I$2256,"")</f>
        <v>0</v>
      </c>
      <c r="AO224" s="2">
        <f>_xlfn.XLOOKUP($A224,Results!$A$2:$A$2256,Results!J$2:J$2256,"")</f>
        <v>0</v>
      </c>
      <c r="AP224" s="2">
        <f>_xlfn.XLOOKUP($A224,Results!$A$2:$A$2256,Results!K$2:K$2256,"")</f>
        <v>0</v>
      </c>
      <c r="AQ224" s="2">
        <f>_xlfn.XLOOKUP($A224,Results!$A$2:$A$2256,Results!L$2:L$2256,"")</f>
        <v>0</v>
      </c>
      <c r="AR224" s="2">
        <f>_xlfn.XLOOKUP($A224,Results!$A$2:$A$2256,Results!M$2:M$2256,"")</f>
        <v>0</v>
      </c>
      <c r="AS224" s="2">
        <f>_xlfn.XLOOKUP($A224,Results!$A$2:$A$2256,Results!N$2:N$2256,"")</f>
        <v>0</v>
      </c>
      <c r="AT224" s="2" t="str">
        <f>_xlfn.XLOOKUP($A224,Results!$A$2:$A$2256,Results!O$2:O$2256,"")</f>
        <v>THOMAS &amp; BETTS</v>
      </c>
      <c r="AU224" s="2" t="str">
        <f>_xlfn.XLOOKUP($A224,Results!$A$2:$A$2256,Results!P$2:P$2256,"")</f>
        <v>T&amp;B</v>
      </c>
      <c r="AV224" s="2" t="str">
        <f>_xlfn.XLOOKUP($A224,Results!$A$2:$A$2256,Results!Q$2:Q$2256,"")</f>
        <v>SINGLE_MATCH</v>
      </c>
      <c r="AW224" s="2">
        <f>_xlfn.XLOOKUP($A224,Results!$A$2:$A$2256,Results!R$2:R$2256,"")</f>
        <v>0</v>
      </c>
      <c r="AX224" s="2">
        <f>_xlfn.XLOOKUP($A224,Results!$A$2:$A$2256,Results!S$2:S$2256,"")</f>
        <v>0</v>
      </c>
      <c r="AY224" s="2">
        <f>_xlfn.XLOOKUP($A224,Results!$A$2:$A$2256,Results!T$2:T$2256,"")</f>
        <v>60</v>
      </c>
      <c r="AZ224" s="2">
        <f>_xlfn.XLOOKUP($A224,Results!$A$2:$A$2256,Results!U$2:U$2256,"")</f>
        <v>0</v>
      </c>
      <c r="BA224" s="2" t="str">
        <f>_xlfn.XLOOKUP($A224,Results!$A$2:$A$2256,Results!V$2:V$2256,"")</f>
        <v>APPLETON</v>
      </c>
      <c r="BB224" s="2">
        <f>_xlfn.XLOOKUP($A224,Results!$A$2:$A$2256,Results!W$2:W$2256,"")</f>
        <v>64</v>
      </c>
      <c r="BC224" s="2">
        <f>_xlfn.XLOOKUP($A224,Results!$A$2:$A$2256,Results!X$2:X$2256,"")</f>
        <v>39121420</v>
      </c>
      <c r="BD224" s="2">
        <f>_xlfn.XLOOKUP($A224,Results!$A$2:$A$2256,Results!Y$2:Y$2256,"")</f>
        <v>80</v>
      </c>
      <c r="BE224" s="2" t="b">
        <f>_xlfn.XLOOKUP($A224,Results!$A$2:$A$2256,Results!Z$2:Z$2256,"")</f>
        <v>1</v>
      </c>
    </row>
    <row r="225" spans="1:57" ht="38.25" customHeight="1" x14ac:dyDescent="0.3">
      <c r="A225">
        <v>905902</v>
      </c>
      <c r="B225">
        <v>281672</v>
      </c>
      <c r="C225" t="s">
        <v>36</v>
      </c>
      <c r="D225" t="s">
        <v>623</v>
      </c>
      <c r="E225" s="2" t="str">
        <f>VLOOKUP(F225,'RPA Vendor Data '!F172:$G$2418,2)</f>
        <v>VIKING ELECTRIC</v>
      </c>
      <c r="F225" s="2">
        <v>13536</v>
      </c>
      <c r="G225" s="2">
        <v>21</v>
      </c>
      <c r="H225" t="s">
        <v>641</v>
      </c>
      <c r="I225">
        <v>25</v>
      </c>
      <c r="J225" t="s">
        <v>389</v>
      </c>
      <c r="K225" t="s">
        <v>58</v>
      </c>
      <c r="L225">
        <v>460.39</v>
      </c>
      <c r="M225" s="2" t="s">
        <v>576</v>
      </c>
      <c r="N225" s="85">
        <v>5232</v>
      </c>
      <c r="O225" t="s">
        <v>36</v>
      </c>
      <c r="P225" t="s">
        <v>642</v>
      </c>
      <c r="Q225" t="s">
        <v>36</v>
      </c>
      <c r="R225">
        <v>115.1</v>
      </c>
      <c r="S225" s="1">
        <v>45744.500918599537</v>
      </c>
      <c r="T225" t="s">
        <v>42</v>
      </c>
      <c r="U225" s="1">
        <v>45744.290972222218</v>
      </c>
      <c r="V225" t="s">
        <v>43</v>
      </c>
      <c r="W225" t="s">
        <v>36</v>
      </c>
      <c r="X225">
        <v>23</v>
      </c>
      <c r="Y225" t="s">
        <v>158</v>
      </c>
      <c r="Z225">
        <v>460.39</v>
      </c>
      <c r="AA225">
        <v>460.39</v>
      </c>
      <c r="AB225">
        <v>136</v>
      </c>
      <c r="AC225" t="s">
        <v>579</v>
      </c>
      <c r="AD225" t="s">
        <v>579</v>
      </c>
      <c r="AE225" t="s">
        <v>45</v>
      </c>
      <c r="AF225" s="44">
        <v>39121420</v>
      </c>
      <c r="AG225" s="18" t="s">
        <v>643</v>
      </c>
      <c r="AH225" s="18"/>
      <c r="AI225" s="2" t="s">
        <v>48</v>
      </c>
      <c r="AJ225" s="2" t="e">
        <f>VLOOKUP(A225,'Classification Test Result'!$A$2:$D$2428,4,FALSE)</f>
        <v>#N/A</v>
      </c>
      <c r="AL225" s="2">
        <f>_xlfn.XLOOKUP($A225,Results!$A$2:$A$2256,Results!G$2:G$2256,"")</f>
        <v>0</v>
      </c>
      <c r="AM225" s="2">
        <f>_xlfn.XLOOKUP($A225,Results!$A$2:$A$2256,Results!H$2:H$2256,"")</f>
        <v>0</v>
      </c>
      <c r="AN225" s="2">
        <f>_xlfn.XLOOKUP($A225,Results!$A$2:$A$2256,Results!I$2:I$2256,"")</f>
        <v>0</v>
      </c>
      <c r="AO225" s="2">
        <f>_xlfn.XLOOKUP($A225,Results!$A$2:$A$2256,Results!J$2:J$2256,"")</f>
        <v>0</v>
      </c>
      <c r="AP225" s="2">
        <f>_xlfn.XLOOKUP($A225,Results!$A$2:$A$2256,Results!K$2:K$2256,"")</f>
        <v>0</v>
      </c>
      <c r="AQ225" s="2">
        <f>_xlfn.XLOOKUP($A225,Results!$A$2:$A$2256,Results!L$2:L$2256,"")</f>
        <v>0</v>
      </c>
      <c r="AR225" s="2">
        <f>_xlfn.XLOOKUP($A225,Results!$A$2:$A$2256,Results!M$2:M$2256,"")</f>
        <v>0</v>
      </c>
      <c r="AS225" s="2">
        <f>_xlfn.XLOOKUP($A225,Results!$A$2:$A$2256,Results!N$2:N$2256,"")</f>
        <v>0</v>
      </c>
      <c r="AT225" s="2" t="str">
        <f>_xlfn.XLOOKUP($A225,Results!$A$2:$A$2256,Results!O$2:O$2256,"")</f>
        <v>THOMAS &amp; BETTS</v>
      </c>
      <c r="AU225" s="2" t="str">
        <f>_xlfn.XLOOKUP($A225,Results!$A$2:$A$2256,Results!P$2:P$2256,"")</f>
        <v>T&amp;B</v>
      </c>
      <c r="AV225" s="2" t="str">
        <f>_xlfn.XLOOKUP($A225,Results!$A$2:$A$2256,Results!Q$2:Q$2256,"")</f>
        <v>SINGLE_MATCH</v>
      </c>
      <c r="AW225" s="2">
        <f>_xlfn.XLOOKUP($A225,Results!$A$2:$A$2256,Results!R$2:R$2256,"")</f>
        <v>0</v>
      </c>
      <c r="AX225" s="2">
        <f>_xlfn.XLOOKUP($A225,Results!$A$2:$A$2256,Results!S$2:S$2256,"")</f>
        <v>0</v>
      </c>
      <c r="AY225" s="2">
        <f>_xlfn.XLOOKUP($A225,Results!$A$2:$A$2256,Results!T$2:T$2256,"")</f>
        <v>60</v>
      </c>
      <c r="AZ225" s="2">
        <f>_xlfn.XLOOKUP($A225,Results!$A$2:$A$2256,Results!U$2:U$2256,"")</f>
        <v>0</v>
      </c>
      <c r="BA225" s="2" t="str">
        <f>_xlfn.XLOOKUP($A225,Results!$A$2:$A$2256,Results!V$2:V$2256,"")</f>
        <v>APPLETON</v>
      </c>
      <c r="BB225" s="2">
        <f>_xlfn.XLOOKUP($A225,Results!$A$2:$A$2256,Results!W$2:W$2256,"")</f>
        <v>63</v>
      </c>
      <c r="BC225" s="2">
        <f>_xlfn.XLOOKUP($A225,Results!$A$2:$A$2256,Results!X$2:X$2256,"")</f>
        <v>39121420</v>
      </c>
      <c r="BD225" s="2">
        <f>_xlfn.XLOOKUP($A225,Results!$A$2:$A$2256,Results!Y$2:Y$2256,"")</f>
        <v>78</v>
      </c>
      <c r="BE225" s="2" t="b">
        <f>_xlfn.XLOOKUP($A225,Results!$A$2:$A$2256,Results!Z$2:Z$2256,"")</f>
        <v>1</v>
      </c>
    </row>
    <row r="226" spans="1:57" ht="38.25" customHeight="1" x14ac:dyDescent="0.3">
      <c r="A226">
        <v>905903</v>
      </c>
      <c r="B226">
        <v>282040</v>
      </c>
      <c r="C226" t="s">
        <v>36</v>
      </c>
      <c r="D226" t="s">
        <v>416</v>
      </c>
      <c r="E226" s="2" t="str">
        <f>VLOOKUP(F226,'RPA Vendor Data '!F173:$G$2418,2)</f>
        <v>EDGES ELECTRICAL GROUP</v>
      </c>
      <c r="F226" s="2">
        <v>16768</v>
      </c>
      <c r="G226" s="2">
        <v>4</v>
      </c>
      <c r="H226" t="s">
        <v>644</v>
      </c>
      <c r="I226">
        <v>1</v>
      </c>
      <c r="J226" t="s">
        <v>58</v>
      </c>
      <c r="K226" t="s">
        <v>58</v>
      </c>
      <c r="L226">
        <v>691.995</v>
      </c>
      <c r="M226" s="2" t="s">
        <v>576</v>
      </c>
      <c r="N226" s="85">
        <v>425</v>
      </c>
      <c r="O226" t="s">
        <v>36</v>
      </c>
      <c r="P226" t="s">
        <v>36</v>
      </c>
      <c r="Q226" t="s">
        <v>36</v>
      </c>
      <c r="R226">
        <v>6.92</v>
      </c>
      <c r="S226" s="1">
        <v>45744.937876701391</v>
      </c>
      <c r="T226" t="s">
        <v>42</v>
      </c>
      <c r="U226" s="1">
        <v>45744.709722222222</v>
      </c>
      <c r="V226" t="s">
        <v>43</v>
      </c>
      <c r="W226" t="s">
        <v>36</v>
      </c>
      <c r="X226">
        <v>0</v>
      </c>
      <c r="Y226">
        <v>0</v>
      </c>
      <c r="Z226">
        <v>692</v>
      </c>
      <c r="AA226" t="s">
        <v>36</v>
      </c>
      <c r="AB226">
        <v>192</v>
      </c>
      <c r="AC226" t="s">
        <v>645</v>
      </c>
      <c r="AD226" t="s">
        <v>645</v>
      </c>
      <c r="AE226" t="s">
        <v>45</v>
      </c>
      <c r="AF226" s="44">
        <v>39131711</v>
      </c>
      <c r="AG226" s="18" t="s">
        <v>646</v>
      </c>
      <c r="AI226" s="2" t="s">
        <v>48</v>
      </c>
      <c r="AJ226" s="2" t="e">
        <f>VLOOKUP(A226,'Classification Test Result'!$A$2:$D$2428,4,FALSE)</f>
        <v>#N/A</v>
      </c>
      <c r="AL226" s="2">
        <f>_xlfn.XLOOKUP($A226,Results!$A$2:$A$2256,Results!G$2:G$2256,"")</f>
        <v>0</v>
      </c>
      <c r="AM226" s="2">
        <f>_xlfn.XLOOKUP($A226,Results!$A$2:$A$2256,Results!H$2:H$2256,"")</f>
        <v>0</v>
      </c>
      <c r="AN226" s="2">
        <f>_xlfn.XLOOKUP($A226,Results!$A$2:$A$2256,Results!I$2:I$2256,"")</f>
        <v>0</v>
      </c>
      <c r="AO226" s="2">
        <f>_xlfn.XLOOKUP($A226,Results!$A$2:$A$2256,Results!J$2:J$2256,"")</f>
        <v>0</v>
      </c>
      <c r="AP226" s="2">
        <f>_xlfn.XLOOKUP($A226,Results!$A$2:$A$2256,Results!K$2:K$2256,"")</f>
        <v>0</v>
      </c>
      <c r="AQ226" s="2">
        <f>_xlfn.XLOOKUP($A226,Results!$A$2:$A$2256,Results!L$2:L$2256,"")</f>
        <v>0</v>
      </c>
      <c r="AR226" s="2">
        <f>_xlfn.XLOOKUP($A226,Results!$A$2:$A$2256,Results!M$2:M$2256,"")</f>
        <v>0</v>
      </c>
      <c r="AS226" s="2">
        <f>_xlfn.XLOOKUP($A226,Results!$A$2:$A$2256,Results!N$2:N$2256,"")</f>
        <v>0</v>
      </c>
      <c r="AT226" s="2" t="str">
        <f>_xlfn.XLOOKUP($A226,Results!$A$2:$A$2256,Results!O$2:O$2256,"")</f>
        <v>THOMAS &amp; BETTS</v>
      </c>
      <c r="AU226" s="2" t="str">
        <f>_xlfn.XLOOKUP($A226,Results!$A$2:$A$2256,Results!P$2:P$2256,"")</f>
        <v>T&amp;B</v>
      </c>
      <c r="AV226" s="2" t="str">
        <f>_xlfn.XLOOKUP($A226,Results!$A$2:$A$2256,Results!Q$2:Q$2256,"")</f>
        <v>SINGLE_MATCH</v>
      </c>
      <c r="AW226" s="2">
        <f>_xlfn.XLOOKUP($A226,Results!$A$2:$A$2256,Results!R$2:R$2256,"")</f>
        <v>0</v>
      </c>
      <c r="AX226" s="2">
        <f>_xlfn.XLOOKUP($A226,Results!$A$2:$A$2256,Results!S$2:S$2256,"")</f>
        <v>0</v>
      </c>
      <c r="AY226" s="2">
        <f>_xlfn.XLOOKUP($A226,Results!$A$2:$A$2256,Results!T$2:T$2256,"")</f>
        <v>60</v>
      </c>
      <c r="AZ226" s="2">
        <f>_xlfn.XLOOKUP($A226,Results!$A$2:$A$2256,Results!U$2:U$2256,"")</f>
        <v>0</v>
      </c>
      <c r="BA226" s="2">
        <f>_xlfn.XLOOKUP($A226,Results!$A$2:$A$2256,Results!V$2:V$2256,"")</f>
        <v>0</v>
      </c>
      <c r="BB226" s="2">
        <f>_xlfn.XLOOKUP($A226,Results!$A$2:$A$2256,Results!W$2:W$2256,"")</f>
        <v>0</v>
      </c>
      <c r="BC226" s="2">
        <f>_xlfn.XLOOKUP($A226,Results!$A$2:$A$2256,Results!X$2:X$2256,"")</f>
        <v>0</v>
      </c>
      <c r="BD226" s="2">
        <f>_xlfn.XLOOKUP($A226,Results!$A$2:$A$2256,Results!Y$2:Y$2256,"")</f>
        <v>0</v>
      </c>
      <c r="BE226" s="2">
        <f>_xlfn.XLOOKUP($A226,Results!$A$2:$A$2256,Results!Z$2:Z$2256,"")</f>
        <v>0</v>
      </c>
    </row>
    <row r="227" spans="1:57" ht="38.25" customHeight="1" x14ac:dyDescent="0.3">
      <c r="A227">
        <v>905904</v>
      </c>
      <c r="B227">
        <v>282040</v>
      </c>
      <c r="C227" t="s">
        <v>36</v>
      </c>
      <c r="D227" t="s">
        <v>416</v>
      </c>
      <c r="E227" s="2" t="str">
        <f>VLOOKUP(F227,'RPA Vendor Data '!F174:$G$2418,2)</f>
        <v>EDGES ELECTRICAL GROUP</v>
      </c>
      <c r="F227" s="2">
        <v>16768</v>
      </c>
      <c r="G227" s="2">
        <v>13</v>
      </c>
      <c r="H227" t="s">
        <v>647</v>
      </c>
      <c r="I227">
        <v>1</v>
      </c>
      <c r="J227" t="s">
        <v>58</v>
      </c>
      <c r="K227" t="s">
        <v>58</v>
      </c>
      <c r="L227">
        <v>1161.4090000000001</v>
      </c>
      <c r="M227" s="2" t="s">
        <v>576</v>
      </c>
      <c r="N227" s="85">
        <v>2534</v>
      </c>
      <c r="O227" t="s">
        <v>36</v>
      </c>
      <c r="P227" t="s">
        <v>36</v>
      </c>
      <c r="Q227" t="s">
        <v>36</v>
      </c>
      <c r="R227">
        <v>11.61</v>
      </c>
      <c r="S227" s="1">
        <v>45744.937897800934</v>
      </c>
      <c r="T227" t="s">
        <v>42</v>
      </c>
      <c r="U227" s="1">
        <v>45744.710416666669</v>
      </c>
      <c r="V227" t="s">
        <v>43</v>
      </c>
      <c r="W227" t="s">
        <v>36</v>
      </c>
      <c r="X227">
        <v>0</v>
      </c>
      <c r="Y227">
        <v>0</v>
      </c>
      <c r="Z227">
        <v>1161.4100000000001</v>
      </c>
      <c r="AA227" t="s">
        <v>36</v>
      </c>
      <c r="AB227">
        <v>192</v>
      </c>
      <c r="AC227" t="s">
        <v>579</v>
      </c>
      <c r="AD227" t="s">
        <v>579</v>
      </c>
      <c r="AE227" t="s">
        <v>45</v>
      </c>
      <c r="AF227" s="44">
        <v>39121431</v>
      </c>
      <c r="AG227" s="18" t="s">
        <v>648</v>
      </c>
      <c r="AI227" s="2" t="s">
        <v>48</v>
      </c>
      <c r="AJ227" s="2" t="e">
        <f>VLOOKUP(A227,'Classification Test Result'!$A$2:$D$2428,4,FALSE)</f>
        <v>#N/A</v>
      </c>
      <c r="AL227" s="2">
        <f>_xlfn.XLOOKUP($A227,Results!$A$2:$A$2256,Results!G$2:G$2256,"")</f>
        <v>0</v>
      </c>
      <c r="AM227" s="2">
        <f>_xlfn.XLOOKUP($A227,Results!$A$2:$A$2256,Results!H$2:H$2256,"")</f>
        <v>0</v>
      </c>
      <c r="AN227" s="2">
        <f>_xlfn.XLOOKUP($A227,Results!$A$2:$A$2256,Results!I$2:I$2256,"")</f>
        <v>0</v>
      </c>
      <c r="AO227" s="2">
        <f>_xlfn.XLOOKUP($A227,Results!$A$2:$A$2256,Results!J$2:J$2256,"")</f>
        <v>0</v>
      </c>
      <c r="AP227" s="2">
        <f>_xlfn.XLOOKUP($A227,Results!$A$2:$A$2256,Results!K$2:K$2256,"")</f>
        <v>0</v>
      </c>
      <c r="AQ227" s="2">
        <f>_xlfn.XLOOKUP($A227,Results!$A$2:$A$2256,Results!L$2:L$2256,"")</f>
        <v>0</v>
      </c>
      <c r="AR227" s="2">
        <f>_xlfn.XLOOKUP($A227,Results!$A$2:$A$2256,Results!M$2:M$2256,"")</f>
        <v>0</v>
      </c>
      <c r="AS227" s="2">
        <f>_xlfn.XLOOKUP($A227,Results!$A$2:$A$2256,Results!N$2:N$2256,"")</f>
        <v>0</v>
      </c>
      <c r="AT227" s="2" t="str">
        <f>_xlfn.XLOOKUP($A227,Results!$A$2:$A$2256,Results!O$2:O$2256,"")</f>
        <v>GENERIC WIRE</v>
      </c>
      <c r="AU227" s="2" t="str">
        <f>_xlfn.XLOOKUP($A227,Results!$A$2:$A$2256,Results!P$2:P$2256,"")</f>
        <v>CORD</v>
      </c>
      <c r="AV227" s="2" t="str">
        <f>_xlfn.XLOOKUP($A227,Results!$A$2:$A$2256,Results!Q$2:Q$2256,"")</f>
        <v>MULTIPLE_MATCHES_ONE_VALID</v>
      </c>
      <c r="AW227" s="2">
        <f>_xlfn.XLOOKUP($A227,Results!$A$2:$A$2256,Results!R$2:R$2256,"")</f>
        <v>0</v>
      </c>
      <c r="AX227" s="2">
        <f>_xlfn.XLOOKUP($A227,Results!$A$2:$A$2256,Results!S$2:S$2256,"")</f>
        <v>0</v>
      </c>
      <c r="AY227" s="2">
        <f>_xlfn.XLOOKUP($A227,Results!$A$2:$A$2256,Results!T$2:T$2256,"")</f>
        <v>50</v>
      </c>
      <c r="AZ227" s="2">
        <f>_xlfn.XLOOKUP($A227,Results!$A$2:$A$2256,Results!U$2:U$2256,"")</f>
        <v>0</v>
      </c>
      <c r="BA227" s="2" t="str">
        <f>_xlfn.XLOOKUP($A227,Results!$A$2:$A$2256,Results!V$2:V$2256,"")</f>
        <v>KILLARK ELECTRIC MANUFACTURING</v>
      </c>
      <c r="BB227" s="2">
        <f>_xlfn.XLOOKUP($A227,Results!$A$2:$A$2256,Results!W$2:W$2256,"")</f>
        <v>66</v>
      </c>
      <c r="BC227" s="2">
        <f>_xlfn.XLOOKUP($A227,Results!$A$2:$A$2256,Results!X$2:X$2256,"")</f>
        <v>39121400</v>
      </c>
      <c r="BD227" s="2">
        <f>_xlfn.XLOOKUP($A227,Results!$A$2:$A$2256,Results!Y$2:Y$2256,"")</f>
        <v>81</v>
      </c>
      <c r="BE227" s="2" t="b">
        <f>_xlfn.XLOOKUP($A227,Results!$A$2:$A$2256,Results!Z$2:Z$2256,"")</f>
        <v>1</v>
      </c>
    </row>
    <row r="228" spans="1:57" ht="38.25" customHeight="1" x14ac:dyDescent="0.3">
      <c r="A228">
        <v>905905</v>
      </c>
      <c r="B228">
        <v>282040</v>
      </c>
      <c r="C228" t="s">
        <v>36</v>
      </c>
      <c r="D228" t="s">
        <v>416</v>
      </c>
      <c r="E228" s="2" t="str">
        <f>VLOOKUP(F228,'RPA Vendor Data '!F175:$G$2418,2)</f>
        <v>EDGES ELECTRICAL GROUP</v>
      </c>
      <c r="F228" s="2">
        <v>16768</v>
      </c>
      <c r="G228" s="2">
        <v>14</v>
      </c>
      <c r="H228" t="s">
        <v>649</v>
      </c>
      <c r="I228">
        <v>1</v>
      </c>
      <c r="J228" t="s">
        <v>58</v>
      </c>
      <c r="K228" t="s">
        <v>58</v>
      </c>
      <c r="L228">
        <v>1161.4090000000001</v>
      </c>
      <c r="M228" s="2" t="s">
        <v>576</v>
      </c>
      <c r="N228" s="85">
        <v>2532</v>
      </c>
      <c r="O228" t="s">
        <v>36</v>
      </c>
      <c r="P228" t="s">
        <v>36</v>
      </c>
      <c r="Q228" t="s">
        <v>36</v>
      </c>
      <c r="R228">
        <v>11.61</v>
      </c>
      <c r="S228" s="1">
        <v>45744.937903969912</v>
      </c>
      <c r="T228" t="s">
        <v>42</v>
      </c>
      <c r="U228" s="1">
        <v>45744.710416666669</v>
      </c>
      <c r="V228" t="s">
        <v>43</v>
      </c>
      <c r="W228" t="s">
        <v>36</v>
      </c>
      <c r="X228">
        <v>0</v>
      </c>
      <c r="Y228">
        <v>201</v>
      </c>
      <c r="Z228" t="s">
        <v>36</v>
      </c>
      <c r="AA228" t="s">
        <v>36</v>
      </c>
      <c r="AB228" t="s">
        <v>36</v>
      </c>
      <c r="AC228" t="s">
        <v>579</v>
      </c>
      <c r="AD228" t="s">
        <v>579</v>
      </c>
      <c r="AE228" t="s">
        <v>45</v>
      </c>
      <c r="AF228" s="44">
        <v>39121431</v>
      </c>
      <c r="AG228" s="18" t="s">
        <v>650</v>
      </c>
      <c r="AI228" s="2" t="s">
        <v>48</v>
      </c>
      <c r="AJ228" s="2" t="e">
        <f>VLOOKUP(A228,'Classification Test Result'!$A$2:$D$2428,4,FALSE)</f>
        <v>#N/A</v>
      </c>
      <c r="AL228" s="2">
        <f>_xlfn.XLOOKUP($A228,Results!$A$2:$A$2256,Results!G$2:G$2256,"")</f>
        <v>0</v>
      </c>
      <c r="AM228" s="2">
        <f>_xlfn.XLOOKUP($A228,Results!$A$2:$A$2256,Results!H$2:H$2256,"")</f>
        <v>0</v>
      </c>
      <c r="AN228" s="2">
        <f>_xlfn.XLOOKUP($A228,Results!$A$2:$A$2256,Results!I$2:I$2256,"")</f>
        <v>0</v>
      </c>
      <c r="AO228" s="2">
        <f>_xlfn.XLOOKUP($A228,Results!$A$2:$A$2256,Results!J$2:J$2256,"")</f>
        <v>0</v>
      </c>
      <c r="AP228" s="2">
        <f>_xlfn.XLOOKUP($A228,Results!$A$2:$A$2256,Results!K$2:K$2256,"")</f>
        <v>0</v>
      </c>
      <c r="AQ228" s="2">
        <f>_xlfn.XLOOKUP($A228,Results!$A$2:$A$2256,Results!L$2:L$2256,"")</f>
        <v>0</v>
      </c>
      <c r="AR228" s="2">
        <f>_xlfn.XLOOKUP($A228,Results!$A$2:$A$2256,Results!M$2:M$2256,"")</f>
        <v>0</v>
      </c>
      <c r="AS228" s="2">
        <f>_xlfn.XLOOKUP($A228,Results!$A$2:$A$2256,Results!N$2:N$2256,"")</f>
        <v>0</v>
      </c>
      <c r="AT228" s="2" t="str">
        <f>_xlfn.XLOOKUP($A228,Results!$A$2:$A$2256,Results!O$2:O$2256,"")</f>
        <v>GENERIC WIRE</v>
      </c>
      <c r="AU228" s="2" t="str">
        <f>_xlfn.XLOOKUP($A228,Results!$A$2:$A$2256,Results!P$2:P$2256,"")</f>
        <v>CORD</v>
      </c>
      <c r="AV228" s="2" t="str">
        <f>_xlfn.XLOOKUP($A228,Results!$A$2:$A$2256,Results!Q$2:Q$2256,"")</f>
        <v>MULTIPLE_MATCHES_ONE_VALID</v>
      </c>
      <c r="AW228" s="2">
        <f>_xlfn.XLOOKUP($A228,Results!$A$2:$A$2256,Results!R$2:R$2256,"")</f>
        <v>0</v>
      </c>
      <c r="AX228" s="2">
        <f>_xlfn.XLOOKUP($A228,Results!$A$2:$A$2256,Results!S$2:S$2256,"")</f>
        <v>0</v>
      </c>
      <c r="AY228" s="2">
        <f>_xlfn.XLOOKUP($A228,Results!$A$2:$A$2256,Results!T$2:T$2256,"")</f>
        <v>50</v>
      </c>
      <c r="AZ228" s="2">
        <f>_xlfn.XLOOKUP($A228,Results!$A$2:$A$2256,Results!U$2:U$2256,"")</f>
        <v>0</v>
      </c>
      <c r="BA228" s="2" t="str">
        <f>_xlfn.XLOOKUP($A228,Results!$A$2:$A$2256,Results!V$2:V$2256,"")</f>
        <v>KILLARK ELECTRIC MANUFACTURING</v>
      </c>
      <c r="BB228" s="2">
        <f>_xlfn.XLOOKUP($A228,Results!$A$2:$A$2256,Results!W$2:W$2256,"")</f>
        <v>67</v>
      </c>
      <c r="BC228" s="2">
        <f>_xlfn.XLOOKUP($A228,Results!$A$2:$A$2256,Results!X$2:X$2256,"")</f>
        <v>39121400</v>
      </c>
      <c r="BD228" s="2">
        <f>_xlfn.XLOOKUP($A228,Results!$A$2:$A$2256,Results!Y$2:Y$2256,"")</f>
        <v>82</v>
      </c>
      <c r="BE228" s="2" t="b">
        <f>_xlfn.XLOOKUP($A228,Results!$A$2:$A$2256,Results!Z$2:Z$2256,"")</f>
        <v>1</v>
      </c>
    </row>
    <row r="229" spans="1:57" ht="38.25" customHeight="1" x14ac:dyDescent="0.3">
      <c r="A229">
        <v>905906</v>
      </c>
      <c r="B229">
        <v>281332</v>
      </c>
      <c r="C229" t="s">
        <v>36</v>
      </c>
      <c r="D229" t="s">
        <v>651</v>
      </c>
      <c r="E229" s="2" t="str">
        <f>VLOOKUP(F229,'RPA Vendor Data '!F176:$G$2418,2)</f>
        <v>VIKING ELECTRIC</v>
      </c>
      <c r="F229" s="2">
        <v>13536</v>
      </c>
      <c r="G229" s="2">
        <v>1</v>
      </c>
      <c r="H229" t="s">
        <v>652</v>
      </c>
      <c r="I229">
        <v>4</v>
      </c>
      <c r="J229" t="s">
        <v>389</v>
      </c>
      <c r="K229" t="s">
        <v>58</v>
      </c>
      <c r="L229">
        <v>872.98</v>
      </c>
      <c r="M229" s="2" t="s">
        <v>576</v>
      </c>
      <c r="N229" s="85">
        <v>2532</v>
      </c>
      <c r="O229" t="s">
        <v>36</v>
      </c>
      <c r="P229" t="s">
        <v>653</v>
      </c>
      <c r="Q229" t="s">
        <v>36</v>
      </c>
      <c r="R229">
        <v>34.92</v>
      </c>
      <c r="S229" s="1">
        <v>45744.188423530089</v>
      </c>
      <c r="T229" t="s">
        <v>42</v>
      </c>
      <c r="U229" s="1">
        <v>45743.970833333333</v>
      </c>
      <c r="V229" t="s">
        <v>43</v>
      </c>
      <c r="W229" t="s">
        <v>36</v>
      </c>
      <c r="X229">
        <v>1</v>
      </c>
      <c r="Y229" t="s">
        <v>158</v>
      </c>
      <c r="Z229">
        <v>872.98</v>
      </c>
      <c r="AA229">
        <v>872.98</v>
      </c>
      <c r="AB229">
        <v>136</v>
      </c>
      <c r="AC229" t="s">
        <v>579</v>
      </c>
      <c r="AD229" t="s">
        <v>579</v>
      </c>
      <c r="AE229" t="s">
        <v>45</v>
      </c>
      <c r="AF229" s="44">
        <v>39121431</v>
      </c>
      <c r="AG229" s="18" t="s">
        <v>654</v>
      </c>
      <c r="AH229" s="18"/>
      <c r="AI229" s="2" t="s">
        <v>48</v>
      </c>
      <c r="AJ229" s="2" t="e">
        <f>VLOOKUP(A229,'Classification Test Result'!$A$2:$D$2428,4,FALSE)</f>
        <v>#N/A</v>
      </c>
      <c r="AL229" s="2">
        <f>_xlfn.XLOOKUP($A229,Results!$A$2:$A$2256,Results!G$2:G$2256,"")</f>
        <v>0</v>
      </c>
      <c r="AM229" s="2">
        <f>_xlfn.XLOOKUP($A229,Results!$A$2:$A$2256,Results!H$2:H$2256,"")</f>
        <v>0</v>
      </c>
      <c r="AN229" s="2">
        <f>_xlfn.XLOOKUP($A229,Results!$A$2:$A$2256,Results!I$2:I$2256,"")</f>
        <v>0</v>
      </c>
      <c r="AO229" s="2">
        <f>_xlfn.XLOOKUP($A229,Results!$A$2:$A$2256,Results!J$2:J$2256,"")</f>
        <v>0</v>
      </c>
      <c r="AP229" s="2">
        <f>_xlfn.XLOOKUP($A229,Results!$A$2:$A$2256,Results!K$2:K$2256,"")</f>
        <v>0</v>
      </c>
      <c r="AQ229" s="2">
        <f>_xlfn.XLOOKUP($A229,Results!$A$2:$A$2256,Results!L$2:L$2256,"")</f>
        <v>0</v>
      </c>
      <c r="AR229" s="2">
        <f>_xlfn.XLOOKUP($A229,Results!$A$2:$A$2256,Results!M$2:M$2256,"")</f>
        <v>0</v>
      </c>
      <c r="AS229" s="2">
        <f>_xlfn.XLOOKUP($A229,Results!$A$2:$A$2256,Results!N$2:N$2256,"")</f>
        <v>0</v>
      </c>
      <c r="AT229" s="2" t="str">
        <f>_xlfn.XLOOKUP($A229,Results!$A$2:$A$2256,Results!O$2:O$2256,"")</f>
        <v>GENERIC WIRE</v>
      </c>
      <c r="AU229" s="2" t="str">
        <f>_xlfn.XLOOKUP($A229,Results!$A$2:$A$2256,Results!P$2:P$2256,"")</f>
        <v>CORD</v>
      </c>
      <c r="AV229" s="2" t="str">
        <f>_xlfn.XLOOKUP($A229,Results!$A$2:$A$2256,Results!Q$2:Q$2256,"")</f>
        <v>MULTIPLE_MATCHES_ONE_VALID</v>
      </c>
      <c r="AW229" s="2">
        <f>_xlfn.XLOOKUP($A229,Results!$A$2:$A$2256,Results!R$2:R$2256,"")</f>
        <v>0</v>
      </c>
      <c r="AX229" s="2">
        <f>_xlfn.XLOOKUP($A229,Results!$A$2:$A$2256,Results!S$2:S$2256,"")</f>
        <v>0</v>
      </c>
      <c r="AY229" s="2">
        <f>_xlfn.XLOOKUP($A229,Results!$A$2:$A$2256,Results!T$2:T$2256,"")</f>
        <v>50</v>
      </c>
      <c r="AZ229" s="2">
        <f>_xlfn.XLOOKUP($A229,Results!$A$2:$A$2256,Results!U$2:U$2256,"")</f>
        <v>0</v>
      </c>
      <c r="BA229" s="2" t="str">
        <f>_xlfn.XLOOKUP($A229,Results!$A$2:$A$2256,Results!V$2:V$2256,"")</f>
        <v>KILLARK ELECTRIC MANUFACTURING</v>
      </c>
      <c r="BB229" s="2">
        <f>_xlfn.XLOOKUP($A229,Results!$A$2:$A$2256,Results!W$2:W$2256,"")</f>
        <v>65</v>
      </c>
      <c r="BC229" s="2">
        <f>_xlfn.XLOOKUP($A229,Results!$A$2:$A$2256,Results!X$2:X$2256,"")</f>
        <v>39121400</v>
      </c>
      <c r="BD229" s="2">
        <f>_xlfn.XLOOKUP($A229,Results!$A$2:$A$2256,Results!Y$2:Y$2256,"")</f>
        <v>81</v>
      </c>
      <c r="BE229" s="2" t="b">
        <f>_xlfn.XLOOKUP($A229,Results!$A$2:$A$2256,Results!Z$2:Z$2256,"")</f>
        <v>1</v>
      </c>
    </row>
    <row r="230" spans="1:57" ht="38.25" customHeight="1" x14ac:dyDescent="0.3">
      <c r="A230">
        <v>905907</v>
      </c>
      <c r="B230">
        <v>281313</v>
      </c>
      <c r="C230" t="s">
        <v>36</v>
      </c>
      <c r="D230" t="s">
        <v>193</v>
      </c>
      <c r="E230" s="2" t="str">
        <f>VLOOKUP(F230,'RPA Vendor Data '!F177:$G$2418,2)</f>
        <v>VIKING ELECTRIC</v>
      </c>
      <c r="F230" s="2">
        <v>13536</v>
      </c>
      <c r="G230" s="2">
        <v>3</v>
      </c>
      <c r="H230" t="s">
        <v>655</v>
      </c>
      <c r="I230">
        <v>1</v>
      </c>
      <c r="J230" t="s">
        <v>389</v>
      </c>
      <c r="K230" t="s">
        <v>58</v>
      </c>
      <c r="L230">
        <v>615.09</v>
      </c>
      <c r="M230" s="2" t="s">
        <v>576</v>
      </c>
      <c r="N230" s="85">
        <v>1455</v>
      </c>
      <c r="O230" t="s">
        <v>36</v>
      </c>
      <c r="P230" t="s">
        <v>656</v>
      </c>
      <c r="Q230" t="s">
        <v>36</v>
      </c>
      <c r="R230">
        <v>6.15</v>
      </c>
      <c r="S230" s="1">
        <v>45744.189268287038</v>
      </c>
      <c r="T230" t="s">
        <v>42</v>
      </c>
      <c r="U230" s="1">
        <v>45743.965277777781</v>
      </c>
      <c r="V230" t="s">
        <v>43</v>
      </c>
      <c r="W230" t="s">
        <v>36</v>
      </c>
      <c r="X230">
        <v>0</v>
      </c>
      <c r="Y230" t="s">
        <v>158</v>
      </c>
      <c r="Z230">
        <v>615.09</v>
      </c>
      <c r="AA230">
        <v>615.09</v>
      </c>
      <c r="AB230">
        <v>136</v>
      </c>
      <c r="AC230" t="s">
        <v>579</v>
      </c>
      <c r="AD230" t="s">
        <v>579</v>
      </c>
      <c r="AE230" t="s">
        <v>45</v>
      </c>
      <c r="AF230" s="44">
        <v>39121403</v>
      </c>
      <c r="AG230" s="18" t="s">
        <v>657</v>
      </c>
      <c r="AH230" s="18"/>
      <c r="AI230" s="2" t="s">
        <v>48</v>
      </c>
      <c r="AJ230" s="2" t="e">
        <f>VLOOKUP(A230,'Classification Test Result'!$A$2:$D$2428,4,FALSE)</f>
        <v>#N/A</v>
      </c>
      <c r="AL230" s="2">
        <f>_xlfn.XLOOKUP($A230,Results!$A$2:$A$2256,Results!G$2:G$2256,"")</f>
        <v>0</v>
      </c>
      <c r="AM230" s="2">
        <f>_xlfn.XLOOKUP($A230,Results!$A$2:$A$2256,Results!H$2:H$2256,"")</f>
        <v>0</v>
      </c>
      <c r="AN230" s="2">
        <f>_xlfn.XLOOKUP($A230,Results!$A$2:$A$2256,Results!I$2:I$2256,"")</f>
        <v>0</v>
      </c>
      <c r="AO230" s="2">
        <f>_xlfn.XLOOKUP($A230,Results!$A$2:$A$2256,Results!J$2:J$2256,"")</f>
        <v>0</v>
      </c>
      <c r="AP230" s="2">
        <f>_xlfn.XLOOKUP($A230,Results!$A$2:$A$2256,Results!K$2:K$2256,"")</f>
        <v>0</v>
      </c>
      <c r="AQ230" s="2">
        <f>_xlfn.XLOOKUP($A230,Results!$A$2:$A$2256,Results!L$2:L$2256,"")</f>
        <v>0</v>
      </c>
      <c r="AR230" s="2">
        <f>_xlfn.XLOOKUP($A230,Results!$A$2:$A$2256,Results!M$2:M$2256,"")</f>
        <v>0</v>
      </c>
      <c r="AS230" s="2">
        <f>_xlfn.XLOOKUP($A230,Results!$A$2:$A$2256,Results!N$2:N$2256,"")</f>
        <v>0</v>
      </c>
      <c r="AT230" s="2" t="str">
        <f>_xlfn.XLOOKUP($A230,Results!$A$2:$A$2256,Results!O$2:O$2256,"")</f>
        <v>THOMAS &amp; BETTS</v>
      </c>
      <c r="AU230" s="2" t="str">
        <f>_xlfn.XLOOKUP($A230,Results!$A$2:$A$2256,Results!P$2:P$2256,"")</f>
        <v>T&amp;B</v>
      </c>
      <c r="AV230" s="2" t="str">
        <f>_xlfn.XLOOKUP($A230,Results!$A$2:$A$2256,Results!Q$2:Q$2256,"")</f>
        <v>SINGLE_MATCH</v>
      </c>
      <c r="AW230" s="2">
        <f>_xlfn.XLOOKUP($A230,Results!$A$2:$A$2256,Results!R$2:R$2256,"")</f>
        <v>0</v>
      </c>
      <c r="AX230" s="2">
        <f>_xlfn.XLOOKUP($A230,Results!$A$2:$A$2256,Results!S$2:S$2256,"")</f>
        <v>0</v>
      </c>
      <c r="AY230" s="2">
        <f>_xlfn.XLOOKUP($A230,Results!$A$2:$A$2256,Results!T$2:T$2256,"")</f>
        <v>60</v>
      </c>
      <c r="AZ230" s="2">
        <f>_xlfn.XLOOKUP($A230,Results!$A$2:$A$2256,Results!U$2:U$2256,"")</f>
        <v>0</v>
      </c>
      <c r="BA230" s="2" t="str">
        <f>_xlfn.XLOOKUP($A230,Results!$A$2:$A$2256,Results!V$2:V$2256,"")</f>
        <v>SOUTHWIRE</v>
      </c>
      <c r="BB230" s="2">
        <f>_xlfn.XLOOKUP($A230,Results!$A$2:$A$2256,Results!W$2:W$2256,"")</f>
        <v>77</v>
      </c>
      <c r="BC230" s="2">
        <f>_xlfn.XLOOKUP($A230,Results!$A$2:$A$2256,Results!X$2:X$2256,"")</f>
        <v>39131700</v>
      </c>
      <c r="BD230" s="2">
        <f>_xlfn.XLOOKUP($A230,Results!$A$2:$A$2256,Results!Y$2:Y$2256,"")</f>
        <v>77</v>
      </c>
      <c r="BE230" s="2" t="b">
        <f>_xlfn.XLOOKUP($A230,Results!$A$2:$A$2256,Results!Z$2:Z$2256,"")</f>
        <v>1</v>
      </c>
    </row>
    <row r="231" spans="1:57" ht="38.25" customHeight="1" x14ac:dyDescent="0.3">
      <c r="A231">
        <v>905908</v>
      </c>
      <c r="B231">
        <v>281314</v>
      </c>
      <c r="C231" t="s">
        <v>36</v>
      </c>
      <c r="D231" t="s">
        <v>605</v>
      </c>
      <c r="E231" s="2" t="str">
        <f>VLOOKUP(F231,'RPA Vendor Data '!F178:$G$2418,2)</f>
        <v>VIKING ELECTRIC</v>
      </c>
      <c r="F231" s="2">
        <v>13536</v>
      </c>
      <c r="G231" s="2">
        <v>1</v>
      </c>
      <c r="H231" t="s">
        <v>658</v>
      </c>
      <c r="I231">
        <v>1</v>
      </c>
      <c r="J231" t="s">
        <v>389</v>
      </c>
      <c r="K231" t="s">
        <v>58</v>
      </c>
      <c r="L231">
        <v>269.22000000000003</v>
      </c>
      <c r="M231" s="2" t="s">
        <v>576</v>
      </c>
      <c r="N231" s="85">
        <v>1454</v>
      </c>
      <c r="O231" t="s">
        <v>36</v>
      </c>
      <c r="P231" t="s">
        <v>659</v>
      </c>
      <c r="Q231" t="s">
        <v>36</v>
      </c>
      <c r="R231">
        <v>2.69</v>
      </c>
      <c r="S231" s="1">
        <v>45744.189195601852</v>
      </c>
      <c r="T231" t="s">
        <v>42</v>
      </c>
      <c r="U231" s="1">
        <v>45743.96597222222</v>
      </c>
      <c r="V231" t="s">
        <v>43</v>
      </c>
      <c r="W231" t="s">
        <v>36</v>
      </c>
      <c r="X231">
        <v>1</v>
      </c>
      <c r="Y231" t="s">
        <v>158</v>
      </c>
      <c r="Z231">
        <v>269.22000000000003</v>
      </c>
      <c r="AA231">
        <v>269.22000000000003</v>
      </c>
      <c r="AB231">
        <v>136</v>
      </c>
      <c r="AC231" t="s">
        <v>579</v>
      </c>
      <c r="AD231" t="s">
        <v>579</v>
      </c>
      <c r="AE231" t="s">
        <v>45</v>
      </c>
      <c r="AF231" s="44">
        <v>39121403</v>
      </c>
      <c r="AG231" s="18" t="s">
        <v>660</v>
      </c>
      <c r="AH231" s="18"/>
      <c r="AI231" s="2" t="s">
        <v>48</v>
      </c>
      <c r="AJ231" s="2" t="e">
        <f>VLOOKUP(A231,'Classification Test Result'!$A$2:$D$2428,4,FALSE)</f>
        <v>#N/A</v>
      </c>
      <c r="AL231" s="2">
        <f>_xlfn.XLOOKUP($A231,Results!$A$2:$A$2256,Results!G$2:G$2256,"")</f>
        <v>0</v>
      </c>
      <c r="AM231" s="2">
        <f>_xlfn.XLOOKUP($A231,Results!$A$2:$A$2256,Results!H$2:H$2256,"")</f>
        <v>0</v>
      </c>
      <c r="AN231" s="2">
        <f>_xlfn.XLOOKUP($A231,Results!$A$2:$A$2256,Results!I$2:I$2256,"")</f>
        <v>0</v>
      </c>
      <c r="AO231" s="2">
        <f>_xlfn.XLOOKUP($A231,Results!$A$2:$A$2256,Results!J$2:J$2256,"")</f>
        <v>0</v>
      </c>
      <c r="AP231" s="2">
        <f>_xlfn.XLOOKUP($A231,Results!$A$2:$A$2256,Results!K$2:K$2256,"")</f>
        <v>0</v>
      </c>
      <c r="AQ231" s="2">
        <f>_xlfn.XLOOKUP($A231,Results!$A$2:$A$2256,Results!L$2:L$2256,"")</f>
        <v>0</v>
      </c>
      <c r="AR231" s="2">
        <f>_xlfn.XLOOKUP($A231,Results!$A$2:$A$2256,Results!M$2:M$2256,"")</f>
        <v>0</v>
      </c>
      <c r="AS231" s="2">
        <f>_xlfn.XLOOKUP($A231,Results!$A$2:$A$2256,Results!N$2:N$2256,"")</f>
        <v>0</v>
      </c>
      <c r="AT231" s="2" t="str">
        <f>_xlfn.XLOOKUP($A231,Results!$A$2:$A$2256,Results!O$2:O$2256,"")</f>
        <v>THOMAS &amp; BETTS</v>
      </c>
      <c r="AU231" s="2" t="str">
        <f>_xlfn.XLOOKUP($A231,Results!$A$2:$A$2256,Results!P$2:P$2256,"")</f>
        <v>T&amp;B</v>
      </c>
      <c r="AV231" s="2" t="str">
        <f>_xlfn.XLOOKUP($A231,Results!$A$2:$A$2256,Results!Q$2:Q$2256,"")</f>
        <v>SINGLE_MATCH</v>
      </c>
      <c r="AW231" s="2">
        <f>_xlfn.XLOOKUP($A231,Results!$A$2:$A$2256,Results!R$2:R$2256,"")</f>
        <v>0</v>
      </c>
      <c r="AX231" s="2">
        <f>_xlfn.XLOOKUP($A231,Results!$A$2:$A$2256,Results!S$2:S$2256,"")</f>
        <v>0</v>
      </c>
      <c r="AY231" s="2">
        <f>_xlfn.XLOOKUP($A231,Results!$A$2:$A$2256,Results!T$2:T$2256,"")</f>
        <v>60</v>
      </c>
      <c r="AZ231" s="2">
        <f>_xlfn.XLOOKUP($A231,Results!$A$2:$A$2256,Results!U$2:U$2256,"")</f>
        <v>0</v>
      </c>
      <c r="BA231" s="2" t="str">
        <f>_xlfn.XLOOKUP($A231,Results!$A$2:$A$2256,Results!V$2:V$2256,"")</f>
        <v>SOUTHWIRE</v>
      </c>
      <c r="BB231" s="2">
        <f>_xlfn.XLOOKUP($A231,Results!$A$2:$A$2256,Results!W$2:W$2256,"")</f>
        <v>76</v>
      </c>
      <c r="BC231" s="2">
        <f>_xlfn.XLOOKUP($A231,Results!$A$2:$A$2256,Results!X$2:X$2256,"")</f>
        <v>39131700</v>
      </c>
      <c r="BD231" s="2">
        <f>_xlfn.XLOOKUP($A231,Results!$A$2:$A$2256,Results!Y$2:Y$2256,"")</f>
        <v>76</v>
      </c>
      <c r="BE231" s="2" t="b">
        <f>_xlfn.XLOOKUP($A231,Results!$A$2:$A$2256,Results!Z$2:Z$2256,"")</f>
        <v>1</v>
      </c>
    </row>
    <row r="232" spans="1:57" ht="38.25" customHeight="1" x14ac:dyDescent="0.3">
      <c r="A232">
        <v>905909</v>
      </c>
      <c r="B232">
        <v>281313</v>
      </c>
      <c r="C232" t="s">
        <v>36</v>
      </c>
      <c r="D232" t="s">
        <v>193</v>
      </c>
      <c r="E232" s="2" t="str">
        <f>VLOOKUP(F232,'RPA Vendor Data '!F179:$G$2418,2)</f>
        <v>VIKING ELECTRIC</v>
      </c>
      <c r="F232" s="2">
        <v>13536</v>
      </c>
      <c r="G232" s="2">
        <v>2</v>
      </c>
      <c r="H232" t="s">
        <v>661</v>
      </c>
      <c r="I232">
        <v>4</v>
      </c>
      <c r="J232" t="s">
        <v>389</v>
      </c>
      <c r="K232" t="s">
        <v>58</v>
      </c>
      <c r="L232">
        <v>181.54</v>
      </c>
      <c r="M232" s="2" t="s">
        <v>576</v>
      </c>
      <c r="N232" s="85">
        <v>1453</v>
      </c>
      <c r="O232" t="s">
        <v>36</v>
      </c>
      <c r="P232" t="s">
        <v>662</v>
      </c>
      <c r="Q232" t="s">
        <v>36</v>
      </c>
      <c r="R232">
        <v>7.26</v>
      </c>
      <c r="S232" s="1">
        <v>45744.189260995372</v>
      </c>
      <c r="T232" t="s">
        <v>42</v>
      </c>
      <c r="U232" s="1">
        <v>45743.965277777781</v>
      </c>
      <c r="V232" t="s">
        <v>43</v>
      </c>
      <c r="W232" t="s">
        <v>36</v>
      </c>
      <c r="X232">
        <v>0</v>
      </c>
      <c r="Y232" t="s">
        <v>158</v>
      </c>
      <c r="Z232">
        <v>181.54</v>
      </c>
      <c r="AA232">
        <v>181.54</v>
      </c>
      <c r="AB232">
        <v>136</v>
      </c>
      <c r="AC232" t="s">
        <v>579</v>
      </c>
      <c r="AD232" t="s">
        <v>579</v>
      </c>
      <c r="AE232" t="s">
        <v>45</v>
      </c>
      <c r="AF232" s="44">
        <v>39121403</v>
      </c>
      <c r="AG232" s="18" t="s">
        <v>663</v>
      </c>
      <c r="AH232" s="18"/>
      <c r="AI232" s="2" t="s">
        <v>48</v>
      </c>
      <c r="AJ232" s="2" t="e">
        <f>VLOOKUP(A232,'Classification Test Result'!$A$2:$D$2428,4,FALSE)</f>
        <v>#N/A</v>
      </c>
      <c r="AL232" s="2">
        <f>_xlfn.XLOOKUP($A232,Results!$A$2:$A$2256,Results!G$2:G$2256,"")</f>
        <v>0</v>
      </c>
      <c r="AM232" s="2">
        <f>_xlfn.XLOOKUP($A232,Results!$A$2:$A$2256,Results!H$2:H$2256,"")</f>
        <v>0</v>
      </c>
      <c r="AN232" s="2">
        <f>_xlfn.XLOOKUP($A232,Results!$A$2:$A$2256,Results!I$2:I$2256,"")</f>
        <v>0</v>
      </c>
      <c r="AO232" s="2">
        <f>_xlfn.XLOOKUP($A232,Results!$A$2:$A$2256,Results!J$2:J$2256,"")</f>
        <v>0</v>
      </c>
      <c r="AP232" s="2">
        <f>_xlfn.XLOOKUP($A232,Results!$A$2:$A$2256,Results!K$2:K$2256,"")</f>
        <v>0</v>
      </c>
      <c r="AQ232" s="2">
        <f>_xlfn.XLOOKUP($A232,Results!$A$2:$A$2256,Results!L$2:L$2256,"")</f>
        <v>0</v>
      </c>
      <c r="AR232" s="2">
        <f>_xlfn.XLOOKUP($A232,Results!$A$2:$A$2256,Results!M$2:M$2256,"")</f>
        <v>0</v>
      </c>
      <c r="AS232" s="2">
        <f>_xlfn.XLOOKUP($A232,Results!$A$2:$A$2256,Results!N$2:N$2256,"")</f>
        <v>0</v>
      </c>
      <c r="AT232" s="2" t="str">
        <f>_xlfn.XLOOKUP($A232,Results!$A$2:$A$2256,Results!O$2:O$2256,"")</f>
        <v>THOMAS &amp; BETTS</v>
      </c>
      <c r="AU232" s="2" t="str">
        <f>_xlfn.XLOOKUP($A232,Results!$A$2:$A$2256,Results!P$2:P$2256,"")</f>
        <v>T&amp;B</v>
      </c>
      <c r="AV232" s="2" t="str">
        <f>_xlfn.XLOOKUP($A232,Results!$A$2:$A$2256,Results!Q$2:Q$2256,"")</f>
        <v>SINGLE_MATCH</v>
      </c>
      <c r="AW232" s="2">
        <f>_xlfn.XLOOKUP($A232,Results!$A$2:$A$2256,Results!R$2:R$2256,"")</f>
        <v>0</v>
      </c>
      <c r="AX232" s="2">
        <f>_xlfn.XLOOKUP($A232,Results!$A$2:$A$2256,Results!S$2:S$2256,"")</f>
        <v>0</v>
      </c>
      <c r="AY232" s="2">
        <f>_xlfn.XLOOKUP($A232,Results!$A$2:$A$2256,Results!T$2:T$2256,"")</f>
        <v>60</v>
      </c>
      <c r="AZ232" s="2">
        <f>_xlfn.XLOOKUP($A232,Results!$A$2:$A$2256,Results!U$2:U$2256,"")</f>
        <v>0</v>
      </c>
      <c r="BA232" s="2">
        <f>_xlfn.XLOOKUP($A232,Results!$A$2:$A$2256,Results!V$2:V$2256,"")</f>
        <v>0</v>
      </c>
      <c r="BB232" s="2">
        <f>_xlfn.XLOOKUP($A232,Results!$A$2:$A$2256,Results!W$2:W$2256,"")</f>
        <v>0</v>
      </c>
      <c r="BC232" s="2">
        <f>_xlfn.XLOOKUP($A232,Results!$A$2:$A$2256,Results!X$2:X$2256,"")</f>
        <v>0</v>
      </c>
      <c r="BD232" s="2">
        <f>_xlfn.XLOOKUP($A232,Results!$A$2:$A$2256,Results!Y$2:Y$2256,"")</f>
        <v>0</v>
      </c>
      <c r="BE232" s="2">
        <f>_xlfn.XLOOKUP($A232,Results!$A$2:$A$2256,Results!Z$2:Z$2256,"")</f>
        <v>0</v>
      </c>
    </row>
    <row r="233" spans="1:57" ht="38.25" customHeight="1" x14ac:dyDescent="0.3">
      <c r="A233">
        <v>905910</v>
      </c>
      <c r="B233">
        <v>281567</v>
      </c>
      <c r="C233" t="s">
        <v>36</v>
      </c>
      <c r="D233" t="s">
        <v>664</v>
      </c>
      <c r="E233" s="2" t="str">
        <f>VLOOKUP(F233,'RPA Vendor Data '!F180:$G$2418,2)</f>
        <v>CAPE ELECTRICAL SUPPLY</v>
      </c>
      <c r="F233" s="2">
        <v>10508</v>
      </c>
      <c r="G233" s="2">
        <v>1</v>
      </c>
      <c r="H233" t="s">
        <v>665</v>
      </c>
      <c r="I233">
        <v>1</v>
      </c>
      <c r="J233" t="s">
        <v>58</v>
      </c>
      <c r="K233" t="s">
        <v>58</v>
      </c>
      <c r="L233">
        <v>1780.3969999999999</v>
      </c>
      <c r="M233" s="2" t="s">
        <v>666</v>
      </c>
      <c r="N233" s="85" t="s">
        <v>667</v>
      </c>
      <c r="O233" t="s">
        <v>36</v>
      </c>
      <c r="P233" t="s">
        <v>36</v>
      </c>
      <c r="Q233" t="s">
        <v>36</v>
      </c>
      <c r="R233">
        <v>17.8</v>
      </c>
      <c r="S233" s="1">
        <v>45744.459797685187</v>
      </c>
      <c r="T233" t="s">
        <v>42</v>
      </c>
      <c r="U233" s="1">
        <v>45744.244444444441</v>
      </c>
      <c r="V233" t="s">
        <v>43</v>
      </c>
      <c r="W233" t="s">
        <v>36</v>
      </c>
      <c r="X233">
        <v>0</v>
      </c>
      <c r="Y233" t="s">
        <v>525</v>
      </c>
      <c r="Z233" t="s">
        <v>36</v>
      </c>
      <c r="AA233">
        <v>1780.3969999999999</v>
      </c>
      <c r="AB233" t="s">
        <v>36</v>
      </c>
      <c r="AC233" t="s">
        <v>645</v>
      </c>
      <c r="AD233" t="s">
        <v>645</v>
      </c>
      <c r="AE233" t="s">
        <v>45</v>
      </c>
      <c r="AF233" s="44">
        <v>39121311</v>
      </c>
      <c r="AG233" s="18" t="s">
        <v>668</v>
      </c>
      <c r="AI233" s="2" t="s">
        <v>48</v>
      </c>
      <c r="AJ233" s="2" t="e">
        <f>VLOOKUP(A233,'Classification Test Result'!$A$2:$D$2428,4,FALSE)</f>
        <v>#N/A</v>
      </c>
      <c r="AL233" s="2">
        <f>_xlfn.XLOOKUP($A233,Results!$A$2:$A$2256,Results!G$2:G$2256,"")</f>
        <v>0</v>
      </c>
      <c r="AM233" s="2">
        <f>_xlfn.XLOOKUP($A233,Results!$A$2:$A$2256,Results!H$2:H$2256,"")</f>
        <v>0</v>
      </c>
      <c r="AN233" s="2">
        <f>_xlfn.XLOOKUP($A233,Results!$A$2:$A$2256,Results!I$2:I$2256,"")</f>
        <v>0</v>
      </c>
      <c r="AO233" s="2">
        <f>_xlfn.XLOOKUP($A233,Results!$A$2:$A$2256,Results!J$2:J$2256,"")</f>
        <v>0</v>
      </c>
      <c r="AP233" s="2">
        <f>_xlfn.XLOOKUP($A233,Results!$A$2:$A$2256,Results!K$2:K$2256,"")</f>
        <v>0</v>
      </c>
      <c r="AQ233" s="2">
        <f>_xlfn.XLOOKUP($A233,Results!$A$2:$A$2256,Results!L$2:L$2256,"")</f>
        <v>0</v>
      </c>
      <c r="AR233" s="2">
        <f>_xlfn.XLOOKUP($A233,Results!$A$2:$A$2256,Results!M$2:M$2256,"")</f>
        <v>0</v>
      </c>
      <c r="AS233" s="2">
        <f>_xlfn.XLOOKUP($A233,Results!$A$2:$A$2256,Results!N$2:N$2256,"")</f>
        <v>0</v>
      </c>
      <c r="AT233" s="2" t="str">
        <f>_xlfn.XLOOKUP($A233,Results!$A$2:$A$2256,Results!O$2:O$2256,"")</f>
        <v>THOMAS &amp; BETTS</v>
      </c>
      <c r="AU233" s="2" t="str">
        <f>_xlfn.XLOOKUP($A233,Results!$A$2:$A$2256,Results!P$2:P$2256,"")</f>
        <v>T&amp;B</v>
      </c>
      <c r="AV233" s="2" t="str">
        <f>_xlfn.XLOOKUP($A233,Results!$A$2:$A$2256,Results!Q$2:Q$2256,"")</f>
        <v>SINGLE_MATCH</v>
      </c>
      <c r="AW233" s="2">
        <f>_xlfn.XLOOKUP($A233,Results!$A$2:$A$2256,Results!R$2:R$2256,"")</f>
        <v>0</v>
      </c>
      <c r="AX233" s="2">
        <f>_xlfn.XLOOKUP($A233,Results!$A$2:$A$2256,Results!S$2:S$2256,"")</f>
        <v>0</v>
      </c>
      <c r="AY233" s="2">
        <f>_xlfn.XLOOKUP($A233,Results!$A$2:$A$2256,Results!T$2:T$2256,"")</f>
        <v>60</v>
      </c>
      <c r="AZ233" s="2">
        <f>_xlfn.XLOOKUP($A233,Results!$A$2:$A$2256,Results!U$2:U$2256,"")</f>
        <v>0</v>
      </c>
      <c r="BA233" s="2">
        <f>_xlfn.XLOOKUP($A233,Results!$A$2:$A$2256,Results!V$2:V$2256,"")</f>
        <v>0</v>
      </c>
      <c r="BB233" s="2">
        <f>_xlfn.XLOOKUP($A233,Results!$A$2:$A$2256,Results!W$2:W$2256,"")</f>
        <v>0</v>
      </c>
      <c r="BC233" s="2">
        <f>_xlfn.XLOOKUP($A233,Results!$A$2:$A$2256,Results!X$2:X$2256,"")</f>
        <v>0</v>
      </c>
      <c r="BD233" s="2">
        <f>_xlfn.XLOOKUP($A233,Results!$A$2:$A$2256,Results!Y$2:Y$2256,"")</f>
        <v>0</v>
      </c>
      <c r="BE233" s="2">
        <f>_xlfn.XLOOKUP($A233,Results!$A$2:$A$2256,Results!Z$2:Z$2256,"")</f>
        <v>0</v>
      </c>
    </row>
    <row r="234" spans="1:57" ht="38.25" customHeight="1" x14ac:dyDescent="0.3">
      <c r="A234">
        <v>905911</v>
      </c>
      <c r="B234">
        <v>281878</v>
      </c>
      <c r="C234" t="s">
        <v>36</v>
      </c>
      <c r="D234" t="s">
        <v>669</v>
      </c>
      <c r="E234" s="2" t="str">
        <f>VLOOKUP(F234,'RPA Vendor Data '!F181:$G$2418,2)</f>
        <v>CAPITAL ELECTRIC</v>
      </c>
      <c r="F234" s="2">
        <v>10512</v>
      </c>
      <c r="G234" s="2">
        <v>1</v>
      </c>
      <c r="H234" t="s">
        <v>670</v>
      </c>
      <c r="I234">
        <v>12</v>
      </c>
      <c r="J234" t="s">
        <v>65</v>
      </c>
      <c r="K234" t="s">
        <v>39</v>
      </c>
      <c r="L234">
        <v>4.75</v>
      </c>
      <c r="M234" s="2" t="s">
        <v>671</v>
      </c>
      <c r="N234" s="85" t="s">
        <v>672</v>
      </c>
      <c r="O234" t="s">
        <v>36</v>
      </c>
      <c r="P234" t="s">
        <v>673</v>
      </c>
      <c r="Q234">
        <v>4613522438</v>
      </c>
      <c r="R234">
        <v>57</v>
      </c>
      <c r="S234" s="1">
        <v>45744.668184456023</v>
      </c>
      <c r="T234" t="s">
        <v>42</v>
      </c>
      <c r="U234" s="1">
        <v>45744.442361111112</v>
      </c>
      <c r="V234" t="s">
        <v>43</v>
      </c>
      <c r="W234" t="s">
        <v>36</v>
      </c>
      <c r="X234">
        <v>1</v>
      </c>
      <c r="Y234" t="s">
        <v>158</v>
      </c>
      <c r="Z234">
        <v>4.7480000000000002</v>
      </c>
      <c r="AA234">
        <v>4.75</v>
      </c>
      <c r="AB234">
        <v>199</v>
      </c>
      <c r="AC234" t="s">
        <v>674</v>
      </c>
      <c r="AD234" t="s">
        <v>674</v>
      </c>
      <c r="AE234" t="s">
        <v>45</v>
      </c>
      <c r="AF234" s="44">
        <v>39101605</v>
      </c>
      <c r="AG234" s="18" t="s">
        <v>675</v>
      </c>
      <c r="AH234" s="18"/>
      <c r="AI234" s="2" t="s">
        <v>48</v>
      </c>
      <c r="AJ234" s="2" t="e">
        <f>VLOOKUP(A234,'Classification Test Result'!$A$2:$D$2428,4,FALSE)</f>
        <v>#N/A</v>
      </c>
      <c r="AL234" s="2">
        <f>_xlfn.XLOOKUP($A234,Results!$A$2:$A$2256,Results!G$2:G$2256,"")</f>
        <v>0</v>
      </c>
      <c r="AM234" s="2">
        <f>_xlfn.XLOOKUP($A234,Results!$A$2:$A$2256,Results!H$2:H$2256,"")</f>
        <v>0</v>
      </c>
      <c r="AN234" s="2">
        <f>_xlfn.XLOOKUP($A234,Results!$A$2:$A$2256,Results!I$2:I$2256,"")</f>
        <v>0</v>
      </c>
      <c r="AO234" s="2">
        <f>_xlfn.XLOOKUP($A234,Results!$A$2:$A$2256,Results!J$2:J$2256,"")</f>
        <v>0</v>
      </c>
      <c r="AP234" s="2">
        <f>_xlfn.XLOOKUP($A234,Results!$A$2:$A$2256,Results!K$2:K$2256,"")</f>
        <v>0</v>
      </c>
      <c r="AQ234" s="2">
        <f>_xlfn.XLOOKUP($A234,Results!$A$2:$A$2256,Results!L$2:L$2256,"")</f>
        <v>0</v>
      </c>
      <c r="AR234" s="2">
        <f>_xlfn.XLOOKUP($A234,Results!$A$2:$A$2256,Results!M$2:M$2256,"")</f>
        <v>0</v>
      </c>
      <c r="AS234" s="2">
        <f>_xlfn.XLOOKUP($A234,Results!$A$2:$A$2256,Results!N$2:N$2256,"")</f>
        <v>0</v>
      </c>
      <c r="AT234" s="2" t="str">
        <f>_xlfn.XLOOKUP($A234,Results!$A$2:$A$2256,Results!O$2:O$2256,"")</f>
        <v>SYLVANIA</v>
      </c>
      <c r="AU234" s="2" t="str">
        <f>_xlfn.XLOOKUP($A234,Results!$A$2:$A$2256,Results!P$2:P$2256,"")</f>
        <v>SYL</v>
      </c>
      <c r="AV234" s="2" t="str">
        <f>_xlfn.XLOOKUP($A234,Results!$A$2:$A$2256,Results!Q$2:Q$2256,"")</f>
        <v>SINGLE_MATCH</v>
      </c>
      <c r="AW234" s="2">
        <f>_xlfn.XLOOKUP($A234,Results!$A$2:$A$2256,Results!R$2:R$2256,"")</f>
        <v>0</v>
      </c>
      <c r="AX234" s="2">
        <f>_xlfn.XLOOKUP($A234,Results!$A$2:$A$2256,Results!S$2:S$2256,"")</f>
        <v>0</v>
      </c>
      <c r="AY234" s="2">
        <f>_xlfn.XLOOKUP($A234,Results!$A$2:$A$2256,Results!T$2:T$2256,"")</f>
        <v>60</v>
      </c>
      <c r="AZ234" s="2">
        <f>_xlfn.XLOOKUP($A234,Results!$A$2:$A$2256,Results!U$2:U$2256,"")</f>
        <v>0</v>
      </c>
      <c r="BA234" s="2" t="str">
        <f>_xlfn.XLOOKUP($A234,Results!$A$2:$A$2256,Results!V$2:V$2256,"")</f>
        <v>LEDVANCE</v>
      </c>
      <c r="BB234" s="2">
        <f>_xlfn.XLOOKUP($A234,Results!$A$2:$A$2256,Results!W$2:W$2256,"")</f>
        <v>89</v>
      </c>
      <c r="BC234" s="2">
        <f>_xlfn.XLOOKUP($A234,Results!$A$2:$A$2256,Results!X$2:X$2256,"")</f>
        <v>39101605</v>
      </c>
      <c r="BD234" s="2">
        <f>_xlfn.XLOOKUP($A234,Results!$A$2:$A$2256,Results!Y$2:Y$2256,"")</f>
        <v>89</v>
      </c>
      <c r="BE234" s="2" t="b">
        <f>_xlfn.XLOOKUP($A234,Results!$A$2:$A$2256,Results!Z$2:Z$2256,"")</f>
        <v>1</v>
      </c>
    </row>
    <row r="235" spans="1:57" ht="38.25" customHeight="1" x14ac:dyDescent="0.3">
      <c r="A235">
        <v>905912</v>
      </c>
      <c r="B235">
        <v>282015</v>
      </c>
      <c r="C235" t="s">
        <v>36</v>
      </c>
      <c r="D235" t="s">
        <v>676</v>
      </c>
      <c r="E235" s="2" t="str">
        <f>VLOOKUP(F235,'RPA Vendor Data '!F182:$G$2418,2)</f>
        <v>DOMINION ELECTRIC SUPPLY</v>
      </c>
      <c r="F235" s="2">
        <v>11048</v>
      </c>
      <c r="G235" s="2">
        <v>2</v>
      </c>
      <c r="H235" t="s">
        <v>677</v>
      </c>
      <c r="I235">
        <v>3</v>
      </c>
      <c r="J235" t="s">
        <v>65</v>
      </c>
      <c r="K235" t="s">
        <v>39</v>
      </c>
      <c r="L235">
        <v>64.849999999999994</v>
      </c>
      <c r="M235" s="2" t="s">
        <v>678</v>
      </c>
      <c r="N235" s="85" t="s">
        <v>679</v>
      </c>
      <c r="O235" t="s">
        <v>36</v>
      </c>
      <c r="P235" t="s">
        <v>36</v>
      </c>
      <c r="Q235" t="s">
        <v>36</v>
      </c>
      <c r="R235">
        <v>194.55</v>
      </c>
      <c r="S235" s="1">
        <v>45744.896388159723</v>
      </c>
      <c r="T235" t="s">
        <v>42</v>
      </c>
      <c r="U235" s="1">
        <v>45744.679861111108</v>
      </c>
      <c r="V235" t="s">
        <v>43</v>
      </c>
      <c r="W235" t="s">
        <v>36</v>
      </c>
      <c r="X235">
        <v>2</v>
      </c>
      <c r="Y235" t="s">
        <v>54</v>
      </c>
      <c r="Z235" t="s">
        <v>36</v>
      </c>
      <c r="AA235">
        <v>64.849999999999994</v>
      </c>
      <c r="AB235" t="s">
        <v>36</v>
      </c>
      <c r="AC235" t="s">
        <v>534</v>
      </c>
      <c r="AD235" t="s">
        <v>534</v>
      </c>
      <c r="AE235" t="s">
        <v>45</v>
      </c>
      <c r="AF235" s="44">
        <v>39112000</v>
      </c>
      <c r="AG235" s="18" t="s">
        <v>680</v>
      </c>
      <c r="AI235" s="2" t="s">
        <v>48</v>
      </c>
      <c r="AJ235" s="2" t="e">
        <f>VLOOKUP(A235,'Classification Test Result'!$A$2:$D$2428,4,FALSE)</f>
        <v>#N/A</v>
      </c>
      <c r="AL235" s="2">
        <f>_xlfn.XLOOKUP($A235,Results!$A$2:$A$2256,Results!G$2:G$2256,"")</f>
        <v>114526</v>
      </c>
      <c r="AM235" s="2" t="str">
        <f>_xlfn.XLOOKUP($A235,Results!$A$2:$A$2256,Results!H$2:H$2256,"")</f>
        <v>7145SW</v>
      </c>
      <c r="AN235" s="2" t="str">
        <f>_xlfn.XLOOKUP($A235,Results!$A$2:$A$2256,Results!I$2:I$2256,"")</f>
        <v>SOUTHWIRE</v>
      </c>
      <c r="AO235" s="2" t="str">
        <f>_xlfn.XLOOKUP($A235,Results!$A$2:$A$2256,Results!J$2:J$2256,"")</f>
        <v>029892071455</v>
      </c>
      <c r="AP235" s="2">
        <f>_xlfn.XLOOKUP($A235,Results!$A$2:$A$2256,Results!K$2:K$2256,"")</f>
        <v>39112000</v>
      </c>
      <c r="AQ235" s="2">
        <f>_xlfn.XLOOKUP($A235,Results!$A$2:$A$2256,Results!L$2:L$2256,"")</f>
        <v>0</v>
      </c>
      <c r="AR235" s="2">
        <f>_xlfn.XLOOKUP($A235,Results!$A$2:$A$2256,Results!M$2:M$2256,"")</f>
        <v>1088678</v>
      </c>
      <c r="AS235" s="2" t="str">
        <f>_xlfn.XLOOKUP($A235,Results!$A$2:$A$2256,Results!N$2:N$2256,"")</f>
        <v>CLM 7145SW 14/2 100SJTW C-O-L</v>
      </c>
      <c r="AT235" s="2" t="str">
        <f>_xlfn.XLOOKUP($A235,Results!$A$2:$A$2256,Results!O$2:O$2256,"")</f>
        <v>SOUTHWIRE</v>
      </c>
      <c r="AU235" s="2" t="str">
        <f>_xlfn.XLOOKUP($A235,Results!$A$2:$A$2256,Results!P$2:P$2256,"")</f>
        <v>SW</v>
      </c>
      <c r="AV235" s="2" t="str">
        <f>_xlfn.XLOOKUP($A235,Results!$A$2:$A$2256,Results!Q$2:Q$2256,"")</f>
        <v>MULTIPLE_MATCHES_ONE_VALID</v>
      </c>
      <c r="AW235" s="2" t="str">
        <f>_xlfn.XLOOKUP($A235,Results!$A$2:$A$2256,Results!R$2:R$2256,"")</f>
        <v>0.7125280985795573</v>
      </c>
      <c r="AX235" s="2">
        <f>_xlfn.XLOOKUP($A235,Results!$A$2:$A$2256,Results!S$2:S$2256,"")</f>
        <v>100</v>
      </c>
      <c r="AY235" s="2">
        <f>_xlfn.XLOOKUP($A235,Results!$A$2:$A$2256,Results!T$2:T$2256,"")</f>
        <v>100</v>
      </c>
      <c r="AZ235" s="2">
        <f>_xlfn.XLOOKUP($A235,Results!$A$2:$A$2256,Results!U$2:U$2256,"")</f>
        <v>98</v>
      </c>
      <c r="BA235" s="2" t="str">
        <f>_xlfn.XLOOKUP($A235,Results!$A$2:$A$2256,Results!V$2:V$2256,"")</f>
        <v>SOUTHWIRE</v>
      </c>
      <c r="BB235" s="2">
        <f>_xlfn.XLOOKUP($A235,Results!$A$2:$A$2256,Results!W$2:W$2256,"")</f>
        <v>78</v>
      </c>
      <c r="BC235" s="2">
        <f>_xlfn.XLOOKUP($A235,Results!$A$2:$A$2256,Results!X$2:X$2256,"")</f>
        <v>39112000</v>
      </c>
      <c r="BD235" s="2">
        <f>_xlfn.XLOOKUP($A235,Results!$A$2:$A$2256,Results!Y$2:Y$2256,"")</f>
        <v>78</v>
      </c>
      <c r="BE235" s="2" t="b">
        <f>_xlfn.XLOOKUP($A235,Results!$A$2:$A$2256,Results!Z$2:Z$2256,"")</f>
        <v>1</v>
      </c>
    </row>
    <row r="236" spans="1:57" ht="38.25" customHeight="1" x14ac:dyDescent="0.3">
      <c r="A236">
        <v>905913</v>
      </c>
      <c r="B236">
        <v>281983</v>
      </c>
      <c r="C236" t="s">
        <v>36</v>
      </c>
      <c r="D236" t="s">
        <v>682</v>
      </c>
      <c r="E236" s="2" t="str">
        <f>VLOOKUP(F236,'RPA Vendor Data '!F183:$G$2418,2)</f>
        <v>FROST ELECTRIC SUPPLY CO</v>
      </c>
      <c r="F236" s="2">
        <v>11364</v>
      </c>
      <c r="G236" s="2">
        <v>1</v>
      </c>
      <c r="H236" t="s">
        <v>683</v>
      </c>
      <c r="I236">
        <v>-3</v>
      </c>
      <c r="J236" t="s">
        <v>65</v>
      </c>
      <c r="K236" t="s">
        <v>39</v>
      </c>
      <c r="L236">
        <v>53</v>
      </c>
      <c r="M236" s="2" t="s">
        <v>684</v>
      </c>
      <c r="N236" s="85" t="s">
        <v>685</v>
      </c>
      <c r="O236" t="s">
        <v>36</v>
      </c>
      <c r="P236" t="s">
        <v>36</v>
      </c>
      <c r="Q236">
        <v>80083532773</v>
      </c>
      <c r="R236">
        <v>-159</v>
      </c>
      <c r="S236" s="1">
        <v>45744.897105555552</v>
      </c>
      <c r="T236" t="s">
        <v>42</v>
      </c>
      <c r="U236" s="1">
        <v>45744.666666666657</v>
      </c>
      <c r="V236" t="s">
        <v>43</v>
      </c>
      <c r="W236" t="s">
        <v>36</v>
      </c>
      <c r="X236">
        <v>0</v>
      </c>
      <c r="Y236">
        <v>999</v>
      </c>
      <c r="Z236" t="s">
        <v>36</v>
      </c>
      <c r="AA236" t="s">
        <v>36</v>
      </c>
      <c r="AB236" t="s">
        <v>36</v>
      </c>
      <c r="AC236" t="s">
        <v>686</v>
      </c>
      <c r="AD236" t="s">
        <v>686</v>
      </c>
      <c r="AE236" t="s">
        <v>45</v>
      </c>
      <c r="AF236" s="44" t="s">
        <v>46</v>
      </c>
      <c r="AG236" s="18" t="s">
        <v>687</v>
      </c>
      <c r="AH236" s="18"/>
      <c r="AI236" s="2" t="s">
        <v>48</v>
      </c>
      <c r="AJ236" s="2" t="e">
        <f>VLOOKUP(A236,'Classification Test Result'!$A$2:$D$2428,4,FALSE)</f>
        <v>#N/A</v>
      </c>
      <c r="AL236" s="2">
        <f>_xlfn.XLOOKUP($A236,Results!$A$2:$A$2256,Results!G$2:G$2256,"")</f>
        <v>0</v>
      </c>
      <c r="AM236" s="2">
        <f>_xlfn.XLOOKUP($A236,Results!$A$2:$A$2256,Results!H$2:H$2256,"")</f>
        <v>0</v>
      </c>
      <c r="AN236" s="2">
        <f>_xlfn.XLOOKUP($A236,Results!$A$2:$A$2256,Results!I$2:I$2256,"")</f>
        <v>0</v>
      </c>
      <c r="AO236" s="2">
        <f>_xlfn.XLOOKUP($A236,Results!$A$2:$A$2256,Results!J$2:J$2256,"")</f>
        <v>0</v>
      </c>
      <c r="AP236" s="2">
        <f>_xlfn.XLOOKUP($A236,Results!$A$2:$A$2256,Results!K$2:K$2256,"")</f>
        <v>0</v>
      </c>
      <c r="AQ236" s="2">
        <f>_xlfn.XLOOKUP($A236,Results!$A$2:$A$2256,Results!L$2:L$2256,"")</f>
        <v>0</v>
      </c>
      <c r="AR236" s="2">
        <f>_xlfn.XLOOKUP($A236,Results!$A$2:$A$2256,Results!M$2:M$2256,"")</f>
        <v>0</v>
      </c>
      <c r="AS236" s="2">
        <f>_xlfn.XLOOKUP($A236,Results!$A$2:$A$2256,Results!N$2:N$2256,"")</f>
        <v>0</v>
      </c>
      <c r="AT236" s="2" t="str">
        <f>_xlfn.XLOOKUP($A236,Results!$A$2:$A$2256,Results!O$2:O$2256,"")</f>
        <v>WATTSTOPPER</v>
      </c>
      <c r="AU236" s="2" t="str">
        <f>_xlfn.XLOOKUP($A236,Results!$A$2:$A$2256,Results!P$2:P$2256,"")</f>
        <v>WATT</v>
      </c>
      <c r="AV236" s="2" t="str">
        <f>_xlfn.XLOOKUP($A236,Results!$A$2:$A$2256,Results!Q$2:Q$2256,"")</f>
        <v>SINGLE_MATCH</v>
      </c>
      <c r="AW236" s="2">
        <f>_xlfn.XLOOKUP($A236,Results!$A$2:$A$2256,Results!R$2:R$2256,"")</f>
        <v>0</v>
      </c>
      <c r="AX236" s="2">
        <f>_xlfn.XLOOKUP($A236,Results!$A$2:$A$2256,Results!S$2:S$2256,"")</f>
        <v>0</v>
      </c>
      <c r="AY236" s="2">
        <f>_xlfn.XLOOKUP($A236,Results!$A$2:$A$2256,Results!T$2:T$2256,"")</f>
        <v>75</v>
      </c>
      <c r="AZ236" s="2">
        <f>_xlfn.XLOOKUP($A236,Results!$A$2:$A$2256,Results!U$2:U$2256,"")</f>
        <v>0</v>
      </c>
      <c r="BA236" s="2" t="str">
        <f>_xlfn.XLOOKUP($A236,Results!$A$2:$A$2256,Results!V$2:V$2256,"")</f>
        <v>LITHONIA LIGHTING</v>
      </c>
      <c r="BB236" s="2">
        <f>_xlfn.XLOOKUP($A236,Results!$A$2:$A$2256,Results!W$2:W$2256,"")</f>
        <v>80</v>
      </c>
      <c r="BC236" s="2">
        <f>_xlfn.XLOOKUP($A236,Results!$A$2:$A$2256,Results!X$2:X$2256,"")</f>
        <v>39111700</v>
      </c>
      <c r="BD236" s="2">
        <f>_xlfn.XLOOKUP($A236,Results!$A$2:$A$2256,Results!Y$2:Y$2256,"")</f>
        <v>80</v>
      </c>
      <c r="BE236" s="2" t="b">
        <f>_xlfn.XLOOKUP($A236,Results!$A$2:$A$2256,Results!Z$2:Z$2256,"")</f>
        <v>1</v>
      </c>
    </row>
    <row r="237" spans="1:57" ht="38.25" customHeight="1" x14ac:dyDescent="0.3">
      <c r="A237">
        <v>905914</v>
      </c>
      <c r="B237">
        <v>281596</v>
      </c>
      <c r="C237" t="s">
        <v>36</v>
      </c>
      <c r="D237" t="s">
        <v>600</v>
      </c>
      <c r="E237" s="2" t="str">
        <f>VLOOKUP(F237,'RPA Vendor Data '!F184:$G$2418,2)</f>
        <v>VAN METER, INC.</v>
      </c>
      <c r="F237" s="2">
        <v>13513</v>
      </c>
      <c r="G237" s="2">
        <v>10</v>
      </c>
      <c r="H237" t="s">
        <v>688</v>
      </c>
      <c r="I237">
        <v>12</v>
      </c>
      <c r="J237" t="s">
        <v>389</v>
      </c>
      <c r="K237" t="s">
        <v>58</v>
      </c>
      <c r="L237">
        <v>719.53</v>
      </c>
      <c r="M237" s="2" t="s">
        <v>576</v>
      </c>
      <c r="N237" s="85" t="s">
        <v>689</v>
      </c>
      <c r="O237" t="s">
        <v>36</v>
      </c>
      <c r="P237" t="s">
        <v>690</v>
      </c>
      <c r="Q237">
        <v>61601310712</v>
      </c>
      <c r="R237">
        <v>86.34</v>
      </c>
      <c r="S237" s="1">
        <v>45744.481490543978</v>
      </c>
      <c r="T237" t="s">
        <v>42</v>
      </c>
      <c r="U237" s="1">
        <v>45744.250694444447</v>
      </c>
      <c r="V237" t="s">
        <v>43</v>
      </c>
      <c r="W237" t="s">
        <v>36</v>
      </c>
      <c r="X237">
        <v>10</v>
      </c>
      <c r="Y237" t="s">
        <v>54</v>
      </c>
      <c r="Z237" t="s">
        <v>36</v>
      </c>
      <c r="AA237">
        <v>719.53</v>
      </c>
      <c r="AB237" t="s">
        <v>36</v>
      </c>
      <c r="AC237" t="s">
        <v>579</v>
      </c>
      <c r="AD237" t="s">
        <v>579</v>
      </c>
      <c r="AE237" t="s">
        <v>45</v>
      </c>
      <c r="AF237" s="44">
        <v>31162906</v>
      </c>
      <c r="AG237" s="18" t="s">
        <v>691</v>
      </c>
      <c r="AI237" s="2" t="s">
        <v>48</v>
      </c>
      <c r="AJ237" s="2" t="e">
        <f>VLOOKUP(A237,'Classification Test Result'!$A$2:$D$2428,4,FALSE)</f>
        <v>#N/A</v>
      </c>
      <c r="AL237" s="2">
        <f>_xlfn.XLOOKUP($A237,Results!$A$2:$A$2256,Results!G$2:G$2256,"")</f>
        <v>0</v>
      </c>
      <c r="AM237" s="2">
        <f>_xlfn.XLOOKUP($A237,Results!$A$2:$A$2256,Results!H$2:H$2256,"")</f>
        <v>0</v>
      </c>
      <c r="AN237" s="2">
        <f>_xlfn.XLOOKUP($A237,Results!$A$2:$A$2256,Results!I$2:I$2256,"")</f>
        <v>0</v>
      </c>
      <c r="AO237" s="2">
        <f>_xlfn.XLOOKUP($A237,Results!$A$2:$A$2256,Results!J$2:J$2256,"")</f>
        <v>0</v>
      </c>
      <c r="AP237" s="2">
        <f>_xlfn.XLOOKUP($A237,Results!$A$2:$A$2256,Results!K$2:K$2256,"")</f>
        <v>0</v>
      </c>
      <c r="AQ237" s="2">
        <f>_xlfn.XLOOKUP($A237,Results!$A$2:$A$2256,Results!L$2:L$2256,"")</f>
        <v>0</v>
      </c>
      <c r="AR237" s="2">
        <f>_xlfn.XLOOKUP($A237,Results!$A$2:$A$2256,Results!M$2:M$2256,"")</f>
        <v>0</v>
      </c>
      <c r="AS237" s="2">
        <f>_xlfn.XLOOKUP($A237,Results!$A$2:$A$2256,Results!N$2:N$2256,"")</f>
        <v>0</v>
      </c>
      <c r="AT237" s="2">
        <f>_xlfn.XLOOKUP($A237,Results!$A$2:$A$2256,Results!O$2:O$2256,"")</f>
        <v>0</v>
      </c>
      <c r="AU237" s="2">
        <f>_xlfn.XLOOKUP($A237,Results!$A$2:$A$2256,Results!P$2:P$2256,"")</f>
        <v>0</v>
      </c>
      <c r="AV237" s="2">
        <f>_xlfn.XLOOKUP($A237,Results!$A$2:$A$2256,Results!Q$2:Q$2256,"")</f>
        <v>0</v>
      </c>
      <c r="AW237" s="2">
        <f>_xlfn.XLOOKUP($A237,Results!$A$2:$A$2256,Results!R$2:R$2256,"")</f>
        <v>0</v>
      </c>
      <c r="AX237" s="2">
        <f>_xlfn.XLOOKUP($A237,Results!$A$2:$A$2256,Results!S$2:S$2256,"")</f>
        <v>0</v>
      </c>
      <c r="AY237" s="2">
        <f>_xlfn.XLOOKUP($A237,Results!$A$2:$A$2256,Results!T$2:T$2256,"")</f>
        <v>0</v>
      </c>
      <c r="AZ237" s="2">
        <f>_xlfn.XLOOKUP($A237,Results!$A$2:$A$2256,Results!U$2:U$2256,"")</f>
        <v>0</v>
      </c>
      <c r="BA237" s="2">
        <f>_xlfn.XLOOKUP($A237,Results!$A$2:$A$2256,Results!V$2:V$2256,"")</f>
        <v>0</v>
      </c>
      <c r="BB237" s="2">
        <f>_xlfn.XLOOKUP($A237,Results!$A$2:$A$2256,Results!W$2:W$2256,"")</f>
        <v>0</v>
      </c>
      <c r="BC237" s="2">
        <f>_xlfn.XLOOKUP($A237,Results!$A$2:$A$2256,Results!X$2:X$2256,"")</f>
        <v>0</v>
      </c>
      <c r="BD237" s="2">
        <f>_xlfn.XLOOKUP($A237,Results!$A$2:$A$2256,Results!Y$2:Y$2256,"")</f>
        <v>0</v>
      </c>
      <c r="BE237" s="2">
        <f>_xlfn.XLOOKUP($A237,Results!$A$2:$A$2256,Results!Z$2:Z$2256,"")</f>
        <v>0</v>
      </c>
    </row>
    <row r="238" spans="1:57" ht="38.25" customHeight="1" x14ac:dyDescent="0.3">
      <c r="A238">
        <v>905915</v>
      </c>
      <c r="B238">
        <v>281596</v>
      </c>
      <c r="C238" t="s">
        <v>36</v>
      </c>
      <c r="D238" t="s">
        <v>600</v>
      </c>
      <c r="E238" s="2" t="str">
        <f>VLOOKUP(F238,'RPA Vendor Data '!F185:$G$2418,2)</f>
        <v>VAN METER, INC.</v>
      </c>
      <c r="F238" s="2">
        <v>13513</v>
      </c>
      <c r="G238" s="2">
        <v>7</v>
      </c>
      <c r="H238" t="s">
        <v>692</v>
      </c>
      <c r="I238">
        <v>50</v>
      </c>
      <c r="J238" t="s">
        <v>389</v>
      </c>
      <c r="K238" t="s">
        <v>58</v>
      </c>
      <c r="L238">
        <v>260.87</v>
      </c>
      <c r="M238" s="2" t="s">
        <v>693</v>
      </c>
      <c r="N238" s="85" t="s">
        <v>694</v>
      </c>
      <c r="O238" t="s">
        <v>36</v>
      </c>
      <c r="P238" t="s">
        <v>695</v>
      </c>
      <c r="Q238">
        <v>61601310700</v>
      </c>
      <c r="R238">
        <v>130.44</v>
      </c>
      <c r="S238" s="1">
        <v>45744.481473148153</v>
      </c>
      <c r="T238" t="s">
        <v>42</v>
      </c>
      <c r="U238" s="1">
        <v>45744.250694444447</v>
      </c>
      <c r="V238" t="s">
        <v>43</v>
      </c>
      <c r="W238" t="s">
        <v>36</v>
      </c>
      <c r="X238">
        <v>7</v>
      </c>
      <c r="Y238" t="s">
        <v>54</v>
      </c>
      <c r="Z238" t="s">
        <v>36</v>
      </c>
      <c r="AA238">
        <v>260.87</v>
      </c>
      <c r="AB238" t="s">
        <v>36</v>
      </c>
      <c r="AC238" t="s">
        <v>579</v>
      </c>
      <c r="AD238" t="s">
        <v>579</v>
      </c>
      <c r="AE238" t="s">
        <v>45</v>
      </c>
      <c r="AF238" s="44">
        <v>31162906</v>
      </c>
      <c r="AG238" s="18" t="s">
        <v>696</v>
      </c>
      <c r="AI238" s="2" t="s">
        <v>48</v>
      </c>
      <c r="AJ238" s="2" t="e">
        <f>VLOOKUP(A238,'Classification Test Result'!$A$2:$D$2428,4,FALSE)</f>
        <v>#N/A</v>
      </c>
      <c r="AL238" s="2">
        <f>_xlfn.XLOOKUP($A238,Results!$A$2:$A$2256,Results!G$2:G$2256,"")</f>
        <v>0</v>
      </c>
      <c r="AM238" s="2">
        <f>_xlfn.XLOOKUP($A238,Results!$A$2:$A$2256,Results!H$2:H$2256,"")</f>
        <v>0</v>
      </c>
      <c r="AN238" s="2">
        <f>_xlfn.XLOOKUP($A238,Results!$A$2:$A$2256,Results!I$2:I$2256,"")</f>
        <v>0</v>
      </c>
      <c r="AO238" s="2">
        <f>_xlfn.XLOOKUP($A238,Results!$A$2:$A$2256,Results!J$2:J$2256,"")</f>
        <v>0</v>
      </c>
      <c r="AP238" s="2">
        <f>_xlfn.XLOOKUP($A238,Results!$A$2:$A$2256,Results!K$2:K$2256,"")</f>
        <v>0</v>
      </c>
      <c r="AQ238" s="2">
        <f>_xlfn.XLOOKUP($A238,Results!$A$2:$A$2256,Results!L$2:L$2256,"")</f>
        <v>0</v>
      </c>
      <c r="AR238" s="2">
        <f>_xlfn.XLOOKUP($A238,Results!$A$2:$A$2256,Results!M$2:M$2256,"")</f>
        <v>0</v>
      </c>
      <c r="AS238" s="2">
        <f>_xlfn.XLOOKUP($A238,Results!$A$2:$A$2256,Results!N$2:N$2256,"")</f>
        <v>0</v>
      </c>
      <c r="AT238" s="2">
        <f>_xlfn.XLOOKUP($A238,Results!$A$2:$A$2256,Results!O$2:O$2256,"")</f>
        <v>0</v>
      </c>
      <c r="AU238" s="2">
        <f>_xlfn.XLOOKUP($A238,Results!$A$2:$A$2256,Results!P$2:P$2256,"")</f>
        <v>0</v>
      </c>
      <c r="AV238" s="2">
        <f>_xlfn.XLOOKUP($A238,Results!$A$2:$A$2256,Results!Q$2:Q$2256,"")</f>
        <v>0</v>
      </c>
      <c r="AW238" s="2">
        <f>_xlfn.XLOOKUP($A238,Results!$A$2:$A$2256,Results!R$2:R$2256,"")</f>
        <v>0</v>
      </c>
      <c r="AX238" s="2">
        <f>_xlfn.XLOOKUP($A238,Results!$A$2:$A$2256,Results!S$2:S$2256,"")</f>
        <v>0</v>
      </c>
      <c r="AY238" s="2">
        <f>_xlfn.XLOOKUP($A238,Results!$A$2:$A$2256,Results!T$2:T$2256,"")</f>
        <v>0</v>
      </c>
      <c r="AZ238" s="2">
        <f>_xlfn.XLOOKUP($A238,Results!$A$2:$A$2256,Results!U$2:U$2256,"")</f>
        <v>0</v>
      </c>
      <c r="BA238" s="2" t="str">
        <f>_xlfn.XLOOKUP($A238,Results!$A$2:$A$2256,Results!V$2:V$2256,"")</f>
        <v>PHOENIX SUPPORT SYSTEMS</v>
      </c>
      <c r="BB238" s="2">
        <f>_xlfn.XLOOKUP($A238,Results!$A$2:$A$2256,Results!W$2:W$2256,"")</f>
        <v>82</v>
      </c>
      <c r="BC238" s="2">
        <f>_xlfn.XLOOKUP($A238,Results!$A$2:$A$2256,Results!X$2:X$2256,"")</f>
        <v>31162900</v>
      </c>
      <c r="BD238" s="2">
        <f>_xlfn.XLOOKUP($A238,Results!$A$2:$A$2256,Results!Y$2:Y$2256,"")</f>
        <v>82</v>
      </c>
      <c r="BE238" s="2" t="b">
        <f>_xlfn.XLOOKUP($A238,Results!$A$2:$A$2256,Results!Z$2:Z$2256,"")</f>
        <v>1</v>
      </c>
    </row>
    <row r="239" spans="1:57" ht="38.25" customHeight="1" x14ac:dyDescent="0.3">
      <c r="A239">
        <v>905916</v>
      </c>
      <c r="B239">
        <v>281694</v>
      </c>
      <c r="C239" t="s">
        <v>36</v>
      </c>
      <c r="D239" t="s">
        <v>697</v>
      </c>
      <c r="E239" s="2" t="str">
        <f>VLOOKUP(F239,'RPA Vendor Data '!F186:$G$2418,2)</f>
        <v>VANDALIA RENTAL</v>
      </c>
      <c r="F239" s="2">
        <v>14395</v>
      </c>
      <c r="G239" s="2">
        <v>1</v>
      </c>
      <c r="H239" t="s">
        <v>698</v>
      </c>
      <c r="I239">
        <v>1</v>
      </c>
      <c r="J239" t="s">
        <v>39</v>
      </c>
      <c r="K239" t="s">
        <v>39</v>
      </c>
      <c r="L239">
        <v>800</v>
      </c>
      <c r="M239" s="2" t="s">
        <v>699</v>
      </c>
      <c r="N239" s="85" t="s">
        <v>700</v>
      </c>
      <c r="O239" t="s">
        <v>36</v>
      </c>
      <c r="P239" t="s">
        <v>36</v>
      </c>
      <c r="Q239" t="s">
        <v>36</v>
      </c>
      <c r="R239">
        <v>800</v>
      </c>
      <c r="S239" s="1">
        <v>45744.521797766203</v>
      </c>
      <c r="T239" t="s">
        <v>42</v>
      </c>
      <c r="U239" s="1">
        <v>45744.306250000001</v>
      </c>
      <c r="V239" t="s">
        <v>43</v>
      </c>
      <c r="W239" t="s">
        <v>36</v>
      </c>
      <c r="X239">
        <v>0</v>
      </c>
      <c r="Y239">
        <v>999</v>
      </c>
      <c r="Z239" t="s">
        <v>36</v>
      </c>
      <c r="AA239" t="s">
        <v>36</v>
      </c>
      <c r="AB239" t="s">
        <v>36</v>
      </c>
      <c r="AC239" t="s">
        <v>699</v>
      </c>
      <c r="AD239" t="s">
        <v>699</v>
      </c>
      <c r="AE239" t="s">
        <v>45</v>
      </c>
      <c r="AF239" s="44" t="s">
        <v>46</v>
      </c>
      <c r="AG239" s="18" t="s">
        <v>701</v>
      </c>
      <c r="AI239" s="2" t="s">
        <v>48</v>
      </c>
      <c r="AJ239" s="2" t="e">
        <f>VLOOKUP(A239,'Classification Test Result'!$A$2:$D$2428,4,FALSE)</f>
        <v>#N/A</v>
      </c>
      <c r="AL239" s="2">
        <f>_xlfn.XLOOKUP($A239,Results!$A$2:$A$2256,Results!G$2:G$2256,"")</f>
        <v>0</v>
      </c>
      <c r="AM239" s="2">
        <f>_xlfn.XLOOKUP($A239,Results!$A$2:$A$2256,Results!H$2:H$2256,"")</f>
        <v>0</v>
      </c>
      <c r="AN239" s="2">
        <f>_xlfn.XLOOKUP($A239,Results!$A$2:$A$2256,Results!I$2:I$2256,"")</f>
        <v>0</v>
      </c>
      <c r="AO239" s="2">
        <f>_xlfn.XLOOKUP($A239,Results!$A$2:$A$2256,Results!J$2:J$2256,"")</f>
        <v>0</v>
      </c>
      <c r="AP239" s="2">
        <f>_xlfn.XLOOKUP($A239,Results!$A$2:$A$2256,Results!K$2:K$2256,"")</f>
        <v>0</v>
      </c>
      <c r="AQ239" s="2">
        <f>_xlfn.XLOOKUP($A239,Results!$A$2:$A$2256,Results!L$2:L$2256,"")</f>
        <v>0</v>
      </c>
      <c r="AR239" s="2">
        <f>_xlfn.XLOOKUP($A239,Results!$A$2:$A$2256,Results!M$2:M$2256,"")</f>
        <v>0</v>
      </c>
      <c r="AS239" s="2">
        <f>_xlfn.XLOOKUP($A239,Results!$A$2:$A$2256,Results!N$2:N$2256,"")</f>
        <v>0</v>
      </c>
      <c r="AT239" s="2" t="str">
        <f>_xlfn.XLOOKUP($A239,Results!$A$2:$A$2256,Results!O$2:O$2256,"")</f>
        <v>SULLAIR</v>
      </c>
      <c r="AU239" s="2" t="str">
        <f>_xlfn.XLOOKUP($A239,Results!$A$2:$A$2256,Results!P$2:P$2256,"")</f>
        <v>SULLAIR</v>
      </c>
      <c r="AV239" s="2" t="str">
        <f>_xlfn.XLOOKUP($A239,Results!$A$2:$A$2256,Results!Q$2:Q$2256,"")</f>
        <v>SINGLE_MATCH</v>
      </c>
      <c r="AW239" s="2">
        <f>_xlfn.XLOOKUP($A239,Results!$A$2:$A$2256,Results!R$2:R$2256,"")</f>
        <v>0</v>
      </c>
      <c r="AX239" s="2">
        <f>_xlfn.XLOOKUP($A239,Results!$A$2:$A$2256,Results!S$2:S$2256,"")</f>
        <v>0</v>
      </c>
      <c r="AY239" s="2">
        <f>_xlfn.XLOOKUP($A239,Results!$A$2:$A$2256,Results!T$2:T$2256,"")</f>
        <v>95</v>
      </c>
      <c r="AZ239" s="2">
        <f>_xlfn.XLOOKUP($A239,Results!$A$2:$A$2256,Results!U$2:U$2256,"")</f>
        <v>0</v>
      </c>
      <c r="BA239" s="2">
        <f>_xlfn.XLOOKUP($A239,Results!$A$2:$A$2256,Results!V$2:V$2256,"")</f>
        <v>0</v>
      </c>
      <c r="BB239" s="2">
        <f>_xlfn.XLOOKUP($A239,Results!$A$2:$A$2256,Results!W$2:W$2256,"")</f>
        <v>0</v>
      </c>
      <c r="BC239" s="2">
        <f>_xlfn.XLOOKUP($A239,Results!$A$2:$A$2256,Results!X$2:X$2256,"")</f>
        <v>0</v>
      </c>
      <c r="BD239" s="2">
        <f>_xlfn.XLOOKUP($A239,Results!$A$2:$A$2256,Results!Y$2:Y$2256,"")</f>
        <v>0</v>
      </c>
      <c r="BE239" s="2">
        <f>_xlfn.XLOOKUP($A239,Results!$A$2:$A$2256,Results!Z$2:Z$2256,"")</f>
        <v>0</v>
      </c>
    </row>
    <row r="240" spans="1:57" ht="38.25" customHeight="1" x14ac:dyDescent="0.3">
      <c r="A240">
        <v>905917</v>
      </c>
      <c r="B240">
        <v>281622</v>
      </c>
      <c r="C240" t="s">
        <v>36</v>
      </c>
      <c r="D240" t="s">
        <v>702</v>
      </c>
      <c r="E240" s="2" t="str">
        <f>VLOOKUP(F240,'RPA Vendor Data '!F187:$G$2418,2)</f>
        <v>SHEPHERD ELECT SUPPLY MD</v>
      </c>
      <c r="F240" s="2">
        <v>13061</v>
      </c>
      <c r="G240" s="2">
        <v>1</v>
      </c>
      <c r="H240" t="s">
        <v>703</v>
      </c>
      <c r="I240">
        <v>-100</v>
      </c>
      <c r="J240" t="s">
        <v>58</v>
      </c>
      <c r="K240" t="s">
        <v>58</v>
      </c>
      <c r="L240">
        <v>82.85</v>
      </c>
      <c r="M240" s="2" t="s">
        <v>704</v>
      </c>
      <c r="N240" s="85" t="s">
        <v>705</v>
      </c>
      <c r="O240">
        <v>320848</v>
      </c>
      <c r="P240" t="s">
        <v>36</v>
      </c>
      <c r="Q240">
        <v>15381010734</v>
      </c>
      <c r="R240">
        <v>-82.85</v>
      </c>
      <c r="S240" s="1">
        <v>45744.479944016202</v>
      </c>
      <c r="T240" t="s">
        <v>42</v>
      </c>
      <c r="U240" s="1">
        <v>45744.270138888889</v>
      </c>
      <c r="V240" t="s">
        <v>43</v>
      </c>
      <c r="W240" t="s">
        <v>36</v>
      </c>
      <c r="X240">
        <v>0</v>
      </c>
      <c r="Y240">
        <v>999</v>
      </c>
      <c r="Z240" t="s">
        <v>36</v>
      </c>
      <c r="AA240" t="s">
        <v>36</v>
      </c>
      <c r="AB240" t="s">
        <v>36</v>
      </c>
      <c r="AC240" t="s">
        <v>706</v>
      </c>
      <c r="AD240" t="s">
        <v>706</v>
      </c>
      <c r="AE240" t="s">
        <v>45</v>
      </c>
      <c r="AF240" s="44" t="s">
        <v>46</v>
      </c>
      <c r="AG240" s="18" t="s">
        <v>707</v>
      </c>
      <c r="AI240" s="2" t="s">
        <v>48</v>
      </c>
      <c r="AJ240" s="2" t="e">
        <f>VLOOKUP(A240,'Classification Test Result'!$A$2:$D$2428,4,FALSE)</f>
        <v>#N/A</v>
      </c>
      <c r="AL240" s="2" t="str">
        <f>_xlfn.XLOOKUP($A240,Results!$A$2:$A$2256,Results!G$2:G$2256,"")</f>
        <v/>
      </c>
      <c r="AM240" s="2" t="str">
        <f>_xlfn.XLOOKUP($A240,Results!$A$2:$A$2256,Results!H$2:H$2256,"")</f>
        <v/>
      </c>
      <c r="AN240" s="2" t="str">
        <f>_xlfn.XLOOKUP($A240,Results!$A$2:$A$2256,Results!I$2:I$2256,"")</f>
        <v/>
      </c>
      <c r="AO240" s="2" t="str">
        <f>_xlfn.XLOOKUP($A240,Results!$A$2:$A$2256,Results!J$2:J$2256,"")</f>
        <v/>
      </c>
      <c r="AP240" s="2" t="str">
        <f>_xlfn.XLOOKUP($A240,Results!$A$2:$A$2256,Results!K$2:K$2256,"")</f>
        <v/>
      </c>
      <c r="AQ240" s="2" t="str">
        <f>_xlfn.XLOOKUP($A240,Results!$A$2:$A$2256,Results!L$2:L$2256,"")</f>
        <v/>
      </c>
      <c r="AR240" s="2" t="str">
        <f>_xlfn.XLOOKUP($A240,Results!$A$2:$A$2256,Results!M$2:M$2256,"")</f>
        <v/>
      </c>
      <c r="AS240" s="2" t="str">
        <f>_xlfn.XLOOKUP($A240,Results!$A$2:$A$2256,Results!N$2:N$2256,"")</f>
        <v/>
      </c>
      <c r="AT240" s="2" t="str">
        <f>_xlfn.XLOOKUP($A240,Results!$A$2:$A$2256,Results!O$2:O$2256,"")</f>
        <v/>
      </c>
      <c r="AU240" s="2" t="str">
        <f>_xlfn.XLOOKUP($A240,Results!$A$2:$A$2256,Results!P$2:P$2256,"")</f>
        <v/>
      </c>
      <c r="AV240" s="2" t="str">
        <f>_xlfn.XLOOKUP($A240,Results!$A$2:$A$2256,Results!Q$2:Q$2256,"")</f>
        <v/>
      </c>
      <c r="AW240" s="2" t="str">
        <f>_xlfn.XLOOKUP($A240,Results!$A$2:$A$2256,Results!R$2:R$2256,"")</f>
        <v/>
      </c>
      <c r="AX240" s="2" t="str">
        <f>_xlfn.XLOOKUP($A240,Results!$A$2:$A$2256,Results!S$2:S$2256,"")</f>
        <v/>
      </c>
      <c r="AY240" s="2" t="str">
        <f>_xlfn.XLOOKUP($A240,Results!$A$2:$A$2256,Results!T$2:T$2256,"")</f>
        <v/>
      </c>
      <c r="AZ240" s="2" t="str">
        <f>_xlfn.XLOOKUP($A240,Results!$A$2:$A$2256,Results!U$2:U$2256,"")</f>
        <v/>
      </c>
      <c r="BA240" s="2" t="str">
        <f>_xlfn.XLOOKUP($A240,Results!$A$2:$A$2256,Results!V$2:V$2256,"")</f>
        <v/>
      </c>
      <c r="BB240" s="2" t="str">
        <f>_xlfn.XLOOKUP($A240,Results!$A$2:$A$2256,Results!W$2:W$2256,"")</f>
        <v/>
      </c>
      <c r="BC240" s="2" t="str">
        <f>_xlfn.XLOOKUP($A240,Results!$A$2:$A$2256,Results!X$2:X$2256,"")</f>
        <v/>
      </c>
      <c r="BD240" s="2" t="str">
        <f>_xlfn.XLOOKUP($A240,Results!$A$2:$A$2256,Results!Y$2:Y$2256,"")</f>
        <v/>
      </c>
      <c r="BE240" s="2" t="str">
        <f>_xlfn.XLOOKUP($A240,Results!$A$2:$A$2256,Results!Z$2:Z$2256,"")</f>
        <v/>
      </c>
    </row>
    <row r="241" spans="1:57" ht="38.25" customHeight="1" x14ac:dyDescent="0.3">
      <c r="A241">
        <v>905918</v>
      </c>
      <c r="B241">
        <v>281590</v>
      </c>
      <c r="C241" t="s">
        <v>36</v>
      </c>
      <c r="D241">
        <v>34791</v>
      </c>
      <c r="E241" s="2" t="str">
        <f>VLOOKUP(F241,'RPA Vendor Data '!F188:$G$2418,2)</f>
        <v>BROADWAY ELECTRIC SUPPLY</v>
      </c>
      <c r="F241" s="2">
        <v>10455</v>
      </c>
      <c r="G241" s="2">
        <v>2</v>
      </c>
      <c r="H241" t="s">
        <v>708</v>
      </c>
      <c r="I241">
        <v>50</v>
      </c>
      <c r="J241" t="s">
        <v>39</v>
      </c>
      <c r="K241" t="s">
        <v>39</v>
      </c>
      <c r="L241">
        <v>0.77039999999999997</v>
      </c>
      <c r="M241" s="2" t="s">
        <v>704</v>
      </c>
      <c r="N241" s="85" t="s">
        <v>705</v>
      </c>
      <c r="O241" t="s">
        <v>36</v>
      </c>
      <c r="P241" t="s">
        <v>36</v>
      </c>
      <c r="Q241">
        <v>15381010734</v>
      </c>
      <c r="R241">
        <v>38.520000000000003</v>
      </c>
      <c r="S241" s="1">
        <v>45744.481850810182</v>
      </c>
      <c r="T241" t="s">
        <v>42</v>
      </c>
      <c r="U241" s="1">
        <v>45744.25</v>
      </c>
      <c r="V241" t="s">
        <v>43</v>
      </c>
      <c r="W241" t="s">
        <v>36</v>
      </c>
      <c r="X241">
        <v>0</v>
      </c>
      <c r="Y241">
        <v>999</v>
      </c>
      <c r="Z241" t="s">
        <v>36</v>
      </c>
      <c r="AA241" t="s">
        <v>36</v>
      </c>
      <c r="AB241" t="s">
        <v>36</v>
      </c>
      <c r="AC241" t="s">
        <v>706</v>
      </c>
      <c r="AD241" t="s">
        <v>706</v>
      </c>
      <c r="AE241" t="s">
        <v>45</v>
      </c>
      <c r="AF241" s="44" t="s">
        <v>46</v>
      </c>
      <c r="AG241" s="18" t="s">
        <v>707</v>
      </c>
      <c r="AI241" s="2" t="s">
        <v>48</v>
      </c>
      <c r="AJ241" s="2" t="e">
        <f>VLOOKUP(A241,'Classification Test Result'!$A$2:$D$2428,4,FALSE)</f>
        <v>#N/A</v>
      </c>
      <c r="AL241" s="2" t="str">
        <f>_xlfn.XLOOKUP($A241,Results!$A$2:$A$2256,Results!G$2:G$2256,"")</f>
        <v/>
      </c>
      <c r="AM241" s="2" t="str">
        <f>_xlfn.XLOOKUP($A241,Results!$A$2:$A$2256,Results!H$2:H$2256,"")</f>
        <v/>
      </c>
      <c r="AN241" s="2" t="str">
        <f>_xlfn.XLOOKUP($A241,Results!$A$2:$A$2256,Results!I$2:I$2256,"")</f>
        <v/>
      </c>
      <c r="AO241" s="2" t="str">
        <f>_xlfn.XLOOKUP($A241,Results!$A$2:$A$2256,Results!J$2:J$2256,"")</f>
        <v/>
      </c>
      <c r="AP241" s="2" t="str">
        <f>_xlfn.XLOOKUP($A241,Results!$A$2:$A$2256,Results!K$2:K$2256,"")</f>
        <v/>
      </c>
      <c r="AQ241" s="2" t="str">
        <f>_xlfn.XLOOKUP($A241,Results!$A$2:$A$2256,Results!L$2:L$2256,"")</f>
        <v/>
      </c>
      <c r="AR241" s="2" t="str">
        <f>_xlfn.XLOOKUP($A241,Results!$A$2:$A$2256,Results!M$2:M$2256,"")</f>
        <v/>
      </c>
      <c r="AS241" s="2" t="str">
        <f>_xlfn.XLOOKUP($A241,Results!$A$2:$A$2256,Results!N$2:N$2256,"")</f>
        <v/>
      </c>
      <c r="AT241" s="2" t="str">
        <f>_xlfn.XLOOKUP($A241,Results!$A$2:$A$2256,Results!O$2:O$2256,"")</f>
        <v/>
      </c>
      <c r="AU241" s="2" t="str">
        <f>_xlfn.XLOOKUP($A241,Results!$A$2:$A$2256,Results!P$2:P$2256,"")</f>
        <v/>
      </c>
      <c r="AV241" s="2" t="str">
        <f>_xlfn.XLOOKUP($A241,Results!$A$2:$A$2256,Results!Q$2:Q$2256,"")</f>
        <v/>
      </c>
      <c r="AW241" s="2" t="str">
        <f>_xlfn.XLOOKUP($A241,Results!$A$2:$A$2256,Results!R$2:R$2256,"")</f>
        <v/>
      </c>
      <c r="AX241" s="2" t="str">
        <f>_xlfn.XLOOKUP($A241,Results!$A$2:$A$2256,Results!S$2:S$2256,"")</f>
        <v/>
      </c>
      <c r="AY241" s="2" t="str">
        <f>_xlfn.XLOOKUP($A241,Results!$A$2:$A$2256,Results!T$2:T$2256,"")</f>
        <v/>
      </c>
      <c r="AZ241" s="2" t="str">
        <f>_xlfn.XLOOKUP($A241,Results!$A$2:$A$2256,Results!U$2:U$2256,"")</f>
        <v/>
      </c>
      <c r="BA241" s="2" t="str">
        <f>_xlfn.XLOOKUP($A241,Results!$A$2:$A$2256,Results!V$2:V$2256,"")</f>
        <v/>
      </c>
      <c r="BB241" s="2" t="str">
        <f>_xlfn.XLOOKUP($A241,Results!$A$2:$A$2256,Results!W$2:W$2256,"")</f>
        <v/>
      </c>
      <c r="BC241" s="2" t="str">
        <f>_xlfn.XLOOKUP($A241,Results!$A$2:$A$2256,Results!X$2:X$2256,"")</f>
        <v/>
      </c>
      <c r="BD241" s="2" t="str">
        <f>_xlfn.XLOOKUP($A241,Results!$A$2:$A$2256,Results!Y$2:Y$2256,"")</f>
        <v/>
      </c>
      <c r="BE241" s="2" t="str">
        <f>_xlfn.XLOOKUP($A241,Results!$A$2:$A$2256,Results!Z$2:Z$2256,"")</f>
        <v/>
      </c>
    </row>
    <row r="242" spans="1:57" ht="38.25" customHeight="1" x14ac:dyDescent="0.3">
      <c r="A242">
        <v>905919</v>
      </c>
      <c r="B242">
        <v>281327</v>
      </c>
      <c r="C242" t="s">
        <v>36</v>
      </c>
      <c r="D242" t="s">
        <v>709</v>
      </c>
      <c r="E242" s="2" t="str">
        <f>VLOOKUP(F242,'RPA Vendor Data '!F189:$G$2418,2)</f>
        <v>VIKING ELECTRIC</v>
      </c>
      <c r="F242" s="2">
        <v>13536</v>
      </c>
      <c r="G242" s="2">
        <v>1</v>
      </c>
      <c r="H242" t="s">
        <v>710</v>
      </c>
      <c r="I242">
        <v>10</v>
      </c>
      <c r="J242" t="s">
        <v>389</v>
      </c>
      <c r="K242" t="s">
        <v>58</v>
      </c>
      <c r="L242">
        <v>339.56</v>
      </c>
      <c r="M242" s="2" t="s">
        <v>711</v>
      </c>
      <c r="N242" s="85" t="s">
        <v>712</v>
      </c>
      <c r="O242" t="s">
        <v>36</v>
      </c>
      <c r="P242" t="s">
        <v>713</v>
      </c>
      <c r="Q242" t="s">
        <v>36</v>
      </c>
      <c r="R242">
        <v>33.96</v>
      </c>
      <c r="S242" s="1">
        <v>45744.188536655092</v>
      </c>
      <c r="T242" t="s">
        <v>42</v>
      </c>
      <c r="U242" s="1">
        <v>45743.96875</v>
      </c>
      <c r="V242" t="s">
        <v>43</v>
      </c>
      <c r="W242" t="s">
        <v>36</v>
      </c>
      <c r="X242">
        <v>0</v>
      </c>
      <c r="Y242">
        <v>0</v>
      </c>
      <c r="Z242">
        <v>377.3</v>
      </c>
      <c r="AA242" t="s">
        <v>36</v>
      </c>
      <c r="AB242">
        <v>136</v>
      </c>
      <c r="AC242" t="s">
        <v>579</v>
      </c>
      <c r="AD242" t="s">
        <v>579</v>
      </c>
      <c r="AE242" t="s">
        <v>45</v>
      </c>
      <c r="AF242" s="44">
        <v>39121434</v>
      </c>
      <c r="AG242" s="18" t="s">
        <v>714</v>
      </c>
      <c r="AH242" s="18"/>
      <c r="AI242" s="2" t="s">
        <v>48</v>
      </c>
      <c r="AJ242" s="2" t="e">
        <f>VLOOKUP(A242,'Classification Test Result'!$A$2:$D$2428,4,FALSE)</f>
        <v>#N/A</v>
      </c>
      <c r="AL242" s="2">
        <f>_xlfn.XLOOKUP($A242,Results!$A$2:$A$2256,Results!G$2:G$2256,"")</f>
        <v>0</v>
      </c>
      <c r="AM242" s="2">
        <f>_xlfn.XLOOKUP($A242,Results!$A$2:$A$2256,Results!H$2:H$2256,"")</f>
        <v>0</v>
      </c>
      <c r="AN242" s="2">
        <f>_xlfn.XLOOKUP($A242,Results!$A$2:$A$2256,Results!I$2:I$2256,"")</f>
        <v>0</v>
      </c>
      <c r="AO242" s="2">
        <f>_xlfn.XLOOKUP($A242,Results!$A$2:$A$2256,Results!J$2:J$2256,"")</f>
        <v>0</v>
      </c>
      <c r="AP242" s="2">
        <f>_xlfn.XLOOKUP($A242,Results!$A$2:$A$2256,Results!K$2:K$2256,"")</f>
        <v>0</v>
      </c>
      <c r="AQ242" s="2">
        <f>_xlfn.XLOOKUP($A242,Results!$A$2:$A$2256,Results!L$2:L$2256,"")</f>
        <v>0</v>
      </c>
      <c r="AR242" s="2">
        <f>_xlfn.XLOOKUP($A242,Results!$A$2:$A$2256,Results!M$2:M$2256,"")</f>
        <v>0</v>
      </c>
      <c r="AS242" s="2">
        <f>_xlfn.XLOOKUP($A242,Results!$A$2:$A$2256,Results!N$2:N$2256,"")</f>
        <v>0</v>
      </c>
      <c r="AT242" s="2" t="str">
        <f>_xlfn.XLOOKUP($A242,Results!$A$2:$A$2256,Results!O$2:O$2256,"")</f>
        <v>STEEL CITY BOLT &amp; SCREW</v>
      </c>
      <c r="AU242" s="2" t="str">
        <f>_xlfn.XLOOKUP($A242,Results!$A$2:$A$2256,Results!P$2:P$2256,"")</f>
        <v>STL-CTY</v>
      </c>
      <c r="AV242" s="2" t="str">
        <f>_xlfn.XLOOKUP($A242,Results!$A$2:$A$2256,Results!Q$2:Q$2256,"")</f>
        <v>MULTIPLE_MATCHES_ONE_VALID</v>
      </c>
      <c r="AW242" s="2">
        <f>_xlfn.XLOOKUP($A242,Results!$A$2:$A$2256,Results!R$2:R$2256,"")</f>
        <v>0</v>
      </c>
      <c r="AX242" s="2">
        <f>_xlfn.XLOOKUP($A242,Results!$A$2:$A$2256,Results!S$2:S$2256,"")</f>
        <v>0</v>
      </c>
      <c r="AY242" s="2">
        <f>_xlfn.XLOOKUP($A242,Results!$A$2:$A$2256,Results!T$2:T$2256,"")</f>
        <v>50</v>
      </c>
      <c r="AZ242" s="2">
        <f>_xlfn.XLOOKUP($A242,Results!$A$2:$A$2256,Results!U$2:U$2256,"")</f>
        <v>0</v>
      </c>
      <c r="BA242" s="2" t="str">
        <f>_xlfn.XLOOKUP($A242,Results!$A$2:$A$2256,Results!V$2:V$2256,"")</f>
        <v>STEEL ELECTRIC PRODUCTS</v>
      </c>
      <c r="BB242" s="2">
        <f>_xlfn.XLOOKUP($A242,Results!$A$2:$A$2256,Results!W$2:W$2256,"")</f>
        <v>69</v>
      </c>
      <c r="BC242" s="2">
        <f>_xlfn.XLOOKUP($A242,Results!$A$2:$A$2256,Results!X$2:X$2256,"")</f>
        <v>39121700</v>
      </c>
      <c r="BD242" s="2">
        <f>_xlfn.XLOOKUP($A242,Results!$A$2:$A$2256,Results!Y$2:Y$2256,"")</f>
        <v>69</v>
      </c>
      <c r="BE242" s="2" t="b">
        <f>_xlfn.XLOOKUP($A242,Results!$A$2:$A$2256,Results!Z$2:Z$2256,"")</f>
        <v>1</v>
      </c>
    </row>
    <row r="243" spans="1:57" ht="38.25" customHeight="1" x14ac:dyDescent="0.3">
      <c r="A243">
        <v>905920</v>
      </c>
      <c r="B243">
        <v>281323</v>
      </c>
      <c r="C243" t="s">
        <v>36</v>
      </c>
      <c r="D243" t="s">
        <v>715</v>
      </c>
      <c r="E243" s="2" t="str">
        <f>VLOOKUP(F243,'RPA Vendor Data '!F190:$G$2418,2)</f>
        <v>VIKING ELECTRIC</v>
      </c>
      <c r="F243" s="2">
        <v>13536</v>
      </c>
      <c r="G243" s="2">
        <v>1</v>
      </c>
      <c r="H243" t="s">
        <v>716</v>
      </c>
      <c r="I243">
        <v>100</v>
      </c>
      <c r="J243" t="s">
        <v>389</v>
      </c>
      <c r="K243" t="s">
        <v>58</v>
      </c>
      <c r="L243">
        <v>146.41</v>
      </c>
      <c r="M243" s="2" t="s">
        <v>711</v>
      </c>
      <c r="N243" s="85" t="s">
        <v>717</v>
      </c>
      <c r="O243" t="s">
        <v>36</v>
      </c>
      <c r="P243" t="s">
        <v>718</v>
      </c>
      <c r="Q243" t="s">
        <v>36</v>
      </c>
      <c r="R243">
        <v>146.41</v>
      </c>
      <c r="S243" s="1">
        <v>45744.1888215625</v>
      </c>
      <c r="T243" t="s">
        <v>42</v>
      </c>
      <c r="U243" s="1">
        <v>45743.968055555553</v>
      </c>
      <c r="V243" t="s">
        <v>43</v>
      </c>
      <c r="W243" t="s">
        <v>36</v>
      </c>
      <c r="X243">
        <v>1</v>
      </c>
      <c r="Y243">
        <v>0</v>
      </c>
      <c r="Z243">
        <v>162.68</v>
      </c>
      <c r="AA243" t="s">
        <v>36</v>
      </c>
      <c r="AB243">
        <v>136</v>
      </c>
      <c r="AC243" t="s">
        <v>579</v>
      </c>
      <c r="AD243" t="s">
        <v>579</v>
      </c>
      <c r="AE243" t="s">
        <v>45</v>
      </c>
      <c r="AF243" s="44">
        <v>39121434</v>
      </c>
      <c r="AG243" s="18" t="s">
        <v>719</v>
      </c>
      <c r="AH243" s="18"/>
      <c r="AI243" s="2" t="s">
        <v>48</v>
      </c>
      <c r="AJ243" s="2" t="e">
        <f>VLOOKUP(A243,'Classification Test Result'!$A$2:$D$2428,4,FALSE)</f>
        <v>#N/A</v>
      </c>
      <c r="AL243" s="2">
        <f>_xlfn.XLOOKUP($A243,Results!$A$2:$A$2256,Results!G$2:G$2256,"")</f>
        <v>0</v>
      </c>
      <c r="AM243" s="2">
        <f>_xlfn.XLOOKUP($A243,Results!$A$2:$A$2256,Results!H$2:H$2256,"")</f>
        <v>0</v>
      </c>
      <c r="AN243" s="2">
        <f>_xlfn.XLOOKUP($A243,Results!$A$2:$A$2256,Results!I$2:I$2256,"")</f>
        <v>0</v>
      </c>
      <c r="AO243" s="2">
        <f>_xlfn.XLOOKUP($A243,Results!$A$2:$A$2256,Results!J$2:J$2256,"")</f>
        <v>0</v>
      </c>
      <c r="AP243" s="2">
        <f>_xlfn.XLOOKUP($A243,Results!$A$2:$A$2256,Results!K$2:K$2256,"")</f>
        <v>0</v>
      </c>
      <c r="AQ243" s="2">
        <f>_xlfn.XLOOKUP($A243,Results!$A$2:$A$2256,Results!L$2:L$2256,"")</f>
        <v>0</v>
      </c>
      <c r="AR243" s="2">
        <f>_xlfn.XLOOKUP($A243,Results!$A$2:$A$2256,Results!M$2:M$2256,"")</f>
        <v>0</v>
      </c>
      <c r="AS243" s="2">
        <f>_xlfn.XLOOKUP($A243,Results!$A$2:$A$2256,Results!N$2:N$2256,"")</f>
        <v>0</v>
      </c>
      <c r="AT243" s="2" t="str">
        <f>_xlfn.XLOOKUP($A243,Results!$A$2:$A$2256,Results!O$2:O$2256,"")</f>
        <v>STEEL CITY BOLT &amp; SCREW</v>
      </c>
      <c r="AU243" s="2" t="str">
        <f>_xlfn.XLOOKUP($A243,Results!$A$2:$A$2256,Results!P$2:P$2256,"")</f>
        <v>STL-CTY</v>
      </c>
      <c r="AV243" s="2" t="str">
        <f>_xlfn.XLOOKUP($A243,Results!$A$2:$A$2256,Results!Q$2:Q$2256,"")</f>
        <v>MULTIPLE_MATCHES_ONE_VALID</v>
      </c>
      <c r="AW243" s="2">
        <f>_xlfn.XLOOKUP($A243,Results!$A$2:$A$2256,Results!R$2:R$2256,"")</f>
        <v>0</v>
      </c>
      <c r="AX243" s="2">
        <f>_xlfn.XLOOKUP($A243,Results!$A$2:$A$2256,Results!S$2:S$2256,"")</f>
        <v>0</v>
      </c>
      <c r="AY243" s="2">
        <f>_xlfn.XLOOKUP($A243,Results!$A$2:$A$2256,Results!T$2:T$2256,"")</f>
        <v>50</v>
      </c>
      <c r="AZ243" s="2">
        <f>_xlfn.XLOOKUP($A243,Results!$A$2:$A$2256,Results!U$2:U$2256,"")</f>
        <v>0</v>
      </c>
      <c r="BA243" s="2" t="str">
        <f>_xlfn.XLOOKUP($A243,Results!$A$2:$A$2256,Results!V$2:V$2256,"")</f>
        <v>STEEL ELECTRIC PRODUCTS</v>
      </c>
      <c r="BB243" s="2">
        <f>_xlfn.XLOOKUP($A243,Results!$A$2:$A$2256,Results!W$2:W$2256,"")</f>
        <v>69</v>
      </c>
      <c r="BC243" s="2">
        <f>_xlfn.XLOOKUP($A243,Results!$A$2:$A$2256,Results!X$2:X$2256,"")</f>
        <v>39121700</v>
      </c>
      <c r="BD243" s="2">
        <f>_xlfn.XLOOKUP($A243,Results!$A$2:$A$2256,Results!Y$2:Y$2256,"")</f>
        <v>69</v>
      </c>
      <c r="BE243" s="2" t="b">
        <f>_xlfn.XLOOKUP($A243,Results!$A$2:$A$2256,Results!Z$2:Z$2256,"")</f>
        <v>1</v>
      </c>
    </row>
    <row r="244" spans="1:57" ht="38.25" customHeight="1" x14ac:dyDescent="0.3">
      <c r="A244">
        <v>905921</v>
      </c>
      <c r="B244">
        <v>281331</v>
      </c>
      <c r="C244" t="s">
        <v>36</v>
      </c>
      <c r="D244" t="s">
        <v>720</v>
      </c>
      <c r="E244" s="2" t="str">
        <f>VLOOKUP(F244,'RPA Vendor Data '!F191:$G$2418,2)</f>
        <v>VIKING ELECTRIC</v>
      </c>
      <c r="F244" s="2">
        <v>13536</v>
      </c>
      <c r="G244" s="2">
        <v>1</v>
      </c>
      <c r="H244" t="s">
        <v>716</v>
      </c>
      <c r="I244">
        <v>12</v>
      </c>
      <c r="J244" t="s">
        <v>389</v>
      </c>
      <c r="K244" t="s">
        <v>58</v>
      </c>
      <c r="L244">
        <v>162.68</v>
      </c>
      <c r="M244" s="2" t="s">
        <v>711</v>
      </c>
      <c r="N244" s="85" t="s">
        <v>717</v>
      </c>
      <c r="O244" t="s">
        <v>36</v>
      </c>
      <c r="P244" t="s">
        <v>718</v>
      </c>
      <c r="Q244" t="s">
        <v>36</v>
      </c>
      <c r="R244">
        <v>19.52</v>
      </c>
      <c r="S244" s="1">
        <v>45744.188438576391</v>
      </c>
      <c r="T244" t="s">
        <v>42</v>
      </c>
      <c r="U244" s="1">
        <v>45743.969444444447</v>
      </c>
      <c r="V244" t="s">
        <v>43</v>
      </c>
      <c r="W244" t="s">
        <v>36</v>
      </c>
      <c r="X244">
        <v>0</v>
      </c>
      <c r="Y244" t="s">
        <v>525</v>
      </c>
      <c r="Z244">
        <v>162.68</v>
      </c>
      <c r="AA244">
        <v>162.68</v>
      </c>
      <c r="AB244">
        <v>136</v>
      </c>
      <c r="AC244" t="s">
        <v>579</v>
      </c>
      <c r="AD244" t="s">
        <v>579</v>
      </c>
      <c r="AE244" t="s">
        <v>45</v>
      </c>
      <c r="AF244" s="44">
        <v>39121434</v>
      </c>
      <c r="AG244" s="18" t="s">
        <v>719</v>
      </c>
      <c r="AH244" s="18"/>
      <c r="AI244" s="2" t="s">
        <v>48</v>
      </c>
      <c r="AJ244" s="2" t="e">
        <f>VLOOKUP(A244,'Classification Test Result'!$A$2:$D$2428,4,FALSE)</f>
        <v>#N/A</v>
      </c>
      <c r="AL244" s="2">
        <f>_xlfn.XLOOKUP($A244,Results!$A$2:$A$2256,Results!G$2:G$2256,"")</f>
        <v>0</v>
      </c>
      <c r="AM244" s="2">
        <f>_xlfn.XLOOKUP($A244,Results!$A$2:$A$2256,Results!H$2:H$2256,"")</f>
        <v>0</v>
      </c>
      <c r="AN244" s="2">
        <f>_xlfn.XLOOKUP($A244,Results!$A$2:$A$2256,Results!I$2:I$2256,"")</f>
        <v>0</v>
      </c>
      <c r="AO244" s="2">
        <f>_xlfn.XLOOKUP($A244,Results!$A$2:$A$2256,Results!J$2:J$2256,"")</f>
        <v>0</v>
      </c>
      <c r="AP244" s="2">
        <f>_xlfn.XLOOKUP($A244,Results!$A$2:$A$2256,Results!K$2:K$2256,"")</f>
        <v>0</v>
      </c>
      <c r="AQ244" s="2">
        <f>_xlfn.XLOOKUP($A244,Results!$A$2:$A$2256,Results!L$2:L$2256,"")</f>
        <v>0</v>
      </c>
      <c r="AR244" s="2">
        <f>_xlfn.XLOOKUP($A244,Results!$A$2:$A$2256,Results!M$2:M$2256,"")</f>
        <v>0</v>
      </c>
      <c r="AS244" s="2">
        <f>_xlfn.XLOOKUP($A244,Results!$A$2:$A$2256,Results!N$2:N$2256,"")</f>
        <v>0</v>
      </c>
      <c r="AT244" s="2" t="str">
        <f>_xlfn.XLOOKUP($A244,Results!$A$2:$A$2256,Results!O$2:O$2256,"")</f>
        <v>STEEL CITY BOLT &amp; SCREW</v>
      </c>
      <c r="AU244" s="2" t="str">
        <f>_xlfn.XLOOKUP($A244,Results!$A$2:$A$2256,Results!P$2:P$2256,"")</f>
        <v>STL-CTY</v>
      </c>
      <c r="AV244" s="2" t="str">
        <f>_xlfn.XLOOKUP($A244,Results!$A$2:$A$2256,Results!Q$2:Q$2256,"")</f>
        <v>MULTIPLE_MATCHES_ONE_VALID</v>
      </c>
      <c r="AW244" s="2">
        <f>_xlfn.XLOOKUP($A244,Results!$A$2:$A$2256,Results!R$2:R$2256,"")</f>
        <v>0</v>
      </c>
      <c r="AX244" s="2">
        <f>_xlfn.XLOOKUP($A244,Results!$A$2:$A$2256,Results!S$2:S$2256,"")</f>
        <v>0</v>
      </c>
      <c r="AY244" s="2">
        <f>_xlfn.XLOOKUP($A244,Results!$A$2:$A$2256,Results!T$2:T$2256,"")</f>
        <v>50</v>
      </c>
      <c r="AZ244" s="2">
        <f>_xlfn.XLOOKUP($A244,Results!$A$2:$A$2256,Results!U$2:U$2256,"")</f>
        <v>0</v>
      </c>
      <c r="BA244" s="2" t="str">
        <f>_xlfn.XLOOKUP($A244,Results!$A$2:$A$2256,Results!V$2:V$2256,"")</f>
        <v>STEEL ELECTRIC PRODUCTS</v>
      </c>
      <c r="BB244" s="2">
        <f>_xlfn.XLOOKUP($A244,Results!$A$2:$A$2256,Results!W$2:W$2256,"")</f>
        <v>69</v>
      </c>
      <c r="BC244" s="2">
        <f>_xlfn.XLOOKUP($A244,Results!$A$2:$A$2256,Results!X$2:X$2256,"")</f>
        <v>39121700</v>
      </c>
      <c r="BD244" s="2">
        <f>_xlfn.XLOOKUP($A244,Results!$A$2:$A$2256,Results!Y$2:Y$2256,"")</f>
        <v>69</v>
      </c>
      <c r="BE244" s="2" t="b">
        <f>_xlfn.XLOOKUP($A244,Results!$A$2:$A$2256,Results!Z$2:Z$2256,"")</f>
        <v>1</v>
      </c>
    </row>
    <row r="245" spans="1:57" ht="38.25" customHeight="1" x14ac:dyDescent="0.3">
      <c r="A245">
        <v>905922</v>
      </c>
      <c r="B245">
        <v>281519</v>
      </c>
      <c r="C245" t="s">
        <v>36</v>
      </c>
      <c r="D245" t="s">
        <v>721</v>
      </c>
      <c r="E245" s="2" t="str">
        <f>VLOOKUP(F245,'RPA Vendor Data '!F192:$G$2418,2)</f>
        <v>EDGES ELECTRICAL GROUP</v>
      </c>
      <c r="F245" s="2">
        <v>16768</v>
      </c>
      <c r="G245" s="2">
        <v>6</v>
      </c>
      <c r="H245" t="s">
        <v>722</v>
      </c>
      <c r="I245">
        <v>25</v>
      </c>
      <c r="J245" t="s">
        <v>58</v>
      </c>
      <c r="K245" t="s">
        <v>58</v>
      </c>
      <c r="L245">
        <v>57.2</v>
      </c>
      <c r="M245" s="2" t="s">
        <v>723</v>
      </c>
      <c r="N245" s="85" t="s">
        <v>724</v>
      </c>
      <c r="O245" t="s">
        <v>36</v>
      </c>
      <c r="P245" t="s">
        <v>725</v>
      </c>
      <c r="Q245" t="s">
        <v>36</v>
      </c>
      <c r="R245">
        <v>14.3</v>
      </c>
      <c r="S245" s="1">
        <v>45744.438398993057</v>
      </c>
      <c r="T245" t="s">
        <v>42</v>
      </c>
      <c r="U245" s="1">
        <v>45744.213888888888</v>
      </c>
      <c r="V245" t="s">
        <v>43</v>
      </c>
      <c r="W245" t="s">
        <v>36</v>
      </c>
      <c r="X245">
        <v>0</v>
      </c>
      <c r="Y245" t="s">
        <v>726</v>
      </c>
      <c r="Z245">
        <v>57.2</v>
      </c>
      <c r="AA245" t="s">
        <v>36</v>
      </c>
      <c r="AB245">
        <v>192</v>
      </c>
      <c r="AC245" t="s">
        <v>579</v>
      </c>
      <c r="AD245" t="s">
        <v>579</v>
      </c>
      <c r="AE245" t="s">
        <v>45</v>
      </c>
      <c r="AF245" s="44">
        <v>39121434</v>
      </c>
      <c r="AG245" s="18" t="s">
        <v>727</v>
      </c>
      <c r="AI245" s="2" t="s">
        <v>48</v>
      </c>
      <c r="AJ245" s="2" t="e">
        <f>VLOOKUP(A245,'Classification Test Result'!$A$2:$D$2428,4,FALSE)</f>
        <v>#N/A</v>
      </c>
      <c r="AL245" s="2">
        <f>_xlfn.XLOOKUP($A245,Results!$A$2:$A$2256,Results!G$2:G$2256,"")</f>
        <v>0</v>
      </c>
      <c r="AM245" s="2">
        <f>_xlfn.XLOOKUP($A245,Results!$A$2:$A$2256,Results!H$2:H$2256,"")</f>
        <v>0</v>
      </c>
      <c r="AN245" s="2">
        <f>_xlfn.XLOOKUP($A245,Results!$A$2:$A$2256,Results!I$2:I$2256,"")</f>
        <v>0</v>
      </c>
      <c r="AO245" s="2">
        <f>_xlfn.XLOOKUP($A245,Results!$A$2:$A$2256,Results!J$2:J$2256,"")</f>
        <v>0</v>
      </c>
      <c r="AP245" s="2">
        <f>_xlfn.XLOOKUP($A245,Results!$A$2:$A$2256,Results!K$2:K$2256,"")</f>
        <v>0</v>
      </c>
      <c r="AQ245" s="2">
        <f>_xlfn.XLOOKUP($A245,Results!$A$2:$A$2256,Results!L$2:L$2256,"")</f>
        <v>0</v>
      </c>
      <c r="AR245" s="2">
        <f>_xlfn.XLOOKUP($A245,Results!$A$2:$A$2256,Results!M$2:M$2256,"")</f>
        <v>0</v>
      </c>
      <c r="AS245" s="2">
        <f>_xlfn.XLOOKUP($A245,Results!$A$2:$A$2256,Results!N$2:N$2256,"")</f>
        <v>0</v>
      </c>
      <c r="AT245" s="2" t="str">
        <f>_xlfn.XLOOKUP($A245,Results!$A$2:$A$2256,Results!O$2:O$2256,"")</f>
        <v>STEEL CITY BOLT &amp; SCREW</v>
      </c>
      <c r="AU245" s="2" t="str">
        <f>_xlfn.XLOOKUP($A245,Results!$A$2:$A$2256,Results!P$2:P$2256,"")</f>
        <v>STL-CTY</v>
      </c>
      <c r="AV245" s="2" t="str">
        <f>_xlfn.XLOOKUP($A245,Results!$A$2:$A$2256,Results!Q$2:Q$2256,"")</f>
        <v>MULTIPLE_MATCHES_ONE_VALID</v>
      </c>
      <c r="AW245" s="2">
        <f>_xlfn.XLOOKUP($A245,Results!$A$2:$A$2256,Results!R$2:R$2256,"")</f>
        <v>0</v>
      </c>
      <c r="AX245" s="2">
        <f>_xlfn.XLOOKUP($A245,Results!$A$2:$A$2256,Results!S$2:S$2256,"")</f>
        <v>0</v>
      </c>
      <c r="AY245" s="2">
        <f>_xlfn.XLOOKUP($A245,Results!$A$2:$A$2256,Results!T$2:T$2256,"")</f>
        <v>50</v>
      </c>
      <c r="AZ245" s="2">
        <f>_xlfn.XLOOKUP($A245,Results!$A$2:$A$2256,Results!U$2:U$2256,"")</f>
        <v>0</v>
      </c>
      <c r="BA245" s="2">
        <f>_xlfn.XLOOKUP($A245,Results!$A$2:$A$2256,Results!V$2:V$2256,"")</f>
        <v>0</v>
      </c>
      <c r="BB245" s="2">
        <f>_xlfn.XLOOKUP($A245,Results!$A$2:$A$2256,Results!W$2:W$2256,"")</f>
        <v>0</v>
      </c>
      <c r="BC245" s="2">
        <f>_xlfn.XLOOKUP($A245,Results!$A$2:$A$2256,Results!X$2:X$2256,"")</f>
        <v>39131707</v>
      </c>
      <c r="BD245" s="2">
        <f>_xlfn.XLOOKUP($A245,Results!$A$2:$A$2256,Results!Y$2:Y$2256,"")</f>
        <v>85</v>
      </c>
      <c r="BE245" s="2">
        <f>_xlfn.XLOOKUP($A245,Results!$A$2:$A$2256,Results!Z$2:Z$2256,"")</f>
        <v>0</v>
      </c>
    </row>
    <row r="246" spans="1:57" ht="38.25" customHeight="1" x14ac:dyDescent="0.3">
      <c r="A246">
        <v>905923</v>
      </c>
      <c r="B246">
        <v>281325</v>
      </c>
      <c r="C246" t="s">
        <v>36</v>
      </c>
      <c r="D246" t="s">
        <v>181</v>
      </c>
      <c r="E246" s="2" t="str">
        <f>VLOOKUP(F246,'RPA Vendor Data '!F193:$G$2418,2)</f>
        <v>VIKING ELECTRIC</v>
      </c>
      <c r="F246" s="2">
        <v>13536</v>
      </c>
      <c r="G246" s="2">
        <v>13</v>
      </c>
      <c r="H246" t="s">
        <v>729</v>
      </c>
      <c r="I246">
        <v>300</v>
      </c>
      <c r="J246" t="s">
        <v>389</v>
      </c>
      <c r="K246" t="s">
        <v>58</v>
      </c>
      <c r="L246">
        <v>38.94</v>
      </c>
      <c r="M246" s="2" t="s">
        <v>711</v>
      </c>
      <c r="N246" s="85" t="s">
        <v>724</v>
      </c>
      <c r="O246" t="s">
        <v>36</v>
      </c>
      <c r="P246" t="s">
        <v>725</v>
      </c>
      <c r="Q246" t="s">
        <v>36</v>
      </c>
      <c r="R246">
        <v>116.82</v>
      </c>
      <c r="S246" s="1">
        <v>45744.188729398149</v>
      </c>
      <c r="T246" t="s">
        <v>42</v>
      </c>
      <c r="U246" s="1">
        <v>45743.96875</v>
      </c>
      <c r="V246" t="s">
        <v>43</v>
      </c>
      <c r="W246" t="s">
        <v>36</v>
      </c>
      <c r="X246">
        <v>0</v>
      </c>
      <c r="Y246">
        <v>0</v>
      </c>
      <c r="Z246">
        <v>43.27</v>
      </c>
      <c r="AA246" t="s">
        <v>36</v>
      </c>
      <c r="AB246">
        <v>136</v>
      </c>
      <c r="AC246" t="s">
        <v>579</v>
      </c>
      <c r="AD246" t="s">
        <v>579</v>
      </c>
      <c r="AE246" t="s">
        <v>45</v>
      </c>
      <c r="AF246" s="44">
        <v>39121434</v>
      </c>
      <c r="AG246" s="18" t="s">
        <v>730</v>
      </c>
      <c r="AH246" s="18"/>
      <c r="AI246" s="2" t="s">
        <v>48</v>
      </c>
      <c r="AJ246" s="2" t="e">
        <f>VLOOKUP(A246,'Classification Test Result'!$A$2:$D$2428,4,FALSE)</f>
        <v>#N/A</v>
      </c>
      <c r="AL246" s="2">
        <f>_xlfn.XLOOKUP($A246,Results!$A$2:$A$2256,Results!G$2:G$2256,"")</f>
        <v>0</v>
      </c>
      <c r="AM246" s="2">
        <f>_xlfn.XLOOKUP($A246,Results!$A$2:$A$2256,Results!H$2:H$2256,"")</f>
        <v>0</v>
      </c>
      <c r="AN246" s="2">
        <f>_xlfn.XLOOKUP($A246,Results!$A$2:$A$2256,Results!I$2:I$2256,"")</f>
        <v>0</v>
      </c>
      <c r="AO246" s="2">
        <f>_xlfn.XLOOKUP($A246,Results!$A$2:$A$2256,Results!J$2:J$2256,"")</f>
        <v>0</v>
      </c>
      <c r="AP246" s="2">
        <f>_xlfn.XLOOKUP($A246,Results!$A$2:$A$2256,Results!K$2:K$2256,"")</f>
        <v>0</v>
      </c>
      <c r="AQ246" s="2">
        <f>_xlfn.XLOOKUP($A246,Results!$A$2:$A$2256,Results!L$2:L$2256,"")</f>
        <v>0</v>
      </c>
      <c r="AR246" s="2">
        <f>_xlfn.XLOOKUP($A246,Results!$A$2:$A$2256,Results!M$2:M$2256,"")</f>
        <v>0</v>
      </c>
      <c r="AS246" s="2">
        <f>_xlfn.XLOOKUP($A246,Results!$A$2:$A$2256,Results!N$2:N$2256,"")</f>
        <v>0</v>
      </c>
      <c r="AT246" s="2" t="str">
        <f>_xlfn.XLOOKUP($A246,Results!$A$2:$A$2256,Results!O$2:O$2256,"")</f>
        <v>STEEL CITY BOLT &amp; SCREW</v>
      </c>
      <c r="AU246" s="2" t="str">
        <f>_xlfn.XLOOKUP($A246,Results!$A$2:$A$2256,Results!P$2:P$2256,"")</f>
        <v>STL-CTY</v>
      </c>
      <c r="AV246" s="2" t="str">
        <f>_xlfn.XLOOKUP($A246,Results!$A$2:$A$2256,Results!Q$2:Q$2256,"")</f>
        <v>MULTIPLE_MATCHES_ONE_VALID</v>
      </c>
      <c r="AW246" s="2">
        <f>_xlfn.XLOOKUP($A246,Results!$A$2:$A$2256,Results!R$2:R$2256,"")</f>
        <v>0</v>
      </c>
      <c r="AX246" s="2">
        <f>_xlfn.XLOOKUP($A246,Results!$A$2:$A$2256,Results!S$2:S$2256,"")</f>
        <v>0</v>
      </c>
      <c r="AY246" s="2">
        <f>_xlfn.XLOOKUP($A246,Results!$A$2:$A$2256,Results!T$2:T$2256,"")</f>
        <v>50</v>
      </c>
      <c r="AZ246" s="2">
        <f>_xlfn.XLOOKUP($A246,Results!$A$2:$A$2256,Results!U$2:U$2256,"")</f>
        <v>0</v>
      </c>
      <c r="BA246" s="2" t="str">
        <f>_xlfn.XLOOKUP($A246,Results!$A$2:$A$2256,Results!V$2:V$2256,"")</f>
        <v>STEEL ELECTRIC PRODUCTS</v>
      </c>
      <c r="BB246" s="2">
        <f>_xlfn.XLOOKUP($A246,Results!$A$2:$A$2256,Results!W$2:W$2256,"")</f>
        <v>69</v>
      </c>
      <c r="BC246" s="2">
        <f>_xlfn.XLOOKUP($A246,Results!$A$2:$A$2256,Results!X$2:X$2256,"")</f>
        <v>0</v>
      </c>
      <c r="BD246" s="2">
        <f>_xlfn.XLOOKUP($A246,Results!$A$2:$A$2256,Results!Y$2:Y$2256,"")</f>
        <v>0</v>
      </c>
      <c r="BE246" s="2" t="b">
        <f>_xlfn.XLOOKUP($A246,Results!$A$2:$A$2256,Results!Z$2:Z$2256,"")</f>
        <v>1</v>
      </c>
    </row>
    <row r="247" spans="1:57" ht="38.25" customHeight="1" x14ac:dyDescent="0.3">
      <c r="A247">
        <v>905924</v>
      </c>
      <c r="B247">
        <v>281325</v>
      </c>
      <c r="C247" t="s">
        <v>36</v>
      </c>
      <c r="D247" t="s">
        <v>181</v>
      </c>
      <c r="E247" s="2" t="str">
        <f>VLOOKUP(F247,'RPA Vendor Data '!F194:$G$2418,2)</f>
        <v>VIKING ELECTRIC</v>
      </c>
      <c r="F247" s="2">
        <v>13536</v>
      </c>
      <c r="G247" s="2">
        <v>1</v>
      </c>
      <c r="H247" t="s">
        <v>731</v>
      </c>
      <c r="I247">
        <v>200</v>
      </c>
      <c r="J247" t="s">
        <v>389</v>
      </c>
      <c r="K247" t="s">
        <v>58</v>
      </c>
      <c r="L247">
        <v>25.35</v>
      </c>
      <c r="M247" s="2" t="s">
        <v>711</v>
      </c>
      <c r="N247" s="85" t="s">
        <v>732</v>
      </c>
      <c r="O247" t="s">
        <v>36</v>
      </c>
      <c r="P247" t="s">
        <v>733</v>
      </c>
      <c r="Q247" t="s">
        <v>36</v>
      </c>
      <c r="R247">
        <v>50.7</v>
      </c>
      <c r="S247" s="1">
        <v>45744.188582523151</v>
      </c>
      <c r="T247" t="s">
        <v>42</v>
      </c>
      <c r="U247" s="1">
        <v>45743.96875</v>
      </c>
      <c r="V247" t="s">
        <v>43</v>
      </c>
      <c r="W247" t="s">
        <v>36</v>
      </c>
      <c r="X247">
        <v>0</v>
      </c>
      <c r="Y247">
        <v>0</v>
      </c>
      <c r="Z247">
        <v>25.35</v>
      </c>
      <c r="AA247" t="s">
        <v>36</v>
      </c>
      <c r="AB247">
        <v>136</v>
      </c>
      <c r="AC247" t="s">
        <v>579</v>
      </c>
      <c r="AD247" t="s">
        <v>579</v>
      </c>
      <c r="AE247" t="s">
        <v>45</v>
      </c>
      <c r="AF247" s="44">
        <v>39121434</v>
      </c>
      <c r="AG247" s="18" t="s">
        <v>734</v>
      </c>
      <c r="AH247" s="18"/>
      <c r="AI247" s="2" t="s">
        <v>48</v>
      </c>
      <c r="AJ247" s="2" t="e">
        <f>VLOOKUP(A247,'Classification Test Result'!$A$2:$D$2428,4,FALSE)</f>
        <v>#N/A</v>
      </c>
      <c r="AL247" s="2">
        <f>_xlfn.XLOOKUP($A247,Results!$A$2:$A$2256,Results!G$2:G$2256,"")</f>
        <v>0</v>
      </c>
      <c r="AM247" s="2">
        <f>_xlfn.XLOOKUP($A247,Results!$A$2:$A$2256,Results!H$2:H$2256,"")</f>
        <v>0</v>
      </c>
      <c r="AN247" s="2">
        <f>_xlfn.XLOOKUP($A247,Results!$A$2:$A$2256,Results!I$2:I$2256,"")</f>
        <v>0</v>
      </c>
      <c r="AO247" s="2">
        <f>_xlfn.XLOOKUP($A247,Results!$A$2:$A$2256,Results!J$2:J$2256,"")</f>
        <v>0</v>
      </c>
      <c r="AP247" s="2">
        <f>_xlfn.XLOOKUP($A247,Results!$A$2:$A$2256,Results!K$2:K$2256,"")</f>
        <v>0</v>
      </c>
      <c r="AQ247" s="2">
        <f>_xlfn.XLOOKUP($A247,Results!$A$2:$A$2256,Results!L$2:L$2256,"")</f>
        <v>0</v>
      </c>
      <c r="AR247" s="2">
        <f>_xlfn.XLOOKUP($A247,Results!$A$2:$A$2256,Results!M$2:M$2256,"")</f>
        <v>0</v>
      </c>
      <c r="AS247" s="2">
        <f>_xlfn.XLOOKUP($A247,Results!$A$2:$A$2256,Results!N$2:N$2256,"")</f>
        <v>0</v>
      </c>
      <c r="AT247" s="2" t="str">
        <f>_xlfn.XLOOKUP($A247,Results!$A$2:$A$2256,Results!O$2:O$2256,"")</f>
        <v>STEEL CITY BOLT &amp; SCREW</v>
      </c>
      <c r="AU247" s="2" t="str">
        <f>_xlfn.XLOOKUP($A247,Results!$A$2:$A$2256,Results!P$2:P$2256,"")</f>
        <v>STL-CTY</v>
      </c>
      <c r="AV247" s="2" t="str">
        <f>_xlfn.XLOOKUP($A247,Results!$A$2:$A$2256,Results!Q$2:Q$2256,"")</f>
        <v>MULTIPLE_MATCHES_ONE_VALID</v>
      </c>
      <c r="AW247" s="2">
        <f>_xlfn.XLOOKUP($A247,Results!$A$2:$A$2256,Results!R$2:R$2256,"")</f>
        <v>0</v>
      </c>
      <c r="AX247" s="2">
        <f>_xlfn.XLOOKUP($A247,Results!$A$2:$A$2256,Results!S$2:S$2256,"")</f>
        <v>0</v>
      </c>
      <c r="AY247" s="2">
        <f>_xlfn.XLOOKUP($A247,Results!$A$2:$A$2256,Results!T$2:T$2256,"")</f>
        <v>50</v>
      </c>
      <c r="AZ247" s="2">
        <f>_xlfn.XLOOKUP($A247,Results!$A$2:$A$2256,Results!U$2:U$2256,"")</f>
        <v>0</v>
      </c>
      <c r="BA247" s="2" t="str">
        <f>_xlfn.XLOOKUP($A247,Results!$A$2:$A$2256,Results!V$2:V$2256,"")</f>
        <v>STEEL ELECTRIC PRODUCTS</v>
      </c>
      <c r="BB247" s="2">
        <f>_xlfn.XLOOKUP($A247,Results!$A$2:$A$2256,Results!W$2:W$2256,"")</f>
        <v>69</v>
      </c>
      <c r="BC247" s="2">
        <f>_xlfn.XLOOKUP($A247,Results!$A$2:$A$2256,Results!X$2:X$2256,"")</f>
        <v>0</v>
      </c>
      <c r="BD247" s="2">
        <f>_xlfn.XLOOKUP($A247,Results!$A$2:$A$2256,Results!Y$2:Y$2256,"")</f>
        <v>0</v>
      </c>
      <c r="BE247" s="2" t="b">
        <f>_xlfn.XLOOKUP($A247,Results!$A$2:$A$2256,Results!Z$2:Z$2256,"")</f>
        <v>1</v>
      </c>
    </row>
    <row r="248" spans="1:57" ht="38.25" customHeight="1" x14ac:dyDescent="0.3">
      <c r="A248">
        <v>905925</v>
      </c>
      <c r="B248">
        <v>281674</v>
      </c>
      <c r="C248" t="s">
        <v>36</v>
      </c>
      <c r="D248" t="s">
        <v>599</v>
      </c>
      <c r="E248" s="2" t="str">
        <f>VLOOKUP(F248,'RPA Vendor Data '!F195:$G$2418,2)</f>
        <v>EDGES ELECTRICAL GROUP</v>
      </c>
      <c r="F248" s="2">
        <v>16768</v>
      </c>
      <c r="G248" s="2">
        <v>6</v>
      </c>
      <c r="H248" t="s">
        <v>735</v>
      </c>
      <c r="I248">
        <v>200</v>
      </c>
      <c r="J248" t="s">
        <v>58</v>
      </c>
      <c r="K248" t="s">
        <v>58</v>
      </c>
      <c r="L248">
        <v>28.497</v>
      </c>
      <c r="M248" s="2" t="s">
        <v>711</v>
      </c>
      <c r="N248" s="85" t="s">
        <v>736</v>
      </c>
      <c r="O248" t="s">
        <v>36</v>
      </c>
      <c r="P248" t="s">
        <v>737</v>
      </c>
      <c r="Q248" t="s">
        <v>36</v>
      </c>
      <c r="R248">
        <v>56.99</v>
      </c>
      <c r="S248" s="1">
        <v>45744.522357951391</v>
      </c>
      <c r="T248" t="s">
        <v>42</v>
      </c>
      <c r="U248" s="1">
        <v>45744.292361111111</v>
      </c>
      <c r="V248" t="s">
        <v>43</v>
      </c>
      <c r="W248" t="s">
        <v>36</v>
      </c>
      <c r="X248">
        <v>11</v>
      </c>
      <c r="Y248" t="s">
        <v>158</v>
      </c>
      <c r="Z248">
        <v>28.5</v>
      </c>
      <c r="AA248">
        <v>28.5</v>
      </c>
      <c r="AB248">
        <v>192</v>
      </c>
      <c r="AC248" t="s">
        <v>579</v>
      </c>
      <c r="AD248" t="s">
        <v>579</v>
      </c>
      <c r="AE248" t="s">
        <v>45</v>
      </c>
      <c r="AF248" s="44">
        <v>39121434</v>
      </c>
      <c r="AG248" s="18" t="s">
        <v>738</v>
      </c>
      <c r="AI248" s="2" t="s">
        <v>48</v>
      </c>
      <c r="AJ248" s="2" t="e">
        <f>VLOOKUP(A248,'Classification Test Result'!$A$2:$D$2428,4,FALSE)</f>
        <v>#N/A</v>
      </c>
      <c r="AL248" s="2">
        <f>_xlfn.XLOOKUP($A248,Results!$A$2:$A$2256,Results!G$2:G$2256,"")</f>
        <v>0</v>
      </c>
      <c r="AM248" s="2">
        <f>_xlfn.XLOOKUP($A248,Results!$A$2:$A$2256,Results!H$2:H$2256,"")</f>
        <v>0</v>
      </c>
      <c r="AN248" s="2">
        <f>_xlfn.XLOOKUP($A248,Results!$A$2:$A$2256,Results!I$2:I$2256,"")</f>
        <v>0</v>
      </c>
      <c r="AO248" s="2">
        <f>_xlfn.XLOOKUP($A248,Results!$A$2:$A$2256,Results!J$2:J$2256,"")</f>
        <v>0</v>
      </c>
      <c r="AP248" s="2">
        <f>_xlfn.XLOOKUP($A248,Results!$A$2:$A$2256,Results!K$2:K$2256,"")</f>
        <v>0</v>
      </c>
      <c r="AQ248" s="2">
        <f>_xlfn.XLOOKUP($A248,Results!$A$2:$A$2256,Results!L$2:L$2256,"")</f>
        <v>0</v>
      </c>
      <c r="AR248" s="2">
        <f>_xlfn.XLOOKUP($A248,Results!$A$2:$A$2256,Results!M$2:M$2256,"")</f>
        <v>0</v>
      </c>
      <c r="AS248" s="2">
        <f>_xlfn.XLOOKUP($A248,Results!$A$2:$A$2256,Results!N$2:N$2256,"")</f>
        <v>0</v>
      </c>
      <c r="AT248" s="2" t="str">
        <f>_xlfn.XLOOKUP($A248,Results!$A$2:$A$2256,Results!O$2:O$2256,"")</f>
        <v>STEEL CITY BOLT &amp; SCREW</v>
      </c>
      <c r="AU248" s="2" t="str">
        <f>_xlfn.XLOOKUP($A248,Results!$A$2:$A$2256,Results!P$2:P$2256,"")</f>
        <v>STL-CTY</v>
      </c>
      <c r="AV248" s="2" t="str">
        <f>_xlfn.XLOOKUP($A248,Results!$A$2:$A$2256,Results!Q$2:Q$2256,"")</f>
        <v>MULTIPLE_MATCHES_ONE_VALID</v>
      </c>
      <c r="AW248" s="2">
        <f>_xlfn.XLOOKUP($A248,Results!$A$2:$A$2256,Results!R$2:R$2256,"")</f>
        <v>0</v>
      </c>
      <c r="AX248" s="2">
        <f>_xlfn.XLOOKUP($A248,Results!$A$2:$A$2256,Results!S$2:S$2256,"")</f>
        <v>0</v>
      </c>
      <c r="AY248" s="2">
        <f>_xlfn.XLOOKUP($A248,Results!$A$2:$A$2256,Results!T$2:T$2256,"")</f>
        <v>50</v>
      </c>
      <c r="AZ248" s="2">
        <f>_xlfn.XLOOKUP($A248,Results!$A$2:$A$2256,Results!U$2:U$2256,"")</f>
        <v>0</v>
      </c>
      <c r="BA248" s="2">
        <f>_xlfn.XLOOKUP($A248,Results!$A$2:$A$2256,Results!V$2:V$2256,"")</f>
        <v>0</v>
      </c>
      <c r="BB248" s="2">
        <f>_xlfn.XLOOKUP($A248,Results!$A$2:$A$2256,Results!W$2:W$2256,"")</f>
        <v>0</v>
      </c>
      <c r="BC248" s="2">
        <f>_xlfn.XLOOKUP($A248,Results!$A$2:$A$2256,Results!X$2:X$2256,"")</f>
        <v>39131707</v>
      </c>
      <c r="BD248" s="2">
        <f>_xlfn.XLOOKUP($A248,Results!$A$2:$A$2256,Results!Y$2:Y$2256,"")</f>
        <v>86</v>
      </c>
      <c r="BE248" s="2">
        <f>_xlfn.XLOOKUP($A248,Results!$A$2:$A$2256,Results!Z$2:Z$2256,"")</f>
        <v>0</v>
      </c>
    </row>
    <row r="249" spans="1:57" ht="38.25" customHeight="1" x14ac:dyDescent="0.3">
      <c r="A249">
        <v>905926</v>
      </c>
      <c r="B249">
        <v>281519</v>
      </c>
      <c r="C249" t="s">
        <v>36</v>
      </c>
      <c r="D249" t="s">
        <v>721</v>
      </c>
      <c r="E249" s="2" t="str">
        <f>VLOOKUP(F249,'RPA Vendor Data '!F196:$G$2418,2)</f>
        <v>EDGES ELECTRICAL GROUP</v>
      </c>
      <c r="F249" s="2">
        <v>16768</v>
      </c>
      <c r="G249" s="2">
        <v>7</v>
      </c>
      <c r="H249" t="s">
        <v>739</v>
      </c>
      <c r="I249">
        <v>25</v>
      </c>
      <c r="J249" t="s">
        <v>58</v>
      </c>
      <c r="K249" t="s">
        <v>58</v>
      </c>
      <c r="L249">
        <v>89.602999999999994</v>
      </c>
      <c r="M249" s="2" t="s">
        <v>711</v>
      </c>
      <c r="N249" s="85" t="s">
        <v>740</v>
      </c>
      <c r="O249" t="s">
        <v>36</v>
      </c>
      <c r="P249" t="s">
        <v>741</v>
      </c>
      <c r="Q249" t="s">
        <v>36</v>
      </c>
      <c r="R249">
        <v>22.4</v>
      </c>
      <c r="S249" s="1">
        <v>45744.438405439818</v>
      </c>
      <c r="T249" t="s">
        <v>42</v>
      </c>
      <c r="U249" s="1">
        <v>45744.213888888888</v>
      </c>
      <c r="V249" t="s">
        <v>43</v>
      </c>
      <c r="W249" t="s">
        <v>36</v>
      </c>
      <c r="X249">
        <v>0</v>
      </c>
      <c r="Y249" t="s">
        <v>726</v>
      </c>
      <c r="Z249">
        <v>89.6</v>
      </c>
      <c r="AA249" t="s">
        <v>36</v>
      </c>
      <c r="AB249">
        <v>192</v>
      </c>
      <c r="AC249" t="s">
        <v>579</v>
      </c>
      <c r="AD249" t="s">
        <v>579</v>
      </c>
      <c r="AE249" t="s">
        <v>45</v>
      </c>
      <c r="AF249" s="44">
        <v>39121434</v>
      </c>
      <c r="AG249" s="18" t="s">
        <v>742</v>
      </c>
      <c r="AI249" s="2" t="s">
        <v>48</v>
      </c>
      <c r="AJ249" s="2" t="e">
        <f>VLOOKUP(A249,'Classification Test Result'!$A$2:$D$2428,4,FALSE)</f>
        <v>#N/A</v>
      </c>
      <c r="AL249" s="2">
        <f>_xlfn.XLOOKUP($A249,Results!$A$2:$A$2256,Results!G$2:G$2256,"")</f>
        <v>0</v>
      </c>
      <c r="AM249" s="2">
        <f>_xlfn.XLOOKUP($A249,Results!$A$2:$A$2256,Results!H$2:H$2256,"")</f>
        <v>0</v>
      </c>
      <c r="AN249" s="2">
        <f>_xlfn.XLOOKUP($A249,Results!$A$2:$A$2256,Results!I$2:I$2256,"")</f>
        <v>0</v>
      </c>
      <c r="AO249" s="2">
        <f>_xlfn.XLOOKUP($A249,Results!$A$2:$A$2256,Results!J$2:J$2256,"")</f>
        <v>0</v>
      </c>
      <c r="AP249" s="2">
        <f>_xlfn.XLOOKUP($A249,Results!$A$2:$A$2256,Results!K$2:K$2256,"")</f>
        <v>0</v>
      </c>
      <c r="AQ249" s="2">
        <f>_xlfn.XLOOKUP($A249,Results!$A$2:$A$2256,Results!L$2:L$2256,"")</f>
        <v>0</v>
      </c>
      <c r="AR249" s="2">
        <f>_xlfn.XLOOKUP($A249,Results!$A$2:$A$2256,Results!M$2:M$2256,"")</f>
        <v>0</v>
      </c>
      <c r="AS249" s="2">
        <f>_xlfn.XLOOKUP($A249,Results!$A$2:$A$2256,Results!N$2:N$2256,"")</f>
        <v>0</v>
      </c>
      <c r="AT249" s="2" t="str">
        <f>_xlfn.XLOOKUP($A249,Results!$A$2:$A$2256,Results!O$2:O$2256,"")</f>
        <v>STEEL CITY BOLT &amp; SCREW</v>
      </c>
      <c r="AU249" s="2" t="str">
        <f>_xlfn.XLOOKUP($A249,Results!$A$2:$A$2256,Results!P$2:P$2256,"")</f>
        <v>STL-CTY</v>
      </c>
      <c r="AV249" s="2" t="str">
        <f>_xlfn.XLOOKUP($A249,Results!$A$2:$A$2256,Results!Q$2:Q$2256,"")</f>
        <v>MULTIPLE_MATCHES_ONE_VALID</v>
      </c>
      <c r="AW249" s="2">
        <f>_xlfn.XLOOKUP($A249,Results!$A$2:$A$2256,Results!R$2:R$2256,"")</f>
        <v>0</v>
      </c>
      <c r="AX249" s="2">
        <f>_xlfn.XLOOKUP($A249,Results!$A$2:$A$2256,Results!S$2:S$2256,"")</f>
        <v>0</v>
      </c>
      <c r="AY249" s="2">
        <f>_xlfn.XLOOKUP($A249,Results!$A$2:$A$2256,Results!T$2:T$2256,"")</f>
        <v>50</v>
      </c>
      <c r="AZ249" s="2">
        <f>_xlfn.XLOOKUP($A249,Results!$A$2:$A$2256,Results!U$2:U$2256,"")</f>
        <v>0</v>
      </c>
      <c r="BA249" s="2" t="str">
        <f>_xlfn.XLOOKUP($A249,Results!$A$2:$A$2256,Results!V$2:V$2256,"")</f>
        <v>APPLETON</v>
      </c>
      <c r="BB249" s="2">
        <f>_xlfn.XLOOKUP($A249,Results!$A$2:$A$2256,Results!W$2:W$2256,"")</f>
        <v>85</v>
      </c>
      <c r="BC249" s="2">
        <f>_xlfn.XLOOKUP($A249,Results!$A$2:$A$2256,Results!X$2:X$2256,"")</f>
        <v>39121434</v>
      </c>
      <c r="BD249" s="2">
        <f>_xlfn.XLOOKUP($A249,Results!$A$2:$A$2256,Results!Y$2:Y$2256,"")</f>
        <v>51</v>
      </c>
      <c r="BE249" s="2" t="b">
        <f>_xlfn.XLOOKUP($A249,Results!$A$2:$A$2256,Results!Z$2:Z$2256,"")</f>
        <v>1</v>
      </c>
    </row>
    <row r="250" spans="1:57" ht="38.25" customHeight="1" x14ac:dyDescent="0.3">
      <c r="A250">
        <v>905927</v>
      </c>
      <c r="B250">
        <v>281674</v>
      </c>
      <c r="C250" t="s">
        <v>36</v>
      </c>
      <c r="D250" t="s">
        <v>599</v>
      </c>
      <c r="E250" s="2" t="str">
        <f>VLOOKUP(F250,'RPA Vendor Data '!F197:$G$2418,2)</f>
        <v>EDGES ELECTRICAL GROUP</v>
      </c>
      <c r="F250" s="2">
        <v>16768</v>
      </c>
      <c r="G250" s="2">
        <v>5</v>
      </c>
      <c r="H250" t="s">
        <v>743</v>
      </c>
      <c r="I250">
        <v>200</v>
      </c>
      <c r="J250" t="s">
        <v>58</v>
      </c>
      <c r="K250" t="s">
        <v>58</v>
      </c>
      <c r="L250">
        <v>36.359000000000002</v>
      </c>
      <c r="M250" s="2" t="s">
        <v>711</v>
      </c>
      <c r="N250" s="85" t="s">
        <v>744</v>
      </c>
      <c r="O250" t="s">
        <v>36</v>
      </c>
      <c r="P250" t="s">
        <v>745</v>
      </c>
      <c r="Q250" t="s">
        <v>36</v>
      </c>
      <c r="R250">
        <v>72.72</v>
      </c>
      <c r="S250" s="1">
        <v>45744.522351504631</v>
      </c>
      <c r="T250" t="s">
        <v>42</v>
      </c>
      <c r="U250" s="1">
        <v>45744.292361111111</v>
      </c>
      <c r="V250" t="s">
        <v>43</v>
      </c>
      <c r="W250" t="s">
        <v>36</v>
      </c>
      <c r="X250">
        <v>9</v>
      </c>
      <c r="Y250" t="s">
        <v>158</v>
      </c>
      <c r="Z250">
        <v>36.36</v>
      </c>
      <c r="AA250">
        <v>36.36</v>
      </c>
      <c r="AB250">
        <v>192</v>
      </c>
      <c r="AC250" t="s">
        <v>579</v>
      </c>
      <c r="AD250" t="s">
        <v>579</v>
      </c>
      <c r="AE250" t="s">
        <v>45</v>
      </c>
      <c r="AF250" s="44">
        <v>39121434</v>
      </c>
      <c r="AG250" s="18" t="s">
        <v>746</v>
      </c>
      <c r="AI250" s="2" t="s">
        <v>48</v>
      </c>
      <c r="AJ250" s="2" t="e">
        <f>VLOOKUP(A250,'Classification Test Result'!$A$2:$D$2428,4,FALSE)</f>
        <v>#N/A</v>
      </c>
      <c r="AL250" s="2">
        <f>_xlfn.XLOOKUP($A250,Results!$A$2:$A$2256,Results!G$2:G$2256,"")</f>
        <v>0</v>
      </c>
      <c r="AM250" s="2">
        <f>_xlfn.XLOOKUP($A250,Results!$A$2:$A$2256,Results!H$2:H$2256,"")</f>
        <v>0</v>
      </c>
      <c r="AN250" s="2">
        <f>_xlfn.XLOOKUP($A250,Results!$A$2:$A$2256,Results!I$2:I$2256,"")</f>
        <v>0</v>
      </c>
      <c r="AO250" s="2">
        <f>_xlfn.XLOOKUP($A250,Results!$A$2:$A$2256,Results!J$2:J$2256,"")</f>
        <v>0</v>
      </c>
      <c r="AP250" s="2">
        <f>_xlfn.XLOOKUP($A250,Results!$A$2:$A$2256,Results!K$2:K$2256,"")</f>
        <v>0</v>
      </c>
      <c r="AQ250" s="2">
        <f>_xlfn.XLOOKUP($A250,Results!$A$2:$A$2256,Results!L$2:L$2256,"")</f>
        <v>0</v>
      </c>
      <c r="AR250" s="2">
        <f>_xlfn.XLOOKUP($A250,Results!$A$2:$A$2256,Results!M$2:M$2256,"")</f>
        <v>0</v>
      </c>
      <c r="AS250" s="2">
        <f>_xlfn.XLOOKUP($A250,Results!$A$2:$A$2256,Results!N$2:N$2256,"")</f>
        <v>0</v>
      </c>
      <c r="AT250" s="2" t="str">
        <f>_xlfn.XLOOKUP($A250,Results!$A$2:$A$2256,Results!O$2:O$2256,"")</f>
        <v>STEEL CITY BOLT &amp; SCREW</v>
      </c>
      <c r="AU250" s="2" t="str">
        <f>_xlfn.XLOOKUP($A250,Results!$A$2:$A$2256,Results!P$2:P$2256,"")</f>
        <v>STL-CTY</v>
      </c>
      <c r="AV250" s="2" t="str">
        <f>_xlfn.XLOOKUP($A250,Results!$A$2:$A$2256,Results!Q$2:Q$2256,"")</f>
        <v>MULTIPLE_MATCHES_ONE_VALID</v>
      </c>
      <c r="AW250" s="2">
        <f>_xlfn.XLOOKUP($A250,Results!$A$2:$A$2256,Results!R$2:R$2256,"")</f>
        <v>0</v>
      </c>
      <c r="AX250" s="2">
        <f>_xlfn.XLOOKUP($A250,Results!$A$2:$A$2256,Results!S$2:S$2256,"")</f>
        <v>0</v>
      </c>
      <c r="AY250" s="2">
        <f>_xlfn.XLOOKUP($A250,Results!$A$2:$A$2256,Results!T$2:T$2256,"")</f>
        <v>50</v>
      </c>
      <c r="AZ250" s="2">
        <f>_xlfn.XLOOKUP($A250,Results!$A$2:$A$2256,Results!U$2:U$2256,"")</f>
        <v>0</v>
      </c>
      <c r="BA250" s="2" t="str">
        <f>_xlfn.XLOOKUP($A250,Results!$A$2:$A$2256,Results!V$2:V$2256,"")</f>
        <v>APPLETON</v>
      </c>
      <c r="BB250" s="2">
        <f>_xlfn.XLOOKUP($A250,Results!$A$2:$A$2256,Results!W$2:W$2256,"")</f>
        <v>50</v>
      </c>
      <c r="BC250" s="2">
        <f>_xlfn.XLOOKUP($A250,Results!$A$2:$A$2256,Results!X$2:X$2256,"")</f>
        <v>39121434</v>
      </c>
      <c r="BD250" s="2">
        <f>_xlfn.XLOOKUP($A250,Results!$A$2:$A$2256,Results!Y$2:Y$2256,"")</f>
        <v>68</v>
      </c>
      <c r="BE250" s="2" t="b">
        <f>_xlfn.XLOOKUP($A250,Results!$A$2:$A$2256,Results!Z$2:Z$2256,"")</f>
        <v>1</v>
      </c>
    </row>
    <row r="251" spans="1:57" ht="38.25" customHeight="1" x14ac:dyDescent="0.3">
      <c r="A251">
        <v>905928</v>
      </c>
      <c r="B251">
        <v>281325</v>
      </c>
      <c r="C251" t="s">
        <v>36</v>
      </c>
      <c r="D251" t="s">
        <v>181</v>
      </c>
      <c r="E251" s="2" t="str">
        <f>VLOOKUP(F251,'RPA Vendor Data '!F198:$G$2418,2)</f>
        <v>VIKING ELECTRIC</v>
      </c>
      <c r="F251" s="2">
        <v>13536</v>
      </c>
      <c r="G251" s="2">
        <v>7</v>
      </c>
      <c r="H251" t="s">
        <v>747</v>
      </c>
      <c r="I251">
        <v>10</v>
      </c>
      <c r="J251" t="s">
        <v>389</v>
      </c>
      <c r="K251" t="s">
        <v>58</v>
      </c>
      <c r="L251">
        <v>414.11</v>
      </c>
      <c r="M251" s="2" t="s">
        <v>711</v>
      </c>
      <c r="N251" s="85" t="s">
        <v>748</v>
      </c>
      <c r="O251" t="s">
        <v>36</v>
      </c>
      <c r="P251" t="s">
        <v>749</v>
      </c>
      <c r="Q251" t="s">
        <v>36</v>
      </c>
      <c r="R251">
        <v>41.41</v>
      </c>
      <c r="S251" s="1">
        <v>45744.188648344913</v>
      </c>
      <c r="T251" t="s">
        <v>42</v>
      </c>
      <c r="U251" s="1">
        <v>45743.96875</v>
      </c>
      <c r="V251" t="s">
        <v>43</v>
      </c>
      <c r="W251" t="s">
        <v>36</v>
      </c>
      <c r="X251">
        <v>0</v>
      </c>
      <c r="Y251">
        <v>0</v>
      </c>
      <c r="Z251">
        <v>460.13</v>
      </c>
      <c r="AA251" t="s">
        <v>36</v>
      </c>
      <c r="AB251">
        <v>136</v>
      </c>
      <c r="AC251" t="s">
        <v>579</v>
      </c>
      <c r="AD251" t="s">
        <v>579</v>
      </c>
      <c r="AE251" t="s">
        <v>45</v>
      </c>
      <c r="AF251" s="44">
        <v>39121434</v>
      </c>
      <c r="AG251" s="18" t="s">
        <v>750</v>
      </c>
      <c r="AH251" s="18"/>
      <c r="AI251" s="2" t="s">
        <v>48</v>
      </c>
      <c r="AJ251" s="2" t="e">
        <f>VLOOKUP(A251,'Classification Test Result'!$A$2:$D$2428,4,FALSE)</f>
        <v>#N/A</v>
      </c>
      <c r="AL251" s="2">
        <f>_xlfn.XLOOKUP($A251,Results!$A$2:$A$2256,Results!G$2:G$2256,"")</f>
        <v>0</v>
      </c>
      <c r="AM251" s="2">
        <f>_xlfn.XLOOKUP($A251,Results!$A$2:$A$2256,Results!H$2:H$2256,"")</f>
        <v>0</v>
      </c>
      <c r="AN251" s="2">
        <f>_xlfn.XLOOKUP($A251,Results!$A$2:$A$2256,Results!I$2:I$2256,"")</f>
        <v>0</v>
      </c>
      <c r="AO251" s="2">
        <f>_xlfn.XLOOKUP($A251,Results!$A$2:$A$2256,Results!J$2:J$2256,"")</f>
        <v>0</v>
      </c>
      <c r="AP251" s="2">
        <f>_xlfn.XLOOKUP($A251,Results!$A$2:$A$2256,Results!K$2:K$2256,"")</f>
        <v>0</v>
      </c>
      <c r="AQ251" s="2">
        <f>_xlfn.XLOOKUP($A251,Results!$A$2:$A$2256,Results!L$2:L$2256,"")</f>
        <v>0</v>
      </c>
      <c r="AR251" s="2">
        <f>_xlfn.XLOOKUP($A251,Results!$A$2:$A$2256,Results!M$2:M$2256,"")</f>
        <v>0</v>
      </c>
      <c r="AS251" s="2">
        <f>_xlfn.XLOOKUP($A251,Results!$A$2:$A$2256,Results!N$2:N$2256,"")</f>
        <v>0</v>
      </c>
      <c r="AT251" s="2" t="str">
        <f>_xlfn.XLOOKUP($A251,Results!$A$2:$A$2256,Results!O$2:O$2256,"")</f>
        <v>STEEL CITY BOLT &amp; SCREW</v>
      </c>
      <c r="AU251" s="2" t="str">
        <f>_xlfn.XLOOKUP($A251,Results!$A$2:$A$2256,Results!P$2:P$2256,"")</f>
        <v>STL-CTY</v>
      </c>
      <c r="AV251" s="2" t="str">
        <f>_xlfn.XLOOKUP($A251,Results!$A$2:$A$2256,Results!Q$2:Q$2256,"")</f>
        <v>MULTIPLE_MATCHES_ONE_VALID</v>
      </c>
      <c r="AW251" s="2">
        <f>_xlfn.XLOOKUP($A251,Results!$A$2:$A$2256,Results!R$2:R$2256,"")</f>
        <v>0</v>
      </c>
      <c r="AX251" s="2">
        <f>_xlfn.XLOOKUP($A251,Results!$A$2:$A$2256,Results!S$2:S$2256,"")</f>
        <v>0</v>
      </c>
      <c r="AY251" s="2">
        <f>_xlfn.XLOOKUP($A251,Results!$A$2:$A$2256,Results!T$2:T$2256,"")</f>
        <v>50</v>
      </c>
      <c r="AZ251" s="2">
        <f>_xlfn.XLOOKUP($A251,Results!$A$2:$A$2256,Results!U$2:U$2256,"")</f>
        <v>0</v>
      </c>
      <c r="BA251" s="2" t="str">
        <f>_xlfn.XLOOKUP($A251,Results!$A$2:$A$2256,Results!V$2:V$2256,"")</f>
        <v>APPLETON</v>
      </c>
      <c r="BB251" s="2">
        <f>_xlfn.XLOOKUP($A251,Results!$A$2:$A$2256,Results!W$2:W$2256,"")</f>
        <v>84</v>
      </c>
      <c r="BC251" s="2">
        <f>_xlfn.XLOOKUP($A251,Results!$A$2:$A$2256,Results!X$2:X$2256,"")</f>
        <v>39121434</v>
      </c>
      <c r="BD251" s="2">
        <f>_xlfn.XLOOKUP($A251,Results!$A$2:$A$2256,Results!Y$2:Y$2256,"")</f>
        <v>50</v>
      </c>
      <c r="BE251" s="2" t="b">
        <f>_xlfn.XLOOKUP($A251,Results!$A$2:$A$2256,Results!Z$2:Z$2256,"")</f>
        <v>1</v>
      </c>
    </row>
    <row r="252" spans="1:57" ht="38.25" customHeight="1" x14ac:dyDescent="0.3">
      <c r="A252">
        <v>905929</v>
      </c>
      <c r="B252">
        <v>281318</v>
      </c>
      <c r="C252" t="s">
        <v>36</v>
      </c>
      <c r="D252" t="s">
        <v>171</v>
      </c>
      <c r="E252" s="2" t="str">
        <f>VLOOKUP(F252,'RPA Vendor Data '!F199:$G$2418,2)</f>
        <v>VIKING ELECTRIC</v>
      </c>
      <c r="F252" s="2">
        <v>13536</v>
      </c>
      <c r="G252" s="2">
        <v>2</v>
      </c>
      <c r="H252" t="s">
        <v>751</v>
      </c>
      <c r="I252">
        <v>4</v>
      </c>
      <c r="J252" t="s">
        <v>389</v>
      </c>
      <c r="K252" t="s">
        <v>58</v>
      </c>
      <c r="L252">
        <v>152.36000000000001</v>
      </c>
      <c r="M252" s="2" t="s">
        <v>711</v>
      </c>
      <c r="N252" s="85" t="s">
        <v>752</v>
      </c>
      <c r="O252" t="s">
        <v>36</v>
      </c>
      <c r="P252" t="s">
        <v>753</v>
      </c>
      <c r="Q252" t="s">
        <v>36</v>
      </c>
      <c r="R252">
        <v>6.09</v>
      </c>
      <c r="S252" s="1">
        <v>45744.189036377313</v>
      </c>
      <c r="T252" t="s">
        <v>42</v>
      </c>
      <c r="U252" s="1">
        <v>45743.966666666667</v>
      </c>
      <c r="V252" t="s">
        <v>43</v>
      </c>
      <c r="W252" t="s">
        <v>36</v>
      </c>
      <c r="X252">
        <v>3</v>
      </c>
      <c r="Y252" t="s">
        <v>158</v>
      </c>
      <c r="Z252">
        <v>152.36000000000001</v>
      </c>
      <c r="AA252">
        <v>152.36000000000001</v>
      </c>
      <c r="AB252">
        <v>136</v>
      </c>
      <c r="AC252" t="s">
        <v>579</v>
      </c>
      <c r="AD252" t="s">
        <v>579</v>
      </c>
      <c r="AE252" t="s">
        <v>45</v>
      </c>
      <c r="AF252" s="44">
        <v>39121434</v>
      </c>
      <c r="AG252" s="18" t="s">
        <v>754</v>
      </c>
      <c r="AH252" s="18"/>
      <c r="AI252" s="2" t="s">
        <v>48</v>
      </c>
      <c r="AJ252" s="2" t="e">
        <f>VLOOKUP(A252,'Classification Test Result'!$A$2:$D$2428,4,FALSE)</f>
        <v>#N/A</v>
      </c>
      <c r="AL252" s="2">
        <f>_xlfn.XLOOKUP($A252,Results!$A$2:$A$2256,Results!G$2:G$2256,"")</f>
        <v>0</v>
      </c>
      <c r="AM252" s="2">
        <f>_xlfn.XLOOKUP($A252,Results!$A$2:$A$2256,Results!H$2:H$2256,"")</f>
        <v>0</v>
      </c>
      <c r="AN252" s="2">
        <f>_xlfn.XLOOKUP($A252,Results!$A$2:$A$2256,Results!I$2:I$2256,"")</f>
        <v>0</v>
      </c>
      <c r="AO252" s="2">
        <f>_xlfn.XLOOKUP($A252,Results!$A$2:$A$2256,Results!J$2:J$2256,"")</f>
        <v>0</v>
      </c>
      <c r="AP252" s="2">
        <f>_xlfn.XLOOKUP($A252,Results!$A$2:$A$2256,Results!K$2:K$2256,"")</f>
        <v>0</v>
      </c>
      <c r="AQ252" s="2">
        <f>_xlfn.XLOOKUP($A252,Results!$A$2:$A$2256,Results!L$2:L$2256,"")</f>
        <v>0</v>
      </c>
      <c r="AR252" s="2">
        <f>_xlfn.XLOOKUP($A252,Results!$A$2:$A$2256,Results!M$2:M$2256,"")</f>
        <v>0</v>
      </c>
      <c r="AS252" s="2">
        <f>_xlfn.XLOOKUP($A252,Results!$A$2:$A$2256,Results!N$2:N$2256,"")</f>
        <v>0</v>
      </c>
      <c r="AT252" s="2" t="str">
        <f>_xlfn.XLOOKUP($A252,Results!$A$2:$A$2256,Results!O$2:O$2256,"")</f>
        <v>STEEL CITY BOLT &amp; SCREW</v>
      </c>
      <c r="AU252" s="2" t="str">
        <f>_xlfn.XLOOKUP($A252,Results!$A$2:$A$2256,Results!P$2:P$2256,"")</f>
        <v>STL-CTY</v>
      </c>
      <c r="AV252" s="2" t="str">
        <f>_xlfn.XLOOKUP($A252,Results!$A$2:$A$2256,Results!Q$2:Q$2256,"")</f>
        <v>MULTIPLE_MATCHES_ONE_VALID</v>
      </c>
      <c r="AW252" s="2">
        <f>_xlfn.XLOOKUP($A252,Results!$A$2:$A$2256,Results!R$2:R$2256,"")</f>
        <v>0</v>
      </c>
      <c r="AX252" s="2">
        <f>_xlfn.XLOOKUP($A252,Results!$A$2:$A$2256,Results!S$2:S$2256,"")</f>
        <v>0</v>
      </c>
      <c r="AY252" s="2">
        <f>_xlfn.XLOOKUP($A252,Results!$A$2:$A$2256,Results!T$2:T$2256,"")</f>
        <v>50</v>
      </c>
      <c r="AZ252" s="2">
        <f>_xlfn.XLOOKUP($A252,Results!$A$2:$A$2256,Results!U$2:U$2256,"")</f>
        <v>0</v>
      </c>
      <c r="BA252" s="2" t="str">
        <f>_xlfn.XLOOKUP($A252,Results!$A$2:$A$2256,Results!V$2:V$2256,"")</f>
        <v>APPLETON</v>
      </c>
      <c r="BB252" s="2">
        <f>_xlfn.XLOOKUP($A252,Results!$A$2:$A$2256,Results!W$2:W$2256,"")</f>
        <v>84</v>
      </c>
      <c r="BC252" s="2">
        <f>_xlfn.XLOOKUP($A252,Results!$A$2:$A$2256,Results!X$2:X$2256,"")</f>
        <v>0</v>
      </c>
      <c r="BD252" s="2">
        <f>_xlfn.XLOOKUP($A252,Results!$A$2:$A$2256,Results!Y$2:Y$2256,"")</f>
        <v>0</v>
      </c>
      <c r="BE252" s="2" t="b">
        <f>_xlfn.XLOOKUP($A252,Results!$A$2:$A$2256,Results!Z$2:Z$2256,"")</f>
        <v>1</v>
      </c>
    </row>
    <row r="253" spans="1:57" ht="38.25" customHeight="1" x14ac:dyDescent="0.3">
      <c r="A253">
        <v>905930</v>
      </c>
      <c r="B253">
        <v>281327</v>
      </c>
      <c r="C253" t="s">
        <v>36</v>
      </c>
      <c r="D253" t="s">
        <v>709</v>
      </c>
      <c r="E253" s="2" t="str">
        <f>VLOOKUP(F253,'RPA Vendor Data '!F200:$G$2418,2)</f>
        <v>VIKING ELECTRIC</v>
      </c>
      <c r="F253" s="2">
        <v>13536</v>
      </c>
      <c r="G253" s="2">
        <v>3</v>
      </c>
      <c r="H253" t="s">
        <v>755</v>
      </c>
      <c r="I253">
        <v>100</v>
      </c>
      <c r="J253" t="s">
        <v>389</v>
      </c>
      <c r="K253" t="s">
        <v>58</v>
      </c>
      <c r="L253">
        <v>44.19</v>
      </c>
      <c r="M253" s="2" t="s">
        <v>711</v>
      </c>
      <c r="N253" s="85" t="s">
        <v>756</v>
      </c>
      <c r="O253" t="s">
        <v>36</v>
      </c>
      <c r="P253" t="s">
        <v>757</v>
      </c>
      <c r="Q253" t="s">
        <v>36</v>
      </c>
      <c r="R253">
        <v>44.19</v>
      </c>
      <c r="S253" s="1">
        <v>45744.188543402779</v>
      </c>
      <c r="T253" t="s">
        <v>42</v>
      </c>
      <c r="U253" s="1">
        <v>45743.96875</v>
      </c>
      <c r="V253" t="s">
        <v>43</v>
      </c>
      <c r="W253" t="s">
        <v>36</v>
      </c>
      <c r="X253">
        <v>0</v>
      </c>
      <c r="Y253">
        <v>0</v>
      </c>
      <c r="Z253">
        <v>49.1</v>
      </c>
      <c r="AA253" t="s">
        <v>36</v>
      </c>
      <c r="AB253">
        <v>136</v>
      </c>
      <c r="AC253" t="s">
        <v>579</v>
      </c>
      <c r="AD253" t="s">
        <v>579</v>
      </c>
      <c r="AE253" t="s">
        <v>45</v>
      </c>
      <c r="AF253" s="44">
        <v>39121434</v>
      </c>
      <c r="AG253" s="18" t="s">
        <v>758</v>
      </c>
      <c r="AH253" s="18"/>
      <c r="AI253" s="2" t="s">
        <v>48</v>
      </c>
      <c r="AJ253" s="2" t="e">
        <f>VLOOKUP(A253,'Classification Test Result'!$A$2:$D$2428,4,FALSE)</f>
        <v>#N/A</v>
      </c>
      <c r="AL253" s="2">
        <f>_xlfn.XLOOKUP($A253,Results!$A$2:$A$2256,Results!G$2:G$2256,"")</f>
        <v>0</v>
      </c>
      <c r="AM253" s="2">
        <f>_xlfn.XLOOKUP($A253,Results!$A$2:$A$2256,Results!H$2:H$2256,"")</f>
        <v>0</v>
      </c>
      <c r="AN253" s="2">
        <f>_xlfn.XLOOKUP($A253,Results!$A$2:$A$2256,Results!I$2:I$2256,"")</f>
        <v>0</v>
      </c>
      <c r="AO253" s="2">
        <f>_xlfn.XLOOKUP($A253,Results!$A$2:$A$2256,Results!J$2:J$2256,"")</f>
        <v>0</v>
      </c>
      <c r="AP253" s="2">
        <f>_xlfn.XLOOKUP($A253,Results!$A$2:$A$2256,Results!K$2:K$2256,"")</f>
        <v>0</v>
      </c>
      <c r="AQ253" s="2">
        <f>_xlfn.XLOOKUP($A253,Results!$A$2:$A$2256,Results!L$2:L$2256,"")</f>
        <v>0</v>
      </c>
      <c r="AR253" s="2">
        <f>_xlfn.XLOOKUP($A253,Results!$A$2:$A$2256,Results!M$2:M$2256,"")</f>
        <v>0</v>
      </c>
      <c r="AS253" s="2">
        <f>_xlfn.XLOOKUP($A253,Results!$A$2:$A$2256,Results!N$2:N$2256,"")</f>
        <v>0</v>
      </c>
      <c r="AT253" s="2" t="str">
        <f>_xlfn.XLOOKUP($A253,Results!$A$2:$A$2256,Results!O$2:O$2256,"")</f>
        <v>STEEL CITY BOLT &amp; SCREW</v>
      </c>
      <c r="AU253" s="2" t="str">
        <f>_xlfn.XLOOKUP($A253,Results!$A$2:$A$2256,Results!P$2:P$2256,"")</f>
        <v>STL-CTY</v>
      </c>
      <c r="AV253" s="2" t="str">
        <f>_xlfn.XLOOKUP($A253,Results!$A$2:$A$2256,Results!Q$2:Q$2256,"")</f>
        <v>MULTIPLE_MATCHES_ONE_VALID</v>
      </c>
      <c r="AW253" s="2">
        <f>_xlfn.XLOOKUP($A253,Results!$A$2:$A$2256,Results!R$2:R$2256,"")</f>
        <v>0</v>
      </c>
      <c r="AX253" s="2">
        <f>_xlfn.XLOOKUP($A253,Results!$A$2:$A$2256,Results!S$2:S$2256,"")</f>
        <v>0</v>
      </c>
      <c r="AY253" s="2">
        <f>_xlfn.XLOOKUP($A253,Results!$A$2:$A$2256,Results!T$2:T$2256,"")</f>
        <v>50</v>
      </c>
      <c r="AZ253" s="2">
        <f>_xlfn.XLOOKUP($A253,Results!$A$2:$A$2256,Results!U$2:U$2256,"")</f>
        <v>0</v>
      </c>
      <c r="BA253" s="2" t="str">
        <f>_xlfn.XLOOKUP($A253,Results!$A$2:$A$2256,Results!V$2:V$2256,"")</f>
        <v>APPLETON</v>
      </c>
      <c r="BB253" s="2">
        <f>_xlfn.XLOOKUP($A253,Results!$A$2:$A$2256,Results!W$2:W$2256,"")</f>
        <v>85</v>
      </c>
      <c r="BC253" s="2">
        <f>_xlfn.XLOOKUP($A253,Results!$A$2:$A$2256,Results!X$2:X$2256,"")</f>
        <v>39121434</v>
      </c>
      <c r="BD253" s="2">
        <f>_xlfn.XLOOKUP($A253,Results!$A$2:$A$2256,Results!Y$2:Y$2256,"")</f>
        <v>51</v>
      </c>
      <c r="BE253" s="2" t="b">
        <f>_xlfn.XLOOKUP($A253,Results!$A$2:$A$2256,Results!Z$2:Z$2256,"")</f>
        <v>1</v>
      </c>
    </row>
    <row r="254" spans="1:57" ht="38.25" customHeight="1" x14ac:dyDescent="0.3">
      <c r="A254">
        <v>905931</v>
      </c>
      <c r="B254">
        <v>281330</v>
      </c>
      <c r="C254" t="s">
        <v>36</v>
      </c>
      <c r="D254" t="s">
        <v>759</v>
      </c>
      <c r="E254" s="2" t="str">
        <f>VLOOKUP(F254,'RPA Vendor Data '!F201:$G$2418,2)</f>
        <v>VIKING ELECTRIC</v>
      </c>
      <c r="F254" s="2">
        <v>13536</v>
      </c>
      <c r="G254" s="2">
        <v>1</v>
      </c>
      <c r="H254" t="s">
        <v>755</v>
      </c>
      <c r="I254">
        <v>300</v>
      </c>
      <c r="J254" t="s">
        <v>389</v>
      </c>
      <c r="K254" t="s">
        <v>58</v>
      </c>
      <c r="L254">
        <v>44.19</v>
      </c>
      <c r="M254" s="2" t="s">
        <v>711</v>
      </c>
      <c r="N254" s="85" t="s">
        <v>756</v>
      </c>
      <c r="O254" t="s">
        <v>36</v>
      </c>
      <c r="P254" t="s">
        <v>757</v>
      </c>
      <c r="Q254" t="s">
        <v>36</v>
      </c>
      <c r="R254">
        <v>132.57</v>
      </c>
      <c r="S254" s="1">
        <v>45744.188453043978</v>
      </c>
      <c r="T254" t="s">
        <v>42</v>
      </c>
      <c r="U254" s="1">
        <v>45743.96875</v>
      </c>
      <c r="V254" t="s">
        <v>43</v>
      </c>
      <c r="W254" t="s">
        <v>36</v>
      </c>
      <c r="X254">
        <v>0</v>
      </c>
      <c r="Y254">
        <v>0</v>
      </c>
      <c r="Z254">
        <v>49.1</v>
      </c>
      <c r="AA254" t="s">
        <v>36</v>
      </c>
      <c r="AB254">
        <v>136</v>
      </c>
      <c r="AC254" t="s">
        <v>579</v>
      </c>
      <c r="AD254" t="s">
        <v>579</v>
      </c>
      <c r="AE254" t="s">
        <v>45</v>
      </c>
      <c r="AF254" s="44">
        <v>39121434</v>
      </c>
      <c r="AG254" s="18" t="s">
        <v>758</v>
      </c>
      <c r="AH254" s="18"/>
      <c r="AI254" s="2" t="s">
        <v>48</v>
      </c>
      <c r="AJ254" s="2" t="e">
        <f>VLOOKUP(A254,'Classification Test Result'!$A$2:$D$2428,4,FALSE)</f>
        <v>#N/A</v>
      </c>
      <c r="AL254" s="2">
        <f>_xlfn.XLOOKUP($A254,Results!$A$2:$A$2256,Results!G$2:G$2256,"")</f>
        <v>0</v>
      </c>
      <c r="AM254" s="2">
        <f>_xlfn.XLOOKUP($A254,Results!$A$2:$A$2256,Results!H$2:H$2256,"")</f>
        <v>0</v>
      </c>
      <c r="AN254" s="2">
        <f>_xlfn.XLOOKUP($A254,Results!$A$2:$A$2256,Results!I$2:I$2256,"")</f>
        <v>0</v>
      </c>
      <c r="AO254" s="2">
        <f>_xlfn.XLOOKUP($A254,Results!$A$2:$A$2256,Results!J$2:J$2256,"")</f>
        <v>0</v>
      </c>
      <c r="AP254" s="2">
        <f>_xlfn.XLOOKUP($A254,Results!$A$2:$A$2256,Results!K$2:K$2256,"")</f>
        <v>0</v>
      </c>
      <c r="AQ254" s="2">
        <f>_xlfn.XLOOKUP($A254,Results!$A$2:$A$2256,Results!L$2:L$2256,"")</f>
        <v>0</v>
      </c>
      <c r="AR254" s="2">
        <f>_xlfn.XLOOKUP($A254,Results!$A$2:$A$2256,Results!M$2:M$2256,"")</f>
        <v>0</v>
      </c>
      <c r="AS254" s="2">
        <f>_xlfn.XLOOKUP($A254,Results!$A$2:$A$2256,Results!N$2:N$2256,"")</f>
        <v>0</v>
      </c>
      <c r="AT254" s="2" t="str">
        <f>_xlfn.XLOOKUP($A254,Results!$A$2:$A$2256,Results!O$2:O$2256,"")</f>
        <v>STEEL CITY BOLT &amp; SCREW</v>
      </c>
      <c r="AU254" s="2" t="str">
        <f>_xlfn.XLOOKUP($A254,Results!$A$2:$A$2256,Results!P$2:P$2256,"")</f>
        <v>STL-CTY</v>
      </c>
      <c r="AV254" s="2" t="str">
        <f>_xlfn.XLOOKUP($A254,Results!$A$2:$A$2256,Results!Q$2:Q$2256,"")</f>
        <v>MULTIPLE_MATCHES_ONE_VALID</v>
      </c>
      <c r="AW254" s="2">
        <f>_xlfn.XLOOKUP($A254,Results!$A$2:$A$2256,Results!R$2:R$2256,"")</f>
        <v>0</v>
      </c>
      <c r="AX254" s="2">
        <f>_xlfn.XLOOKUP($A254,Results!$A$2:$A$2256,Results!S$2:S$2256,"")</f>
        <v>0</v>
      </c>
      <c r="AY254" s="2">
        <f>_xlfn.XLOOKUP($A254,Results!$A$2:$A$2256,Results!T$2:T$2256,"")</f>
        <v>50</v>
      </c>
      <c r="AZ254" s="2">
        <f>_xlfn.XLOOKUP($A254,Results!$A$2:$A$2256,Results!U$2:U$2256,"")</f>
        <v>0</v>
      </c>
      <c r="BA254" s="2" t="str">
        <f>_xlfn.XLOOKUP($A254,Results!$A$2:$A$2256,Results!V$2:V$2256,"")</f>
        <v>APPLETON</v>
      </c>
      <c r="BB254" s="2">
        <f>_xlfn.XLOOKUP($A254,Results!$A$2:$A$2256,Results!W$2:W$2256,"")</f>
        <v>85</v>
      </c>
      <c r="BC254" s="2">
        <f>_xlfn.XLOOKUP($A254,Results!$A$2:$A$2256,Results!X$2:X$2256,"")</f>
        <v>39121434</v>
      </c>
      <c r="BD254" s="2">
        <f>_xlfn.XLOOKUP($A254,Results!$A$2:$A$2256,Results!Y$2:Y$2256,"")</f>
        <v>51</v>
      </c>
      <c r="BE254" s="2" t="b">
        <f>_xlfn.XLOOKUP($A254,Results!$A$2:$A$2256,Results!Z$2:Z$2256,"")</f>
        <v>1</v>
      </c>
    </row>
    <row r="255" spans="1:57" ht="38.25" customHeight="1" x14ac:dyDescent="0.3">
      <c r="A255">
        <v>905932</v>
      </c>
      <c r="B255">
        <v>281328</v>
      </c>
      <c r="C255" t="s">
        <v>36</v>
      </c>
      <c r="D255" t="s">
        <v>760</v>
      </c>
      <c r="E255" s="2" t="str">
        <f>VLOOKUP(F255,'RPA Vendor Data '!F202:$G$2418,2)</f>
        <v>VIKING ELECTRIC</v>
      </c>
      <c r="F255" s="2">
        <v>13536</v>
      </c>
      <c r="G255" s="2">
        <v>1</v>
      </c>
      <c r="H255" t="s">
        <v>761</v>
      </c>
      <c r="I255">
        <v>650</v>
      </c>
      <c r="J255" t="s">
        <v>389</v>
      </c>
      <c r="K255" t="s">
        <v>58</v>
      </c>
      <c r="L255">
        <v>28.03</v>
      </c>
      <c r="M255" s="2" t="s">
        <v>711</v>
      </c>
      <c r="N255" s="85" t="s">
        <v>762</v>
      </c>
      <c r="O255" t="s">
        <v>36</v>
      </c>
      <c r="P255" t="s">
        <v>763</v>
      </c>
      <c r="Q255" t="s">
        <v>36</v>
      </c>
      <c r="R255">
        <v>182.2</v>
      </c>
      <c r="S255" s="1">
        <v>45744.188514930553</v>
      </c>
      <c r="T255" t="s">
        <v>42</v>
      </c>
      <c r="U255" s="1">
        <v>45743.96875</v>
      </c>
      <c r="V255" t="s">
        <v>43</v>
      </c>
      <c r="W255" t="s">
        <v>36</v>
      </c>
      <c r="X255">
        <v>0</v>
      </c>
      <c r="Y255">
        <v>0</v>
      </c>
      <c r="Z255">
        <v>31.14</v>
      </c>
      <c r="AA255" t="s">
        <v>36</v>
      </c>
      <c r="AB255">
        <v>136</v>
      </c>
      <c r="AC255" t="s">
        <v>579</v>
      </c>
      <c r="AD255" t="s">
        <v>579</v>
      </c>
      <c r="AE255" t="s">
        <v>45</v>
      </c>
      <c r="AF255" s="44">
        <v>39121434</v>
      </c>
      <c r="AG255" s="18" t="s">
        <v>764</v>
      </c>
      <c r="AH255" s="18"/>
      <c r="AI255" s="2" t="s">
        <v>48</v>
      </c>
      <c r="AJ255" s="2" t="e">
        <f>VLOOKUP(A255,'Classification Test Result'!$A$2:$D$2428,4,FALSE)</f>
        <v>#N/A</v>
      </c>
      <c r="AL255" s="2">
        <f>_xlfn.XLOOKUP($A255,Results!$A$2:$A$2256,Results!G$2:G$2256,"")</f>
        <v>0</v>
      </c>
      <c r="AM255" s="2">
        <f>_xlfn.XLOOKUP($A255,Results!$A$2:$A$2256,Results!H$2:H$2256,"")</f>
        <v>0</v>
      </c>
      <c r="AN255" s="2">
        <f>_xlfn.XLOOKUP($A255,Results!$A$2:$A$2256,Results!I$2:I$2256,"")</f>
        <v>0</v>
      </c>
      <c r="AO255" s="2">
        <f>_xlfn.XLOOKUP($A255,Results!$A$2:$A$2256,Results!J$2:J$2256,"")</f>
        <v>0</v>
      </c>
      <c r="AP255" s="2">
        <f>_xlfn.XLOOKUP($A255,Results!$A$2:$A$2256,Results!K$2:K$2256,"")</f>
        <v>0</v>
      </c>
      <c r="AQ255" s="2">
        <f>_xlfn.XLOOKUP($A255,Results!$A$2:$A$2256,Results!L$2:L$2256,"")</f>
        <v>0</v>
      </c>
      <c r="AR255" s="2">
        <f>_xlfn.XLOOKUP($A255,Results!$A$2:$A$2256,Results!M$2:M$2256,"")</f>
        <v>0</v>
      </c>
      <c r="AS255" s="2">
        <f>_xlfn.XLOOKUP($A255,Results!$A$2:$A$2256,Results!N$2:N$2256,"")</f>
        <v>0</v>
      </c>
      <c r="AT255" s="2" t="str">
        <f>_xlfn.XLOOKUP($A255,Results!$A$2:$A$2256,Results!O$2:O$2256,"")</f>
        <v>STEEL CITY BOLT &amp; SCREW</v>
      </c>
      <c r="AU255" s="2" t="str">
        <f>_xlfn.XLOOKUP($A255,Results!$A$2:$A$2256,Results!P$2:P$2256,"")</f>
        <v>STL-CTY</v>
      </c>
      <c r="AV255" s="2" t="str">
        <f>_xlfn.XLOOKUP($A255,Results!$A$2:$A$2256,Results!Q$2:Q$2256,"")</f>
        <v>MULTIPLE_MATCHES_ONE_VALID</v>
      </c>
      <c r="AW255" s="2">
        <f>_xlfn.XLOOKUP($A255,Results!$A$2:$A$2256,Results!R$2:R$2256,"")</f>
        <v>0</v>
      </c>
      <c r="AX255" s="2">
        <f>_xlfn.XLOOKUP($A255,Results!$A$2:$A$2256,Results!S$2:S$2256,"")</f>
        <v>0</v>
      </c>
      <c r="AY255" s="2">
        <f>_xlfn.XLOOKUP($A255,Results!$A$2:$A$2256,Results!T$2:T$2256,"")</f>
        <v>50</v>
      </c>
      <c r="AZ255" s="2">
        <f>_xlfn.XLOOKUP($A255,Results!$A$2:$A$2256,Results!U$2:U$2256,"")</f>
        <v>0</v>
      </c>
      <c r="BA255" s="2" t="str">
        <f>_xlfn.XLOOKUP($A255,Results!$A$2:$A$2256,Results!V$2:V$2256,"")</f>
        <v>APPLETON</v>
      </c>
      <c r="BB255" s="2">
        <f>_xlfn.XLOOKUP($A255,Results!$A$2:$A$2256,Results!W$2:W$2256,"")</f>
        <v>85</v>
      </c>
      <c r="BC255" s="2">
        <f>_xlfn.XLOOKUP($A255,Results!$A$2:$A$2256,Results!X$2:X$2256,"")</f>
        <v>39121434</v>
      </c>
      <c r="BD255" s="2">
        <f>_xlfn.XLOOKUP($A255,Results!$A$2:$A$2256,Results!Y$2:Y$2256,"")</f>
        <v>50</v>
      </c>
      <c r="BE255" s="2" t="b">
        <f>_xlfn.XLOOKUP($A255,Results!$A$2:$A$2256,Results!Z$2:Z$2256,"")</f>
        <v>1</v>
      </c>
    </row>
    <row r="256" spans="1:57" ht="38.25" customHeight="1" x14ac:dyDescent="0.3">
      <c r="A256">
        <v>905933</v>
      </c>
      <c r="B256">
        <v>281320</v>
      </c>
      <c r="C256" t="s">
        <v>36</v>
      </c>
      <c r="D256" t="s">
        <v>765</v>
      </c>
      <c r="E256" s="2" t="str">
        <f>VLOOKUP(F256,'RPA Vendor Data '!F203:$G$2418,2)</f>
        <v>VIKING ELECTRIC</v>
      </c>
      <c r="F256" s="2">
        <v>13536</v>
      </c>
      <c r="G256" s="2">
        <v>2</v>
      </c>
      <c r="H256" t="s">
        <v>766</v>
      </c>
      <c r="I256">
        <v>2</v>
      </c>
      <c r="J256" t="s">
        <v>389</v>
      </c>
      <c r="K256" t="s">
        <v>58</v>
      </c>
      <c r="L256">
        <v>124.75</v>
      </c>
      <c r="M256" s="2" t="s">
        <v>711</v>
      </c>
      <c r="N256" s="85" t="s">
        <v>767</v>
      </c>
      <c r="O256" t="s">
        <v>36</v>
      </c>
      <c r="P256" t="s">
        <v>768</v>
      </c>
      <c r="Q256" t="s">
        <v>36</v>
      </c>
      <c r="R256">
        <v>2.5</v>
      </c>
      <c r="S256" s="1">
        <v>45744.188940474538</v>
      </c>
      <c r="T256" t="s">
        <v>42</v>
      </c>
      <c r="U256" s="1">
        <v>45743.967361111107</v>
      </c>
      <c r="V256" t="s">
        <v>43</v>
      </c>
      <c r="W256" t="s">
        <v>36</v>
      </c>
      <c r="X256">
        <v>0</v>
      </c>
      <c r="Y256" t="s">
        <v>158</v>
      </c>
      <c r="Z256">
        <v>124.75</v>
      </c>
      <c r="AA256">
        <v>124.75</v>
      </c>
      <c r="AB256">
        <v>136</v>
      </c>
      <c r="AC256" t="s">
        <v>579</v>
      </c>
      <c r="AD256" t="s">
        <v>579</v>
      </c>
      <c r="AE256" t="s">
        <v>45</v>
      </c>
      <c r="AF256" s="44">
        <v>39121304</v>
      </c>
      <c r="AG256" s="18" t="s">
        <v>769</v>
      </c>
      <c r="AH256" s="18"/>
      <c r="AI256" s="2" t="s">
        <v>48</v>
      </c>
      <c r="AJ256" s="2" t="e">
        <f>VLOOKUP(A256,'Classification Test Result'!$A$2:$D$2428,4,FALSE)</f>
        <v>#N/A</v>
      </c>
      <c r="AL256" s="2">
        <f>_xlfn.XLOOKUP($A256,Results!$A$2:$A$2256,Results!G$2:G$2256,"")</f>
        <v>0</v>
      </c>
      <c r="AM256" s="2">
        <f>_xlfn.XLOOKUP($A256,Results!$A$2:$A$2256,Results!H$2:H$2256,"")</f>
        <v>0</v>
      </c>
      <c r="AN256" s="2">
        <f>_xlfn.XLOOKUP($A256,Results!$A$2:$A$2256,Results!I$2:I$2256,"")</f>
        <v>0</v>
      </c>
      <c r="AO256" s="2">
        <f>_xlfn.XLOOKUP($A256,Results!$A$2:$A$2256,Results!J$2:J$2256,"")</f>
        <v>0</v>
      </c>
      <c r="AP256" s="2">
        <f>_xlfn.XLOOKUP($A256,Results!$A$2:$A$2256,Results!K$2:K$2256,"")</f>
        <v>0</v>
      </c>
      <c r="AQ256" s="2">
        <f>_xlfn.XLOOKUP($A256,Results!$A$2:$A$2256,Results!L$2:L$2256,"")</f>
        <v>0</v>
      </c>
      <c r="AR256" s="2">
        <f>_xlfn.XLOOKUP($A256,Results!$A$2:$A$2256,Results!M$2:M$2256,"")</f>
        <v>0</v>
      </c>
      <c r="AS256" s="2">
        <f>_xlfn.XLOOKUP($A256,Results!$A$2:$A$2256,Results!N$2:N$2256,"")</f>
        <v>0</v>
      </c>
      <c r="AT256" s="2" t="str">
        <f>_xlfn.XLOOKUP($A256,Results!$A$2:$A$2256,Results!O$2:O$2256,"")</f>
        <v>STEEL CITY BOLT &amp; SCREW</v>
      </c>
      <c r="AU256" s="2" t="str">
        <f>_xlfn.XLOOKUP($A256,Results!$A$2:$A$2256,Results!P$2:P$2256,"")</f>
        <v>STL-CTY</v>
      </c>
      <c r="AV256" s="2" t="str">
        <f>_xlfn.XLOOKUP($A256,Results!$A$2:$A$2256,Results!Q$2:Q$2256,"")</f>
        <v>SINGLE_MATCH</v>
      </c>
      <c r="AW256" s="2">
        <f>_xlfn.XLOOKUP($A256,Results!$A$2:$A$2256,Results!R$2:R$2256,"")</f>
        <v>0</v>
      </c>
      <c r="AX256" s="2">
        <f>_xlfn.XLOOKUP($A256,Results!$A$2:$A$2256,Results!S$2:S$2256,"")</f>
        <v>0</v>
      </c>
      <c r="AY256" s="2">
        <f>_xlfn.XLOOKUP($A256,Results!$A$2:$A$2256,Results!T$2:T$2256,"")</f>
        <v>95</v>
      </c>
      <c r="AZ256" s="2">
        <f>_xlfn.XLOOKUP($A256,Results!$A$2:$A$2256,Results!U$2:U$2256,"")</f>
        <v>0</v>
      </c>
      <c r="BA256" s="2">
        <f>_xlfn.XLOOKUP($A256,Results!$A$2:$A$2256,Results!V$2:V$2256,"")</f>
        <v>0</v>
      </c>
      <c r="BB256" s="2">
        <f>_xlfn.XLOOKUP($A256,Results!$A$2:$A$2256,Results!W$2:W$2256,"")</f>
        <v>0</v>
      </c>
      <c r="BC256" s="2">
        <f>_xlfn.XLOOKUP($A256,Results!$A$2:$A$2256,Results!X$2:X$2256,"")</f>
        <v>39121304</v>
      </c>
      <c r="BD256" s="2">
        <f>_xlfn.XLOOKUP($A256,Results!$A$2:$A$2256,Results!Y$2:Y$2256,"")</f>
        <v>61</v>
      </c>
      <c r="BE256" s="2">
        <f>_xlfn.XLOOKUP($A256,Results!$A$2:$A$2256,Results!Z$2:Z$2256,"")</f>
        <v>0</v>
      </c>
    </row>
    <row r="257" spans="1:57" ht="38.25" customHeight="1" x14ac:dyDescent="0.3">
      <c r="A257">
        <v>905934</v>
      </c>
      <c r="B257">
        <v>281522</v>
      </c>
      <c r="C257" t="s">
        <v>36</v>
      </c>
      <c r="D257" t="s">
        <v>770</v>
      </c>
      <c r="E257" s="2" t="str">
        <f>VLOOKUP(F257,'RPA Vendor Data '!F204:$G$2418,2)</f>
        <v>EDGES ELECTRICAL GROUP</v>
      </c>
      <c r="F257" s="2">
        <v>16768</v>
      </c>
      <c r="G257" s="2">
        <v>3</v>
      </c>
      <c r="H257" t="s">
        <v>771</v>
      </c>
      <c r="I257">
        <v>1</v>
      </c>
      <c r="J257" t="s">
        <v>58</v>
      </c>
      <c r="K257" t="s">
        <v>58</v>
      </c>
      <c r="L257">
        <v>520.822</v>
      </c>
      <c r="M257" s="2" t="s">
        <v>711</v>
      </c>
      <c r="N257" s="85" t="s">
        <v>772</v>
      </c>
      <c r="O257" t="s">
        <v>36</v>
      </c>
      <c r="P257" t="s">
        <v>36</v>
      </c>
      <c r="Q257" t="s">
        <v>36</v>
      </c>
      <c r="R257">
        <v>5.21</v>
      </c>
      <c r="S257" s="1">
        <v>45744.438278043977</v>
      </c>
      <c r="T257" t="s">
        <v>42</v>
      </c>
      <c r="U257" s="1">
        <v>45744.213888888888</v>
      </c>
      <c r="V257" t="s">
        <v>43</v>
      </c>
      <c r="W257" t="s">
        <v>36</v>
      </c>
      <c r="X257">
        <v>0</v>
      </c>
      <c r="Y257" s="3">
        <v>201301</v>
      </c>
      <c r="Z257" t="s">
        <v>36</v>
      </c>
      <c r="AA257" t="s">
        <v>36</v>
      </c>
      <c r="AB257" t="s">
        <v>36</v>
      </c>
      <c r="AC257" t="s">
        <v>773</v>
      </c>
      <c r="AD257" t="s">
        <v>773</v>
      </c>
      <c r="AE257" t="s">
        <v>45</v>
      </c>
      <c r="AF257" s="44">
        <v>39121304</v>
      </c>
      <c r="AG257" s="18" t="s">
        <v>774</v>
      </c>
      <c r="AI257" s="2" t="s">
        <v>48</v>
      </c>
      <c r="AJ257" s="2" t="e">
        <f>VLOOKUP(A257,'Classification Test Result'!$A$2:$D$2428,4,FALSE)</f>
        <v>#N/A</v>
      </c>
      <c r="AL257" s="2">
        <f>_xlfn.XLOOKUP($A257,Results!$A$2:$A$2256,Results!G$2:G$2256,"")</f>
        <v>0</v>
      </c>
      <c r="AM257" s="2">
        <f>_xlfn.XLOOKUP($A257,Results!$A$2:$A$2256,Results!H$2:H$2256,"")</f>
        <v>0</v>
      </c>
      <c r="AN257" s="2">
        <f>_xlfn.XLOOKUP($A257,Results!$A$2:$A$2256,Results!I$2:I$2256,"")</f>
        <v>0</v>
      </c>
      <c r="AO257" s="2">
        <f>_xlfn.XLOOKUP($A257,Results!$A$2:$A$2256,Results!J$2:J$2256,"")</f>
        <v>0</v>
      </c>
      <c r="AP257" s="2">
        <f>_xlfn.XLOOKUP($A257,Results!$A$2:$A$2256,Results!K$2:K$2256,"")</f>
        <v>0</v>
      </c>
      <c r="AQ257" s="2">
        <f>_xlfn.XLOOKUP($A257,Results!$A$2:$A$2256,Results!L$2:L$2256,"")</f>
        <v>0</v>
      </c>
      <c r="AR257" s="2">
        <f>_xlfn.XLOOKUP($A257,Results!$A$2:$A$2256,Results!M$2:M$2256,"")</f>
        <v>0</v>
      </c>
      <c r="AS257" s="2">
        <f>_xlfn.XLOOKUP($A257,Results!$A$2:$A$2256,Results!N$2:N$2256,"")</f>
        <v>0</v>
      </c>
      <c r="AT257" s="2" t="str">
        <f>_xlfn.XLOOKUP($A257,Results!$A$2:$A$2256,Results!O$2:O$2256,"")</f>
        <v>STEEL CITY BOLT &amp; SCREW</v>
      </c>
      <c r="AU257" s="2" t="str">
        <f>_xlfn.XLOOKUP($A257,Results!$A$2:$A$2256,Results!P$2:P$2256,"")</f>
        <v>STL-CTY</v>
      </c>
      <c r="AV257" s="2" t="str">
        <f>_xlfn.XLOOKUP($A257,Results!$A$2:$A$2256,Results!Q$2:Q$2256,"")</f>
        <v>SINGLE_MATCH</v>
      </c>
      <c r="AW257" s="2">
        <f>_xlfn.XLOOKUP($A257,Results!$A$2:$A$2256,Results!R$2:R$2256,"")</f>
        <v>0</v>
      </c>
      <c r="AX257" s="2">
        <f>_xlfn.XLOOKUP($A257,Results!$A$2:$A$2256,Results!S$2:S$2256,"")</f>
        <v>0</v>
      </c>
      <c r="AY257" s="2">
        <f>_xlfn.XLOOKUP($A257,Results!$A$2:$A$2256,Results!T$2:T$2256,"")</f>
        <v>95</v>
      </c>
      <c r="AZ257" s="2">
        <f>_xlfn.XLOOKUP($A257,Results!$A$2:$A$2256,Results!U$2:U$2256,"")</f>
        <v>0</v>
      </c>
      <c r="BA257" s="2" t="str">
        <f>_xlfn.XLOOKUP($A257,Results!$A$2:$A$2256,Results!V$2:V$2256,"")</f>
        <v>EATON</v>
      </c>
      <c r="BB257" s="2">
        <f>_xlfn.XLOOKUP($A257,Results!$A$2:$A$2256,Results!W$2:W$2256,"")</f>
        <v>61</v>
      </c>
      <c r="BC257" s="2">
        <f>_xlfn.XLOOKUP($A257,Results!$A$2:$A$2256,Results!X$2:X$2256,"")</f>
        <v>39120000</v>
      </c>
      <c r="BD257" s="2">
        <f>_xlfn.XLOOKUP($A257,Results!$A$2:$A$2256,Results!Y$2:Y$2256,"")</f>
        <v>61</v>
      </c>
      <c r="BE257" s="2" t="b">
        <f>_xlfn.XLOOKUP($A257,Results!$A$2:$A$2256,Results!Z$2:Z$2256,"")</f>
        <v>1</v>
      </c>
    </row>
    <row r="258" spans="1:57" ht="38.25" customHeight="1" x14ac:dyDescent="0.3">
      <c r="A258">
        <v>905935</v>
      </c>
      <c r="B258">
        <v>281326</v>
      </c>
      <c r="C258" t="s">
        <v>36</v>
      </c>
      <c r="D258" t="s">
        <v>775</v>
      </c>
      <c r="E258" s="2" t="str">
        <f>VLOOKUP(F258,'RPA Vendor Data '!F205:$G$2418,2)</f>
        <v>VIKING ELECTRIC</v>
      </c>
      <c r="F258" s="2">
        <v>13536</v>
      </c>
      <c r="G258" s="2">
        <v>2</v>
      </c>
      <c r="H258" t="s">
        <v>776</v>
      </c>
      <c r="I258">
        <v>1</v>
      </c>
      <c r="J258" t="s">
        <v>389</v>
      </c>
      <c r="K258" t="s">
        <v>58</v>
      </c>
      <c r="L258">
        <v>118.49</v>
      </c>
      <c r="M258" s="2" t="s">
        <v>711</v>
      </c>
      <c r="N258" s="85" t="s">
        <v>777</v>
      </c>
      <c r="O258" t="s">
        <v>36</v>
      </c>
      <c r="P258" t="s">
        <v>778</v>
      </c>
      <c r="Q258" t="s">
        <v>36</v>
      </c>
      <c r="R258">
        <v>1.18</v>
      </c>
      <c r="S258" s="1">
        <v>45744.188564432872</v>
      </c>
      <c r="T258" t="s">
        <v>42</v>
      </c>
      <c r="U258" s="1">
        <v>45743.96875</v>
      </c>
      <c r="V258" t="s">
        <v>43</v>
      </c>
      <c r="W258" t="s">
        <v>36</v>
      </c>
      <c r="X258">
        <v>0</v>
      </c>
      <c r="Y258" t="s">
        <v>726</v>
      </c>
      <c r="Z258">
        <v>118.49</v>
      </c>
      <c r="AA258" t="s">
        <v>36</v>
      </c>
      <c r="AB258">
        <v>136</v>
      </c>
      <c r="AC258" t="s">
        <v>579</v>
      </c>
      <c r="AD258" t="s">
        <v>579</v>
      </c>
      <c r="AE258" t="s">
        <v>45</v>
      </c>
      <c r="AF258" s="44">
        <v>39121304</v>
      </c>
      <c r="AG258" s="18" t="s">
        <v>779</v>
      </c>
      <c r="AH258" s="18"/>
      <c r="AI258" s="2" t="s">
        <v>48</v>
      </c>
      <c r="AJ258" s="2" t="e">
        <f>VLOOKUP(A258,'Classification Test Result'!$A$2:$D$2428,4,FALSE)</f>
        <v>#N/A</v>
      </c>
      <c r="AL258" s="2">
        <f>_xlfn.XLOOKUP($A258,Results!$A$2:$A$2256,Results!G$2:G$2256,"")</f>
        <v>0</v>
      </c>
      <c r="AM258" s="2">
        <f>_xlfn.XLOOKUP($A258,Results!$A$2:$A$2256,Results!H$2:H$2256,"")</f>
        <v>0</v>
      </c>
      <c r="AN258" s="2">
        <f>_xlfn.XLOOKUP($A258,Results!$A$2:$A$2256,Results!I$2:I$2256,"")</f>
        <v>0</v>
      </c>
      <c r="AO258" s="2">
        <f>_xlfn.XLOOKUP($A258,Results!$A$2:$A$2256,Results!J$2:J$2256,"")</f>
        <v>0</v>
      </c>
      <c r="AP258" s="2">
        <f>_xlfn.XLOOKUP($A258,Results!$A$2:$A$2256,Results!K$2:K$2256,"")</f>
        <v>0</v>
      </c>
      <c r="AQ258" s="2">
        <f>_xlfn.XLOOKUP($A258,Results!$A$2:$A$2256,Results!L$2:L$2256,"")</f>
        <v>0</v>
      </c>
      <c r="AR258" s="2">
        <f>_xlfn.XLOOKUP($A258,Results!$A$2:$A$2256,Results!M$2:M$2256,"")</f>
        <v>0</v>
      </c>
      <c r="AS258" s="2">
        <f>_xlfn.XLOOKUP($A258,Results!$A$2:$A$2256,Results!N$2:N$2256,"")</f>
        <v>0</v>
      </c>
      <c r="AT258" s="2" t="str">
        <f>_xlfn.XLOOKUP($A258,Results!$A$2:$A$2256,Results!O$2:O$2256,"")</f>
        <v>STEEL CITY BOLT &amp; SCREW</v>
      </c>
      <c r="AU258" s="2" t="str">
        <f>_xlfn.XLOOKUP($A258,Results!$A$2:$A$2256,Results!P$2:P$2256,"")</f>
        <v>STL-CTY</v>
      </c>
      <c r="AV258" s="2" t="str">
        <f>_xlfn.XLOOKUP($A258,Results!$A$2:$A$2256,Results!Q$2:Q$2256,"")</f>
        <v>SINGLE_MATCH</v>
      </c>
      <c r="AW258" s="2">
        <f>_xlfn.XLOOKUP($A258,Results!$A$2:$A$2256,Results!R$2:R$2256,"")</f>
        <v>0</v>
      </c>
      <c r="AX258" s="2">
        <f>_xlfn.XLOOKUP($A258,Results!$A$2:$A$2256,Results!S$2:S$2256,"")</f>
        <v>0</v>
      </c>
      <c r="AY258" s="2">
        <f>_xlfn.XLOOKUP($A258,Results!$A$2:$A$2256,Results!T$2:T$2256,"")</f>
        <v>95</v>
      </c>
      <c r="AZ258" s="2">
        <f>_xlfn.XLOOKUP($A258,Results!$A$2:$A$2256,Results!U$2:U$2256,"")</f>
        <v>0</v>
      </c>
      <c r="BA258" s="2" t="str">
        <f>_xlfn.XLOOKUP($A258,Results!$A$2:$A$2256,Results!V$2:V$2256,"")</f>
        <v>MULBERRY METAL PRODUCTS</v>
      </c>
      <c r="BB258" s="2">
        <f>_xlfn.XLOOKUP($A258,Results!$A$2:$A$2256,Results!W$2:W$2256,"")</f>
        <v>78</v>
      </c>
      <c r="BC258" s="2">
        <f>_xlfn.XLOOKUP($A258,Results!$A$2:$A$2256,Results!X$2:X$2256,"")</f>
        <v>39121304</v>
      </c>
      <c r="BD258" s="2">
        <f>_xlfn.XLOOKUP($A258,Results!$A$2:$A$2256,Results!Y$2:Y$2256,"")</f>
        <v>78</v>
      </c>
      <c r="BE258" s="2" t="b">
        <f>_xlfn.XLOOKUP($A258,Results!$A$2:$A$2256,Results!Z$2:Z$2256,"")</f>
        <v>1</v>
      </c>
    </row>
    <row r="259" spans="1:57" ht="38.25" customHeight="1" x14ac:dyDescent="0.3">
      <c r="A259">
        <v>905936</v>
      </c>
      <c r="B259">
        <v>281335</v>
      </c>
      <c r="C259" t="s">
        <v>36</v>
      </c>
      <c r="D259" t="s">
        <v>780</v>
      </c>
      <c r="E259" s="2" t="str">
        <f>VLOOKUP(F259,'RPA Vendor Data '!F206:$G$2418,2)</f>
        <v>VIKING ELECTRIC</v>
      </c>
      <c r="F259" s="2">
        <v>13536</v>
      </c>
      <c r="G259" s="2">
        <v>10</v>
      </c>
      <c r="H259" t="s">
        <v>781</v>
      </c>
      <c r="I259">
        <v>50</v>
      </c>
      <c r="J259" t="s">
        <v>389</v>
      </c>
      <c r="K259" t="s">
        <v>58</v>
      </c>
      <c r="L259">
        <v>70.599999999999994</v>
      </c>
      <c r="M259" s="2" t="s">
        <v>711</v>
      </c>
      <c r="N259" s="85" t="s">
        <v>782</v>
      </c>
      <c r="O259" t="s">
        <v>36</v>
      </c>
      <c r="P259" t="s">
        <v>783</v>
      </c>
      <c r="Q259" t="s">
        <v>36</v>
      </c>
      <c r="R259">
        <v>35.299999999999997</v>
      </c>
      <c r="S259" s="1">
        <v>45744.188282488423</v>
      </c>
      <c r="T259" t="s">
        <v>42</v>
      </c>
      <c r="U259" s="1">
        <v>45743.97152777778</v>
      </c>
      <c r="V259" t="s">
        <v>43</v>
      </c>
      <c r="W259" t="s">
        <v>36</v>
      </c>
      <c r="X259">
        <v>10</v>
      </c>
      <c r="Y259" t="s">
        <v>158</v>
      </c>
      <c r="Z259">
        <v>70.599999999999994</v>
      </c>
      <c r="AA259">
        <v>70.599999999999994</v>
      </c>
      <c r="AB259">
        <v>136</v>
      </c>
      <c r="AC259" t="s">
        <v>579</v>
      </c>
      <c r="AD259" t="s">
        <v>579</v>
      </c>
      <c r="AE259" t="s">
        <v>45</v>
      </c>
      <c r="AF259" s="44">
        <v>31161618</v>
      </c>
      <c r="AG259" s="18" t="s">
        <v>784</v>
      </c>
      <c r="AH259" s="18"/>
      <c r="AI259" s="2" t="s">
        <v>48</v>
      </c>
      <c r="AJ259" s="2" t="e">
        <f>VLOOKUP(A259,'Classification Test Result'!$A$2:$D$2428,4,FALSE)</f>
        <v>#N/A</v>
      </c>
      <c r="AL259" s="2">
        <f>_xlfn.XLOOKUP($A259,Results!$A$2:$A$2256,Results!G$2:G$2256,"")</f>
        <v>0</v>
      </c>
      <c r="AM259" s="2">
        <f>_xlfn.XLOOKUP($A259,Results!$A$2:$A$2256,Results!H$2:H$2256,"")</f>
        <v>0</v>
      </c>
      <c r="AN259" s="2">
        <f>_xlfn.XLOOKUP($A259,Results!$A$2:$A$2256,Results!I$2:I$2256,"")</f>
        <v>0</v>
      </c>
      <c r="AO259" s="2">
        <f>_xlfn.XLOOKUP($A259,Results!$A$2:$A$2256,Results!J$2:J$2256,"")</f>
        <v>0</v>
      </c>
      <c r="AP259" s="2">
        <f>_xlfn.XLOOKUP($A259,Results!$A$2:$A$2256,Results!K$2:K$2256,"")</f>
        <v>0</v>
      </c>
      <c r="AQ259" s="2">
        <f>_xlfn.XLOOKUP($A259,Results!$A$2:$A$2256,Results!L$2:L$2256,"")</f>
        <v>0</v>
      </c>
      <c r="AR259" s="2">
        <f>_xlfn.XLOOKUP($A259,Results!$A$2:$A$2256,Results!M$2:M$2256,"")</f>
        <v>0</v>
      </c>
      <c r="AS259" s="2">
        <f>_xlfn.XLOOKUP($A259,Results!$A$2:$A$2256,Results!N$2:N$2256,"")</f>
        <v>0</v>
      </c>
      <c r="AT259" s="2" t="str">
        <f>_xlfn.XLOOKUP($A259,Results!$A$2:$A$2256,Results!O$2:O$2256,"")</f>
        <v>GENERIC CONDUIT/CONDUIT FITTINGS</v>
      </c>
      <c r="AU259" s="2" t="str">
        <f>_xlfn.XLOOKUP($A259,Results!$A$2:$A$2256,Results!P$2:P$2256,"")</f>
        <v>THREADED ROD</v>
      </c>
      <c r="AV259" s="2" t="str">
        <f>_xlfn.XLOOKUP($A259,Results!$A$2:$A$2256,Results!Q$2:Q$2256,"")</f>
        <v>MULTIPLE_MATCHES_ONE_VALID</v>
      </c>
      <c r="AW259" s="2">
        <f>_xlfn.XLOOKUP($A259,Results!$A$2:$A$2256,Results!R$2:R$2256,"")</f>
        <v>0</v>
      </c>
      <c r="AX259" s="2">
        <f>_xlfn.XLOOKUP($A259,Results!$A$2:$A$2256,Results!S$2:S$2256,"")</f>
        <v>0</v>
      </c>
      <c r="AY259" s="2">
        <f>_xlfn.XLOOKUP($A259,Results!$A$2:$A$2256,Results!T$2:T$2256,"")</f>
        <v>50</v>
      </c>
      <c r="AZ259" s="2">
        <f>_xlfn.XLOOKUP($A259,Results!$A$2:$A$2256,Results!U$2:U$2256,"")</f>
        <v>0</v>
      </c>
      <c r="BA259" s="2" t="str">
        <f>_xlfn.XLOOKUP($A259,Results!$A$2:$A$2256,Results!V$2:V$2256,"")</f>
        <v>STEWART FASTENER</v>
      </c>
      <c r="BB259" s="2">
        <f>_xlfn.XLOOKUP($A259,Results!$A$2:$A$2256,Results!W$2:W$2256,"")</f>
        <v>66</v>
      </c>
      <c r="BC259" s="2">
        <f>_xlfn.XLOOKUP($A259,Results!$A$2:$A$2256,Results!X$2:X$2256,"")</f>
        <v>31161618</v>
      </c>
      <c r="BD259" s="2">
        <f>_xlfn.XLOOKUP($A259,Results!$A$2:$A$2256,Results!Y$2:Y$2256,"")</f>
        <v>81</v>
      </c>
      <c r="BE259" s="2" t="b">
        <f>_xlfn.XLOOKUP($A259,Results!$A$2:$A$2256,Results!Z$2:Z$2256,"")</f>
        <v>1</v>
      </c>
    </row>
    <row r="260" spans="1:57" ht="38.25" customHeight="1" x14ac:dyDescent="0.3">
      <c r="A260">
        <v>905937</v>
      </c>
      <c r="B260">
        <v>281674</v>
      </c>
      <c r="C260" t="s">
        <v>36</v>
      </c>
      <c r="D260" t="s">
        <v>599</v>
      </c>
      <c r="E260" s="2" t="str">
        <f>VLOOKUP(F260,'RPA Vendor Data '!F207:$G$2418,2)</f>
        <v>EDGES ELECTRICAL GROUP</v>
      </c>
      <c r="F260" s="2">
        <v>16768</v>
      </c>
      <c r="G260" s="2">
        <v>11</v>
      </c>
      <c r="H260" t="s">
        <v>785</v>
      </c>
      <c r="I260">
        <v>50</v>
      </c>
      <c r="J260" t="s">
        <v>58</v>
      </c>
      <c r="K260" t="s">
        <v>58</v>
      </c>
      <c r="L260">
        <v>120.462</v>
      </c>
      <c r="M260" s="2" t="s">
        <v>711</v>
      </c>
      <c r="N260" s="85" t="s">
        <v>786</v>
      </c>
      <c r="O260" t="s">
        <v>36</v>
      </c>
      <c r="P260" t="s">
        <v>787</v>
      </c>
      <c r="Q260" t="s">
        <v>36</v>
      </c>
      <c r="R260">
        <v>60.23</v>
      </c>
      <c r="S260" s="1">
        <v>45744.522388888887</v>
      </c>
      <c r="T260" t="s">
        <v>42</v>
      </c>
      <c r="U260" s="1">
        <v>45744.292361111111</v>
      </c>
      <c r="V260" t="s">
        <v>43</v>
      </c>
      <c r="W260" t="s">
        <v>36</v>
      </c>
      <c r="X260">
        <v>10</v>
      </c>
      <c r="Y260" t="s">
        <v>158</v>
      </c>
      <c r="Z260">
        <v>120.46</v>
      </c>
      <c r="AA260">
        <v>120.46</v>
      </c>
      <c r="AB260">
        <v>192</v>
      </c>
      <c r="AC260" t="s">
        <v>579</v>
      </c>
      <c r="AD260" t="s">
        <v>579</v>
      </c>
      <c r="AE260" t="s">
        <v>45</v>
      </c>
      <c r="AF260" s="44">
        <v>39121304</v>
      </c>
      <c r="AG260" s="18" t="s">
        <v>788</v>
      </c>
      <c r="AI260" s="2" t="s">
        <v>48</v>
      </c>
      <c r="AJ260" s="2" t="e">
        <f>VLOOKUP(A260,'Classification Test Result'!$A$2:$D$2428,4,FALSE)</f>
        <v>#N/A</v>
      </c>
      <c r="AL260" s="2">
        <f>_xlfn.XLOOKUP($A260,Results!$A$2:$A$2256,Results!G$2:G$2256,"")</f>
        <v>0</v>
      </c>
      <c r="AM260" s="2">
        <f>_xlfn.XLOOKUP($A260,Results!$A$2:$A$2256,Results!H$2:H$2256,"")</f>
        <v>0</v>
      </c>
      <c r="AN260" s="2">
        <f>_xlfn.XLOOKUP($A260,Results!$A$2:$A$2256,Results!I$2:I$2256,"")</f>
        <v>0</v>
      </c>
      <c r="AO260" s="2">
        <f>_xlfn.XLOOKUP($A260,Results!$A$2:$A$2256,Results!J$2:J$2256,"")</f>
        <v>0</v>
      </c>
      <c r="AP260" s="2">
        <f>_xlfn.XLOOKUP($A260,Results!$A$2:$A$2256,Results!K$2:K$2256,"")</f>
        <v>0</v>
      </c>
      <c r="AQ260" s="2">
        <f>_xlfn.XLOOKUP($A260,Results!$A$2:$A$2256,Results!L$2:L$2256,"")</f>
        <v>0</v>
      </c>
      <c r="AR260" s="2">
        <f>_xlfn.XLOOKUP($A260,Results!$A$2:$A$2256,Results!M$2:M$2256,"")</f>
        <v>0</v>
      </c>
      <c r="AS260" s="2">
        <f>_xlfn.XLOOKUP($A260,Results!$A$2:$A$2256,Results!N$2:N$2256,"")</f>
        <v>0</v>
      </c>
      <c r="AT260" s="2" t="str">
        <f>_xlfn.XLOOKUP($A260,Results!$A$2:$A$2256,Results!O$2:O$2256,"")</f>
        <v>STEEL CITY BOLT &amp; SCREW</v>
      </c>
      <c r="AU260" s="2" t="str">
        <f>_xlfn.XLOOKUP($A260,Results!$A$2:$A$2256,Results!P$2:P$2256,"")</f>
        <v>STL-CTY</v>
      </c>
      <c r="AV260" s="2" t="str">
        <f>_xlfn.XLOOKUP($A260,Results!$A$2:$A$2256,Results!Q$2:Q$2256,"")</f>
        <v>SINGLE_MATCH</v>
      </c>
      <c r="AW260" s="2">
        <f>_xlfn.XLOOKUP($A260,Results!$A$2:$A$2256,Results!R$2:R$2256,"")</f>
        <v>0</v>
      </c>
      <c r="AX260" s="2">
        <f>_xlfn.XLOOKUP($A260,Results!$A$2:$A$2256,Results!S$2:S$2256,"")</f>
        <v>0</v>
      </c>
      <c r="AY260" s="2">
        <f>_xlfn.XLOOKUP($A260,Results!$A$2:$A$2256,Results!T$2:T$2256,"")</f>
        <v>95</v>
      </c>
      <c r="AZ260" s="2">
        <f>_xlfn.XLOOKUP($A260,Results!$A$2:$A$2256,Results!U$2:U$2256,"")</f>
        <v>0</v>
      </c>
      <c r="BA260" s="2" t="str">
        <f>_xlfn.XLOOKUP($A260,Results!$A$2:$A$2256,Results!V$2:V$2256,"")</f>
        <v>EATON DISTRIBUTION EQUIP</v>
      </c>
      <c r="BB260" s="2">
        <f>_xlfn.XLOOKUP($A260,Results!$A$2:$A$2256,Results!W$2:W$2256,"")</f>
        <v>56</v>
      </c>
      <c r="BC260" s="2">
        <f>_xlfn.XLOOKUP($A260,Results!$A$2:$A$2256,Results!X$2:X$2256,"")</f>
        <v>39121304</v>
      </c>
      <c r="BD260" s="2">
        <f>_xlfn.XLOOKUP($A260,Results!$A$2:$A$2256,Results!Y$2:Y$2256,"")</f>
        <v>85</v>
      </c>
      <c r="BE260" s="2" t="b">
        <f>_xlfn.XLOOKUP($A260,Results!$A$2:$A$2256,Results!Z$2:Z$2256,"")</f>
        <v>1</v>
      </c>
    </row>
    <row r="261" spans="1:57" ht="38.25" customHeight="1" x14ac:dyDescent="0.3">
      <c r="A261">
        <v>905938</v>
      </c>
      <c r="B261">
        <v>281782</v>
      </c>
      <c r="C261" t="s">
        <v>36</v>
      </c>
      <c r="D261" t="s">
        <v>789</v>
      </c>
      <c r="E261" s="2" t="str">
        <f>VLOOKUP(F261,'RPA Vendor Data '!F208:$G$2418,2)</f>
        <v>LOEB ELECTRIC</v>
      </c>
      <c r="F261" s="2">
        <v>12062</v>
      </c>
      <c r="G261" s="2">
        <v>1</v>
      </c>
      <c r="H261" t="s">
        <v>790</v>
      </c>
      <c r="I261">
        <v>8</v>
      </c>
      <c r="J261" t="s">
        <v>389</v>
      </c>
      <c r="K261" t="s">
        <v>58</v>
      </c>
      <c r="L261">
        <v>621.17200000000003</v>
      </c>
      <c r="M261" s="2" t="s">
        <v>711</v>
      </c>
      <c r="N261" s="85" t="s">
        <v>791</v>
      </c>
      <c r="O261" t="s">
        <v>36</v>
      </c>
      <c r="P261" t="s">
        <v>36</v>
      </c>
      <c r="Q261" t="s">
        <v>36</v>
      </c>
      <c r="R261">
        <v>49.69</v>
      </c>
      <c r="S261" s="1">
        <v>45744.564500115739</v>
      </c>
      <c r="T261" t="s">
        <v>42</v>
      </c>
      <c r="U261" s="1">
        <v>45744.35</v>
      </c>
      <c r="V261" t="s">
        <v>43</v>
      </c>
      <c r="W261" t="s">
        <v>36</v>
      </c>
      <c r="X261">
        <v>0</v>
      </c>
      <c r="Y261">
        <v>999</v>
      </c>
      <c r="Z261" t="s">
        <v>36</v>
      </c>
      <c r="AA261" t="s">
        <v>36</v>
      </c>
      <c r="AB261" t="s">
        <v>36</v>
      </c>
      <c r="AC261" t="s">
        <v>773</v>
      </c>
      <c r="AD261" t="s">
        <v>773</v>
      </c>
      <c r="AE261" t="s">
        <v>45</v>
      </c>
      <c r="AF261" s="44">
        <v>39121308</v>
      </c>
      <c r="AG261" s="18" t="s">
        <v>792</v>
      </c>
      <c r="AI261" s="2" t="s">
        <v>48</v>
      </c>
      <c r="AJ261" s="2" t="e">
        <f>VLOOKUP(A261,'Classification Test Result'!$A$2:$D$2428,4,FALSE)</f>
        <v>#N/A</v>
      </c>
      <c r="AL261" s="2">
        <f>_xlfn.XLOOKUP($A261,Results!$A$2:$A$2256,Results!G$2:G$2256,"")</f>
        <v>270532</v>
      </c>
      <c r="AM261" s="2">
        <f>_xlfn.XLOOKUP($A261,Results!$A$2:$A$2256,Results!H$2:H$2256,"")</f>
        <v>7217134</v>
      </c>
      <c r="AN261" s="2" t="str">
        <f>_xlfn.XLOOKUP($A261,Results!$A$2:$A$2256,Results!I$2:I$2256,"")</f>
        <v>SOUTHWIRE</v>
      </c>
      <c r="AO261" s="2">
        <f>_xlfn.XLOOKUP($A261,Results!$A$2:$A$2256,Results!J$2:J$2256,"")</f>
        <v>785592721730</v>
      </c>
      <c r="AP261" s="2">
        <f>_xlfn.XLOOKUP($A261,Results!$A$2:$A$2256,Results!K$2:K$2256,"")</f>
        <v>39121332</v>
      </c>
      <c r="AQ261" s="2">
        <f>_xlfn.XLOOKUP($A261,Results!$A$2:$A$2256,Results!L$2:L$2256,"")</f>
        <v>0</v>
      </c>
      <c r="AR261" s="2">
        <f>_xlfn.XLOOKUP($A261,Results!$A$2:$A$2256,Results!M$2:M$2256,"")</f>
        <v>564608</v>
      </c>
      <c r="AS261" s="2" t="str">
        <f>_xlfn.XLOOKUP($A261,Results!$A$2:$A$2256,Results!N$2:N$2256,"")</f>
        <v>GRVN 72171-3/4 4-11/16SQ 2-1/8D BOX</v>
      </c>
      <c r="AT261" s="2" t="str">
        <f>_xlfn.XLOOKUP($A261,Results!$A$2:$A$2256,Results!O$2:O$2256,"")</f>
        <v>SOUTHWIRE</v>
      </c>
      <c r="AU261" s="2">
        <f>_xlfn.XLOOKUP($A261,Results!$A$2:$A$2256,Results!P$2:P$2256,"")</f>
        <v>0</v>
      </c>
      <c r="AV261" s="2" t="str">
        <f>_xlfn.XLOOKUP($A261,Results!$A$2:$A$2256,Results!Q$2:Q$2256,"")</f>
        <v>NO_VALID_MATCHES</v>
      </c>
      <c r="AW261" s="2" t="str">
        <f>_xlfn.XLOOKUP($A261,Results!$A$2:$A$2256,Results!R$2:R$2256,"")</f>
        <v>0.6813686982482184</v>
      </c>
      <c r="AX261" s="2">
        <f>_xlfn.XLOOKUP($A261,Results!$A$2:$A$2256,Results!S$2:S$2256,"")</f>
        <v>69</v>
      </c>
      <c r="AY261" s="2">
        <f>_xlfn.XLOOKUP($A261,Results!$A$2:$A$2256,Results!T$2:T$2256,"")</f>
        <v>41</v>
      </c>
      <c r="AZ261" s="2">
        <f>_xlfn.XLOOKUP($A261,Results!$A$2:$A$2256,Results!U$2:U$2256,"")</f>
        <v>53</v>
      </c>
      <c r="BA261" s="2" t="str">
        <f>_xlfn.XLOOKUP($A261,Results!$A$2:$A$2256,Results!V$2:V$2256,"")</f>
        <v>EATON DISTRIBUTION EQUIP</v>
      </c>
      <c r="BB261" s="2">
        <f>_xlfn.XLOOKUP($A261,Results!$A$2:$A$2256,Results!W$2:W$2256,"")</f>
        <v>62</v>
      </c>
      <c r="BC261" s="2">
        <f>_xlfn.XLOOKUP($A261,Results!$A$2:$A$2256,Results!X$2:X$2256,"")</f>
        <v>39121300</v>
      </c>
      <c r="BD261" s="2">
        <f>_xlfn.XLOOKUP($A261,Results!$A$2:$A$2256,Results!Y$2:Y$2256,"")</f>
        <v>78</v>
      </c>
      <c r="BE261" s="2" t="b">
        <f>_xlfn.XLOOKUP($A261,Results!$A$2:$A$2256,Results!Z$2:Z$2256,"")</f>
        <v>1</v>
      </c>
    </row>
    <row r="262" spans="1:57" ht="38.25" customHeight="1" x14ac:dyDescent="0.3">
      <c r="A262">
        <v>905939</v>
      </c>
      <c r="B262">
        <v>281674</v>
      </c>
      <c r="C262" t="s">
        <v>36</v>
      </c>
      <c r="D262" t="s">
        <v>599</v>
      </c>
      <c r="E262" s="2" t="str">
        <f>VLOOKUP(F262,'RPA Vendor Data '!F209:$G$2418,2)</f>
        <v>EDGES ELECTRICAL GROUP</v>
      </c>
      <c r="F262" s="2">
        <v>16768</v>
      </c>
      <c r="G262" s="2">
        <v>10</v>
      </c>
      <c r="H262" t="s">
        <v>793</v>
      </c>
      <c r="I262">
        <v>20</v>
      </c>
      <c r="J262" t="s">
        <v>58</v>
      </c>
      <c r="K262" t="s">
        <v>58</v>
      </c>
      <c r="L262">
        <v>316.98399999999998</v>
      </c>
      <c r="M262" s="2" t="s">
        <v>711</v>
      </c>
      <c r="N262" s="85" t="s">
        <v>794</v>
      </c>
      <c r="O262" t="s">
        <v>36</v>
      </c>
      <c r="P262" t="s">
        <v>795</v>
      </c>
      <c r="Q262" t="s">
        <v>36</v>
      </c>
      <c r="R262">
        <v>63.4</v>
      </c>
      <c r="S262" s="1">
        <v>45744.522382407413</v>
      </c>
      <c r="T262" t="s">
        <v>42</v>
      </c>
      <c r="U262" s="1">
        <v>45744.292361111111</v>
      </c>
      <c r="V262" t="s">
        <v>43</v>
      </c>
      <c r="W262" t="s">
        <v>36</v>
      </c>
      <c r="X262">
        <v>8</v>
      </c>
      <c r="Y262" t="s">
        <v>158</v>
      </c>
      <c r="Z262">
        <v>316.98</v>
      </c>
      <c r="AA262">
        <v>316.98</v>
      </c>
      <c r="AB262">
        <v>192</v>
      </c>
      <c r="AC262" t="s">
        <v>579</v>
      </c>
      <c r="AD262" t="s">
        <v>579</v>
      </c>
      <c r="AE262" t="s">
        <v>45</v>
      </c>
      <c r="AF262" s="44">
        <v>39121308</v>
      </c>
      <c r="AG262" s="18" t="s">
        <v>796</v>
      </c>
      <c r="AI262" s="2" t="s">
        <v>48</v>
      </c>
      <c r="AJ262" s="2" t="e">
        <f>VLOOKUP(A262,'Classification Test Result'!$A$2:$D$2428,4,FALSE)</f>
        <v>#N/A</v>
      </c>
      <c r="AL262" s="2">
        <f>_xlfn.XLOOKUP($A262,Results!$A$2:$A$2256,Results!G$2:G$2256,"")</f>
        <v>0</v>
      </c>
      <c r="AM262" s="2">
        <f>_xlfn.XLOOKUP($A262,Results!$A$2:$A$2256,Results!H$2:H$2256,"")</f>
        <v>0</v>
      </c>
      <c r="AN262" s="2">
        <f>_xlfn.XLOOKUP($A262,Results!$A$2:$A$2256,Results!I$2:I$2256,"")</f>
        <v>0</v>
      </c>
      <c r="AO262" s="2">
        <f>_xlfn.XLOOKUP($A262,Results!$A$2:$A$2256,Results!J$2:J$2256,"")</f>
        <v>0</v>
      </c>
      <c r="AP262" s="2">
        <f>_xlfn.XLOOKUP($A262,Results!$A$2:$A$2256,Results!K$2:K$2256,"")</f>
        <v>0</v>
      </c>
      <c r="AQ262" s="2">
        <f>_xlfn.XLOOKUP($A262,Results!$A$2:$A$2256,Results!L$2:L$2256,"")</f>
        <v>0</v>
      </c>
      <c r="AR262" s="2">
        <f>_xlfn.XLOOKUP($A262,Results!$A$2:$A$2256,Results!M$2:M$2256,"")</f>
        <v>0</v>
      </c>
      <c r="AS262" s="2">
        <f>_xlfn.XLOOKUP($A262,Results!$A$2:$A$2256,Results!N$2:N$2256,"")</f>
        <v>0</v>
      </c>
      <c r="AT262" s="2" t="str">
        <f>_xlfn.XLOOKUP($A262,Results!$A$2:$A$2256,Results!O$2:O$2256,"")</f>
        <v>STEEL CITY BOLT &amp; SCREW</v>
      </c>
      <c r="AU262" s="2" t="str">
        <f>_xlfn.XLOOKUP($A262,Results!$A$2:$A$2256,Results!P$2:P$2256,"")</f>
        <v>STL-CTY</v>
      </c>
      <c r="AV262" s="2" t="str">
        <f>_xlfn.XLOOKUP($A262,Results!$A$2:$A$2256,Results!Q$2:Q$2256,"")</f>
        <v>SINGLE_MATCH</v>
      </c>
      <c r="AW262" s="2">
        <f>_xlfn.XLOOKUP($A262,Results!$A$2:$A$2256,Results!R$2:R$2256,"")</f>
        <v>0</v>
      </c>
      <c r="AX262" s="2">
        <f>_xlfn.XLOOKUP($A262,Results!$A$2:$A$2256,Results!S$2:S$2256,"")</f>
        <v>0</v>
      </c>
      <c r="AY262" s="2">
        <f>_xlfn.XLOOKUP($A262,Results!$A$2:$A$2256,Results!T$2:T$2256,"")</f>
        <v>95</v>
      </c>
      <c r="AZ262" s="2">
        <f>_xlfn.XLOOKUP($A262,Results!$A$2:$A$2256,Results!U$2:U$2256,"")</f>
        <v>0</v>
      </c>
      <c r="BA262" s="2">
        <f>_xlfn.XLOOKUP($A262,Results!$A$2:$A$2256,Results!V$2:V$2256,"")</f>
        <v>0</v>
      </c>
      <c r="BB262" s="2">
        <f>_xlfn.XLOOKUP($A262,Results!$A$2:$A$2256,Results!W$2:W$2256,"")</f>
        <v>0</v>
      </c>
      <c r="BC262" s="2">
        <f>_xlfn.XLOOKUP($A262,Results!$A$2:$A$2256,Results!X$2:X$2256,"")</f>
        <v>39121300</v>
      </c>
      <c r="BD262" s="2">
        <f>_xlfn.XLOOKUP($A262,Results!$A$2:$A$2256,Results!Y$2:Y$2256,"")</f>
        <v>80</v>
      </c>
      <c r="BE262" s="2">
        <f>_xlfn.XLOOKUP($A262,Results!$A$2:$A$2256,Results!Z$2:Z$2256,"")</f>
        <v>0</v>
      </c>
    </row>
    <row r="263" spans="1:57" ht="38.25" customHeight="1" x14ac:dyDescent="0.3">
      <c r="A263">
        <v>905940</v>
      </c>
      <c r="B263">
        <v>281778</v>
      </c>
      <c r="C263" t="s">
        <v>36</v>
      </c>
      <c r="D263" t="s">
        <v>797</v>
      </c>
      <c r="E263" s="2" t="str">
        <f>VLOOKUP(F263,'RPA Vendor Data '!F210:$G$2418,2)</f>
        <v>LOEB ELECTRIC</v>
      </c>
      <c r="F263" s="2">
        <v>12062</v>
      </c>
      <c r="G263" s="2">
        <v>1</v>
      </c>
      <c r="H263" t="s">
        <v>798</v>
      </c>
      <c r="I263">
        <v>1</v>
      </c>
      <c r="J263" t="s">
        <v>389</v>
      </c>
      <c r="K263" t="s">
        <v>58</v>
      </c>
      <c r="L263">
        <v>355.78399999999999</v>
      </c>
      <c r="M263" s="2" t="s">
        <v>711</v>
      </c>
      <c r="N263" s="85" t="s">
        <v>799</v>
      </c>
      <c r="O263" t="s">
        <v>36</v>
      </c>
      <c r="P263" t="s">
        <v>36</v>
      </c>
      <c r="Q263" t="s">
        <v>36</v>
      </c>
      <c r="R263">
        <v>3.56</v>
      </c>
      <c r="S263" s="1">
        <v>45744.56460420139</v>
      </c>
      <c r="T263" t="s">
        <v>42</v>
      </c>
      <c r="U263" s="1">
        <v>45744.35</v>
      </c>
      <c r="V263" t="s">
        <v>43</v>
      </c>
      <c r="W263" t="s">
        <v>36</v>
      </c>
      <c r="X263">
        <v>0</v>
      </c>
      <c r="Y263">
        <v>999</v>
      </c>
      <c r="Z263" t="s">
        <v>36</v>
      </c>
      <c r="AA263" t="s">
        <v>36</v>
      </c>
      <c r="AB263" t="s">
        <v>36</v>
      </c>
      <c r="AC263" t="s">
        <v>773</v>
      </c>
      <c r="AD263" t="s">
        <v>773</v>
      </c>
      <c r="AE263" t="s">
        <v>45</v>
      </c>
      <c r="AF263" s="44">
        <v>39121308</v>
      </c>
      <c r="AG263" s="18" t="s">
        <v>800</v>
      </c>
      <c r="AI263" s="2" t="s">
        <v>48</v>
      </c>
      <c r="AJ263" s="2" t="e">
        <f>VLOOKUP(A263,'Classification Test Result'!$A$2:$D$2428,4,FALSE)</f>
        <v>#N/A</v>
      </c>
      <c r="AL263" s="2">
        <f>_xlfn.XLOOKUP($A263,Results!$A$2:$A$2256,Results!G$2:G$2256,"")</f>
        <v>631587</v>
      </c>
      <c r="AM263" s="2">
        <f>_xlfn.XLOOKUP($A263,Results!$A$2:$A$2256,Results!H$2:H$2256,"")</f>
        <v>41116</v>
      </c>
      <c r="AN263" s="2" t="str">
        <f>_xlfn.XLOOKUP($A263,Results!$A$2:$A$2256,Results!I$2:I$2256,"")</f>
        <v>BRADY CORPORATION</v>
      </c>
      <c r="AO263" s="2">
        <f>_xlfn.XLOOKUP($A263,Results!$A$2:$A$2256,Results!J$2:J$2256,"")</f>
        <v>754473411169</v>
      </c>
      <c r="AP263" s="2">
        <f>_xlfn.XLOOKUP($A263,Results!$A$2:$A$2256,Results!K$2:K$2256,"")</f>
        <v>55121704</v>
      </c>
      <c r="AQ263" s="2">
        <f>_xlfn.XLOOKUP($A263,Results!$A$2:$A$2256,Results!L$2:L$2256,"")</f>
        <v>0</v>
      </c>
      <c r="AR263" s="2">
        <f>_xlfn.XLOOKUP($A263,Results!$A$2:$A$2256,Results!M$2:M$2256,"")</f>
        <v>758494</v>
      </c>
      <c r="AS263" s="2" t="str">
        <f>_xlfn.XLOOKUP($A263,Results!$A$2:$A$2256,Results!N$2:N$2256,"")</f>
        <v>BRADS 41116 7X10 DOOR SIGN</v>
      </c>
      <c r="AT263" s="2" t="str">
        <f>_xlfn.XLOOKUP($A263,Results!$A$2:$A$2256,Results!O$2:O$2256,"")</f>
        <v>BRADY CORPORATION</v>
      </c>
      <c r="AU263" s="2">
        <f>_xlfn.XLOOKUP($A263,Results!$A$2:$A$2256,Results!P$2:P$2256,"")</f>
        <v>0</v>
      </c>
      <c r="AV263" s="2" t="str">
        <f>_xlfn.XLOOKUP($A263,Results!$A$2:$A$2256,Results!Q$2:Q$2256,"")</f>
        <v>NO_VALID_MATCHES</v>
      </c>
      <c r="AW263" s="2" t="str">
        <f>_xlfn.XLOOKUP($A263,Results!$A$2:$A$2256,Results!R$2:R$2256,"")</f>
        <v>0.40650396695102065</v>
      </c>
      <c r="AX263" s="2">
        <f>_xlfn.XLOOKUP($A263,Results!$A$2:$A$2256,Results!S$2:S$2256,"")</f>
        <v>6</v>
      </c>
      <c r="AY263" s="2">
        <f>_xlfn.XLOOKUP($A263,Results!$A$2:$A$2256,Results!T$2:T$2256,"")</f>
        <v>50</v>
      </c>
      <c r="AZ263" s="2">
        <f>_xlfn.XLOOKUP($A263,Results!$A$2:$A$2256,Results!U$2:U$2256,"")</f>
        <v>0</v>
      </c>
      <c r="BA263" s="2">
        <f>_xlfn.XLOOKUP($A263,Results!$A$2:$A$2256,Results!V$2:V$2256,"")</f>
        <v>0</v>
      </c>
      <c r="BB263" s="2">
        <f>_xlfn.XLOOKUP($A263,Results!$A$2:$A$2256,Results!W$2:W$2256,"")</f>
        <v>0</v>
      </c>
      <c r="BC263" s="2">
        <f>_xlfn.XLOOKUP($A263,Results!$A$2:$A$2256,Results!X$2:X$2256,"")</f>
        <v>0</v>
      </c>
      <c r="BD263" s="2">
        <f>_xlfn.XLOOKUP($A263,Results!$A$2:$A$2256,Results!Y$2:Y$2256,"")</f>
        <v>0</v>
      </c>
      <c r="BE263" s="2">
        <f>_xlfn.XLOOKUP($A263,Results!$A$2:$A$2256,Results!Z$2:Z$2256,"")</f>
        <v>0</v>
      </c>
    </row>
    <row r="264" spans="1:57" ht="38.25" customHeight="1" x14ac:dyDescent="0.3">
      <c r="A264">
        <v>905941</v>
      </c>
      <c r="B264">
        <v>281386</v>
      </c>
      <c r="C264" t="s">
        <v>36</v>
      </c>
      <c r="D264" t="s">
        <v>801</v>
      </c>
      <c r="E264" s="2" t="str">
        <f>VLOOKUP(F264,'RPA Vendor Data '!F211:$G$2418,2)</f>
        <v>LOEB ELECTRIC</v>
      </c>
      <c r="F264" s="2">
        <v>12062</v>
      </c>
      <c r="G264" s="2">
        <v>1</v>
      </c>
      <c r="H264" t="s">
        <v>802</v>
      </c>
      <c r="I264">
        <v>25</v>
      </c>
      <c r="J264" t="s">
        <v>389</v>
      </c>
      <c r="K264" t="s">
        <v>58</v>
      </c>
      <c r="L264">
        <v>379.99</v>
      </c>
      <c r="M264" s="2" t="s">
        <v>711</v>
      </c>
      <c r="N264" s="85" t="s">
        <v>799</v>
      </c>
      <c r="O264" t="s">
        <v>36</v>
      </c>
      <c r="P264" t="s">
        <v>36</v>
      </c>
      <c r="Q264" t="s">
        <v>36</v>
      </c>
      <c r="R264">
        <v>95</v>
      </c>
      <c r="S264" s="1">
        <v>45744.250655439813</v>
      </c>
      <c r="T264" t="s">
        <v>42</v>
      </c>
      <c r="U264" s="1">
        <v>45744.030555555553</v>
      </c>
      <c r="V264" t="s">
        <v>43</v>
      </c>
      <c r="W264" t="s">
        <v>36</v>
      </c>
      <c r="X264">
        <v>0</v>
      </c>
      <c r="Y264">
        <v>999</v>
      </c>
      <c r="Z264" t="s">
        <v>36</v>
      </c>
      <c r="AA264" t="s">
        <v>36</v>
      </c>
      <c r="AB264" t="s">
        <v>36</v>
      </c>
      <c r="AC264" t="s">
        <v>773</v>
      </c>
      <c r="AD264" t="s">
        <v>773</v>
      </c>
      <c r="AE264" t="s">
        <v>45</v>
      </c>
      <c r="AF264" s="44">
        <v>39121308</v>
      </c>
      <c r="AG264" s="18" t="s">
        <v>800</v>
      </c>
      <c r="AI264" s="2" t="s">
        <v>48</v>
      </c>
      <c r="AJ264" s="2" t="e">
        <f>VLOOKUP(A264,'Classification Test Result'!$A$2:$D$2428,4,FALSE)</f>
        <v>#N/A</v>
      </c>
      <c r="AL264" s="2">
        <f>_xlfn.XLOOKUP($A264,Results!$A$2:$A$2256,Results!G$2:G$2256,"")</f>
        <v>631587</v>
      </c>
      <c r="AM264" s="2">
        <f>_xlfn.XLOOKUP($A264,Results!$A$2:$A$2256,Results!H$2:H$2256,"")</f>
        <v>41116</v>
      </c>
      <c r="AN264" s="2" t="str">
        <f>_xlfn.XLOOKUP($A264,Results!$A$2:$A$2256,Results!I$2:I$2256,"")</f>
        <v>BRADY CORPORATION</v>
      </c>
      <c r="AO264" s="2">
        <f>_xlfn.XLOOKUP($A264,Results!$A$2:$A$2256,Results!J$2:J$2256,"")</f>
        <v>754473411169</v>
      </c>
      <c r="AP264" s="2">
        <f>_xlfn.XLOOKUP($A264,Results!$A$2:$A$2256,Results!K$2:K$2256,"")</f>
        <v>55121704</v>
      </c>
      <c r="AQ264" s="2">
        <f>_xlfn.XLOOKUP($A264,Results!$A$2:$A$2256,Results!L$2:L$2256,"")</f>
        <v>0</v>
      </c>
      <c r="AR264" s="2">
        <f>_xlfn.XLOOKUP($A264,Results!$A$2:$A$2256,Results!M$2:M$2256,"")</f>
        <v>758494</v>
      </c>
      <c r="AS264" s="2" t="str">
        <f>_xlfn.XLOOKUP($A264,Results!$A$2:$A$2256,Results!N$2:N$2256,"")</f>
        <v>BRADS 41116 7X10 DOOR SIGN</v>
      </c>
      <c r="AT264" s="2" t="str">
        <f>_xlfn.XLOOKUP($A264,Results!$A$2:$A$2256,Results!O$2:O$2256,"")</f>
        <v>BRADY CORPORATION</v>
      </c>
      <c r="AU264" s="2">
        <f>_xlfn.XLOOKUP($A264,Results!$A$2:$A$2256,Results!P$2:P$2256,"")</f>
        <v>0</v>
      </c>
      <c r="AV264" s="2" t="str">
        <f>_xlfn.XLOOKUP($A264,Results!$A$2:$A$2256,Results!Q$2:Q$2256,"")</f>
        <v>NO_VALID_MATCHES</v>
      </c>
      <c r="AW264" s="2" t="str">
        <f>_xlfn.XLOOKUP($A264,Results!$A$2:$A$2256,Results!R$2:R$2256,"")</f>
        <v>0.41720716284111226</v>
      </c>
      <c r="AX264" s="2">
        <f>_xlfn.XLOOKUP($A264,Results!$A$2:$A$2256,Results!S$2:S$2256,"")</f>
        <v>8</v>
      </c>
      <c r="AY264" s="2">
        <f>_xlfn.XLOOKUP($A264,Results!$A$2:$A$2256,Results!T$2:T$2256,"")</f>
        <v>50</v>
      </c>
      <c r="AZ264" s="2">
        <f>_xlfn.XLOOKUP($A264,Results!$A$2:$A$2256,Results!U$2:U$2256,"")</f>
        <v>0</v>
      </c>
      <c r="BA264" s="2">
        <f>_xlfn.XLOOKUP($A264,Results!$A$2:$A$2256,Results!V$2:V$2256,"")</f>
        <v>0</v>
      </c>
      <c r="BB264" s="2">
        <f>_xlfn.XLOOKUP($A264,Results!$A$2:$A$2256,Results!W$2:W$2256,"")</f>
        <v>0</v>
      </c>
      <c r="BC264" s="2">
        <f>_xlfn.XLOOKUP($A264,Results!$A$2:$A$2256,Results!X$2:X$2256,"")</f>
        <v>39121300</v>
      </c>
      <c r="BD264" s="2">
        <f>_xlfn.XLOOKUP($A264,Results!$A$2:$A$2256,Results!Y$2:Y$2256,"")</f>
        <v>77</v>
      </c>
      <c r="BE264" s="2">
        <f>_xlfn.XLOOKUP($A264,Results!$A$2:$A$2256,Results!Z$2:Z$2256,"")</f>
        <v>0</v>
      </c>
    </row>
    <row r="265" spans="1:57" ht="38.25" customHeight="1" x14ac:dyDescent="0.3">
      <c r="A265">
        <v>905942</v>
      </c>
      <c r="B265">
        <v>281519</v>
      </c>
      <c r="C265" t="s">
        <v>36</v>
      </c>
      <c r="D265" t="s">
        <v>721</v>
      </c>
      <c r="E265" s="2" t="str">
        <f>VLOOKUP(F265,'RPA Vendor Data '!F212:$G$2418,2)</f>
        <v>EDGES ELECTRICAL GROUP</v>
      </c>
      <c r="F265" s="2">
        <v>16768</v>
      </c>
      <c r="G265" s="2">
        <v>17</v>
      </c>
      <c r="H265" t="s">
        <v>803</v>
      </c>
      <c r="I265">
        <v>10</v>
      </c>
      <c r="J265" t="s">
        <v>58</v>
      </c>
      <c r="K265" t="s">
        <v>58</v>
      </c>
      <c r="L265">
        <v>336.36599999999999</v>
      </c>
      <c r="M265" s="2" t="s">
        <v>711</v>
      </c>
      <c r="N265" s="85" t="s">
        <v>804</v>
      </c>
      <c r="O265" t="s">
        <v>36</v>
      </c>
      <c r="P265" t="s">
        <v>805</v>
      </c>
      <c r="Q265" t="s">
        <v>36</v>
      </c>
      <c r="R265">
        <v>33.64</v>
      </c>
      <c r="S265" s="1">
        <v>45744.438505787039</v>
      </c>
      <c r="T265" t="s">
        <v>42</v>
      </c>
      <c r="U265" s="1">
        <v>45744.213888888888</v>
      </c>
      <c r="V265" t="s">
        <v>43</v>
      </c>
      <c r="W265" t="s">
        <v>36</v>
      </c>
      <c r="X265">
        <v>0</v>
      </c>
      <c r="Y265" t="s">
        <v>726</v>
      </c>
      <c r="Z265">
        <v>336.37</v>
      </c>
      <c r="AA265" t="s">
        <v>36</v>
      </c>
      <c r="AB265">
        <v>192</v>
      </c>
      <c r="AC265" t="s">
        <v>579</v>
      </c>
      <c r="AD265" t="s">
        <v>579</v>
      </c>
      <c r="AE265" t="s">
        <v>45</v>
      </c>
      <c r="AF265" s="44">
        <v>39121308</v>
      </c>
      <c r="AG265" s="18" t="s">
        <v>806</v>
      </c>
      <c r="AI265" s="2" t="s">
        <v>48</v>
      </c>
      <c r="AJ265" s="2" t="e">
        <f>VLOOKUP(A265,'Classification Test Result'!$A$2:$D$2428,4,FALSE)</f>
        <v>#N/A</v>
      </c>
      <c r="AL265" s="2">
        <f>_xlfn.XLOOKUP($A265,Results!$A$2:$A$2256,Results!G$2:G$2256,"")</f>
        <v>631587</v>
      </c>
      <c r="AM265" s="2">
        <f>_xlfn.XLOOKUP($A265,Results!$A$2:$A$2256,Results!H$2:H$2256,"")</f>
        <v>41116</v>
      </c>
      <c r="AN265" s="2" t="str">
        <f>_xlfn.XLOOKUP($A265,Results!$A$2:$A$2256,Results!I$2:I$2256,"")</f>
        <v>BRADY CORPORATION</v>
      </c>
      <c r="AO265" s="2">
        <f>_xlfn.XLOOKUP($A265,Results!$A$2:$A$2256,Results!J$2:J$2256,"")</f>
        <v>754473411169</v>
      </c>
      <c r="AP265" s="2">
        <f>_xlfn.XLOOKUP($A265,Results!$A$2:$A$2256,Results!K$2:K$2256,"")</f>
        <v>55121704</v>
      </c>
      <c r="AQ265" s="2">
        <f>_xlfn.XLOOKUP($A265,Results!$A$2:$A$2256,Results!L$2:L$2256,"")</f>
        <v>0</v>
      </c>
      <c r="AR265" s="2">
        <f>_xlfn.XLOOKUP($A265,Results!$A$2:$A$2256,Results!M$2:M$2256,"")</f>
        <v>758494</v>
      </c>
      <c r="AS265" s="2" t="str">
        <f>_xlfn.XLOOKUP($A265,Results!$A$2:$A$2256,Results!N$2:N$2256,"")</f>
        <v>BRADS 41116 7X10 DOOR SIGN</v>
      </c>
      <c r="AT265" s="2" t="str">
        <f>_xlfn.XLOOKUP($A265,Results!$A$2:$A$2256,Results!O$2:O$2256,"")</f>
        <v>BRADY CORPORATION</v>
      </c>
      <c r="AU265" s="2">
        <f>_xlfn.XLOOKUP($A265,Results!$A$2:$A$2256,Results!P$2:P$2256,"")</f>
        <v>0</v>
      </c>
      <c r="AV265" s="2" t="str">
        <f>_xlfn.XLOOKUP($A265,Results!$A$2:$A$2256,Results!Q$2:Q$2256,"")</f>
        <v>NO_VALID_MATCHES</v>
      </c>
      <c r="AW265" s="2" t="str">
        <f>_xlfn.XLOOKUP($A265,Results!$A$2:$A$2256,Results!R$2:R$2256,"")</f>
        <v>0.47733387241340086</v>
      </c>
      <c r="AX265" s="2">
        <f>_xlfn.XLOOKUP($A265,Results!$A$2:$A$2256,Results!S$2:S$2256,"")</f>
        <v>11</v>
      </c>
      <c r="AY265" s="2">
        <f>_xlfn.XLOOKUP($A265,Results!$A$2:$A$2256,Results!T$2:T$2256,"")</f>
        <v>52</v>
      </c>
      <c r="AZ265" s="2">
        <f>_xlfn.XLOOKUP($A265,Results!$A$2:$A$2256,Results!U$2:U$2256,"")</f>
        <v>1</v>
      </c>
      <c r="BA265" s="2">
        <f>_xlfn.XLOOKUP($A265,Results!$A$2:$A$2256,Results!V$2:V$2256,"")</f>
        <v>0</v>
      </c>
      <c r="BB265" s="2">
        <f>_xlfn.XLOOKUP($A265,Results!$A$2:$A$2256,Results!W$2:W$2256,"")</f>
        <v>0</v>
      </c>
      <c r="BC265" s="2">
        <f>_xlfn.XLOOKUP($A265,Results!$A$2:$A$2256,Results!X$2:X$2256,"")</f>
        <v>39121300</v>
      </c>
      <c r="BD265" s="2">
        <f>_xlfn.XLOOKUP($A265,Results!$A$2:$A$2256,Results!Y$2:Y$2256,"")</f>
        <v>80</v>
      </c>
      <c r="BE265" s="2">
        <f>_xlfn.XLOOKUP($A265,Results!$A$2:$A$2256,Results!Z$2:Z$2256,"")</f>
        <v>0</v>
      </c>
    </row>
    <row r="266" spans="1:57" ht="38.25" customHeight="1" x14ac:dyDescent="0.3">
      <c r="A266">
        <v>905943</v>
      </c>
      <c r="B266">
        <v>282042</v>
      </c>
      <c r="C266" t="s">
        <v>36</v>
      </c>
      <c r="D266" t="s">
        <v>807</v>
      </c>
      <c r="E266" s="2" t="str">
        <f>VLOOKUP(F266,'RPA Vendor Data '!F213:$G$2418,2)</f>
        <v>EDGES ELECTRICAL GROUP</v>
      </c>
      <c r="F266" s="2">
        <v>16768</v>
      </c>
      <c r="G266" s="2">
        <v>3</v>
      </c>
      <c r="H266" t="s">
        <v>808</v>
      </c>
      <c r="I266">
        <v>1</v>
      </c>
      <c r="J266" t="s">
        <v>58</v>
      </c>
      <c r="K266" t="s">
        <v>58</v>
      </c>
      <c r="L266">
        <v>71.483000000000004</v>
      </c>
      <c r="M266" s="2" t="s">
        <v>711</v>
      </c>
      <c r="N266" s="85" t="s">
        <v>809</v>
      </c>
      <c r="O266" t="s">
        <v>36</v>
      </c>
      <c r="P266" t="s">
        <v>810</v>
      </c>
      <c r="Q266" t="s">
        <v>36</v>
      </c>
      <c r="R266">
        <v>0.71</v>
      </c>
      <c r="S266" s="1">
        <v>45744.937768900461</v>
      </c>
      <c r="T266" t="s">
        <v>42</v>
      </c>
      <c r="U266" s="1">
        <v>45744.710416666669</v>
      </c>
      <c r="V266" t="s">
        <v>43</v>
      </c>
      <c r="W266" t="s">
        <v>36</v>
      </c>
      <c r="X266">
        <v>3</v>
      </c>
      <c r="Y266" t="s">
        <v>158</v>
      </c>
      <c r="Z266">
        <v>71.48</v>
      </c>
      <c r="AA266">
        <v>71.48</v>
      </c>
      <c r="AB266">
        <v>192</v>
      </c>
      <c r="AC266" t="s">
        <v>579</v>
      </c>
      <c r="AD266" t="s">
        <v>579</v>
      </c>
      <c r="AE266" t="s">
        <v>45</v>
      </c>
      <c r="AF266" s="44">
        <v>39121304</v>
      </c>
      <c r="AG266" s="18" t="s">
        <v>811</v>
      </c>
      <c r="AI266" s="2" t="s">
        <v>48</v>
      </c>
      <c r="AJ266" s="2" t="e">
        <f>VLOOKUP(A266,'Classification Test Result'!$A$2:$D$2428,4,FALSE)</f>
        <v>#N/A</v>
      </c>
      <c r="AL266" s="2">
        <f>_xlfn.XLOOKUP($A266,Results!$A$2:$A$2256,Results!G$2:G$2256,"")</f>
        <v>0</v>
      </c>
      <c r="AM266" s="2">
        <f>_xlfn.XLOOKUP($A266,Results!$A$2:$A$2256,Results!H$2:H$2256,"")</f>
        <v>0</v>
      </c>
      <c r="AN266" s="2">
        <f>_xlfn.XLOOKUP($A266,Results!$A$2:$A$2256,Results!I$2:I$2256,"")</f>
        <v>0</v>
      </c>
      <c r="AO266" s="2">
        <f>_xlfn.XLOOKUP($A266,Results!$A$2:$A$2256,Results!J$2:J$2256,"")</f>
        <v>0</v>
      </c>
      <c r="AP266" s="2">
        <f>_xlfn.XLOOKUP($A266,Results!$A$2:$A$2256,Results!K$2:K$2256,"")</f>
        <v>0</v>
      </c>
      <c r="AQ266" s="2">
        <f>_xlfn.XLOOKUP($A266,Results!$A$2:$A$2256,Results!L$2:L$2256,"")</f>
        <v>0</v>
      </c>
      <c r="AR266" s="2">
        <f>_xlfn.XLOOKUP($A266,Results!$A$2:$A$2256,Results!M$2:M$2256,"")</f>
        <v>0</v>
      </c>
      <c r="AS266" s="2">
        <f>_xlfn.XLOOKUP($A266,Results!$A$2:$A$2256,Results!N$2:N$2256,"")</f>
        <v>0</v>
      </c>
      <c r="AT266" s="2" t="str">
        <f>_xlfn.XLOOKUP($A266,Results!$A$2:$A$2256,Results!O$2:O$2256,"")</f>
        <v>STEEL CITY BOLT &amp; SCREW</v>
      </c>
      <c r="AU266" s="2" t="str">
        <f>_xlfn.XLOOKUP($A266,Results!$A$2:$A$2256,Results!P$2:P$2256,"")</f>
        <v>STL-CTY</v>
      </c>
      <c r="AV266" s="2" t="str">
        <f>_xlfn.XLOOKUP($A266,Results!$A$2:$A$2256,Results!Q$2:Q$2256,"")</f>
        <v>SINGLE_MATCH</v>
      </c>
      <c r="AW266" s="2">
        <f>_xlfn.XLOOKUP($A266,Results!$A$2:$A$2256,Results!R$2:R$2256,"")</f>
        <v>0</v>
      </c>
      <c r="AX266" s="2">
        <f>_xlfn.XLOOKUP($A266,Results!$A$2:$A$2256,Results!S$2:S$2256,"")</f>
        <v>0</v>
      </c>
      <c r="AY266" s="2">
        <f>_xlfn.XLOOKUP($A266,Results!$A$2:$A$2256,Results!T$2:T$2256,"")</f>
        <v>95</v>
      </c>
      <c r="AZ266" s="2">
        <f>_xlfn.XLOOKUP($A266,Results!$A$2:$A$2256,Results!U$2:U$2256,"")</f>
        <v>0</v>
      </c>
      <c r="BA266" s="2" t="str">
        <f>_xlfn.XLOOKUP($A266,Results!$A$2:$A$2256,Results!V$2:V$2256,"")</f>
        <v>ORBIT INDUSTRIES</v>
      </c>
      <c r="BB266" s="2">
        <f>_xlfn.XLOOKUP($A266,Results!$A$2:$A$2256,Results!W$2:W$2256,"")</f>
        <v>51</v>
      </c>
      <c r="BC266" s="2">
        <f>_xlfn.XLOOKUP($A266,Results!$A$2:$A$2256,Results!X$2:X$2256,"")</f>
        <v>39121304</v>
      </c>
      <c r="BD266" s="2">
        <f>_xlfn.XLOOKUP($A266,Results!$A$2:$A$2256,Results!Y$2:Y$2256,"")</f>
        <v>81</v>
      </c>
      <c r="BE266" s="2" t="b">
        <f>_xlfn.XLOOKUP($A266,Results!$A$2:$A$2256,Results!Z$2:Z$2256,"")</f>
        <v>1</v>
      </c>
    </row>
    <row r="267" spans="1:57" ht="38.25" customHeight="1" x14ac:dyDescent="0.3">
      <c r="A267">
        <v>905944</v>
      </c>
      <c r="B267">
        <v>281674</v>
      </c>
      <c r="C267" t="s">
        <v>36</v>
      </c>
      <c r="D267" t="s">
        <v>599</v>
      </c>
      <c r="E267" s="2" t="str">
        <f>VLOOKUP(F267,'RPA Vendor Data '!F214:$G$2418,2)</f>
        <v>EDGES ELECTRICAL GROUP</v>
      </c>
      <c r="F267" s="2">
        <v>16768</v>
      </c>
      <c r="G267" s="2">
        <v>4</v>
      </c>
      <c r="H267" t="s">
        <v>812</v>
      </c>
      <c r="I267">
        <v>25</v>
      </c>
      <c r="J267" t="s">
        <v>58</v>
      </c>
      <c r="K267" t="s">
        <v>58</v>
      </c>
      <c r="L267">
        <v>301.464</v>
      </c>
      <c r="M267" s="2" t="s">
        <v>711</v>
      </c>
      <c r="N267" s="85" t="s">
        <v>813</v>
      </c>
      <c r="O267" t="s">
        <v>36</v>
      </c>
      <c r="P267" t="s">
        <v>814</v>
      </c>
      <c r="Q267" t="s">
        <v>36</v>
      </c>
      <c r="R267">
        <v>75.37</v>
      </c>
      <c r="S267" s="1">
        <v>45744.522345138888</v>
      </c>
      <c r="T267" t="s">
        <v>42</v>
      </c>
      <c r="U267" s="1">
        <v>45744.291666666657</v>
      </c>
      <c r="V267" t="s">
        <v>43</v>
      </c>
      <c r="W267" t="s">
        <v>36</v>
      </c>
      <c r="X267">
        <v>7</v>
      </c>
      <c r="Y267" t="s">
        <v>158</v>
      </c>
      <c r="Z267">
        <v>301.45999999999998</v>
      </c>
      <c r="AA267">
        <v>301.45999999999998</v>
      </c>
      <c r="AB267">
        <v>192</v>
      </c>
      <c r="AC267" t="s">
        <v>579</v>
      </c>
      <c r="AD267" t="s">
        <v>579</v>
      </c>
      <c r="AE267" t="s">
        <v>45</v>
      </c>
      <c r="AF267" s="44">
        <v>39121316</v>
      </c>
      <c r="AG267" s="18" t="s">
        <v>815</v>
      </c>
      <c r="AI267" s="2" t="s">
        <v>48</v>
      </c>
      <c r="AJ267" s="2" t="e">
        <f>VLOOKUP(A267,'Classification Test Result'!$A$2:$D$2428,4,FALSE)</f>
        <v>#N/A</v>
      </c>
      <c r="AL267" s="2">
        <f>_xlfn.XLOOKUP($A267,Results!$A$2:$A$2256,Results!G$2:G$2256,"")</f>
        <v>0</v>
      </c>
      <c r="AM267" s="2">
        <f>_xlfn.XLOOKUP($A267,Results!$A$2:$A$2256,Results!H$2:H$2256,"")</f>
        <v>0</v>
      </c>
      <c r="AN267" s="2">
        <f>_xlfn.XLOOKUP($A267,Results!$A$2:$A$2256,Results!I$2:I$2256,"")</f>
        <v>0</v>
      </c>
      <c r="AO267" s="2">
        <f>_xlfn.XLOOKUP($A267,Results!$A$2:$A$2256,Results!J$2:J$2256,"")</f>
        <v>0</v>
      </c>
      <c r="AP267" s="2">
        <f>_xlfn.XLOOKUP($A267,Results!$A$2:$A$2256,Results!K$2:K$2256,"")</f>
        <v>0</v>
      </c>
      <c r="AQ267" s="2">
        <f>_xlfn.XLOOKUP($A267,Results!$A$2:$A$2256,Results!L$2:L$2256,"")</f>
        <v>0</v>
      </c>
      <c r="AR267" s="2">
        <f>_xlfn.XLOOKUP($A267,Results!$A$2:$A$2256,Results!M$2:M$2256,"")</f>
        <v>0</v>
      </c>
      <c r="AS267" s="2">
        <f>_xlfn.XLOOKUP($A267,Results!$A$2:$A$2256,Results!N$2:N$2256,"")</f>
        <v>0</v>
      </c>
      <c r="AT267" s="2" t="str">
        <f>_xlfn.XLOOKUP($A267,Results!$A$2:$A$2256,Results!O$2:O$2256,"")</f>
        <v>STEEL CITY BOLT &amp; SCREW</v>
      </c>
      <c r="AU267" s="2" t="str">
        <f>_xlfn.XLOOKUP($A267,Results!$A$2:$A$2256,Results!P$2:P$2256,"")</f>
        <v>STL-CTY</v>
      </c>
      <c r="AV267" s="2" t="str">
        <f>_xlfn.XLOOKUP($A267,Results!$A$2:$A$2256,Results!Q$2:Q$2256,"")</f>
        <v>SINGLE_MATCH</v>
      </c>
      <c r="AW267" s="2">
        <f>_xlfn.XLOOKUP($A267,Results!$A$2:$A$2256,Results!R$2:R$2256,"")</f>
        <v>0</v>
      </c>
      <c r="AX267" s="2">
        <f>_xlfn.XLOOKUP($A267,Results!$A$2:$A$2256,Results!S$2:S$2256,"")</f>
        <v>0</v>
      </c>
      <c r="AY267" s="2">
        <f>_xlfn.XLOOKUP($A267,Results!$A$2:$A$2256,Results!T$2:T$2256,"")</f>
        <v>95</v>
      </c>
      <c r="AZ267" s="2">
        <f>_xlfn.XLOOKUP($A267,Results!$A$2:$A$2256,Results!U$2:U$2256,"")</f>
        <v>0</v>
      </c>
      <c r="BA267" s="2">
        <f>_xlfn.XLOOKUP($A267,Results!$A$2:$A$2256,Results!V$2:V$2256,"")</f>
        <v>0</v>
      </c>
      <c r="BB267" s="2">
        <f>_xlfn.XLOOKUP($A267,Results!$A$2:$A$2256,Results!W$2:W$2256,"")</f>
        <v>0</v>
      </c>
      <c r="BC267" s="2">
        <f>_xlfn.XLOOKUP($A267,Results!$A$2:$A$2256,Results!X$2:X$2256,"")</f>
        <v>39121300</v>
      </c>
      <c r="BD267" s="2">
        <f>_xlfn.XLOOKUP($A267,Results!$A$2:$A$2256,Results!Y$2:Y$2256,"")</f>
        <v>79</v>
      </c>
      <c r="BE267" s="2">
        <f>_xlfn.XLOOKUP($A267,Results!$A$2:$A$2256,Results!Z$2:Z$2256,"")</f>
        <v>0</v>
      </c>
    </row>
    <row r="268" spans="1:57" ht="38.25" customHeight="1" x14ac:dyDescent="0.3">
      <c r="A268">
        <v>905945</v>
      </c>
      <c r="B268">
        <v>281320</v>
      </c>
      <c r="C268" t="s">
        <v>36</v>
      </c>
      <c r="D268" t="s">
        <v>765</v>
      </c>
      <c r="E268" s="2" t="str">
        <f>VLOOKUP(F268,'RPA Vendor Data '!F215:$G$2418,2)</f>
        <v>VIKING ELECTRIC</v>
      </c>
      <c r="F268" s="2">
        <v>13536</v>
      </c>
      <c r="G268" s="2">
        <v>1</v>
      </c>
      <c r="H268" t="s">
        <v>816</v>
      </c>
      <c r="I268">
        <v>4</v>
      </c>
      <c r="J268" t="s">
        <v>389</v>
      </c>
      <c r="K268" t="s">
        <v>58</v>
      </c>
      <c r="L268">
        <v>114.18</v>
      </c>
      <c r="M268" s="2" t="s">
        <v>711</v>
      </c>
      <c r="N268" s="85" t="s">
        <v>817</v>
      </c>
      <c r="O268" t="s">
        <v>36</v>
      </c>
      <c r="P268" t="s">
        <v>818</v>
      </c>
      <c r="Q268" t="s">
        <v>36</v>
      </c>
      <c r="R268">
        <v>4.57</v>
      </c>
      <c r="S268" s="1">
        <v>45744.188933796293</v>
      </c>
      <c r="T268" t="s">
        <v>42</v>
      </c>
      <c r="U268" s="1">
        <v>45743.967361111107</v>
      </c>
      <c r="V268" t="s">
        <v>43</v>
      </c>
      <c r="W268" t="s">
        <v>36</v>
      </c>
      <c r="X268">
        <v>0</v>
      </c>
      <c r="Y268" t="s">
        <v>158</v>
      </c>
      <c r="Z268">
        <v>114.18</v>
      </c>
      <c r="AA268">
        <v>114.18</v>
      </c>
      <c r="AB268">
        <v>136</v>
      </c>
      <c r="AC268" t="s">
        <v>579</v>
      </c>
      <c r="AD268" t="s">
        <v>579</v>
      </c>
      <c r="AE268" t="s">
        <v>45</v>
      </c>
      <c r="AF268" s="44">
        <v>39121304</v>
      </c>
      <c r="AG268" s="18" t="s">
        <v>819</v>
      </c>
      <c r="AH268" s="18"/>
      <c r="AI268" s="2" t="s">
        <v>48</v>
      </c>
      <c r="AJ268" s="2" t="e">
        <f>VLOOKUP(A268,'Classification Test Result'!$A$2:$D$2428,4,FALSE)</f>
        <v>#N/A</v>
      </c>
      <c r="AL268" s="2">
        <f>_xlfn.XLOOKUP($A268,Results!$A$2:$A$2256,Results!G$2:G$2256,"")</f>
        <v>0</v>
      </c>
      <c r="AM268" s="2">
        <f>_xlfn.XLOOKUP($A268,Results!$A$2:$A$2256,Results!H$2:H$2256,"")</f>
        <v>0</v>
      </c>
      <c r="AN268" s="2">
        <f>_xlfn.XLOOKUP($A268,Results!$A$2:$A$2256,Results!I$2:I$2256,"")</f>
        <v>0</v>
      </c>
      <c r="AO268" s="2">
        <f>_xlfn.XLOOKUP($A268,Results!$A$2:$A$2256,Results!J$2:J$2256,"")</f>
        <v>0</v>
      </c>
      <c r="AP268" s="2">
        <f>_xlfn.XLOOKUP($A268,Results!$A$2:$A$2256,Results!K$2:K$2256,"")</f>
        <v>0</v>
      </c>
      <c r="AQ268" s="2">
        <f>_xlfn.XLOOKUP($A268,Results!$A$2:$A$2256,Results!L$2:L$2256,"")</f>
        <v>0</v>
      </c>
      <c r="AR268" s="2">
        <f>_xlfn.XLOOKUP($A268,Results!$A$2:$A$2256,Results!M$2:M$2256,"")</f>
        <v>0</v>
      </c>
      <c r="AS268" s="2">
        <f>_xlfn.XLOOKUP($A268,Results!$A$2:$A$2256,Results!N$2:N$2256,"")</f>
        <v>0</v>
      </c>
      <c r="AT268" s="2" t="str">
        <f>_xlfn.XLOOKUP($A268,Results!$A$2:$A$2256,Results!O$2:O$2256,"")</f>
        <v>STEEL CITY BOLT &amp; SCREW</v>
      </c>
      <c r="AU268" s="2" t="str">
        <f>_xlfn.XLOOKUP($A268,Results!$A$2:$A$2256,Results!P$2:P$2256,"")</f>
        <v>STL-CTY</v>
      </c>
      <c r="AV268" s="2" t="str">
        <f>_xlfn.XLOOKUP($A268,Results!$A$2:$A$2256,Results!Q$2:Q$2256,"")</f>
        <v>SINGLE_MATCH</v>
      </c>
      <c r="AW268" s="2">
        <f>_xlfn.XLOOKUP($A268,Results!$A$2:$A$2256,Results!R$2:R$2256,"")</f>
        <v>0</v>
      </c>
      <c r="AX268" s="2">
        <f>_xlfn.XLOOKUP($A268,Results!$A$2:$A$2256,Results!S$2:S$2256,"")</f>
        <v>0</v>
      </c>
      <c r="AY268" s="2">
        <f>_xlfn.XLOOKUP($A268,Results!$A$2:$A$2256,Results!T$2:T$2256,"")</f>
        <v>95</v>
      </c>
      <c r="AZ268" s="2">
        <f>_xlfn.XLOOKUP($A268,Results!$A$2:$A$2256,Results!U$2:U$2256,"")</f>
        <v>0</v>
      </c>
      <c r="BA268" s="2">
        <f>_xlfn.XLOOKUP($A268,Results!$A$2:$A$2256,Results!V$2:V$2256,"")</f>
        <v>0</v>
      </c>
      <c r="BB268" s="2">
        <f>_xlfn.XLOOKUP($A268,Results!$A$2:$A$2256,Results!W$2:W$2256,"")</f>
        <v>0</v>
      </c>
      <c r="BC268" s="2">
        <f>_xlfn.XLOOKUP($A268,Results!$A$2:$A$2256,Results!X$2:X$2256,"")</f>
        <v>39121304</v>
      </c>
      <c r="BD268" s="2">
        <f>_xlfn.XLOOKUP($A268,Results!$A$2:$A$2256,Results!Y$2:Y$2256,"")</f>
        <v>79</v>
      </c>
      <c r="BE268" s="2">
        <f>_xlfn.XLOOKUP($A268,Results!$A$2:$A$2256,Results!Z$2:Z$2256,"")</f>
        <v>0</v>
      </c>
    </row>
    <row r="269" spans="1:57" ht="38.25" customHeight="1" x14ac:dyDescent="0.3">
      <c r="A269">
        <v>905946</v>
      </c>
      <c r="B269">
        <v>281320</v>
      </c>
      <c r="C269" t="s">
        <v>36</v>
      </c>
      <c r="D269" t="s">
        <v>765</v>
      </c>
      <c r="E269" s="2" t="str">
        <f>VLOOKUP(F269,'RPA Vendor Data '!F216:$G$2418,2)</f>
        <v>VIKING ELECTRIC</v>
      </c>
      <c r="F269" s="2">
        <v>13536</v>
      </c>
      <c r="G269" s="2">
        <v>4</v>
      </c>
      <c r="H269" t="s">
        <v>820</v>
      </c>
      <c r="I269">
        <v>4</v>
      </c>
      <c r="J269" t="s">
        <v>389</v>
      </c>
      <c r="K269" t="s">
        <v>58</v>
      </c>
      <c r="L269">
        <v>87.23</v>
      </c>
      <c r="M269" s="2" t="s">
        <v>711</v>
      </c>
      <c r="N269" s="85" t="s">
        <v>821</v>
      </c>
      <c r="O269" t="s">
        <v>36</v>
      </c>
      <c r="P269" t="s">
        <v>822</v>
      </c>
      <c r="Q269" t="s">
        <v>36</v>
      </c>
      <c r="R269">
        <v>3.49</v>
      </c>
      <c r="S269" s="1">
        <v>45744.188953854173</v>
      </c>
      <c r="T269" t="s">
        <v>42</v>
      </c>
      <c r="U269" s="1">
        <v>45743.967361111107</v>
      </c>
      <c r="V269" t="s">
        <v>43</v>
      </c>
      <c r="W269" t="s">
        <v>36</v>
      </c>
      <c r="X269">
        <v>0</v>
      </c>
      <c r="Y269" t="s">
        <v>158</v>
      </c>
      <c r="Z269">
        <v>87.23</v>
      </c>
      <c r="AA269">
        <v>87.23</v>
      </c>
      <c r="AB269">
        <v>136</v>
      </c>
      <c r="AC269" t="s">
        <v>579</v>
      </c>
      <c r="AD269" t="s">
        <v>579</v>
      </c>
      <c r="AE269" t="s">
        <v>45</v>
      </c>
      <c r="AF269" s="44">
        <v>39121304</v>
      </c>
      <c r="AG269" s="18" t="s">
        <v>823</v>
      </c>
      <c r="AH269" s="18"/>
      <c r="AI269" s="2" t="s">
        <v>48</v>
      </c>
      <c r="AJ269" s="2" t="e">
        <f>VLOOKUP(A269,'Classification Test Result'!$A$2:$D$2428,4,FALSE)</f>
        <v>#N/A</v>
      </c>
      <c r="AL269" s="2">
        <f>_xlfn.XLOOKUP($A269,Results!$A$2:$A$2256,Results!G$2:G$2256,"")</f>
        <v>0</v>
      </c>
      <c r="AM269" s="2">
        <f>_xlfn.XLOOKUP($A269,Results!$A$2:$A$2256,Results!H$2:H$2256,"")</f>
        <v>0</v>
      </c>
      <c r="AN269" s="2">
        <f>_xlfn.XLOOKUP($A269,Results!$A$2:$A$2256,Results!I$2:I$2256,"")</f>
        <v>0</v>
      </c>
      <c r="AO269" s="2">
        <f>_xlfn.XLOOKUP($A269,Results!$A$2:$A$2256,Results!J$2:J$2256,"")</f>
        <v>0</v>
      </c>
      <c r="AP269" s="2">
        <f>_xlfn.XLOOKUP($A269,Results!$A$2:$A$2256,Results!K$2:K$2256,"")</f>
        <v>0</v>
      </c>
      <c r="AQ269" s="2">
        <f>_xlfn.XLOOKUP($A269,Results!$A$2:$A$2256,Results!L$2:L$2256,"")</f>
        <v>0</v>
      </c>
      <c r="AR269" s="2">
        <f>_xlfn.XLOOKUP($A269,Results!$A$2:$A$2256,Results!M$2:M$2256,"")</f>
        <v>0</v>
      </c>
      <c r="AS269" s="2">
        <f>_xlfn.XLOOKUP($A269,Results!$A$2:$A$2256,Results!N$2:N$2256,"")</f>
        <v>0</v>
      </c>
      <c r="AT269" s="2" t="str">
        <f>_xlfn.XLOOKUP($A269,Results!$A$2:$A$2256,Results!O$2:O$2256,"")</f>
        <v>STEEL CITY BOLT &amp; SCREW</v>
      </c>
      <c r="AU269" s="2" t="str">
        <f>_xlfn.XLOOKUP($A269,Results!$A$2:$A$2256,Results!P$2:P$2256,"")</f>
        <v>STL-CTY</v>
      </c>
      <c r="AV269" s="2" t="str">
        <f>_xlfn.XLOOKUP($A269,Results!$A$2:$A$2256,Results!Q$2:Q$2256,"")</f>
        <v>SINGLE_MATCH</v>
      </c>
      <c r="AW269" s="2">
        <f>_xlfn.XLOOKUP($A269,Results!$A$2:$A$2256,Results!R$2:R$2256,"")</f>
        <v>0</v>
      </c>
      <c r="AX269" s="2">
        <f>_xlfn.XLOOKUP($A269,Results!$A$2:$A$2256,Results!S$2:S$2256,"")</f>
        <v>0</v>
      </c>
      <c r="AY269" s="2">
        <f>_xlfn.XLOOKUP($A269,Results!$A$2:$A$2256,Results!T$2:T$2256,"")</f>
        <v>95</v>
      </c>
      <c r="AZ269" s="2">
        <f>_xlfn.XLOOKUP($A269,Results!$A$2:$A$2256,Results!U$2:U$2256,"")</f>
        <v>0</v>
      </c>
      <c r="BA269" s="2">
        <f>_xlfn.XLOOKUP($A269,Results!$A$2:$A$2256,Results!V$2:V$2256,"")</f>
        <v>0</v>
      </c>
      <c r="BB269" s="2">
        <f>_xlfn.XLOOKUP($A269,Results!$A$2:$A$2256,Results!W$2:W$2256,"")</f>
        <v>0</v>
      </c>
      <c r="BC269" s="2">
        <f>_xlfn.XLOOKUP($A269,Results!$A$2:$A$2256,Results!X$2:X$2256,"")</f>
        <v>39121304</v>
      </c>
      <c r="BD269" s="2">
        <f>_xlfn.XLOOKUP($A269,Results!$A$2:$A$2256,Results!Y$2:Y$2256,"")</f>
        <v>79</v>
      </c>
      <c r="BE269" s="2">
        <f>_xlfn.XLOOKUP($A269,Results!$A$2:$A$2256,Results!Z$2:Z$2256,"")</f>
        <v>0</v>
      </c>
    </row>
    <row r="270" spans="1:57" ht="38.25" customHeight="1" x14ac:dyDescent="0.3">
      <c r="A270">
        <v>905947</v>
      </c>
      <c r="B270">
        <v>281674</v>
      </c>
      <c r="C270" t="s">
        <v>36</v>
      </c>
      <c r="D270" t="s">
        <v>599</v>
      </c>
      <c r="E270" s="2" t="str">
        <f>VLOOKUP(F270,'RPA Vendor Data '!F217:$G$2418,2)</f>
        <v>EDGES ELECTRICAL GROUP</v>
      </c>
      <c r="F270" s="2">
        <v>16768</v>
      </c>
      <c r="G270" s="2">
        <v>9</v>
      </c>
      <c r="H270" t="s">
        <v>824</v>
      </c>
      <c r="I270">
        <v>50</v>
      </c>
      <c r="J270" t="s">
        <v>58</v>
      </c>
      <c r="K270" t="s">
        <v>58</v>
      </c>
      <c r="L270">
        <v>69.566999999999993</v>
      </c>
      <c r="M270" s="2" t="s">
        <v>711</v>
      </c>
      <c r="N270" s="85" t="s">
        <v>825</v>
      </c>
      <c r="O270" t="s">
        <v>36</v>
      </c>
      <c r="P270" t="s">
        <v>826</v>
      </c>
      <c r="Q270" t="s">
        <v>36</v>
      </c>
      <c r="R270">
        <v>34.78</v>
      </c>
      <c r="S270" s="1">
        <v>45744.522376423607</v>
      </c>
      <c r="T270" t="s">
        <v>42</v>
      </c>
      <c r="U270" s="1">
        <v>45744.292361111111</v>
      </c>
      <c r="V270" t="s">
        <v>43</v>
      </c>
      <c r="W270" t="s">
        <v>36</v>
      </c>
      <c r="X270">
        <v>6</v>
      </c>
      <c r="Y270" t="s">
        <v>158</v>
      </c>
      <c r="Z270">
        <v>69.569999999999993</v>
      </c>
      <c r="AA270">
        <v>69.569999999999993</v>
      </c>
      <c r="AB270">
        <v>192</v>
      </c>
      <c r="AC270" t="s">
        <v>579</v>
      </c>
      <c r="AD270" t="s">
        <v>579</v>
      </c>
      <c r="AE270" t="s">
        <v>45</v>
      </c>
      <c r="AF270" s="44">
        <v>39121304</v>
      </c>
      <c r="AG270" s="18" t="s">
        <v>827</v>
      </c>
      <c r="AI270" s="2" t="s">
        <v>48</v>
      </c>
      <c r="AJ270" s="2" t="e">
        <f>VLOOKUP(A270,'Classification Test Result'!$A$2:$D$2428,4,FALSE)</f>
        <v>#N/A</v>
      </c>
      <c r="AL270" s="2">
        <f>_xlfn.XLOOKUP($A270,Results!$A$2:$A$2256,Results!G$2:G$2256,"")</f>
        <v>0</v>
      </c>
      <c r="AM270" s="2">
        <f>_xlfn.XLOOKUP($A270,Results!$A$2:$A$2256,Results!H$2:H$2256,"")</f>
        <v>0</v>
      </c>
      <c r="AN270" s="2">
        <f>_xlfn.XLOOKUP($A270,Results!$A$2:$A$2256,Results!I$2:I$2256,"")</f>
        <v>0</v>
      </c>
      <c r="AO270" s="2">
        <f>_xlfn.XLOOKUP($A270,Results!$A$2:$A$2256,Results!J$2:J$2256,"")</f>
        <v>0</v>
      </c>
      <c r="AP270" s="2">
        <f>_xlfn.XLOOKUP($A270,Results!$A$2:$A$2256,Results!K$2:K$2256,"")</f>
        <v>0</v>
      </c>
      <c r="AQ270" s="2">
        <f>_xlfn.XLOOKUP($A270,Results!$A$2:$A$2256,Results!L$2:L$2256,"")</f>
        <v>0</v>
      </c>
      <c r="AR270" s="2">
        <f>_xlfn.XLOOKUP($A270,Results!$A$2:$A$2256,Results!M$2:M$2256,"")</f>
        <v>0</v>
      </c>
      <c r="AS270" s="2">
        <f>_xlfn.XLOOKUP($A270,Results!$A$2:$A$2256,Results!N$2:N$2256,"")</f>
        <v>0</v>
      </c>
      <c r="AT270" s="2" t="str">
        <f>_xlfn.XLOOKUP($A270,Results!$A$2:$A$2256,Results!O$2:O$2256,"")</f>
        <v>STEEL CITY BOLT &amp; SCREW</v>
      </c>
      <c r="AU270" s="2" t="str">
        <f>_xlfn.XLOOKUP($A270,Results!$A$2:$A$2256,Results!P$2:P$2256,"")</f>
        <v>STL-CTY</v>
      </c>
      <c r="AV270" s="2" t="str">
        <f>_xlfn.XLOOKUP($A270,Results!$A$2:$A$2256,Results!Q$2:Q$2256,"")</f>
        <v>SINGLE_MATCH</v>
      </c>
      <c r="AW270" s="2">
        <f>_xlfn.XLOOKUP($A270,Results!$A$2:$A$2256,Results!R$2:R$2256,"")</f>
        <v>0</v>
      </c>
      <c r="AX270" s="2">
        <f>_xlfn.XLOOKUP($A270,Results!$A$2:$A$2256,Results!S$2:S$2256,"")</f>
        <v>0</v>
      </c>
      <c r="AY270" s="2">
        <f>_xlfn.XLOOKUP($A270,Results!$A$2:$A$2256,Results!T$2:T$2256,"")</f>
        <v>95</v>
      </c>
      <c r="AZ270" s="2">
        <f>_xlfn.XLOOKUP($A270,Results!$A$2:$A$2256,Results!U$2:U$2256,"")</f>
        <v>0</v>
      </c>
      <c r="BA270" s="2" t="str">
        <f>_xlfn.XLOOKUP($A270,Results!$A$2:$A$2256,Results!V$2:V$2256,"")</f>
        <v>EATON DISTRIBUTION EQUIP</v>
      </c>
      <c r="BB270" s="2">
        <f>_xlfn.XLOOKUP($A270,Results!$A$2:$A$2256,Results!W$2:W$2256,"")</f>
        <v>55</v>
      </c>
      <c r="BC270" s="2">
        <f>_xlfn.XLOOKUP($A270,Results!$A$2:$A$2256,Results!X$2:X$2256,"")</f>
        <v>39121304</v>
      </c>
      <c r="BD270" s="2">
        <f>_xlfn.XLOOKUP($A270,Results!$A$2:$A$2256,Results!Y$2:Y$2256,"")</f>
        <v>84</v>
      </c>
      <c r="BE270" s="2" t="b">
        <f>_xlfn.XLOOKUP($A270,Results!$A$2:$A$2256,Results!Z$2:Z$2256,"")</f>
        <v>1</v>
      </c>
    </row>
    <row r="271" spans="1:57" ht="38.25" customHeight="1" x14ac:dyDescent="0.3">
      <c r="A271">
        <v>905948</v>
      </c>
      <c r="B271">
        <v>281674</v>
      </c>
      <c r="C271" t="s">
        <v>36</v>
      </c>
      <c r="D271" t="s">
        <v>599</v>
      </c>
      <c r="E271" s="2" t="str">
        <f>VLOOKUP(F271,'RPA Vendor Data '!F218:$G$2418,2)</f>
        <v>EDGES ELECTRICAL GROUP</v>
      </c>
      <c r="F271" s="2">
        <v>16768</v>
      </c>
      <c r="G271" s="2">
        <v>8</v>
      </c>
      <c r="H271" t="s">
        <v>828</v>
      </c>
      <c r="I271">
        <v>50</v>
      </c>
      <c r="J271" t="s">
        <v>58</v>
      </c>
      <c r="K271" t="s">
        <v>58</v>
      </c>
      <c r="L271">
        <v>193.95</v>
      </c>
      <c r="M271" s="2" t="s">
        <v>711</v>
      </c>
      <c r="N271" s="85" t="s">
        <v>829</v>
      </c>
      <c r="O271" t="s">
        <v>36</v>
      </c>
      <c r="P271" t="s">
        <v>830</v>
      </c>
      <c r="Q271" t="s">
        <v>36</v>
      </c>
      <c r="R271">
        <v>96.98</v>
      </c>
      <c r="S271" s="1">
        <v>45744.522370057872</v>
      </c>
      <c r="T271" t="s">
        <v>42</v>
      </c>
      <c r="U271" s="1">
        <v>45744.292361111111</v>
      </c>
      <c r="V271" t="s">
        <v>43</v>
      </c>
      <c r="W271" t="s">
        <v>36</v>
      </c>
      <c r="X271">
        <v>4</v>
      </c>
      <c r="Y271" t="s">
        <v>158</v>
      </c>
      <c r="Z271">
        <v>193.95</v>
      </c>
      <c r="AA271">
        <v>193.95</v>
      </c>
      <c r="AB271">
        <v>192</v>
      </c>
      <c r="AC271" t="s">
        <v>579</v>
      </c>
      <c r="AD271" t="s">
        <v>579</v>
      </c>
      <c r="AE271" t="s">
        <v>45</v>
      </c>
      <c r="AF271" s="44">
        <v>39121303</v>
      </c>
      <c r="AG271" s="18" t="s">
        <v>831</v>
      </c>
      <c r="AI271" s="2" t="s">
        <v>48</v>
      </c>
      <c r="AJ271" s="2" t="e">
        <f>VLOOKUP(A271,'Classification Test Result'!$A$2:$D$2428,4,FALSE)</f>
        <v>#N/A</v>
      </c>
      <c r="AL271" s="2">
        <f>_xlfn.XLOOKUP($A271,Results!$A$2:$A$2256,Results!G$2:G$2256,"")</f>
        <v>325560</v>
      </c>
      <c r="AM271" s="2">
        <f>_xlfn.XLOOKUP($A271,Results!$A$2:$A$2256,Results!H$2:H$2256,"")</f>
        <v>521711234</v>
      </c>
      <c r="AN271" s="2" t="str">
        <f>_xlfn.XLOOKUP($A271,Results!$A$2:$A$2256,Results!I$2:I$2256,"")</f>
        <v>SOUTHWIRE</v>
      </c>
      <c r="AO271" s="2" t="str">
        <f>_xlfn.XLOOKUP($A271,Results!$A$2:$A$2256,Results!J$2:J$2256,"")</f>
        <v>032886303432</v>
      </c>
      <c r="AP271" s="2">
        <f>_xlfn.XLOOKUP($A271,Results!$A$2:$A$2256,Results!K$2:K$2256,"")</f>
        <v>39121303</v>
      </c>
      <c r="AQ271" s="2">
        <f>_xlfn.XLOOKUP($A271,Results!$A$2:$A$2256,Results!L$2:L$2256,"")</f>
        <v>0</v>
      </c>
      <c r="AR271" s="2">
        <f>_xlfn.XLOOKUP($A271,Results!$A$2:$A$2256,Results!M$2:M$2256,"")</f>
        <v>22648</v>
      </c>
      <c r="AS271" s="2" t="str">
        <f>_xlfn.XLOOKUP($A271,Results!$A$2:$A$2256,Results!N$2:N$2256,"")</f>
        <v>SOU 52171-1/2-3/4 4IN SS BOX/CLAMP</v>
      </c>
      <c r="AT271" s="2" t="str">
        <f>_xlfn.XLOOKUP($A271,Results!$A$2:$A$2256,Results!O$2:O$2256,"")</f>
        <v>SOUTHWIRE</v>
      </c>
      <c r="AU271" s="2">
        <f>_xlfn.XLOOKUP($A271,Results!$A$2:$A$2256,Results!P$2:P$2256,"")</f>
        <v>0</v>
      </c>
      <c r="AV271" s="2" t="str">
        <f>_xlfn.XLOOKUP($A271,Results!$A$2:$A$2256,Results!Q$2:Q$2256,"")</f>
        <v>NO_VALID_MATCHES</v>
      </c>
      <c r="AW271" s="2" t="str">
        <f>_xlfn.XLOOKUP($A271,Results!$A$2:$A$2256,Results!R$2:R$2256,"")</f>
        <v>0.7363368792281989</v>
      </c>
      <c r="AX271" s="2">
        <f>_xlfn.XLOOKUP($A271,Results!$A$2:$A$2256,Results!S$2:S$2256,"")</f>
        <v>82</v>
      </c>
      <c r="AY271" s="2">
        <f>_xlfn.XLOOKUP($A271,Results!$A$2:$A$2256,Results!T$2:T$2256,"")</f>
        <v>51</v>
      </c>
      <c r="AZ271" s="2">
        <f>_xlfn.XLOOKUP($A271,Results!$A$2:$A$2256,Results!U$2:U$2256,"")</f>
        <v>68</v>
      </c>
      <c r="BA271" s="2" t="str">
        <f>_xlfn.XLOOKUP($A271,Results!$A$2:$A$2256,Results!V$2:V$2256,"")</f>
        <v>APPLETON</v>
      </c>
      <c r="BB271" s="2">
        <f>_xlfn.XLOOKUP($A271,Results!$A$2:$A$2256,Results!W$2:W$2256,"")</f>
        <v>66</v>
      </c>
      <c r="BC271" s="2">
        <f>_xlfn.XLOOKUP($A271,Results!$A$2:$A$2256,Results!X$2:X$2256,"")</f>
        <v>39121300</v>
      </c>
      <c r="BD271" s="2">
        <f>_xlfn.XLOOKUP($A271,Results!$A$2:$A$2256,Results!Y$2:Y$2256,"")</f>
        <v>81</v>
      </c>
      <c r="BE271" s="2" t="b">
        <f>_xlfn.XLOOKUP($A271,Results!$A$2:$A$2256,Results!Z$2:Z$2256,"")</f>
        <v>1</v>
      </c>
    </row>
    <row r="272" spans="1:57" ht="38.25" customHeight="1" x14ac:dyDescent="0.3">
      <c r="A272">
        <v>905949</v>
      </c>
      <c r="B272">
        <v>281522</v>
      </c>
      <c r="C272" t="s">
        <v>36</v>
      </c>
      <c r="D272" t="s">
        <v>770</v>
      </c>
      <c r="E272" s="2" t="str">
        <f>VLOOKUP(F272,'RPA Vendor Data '!F219:$G$2418,2)</f>
        <v>EDGES ELECTRICAL GROUP</v>
      </c>
      <c r="F272" s="2">
        <v>16768</v>
      </c>
      <c r="G272" s="2">
        <v>1</v>
      </c>
      <c r="H272" t="s">
        <v>828</v>
      </c>
      <c r="I272">
        <v>1</v>
      </c>
      <c r="J272" t="s">
        <v>58</v>
      </c>
      <c r="K272" t="s">
        <v>58</v>
      </c>
      <c r="L272">
        <v>193.95</v>
      </c>
      <c r="M272" s="2" t="s">
        <v>711</v>
      </c>
      <c r="N272" s="85" t="s">
        <v>829</v>
      </c>
      <c r="O272" t="s">
        <v>36</v>
      </c>
      <c r="P272" t="s">
        <v>830</v>
      </c>
      <c r="Q272" t="s">
        <v>36</v>
      </c>
      <c r="R272">
        <v>1.94</v>
      </c>
      <c r="S272" s="1">
        <v>45744.438263506941</v>
      </c>
      <c r="T272" t="s">
        <v>42</v>
      </c>
      <c r="U272" s="1">
        <v>45744.213888888888</v>
      </c>
      <c r="V272" t="s">
        <v>43</v>
      </c>
      <c r="W272" t="s">
        <v>36</v>
      </c>
      <c r="X272">
        <v>0</v>
      </c>
      <c r="Y272" t="s">
        <v>158</v>
      </c>
      <c r="Z272">
        <v>193.95</v>
      </c>
      <c r="AA272">
        <v>193.95</v>
      </c>
      <c r="AB272">
        <v>192</v>
      </c>
      <c r="AC272" t="s">
        <v>579</v>
      </c>
      <c r="AD272" t="s">
        <v>579</v>
      </c>
      <c r="AE272" t="s">
        <v>45</v>
      </c>
      <c r="AF272" s="44">
        <v>39121303</v>
      </c>
      <c r="AG272" s="18" t="s">
        <v>831</v>
      </c>
      <c r="AI272" s="2" t="s">
        <v>48</v>
      </c>
      <c r="AJ272" s="2" t="e">
        <f>VLOOKUP(A272,'Classification Test Result'!$A$2:$D$2428,4,FALSE)</f>
        <v>#N/A</v>
      </c>
      <c r="AL272" s="2">
        <f>_xlfn.XLOOKUP($A272,Results!$A$2:$A$2256,Results!G$2:G$2256,"")</f>
        <v>325560</v>
      </c>
      <c r="AM272" s="2">
        <f>_xlfn.XLOOKUP($A272,Results!$A$2:$A$2256,Results!H$2:H$2256,"")</f>
        <v>521711234</v>
      </c>
      <c r="AN272" s="2" t="str">
        <f>_xlfn.XLOOKUP($A272,Results!$A$2:$A$2256,Results!I$2:I$2256,"")</f>
        <v>SOUTHWIRE</v>
      </c>
      <c r="AO272" s="2" t="str">
        <f>_xlfn.XLOOKUP($A272,Results!$A$2:$A$2256,Results!J$2:J$2256,"")</f>
        <v>032886303432</v>
      </c>
      <c r="AP272" s="2">
        <f>_xlfn.XLOOKUP($A272,Results!$A$2:$A$2256,Results!K$2:K$2256,"")</f>
        <v>39121303</v>
      </c>
      <c r="AQ272" s="2">
        <f>_xlfn.XLOOKUP($A272,Results!$A$2:$A$2256,Results!L$2:L$2256,"")</f>
        <v>0</v>
      </c>
      <c r="AR272" s="2">
        <f>_xlfn.XLOOKUP($A272,Results!$A$2:$A$2256,Results!M$2:M$2256,"")</f>
        <v>22648</v>
      </c>
      <c r="AS272" s="2" t="str">
        <f>_xlfn.XLOOKUP($A272,Results!$A$2:$A$2256,Results!N$2:N$2256,"")</f>
        <v>SOU 52171-1/2-3/4 4IN SS BOX/CLAMP</v>
      </c>
      <c r="AT272" s="2" t="str">
        <f>_xlfn.XLOOKUP($A272,Results!$A$2:$A$2256,Results!O$2:O$2256,"")</f>
        <v>SOUTHWIRE</v>
      </c>
      <c r="AU272" s="2">
        <f>_xlfn.XLOOKUP($A272,Results!$A$2:$A$2256,Results!P$2:P$2256,"")</f>
        <v>0</v>
      </c>
      <c r="AV272" s="2" t="str">
        <f>_xlfn.XLOOKUP($A272,Results!$A$2:$A$2256,Results!Q$2:Q$2256,"")</f>
        <v>NO_VALID_MATCHES</v>
      </c>
      <c r="AW272" s="2" t="str">
        <f>_xlfn.XLOOKUP($A272,Results!$A$2:$A$2256,Results!R$2:R$2256,"")</f>
        <v>0.7363368792281989</v>
      </c>
      <c r="AX272" s="2">
        <f>_xlfn.XLOOKUP($A272,Results!$A$2:$A$2256,Results!S$2:S$2256,"")</f>
        <v>82</v>
      </c>
      <c r="AY272" s="2">
        <f>_xlfn.XLOOKUP($A272,Results!$A$2:$A$2256,Results!T$2:T$2256,"")</f>
        <v>51</v>
      </c>
      <c r="AZ272" s="2">
        <f>_xlfn.XLOOKUP($A272,Results!$A$2:$A$2256,Results!U$2:U$2256,"")</f>
        <v>68</v>
      </c>
      <c r="BA272" s="2" t="str">
        <f>_xlfn.XLOOKUP($A272,Results!$A$2:$A$2256,Results!V$2:V$2256,"")</f>
        <v>APPLETON</v>
      </c>
      <c r="BB272" s="2">
        <f>_xlfn.XLOOKUP($A272,Results!$A$2:$A$2256,Results!W$2:W$2256,"")</f>
        <v>66</v>
      </c>
      <c r="BC272" s="2">
        <f>_xlfn.XLOOKUP($A272,Results!$A$2:$A$2256,Results!X$2:X$2256,"")</f>
        <v>39121300</v>
      </c>
      <c r="BD272" s="2">
        <f>_xlfn.XLOOKUP($A272,Results!$A$2:$A$2256,Results!Y$2:Y$2256,"")</f>
        <v>81</v>
      </c>
      <c r="BE272" s="2" t="b">
        <f>_xlfn.XLOOKUP($A272,Results!$A$2:$A$2256,Results!Z$2:Z$2256,"")</f>
        <v>1</v>
      </c>
    </row>
    <row r="273" spans="1:57" ht="38.25" customHeight="1" x14ac:dyDescent="0.3">
      <c r="A273">
        <v>905950</v>
      </c>
      <c r="B273">
        <v>281320</v>
      </c>
      <c r="C273" t="s">
        <v>36</v>
      </c>
      <c r="D273" t="s">
        <v>765</v>
      </c>
      <c r="E273" s="2" t="str">
        <f>VLOOKUP(F273,'RPA Vendor Data '!F221:$G$2418,2)</f>
        <v>VIKING ELECTRIC</v>
      </c>
      <c r="F273" s="2">
        <v>13536</v>
      </c>
      <c r="G273" s="2">
        <v>5</v>
      </c>
      <c r="H273" t="s">
        <v>832</v>
      </c>
      <c r="I273">
        <v>10</v>
      </c>
      <c r="J273" t="s">
        <v>389</v>
      </c>
      <c r="K273" t="s">
        <v>58</v>
      </c>
      <c r="L273">
        <v>116.47</v>
      </c>
      <c r="M273" s="2" t="s">
        <v>711</v>
      </c>
      <c r="N273" s="85" t="s">
        <v>829</v>
      </c>
      <c r="O273" t="s">
        <v>36</v>
      </c>
      <c r="P273" t="s">
        <v>830</v>
      </c>
      <c r="Q273" t="s">
        <v>36</v>
      </c>
      <c r="R273">
        <v>11.65</v>
      </c>
      <c r="S273" s="1">
        <v>45744.188901620371</v>
      </c>
      <c r="T273" t="s">
        <v>42</v>
      </c>
      <c r="U273" s="1">
        <v>45743.967361111107</v>
      </c>
      <c r="V273" t="s">
        <v>43</v>
      </c>
      <c r="W273" t="s">
        <v>36</v>
      </c>
      <c r="X273">
        <v>0</v>
      </c>
      <c r="Y273" t="s">
        <v>158</v>
      </c>
      <c r="Z273">
        <v>116.47</v>
      </c>
      <c r="AA273">
        <v>116.47</v>
      </c>
      <c r="AB273">
        <v>136</v>
      </c>
      <c r="AC273" t="s">
        <v>579</v>
      </c>
      <c r="AD273" t="s">
        <v>579</v>
      </c>
      <c r="AE273" t="s">
        <v>45</v>
      </c>
      <c r="AF273" s="44">
        <v>39121308</v>
      </c>
      <c r="AG273" s="18" t="s">
        <v>833</v>
      </c>
      <c r="AH273" s="18"/>
      <c r="AI273" s="2" t="s">
        <v>48</v>
      </c>
      <c r="AJ273" s="2" t="e">
        <f>VLOOKUP(A273,'Classification Test Result'!$A$2:$D$2428,4,FALSE)</f>
        <v>#N/A</v>
      </c>
      <c r="AL273" s="2">
        <f>_xlfn.XLOOKUP($A273,Results!$A$2:$A$2256,Results!G$2:G$2256,"")</f>
        <v>325560</v>
      </c>
      <c r="AM273" s="2">
        <f>_xlfn.XLOOKUP($A273,Results!$A$2:$A$2256,Results!H$2:H$2256,"")</f>
        <v>521711234</v>
      </c>
      <c r="AN273" s="2" t="str">
        <f>_xlfn.XLOOKUP($A273,Results!$A$2:$A$2256,Results!I$2:I$2256,"")</f>
        <v>SOUTHWIRE</v>
      </c>
      <c r="AO273" s="2" t="str">
        <f>_xlfn.XLOOKUP($A273,Results!$A$2:$A$2256,Results!J$2:J$2256,"")</f>
        <v>032886303432</v>
      </c>
      <c r="AP273" s="2">
        <f>_xlfn.XLOOKUP($A273,Results!$A$2:$A$2256,Results!K$2:K$2256,"")</f>
        <v>39121303</v>
      </c>
      <c r="AQ273" s="2">
        <f>_xlfn.XLOOKUP($A273,Results!$A$2:$A$2256,Results!L$2:L$2256,"")</f>
        <v>0</v>
      </c>
      <c r="AR273" s="2">
        <f>_xlfn.XLOOKUP($A273,Results!$A$2:$A$2256,Results!M$2:M$2256,"")</f>
        <v>22648</v>
      </c>
      <c r="AS273" s="2" t="str">
        <f>_xlfn.XLOOKUP($A273,Results!$A$2:$A$2256,Results!N$2:N$2256,"")</f>
        <v>SOU 52171-1/2-3/4 4IN SS BOX/CLAMP</v>
      </c>
      <c r="AT273" s="2" t="str">
        <f>_xlfn.XLOOKUP($A273,Results!$A$2:$A$2256,Results!O$2:O$2256,"")</f>
        <v>SOUTHWIRE</v>
      </c>
      <c r="AU273" s="2">
        <f>_xlfn.XLOOKUP($A273,Results!$A$2:$A$2256,Results!P$2:P$2256,"")</f>
        <v>0</v>
      </c>
      <c r="AV273" s="2" t="str">
        <f>_xlfn.XLOOKUP($A273,Results!$A$2:$A$2256,Results!Q$2:Q$2256,"")</f>
        <v>NO_VALID_MATCHES</v>
      </c>
      <c r="AW273" s="2" t="str">
        <f>_xlfn.XLOOKUP($A273,Results!$A$2:$A$2256,Results!R$2:R$2256,"")</f>
        <v>0.6745403818688402</v>
      </c>
      <c r="AX273" s="2">
        <f>_xlfn.XLOOKUP($A273,Results!$A$2:$A$2256,Results!S$2:S$2256,"")</f>
        <v>77</v>
      </c>
      <c r="AY273" s="2">
        <f>_xlfn.XLOOKUP($A273,Results!$A$2:$A$2256,Results!T$2:T$2256,"")</f>
        <v>47</v>
      </c>
      <c r="AZ273" s="2">
        <f>_xlfn.XLOOKUP($A273,Results!$A$2:$A$2256,Results!U$2:U$2256,"")</f>
        <v>59</v>
      </c>
      <c r="BA273" s="2">
        <f>_xlfn.XLOOKUP($A273,Results!$A$2:$A$2256,Results!V$2:V$2256,"")</f>
        <v>0</v>
      </c>
      <c r="BB273" s="2">
        <f>_xlfn.XLOOKUP($A273,Results!$A$2:$A$2256,Results!W$2:W$2256,"")</f>
        <v>0</v>
      </c>
      <c r="BC273" s="2">
        <f>_xlfn.XLOOKUP($A273,Results!$A$2:$A$2256,Results!X$2:X$2256,"")</f>
        <v>39120000</v>
      </c>
      <c r="BD273" s="2">
        <f>_xlfn.XLOOKUP($A273,Results!$A$2:$A$2256,Results!Y$2:Y$2256,"")</f>
        <v>61</v>
      </c>
      <c r="BE273" s="2">
        <f>_xlfn.XLOOKUP($A273,Results!$A$2:$A$2256,Results!Z$2:Z$2256,"")</f>
        <v>0</v>
      </c>
    </row>
    <row r="274" spans="1:57" ht="38.25" customHeight="1" x14ac:dyDescent="0.3">
      <c r="A274">
        <v>905951</v>
      </c>
      <c r="B274">
        <v>281862</v>
      </c>
      <c r="C274" t="s">
        <v>36</v>
      </c>
      <c r="D274" t="s">
        <v>835</v>
      </c>
      <c r="E274" s="2" t="str">
        <f>VLOOKUP(F274,'RPA Vendor Data '!F$1:$G$2418,2)</f>
        <v>CAPE ELECTRICAL SUPPLY</v>
      </c>
      <c r="F274" s="2">
        <v>10508</v>
      </c>
      <c r="G274" s="2">
        <v>26</v>
      </c>
      <c r="H274" t="s">
        <v>836</v>
      </c>
      <c r="I274">
        <v>2</v>
      </c>
      <c r="J274" t="s">
        <v>58</v>
      </c>
      <c r="K274" t="s">
        <v>58</v>
      </c>
      <c r="L274">
        <v>1586.375</v>
      </c>
      <c r="M274" s="2" t="s">
        <v>711</v>
      </c>
      <c r="N274" s="85" t="s">
        <v>837</v>
      </c>
      <c r="O274" t="s">
        <v>36</v>
      </c>
      <c r="P274" t="s">
        <v>36</v>
      </c>
      <c r="Q274" t="s">
        <v>36</v>
      </c>
      <c r="R274">
        <v>31.73</v>
      </c>
      <c r="S274" s="1">
        <v>45744.648236655092</v>
      </c>
      <c r="T274" t="s">
        <v>42</v>
      </c>
      <c r="U274" s="1">
        <v>45744.425694444442</v>
      </c>
      <c r="V274" t="s">
        <v>43</v>
      </c>
      <c r="W274" t="s">
        <v>36</v>
      </c>
      <c r="X274">
        <v>0</v>
      </c>
      <c r="Y274">
        <v>0</v>
      </c>
      <c r="Z274" t="s">
        <v>36</v>
      </c>
      <c r="AA274">
        <v>1586.375</v>
      </c>
      <c r="AB274" t="s">
        <v>36</v>
      </c>
      <c r="AC274" t="s">
        <v>579</v>
      </c>
      <c r="AD274" t="s">
        <v>579</v>
      </c>
      <c r="AE274" t="s">
        <v>45</v>
      </c>
      <c r="AF274" s="44">
        <v>39131707</v>
      </c>
      <c r="AG274" s="18" t="s">
        <v>838</v>
      </c>
      <c r="AI274" s="2" t="s">
        <v>48</v>
      </c>
      <c r="AJ274" s="2" t="e">
        <f>VLOOKUP(A274,'Classification Test Result'!$A$2:$D$2428,4,FALSE)</f>
        <v>#N/A</v>
      </c>
      <c r="AL274" s="2">
        <f>_xlfn.XLOOKUP($A274,Results!$A$2:$A$2256,Results!G$2:G$2256,"")</f>
        <v>0</v>
      </c>
      <c r="AM274" s="2">
        <f>_xlfn.XLOOKUP($A274,Results!$A$2:$A$2256,Results!H$2:H$2256,"")</f>
        <v>0</v>
      </c>
      <c r="AN274" s="2">
        <f>_xlfn.XLOOKUP($A274,Results!$A$2:$A$2256,Results!I$2:I$2256,"")</f>
        <v>0</v>
      </c>
      <c r="AO274" s="2">
        <f>_xlfn.XLOOKUP($A274,Results!$A$2:$A$2256,Results!J$2:J$2256,"")</f>
        <v>0</v>
      </c>
      <c r="AP274" s="2">
        <f>_xlfn.XLOOKUP($A274,Results!$A$2:$A$2256,Results!K$2:K$2256,"")</f>
        <v>0</v>
      </c>
      <c r="AQ274" s="2">
        <f>_xlfn.XLOOKUP($A274,Results!$A$2:$A$2256,Results!L$2:L$2256,"")</f>
        <v>0</v>
      </c>
      <c r="AR274" s="2">
        <f>_xlfn.XLOOKUP($A274,Results!$A$2:$A$2256,Results!M$2:M$2256,"")</f>
        <v>0</v>
      </c>
      <c r="AS274" s="2">
        <f>_xlfn.XLOOKUP($A274,Results!$A$2:$A$2256,Results!N$2:N$2256,"")</f>
        <v>0</v>
      </c>
      <c r="AT274" s="2" t="str">
        <f>_xlfn.XLOOKUP($A274,Results!$A$2:$A$2256,Results!O$2:O$2256,"")</f>
        <v>STEEL CITY BOLT &amp; SCREW</v>
      </c>
      <c r="AU274" s="2" t="str">
        <f>_xlfn.XLOOKUP($A274,Results!$A$2:$A$2256,Results!P$2:P$2256,"")</f>
        <v>STL-CTY</v>
      </c>
      <c r="AV274" s="2" t="str">
        <f>_xlfn.XLOOKUP($A274,Results!$A$2:$A$2256,Results!Q$2:Q$2256,"")</f>
        <v>SINGLE_MATCH</v>
      </c>
      <c r="AW274" s="2">
        <f>_xlfn.XLOOKUP($A274,Results!$A$2:$A$2256,Results!R$2:R$2256,"")</f>
        <v>0</v>
      </c>
      <c r="AX274" s="2">
        <f>_xlfn.XLOOKUP($A274,Results!$A$2:$A$2256,Results!S$2:S$2256,"")</f>
        <v>0</v>
      </c>
      <c r="AY274" s="2">
        <f>_xlfn.XLOOKUP($A274,Results!$A$2:$A$2256,Results!T$2:T$2256,"")</f>
        <v>95</v>
      </c>
      <c r="AZ274" s="2">
        <f>_xlfn.XLOOKUP($A274,Results!$A$2:$A$2256,Results!U$2:U$2256,"")</f>
        <v>0</v>
      </c>
      <c r="BA274" s="2">
        <f>_xlfn.XLOOKUP($A274,Results!$A$2:$A$2256,Results!V$2:V$2256,"")</f>
        <v>0</v>
      </c>
      <c r="BB274" s="2">
        <f>_xlfn.XLOOKUP($A274,Results!$A$2:$A$2256,Results!W$2:W$2256,"")</f>
        <v>0</v>
      </c>
      <c r="BC274" s="2">
        <f>_xlfn.XLOOKUP($A274,Results!$A$2:$A$2256,Results!X$2:X$2256,"")</f>
        <v>39131707</v>
      </c>
      <c r="BD274" s="2">
        <f>_xlfn.XLOOKUP($A274,Results!$A$2:$A$2256,Results!Y$2:Y$2256,"")</f>
        <v>80</v>
      </c>
      <c r="BE274" s="2">
        <f>_xlfn.XLOOKUP($A274,Results!$A$2:$A$2256,Results!Z$2:Z$2256,"")</f>
        <v>0</v>
      </c>
    </row>
    <row r="275" spans="1:57" ht="38.25" customHeight="1" x14ac:dyDescent="0.3">
      <c r="A275">
        <v>905952</v>
      </c>
      <c r="B275">
        <v>281519</v>
      </c>
      <c r="C275" t="s">
        <v>36</v>
      </c>
      <c r="D275" t="s">
        <v>721</v>
      </c>
      <c r="E275" s="2" t="str">
        <f>VLOOKUP(F275,'RPA Vendor Data '!F$1:$G$2418,2)</f>
        <v>EDGES ELECTRICAL GROUP</v>
      </c>
      <c r="F275" s="2">
        <v>16768</v>
      </c>
      <c r="G275" s="2">
        <v>15</v>
      </c>
      <c r="H275" t="s">
        <v>839</v>
      </c>
      <c r="I275">
        <v>10</v>
      </c>
      <c r="J275" t="s">
        <v>58</v>
      </c>
      <c r="K275" t="s">
        <v>58</v>
      </c>
      <c r="L275">
        <v>1568.356</v>
      </c>
      <c r="M275" s="2" t="s">
        <v>711</v>
      </c>
      <c r="N275" s="85" t="s">
        <v>840</v>
      </c>
      <c r="O275" t="s">
        <v>36</v>
      </c>
      <c r="P275" t="s">
        <v>841</v>
      </c>
      <c r="Q275" t="s">
        <v>36</v>
      </c>
      <c r="R275">
        <v>156.84</v>
      </c>
      <c r="S275" s="1">
        <v>45744.438380358799</v>
      </c>
      <c r="T275" t="s">
        <v>42</v>
      </c>
      <c r="U275" s="1">
        <v>45744.213888888888</v>
      </c>
      <c r="V275" t="s">
        <v>43</v>
      </c>
      <c r="W275" t="s">
        <v>36</v>
      </c>
      <c r="X275">
        <v>0</v>
      </c>
      <c r="Y275" t="s">
        <v>726</v>
      </c>
      <c r="Z275">
        <v>1568.36</v>
      </c>
      <c r="AA275" t="s">
        <v>36</v>
      </c>
      <c r="AB275">
        <v>192</v>
      </c>
      <c r="AC275" t="s">
        <v>579</v>
      </c>
      <c r="AD275" t="s">
        <v>579</v>
      </c>
      <c r="AE275" t="s">
        <v>45</v>
      </c>
      <c r="AF275" s="44" t="s">
        <v>46</v>
      </c>
      <c r="AG275" s="18" t="s">
        <v>842</v>
      </c>
      <c r="AI275" s="2" t="s">
        <v>48</v>
      </c>
      <c r="AJ275" s="2" t="e">
        <f>VLOOKUP(A275,'Classification Test Result'!$A$2:$D$2428,4,FALSE)</f>
        <v>#N/A</v>
      </c>
      <c r="AL275" s="2">
        <f>_xlfn.XLOOKUP($A275,Results!$A$2:$A$2256,Results!G$2:G$2256,"")</f>
        <v>0</v>
      </c>
      <c r="AM275" s="2">
        <f>_xlfn.XLOOKUP($A275,Results!$A$2:$A$2256,Results!H$2:H$2256,"")</f>
        <v>0</v>
      </c>
      <c r="AN275" s="2">
        <f>_xlfn.XLOOKUP($A275,Results!$A$2:$A$2256,Results!I$2:I$2256,"")</f>
        <v>0</v>
      </c>
      <c r="AO275" s="2">
        <f>_xlfn.XLOOKUP($A275,Results!$A$2:$A$2256,Results!J$2:J$2256,"")</f>
        <v>0</v>
      </c>
      <c r="AP275" s="2">
        <f>_xlfn.XLOOKUP($A275,Results!$A$2:$A$2256,Results!K$2:K$2256,"")</f>
        <v>0</v>
      </c>
      <c r="AQ275" s="2">
        <f>_xlfn.XLOOKUP($A275,Results!$A$2:$A$2256,Results!L$2:L$2256,"")</f>
        <v>0</v>
      </c>
      <c r="AR275" s="2">
        <f>_xlfn.XLOOKUP($A275,Results!$A$2:$A$2256,Results!M$2:M$2256,"")</f>
        <v>0</v>
      </c>
      <c r="AS275" s="2">
        <f>_xlfn.XLOOKUP($A275,Results!$A$2:$A$2256,Results!N$2:N$2256,"")</f>
        <v>0</v>
      </c>
      <c r="AT275" s="2" t="str">
        <f>_xlfn.XLOOKUP($A275,Results!$A$2:$A$2256,Results!O$2:O$2256,"")</f>
        <v>STEEL CITY BOLT &amp; SCREW</v>
      </c>
      <c r="AU275" s="2" t="str">
        <f>_xlfn.XLOOKUP($A275,Results!$A$2:$A$2256,Results!P$2:P$2256,"")</f>
        <v>STL-CTY</v>
      </c>
      <c r="AV275" s="2" t="str">
        <f>_xlfn.XLOOKUP($A275,Results!$A$2:$A$2256,Results!Q$2:Q$2256,"")</f>
        <v>SINGLE_MATCH</v>
      </c>
      <c r="AW275" s="2">
        <f>_xlfn.XLOOKUP($A275,Results!$A$2:$A$2256,Results!R$2:R$2256,"")</f>
        <v>0</v>
      </c>
      <c r="AX275" s="2">
        <f>_xlfn.XLOOKUP($A275,Results!$A$2:$A$2256,Results!S$2:S$2256,"")</f>
        <v>0</v>
      </c>
      <c r="AY275" s="2">
        <f>_xlfn.XLOOKUP($A275,Results!$A$2:$A$2256,Results!T$2:T$2256,"")</f>
        <v>95</v>
      </c>
      <c r="AZ275" s="2">
        <f>_xlfn.XLOOKUP($A275,Results!$A$2:$A$2256,Results!U$2:U$2256,"")</f>
        <v>0</v>
      </c>
      <c r="BA275" s="2">
        <f>_xlfn.XLOOKUP($A275,Results!$A$2:$A$2256,Results!V$2:V$2256,"")</f>
        <v>0</v>
      </c>
      <c r="BB275" s="2">
        <f>_xlfn.XLOOKUP($A275,Results!$A$2:$A$2256,Results!W$2:W$2256,"")</f>
        <v>0</v>
      </c>
      <c r="BC275" s="2">
        <f>_xlfn.XLOOKUP($A275,Results!$A$2:$A$2256,Results!X$2:X$2256,"")</f>
        <v>31162905</v>
      </c>
      <c r="BD275" s="2">
        <f>_xlfn.XLOOKUP($A275,Results!$A$2:$A$2256,Results!Y$2:Y$2256,"")</f>
        <v>68</v>
      </c>
      <c r="BE275" s="2">
        <f>_xlfn.XLOOKUP($A275,Results!$A$2:$A$2256,Results!Z$2:Z$2256,"")</f>
        <v>0</v>
      </c>
    </row>
    <row r="276" spans="1:57" ht="38.25" customHeight="1" x14ac:dyDescent="0.3">
      <c r="A276">
        <v>905953</v>
      </c>
      <c r="B276">
        <v>281590</v>
      </c>
      <c r="C276" t="s">
        <v>36</v>
      </c>
      <c r="D276">
        <v>34791</v>
      </c>
      <c r="E276" s="2" t="str">
        <f>VLOOKUP(F276,'RPA Vendor Data '!F$1:$G$2418,2)</f>
        <v>BROADWAY ELECTRIC SUPPLY</v>
      </c>
      <c r="F276" s="2">
        <v>10455</v>
      </c>
      <c r="G276" s="2">
        <v>4</v>
      </c>
      <c r="H276" t="s">
        <v>843</v>
      </c>
      <c r="I276">
        <v>100</v>
      </c>
      <c r="J276" t="s">
        <v>39</v>
      </c>
      <c r="K276" t="s">
        <v>39</v>
      </c>
      <c r="L276">
        <v>7.6600000000000001E-2</v>
      </c>
      <c r="M276" s="2" t="s">
        <v>844</v>
      </c>
      <c r="N276" s="85" t="s">
        <v>845</v>
      </c>
      <c r="O276" t="s">
        <v>36</v>
      </c>
      <c r="P276" t="s">
        <v>36</v>
      </c>
      <c r="Q276">
        <v>75133818460</v>
      </c>
      <c r="R276">
        <v>7.66</v>
      </c>
      <c r="S276" s="1">
        <v>45744.481858645842</v>
      </c>
      <c r="T276" t="s">
        <v>42</v>
      </c>
      <c r="U276" s="1">
        <v>45744.25</v>
      </c>
      <c r="V276" t="s">
        <v>43</v>
      </c>
      <c r="W276" t="s">
        <v>36</v>
      </c>
      <c r="X276">
        <v>0</v>
      </c>
      <c r="Y276">
        <v>999</v>
      </c>
      <c r="Z276" t="s">
        <v>36</v>
      </c>
      <c r="AA276" t="s">
        <v>36</v>
      </c>
      <c r="AB276" t="s">
        <v>36</v>
      </c>
      <c r="AC276" t="s">
        <v>534</v>
      </c>
      <c r="AD276" t="s">
        <v>534</v>
      </c>
      <c r="AE276" t="s">
        <v>45</v>
      </c>
      <c r="AF276" s="44">
        <v>39121312</v>
      </c>
      <c r="AG276" s="18" t="s">
        <v>846</v>
      </c>
      <c r="AI276" s="2" t="s">
        <v>48</v>
      </c>
      <c r="AJ276" s="2" t="e">
        <f>VLOOKUP(A276,'Classification Test Result'!$A$2:$D$2428,4,FALSE)</f>
        <v>#N/A</v>
      </c>
      <c r="AL276" s="2">
        <f>_xlfn.XLOOKUP($A276,Results!$A$2:$A$2256,Results!G$2:G$2256,"")</f>
        <v>322293</v>
      </c>
      <c r="AM276" s="2" t="str">
        <f>_xlfn.XLOOKUP($A276,Results!$A$2:$A$2256,Results!H$2:H$2256,"")</f>
        <v>832TZ</v>
      </c>
      <c r="AN276" s="2" t="str">
        <f>_xlfn.XLOOKUP($A276,Results!$A$2:$A$2256,Results!I$2:I$2256,"")</f>
        <v>SOUTHWIRE</v>
      </c>
      <c r="AO276" s="2">
        <f>_xlfn.XLOOKUP($A276,Results!$A$2:$A$2256,Results!J$2:J$2256,"")</f>
        <v>751338184602</v>
      </c>
      <c r="AP276" s="2">
        <f>_xlfn.XLOOKUP($A276,Results!$A$2:$A$2256,Results!K$2:K$2256,"")</f>
        <v>39121312</v>
      </c>
      <c r="AQ276" s="2">
        <f>_xlfn.XLOOKUP($A276,Results!$A$2:$A$2256,Results!L$2:L$2256,"")</f>
        <v>0</v>
      </c>
      <c r="AR276" s="2">
        <f>_xlfn.XLOOKUP($A276,Results!$A$2:$A$2256,Results!M$2:M$2256,"")</f>
        <v>154954</v>
      </c>
      <c r="AS276" s="2" t="str">
        <f>_xlfn.XLOOKUP($A276,Results!$A$2:$A$2256,Results!N$2:N$2256,"")</f>
        <v>TPZ 832TZ 3/4 INSL PLS BSHG</v>
      </c>
      <c r="AT276" s="2" t="str">
        <f>_xlfn.XLOOKUP($A276,Results!$A$2:$A$2256,Results!O$2:O$2256,"")</f>
        <v>SOUTHWIRE</v>
      </c>
      <c r="AU276" s="2" t="str">
        <f>_xlfn.XLOOKUP($A276,Results!$A$2:$A$2256,Results!P$2:P$2256,"")</f>
        <v>STHWC</v>
      </c>
      <c r="AV276" s="2" t="str">
        <f>_xlfn.XLOOKUP($A276,Results!$A$2:$A$2256,Results!Q$2:Q$2256,"")</f>
        <v>MULTIPLE_MATCHES_ONE_VALID</v>
      </c>
      <c r="AW276" s="2" t="str">
        <f>_xlfn.XLOOKUP($A276,Results!$A$2:$A$2256,Results!R$2:R$2256,"")</f>
        <v>0.7464951302714065</v>
      </c>
      <c r="AX276" s="2">
        <f>_xlfn.XLOOKUP($A276,Results!$A$2:$A$2256,Results!S$2:S$2256,"")</f>
        <v>100</v>
      </c>
      <c r="AY276" s="2">
        <f>_xlfn.XLOOKUP($A276,Results!$A$2:$A$2256,Results!T$2:T$2256,"")</f>
        <v>100</v>
      </c>
      <c r="AZ276" s="2">
        <f>_xlfn.XLOOKUP($A276,Results!$A$2:$A$2256,Results!U$2:U$2256,"")</f>
        <v>100</v>
      </c>
      <c r="BA276" s="2" t="str">
        <f>_xlfn.XLOOKUP($A276,Results!$A$2:$A$2256,Results!V$2:V$2256,"")</f>
        <v>SOUTHWIRE</v>
      </c>
      <c r="BB276" s="2">
        <f>_xlfn.XLOOKUP($A276,Results!$A$2:$A$2256,Results!W$2:W$2256,"")</f>
        <v>80</v>
      </c>
      <c r="BC276" s="2">
        <f>_xlfn.XLOOKUP($A276,Results!$A$2:$A$2256,Results!X$2:X$2256,"")</f>
        <v>39121312</v>
      </c>
      <c r="BD276" s="2">
        <f>_xlfn.XLOOKUP($A276,Results!$A$2:$A$2256,Results!Y$2:Y$2256,"")</f>
        <v>80</v>
      </c>
      <c r="BE276" s="2" t="b">
        <f>_xlfn.XLOOKUP($A276,Results!$A$2:$A$2256,Results!Z$2:Z$2256,"")</f>
        <v>1</v>
      </c>
    </row>
    <row r="277" spans="1:57" ht="38.25" customHeight="1" x14ac:dyDescent="0.3">
      <c r="A277">
        <v>905954</v>
      </c>
      <c r="B277">
        <v>281557</v>
      </c>
      <c r="C277" t="s">
        <v>36</v>
      </c>
      <c r="D277" t="s">
        <v>601</v>
      </c>
      <c r="E277" s="2" t="str">
        <f>VLOOKUP(F277,'RPA Vendor Data '!F$1:$G$2418,2)</f>
        <v>SHEPHERD ELECT SUPPLY MD</v>
      </c>
      <c r="F277" s="2">
        <v>13061</v>
      </c>
      <c r="G277" s="2">
        <v>6</v>
      </c>
      <c r="H277" t="s">
        <v>847</v>
      </c>
      <c r="I277">
        <v>4</v>
      </c>
      <c r="J277" t="s">
        <v>389</v>
      </c>
      <c r="K277" t="s">
        <v>58</v>
      </c>
      <c r="L277">
        <v>314.49</v>
      </c>
      <c r="M277" s="2" t="s">
        <v>844</v>
      </c>
      <c r="N277" s="85" t="s">
        <v>848</v>
      </c>
      <c r="O277" s="44" t="s">
        <v>46</v>
      </c>
      <c r="P277" s="18" t="s">
        <v>849</v>
      </c>
      <c r="Q277" t="s">
        <v>36</v>
      </c>
      <c r="R277">
        <v>12.58</v>
      </c>
      <c r="S277" s="1">
        <v>45744.460274189812</v>
      </c>
      <c r="T277" t="s">
        <v>42</v>
      </c>
      <c r="U277" s="1">
        <v>45744.243055555547</v>
      </c>
      <c r="V277" t="s">
        <v>43</v>
      </c>
      <c r="W277" t="s">
        <v>36</v>
      </c>
      <c r="X277">
        <v>7</v>
      </c>
      <c r="Y277" t="s">
        <v>54</v>
      </c>
      <c r="Z277" t="s">
        <v>36</v>
      </c>
      <c r="AA277">
        <v>314.49</v>
      </c>
      <c r="AB277" t="s">
        <v>36</v>
      </c>
      <c r="AC277" t="s">
        <v>534</v>
      </c>
      <c r="AD277" t="s">
        <v>534</v>
      </c>
      <c r="AE277" t="s">
        <v>45</v>
      </c>
      <c r="AF277" s="44" t="s">
        <v>46</v>
      </c>
      <c r="AG277" s="18" t="s">
        <v>849</v>
      </c>
      <c r="AI277" s="2" t="s">
        <v>48</v>
      </c>
      <c r="AJ277" s="2" t="e">
        <f>VLOOKUP(A277,'Classification Test Result'!$A$2:$D$2428,4,FALSE)</f>
        <v>#N/A</v>
      </c>
      <c r="AL277" s="2">
        <f>_xlfn.XLOOKUP($A277,Results!$A$2:$A$2256,Results!G$2:G$2256,"")</f>
        <v>0</v>
      </c>
      <c r="AM277" s="2">
        <f>_xlfn.XLOOKUP($A277,Results!$A$2:$A$2256,Results!H$2:H$2256,"")</f>
        <v>0</v>
      </c>
      <c r="AN277" s="2">
        <f>_xlfn.XLOOKUP($A277,Results!$A$2:$A$2256,Results!I$2:I$2256,"")</f>
        <v>0</v>
      </c>
      <c r="AO277" s="2">
        <f>_xlfn.XLOOKUP($A277,Results!$A$2:$A$2256,Results!J$2:J$2256,"")</f>
        <v>0</v>
      </c>
      <c r="AP277" s="2">
        <f>_xlfn.XLOOKUP($A277,Results!$A$2:$A$2256,Results!K$2:K$2256,"")</f>
        <v>0</v>
      </c>
      <c r="AQ277" s="2">
        <f>_xlfn.XLOOKUP($A277,Results!$A$2:$A$2256,Results!L$2:L$2256,"")</f>
        <v>0</v>
      </c>
      <c r="AR277" s="2">
        <f>_xlfn.XLOOKUP($A277,Results!$A$2:$A$2256,Results!M$2:M$2256,"")</f>
        <v>0</v>
      </c>
      <c r="AS277" s="2">
        <f>_xlfn.XLOOKUP($A277,Results!$A$2:$A$2256,Results!N$2:N$2256,"")</f>
        <v>0</v>
      </c>
      <c r="AT277" s="2" t="str">
        <f>_xlfn.XLOOKUP($A277,Results!$A$2:$A$2256,Results!O$2:O$2256,"")</f>
        <v>SOUTHWIRE</v>
      </c>
      <c r="AU277" s="2" t="str">
        <f>_xlfn.XLOOKUP($A277,Results!$A$2:$A$2256,Results!P$2:P$2256,"")</f>
        <v>STHWC</v>
      </c>
      <c r="AV277" s="2" t="str">
        <f>_xlfn.XLOOKUP($A277,Results!$A$2:$A$2256,Results!Q$2:Q$2256,"")</f>
        <v>MULTIPLE_MATCHES_ONE_VALID</v>
      </c>
      <c r="AW277" s="2">
        <f>_xlfn.XLOOKUP($A277,Results!$A$2:$A$2256,Results!R$2:R$2256,"")</f>
        <v>0</v>
      </c>
      <c r="AX277" s="2">
        <f>_xlfn.XLOOKUP($A277,Results!$A$2:$A$2256,Results!S$2:S$2256,"")</f>
        <v>0</v>
      </c>
      <c r="AY277" s="2">
        <f>_xlfn.XLOOKUP($A277,Results!$A$2:$A$2256,Results!T$2:T$2256,"")</f>
        <v>50</v>
      </c>
      <c r="AZ277" s="2">
        <f>_xlfn.XLOOKUP($A277,Results!$A$2:$A$2256,Results!U$2:U$2256,"")</f>
        <v>0</v>
      </c>
      <c r="BA277" s="2">
        <f>_xlfn.XLOOKUP($A277,Results!$A$2:$A$2256,Results!V$2:V$2256,"")</f>
        <v>0</v>
      </c>
      <c r="BB277" s="2">
        <f>_xlfn.XLOOKUP($A277,Results!$A$2:$A$2256,Results!W$2:W$2256,"")</f>
        <v>0</v>
      </c>
      <c r="BC277" s="2">
        <f>_xlfn.XLOOKUP($A277,Results!$A$2:$A$2256,Results!X$2:X$2256,"")</f>
        <v>0</v>
      </c>
      <c r="BD277" s="2">
        <f>_xlfn.XLOOKUP($A277,Results!$A$2:$A$2256,Results!Y$2:Y$2256,"")</f>
        <v>0</v>
      </c>
      <c r="BE277" s="2">
        <f>_xlfn.XLOOKUP($A277,Results!$A$2:$A$2256,Results!Z$2:Z$2256,"")</f>
        <v>0</v>
      </c>
    </row>
    <row r="278" spans="1:57" ht="38.25" customHeight="1" x14ac:dyDescent="0.3">
      <c r="A278">
        <v>905955</v>
      </c>
      <c r="B278">
        <v>281956</v>
      </c>
      <c r="C278" t="s">
        <v>36</v>
      </c>
      <c r="D278">
        <v>34725</v>
      </c>
      <c r="E278" s="2" t="str">
        <f>VLOOKUP(F278,'RPA Vendor Data '!F$1:$G$2418,2)</f>
        <v>BROADWAY ELECTRIC SUPPLY</v>
      </c>
      <c r="F278" s="2">
        <v>10455</v>
      </c>
      <c r="G278" s="2">
        <v>6</v>
      </c>
      <c r="H278" t="s">
        <v>851</v>
      </c>
      <c r="I278">
        <v>200</v>
      </c>
      <c r="J278" t="s">
        <v>39</v>
      </c>
      <c r="K278" t="s">
        <v>39</v>
      </c>
      <c r="L278">
        <v>0.30769999999999997</v>
      </c>
      <c r="M278" s="2" t="s">
        <v>844</v>
      </c>
      <c r="N278" s="85" t="s">
        <v>852</v>
      </c>
      <c r="O278">
        <v>247574</v>
      </c>
      <c r="P278" t="s">
        <v>36</v>
      </c>
      <c r="Q278">
        <v>75133810920</v>
      </c>
      <c r="R278">
        <v>61.54</v>
      </c>
      <c r="S278" s="1">
        <v>45744.833847719907</v>
      </c>
      <c r="T278" t="s">
        <v>42</v>
      </c>
      <c r="U278" s="1">
        <v>45744.619444444441</v>
      </c>
      <c r="V278" t="s">
        <v>43</v>
      </c>
      <c r="W278" t="s">
        <v>36</v>
      </c>
      <c r="X278">
        <v>0</v>
      </c>
      <c r="Y278">
        <v>999</v>
      </c>
      <c r="Z278" t="s">
        <v>36</v>
      </c>
      <c r="AA278" t="s">
        <v>36</v>
      </c>
      <c r="AB278" t="s">
        <v>36</v>
      </c>
      <c r="AC278" t="s">
        <v>534</v>
      </c>
      <c r="AD278" t="s">
        <v>534</v>
      </c>
      <c r="AE278" t="s">
        <v>45</v>
      </c>
      <c r="AF278" s="44">
        <v>39121419</v>
      </c>
      <c r="AG278" s="18" t="s">
        <v>853</v>
      </c>
      <c r="AI278" s="2" t="s">
        <v>48</v>
      </c>
      <c r="AJ278" s="2" t="e">
        <f>VLOOKUP(A278,'Classification Test Result'!$A$2:$D$2428,4,FALSE)</f>
        <v>#N/A</v>
      </c>
      <c r="AL278" s="2">
        <f>_xlfn.XLOOKUP($A278,Results!$A$2:$A$2256,Results!G$2:G$2256,"")</f>
        <v>322440</v>
      </c>
      <c r="AM278" s="2" t="str">
        <f>_xlfn.XLOOKUP($A278,Results!$A$2:$A$2256,Results!H$2:H$2256,"")</f>
        <v>140TZ</v>
      </c>
      <c r="AN278" s="2" t="str">
        <f>_xlfn.XLOOKUP($A278,Results!$A$2:$A$2256,Results!I$2:I$2256,"")</f>
        <v>SOUTHWIRE</v>
      </c>
      <c r="AO278" s="2">
        <f>_xlfn.XLOOKUP($A278,Results!$A$2:$A$2256,Results!J$2:J$2256,"")</f>
        <v>751338109209</v>
      </c>
      <c r="AP278" s="2">
        <f>_xlfn.XLOOKUP($A278,Results!$A$2:$A$2256,Results!K$2:K$2256,"")</f>
        <v>39121419</v>
      </c>
      <c r="AQ278" s="2">
        <f>_xlfn.XLOOKUP($A278,Results!$A$2:$A$2256,Results!L$2:L$2256,"")</f>
        <v>0</v>
      </c>
      <c r="AR278" s="2">
        <f>_xlfn.XLOOKUP($A278,Results!$A$2:$A$2256,Results!M$2:M$2256,"")</f>
        <v>28813</v>
      </c>
      <c r="AS278" s="2" t="str">
        <f>_xlfn.XLOOKUP($A278,Results!$A$2:$A$2256,Results!N$2:N$2256,"")</f>
        <v>TPZ 140TZ 3/8 D/C BX-FLEX COMB CONN</v>
      </c>
      <c r="AT278" s="2" t="str">
        <f>_xlfn.XLOOKUP($A278,Results!$A$2:$A$2256,Results!O$2:O$2256,"")</f>
        <v>SOUTHWIRE</v>
      </c>
      <c r="AU278" s="2" t="str">
        <f>_xlfn.XLOOKUP($A278,Results!$A$2:$A$2256,Results!P$2:P$2256,"")</f>
        <v>STHWC</v>
      </c>
      <c r="AV278" s="2" t="str">
        <f>_xlfn.XLOOKUP($A278,Results!$A$2:$A$2256,Results!Q$2:Q$2256,"")</f>
        <v>MULTIPLE_MATCHES_ONE_VALID</v>
      </c>
      <c r="AW278" s="2" t="str">
        <f>_xlfn.XLOOKUP($A278,Results!$A$2:$A$2256,Results!R$2:R$2256,"")</f>
        <v>0.8340869987634179</v>
      </c>
      <c r="AX278" s="2">
        <f>_xlfn.XLOOKUP($A278,Results!$A$2:$A$2256,Results!S$2:S$2256,"")</f>
        <v>100</v>
      </c>
      <c r="AY278" s="2">
        <f>_xlfn.XLOOKUP($A278,Results!$A$2:$A$2256,Results!T$2:T$2256,"")</f>
        <v>100</v>
      </c>
      <c r="AZ278" s="2">
        <f>_xlfn.XLOOKUP($A278,Results!$A$2:$A$2256,Results!U$2:U$2256,"")</f>
        <v>100</v>
      </c>
      <c r="BA278" s="2">
        <f>_xlfn.XLOOKUP($A278,Results!$A$2:$A$2256,Results!V$2:V$2256,"")</f>
        <v>0</v>
      </c>
      <c r="BB278" s="2">
        <f>_xlfn.XLOOKUP($A278,Results!$A$2:$A$2256,Results!W$2:W$2256,"")</f>
        <v>0</v>
      </c>
      <c r="BC278" s="2">
        <f>_xlfn.XLOOKUP($A278,Results!$A$2:$A$2256,Results!X$2:X$2256,"")</f>
        <v>39121400</v>
      </c>
      <c r="BD278" s="2">
        <f>_xlfn.XLOOKUP($A278,Results!$A$2:$A$2256,Results!Y$2:Y$2256,"")</f>
        <v>86</v>
      </c>
      <c r="BE278" s="2">
        <f>_xlfn.XLOOKUP($A278,Results!$A$2:$A$2256,Results!Z$2:Z$2256,"")</f>
        <v>0</v>
      </c>
    </row>
    <row r="279" spans="1:57" ht="38.25" customHeight="1" x14ac:dyDescent="0.3">
      <c r="A279">
        <v>905956</v>
      </c>
      <c r="B279">
        <v>281590</v>
      </c>
      <c r="C279" t="s">
        <v>36</v>
      </c>
      <c r="D279">
        <v>34791</v>
      </c>
      <c r="E279" s="2" t="str">
        <f>VLOOKUP(F279,'RPA Vendor Data '!F$1:$G$2418,2)</f>
        <v>BROADWAY ELECTRIC SUPPLY</v>
      </c>
      <c r="F279" s="2">
        <v>10455</v>
      </c>
      <c r="G279" s="2">
        <v>5</v>
      </c>
      <c r="H279" t="s">
        <v>854</v>
      </c>
      <c r="I279">
        <v>100</v>
      </c>
      <c r="J279" t="s">
        <v>39</v>
      </c>
      <c r="K279" t="s">
        <v>39</v>
      </c>
      <c r="L279">
        <v>0.1331</v>
      </c>
      <c r="M279" s="2" t="s">
        <v>844</v>
      </c>
      <c r="N279" s="85" t="s">
        <v>855</v>
      </c>
      <c r="O279" t="s">
        <v>36</v>
      </c>
      <c r="P279" t="s">
        <v>36</v>
      </c>
      <c r="Q279">
        <v>75133818470</v>
      </c>
      <c r="R279">
        <v>13.31</v>
      </c>
      <c r="S279" s="1">
        <v>45744.481867013892</v>
      </c>
      <c r="T279" t="s">
        <v>42</v>
      </c>
      <c r="U279" s="1">
        <v>45744.25</v>
      </c>
      <c r="V279" t="s">
        <v>43</v>
      </c>
      <c r="W279" t="s">
        <v>36</v>
      </c>
      <c r="X279">
        <v>0</v>
      </c>
      <c r="Y279">
        <v>999</v>
      </c>
      <c r="Z279" t="s">
        <v>36</v>
      </c>
      <c r="AA279" t="s">
        <v>36</v>
      </c>
      <c r="AB279" t="s">
        <v>36</v>
      </c>
      <c r="AC279" t="s">
        <v>528</v>
      </c>
      <c r="AD279" t="s">
        <v>528</v>
      </c>
      <c r="AE279" t="s">
        <v>45</v>
      </c>
      <c r="AF279" s="44" t="s">
        <v>46</v>
      </c>
      <c r="AG279" s="18" t="s">
        <v>856</v>
      </c>
      <c r="AI279" s="2" t="s">
        <v>48</v>
      </c>
      <c r="AJ279" s="2" t="e">
        <f>VLOOKUP(A279,'Classification Test Result'!$A$2:$D$2428,4,FALSE)</f>
        <v>#N/A</v>
      </c>
      <c r="AL279" s="2">
        <f>_xlfn.XLOOKUP($A279,Results!$A$2:$A$2256,Results!G$2:G$2256,"")</f>
        <v>0</v>
      </c>
      <c r="AM279" s="2">
        <f>_xlfn.XLOOKUP($A279,Results!$A$2:$A$2256,Results!H$2:H$2256,"")</f>
        <v>0</v>
      </c>
      <c r="AN279" s="2">
        <f>_xlfn.XLOOKUP($A279,Results!$A$2:$A$2256,Results!I$2:I$2256,"")</f>
        <v>0</v>
      </c>
      <c r="AO279" s="2">
        <f>_xlfn.XLOOKUP($A279,Results!$A$2:$A$2256,Results!J$2:J$2256,"")</f>
        <v>0</v>
      </c>
      <c r="AP279" s="2">
        <f>_xlfn.XLOOKUP($A279,Results!$A$2:$A$2256,Results!K$2:K$2256,"")</f>
        <v>0</v>
      </c>
      <c r="AQ279" s="2">
        <f>_xlfn.XLOOKUP($A279,Results!$A$2:$A$2256,Results!L$2:L$2256,"")</f>
        <v>0</v>
      </c>
      <c r="AR279" s="2">
        <f>_xlfn.XLOOKUP($A279,Results!$A$2:$A$2256,Results!M$2:M$2256,"")</f>
        <v>0</v>
      </c>
      <c r="AS279" s="2">
        <f>_xlfn.XLOOKUP($A279,Results!$A$2:$A$2256,Results!N$2:N$2256,"")</f>
        <v>0</v>
      </c>
      <c r="AT279" s="2" t="str">
        <f>_xlfn.XLOOKUP($A279,Results!$A$2:$A$2256,Results!O$2:O$2256,"")</f>
        <v>SOUTHWIRE</v>
      </c>
      <c r="AU279" s="2" t="str">
        <f>_xlfn.XLOOKUP($A279,Results!$A$2:$A$2256,Results!P$2:P$2256,"")</f>
        <v>STHWC</v>
      </c>
      <c r="AV279" s="2" t="str">
        <f>_xlfn.XLOOKUP($A279,Results!$A$2:$A$2256,Results!Q$2:Q$2256,"")</f>
        <v>MULTIPLE_MATCHES_ONE_VALID</v>
      </c>
      <c r="AW279" s="2">
        <f>_xlfn.XLOOKUP($A279,Results!$A$2:$A$2256,Results!R$2:R$2256,"")</f>
        <v>0</v>
      </c>
      <c r="AX279" s="2">
        <f>_xlfn.XLOOKUP($A279,Results!$A$2:$A$2256,Results!S$2:S$2256,"")</f>
        <v>0</v>
      </c>
      <c r="AY279" s="2">
        <f>_xlfn.XLOOKUP($A279,Results!$A$2:$A$2256,Results!T$2:T$2256,"")</f>
        <v>50</v>
      </c>
      <c r="AZ279" s="2">
        <f>_xlfn.XLOOKUP($A279,Results!$A$2:$A$2256,Results!U$2:U$2256,"")</f>
        <v>0</v>
      </c>
      <c r="BA279" s="2">
        <f>_xlfn.XLOOKUP($A279,Results!$A$2:$A$2256,Results!V$2:V$2256,"")</f>
        <v>0</v>
      </c>
      <c r="BB279" s="2">
        <f>_xlfn.XLOOKUP($A279,Results!$A$2:$A$2256,Results!W$2:W$2256,"")</f>
        <v>0</v>
      </c>
      <c r="BC279" s="2">
        <f>_xlfn.XLOOKUP($A279,Results!$A$2:$A$2256,Results!X$2:X$2256,"")</f>
        <v>0</v>
      </c>
      <c r="BD279" s="2">
        <f>_xlfn.XLOOKUP($A279,Results!$A$2:$A$2256,Results!Y$2:Y$2256,"")</f>
        <v>0</v>
      </c>
      <c r="BE279" s="2">
        <f>_xlfn.XLOOKUP($A279,Results!$A$2:$A$2256,Results!Z$2:Z$2256,"")</f>
        <v>0</v>
      </c>
    </row>
    <row r="280" spans="1:57" ht="38.25" customHeight="1" x14ac:dyDescent="0.3">
      <c r="A280">
        <v>905957</v>
      </c>
      <c r="B280">
        <v>281590</v>
      </c>
      <c r="C280" t="s">
        <v>36</v>
      </c>
      <c r="D280">
        <v>34791</v>
      </c>
      <c r="E280" s="2" t="str">
        <f>VLOOKUP(F280,'RPA Vendor Data '!F$1:$G$2418,2)</f>
        <v>BROADWAY ELECTRIC SUPPLY</v>
      </c>
      <c r="F280" s="2">
        <v>10455</v>
      </c>
      <c r="G280" s="2">
        <v>6</v>
      </c>
      <c r="H280" t="s">
        <v>858</v>
      </c>
      <c r="I280">
        <v>15</v>
      </c>
      <c r="J280" t="s">
        <v>39</v>
      </c>
      <c r="K280" t="s">
        <v>39</v>
      </c>
      <c r="L280">
        <v>3.1446700000000001</v>
      </c>
      <c r="M280" s="2" t="s">
        <v>844</v>
      </c>
      <c r="N280" s="85" t="s">
        <v>848</v>
      </c>
      <c r="O280" t="s">
        <v>36</v>
      </c>
      <c r="P280" t="s">
        <v>36</v>
      </c>
      <c r="Q280">
        <v>75133818461</v>
      </c>
      <c r="R280">
        <v>47.17</v>
      </c>
      <c r="S280" s="1">
        <v>45744.481873877317</v>
      </c>
      <c r="T280" t="s">
        <v>42</v>
      </c>
      <c r="U280" s="1">
        <v>45744.25</v>
      </c>
      <c r="V280" t="s">
        <v>43</v>
      </c>
      <c r="W280" t="s">
        <v>36</v>
      </c>
      <c r="X280">
        <v>0</v>
      </c>
      <c r="Y280">
        <v>999</v>
      </c>
      <c r="Z280" t="s">
        <v>36</v>
      </c>
      <c r="AA280" t="s">
        <v>36</v>
      </c>
      <c r="AB280" t="s">
        <v>36</v>
      </c>
      <c r="AC280" t="s">
        <v>534</v>
      </c>
      <c r="AD280" t="s">
        <v>534</v>
      </c>
      <c r="AE280" t="s">
        <v>45</v>
      </c>
      <c r="AF280" s="44" t="s">
        <v>46</v>
      </c>
      <c r="AG280" s="18" t="s">
        <v>849</v>
      </c>
      <c r="AI280" s="2" t="s">
        <v>48</v>
      </c>
      <c r="AJ280" s="2" t="e">
        <f>VLOOKUP(A280,'Classification Test Result'!$A$2:$D$2428,4,FALSE)</f>
        <v>#N/A</v>
      </c>
      <c r="AL280" s="2">
        <f>_xlfn.XLOOKUP($A280,Results!$A$2:$A$2256,Results!G$2:G$2256,"")</f>
        <v>0</v>
      </c>
      <c r="AM280" s="2">
        <f>_xlfn.XLOOKUP($A280,Results!$A$2:$A$2256,Results!H$2:H$2256,"")</f>
        <v>0</v>
      </c>
      <c r="AN280" s="2">
        <f>_xlfn.XLOOKUP($A280,Results!$A$2:$A$2256,Results!I$2:I$2256,"")</f>
        <v>0</v>
      </c>
      <c r="AO280" s="2">
        <f>_xlfn.XLOOKUP($A280,Results!$A$2:$A$2256,Results!J$2:J$2256,"")</f>
        <v>0</v>
      </c>
      <c r="AP280" s="2">
        <f>_xlfn.XLOOKUP($A280,Results!$A$2:$A$2256,Results!K$2:K$2256,"")</f>
        <v>0</v>
      </c>
      <c r="AQ280" s="2">
        <f>_xlfn.XLOOKUP($A280,Results!$A$2:$A$2256,Results!L$2:L$2256,"")</f>
        <v>0</v>
      </c>
      <c r="AR280" s="2">
        <f>_xlfn.XLOOKUP($A280,Results!$A$2:$A$2256,Results!M$2:M$2256,"")</f>
        <v>0</v>
      </c>
      <c r="AS280" s="2">
        <f>_xlfn.XLOOKUP($A280,Results!$A$2:$A$2256,Results!N$2:N$2256,"")</f>
        <v>0</v>
      </c>
      <c r="AT280" s="2" t="str">
        <f>_xlfn.XLOOKUP($A280,Results!$A$2:$A$2256,Results!O$2:O$2256,"")</f>
        <v>SOUTHWIRE</v>
      </c>
      <c r="AU280" s="2" t="str">
        <f>_xlfn.XLOOKUP($A280,Results!$A$2:$A$2256,Results!P$2:P$2256,"")</f>
        <v>STHWC</v>
      </c>
      <c r="AV280" s="2" t="str">
        <f>_xlfn.XLOOKUP($A280,Results!$A$2:$A$2256,Results!Q$2:Q$2256,"")</f>
        <v>MULTIPLE_MATCHES_ONE_VALID</v>
      </c>
      <c r="AW280" s="2">
        <f>_xlfn.XLOOKUP($A280,Results!$A$2:$A$2256,Results!R$2:R$2256,"")</f>
        <v>0</v>
      </c>
      <c r="AX280" s="2">
        <f>_xlfn.XLOOKUP($A280,Results!$A$2:$A$2256,Results!S$2:S$2256,"")</f>
        <v>0</v>
      </c>
      <c r="AY280" s="2">
        <f>_xlfn.XLOOKUP($A280,Results!$A$2:$A$2256,Results!T$2:T$2256,"")</f>
        <v>50</v>
      </c>
      <c r="AZ280" s="2">
        <f>_xlfn.XLOOKUP($A280,Results!$A$2:$A$2256,Results!U$2:U$2256,"")</f>
        <v>0</v>
      </c>
      <c r="BA280" s="2">
        <f>_xlfn.XLOOKUP($A280,Results!$A$2:$A$2256,Results!V$2:V$2256,"")</f>
        <v>0</v>
      </c>
      <c r="BB280" s="2">
        <f>_xlfn.XLOOKUP($A280,Results!$A$2:$A$2256,Results!W$2:W$2256,"")</f>
        <v>0</v>
      </c>
      <c r="BC280" s="2">
        <f>_xlfn.XLOOKUP($A280,Results!$A$2:$A$2256,Results!X$2:X$2256,"")</f>
        <v>0</v>
      </c>
      <c r="BD280" s="2">
        <f>_xlfn.XLOOKUP($A280,Results!$A$2:$A$2256,Results!Y$2:Y$2256,"")</f>
        <v>0</v>
      </c>
      <c r="BE280" s="2">
        <f>_xlfn.XLOOKUP($A280,Results!$A$2:$A$2256,Results!Z$2:Z$2256,"")</f>
        <v>0</v>
      </c>
    </row>
    <row r="281" spans="1:57" ht="38.25" customHeight="1" x14ac:dyDescent="0.3">
      <c r="A281">
        <v>905958</v>
      </c>
      <c r="B281">
        <v>281980</v>
      </c>
      <c r="C281" t="s">
        <v>36</v>
      </c>
      <c r="D281" t="s">
        <v>859</v>
      </c>
      <c r="E281" s="2" t="str">
        <f>VLOOKUP(F281,'RPA Vendor Data '!F$1:$G$2418,2)</f>
        <v>FROST ELECTRIC SUPPLY CO</v>
      </c>
      <c r="F281" s="2">
        <v>11364</v>
      </c>
      <c r="G281" s="2">
        <v>1</v>
      </c>
      <c r="H281" t="s">
        <v>860</v>
      </c>
      <c r="I281">
        <v>1</v>
      </c>
      <c r="J281" t="s">
        <v>65</v>
      </c>
      <c r="K281" t="s">
        <v>39</v>
      </c>
      <c r="L281">
        <v>30.19</v>
      </c>
      <c r="M281" s="2" t="s">
        <v>861</v>
      </c>
      <c r="N281" s="85" t="s">
        <v>862</v>
      </c>
      <c r="O281" t="s">
        <v>36</v>
      </c>
      <c r="P281" t="s">
        <v>36</v>
      </c>
      <c r="Q281" t="s">
        <v>36</v>
      </c>
      <c r="R281">
        <v>30.19</v>
      </c>
      <c r="S281" s="1">
        <v>45744.875490937498</v>
      </c>
      <c r="T281" t="s">
        <v>42</v>
      </c>
      <c r="U281" s="1">
        <v>45744.665972222218</v>
      </c>
      <c r="V281" t="s">
        <v>43</v>
      </c>
      <c r="W281" t="s">
        <v>36</v>
      </c>
      <c r="X281">
        <v>0</v>
      </c>
      <c r="Y281">
        <v>0</v>
      </c>
      <c r="Z281">
        <v>30.19</v>
      </c>
      <c r="AA281" t="s">
        <v>36</v>
      </c>
      <c r="AB281">
        <v>193</v>
      </c>
      <c r="AC281" t="s">
        <v>863</v>
      </c>
      <c r="AD281" t="s">
        <v>863</v>
      </c>
      <c r="AE281" t="s">
        <v>45</v>
      </c>
      <c r="AF281" s="44" t="s">
        <v>46</v>
      </c>
      <c r="AG281" s="18" t="s">
        <v>864</v>
      </c>
      <c r="AH281" s="18"/>
      <c r="AI281" s="2" t="s">
        <v>48</v>
      </c>
      <c r="AJ281" s="2" t="e">
        <f>VLOOKUP(A281,'Classification Test Result'!$A$2:$D$2428,4,FALSE)</f>
        <v>#N/A</v>
      </c>
      <c r="AL281" s="2">
        <f>_xlfn.XLOOKUP($A281,Results!$A$2:$A$2256,Results!G$2:G$2256,"")</f>
        <v>0</v>
      </c>
      <c r="AM281" s="2">
        <f>_xlfn.XLOOKUP($A281,Results!$A$2:$A$2256,Results!H$2:H$2256,"")</f>
        <v>0</v>
      </c>
      <c r="AN281" s="2">
        <f>_xlfn.XLOOKUP($A281,Results!$A$2:$A$2256,Results!I$2:I$2256,"")</f>
        <v>0</v>
      </c>
      <c r="AO281" s="2">
        <f>_xlfn.XLOOKUP($A281,Results!$A$2:$A$2256,Results!J$2:J$2256,"")</f>
        <v>0</v>
      </c>
      <c r="AP281" s="2">
        <f>_xlfn.XLOOKUP($A281,Results!$A$2:$A$2256,Results!K$2:K$2256,"")</f>
        <v>0</v>
      </c>
      <c r="AQ281" s="2">
        <f>_xlfn.XLOOKUP($A281,Results!$A$2:$A$2256,Results!L$2:L$2256,"")</f>
        <v>0</v>
      </c>
      <c r="AR281" s="2">
        <f>_xlfn.XLOOKUP($A281,Results!$A$2:$A$2256,Results!M$2:M$2256,"")</f>
        <v>0</v>
      </c>
      <c r="AS281" s="2">
        <f>_xlfn.XLOOKUP($A281,Results!$A$2:$A$2256,Results!N$2:N$2256,"")</f>
        <v>0</v>
      </c>
      <c r="AT281" s="2" t="str">
        <f>_xlfn.XLOOKUP($A281,Results!$A$2:$A$2256,Results!O$2:O$2256,"")</f>
        <v>STEREN ELECTRONICS</v>
      </c>
      <c r="AU281" s="2" t="str">
        <f>_xlfn.XLOOKUP($A281,Results!$A$2:$A$2256,Results!P$2:P$2256,"")</f>
        <v>STEREN</v>
      </c>
      <c r="AV281" s="2" t="str">
        <f>_xlfn.XLOOKUP($A281,Results!$A$2:$A$2256,Results!Q$2:Q$2256,"")</f>
        <v>MULTIPLE_MATCHES_ONE_VALID</v>
      </c>
      <c r="AW281" s="2">
        <f>_xlfn.XLOOKUP($A281,Results!$A$2:$A$2256,Results!R$2:R$2256,"")</f>
        <v>0</v>
      </c>
      <c r="AX281" s="2">
        <f>_xlfn.XLOOKUP($A281,Results!$A$2:$A$2256,Results!S$2:S$2256,"")</f>
        <v>0</v>
      </c>
      <c r="AY281" s="2">
        <f>_xlfn.XLOOKUP($A281,Results!$A$2:$A$2256,Results!T$2:T$2256,"")</f>
        <v>50</v>
      </c>
      <c r="AZ281" s="2">
        <f>_xlfn.XLOOKUP($A281,Results!$A$2:$A$2256,Results!U$2:U$2256,"")</f>
        <v>0</v>
      </c>
      <c r="BA281" s="2">
        <f>_xlfn.XLOOKUP($A281,Results!$A$2:$A$2256,Results!V$2:V$2256,"")</f>
        <v>0</v>
      </c>
      <c r="BB281" s="2">
        <f>_xlfn.XLOOKUP($A281,Results!$A$2:$A$2256,Results!W$2:W$2256,"")</f>
        <v>0</v>
      </c>
      <c r="BC281" s="2">
        <f>_xlfn.XLOOKUP($A281,Results!$A$2:$A$2256,Results!X$2:X$2256,"")</f>
        <v>0</v>
      </c>
      <c r="BD281" s="2">
        <f>_xlfn.XLOOKUP($A281,Results!$A$2:$A$2256,Results!Y$2:Y$2256,"")</f>
        <v>0</v>
      </c>
      <c r="BE281" s="2">
        <f>_xlfn.XLOOKUP($A281,Results!$A$2:$A$2256,Results!Z$2:Z$2256,"")</f>
        <v>0</v>
      </c>
    </row>
    <row r="282" spans="1:57" ht="38.25" customHeight="1" x14ac:dyDescent="0.3">
      <c r="A282">
        <v>905959</v>
      </c>
      <c r="B282">
        <v>281602</v>
      </c>
      <c r="C282" t="s">
        <v>36</v>
      </c>
      <c r="D282" t="s">
        <v>865</v>
      </c>
      <c r="E282" s="2" t="str">
        <f>VLOOKUP(F282,'RPA Vendor Data '!F$1:$G$2418,2)</f>
        <v>SATELLITE SHELTERS INC.</v>
      </c>
      <c r="F282" s="2">
        <v>12993</v>
      </c>
      <c r="G282" s="2">
        <v>2</v>
      </c>
      <c r="H282" t="s">
        <v>866</v>
      </c>
      <c r="I282">
        <v>2</v>
      </c>
      <c r="J282" t="s">
        <v>39</v>
      </c>
      <c r="K282" t="s">
        <v>39</v>
      </c>
      <c r="L282">
        <v>80</v>
      </c>
      <c r="M282" s="2" t="s">
        <v>36</v>
      </c>
      <c r="N282" s="85" t="s">
        <v>867</v>
      </c>
      <c r="O282" t="s">
        <v>36</v>
      </c>
      <c r="P282" t="s">
        <v>36</v>
      </c>
      <c r="Q282" t="s">
        <v>36</v>
      </c>
      <c r="R282">
        <v>160</v>
      </c>
      <c r="S282" s="1">
        <v>45744.481030671297</v>
      </c>
      <c r="T282" t="s">
        <v>42</v>
      </c>
      <c r="U282" s="1">
        <v>45744.251388888893</v>
      </c>
      <c r="V282" t="s">
        <v>43</v>
      </c>
      <c r="W282" t="s">
        <v>36</v>
      </c>
      <c r="X282">
        <v>0</v>
      </c>
      <c r="Y282">
        <v>301</v>
      </c>
      <c r="Z282" t="s">
        <v>36</v>
      </c>
      <c r="AA282" t="s">
        <v>36</v>
      </c>
      <c r="AB282" t="s">
        <v>36</v>
      </c>
      <c r="AC282" t="s">
        <v>49</v>
      </c>
      <c r="AD282" t="s">
        <v>49</v>
      </c>
      <c r="AE282" t="s">
        <v>45</v>
      </c>
      <c r="AF282" s="44" t="s">
        <v>868</v>
      </c>
      <c r="AG282" s="18" t="s">
        <v>869</v>
      </c>
      <c r="AI282" s="2" t="s">
        <v>48</v>
      </c>
      <c r="AJ282" s="2" t="e">
        <f>VLOOKUP(A282,'Classification Test Result'!$A$2:$D$2428,4,FALSE)</f>
        <v>#N/A</v>
      </c>
      <c r="AL282" s="2">
        <f>_xlfn.XLOOKUP($A282,Results!$A$2:$A$2256,Results!G$2:G$2256,"")</f>
        <v>0</v>
      </c>
      <c r="AM282" s="2">
        <f>_xlfn.XLOOKUP($A282,Results!$A$2:$A$2256,Results!H$2:H$2256,"")</f>
        <v>0</v>
      </c>
      <c r="AN282" s="2">
        <f>_xlfn.XLOOKUP($A282,Results!$A$2:$A$2256,Results!I$2:I$2256,"")</f>
        <v>0</v>
      </c>
      <c r="AO282" s="2">
        <f>_xlfn.XLOOKUP($A282,Results!$A$2:$A$2256,Results!J$2:J$2256,"")</f>
        <v>0</v>
      </c>
      <c r="AP282" s="2">
        <f>_xlfn.XLOOKUP($A282,Results!$A$2:$A$2256,Results!K$2:K$2256,"")</f>
        <v>0</v>
      </c>
      <c r="AQ282" s="2">
        <f>_xlfn.XLOOKUP($A282,Results!$A$2:$A$2256,Results!L$2:L$2256,"")</f>
        <v>0</v>
      </c>
      <c r="AR282" s="2">
        <f>_xlfn.XLOOKUP($A282,Results!$A$2:$A$2256,Results!M$2:M$2256,"")</f>
        <v>0</v>
      </c>
      <c r="AS282" s="2">
        <f>_xlfn.XLOOKUP($A282,Results!$A$2:$A$2256,Results!N$2:N$2256,"")</f>
        <v>0</v>
      </c>
      <c r="AT282" s="2">
        <f>_xlfn.XLOOKUP($A282,Results!$A$2:$A$2256,Results!O$2:O$2256,"")</f>
        <v>0</v>
      </c>
      <c r="AU282" s="2">
        <f>_xlfn.XLOOKUP($A282,Results!$A$2:$A$2256,Results!P$2:P$2256,"")</f>
        <v>0</v>
      </c>
      <c r="AV282" s="2">
        <f>_xlfn.XLOOKUP($A282,Results!$A$2:$A$2256,Results!Q$2:Q$2256,"")</f>
        <v>0</v>
      </c>
      <c r="AW282" s="2">
        <f>_xlfn.XLOOKUP($A282,Results!$A$2:$A$2256,Results!R$2:R$2256,"")</f>
        <v>0</v>
      </c>
      <c r="AX282" s="2">
        <f>_xlfn.XLOOKUP($A282,Results!$A$2:$A$2256,Results!S$2:S$2256,"")</f>
        <v>0</v>
      </c>
      <c r="AY282" s="2">
        <f>_xlfn.XLOOKUP($A282,Results!$A$2:$A$2256,Results!T$2:T$2256,"")</f>
        <v>0</v>
      </c>
      <c r="AZ282" s="2">
        <f>_xlfn.XLOOKUP($A282,Results!$A$2:$A$2256,Results!U$2:U$2256,"")</f>
        <v>0</v>
      </c>
      <c r="BA282" s="2">
        <f>_xlfn.XLOOKUP($A282,Results!$A$2:$A$2256,Results!V$2:V$2256,"")</f>
        <v>0</v>
      </c>
      <c r="BB282" s="2">
        <f>_xlfn.XLOOKUP($A282,Results!$A$2:$A$2256,Results!W$2:W$2256,"")</f>
        <v>0</v>
      </c>
      <c r="BC282" s="2">
        <f>_xlfn.XLOOKUP($A282,Results!$A$2:$A$2256,Results!X$2:X$2256,"")</f>
        <v>0</v>
      </c>
      <c r="BD282" s="2">
        <f>_xlfn.XLOOKUP($A282,Results!$A$2:$A$2256,Results!Y$2:Y$2256,"")</f>
        <v>0</v>
      </c>
      <c r="BE282" s="2">
        <f>_xlfn.XLOOKUP($A282,Results!$A$2:$A$2256,Results!Z$2:Z$2256,"")</f>
        <v>0</v>
      </c>
    </row>
    <row r="283" spans="1:57" ht="38.25" customHeight="1" x14ac:dyDescent="0.3">
      <c r="A283">
        <v>905960</v>
      </c>
      <c r="B283">
        <v>281956</v>
      </c>
      <c r="C283" t="s">
        <v>36</v>
      </c>
      <c r="D283">
        <v>34725</v>
      </c>
      <c r="E283" s="2" t="str">
        <f>VLOOKUP(F283,'RPA Vendor Data '!F$1:$G$2418,2)</f>
        <v>BROADWAY ELECTRIC SUPPLY</v>
      </c>
      <c r="F283" s="2">
        <v>10455</v>
      </c>
      <c r="G283" s="2">
        <v>4</v>
      </c>
      <c r="H283" t="s">
        <v>870</v>
      </c>
      <c r="I283">
        <v>50</v>
      </c>
      <c r="J283" t="s">
        <v>39</v>
      </c>
      <c r="K283" t="s">
        <v>39</v>
      </c>
      <c r="L283">
        <v>2.6335999999999999</v>
      </c>
      <c r="M283" s="2" t="s">
        <v>711</v>
      </c>
      <c r="N283" s="85" t="s">
        <v>871</v>
      </c>
      <c r="O283" s="2" t="s">
        <v>872</v>
      </c>
      <c r="P283" t="s">
        <v>36</v>
      </c>
      <c r="Q283">
        <v>78599114020</v>
      </c>
      <c r="R283">
        <v>131.68</v>
      </c>
      <c r="S283" s="1">
        <v>45744.833806562499</v>
      </c>
      <c r="T283" t="s">
        <v>42</v>
      </c>
      <c r="U283" s="1">
        <v>45744.619444444441</v>
      </c>
      <c r="V283" t="s">
        <v>43</v>
      </c>
      <c r="W283" t="s">
        <v>36</v>
      </c>
      <c r="X283">
        <v>0</v>
      </c>
      <c r="Y283">
        <v>999</v>
      </c>
      <c r="Z283" t="s">
        <v>36</v>
      </c>
      <c r="AA283" t="s">
        <v>36</v>
      </c>
      <c r="AB283" t="s">
        <v>36</v>
      </c>
      <c r="AC283" t="s">
        <v>579</v>
      </c>
      <c r="AD283" t="s">
        <v>579</v>
      </c>
      <c r="AE283" t="s">
        <v>45</v>
      </c>
      <c r="AF283" s="44">
        <v>39121304</v>
      </c>
      <c r="AG283" s="18" t="s">
        <v>873</v>
      </c>
      <c r="AI283" s="2" t="s">
        <v>48</v>
      </c>
      <c r="AJ283" s="2" t="e">
        <f>VLOOKUP(A283,'Classification Test Result'!$A$2:$D$2428,4,FALSE)</f>
        <v>#N/A</v>
      </c>
      <c r="AL283" s="2">
        <f>_xlfn.XLOOKUP($A283,Results!$A$2:$A$2256,Results!G$2:G$2256,"")</f>
        <v>337906</v>
      </c>
      <c r="AM283" s="2" t="str">
        <f>_xlfn.XLOOKUP($A283,Results!$A$2:$A$2256,Results!H$2:H$2256,"")</f>
        <v>TP528</v>
      </c>
      <c r="AN283" s="2" t="str">
        <f>_xlfn.XLOOKUP($A283,Results!$A$2:$A$2256,Results!I$2:I$2256,"")</f>
        <v>EATON DISTRIBUTION EQUIP</v>
      </c>
      <c r="AO283" s="2">
        <f>_xlfn.XLOOKUP($A283,Results!$A$2:$A$2256,Results!J$2:J$2256,"")</f>
        <v>786189105285</v>
      </c>
      <c r="AP283" s="2">
        <f>_xlfn.XLOOKUP($A283,Results!$A$2:$A$2256,Results!K$2:K$2256,"")</f>
        <v>39121321</v>
      </c>
      <c r="AQ283" s="2" t="str">
        <f>_xlfn.XLOOKUP($A283,Results!$A$2:$A$2256,Results!L$2:L$2256,"")</f>
        <v>AK10302384</v>
      </c>
      <c r="AR283" s="2">
        <f>_xlfn.XLOOKUP($A283,Results!$A$2:$A$2256,Results!M$2:M$2256,"")</f>
        <v>196380</v>
      </c>
      <c r="AS283" s="2" t="str">
        <f>_xlfn.XLOOKUP($A283,Results!$A$2:$A$2256,Results!N$2:N$2256,"")</f>
        <v>CCHO TP528 4SQ 1G TILE RING</v>
      </c>
      <c r="AT283" s="2" t="str">
        <f>_xlfn.XLOOKUP($A283,Results!$A$2:$A$2256,Results!O$2:O$2256,"")</f>
        <v>EATON DISTRIBUTION EQUIP</v>
      </c>
      <c r="AU283" s="2">
        <f>_xlfn.XLOOKUP($A283,Results!$A$2:$A$2256,Results!P$2:P$2256,"")</f>
        <v>0</v>
      </c>
      <c r="AV283" s="2" t="str">
        <f>_xlfn.XLOOKUP($A283,Results!$A$2:$A$2256,Results!Q$2:Q$2256,"")</f>
        <v>NO_VALID_MATCHES</v>
      </c>
      <c r="AW283" s="2" t="str">
        <f>_xlfn.XLOOKUP($A283,Results!$A$2:$A$2256,Results!R$2:R$2256,"")</f>
        <v>0.7344648399863323</v>
      </c>
      <c r="AX283" s="2">
        <f>_xlfn.XLOOKUP($A283,Results!$A$2:$A$2256,Results!S$2:S$2256,"")</f>
        <v>79</v>
      </c>
      <c r="AY283" s="2">
        <f>_xlfn.XLOOKUP($A283,Results!$A$2:$A$2256,Results!T$2:T$2256,"")</f>
        <v>61</v>
      </c>
      <c r="AZ283" s="2">
        <f>_xlfn.XLOOKUP($A283,Results!$A$2:$A$2256,Results!U$2:U$2256,"")</f>
        <v>71</v>
      </c>
      <c r="BA283" s="2">
        <f>_xlfn.XLOOKUP($A283,Results!$A$2:$A$2256,Results!V$2:V$2256,"")</f>
        <v>0</v>
      </c>
      <c r="BB283" s="2">
        <f>_xlfn.XLOOKUP($A283,Results!$A$2:$A$2256,Results!W$2:W$2256,"")</f>
        <v>0</v>
      </c>
      <c r="BC283" s="2">
        <f>_xlfn.XLOOKUP($A283,Results!$A$2:$A$2256,Results!X$2:X$2256,"")</f>
        <v>39121300</v>
      </c>
      <c r="BD283" s="2">
        <f>_xlfn.XLOOKUP($A283,Results!$A$2:$A$2256,Results!Y$2:Y$2256,"")</f>
        <v>79</v>
      </c>
      <c r="BE283" s="2">
        <f>_xlfn.XLOOKUP($A283,Results!$A$2:$A$2256,Results!Z$2:Z$2256,"")</f>
        <v>0</v>
      </c>
    </row>
    <row r="284" spans="1:57" ht="38.25" customHeight="1" x14ac:dyDescent="0.3">
      <c r="A284">
        <v>905961</v>
      </c>
      <c r="B284">
        <v>281561</v>
      </c>
      <c r="C284" t="s">
        <v>36</v>
      </c>
      <c r="D284" t="s">
        <v>874</v>
      </c>
      <c r="E284" s="2" t="str">
        <f>VLOOKUP(F284,'RPA Vendor Data '!F$1:$G$2418,2)</f>
        <v>SHEPHERD ELECT SUPPLY MD</v>
      </c>
      <c r="F284" s="2">
        <v>13061</v>
      </c>
      <c r="G284" s="2">
        <v>2</v>
      </c>
      <c r="H284" t="s">
        <v>875</v>
      </c>
      <c r="I284">
        <v>3</v>
      </c>
      <c r="J284" t="s">
        <v>389</v>
      </c>
      <c r="K284" t="s">
        <v>58</v>
      </c>
      <c r="L284">
        <v>108.63</v>
      </c>
      <c r="M284" s="2" t="s">
        <v>711</v>
      </c>
      <c r="N284" s="85" t="s">
        <v>876</v>
      </c>
      <c r="O284" t="s">
        <v>36</v>
      </c>
      <c r="P284" t="s">
        <v>877</v>
      </c>
      <c r="Q284" t="s">
        <v>36</v>
      </c>
      <c r="R284">
        <v>3.26</v>
      </c>
      <c r="S284" s="1">
        <v>45744.460090624998</v>
      </c>
      <c r="T284" t="s">
        <v>42</v>
      </c>
      <c r="U284" s="1">
        <v>45744.243055555547</v>
      </c>
      <c r="V284" t="s">
        <v>43</v>
      </c>
      <c r="W284" t="s">
        <v>36</v>
      </c>
      <c r="X284">
        <v>0</v>
      </c>
      <c r="Y284">
        <v>0</v>
      </c>
      <c r="Z284">
        <v>108.63</v>
      </c>
      <c r="AA284" t="s">
        <v>36</v>
      </c>
      <c r="AB284">
        <v>124</v>
      </c>
      <c r="AC284" t="s">
        <v>579</v>
      </c>
      <c r="AD284" t="s">
        <v>579</v>
      </c>
      <c r="AE284" t="s">
        <v>45</v>
      </c>
      <c r="AF284" s="44">
        <v>39121304</v>
      </c>
      <c r="AG284" s="18" t="s">
        <v>878</v>
      </c>
      <c r="AI284" s="2" t="s">
        <v>48</v>
      </c>
      <c r="AJ284" s="2" t="e">
        <f>VLOOKUP(A284,'Classification Test Result'!$A$2:$D$2428,4,FALSE)</f>
        <v>#N/A</v>
      </c>
      <c r="AL284" s="2">
        <f>_xlfn.XLOOKUP($A284,Results!$A$2:$A$2256,Results!G$2:G$2256,"")</f>
        <v>0</v>
      </c>
      <c r="AM284" s="2">
        <f>_xlfn.XLOOKUP($A284,Results!$A$2:$A$2256,Results!H$2:H$2256,"")</f>
        <v>0</v>
      </c>
      <c r="AN284" s="2">
        <f>_xlfn.XLOOKUP($A284,Results!$A$2:$A$2256,Results!I$2:I$2256,"")</f>
        <v>0</v>
      </c>
      <c r="AO284" s="2">
        <f>_xlfn.XLOOKUP($A284,Results!$A$2:$A$2256,Results!J$2:J$2256,"")</f>
        <v>0</v>
      </c>
      <c r="AP284" s="2">
        <f>_xlfn.XLOOKUP($A284,Results!$A$2:$A$2256,Results!K$2:K$2256,"")</f>
        <v>0</v>
      </c>
      <c r="AQ284" s="2">
        <f>_xlfn.XLOOKUP($A284,Results!$A$2:$A$2256,Results!L$2:L$2256,"")</f>
        <v>0</v>
      </c>
      <c r="AR284" s="2">
        <f>_xlfn.XLOOKUP($A284,Results!$A$2:$A$2256,Results!M$2:M$2256,"")</f>
        <v>0</v>
      </c>
      <c r="AS284" s="2">
        <f>_xlfn.XLOOKUP($A284,Results!$A$2:$A$2256,Results!N$2:N$2256,"")</f>
        <v>0</v>
      </c>
      <c r="AT284" s="2" t="str">
        <f>_xlfn.XLOOKUP($A284,Results!$A$2:$A$2256,Results!O$2:O$2256,"")</f>
        <v>STEEL CITY</v>
      </c>
      <c r="AU284" s="2" t="str">
        <f>_xlfn.XLOOKUP($A284,Results!$A$2:$A$2256,Results!P$2:P$2256,"")</f>
        <v>STC</v>
      </c>
      <c r="AV284" s="2" t="str">
        <f>_xlfn.XLOOKUP($A284,Results!$A$2:$A$2256,Results!Q$2:Q$2256,"")</f>
        <v>MULTIPLE_MATCHES_ONE_VALID</v>
      </c>
      <c r="AW284" s="2">
        <f>_xlfn.XLOOKUP($A284,Results!$A$2:$A$2256,Results!R$2:R$2256,"")</f>
        <v>0</v>
      </c>
      <c r="AX284" s="2">
        <f>_xlfn.XLOOKUP($A284,Results!$A$2:$A$2256,Results!S$2:S$2256,"")</f>
        <v>0</v>
      </c>
      <c r="AY284" s="2">
        <f>_xlfn.XLOOKUP($A284,Results!$A$2:$A$2256,Results!T$2:T$2256,"")</f>
        <v>33</v>
      </c>
      <c r="AZ284" s="2">
        <f>_xlfn.XLOOKUP($A284,Results!$A$2:$A$2256,Results!U$2:U$2256,"")</f>
        <v>0</v>
      </c>
      <c r="BA284" s="2">
        <f>_xlfn.XLOOKUP($A284,Results!$A$2:$A$2256,Results!V$2:V$2256,"")</f>
        <v>0</v>
      </c>
      <c r="BB284" s="2">
        <f>_xlfn.XLOOKUP($A284,Results!$A$2:$A$2256,Results!W$2:W$2256,"")</f>
        <v>0</v>
      </c>
      <c r="BC284" s="2">
        <f>_xlfn.XLOOKUP($A284,Results!$A$2:$A$2256,Results!X$2:X$2256,"")</f>
        <v>39121300</v>
      </c>
      <c r="BD284" s="2">
        <f>_xlfn.XLOOKUP($A284,Results!$A$2:$A$2256,Results!Y$2:Y$2256,"")</f>
        <v>78</v>
      </c>
      <c r="BE284" s="2">
        <f>_xlfn.XLOOKUP($A284,Results!$A$2:$A$2256,Results!Z$2:Z$2256,"")</f>
        <v>0</v>
      </c>
    </row>
    <row r="285" spans="1:57" ht="38.25" customHeight="1" x14ac:dyDescent="0.3">
      <c r="A285">
        <v>905962</v>
      </c>
      <c r="B285">
        <v>281561</v>
      </c>
      <c r="C285" t="s">
        <v>36</v>
      </c>
      <c r="D285" t="s">
        <v>874</v>
      </c>
      <c r="E285" s="2" t="str">
        <f>VLOOKUP(F285,'RPA Vendor Data '!F$1:$G$2418,2)</f>
        <v>SHEPHERD ELECT SUPPLY MD</v>
      </c>
      <c r="F285" s="2">
        <v>13061</v>
      </c>
      <c r="G285" s="2">
        <v>1</v>
      </c>
      <c r="H285" t="s">
        <v>879</v>
      </c>
      <c r="I285">
        <v>3</v>
      </c>
      <c r="J285" t="s">
        <v>389</v>
      </c>
      <c r="K285" t="s">
        <v>58</v>
      </c>
      <c r="L285">
        <v>68.12</v>
      </c>
      <c r="M285" s="2" t="s">
        <v>711</v>
      </c>
      <c r="N285" s="85" t="s">
        <v>880</v>
      </c>
      <c r="O285" t="s">
        <v>36</v>
      </c>
      <c r="P285" t="s">
        <v>881</v>
      </c>
      <c r="Q285" t="s">
        <v>36</v>
      </c>
      <c r="R285">
        <v>2.04</v>
      </c>
      <c r="S285" s="1">
        <v>45744.460109722233</v>
      </c>
      <c r="T285" t="s">
        <v>42</v>
      </c>
      <c r="U285" s="1">
        <v>45744.243055555547</v>
      </c>
      <c r="V285" t="s">
        <v>43</v>
      </c>
      <c r="W285" t="s">
        <v>36</v>
      </c>
      <c r="X285">
        <v>0</v>
      </c>
      <c r="Y285">
        <v>0</v>
      </c>
      <c r="Z285">
        <v>68.12</v>
      </c>
      <c r="AA285" t="s">
        <v>36</v>
      </c>
      <c r="AB285">
        <v>124</v>
      </c>
      <c r="AC285" t="s">
        <v>579</v>
      </c>
      <c r="AD285" t="s">
        <v>579</v>
      </c>
      <c r="AE285" t="s">
        <v>45</v>
      </c>
      <c r="AF285" s="44">
        <v>39121304</v>
      </c>
      <c r="AG285" s="18" t="s">
        <v>882</v>
      </c>
      <c r="AI285" s="2" t="s">
        <v>48</v>
      </c>
      <c r="AJ285" s="2" t="e">
        <f>VLOOKUP(A285,'Classification Test Result'!$A$2:$D$2428,4,FALSE)</f>
        <v>#N/A</v>
      </c>
      <c r="AL285" s="2">
        <f>_xlfn.XLOOKUP($A285,Results!$A$2:$A$2256,Results!G$2:G$2256,"")</f>
        <v>0</v>
      </c>
      <c r="AM285" s="2">
        <f>_xlfn.XLOOKUP($A285,Results!$A$2:$A$2256,Results!H$2:H$2256,"")</f>
        <v>0</v>
      </c>
      <c r="AN285" s="2">
        <f>_xlfn.XLOOKUP($A285,Results!$A$2:$A$2256,Results!I$2:I$2256,"")</f>
        <v>0</v>
      </c>
      <c r="AO285" s="2">
        <f>_xlfn.XLOOKUP($A285,Results!$A$2:$A$2256,Results!J$2:J$2256,"")</f>
        <v>0</v>
      </c>
      <c r="AP285" s="2">
        <f>_xlfn.XLOOKUP($A285,Results!$A$2:$A$2256,Results!K$2:K$2256,"")</f>
        <v>0</v>
      </c>
      <c r="AQ285" s="2">
        <f>_xlfn.XLOOKUP($A285,Results!$A$2:$A$2256,Results!L$2:L$2256,"")</f>
        <v>0</v>
      </c>
      <c r="AR285" s="2">
        <f>_xlfn.XLOOKUP($A285,Results!$A$2:$A$2256,Results!M$2:M$2256,"")</f>
        <v>0</v>
      </c>
      <c r="AS285" s="2">
        <f>_xlfn.XLOOKUP($A285,Results!$A$2:$A$2256,Results!N$2:N$2256,"")</f>
        <v>0</v>
      </c>
      <c r="AT285" s="2" t="str">
        <f>_xlfn.XLOOKUP($A285,Results!$A$2:$A$2256,Results!O$2:O$2256,"")</f>
        <v>STEEL CITY</v>
      </c>
      <c r="AU285" s="2" t="str">
        <f>_xlfn.XLOOKUP($A285,Results!$A$2:$A$2256,Results!P$2:P$2256,"")</f>
        <v>STC</v>
      </c>
      <c r="AV285" s="2" t="str">
        <f>_xlfn.XLOOKUP($A285,Results!$A$2:$A$2256,Results!Q$2:Q$2256,"")</f>
        <v>MULTIPLE_MATCHES_ONE_VALID</v>
      </c>
      <c r="AW285" s="2">
        <f>_xlfn.XLOOKUP($A285,Results!$A$2:$A$2256,Results!R$2:R$2256,"")</f>
        <v>0</v>
      </c>
      <c r="AX285" s="2">
        <f>_xlfn.XLOOKUP($A285,Results!$A$2:$A$2256,Results!S$2:S$2256,"")</f>
        <v>0</v>
      </c>
      <c r="AY285" s="2">
        <f>_xlfn.XLOOKUP($A285,Results!$A$2:$A$2256,Results!T$2:T$2256,"")</f>
        <v>50</v>
      </c>
      <c r="AZ285" s="2">
        <f>_xlfn.XLOOKUP($A285,Results!$A$2:$A$2256,Results!U$2:U$2256,"")</f>
        <v>0</v>
      </c>
      <c r="BA285" s="2">
        <f>_xlfn.XLOOKUP($A285,Results!$A$2:$A$2256,Results!V$2:V$2256,"")</f>
        <v>0</v>
      </c>
      <c r="BB285" s="2">
        <f>_xlfn.XLOOKUP($A285,Results!$A$2:$A$2256,Results!W$2:W$2256,"")</f>
        <v>0</v>
      </c>
      <c r="BC285" s="2">
        <f>_xlfn.XLOOKUP($A285,Results!$A$2:$A$2256,Results!X$2:X$2256,"")</f>
        <v>39121300</v>
      </c>
      <c r="BD285" s="2">
        <f>_xlfn.XLOOKUP($A285,Results!$A$2:$A$2256,Results!Y$2:Y$2256,"")</f>
        <v>79</v>
      </c>
      <c r="BE285" s="2">
        <f>_xlfn.XLOOKUP($A285,Results!$A$2:$A$2256,Results!Z$2:Z$2256,"")</f>
        <v>0</v>
      </c>
    </row>
    <row r="286" spans="1:57" ht="38.25" customHeight="1" x14ac:dyDescent="0.3">
      <c r="A286">
        <v>905963</v>
      </c>
      <c r="B286">
        <v>282047</v>
      </c>
      <c r="C286" t="s">
        <v>36</v>
      </c>
      <c r="D286" t="s">
        <v>559</v>
      </c>
      <c r="E286" s="2" t="str">
        <f>VLOOKUP(F286,'RPA Vendor Data '!F$1:$G$2418,2)</f>
        <v>SHEPHERD ELECT SUPPLY DC</v>
      </c>
      <c r="F286" s="2">
        <v>13060</v>
      </c>
      <c r="G286" s="2">
        <v>7</v>
      </c>
      <c r="H286" t="s">
        <v>883</v>
      </c>
      <c r="I286">
        <v>50</v>
      </c>
      <c r="J286" t="s">
        <v>389</v>
      </c>
      <c r="K286" t="s">
        <v>58</v>
      </c>
      <c r="L286">
        <v>151.30000000000001</v>
      </c>
      <c r="M286" s="2" t="s">
        <v>711</v>
      </c>
      <c r="N286" s="85" t="s">
        <v>834</v>
      </c>
      <c r="O286" t="s">
        <v>36</v>
      </c>
      <c r="P286" t="s">
        <v>36</v>
      </c>
      <c r="Q286" t="s">
        <v>36</v>
      </c>
      <c r="R286">
        <v>75.650000000000006</v>
      </c>
      <c r="S286" s="1">
        <v>45744.958678553237</v>
      </c>
      <c r="T286" t="s">
        <v>42</v>
      </c>
      <c r="U286" s="1">
        <v>45744.746527777781</v>
      </c>
      <c r="V286" t="s">
        <v>43</v>
      </c>
      <c r="W286" t="s">
        <v>36</v>
      </c>
      <c r="X286">
        <v>1</v>
      </c>
      <c r="Y286">
        <v>999</v>
      </c>
      <c r="Z286" t="s">
        <v>36</v>
      </c>
      <c r="AA286" t="s">
        <v>36</v>
      </c>
      <c r="AB286" t="s">
        <v>36</v>
      </c>
      <c r="AC286" t="s">
        <v>711</v>
      </c>
      <c r="AD286" t="s">
        <v>711</v>
      </c>
      <c r="AE286" t="s">
        <v>45</v>
      </c>
      <c r="AF286" s="44">
        <v>39121308</v>
      </c>
      <c r="AG286" s="18" t="s">
        <v>884</v>
      </c>
      <c r="AI286" s="2" t="s">
        <v>48</v>
      </c>
      <c r="AJ286" s="2" t="e">
        <f>VLOOKUP(A286,'Classification Test Result'!$A$2:$D$2428,4,FALSE)</f>
        <v>#N/A</v>
      </c>
      <c r="AL286" s="2">
        <f>_xlfn.XLOOKUP($A286,Results!$A$2:$A$2256,Results!G$2:G$2256,"")</f>
        <v>325560</v>
      </c>
      <c r="AM286" s="2">
        <f>_xlfn.XLOOKUP($A286,Results!$A$2:$A$2256,Results!H$2:H$2256,"")</f>
        <v>521711234</v>
      </c>
      <c r="AN286" s="2" t="str">
        <f>_xlfn.XLOOKUP($A286,Results!$A$2:$A$2256,Results!I$2:I$2256,"")</f>
        <v>SOUTHWIRE</v>
      </c>
      <c r="AO286" s="2" t="str">
        <f>_xlfn.XLOOKUP($A286,Results!$A$2:$A$2256,Results!J$2:J$2256,"")</f>
        <v>032886303432</v>
      </c>
      <c r="AP286" s="2">
        <f>_xlfn.XLOOKUP($A286,Results!$A$2:$A$2256,Results!K$2:K$2256,"")</f>
        <v>39121303</v>
      </c>
      <c r="AQ286" s="2">
        <f>_xlfn.XLOOKUP($A286,Results!$A$2:$A$2256,Results!L$2:L$2256,"")</f>
        <v>0</v>
      </c>
      <c r="AR286" s="2">
        <f>_xlfn.XLOOKUP($A286,Results!$A$2:$A$2256,Results!M$2:M$2256,"")</f>
        <v>22648</v>
      </c>
      <c r="AS286" s="2" t="str">
        <f>_xlfn.XLOOKUP($A286,Results!$A$2:$A$2256,Results!N$2:N$2256,"")</f>
        <v>SOU 52171-1/2-3/4 4IN SS BOX/CLAMP</v>
      </c>
      <c r="AT286" s="2" t="str">
        <f>_xlfn.XLOOKUP($A286,Results!$A$2:$A$2256,Results!O$2:O$2256,"")</f>
        <v>SOUTHWIRE</v>
      </c>
      <c r="AU286" s="2">
        <f>_xlfn.XLOOKUP($A286,Results!$A$2:$A$2256,Results!P$2:P$2256,"")</f>
        <v>0</v>
      </c>
      <c r="AV286" s="2" t="str">
        <f>_xlfn.XLOOKUP($A286,Results!$A$2:$A$2256,Results!Q$2:Q$2256,"")</f>
        <v>NO_VALID_MATCHES</v>
      </c>
      <c r="AW286" s="2" t="str">
        <f>_xlfn.XLOOKUP($A286,Results!$A$2:$A$2256,Results!R$2:R$2256,"")</f>
        <v>0.7403517714676973</v>
      </c>
      <c r="AX286" s="2">
        <f>_xlfn.XLOOKUP($A286,Results!$A$2:$A$2256,Results!S$2:S$2256,"")</f>
        <v>98</v>
      </c>
      <c r="AY286" s="2">
        <f>_xlfn.XLOOKUP($A286,Results!$A$2:$A$2256,Results!T$2:T$2256,"")</f>
        <v>76</v>
      </c>
      <c r="AZ286" s="2">
        <f>_xlfn.XLOOKUP($A286,Results!$A$2:$A$2256,Results!U$2:U$2256,"")</f>
        <v>83</v>
      </c>
      <c r="BA286" s="2" t="str">
        <f>_xlfn.XLOOKUP($A286,Results!$A$2:$A$2256,Results!V$2:V$2256,"")</f>
        <v>APPLETON</v>
      </c>
      <c r="BB286" s="2">
        <f>_xlfn.XLOOKUP($A286,Results!$A$2:$A$2256,Results!W$2:W$2256,"")</f>
        <v>83</v>
      </c>
      <c r="BC286" s="2">
        <f>_xlfn.XLOOKUP($A286,Results!$A$2:$A$2256,Results!X$2:X$2256,"")</f>
        <v>39121300</v>
      </c>
      <c r="BD286" s="2">
        <f>_xlfn.XLOOKUP($A286,Results!$A$2:$A$2256,Results!Y$2:Y$2256,"")</f>
        <v>83</v>
      </c>
      <c r="BE286" s="2" t="b">
        <f>_xlfn.XLOOKUP($A286,Results!$A$2:$A$2256,Results!Z$2:Z$2256,"")</f>
        <v>1</v>
      </c>
    </row>
    <row r="287" spans="1:57" ht="38.25" customHeight="1" x14ac:dyDescent="0.3">
      <c r="A287">
        <v>905964</v>
      </c>
      <c r="B287">
        <v>281325</v>
      </c>
      <c r="C287" t="s">
        <v>36</v>
      </c>
      <c r="D287" t="s">
        <v>181</v>
      </c>
      <c r="E287" s="2" t="str">
        <f>VLOOKUP(F287,'RPA Vendor Data '!F$1:$G$2418,2)</f>
        <v>VIKING ELECTRIC</v>
      </c>
      <c r="F287" s="2">
        <v>13536</v>
      </c>
      <c r="G287" s="2">
        <v>9</v>
      </c>
      <c r="H287" t="s">
        <v>885</v>
      </c>
      <c r="I287">
        <v>21</v>
      </c>
      <c r="J287" t="s">
        <v>389</v>
      </c>
      <c r="K287" t="s">
        <v>58</v>
      </c>
      <c r="L287">
        <v>541.44000000000005</v>
      </c>
      <c r="M287" s="2" t="s">
        <v>886</v>
      </c>
      <c r="N287" s="85" t="s">
        <v>887</v>
      </c>
      <c r="O287" t="s">
        <v>36</v>
      </c>
      <c r="P287" t="s">
        <v>888</v>
      </c>
      <c r="Q287" t="s">
        <v>36</v>
      </c>
      <c r="R287">
        <v>113.7</v>
      </c>
      <c r="S287" s="1">
        <v>45744.188699270831</v>
      </c>
      <c r="T287" t="s">
        <v>42</v>
      </c>
      <c r="U287" s="1">
        <v>45743.96875</v>
      </c>
      <c r="V287" t="s">
        <v>43</v>
      </c>
      <c r="W287" t="s">
        <v>36</v>
      </c>
      <c r="X287">
        <v>0</v>
      </c>
      <c r="Y287">
        <v>0</v>
      </c>
      <c r="Z287">
        <v>541.44000000000005</v>
      </c>
      <c r="AA287" t="s">
        <v>36</v>
      </c>
      <c r="AB287">
        <v>136</v>
      </c>
      <c r="AC287" t="s">
        <v>579</v>
      </c>
      <c r="AD287" t="s">
        <v>579</v>
      </c>
      <c r="AE287" t="s">
        <v>45</v>
      </c>
      <c r="AF287" s="44">
        <v>31162906</v>
      </c>
      <c r="AG287" s="18" t="s">
        <v>889</v>
      </c>
      <c r="AH287" s="18"/>
      <c r="AI287" s="2" t="s">
        <v>48</v>
      </c>
      <c r="AJ287" s="2" t="e">
        <f>VLOOKUP(A287,'Classification Test Result'!$A$2:$D$2428,4,FALSE)</f>
        <v>#N/A</v>
      </c>
      <c r="AL287" s="2">
        <f>_xlfn.XLOOKUP($A287,Results!$A$2:$A$2256,Results!G$2:G$2256,"")</f>
        <v>0</v>
      </c>
      <c r="AM287" s="2">
        <f>_xlfn.XLOOKUP($A287,Results!$A$2:$A$2256,Results!H$2:H$2256,"")</f>
        <v>0</v>
      </c>
      <c r="AN287" s="2">
        <f>_xlfn.XLOOKUP($A287,Results!$A$2:$A$2256,Results!I$2:I$2256,"")</f>
        <v>0</v>
      </c>
      <c r="AO287" s="2">
        <f>_xlfn.XLOOKUP($A287,Results!$A$2:$A$2256,Results!J$2:J$2256,"")</f>
        <v>0</v>
      </c>
      <c r="AP287" s="2">
        <f>_xlfn.XLOOKUP($A287,Results!$A$2:$A$2256,Results!K$2:K$2256,"")</f>
        <v>0</v>
      </c>
      <c r="AQ287" s="2">
        <f>_xlfn.XLOOKUP($A287,Results!$A$2:$A$2256,Results!L$2:L$2256,"")</f>
        <v>0</v>
      </c>
      <c r="AR287" s="2">
        <f>_xlfn.XLOOKUP($A287,Results!$A$2:$A$2256,Results!M$2:M$2256,"")</f>
        <v>0</v>
      </c>
      <c r="AS287" s="2">
        <f>_xlfn.XLOOKUP($A287,Results!$A$2:$A$2256,Results!N$2:N$2256,"")</f>
        <v>0</v>
      </c>
      <c r="AT287" s="2" t="str">
        <f>_xlfn.XLOOKUP($A287,Results!$A$2:$A$2256,Results!O$2:O$2256,"")</f>
        <v>THOMAS &amp; BETTS</v>
      </c>
      <c r="AU287" s="2" t="str">
        <f>_xlfn.XLOOKUP($A287,Results!$A$2:$A$2256,Results!P$2:P$2256,"")</f>
        <v>S-STRUT</v>
      </c>
      <c r="AV287" s="2" t="str">
        <f>_xlfn.XLOOKUP($A287,Results!$A$2:$A$2256,Results!Q$2:Q$2256,"")</f>
        <v>SINGLE_MATCH</v>
      </c>
      <c r="AW287" s="2">
        <f>_xlfn.XLOOKUP($A287,Results!$A$2:$A$2256,Results!R$2:R$2256,"")</f>
        <v>0</v>
      </c>
      <c r="AX287" s="2">
        <f>_xlfn.XLOOKUP($A287,Results!$A$2:$A$2256,Results!S$2:S$2256,"")</f>
        <v>0</v>
      </c>
      <c r="AY287" s="2">
        <f>_xlfn.XLOOKUP($A287,Results!$A$2:$A$2256,Results!T$2:T$2256,"")</f>
        <v>95</v>
      </c>
      <c r="AZ287" s="2">
        <f>_xlfn.XLOOKUP($A287,Results!$A$2:$A$2256,Results!U$2:U$2256,"")</f>
        <v>0</v>
      </c>
      <c r="BA287" s="2" t="str">
        <f>_xlfn.XLOOKUP($A287,Results!$A$2:$A$2256,Results!V$2:V$2256,"")</f>
        <v>MINERALLAC COMPANY</v>
      </c>
      <c r="BB287" s="2">
        <f>_xlfn.XLOOKUP($A287,Results!$A$2:$A$2256,Results!W$2:W$2256,"")</f>
        <v>64</v>
      </c>
      <c r="BC287" s="2">
        <f>_xlfn.XLOOKUP($A287,Results!$A$2:$A$2256,Results!X$2:X$2256,"")</f>
        <v>31162900</v>
      </c>
      <c r="BD287" s="2">
        <f>_xlfn.XLOOKUP($A287,Results!$A$2:$A$2256,Results!Y$2:Y$2256,"")</f>
        <v>82</v>
      </c>
      <c r="BE287" s="2" t="b">
        <f>_xlfn.XLOOKUP($A287,Results!$A$2:$A$2256,Results!Z$2:Z$2256,"")</f>
        <v>1</v>
      </c>
    </row>
    <row r="288" spans="1:57" ht="38.25" customHeight="1" x14ac:dyDescent="0.3">
      <c r="A288">
        <v>905965</v>
      </c>
      <c r="B288">
        <v>281310</v>
      </c>
      <c r="C288" t="s">
        <v>36</v>
      </c>
      <c r="D288" t="s">
        <v>890</v>
      </c>
      <c r="E288" s="2" t="str">
        <f>VLOOKUP(F288,'RPA Vendor Data '!F$1:$G$2418,2)</f>
        <v>VIKING ELECTRIC</v>
      </c>
      <c r="F288" s="2">
        <v>13536</v>
      </c>
      <c r="G288" s="2">
        <v>1</v>
      </c>
      <c r="H288" t="s">
        <v>891</v>
      </c>
      <c r="I288">
        <v>2</v>
      </c>
      <c r="J288" t="s">
        <v>389</v>
      </c>
      <c r="K288" t="s">
        <v>58</v>
      </c>
      <c r="L288">
        <v>453.37</v>
      </c>
      <c r="M288" s="2" t="s">
        <v>886</v>
      </c>
      <c r="N288" s="85" t="s">
        <v>892</v>
      </c>
      <c r="O288" t="s">
        <v>36</v>
      </c>
      <c r="P288" t="s">
        <v>893</v>
      </c>
      <c r="Q288" t="s">
        <v>36</v>
      </c>
      <c r="R288">
        <v>9.07</v>
      </c>
      <c r="S288" s="1">
        <v>45744.189378819443</v>
      </c>
      <c r="T288" t="s">
        <v>42</v>
      </c>
      <c r="U288" s="1">
        <v>45743.964583333327</v>
      </c>
      <c r="V288" t="s">
        <v>43</v>
      </c>
      <c r="W288" t="s">
        <v>36</v>
      </c>
      <c r="X288">
        <v>0</v>
      </c>
      <c r="Y288" t="s">
        <v>158</v>
      </c>
      <c r="Z288">
        <v>453.37</v>
      </c>
      <c r="AA288">
        <v>453.37</v>
      </c>
      <c r="AB288">
        <v>136</v>
      </c>
      <c r="AC288" t="s">
        <v>579</v>
      </c>
      <c r="AD288" t="s">
        <v>579</v>
      </c>
      <c r="AE288" t="s">
        <v>45</v>
      </c>
      <c r="AF288" s="44">
        <v>31162906</v>
      </c>
      <c r="AG288" s="18" t="s">
        <v>894</v>
      </c>
      <c r="AH288" s="18"/>
      <c r="AI288" s="2" t="s">
        <v>48</v>
      </c>
      <c r="AJ288" s="2" t="e">
        <f>VLOOKUP(A288,'Classification Test Result'!$A$2:$D$2428,4,FALSE)</f>
        <v>#N/A</v>
      </c>
      <c r="AL288" s="2">
        <f>_xlfn.XLOOKUP($A288,Results!$A$2:$A$2256,Results!G$2:G$2256,"")</f>
        <v>0</v>
      </c>
      <c r="AM288" s="2">
        <f>_xlfn.XLOOKUP($A288,Results!$A$2:$A$2256,Results!H$2:H$2256,"")</f>
        <v>0</v>
      </c>
      <c r="AN288" s="2">
        <f>_xlfn.XLOOKUP($A288,Results!$A$2:$A$2256,Results!I$2:I$2256,"")</f>
        <v>0</v>
      </c>
      <c r="AO288" s="2">
        <f>_xlfn.XLOOKUP($A288,Results!$A$2:$A$2256,Results!J$2:J$2256,"")</f>
        <v>0</v>
      </c>
      <c r="AP288" s="2">
        <f>_xlfn.XLOOKUP($A288,Results!$A$2:$A$2256,Results!K$2:K$2256,"")</f>
        <v>0</v>
      </c>
      <c r="AQ288" s="2">
        <f>_xlfn.XLOOKUP($A288,Results!$A$2:$A$2256,Results!L$2:L$2256,"")</f>
        <v>0</v>
      </c>
      <c r="AR288" s="2">
        <f>_xlfn.XLOOKUP($A288,Results!$A$2:$A$2256,Results!M$2:M$2256,"")</f>
        <v>0</v>
      </c>
      <c r="AS288" s="2">
        <f>_xlfn.XLOOKUP($A288,Results!$A$2:$A$2256,Results!N$2:N$2256,"")</f>
        <v>0</v>
      </c>
      <c r="AT288" s="2" t="str">
        <f>_xlfn.XLOOKUP($A288,Results!$A$2:$A$2256,Results!O$2:O$2256,"")</f>
        <v>THOMAS &amp; BETTS</v>
      </c>
      <c r="AU288" s="2" t="str">
        <f>_xlfn.XLOOKUP($A288,Results!$A$2:$A$2256,Results!P$2:P$2256,"")</f>
        <v>S-STRUT</v>
      </c>
      <c r="AV288" s="2" t="str">
        <f>_xlfn.XLOOKUP($A288,Results!$A$2:$A$2256,Results!Q$2:Q$2256,"")</f>
        <v>SINGLE_MATCH</v>
      </c>
      <c r="AW288" s="2">
        <f>_xlfn.XLOOKUP($A288,Results!$A$2:$A$2256,Results!R$2:R$2256,"")</f>
        <v>0</v>
      </c>
      <c r="AX288" s="2">
        <f>_xlfn.XLOOKUP($A288,Results!$A$2:$A$2256,Results!S$2:S$2256,"")</f>
        <v>0</v>
      </c>
      <c r="AY288" s="2">
        <f>_xlfn.XLOOKUP($A288,Results!$A$2:$A$2256,Results!T$2:T$2256,"")</f>
        <v>95</v>
      </c>
      <c r="AZ288" s="2">
        <f>_xlfn.XLOOKUP($A288,Results!$A$2:$A$2256,Results!U$2:U$2256,"")</f>
        <v>0</v>
      </c>
      <c r="BA288" s="2" t="str">
        <f>_xlfn.XLOOKUP($A288,Results!$A$2:$A$2256,Results!V$2:V$2256,"")</f>
        <v>PHOENIX SUPPORT SYSTEMS</v>
      </c>
      <c r="BB288" s="2">
        <f>_xlfn.XLOOKUP($A288,Results!$A$2:$A$2256,Results!W$2:W$2256,"")</f>
        <v>82</v>
      </c>
      <c r="BC288" s="2">
        <f>_xlfn.XLOOKUP($A288,Results!$A$2:$A$2256,Results!X$2:X$2256,"")</f>
        <v>31162900</v>
      </c>
      <c r="BD288" s="2">
        <f>_xlfn.XLOOKUP($A288,Results!$A$2:$A$2256,Results!Y$2:Y$2256,"")</f>
        <v>82</v>
      </c>
      <c r="BE288" s="2" t="b">
        <f>_xlfn.XLOOKUP($A288,Results!$A$2:$A$2256,Results!Z$2:Z$2256,"")</f>
        <v>1</v>
      </c>
    </row>
    <row r="289" spans="1:57" ht="38.25" customHeight="1" x14ac:dyDescent="0.3">
      <c r="A289">
        <v>905966</v>
      </c>
      <c r="B289">
        <v>281327</v>
      </c>
      <c r="C289" t="s">
        <v>36</v>
      </c>
      <c r="D289" t="s">
        <v>709</v>
      </c>
      <c r="E289" s="2" t="str">
        <f>VLOOKUP(F289,'RPA Vendor Data '!F$1:$G$2418,2)</f>
        <v>VIKING ELECTRIC</v>
      </c>
      <c r="F289" s="2">
        <v>13536</v>
      </c>
      <c r="G289" s="2">
        <v>2</v>
      </c>
      <c r="H289" t="s">
        <v>891</v>
      </c>
      <c r="I289">
        <v>25</v>
      </c>
      <c r="J289" t="s">
        <v>389</v>
      </c>
      <c r="K289" t="s">
        <v>58</v>
      </c>
      <c r="L289">
        <v>453.37</v>
      </c>
      <c r="M289" s="2" t="s">
        <v>886</v>
      </c>
      <c r="N289" s="85" t="s">
        <v>892</v>
      </c>
      <c r="O289" t="s">
        <v>36</v>
      </c>
      <c r="P289" t="s">
        <v>893</v>
      </c>
      <c r="Q289" t="s">
        <v>36</v>
      </c>
      <c r="R289">
        <v>113.34</v>
      </c>
      <c r="S289" s="1">
        <v>45744.188530057872</v>
      </c>
      <c r="T289" t="s">
        <v>42</v>
      </c>
      <c r="U289" s="1">
        <v>45743.96875</v>
      </c>
      <c r="V289" t="s">
        <v>43</v>
      </c>
      <c r="W289" t="s">
        <v>36</v>
      </c>
      <c r="X289">
        <v>0</v>
      </c>
      <c r="Y289">
        <v>0</v>
      </c>
      <c r="Z289">
        <v>453.37</v>
      </c>
      <c r="AA289" t="s">
        <v>36</v>
      </c>
      <c r="AB289">
        <v>136</v>
      </c>
      <c r="AC289" t="s">
        <v>579</v>
      </c>
      <c r="AD289" t="s">
        <v>579</v>
      </c>
      <c r="AE289" t="s">
        <v>45</v>
      </c>
      <c r="AF289" s="44">
        <v>31162906</v>
      </c>
      <c r="AG289" s="18" t="s">
        <v>894</v>
      </c>
      <c r="AH289" s="18"/>
      <c r="AI289" s="2" t="s">
        <v>48</v>
      </c>
      <c r="AJ289" s="2" t="e">
        <f>VLOOKUP(A289,'Classification Test Result'!$A$2:$D$2428,4,FALSE)</f>
        <v>#N/A</v>
      </c>
      <c r="AL289" s="2">
        <f>_xlfn.XLOOKUP($A289,Results!$A$2:$A$2256,Results!G$2:G$2256,"")</f>
        <v>0</v>
      </c>
      <c r="AM289" s="2">
        <f>_xlfn.XLOOKUP($A289,Results!$A$2:$A$2256,Results!H$2:H$2256,"")</f>
        <v>0</v>
      </c>
      <c r="AN289" s="2">
        <f>_xlfn.XLOOKUP($A289,Results!$A$2:$A$2256,Results!I$2:I$2256,"")</f>
        <v>0</v>
      </c>
      <c r="AO289" s="2">
        <f>_xlfn.XLOOKUP($A289,Results!$A$2:$A$2256,Results!J$2:J$2256,"")</f>
        <v>0</v>
      </c>
      <c r="AP289" s="2">
        <f>_xlfn.XLOOKUP($A289,Results!$A$2:$A$2256,Results!K$2:K$2256,"")</f>
        <v>0</v>
      </c>
      <c r="AQ289" s="2">
        <f>_xlfn.XLOOKUP($A289,Results!$A$2:$A$2256,Results!L$2:L$2256,"")</f>
        <v>0</v>
      </c>
      <c r="AR289" s="2">
        <f>_xlfn.XLOOKUP($A289,Results!$A$2:$A$2256,Results!M$2:M$2256,"")</f>
        <v>0</v>
      </c>
      <c r="AS289" s="2">
        <f>_xlfn.XLOOKUP($A289,Results!$A$2:$A$2256,Results!N$2:N$2256,"")</f>
        <v>0</v>
      </c>
      <c r="AT289" s="2" t="str">
        <f>_xlfn.XLOOKUP($A289,Results!$A$2:$A$2256,Results!O$2:O$2256,"")</f>
        <v>THOMAS &amp; BETTS</v>
      </c>
      <c r="AU289" s="2" t="str">
        <f>_xlfn.XLOOKUP($A289,Results!$A$2:$A$2256,Results!P$2:P$2256,"")</f>
        <v>S-STRUT</v>
      </c>
      <c r="AV289" s="2" t="str">
        <f>_xlfn.XLOOKUP($A289,Results!$A$2:$A$2256,Results!Q$2:Q$2256,"")</f>
        <v>SINGLE_MATCH</v>
      </c>
      <c r="AW289" s="2">
        <f>_xlfn.XLOOKUP($A289,Results!$A$2:$A$2256,Results!R$2:R$2256,"")</f>
        <v>0</v>
      </c>
      <c r="AX289" s="2">
        <f>_xlfn.XLOOKUP($A289,Results!$A$2:$A$2256,Results!S$2:S$2256,"")</f>
        <v>0</v>
      </c>
      <c r="AY289" s="2">
        <f>_xlfn.XLOOKUP($A289,Results!$A$2:$A$2256,Results!T$2:T$2256,"")</f>
        <v>95</v>
      </c>
      <c r="AZ289" s="2">
        <f>_xlfn.XLOOKUP($A289,Results!$A$2:$A$2256,Results!U$2:U$2256,"")</f>
        <v>0</v>
      </c>
      <c r="BA289" s="2" t="str">
        <f>_xlfn.XLOOKUP($A289,Results!$A$2:$A$2256,Results!V$2:V$2256,"")</f>
        <v>PHOENIX SUPPORT SYSTEMS</v>
      </c>
      <c r="BB289" s="2">
        <f>_xlfn.XLOOKUP($A289,Results!$A$2:$A$2256,Results!W$2:W$2256,"")</f>
        <v>82</v>
      </c>
      <c r="BC289" s="2">
        <f>_xlfn.XLOOKUP($A289,Results!$A$2:$A$2256,Results!X$2:X$2256,"")</f>
        <v>31162900</v>
      </c>
      <c r="BD289" s="2">
        <f>_xlfn.XLOOKUP($A289,Results!$A$2:$A$2256,Results!Y$2:Y$2256,"")</f>
        <v>82</v>
      </c>
      <c r="BE289" s="2" t="b">
        <f>_xlfn.XLOOKUP($A289,Results!$A$2:$A$2256,Results!Z$2:Z$2256,"")</f>
        <v>1</v>
      </c>
    </row>
    <row r="290" spans="1:57" ht="38.25" customHeight="1" x14ac:dyDescent="0.3">
      <c r="A290">
        <v>905967</v>
      </c>
      <c r="B290">
        <v>281335</v>
      </c>
      <c r="C290" t="s">
        <v>36</v>
      </c>
      <c r="D290" t="s">
        <v>780</v>
      </c>
      <c r="E290" s="2" t="str">
        <f>VLOOKUP(F290,'RPA Vendor Data '!F$1:$G$2418,2)</f>
        <v>VIKING ELECTRIC</v>
      </c>
      <c r="F290" s="2">
        <v>13536</v>
      </c>
      <c r="G290" s="2">
        <v>6</v>
      </c>
      <c r="H290" t="s">
        <v>895</v>
      </c>
      <c r="I290">
        <v>12</v>
      </c>
      <c r="J290" t="s">
        <v>389</v>
      </c>
      <c r="K290" t="s">
        <v>58</v>
      </c>
      <c r="L290">
        <v>273.99</v>
      </c>
      <c r="M290" s="2" t="s">
        <v>886</v>
      </c>
      <c r="N290" s="85" t="s">
        <v>896</v>
      </c>
      <c r="O290" t="s">
        <v>36</v>
      </c>
      <c r="P290" t="s">
        <v>897</v>
      </c>
      <c r="Q290" t="s">
        <v>36</v>
      </c>
      <c r="R290">
        <v>32.880000000000003</v>
      </c>
      <c r="S290" s="1">
        <v>45744.188268865742</v>
      </c>
      <c r="T290" t="s">
        <v>42</v>
      </c>
      <c r="U290" s="1">
        <v>45743.97152777778</v>
      </c>
      <c r="V290" t="s">
        <v>43</v>
      </c>
      <c r="W290" t="s">
        <v>36</v>
      </c>
      <c r="X290">
        <v>6</v>
      </c>
      <c r="Y290" t="s">
        <v>158</v>
      </c>
      <c r="Z290">
        <v>273.99</v>
      </c>
      <c r="AA290">
        <v>273.99</v>
      </c>
      <c r="AB290">
        <v>136</v>
      </c>
      <c r="AC290" t="s">
        <v>579</v>
      </c>
      <c r="AD290" t="s">
        <v>579</v>
      </c>
      <c r="AE290" t="s">
        <v>45</v>
      </c>
      <c r="AF290" s="44">
        <v>31162906</v>
      </c>
      <c r="AG290" s="18" t="s">
        <v>898</v>
      </c>
      <c r="AH290" s="18"/>
      <c r="AI290" s="2" t="s">
        <v>48</v>
      </c>
      <c r="AJ290" s="2" t="e">
        <f>VLOOKUP(A290,'Classification Test Result'!$A$2:$D$2428,4,FALSE)</f>
        <v>#N/A</v>
      </c>
      <c r="AL290" s="2">
        <f>_xlfn.XLOOKUP($A290,Results!$A$2:$A$2256,Results!G$2:G$2256,"")</f>
        <v>0</v>
      </c>
      <c r="AM290" s="2">
        <f>_xlfn.XLOOKUP($A290,Results!$A$2:$A$2256,Results!H$2:H$2256,"")</f>
        <v>0</v>
      </c>
      <c r="AN290" s="2">
        <f>_xlfn.XLOOKUP($A290,Results!$A$2:$A$2256,Results!I$2:I$2256,"")</f>
        <v>0</v>
      </c>
      <c r="AO290" s="2">
        <f>_xlfn.XLOOKUP($A290,Results!$A$2:$A$2256,Results!J$2:J$2256,"")</f>
        <v>0</v>
      </c>
      <c r="AP290" s="2">
        <f>_xlfn.XLOOKUP($A290,Results!$A$2:$A$2256,Results!K$2:K$2256,"")</f>
        <v>0</v>
      </c>
      <c r="AQ290" s="2">
        <f>_xlfn.XLOOKUP($A290,Results!$A$2:$A$2256,Results!L$2:L$2256,"")</f>
        <v>0</v>
      </c>
      <c r="AR290" s="2">
        <f>_xlfn.XLOOKUP($A290,Results!$A$2:$A$2256,Results!M$2:M$2256,"")</f>
        <v>0</v>
      </c>
      <c r="AS290" s="2">
        <f>_xlfn.XLOOKUP($A290,Results!$A$2:$A$2256,Results!N$2:N$2256,"")</f>
        <v>0</v>
      </c>
      <c r="AT290" s="2" t="str">
        <f>_xlfn.XLOOKUP($A290,Results!$A$2:$A$2256,Results!O$2:O$2256,"")</f>
        <v>THOMAS &amp; BETTS</v>
      </c>
      <c r="AU290" s="2" t="str">
        <f>_xlfn.XLOOKUP($A290,Results!$A$2:$A$2256,Results!P$2:P$2256,"")</f>
        <v>S-STRUT</v>
      </c>
      <c r="AV290" s="2" t="str">
        <f>_xlfn.XLOOKUP($A290,Results!$A$2:$A$2256,Results!Q$2:Q$2256,"")</f>
        <v>SINGLE_MATCH</v>
      </c>
      <c r="AW290" s="2">
        <f>_xlfn.XLOOKUP($A290,Results!$A$2:$A$2256,Results!R$2:R$2256,"")</f>
        <v>0</v>
      </c>
      <c r="AX290" s="2">
        <f>_xlfn.XLOOKUP($A290,Results!$A$2:$A$2256,Results!S$2:S$2256,"")</f>
        <v>0</v>
      </c>
      <c r="AY290" s="2">
        <f>_xlfn.XLOOKUP($A290,Results!$A$2:$A$2256,Results!T$2:T$2256,"")</f>
        <v>95</v>
      </c>
      <c r="AZ290" s="2">
        <f>_xlfn.XLOOKUP($A290,Results!$A$2:$A$2256,Results!U$2:U$2256,"")</f>
        <v>0</v>
      </c>
      <c r="BA290" s="2" t="str">
        <f>_xlfn.XLOOKUP($A290,Results!$A$2:$A$2256,Results!V$2:V$2256,"")</f>
        <v>PHOENIX SUPPORT SYSTEMS</v>
      </c>
      <c r="BB290" s="2">
        <f>_xlfn.XLOOKUP($A290,Results!$A$2:$A$2256,Results!W$2:W$2256,"")</f>
        <v>67</v>
      </c>
      <c r="BC290" s="2">
        <f>_xlfn.XLOOKUP($A290,Results!$A$2:$A$2256,Results!X$2:X$2256,"")</f>
        <v>31162900</v>
      </c>
      <c r="BD290" s="2">
        <f>_xlfn.XLOOKUP($A290,Results!$A$2:$A$2256,Results!Y$2:Y$2256,"")</f>
        <v>67</v>
      </c>
      <c r="BE290" s="2" t="b">
        <f>_xlfn.XLOOKUP($A290,Results!$A$2:$A$2256,Results!Z$2:Z$2256,"")</f>
        <v>1</v>
      </c>
    </row>
    <row r="291" spans="1:57" ht="38.25" customHeight="1" x14ac:dyDescent="0.3">
      <c r="A291">
        <v>905968</v>
      </c>
      <c r="B291">
        <v>281325</v>
      </c>
      <c r="C291" t="s">
        <v>36</v>
      </c>
      <c r="D291" t="s">
        <v>181</v>
      </c>
      <c r="E291" s="2" t="str">
        <f>VLOOKUP(F291,'RPA Vendor Data '!F$1:$G$2418,2)</f>
        <v>VIKING ELECTRIC</v>
      </c>
      <c r="F291" s="2">
        <v>13536</v>
      </c>
      <c r="G291" s="2">
        <v>14</v>
      </c>
      <c r="H291" t="s">
        <v>899</v>
      </c>
      <c r="I291">
        <v>100</v>
      </c>
      <c r="J291" t="s">
        <v>389</v>
      </c>
      <c r="K291" t="s">
        <v>58</v>
      </c>
      <c r="L291">
        <v>164.5</v>
      </c>
      <c r="M291" s="2" t="s">
        <v>886</v>
      </c>
      <c r="N291" s="85" t="s">
        <v>900</v>
      </c>
      <c r="O291" t="s">
        <v>36</v>
      </c>
      <c r="P291" t="s">
        <v>901</v>
      </c>
      <c r="Q291" t="s">
        <v>36</v>
      </c>
      <c r="R291">
        <v>164.5</v>
      </c>
      <c r="S291" s="1">
        <v>45744.188736145843</v>
      </c>
      <c r="T291" t="s">
        <v>42</v>
      </c>
      <c r="U291" s="1">
        <v>45743.96875</v>
      </c>
      <c r="V291" t="s">
        <v>43</v>
      </c>
      <c r="W291" t="s">
        <v>36</v>
      </c>
      <c r="X291">
        <v>0</v>
      </c>
      <c r="Y291">
        <v>0</v>
      </c>
      <c r="Z291">
        <v>164.5</v>
      </c>
      <c r="AA291" t="s">
        <v>36</v>
      </c>
      <c r="AB291">
        <v>136</v>
      </c>
      <c r="AC291" t="s">
        <v>579</v>
      </c>
      <c r="AD291" t="s">
        <v>579</v>
      </c>
      <c r="AE291" t="s">
        <v>45</v>
      </c>
      <c r="AF291" s="44">
        <v>31162906</v>
      </c>
      <c r="AG291" s="18" t="s">
        <v>902</v>
      </c>
      <c r="AH291" s="18"/>
      <c r="AI291" s="2" t="s">
        <v>48</v>
      </c>
      <c r="AJ291" s="2" t="e">
        <f>VLOOKUP(A291,'Classification Test Result'!$A$2:$D$2428,4,FALSE)</f>
        <v>#N/A</v>
      </c>
      <c r="AL291" s="2">
        <f>_xlfn.XLOOKUP($A291,Results!$A$2:$A$2256,Results!G$2:G$2256,"")</f>
        <v>0</v>
      </c>
      <c r="AM291" s="2">
        <f>_xlfn.XLOOKUP($A291,Results!$A$2:$A$2256,Results!H$2:H$2256,"")</f>
        <v>0</v>
      </c>
      <c r="AN291" s="2">
        <f>_xlfn.XLOOKUP($A291,Results!$A$2:$A$2256,Results!I$2:I$2256,"")</f>
        <v>0</v>
      </c>
      <c r="AO291" s="2">
        <f>_xlfn.XLOOKUP($A291,Results!$A$2:$A$2256,Results!J$2:J$2256,"")</f>
        <v>0</v>
      </c>
      <c r="AP291" s="2">
        <f>_xlfn.XLOOKUP($A291,Results!$A$2:$A$2256,Results!K$2:K$2256,"")</f>
        <v>0</v>
      </c>
      <c r="AQ291" s="2">
        <f>_xlfn.XLOOKUP($A291,Results!$A$2:$A$2256,Results!L$2:L$2256,"")</f>
        <v>0</v>
      </c>
      <c r="AR291" s="2">
        <f>_xlfn.XLOOKUP($A291,Results!$A$2:$A$2256,Results!M$2:M$2256,"")</f>
        <v>0</v>
      </c>
      <c r="AS291" s="2">
        <f>_xlfn.XLOOKUP($A291,Results!$A$2:$A$2256,Results!N$2:N$2256,"")</f>
        <v>0</v>
      </c>
      <c r="AT291" s="2" t="str">
        <f>_xlfn.XLOOKUP($A291,Results!$A$2:$A$2256,Results!O$2:O$2256,"")</f>
        <v>THOMAS &amp; BETTS</v>
      </c>
      <c r="AU291" s="2" t="str">
        <f>_xlfn.XLOOKUP($A291,Results!$A$2:$A$2256,Results!P$2:P$2256,"")</f>
        <v>S-STRUT</v>
      </c>
      <c r="AV291" s="2" t="str">
        <f>_xlfn.XLOOKUP($A291,Results!$A$2:$A$2256,Results!Q$2:Q$2256,"")</f>
        <v>SINGLE_MATCH</v>
      </c>
      <c r="AW291" s="2">
        <f>_xlfn.XLOOKUP($A291,Results!$A$2:$A$2256,Results!R$2:R$2256,"")</f>
        <v>0</v>
      </c>
      <c r="AX291" s="2">
        <f>_xlfn.XLOOKUP($A291,Results!$A$2:$A$2256,Results!S$2:S$2256,"")</f>
        <v>0</v>
      </c>
      <c r="AY291" s="2">
        <f>_xlfn.XLOOKUP($A291,Results!$A$2:$A$2256,Results!T$2:T$2256,"")</f>
        <v>95</v>
      </c>
      <c r="AZ291" s="2">
        <f>_xlfn.XLOOKUP($A291,Results!$A$2:$A$2256,Results!U$2:U$2256,"")</f>
        <v>0</v>
      </c>
      <c r="BA291" s="2">
        <f>_xlfn.XLOOKUP($A291,Results!$A$2:$A$2256,Results!V$2:V$2256,"")</f>
        <v>0</v>
      </c>
      <c r="BB291" s="2">
        <f>_xlfn.XLOOKUP($A291,Results!$A$2:$A$2256,Results!W$2:W$2256,"")</f>
        <v>0</v>
      </c>
      <c r="BC291" s="2">
        <f>_xlfn.XLOOKUP($A291,Results!$A$2:$A$2256,Results!X$2:X$2256,"")</f>
        <v>31162900</v>
      </c>
      <c r="BD291" s="2">
        <f>_xlfn.XLOOKUP($A291,Results!$A$2:$A$2256,Results!Y$2:Y$2256,"")</f>
        <v>66</v>
      </c>
      <c r="BE291" s="2">
        <f>_xlfn.XLOOKUP($A291,Results!$A$2:$A$2256,Results!Z$2:Z$2256,"")</f>
        <v>0</v>
      </c>
    </row>
    <row r="292" spans="1:57" ht="38.25" customHeight="1" x14ac:dyDescent="0.3">
      <c r="A292">
        <v>905969</v>
      </c>
      <c r="B292">
        <v>281531</v>
      </c>
      <c r="C292" t="s">
        <v>36</v>
      </c>
      <c r="D292">
        <v>13406739</v>
      </c>
      <c r="F292" s="2">
        <v>13528</v>
      </c>
      <c r="G292" s="2">
        <v>1</v>
      </c>
      <c r="H292" s="2" t="s">
        <v>903</v>
      </c>
      <c r="I292">
        <v>6</v>
      </c>
      <c r="J292" t="s">
        <v>904</v>
      </c>
      <c r="K292" t="s">
        <v>39</v>
      </c>
      <c r="L292">
        <v>364</v>
      </c>
      <c r="M292" s="2" t="s">
        <v>36</v>
      </c>
      <c r="N292" s="9" t="s">
        <v>36</v>
      </c>
      <c r="O292" t="s">
        <v>36</v>
      </c>
      <c r="P292" t="s">
        <v>36</v>
      </c>
      <c r="Q292" t="s">
        <v>36</v>
      </c>
      <c r="R292">
        <v>2184</v>
      </c>
      <c r="S292" s="1">
        <v>45744.43806886574</v>
      </c>
      <c r="T292" t="s">
        <v>42</v>
      </c>
      <c r="U292" s="1">
        <v>45744.220138888893</v>
      </c>
      <c r="V292" t="s">
        <v>43</v>
      </c>
      <c r="W292" t="s">
        <v>36</v>
      </c>
      <c r="X292">
        <v>0</v>
      </c>
      <c r="Y292">
        <v>999</v>
      </c>
      <c r="Z292" t="s">
        <v>36</v>
      </c>
      <c r="AA292" t="s">
        <v>36</v>
      </c>
      <c r="AB292" t="s">
        <v>36</v>
      </c>
      <c r="AC292" t="s">
        <v>49</v>
      </c>
      <c r="AD292" t="s">
        <v>49</v>
      </c>
      <c r="AE292" t="s">
        <v>45</v>
      </c>
      <c r="AF292" s="2"/>
      <c r="AI292" s="2" t="str">
        <f>IF(COUNTIF(Classification!$C$2:$C$394,H292)&gt;0,"LABOR", " ")</f>
        <v>LABOR</v>
      </c>
      <c r="AJ292" s="2" t="e">
        <f>VLOOKUP(A292,'Classification Test Result'!$A$2:$D$2428,4,FALSE)</f>
        <v>#N/A</v>
      </c>
      <c r="AL292" s="2">
        <f>_xlfn.XLOOKUP($A292,Results!$A$2:$A$2256,Results!G$2:G$2256,"")</f>
        <v>0</v>
      </c>
      <c r="AM292" s="2">
        <f>_xlfn.XLOOKUP($A292,Results!$A$2:$A$2256,Results!H$2:H$2256,"")</f>
        <v>0</v>
      </c>
      <c r="AN292" s="2">
        <f>_xlfn.XLOOKUP($A292,Results!$A$2:$A$2256,Results!I$2:I$2256,"")</f>
        <v>0</v>
      </c>
      <c r="AO292" s="2">
        <f>_xlfn.XLOOKUP($A292,Results!$A$2:$A$2256,Results!J$2:J$2256,"")</f>
        <v>0</v>
      </c>
      <c r="AP292" s="2">
        <f>_xlfn.XLOOKUP($A292,Results!$A$2:$A$2256,Results!K$2:K$2256,"")</f>
        <v>0</v>
      </c>
      <c r="AQ292" s="2">
        <f>_xlfn.XLOOKUP($A292,Results!$A$2:$A$2256,Results!L$2:L$2256,"")</f>
        <v>0</v>
      </c>
      <c r="AR292" s="2">
        <f>_xlfn.XLOOKUP($A292,Results!$A$2:$A$2256,Results!M$2:M$2256,"")</f>
        <v>0</v>
      </c>
      <c r="AS292" s="2">
        <f>_xlfn.XLOOKUP($A292,Results!$A$2:$A$2256,Results!N$2:N$2256,"")</f>
        <v>0</v>
      </c>
      <c r="AT292" s="2" t="str">
        <f>_xlfn.XLOOKUP($A292,Results!$A$2:$A$2256,Results!O$2:O$2256,"")</f>
        <v>ACP INTERNATIONAL</v>
      </c>
      <c r="AU292" s="2" t="str">
        <f>_xlfn.XLOOKUP($A292,Results!$A$2:$A$2256,Results!P$2:P$2256,"")</f>
        <v>ACP</v>
      </c>
      <c r="AV292" s="2" t="str">
        <f>_xlfn.XLOOKUP($A292,Results!$A$2:$A$2256,Results!Q$2:Q$2256,"")</f>
        <v>SINGLE_MATCH</v>
      </c>
      <c r="AW292" s="2">
        <f>_xlfn.XLOOKUP($A292,Results!$A$2:$A$2256,Results!R$2:R$2256,"")</f>
        <v>0</v>
      </c>
      <c r="AX292" s="2">
        <f>_xlfn.XLOOKUP($A292,Results!$A$2:$A$2256,Results!S$2:S$2256,"")</f>
        <v>0</v>
      </c>
      <c r="AY292" s="2">
        <f>_xlfn.XLOOKUP($A292,Results!$A$2:$A$2256,Results!T$2:T$2256,"")</f>
        <v>60</v>
      </c>
      <c r="AZ292" s="2">
        <f>_xlfn.XLOOKUP($A292,Results!$A$2:$A$2256,Results!U$2:U$2256,"")</f>
        <v>0</v>
      </c>
      <c r="BA292" s="2">
        <f>_xlfn.XLOOKUP($A292,Results!$A$2:$A$2256,Results!V$2:V$2256,"")</f>
        <v>0</v>
      </c>
      <c r="BB292" s="2">
        <f>_xlfn.XLOOKUP($A292,Results!$A$2:$A$2256,Results!W$2:W$2256,"")</f>
        <v>0</v>
      </c>
      <c r="BC292" s="2">
        <f>_xlfn.XLOOKUP($A292,Results!$A$2:$A$2256,Results!X$2:X$2256,"")</f>
        <v>0</v>
      </c>
      <c r="BD292" s="2">
        <f>_xlfn.XLOOKUP($A292,Results!$A$2:$A$2256,Results!Y$2:Y$2256,"")</f>
        <v>0</v>
      </c>
      <c r="BE292" s="2">
        <f>_xlfn.XLOOKUP($A292,Results!$A$2:$A$2256,Results!Z$2:Z$2256,"")</f>
        <v>0</v>
      </c>
    </row>
    <row r="293" spans="1:57" ht="38.25" customHeight="1" x14ac:dyDescent="0.3">
      <c r="A293">
        <v>905970</v>
      </c>
      <c r="B293">
        <v>281531</v>
      </c>
      <c r="C293" t="s">
        <v>36</v>
      </c>
      <c r="D293">
        <v>13406739</v>
      </c>
      <c r="F293" s="2">
        <v>13528</v>
      </c>
      <c r="G293" s="2">
        <v>2</v>
      </c>
      <c r="H293" s="2" t="s">
        <v>905</v>
      </c>
      <c r="I293">
        <v>4</v>
      </c>
      <c r="J293" t="s">
        <v>904</v>
      </c>
      <c r="K293" t="s">
        <v>39</v>
      </c>
      <c r="L293">
        <v>229</v>
      </c>
      <c r="M293" s="2" t="s">
        <v>36</v>
      </c>
      <c r="N293" s="9" t="s">
        <v>36</v>
      </c>
      <c r="O293" t="s">
        <v>36</v>
      </c>
      <c r="P293" t="s">
        <v>36</v>
      </c>
      <c r="Q293" t="s">
        <v>36</v>
      </c>
      <c r="R293">
        <v>916</v>
      </c>
      <c r="S293" s="1">
        <v>45744.438072187499</v>
      </c>
      <c r="T293" t="s">
        <v>42</v>
      </c>
      <c r="U293" s="1">
        <v>45744.220138888893</v>
      </c>
      <c r="V293" t="s">
        <v>43</v>
      </c>
      <c r="W293" t="s">
        <v>36</v>
      </c>
      <c r="X293">
        <v>0</v>
      </c>
      <c r="Y293">
        <v>999</v>
      </c>
      <c r="Z293" t="s">
        <v>36</v>
      </c>
      <c r="AA293" t="s">
        <v>36</v>
      </c>
      <c r="AB293" t="s">
        <v>36</v>
      </c>
      <c r="AC293" t="s">
        <v>49</v>
      </c>
      <c r="AD293" t="s">
        <v>49</v>
      </c>
      <c r="AE293" t="s">
        <v>45</v>
      </c>
      <c r="AF293" s="2"/>
      <c r="AI293" s="2" t="s">
        <v>165</v>
      </c>
      <c r="AJ293" s="2" t="e">
        <f>VLOOKUP(A293,'Classification Test Result'!$A$2:$D$2428,4,FALSE)</f>
        <v>#N/A</v>
      </c>
      <c r="AL293" s="2">
        <f>_xlfn.XLOOKUP($A293,Results!$A$2:$A$2256,Results!G$2:G$2256,"")</f>
        <v>0</v>
      </c>
      <c r="AM293" s="2">
        <f>_xlfn.XLOOKUP($A293,Results!$A$2:$A$2256,Results!H$2:H$2256,"")</f>
        <v>0</v>
      </c>
      <c r="AN293" s="2">
        <f>_xlfn.XLOOKUP($A293,Results!$A$2:$A$2256,Results!I$2:I$2256,"")</f>
        <v>0</v>
      </c>
      <c r="AO293" s="2">
        <f>_xlfn.XLOOKUP($A293,Results!$A$2:$A$2256,Results!J$2:J$2256,"")</f>
        <v>0</v>
      </c>
      <c r="AP293" s="2">
        <f>_xlfn.XLOOKUP($A293,Results!$A$2:$A$2256,Results!K$2:K$2256,"")</f>
        <v>0</v>
      </c>
      <c r="AQ293" s="2">
        <f>_xlfn.XLOOKUP($A293,Results!$A$2:$A$2256,Results!L$2:L$2256,"")</f>
        <v>0</v>
      </c>
      <c r="AR293" s="2">
        <f>_xlfn.XLOOKUP($A293,Results!$A$2:$A$2256,Results!M$2:M$2256,"")</f>
        <v>0</v>
      </c>
      <c r="AS293" s="2">
        <f>_xlfn.XLOOKUP($A293,Results!$A$2:$A$2256,Results!N$2:N$2256,"")</f>
        <v>0</v>
      </c>
      <c r="AT293" s="2" t="str">
        <f>_xlfn.XLOOKUP($A293,Results!$A$2:$A$2256,Results!O$2:O$2256,"")</f>
        <v>ACP INTERNATIONAL</v>
      </c>
      <c r="AU293" s="2" t="str">
        <f>_xlfn.XLOOKUP($A293,Results!$A$2:$A$2256,Results!P$2:P$2256,"")</f>
        <v>ACP</v>
      </c>
      <c r="AV293" s="2" t="str">
        <f>_xlfn.XLOOKUP($A293,Results!$A$2:$A$2256,Results!Q$2:Q$2256,"")</f>
        <v>SINGLE_MATCH</v>
      </c>
      <c r="AW293" s="2">
        <f>_xlfn.XLOOKUP($A293,Results!$A$2:$A$2256,Results!R$2:R$2256,"")</f>
        <v>0</v>
      </c>
      <c r="AX293" s="2">
        <f>_xlfn.XLOOKUP($A293,Results!$A$2:$A$2256,Results!S$2:S$2256,"")</f>
        <v>0</v>
      </c>
      <c r="AY293" s="2">
        <f>_xlfn.XLOOKUP($A293,Results!$A$2:$A$2256,Results!T$2:T$2256,"")</f>
        <v>60</v>
      </c>
      <c r="AZ293" s="2">
        <f>_xlfn.XLOOKUP($A293,Results!$A$2:$A$2256,Results!U$2:U$2256,"")</f>
        <v>0</v>
      </c>
      <c r="BA293" s="2">
        <f>_xlfn.XLOOKUP($A293,Results!$A$2:$A$2256,Results!V$2:V$2256,"")</f>
        <v>0</v>
      </c>
      <c r="BB293" s="2">
        <f>_xlfn.XLOOKUP($A293,Results!$A$2:$A$2256,Results!W$2:W$2256,"")</f>
        <v>0</v>
      </c>
      <c r="BC293" s="2">
        <f>_xlfn.XLOOKUP($A293,Results!$A$2:$A$2256,Results!X$2:X$2256,"")</f>
        <v>0</v>
      </c>
      <c r="BD293" s="2">
        <f>_xlfn.XLOOKUP($A293,Results!$A$2:$A$2256,Results!Y$2:Y$2256,"")</f>
        <v>0</v>
      </c>
      <c r="BE293" s="2">
        <f>_xlfn.XLOOKUP($A293,Results!$A$2:$A$2256,Results!Z$2:Z$2256,"")</f>
        <v>0</v>
      </c>
    </row>
    <row r="294" spans="1:57" ht="38.25" customHeight="1" x14ac:dyDescent="0.3">
      <c r="A294">
        <v>905971</v>
      </c>
      <c r="B294">
        <v>281531</v>
      </c>
      <c r="C294" t="s">
        <v>36</v>
      </c>
      <c r="D294">
        <v>13406739</v>
      </c>
      <c r="F294" s="2">
        <v>13528</v>
      </c>
      <c r="G294" s="2">
        <v>3</v>
      </c>
      <c r="H294" s="2" t="s">
        <v>906</v>
      </c>
      <c r="I294">
        <v>2</v>
      </c>
      <c r="J294" t="s">
        <v>907</v>
      </c>
      <c r="K294" t="s">
        <v>39</v>
      </c>
      <c r="L294">
        <v>150</v>
      </c>
      <c r="M294" s="2" t="s">
        <v>36</v>
      </c>
      <c r="N294" s="9" t="s">
        <v>36</v>
      </c>
      <c r="O294" t="s">
        <v>36</v>
      </c>
      <c r="P294" t="s">
        <v>36</v>
      </c>
      <c r="Q294" t="s">
        <v>36</v>
      </c>
      <c r="R294">
        <v>300</v>
      </c>
      <c r="S294" s="1">
        <v>45744.438075694437</v>
      </c>
      <c r="T294" t="s">
        <v>42</v>
      </c>
      <c r="U294" s="1">
        <v>45744.220138888893</v>
      </c>
      <c r="V294" t="s">
        <v>43</v>
      </c>
      <c r="W294" t="s">
        <v>36</v>
      </c>
      <c r="X294">
        <v>0</v>
      </c>
      <c r="Y294">
        <v>999</v>
      </c>
      <c r="Z294" t="s">
        <v>36</v>
      </c>
      <c r="AA294" t="s">
        <v>36</v>
      </c>
      <c r="AB294" t="s">
        <v>36</v>
      </c>
      <c r="AC294" t="s">
        <v>49</v>
      </c>
      <c r="AD294" t="s">
        <v>49</v>
      </c>
      <c r="AE294" t="s">
        <v>45</v>
      </c>
      <c r="AF294" s="2"/>
      <c r="AI294" s="2" t="s">
        <v>92</v>
      </c>
      <c r="AJ294" s="2" t="e">
        <f>VLOOKUP(A294,'Classification Test Result'!$A$2:$D$2428,4,FALSE)</f>
        <v>#N/A</v>
      </c>
      <c r="AL294" s="2">
        <f>_xlfn.XLOOKUP($A294,Results!$A$2:$A$2256,Results!G$2:G$2256,"")</f>
        <v>0</v>
      </c>
      <c r="AM294" s="2">
        <f>_xlfn.XLOOKUP($A294,Results!$A$2:$A$2256,Results!H$2:H$2256,"")</f>
        <v>0</v>
      </c>
      <c r="AN294" s="2">
        <f>_xlfn.XLOOKUP($A294,Results!$A$2:$A$2256,Results!I$2:I$2256,"")</f>
        <v>0</v>
      </c>
      <c r="AO294" s="2">
        <f>_xlfn.XLOOKUP($A294,Results!$A$2:$A$2256,Results!J$2:J$2256,"")</f>
        <v>0</v>
      </c>
      <c r="AP294" s="2">
        <f>_xlfn.XLOOKUP($A294,Results!$A$2:$A$2256,Results!K$2:K$2256,"")</f>
        <v>0</v>
      </c>
      <c r="AQ294" s="2">
        <f>_xlfn.XLOOKUP($A294,Results!$A$2:$A$2256,Results!L$2:L$2256,"")</f>
        <v>0</v>
      </c>
      <c r="AR294" s="2">
        <f>_xlfn.XLOOKUP($A294,Results!$A$2:$A$2256,Results!M$2:M$2256,"")</f>
        <v>0</v>
      </c>
      <c r="AS294" s="2">
        <f>_xlfn.XLOOKUP($A294,Results!$A$2:$A$2256,Results!N$2:N$2256,"")</f>
        <v>0</v>
      </c>
      <c r="AT294" s="2" t="str">
        <f>_xlfn.XLOOKUP($A294,Results!$A$2:$A$2256,Results!O$2:O$2256,"")</f>
        <v>ACP INTERNATIONAL</v>
      </c>
      <c r="AU294" s="2" t="str">
        <f>_xlfn.XLOOKUP($A294,Results!$A$2:$A$2256,Results!P$2:P$2256,"")</f>
        <v>ACP</v>
      </c>
      <c r="AV294" s="2" t="str">
        <f>_xlfn.XLOOKUP($A294,Results!$A$2:$A$2256,Results!Q$2:Q$2256,"")</f>
        <v>SINGLE_MATCH</v>
      </c>
      <c r="AW294" s="2">
        <f>_xlfn.XLOOKUP($A294,Results!$A$2:$A$2256,Results!R$2:R$2256,"")</f>
        <v>0</v>
      </c>
      <c r="AX294" s="2">
        <f>_xlfn.XLOOKUP($A294,Results!$A$2:$A$2256,Results!S$2:S$2256,"")</f>
        <v>0</v>
      </c>
      <c r="AY294" s="2">
        <f>_xlfn.XLOOKUP($A294,Results!$A$2:$A$2256,Results!T$2:T$2256,"")</f>
        <v>60</v>
      </c>
      <c r="AZ294" s="2">
        <f>_xlfn.XLOOKUP($A294,Results!$A$2:$A$2256,Results!U$2:U$2256,"")</f>
        <v>0</v>
      </c>
      <c r="BA294" s="2">
        <f>_xlfn.XLOOKUP($A294,Results!$A$2:$A$2256,Results!V$2:V$2256,"")</f>
        <v>0</v>
      </c>
      <c r="BB294" s="2">
        <f>_xlfn.XLOOKUP($A294,Results!$A$2:$A$2256,Results!W$2:W$2256,"")</f>
        <v>0</v>
      </c>
      <c r="BC294" s="2">
        <f>_xlfn.XLOOKUP($A294,Results!$A$2:$A$2256,Results!X$2:X$2256,"")</f>
        <v>0</v>
      </c>
      <c r="BD294" s="2">
        <f>_xlfn.XLOOKUP($A294,Results!$A$2:$A$2256,Results!Y$2:Y$2256,"")</f>
        <v>0</v>
      </c>
      <c r="BE294" s="2">
        <f>_xlfn.XLOOKUP($A294,Results!$A$2:$A$2256,Results!Z$2:Z$2256,"")</f>
        <v>0</v>
      </c>
    </row>
    <row r="295" spans="1:57" ht="38.25" customHeight="1" x14ac:dyDescent="0.3">
      <c r="A295">
        <v>905972</v>
      </c>
      <c r="B295">
        <v>281325</v>
      </c>
      <c r="C295" t="s">
        <v>36</v>
      </c>
      <c r="D295" t="s">
        <v>181</v>
      </c>
      <c r="E295" s="2" t="str">
        <f>VLOOKUP(F295,'RPA Vendor Data '!F$1:$G$2418,2)</f>
        <v>VIKING ELECTRIC</v>
      </c>
      <c r="F295" s="2">
        <v>13536</v>
      </c>
      <c r="G295" s="2">
        <v>10</v>
      </c>
      <c r="H295" t="s">
        <v>899</v>
      </c>
      <c r="I295">
        <v>200</v>
      </c>
      <c r="J295" t="s">
        <v>389</v>
      </c>
      <c r="K295" t="s">
        <v>58</v>
      </c>
      <c r="L295">
        <v>164.5</v>
      </c>
      <c r="M295" s="2" t="s">
        <v>886</v>
      </c>
      <c r="N295" s="85" t="s">
        <v>900</v>
      </c>
      <c r="O295" t="s">
        <v>36</v>
      </c>
      <c r="P295" t="s">
        <v>901</v>
      </c>
      <c r="Q295" t="s">
        <v>36</v>
      </c>
      <c r="R295">
        <v>329</v>
      </c>
      <c r="S295" s="1">
        <v>45744.188705821762</v>
      </c>
      <c r="T295" t="s">
        <v>42</v>
      </c>
      <c r="U295" s="1">
        <v>45743.96875</v>
      </c>
      <c r="V295" t="s">
        <v>43</v>
      </c>
      <c r="W295" t="s">
        <v>36</v>
      </c>
      <c r="X295">
        <v>0</v>
      </c>
      <c r="Y295">
        <v>0</v>
      </c>
      <c r="Z295">
        <v>164.5</v>
      </c>
      <c r="AA295" t="s">
        <v>36</v>
      </c>
      <c r="AB295">
        <v>136</v>
      </c>
      <c r="AC295" t="s">
        <v>579</v>
      </c>
      <c r="AD295" t="s">
        <v>579</v>
      </c>
      <c r="AE295" t="s">
        <v>45</v>
      </c>
      <c r="AF295" s="44">
        <v>31162906</v>
      </c>
      <c r="AG295" s="18" t="s">
        <v>902</v>
      </c>
      <c r="AH295" s="18"/>
      <c r="AI295" s="2" t="s">
        <v>48</v>
      </c>
      <c r="AJ295" s="2" t="e">
        <f>VLOOKUP(A295,'Classification Test Result'!$A$2:$D$2428,4,FALSE)</f>
        <v>#N/A</v>
      </c>
      <c r="AL295" s="2">
        <f>_xlfn.XLOOKUP($A295,Results!$A$2:$A$2256,Results!G$2:G$2256,"")</f>
        <v>0</v>
      </c>
      <c r="AM295" s="2">
        <f>_xlfn.XLOOKUP($A295,Results!$A$2:$A$2256,Results!H$2:H$2256,"")</f>
        <v>0</v>
      </c>
      <c r="AN295" s="2">
        <f>_xlfn.XLOOKUP($A295,Results!$A$2:$A$2256,Results!I$2:I$2256,"")</f>
        <v>0</v>
      </c>
      <c r="AO295" s="2">
        <f>_xlfn.XLOOKUP($A295,Results!$A$2:$A$2256,Results!J$2:J$2256,"")</f>
        <v>0</v>
      </c>
      <c r="AP295" s="2">
        <f>_xlfn.XLOOKUP($A295,Results!$A$2:$A$2256,Results!K$2:K$2256,"")</f>
        <v>0</v>
      </c>
      <c r="AQ295" s="2">
        <f>_xlfn.XLOOKUP($A295,Results!$A$2:$A$2256,Results!L$2:L$2256,"")</f>
        <v>0</v>
      </c>
      <c r="AR295" s="2">
        <f>_xlfn.XLOOKUP($A295,Results!$A$2:$A$2256,Results!M$2:M$2256,"")</f>
        <v>0</v>
      </c>
      <c r="AS295" s="2">
        <f>_xlfn.XLOOKUP($A295,Results!$A$2:$A$2256,Results!N$2:N$2256,"")</f>
        <v>0</v>
      </c>
      <c r="AT295" s="2" t="str">
        <f>_xlfn.XLOOKUP($A295,Results!$A$2:$A$2256,Results!O$2:O$2256,"")</f>
        <v>THOMAS &amp; BETTS</v>
      </c>
      <c r="AU295" s="2" t="str">
        <f>_xlfn.XLOOKUP($A295,Results!$A$2:$A$2256,Results!P$2:P$2256,"")</f>
        <v>S-STRUT</v>
      </c>
      <c r="AV295" s="2" t="str">
        <f>_xlfn.XLOOKUP($A295,Results!$A$2:$A$2256,Results!Q$2:Q$2256,"")</f>
        <v>SINGLE_MATCH</v>
      </c>
      <c r="AW295" s="2">
        <f>_xlfn.XLOOKUP($A295,Results!$A$2:$A$2256,Results!R$2:R$2256,"")</f>
        <v>0</v>
      </c>
      <c r="AX295" s="2">
        <f>_xlfn.XLOOKUP($A295,Results!$A$2:$A$2256,Results!S$2:S$2256,"")</f>
        <v>0</v>
      </c>
      <c r="AY295" s="2">
        <f>_xlfn.XLOOKUP($A295,Results!$A$2:$A$2256,Results!T$2:T$2256,"")</f>
        <v>95</v>
      </c>
      <c r="AZ295" s="2">
        <f>_xlfn.XLOOKUP($A295,Results!$A$2:$A$2256,Results!U$2:U$2256,"")</f>
        <v>0</v>
      </c>
      <c r="BA295" s="2">
        <f>_xlfn.XLOOKUP($A295,Results!$A$2:$A$2256,Results!V$2:V$2256,"")</f>
        <v>0</v>
      </c>
      <c r="BB295" s="2">
        <f>_xlfn.XLOOKUP($A295,Results!$A$2:$A$2256,Results!W$2:W$2256,"")</f>
        <v>0</v>
      </c>
      <c r="BC295" s="2">
        <f>_xlfn.XLOOKUP($A295,Results!$A$2:$A$2256,Results!X$2:X$2256,"")</f>
        <v>31162900</v>
      </c>
      <c r="BD295" s="2">
        <f>_xlfn.XLOOKUP($A295,Results!$A$2:$A$2256,Results!Y$2:Y$2256,"")</f>
        <v>66</v>
      </c>
      <c r="BE295" s="2">
        <f>_xlfn.XLOOKUP($A295,Results!$A$2:$A$2256,Results!Z$2:Z$2256,"")</f>
        <v>0</v>
      </c>
    </row>
    <row r="296" spans="1:57" ht="38.25" customHeight="1" x14ac:dyDescent="0.3">
      <c r="A296">
        <v>905973</v>
      </c>
      <c r="B296">
        <v>281865</v>
      </c>
      <c r="C296" t="s">
        <v>36</v>
      </c>
      <c r="D296" t="s">
        <v>908</v>
      </c>
      <c r="E296" s="2" t="str">
        <f>VLOOKUP(F296,'RPA Vendor Data '!F$1:$G$2418,2)</f>
        <v>ACME CONSTRUCTION SUPPLY</v>
      </c>
      <c r="F296" s="2">
        <v>10054</v>
      </c>
      <c r="G296" s="2">
        <v>6</v>
      </c>
      <c r="H296" t="s">
        <v>909</v>
      </c>
      <c r="I296">
        <v>2</v>
      </c>
      <c r="J296" t="s">
        <v>910</v>
      </c>
      <c r="K296" t="s">
        <v>39</v>
      </c>
      <c r="L296">
        <v>24.8</v>
      </c>
      <c r="M296" s="2" t="s">
        <v>911</v>
      </c>
      <c r="N296" s="85" t="s">
        <v>912</v>
      </c>
      <c r="O296">
        <v>125135</v>
      </c>
      <c r="P296" t="s">
        <v>36</v>
      </c>
      <c r="Q296" t="s">
        <v>36</v>
      </c>
      <c r="R296">
        <v>49.6</v>
      </c>
      <c r="S296" s="1">
        <v>45744.647731134261</v>
      </c>
      <c r="T296" t="s">
        <v>42</v>
      </c>
      <c r="U296" s="1">
        <v>45744.425694444442</v>
      </c>
      <c r="V296" t="s">
        <v>43</v>
      </c>
      <c r="W296" t="s">
        <v>36</v>
      </c>
      <c r="X296">
        <v>0</v>
      </c>
      <c r="Y296">
        <v>999</v>
      </c>
      <c r="Z296" t="s">
        <v>36</v>
      </c>
      <c r="AA296" t="s">
        <v>36</v>
      </c>
      <c r="AB296" t="s">
        <v>36</v>
      </c>
      <c r="AC296" t="s">
        <v>911</v>
      </c>
      <c r="AD296" t="s">
        <v>911</v>
      </c>
      <c r="AE296" t="s">
        <v>45</v>
      </c>
      <c r="AF296" s="44" t="s">
        <v>46</v>
      </c>
      <c r="AG296" s="18" t="s">
        <v>913</v>
      </c>
      <c r="AI296" s="2" t="s">
        <v>48</v>
      </c>
      <c r="AJ296" s="2" t="e">
        <f>VLOOKUP(A296,'Classification Test Result'!$A$2:$D$2428,4,FALSE)</f>
        <v>#N/A</v>
      </c>
      <c r="AL296" s="2">
        <f>_xlfn.XLOOKUP($A296,Results!$A$2:$A$2256,Results!G$2:G$2256,"")</f>
        <v>0</v>
      </c>
      <c r="AM296" s="2">
        <f>_xlfn.XLOOKUP($A296,Results!$A$2:$A$2256,Results!H$2:H$2256,"")</f>
        <v>0</v>
      </c>
      <c r="AN296" s="2">
        <f>_xlfn.XLOOKUP($A296,Results!$A$2:$A$2256,Results!I$2:I$2256,"")</f>
        <v>0</v>
      </c>
      <c r="AO296" s="2">
        <f>_xlfn.XLOOKUP($A296,Results!$A$2:$A$2256,Results!J$2:J$2256,"")</f>
        <v>0</v>
      </c>
      <c r="AP296" s="2">
        <f>_xlfn.XLOOKUP($A296,Results!$A$2:$A$2256,Results!K$2:K$2256,"")</f>
        <v>0</v>
      </c>
      <c r="AQ296" s="2">
        <f>_xlfn.XLOOKUP($A296,Results!$A$2:$A$2256,Results!L$2:L$2256,"")</f>
        <v>0</v>
      </c>
      <c r="AR296" s="2">
        <f>_xlfn.XLOOKUP($A296,Results!$A$2:$A$2256,Results!M$2:M$2256,"")</f>
        <v>0</v>
      </c>
      <c r="AS296" s="2">
        <f>_xlfn.XLOOKUP($A296,Results!$A$2:$A$2256,Results!N$2:N$2256,"")</f>
        <v>0</v>
      </c>
      <c r="AT296" s="2" t="str">
        <f>_xlfn.XLOOKUP($A296,Results!$A$2:$A$2256,Results!O$2:O$2256,"")</f>
        <v>SQWINCHER</v>
      </c>
      <c r="AU296" s="2" t="str">
        <f>_xlfn.XLOOKUP($A296,Results!$A$2:$A$2256,Results!P$2:P$2256,"")</f>
        <v>SQWINCHER</v>
      </c>
      <c r="AV296" s="2" t="str">
        <f>_xlfn.XLOOKUP($A296,Results!$A$2:$A$2256,Results!Q$2:Q$2256,"")</f>
        <v>MULTIPLE_MATCHES_ONE_VALID</v>
      </c>
      <c r="AW296" s="2">
        <f>_xlfn.XLOOKUP($A296,Results!$A$2:$A$2256,Results!R$2:R$2256,"")</f>
        <v>0</v>
      </c>
      <c r="AX296" s="2">
        <f>_xlfn.XLOOKUP($A296,Results!$A$2:$A$2256,Results!S$2:S$2256,"")</f>
        <v>0</v>
      </c>
      <c r="AY296" s="2">
        <f>_xlfn.XLOOKUP($A296,Results!$A$2:$A$2256,Results!T$2:T$2256,"")</f>
        <v>50</v>
      </c>
      <c r="AZ296" s="2">
        <f>_xlfn.XLOOKUP($A296,Results!$A$2:$A$2256,Results!U$2:U$2256,"")</f>
        <v>0</v>
      </c>
      <c r="BA296" s="2">
        <f>_xlfn.XLOOKUP($A296,Results!$A$2:$A$2256,Results!V$2:V$2256,"")</f>
        <v>0</v>
      </c>
      <c r="BB296" s="2">
        <f>_xlfn.XLOOKUP($A296,Results!$A$2:$A$2256,Results!W$2:W$2256,"")</f>
        <v>0</v>
      </c>
      <c r="BC296" s="2">
        <f>_xlfn.XLOOKUP($A296,Results!$A$2:$A$2256,Results!X$2:X$2256,"")</f>
        <v>0</v>
      </c>
      <c r="BD296" s="2">
        <f>_xlfn.XLOOKUP($A296,Results!$A$2:$A$2256,Results!Y$2:Y$2256,"")</f>
        <v>0</v>
      </c>
      <c r="BE296" s="2">
        <f>_xlfn.XLOOKUP($A296,Results!$A$2:$A$2256,Results!Z$2:Z$2256,"")</f>
        <v>0</v>
      </c>
    </row>
    <row r="297" spans="1:57" ht="38.25" customHeight="1" x14ac:dyDescent="0.3">
      <c r="A297">
        <v>905974</v>
      </c>
      <c r="B297">
        <v>281865</v>
      </c>
      <c r="C297" t="s">
        <v>36</v>
      </c>
      <c r="D297" t="s">
        <v>908</v>
      </c>
      <c r="E297" s="2" t="str">
        <f>VLOOKUP(F297,'RPA Vendor Data '!F$1:$G$2418,2)</f>
        <v>ACME CONSTRUCTION SUPPLY</v>
      </c>
      <c r="F297" s="2">
        <v>10054</v>
      </c>
      <c r="G297" s="2">
        <v>7</v>
      </c>
      <c r="H297" t="s">
        <v>914</v>
      </c>
      <c r="I297">
        <v>2</v>
      </c>
      <c r="J297" t="s">
        <v>910</v>
      </c>
      <c r="K297" t="s">
        <v>39</v>
      </c>
      <c r="L297">
        <v>24.8</v>
      </c>
      <c r="M297" s="2" t="s">
        <v>911</v>
      </c>
      <c r="N297" s="85" t="s">
        <v>915</v>
      </c>
      <c r="O297">
        <v>28550</v>
      </c>
      <c r="P297" t="s">
        <v>36</v>
      </c>
      <c r="Q297" t="s">
        <v>36</v>
      </c>
      <c r="R297">
        <v>49.6</v>
      </c>
      <c r="S297" s="1">
        <v>45744.647734837963</v>
      </c>
      <c r="T297" t="s">
        <v>42</v>
      </c>
      <c r="U297" s="1">
        <v>45744.425694444442</v>
      </c>
      <c r="V297" t="s">
        <v>43</v>
      </c>
      <c r="W297" t="s">
        <v>36</v>
      </c>
      <c r="X297">
        <v>0</v>
      </c>
      <c r="Y297">
        <v>999</v>
      </c>
      <c r="Z297" t="s">
        <v>36</v>
      </c>
      <c r="AA297" t="s">
        <v>36</v>
      </c>
      <c r="AB297" t="s">
        <v>36</v>
      </c>
      <c r="AC297" t="s">
        <v>911</v>
      </c>
      <c r="AD297" t="s">
        <v>911</v>
      </c>
      <c r="AE297" t="s">
        <v>45</v>
      </c>
      <c r="AF297" s="44" t="s">
        <v>46</v>
      </c>
      <c r="AG297" s="18" t="s">
        <v>916</v>
      </c>
      <c r="AI297" s="2" t="s">
        <v>48</v>
      </c>
      <c r="AJ297" s="2" t="e">
        <f>VLOOKUP(A297,'Classification Test Result'!$A$2:$D$2428,4,FALSE)</f>
        <v>#N/A</v>
      </c>
      <c r="AL297" s="2">
        <f>_xlfn.XLOOKUP($A297,Results!$A$2:$A$2256,Results!G$2:G$2256,"")</f>
        <v>0</v>
      </c>
      <c r="AM297" s="2">
        <f>_xlfn.XLOOKUP($A297,Results!$A$2:$A$2256,Results!H$2:H$2256,"")</f>
        <v>0</v>
      </c>
      <c r="AN297" s="2">
        <f>_xlfn.XLOOKUP($A297,Results!$A$2:$A$2256,Results!I$2:I$2256,"")</f>
        <v>0</v>
      </c>
      <c r="AO297" s="2">
        <f>_xlfn.XLOOKUP($A297,Results!$A$2:$A$2256,Results!J$2:J$2256,"")</f>
        <v>0</v>
      </c>
      <c r="AP297" s="2">
        <f>_xlfn.XLOOKUP($A297,Results!$A$2:$A$2256,Results!K$2:K$2256,"")</f>
        <v>0</v>
      </c>
      <c r="AQ297" s="2">
        <f>_xlfn.XLOOKUP($A297,Results!$A$2:$A$2256,Results!L$2:L$2256,"")</f>
        <v>0</v>
      </c>
      <c r="AR297" s="2">
        <f>_xlfn.XLOOKUP($A297,Results!$A$2:$A$2256,Results!M$2:M$2256,"")</f>
        <v>0</v>
      </c>
      <c r="AS297" s="2">
        <f>_xlfn.XLOOKUP($A297,Results!$A$2:$A$2256,Results!N$2:N$2256,"")</f>
        <v>0</v>
      </c>
      <c r="AT297" s="2" t="str">
        <f>_xlfn.XLOOKUP($A297,Results!$A$2:$A$2256,Results!O$2:O$2256,"")</f>
        <v>SQWINCHER</v>
      </c>
      <c r="AU297" s="2" t="str">
        <f>_xlfn.XLOOKUP($A297,Results!$A$2:$A$2256,Results!P$2:P$2256,"")</f>
        <v>SQWINCHER</v>
      </c>
      <c r="AV297" s="2" t="str">
        <f>_xlfn.XLOOKUP($A297,Results!$A$2:$A$2256,Results!Q$2:Q$2256,"")</f>
        <v>MULTIPLE_MATCHES_ONE_VALID</v>
      </c>
      <c r="AW297" s="2">
        <f>_xlfn.XLOOKUP($A297,Results!$A$2:$A$2256,Results!R$2:R$2256,"")</f>
        <v>0</v>
      </c>
      <c r="AX297" s="2">
        <f>_xlfn.XLOOKUP($A297,Results!$A$2:$A$2256,Results!S$2:S$2256,"")</f>
        <v>0</v>
      </c>
      <c r="AY297" s="2">
        <f>_xlfn.XLOOKUP($A297,Results!$A$2:$A$2256,Results!T$2:T$2256,"")</f>
        <v>50</v>
      </c>
      <c r="AZ297" s="2">
        <f>_xlfn.XLOOKUP($A297,Results!$A$2:$A$2256,Results!U$2:U$2256,"")</f>
        <v>0</v>
      </c>
      <c r="BA297" s="2">
        <f>_xlfn.XLOOKUP($A297,Results!$A$2:$A$2256,Results!V$2:V$2256,"")</f>
        <v>0</v>
      </c>
      <c r="BB297" s="2">
        <f>_xlfn.XLOOKUP($A297,Results!$A$2:$A$2256,Results!W$2:W$2256,"")</f>
        <v>0</v>
      </c>
      <c r="BC297" s="2">
        <f>_xlfn.XLOOKUP($A297,Results!$A$2:$A$2256,Results!X$2:X$2256,"")</f>
        <v>0</v>
      </c>
      <c r="BD297" s="2">
        <f>_xlfn.XLOOKUP($A297,Results!$A$2:$A$2256,Results!Y$2:Y$2256,"")</f>
        <v>0</v>
      </c>
      <c r="BE297" s="2">
        <f>_xlfn.XLOOKUP($A297,Results!$A$2:$A$2256,Results!Z$2:Z$2256,"")</f>
        <v>0</v>
      </c>
    </row>
    <row r="298" spans="1:57" ht="38.25" customHeight="1" x14ac:dyDescent="0.3">
      <c r="A298">
        <v>905975</v>
      </c>
      <c r="B298">
        <v>281985</v>
      </c>
      <c r="C298" t="s">
        <v>36</v>
      </c>
      <c r="D298" t="s">
        <v>917</v>
      </c>
      <c r="E298" s="2" t="str">
        <f>VLOOKUP(F298,'RPA Vendor Data '!F$1:$G$2418,2)</f>
        <v>FROST ELECTRIC SUPPLY CO</v>
      </c>
      <c r="F298" s="2">
        <v>11364</v>
      </c>
      <c r="G298" s="2">
        <v>1</v>
      </c>
      <c r="H298" t="s">
        <v>918</v>
      </c>
      <c r="I298">
        <v>1</v>
      </c>
      <c r="J298" t="s">
        <v>65</v>
      </c>
      <c r="K298" t="s">
        <v>39</v>
      </c>
      <c r="L298">
        <v>127.03</v>
      </c>
      <c r="M298" s="2" t="s">
        <v>919</v>
      </c>
      <c r="N298" s="85" t="s">
        <v>920</v>
      </c>
      <c r="O298" t="s">
        <v>36</v>
      </c>
      <c r="P298" t="s">
        <v>36</v>
      </c>
      <c r="Q298">
        <v>78590136871</v>
      </c>
      <c r="R298">
        <v>127.03</v>
      </c>
      <c r="S298" s="1">
        <v>45744.897092858802</v>
      </c>
      <c r="T298" t="s">
        <v>42</v>
      </c>
      <c r="U298" s="1">
        <v>45744.667361111111</v>
      </c>
      <c r="V298" t="s">
        <v>43</v>
      </c>
      <c r="W298" t="s">
        <v>36</v>
      </c>
      <c r="X298">
        <v>0</v>
      </c>
      <c r="Y298" t="s">
        <v>54</v>
      </c>
      <c r="Z298" t="s">
        <v>36</v>
      </c>
      <c r="AA298">
        <v>127.03</v>
      </c>
      <c r="AB298" t="s">
        <v>36</v>
      </c>
      <c r="AC298" t="s">
        <v>921</v>
      </c>
      <c r="AD298" t="s">
        <v>921</v>
      </c>
      <c r="AE298" t="s">
        <v>45</v>
      </c>
      <c r="AF298" s="44">
        <v>39121603</v>
      </c>
      <c r="AG298" s="18" t="s">
        <v>922</v>
      </c>
      <c r="AH298" s="18"/>
      <c r="AI298" s="2" t="s">
        <v>48</v>
      </c>
      <c r="AJ298" s="2" t="e">
        <f>VLOOKUP(A298,'Classification Test Result'!$A$2:$D$2428,4,FALSE)</f>
        <v>#N/A</v>
      </c>
      <c r="AL298" s="2">
        <f>_xlfn.XLOOKUP($A298,Results!$A$2:$A$2256,Results!G$2:G$2256,"")</f>
        <v>0</v>
      </c>
      <c r="AM298" s="2">
        <f>_xlfn.XLOOKUP($A298,Results!$A$2:$A$2256,Results!H$2:H$2256,"")</f>
        <v>0</v>
      </c>
      <c r="AN298" s="2">
        <f>_xlfn.XLOOKUP($A298,Results!$A$2:$A$2256,Results!I$2:I$2256,"")</f>
        <v>0</v>
      </c>
      <c r="AO298" s="2">
        <f>_xlfn.XLOOKUP($A298,Results!$A$2:$A$2256,Results!J$2:J$2256,"")</f>
        <v>0</v>
      </c>
      <c r="AP298" s="2">
        <f>_xlfn.XLOOKUP($A298,Results!$A$2:$A$2256,Results!K$2:K$2256,"")</f>
        <v>0</v>
      </c>
      <c r="AQ298" s="2">
        <f>_xlfn.XLOOKUP($A298,Results!$A$2:$A$2256,Results!L$2:L$2256,"")</f>
        <v>0</v>
      </c>
      <c r="AR298" s="2">
        <f>_xlfn.XLOOKUP($A298,Results!$A$2:$A$2256,Results!M$2:M$2256,"")</f>
        <v>0</v>
      </c>
      <c r="AS298" s="2">
        <f>_xlfn.XLOOKUP($A298,Results!$A$2:$A$2256,Results!N$2:N$2256,"")</f>
        <v>0</v>
      </c>
      <c r="AT298" s="2" t="str">
        <f>_xlfn.XLOOKUP($A298,Results!$A$2:$A$2256,Results!O$2:O$2256,"")</f>
        <v>SCHNEIDER ELECTRIC</v>
      </c>
      <c r="AU298" s="2" t="str">
        <f>_xlfn.XLOOKUP($A298,Results!$A$2:$A$2256,Results!P$2:P$2256,"")</f>
        <v>SQUARE D</v>
      </c>
      <c r="AV298" s="2" t="str">
        <f>_xlfn.XLOOKUP($A298,Results!$A$2:$A$2256,Results!Q$2:Q$2256,"")</f>
        <v>MULTIPLE_MATCHES_ONE_VALID</v>
      </c>
      <c r="AW298" s="2">
        <f>_xlfn.XLOOKUP($A298,Results!$A$2:$A$2256,Results!R$2:R$2256,"")</f>
        <v>0</v>
      </c>
      <c r="AX298" s="2">
        <f>_xlfn.XLOOKUP($A298,Results!$A$2:$A$2256,Results!S$2:S$2256,"")</f>
        <v>0</v>
      </c>
      <c r="AY298" s="2">
        <f>_xlfn.XLOOKUP($A298,Results!$A$2:$A$2256,Results!T$2:T$2256,"")</f>
        <v>50</v>
      </c>
      <c r="AZ298" s="2">
        <f>_xlfn.XLOOKUP($A298,Results!$A$2:$A$2256,Results!U$2:U$2256,"")</f>
        <v>0</v>
      </c>
      <c r="BA298" s="2" t="str">
        <f>_xlfn.XLOOKUP($A298,Results!$A$2:$A$2256,Results!V$2:V$2256,"")</f>
        <v>SIEMENS</v>
      </c>
      <c r="BB298" s="2">
        <f>_xlfn.XLOOKUP($A298,Results!$A$2:$A$2256,Results!W$2:W$2256,"")</f>
        <v>80</v>
      </c>
      <c r="BC298" s="2">
        <f>_xlfn.XLOOKUP($A298,Results!$A$2:$A$2256,Results!X$2:X$2256,"")</f>
        <v>39121603</v>
      </c>
      <c r="BD298" s="2">
        <f>_xlfn.XLOOKUP($A298,Results!$A$2:$A$2256,Results!Y$2:Y$2256,"")</f>
        <v>80</v>
      </c>
      <c r="BE298" s="2" t="b">
        <f>_xlfn.XLOOKUP($A298,Results!$A$2:$A$2256,Results!Z$2:Z$2256,"")</f>
        <v>1</v>
      </c>
    </row>
    <row r="299" spans="1:57" ht="38.25" customHeight="1" x14ac:dyDescent="0.3">
      <c r="A299">
        <v>905976</v>
      </c>
      <c r="B299">
        <v>281886</v>
      </c>
      <c r="C299" t="s">
        <v>36</v>
      </c>
      <c r="D299" t="s">
        <v>591</v>
      </c>
      <c r="E299" s="2" t="str">
        <f>VLOOKUP(F299,'RPA Vendor Data '!F$1:$G$2418,2)</f>
        <v>DOMINION ELECTRIC SUPPLY</v>
      </c>
      <c r="F299" s="2">
        <v>11048</v>
      </c>
      <c r="G299" s="2">
        <v>32</v>
      </c>
      <c r="H299" t="s">
        <v>923</v>
      </c>
      <c r="I299">
        <v>2</v>
      </c>
      <c r="J299" t="s">
        <v>65</v>
      </c>
      <c r="K299" t="s">
        <v>39</v>
      </c>
      <c r="L299">
        <v>249.78</v>
      </c>
      <c r="M299" s="2" t="s">
        <v>924</v>
      </c>
      <c r="N299" s="85" t="s">
        <v>925</v>
      </c>
      <c r="O299" t="s">
        <v>36</v>
      </c>
      <c r="P299" t="s">
        <v>926</v>
      </c>
      <c r="Q299" t="s">
        <v>36</v>
      </c>
      <c r="R299">
        <v>499.56</v>
      </c>
      <c r="S299" s="1">
        <v>45744.667943831017</v>
      </c>
      <c r="T299" t="s">
        <v>42</v>
      </c>
      <c r="U299" s="1">
        <v>45744.449305555558</v>
      </c>
      <c r="V299" t="s">
        <v>43</v>
      </c>
      <c r="W299" t="s">
        <v>36</v>
      </c>
      <c r="X299">
        <v>32</v>
      </c>
      <c r="Y299" t="s">
        <v>158</v>
      </c>
      <c r="Z299">
        <v>249.78</v>
      </c>
      <c r="AA299">
        <v>249.78</v>
      </c>
      <c r="AB299">
        <v>191</v>
      </c>
      <c r="AC299" t="s">
        <v>921</v>
      </c>
      <c r="AD299" t="s">
        <v>921</v>
      </c>
      <c r="AE299" t="s">
        <v>45</v>
      </c>
      <c r="AF299" s="44">
        <v>39121603</v>
      </c>
      <c r="AG299" s="18" t="s">
        <v>927</v>
      </c>
      <c r="AI299" s="2" t="s">
        <v>48</v>
      </c>
      <c r="AJ299" s="2" t="e">
        <f>VLOOKUP(A299,'Classification Test Result'!$A$2:$D$2428,4,FALSE)</f>
        <v>#N/A</v>
      </c>
      <c r="AL299" s="2">
        <f>_xlfn.XLOOKUP($A299,Results!$A$2:$A$2256,Results!G$2:G$2256,"")</f>
        <v>0</v>
      </c>
      <c r="AM299" s="2">
        <f>_xlfn.XLOOKUP($A299,Results!$A$2:$A$2256,Results!H$2:H$2256,"")</f>
        <v>0</v>
      </c>
      <c r="AN299" s="2">
        <f>_xlfn.XLOOKUP($A299,Results!$A$2:$A$2256,Results!I$2:I$2256,"")</f>
        <v>0</v>
      </c>
      <c r="AO299" s="2">
        <f>_xlfn.XLOOKUP($A299,Results!$A$2:$A$2256,Results!J$2:J$2256,"")</f>
        <v>0</v>
      </c>
      <c r="AP299" s="2">
        <f>_xlfn.XLOOKUP($A299,Results!$A$2:$A$2256,Results!K$2:K$2256,"")</f>
        <v>0</v>
      </c>
      <c r="AQ299" s="2">
        <f>_xlfn.XLOOKUP($A299,Results!$A$2:$A$2256,Results!L$2:L$2256,"")</f>
        <v>0</v>
      </c>
      <c r="AR299" s="2">
        <f>_xlfn.XLOOKUP($A299,Results!$A$2:$A$2256,Results!M$2:M$2256,"")</f>
        <v>0</v>
      </c>
      <c r="AS299" s="2">
        <f>_xlfn.XLOOKUP($A299,Results!$A$2:$A$2256,Results!N$2:N$2256,"")</f>
        <v>0</v>
      </c>
      <c r="AT299" s="2" t="str">
        <f>_xlfn.XLOOKUP($A299,Results!$A$2:$A$2256,Results!O$2:O$2256,"")</f>
        <v>SCHNEIDER ELECTRIC</v>
      </c>
      <c r="AU299" s="2" t="str">
        <f>_xlfn.XLOOKUP($A299,Results!$A$2:$A$2256,Results!P$2:P$2256,"")</f>
        <v>SQD</v>
      </c>
      <c r="AV299" s="2" t="str">
        <f>_xlfn.XLOOKUP($A299,Results!$A$2:$A$2256,Results!Q$2:Q$2256,"")</f>
        <v>SINGLE_MATCH</v>
      </c>
      <c r="AW299" s="2">
        <f>_xlfn.XLOOKUP($A299,Results!$A$2:$A$2256,Results!R$2:R$2256,"")</f>
        <v>0</v>
      </c>
      <c r="AX299" s="2">
        <f>_xlfn.XLOOKUP($A299,Results!$A$2:$A$2256,Results!S$2:S$2256,"")</f>
        <v>0</v>
      </c>
      <c r="AY299" s="2">
        <f>_xlfn.XLOOKUP($A299,Results!$A$2:$A$2256,Results!T$2:T$2256,"")</f>
        <v>60</v>
      </c>
      <c r="AZ299" s="2">
        <f>_xlfn.XLOOKUP($A299,Results!$A$2:$A$2256,Results!U$2:U$2256,"")</f>
        <v>0</v>
      </c>
      <c r="BA299" s="2">
        <f>_xlfn.XLOOKUP($A299,Results!$A$2:$A$2256,Results!V$2:V$2256,"")</f>
        <v>0</v>
      </c>
      <c r="BB299" s="2">
        <f>_xlfn.XLOOKUP($A299,Results!$A$2:$A$2256,Results!W$2:W$2256,"")</f>
        <v>0</v>
      </c>
      <c r="BC299" s="2">
        <f>_xlfn.XLOOKUP($A299,Results!$A$2:$A$2256,Results!X$2:X$2256,"")</f>
        <v>39121601</v>
      </c>
      <c r="BD299" s="2">
        <f>_xlfn.XLOOKUP($A299,Results!$A$2:$A$2256,Results!Y$2:Y$2256,"")</f>
        <v>81</v>
      </c>
      <c r="BE299" s="2">
        <f>_xlfn.XLOOKUP($A299,Results!$A$2:$A$2256,Results!Z$2:Z$2256,"")</f>
        <v>0</v>
      </c>
    </row>
    <row r="300" spans="1:57" ht="38.25" customHeight="1" x14ac:dyDescent="0.3">
      <c r="A300">
        <v>905977</v>
      </c>
      <c r="B300">
        <v>281884</v>
      </c>
      <c r="C300" t="s">
        <v>36</v>
      </c>
      <c r="D300" t="s">
        <v>928</v>
      </c>
      <c r="E300" s="2" t="str">
        <f>VLOOKUP(F300,'RPA Vendor Data '!F$1:$G$2418,2)</f>
        <v>CAPITAL ELECTRIC</v>
      </c>
      <c r="F300" s="2">
        <v>10512</v>
      </c>
      <c r="G300" s="2">
        <v>1</v>
      </c>
      <c r="H300" t="s">
        <v>929</v>
      </c>
      <c r="I300">
        <v>4</v>
      </c>
      <c r="J300" t="s">
        <v>65</v>
      </c>
      <c r="K300" t="s">
        <v>39</v>
      </c>
      <c r="L300">
        <v>22.38</v>
      </c>
      <c r="M300" s="2" t="s">
        <v>373</v>
      </c>
      <c r="N300" s="85" t="s">
        <v>930</v>
      </c>
      <c r="O300" t="s">
        <v>36</v>
      </c>
      <c r="P300" t="s">
        <v>36</v>
      </c>
      <c r="Q300">
        <v>78590141670</v>
      </c>
      <c r="R300">
        <v>89.52</v>
      </c>
      <c r="S300" s="1">
        <v>45744.668065775462</v>
      </c>
      <c r="T300" t="s">
        <v>42</v>
      </c>
      <c r="U300" s="1">
        <v>45744.444444444453</v>
      </c>
      <c r="V300" t="s">
        <v>43</v>
      </c>
      <c r="W300" t="s">
        <v>36</v>
      </c>
      <c r="X300">
        <v>8</v>
      </c>
      <c r="Y300" t="s">
        <v>54</v>
      </c>
      <c r="Z300" t="s">
        <v>36</v>
      </c>
      <c r="AA300">
        <v>22.38</v>
      </c>
      <c r="AB300" t="s">
        <v>36</v>
      </c>
      <c r="AC300" t="s">
        <v>921</v>
      </c>
      <c r="AD300" t="s">
        <v>921</v>
      </c>
      <c r="AE300" t="s">
        <v>45</v>
      </c>
      <c r="AF300" s="44" t="s">
        <v>46</v>
      </c>
      <c r="AG300" s="18" t="s">
        <v>931</v>
      </c>
      <c r="AH300" s="18"/>
      <c r="AI300" s="2" t="s">
        <v>48</v>
      </c>
      <c r="AJ300" s="2" t="e">
        <f>VLOOKUP(A300,'Classification Test Result'!$A$2:$D$2428,4,FALSE)</f>
        <v>#N/A</v>
      </c>
      <c r="AL300" s="2">
        <f>_xlfn.XLOOKUP($A300,Results!$A$2:$A$2256,Results!G$2:G$2256,"")</f>
        <v>0</v>
      </c>
      <c r="AM300" s="2">
        <f>_xlfn.XLOOKUP($A300,Results!$A$2:$A$2256,Results!H$2:H$2256,"")</f>
        <v>0</v>
      </c>
      <c r="AN300" s="2">
        <f>_xlfn.XLOOKUP($A300,Results!$A$2:$A$2256,Results!I$2:I$2256,"")</f>
        <v>0</v>
      </c>
      <c r="AO300" s="2">
        <f>_xlfn.XLOOKUP($A300,Results!$A$2:$A$2256,Results!J$2:J$2256,"")</f>
        <v>0</v>
      </c>
      <c r="AP300" s="2">
        <f>_xlfn.XLOOKUP($A300,Results!$A$2:$A$2256,Results!K$2:K$2256,"")</f>
        <v>0</v>
      </c>
      <c r="AQ300" s="2">
        <f>_xlfn.XLOOKUP($A300,Results!$A$2:$A$2256,Results!L$2:L$2256,"")</f>
        <v>0</v>
      </c>
      <c r="AR300" s="2">
        <f>_xlfn.XLOOKUP($A300,Results!$A$2:$A$2256,Results!M$2:M$2256,"")</f>
        <v>0</v>
      </c>
      <c r="AS300" s="2">
        <f>_xlfn.XLOOKUP($A300,Results!$A$2:$A$2256,Results!N$2:N$2256,"")</f>
        <v>0</v>
      </c>
      <c r="AT300" s="2" t="str">
        <f>_xlfn.XLOOKUP($A300,Results!$A$2:$A$2256,Results!O$2:O$2256,"")</f>
        <v>SCHNEIDER ELECTRIC</v>
      </c>
      <c r="AU300" s="2" t="str">
        <f>_xlfn.XLOOKUP($A300,Results!$A$2:$A$2256,Results!P$2:P$2256,"")</f>
        <v>SQD</v>
      </c>
      <c r="AV300" s="2" t="str">
        <f>_xlfn.XLOOKUP($A300,Results!$A$2:$A$2256,Results!Q$2:Q$2256,"")</f>
        <v>SINGLE_MATCH</v>
      </c>
      <c r="AW300" s="2">
        <f>_xlfn.XLOOKUP($A300,Results!$A$2:$A$2256,Results!R$2:R$2256,"")</f>
        <v>0</v>
      </c>
      <c r="AX300" s="2">
        <f>_xlfn.XLOOKUP($A300,Results!$A$2:$A$2256,Results!S$2:S$2256,"")</f>
        <v>0</v>
      </c>
      <c r="AY300" s="2">
        <f>_xlfn.XLOOKUP($A300,Results!$A$2:$A$2256,Results!T$2:T$2256,"")</f>
        <v>60</v>
      </c>
      <c r="AZ300" s="2">
        <f>_xlfn.XLOOKUP($A300,Results!$A$2:$A$2256,Results!U$2:U$2256,"")</f>
        <v>0</v>
      </c>
      <c r="BA300" s="2" t="str">
        <f>_xlfn.XLOOKUP($A300,Results!$A$2:$A$2256,Results!V$2:V$2256,"")</f>
        <v>SIEMENS</v>
      </c>
      <c r="BB300" s="2">
        <f>_xlfn.XLOOKUP($A300,Results!$A$2:$A$2256,Results!W$2:W$2256,"")</f>
        <v>82</v>
      </c>
      <c r="BC300" s="2">
        <f>_xlfn.XLOOKUP($A300,Results!$A$2:$A$2256,Results!X$2:X$2256,"")</f>
        <v>39121600</v>
      </c>
      <c r="BD300" s="2">
        <f>_xlfn.XLOOKUP($A300,Results!$A$2:$A$2256,Results!Y$2:Y$2256,"")</f>
        <v>82</v>
      </c>
      <c r="BE300" s="2" t="b">
        <f>_xlfn.XLOOKUP($A300,Results!$A$2:$A$2256,Results!Z$2:Z$2256,"")</f>
        <v>1</v>
      </c>
    </row>
    <row r="301" spans="1:57" ht="38.25" customHeight="1" x14ac:dyDescent="0.3">
      <c r="A301">
        <v>905978</v>
      </c>
      <c r="B301">
        <v>282040</v>
      </c>
      <c r="C301" t="s">
        <v>36</v>
      </c>
      <c r="D301" t="s">
        <v>416</v>
      </c>
      <c r="E301" s="2" t="str">
        <f>VLOOKUP(F301,'RPA Vendor Data '!F$1:$G$2418,2)</f>
        <v>EDGES ELECTRICAL GROUP</v>
      </c>
      <c r="F301" s="2">
        <v>16768</v>
      </c>
      <c r="G301" s="2">
        <v>3</v>
      </c>
      <c r="H301" t="s">
        <v>932</v>
      </c>
      <c r="I301">
        <v>1</v>
      </c>
      <c r="J301" t="s">
        <v>65</v>
      </c>
      <c r="K301" t="s">
        <v>39</v>
      </c>
      <c r="L301">
        <v>18.260000000000002</v>
      </c>
      <c r="M301" s="2" t="s">
        <v>933</v>
      </c>
      <c r="N301" s="85" t="s">
        <v>934</v>
      </c>
      <c r="O301" t="s">
        <v>36</v>
      </c>
      <c r="P301" t="s">
        <v>36</v>
      </c>
      <c r="Q301" t="s">
        <v>36</v>
      </c>
      <c r="R301">
        <v>18.260000000000002</v>
      </c>
      <c r="S301" s="1">
        <v>45744.937873726849</v>
      </c>
      <c r="T301" t="s">
        <v>42</v>
      </c>
      <c r="U301" s="1">
        <v>45744.709722222222</v>
      </c>
      <c r="V301" t="s">
        <v>43</v>
      </c>
      <c r="W301" t="s">
        <v>36</v>
      </c>
      <c r="X301">
        <v>0</v>
      </c>
      <c r="Y301">
        <v>0</v>
      </c>
      <c r="Z301">
        <v>18.260000000000002</v>
      </c>
      <c r="AA301" t="s">
        <v>36</v>
      </c>
      <c r="AB301">
        <v>192</v>
      </c>
      <c r="AC301" t="s">
        <v>921</v>
      </c>
      <c r="AD301" t="s">
        <v>921</v>
      </c>
      <c r="AE301" t="s">
        <v>45</v>
      </c>
      <c r="AF301" s="44" t="s">
        <v>46</v>
      </c>
      <c r="AG301" s="18" t="s">
        <v>935</v>
      </c>
      <c r="AI301" s="2" t="s">
        <v>48</v>
      </c>
      <c r="AJ301" s="2" t="e">
        <f>VLOOKUP(A301,'Classification Test Result'!$A$2:$D$2428,4,FALSE)</f>
        <v>#N/A</v>
      </c>
      <c r="AL301" s="2">
        <f>_xlfn.XLOOKUP($A301,Results!$A$2:$A$2256,Results!G$2:G$2256,"")</f>
        <v>0</v>
      </c>
      <c r="AM301" s="2">
        <f>_xlfn.XLOOKUP($A301,Results!$A$2:$A$2256,Results!H$2:H$2256,"")</f>
        <v>0</v>
      </c>
      <c r="AN301" s="2">
        <f>_xlfn.XLOOKUP($A301,Results!$A$2:$A$2256,Results!I$2:I$2256,"")</f>
        <v>0</v>
      </c>
      <c r="AO301" s="2">
        <f>_xlfn.XLOOKUP($A301,Results!$A$2:$A$2256,Results!J$2:J$2256,"")</f>
        <v>0</v>
      </c>
      <c r="AP301" s="2">
        <f>_xlfn.XLOOKUP($A301,Results!$A$2:$A$2256,Results!K$2:K$2256,"")</f>
        <v>0</v>
      </c>
      <c r="AQ301" s="2">
        <f>_xlfn.XLOOKUP($A301,Results!$A$2:$A$2256,Results!L$2:L$2256,"")</f>
        <v>0</v>
      </c>
      <c r="AR301" s="2">
        <f>_xlfn.XLOOKUP($A301,Results!$A$2:$A$2256,Results!M$2:M$2256,"")</f>
        <v>0</v>
      </c>
      <c r="AS301" s="2">
        <f>_xlfn.XLOOKUP($A301,Results!$A$2:$A$2256,Results!N$2:N$2256,"")</f>
        <v>0</v>
      </c>
      <c r="AT301" s="2" t="str">
        <f>_xlfn.XLOOKUP($A301,Results!$A$2:$A$2256,Results!O$2:O$2256,"")</f>
        <v>SCHNEIDER ELECTRIC</v>
      </c>
      <c r="AU301" s="2" t="str">
        <f>_xlfn.XLOOKUP($A301,Results!$A$2:$A$2256,Results!P$2:P$2256,"")</f>
        <v>SQD</v>
      </c>
      <c r="AV301" s="2" t="str">
        <f>_xlfn.XLOOKUP($A301,Results!$A$2:$A$2256,Results!Q$2:Q$2256,"")</f>
        <v>SINGLE_MATCH</v>
      </c>
      <c r="AW301" s="2">
        <f>_xlfn.XLOOKUP($A301,Results!$A$2:$A$2256,Results!R$2:R$2256,"")</f>
        <v>0</v>
      </c>
      <c r="AX301" s="2">
        <f>_xlfn.XLOOKUP($A301,Results!$A$2:$A$2256,Results!S$2:S$2256,"")</f>
        <v>0</v>
      </c>
      <c r="AY301" s="2">
        <f>_xlfn.XLOOKUP($A301,Results!$A$2:$A$2256,Results!T$2:T$2256,"")</f>
        <v>60</v>
      </c>
      <c r="AZ301" s="2">
        <f>_xlfn.XLOOKUP($A301,Results!$A$2:$A$2256,Results!U$2:U$2256,"")</f>
        <v>0</v>
      </c>
      <c r="BA301" s="2" t="str">
        <f>_xlfn.XLOOKUP($A301,Results!$A$2:$A$2256,Results!V$2:V$2256,"")</f>
        <v>SIEMENS</v>
      </c>
      <c r="BB301" s="2">
        <f>_xlfn.XLOOKUP($A301,Results!$A$2:$A$2256,Results!W$2:W$2256,"")</f>
        <v>85</v>
      </c>
      <c r="BC301" s="2">
        <f>_xlfn.XLOOKUP($A301,Results!$A$2:$A$2256,Results!X$2:X$2256,"")</f>
        <v>39121100</v>
      </c>
      <c r="BD301" s="2">
        <f>_xlfn.XLOOKUP($A301,Results!$A$2:$A$2256,Results!Y$2:Y$2256,"")</f>
        <v>85</v>
      </c>
      <c r="BE301" s="2" t="b">
        <f>_xlfn.XLOOKUP($A301,Results!$A$2:$A$2256,Results!Z$2:Z$2256,"")</f>
        <v>1</v>
      </c>
    </row>
    <row r="302" spans="1:57" ht="38.25" customHeight="1" x14ac:dyDescent="0.3">
      <c r="A302">
        <v>905979</v>
      </c>
      <c r="B302">
        <v>281624</v>
      </c>
      <c r="C302" t="s">
        <v>36</v>
      </c>
      <c r="D302" t="s">
        <v>936</v>
      </c>
      <c r="E302" s="2" t="str">
        <f>VLOOKUP(F302,'RPA Vendor Data '!F$1:$G$2418,2)</f>
        <v>CAPE ELECTRICAL SUPPLY</v>
      </c>
      <c r="F302" s="2">
        <v>10508</v>
      </c>
      <c r="G302" s="2">
        <v>1</v>
      </c>
      <c r="H302" t="s">
        <v>937</v>
      </c>
      <c r="I302">
        <v>1</v>
      </c>
      <c r="J302" t="s">
        <v>65</v>
      </c>
      <c r="K302" t="s">
        <v>39</v>
      </c>
      <c r="L302">
        <v>2093.39</v>
      </c>
      <c r="M302" s="2" t="s">
        <v>373</v>
      </c>
      <c r="N302" s="85" t="s">
        <v>938</v>
      </c>
      <c r="O302" t="s">
        <v>36</v>
      </c>
      <c r="P302" t="s">
        <v>36</v>
      </c>
      <c r="Q302" t="s">
        <v>36</v>
      </c>
      <c r="R302">
        <v>2093.39</v>
      </c>
      <c r="S302" s="1">
        <v>45744.50224927083</v>
      </c>
      <c r="T302" t="s">
        <v>42</v>
      </c>
      <c r="U302" s="1">
        <v>45744.270833333343</v>
      </c>
      <c r="V302" t="s">
        <v>43</v>
      </c>
      <c r="W302" t="s">
        <v>36</v>
      </c>
      <c r="X302">
        <v>0</v>
      </c>
      <c r="Y302">
        <v>999</v>
      </c>
      <c r="Z302" t="s">
        <v>36</v>
      </c>
      <c r="AA302" t="s">
        <v>36</v>
      </c>
      <c r="AB302" t="s">
        <v>36</v>
      </c>
      <c r="AC302" t="s">
        <v>921</v>
      </c>
      <c r="AD302" t="s">
        <v>921</v>
      </c>
      <c r="AE302" t="s">
        <v>45</v>
      </c>
      <c r="AF302" s="44">
        <v>39121616</v>
      </c>
      <c r="AG302" s="18" t="s">
        <v>939</v>
      </c>
      <c r="AI302" s="2" t="s">
        <v>48</v>
      </c>
      <c r="AJ302" s="2" t="e">
        <f>VLOOKUP(A302,'Classification Test Result'!$A$2:$D$2428,4,FALSE)</f>
        <v>#N/A</v>
      </c>
      <c r="AL302" s="2">
        <f>_xlfn.XLOOKUP($A302,Results!$A$2:$A$2256,Results!G$2:G$2256,"")</f>
        <v>0</v>
      </c>
      <c r="AM302" s="2">
        <f>_xlfn.XLOOKUP($A302,Results!$A$2:$A$2256,Results!H$2:H$2256,"")</f>
        <v>0</v>
      </c>
      <c r="AN302" s="2">
        <f>_xlfn.XLOOKUP($A302,Results!$A$2:$A$2256,Results!I$2:I$2256,"")</f>
        <v>0</v>
      </c>
      <c r="AO302" s="2">
        <f>_xlfn.XLOOKUP($A302,Results!$A$2:$A$2256,Results!J$2:J$2256,"")</f>
        <v>0</v>
      </c>
      <c r="AP302" s="2">
        <f>_xlfn.XLOOKUP($A302,Results!$A$2:$A$2256,Results!K$2:K$2256,"")</f>
        <v>0</v>
      </c>
      <c r="AQ302" s="2">
        <f>_xlfn.XLOOKUP($A302,Results!$A$2:$A$2256,Results!L$2:L$2256,"")</f>
        <v>0</v>
      </c>
      <c r="AR302" s="2">
        <f>_xlfn.XLOOKUP($A302,Results!$A$2:$A$2256,Results!M$2:M$2256,"")</f>
        <v>0</v>
      </c>
      <c r="AS302" s="2">
        <f>_xlfn.XLOOKUP($A302,Results!$A$2:$A$2256,Results!N$2:N$2256,"")</f>
        <v>0</v>
      </c>
      <c r="AT302" s="2" t="str">
        <f>_xlfn.XLOOKUP($A302,Results!$A$2:$A$2256,Results!O$2:O$2256,"")</f>
        <v>SCHNEIDER ELECTRIC</v>
      </c>
      <c r="AU302" s="2" t="str">
        <f>_xlfn.XLOOKUP($A302,Results!$A$2:$A$2256,Results!P$2:P$2256,"")</f>
        <v>SQD</v>
      </c>
      <c r="AV302" s="2" t="str">
        <f>_xlfn.XLOOKUP($A302,Results!$A$2:$A$2256,Results!Q$2:Q$2256,"")</f>
        <v>SINGLE_MATCH</v>
      </c>
      <c r="AW302" s="2">
        <f>_xlfn.XLOOKUP($A302,Results!$A$2:$A$2256,Results!R$2:R$2256,"")</f>
        <v>0</v>
      </c>
      <c r="AX302" s="2">
        <f>_xlfn.XLOOKUP($A302,Results!$A$2:$A$2256,Results!S$2:S$2256,"")</f>
        <v>0</v>
      </c>
      <c r="AY302" s="2">
        <f>_xlfn.XLOOKUP($A302,Results!$A$2:$A$2256,Results!T$2:T$2256,"")</f>
        <v>60</v>
      </c>
      <c r="AZ302" s="2">
        <f>_xlfn.XLOOKUP($A302,Results!$A$2:$A$2256,Results!U$2:U$2256,"")</f>
        <v>0</v>
      </c>
      <c r="BA302" s="2" t="str">
        <f>_xlfn.XLOOKUP($A302,Results!$A$2:$A$2256,Results!V$2:V$2256,"")</f>
        <v>SIEMENS</v>
      </c>
      <c r="BB302" s="2">
        <f>_xlfn.XLOOKUP($A302,Results!$A$2:$A$2256,Results!W$2:W$2256,"")</f>
        <v>78</v>
      </c>
      <c r="BC302" s="2">
        <f>_xlfn.XLOOKUP($A302,Results!$A$2:$A$2256,Results!X$2:X$2256,"")</f>
        <v>39121601</v>
      </c>
      <c r="BD302" s="2">
        <f>_xlfn.XLOOKUP($A302,Results!$A$2:$A$2256,Results!Y$2:Y$2256,"")</f>
        <v>78</v>
      </c>
      <c r="BE302" s="2" t="b">
        <f>_xlfn.XLOOKUP($A302,Results!$A$2:$A$2256,Results!Z$2:Z$2256,"")</f>
        <v>1</v>
      </c>
    </row>
    <row r="303" spans="1:57" ht="38.25" customHeight="1" x14ac:dyDescent="0.3">
      <c r="A303">
        <v>905980</v>
      </c>
      <c r="B303">
        <v>282010</v>
      </c>
      <c r="C303" t="s">
        <v>36</v>
      </c>
      <c r="D303" t="s">
        <v>940</v>
      </c>
      <c r="E303" s="2" t="str">
        <f>VLOOKUP(F303,'RPA Vendor Data '!F$1:$G$2418,2)</f>
        <v>DOMINION ELECTRIC SUPPLY</v>
      </c>
      <c r="F303" s="2">
        <v>11048</v>
      </c>
      <c r="G303" s="2">
        <v>1</v>
      </c>
      <c r="H303" t="s">
        <v>941</v>
      </c>
      <c r="I303">
        <v>2</v>
      </c>
      <c r="J303" t="s">
        <v>65</v>
      </c>
      <c r="K303" t="s">
        <v>39</v>
      </c>
      <c r="L303">
        <v>149.77000000000001</v>
      </c>
      <c r="M303" s="2" t="s">
        <v>373</v>
      </c>
      <c r="N303" s="85" t="s">
        <v>942</v>
      </c>
      <c r="O303" t="s">
        <v>36</v>
      </c>
      <c r="P303" t="s">
        <v>943</v>
      </c>
      <c r="Q303" t="s">
        <v>36</v>
      </c>
      <c r="R303">
        <v>299.54000000000002</v>
      </c>
      <c r="S303" s="1">
        <v>45744.89648880787</v>
      </c>
      <c r="T303" t="s">
        <v>42</v>
      </c>
      <c r="U303" s="1">
        <v>45744.677083333343</v>
      </c>
      <c r="V303" t="s">
        <v>43</v>
      </c>
      <c r="W303" t="s">
        <v>36</v>
      </c>
      <c r="X303">
        <v>1</v>
      </c>
      <c r="Y303" t="s">
        <v>158</v>
      </c>
      <c r="Z303">
        <v>149.77000000000001</v>
      </c>
      <c r="AA303">
        <v>149.77000000000001</v>
      </c>
      <c r="AB303">
        <v>191</v>
      </c>
      <c r="AC303" t="s">
        <v>921</v>
      </c>
      <c r="AD303" t="s">
        <v>921</v>
      </c>
      <c r="AE303" t="s">
        <v>45</v>
      </c>
      <c r="AF303" s="44" t="s">
        <v>46</v>
      </c>
      <c r="AG303" s="18" t="s">
        <v>944</v>
      </c>
      <c r="AI303" s="2" t="s">
        <v>48</v>
      </c>
      <c r="AJ303" s="2" t="e">
        <f>VLOOKUP(A303,'Classification Test Result'!$A$2:$D$2428,4,FALSE)</f>
        <v>#N/A</v>
      </c>
      <c r="AL303" s="2">
        <f>_xlfn.XLOOKUP($A303,Results!$A$2:$A$2256,Results!G$2:G$2256,"")</f>
        <v>0</v>
      </c>
      <c r="AM303" s="2">
        <f>_xlfn.XLOOKUP($A303,Results!$A$2:$A$2256,Results!H$2:H$2256,"")</f>
        <v>0</v>
      </c>
      <c r="AN303" s="2">
        <f>_xlfn.XLOOKUP($A303,Results!$A$2:$A$2256,Results!I$2:I$2256,"")</f>
        <v>0</v>
      </c>
      <c r="AO303" s="2">
        <f>_xlfn.XLOOKUP($A303,Results!$A$2:$A$2256,Results!J$2:J$2256,"")</f>
        <v>0</v>
      </c>
      <c r="AP303" s="2">
        <f>_xlfn.XLOOKUP($A303,Results!$A$2:$A$2256,Results!K$2:K$2256,"")</f>
        <v>0</v>
      </c>
      <c r="AQ303" s="2">
        <f>_xlfn.XLOOKUP($A303,Results!$A$2:$A$2256,Results!L$2:L$2256,"")</f>
        <v>0</v>
      </c>
      <c r="AR303" s="2">
        <f>_xlfn.XLOOKUP($A303,Results!$A$2:$A$2256,Results!M$2:M$2256,"")</f>
        <v>0</v>
      </c>
      <c r="AS303" s="2">
        <f>_xlfn.XLOOKUP($A303,Results!$A$2:$A$2256,Results!N$2:N$2256,"")</f>
        <v>0</v>
      </c>
      <c r="AT303" s="2" t="str">
        <f>_xlfn.XLOOKUP($A303,Results!$A$2:$A$2256,Results!O$2:O$2256,"")</f>
        <v>GENERAL CABLE</v>
      </c>
      <c r="AU303" s="2" t="str">
        <f>_xlfn.XLOOKUP($A303,Results!$A$2:$A$2256,Results!P$2:P$2256,"")</f>
        <v>GENERAL</v>
      </c>
      <c r="AV303" s="2" t="str">
        <f>_xlfn.XLOOKUP($A303,Results!$A$2:$A$2256,Results!Q$2:Q$2256,"")</f>
        <v>MULTIPLE_MATCHES_ONE_VALID</v>
      </c>
      <c r="AW303" s="2">
        <f>_xlfn.XLOOKUP($A303,Results!$A$2:$A$2256,Results!R$2:R$2256,"")</f>
        <v>0</v>
      </c>
      <c r="AX303" s="2">
        <f>_xlfn.XLOOKUP($A303,Results!$A$2:$A$2256,Results!S$2:S$2256,"")</f>
        <v>0</v>
      </c>
      <c r="AY303" s="2">
        <f>_xlfn.XLOOKUP($A303,Results!$A$2:$A$2256,Results!T$2:T$2256,"")</f>
        <v>33</v>
      </c>
      <c r="AZ303" s="2">
        <f>_xlfn.XLOOKUP($A303,Results!$A$2:$A$2256,Results!U$2:U$2256,"")</f>
        <v>0</v>
      </c>
      <c r="BA303" s="2">
        <f>_xlfn.XLOOKUP($A303,Results!$A$2:$A$2256,Results!V$2:V$2256,"")</f>
        <v>0</v>
      </c>
      <c r="BB303" s="2">
        <f>_xlfn.XLOOKUP($A303,Results!$A$2:$A$2256,Results!W$2:W$2256,"")</f>
        <v>0</v>
      </c>
      <c r="BC303" s="2">
        <f>_xlfn.XLOOKUP($A303,Results!$A$2:$A$2256,Results!X$2:X$2256,"")</f>
        <v>39122200</v>
      </c>
      <c r="BD303" s="2">
        <f>_xlfn.XLOOKUP($A303,Results!$A$2:$A$2256,Results!Y$2:Y$2256,"")</f>
        <v>76</v>
      </c>
      <c r="BE303" s="2">
        <f>_xlfn.XLOOKUP($A303,Results!$A$2:$A$2256,Results!Z$2:Z$2256,"")</f>
        <v>0</v>
      </c>
    </row>
    <row r="304" spans="1:57" ht="38.25" customHeight="1" x14ac:dyDescent="0.3">
      <c r="A304">
        <v>905981</v>
      </c>
      <c r="B304">
        <v>281865</v>
      </c>
      <c r="C304" t="s">
        <v>36</v>
      </c>
      <c r="D304" t="s">
        <v>908</v>
      </c>
      <c r="E304" s="2" t="str">
        <f>VLOOKUP(F304,'RPA Vendor Data '!F$1:$G$2418,2)</f>
        <v>ACME CONSTRUCTION SUPPLY</v>
      </c>
      <c r="F304" s="2">
        <v>10054</v>
      </c>
      <c r="G304" s="2">
        <v>4</v>
      </c>
      <c r="H304" t="s">
        <v>945</v>
      </c>
      <c r="I304">
        <v>6</v>
      </c>
      <c r="J304" t="s">
        <v>65</v>
      </c>
      <c r="K304" t="s">
        <v>39</v>
      </c>
      <c r="L304">
        <v>19.14</v>
      </c>
      <c r="M304" s="2" t="s">
        <v>946</v>
      </c>
      <c r="N304" s="85" t="s">
        <v>947</v>
      </c>
      <c r="O304">
        <v>140653</v>
      </c>
      <c r="P304" t="s">
        <v>36</v>
      </c>
      <c r="Q304" t="s">
        <v>36</v>
      </c>
      <c r="R304">
        <v>114.84</v>
      </c>
      <c r="S304" s="1">
        <v>45744.647719942128</v>
      </c>
      <c r="T304" t="s">
        <v>42</v>
      </c>
      <c r="U304" s="1">
        <v>45744.425000000003</v>
      </c>
      <c r="V304" t="s">
        <v>43</v>
      </c>
      <c r="W304" t="s">
        <v>36</v>
      </c>
      <c r="X304">
        <v>0</v>
      </c>
      <c r="Y304">
        <v>999</v>
      </c>
      <c r="Z304" t="s">
        <v>36</v>
      </c>
      <c r="AA304" t="s">
        <v>36</v>
      </c>
      <c r="AB304" t="s">
        <v>36</v>
      </c>
      <c r="AC304" t="s">
        <v>946</v>
      </c>
      <c r="AD304" t="s">
        <v>946</v>
      </c>
      <c r="AE304" t="s">
        <v>45</v>
      </c>
      <c r="AF304" s="44" t="s">
        <v>46</v>
      </c>
      <c r="AG304" s="18" t="s">
        <v>948</v>
      </c>
      <c r="AI304" s="2" t="s">
        <v>48</v>
      </c>
      <c r="AJ304" s="2" t="e">
        <f>VLOOKUP(A304,'Classification Test Result'!$A$2:$D$2428,4,FALSE)</f>
        <v>#N/A</v>
      </c>
      <c r="AL304" s="2">
        <f>_xlfn.XLOOKUP($A304,Results!$A$2:$A$2256,Results!G$2:G$2256,"")</f>
        <v>0</v>
      </c>
      <c r="AM304" s="2">
        <f>_xlfn.XLOOKUP($A304,Results!$A$2:$A$2256,Results!H$2:H$2256,"")</f>
        <v>0</v>
      </c>
      <c r="AN304" s="2">
        <f>_xlfn.XLOOKUP($A304,Results!$A$2:$A$2256,Results!I$2:I$2256,"")</f>
        <v>0</v>
      </c>
      <c r="AO304" s="2">
        <f>_xlfn.XLOOKUP($A304,Results!$A$2:$A$2256,Results!J$2:J$2256,"")</f>
        <v>0</v>
      </c>
      <c r="AP304" s="2">
        <f>_xlfn.XLOOKUP($A304,Results!$A$2:$A$2256,Results!K$2:K$2256,"")</f>
        <v>0</v>
      </c>
      <c r="AQ304" s="2">
        <f>_xlfn.XLOOKUP($A304,Results!$A$2:$A$2256,Results!L$2:L$2256,"")</f>
        <v>0</v>
      </c>
      <c r="AR304" s="2">
        <f>_xlfn.XLOOKUP($A304,Results!$A$2:$A$2256,Results!M$2:M$2256,"")</f>
        <v>0</v>
      </c>
      <c r="AS304" s="2">
        <f>_xlfn.XLOOKUP($A304,Results!$A$2:$A$2256,Results!N$2:N$2256,"")</f>
        <v>0</v>
      </c>
      <c r="AT304" s="2" t="str">
        <f>_xlfn.XLOOKUP($A304,Results!$A$2:$A$2256,Results!O$2:O$2256,"")</f>
        <v>SHERWIN WILLIAMS</v>
      </c>
      <c r="AU304" s="2" t="str">
        <f>_xlfn.XLOOKUP($A304,Results!$A$2:$A$2256,Results!P$2:P$2256,"")</f>
        <v>SHERWIN WILLIAMS</v>
      </c>
      <c r="AV304" s="2" t="str">
        <f>_xlfn.XLOOKUP($A304,Results!$A$2:$A$2256,Results!Q$2:Q$2256,"")</f>
        <v>MULTIPLE_MATCHES_ONE_VALID</v>
      </c>
      <c r="AW304" s="2">
        <f>_xlfn.XLOOKUP($A304,Results!$A$2:$A$2256,Results!R$2:R$2256,"")</f>
        <v>0</v>
      </c>
      <c r="AX304" s="2">
        <f>_xlfn.XLOOKUP($A304,Results!$A$2:$A$2256,Results!S$2:S$2256,"")</f>
        <v>0</v>
      </c>
      <c r="AY304" s="2">
        <f>_xlfn.XLOOKUP($A304,Results!$A$2:$A$2256,Results!T$2:T$2256,"")</f>
        <v>33</v>
      </c>
      <c r="AZ304" s="2">
        <f>_xlfn.XLOOKUP($A304,Results!$A$2:$A$2256,Results!U$2:U$2256,"")</f>
        <v>0</v>
      </c>
      <c r="BA304" s="2">
        <f>_xlfn.XLOOKUP($A304,Results!$A$2:$A$2256,Results!V$2:V$2256,"")</f>
        <v>0</v>
      </c>
      <c r="BB304" s="2">
        <f>_xlfn.XLOOKUP($A304,Results!$A$2:$A$2256,Results!W$2:W$2256,"")</f>
        <v>0</v>
      </c>
      <c r="BC304" s="2">
        <f>_xlfn.XLOOKUP($A304,Results!$A$2:$A$2256,Results!X$2:X$2256,"")</f>
        <v>47131800</v>
      </c>
      <c r="BD304" s="2">
        <f>_xlfn.XLOOKUP($A304,Results!$A$2:$A$2256,Results!Y$2:Y$2256,"")</f>
        <v>80</v>
      </c>
      <c r="BE304" s="2">
        <f>_xlfn.XLOOKUP($A304,Results!$A$2:$A$2256,Results!Z$2:Z$2256,"")</f>
        <v>0</v>
      </c>
    </row>
    <row r="305" spans="1:57" ht="38.25" customHeight="1" x14ac:dyDescent="0.3">
      <c r="A305">
        <v>905982</v>
      </c>
      <c r="B305">
        <v>281865</v>
      </c>
      <c r="C305" t="s">
        <v>36</v>
      </c>
      <c r="D305" t="s">
        <v>908</v>
      </c>
      <c r="E305" s="2" t="str">
        <f>VLOOKUP(F305,'RPA Vendor Data '!F$1:$G$2418,2)</f>
        <v>ACME CONSTRUCTION SUPPLY</v>
      </c>
      <c r="F305" s="2">
        <v>10054</v>
      </c>
      <c r="G305" s="2">
        <v>3</v>
      </c>
      <c r="H305" t="s">
        <v>949</v>
      </c>
      <c r="I305">
        <v>4</v>
      </c>
      <c r="J305" t="s">
        <v>65</v>
      </c>
      <c r="K305" t="s">
        <v>39</v>
      </c>
      <c r="L305">
        <v>12.97</v>
      </c>
      <c r="M305" s="2" t="s">
        <v>946</v>
      </c>
      <c r="N305" s="85" t="s">
        <v>950</v>
      </c>
      <c r="O305">
        <v>140649</v>
      </c>
      <c r="P305" t="s">
        <v>36</v>
      </c>
      <c r="Q305" t="s">
        <v>36</v>
      </c>
      <c r="R305">
        <v>51.88</v>
      </c>
      <c r="S305" s="1">
        <v>45744.647692361112</v>
      </c>
      <c r="T305" t="s">
        <v>42</v>
      </c>
      <c r="U305" s="1">
        <v>45744.425000000003</v>
      </c>
      <c r="V305" t="s">
        <v>43</v>
      </c>
      <c r="W305" t="s">
        <v>36</v>
      </c>
      <c r="X305">
        <v>0</v>
      </c>
      <c r="Y305">
        <v>999</v>
      </c>
      <c r="Z305" t="s">
        <v>36</v>
      </c>
      <c r="AA305" t="s">
        <v>36</v>
      </c>
      <c r="AB305" t="s">
        <v>36</v>
      </c>
      <c r="AC305" t="s">
        <v>946</v>
      </c>
      <c r="AD305" t="s">
        <v>946</v>
      </c>
      <c r="AE305" t="s">
        <v>45</v>
      </c>
      <c r="AF305" s="44" t="s">
        <v>46</v>
      </c>
      <c r="AG305" s="18" t="s">
        <v>951</v>
      </c>
      <c r="AI305" s="2" t="s">
        <v>48</v>
      </c>
      <c r="AJ305" s="2" t="e">
        <f>VLOOKUP(A305,'Classification Test Result'!$A$2:$D$2428,4,FALSE)</f>
        <v>#N/A</v>
      </c>
      <c r="AL305" s="2">
        <f>_xlfn.XLOOKUP($A305,Results!$A$2:$A$2256,Results!G$2:G$2256,"")</f>
        <v>0</v>
      </c>
      <c r="AM305" s="2">
        <f>_xlfn.XLOOKUP($A305,Results!$A$2:$A$2256,Results!H$2:H$2256,"")</f>
        <v>0</v>
      </c>
      <c r="AN305" s="2">
        <f>_xlfn.XLOOKUP($A305,Results!$A$2:$A$2256,Results!I$2:I$2256,"")</f>
        <v>0</v>
      </c>
      <c r="AO305" s="2">
        <f>_xlfn.XLOOKUP($A305,Results!$A$2:$A$2256,Results!J$2:J$2256,"")</f>
        <v>0</v>
      </c>
      <c r="AP305" s="2">
        <f>_xlfn.XLOOKUP($A305,Results!$A$2:$A$2256,Results!K$2:K$2256,"")</f>
        <v>0</v>
      </c>
      <c r="AQ305" s="2">
        <f>_xlfn.XLOOKUP($A305,Results!$A$2:$A$2256,Results!L$2:L$2256,"")</f>
        <v>0</v>
      </c>
      <c r="AR305" s="2">
        <f>_xlfn.XLOOKUP($A305,Results!$A$2:$A$2256,Results!M$2:M$2256,"")</f>
        <v>0</v>
      </c>
      <c r="AS305" s="2">
        <f>_xlfn.XLOOKUP($A305,Results!$A$2:$A$2256,Results!N$2:N$2256,"")</f>
        <v>0</v>
      </c>
      <c r="AT305" s="2" t="str">
        <f>_xlfn.XLOOKUP($A305,Results!$A$2:$A$2256,Results!O$2:O$2256,"")</f>
        <v>SHERWIN WILLIAMS</v>
      </c>
      <c r="AU305" s="2" t="str">
        <f>_xlfn.XLOOKUP($A305,Results!$A$2:$A$2256,Results!P$2:P$2256,"")</f>
        <v>SHERWIN WILLIAMS</v>
      </c>
      <c r="AV305" s="2" t="str">
        <f>_xlfn.XLOOKUP($A305,Results!$A$2:$A$2256,Results!Q$2:Q$2256,"")</f>
        <v>MULTIPLE_MATCHES_ONE_VALID</v>
      </c>
      <c r="AW305" s="2">
        <f>_xlfn.XLOOKUP($A305,Results!$A$2:$A$2256,Results!R$2:R$2256,"")</f>
        <v>0</v>
      </c>
      <c r="AX305" s="2">
        <f>_xlfn.XLOOKUP($A305,Results!$A$2:$A$2256,Results!S$2:S$2256,"")</f>
        <v>0</v>
      </c>
      <c r="AY305" s="2">
        <f>_xlfn.XLOOKUP($A305,Results!$A$2:$A$2256,Results!T$2:T$2256,"")</f>
        <v>33</v>
      </c>
      <c r="AZ305" s="2">
        <f>_xlfn.XLOOKUP($A305,Results!$A$2:$A$2256,Results!U$2:U$2256,"")</f>
        <v>0</v>
      </c>
      <c r="BA305" s="2">
        <f>_xlfn.XLOOKUP($A305,Results!$A$2:$A$2256,Results!V$2:V$2256,"")</f>
        <v>0</v>
      </c>
      <c r="BB305" s="2">
        <f>_xlfn.XLOOKUP($A305,Results!$A$2:$A$2256,Results!W$2:W$2256,"")</f>
        <v>0</v>
      </c>
      <c r="BC305" s="2">
        <f>_xlfn.XLOOKUP($A305,Results!$A$2:$A$2256,Results!X$2:X$2256,"")</f>
        <v>15121500</v>
      </c>
      <c r="BD305" s="2">
        <f>_xlfn.XLOOKUP($A305,Results!$A$2:$A$2256,Results!Y$2:Y$2256,"")</f>
        <v>61</v>
      </c>
      <c r="BE305" s="2">
        <f>_xlfn.XLOOKUP($A305,Results!$A$2:$A$2256,Results!Z$2:Z$2256,"")</f>
        <v>0</v>
      </c>
    </row>
    <row r="306" spans="1:57" ht="38.25" customHeight="1" x14ac:dyDescent="0.3">
      <c r="A306">
        <v>905983</v>
      </c>
      <c r="B306">
        <v>281861</v>
      </c>
      <c r="C306" t="s">
        <v>36</v>
      </c>
      <c r="D306" t="s">
        <v>952</v>
      </c>
      <c r="E306" s="2" t="str">
        <f>VLOOKUP(F306,'RPA Vendor Data '!F$1:$G$2418,2)</f>
        <v>ACME CONSTRUCTION SUPPLY</v>
      </c>
      <c r="F306" s="2">
        <v>10054</v>
      </c>
      <c r="G306" s="2">
        <v>1</v>
      </c>
      <c r="H306" t="s">
        <v>953</v>
      </c>
      <c r="I306">
        <v>1</v>
      </c>
      <c r="J306" t="s">
        <v>65</v>
      </c>
      <c r="K306" t="s">
        <v>39</v>
      </c>
      <c r="L306">
        <v>4.16</v>
      </c>
      <c r="M306" s="2" t="s">
        <v>681</v>
      </c>
      <c r="N306" s="85" t="s">
        <v>954</v>
      </c>
      <c r="O306" t="s">
        <v>36</v>
      </c>
      <c r="P306" t="s">
        <v>36</v>
      </c>
      <c r="Q306" t="s">
        <v>36</v>
      </c>
      <c r="R306">
        <v>4.16</v>
      </c>
      <c r="S306" s="1">
        <v>45744.648266516197</v>
      </c>
      <c r="T306" t="s">
        <v>42</v>
      </c>
      <c r="U306" s="1">
        <v>45744.424305555563</v>
      </c>
      <c r="V306" t="s">
        <v>43</v>
      </c>
      <c r="W306" t="s">
        <v>36</v>
      </c>
      <c r="X306">
        <v>0</v>
      </c>
      <c r="Y306">
        <v>0</v>
      </c>
      <c r="Z306">
        <v>6.03</v>
      </c>
      <c r="AA306" t="s">
        <v>36</v>
      </c>
      <c r="AB306">
        <v>62</v>
      </c>
      <c r="AC306" t="s">
        <v>534</v>
      </c>
      <c r="AD306" t="s">
        <v>534</v>
      </c>
      <c r="AE306" t="s">
        <v>45</v>
      </c>
      <c r="AF306" s="44" t="s">
        <v>46</v>
      </c>
      <c r="AG306" s="18" t="s">
        <v>955</v>
      </c>
      <c r="AI306" s="2" t="s">
        <v>48</v>
      </c>
      <c r="AJ306" s="2" t="e">
        <f>VLOOKUP(A306,'Classification Test Result'!$A$2:$D$2428,4,FALSE)</f>
        <v>#N/A</v>
      </c>
      <c r="AL306" s="2">
        <f>_xlfn.XLOOKUP($A306,Results!$A$2:$A$2256,Results!G$2:G$2256,"")</f>
        <v>110747</v>
      </c>
      <c r="AM306" s="2">
        <f>_xlfn.XLOOKUP($A306,Results!$A$2:$A$2256,Results!H$2:H$2256,"")</f>
        <v>90218802</v>
      </c>
      <c r="AN306" s="2" t="str">
        <f>_xlfn.XLOOKUP($A306,Results!$A$2:$A$2256,Results!I$2:I$2256,"")</f>
        <v>SOUTHWIRE</v>
      </c>
      <c r="AO306" s="2" t="str">
        <f>_xlfn.XLOOKUP($A306,Results!$A$2:$A$2256,Results!J$2:J$2256,"")</f>
        <v>029892090210</v>
      </c>
      <c r="AP306" s="2">
        <f>_xlfn.XLOOKUP($A306,Results!$A$2:$A$2256,Results!K$2:K$2256,"")</f>
        <v>39121400</v>
      </c>
      <c r="AQ306" s="2">
        <f>_xlfn.XLOOKUP($A306,Results!$A$2:$A$2256,Results!L$2:L$2256,"")</f>
        <v>0</v>
      </c>
      <c r="AR306" s="2">
        <f>_xlfn.XLOOKUP($A306,Results!$A$2:$A$2256,Results!M$2:M$2256,"")</f>
        <v>1082172</v>
      </c>
      <c r="AS306" s="2" t="str">
        <f>_xlfn.XLOOKUP($A306,Results!$A$2:$A$2256,Results!N$2:N$2256,"")</f>
        <v>CLM 90218802 9IN 12/3 STW ADAP</v>
      </c>
      <c r="AT306" s="2" t="str">
        <f>_xlfn.XLOOKUP($A306,Results!$A$2:$A$2256,Results!O$2:O$2256,"")</f>
        <v>SOUTHWIRE</v>
      </c>
      <c r="AU306" s="2" t="str">
        <f>_xlfn.XLOOKUP($A306,Results!$A$2:$A$2256,Results!P$2:P$2256,"")</f>
        <v>SOUTHWIRE</v>
      </c>
      <c r="AV306" s="2" t="str">
        <f>_xlfn.XLOOKUP($A306,Results!$A$2:$A$2256,Results!Q$2:Q$2256,"")</f>
        <v>MULTIPLE_MATCHES_ONE_VALID</v>
      </c>
      <c r="AW306" s="2" t="str">
        <f>_xlfn.XLOOKUP($A306,Results!$A$2:$A$2256,Results!R$2:R$2256,"")</f>
        <v>0.6040009307200572</v>
      </c>
      <c r="AX306" s="2">
        <f>_xlfn.XLOOKUP($A306,Results!$A$2:$A$2256,Results!S$2:S$2256,"")</f>
        <v>100</v>
      </c>
      <c r="AY306" s="2">
        <f>_xlfn.XLOOKUP($A306,Results!$A$2:$A$2256,Results!T$2:T$2256,"")</f>
        <v>100</v>
      </c>
      <c r="AZ306" s="2">
        <f>_xlfn.XLOOKUP($A306,Results!$A$2:$A$2256,Results!U$2:U$2256,"")</f>
        <v>97</v>
      </c>
      <c r="BA306" s="2">
        <f>_xlfn.XLOOKUP($A306,Results!$A$2:$A$2256,Results!V$2:V$2256,"")</f>
        <v>0</v>
      </c>
      <c r="BB306" s="2">
        <f>_xlfn.XLOOKUP($A306,Results!$A$2:$A$2256,Results!W$2:W$2256,"")</f>
        <v>0</v>
      </c>
      <c r="BC306" s="2">
        <f>_xlfn.XLOOKUP($A306,Results!$A$2:$A$2256,Results!X$2:X$2256,"")</f>
        <v>0</v>
      </c>
      <c r="BD306" s="2">
        <f>_xlfn.XLOOKUP($A306,Results!$A$2:$A$2256,Results!Y$2:Y$2256,"")</f>
        <v>0</v>
      </c>
      <c r="BE306" s="2">
        <f>_xlfn.XLOOKUP($A306,Results!$A$2:$A$2256,Results!Z$2:Z$2256,"")</f>
        <v>0</v>
      </c>
    </row>
    <row r="307" spans="1:57" ht="38.25" customHeight="1" x14ac:dyDescent="0.3">
      <c r="A307">
        <v>905984</v>
      </c>
      <c r="B307">
        <v>281852</v>
      </c>
      <c r="C307" t="s">
        <v>36</v>
      </c>
      <c r="D307" t="s">
        <v>957</v>
      </c>
      <c r="E307" s="2" t="str">
        <f>VLOOKUP(F307,'RPA Vendor Data '!F$1:$G$2418,2)</f>
        <v>ACME CONSTRUCTION SUPPLY</v>
      </c>
      <c r="F307" s="2">
        <v>10054</v>
      </c>
      <c r="G307" s="2">
        <v>1</v>
      </c>
      <c r="H307" t="s">
        <v>958</v>
      </c>
      <c r="I307">
        <v>1</v>
      </c>
      <c r="J307" t="s">
        <v>65</v>
      </c>
      <c r="K307" t="s">
        <v>39</v>
      </c>
      <c r="L307">
        <v>382.37</v>
      </c>
      <c r="M307" s="2" t="s">
        <v>681</v>
      </c>
      <c r="N307" s="85" t="s">
        <v>959</v>
      </c>
      <c r="O307" t="s">
        <v>36</v>
      </c>
      <c r="P307" t="s">
        <v>36</v>
      </c>
      <c r="Q307" t="s">
        <v>36</v>
      </c>
      <c r="R307">
        <v>382.37</v>
      </c>
      <c r="S307" s="1">
        <v>45744.648666932873</v>
      </c>
      <c r="T307" t="s">
        <v>42</v>
      </c>
      <c r="U307" s="1">
        <v>45744.422222222223</v>
      </c>
      <c r="V307" t="s">
        <v>43</v>
      </c>
      <c r="W307" t="s">
        <v>36</v>
      </c>
      <c r="X307">
        <v>0</v>
      </c>
      <c r="Y307">
        <v>201</v>
      </c>
      <c r="Z307" t="s">
        <v>36</v>
      </c>
      <c r="AA307" t="s">
        <v>36</v>
      </c>
      <c r="AB307" t="s">
        <v>36</v>
      </c>
      <c r="AC307" t="s">
        <v>534</v>
      </c>
      <c r="AD307" t="s">
        <v>534</v>
      </c>
      <c r="AE307" t="s">
        <v>45</v>
      </c>
      <c r="AF307" s="44" t="s">
        <v>46</v>
      </c>
      <c r="AG307" s="18" t="s">
        <v>960</v>
      </c>
      <c r="AI307" s="2" t="s">
        <v>48</v>
      </c>
      <c r="AJ307" s="2" t="e">
        <f>VLOOKUP(A307,'Classification Test Result'!$A$2:$D$2428,4,FALSE)</f>
        <v>#N/A</v>
      </c>
      <c r="AL307" s="2">
        <f>_xlfn.XLOOKUP($A307,Results!$A$2:$A$2256,Results!G$2:G$2256,"")</f>
        <v>109814</v>
      </c>
      <c r="AM307" s="2" t="str">
        <f>_xlfn.XLOOKUP($A307,Results!$A$2:$A$2256,Results!H$2:H$2256,"")</f>
        <v>6506TLSX</v>
      </c>
      <c r="AN307" s="2" t="str">
        <f>_xlfn.XLOOKUP($A307,Results!$A$2:$A$2256,Results!I$2:I$2256,"")</f>
        <v>SOUTHWIRE</v>
      </c>
      <c r="AO307" s="2" t="str">
        <f>_xlfn.XLOOKUP($A307,Results!$A$2:$A$2256,Results!J$2:J$2256,"")</f>
        <v>029892029838</v>
      </c>
      <c r="AP307" s="2">
        <f>_xlfn.XLOOKUP($A307,Results!$A$2:$A$2256,Results!K$2:K$2256,"")</f>
        <v>39121017</v>
      </c>
      <c r="AQ307" s="2">
        <f>_xlfn.XLOOKUP($A307,Results!$A$2:$A$2256,Results!L$2:L$2256,"")</f>
        <v>0</v>
      </c>
      <c r="AR307" s="2">
        <f>_xlfn.XLOOKUP($A307,Results!$A$2:$A$2256,Results!M$2:M$2256,"")</f>
        <v>953715</v>
      </c>
      <c r="AS307" s="2" t="str">
        <f>_xlfn.XLOOKUP($A307,Results!$A$2:$A$2256,Results!N$2:N$2256,"")</f>
        <v>CLM 6506TLSX TEMP PWR DIST BOX</v>
      </c>
      <c r="AT307" s="2" t="str">
        <f>_xlfn.XLOOKUP($A307,Results!$A$2:$A$2256,Results!O$2:O$2256,"")</f>
        <v>SOUTHWIRE</v>
      </c>
      <c r="AU307" s="2" t="str">
        <f>_xlfn.XLOOKUP($A307,Results!$A$2:$A$2256,Results!P$2:P$2256,"")</f>
        <v>SOUTHWIRE</v>
      </c>
      <c r="AV307" s="2" t="str">
        <f>_xlfn.XLOOKUP($A307,Results!$A$2:$A$2256,Results!Q$2:Q$2256,"")</f>
        <v>MULTIPLE_MATCHES_ONE_VALID</v>
      </c>
      <c r="AW307" s="2" t="str">
        <f>_xlfn.XLOOKUP($A307,Results!$A$2:$A$2256,Results!R$2:R$2256,"")</f>
        <v>0.6944537817620429</v>
      </c>
      <c r="AX307" s="2">
        <f>_xlfn.XLOOKUP($A307,Results!$A$2:$A$2256,Results!S$2:S$2256,"")</f>
        <v>100</v>
      </c>
      <c r="AY307" s="2">
        <f>_xlfn.XLOOKUP($A307,Results!$A$2:$A$2256,Results!T$2:T$2256,"")</f>
        <v>100</v>
      </c>
      <c r="AZ307" s="2">
        <f>_xlfn.XLOOKUP($A307,Results!$A$2:$A$2256,Results!U$2:U$2256,"")</f>
        <v>100</v>
      </c>
      <c r="BA307" s="2">
        <f>_xlfn.XLOOKUP($A307,Results!$A$2:$A$2256,Results!V$2:V$2256,"")</f>
        <v>0</v>
      </c>
      <c r="BB307" s="2">
        <f>_xlfn.XLOOKUP($A307,Results!$A$2:$A$2256,Results!W$2:W$2256,"")</f>
        <v>0</v>
      </c>
      <c r="BC307" s="2">
        <f>_xlfn.XLOOKUP($A307,Results!$A$2:$A$2256,Results!X$2:X$2256,"")</f>
        <v>39121017</v>
      </c>
      <c r="BD307" s="2">
        <f>_xlfn.XLOOKUP($A307,Results!$A$2:$A$2256,Results!Y$2:Y$2256,"")</f>
        <v>77</v>
      </c>
      <c r="BE307" s="2">
        <f>_xlfn.XLOOKUP($A307,Results!$A$2:$A$2256,Results!Z$2:Z$2256,"")</f>
        <v>0</v>
      </c>
    </row>
    <row r="308" spans="1:57" ht="38.25" customHeight="1" x14ac:dyDescent="0.3">
      <c r="A308">
        <v>905985</v>
      </c>
      <c r="B308">
        <v>281752</v>
      </c>
      <c r="C308" t="s">
        <v>36</v>
      </c>
      <c r="D308">
        <v>15455</v>
      </c>
      <c r="F308" s="2">
        <v>13103</v>
      </c>
      <c r="G308" s="2">
        <v>1</v>
      </c>
      <c r="H308" s="2" t="s">
        <v>962</v>
      </c>
      <c r="I308">
        <v>1</v>
      </c>
      <c r="J308" t="s">
        <v>39</v>
      </c>
      <c r="K308" t="s">
        <v>39</v>
      </c>
      <c r="L308">
        <v>250</v>
      </c>
      <c r="M308" s="2" t="s">
        <v>36</v>
      </c>
      <c r="N308" s="9" t="s">
        <v>36</v>
      </c>
      <c r="O308" t="s">
        <v>36</v>
      </c>
      <c r="P308" t="s">
        <v>36</v>
      </c>
      <c r="Q308" t="s">
        <v>36</v>
      </c>
      <c r="R308">
        <v>250</v>
      </c>
      <c r="S308" s="1">
        <v>45744.542569131947</v>
      </c>
      <c r="T308" t="s">
        <v>42</v>
      </c>
      <c r="U308" s="1">
        <v>45744.328472222223</v>
      </c>
      <c r="V308" t="s">
        <v>43</v>
      </c>
      <c r="W308" t="s">
        <v>36</v>
      </c>
      <c r="X308">
        <v>0</v>
      </c>
      <c r="Y308">
        <v>999</v>
      </c>
      <c r="Z308" t="s">
        <v>36</v>
      </c>
      <c r="AA308" t="s">
        <v>36</v>
      </c>
      <c r="AB308" t="s">
        <v>36</v>
      </c>
      <c r="AC308" t="s">
        <v>49</v>
      </c>
      <c r="AD308" t="s">
        <v>49</v>
      </c>
      <c r="AE308" t="s">
        <v>45</v>
      </c>
      <c r="AF308" s="2"/>
      <c r="AI308" s="2" t="s">
        <v>165</v>
      </c>
      <c r="AJ308" s="2" t="e">
        <f>VLOOKUP(A308,'Classification Test Result'!$A$2:$D$2428,4,FALSE)</f>
        <v>#N/A</v>
      </c>
      <c r="AL308" s="2">
        <f>_xlfn.XLOOKUP($A308,Results!$A$2:$A$2256,Results!G$2:G$2256,"")</f>
        <v>0</v>
      </c>
      <c r="AM308" s="2">
        <f>_xlfn.XLOOKUP($A308,Results!$A$2:$A$2256,Results!H$2:H$2256,"")</f>
        <v>0</v>
      </c>
      <c r="AN308" s="2">
        <f>_xlfn.XLOOKUP($A308,Results!$A$2:$A$2256,Results!I$2:I$2256,"")</f>
        <v>0</v>
      </c>
      <c r="AO308" s="2">
        <f>_xlfn.XLOOKUP($A308,Results!$A$2:$A$2256,Results!J$2:J$2256,"")</f>
        <v>0</v>
      </c>
      <c r="AP308" s="2">
        <f>_xlfn.XLOOKUP($A308,Results!$A$2:$A$2256,Results!K$2:K$2256,"")</f>
        <v>0</v>
      </c>
      <c r="AQ308" s="2">
        <f>_xlfn.XLOOKUP($A308,Results!$A$2:$A$2256,Results!L$2:L$2256,"")</f>
        <v>0</v>
      </c>
      <c r="AR308" s="2">
        <f>_xlfn.XLOOKUP($A308,Results!$A$2:$A$2256,Results!M$2:M$2256,"")</f>
        <v>0</v>
      </c>
      <c r="AS308" s="2">
        <f>_xlfn.XLOOKUP($A308,Results!$A$2:$A$2256,Results!N$2:N$2256,"")</f>
        <v>0</v>
      </c>
      <c r="AT308" s="2">
        <f>_xlfn.XLOOKUP($A308,Results!$A$2:$A$2256,Results!O$2:O$2256,"")</f>
        <v>0</v>
      </c>
      <c r="AU308" s="2">
        <f>_xlfn.XLOOKUP($A308,Results!$A$2:$A$2256,Results!P$2:P$2256,"")</f>
        <v>0</v>
      </c>
      <c r="AV308" s="2">
        <f>_xlfn.XLOOKUP($A308,Results!$A$2:$A$2256,Results!Q$2:Q$2256,"")</f>
        <v>0</v>
      </c>
      <c r="AW308" s="2">
        <f>_xlfn.XLOOKUP($A308,Results!$A$2:$A$2256,Results!R$2:R$2256,"")</f>
        <v>0</v>
      </c>
      <c r="AX308" s="2">
        <f>_xlfn.XLOOKUP($A308,Results!$A$2:$A$2256,Results!S$2:S$2256,"")</f>
        <v>0</v>
      </c>
      <c r="AY308" s="2">
        <f>_xlfn.XLOOKUP($A308,Results!$A$2:$A$2256,Results!T$2:T$2256,"")</f>
        <v>0</v>
      </c>
      <c r="AZ308" s="2">
        <f>_xlfn.XLOOKUP($A308,Results!$A$2:$A$2256,Results!U$2:U$2256,"")</f>
        <v>0</v>
      </c>
      <c r="BA308" s="2">
        <f>_xlfn.XLOOKUP($A308,Results!$A$2:$A$2256,Results!V$2:V$2256,"")</f>
        <v>0</v>
      </c>
      <c r="BB308" s="2">
        <f>_xlfn.XLOOKUP($A308,Results!$A$2:$A$2256,Results!W$2:W$2256,"")</f>
        <v>0</v>
      </c>
      <c r="BC308" s="2">
        <f>_xlfn.XLOOKUP($A308,Results!$A$2:$A$2256,Results!X$2:X$2256,"")</f>
        <v>0</v>
      </c>
      <c r="BD308" s="2">
        <f>_xlfn.XLOOKUP($A308,Results!$A$2:$A$2256,Results!Y$2:Y$2256,"")</f>
        <v>0</v>
      </c>
      <c r="BE308" s="2">
        <f>_xlfn.XLOOKUP($A308,Results!$A$2:$A$2256,Results!Z$2:Z$2256,"")</f>
        <v>0</v>
      </c>
    </row>
    <row r="309" spans="1:57" ht="38.25" customHeight="1" x14ac:dyDescent="0.3">
      <c r="A309">
        <v>905986</v>
      </c>
      <c r="B309">
        <v>281752</v>
      </c>
      <c r="C309" t="s">
        <v>36</v>
      </c>
      <c r="D309">
        <v>15455</v>
      </c>
      <c r="F309" s="2">
        <v>13103</v>
      </c>
      <c r="G309" s="2">
        <v>4</v>
      </c>
      <c r="H309" s="2" t="s">
        <v>963</v>
      </c>
      <c r="I309">
        <v>1</v>
      </c>
      <c r="J309" t="s">
        <v>39</v>
      </c>
      <c r="K309" t="s">
        <v>39</v>
      </c>
      <c r="L309">
        <v>250</v>
      </c>
      <c r="M309" s="2" t="s">
        <v>36</v>
      </c>
      <c r="N309" s="9" t="s">
        <v>36</v>
      </c>
      <c r="O309" t="s">
        <v>36</v>
      </c>
      <c r="P309" t="s">
        <v>36</v>
      </c>
      <c r="Q309" t="s">
        <v>36</v>
      </c>
      <c r="R309">
        <v>250</v>
      </c>
      <c r="S309" s="1">
        <v>45744.542565937503</v>
      </c>
      <c r="T309" t="s">
        <v>42</v>
      </c>
      <c r="U309" s="1">
        <v>45744.328472222223</v>
      </c>
      <c r="V309" t="s">
        <v>43</v>
      </c>
      <c r="W309" t="s">
        <v>36</v>
      </c>
      <c r="X309">
        <v>0</v>
      </c>
      <c r="Y309">
        <v>999</v>
      </c>
      <c r="Z309" t="s">
        <v>36</v>
      </c>
      <c r="AA309" t="s">
        <v>36</v>
      </c>
      <c r="AB309" t="s">
        <v>36</v>
      </c>
      <c r="AC309" t="s">
        <v>49</v>
      </c>
      <c r="AD309" t="s">
        <v>49</v>
      </c>
      <c r="AE309" t="s">
        <v>45</v>
      </c>
      <c r="AF309" s="2"/>
      <c r="AI309" s="2" t="s">
        <v>165</v>
      </c>
      <c r="AJ309" s="2" t="e">
        <f>VLOOKUP(A309,'Classification Test Result'!$A$2:$D$2428,4,FALSE)</f>
        <v>#N/A</v>
      </c>
      <c r="AL309" s="2">
        <f>_xlfn.XLOOKUP($A309,Results!$A$2:$A$2256,Results!G$2:G$2256,"")</f>
        <v>0</v>
      </c>
      <c r="AM309" s="2">
        <f>_xlfn.XLOOKUP($A309,Results!$A$2:$A$2256,Results!H$2:H$2256,"")</f>
        <v>0</v>
      </c>
      <c r="AN309" s="2">
        <f>_xlfn.XLOOKUP($A309,Results!$A$2:$A$2256,Results!I$2:I$2256,"")</f>
        <v>0</v>
      </c>
      <c r="AO309" s="2">
        <f>_xlfn.XLOOKUP($A309,Results!$A$2:$A$2256,Results!J$2:J$2256,"")</f>
        <v>0</v>
      </c>
      <c r="AP309" s="2">
        <f>_xlfn.XLOOKUP($A309,Results!$A$2:$A$2256,Results!K$2:K$2256,"")</f>
        <v>0</v>
      </c>
      <c r="AQ309" s="2">
        <f>_xlfn.XLOOKUP($A309,Results!$A$2:$A$2256,Results!L$2:L$2256,"")</f>
        <v>0</v>
      </c>
      <c r="AR309" s="2">
        <f>_xlfn.XLOOKUP($A309,Results!$A$2:$A$2256,Results!M$2:M$2256,"")</f>
        <v>0</v>
      </c>
      <c r="AS309" s="2">
        <f>_xlfn.XLOOKUP($A309,Results!$A$2:$A$2256,Results!N$2:N$2256,"")</f>
        <v>0</v>
      </c>
      <c r="AT309" s="2">
        <f>_xlfn.XLOOKUP($A309,Results!$A$2:$A$2256,Results!O$2:O$2256,"")</f>
        <v>0</v>
      </c>
      <c r="AU309" s="2">
        <f>_xlfn.XLOOKUP($A309,Results!$A$2:$A$2256,Results!P$2:P$2256,"")</f>
        <v>0</v>
      </c>
      <c r="AV309" s="2">
        <f>_xlfn.XLOOKUP($A309,Results!$A$2:$A$2256,Results!Q$2:Q$2256,"")</f>
        <v>0</v>
      </c>
      <c r="AW309" s="2">
        <f>_xlfn.XLOOKUP($A309,Results!$A$2:$A$2256,Results!R$2:R$2256,"")</f>
        <v>0</v>
      </c>
      <c r="AX309" s="2">
        <f>_xlfn.XLOOKUP($A309,Results!$A$2:$A$2256,Results!S$2:S$2256,"")</f>
        <v>0</v>
      </c>
      <c r="AY309" s="2">
        <f>_xlfn.XLOOKUP($A309,Results!$A$2:$A$2256,Results!T$2:T$2256,"")</f>
        <v>0</v>
      </c>
      <c r="AZ309" s="2">
        <f>_xlfn.XLOOKUP($A309,Results!$A$2:$A$2256,Results!U$2:U$2256,"")</f>
        <v>0</v>
      </c>
      <c r="BA309" s="2">
        <f>_xlfn.XLOOKUP($A309,Results!$A$2:$A$2256,Results!V$2:V$2256,"")</f>
        <v>0</v>
      </c>
      <c r="BB309" s="2">
        <f>_xlfn.XLOOKUP($A309,Results!$A$2:$A$2256,Results!W$2:W$2256,"")</f>
        <v>0</v>
      </c>
      <c r="BC309" s="2">
        <f>_xlfn.XLOOKUP($A309,Results!$A$2:$A$2256,Results!X$2:X$2256,"")</f>
        <v>0</v>
      </c>
      <c r="BD309" s="2">
        <f>_xlfn.XLOOKUP($A309,Results!$A$2:$A$2256,Results!Y$2:Y$2256,"")</f>
        <v>0</v>
      </c>
      <c r="BE309" s="2">
        <f>_xlfn.XLOOKUP($A309,Results!$A$2:$A$2256,Results!Z$2:Z$2256,"")</f>
        <v>0</v>
      </c>
    </row>
    <row r="310" spans="1:57" ht="38.25" customHeight="1" x14ac:dyDescent="0.3">
      <c r="A310">
        <v>905987</v>
      </c>
      <c r="B310">
        <v>281752</v>
      </c>
      <c r="C310" t="s">
        <v>36</v>
      </c>
      <c r="D310">
        <v>15455</v>
      </c>
      <c r="F310" s="2">
        <v>13103</v>
      </c>
      <c r="G310" s="2">
        <v>3</v>
      </c>
      <c r="H310" s="2" t="s">
        <v>964</v>
      </c>
      <c r="I310">
        <v>1</v>
      </c>
      <c r="J310" t="s">
        <v>39</v>
      </c>
      <c r="K310" t="s">
        <v>39</v>
      </c>
      <c r="L310">
        <v>280</v>
      </c>
      <c r="M310" s="2" t="s">
        <v>36</v>
      </c>
      <c r="N310" s="9" t="s">
        <v>36</v>
      </c>
      <c r="O310" t="s">
        <v>36</v>
      </c>
      <c r="P310" t="s">
        <v>36</v>
      </c>
      <c r="Q310" t="s">
        <v>36</v>
      </c>
      <c r="R310">
        <v>280</v>
      </c>
      <c r="S310" s="1">
        <v>45744.542562812501</v>
      </c>
      <c r="T310" t="s">
        <v>42</v>
      </c>
      <c r="U310" s="1">
        <v>45744.328472222223</v>
      </c>
      <c r="V310" t="s">
        <v>43</v>
      </c>
      <c r="W310" t="s">
        <v>36</v>
      </c>
      <c r="X310">
        <v>0</v>
      </c>
      <c r="Y310">
        <v>999</v>
      </c>
      <c r="Z310" t="s">
        <v>36</v>
      </c>
      <c r="AA310" t="s">
        <v>36</v>
      </c>
      <c r="AB310" t="s">
        <v>36</v>
      </c>
      <c r="AC310" t="s">
        <v>49</v>
      </c>
      <c r="AD310" t="s">
        <v>49</v>
      </c>
      <c r="AE310" t="s">
        <v>45</v>
      </c>
      <c r="AF310" s="2"/>
      <c r="AI310" s="2" t="s">
        <v>165</v>
      </c>
      <c r="AJ310" s="2" t="e">
        <f>VLOOKUP(A310,'Classification Test Result'!$A$2:$D$2428,4,FALSE)</f>
        <v>#N/A</v>
      </c>
      <c r="AL310" s="2">
        <f>_xlfn.XLOOKUP($A310,Results!$A$2:$A$2256,Results!G$2:G$2256,"")</f>
        <v>0</v>
      </c>
      <c r="AM310" s="2">
        <f>_xlfn.XLOOKUP($A310,Results!$A$2:$A$2256,Results!H$2:H$2256,"")</f>
        <v>0</v>
      </c>
      <c r="AN310" s="2">
        <f>_xlfn.XLOOKUP($A310,Results!$A$2:$A$2256,Results!I$2:I$2256,"")</f>
        <v>0</v>
      </c>
      <c r="AO310" s="2">
        <f>_xlfn.XLOOKUP($A310,Results!$A$2:$A$2256,Results!J$2:J$2256,"")</f>
        <v>0</v>
      </c>
      <c r="AP310" s="2">
        <f>_xlfn.XLOOKUP($A310,Results!$A$2:$A$2256,Results!K$2:K$2256,"")</f>
        <v>0</v>
      </c>
      <c r="AQ310" s="2">
        <f>_xlfn.XLOOKUP($A310,Results!$A$2:$A$2256,Results!L$2:L$2256,"")</f>
        <v>0</v>
      </c>
      <c r="AR310" s="2">
        <f>_xlfn.XLOOKUP($A310,Results!$A$2:$A$2256,Results!M$2:M$2256,"")</f>
        <v>0</v>
      </c>
      <c r="AS310" s="2">
        <f>_xlfn.XLOOKUP($A310,Results!$A$2:$A$2256,Results!N$2:N$2256,"")</f>
        <v>0</v>
      </c>
      <c r="AT310" s="2">
        <f>_xlfn.XLOOKUP($A310,Results!$A$2:$A$2256,Results!O$2:O$2256,"")</f>
        <v>0</v>
      </c>
      <c r="AU310" s="2">
        <f>_xlfn.XLOOKUP($A310,Results!$A$2:$A$2256,Results!P$2:P$2256,"")</f>
        <v>0</v>
      </c>
      <c r="AV310" s="2">
        <f>_xlfn.XLOOKUP($A310,Results!$A$2:$A$2256,Results!Q$2:Q$2256,"")</f>
        <v>0</v>
      </c>
      <c r="AW310" s="2">
        <f>_xlfn.XLOOKUP($A310,Results!$A$2:$A$2256,Results!R$2:R$2256,"")</f>
        <v>0</v>
      </c>
      <c r="AX310" s="2">
        <f>_xlfn.XLOOKUP($A310,Results!$A$2:$A$2256,Results!S$2:S$2256,"")</f>
        <v>0</v>
      </c>
      <c r="AY310" s="2">
        <f>_xlfn.XLOOKUP($A310,Results!$A$2:$A$2256,Results!T$2:T$2256,"")</f>
        <v>0</v>
      </c>
      <c r="AZ310" s="2">
        <f>_xlfn.XLOOKUP($A310,Results!$A$2:$A$2256,Results!U$2:U$2256,"")</f>
        <v>0</v>
      </c>
      <c r="BA310" s="2">
        <f>_xlfn.XLOOKUP($A310,Results!$A$2:$A$2256,Results!V$2:V$2256,"")</f>
        <v>0</v>
      </c>
      <c r="BB310" s="2">
        <f>_xlfn.XLOOKUP($A310,Results!$A$2:$A$2256,Results!W$2:W$2256,"")</f>
        <v>0</v>
      </c>
      <c r="BC310" s="2">
        <f>_xlfn.XLOOKUP($A310,Results!$A$2:$A$2256,Results!X$2:X$2256,"")</f>
        <v>0</v>
      </c>
      <c r="BD310" s="2">
        <f>_xlfn.XLOOKUP($A310,Results!$A$2:$A$2256,Results!Y$2:Y$2256,"")</f>
        <v>0</v>
      </c>
      <c r="BE310" s="2">
        <f>_xlfn.XLOOKUP($A310,Results!$A$2:$A$2256,Results!Z$2:Z$2256,"")</f>
        <v>0</v>
      </c>
    </row>
    <row r="311" spans="1:57" ht="38.25" customHeight="1" x14ac:dyDescent="0.3">
      <c r="A311">
        <v>905988</v>
      </c>
      <c r="B311">
        <v>281752</v>
      </c>
      <c r="C311" t="s">
        <v>36</v>
      </c>
      <c r="D311">
        <v>15455</v>
      </c>
      <c r="F311" s="2">
        <v>13103</v>
      </c>
      <c r="G311" s="2">
        <v>2</v>
      </c>
      <c r="H311" s="2" t="s">
        <v>965</v>
      </c>
      <c r="I311">
        <v>1</v>
      </c>
      <c r="J311" t="s">
        <v>39</v>
      </c>
      <c r="K311" t="s">
        <v>39</v>
      </c>
      <c r="L311">
        <v>490</v>
      </c>
      <c r="M311" s="2" t="s">
        <v>36</v>
      </c>
      <c r="N311" s="9" t="s">
        <v>36</v>
      </c>
      <c r="O311" t="s">
        <v>36</v>
      </c>
      <c r="P311" t="s">
        <v>36</v>
      </c>
      <c r="Q311" t="s">
        <v>36</v>
      </c>
      <c r="R311">
        <v>490</v>
      </c>
      <c r="S311" s="1">
        <v>45744.542572222221</v>
      </c>
      <c r="T311" t="s">
        <v>42</v>
      </c>
      <c r="U311" s="1">
        <v>45744.328472222223</v>
      </c>
      <c r="V311" t="s">
        <v>43</v>
      </c>
      <c r="W311" t="s">
        <v>36</v>
      </c>
      <c r="X311">
        <v>0</v>
      </c>
      <c r="Y311">
        <v>999</v>
      </c>
      <c r="Z311" t="s">
        <v>36</v>
      </c>
      <c r="AA311" t="s">
        <v>36</v>
      </c>
      <c r="AB311" t="s">
        <v>36</v>
      </c>
      <c r="AC311" t="s">
        <v>49</v>
      </c>
      <c r="AD311" t="s">
        <v>49</v>
      </c>
      <c r="AE311" t="s">
        <v>45</v>
      </c>
      <c r="AF311" s="2"/>
      <c r="AI311" s="2" t="s">
        <v>165</v>
      </c>
      <c r="AJ311" s="2" t="e">
        <f>VLOOKUP(A311,'Classification Test Result'!$A$2:$D$2428,4,FALSE)</f>
        <v>#N/A</v>
      </c>
      <c r="AL311" s="2">
        <f>_xlfn.XLOOKUP($A311,Results!$A$2:$A$2256,Results!G$2:G$2256,"")</f>
        <v>0</v>
      </c>
      <c r="AM311" s="2">
        <f>_xlfn.XLOOKUP($A311,Results!$A$2:$A$2256,Results!H$2:H$2256,"")</f>
        <v>0</v>
      </c>
      <c r="AN311" s="2">
        <f>_xlfn.XLOOKUP($A311,Results!$A$2:$A$2256,Results!I$2:I$2256,"")</f>
        <v>0</v>
      </c>
      <c r="AO311" s="2">
        <f>_xlfn.XLOOKUP($A311,Results!$A$2:$A$2256,Results!J$2:J$2256,"")</f>
        <v>0</v>
      </c>
      <c r="AP311" s="2">
        <f>_xlfn.XLOOKUP($A311,Results!$A$2:$A$2256,Results!K$2:K$2256,"")</f>
        <v>0</v>
      </c>
      <c r="AQ311" s="2">
        <f>_xlfn.XLOOKUP($A311,Results!$A$2:$A$2256,Results!L$2:L$2256,"")</f>
        <v>0</v>
      </c>
      <c r="AR311" s="2">
        <f>_xlfn.XLOOKUP($A311,Results!$A$2:$A$2256,Results!M$2:M$2256,"")</f>
        <v>0</v>
      </c>
      <c r="AS311" s="2">
        <f>_xlfn.XLOOKUP($A311,Results!$A$2:$A$2256,Results!N$2:N$2256,"")</f>
        <v>0</v>
      </c>
      <c r="AT311" s="2">
        <f>_xlfn.XLOOKUP($A311,Results!$A$2:$A$2256,Results!O$2:O$2256,"")</f>
        <v>0</v>
      </c>
      <c r="AU311" s="2">
        <f>_xlfn.XLOOKUP($A311,Results!$A$2:$A$2256,Results!P$2:P$2256,"")</f>
        <v>0</v>
      </c>
      <c r="AV311" s="2">
        <f>_xlfn.XLOOKUP($A311,Results!$A$2:$A$2256,Results!Q$2:Q$2256,"")</f>
        <v>0</v>
      </c>
      <c r="AW311" s="2">
        <f>_xlfn.XLOOKUP($A311,Results!$A$2:$A$2256,Results!R$2:R$2256,"")</f>
        <v>0</v>
      </c>
      <c r="AX311" s="2">
        <f>_xlfn.XLOOKUP($A311,Results!$A$2:$A$2256,Results!S$2:S$2256,"")</f>
        <v>0</v>
      </c>
      <c r="AY311" s="2">
        <f>_xlfn.XLOOKUP($A311,Results!$A$2:$A$2256,Results!T$2:T$2256,"")</f>
        <v>0</v>
      </c>
      <c r="AZ311" s="2">
        <f>_xlfn.XLOOKUP($A311,Results!$A$2:$A$2256,Results!U$2:U$2256,"")</f>
        <v>0</v>
      </c>
      <c r="BA311" s="2">
        <f>_xlfn.XLOOKUP($A311,Results!$A$2:$A$2256,Results!V$2:V$2256,"")</f>
        <v>0</v>
      </c>
      <c r="BB311" s="2">
        <f>_xlfn.XLOOKUP($A311,Results!$A$2:$A$2256,Results!W$2:W$2256,"")</f>
        <v>0</v>
      </c>
      <c r="BC311" s="2">
        <f>_xlfn.XLOOKUP($A311,Results!$A$2:$A$2256,Results!X$2:X$2256,"")</f>
        <v>0</v>
      </c>
      <c r="BD311" s="2">
        <f>_xlfn.XLOOKUP($A311,Results!$A$2:$A$2256,Results!Y$2:Y$2256,"")</f>
        <v>0</v>
      </c>
      <c r="BE311" s="2">
        <f>_xlfn.XLOOKUP($A311,Results!$A$2:$A$2256,Results!Z$2:Z$2256,"")</f>
        <v>0</v>
      </c>
    </row>
    <row r="312" spans="1:57" ht="38.25" customHeight="1" x14ac:dyDescent="0.3">
      <c r="A312">
        <v>905989</v>
      </c>
      <c r="B312">
        <v>281858</v>
      </c>
      <c r="C312" t="s">
        <v>36</v>
      </c>
      <c r="D312" t="s">
        <v>966</v>
      </c>
      <c r="E312" s="2" t="str">
        <f>VLOOKUP(F312,'RPA Vendor Data '!F$1:$G$2418,2)</f>
        <v>ACME CONSTRUCTION SUPPLY</v>
      </c>
      <c r="F312" s="2">
        <v>10054</v>
      </c>
      <c r="G312" s="2">
        <v>1</v>
      </c>
      <c r="H312" t="s">
        <v>958</v>
      </c>
      <c r="I312">
        <v>2</v>
      </c>
      <c r="J312" t="s">
        <v>65</v>
      </c>
      <c r="K312" t="s">
        <v>39</v>
      </c>
      <c r="L312">
        <v>382.37</v>
      </c>
      <c r="M312" s="2" t="s">
        <v>681</v>
      </c>
      <c r="N312" s="85" t="s">
        <v>959</v>
      </c>
      <c r="O312" t="s">
        <v>36</v>
      </c>
      <c r="P312" t="s">
        <v>36</v>
      </c>
      <c r="Q312" t="s">
        <v>36</v>
      </c>
      <c r="R312">
        <v>764.74</v>
      </c>
      <c r="S312" s="1">
        <v>45744.648416863427</v>
      </c>
      <c r="T312" t="s">
        <v>42</v>
      </c>
      <c r="U312" s="1">
        <v>45744.423611111109</v>
      </c>
      <c r="V312" t="s">
        <v>43</v>
      </c>
      <c r="W312" t="s">
        <v>36</v>
      </c>
      <c r="X312">
        <v>0</v>
      </c>
      <c r="Y312">
        <v>201</v>
      </c>
      <c r="Z312" t="s">
        <v>36</v>
      </c>
      <c r="AA312" t="s">
        <v>36</v>
      </c>
      <c r="AB312" t="s">
        <v>36</v>
      </c>
      <c r="AC312" t="s">
        <v>534</v>
      </c>
      <c r="AD312" t="s">
        <v>534</v>
      </c>
      <c r="AE312" t="s">
        <v>45</v>
      </c>
      <c r="AF312" s="44" t="s">
        <v>46</v>
      </c>
      <c r="AG312" s="18" t="s">
        <v>960</v>
      </c>
      <c r="AI312" s="2" t="s">
        <v>48</v>
      </c>
      <c r="AJ312" s="2" t="e">
        <f>VLOOKUP(A312,'Classification Test Result'!$A$2:$D$2428,4,FALSE)</f>
        <v>#N/A</v>
      </c>
      <c r="AL312" s="2">
        <f>_xlfn.XLOOKUP($A312,Results!$A$2:$A$2256,Results!G$2:G$2256,"")</f>
        <v>109814</v>
      </c>
      <c r="AM312" s="2" t="str">
        <f>_xlfn.XLOOKUP($A312,Results!$A$2:$A$2256,Results!H$2:H$2256,"")</f>
        <v>6506TLSX</v>
      </c>
      <c r="AN312" s="2" t="str">
        <f>_xlfn.XLOOKUP($A312,Results!$A$2:$A$2256,Results!I$2:I$2256,"")</f>
        <v>SOUTHWIRE</v>
      </c>
      <c r="AO312" s="2" t="str">
        <f>_xlfn.XLOOKUP($A312,Results!$A$2:$A$2256,Results!J$2:J$2256,"")</f>
        <v>029892029838</v>
      </c>
      <c r="AP312" s="2">
        <f>_xlfn.XLOOKUP($A312,Results!$A$2:$A$2256,Results!K$2:K$2256,"")</f>
        <v>39121017</v>
      </c>
      <c r="AQ312" s="2">
        <f>_xlfn.XLOOKUP($A312,Results!$A$2:$A$2256,Results!L$2:L$2256,"")</f>
        <v>0</v>
      </c>
      <c r="AR312" s="2">
        <f>_xlfn.XLOOKUP($A312,Results!$A$2:$A$2256,Results!M$2:M$2256,"")</f>
        <v>953715</v>
      </c>
      <c r="AS312" s="2" t="str">
        <f>_xlfn.XLOOKUP($A312,Results!$A$2:$A$2256,Results!N$2:N$2256,"")</f>
        <v>CLM 6506TLSX TEMP PWR DIST BOX</v>
      </c>
      <c r="AT312" s="2" t="str">
        <f>_xlfn.XLOOKUP($A312,Results!$A$2:$A$2256,Results!O$2:O$2256,"")</f>
        <v>SOUTHWIRE</v>
      </c>
      <c r="AU312" s="2" t="str">
        <f>_xlfn.XLOOKUP($A312,Results!$A$2:$A$2256,Results!P$2:P$2256,"")</f>
        <v>SOUTHWIRE</v>
      </c>
      <c r="AV312" s="2" t="str">
        <f>_xlfn.XLOOKUP($A312,Results!$A$2:$A$2256,Results!Q$2:Q$2256,"")</f>
        <v>MULTIPLE_MATCHES_ONE_VALID</v>
      </c>
      <c r="AW312" s="2" t="str">
        <f>_xlfn.XLOOKUP($A312,Results!$A$2:$A$2256,Results!R$2:R$2256,"")</f>
        <v>0.6944537817620429</v>
      </c>
      <c r="AX312" s="2">
        <f>_xlfn.XLOOKUP($A312,Results!$A$2:$A$2256,Results!S$2:S$2256,"")</f>
        <v>100</v>
      </c>
      <c r="AY312" s="2">
        <f>_xlfn.XLOOKUP($A312,Results!$A$2:$A$2256,Results!T$2:T$2256,"")</f>
        <v>100</v>
      </c>
      <c r="AZ312" s="2">
        <f>_xlfn.XLOOKUP($A312,Results!$A$2:$A$2256,Results!U$2:U$2256,"")</f>
        <v>100</v>
      </c>
      <c r="BA312" s="2">
        <f>_xlfn.XLOOKUP($A312,Results!$A$2:$A$2256,Results!V$2:V$2256,"")</f>
        <v>0</v>
      </c>
      <c r="BB312" s="2">
        <f>_xlfn.XLOOKUP($A312,Results!$A$2:$A$2256,Results!W$2:W$2256,"")</f>
        <v>0</v>
      </c>
      <c r="BC312" s="2">
        <f>_xlfn.XLOOKUP($A312,Results!$A$2:$A$2256,Results!X$2:X$2256,"")</f>
        <v>39121017</v>
      </c>
      <c r="BD312" s="2">
        <f>_xlfn.XLOOKUP($A312,Results!$A$2:$A$2256,Results!Y$2:Y$2256,"")</f>
        <v>77</v>
      </c>
      <c r="BE312" s="2">
        <f>_xlfn.XLOOKUP($A312,Results!$A$2:$A$2256,Results!Z$2:Z$2256,"")</f>
        <v>0</v>
      </c>
    </row>
    <row r="313" spans="1:57" ht="38.25" customHeight="1" x14ac:dyDescent="0.3">
      <c r="A313">
        <v>905990</v>
      </c>
      <c r="B313">
        <v>281305</v>
      </c>
      <c r="C313" t="s">
        <v>36</v>
      </c>
      <c r="D313" t="s">
        <v>263</v>
      </c>
      <c r="E313" s="2" t="str">
        <f>VLOOKUP(F313,'RPA Vendor Data '!F$1:$G$2418,2)</f>
        <v>CRAWFORD ELECTRIC SUPPLY</v>
      </c>
      <c r="F313" s="2">
        <v>10895</v>
      </c>
      <c r="G313" s="2">
        <v>27</v>
      </c>
      <c r="H313" t="s">
        <v>967</v>
      </c>
      <c r="I313">
        <v>15</v>
      </c>
      <c r="J313" t="s">
        <v>389</v>
      </c>
      <c r="K313" t="s">
        <v>58</v>
      </c>
      <c r="L313">
        <v>226.24</v>
      </c>
      <c r="M313" s="2" t="s">
        <v>507</v>
      </c>
      <c r="N313" s="85" t="s">
        <v>968</v>
      </c>
      <c r="O313" t="s">
        <v>36</v>
      </c>
      <c r="P313" t="s">
        <v>36</v>
      </c>
      <c r="Q313" t="s">
        <v>969</v>
      </c>
      <c r="R313">
        <v>33.94</v>
      </c>
      <c r="S313" s="1">
        <v>45744.167045636583</v>
      </c>
      <c r="T313" t="s">
        <v>42</v>
      </c>
      <c r="U313" s="1">
        <v>45743.956250000003</v>
      </c>
      <c r="V313" t="s">
        <v>43</v>
      </c>
      <c r="W313" t="s">
        <v>36</v>
      </c>
      <c r="X313">
        <v>3</v>
      </c>
      <c r="Y313">
        <v>999</v>
      </c>
      <c r="Z313" t="s">
        <v>36</v>
      </c>
      <c r="AA313" t="s">
        <v>36</v>
      </c>
      <c r="AB313" t="s">
        <v>36</v>
      </c>
      <c r="AC313" t="s">
        <v>49</v>
      </c>
      <c r="AD313" t="s">
        <v>49</v>
      </c>
      <c r="AE313" t="s">
        <v>45</v>
      </c>
      <c r="AF313" s="44" t="s">
        <v>46</v>
      </c>
      <c r="AG313" s="18" t="s">
        <v>970</v>
      </c>
      <c r="AH313" s="18"/>
      <c r="AI313" s="2" t="s">
        <v>48</v>
      </c>
      <c r="AJ313" s="2" t="e">
        <f>VLOOKUP(A313,'Classification Test Result'!$A$2:$D$2428,4,FALSE)</f>
        <v>#N/A</v>
      </c>
      <c r="AL313" s="2" t="str">
        <f>_xlfn.XLOOKUP($A313,Results!$A$2:$A$2256,Results!G$2:G$2256,"")</f>
        <v/>
      </c>
      <c r="AM313" s="2" t="str">
        <f>_xlfn.XLOOKUP($A313,Results!$A$2:$A$2256,Results!H$2:H$2256,"")</f>
        <v/>
      </c>
      <c r="AN313" s="2" t="str">
        <f>_xlfn.XLOOKUP($A313,Results!$A$2:$A$2256,Results!I$2:I$2256,"")</f>
        <v/>
      </c>
      <c r="AO313" s="2" t="str">
        <f>_xlfn.XLOOKUP($A313,Results!$A$2:$A$2256,Results!J$2:J$2256,"")</f>
        <v/>
      </c>
      <c r="AP313" s="2" t="str">
        <f>_xlfn.XLOOKUP($A313,Results!$A$2:$A$2256,Results!K$2:K$2256,"")</f>
        <v/>
      </c>
      <c r="AQ313" s="2" t="str">
        <f>_xlfn.XLOOKUP($A313,Results!$A$2:$A$2256,Results!L$2:L$2256,"")</f>
        <v/>
      </c>
      <c r="AR313" s="2" t="str">
        <f>_xlfn.XLOOKUP($A313,Results!$A$2:$A$2256,Results!M$2:M$2256,"")</f>
        <v/>
      </c>
      <c r="AS313" s="2" t="str">
        <f>_xlfn.XLOOKUP($A313,Results!$A$2:$A$2256,Results!N$2:N$2256,"")</f>
        <v/>
      </c>
      <c r="AT313" s="2" t="str">
        <f>_xlfn.XLOOKUP($A313,Results!$A$2:$A$2256,Results!O$2:O$2256,"")</f>
        <v/>
      </c>
      <c r="AU313" s="2" t="str">
        <f>_xlfn.XLOOKUP($A313,Results!$A$2:$A$2256,Results!P$2:P$2256,"")</f>
        <v/>
      </c>
      <c r="AV313" s="2" t="str">
        <f>_xlfn.XLOOKUP($A313,Results!$A$2:$A$2256,Results!Q$2:Q$2256,"")</f>
        <v/>
      </c>
      <c r="AW313" s="2" t="str">
        <f>_xlfn.XLOOKUP($A313,Results!$A$2:$A$2256,Results!R$2:R$2256,"")</f>
        <v/>
      </c>
      <c r="AX313" s="2" t="str">
        <f>_xlfn.XLOOKUP($A313,Results!$A$2:$A$2256,Results!S$2:S$2256,"")</f>
        <v/>
      </c>
      <c r="AY313" s="2" t="str">
        <f>_xlfn.XLOOKUP($A313,Results!$A$2:$A$2256,Results!T$2:T$2256,"")</f>
        <v/>
      </c>
      <c r="AZ313" s="2" t="str">
        <f>_xlfn.XLOOKUP($A313,Results!$A$2:$A$2256,Results!U$2:U$2256,"")</f>
        <v/>
      </c>
      <c r="BA313" s="2" t="str">
        <f>_xlfn.XLOOKUP($A313,Results!$A$2:$A$2256,Results!V$2:V$2256,"")</f>
        <v/>
      </c>
      <c r="BB313" s="2" t="str">
        <f>_xlfn.XLOOKUP($A313,Results!$A$2:$A$2256,Results!W$2:W$2256,"")</f>
        <v/>
      </c>
      <c r="BC313" s="2" t="str">
        <f>_xlfn.XLOOKUP($A313,Results!$A$2:$A$2256,Results!X$2:X$2256,"")</f>
        <v/>
      </c>
      <c r="BD313" s="2" t="str">
        <f>_xlfn.XLOOKUP($A313,Results!$A$2:$A$2256,Results!Y$2:Y$2256,"")</f>
        <v/>
      </c>
      <c r="BE313" s="2" t="str">
        <f>_xlfn.XLOOKUP($A313,Results!$A$2:$A$2256,Results!Z$2:Z$2256,"")</f>
        <v/>
      </c>
    </row>
    <row r="314" spans="1:57" ht="38.25" customHeight="1" x14ac:dyDescent="0.3">
      <c r="A314">
        <v>905991</v>
      </c>
      <c r="B314">
        <v>281672</v>
      </c>
      <c r="C314" t="s">
        <v>36</v>
      </c>
      <c r="D314" t="s">
        <v>623</v>
      </c>
      <c r="E314" s="2" t="str">
        <f>VLOOKUP(F314,'RPA Vendor Data '!F$1:$G$2418,2)</f>
        <v>VIKING ELECTRIC</v>
      </c>
      <c r="F314" s="2">
        <v>13536</v>
      </c>
      <c r="G314" s="2">
        <v>20</v>
      </c>
      <c r="H314" t="s">
        <v>971</v>
      </c>
      <c r="I314">
        <v>100</v>
      </c>
      <c r="J314" t="s">
        <v>389</v>
      </c>
      <c r="K314" t="s">
        <v>58</v>
      </c>
      <c r="L314">
        <v>180.48</v>
      </c>
      <c r="M314" s="2" t="s">
        <v>972</v>
      </c>
      <c r="N314" s="85" t="s">
        <v>973</v>
      </c>
      <c r="O314" t="s">
        <v>36</v>
      </c>
      <c r="P314" t="s">
        <v>974</v>
      </c>
      <c r="Q314" t="s">
        <v>36</v>
      </c>
      <c r="R314">
        <v>180.48</v>
      </c>
      <c r="S314" s="1">
        <v>45744.5010553588</v>
      </c>
      <c r="T314" t="s">
        <v>42</v>
      </c>
      <c r="U314" s="1">
        <v>45744.290972222218</v>
      </c>
      <c r="V314" t="s">
        <v>43</v>
      </c>
      <c r="W314" t="s">
        <v>36</v>
      </c>
      <c r="X314">
        <v>20</v>
      </c>
      <c r="Y314" t="s">
        <v>158</v>
      </c>
      <c r="Z314">
        <v>180.48</v>
      </c>
      <c r="AA314">
        <v>180.48</v>
      </c>
      <c r="AB314">
        <v>136</v>
      </c>
      <c r="AC314" t="s">
        <v>59</v>
      </c>
      <c r="AD314" t="s">
        <v>59</v>
      </c>
      <c r="AE314" t="s">
        <v>45</v>
      </c>
      <c r="AF314" s="44" t="s">
        <v>46</v>
      </c>
      <c r="AG314" s="2" t="s">
        <v>372</v>
      </c>
      <c r="AI314" s="2" t="s">
        <v>48</v>
      </c>
      <c r="AJ314" s="2" t="e">
        <f>VLOOKUP(A314,'Classification Test Result'!$A$2:$D$2428,4,FALSE)</f>
        <v>#N/A</v>
      </c>
      <c r="AL314" s="2">
        <f>_xlfn.XLOOKUP($A314,Results!$A$2:$A$2256,Results!G$2:G$2256,"")</f>
        <v>0</v>
      </c>
      <c r="AM314" s="2">
        <f>_xlfn.XLOOKUP($A314,Results!$A$2:$A$2256,Results!H$2:H$2256,"")</f>
        <v>0</v>
      </c>
      <c r="AN314" s="2">
        <f>_xlfn.XLOOKUP($A314,Results!$A$2:$A$2256,Results!I$2:I$2256,"")</f>
        <v>0</v>
      </c>
      <c r="AO314" s="2">
        <f>_xlfn.XLOOKUP($A314,Results!$A$2:$A$2256,Results!J$2:J$2256,"")</f>
        <v>0</v>
      </c>
      <c r="AP314" s="2">
        <f>_xlfn.XLOOKUP($A314,Results!$A$2:$A$2256,Results!K$2:K$2256,"")</f>
        <v>0</v>
      </c>
      <c r="AQ314" s="2">
        <f>_xlfn.XLOOKUP($A314,Results!$A$2:$A$2256,Results!L$2:L$2256,"")</f>
        <v>0</v>
      </c>
      <c r="AR314" s="2">
        <f>_xlfn.XLOOKUP($A314,Results!$A$2:$A$2256,Results!M$2:M$2256,"")</f>
        <v>0</v>
      </c>
      <c r="AS314" s="2">
        <f>_xlfn.XLOOKUP($A314,Results!$A$2:$A$2256,Results!N$2:N$2256,"")</f>
        <v>0</v>
      </c>
      <c r="AT314" s="2" t="str">
        <f>_xlfn.XLOOKUP($A314,Results!$A$2:$A$2256,Results!O$2:O$2256,"")</f>
        <v>COOPER ELECTRIC SUPPLY</v>
      </c>
      <c r="AU314" s="2" t="str">
        <f>_xlfn.XLOOKUP($A314,Results!$A$2:$A$2256,Results!P$2:P$2256,"")</f>
        <v>SLTITE</v>
      </c>
      <c r="AV314" s="2" t="str">
        <f>_xlfn.XLOOKUP($A314,Results!$A$2:$A$2256,Results!Q$2:Q$2256,"")</f>
        <v>SINGLE_MATCH</v>
      </c>
      <c r="AW314" s="2">
        <f>_xlfn.XLOOKUP($A314,Results!$A$2:$A$2256,Results!R$2:R$2256,"")</f>
        <v>0</v>
      </c>
      <c r="AX314" s="2">
        <f>_xlfn.XLOOKUP($A314,Results!$A$2:$A$2256,Results!S$2:S$2256,"")</f>
        <v>0</v>
      </c>
      <c r="AY314" s="2">
        <f>_xlfn.XLOOKUP($A314,Results!$A$2:$A$2256,Results!T$2:T$2256,"")</f>
        <v>90</v>
      </c>
      <c r="AZ314" s="2">
        <f>_xlfn.XLOOKUP($A314,Results!$A$2:$A$2256,Results!U$2:U$2256,"")</f>
        <v>0</v>
      </c>
      <c r="BA314" s="2">
        <f>_xlfn.XLOOKUP($A314,Results!$A$2:$A$2256,Results!V$2:V$2256,"")</f>
        <v>0</v>
      </c>
      <c r="BB314" s="2">
        <f>_xlfn.XLOOKUP($A314,Results!$A$2:$A$2256,Results!W$2:W$2256,"")</f>
        <v>0</v>
      </c>
      <c r="BC314" s="2">
        <f>_xlfn.XLOOKUP($A314,Results!$A$2:$A$2256,Results!X$2:X$2256,"")</f>
        <v>39121420</v>
      </c>
      <c r="BD314" s="2">
        <f>_xlfn.XLOOKUP($A314,Results!$A$2:$A$2256,Results!Y$2:Y$2256,"")</f>
        <v>77</v>
      </c>
      <c r="BE314" s="2">
        <f>_xlfn.XLOOKUP($A314,Results!$A$2:$A$2256,Results!Z$2:Z$2256,"")</f>
        <v>0</v>
      </c>
    </row>
    <row r="315" spans="1:57" ht="38.25" customHeight="1" x14ac:dyDescent="0.3">
      <c r="A315">
        <v>905992</v>
      </c>
      <c r="B315">
        <v>281672</v>
      </c>
      <c r="C315" t="s">
        <v>36</v>
      </c>
      <c r="D315" t="s">
        <v>623</v>
      </c>
      <c r="E315" s="2" t="str">
        <f>VLOOKUP(F315,'RPA Vendor Data '!F$1:$G$2418,2)</f>
        <v>VIKING ELECTRIC</v>
      </c>
      <c r="F315" s="2">
        <v>13536</v>
      </c>
      <c r="G315" s="2">
        <v>19</v>
      </c>
      <c r="H315" t="s">
        <v>975</v>
      </c>
      <c r="I315">
        <v>100</v>
      </c>
      <c r="J315" t="s">
        <v>389</v>
      </c>
      <c r="K315" t="s">
        <v>58</v>
      </c>
      <c r="L315">
        <v>133.55000000000001</v>
      </c>
      <c r="M315" s="2" t="s">
        <v>972</v>
      </c>
      <c r="N315" s="85" t="s">
        <v>976</v>
      </c>
      <c r="O315" t="s">
        <v>36</v>
      </c>
      <c r="P315" t="s">
        <v>977</v>
      </c>
      <c r="Q315" t="s">
        <v>36</v>
      </c>
      <c r="R315">
        <v>133.55000000000001</v>
      </c>
      <c r="S315" s="1">
        <v>45744.501049652783</v>
      </c>
      <c r="T315" t="s">
        <v>42</v>
      </c>
      <c r="U315" s="1">
        <v>45744.290972222218</v>
      </c>
      <c r="V315" t="s">
        <v>43</v>
      </c>
      <c r="W315" t="s">
        <v>36</v>
      </c>
      <c r="X315">
        <v>19</v>
      </c>
      <c r="Y315" t="s">
        <v>158</v>
      </c>
      <c r="Z315">
        <v>133.55000000000001</v>
      </c>
      <c r="AA315">
        <v>133.55000000000001</v>
      </c>
      <c r="AB315">
        <v>136</v>
      </c>
      <c r="AC315" t="s">
        <v>59</v>
      </c>
      <c r="AD315" t="s">
        <v>59</v>
      </c>
      <c r="AE315" t="s">
        <v>45</v>
      </c>
      <c r="AF315" s="44" t="s">
        <v>46</v>
      </c>
      <c r="AG315" s="2" t="s">
        <v>372</v>
      </c>
      <c r="AI315" s="2" t="s">
        <v>48</v>
      </c>
      <c r="AJ315" s="2" t="e">
        <f>VLOOKUP(A315,'Classification Test Result'!$A$2:$D$2428,4,FALSE)</f>
        <v>#N/A</v>
      </c>
      <c r="AL315" s="2">
        <f>_xlfn.XLOOKUP($A315,Results!$A$2:$A$2256,Results!G$2:G$2256,"")</f>
        <v>0</v>
      </c>
      <c r="AM315" s="2">
        <f>_xlfn.XLOOKUP($A315,Results!$A$2:$A$2256,Results!H$2:H$2256,"")</f>
        <v>0</v>
      </c>
      <c r="AN315" s="2">
        <f>_xlfn.XLOOKUP($A315,Results!$A$2:$A$2256,Results!I$2:I$2256,"")</f>
        <v>0</v>
      </c>
      <c r="AO315" s="2">
        <f>_xlfn.XLOOKUP($A315,Results!$A$2:$A$2256,Results!J$2:J$2256,"")</f>
        <v>0</v>
      </c>
      <c r="AP315" s="2">
        <f>_xlfn.XLOOKUP($A315,Results!$A$2:$A$2256,Results!K$2:K$2256,"")</f>
        <v>0</v>
      </c>
      <c r="AQ315" s="2">
        <f>_xlfn.XLOOKUP($A315,Results!$A$2:$A$2256,Results!L$2:L$2256,"")</f>
        <v>0</v>
      </c>
      <c r="AR315" s="2">
        <f>_xlfn.XLOOKUP($A315,Results!$A$2:$A$2256,Results!M$2:M$2256,"")</f>
        <v>0</v>
      </c>
      <c r="AS315" s="2">
        <f>_xlfn.XLOOKUP($A315,Results!$A$2:$A$2256,Results!N$2:N$2256,"")</f>
        <v>0</v>
      </c>
      <c r="AT315" s="2" t="str">
        <f>_xlfn.XLOOKUP($A315,Results!$A$2:$A$2256,Results!O$2:O$2256,"")</f>
        <v>COOPER ELECTRIC SUPPLY</v>
      </c>
      <c r="AU315" s="2" t="str">
        <f>_xlfn.XLOOKUP($A315,Results!$A$2:$A$2256,Results!P$2:P$2256,"")</f>
        <v>SLTITE</v>
      </c>
      <c r="AV315" s="2" t="str">
        <f>_xlfn.XLOOKUP($A315,Results!$A$2:$A$2256,Results!Q$2:Q$2256,"")</f>
        <v>SINGLE_MATCH</v>
      </c>
      <c r="AW315" s="2">
        <f>_xlfn.XLOOKUP($A315,Results!$A$2:$A$2256,Results!R$2:R$2256,"")</f>
        <v>0</v>
      </c>
      <c r="AX315" s="2">
        <f>_xlfn.XLOOKUP($A315,Results!$A$2:$A$2256,Results!S$2:S$2256,"")</f>
        <v>0</v>
      </c>
      <c r="AY315" s="2">
        <f>_xlfn.XLOOKUP($A315,Results!$A$2:$A$2256,Results!T$2:T$2256,"")</f>
        <v>90</v>
      </c>
      <c r="AZ315" s="2">
        <f>_xlfn.XLOOKUP($A315,Results!$A$2:$A$2256,Results!U$2:U$2256,"")</f>
        <v>0</v>
      </c>
      <c r="BA315" s="2">
        <f>_xlfn.XLOOKUP($A315,Results!$A$2:$A$2256,Results!V$2:V$2256,"")</f>
        <v>0</v>
      </c>
      <c r="BB315" s="2">
        <f>_xlfn.XLOOKUP($A315,Results!$A$2:$A$2256,Results!W$2:W$2256,"")</f>
        <v>0</v>
      </c>
      <c r="BC315" s="2">
        <f>_xlfn.XLOOKUP($A315,Results!$A$2:$A$2256,Results!X$2:X$2256,"")</f>
        <v>39121400</v>
      </c>
      <c r="BD315" s="2">
        <f>_xlfn.XLOOKUP($A315,Results!$A$2:$A$2256,Results!Y$2:Y$2256,"")</f>
        <v>77</v>
      </c>
      <c r="BE315" s="2">
        <f>_xlfn.XLOOKUP($A315,Results!$A$2:$A$2256,Results!Z$2:Z$2256,"")</f>
        <v>0</v>
      </c>
    </row>
    <row r="316" spans="1:57" ht="38.25" customHeight="1" x14ac:dyDescent="0.3">
      <c r="A316">
        <v>905993</v>
      </c>
      <c r="B316">
        <v>281595</v>
      </c>
      <c r="C316" t="s">
        <v>36</v>
      </c>
      <c r="D316" t="s">
        <v>978</v>
      </c>
      <c r="E316" s="2" t="str">
        <f>VLOOKUP(F316,'RPA Vendor Data '!F$1:$G$2418,2)</f>
        <v>CRESCO EQUIPMENT RENTALS</v>
      </c>
      <c r="F316" s="2">
        <v>14555</v>
      </c>
      <c r="G316" s="2">
        <v>1</v>
      </c>
      <c r="H316" t="s">
        <v>979</v>
      </c>
      <c r="I316">
        <v>1</v>
      </c>
      <c r="J316" t="s">
        <v>39</v>
      </c>
      <c r="K316" t="s">
        <v>39</v>
      </c>
      <c r="L316">
        <v>3250</v>
      </c>
      <c r="M316" s="2" t="s">
        <v>980</v>
      </c>
      <c r="N316" s="85">
        <v>10054</v>
      </c>
      <c r="O316" t="s">
        <v>36</v>
      </c>
      <c r="P316" t="s">
        <v>36</v>
      </c>
      <c r="Q316" t="s">
        <v>36</v>
      </c>
      <c r="R316">
        <v>3250</v>
      </c>
      <c r="S316" s="1">
        <v>45744.481576886566</v>
      </c>
      <c r="T316" t="s">
        <v>42</v>
      </c>
      <c r="U316" s="1">
        <v>45744.25</v>
      </c>
      <c r="V316" t="s">
        <v>43</v>
      </c>
      <c r="W316" t="s">
        <v>36</v>
      </c>
      <c r="X316">
        <v>0</v>
      </c>
      <c r="Y316">
        <v>999</v>
      </c>
      <c r="Z316" t="s">
        <v>36</v>
      </c>
      <c r="AA316" t="s">
        <v>36</v>
      </c>
      <c r="AB316" t="s">
        <v>36</v>
      </c>
      <c r="AC316" t="s">
        <v>980</v>
      </c>
      <c r="AD316" t="s">
        <v>980</v>
      </c>
      <c r="AE316" t="s">
        <v>45</v>
      </c>
      <c r="AF316" s="44" t="s">
        <v>46</v>
      </c>
      <c r="AG316" s="18" t="s">
        <v>981</v>
      </c>
      <c r="AI316" s="2" t="s">
        <v>48</v>
      </c>
      <c r="AJ316" s="2" t="e">
        <f>VLOOKUP(A316,'Classification Test Result'!$A$2:$D$2428,4,FALSE)</f>
        <v>#N/A</v>
      </c>
      <c r="AL316" s="2">
        <f>_xlfn.XLOOKUP($A316,Results!$A$2:$A$2256,Results!G$2:G$2256,"")</f>
        <v>0</v>
      </c>
      <c r="AM316" s="2">
        <f>_xlfn.XLOOKUP($A316,Results!$A$2:$A$2256,Results!H$2:H$2256,"")</f>
        <v>0</v>
      </c>
      <c r="AN316" s="2">
        <f>_xlfn.XLOOKUP($A316,Results!$A$2:$A$2256,Results!I$2:I$2256,"")</f>
        <v>0</v>
      </c>
      <c r="AO316" s="2">
        <f>_xlfn.XLOOKUP($A316,Results!$A$2:$A$2256,Results!J$2:J$2256,"")</f>
        <v>0</v>
      </c>
      <c r="AP316" s="2">
        <f>_xlfn.XLOOKUP($A316,Results!$A$2:$A$2256,Results!K$2:K$2256,"")</f>
        <v>0</v>
      </c>
      <c r="AQ316" s="2">
        <f>_xlfn.XLOOKUP($A316,Results!$A$2:$A$2256,Results!L$2:L$2256,"")</f>
        <v>0</v>
      </c>
      <c r="AR316" s="2">
        <f>_xlfn.XLOOKUP($A316,Results!$A$2:$A$2256,Results!M$2:M$2256,"")</f>
        <v>0</v>
      </c>
      <c r="AS316" s="2">
        <f>_xlfn.XLOOKUP($A316,Results!$A$2:$A$2256,Results!N$2:N$2256,"")</f>
        <v>0</v>
      </c>
      <c r="AT316" s="2" t="str">
        <f>_xlfn.XLOOKUP($A316,Results!$A$2:$A$2256,Results!O$2:O$2256,"")</f>
        <v>SKYTRAK</v>
      </c>
      <c r="AU316" s="2" t="str">
        <f>_xlfn.XLOOKUP($A316,Results!$A$2:$A$2256,Results!P$2:P$2256,"")</f>
        <v>SKYTRAK</v>
      </c>
      <c r="AV316" s="2" t="str">
        <f>_xlfn.XLOOKUP($A316,Results!$A$2:$A$2256,Results!Q$2:Q$2256,"")</f>
        <v>SINGLE_MATCH</v>
      </c>
      <c r="AW316" s="2">
        <f>_xlfn.XLOOKUP($A316,Results!$A$2:$A$2256,Results!R$2:R$2256,"")</f>
        <v>0</v>
      </c>
      <c r="AX316" s="2">
        <f>_xlfn.XLOOKUP($A316,Results!$A$2:$A$2256,Results!S$2:S$2256,"")</f>
        <v>0</v>
      </c>
      <c r="AY316" s="2">
        <f>_xlfn.XLOOKUP($A316,Results!$A$2:$A$2256,Results!T$2:T$2256,"")</f>
        <v>95</v>
      </c>
      <c r="AZ316" s="2">
        <f>_xlfn.XLOOKUP($A316,Results!$A$2:$A$2256,Results!U$2:U$2256,"")</f>
        <v>0</v>
      </c>
      <c r="BA316" s="2">
        <f>_xlfn.XLOOKUP($A316,Results!$A$2:$A$2256,Results!V$2:V$2256,"")</f>
        <v>0</v>
      </c>
      <c r="BB316" s="2">
        <f>_xlfn.XLOOKUP($A316,Results!$A$2:$A$2256,Results!W$2:W$2256,"")</f>
        <v>0</v>
      </c>
      <c r="BC316" s="2">
        <f>_xlfn.XLOOKUP($A316,Results!$A$2:$A$2256,Results!X$2:X$2256,"")</f>
        <v>0</v>
      </c>
      <c r="BD316" s="2">
        <f>_xlfn.XLOOKUP($A316,Results!$A$2:$A$2256,Results!Y$2:Y$2256,"")</f>
        <v>0</v>
      </c>
      <c r="BE316" s="2">
        <f>_xlfn.XLOOKUP($A316,Results!$A$2:$A$2256,Results!Z$2:Z$2256,"")</f>
        <v>0</v>
      </c>
    </row>
    <row r="317" spans="1:57" ht="38.25" customHeight="1" x14ac:dyDescent="0.3">
      <c r="A317">
        <v>905994</v>
      </c>
      <c r="B317">
        <v>281693</v>
      </c>
      <c r="C317" t="s">
        <v>36</v>
      </c>
      <c r="D317">
        <v>144158</v>
      </c>
      <c r="E317" s="2" t="str">
        <f>VLOOKUP(F317,'RPA Vendor Data '!F$1:$G$2418,2)</f>
        <v>API SUPPLY INC</v>
      </c>
      <c r="F317" s="2">
        <v>10218</v>
      </c>
      <c r="G317" s="2">
        <v>1</v>
      </c>
      <c r="H317" t="s">
        <v>982</v>
      </c>
      <c r="I317">
        <v>1</v>
      </c>
      <c r="J317" t="s">
        <v>39</v>
      </c>
      <c r="K317" t="s">
        <v>39</v>
      </c>
      <c r="L317">
        <v>19.46</v>
      </c>
      <c r="M317" s="2" t="s">
        <v>983</v>
      </c>
      <c r="N317" s="85" t="s">
        <v>984</v>
      </c>
      <c r="O317" t="s">
        <v>36</v>
      </c>
      <c r="P317" t="s">
        <v>36</v>
      </c>
      <c r="Q317" t="s">
        <v>36</v>
      </c>
      <c r="R317">
        <v>545</v>
      </c>
      <c r="S317" s="1">
        <v>45744.521827395831</v>
      </c>
      <c r="T317" t="s">
        <v>42</v>
      </c>
      <c r="U317" s="1">
        <v>45744.305555555547</v>
      </c>
      <c r="V317" t="s">
        <v>43</v>
      </c>
      <c r="W317" t="s">
        <v>36</v>
      </c>
      <c r="X317">
        <v>0</v>
      </c>
      <c r="Y317">
        <v>999</v>
      </c>
      <c r="Z317" t="s">
        <v>36</v>
      </c>
      <c r="AA317" t="s">
        <v>36</v>
      </c>
      <c r="AB317" t="s">
        <v>36</v>
      </c>
      <c r="AC317" t="s">
        <v>44</v>
      </c>
      <c r="AD317" t="s">
        <v>44</v>
      </c>
      <c r="AE317" t="s">
        <v>45</v>
      </c>
      <c r="AF317" s="44" t="s">
        <v>46</v>
      </c>
      <c r="AG317" s="18" t="s">
        <v>985</v>
      </c>
      <c r="AI317" s="2" t="s">
        <v>48</v>
      </c>
      <c r="AJ317" s="2" t="e">
        <f>VLOOKUP(A317,'Classification Test Result'!$A$2:$D$2428,4,FALSE)</f>
        <v>#N/A</v>
      </c>
      <c r="AL317" s="2">
        <f>_xlfn.XLOOKUP($A317,Results!$A$2:$A$2256,Results!G$2:G$2256,"")</f>
        <v>0</v>
      </c>
      <c r="AM317" s="2">
        <f>_xlfn.XLOOKUP($A317,Results!$A$2:$A$2256,Results!H$2:H$2256,"")</f>
        <v>0</v>
      </c>
      <c r="AN317" s="2">
        <f>_xlfn.XLOOKUP($A317,Results!$A$2:$A$2256,Results!I$2:I$2256,"")</f>
        <v>0</v>
      </c>
      <c r="AO317" s="2">
        <f>_xlfn.XLOOKUP($A317,Results!$A$2:$A$2256,Results!J$2:J$2256,"")</f>
        <v>0</v>
      </c>
      <c r="AP317" s="2">
        <f>_xlfn.XLOOKUP($A317,Results!$A$2:$A$2256,Results!K$2:K$2256,"")</f>
        <v>0</v>
      </c>
      <c r="AQ317" s="2">
        <f>_xlfn.XLOOKUP($A317,Results!$A$2:$A$2256,Results!L$2:L$2256,"")</f>
        <v>0</v>
      </c>
      <c r="AR317" s="2">
        <f>_xlfn.XLOOKUP($A317,Results!$A$2:$A$2256,Results!M$2:M$2256,"")</f>
        <v>0</v>
      </c>
      <c r="AS317" s="2">
        <f>_xlfn.XLOOKUP($A317,Results!$A$2:$A$2256,Results!N$2:N$2256,"")</f>
        <v>0</v>
      </c>
      <c r="AT317" s="2" t="str">
        <f>_xlfn.XLOOKUP($A317,Results!$A$2:$A$2256,Results!O$2:O$2256,"")</f>
        <v>SKYJACK</v>
      </c>
      <c r="AU317" s="2" t="str">
        <f>_xlfn.XLOOKUP($A317,Results!$A$2:$A$2256,Results!P$2:P$2256,"")</f>
        <v>SKYJACK</v>
      </c>
      <c r="AV317" s="2" t="str">
        <f>_xlfn.XLOOKUP($A317,Results!$A$2:$A$2256,Results!Q$2:Q$2256,"")</f>
        <v>SINGLE_MATCH</v>
      </c>
      <c r="AW317" s="2">
        <f>_xlfn.XLOOKUP($A317,Results!$A$2:$A$2256,Results!R$2:R$2256,"")</f>
        <v>0</v>
      </c>
      <c r="AX317" s="2">
        <f>_xlfn.XLOOKUP($A317,Results!$A$2:$A$2256,Results!S$2:S$2256,"")</f>
        <v>0</v>
      </c>
      <c r="AY317" s="2">
        <f>_xlfn.XLOOKUP($A317,Results!$A$2:$A$2256,Results!T$2:T$2256,"")</f>
        <v>95</v>
      </c>
      <c r="AZ317" s="2">
        <f>_xlfn.XLOOKUP($A317,Results!$A$2:$A$2256,Results!U$2:U$2256,"")</f>
        <v>0</v>
      </c>
      <c r="BA317" s="2">
        <f>_xlfn.XLOOKUP($A317,Results!$A$2:$A$2256,Results!V$2:V$2256,"")</f>
        <v>0</v>
      </c>
      <c r="BB317" s="2">
        <f>_xlfn.XLOOKUP($A317,Results!$A$2:$A$2256,Results!W$2:W$2256,"")</f>
        <v>0</v>
      </c>
      <c r="BC317" s="2">
        <f>_xlfn.XLOOKUP($A317,Results!$A$2:$A$2256,Results!X$2:X$2256,"")</f>
        <v>0</v>
      </c>
      <c r="BD317" s="2">
        <f>_xlfn.XLOOKUP($A317,Results!$A$2:$A$2256,Results!Y$2:Y$2256,"")</f>
        <v>0</v>
      </c>
      <c r="BE317" s="2">
        <f>_xlfn.XLOOKUP($A317,Results!$A$2:$A$2256,Results!Z$2:Z$2256,"")</f>
        <v>0</v>
      </c>
    </row>
    <row r="318" spans="1:57" ht="38.25" customHeight="1" x14ac:dyDescent="0.3">
      <c r="A318">
        <v>905995</v>
      </c>
      <c r="B318">
        <v>281966</v>
      </c>
      <c r="C318" t="s">
        <v>36</v>
      </c>
      <c r="D318" t="s">
        <v>149</v>
      </c>
      <c r="E318" s="2" t="str">
        <f>VLOOKUP(F318,'RPA Vendor Data '!F$1:$G$2418,2)</f>
        <v>FROST ELECTRIC SUPPLY CO</v>
      </c>
      <c r="F318" s="2">
        <v>11364</v>
      </c>
      <c r="G318" s="2">
        <v>3</v>
      </c>
      <c r="H318" t="s">
        <v>986</v>
      </c>
      <c r="I318">
        <v>2</v>
      </c>
      <c r="J318" t="s">
        <v>65</v>
      </c>
      <c r="K318" t="s">
        <v>39</v>
      </c>
      <c r="L318">
        <v>72.56</v>
      </c>
      <c r="M318" s="2" t="s">
        <v>987</v>
      </c>
      <c r="N318" s="85" t="s">
        <v>988</v>
      </c>
      <c r="O318" t="s">
        <v>36</v>
      </c>
      <c r="P318" t="s">
        <v>989</v>
      </c>
      <c r="Q318">
        <v>783643263550</v>
      </c>
      <c r="R318">
        <v>145.12</v>
      </c>
      <c r="S318" s="1">
        <v>45744.875777627312</v>
      </c>
      <c r="T318" t="s">
        <v>42</v>
      </c>
      <c r="U318" s="1">
        <v>45744.661805555559</v>
      </c>
      <c r="V318" t="s">
        <v>43</v>
      </c>
      <c r="W318" t="s">
        <v>36</v>
      </c>
      <c r="X318">
        <v>3</v>
      </c>
      <c r="Y318" t="s">
        <v>158</v>
      </c>
      <c r="Z318">
        <v>72.56</v>
      </c>
      <c r="AA318">
        <v>72.56</v>
      </c>
      <c r="AB318">
        <v>193</v>
      </c>
      <c r="AC318" t="s">
        <v>990</v>
      </c>
      <c r="AD318" t="s">
        <v>990</v>
      </c>
      <c r="AE318" t="s">
        <v>45</v>
      </c>
      <c r="AF318" s="44">
        <v>39121601</v>
      </c>
      <c r="AG318" s="18" t="s">
        <v>991</v>
      </c>
      <c r="AH318" s="18"/>
      <c r="AI318" s="2" t="s">
        <v>48</v>
      </c>
      <c r="AJ318" s="2" t="e">
        <f>VLOOKUP(A318,'Classification Test Result'!$A$2:$D$2428,4,FALSE)</f>
        <v>#N/A</v>
      </c>
      <c r="AL318" s="2">
        <f>_xlfn.XLOOKUP($A318,Results!$A$2:$A$2256,Results!G$2:G$2256,"")</f>
        <v>0</v>
      </c>
      <c r="AM318" s="2">
        <f>_xlfn.XLOOKUP($A318,Results!$A$2:$A$2256,Results!H$2:H$2256,"")</f>
        <v>0</v>
      </c>
      <c r="AN318" s="2">
        <f>_xlfn.XLOOKUP($A318,Results!$A$2:$A$2256,Results!I$2:I$2256,"")</f>
        <v>0</v>
      </c>
      <c r="AO318" s="2">
        <f>_xlfn.XLOOKUP($A318,Results!$A$2:$A$2256,Results!J$2:J$2256,"")</f>
        <v>0</v>
      </c>
      <c r="AP318" s="2">
        <f>_xlfn.XLOOKUP($A318,Results!$A$2:$A$2256,Results!K$2:K$2256,"")</f>
        <v>0</v>
      </c>
      <c r="AQ318" s="2">
        <f>_xlfn.XLOOKUP($A318,Results!$A$2:$A$2256,Results!L$2:L$2256,"")</f>
        <v>0</v>
      </c>
      <c r="AR318" s="2">
        <f>_xlfn.XLOOKUP($A318,Results!$A$2:$A$2256,Results!M$2:M$2256,"")</f>
        <v>0</v>
      </c>
      <c r="AS318" s="2">
        <f>_xlfn.XLOOKUP($A318,Results!$A$2:$A$2256,Results!N$2:N$2256,"")</f>
        <v>0</v>
      </c>
      <c r="AT318" s="2" t="str">
        <f>_xlfn.XLOOKUP($A318,Results!$A$2:$A$2256,Results!O$2:O$2256,"")</f>
        <v>SIEMENS</v>
      </c>
      <c r="AU318" s="2" t="str">
        <f>_xlfn.XLOOKUP($A318,Results!$A$2:$A$2256,Results!P$2:P$2256,"")</f>
        <v>SIEMENS</v>
      </c>
      <c r="AV318" s="2" t="str">
        <f>_xlfn.XLOOKUP($A318,Results!$A$2:$A$2256,Results!Q$2:Q$2256,"")</f>
        <v>MULTIPLE_MATCHES_ONE_VALID</v>
      </c>
      <c r="AW318" s="2">
        <f>_xlfn.XLOOKUP($A318,Results!$A$2:$A$2256,Results!R$2:R$2256,"")</f>
        <v>0</v>
      </c>
      <c r="AX318" s="2">
        <f>_xlfn.XLOOKUP($A318,Results!$A$2:$A$2256,Results!S$2:S$2256,"")</f>
        <v>0</v>
      </c>
      <c r="AY318" s="2">
        <f>_xlfn.XLOOKUP($A318,Results!$A$2:$A$2256,Results!T$2:T$2256,"")</f>
        <v>50</v>
      </c>
      <c r="AZ318" s="2">
        <f>_xlfn.XLOOKUP($A318,Results!$A$2:$A$2256,Results!U$2:U$2256,"")</f>
        <v>0</v>
      </c>
      <c r="BA318" s="2" t="str">
        <f>_xlfn.XLOOKUP($A318,Results!$A$2:$A$2256,Results!V$2:V$2256,"")</f>
        <v>SIEMENS</v>
      </c>
      <c r="BB318" s="2">
        <f>_xlfn.XLOOKUP($A318,Results!$A$2:$A$2256,Results!W$2:W$2256,"")</f>
        <v>83</v>
      </c>
      <c r="BC318" s="2">
        <f>_xlfn.XLOOKUP($A318,Results!$A$2:$A$2256,Results!X$2:X$2256,"")</f>
        <v>39121600</v>
      </c>
      <c r="BD318" s="2">
        <f>_xlfn.XLOOKUP($A318,Results!$A$2:$A$2256,Results!Y$2:Y$2256,"")</f>
        <v>83</v>
      </c>
      <c r="BE318" s="2" t="b">
        <f>_xlfn.XLOOKUP($A318,Results!$A$2:$A$2256,Results!Z$2:Z$2256,"")</f>
        <v>1</v>
      </c>
    </row>
    <row r="319" spans="1:57" ht="38.25" customHeight="1" x14ac:dyDescent="0.3">
      <c r="A319">
        <v>905996</v>
      </c>
      <c r="B319">
        <v>281313</v>
      </c>
      <c r="C319" t="s">
        <v>36</v>
      </c>
      <c r="D319" t="s">
        <v>193</v>
      </c>
      <c r="E319" s="2" t="str">
        <f>VLOOKUP(F319,'RPA Vendor Data '!F$1:$G$2418,2)</f>
        <v>VIKING ELECTRIC</v>
      </c>
      <c r="F319" s="2">
        <v>13536</v>
      </c>
      <c r="G319" s="2">
        <v>12</v>
      </c>
      <c r="H319" t="s">
        <v>992</v>
      </c>
      <c r="I319">
        <v>2</v>
      </c>
      <c r="J319" t="s">
        <v>65</v>
      </c>
      <c r="K319" t="s">
        <v>39</v>
      </c>
      <c r="L319">
        <v>17.79</v>
      </c>
      <c r="M319" s="2" t="s">
        <v>987</v>
      </c>
      <c r="N319" s="85" t="s">
        <v>993</v>
      </c>
      <c r="O319" t="s">
        <v>36</v>
      </c>
      <c r="P319" t="s">
        <v>994</v>
      </c>
      <c r="Q319" t="s">
        <v>36</v>
      </c>
      <c r="R319">
        <v>35.58</v>
      </c>
      <c r="S319" s="1">
        <v>45744.189303819447</v>
      </c>
      <c r="T319" t="s">
        <v>42</v>
      </c>
      <c r="U319" s="1">
        <v>45743.965277777781</v>
      </c>
      <c r="V319" t="s">
        <v>43</v>
      </c>
      <c r="W319" t="s">
        <v>36</v>
      </c>
      <c r="X319">
        <v>0</v>
      </c>
      <c r="Y319" t="s">
        <v>158</v>
      </c>
      <c r="Z319">
        <v>17.79</v>
      </c>
      <c r="AA319">
        <v>17.79</v>
      </c>
      <c r="AB319">
        <v>136</v>
      </c>
      <c r="AC319" t="s">
        <v>990</v>
      </c>
      <c r="AD319" t="s">
        <v>990</v>
      </c>
      <c r="AE319" t="s">
        <v>45</v>
      </c>
      <c r="AF319" s="44">
        <v>39121101</v>
      </c>
      <c r="AG319" s="18" t="s">
        <v>995</v>
      </c>
      <c r="AH319" s="18"/>
      <c r="AI319" s="2" t="s">
        <v>48</v>
      </c>
      <c r="AJ319" s="2" t="e">
        <f>VLOOKUP(A319,'Classification Test Result'!$A$2:$D$2428,4,FALSE)</f>
        <v>#N/A</v>
      </c>
      <c r="AL319" s="2">
        <f>_xlfn.XLOOKUP($A319,Results!$A$2:$A$2256,Results!G$2:G$2256,"")</f>
        <v>341489</v>
      </c>
      <c r="AM319" s="2" t="str">
        <f>_xlfn.XLOOKUP($A319,Results!$A$2:$A$2256,Results!H$2:H$2256,"")</f>
        <v>ECGB20</v>
      </c>
      <c r="AN319" s="2" t="str">
        <f>_xlfn.XLOOKUP($A319,Results!$A$2:$A$2256,Results!I$2:I$2256,"")</f>
        <v>SIEMENS</v>
      </c>
      <c r="AO319" s="2">
        <f>_xlfn.XLOOKUP($A319,Results!$A$2:$A$2256,Results!J$2:J$2256,"")</f>
        <v>783643452398</v>
      </c>
      <c r="AP319" s="2">
        <f>_xlfn.XLOOKUP($A319,Results!$A$2:$A$2256,Results!K$2:K$2256,"")</f>
        <v>39121100</v>
      </c>
      <c r="AQ319" s="2" t="str">
        <f>_xlfn.XLOOKUP($A319,Results!$A$2:$A$2256,Results!L$2:L$2256,"")</f>
        <v>AK10913876</v>
      </c>
      <c r="AR319" s="2">
        <f>_xlfn.XLOOKUP($A319,Results!$A$2:$A$2256,Results!M$2:M$2256,"")</f>
        <v>653868</v>
      </c>
      <c r="AS319" s="2" t="str">
        <f>_xlfn.XLOOKUP($A319,Results!$A$2:$A$2256,Results!N$2:N$2256,"")</f>
        <v>SIEM5 ECGB20 GRND BAR KIT</v>
      </c>
      <c r="AT319" s="2" t="str">
        <f>_xlfn.XLOOKUP($A319,Results!$A$2:$A$2256,Results!O$2:O$2256,"")</f>
        <v>SIEMENS</v>
      </c>
      <c r="AU319" s="2" t="str">
        <f>_xlfn.XLOOKUP($A319,Results!$A$2:$A$2256,Results!P$2:P$2256,"")</f>
        <v>SIE</v>
      </c>
      <c r="AV319" s="2" t="str">
        <f>_xlfn.XLOOKUP($A319,Results!$A$2:$A$2256,Results!Q$2:Q$2256,"")</f>
        <v>SINGLE_MATCH</v>
      </c>
      <c r="AW319" s="2" t="str">
        <f>_xlfn.XLOOKUP($A319,Results!$A$2:$A$2256,Results!R$2:R$2256,"")</f>
        <v>0.7644268206708689</v>
      </c>
      <c r="AX319" s="2">
        <f>_xlfn.XLOOKUP($A319,Results!$A$2:$A$2256,Results!S$2:S$2256,"")</f>
        <v>100</v>
      </c>
      <c r="AY319" s="2">
        <f>_xlfn.XLOOKUP($A319,Results!$A$2:$A$2256,Results!T$2:T$2256,"")</f>
        <v>100</v>
      </c>
      <c r="AZ319" s="2">
        <f>_xlfn.XLOOKUP($A319,Results!$A$2:$A$2256,Results!U$2:U$2256,"")</f>
        <v>100</v>
      </c>
      <c r="BA319" s="2" t="str">
        <f>_xlfn.XLOOKUP($A319,Results!$A$2:$A$2256,Results!V$2:V$2256,"")</f>
        <v>SIEMENS</v>
      </c>
      <c r="BB319" s="2">
        <f>_xlfn.XLOOKUP($A319,Results!$A$2:$A$2256,Results!W$2:W$2256,"")</f>
        <v>84</v>
      </c>
      <c r="BC319" s="2">
        <f>_xlfn.XLOOKUP($A319,Results!$A$2:$A$2256,Results!X$2:X$2256,"")</f>
        <v>39120000</v>
      </c>
      <c r="BD319" s="2">
        <f>_xlfn.XLOOKUP($A319,Results!$A$2:$A$2256,Results!Y$2:Y$2256,"")</f>
        <v>84</v>
      </c>
      <c r="BE319" s="2" t="b">
        <f>_xlfn.XLOOKUP($A319,Results!$A$2:$A$2256,Results!Z$2:Z$2256,"")</f>
        <v>1</v>
      </c>
    </row>
    <row r="320" spans="1:57" ht="38.25" customHeight="1" x14ac:dyDescent="0.3">
      <c r="A320">
        <v>905997</v>
      </c>
      <c r="B320">
        <v>282047</v>
      </c>
      <c r="C320" t="s">
        <v>36</v>
      </c>
      <c r="D320" t="s">
        <v>559</v>
      </c>
      <c r="E320" s="2" t="str">
        <f>VLOOKUP(F320,'RPA Vendor Data '!F$1:$G$2418,2)</f>
        <v>SHEPHERD ELECT SUPPLY DC</v>
      </c>
      <c r="F320" s="2">
        <v>13060</v>
      </c>
      <c r="G320" s="2">
        <v>1</v>
      </c>
      <c r="H320" t="s">
        <v>996</v>
      </c>
      <c r="I320">
        <v>1</v>
      </c>
      <c r="J320" t="s">
        <v>65</v>
      </c>
      <c r="K320" t="s">
        <v>39</v>
      </c>
      <c r="L320">
        <v>62.08</v>
      </c>
      <c r="M320" s="2" t="s">
        <v>987</v>
      </c>
      <c r="N320" s="85" t="s">
        <v>997</v>
      </c>
      <c r="O320" t="s">
        <v>36</v>
      </c>
      <c r="P320" t="s">
        <v>36</v>
      </c>
      <c r="Q320" t="s">
        <v>36</v>
      </c>
      <c r="R320">
        <v>62.08</v>
      </c>
      <c r="S320" s="1">
        <v>45744.958649652777</v>
      </c>
      <c r="T320" t="s">
        <v>42</v>
      </c>
      <c r="U320" s="1">
        <v>45744.746527777781</v>
      </c>
      <c r="V320" t="s">
        <v>43</v>
      </c>
      <c r="W320" t="s">
        <v>36</v>
      </c>
      <c r="X320">
        <v>1</v>
      </c>
      <c r="Y320">
        <v>999</v>
      </c>
      <c r="Z320" t="s">
        <v>36</v>
      </c>
      <c r="AA320" t="s">
        <v>36</v>
      </c>
      <c r="AB320" t="s">
        <v>36</v>
      </c>
      <c r="AC320" t="s">
        <v>990</v>
      </c>
      <c r="AD320" t="s">
        <v>990</v>
      </c>
      <c r="AE320" t="s">
        <v>45</v>
      </c>
      <c r="AF320" s="44">
        <v>39121601</v>
      </c>
      <c r="AG320" s="18" t="s">
        <v>998</v>
      </c>
      <c r="AI320" s="2" t="s">
        <v>48</v>
      </c>
      <c r="AJ320" s="2" t="e">
        <f>VLOOKUP(A320,'Classification Test Result'!$A$2:$D$2428,4,FALSE)</f>
        <v>#N/A</v>
      </c>
      <c r="AL320" s="2">
        <f>_xlfn.XLOOKUP($A320,Results!$A$2:$A$2256,Results!G$2:G$2256,"")</f>
        <v>0</v>
      </c>
      <c r="AM320" s="2">
        <f>_xlfn.XLOOKUP($A320,Results!$A$2:$A$2256,Results!H$2:H$2256,"")</f>
        <v>0</v>
      </c>
      <c r="AN320" s="2">
        <f>_xlfn.XLOOKUP($A320,Results!$A$2:$A$2256,Results!I$2:I$2256,"")</f>
        <v>0</v>
      </c>
      <c r="AO320" s="2">
        <f>_xlfn.XLOOKUP($A320,Results!$A$2:$A$2256,Results!J$2:J$2256,"")</f>
        <v>0</v>
      </c>
      <c r="AP320" s="2">
        <f>_xlfn.XLOOKUP($A320,Results!$A$2:$A$2256,Results!K$2:K$2256,"")</f>
        <v>0</v>
      </c>
      <c r="AQ320" s="2">
        <f>_xlfn.XLOOKUP($A320,Results!$A$2:$A$2256,Results!L$2:L$2256,"")</f>
        <v>0</v>
      </c>
      <c r="AR320" s="2">
        <f>_xlfn.XLOOKUP($A320,Results!$A$2:$A$2256,Results!M$2:M$2256,"")</f>
        <v>0</v>
      </c>
      <c r="AS320" s="2">
        <f>_xlfn.XLOOKUP($A320,Results!$A$2:$A$2256,Results!N$2:N$2256,"")</f>
        <v>0</v>
      </c>
      <c r="AT320" s="2" t="str">
        <f>_xlfn.XLOOKUP($A320,Results!$A$2:$A$2256,Results!O$2:O$2256,"")</f>
        <v>SIEMENS</v>
      </c>
      <c r="AU320" s="2" t="str">
        <f>_xlfn.XLOOKUP($A320,Results!$A$2:$A$2256,Results!P$2:P$2256,"")</f>
        <v>SIE</v>
      </c>
      <c r="AV320" s="2" t="str">
        <f>_xlfn.XLOOKUP($A320,Results!$A$2:$A$2256,Results!Q$2:Q$2256,"")</f>
        <v>SINGLE_MATCH</v>
      </c>
      <c r="AW320" s="2">
        <f>_xlfn.XLOOKUP($A320,Results!$A$2:$A$2256,Results!R$2:R$2256,"")</f>
        <v>0</v>
      </c>
      <c r="AX320" s="2">
        <f>_xlfn.XLOOKUP($A320,Results!$A$2:$A$2256,Results!S$2:S$2256,"")</f>
        <v>0</v>
      </c>
      <c r="AY320" s="2">
        <f>_xlfn.XLOOKUP($A320,Results!$A$2:$A$2256,Results!T$2:T$2256,"")</f>
        <v>60</v>
      </c>
      <c r="AZ320" s="2">
        <f>_xlfn.XLOOKUP($A320,Results!$A$2:$A$2256,Results!U$2:U$2256,"")</f>
        <v>0</v>
      </c>
      <c r="BA320" s="2" t="str">
        <f>_xlfn.XLOOKUP($A320,Results!$A$2:$A$2256,Results!V$2:V$2256,"")</f>
        <v>SIEMENS</v>
      </c>
      <c r="BB320" s="2">
        <f>_xlfn.XLOOKUP($A320,Results!$A$2:$A$2256,Results!W$2:W$2256,"")</f>
        <v>83</v>
      </c>
      <c r="BC320" s="2">
        <f>_xlfn.XLOOKUP($A320,Results!$A$2:$A$2256,Results!X$2:X$2256,"")</f>
        <v>39121600</v>
      </c>
      <c r="BD320" s="2">
        <f>_xlfn.XLOOKUP($A320,Results!$A$2:$A$2256,Results!Y$2:Y$2256,"")</f>
        <v>83</v>
      </c>
      <c r="BE320" s="2" t="b">
        <f>_xlfn.XLOOKUP($A320,Results!$A$2:$A$2256,Results!Z$2:Z$2256,"")</f>
        <v>1</v>
      </c>
    </row>
    <row r="321" spans="1:57" ht="38.25" customHeight="1" x14ac:dyDescent="0.3">
      <c r="A321">
        <v>905998</v>
      </c>
      <c r="B321">
        <v>281864</v>
      </c>
      <c r="C321" t="s">
        <v>36</v>
      </c>
      <c r="D321" t="s">
        <v>999</v>
      </c>
      <c r="E321" s="2" t="str">
        <f>VLOOKUP(F321,'RPA Vendor Data '!F$1:$G$2418,2)</f>
        <v>ACME CONSTRUCTION SUPPLY</v>
      </c>
      <c r="F321" s="2">
        <v>10054</v>
      </c>
      <c r="G321" s="2">
        <v>1</v>
      </c>
      <c r="H321" t="s">
        <v>1000</v>
      </c>
      <c r="I321">
        <v>4</v>
      </c>
      <c r="J321" t="s">
        <v>1001</v>
      </c>
      <c r="K321" t="s">
        <v>39</v>
      </c>
      <c r="L321">
        <v>11.43</v>
      </c>
      <c r="M321" s="2" t="s">
        <v>1002</v>
      </c>
      <c r="N321" s="85">
        <v>232532</v>
      </c>
      <c r="O321">
        <v>301346</v>
      </c>
      <c r="P321" t="s">
        <v>36</v>
      </c>
      <c r="Q321" t="s">
        <v>36</v>
      </c>
      <c r="R321">
        <v>45.72</v>
      </c>
      <c r="S321" s="1">
        <v>45744.647752511577</v>
      </c>
      <c r="T321" t="s">
        <v>42</v>
      </c>
      <c r="U321" s="1">
        <v>45744.425000000003</v>
      </c>
      <c r="V321" t="s">
        <v>43</v>
      </c>
      <c r="W321" t="s">
        <v>36</v>
      </c>
      <c r="X321">
        <v>0</v>
      </c>
      <c r="Y321">
        <v>999</v>
      </c>
      <c r="Z321" t="s">
        <v>36</v>
      </c>
      <c r="AA321" t="s">
        <v>36</v>
      </c>
      <c r="AB321" t="s">
        <v>36</v>
      </c>
      <c r="AC321" t="s">
        <v>1003</v>
      </c>
      <c r="AD321" t="s">
        <v>1003</v>
      </c>
      <c r="AE321" t="s">
        <v>45</v>
      </c>
      <c r="AF321" s="44" t="s">
        <v>46</v>
      </c>
      <c r="AG321" s="18" t="s">
        <v>1004</v>
      </c>
      <c r="AI321" s="2" t="s">
        <v>48</v>
      </c>
      <c r="AJ321" s="2" t="e">
        <f>VLOOKUP(A321,'Classification Test Result'!$A$2:$D$2428,4,FALSE)</f>
        <v>#N/A</v>
      </c>
      <c r="AL321" s="2">
        <f>_xlfn.XLOOKUP($A321,Results!$A$2:$A$2256,Results!G$2:G$2256,"")</f>
        <v>0</v>
      </c>
      <c r="AM321" s="2">
        <f>_xlfn.XLOOKUP($A321,Results!$A$2:$A$2256,Results!H$2:H$2256,"")</f>
        <v>0</v>
      </c>
      <c r="AN321" s="2">
        <f>_xlfn.XLOOKUP($A321,Results!$A$2:$A$2256,Results!I$2:I$2256,"")</f>
        <v>0</v>
      </c>
      <c r="AO321" s="2">
        <f>_xlfn.XLOOKUP($A321,Results!$A$2:$A$2256,Results!J$2:J$2256,"")</f>
        <v>0</v>
      </c>
      <c r="AP321" s="2">
        <f>_xlfn.XLOOKUP($A321,Results!$A$2:$A$2256,Results!K$2:K$2256,"")</f>
        <v>0</v>
      </c>
      <c r="AQ321" s="2">
        <f>_xlfn.XLOOKUP($A321,Results!$A$2:$A$2256,Results!L$2:L$2256,"")</f>
        <v>0</v>
      </c>
      <c r="AR321" s="2">
        <f>_xlfn.XLOOKUP($A321,Results!$A$2:$A$2256,Results!M$2:M$2256,"")</f>
        <v>0</v>
      </c>
      <c r="AS321" s="2">
        <f>_xlfn.XLOOKUP($A321,Results!$A$2:$A$2256,Results!N$2:N$2256,"")</f>
        <v>0</v>
      </c>
      <c r="AT321" s="2" t="str">
        <f>_xlfn.XLOOKUP($A321,Results!$A$2:$A$2256,Results!O$2:O$2256,"")</f>
        <v>SHURTAPE TECHNOLOGIES</v>
      </c>
      <c r="AU321" s="2" t="str">
        <f>_xlfn.XLOOKUP($A321,Results!$A$2:$A$2256,Results!P$2:P$2256,"")</f>
        <v>SHURTAPE</v>
      </c>
      <c r="AV321" s="2" t="str">
        <f>_xlfn.XLOOKUP($A321,Results!$A$2:$A$2256,Results!Q$2:Q$2256,"")</f>
        <v>SINGLE_MATCH</v>
      </c>
      <c r="AW321" s="2">
        <f>_xlfn.XLOOKUP($A321,Results!$A$2:$A$2256,Results!R$2:R$2256,"")</f>
        <v>0</v>
      </c>
      <c r="AX321" s="2">
        <f>_xlfn.XLOOKUP($A321,Results!$A$2:$A$2256,Results!S$2:S$2256,"")</f>
        <v>0</v>
      </c>
      <c r="AY321" s="2">
        <f>_xlfn.XLOOKUP($A321,Results!$A$2:$A$2256,Results!T$2:T$2256,"")</f>
        <v>100</v>
      </c>
      <c r="AZ321" s="2">
        <f>_xlfn.XLOOKUP($A321,Results!$A$2:$A$2256,Results!U$2:U$2256,"")</f>
        <v>0</v>
      </c>
      <c r="BA321" s="2" t="str">
        <f>_xlfn.XLOOKUP($A321,Results!$A$2:$A$2256,Results!V$2:V$2256,"")</f>
        <v>BRADY CORPORATION</v>
      </c>
      <c r="BB321" s="2">
        <f>_xlfn.XLOOKUP($A321,Results!$A$2:$A$2256,Results!W$2:W$2256,"")</f>
        <v>60</v>
      </c>
      <c r="BC321" s="2">
        <f>_xlfn.XLOOKUP($A321,Results!$A$2:$A$2256,Results!X$2:X$2256,"")</f>
        <v>0</v>
      </c>
      <c r="BD321" s="2">
        <f>_xlfn.XLOOKUP($A321,Results!$A$2:$A$2256,Results!Y$2:Y$2256,"")</f>
        <v>0</v>
      </c>
      <c r="BE321" s="2" t="b">
        <f>_xlfn.XLOOKUP($A321,Results!$A$2:$A$2256,Results!Z$2:Z$2256,"")</f>
        <v>1</v>
      </c>
    </row>
    <row r="322" spans="1:57" ht="38.25" customHeight="1" x14ac:dyDescent="0.3">
      <c r="A322">
        <v>905999</v>
      </c>
      <c r="B322">
        <v>281856</v>
      </c>
      <c r="C322" t="s">
        <v>36</v>
      </c>
      <c r="D322" t="s">
        <v>1005</v>
      </c>
      <c r="E322" s="2" t="str">
        <f>VLOOKUP(F322,'RPA Vendor Data '!F$1:$G$2418,2)</f>
        <v>ACME CONSTRUCTION SUPPLY</v>
      </c>
      <c r="F322" s="2">
        <v>10054</v>
      </c>
      <c r="G322" s="2">
        <v>4</v>
      </c>
      <c r="H322" t="s">
        <v>1006</v>
      </c>
      <c r="I322">
        <v>10</v>
      </c>
      <c r="J322" t="s">
        <v>1001</v>
      </c>
      <c r="K322" t="s">
        <v>39</v>
      </c>
      <c r="L322">
        <v>1.23</v>
      </c>
      <c r="M322" s="2" t="s">
        <v>1002</v>
      </c>
      <c r="N322" s="85">
        <v>200782</v>
      </c>
      <c r="O322" t="s">
        <v>36</v>
      </c>
      <c r="P322" t="s">
        <v>36</v>
      </c>
      <c r="Q322" t="s">
        <v>36</v>
      </c>
      <c r="R322">
        <v>12.3</v>
      </c>
      <c r="S322" s="1">
        <v>45744.648508449071</v>
      </c>
      <c r="T322" t="s">
        <v>42</v>
      </c>
      <c r="U322" s="1">
        <v>45744.42291666667</v>
      </c>
      <c r="V322" t="s">
        <v>43</v>
      </c>
      <c r="W322" t="s">
        <v>36</v>
      </c>
      <c r="X322">
        <v>0</v>
      </c>
      <c r="Y322">
        <v>201</v>
      </c>
      <c r="Z322" t="s">
        <v>36</v>
      </c>
      <c r="AA322" t="s">
        <v>36</v>
      </c>
      <c r="AB322" t="s">
        <v>36</v>
      </c>
      <c r="AC322" t="s">
        <v>1003</v>
      </c>
      <c r="AD322" t="s">
        <v>1003</v>
      </c>
      <c r="AE322" t="s">
        <v>45</v>
      </c>
      <c r="AF322" s="44" t="s">
        <v>46</v>
      </c>
      <c r="AG322" s="18" t="s">
        <v>1007</v>
      </c>
      <c r="AI322" s="2" t="s">
        <v>48</v>
      </c>
      <c r="AJ322" s="2" t="e">
        <f>VLOOKUP(A322,'Classification Test Result'!$A$2:$D$2428,4,FALSE)</f>
        <v>#N/A</v>
      </c>
      <c r="AL322" s="2">
        <f>_xlfn.XLOOKUP($A322,Results!$A$2:$A$2256,Results!G$2:G$2256,"")</f>
        <v>0</v>
      </c>
      <c r="AM322" s="2">
        <f>_xlfn.XLOOKUP($A322,Results!$A$2:$A$2256,Results!H$2:H$2256,"")</f>
        <v>0</v>
      </c>
      <c r="AN322" s="2">
        <f>_xlfn.XLOOKUP($A322,Results!$A$2:$A$2256,Results!I$2:I$2256,"")</f>
        <v>0</v>
      </c>
      <c r="AO322" s="2">
        <f>_xlfn.XLOOKUP($A322,Results!$A$2:$A$2256,Results!J$2:J$2256,"")</f>
        <v>0</v>
      </c>
      <c r="AP322" s="2">
        <f>_xlfn.XLOOKUP($A322,Results!$A$2:$A$2256,Results!K$2:K$2256,"")</f>
        <v>0</v>
      </c>
      <c r="AQ322" s="2">
        <f>_xlfn.XLOOKUP($A322,Results!$A$2:$A$2256,Results!L$2:L$2256,"")</f>
        <v>0</v>
      </c>
      <c r="AR322" s="2">
        <f>_xlfn.XLOOKUP($A322,Results!$A$2:$A$2256,Results!M$2:M$2256,"")</f>
        <v>0</v>
      </c>
      <c r="AS322" s="2">
        <f>_xlfn.XLOOKUP($A322,Results!$A$2:$A$2256,Results!N$2:N$2256,"")</f>
        <v>0</v>
      </c>
      <c r="AT322" s="2" t="str">
        <f>_xlfn.XLOOKUP($A322,Results!$A$2:$A$2256,Results!O$2:O$2256,"")</f>
        <v>SHURTAPE TECHNOLOGIES</v>
      </c>
      <c r="AU322" s="2" t="str">
        <f>_xlfn.XLOOKUP($A322,Results!$A$2:$A$2256,Results!P$2:P$2256,"")</f>
        <v>SHURTAPE</v>
      </c>
      <c r="AV322" s="2" t="str">
        <f>_xlfn.XLOOKUP($A322,Results!$A$2:$A$2256,Results!Q$2:Q$2256,"")</f>
        <v>SINGLE_MATCH</v>
      </c>
      <c r="AW322" s="2">
        <f>_xlfn.XLOOKUP($A322,Results!$A$2:$A$2256,Results!R$2:R$2256,"")</f>
        <v>0</v>
      </c>
      <c r="AX322" s="2">
        <f>_xlfn.XLOOKUP($A322,Results!$A$2:$A$2256,Results!S$2:S$2256,"")</f>
        <v>0</v>
      </c>
      <c r="AY322" s="2">
        <f>_xlfn.XLOOKUP($A322,Results!$A$2:$A$2256,Results!T$2:T$2256,"")</f>
        <v>100</v>
      </c>
      <c r="AZ322" s="2">
        <f>_xlfn.XLOOKUP($A322,Results!$A$2:$A$2256,Results!U$2:U$2256,"")</f>
        <v>0</v>
      </c>
      <c r="BA322" s="2">
        <f>_xlfn.XLOOKUP($A322,Results!$A$2:$A$2256,Results!V$2:V$2256,"")</f>
        <v>0</v>
      </c>
      <c r="BB322" s="2">
        <f>_xlfn.XLOOKUP($A322,Results!$A$2:$A$2256,Results!W$2:W$2256,"")</f>
        <v>0</v>
      </c>
      <c r="BC322" s="2">
        <f>_xlfn.XLOOKUP($A322,Results!$A$2:$A$2256,Results!X$2:X$2256,"")</f>
        <v>31201500</v>
      </c>
      <c r="BD322" s="2">
        <f>_xlfn.XLOOKUP($A322,Results!$A$2:$A$2256,Results!Y$2:Y$2256,"")</f>
        <v>77</v>
      </c>
      <c r="BE322" s="2">
        <f>_xlfn.XLOOKUP($A322,Results!$A$2:$A$2256,Results!Z$2:Z$2256,"")</f>
        <v>0</v>
      </c>
    </row>
    <row r="323" spans="1:57" ht="38.25" customHeight="1" x14ac:dyDescent="0.3">
      <c r="A323">
        <v>906000</v>
      </c>
      <c r="B323">
        <v>282020</v>
      </c>
      <c r="C323" t="s">
        <v>36</v>
      </c>
      <c r="D323">
        <v>1013705</v>
      </c>
      <c r="F323" s="2">
        <v>13450</v>
      </c>
      <c r="G323" s="2">
        <v>1</v>
      </c>
      <c r="H323" s="2" t="s">
        <v>1008</v>
      </c>
      <c r="I323">
        <v>1</v>
      </c>
      <c r="J323" t="s">
        <v>39</v>
      </c>
      <c r="K323" t="s">
        <v>39</v>
      </c>
      <c r="L323">
        <v>1060</v>
      </c>
      <c r="M323" s="2" t="s">
        <v>36</v>
      </c>
      <c r="N323" s="9" t="s">
        <v>36</v>
      </c>
      <c r="O323" t="s">
        <v>1009</v>
      </c>
      <c r="P323" t="s">
        <v>36</v>
      </c>
      <c r="Q323" t="s">
        <v>36</v>
      </c>
      <c r="R323">
        <v>1060</v>
      </c>
      <c r="S323" s="1">
        <v>45744.917415081021</v>
      </c>
      <c r="T323" t="s">
        <v>42</v>
      </c>
      <c r="U323" s="1">
        <v>45744.702777777777</v>
      </c>
      <c r="V323" t="s">
        <v>43</v>
      </c>
      <c r="W323" t="s">
        <v>36</v>
      </c>
      <c r="X323">
        <v>0</v>
      </c>
      <c r="Y323" t="s">
        <v>525</v>
      </c>
      <c r="Z323" t="s">
        <v>36</v>
      </c>
      <c r="AA323">
        <v>1060</v>
      </c>
      <c r="AB323" t="s">
        <v>36</v>
      </c>
      <c r="AC323" t="s">
        <v>49</v>
      </c>
      <c r="AD323" t="s">
        <v>49</v>
      </c>
      <c r="AE323" t="s">
        <v>45</v>
      </c>
      <c r="AF323" s="2"/>
      <c r="AI323" s="2" t="str">
        <f>IF(COUNTIF(Classification!$B$2:$B$316,H323)&gt;0, "FREIGHT", " ")</f>
        <v>FREIGHT</v>
      </c>
      <c r="AJ323" s="2" t="e">
        <f>VLOOKUP(A323,'Classification Test Result'!$A$2:$D$2428,4,FALSE)</f>
        <v>#N/A</v>
      </c>
      <c r="AL323" s="2">
        <f>_xlfn.XLOOKUP($A323,Results!$A$2:$A$2256,Results!G$2:G$2256,"")</f>
        <v>0</v>
      </c>
      <c r="AM323" s="2">
        <f>_xlfn.XLOOKUP($A323,Results!$A$2:$A$2256,Results!H$2:H$2256,"")</f>
        <v>0</v>
      </c>
      <c r="AN323" s="2">
        <f>_xlfn.XLOOKUP($A323,Results!$A$2:$A$2256,Results!I$2:I$2256,"")</f>
        <v>0</v>
      </c>
      <c r="AO323" s="2">
        <f>_xlfn.XLOOKUP($A323,Results!$A$2:$A$2256,Results!J$2:J$2256,"")</f>
        <v>0</v>
      </c>
      <c r="AP323" s="2">
        <f>_xlfn.XLOOKUP($A323,Results!$A$2:$A$2256,Results!K$2:K$2256,"")</f>
        <v>0</v>
      </c>
      <c r="AQ323" s="2">
        <f>_xlfn.XLOOKUP($A323,Results!$A$2:$A$2256,Results!L$2:L$2256,"")</f>
        <v>0</v>
      </c>
      <c r="AR323" s="2">
        <f>_xlfn.XLOOKUP($A323,Results!$A$2:$A$2256,Results!M$2:M$2256,"")</f>
        <v>0</v>
      </c>
      <c r="AS323" s="2">
        <f>_xlfn.XLOOKUP($A323,Results!$A$2:$A$2256,Results!N$2:N$2256,"")</f>
        <v>0</v>
      </c>
      <c r="AT323" s="2">
        <f>_xlfn.XLOOKUP($A323,Results!$A$2:$A$2256,Results!O$2:O$2256,"")</f>
        <v>0</v>
      </c>
      <c r="AU323" s="2">
        <f>_xlfn.XLOOKUP($A323,Results!$A$2:$A$2256,Results!P$2:P$2256,"")</f>
        <v>0</v>
      </c>
      <c r="AV323" s="2">
        <f>_xlfn.XLOOKUP($A323,Results!$A$2:$A$2256,Results!Q$2:Q$2256,"")</f>
        <v>0</v>
      </c>
      <c r="AW323" s="2">
        <f>_xlfn.XLOOKUP($A323,Results!$A$2:$A$2256,Results!R$2:R$2256,"")</f>
        <v>0</v>
      </c>
      <c r="AX323" s="2">
        <f>_xlfn.XLOOKUP($A323,Results!$A$2:$A$2256,Results!S$2:S$2256,"")</f>
        <v>0</v>
      </c>
      <c r="AY323" s="2">
        <f>_xlfn.XLOOKUP($A323,Results!$A$2:$A$2256,Results!T$2:T$2256,"")</f>
        <v>0</v>
      </c>
      <c r="AZ323" s="2">
        <f>_xlfn.XLOOKUP($A323,Results!$A$2:$A$2256,Results!U$2:U$2256,"")</f>
        <v>0</v>
      </c>
      <c r="BA323" s="2">
        <f>_xlfn.XLOOKUP($A323,Results!$A$2:$A$2256,Results!V$2:V$2256,"")</f>
        <v>0</v>
      </c>
      <c r="BB323" s="2">
        <f>_xlfn.XLOOKUP($A323,Results!$A$2:$A$2256,Results!W$2:W$2256,"")</f>
        <v>0</v>
      </c>
      <c r="BC323" s="2">
        <f>_xlfn.XLOOKUP($A323,Results!$A$2:$A$2256,Results!X$2:X$2256,"")</f>
        <v>0</v>
      </c>
      <c r="BD323" s="2">
        <f>_xlfn.XLOOKUP($A323,Results!$A$2:$A$2256,Results!Y$2:Y$2256,"")</f>
        <v>0</v>
      </c>
      <c r="BE323" s="2">
        <f>_xlfn.XLOOKUP($A323,Results!$A$2:$A$2256,Results!Z$2:Z$2256,"")</f>
        <v>0</v>
      </c>
    </row>
    <row r="324" spans="1:57" ht="38.25" customHeight="1" x14ac:dyDescent="0.3">
      <c r="A324">
        <v>906001</v>
      </c>
      <c r="B324">
        <v>281919</v>
      </c>
      <c r="C324" t="s">
        <v>36</v>
      </c>
      <c r="D324" t="s">
        <v>590</v>
      </c>
      <c r="E324" s="2" t="str">
        <f>VLOOKUP(F324,'RPA Vendor Data '!F$1:$G$2418,2)</f>
        <v>ACME CONSTRUCTION SUPPLY</v>
      </c>
      <c r="F324" s="2">
        <v>10054</v>
      </c>
      <c r="G324" s="2">
        <v>5</v>
      </c>
      <c r="H324" t="s">
        <v>1011</v>
      </c>
      <c r="I324">
        <v>2</v>
      </c>
      <c r="J324" t="s">
        <v>1001</v>
      </c>
      <c r="K324" t="s">
        <v>39</v>
      </c>
      <c r="L324">
        <v>5.95</v>
      </c>
      <c r="M324" s="2" t="s">
        <v>1002</v>
      </c>
      <c r="N324" s="85">
        <v>152303</v>
      </c>
      <c r="O324" t="s">
        <v>36</v>
      </c>
      <c r="P324" t="s">
        <v>36</v>
      </c>
      <c r="Q324" t="s">
        <v>36</v>
      </c>
      <c r="R324">
        <v>11.9</v>
      </c>
      <c r="S324" s="1">
        <v>45744.771327349539</v>
      </c>
      <c r="T324" t="s">
        <v>42</v>
      </c>
      <c r="U324" s="1">
        <v>45744.556944444441</v>
      </c>
      <c r="V324" t="s">
        <v>43</v>
      </c>
      <c r="W324" t="s">
        <v>36</v>
      </c>
      <c r="X324">
        <v>1</v>
      </c>
      <c r="Y324">
        <v>201</v>
      </c>
      <c r="Z324" t="s">
        <v>36</v>
      </c>
      <c r="AA324" t="s">
        <v>36</v>
      </c>
      <c r="AB324" t="s">
        <v>36</v>
      </c>
      <c r="AC324" t="s">
        <v>1003</v>
      </c>
      <c r="AD324" t="s">
        <v>1003</v>
      </c>
      <c r="AE324" t="s">
        <v>45</v>
      </c>
      <c r="AF324" s="44" t="s">
        <v>46</v>
      </c>
      <c r="AG324" s="18" t="s">
        <v>1012</v>
      </c>
      <c r="AI324" s="2" t="s">
        <v>48</v>
      </c>
      <c r="AJ324" s="2" t="e">
        <f>VLOOKUP(A324,'Classification Test Result'!$A$2:$D$2428,4,FALSE)</f>
        <v>#N/A</v>
      </c>
      <c r="AL324" s="2">
        <f>_xlfn.XLOOKUP($A324,Results!$A$2:$A$2256,Results!G$2:G$2256,"")</f>
        <v>0</v>
      </c>
      <c r="AM324" s="2">
        <f>_xlfn.XLOOKUP($A324,Results!$A$2:$A$2256,Results!H$2:H$2256,"")</f>
        <v>0</v>
      </c>
      <c r="AN324" s="2">
        <f>_xlfn.XLOOKUP($A324,Results!$A$2:$A$2256,Results!I$2:I$2256,"")</f>
        <v>0</v>
      </c>
      <c r="AO324" s="2">
        <f>_xlfn.XLOOKUP($A324,Results!$A$2:$A$2256,Results!J$2:J$2256,"")</f>
        <v>0</v>
      </c>
      <c r="AP324" s="2">
        <f>_xlfn.XLOOKUP($A324,Results!$A$2:$A$2256,Results!K$2:K$2256,"")</f>
        <v>0</v>
      </c>
      <c r="AQ324" s="2">
        <f>_xlfn.XLOOKUP($A324,Results!$A$2:$A$2256,Results!L$2:L$2256,"")</f>
        <v>0</v>
      </c>
      <c r="AR324" s="2">
        <f>_xlfn.XLOOKUP($A324,Results!$A$2:$A$2256,Results!M$2:M$2256,"")</f>
        <v>0</v>
      </c>
      <c r="AS324" s="2">
        <f>_xlfn.XLOOKUP($A324,Results!$A$2:$A$2256,Results!N$2:N$2256,"")</f>
        <v>0</v>
      </c>
      <c r="AT324" s="2" t="str">
        <f>_xlfn.XLOOKUP($A324,Results!$A$2:$A$2256,Results!O$2:O$2256,"")</f>
        <v>SHURTAPE TECHNOLOGIES</v>
      </c>
      <c r="AU324" s="2" t="str">
        <f>_xlfn.XLOOKUP($A324,Results!$A$2:$A$2256,Results!P$2:P$2256,"")</f>
        <v>SHURTAPE</v>
      </c>
      <c r="AV324" s="2" t="str">
        <f>_xlfn.XLOOKUP($A324,Results!$A$2:$A$2256,Results!Q$2:Q$2256,"")</f>
        <v>SINGLE_MATCH</v>
      </c>
      <c r="AW324" s="2">
        <f>_xlfn.XLOOKUP($A324,Results!$A$2:$A$2256,Results!R$2:R$2256,"")</f>
        <v>0</v>
      </c>
      <c r="AX324" s="2">
        <f>_xlfn.XLOOKUP($A324,Results!$A$2:$A$2256,Results!S$2:S$2256,"")</f>
        <v>0</v>
      </c>
      <c r="AY324" s="2">
        <f>_xlfn.XLOOKUP($A324,Results!$A$2:$A$2256,Results!T$2:T$2256,"")</f>
        <v>100</v>
      </c>
      <c r="AZ324" s="2">
        <f>_xlfn.XLOOKUP($A324,Results!$A$2:$A$2256,Results!U$2:U$2256,"")</f>
        <v>0</v>
      </c>
      <c r="BA324" s="2">
        <f>_xlfn.XLOOKUP($A324,Results!$A$2:$A$2256,Results!V$2:V$2256,"")</f>
        <v>0</v>
      </c>
      <c r="BB324" s="2">
        <f>_xlfn.XLOOKUP($A324,Results!$A$2:$A$2256,Results!W$2:W$2256,"")</f>
        <v>0</v>
      </c>
      <c r="BC324" s="2">
        <f>_xlfn.XLOOKUP($A324,Results!$A$2:$A$2256,Results!X$2:X$2256,"")</f>
        <v>31201500</v>
      </c>
      <c r="BD324" s="2">
        <f>_xlfn.XLOOKUP($A324,Results!$A$2:$A$2256,Results!Y$2:Y$2256,"")</f>
        <v>79</v>
      </c>
      <c r="BE324" s="2">
        <f>_xlfn.XLOOKUP($A324,Results!$A$2:$A$2256,Results!Z$2:Z$2256,"")</f>
        <v>0</v>
      </c>
    </row>
    <row r="325" spans="1:57" ht="38.25" customHeight="1" x14ac:dyDescent="0.3">
      <c r="A325">
        <v>906002</v>
      </c>
      <c r="B325">
        <v>281647</v>
      </c>
      <c r="C325" t="s">
        <v>36</v>
      </c>
      <c r="D325" t="s">
        <v>1013</v>
      </c>
      <c r="F325" s="2">
        <v>10895</v>
      </c>
      <c r="G325" s="2">
        <v>1</v>
      </c>
      <c r="H325" s="2" t="s">
        <v>1014</v>
      </c>
      <c r="I325">
        <v>1</v>
      </c>
      <c r="J325" t="s">
        <v>65</v>
      </c>
      <c r="K325" t="s">
        <v>39</v>
      </c>
      <c r="L325">
        <v>281.02</v>
      </c>
      <c r="M325" s="2" t="s">
        <v>36</v>
      </c>
      <c r="N325" s="9" t="s">
        <v>36</v>
      </c>
      <c r="O325" t="s">
        <v>36</v>
      </c>
      <c r="P325" t="s">
        <v>36</v>
      </c>
      <c r="Q325" t="s">
        <v>36</v>
      </c>
      <c r="R325">
        <v>281.02</v>
      </c>
      <c r="S325" s="1">
        <v>45744.501746180547</v>
      </c>
      <c r="T325" t="s">
        <v>42</v>
      </c>
      <c r="U325" s="1">
        <v>45744.277083333327</v>
      </c>
      <c r="V325" t="s">
        <v>43</v>
      </c>
      <c r="W325" t="s">
        <v>36</v>
      </c>
      <c r="X325">
        <v>0</v>
      </c>
      <c r="Y325">
        <v>999</v>
      </c>
      <c r="Z325" t="s">
        <v>36</v>
      </c>
      <c r="AA325" t="s">
        <v>36</v>
      </c>
      <c r="AB325" t="s">
        <v>36</v>
      </c>
      <c r="AC325" t="s">
        <v>49</v>
      </c>
      <c r="AD325" t="s">
        <v>49</v>
      </c>
      <c r="AE325" t="s">
        <v>45</v>
      </c>
      <c r="AF325" s="2"/>
      <c r="AI325" s="2" t="s">
        <v>92</v>
      </c>
      <c r="AJ325" s="2" t="e">
        <f>VLOOKUP(A325,'Classification Test Result'!$A$2:$D$2428,4,FALSE)</f>
        <v>#N/A</v>
      </c>
      <c r="AL325" s="2">
        <f>_xlfn.XLOOKUP($A325,Results!$A$2:$A$2256,Results!G$2:G$2256,"")</f>
        <v>0</v>
      </c>
      <c r="AM325" s="2">
        <f>_xlfn.XLOOKUP($A325,Results!$A$2:$A$2256,Results!H$2:H$2256,"")</f>
        <v>0</v>
      </c>
      <c r="AN325" s="2">
        <f>_xlfn.XLOOKUP($A325,Results!$A$2:$A$2256,Results!I$2:I$2256,"")</f>
        <v>0</v>
      </c>
      <c r="AO325" s="2">
        <f>_xlfn.XLOOKUP($A325,Results!$A$2:$A$2256,Results!J$2:J$2256,"")</f>
        <v>0</v>
      </c>
      <c r="AP325" s="2">
        <f>_xlfn.XLOOKUP($A325,Results!$A$2:$A$2256,Results!K$2:K$2256,"")</f>
        <v>0</v>
      </c>
      <c r="AQ325" s="2">
        <f>_xlfn.XLOOKUP($A325,Results!$A$2:$A$2256,Results!L$2:L$2256,"")</f>
        <v>0</v>
      </c>
      <c r="AR325" s="2">
        <f>_xlfn.XLOOKUP($A325,Results!$A$2:$A$2256,Results!M$2:M$2256,"")</f>
        <v>0</v>
      </c>
      <c r="AS325" s="2">
        <f>_xlfn.XLOOKUP($A325,Results!$A$2:$A$2256,Results!N$2:N$2256,"")</f>
        <v>0</v>
      </c>
      <c r="AT325" s="2">
        <f>_xlfn.XLOOKUP($A325,Results!$A$2:$A$2256,Results!O$2:O$2256,"")</f>
        <v>0</v>
      </c>
      <c r="AU325" s="2">
        <f>_xlfn.XLOOKUP($A325,Results!$A$2:$A$2256,Results!P$2:P$2256,"")</f>
        <v>0</v>
      </c>
      <c r="AV325" s="2">
        <f>_xlfn.XLOOKUP($A325,Results!$A$2:$A$2256,Results!Q$2:Q$2256,"")</f>
        <v>0</v>
      </c>
      <c r="AW325" s="2">
        <f>_xlfn.XLOOKUP($A325,Results!$A$2:$A$2256,Results!R$2:R$2256,"")</f>
        <v>0</v>
      </c>
      <c r="AX325" s="2">
        <f>_xlfn.XLOOKUP($A325,Results!$A$2:$A$2256,Results!S$2:S$2256,"")</f>
        <v>0</v>
      </c>
      <c r="AY325" s="2">
        <f>_xlfn.XLOOKUP($A325,Results!$A$2:$A$2256,Results!T$2:T$2256,"")</f>
        <v>0</v>
      </c>
      <c r="AZ325" s="2">
        <f>_xlfn.XLOOKUP($A325,Results!$A$2:$A$2256,Results!U$2:U$2256,"")</f>
        <v>0</v>
      </c>
      <c r="BA325" s="2">
        <f>_xlfn.XLOOKUP($A325,Results!$A$2:$A$2256,Results!V$2:V$2256,"")</f>
        <v>0</v>
      </c>
      <c r="BB325" s="2">
        <f>_xlfn.XLOOKUP($A325,Results!$A$2:$A$2256,Results!W$2:W$2256,"")</f>
        <v>0</v>
      </c>
      <c r="BC325" s="2">
        <f>_xlfn.XLOOKUP($A325,Results!$A$2:$A$2256,Results!X$2:X$2256,"")</f>
        <v>0</v>
      </c>
      <c r="BD325" s="2">
        <f>_xlfn.XLOOKUP($A325,Results!$A$2:$A$2256,Results!Y$2:Y$2256,"")</f>
        <v>0</v>
      </c>
      <c r="BE325" s="2">
        <f>_xlfn.XLOOKUP($A325,Results!$A$2:$A$2256,Results!Z$2:Z$2256,"")</f>
        <v>0</v>
      </c>
    </row>
    <row r="326" spans="1:57" ht="38.25" customHeight="1" x14ac:dyDescent="0.3">
      <c r="A326">
        <v>906003</v>
      </c>
      <c r="B326">
        <v>281929</v>
      </c>
      <c r="C326" t="s">
        <v>36</v>
      </c>
      <c r="D326">
        <v>9341355100</v>
      </c>
      <c r="E326" s="2" t="str">
        <f>VLOOKUP(F326,'RPA Vendor Data '!F$1:$G$2418,2)</f>
        <v>GRAYBAR ELECTRIC CO. INC.</v>
      </c>
      <c r="F326" s="2">
        <v>11471</v>
      </c>
      <c r="G326" s="2">
        <v>1</v>
      </c>
      <c r="H326" t="s">
        <v>1015</v>
      </c>
      <c r="I326">
        <v>48</v>
      </c>
      <c r="J326" t="s">
        <v>39</v>
      </c>
      <c r="K326" t="s">
        <v>39</v>
      </c>
      <c r="L326">
        <v>274.62</v>
      </c>
      <c r="M326" s="2" t="s">
        <v>1016</v>
      </c>
      <c r="N326" s="85" t="s">
        <v>1017</v>
      </c>
      <c r="O326" t="s">
        <v>36</v>
      </c>
      <c r="P326" t="s">
        <v>36</v>
      </c>
      <c r="Q326" t="s">
        <v>36</v>
      </c>
      <c r="R326">
        <v>13181.76</v>
      </c>
      <c r="S326" s="1">
        <v>45744.81284849537</v>
      </c>
      <c r="T326" t="s">
        <v>42</v>
      </c>
      <c r="U326" s="1">
        <v>45744.591666666667</v>
      </c>
      <c r="V326" t="s">
        <v>43</v>
      </c>
      <c r="W326" t="s">
        <v>36</v>
      </c>
      <c r="X326">
        <v>0</v>
      </c>
      <c r="Y326">
        <v>201</v>
      </c>
      <c r="Z326" t="s">
        <v>36</v>
      </c>
      <c r="AA326" t="s">
        <v>36</v>
      </c>
      <c r="AB326" t="s">
        <v>36</v>
      </c>
      <c r="AC326" t="s">
        <v>49</v>
      </c>
      <c r="AD326" t="s">
        <v>49</v>
      </c>
      <c r="AE326" t="s">
        <v>45</v>
      </c>
      <c r="AF326" s="44" t="s">
        <v>46</v>
      </c>
      <c r="AG326" s="18" t="s">
        <v>1018</v>
      </c>
      <c r="AI326" s="2" t="s">
        <v>48</v>
      </c>
      <c r="AJ326" s="2" t="e">
        <f>VLOOKUP(A326,'Classification Test Result'!$A$2:$D$2428,4,FALSE)</f>
        <v>#N/A</v>
      </c>
      <c r="AL326" s="2">
        <f>_xlfn.XLOOKUP($A326,Results!$A$2:$A$2256,Results!G$2:G$2256,"")</f>
        <v>0</v>
      </c>
      <c r="AM326" s="2">
        <f>_xlfn.XLOOKUP($A326,Results!$A$2:$A$2256,Results!H$2:H$2256,"")</f>
        <v>0</v>
      </c>
      <c r="AN326" s="2">
        <f>_xlfn.XLOOKUP($A326,Results!$A$2:$A$2256,Results!I$2:I$2256,"")</f>
        <v>0</v>
      </c>
      <c r="AO326" s="2">
        <f>_xlfn.XLOOKUP($A326,Results!$A$2:$A$2256,Results!J$2:J$2256,"")</f>
        <v>0</v>
      </c>
      <c r="AP326" s="2">
        <f>_xlfn.XLOOKUP($A326,Results!$A$2:$A$2256,Results!K$2:K$2256,"")</f>
        <v>0</v>
      </c>
      <c r="AQ326" s="2">
        <f>_xlfn.XLOOKUP($A326,Results!$A$2:$A$2256,Results!L$2:L$2256,"")</f>
        <v>0</v>
      </c>
      <c r="AR326" s="2">
        <f>_xlfn.XLOOKUP($A326,Results!$A$2:$A$2256,Results!M$2:M$2256,"")</f>
        <v>0</v>
      </c>
      <c r="AS326" s="2">
        <f>_xlfn.XLOOKUP($A326,Results!$A$2:$A$2256,Results!N$2:N$2256,"")</f>
        <v>0</v>
      </c>
      <c r="AT326" s="2" t="str">
        <f>_xlfn.XLOOKUP($A326,Results!$A$2:$A$2256,Results!O$2:O$2256,"")</f>
        <v>AMERICAN ELECTRIC LIGHTING</v>
      </c>
      <c r="AU326" s="2" t="str">
        <f>_xlfn.XLOOKUP($A326,Results!$A$2:$A$2256,Results!P$2:P$2256,"")</f>
        <v>AMERICAN ELECTRIC DIV</v>
      </c>
      <c r="AV326" s="2" t="str">
        <f>_xlfn.XLOOKUP($A326,Results!$A$2:$A$2256,Results!Q$2:Q$2256,"")</f>
        <v>SINGLE_MATCH</v>
      </c>
      <c r="AW326" s="2">
        <f>_xlfn.XLOOKUP($A326,Results!$A$2:$A$2256,Results!R$2:R$2256,"")</f>
        <v>0</v>
      </c>
      <c r="AX326" s="2">
        <f>_xlfn.XLOOKUP($A326,Results!$A$2:$A$2256,Results!S$2:S$2256,"")</f>
        <v>0</v>
      </c>
      <c r="AY326" s="2">
        <f>_xlfn.XLOOKUP($A326,Results!$A$2:$A$2256,Results!T$2:T$2256,"")</f>
        <v>100</v>
      </c>
      <c r="AZ326" s="2">
        <f>_xlfn.XLOOKUP($A326,Results!$A$2:$A$2256,Results!U$2:U$2256,"")</f>
        <v>0</v>
      </c>
      <c r="BA326" s="2" t="str">
        <f>_xlfn.XLOOKUP($A326,Results!$A$2:$A$2256,Results!V$2:V$2256,"")</f>
        <v>LITHONIA LIGHTING</v>
      </c>
      <c r="BB326" s="2">
        <f>_xlfn.XLOOKUP($A326,Results!$A$2:$A$2256,Results!W$2:W$2256,"")</f>
        <v>77</v>
      </c>
      <c r="BC326" s="2">
        <f>_xlfn.XLOOKUP($A326,Results!$A$2:$A$2256,Results!X$2:X$2256,"")</f>
        <v>39110000</v>
      </c>
      <c r="BD326" s="2">
        <f>_xlfn.XLOOKUP($A326,Results!$A$2:$A$2256,Results!Y$2:Y$2256,"")</f>
        <v>77</v>
      </c>
      <c r="BE326" s="2" t="b">
        <f>_xlfn.XLOOKUP($A326,Results!$A$2:$A$2256,Results!Z$2:Z$2256,"")</f>
        <v>1</v>
      </c>
    </row>
    <row r="327" spans="1:57" ht="38.25" customHeight="1" x14ac:dyDescent="0.3">
      <c r="A327">
        <v>906004</v>
      </c>
      <c r="B327">
        <v>281518</v>
      </c>
      <c r="C327" t="s">
        <v>36</v>
      </c>
      <c r="D327" t="s">
        <v>1019</v>
      </c>
      <c r="E327" s="2" t="str">
        <f>VLOOKUP(F327,'RPA Vendor Data '!F$1:$G$2418,2)</f>
        <v>MAURICE ELECTRCAL SUPLY</v>
      </c>
      <c r="F327" s="2">
        <v>12147</v>
      </c>
      <c r="G327" s="2">
        <v>2</v>
      </c>
      <c r="H327" t="s">
        <v>1020</v>
      </c>
      <c r="I327">
        <v>6</v>
      </c>
      <c r="J327" t="s">
        <v>389</v>
      </c>
      <c r="K327" t="s">
        <v>58</v>
      </c>
      <c r="L327">
        <v>20.97</v>
      </c>
      <c r="M327" s="2" t="s">
        <v>1021</v>
      </c>
      <c r="N327" s="85" t="s">
        <v>1022</v>
      </c>
      <c r="O327" t="s">
        <v>36</v>
      </c>
      <c r="P327" t="s">
        <v>1023</v>
      </c>
      <c r="Q327" t="s">
        <v>36</v>
      </c>
      <c r="R327">
        <v>1.26</v>
      </c>
      <c r="S327" s="1">
        <v>45744.438606215277</v>
      </c>
      <c r="T327" t="s">
        <v>42</v>
      </c>
      <c r="U327" s="1">
        <v>45744.213888888888</v>
      </c>
      <c r="V327" t="s">
        <v>43</v>
      </c>
      <c r="W327" t="s">
        <v>36</v>
      </c>
      <c r="X327">
        <v>0</v>
      </c>
      <c r="Y327">
        <v>202</v>
      </c>
      <c r="Z327">
        <v>0.21</v>
      </c>
      <c r="AA327" t="s">
        <v>36</v>
      </c>
      <c r="AB327">
        <v>144</v>
      </c>
      <c r="AC327" t="s">
        <v>1024</v>
      </c>
      <c r="AD327" t="s">
        <v>1024</v>
      </c>
      <c r="AE327" t="s">
        <v>45</v>
      </c>
      <c r="AF327" s="44">
        <v>39131700</v>
      </c>
      <c r="AG327" s="18" t="s">
        <v>1025</v>
      </c>
      <c r="AI327" s="2" t="s">
        <v>48</v>
      </c>
      <c r="AJ327" s="2" t="e">
        <f>VLOOKUP(A327,'Classification Test Result'!$A$2:$D$2428,4,FALSE)</f>
        <v>#N/A</v>
      </c>
      <c r="AL327" s="2">
        <f>_xlfn.XLOOKUP($A327,Results!$A$2:$A$2256,Results!G$2:G$2256,"")</f>
        <v>968347</v>
      </c>
      <c r="AM327" s="2" t="str">
        <f>_xlfn.XLOOKUP($A327,Results!$A$2:$A$2256,Results!H$2:H$2256,"")</f>
        <v>S1110</v>
      </c>
      <c r="AN327" s="2" t="str">
        <f>_xlfn.XLOOKUP($A327,Results!$A$2:$A$2256,Results!I$2:I$2256,"")</f>
        <v>STEEL ELECTRIC PRODUCTS</v>
      </c>
      <c r="AO327" s="2">
        <f>_xlfn.XLOOKUP($A327,Results!$A$2:$A$2256,Results!J$2:J$2256,"")</f>
        <v>785994620075</v>
      </c>
      <c r="AP327" s="2">
        <f>_xlfn.XLOOKUP($A327,Results!$A$2:$A$2256,Results!K$2:K$2256,"")</f>
        <v>39121434</v>
      </c>
      <c r="AQ327" s="2">
        <f>_xlfn.XLOOKUP($A327,Results!$A$2:$A$2256,Results!L$2:L$2256,"")</f>
        <v>0</v>
      </c>
      <c r="AR327" s="2">
        <f>_xlfn.XLOOKUP($A327,Results!$A$2:$A$2256,Results!M$2:M$2256,"")</f>
        <v>26973</v>
      </c>
      <c r="AS327" s="2" t="str">
        <f>_xlfn.XLOOKUP($A327,Results!$A$2:$A$2256,Results!N$2:N$2256,"")</f>
        <v>SEPCO S1110 1/2 STL S/SCR EMT CONN</v>
      </c>
      <c r="AT327" s="2" t="str">
        <f>_xlfn.XLOOKUP($A327,Results!$A$2:$A$2256,Results!O$2:O$2256,"")</f>
        <v>STEEL ELECTRIC PRODUCTS</v>
      </c>
      <c r="AU327" s="2" t="str">
        <f>_xlfn.XLOOKUP($A327,Results!$A$2:$A$2256,Results!P$2:P$2256,"")</f>
        <v>SEPCO</v>
      </c>
      <c r="AV327" s="2" t="str">
        <f>_xlfn.XLOOKUP($A327,Results!$A$2:$A$2256,Results!Q$2:Q$2256,"")</f>
        <v>MULTIPLE_MATCHES_ONE_VALID</v>
      </c>
      <c r="AW327" s="2">
        <f>_xlfn.XLOOKUP($A327,Results!$A$2:$A$2256,Results!R$2:R$2256,"")</f>
        <v>0.91896395516668805</v>
      </c>
      <c r="AX327" s="2">
        <f>_xlfn.XLOOKUP($A327,Results!$A$2:$A$2256,Results!S$2:S$2256,"")</f>
        <v>100</v>
      </c>
      <c r="AY327" s="2">
        <f>_xlfn.XLOOKUP($A327,Results!$A$2:$A$2256,Results!T$2:T$2256,"")</f>
        <v>100</v>
      </c>
      <c r="AZ327" s="2">
        <f>_xlfn.XLOOKUP($A327,Results!$A$2:$A$2256,Results!U$2:U$2256,"")</f>
        <v>100</v>
      </c>
      <c r="BA327" s="2" t="str">
        <f>_xlfn.XLOOKUP($A327,Results!$A$2:$A$2256,Results!V$2:V$2256,"")</f>
        <v>STEEL ELECTRIC PRODUCTS</v>
      </c>
      <c r="BB327" s="2">
        <f>_xlfn.XLOOKUP($A327,Results!$A$2:$A$2256,Results!W$2:W$2256,"")</f>
        <v>93</v>
      </c>
      <c r="BC327" s="2">
        <f>_xlfn.XLOOKUP($A327,Results!$A$2:$A$2256,Results!X$2:X$2256,"")</f>
        <v>39121434</v>
      </c>
      <c r="BD327" s="2">
        <f>_xlfn.XLOOKUP($A327,Results!$A$2:$A$2256,Results!Y$2:Y$2256,"")</f>
        <v>93</v>
      </c>
      <c r="BE327" s="2" t="b">
        <f>_xlfn.XLOOKUP($A327,Results!$A$2:$A$2256,Results!Z$2:Z$2256,"")</f>
        <v>1</v>
      </c>
    </row>
    <row r="328" spans="1:57" ht="38.25" customHeight="1" x14ac:dyDescent="0.3">
      <c r="A328">
        <v>906005</v>
      </c>
      <c r="B328">
        <v>281518</v>
      </c>
      <c r="C328" t="s">
        <v>36</v>
      </c>
      <c r="D328" t="s">
        <v>1019</v>
      </c>
      <c r="E328" s="2" t="str">
        <f>VLOOKUP(F328,'RPA Vendor Data '!F$1:$G$2418,2)</f>
        <v>MAURICE ELECTRCAL SUPLY</v>
      </c>
      <c r="F328" s="2">
        <v>12147</v>
      </c>
      <c r="G328" s="2">
        <v>3</v>
      </c>
      <c r="H328" t="s">
        <v>1026</v>
      </c>
      <c r="I328">
        <v>12</v>
      </c>
      <c r="J328" t="s">
        <v>389</v>
      </c>
      <c r="K328" t="s">
        <v>58</v>
      </c>
      <c r="L328">
        <v>9.57</v>
      </c>
      <c r="M328" s="2" t="s">
        <v>1021</v>
      </c>
      <c r="N328" s="85" t="s">
        <v>1027</v>
      </c>
      <c r="O328" t="s">
        <v>36</v>
      </c>
      <c r="P328" t="s">
        <v>1028</v>
      </c>
      <c r="Q328" t="s">
        <v>36</v>
      </c>
      <c r="R328">
        <v>1.1499999999999999</v>
      </c>
      <c r="S328" s="1">
        <v>45744.438575462962</v>
      </c>
      <c r="T328" t="s">
        <v>42</v>
      </c>
      <c r="U328" s="1">
        <v>45744.213888888888</v>
      </c>
      <c r="V328" t="s">
        <v>43</v>
      </c>
      <c r="W328" t="s">
        <v>36</v>
      </c>
      <c r="X328">
        <v>0</v>
      </c>
      <c r="Y328">
        <v>202</v>
      </c>
      <c r="Z328">
        <v>0.1</v>
      </c>
      <c r="AA328" t="s">
        <v>36</v>
      </c>
      <c r="AB328">
        <v>144</v>
      </c>
      <c r="AC328" t="s">
        <v>1024</v>
      </c>
      <c r="AD328" t="s">
        <v>1024</v>
      </c>
      <c r="AE328" t="s">
        <v>45</v>
      </c>
      <c r="AF328" s="44">
        <v>39131700</v>
      </c>
      <c r="AG328" s="18" t="s">
        <v>1029</v>
      </c>
      <c r="AI328" s="2" t="s">
        <v>48</v>
      </c>
      <c r="AJ328" s="2" t="e">
        <f>VLOOKUP(A328,'Classification Test Result'!$A$2:$D$2428,4,FALSE)</f>
        <v>#N/A</v>
      </c>
      <c r="AL328" s="2">
        <f>_xlfn.XLOOKUP($A328,Results!$A$2:$A$2256,Results!G$2:G$2256,"")</f>
        <v>0</v>
      </c>
      <c r="AM328" s="2">
        <f>_xlfn.XLOOKUP($A328,Results!$A$2:$A$2256,Results!H$2:H$2256,"")</f>
        <v>0</v>
      </c>
      <c r="AN328" s="2">
        <f>_xlfn.XLOOKUP($A328,Results!$A$2:$A$2256,Results!I$2:I$2256,"")</f>
        <v>0</v>
      </c>
      <c r="AO328" s="2">
        <f>_xlfn.XLOOKUP($A328,Results!$A$2:$A$2256,Results!J$2:J$2256,"")</f>
        <v>0</v>
      </c>
      <c r="AP328" s="2">
        <f>_xlfn.XLOOKUP($A328,Results!$A$2:$A$2256,Results!K$2:K$2256,"")</f>
        <v>0</v>
      </c>
      <c r="AQ328" s="2">
        <f>_xlfn.XLOOKUP($A328,Results!$A$2:$A$2256,Results!L$2:L$2256,"")</f>
        <v>0</v>
      </c>
      <c r="AR328" s="2">
        <f>_xlfn.XLOOKUP($A328,Results!$A$2:$A$2256,Results!M$2:M$2256,"")</f>
        <v>0</v>
      </c>
      <c r="AS328" s="2">
        <f>_xlfn.XLOOKUP($A328,Results!$A$2:$A$2256,Results!N$2:N$2256,"")</f>
        <v>0</v>
      </c>
      <c r="AT328" s="2" t="str">
        <f>_xlfn.XLOOKUP($A328,Results!$A$2:$A$2256,Results!O$2:O$2256,"")</f>
        <v>STEEL ELECTRIC PRODUCTS</v>
      </c>
      <c r="AU328" s="2" t="str">
        <f>_xlfn.XLOOKUP($A328,Results!$A$2:$A$2256,Results!P$2:P$2256,"")</f>
        <v>SEPCO</v>
      </c>
      <c r="AV328" s="2" t="str">
        <f>_xlfn.XLOOKUP($A328,Results!$A$2:$A$2256,Results!Q$2:Q$2256,"")</f>
        <v>MULTIPLE_MATCHES_ONE_VALID</v>
      </c>
      <c r="AW328" s="2">
        <f>_xlfn.XLOOKUP($A328,Results!$A$2:$A$2256,Results!R$2:R$2256,"")</f>
        <v>0</v>
      </c>
      <c r="AX328" s="2">
        <f>_xlfn.XLOOKUP($A328,Results!$A$2:$A$2256,Results!S$2:S$2256,"")</f>
        <v>0</v>
      </c>
      <c r="AY328" s="2">
        <f>_xlfn.XLOOKUP($A328,Results!$A$2:$A$2256,Results!T$2:T$2256,"")</f>
        <v>50</v>
      </c>
      <c r="AZ328" s="2">
        <f>_xlfn.XLOOKUP($A328,Results!$A$2:$A$2256,Results!U$2:U$2256,"")</f>
        <v>0</v>
      </c>
      <c r="BA328" s="2" t="str">
        <f>_xlfn.XLOOKUP($A328,Results!$A$2:$A$2256,Results!V$2:V$2256,"")</f>
        <v>STEEL ELECTRIC PRODUCTS</v>
      </c>
      <c r="BB328" s="2">
        <f>_xlfn.XLOOKUP($A328,Results!$A$2:$A$2256,Results!W$2:W$2256,"")</f>
        <v>88</v>
      </c>
      <c r="BC328" s="2">
        <f>_xlfn.XLOOKUP($A328,Results!$A$2:$A$2256,Results!X$2:X$2256,"")</f>
        <v>39121700</v>
      </c>
      <c r="BD328" s="2">
        <f>_xlfn.XLOOKUP($A328,Results!$A$2:$A$2256,Results!Y$2:Y$2256,"")</f>
        <v>88</v>
      </c>
      <c r="BE328" s="2" t="b">
        <f>_xlfn.XLOOKUP($A328,Results!$A$2:$A$2256,Results!Z$2:Z$2256,"")</f>
        <v>1</v>
      </c>
    </row>
    <row r="329" spans="1:57" ht="38.25" customHeight="1" x14ac:dyDescent="0.3">
      <c r="A329">
        <v>906006</v>
      </c>
      <c r="B329">
        <v>281670</v>
      </c>
      <c r="C329" t="s">
        <v>36</v>
      </c>
      <c r="D329" t="s">
        <v>130</v>
      </c>
      <c r="E329" s="2" t="str">
        <f>VLOOKUP(F329,'RPA Vendor Data '!F$1:$G$2418,2)</f>
        <v>FROST ELECTRIC SUPPLY CO</v>
      </c>
      <c r="F329" s="2">
        <v>11364</v>
      </c>
      <c r="G329" s="2">
        <v>13</v>
      </c>
      <c r="H329" t="s">
        <v>1030</v>
      </c>
      <c r="I329">
        <v>50</v>
      </c>
      <c r="J329" t="s">
        <v>58</v>
      </c>
      <c r="K329" t="s">
        <v>58</v>
      </c>
      <c r="L329">
        <v>230.41</v>
      </c>
      <c r="M329" s="2" t="s">
        <v>1031</v>
      </c>
      <c r="N329" s="85" t="s">
        <v>1032</v>
      </c>
      <c r="O329" t="s">
        <v>36</v>
      </c>
      <c r="P329" t="s">
        <v>36</v>
      </c>
      <c r="Q329">
        <v>98005502347</v>
      </c>
      <c r="R329">
        <v>115.21</v>
      </c>
      <c r="S329" s="1">
        <v>45744.501168634262</v>
      </c>
      <c r="T329" t="s">
        <v>42</v>
      </c>
      <c r="U329" s="1">
        <v>45744.287499999999</v>
      </c>
      <c r="V329" t="s">
        <v>43</v>
      </c>
      <c r="W329" t="s">
        <v>36</v>
      </c>
      <c r="X329">
        <v>14</v>
      </c>
      <c r="Y329" t="s">
        <v>54</v>
      </c>
      <c r="Z329" t="s">
        <v>36</v>
      </c>
      <c r="AA329">
        <v>230.41</v>
      </c>
      <c r="AB329" t="s">
        <v>36</v>
      </c>
      <c r="AC329" t="s">
        <v>1033</v>
      </c>
      <c r="AD329" t="s">
        <v>1033</v>
      </c>
      <c r="AE329" t="s">
        <v>45</v>
      </c>
      <c r="AF329" s="44" t="s">
        <v>46</v>
      </c>
      <c r="AG329" s="18" t="s">
        <v>1034</v>
      </c>
      <c r="AH329" s="18"/>
      <c r="AI329" s="2" t="s">
        <v>48</v>
      </c>
      <c r="AJ329" s="2" t="e">
        <f>VLOOKUP(A329,'Classification Test Result'!$A$2:$D$2428,4,FALSE)</f>
        <v>#N/A</v>
      </c>
      <c r="AL329" s="2">
        <f>_xlfn.XLOOKUP($A329,Results!$A$2:$A$2256,Results!G$2:G$2256,"")</f>
        <v>708177</v>
      </c>
      <c r="AM329" s="2">
        <f>_xlfn.XLOOKUP($A329,Results!$A$2:$A$2256,Results!H$2:H$2256,"")</f>
        <v>22104</v>
      </c>
      <c r="AN329" s="2" t="str">
        <f>_xlfn.XLOOKUP($A329,Results!$A$2:$A$2256,Results!I$2:I$2256,"")</f>
        <v>ELECTRI FLEX</v>
      </c>
      <c r="AO329" s="2">
        <f>_xlfn.XLOOKUP($A329,Results!$A$2:$A$2256,Results!J$2:J$2256,"")</f>
        <v>782673221042</v>
      </c>
      <c r="AP329" s="2">
        <f>_xlfn.XLOOKUP($A329,Results!$A$2:$A$2256,Results!K$2:K$2256,"")</f>
        <v>39131706</v>
      </c>
      <c r="AQ329" s="2">
        <f>_xlfn.XLOOKUP($A329,Results!$A$2:$A$2256,Results!L$2:L$2256,"")</f>
        <v>0</v>
      </c>
      <c r="AR329" s="2">
        <f>_xlfn.XLOOKUP($A329,Results!$A$2:$A$2256,Results!M$2:M$2256,"")</f>
        <v>118581</v>
      </c>
      <c r="AS329" s="2" t="str">
        <f>_xlfn.XLOOKUP($A329,Results!$A$2:$A$2256,Results!N$2:N$2256,"")</f>
        <v>E-FLEX 22104 LA-12 3/4 GRY 500FT</v>
      </c>
      <c r="AT329" s="2" t="str">
        <f>_xlfn.XLOOKUP($A329,Results!$A$2:$A$2256,Results!O$2:O$2256,"")</f>
        <v>ELECTRI FLEX</v>
      </c>
      <c r="AU329" s="2" t="str">
        <f>_xlfn.XLOOKUP($A329,Results!$A$2:$A$2256,Results!P$2:P$2256,"")</f>
        <v>SEALTITE</v>
      </c>
      <c r="AV329" s="2" t="str">
        <f>_xlfn.XLOOKUP($A329,Results!$A$2:$A$2256,Results!Q$2:Q$2256,"")</f>
        <v>MULTIPLE_MATCHES_ONE_VALID</v>
      </c>
      <c r="AW329" s="2">
        <f>_xlfn.XLOOKUP($A329,Results!$A$2:$A$2256,Results!R$2:R$2256,"")</f>
        <v>0.68398150687252601</v>
      </c>
      <c r="AX329" s="2">
        <f>_xlfn.XLOOKUP($A329,Results!$A$2:$A$2256,Results!S$2:S$2256,"")</f>
        <v>100</v>
      </c>
      <c r="AY329" s="2">
        <f>_xlfn.XLOOKUP($A329,Results!$A$2:$A$2256,Results!T$2:T$2256,"")</f>
        <v>100</v>
      </c>
      <c r="AZ329" s="2">
        <f>_xlfn.XLOOKUP($A329,Results!$A$2:$A$2256,Results!U$2:U$2256,"")</f>
        <v>92</v>
      </c>
      <c r="BA329" s="2">
        <f>_xlfn.XLOOKUP($A329,Results!$A$2:$A$2256,Results!V$2:V$2256,"")</f>
        <v>0</v>
      </c>
      <c r="BB329" s="2">
        <f>_xlfn.XLOOKUP($A329,Results!$A$2:$A$2256,Results!W$2:W$2256,"")</f>
        <v>0</v>
      </c>
      <c r="BC329" s="2">
        <f>_xlfn.XLOOKUP($A329,Results!$A$2:$A$2256,Results!X$2:X$2256,"")</f>
        <v>39131706</v>
      </c>
      <c r="BD329" s="2">
        <f>_xlfn.XLOOKUP($A329,Results!$A$2:$A$2256,Results!Y$2:Y$2256,"")</f>
        <v>76</v>
      </c>
      <c r="BE329" s="2">
        <f>_xlfn.XLOOKUP($A329,Results!$A$2:$A$2256,Results!Z$2:Z$2256,"")</f>
        <v>0</v>
      </c>
    </row>
    <row r="330" spans="1:57" ht="38.25" customHeight="1" x14ac:dyDescent="0.3">
      <c r="A330">
        <v>906007</v>
      </c>
      <c r="B330">
        <v>282012</v>
      </c>
      <c r="C330" t="s">
        <v>36</v>
      </c>
      <c r="D330" t="s">
        <v>586</v>
      </c>
      <c r="E330" s="2" t="str">
        <f>VLOOKUP(F330,'RPA Vendor Data '!F$1:$G$2418,2)</f>
        <v>DOMINION ELECTRIC SUPPLY</v>
      </c>
      <c r="F330" s="2">
        <v>11048</v>
      </c>
      <c r="G330" s="2">
        <v>1</v>
      </c>
      <c r="H330" t="s">
        <v>1035</v>
      </c>
      <c r="I330">
        <v>200</v>
      </c>
      <c r="J330" t="s">
        <v>389</v>
      </c>
      <c r="K330" t="s">
        <v>58</v>
      </c>
      <c r="L330">
        <v>8.85</v>
      </c>
      <c r="M330" s="2" t="s">
        <v>1036</v>
      </c>
      <c r="N330" s="85" t="s">
        <v>1037</v>
      </c>
      <c r="O330" t="s">
        <v>36</v>
      </c>
      <c r="P330" t="s">
        <v>1038</v>
      </c>
      <c r="Q330" t="s">
        <v>36</v>
      </c>
      <c r="R330">
        <v>17.7</v>
      </c>
      <c r="S330" s="1">
        <v>45744.89644895833</v>
      </c>
      <c r="T330" t="s">
        <v>42</v>
      </c>
      <c r="U330" s="1">
        <v>45744.677777777782</v>
      </c>
      <c r="V330" t="s">
        <v>43</v>
      </c>
      <c r="W330" t="s">
        <v>36</v>
      </c>
      <c r="X330">
        <v>1</v>
      </c>
      <c r="Y330" t="s">
        <v>158</v>
      </c>
      <c r="Z330">
        <v>8.85</v>
      </c>
      <c r="AA330">
        <v>8.85</v>
      </c>
      <c r="AB330">
        <v>191</v>
      </c>
      <c r="AC330" t="s">
        <v>1039</v>
      </c>
      <c r="AD330" t="s">
        <v>1039</v>
      </c>
      <c r="AE330" t="s">
        <v>45</v>
      </c>
      <c r="AF330" s="44">
        <v>31161801</v>
      </c>
      <c r="AG330" s="18" t="s">
        <v>1040</v>
      </c>
      <c r="AI330" s="2" t="s">
        <v>48</v>
      </c>
      <c r="AJ330" s="2" t="e">
        <f>VLOOKUP(A330,'Classification Test Result'!$A$2:$D$2428,4,FALSE)</f>
        <v>#N/A</v>
      </c>
      <c r="AL330" s="2">
        <f>_xlfn.XLOOKUP($A330,Results!$A$2:$A$2256,Results!G$2:G$2256,"")</f>
        <v>655372</v>
      </c>
      <c r="AM330" s="2" t="str">
        <f>_xlfn.XLOOKUP($A330,Results!$A$2:$A$2256,Results!H$2:H$2256,"")</f>
        <v>LW38J</v>
      </c>
      <c r="AN330" s="2" t="str">
        <f>_xlfn.XLOOKUP($A330,Results!$A$2:$A$2256,Results!I$2:I$2256,"")</f>
        <v>SELECTA PRODUCTS</v>
      </c>
      <c r="AO330" s="2">
        <f>_xlfn.XLOOKUP($A330,Results!$A$2:$A$2256,Results!J$2:J$2256,"")</f>
        <v>781035560331</v>
      </c>
      <c r="AP330" s="2">
        <f>_xlfn.XLOOKUP($A330,Results!$A$2:$A$2256,Results!K$2:K$2256,"")</f>
        <v>31161801</v>
      </c>
      <c r="AQ330" s="2">
        <f>_xlfn.XLOOKUP($A330,Results!$A$2:$A$2256,Results!L$2:L$2256,"")</f>
        <v>0</v>
      </c>
      <c r="AR330" s="2">
        <f>_xlfn.XLOOKUP($A330,Results!$A$2:$A$2256,Results!M$2:M$2256,"")</f>
        <v>696139</v>
      </c>
      <c r="AS330" s="2" t="str">
        <f>_xlfn.XLOOKUP($A330,Results!$A$2:$A$2256,Results!N$2:N$2256,"")</f>
        <v>ACN LW38J SPLIT LCKWSHR 3/8X3/8 JAR</v>
      </c>
      <c r="AT330" s="2" t="str">
        <f>_xlfn.XLOOKUP($A330,Results!$A$2:$A$2256,Results!O$2:O$2256,"")</f>
        <v>SELECTA PRODUCTS</v>
      </c>
      <c r="AU330" s="2">
        <f>_xlfn.XLOOKUP($A330,Results!$A$2:$A$2256,Results!P$2:P$2256,"")</f>
        <v>0</v>
      </c>
      <c r="AV330" s="2" t="str">
        <f>_xlfn.XLOOKUP($A330,Results!$A$2:$A$2256,Results!Q$2:Q$2256,"")</f>
        <v>NO_MANUFACTURERS_FOUND</v>
      </c>
      <c r="AW330" s="2" t="str">
        <f>_xlfn.XLOOKUP($A330,Results!$A$2:$A$2256,Results!R$2:R$2256,"")</f>
        <v>0.6397852595590392</v>
      </c>
      <c r="AX330" s="2">
        <f>_xlfn.XLOOKUP($A330,Results!$A$2:$A$2256,Results!S$2:S$2256,"")</f>
        <v>77</v>
      </c>
      <c r="AY330" s="2">
        <f>_xlfn.XLOOKUP($A330,Results!$A$2:$A$2256,Results!T$2:T$2256,"")</f>
        <v>72</v>
      </c>
      <c r="AZ330" s="2">
        <f>_xlfn.XLOOKUP($A330,Results!$A$2:$A$2256,Results!U$2:U$2256,"")</f>
        <v>65</v>
      </c>
      <c r="BA330" s="2">
        <f>_xlfn.XLOOKUP($A330,Results!$A$2:$A$2256,Results!V$2:V$2256,"")</f>
        <v>0</v>
      </c>
      <c r="BB330" s="2">
        <f>_xlfn.XLOOKUP($A330,Results!$A$2:$A$2256,Results!W$2:W$2256,"")</f>
        <v>0</v>
      </c>
      <c r="BC330" s="2">
        <f>_xlfn.XLOOKUP($A330,Results!$A$2:$A$2256,Results!X$2:X$2256,"")</f>
        <v>31161801</v>
      </c>
      <c r="BD330" s="2">
        <f>_xlfn.XLOOKUP($A330,Results!$A$2:$A$2256,Results!Y$2:Y$2256,"")</f>
        <v>61</v>
      </c>
      <c r="BE330" s="2">
        <f>_xlfn.XLOOKUP($A330,Results!$A$2:$A$2256,Results!Z$2:Z$2256,"")</f>
        <v>0</v>
      </c>
    </row>
    <row r="331" spans="1:57" ht="38.25" customHeight="1" x14ac:dyDescent="0.3">
      <c r="A331">
        <v>906008</v>
      </c>
      <c r="B331">
        <v>281911</v>
      </c>
      <c r="C331" t="s">
        <v>36</v>
      </c>
      <c r="D331">
        <v>9341435828</v>
      </c>
      <c r="E331" s="2" t="str">
        <f>VLOOKUP(F331,'RPA Vendor Data '!F$1:$G$2418,2)</f>
        <v>GRAYBAR ELECTRIC CO. INC.</v>
      </c>
      <c r="F331" s="2">
        <v>11471</v>
      </c>
      <c r="G331" s="2">
        <v>3</v>
      </c>
      <c r="H331" t="s">
        <v>1041</v>
      </c>
      <c r="I331">
        <v>2</v>
      </c>
      <c r="J331" t="s">
        <v>39</v>
      </c>
      <c r="K331" t="s">
        <v>39</v>
      </c>
      <c r="L331">
        <v>35.18</v>
      </c>
      <c r="N331" s="85" t="s">
        <v>1042</v>
      </c>
      <c r="O331" t="s">
        <v>36</v>
      </c>
      <c r="P331" t="s">
        <v>36</v>
      </c>
      <c r="Q331" t="s">
        <v>36</v>
      </c>
      <c r="R331">
        <v>70.36</v>
      </c>
      <c r="S331" s="1">
        <v>45744.729556597224</v>
      </c>
      <c r="T331" t="s">
        <v>42</v>
      </c>
      <c r="U331" s="1">
        <v>45744.511805555558</v>
      </c>
      <c r="V331" t="s">
        <v>43</v>
      </c>
      <c r="W331" t="s">
        <v>36</v>
      </c>
      <c r="X331">
        <v>0</v>
      </c>
      <c r="Y331" s="3">
        <v>201301</v>
      </c>
      <c r="Z331" t="s">
        <v>36</v>
      </c>
      <c r="AA331" t="s">
        <v>36</v>
      </c>
      <c r="AB331" t="s">
        <v>36</v>
      </c>
      <c r="AC331" t="s">
        <v>921</v>
      </c>
      <c r="AD331" t="s">
        <v>921</v>
      </c>
      <c r="AE331" t="s">
        <v>45</v>
      </c>
      <c r="AF331" s="44">
        <v>39121603</v>
      </c>
      <c r="AG331" s="18" t="s">
        <v>1043</v>
      </c>
      <c r="AH331" s="18"/>
      <c r="AI331" s="2" t="s">
        <v>48</v>
      </c>
      <c r="AJ331" s="2" t="e">
        <f>VLOOKUP(A331,'Classification Test Result'!$A$2:$D$2428,4,FALSE)</f>
        <v>#N/A</v>
      </c>
      <c r="AL331" s="2">
        <f>_xlfn.XLOOKUP($A331,Results!$A$2:$A$2256,Results!G$2:G$2256,"")</f>
        <v>0</v>
      </c>
      <c r="AM331" s="2">
        <f>_xlfn.XLOOKUP($A331,Results!$A$2:$A$2256,Results!H$2:H$2256,"")</f>
        <v>0</v>
      </c>
      <c r="AN331" s="2">
        <f>_xlfn.XLOOKUP($A331,Results!$A$2:$A$2256,Results!I$2:I$2256,"")</f>
        <v>0</v>
      </c>
      <c r="AO331" s="2">
        <f>_xlfn.XLOOKUP($A331,Results!$A$2:$A$2256,Results!J$2:J$2256,"")</f>
        <v>0</v>
      </c>
      <c r="AP331" s="2">
        <f>_xlfn.XLOOKUP($A331,Results!$A$2:$A$2256,Results!K$2:K$2256,"")</f>
        <v>0</v>
      </c>
      <c r="AQ331" s="2">
        <f>_xlfn.XLOOKUP($A331,Results!$A$2:$A$2256,Results!L$2:L$2256,"")</f>
        <v>0</v>
      </c>
      <c r="AR331" s="2">
        <f>_xlfn.XLOOKUP($A331,Results!$A$2:$A$2256,Results!M$2:M$2256,"")</f>
        <v>0</v>
      </c>
      <c r="AS331" s="2">
        <f>_xlfn.XLOOKUP($A331,Results!$A$2:$A$2256,Results!N$2:N$2256,"")</f>
        <v>0</v>
      </c>
      <c r="AT331" s="2" t="str">
        <f>_xlfn.XLOOKUP($A331,Results!$A$2:$A$2256,Results!O$2:O$2256,"")</f>
        <v>SCHNEIDER ELECTRIC</v>
      </c>
      <c r="AU331" s="2" t="str">
        <f>_xlfn.XLOOKUP($A331,Results!$A$2:$A$2256,Results!P$2:P$2256,"")</f>
        <v>SCHNEIDER ELECTRIC USA INC</v>
      </c>
      <c r="AV331" s="2" t="str">
        <f>_xlfn.XLOOKUP($A331,Results!$A$2:$A$2256,Results!Q$2:Q$2256,"")</f>
        <v>SINGLE_MATCH</v>
      </c>
      <c r="AW331" s="2">
        <f>_xlfn.XLOOKUP($A331,Results!$A$2:$A$2256,Results!R$2:R$2256,"")</f>
        <v>0</v>
      </c>
      <c r="AX331" s="2">
        <f>_xlfn.XLOOKUP($A331,Results!$A$2:$A$2256,Results!S$2:S$2256,"")</f>
        <v>0</v>
      </c>
      <c r="AY331" s="2">
        <f>_xlfn.XLOOKUP($A331,Results!$A$2:$A$2256,Results!T$2:T$2256,"")</f>
        <v>100</v>
      </c>
      <c r="AZ331" s="2">
        <f>_xlfn.XLOOKUP($A331,Results!$A$2:$A$2256,Results!U$2:U$2256,"")</f>
        <v>0</v>
      </c>
      <c r="BA331" s="2" t="str">
        <f>_xlfn.XLOOKUP($A331,Results!$A$2:$A$2256,Results!V$2:V$2256,"")</f>
        <v>ABB INDUSTRIAL SOLUTIONS</v>
      </c>
      <c r="BB331" s="2">
        <f>_xlfn.XLOOKUP($A331,Results!$A$2:$A$2256,Results!W$2:W$2256,"")</f>
        <v>66</v>
      </c>
      <c r="BC331" s="2">
        <f>_xlfn.XLOOKUP($A331,Results!$A$2:$A$2256,Results!X$2:X$2256,"")</f>
        <v>39121601</v>
      </c>
      <c r="BD331" s="2">
        <f>_xlfn.XLOOKUP($A331,Results!$A$2:$A$2256,Results!Y$2:Y$2256,"")</f>
        <v>83</v>
      </c>
      <c r="BE331" s="2" t="b">
        <f>_xlfn.XLOOKUP($A331,Results!$A$2:$A$2256,Results!Z$2:Z$2256,"")</f>
        <v>1</v>
      </c>
    </row>
    <row r="332" spans="1:57" ht="38.25" customHeight="1" x14ac:dyDescent="0.3">
      <c r="A332">
        <v>906009</v>
      </c>
      <c r="B332">
        <v>281911</v>
      </c>
      <c r="C332" t="s">
        <v>36</v>
      </c>
      <c r="D332">
        <v>9341435828</v>
      </c>
      <c r="E332" s="2" t="str">
        <f>VLOOKUP(F332,'RPA Vendor Data '!F$1:$G$2418,2)</f>
        <v>GRAYBAR ELECTRIC CO. INC.</v>
      </c>
      <c r="F332" s="2">
        <v>11471</v>
      </c>
      <c r="G332" s="2">
        <v>2</v>
      </c>
      <c r="H332" t="s">
        <v>1044</v>
      </c>
      <c r="I332">
        <v>1</v>
      </c>
      <c r="J332" t="s">
        <v>39</v>
      </c>
      <c r="K332" t="s">
        <v>39</v>
      </c>
      <c r="L332">
        <v>15.3</v>
      </c>
      <c r="M332" s="2" t="s">
        <v>924</v>
      </c>
      <c r="N332" s="85" t="s">
        <v>1045</v>
      </c>
      <c r="O332" t="s">
        <v>36</v>
      </c>
      <c r="P332" t="s">
        <v>36</v>
      </c>
      <c r="Q332" t="s">
        <v>36</v>
      </c>
      <c r="R332">
        <v>15.3</v>
      </c>
      <c r="S332" s="1">
        <v>45744.729562881941</v>
      </c>
      <c r="T332" t="s">
        <v>42</v>
      </c>
      <c r="U332" s="1">
        <v>45744.511805555558</v>
      </c>
      <c r="V332" t="s">
        <v>43</v>
      </c>
      <c r="W332" t="s">
        <v>36</v>
      </c>
      <c r="X332">
        <v>0</v>
      </c>
      <c r="Y332" s="3">
        <v>201301</v>
      </c>
      <c r="Z332" t="s">
        <v>36</v>
      </c>
      <c r="AA332" t="s">
        <v>36</v>
      </c>
      <c r="AB332" t="s">
        <v>36</v>
      </c>
      <c r="AC332" t="s">
        <v>921</v>
      </c>
      <c r="AD332" t="s">
        <v>921</v>
      </c>
      <c r="AE332" t="s">
        <v>45</v>
      </c>
      <c r="AF332" s="44">
        <v>39121603</v>
      </c>
      <c r="AG332" s="18" t="s">
        <v>1046</v>
      </c>
      <c r="AH332" s="18"/>
      <c r="AI332" s="2" t="s">
        <v>48</v>
      </c>
      <c r="AJ332" s="2" t="e">
        <f>VLOOKUP(A332,'Classification Test Result'!$A$2:$D$2428,4,FALSE)</f>
        <v>#N/A</v>
      </c>
      <c r="AL332" s="2">
        <f>_xlfn.XLOOKUP($A332,Results!$A$2:$A$2256,Results!G$2:G$2256,"")</f>
        <v>0</v>
      </c>
      <c r="AM332" s="2">
        <f>_xlfn.XLOOKUP($A332,Results!$A$2:$A$2256,Results!H$2:H$2256,"")</f>
        <v>0</v>
      </c>
      <c r="AN332" s="2">
        <f>_xlfn.XLOOKUP($A332,Results!$A$2:$A$2256,Results!I$2:I$2256,"")</f>
        <v>0</v>
      </c>
      <c r="AO332" s="2">
        <f>_xlfn.XLOOKUP($A332,Results!$A$2:$A$2256,Results!J$2:J$2256,"")</f>
        <v>0</v>
      </c>
      <c r="AP332" s="2">
        <f>_xlfn.XLOOKUP($A332,Results!$A$2:$A$2256,Results!K$2:K$2256,"")</f>
        <v>0</v>
      </c>
      <c r="AQ332" s="2">
        <f>_xlfn.XLOOKUP($A332,Results!$A$2:$A$2256,Results!L$2:L$2256,"")</f>
        <v>0</v>
      </c>
      <c r="AR332" s="2">
        <f>_xlfn.XLOOKUP($A332,Results!$A$2:$A$2256,Results!M$2:M$2256,"")</f>
        <v>0</v>
      </c>
      <c r="AS332" s="2">
        <f>_xlfn.XLOOKUP($A332,Results!$A$2:$A$2256,Results!N$2:N$2256,"")</f>
        <v>0</v>
      </c>
      <c r="AT332" s="2" t="str">
        <f>_xlfn.XLOOKUP($A332,Results!$A$2:$A$2256,Results!O$2:O$2256,"")</f>
        <v>SCHNEIDER ELECTRIC</v>
      </c>
      <c r="AU332" s="2" t="str">
        <f>_xlfn.XLOOKUP($A332,Results!$A$2:$A$2256,Results!P$2:P$2256,"")</f>
        <v>SCHNEIDER ELECTRIC USA INC</v>
      </c>
      <c r="AV332" s="2" t="str">
        <f>_xlfn.XLOOKUP($A332,Results!$A$2:$A$2256,Results!Q$2:Q$2256,"")</f>
        <v>SINGLE_MATCH</v>
      </c>
      <c r="AW332" s="2">
        <f>_xlfn.XLOOKUP($A332,Results!$A$2:$A$2256,Results!R$2:R$2256,"")</f>
        <v>0</v>
      </c>
      <c r="AX332" s="2">
        <f>_xlfn.XLOOKUP($A332,Results!$A$2:$A$2256,Results!S$2:S$2256,"")</f>
        <v>0</v>
      </c>
      <c r="AY332" s="2">
        <f>_xlfn.XLOOKUP($A332,Results!$A$2:$A$2256,Results!T$2:T$2256,"")</f>
        <v>100</v>
      </c>
      <c r="AZ332" s="2">
        <f>_xlfn.XLOOKUP($A332,Results!$A$2:$A$2256,Results!U$2:U$2256,"")</f>
        <v>0</v>
      </c>
      <c r="BA332" s="2" t="str">
        <f>_xlfn.XLOOKUP($A332,Results!$A$2:$A$2256,Results!V$2:V$2256,"")</f>
        <v>ABB INDUSTRIAL SOLUTIONS</v>
      </c>
      <c r="BB332" s="2">
        <f>_xlfn.XLOOKUP($A332,Results!$A$2:$A$2256,Results!W$2:W$2256,"")</f>
        <v>84</v>
      </c>
      <c r="BC332" s="2">
        <f>_xlfn.XLOOKUP($A332,Results!$A$2:$A$2256,Results!X$2:X$2256,"")</f>
        <v>39121601</v>
      </c>
      <c r="BD332" s="2">
        <f>_xlfn.XLOOKUP($A332,Results!$A$2:$A$2256,Results!Y$2:Y$2256,"")</f>
        <v>84</v>
      </c>
      <c r="BE332" s="2" t="b">
        <f>_xlfn.XLOOKUP($A332,Results!$A$2:$A$2256,Results!Z$2:Z$2256,"")</f>
        <v>1</v>
      </c>
    </row>
    <row r="333" spans="1:57" ht="38.25" customHeight="1" x14ac:dyDescent="0.3">
      <c r="A333">
        <v>906010</v>
      </c>
      <c r="B333">
        <v>281397</v>
      </c>
      <c r="C333" t="s">
        <v>36</v>
      </c>
      <c r="D333">
        <v>9341431318</v>
      </c>
      <c r="E333" s="2" t="str">
        <f>VLOOKUP(F333,'RPA Vendor Data '!F$1:$G$2418,2)</f>
        <v>GRAYBAR ELECTRIC CO. INC.</v>
      </c>
      <c r="F333" s="2">
        <v>11471</v>
      </c>
      <c r="G333" s="2">
        <v>3</v>
      </c>
      <c r="H333" t="s">
        <v>1047</v>
      </c>
      <c r="I333">
        <v>1</v>
      </c>
      <c r="J333" t="s">
        <v>39</v>
      </c>
      <c r="K333" t="s">
        <v>39</v>
      </c>
      <c r="L333">
        <v>757.95</v>
      </c>
      <c r="M333" s="2" t="s">
        <v>924</v>
      </c>
      <c r="N333" s="85" t="s">
        <v>1048</v>
      </c>
      <c r="O333" t="s">
        <v>36</v>
      </c>
      <c r="P333" t="s">
        <v>36</v>
      </c>
      <c r="Q333" t="s">
        <v>36</v>
      </c>
      <c r="R333">
        <v>757.95</v>
      </c>
      <c r="S333" s="1">
        <v>45744.272031562497</v>
      </c>
      <c r="T333" t="s">
        <v>42</v>
      </c>
      <c r="U333" s="1">
        <v>45744.055555555547</v>
      </c>
      <c r="V333" t="s">
        <v>43</v>
      </c>
      <c r="W333" t="s">
        <v>36</v>
      </c>
      <c r="X333">
        <v>0</v>
      </c>
      <c r="Y333">
        <v>201</v>
      </c>
      <c r="Z333" t="s">
        <v>36</v>
      </c>
      <c r="AA333" t="s">
        <v>36</v>
      </c>
      <c r="AB333" t="s">
        <v>36</v>
      </c>
      <c r="AC333" t="s">
        <v>921</v>
      </c>
      <c r="AD333" t="s">
        <v>921</v>
      </c>
      <c r="AE333" t="s">
        <v>45</v>
      </c>
      <c r="AF333" s="44">
        <v>39121616</v>
      </c>
      <c r="AG333" s="18" t="s">
        <v>1049</v>
      </c>
      <c r="AH333" s="18"/>
      <c r="AI333" s="2" t="s">
        <v>48</v>
      </c>
      <c r="AJ333" s="2" t="e">
        <f>VLOOKUP(A333,'Classification Test Result'!$A$2:$D$2428,4,FALSE)</f>
        <v>#N/A</v>
      </c>
      <c r="AL333" s="2">
        <f>_xlfn.XLOOKUP($A333,Results!$A$2:$A$2256,Results!G$2:G$2256,"")</f>
        <v>0</v>
      </c>
      <c r="AM333" s="2">
        <f>_xlfn.XLOOKUP($A333,Results!$A$2:$A$2256,Results!H$2:H$2256,"")</f>
        <v>0</v>
      </c>
      <c r="AN333" s="2">
        <f>_xlfn.XLOOKUP($A333,Results!$A$2:$A$2256,Results!I$2:I$2256,"")</f>
        <v>0</v>
      </c>
      <c r="AO333" s="2">
        <f>_xlfn.XLOOKUP($A333,Results!$A$2:$A$2256,Results!J$2:J$2256,"")</f>
        <v>0</v>
      </c>
      <c r="AP333" s="2">
        <f>_xlfn.XLOOKUP($A333,Results!$A$2:$A$2256,Results!K$2:K$2256,"")</f>
        <v>0</v>
      </c>
      <c r="AQ333" s="2">
        <f>_xlfn.XLOOKUP($A333,Results!$A$2:$A$2256,Results!L$2:L$2256,"")</f>
        <v>0</v>
      </c>
      <c r="AR333" s="2">
        <f>_xlfn.XLOOKUP($A333,Results!$A$2:$A$2256,Results!M$2:M$2256,"")</f>
        <v>0</v>
      </c>
      <c r="AS333" s="2">
        <f>_xlfn.XLOOKUP($A333,Results!$A$2:$A$2256,Results!N$2:N$2256,"")</f>
        <v>0</v>
      </c>
      <c r="AT333" s="2" t="str">
        <f>_xlfn.XLOOKUP($A333,Results!$A$2:$A$2256,Results!O$2:O$2256,"")</f>
        <v>SCHNEIDER ELECTRIC</v>
      </c>
      <c r="AU333" s="2" t="str">
        <f>_xlfn.XLOOKUP($A333,Results!$A$2:$A$2256,Results!P$2:P$2256,"")</f>
        <v>SCHNEIDER ELECTRIC USA INC</v>
      </c>
      <c r="AV333" s="2" t="str">
        <f>_xlfn.XLOOKUP($A333,Results!$A$2:$A$2256,Results!Q$2:Q$2256,"")</f>
        <v>SINGLE_MATCH</v>
      </c>
      <c r="AW333" s="2">
        <f>_xlfn.XLOOKUP($A333,Results!$A$2:$A$2256,Results!R$2:R$2256,"")</f>
        <v>0</v>
      </c>
      <c r="AX333" s="2">
        <f>_xlfn.XLOOKUP($A333,Results!$A$2:$A$2256,Results!S$2:S$2256,"")</f>
        <v>0</v>
      </c>
      <c r="AY333" s="2">
        <f>_xlfn.XLOOKUP($A333,Results!$A$2:$A$2256,Results!T$2:T$2256,"")</f>
        <v>100</v>
      </c>
      <c r="AZ333" s="2">
        <f>_xlfn.XLOOKUP($A333,Results!$A$2:$A$2256,Results!U$2:U$2256,"")</f>
        <v>0</v>
      </c>
      <c r="BA333" s="2">
        <f>_xlfn.XLOOKUP($A333,Results!$A$2:$A$2256,Results!V$2:V$2256,"")</f>
        <v>0</v>
      </c>
      <c r="BB333" s="2">
        <f>_xlfn.XLOOKUP($A333,Results!$A$2:$A$2256,Results!W$2:W$2256,"")</f>
        <v>0</v>
      </c>
      <c r="BC333" s="2">
        <f>_xlfn.XLOOKUP($A333,Results!$A$2:$A$2256,Results!X$2:X$2256,"")</f>
        <v>0</v>
      </c>
      <c r="BD333" s="2">
        <f>_xlfn.XLOOKUP($A333,Results!$A$2:$A$2256,Results!Y$2:Y$2256,"")</f>
        <v>0</v>
      </c>
      <c r="BE333" s="2">
        <f>_xlfn.XLOOKUP($A333,Results!$A$2:$A$2256,Results!Z$2:Z$2256,"")</f>
        <v>0</v>
      </c>
    </row>
    <row r="334" spans="1:57" ht="38.25" customHeight="1" x14ac:dyDescent="0.3">
      <c r="A334">
        <v>906011</v>
      </c>
      <c r="B334">
        <v>281397</v>
      </c>
      <c r="C334" t="s">
        <v>36</v>
      </c>
      <c r="D334">
        <v>9341431318</v>
      </c>
      <c r="E334" s="2" t="str">
        <f>VLOOKUP(F334,'RPA Vendor Data '!F$1:$G$2418,2)</f>
        <v>GRAYBAR ELECTRIC CO. INC.</v>
      </c>
      <c r="F334" s="2">
        <v>11471</v>
      </c>
      <c r="G334" s="2">
        <v>1</v>
      </c>
      <c r="H334" t="s">
        <v>1050</v>
      </c>
      <c r="I334">
        <v>1</v>
      </c>
      <c r="J334" t="s">
        <v>39</v>
      </c>
      <c r="K334" t="s">
        <v>39</v>
      </c>
      <c r="L334">
        <v>757.95</v>
      </c>
      <c r="M334" s="2" t="s">
        <v>924</v>
      </c>
      <c r="N334" s="85" t="s">
        <v>1051</v>
      </c>
      <c r="O334" t="s">
        <v>1052</v>
      </c>
      <c r="P334" t="s">
        <v>36</v>
      </c>
      <c r="Q334" t="s">
        <v>36</v>
      </c>
      <c r="R334">
        <v>757.95</v>
      </c>
      <c r="S334" s="1">
        <v>45744.27202488426</v>
      </c>
      <c r="T334" t="s">
        <v>42</v>
      </c>
      <c r="U334" s="1">
        <v>45744.055555555547</v>
      </c>
      <c r="V334" t="s">
        <v>43</v>
      </c>
      <c r="W334" t="s">
        <v>36</v>
      </c>
      <c r="X334">
        <v>0</v>
      </c>
      <c r="Y334">
        <v>201</v>
      </c>
      <c r="Z334" t="s">
        <v>36</v>
      </c>
      <c r="AA334" t="s">
        <v>36</v>
      </c>
      <c r="AB334">
        <v>31</v>
      </c>
      <c r="AC334" t="s">
        <v>921</v>
      </c>
      <c r="AD334" t="s">
        <v>921</v>
      </c>
      <c r="AE334" t="s">
        <v>45</v>
      </c>
      <c r="AF334" s="44">
        <v>39121112</v>
      </c>
      <c r="AG334" s="18" t="s">
        <v>1053</v>
      </c>
      <c r="AH334" s="18"/>
      <c r="AI334" s="2" t="s">
        <v>48</v>
      </c>
      <c r="AJ334" s="2" t="e">
        <f>VLOOKUP(A334,'Classification Test Result'!$A$2:$D$2428,4,FALSE)</f>
        <v>#N/A</v>
      </c>
      <c r="AL334" s="2">
        <f>_xlfn.XLOOKUP($A334,Results!$A$2:$A$2256,Results!G$2:G$2256,"")</f>
        <v>0</v>
      </c>
      <c r="AM334" s="2">
        <f>_xlfn.XLOOKUP($A334,Results!$A$2:$A$2256,Results!H$2:H$2256,"")</f>
        <v>0</v>
      </c>
      <c r="AN334" s="2">
        <f>_xlfn.XLOOKUP($A334,Results!$A$2:$A$2256,Results!I$2:I$2256,"")</f>
        <v>0</v>
      </c>
      <c r="AO334" s="2">
        <f>_xlfn.XLOOKUP($A334,Results!$A$2:$A$2256,Results!J$2:J$2256,"")</f>
        <v>0</v>
      </c>
      <c r="AP334" s="2">
        <f>_xlfn.XLOOKUP($A334,Results!$A$2:$A$2256,Results!K$2:K$2256,"")</f>
        <v>0</v>
      </c>
      <c r="AQ334" s="2">
        <f>_xlfn.XLOOKUP($A334,Results!$A$2:$A$2256,Results!L$2:L$2256,"")</f>
        <v>0</v>
      </c>
      <c r="AR334" s="2">
        <f>_xlfn.XLOOKUP($A334,Results!$A$2:$A$2256,Results!M$2:M$2256,"")</f>
        <v>0</v>
      </c>
      <c r="AS334" s="2">
        <f>_xlfn.XLOOKUP($A334,Results!$A$2:$A$2256,Results!N$2:N$2256,"")</f>
        <v>0</v>
      </c>
      <c r="AT334" s="2" t="str">
        <f>_xlfn.XLOOKUP($A334,Results!$A$2:$A$2256,Results!O$2:O$2256,"")</f>
        <v>SCHNEIDER ELECTRIC</v>
      </c>
      <c r="AU334" s="2" t="str">
        <f>_xlfn.XLOOKUP($A334,Results!$A$2:$A$2256,Results!P$2:P$2256,"")</f>
        <v>SCHNEIDER ELECTRIC USA INC</v>
      </c>
      <c r="AV334" s="2" t="str">
        <f>_xlfn.XLOOKUP($A334,Results!$A$2:$A$2256,Results!Q$2:Q$2256,"")</f>
        <v>SINGLE_MATCH</v>
      </c>
      <c r="AW334" s="2">
        <f>_xlfn.XLOOKUP($A334,Results!$A$2:$A$2256,Results!R$2:R$2256,"")</f>
        <v>0</v>
      </c>
      <c r="AX334" s="2">
        <f>_xlfn.XLOOKUP($A334,Results!$A$2:$A$2256,Results!S$2:S$2256,"")</f>
        <v>0</v>
      </c>
      <c r="AY334" s="2">
        <f>_xlfn.XLOOKUP($A334,Results!$A$2:$A$2256,Results!T$2:T$2256,"")</f>
        <v>100</v>
      </c>
      <c r="AZ334" s="2">
        <f>_xlfn.XLOOKUP($A334,Results!$A$2:$A$2256,Results!U$2:U$2256,"")</f>
        <v>0</v>
      </c>
      <c r="BA334" s="2">
        <f>_xlfn.XLOOKUP($A334,Results!$A$2:$A$2256,Results!V$2:V$2256,"")</f>
        <v>0</v>
      </c>
      <c r="BB334" s="2">
        <f>_xlfn.XLOOKUP($A334,Results!$A$2:$A$2256,Results!W$2:W$2256,"")</f>
        <v>0</v>
      </c>
      <c r="BC334" s="2">
        <f>_xlfn.XLOOKUP($A334,Results!$A$2:$A$2256,Results!X$2:X$2256,"")</f>
        <v>0</v>
      </c>
      <c r="BD334" s="2">
        <f>_xlfn.XLOOKUP($A334,Results!$A$2:$A$2256,Results!Y$2:Y$2256,"")</f>
        <v>0</v>
      </c>
      <c r="BE334" s="2">
        <f>_xlfn.XLOOKUP($A334,Results!$A$2:$A$2256,Results!Z$2:Z$2256,"")</f>
        <v>0</v>
      </c>
    </row>
    <row r="335" spans="1:57" ht="38.25" customHeight="1" x14ac:dyDescent="0.3">
      <c r="A335">
        <v>906012</v>
      </c>
      <c r="B335">
        <v>281460</v>
      </c>
      <c r="C335" t="s">
        <v>36</v>
      </c>
      <c r="D335" t="s">
        <v>544</v>
      </c>
      <c r="F335" s="2">
        <v>13482</v>
      </c>
      <c r="G335" s="2">
        <v>2</v>
      </c>
      <c r="H335" s="2" t="s">
        <v>1054</v>
      </c>
      <c r="I335">
        <v>1</v>
      </c>
      <c r="J335" t="s">
        <v>65</v>
      </c>
      <c r="K335" t="s">
        <v>39</v>
      </c>
      <c r="L335">
        <v>27.95</v>
      </c>
      <c r="M335" s="2" t="s">
        <v>36</v>
      </c>
      <c r="N335" s="9" t="s">
        <v>36</v>
      </c>
      <c r="O335" t="s">
        <v>36</v>
      </c>
      <c r="P335" t="s">
        <v>36</v>
      </c>
      <c r="Q335" t="s">
        <v>36</v>
      </c>
      <c r="R335">
        <v>27.95</v>
      </c>
      <c r="S335" s="1">
        <v>45744.334267094913</v>
      </c>
      <c r="T335" t="s">
        <v>42</v>
      </c>
      <c r="U335" s="1">
        <v>45744.116666666669</v>
      </c>
      <c r="V335" t="s">
        <v>43</v>
      </c>
      <c r="W335" t="s">
        <v>36</v>
      </c>
      <c r="X335">
        <v>0</v>
      </c>
      <c r="Y335">
        <v>999</v>
      </c>
      <c r="Z335" t="s">
        <v>36</v>
      </c>
      <c r="AA335" t="s">
        <v>36</v>
      </c>
      <c r="AB335" t="s">
        <v>36</v>
      </c>
      <c r="AC335" t="s">
        <v>1055</v>
      </c>
      <c r="AD335" t="s">
        <v>1055</v>
      </c>
      <c r="AE335" t="s">
        <v>45</v>
      </c>
      <c r="AF335" s="2"/>
      <c r="AI335" s="2" t="str">
        <f>IF(COUNTIF(Classification!$A$2:$A$338, H335)&gt;0,"FEE", " ")</f>
        <v>FEE</v>
      </c>
      <c r="AJ335" s="2" t="e">
        <f>VLOOKUP(A335,'Classification Test Result'!$A$2:$D$2428,4,FALSE)</f>
        <v>#N/A</v>
      </c>
      <c r="AL335" s="2">
        <f>_xlfn.XLOOKUP($A335,Results!$A$2:$A$2256,Results!G$2:G$2256,"")</f>
        <v>0</v>
      </c>
      <c r="AM335" s="2">
        <f>_xlfn.XLOOKUP($A335,Results!$A$2:$A$2256,Results!H$2:H$2256,"")</f>
        <v>0</v>
      </c>
      <c r="AN335" s="2">
        <f>_xlfn.XLOOKUP($A335,Results!$A$2:$A$2256,Results!I$2:I$2256,"")</f>
        <v>0</v>
      </c>
      <c r="AO335" s="2">
        <f>_xlfn.XLOOKUP($A335,Results!$A$2:$A$2256,Results!J$2:J$2256,"")</f>
        <v>0</v>
      </c>
      <c r="AP335" s="2">
        <f>_xlfn.XLOOKUP($A335,Results!$A$2:$A$2256,Results!K$2:K$2256,"")</f>
        <v>0</v>
      </c>
      <c r="AQ335" s="2">
        <f>_xlfn.XLOOKUP($A335,Results!$A$2:$A$2256,Results!L$2:L$2256,"")</f>
        <v>0</v>
      </c>
      <c r="AR335" s="2">
        <f>_xlfn.XLOOKUP($A335,Results!$A$2:$A$2256,Results!M$2:M$2256,"")</f>
        <v>0</v>
      </c>
      <c r="AS335" s="2">
        <f>_xlfn.XLOOKUP($A335,Results!$A$2:$A$2256,Results!N$2:N$2256,"")</f>
        <v>0</v>
      </c>
      <c r="AT335" s="2">
        <f>_xlfn.XLOOKUP($A335,Results!$A$2:$A$2256,Results!O$2:O$2256,"")</f>
        <v>0</v>
      </c>
      <c r="AU335" s="2">
        <f>_xlfn.XLOOKUP($A335,Results!$A$2:$A$2256,Results!P$2:P$2256,"")</f>
        <v>0</v>
      </c>
      <c r="AV335" s="2">
        <f>_xlfn.XLOOKUP($A335,Results!$A$2:$A$2256,Results!Q$2:Q$2256,"")</f>
        <v>0</v>
      </c>
      <c r="AW335" s="2">
        <f>_xlfn.XLOOKUP($A335,Results!$A$2:$A$2256,Results!R$2:R$2256,"")</f>
        <v>0</v>
      </c>
      <c r="AX335" s="2">
        <f>_xlfn.XLOOKUP($A335,Results!$A$2:$A$2256,Results!S$2:S$2256,"")</f>
        <v>0</v>
      </c>
      <c r="AY335" s="2">
        <f>_xlfn.XLOOKUP($A335,Results!$A$2:$A$2256,Results!T$2:T$2256,"")</f>
        <v>0</v>
      </c>
      <c r="AZ335" s="2">
        <f>_xlfn.XLOOKUP($A335,Results!$A$2:$A$2256,Results!U$2:U$2256,"")</f>
        <v>0</v>
      </c>
      <c r="BA335" s="2">
        <f>_xlfn.XLOOKUP($A335,Results!$A$2:$A$2256,Results!V$2:V$2256,"")</f>
        <v>0</v>
      </c>
      <c r="BB335" s="2">
        <f>_xlfn.XLOOKUP($A335,Results!$A$2:$A$2256,Results!W$2:W$2256,"")</f>
        <v>0</v>
      </c>
      <c r="BC335" s="2">
        <f>_xlfn.XLOOKUP($A335,Results!$A$2:$A$2256,Results!X$2:X$2256,"")</f>
        <v>0</v>
      </c>
      <c r="BD335" s="2">
        <f>_xlfn.XLOOKUP($A335,Results!$A$2:$A$2256,Results!Y$2:Y$2256,"")</f>
        <v>0</v>
      </c>
      <c r="BE335" s="2">
        <f>_xlfn.XLOOKUP($A335,Results!$A$2:$A$2256,Results!Z$2:Z$2256,"")</f>
        <v>0</v>
      </c>
    </row>
    <row r="336" spans="1:57" ht="38.25" customHeight="1" x14ac:dyDescent="0.3">
      <c r="A336">
        <v>906013</v>
      </c>
      <c r="B336">
        <v>281473</v>
      </c>
      <c r="C336" t="s">
        <v>36</v>
      </c>
      <c r="D336" t="s">
        <v>1056</v>
      </c>
      <c r="F336" s="2">
        <v>13482</v>
      </c>
      <c r="G336" s="2">
        <v>3</v>
      </c>
      <c r="H336" s="2" t="s">
        <v>1054</v>
      </c>
      <c r="I336">
        <v>1</v>
      </c>
      <c r="J336" t="s">
        <v>65</v>
      </c>
      <c r="K336" t="s">
        <v>39</v>
      </c>
      <c r="L336">
        <v>14.525</v>
      </c>
      <c r="M336" s="2" t="s">
        <v>36</v>
      </c>
      <c r="N336" s="9" t="s">
        <v>36</v>
      </c>
      <c r="O336" t="s">
        <v>36</v>
      </c>
      <c r="P336" t="s">
        <v>36</v>
      </c>
      <c r="Q336" t="s">
        <v>36</v>
      </c>
      <c r="R336">
        <v>14.53</v>
      </c>
      <c r="S336" s="1">
        <v>45744.33399540509</v>
      </c>
      <c r="T336" t="s">
        <v>42</v>
      </c>
      <c r="U336" s="1">
        <v>45744.118750000001</v>
      </c>
      <c r="V336" t="s">
        <v>43</v>
      </c>
      <c r="W336" t="s">
        <v>36</v>
      </c>
      <c r="X336">
        <v>0</v>
      </c>
      <c r="Y336">
        <v>999</v>
      </c>
      <c r="Z336" t="s">
        <v>36</v>
      </c>
      <c r="AA336" t="s">
        <v>36</v>
      </c>
      <c r="AB336" t="s">
        <v>36</v>
      </c>
      <c r="AC336" t="s">
        <v>1055</v>
      </c>
      <c r="AD336" t="s">
        <v>1055</v>
      </c>
      <c r="AE336" t="s">
        <v>45</v>
      </c>
      <c r="AF336" s="2"/>
      <c r="AI336" s="2" t="str">
        <f>IF(COUNTIF(Classification!$A$2:$A$338, H336)&gt;0,"FEE", " ")</f>
        <v>FEE</v>
      </c>
      <c r="AJ336" s="2" t="e">
        <f>VLOOKUP(A336,'Classification Test Result'!$A$2:$D$2428,4,FALSE)</f>
        <v>#N/A</v>
      </c>
      <c r="AL336" s="2">
        <f>_xlfn.XLOOKUP($A336,Results!$A$2:$A$2256,Results!G$2:G$2256,"")</f>
        <v>0</v>
      </c>
      <c r="AM336" s="2">
        <f>_xlfn.XLOOKUP($A336,Results!$A$2:$A$2256,Results!H$2:H$2256,"")</f>
        <v>0</v>
      </c>
      <c r="AN336" s="2">
        <f>_xlfn.XLOOKUP($A336,Results!$A$2:$A$2256,Results!I$2:I$2256,"")</f>
        <v>0</v>
      </c>
      <c r="AO336" s="2">
        <f>_xlfn.XLOOKUP($A336,Results!$A$2:$A$2256,Results!J$2:J$2256,"")</f>
        <v>0</v>
      </c>
      <c r="AP336" s="2">
        <f>_xlfn.XLOOKUP($A336,Results!$A$2:$A$2256,Results!K$2:K$2256,"")</f>
        <v>0</v>
      </c>
      <c r="AQ336" s="2">
        <f>_xlfn.XLOOKUP($A336,Results!$A$2:$A$2256,Results!L$2:L$2256,"")</f>
        <v>0</v>
      </c>
      <c r="AR336" s="2">
        <f>_xlfn.XLOOKUP($A336,Results!$A$2:$A$2256,Results!M$2:M$2256,"")</f>
        <v>0</v>
      </c>
      <c r="AS336" s="2">
        <f>_xlfn.XLOOKUP($A336,Results!$A$2:$A$2256,Results!N$2:N$2256,"")</f>
        <v>0</v>
      </c>
      <c r="AT336" s="2">
        <f>_xlfn.XLOOKUP($A336,Results!$A$2:$A$2256,Results!O$2:O$2256,"")</f>
        <v>0</v>
      </c>
      <c r="AU336" s="2">
        <f>_xlfn.XLOOKUP($A336,Results!$A$2:$A$2256,Results!P$2:P$2256,"")</f>
        <v>0</v>
      </c>
      <c r="AV336" s="2">
        <f>_xlfn.XLOOKUP($A336,Results!$A$2:$A$2256,Results!Q$2:Q$2256,"")</f>
        <v>0</v>
      </c>
      <c r="AW336" s="2">
        <f>_xlfn.XLOOKUP($A336,Results!$A$2:$A$2256,Results!R$2:R$2256,"")</f>
        <v>0</v>
      </c>
      <c r="AX336" s="2">
        <f>_xlfn.XLOOKUP($A336,Results!$A$2:$A$2256,Results!S$2:S$2256,"")</f>
        <v>0</v>
      </c>
      <c r="AY336" s="2">
        <f>_xlfn.XLOOKUP($A336,Results!$A$2:$A$2256,Results!T$2:T$2256,"")</f>
        <v>0</v>
      </c>
      <c r="AZ336" s="2">
        <f>_xlfn.XLOOKUP($A336,Results!$A$2:$A$2256,Results!U$2:U$2256,"")</f>
        <v>0</v>
      </c>
      <c r="BA336" s="2">
        <f>_xlfn.XLOOKUP($A336,Results!$A$2:$A$2256,Results!V$2:V$2256,"")</f>
        <v>0</v>
      </c>
      <c r="BB336" s="2">
        <f>_xlfn.XLOOKUP($A336,Results!$A$2:$A$2256,Results!W$2:W$2256,"")</f>
        <v>0</v>
      </c>
      <c r="BC336" s="2">
        <f>_xlfn.XLOOKUP($A336,Results!$A$2:$A$2256,Results!X$2:X$2256,"")</f>
        <v>0</v>
      </c>
      <c r="BD336" s="2">
        <f>_xlfn.XLOOKUP($A336,Results!$A$2:$A$2256,Results!Y$2:Y$2256,"")</f>
        <v>0</v>
      </c>
      <c r="BE336" s="2">
        <f>_xlfn.XLOOKUP($A336,Results!$A$2:$A$2256,Results!Z$2:Z$2256,"")</f>
        <v>0</v>
      </c>
    </row>
    <row r="337" spans="1:57" ht="38.25" customHeight="1" x14ac:dyDescent="0.3">
      <c r="A337">
        <v>906014</v>
      </c>
      <c r="B337">
        <v>281628</v>
      </c>
      <c r="C337" t="s">
        <v>36</v>
      </c>
      <c r="D337">
        <v>9341411423</v>
      </c>
      <c r="E337" s="2" t="str">
        <f>VLOOKUP(F337,'RPA Vendor Data '!F$1:$G$2418,2)</f>
        <v>GRAYBAR ELECTRIC CO. INC.</v>
      </c>
      <c r="F337" s="2">
        <v>11471</v>
      </c>
      <c r="G337" s="2">
        <v>1</v>
      </c>
      <c r="H337" t="s">
        <v>1057</v>
      </c>
      <c r="I337">
        <v>2</v>
      </c>
      <c r="J337">
        <v>1</v>
      </c>
      <c r="K337" t="s">
        <v>39</v>
      </c>
      <c r="L337">
        <v>635.47</v>
      </c>
      <c r="M337" s="2" t="s">
        <v>924</v>
      </c>
      <c r="N337" s="85" t="s">
        <v>1058</v>
      </c>
      <c r="O337" t="s">
        <v>36</v>
      </c>
      <c r="P337" t="s">
        <v>36</v>
      </c>
      <c r="Q337" t="s">
        <v>36</v>
      </c>
      <c r="R337">
        <v>1270.94</v>
      </c>
      <c r="S337" s="1">
        <v>45744.502160648153</v>
      </c>
      <c r="T337" t="s">
        <v>42</v>
      </c>
      <c r="U337" s="1">
        <v>45744.271527777782</v>
      </c>
      <c r="V337" t="s">
        <v>43</v>
      </c>
      <c r="W337" t="s">
        <v>36</v>
      </c>
      <c r="X337">
        <v>0</v>
      </c>
      <c r="Y337" t="s">
        <v>54</v>
      </c>
      <c r="Z337" t="s">
        <v>36</v>
      </c>
      <c r="AA337">
        <v>635.47</v>
      </c>
      <c r="AB337" t="s">
        <v>36</v>
      </c>
      <c r="AC337" t="s">
        <v>921</v>
      </c>
      <c r="AD337" t="s">
        <v>921</v>
      </c>
      <c r="AE337" t="s">
        <v>45</v>
      </c>
      <c r="AF337" s="44">
        <v>39121616</v>
      </c>
      <c r="AG337" s="18" t="s">
        <v>1059</v>
      </c>
      <c r="AH337" s="18"/>
      <c r="AI337" s="2" t="s">
        <v>48</v>
      </c>
      <c r="AJ337" s="2" t="e">
        <f>VLOOKUP(A337,'Classification Test Result'!$A$2:$D$2428,4,FALSE)</f>
        <v>#N/A</v>
      </c>
      <c r="AL337" s="2">
        <f>_xlfn.XLOOKUP($A337,Results!$A$2:$A$2256,Results!G$2:G$2256,"")</f>
        <v>0</v>
      </c>
      <c r="AM337" s="2">
        <f>_xlfn.XLOOKUP($A337,Results!$A$2:$A$2256,Results!H$2:H$2256,"")</f>
        <v>0</v>
      </c>
      <c r="AN337" s="2">
        <f>_xlfn.XLOOKUP($A337,Results!$A$2:$A$2256,Results!I$2:I$2256,"")</f>
        <v>0</v>
      </c>
      <c r="AO337" s="2">
        <f>_xlfn.XLOOKUP($A337,Results!$A$2:$A$2256,Results!J$2:J$2256,"")</f>
        <v>0</v>
      </c>
      <c r="AP337" s="2">
        <f>_xlfn.XLOOKUP($A337,Results!$A$2:$A$2256,Results!K$2:K$2256,"")</f>
        <v>0</v>
      </c>
      <c r="AQ337" s="2">
        <f>_xlfn.XLOOKUP($A337,Results!$A$2:$A$2256,Results!L$2:L$2256,"")</f>
        <v>0</v>
      </c>
      <c r="AR337" s="2">
        <f>_xlfn.XLOOKUP($A337,Results!$A$2:$A$2256,Results!M$2:M$2256,"")</f>
        <v>0</v>
      </c>
      <c r="AS337" s="2">
        <f>_xlfn.XLOOKUP($A337,Results!$A$2:$A$2256,Results!N$2:N$2256,"")</f>
        <v>0</v>
      </c>
      <c r="AT337" s="2" t="str">
        <f>_xlfn.XLOOKUP($A337,Results!$A$2:$A$2256,Results!O$2:O$2256,"")</f>
        <v>SCHNEIDER ELECTRIC</v>
      </c>
      <c r="AU337" s="2" t="str">
        <f>_xlfn.XLOOKUP($A337,Results!$A$2:$A$2256,Results!P$2:P$2256,"")</f>
        <v>SCHNEIDER ELECTRIC USA INC</v>
      </c>
      <c r="AV337" s="2" t="str">
        <f>_xlfn.XLOOKUP($A337,Results!$A$2:$A$2256,Results!Q$2:Q$2256,"")</f>
        <v>SINGLE_MATCH</v>
      </c>
      <c r="AW337" s="2">
        <f>_xlfn.XLOOKUP($A337,Results!$A$2:$A$2256,Results!R$2:R$2256,"")</f>
        <v>0</v>
      </c>
      <c r="AX337" s="2">
        <f>_xlfn.XLOOKUP($A337,Results!$A$2:$A$2256,Results!S$2:S$2256,"")</f>
        <v>0</v>
      </c>
      <c r="AY337" s="2">
        <f>_xlfn.XLOOKUP($A337,Results!$A$2:$A$2256,Results!T$2:T$2256,"")</f>
        <v>100</v>
      </c>
      <c r="AZ337" s="2">
        <f>_xlfn.XLOOKUP($A337,Results!$A$2:$A$2256,Results!U$2:U$2256,"")</f>
        <v>0</v>
      </c>
      <c r="BA337" s="2">
        <f>_xlfn.XLOOKUP($A337,Results!$A$2:$A$2256,Results!V$2:V$2256,"")</f>
        <v>0</v>
      </c>
      <c r="BB337" s="2">
        <f>_xlfn.XLOOKUP($A337,Results!$A$2:$A$2256,Results!W$2:W$2256,"")</f>
        <v>0</v>
      </c>
      <c r="BC337" s="2">
        <f>_xlfn.XLOOKUP($A337,Results!$A$2:$A$2256,Results!X$2:X$2256,"")</f>
        <v>39121600</v>
      </c>
      <c r="BD337" s="2">
        <f>_xlfn.XLOOKUP($A337,Results!$A$2:$A$2256,Results!Y$2:Y$2256,"")</f>
        <v>79</v>
      </c>
      <c r="BE337" s="2">
        <f>_xlfn.XLOOKUP($A337,Results!$A$2:$A$2256,Results!Z$2:Z$2256,"")</f>
        <v>0</v>
      </c>
    </row>
    <row r="338" spans="1:57" ht="38.25" customHeight="1" x14ac:dyDescent="0.3">
      <c r="A338">
        <v>906015</v>
      </c>
      <c r="B338">
        <v>282043</v>
      </c>
      <c r="C338" t="s">
        <v>36</v>
      </c>
      <c r="D338">
        <v>9542</v>
      </c>
      <c r="F338" s="2">
        <v>16692</v>
      </c>
      <c r="G338" s="2">
        <v>2</v>
      </c>
      <c r="H338" s="11" t="s">
        <v>1060</v>
      </c>
      <c r="I338">
        <v>12</v>
      </c>
      <c r="J338" t="s">
        <v>39</v>
      </c>
      <c r="K338" t="s">
        <v>39</v>
      </c>
      <c r="L338">
        <v>115</v>
      </c>
      <c r="M338" s="2" t="s">
        <v>36</v>
      </c>
      <c r="N338" s="9" t="s">
        <v>36</v>
      </c>
      <c r="O338" t="s">
        <v>36</v>
      </c>
      <c r="P338" t="s">
        <v>36</v>
      </c>
      <c r="Q338" t="s">
        <v>36</v>
      </c>
      <c r="R338">
        <v>1380</v>
      </c>
      <c r="S338" s="1">
        <v>45744.937741550923</v>
      </c>
      <c r="T338" t="s">
        <v>42</v>
      </c>
      <c r="U338" s="1">
        <v>45744.724305555559</v>
      </c>
      <c r="V338" t="s">
        <v>43</v>
      </c>
      <c r="W338" t="s">
        <v>36</v>
      </c>
      <c r="X338">
        <v>0</v>
      </c>
      <c r="Y338">
        <v>999</v>
      </c>
      <c r="Z338" t="s">
        <v>36</v>
      </c>
      <c r="AA338" t="s">
        <v>36</v>
      </c>
      <c r="AB338" t="s">
        <v>36</v>
      </c>
      <c r="AC338" t="s">
        <v>49</v>
      </c>
      <c r="AD338" t="s">
        <v>49</v>
      </c>
      <c r="AE338" t="s">
        <v>45</v>
      </c>
      <c r="AF338" s="2"/>
      <c r="AI338" s="2" t="s">
        <v>165</v>
      </c>
      <c r="AJ338" s="2" t="e">
        <f>VLOOKUP(A338,'Classification Test Result'!$A$2:$D$2428,4,FALSE)</f>
        <v>#N/A</v>
      </c>
      <c r="AL338" s="2">
        <f>_xlfn.XLOOKUP($A338,Results!$A$2:$A$2256,Results!G$2:G$2256,"")</f>
        <v>0</v>
      </c>
      <c r="AM338" s="2">
        <f>_xlfn.XLOOKUP($A338,Results!$A$2:$A$2256,Results!H$2:H$2256,"")</f>
        <v>0</v>
      </c>
      <c r="AN338" s="2">
        <f>_xlfn.XLOOKUP($A338,Results!$A$2:$A$2256,Results!I$2:I$2256,"")</f>
        <v>0</v>
      </c>
      <c r="AO338" s="2">
        <f>_xlfn.XLOOKUP($A338,Results!$A$2:$A$2256,Results!J$2:J$2256,"")</f>
        <v>0</v>
      </c>
      <c r="AP338" s="2">
        <f>_xlfn.XLOOKUP($A338,Results!$A$2:$A$2256,Results!K$2:K$2256,"")</f>
        <v>0</v>
      </c>
      <c r="AQ338" s="2">
        <f>_xlfn.XLOOKUP($A338,Results!$A$2:$A$2256,Results!L$2:L$2256,"")</f>
        <v>0</v>
      </c>
      <c r="AR338" s="2">
        <f>_xlfn.XLOOKUP($A338,Results!$A$2:$A$2256,Results!M$2:M$2256,"")</f>
        <v>0</v>
      </c>
      <c r="AS338" s="2">
        <f>_xlfn.XLOOKUP($A338,Results!$A$2:$A$2256,Results!N$2:N$2256,"")</f>
        <v>0</v>
      </c>
      <c r="AT338" s="2">
        <f>_xlfn.XLOOKUP($A338,Results!$A$2:$A$2256,Results!O$2:O$2256,"")</f>
        <v>0</v>
      </c>
      <c r="AU338" s="2">
        <f>_xlfn.XLOOKUP($A338,Results!$A$2:$A$2256,Results!P$2:P$2256,"")</f>
        <v>0</v>
      </c>
      <c r="AV338" s="2">
        <f>_xlfn.XLOOKUP($A338,Results!$A$2:$A$2256,Results!Q$2:Q$2256,"")</f>
        <v>0</v>
      </c>
      <c r="AW338" s="2">
        <f>_xlfn.XLOOKUP($A338,Results!$A$2:$A$2256,Results!R$2:R$2256,"")</f>
        <v>0</v>
      </c>
      <c r="AX338" s="2">
        <f>_xlfn.XLOOKUP($A338,Results!$A$2:$A$2256,Results!S$2:S$2256,"")</f>
        <v>0</v>
      </c>
      <c r="AY338" s="2">
        <f>_xlfn.XLOOKUP($A338,Results!$A$2:$A$2256,Results!T$2:T$2256,"")</f>
        <v>0</v>
      </c>
      <c r="AZ338" s="2">
        <f>_xlfn.XLOOKUP($A338,Results!$A$2:$A$2256,Results!U$2:U$2256,"")</f>
        <v>0</v>
      </c>
      <c r="BA338" s="2">
        <f>_xlfn.XLOOKUP($A338,Results!$A$2:$A$2256,Results!V$2:V$2256,"")</f>
        <v>0</v>
      </c>
      <c r="BB338" s="2">
        <f>_xlfn.XLOOKUP($A338,Results!$A$2:$A$2256,Results!W$2:W$2256,"")</f>
        <v>0</v>
      </c>
      <c r="BC338" s="2">
        <f>_xlfn.XLOOKUP($A338,Results!$A$2:$A$2256,Results!X$2:X$2256,"")</f>
        <v>0</v>
      </c>
      <c r="BD338" s="2">
        <f>_xlfn.XLOOKUP($A338,Results!$A$2:$A$2256,Results!Y$2:Y$2256,"")</f>
        <v>0</v>
      </c>
      <c r="BE338" s="2">
        <f>_xlfn.XLOOKUP($A338,Results!$A$2:$A$2256,Results!Z$2:Z$2256,"")</f>
        <v>0</v>
      </c>
    </row>
    <row r="339" spans="1:57" ht="38.25" customHeight="1" x14ac:dyDescent="0.3">
      <c r="A339">
        <v>906016</v>
      </c>
      <c r="B339">
        <v>282043</v>
      </c>
      <c r="C339" t="s">
        <v>36</v>
      </c>
      <c r="D339">
        <v>9542</v>
      </c>
      <c r="F339" s="2">
        <v>16692</v>
      </c>
      <c r="G339" s="2">
        <v>1</v>
      </c>
      <c r="H339" s="11" t="s">
        <v>1060</v>
      </c>
      <c r="I339">
        <v>16</v>
      </c>
      <c r="J339" t="s">
        <v>39</v>
      </c>
      <c r="K339" t="s">
        <v>39</v>
      </c>
      <c r="L339">
        <v>115</v>
      </c>
      <c r="M339" s="2" t="s">
        <v>36</v>
      </c>
      <c r="N339" s="9" t="s">
        <v>36</v>
      </c>
      <c r="O339" t="s">
        <v>36</v>
      </c>
      <c r="P339" t="s">
        <v>36</v>
      </c>
      <c r="Q339" t="s">
        <v>36</v>
      </c>
      <c r="R339">
        <v>1840</v>
      </c>
      <c r="S339" s="1">
        <v>45744.937738657412</v>
      </c>
      <c r="T339" t="s">
        <v>42</v>
      </c>
      <c r="U339" s="1">
        <v>45744.724305555559</v>
      </c>
      <c r="V339" t="s">
        <v>43</v>
      </c>
      <c r="W339" t="s">
        <v>36</v>
      </c>
      <c r="X339">
        <v>0</v>
      </c>
      <c r="Y339">
        <v>999</v>
      </c>
      <c r="Z339" t="s">
        <v>36</v>
      </c>
      <c r="AA339" t="s">
        <v>36</v>
      </c>
      <c r="AB339" t="s">
        <v>36</v>
      </c>
      <c r="AC339" t="s">
        <v>49</v>
      </c>
      <c r="AD339" t="s">
        <v>49</v>
      </c>
      <c r="AE339" t="s">
        <v>45</v>
      </c>
      <c r="AF339" s="2"/>
      <c r="AI339" s="2" t="s">
        <v>165</v>
      </c>
      <c r="AJ339" s="2" t="e">
        <f>VLOOKUP(A339,'Classification Test Result'!$A$2:$D$2428,4,FALSE)</f>
        <v>#N/A</v>
      </c>
      <c r="AL339" s="2">
        <f>_xlfn.XLOOKUP($A339,Results!$A$2:$A$2256,Results!G$2:G$2256,"")</f>
        <v>0</v>
      </c>
      <c r="AM339" s="2">
        <f>_xlfn.XLOOKUP($A339,Results!$A$2:$A$2256,Results!H$2:H$2256,"")</f>
        <v>0</v>
      </c>
      <c r="AN339" s="2">
        <f>_xlfn.XLOOKUP($A339,Results!$A$2:$A$2256,Results!I$2:I$2256,"")</f>
        <v>0</v>
      </c>
      <c r="AO339" s="2">
        <f>_xlfn.XLOOKUP($A339,Results!$A$2:$A$2256,Results!J$2:J$2256,"")</f>
        <v>0</v>
      </c>
      <c r="AP339" s="2">
        <f>_xlfn.XLOOKUP($A339,Results!$A$2:$A$2256,Results!K$2:K$2256,"")</f>
        <v>0</v>
      </c>
      <c r="AQ339" s="2">
        <f>_xlfn.XLOOKUP($A339,Results!$A$2:$A$2256,Results!L$2:L$2256,"")</f>
        <v>0</v>
      </c>
      <c r="AR339" s="2">
        <f>_xlfn.XLOOKUP($A339,Results!$A$2:$A$2256,Results!M$2:M$2256,"")</f>
        <v>0</v>
      </c>
      <c r="AS339" s="2">
        <f>_xlfn.XLOOKUP($A339,Results!$A$2:$A$2256,Results!N$2:N$2256,"")</f>
        <v>0</v>
      </c>
      <c r="AT339" s="2">
        <f>_xlfn.XLOOKUP($A339,Results!$A$2:$A$2256,Results!O$2:O$2256,"")</f>
        <v>0</v>
      </c>
      <c r="AU339" s="2">
        <f>_xlfn.XLOOKUP($A339,Results!$A$2:$A$2256,Results!P$2:P$2256,"")</f>
        <v>0</v>
      </c>
      <c r="AV339" s="2">
        <f>_xlfn.XLOOKUP($A339,Results!$A$2:$A$2256,Results!Q$2:Q$2256,"")</f>
        <v>0</v>
      </c>
      <c r="AW339" s="2">
        <f>_xlfn.XLOOKUP($A339,Results!$A$2:$A$2256,Results!R$2:R$2256,"")</f>
        <v>0</v>
      </c>
      <c r="AX339" s="2">
        <f>_xlfn.XLOOKUP($A339,Results!$A$2:$A$2256,Results!S$2:S$2256,"")</f>
        <v>0</v>
      </c>
      <c r="AY339" s="2">
        <f>_xlfn.XLOOKUP($A339,Results!$A$2:$A$2256,Results!T$2:T$2256,"")</f>
        <v>0</v>
      </c>
      <c r="AZ339" s="2">
        <f>_xlfn.XLOOKUP($A339,Results!$A$2:$A$2256,Results!U$2:U$2256,"")</f>
        <v>0</v>
      </c>
      <c r="BA339" s="2">
        <f>_xlfn.XLOOKUP($A339,Results!$A$2:$A$2256,Results!V$2:V$2256,"")</f>
        <v>0</v>
      </c>
      <c r="BB339" s="2">
        <f>_xlfn.XLOOKUP($A339,Results!$A$2:$A$2256,Results!W$2:W$2256,"")</f>
        <v>0</v>
      </c>
      <c r="BC339" s="2">
        <f>_xlfn.XLOOKUP($A339,Results!$A$2:$A$2256,Results!X$2:X$2256,"")</f>
        <v>0</v>
      </c>
      <c r="BD339" s="2">
        <f>_xlfn.XLOOKUP($A339,Results!$A$2:$A$2256,Results!Y$2:Y$2256,"")</f>
        <v>0</v>
      </c>
      <c r="BE339" s="2">
        <f>_xlfn.XLOOKUP($A339,Results!$A$2:$A$2256,Results!Z$2:Z$2256,"")</f>
        <v>0</v>
      </c>
    </row>
    <row r="340" spans="1:57" ht="38.25" customHeight="1" x14ac:dyDescent="0.3">
      <c r="A340">
        <v>906017</v>
      </c>
      <c r="B340">
        <v>282044</v>
      </c>
      <c r="C340" t="s">
        <v>36</v>
      </c>
      <c r="D340">
        <v>9541</v>
      </c>
      <c r="F340" s="2">
        <v>16692</v>
      </c>
      <c r="G340" s="2">
        <v>2</v>
      </c>
      <c r="H340" s="11" t="s">
        <v>1060</v>
      </c>
      <c r="I340">
        <v>20</v>
      </c>
      <c r="J340" t="s">
        <v>39</v>
      </c>
      <c r="K340" t="s">
        <v>39</v>
      </c>
      <c r="L340">
        <v>115</v>
      </c>
      <c r="M340" s="2" t="s">
        <v>36</v>
      </c>
      <c r="N340" s="9" t="s">
        <v>36</v>
      </c>
      <c r="O340" t="s">
        <v>36</v>
      </c>
      <c r="P340" t="s">
        <v>36</v>
      </c>
      <c r="Q340" t="s">
        <v>36</v>
      </c>
      <c r="R340">
        <v>2300</v>
      </c>
      <c r="S340" s="1">
        <v>45744.937722187497</v>
      </c>
      <c r="T340" t="s">
        <v>42</v>
      </c>
      <c r="U340" s="1">
        <v>45744.724999999999</v>
      </c>
      <c r="V340" t="s">
        <v>43</v>
      </c>
      <c r="W340" t="s">
        <v>36</v>
      </c>
      <c r="X340">
        <v>0</v>
      </c>
      <c r="Y340">
        <v>999</v>
      </c>
      <c r="Z340" t="s">
        <v>36</v>
      </c>
      <c r="AA340" t="s">
        <v>36</v>
      </c>
      <c r="AB340" t="s">
        <v>36</v>
      </c>
      <c r="AC340" t="s">
        <v>49</v>
      </c>
      <c r="AD340" t="s">
        <v>49</v>
      </c>
      <c r="AE340" t="s">
        <v>45</v>
      </c>
      <c r="AF340" s="2"/>
      <c r="AI340" s="2" t="s">
        <v>165</v>
      </c>
      <c r="AJ340" s="2" t="e">
        <f>VLOOKUP(A340,'Classification Test Result'!$A$2:$D$2428,4,FALSE)</f>
        <v>#N/A</v>
      </c>
      <c r="AL340" s="2">
        <f>_xlfn.XLOOKUP($A340,Results!$A$2:$A$2256,Results!G$2:G$2256,"")</f>
        <v>0</v>
      </c>
      <c r="AM340" s="2">
        <f>_xlfn.XLOOKUP($A340,Results!$A$2:$A$2256,Results!H$2:H$2256,"")</f>
        <v>0</v>
      </c>
      <c r="AN340" s="2">
        <f>_xlfn.XLOOKUP($A340,Results!$A$2:$A$2256,Results!I$2:I$2256,"")</f>
        <v>0</v>
      </c>
      <c r="AO340" s="2">
        <f>_xlfn.XLOOKUP($A340,Results!$A$2:$A$2256,Results!J$2:J$2256,"")</f>
        <v>0</v>
      </c>
      <c r="AP340" s="2">
        <f>_xlfn.XLOOKUP($A340,Results!$A$2:$A$2256,Results!K$2:K$2256,"")</f>
        <v>0</v>
      </c>
      <c r="AQ340" s="2">
        <f>_xlfn.XLOOKUP($A340,Results!$A$2:$A$2256,Results!L$2:L$2256,"")</f>
        <v>0</v>
      </c>
      <c r="AR340" s="2">
        <f>_xlfn.XLOOKUP($A340,Results!$A$2:$A$2256,Results!M$2:M$2256,"")</f>
        <v>0</v>
      </c>
      <c r="AS340" s="2">
        <f>_xlfn.XLOOKUP($A340,Results!$A$2:$A$2256,Results!N$2:N$2256,"")</f>
        <v>0</v>
      </c>
      <c r="AT340" s="2">
        <f>_xlfn.XLOOKUP($A340,Results!$A$2:$A$2256,Results!O$2:O$2256,"")</f>
        <v>0</v>
      </c>
      <c r="AU340" s="2">
        <f>_xlfn.XLOOKUP($A340,Results!$A$2:$A$2256,Results!P$2:P$2256,"")</f>
        <v>0</v>
      </c>
      <c r="AV340" s="2">
        <f>_xlfn.XLOOKUP($A340,Results!$A$2:$A$2256,Results!Q$2:Q$2256,"")</f>
        <v>0</v>
      </c>
      <c r="AW340" s="2">
        <f>_xlfn.XLOOKUP($A340,Results!$A$2:$A$2256,Results!R$2:R$2256,"")</f>
        <v>0</v>
      </c>
      <c r="AX340" s="2">
        <f>_xlfn.XLOOKUP($A340,Results!$A$2:$A$2256,Results!S$2:S$2256,"")</f>
        <v>0</v>
      </c>
      <c r="AY340" s="2">
        <f>_xlfn.XLOOKUP($A340,Results!$A$2:$A$2256,Results!T$2:T$2256,"")</f>
        <v>0</v>
      </c>
      <c r="AZ340" s="2">
        <f>_xlfn.XLOOKUP($A340,Results!$A$2:$A$2256,Results!U$2:U$2256,"")</f>
        <v>0</v>
      </c>
      <c r="BA340" s="2">
        <f>_xlfn.XLOOKUP($A340,Results!$A$2:$A$2256,Results!V$2:V$2256,"")</f>
        <v>0</v>
      </c>
      <c r="BB340" s="2">
        <f>_xlfn.XLOOKUP($A340,Results!$A$2:$A$2256,Results!W$2:W$2256,"")</f>
        <v>0</v>
      </c>
      <c r="BC340" s="2">
        <f>_xlfn.XLOOKUP($A340,Results!$A$2:$A$2256,Results!X$2:X$2256,"")</f>
        <v>0</v>
      </c>
      <c r="BD340" s="2">
        <f>_xlfn.XLOOKUP($A340,Results!$A$2:$A$2256,Results!Y$2:Y$2256,"")</f>
        <v>0</v>
      </c>
      <c r="BE340" s="2">
        <f>_xlfn.XLOOKUP($A340,Results!$A$2:$A$2256,Results!Z$2:Z$2256,"")</f>
        <v>0</v>
      </c>
    </row>
    <row r="341" spans="1:57" ht="38.25" customHeight="1" x14ac:dyDescent="0.3">
      <c r="A341">
        <v>906018</v>
      </c>
      <c r="B341">
        <v>282044</v>
      </c>
      <c r="C341" t="s">
        <v>36</v>
      </c>
      <c r="D341">
        <v>9541</v>
      </c>
      <c r="F341" s="2">
        <v>16692</v>
      </c>
      <c r="G341" s="2">
        <v>1</v>
      </c>
      <c r="H341" s="11" t="s">
        <v>1060</v>
      </c>
      <c r="I341">
        <v>24</v>
      </c>
      <c r="J341" t="s">
        <v>39</v>
      </c>
      <c r="K341" t="s">
        <v>39</v>
      </c>
      <c r="L341">
        <v>115</v>
      </c>
      <c r="M341" s="2" t="s">
        <v>36</v>
      </c>
      <c r="N341" s="9" t="s">
        <v>36</v>
      </c>
      <c r="O341" t="s">
        <v>36</v>
      </c>
      <c r="P341" t="s">
        <v>36</v>
      </c>
      <c r="Q341" t="s">
        <v>36</v>
      </c>
      <c r="R341">
        <v>2760</v>
      </c>
      <c r="S341" s="1">
        <v>45744.937719247682</v>
      </c>
      <c r="T341" t="s">
        <v>42</v>
      </c>
      <c r="U341" s="1">
        <v>45744.724999999999</v>
      </c>
      <c r="V341" t="s">
        <v>43</v>
      </c>
      <c r="W341" t="s">
        <v>36</v>
      </c>
      <c r="X341">
        <v>0</v>
      </c>
      <c r="Y341">
        <v>999</v>
      </c>
      <c r="Z341" t="s">
        <v>36</v>
      </c>
      <c r="AA341" t="s">
        <v>36</v>
      </c>
      <c r="AB341" t="s">
        <v>36</v>
      </c>
      <c r="AC341" t="s">
        <v>49</v>
      </c>
      <c r="AD341" t="s">
        <v>49</v>
      </c>
      <c r="AE341" t="s">
        <v>45</v>
      </c>
      <c r="AF341" s="2"/>
      <c r="AI341" s="2" t="s">
        <v>165</v>
      </c>
      <c r="AJ341" s="2" t="e">
        <f>VLOOKUP(A341,'Classification Test Result'!$A$2:$D$2428,4,FALSE)</f>
        <v>#N/A</v>
      </c>
      <c r="AL341" s="2">
        <f>_xlfn.XLOOKUP($A341,Results!$A$2:$A$2256,Results!G$2:G$2256,"")</f>
        <v>0</v>
      </c>
      <c r="AM341" s="2">
        <f>_xlfn.XLOOKUP($A341,Results!$A$2:$A$2256,Results!H$2:H$2256,"")</f>
        <v>0</v>
      </c>
      <c r="AN341" s="2">
        <f>_xlfn.XLOOKUP($A341,Results!$A$2:$A$2256,Results!I$2:I$2256,"")</f>
        <v>0</v>
      </c>
      <c r="AO341" s="2">
        <f>_xlfn.XLOOKUP($A341,Results!$A$2:$A$2256,Results!J$2:J$2256,"")</f>
        <v>0</v>
      </c>
      <c r="AP341" s="2">
        <f>_xlfn.XLOOKUP($A341,Results!$A$2:$A$2256,Results!K$2:K$2256,"")</f>
        <v>0</v>
      </c>
      <c r="AQ341" s="2">
        <f>_xlfn.XLOOKUP($A341,Results!$A$2:$A$2256,Results!L$2:L$2256,"")</f>
        <v>0</v>
      </c>
      <c r="AR341" s="2">
        <f>_xlfn.XLOOKUP($A341,Results!$A$2:$A$2256,Results!M$2:M$2256,"")</f>
        <v>0</v>
      </c>
      <c r="AS341" s="2">
        <f>_xlfn.XLOOKUP($A341,Results!$A$2:$A$2256,Results!N$2:N$2256,"")</f>
        <v>0</v>
      </c>
      <c r="AT341" s="2">
        <f>_xlfn.XLOOKUP($A341,Results!$A$2:$A$2256,Results!O$2:O$2256,"")</f>
        <v>0</v>
      </c>
      <c r="AU341" s="2">
        <f>_xlfn.XLOOKUP($A341,Results!$A$2:$A$2256,Results!P$2:P$2256,"")</f>
        <v>0</v>
      </c>
      <c r="AV341" s="2">
        <f>_xlfn.XLOOKUP($A341,Results!$A$2:$A$2256,Results!Q$2:Q$2256,"")</f>
        <v>0</v>
      </c>
      <c r="AW341" s="2">
        <f>_xlfn.XLOOKUP($A341,Results!$A$2:$A$2256,Results!R$2:R$2256,"")</f>
        <v>0</v>
      </c>
      <c r="AX341" s="2">
        <f>_xlfn.XLOOKUP($A341,Results!$A$2:$A$2256,Results!S$2:S$2256,"")</f>
        <v>0</v>
      </c>
      <c r="AY341" s="2">
        <f>_xlfn.XLOOKUP($A341,Results!$A$2:$A$2256,Results!T$2:T$2256,"")</f>
        <v>0</v>
      </c>
      <c r="AZ341" s="2">
        <f>_xlfn.XLOOKUP($A341,Results!$A$2:$A$2256,Results!U$2:U$2256,"")</f>
        <v>0</v>
      </c>
      <c r="BA341" s="2">
        <f>_xlfn.XLOOKUP($A341,Results!$A$2:$A$2256,Results!V$2:V$2256,"")</f>
        <v>0</v>
      </c>
      <c r="BB341" s="2">
        <f>_xlfn.XLOOKUP($A341,Results!$A$2:$A$2256,Results!W$2:W$2256,"")</f>
        <v>0</v>
      </c>
      <c r="BC341" s="2">
        <f>_xlfn.XLOOKUP($A341,Results!$A$2:$A$2256,Results!X$2:X$2256,"")</f>
        <v>0</v>
      </c>
      <c r="BD341" s="2">
        <f>_xlfn.XLOOKUP($A341,Results!$A$2:$A$2256,Results!Y$2:Y$2256,"")</f>
        <v>0</v>
      </c>
      <c r="BE341" s="2">
        <f>_xlfn.XLOOKUP($A341,Results!$A$2:$A$2256,Results!Z$2:Z$2256,"")</f>
        <v>0</v>
      </c>
    </row>
    <row r="342" spans="1:57" ht="38.25" customHeight="1" x14ac:dyDescent="0.3">
      <c r="A342">
        <v>906019</v>
      </c>
      <c r="B342">
        <v>281654</v>
      </c>
      <c r="C342" t="s">
        <v>36</v>
      </c>
      <c r="D342">
        <v>9341404849</v>
      </c>
      <c r="E342" s="2" t="str">
        <f>VLOOKUP(F342,'RPA Vendor Data '!F$1:$G$2418,2)</f>
        <v>GRAYBAR ELECTRIC CO. INC.</v>
      </c>
      <c r="F342" s="2">
        <v>11471</v>
      </c>
      <c r="G342" s="2">
        <v>1</v>
      </c>
      <c r="H342" t="s">
        <v>1061</v>
      </c>
      <c r="I342">
        <v>17</v>
      </c>
      <c r="J342">
        <v>1</v>
      </c>
      <c r="K342" t="s">
        <v>39</v>
      </c>
      <c r="L342">
        <v>79.900000000000006</v>
      </c>
      <c r="M342" s="2" t="s">
        <v>1062</v>
      </c>
      <c r="N342" s="85" t="s">
        <v>1063</v>
      </c>
      <c r="O342" t="s">
        <v>36</v>
      </c>
      <c r="P342" t="s">
        <v>36</v>
      </c>
      <c r="Q342" t="s">
        <v>36</v>
      </c>
      <c r="R342">
        <v>1358.3</v>
      </c>
      <c r="S342" s="1">
        <v>45744.501569293992</v>
      </c>
      <c r="T342" t="s">
        <v>42</v>
      </c>
      <c r="U342" s="1">
        <v>45744.279166666667</v>
      </c>
      <c r="V342" t="s">
        <v>43</v>
      </c>
      <c r="W342" t="s">
        <v>36</v>
      </c>
      <c r="X342">
        <v>0</v>
      </c>
      <c r="Y342">
        <v>201</v>
      </c>
      <c r="Z342" t="s">
        <v>36</v>
      </c>
      <c r="AA342" t="s">
        <v>36</v>
      </c>
      <c r="AB342" t="s">
        <v>36</v>
      </c>
      <c r="AC342" t="s">
        <v>1064</v>
      </c>
      <c r="AD342" t="s">
        <v>1064</v>
      </c>
      <c r="AE342" t="s">
        <v>45</v>
      </c>
      <c r="AF342" s="44" t="s">
        <v>46</v>
      </c>
      <c r="AG342" s="18" t="s">
        <v>1065</v>
      </c>
      <c r="AI342" s="2" t="s">
        <v>48</v>
      </c>
      <c r="AJ342" s="2" t="e">
        <f>VLOOKUP(A342,'Classification Test Result'!$A$2:$D$2428,4,FALSE)</f>
        <v>#N/A</v>
      </c>
      <c r="AL342" s="2">
        <f>_xlfn.XLOOKUP($A342,Results!$A$2:$A$2256,Results!G$2:G$2256,"")</f>
        <v>0</v>
      </c>
      <c r="AM342" s="2">
        <f>_xlfn.XLOOKUP($A342,Results!$A$2:$A$2256,Results!H$2:H$2256,"")</f>
        <v>0</v>
      </c>
      <c r="AN342" s="2">
        <f>_xlfn.XLOOKUP($A342,Results!$A$2:$A$2256,Results!I$2:I$2256,"")</f>
        <v>0</v>
      </c>
      <c r="AO342" s="2">
        <f>_xlfn.XLOOKUP($A342,Results!$A$2:$A$2256,Results!J$2:J$2256,"")</f>
        <v>0</v>
      </c>
      <c r="AP342" s="2">
        <f>_xlfn.XLOOKUP($A342,Results!$A$2:$A$2256,Results!K$2:K$2256,"")</f>
        <v>0</v>
      </c>
      <c r="AQ342" s="2">
        <f>_xlfn.XLOOKUP($A342,Results!$A$2:$A$2256,Results!L$2:L$2256,"")</f>
        <v>0</v>
      </c>
      <c r="AR342" s="2">
        <f>_xlfn.XLOOKUP($A342,Results!$A$2:$A$2256,Results!M$2:M$2256,"")</f>
        <v>0</v>
      </c>
      <c r="AS342" s="2">
        <f>_xlfn.XLOOKUP($A342,Results!$A$2:$A$2256,Results!N$2:N$2256,"")</f>
        <v>0</v>
      </c>
      <c r="AT342" s="2" t="str">
        <f>_xlfn.XLOOKUP($A342,Results!$A$2:$A$2256,Results!O$2:O$2256,"")</f>
        <v>SAFETY TECHNOLOGY INTERNATIONAL</v>
      </c>
      <c r="AU342" s="2" t="str">
        <f>_xlfn.XLOOKUP($A342,Results!$A$2:$A$2256,Results!P$2:P$2256,"")</f>
        <v>SAFETY TECHNOLOGY INTERNATIONAL INC</v>
      </c>
      <c r="AV342" s="2" t="str">
        <f>_xlfn.XLOOKUP($A342,Results!$A$2:$A$2256,Results!Q$2:Q$2256,"")</f>
        <v>SINGLE_MATCH</v>
      </c>
      <c r="AW342" s="2">
        <f>_xlfn.XLOOKUP($A342,Results!$A$2:$A$2256,Results!R$2:R$2256,"")</f>
        <v>0</v>
      </c>
      <c r="AX342" s="2">
        <f>_xlfn.XLOOKUP($A342,Results!$A$2:$A$2256,Results!S$2:S$2256,"")</f>
        <v>0</v>
      </c>
      <c r="AY342" s="2">
        <f>_xlfn.XLOOKUP($A342,Results!$A$2:$A$2256,Results!T$2:T$2256,"")</f>
        <v>100</v>
      </c>
      <c r="AZ342" s="2">
        <f>_xlfn.XLOOKUP($A342,Results!$A$2:$A$2256,Results!U$2:U$2256,"")</f>
        <v>0</v>
      </c>
      <c r="BA342" s="2" t="str">
        <f>_xlfn.XLOOKUP($A342,Results!$A$2:$A$2256,Results!V$2:V$2256,"")</f>
        <v>SELECTA PRODUCTS</v>
      </c>
      <c r="BB342" s="2">
        <f>_xlfn.XLOOKUP($A342,Results!$A$2:$A$2256,Results!W$2:W$2256,"")</f>
        <v>76</v>
      </c>
      <c r="BC342" s="2">
        <f>_xlfn.XLOOKUP($A342,Results!$A$2:$A$2256,Results!X$2:X$2256,"")</f>
        <v>46171600</v>
      </c>
      <c r="BD342" s="2">
        <f>_xlfn.XLOOKUP($A342,Results!$A$2:$A$2256,Results!Y$2:Y$2256,"")</f>
        <v>76</v>
      </c>
      <c r="BE342" s="2" t="b">
        <f>_xlfn.XLOOKUP($A342,Results!$A$2:$A$2256,Results!Z$2:Z$2256,"")</f>
        <v>1</v>
      </c>
    </row>
    <row r="343" spans="1:57" ht="38.25" customHeight="1" x14ac:dyDescent="0.3">
      <c r="A343">
        <v>906020</v>
      </c>
      <c r="B343">
        <v>281364</v>
      </c>
      <c r="C343" t="s">
        <v>36</v>
      </c>
      <c r="D343">
        <v>190887783</v>
      </c>
      <c r="E343" s="2" t="str">
        <f>VLOOKUP(F343,'RPA Vendor Data '!F$1:$G$2418,2)</f>
        <v>ULINE</v>
      </c>
      <c r="F343" s="2">
        <v>13466</v>
      </c>
      <c r="G343" s="2">
        <v>2</v>
      </c>
      <c r="H343" t="s">
        <v>1066</v>
      </c>
      <c r="I343">
        <v>2</v>
      </c>
      <c r="J343" t="s">
        <v>1067</v>
      </c>
      <c r="K343" t="s">
        <v>39</v>
      </c>
      <c r="L343">
        <v>245</v>
      </c>
      <c r="M343" s="2" t="s">
        <v>1068</v>
      </c>
      <c r="N343" s="85" t="s">
        <v>1069</v>
      </c>
      <c r="O343" t="s">
        <v>1070</v>
      </c>
      <c r="P343" t="s">
        <v>36</v>
      </c>
      <c r="Q343" t="s">
        <v>36</v>
      </c>
      <c r="R343">
        <v>490</v>
      </c>
      <c r="S343" s="1">
        <v>45744.208842395827</v>
      </c>
      <c r="T343" t="s">
        <v>42</v>
      </c>
      <c r="U343" s="1">
        <v>45743.987500000003</v>
      </c>
      <c r="V343" t="s">
        <v>43</v>
      </c>
      <c r="W343" t="s">
        <v>36</v>
      </c>
      <c r="X343">
        <v>2</v>
      </c>
      <c r="Y343" t="s">
        <v>525</v>
      </c>
      <c r="Z343" t="s">
        <v>36</v>
      </c>
      <c r="AA343">
        <v>245</v>
      </c>
      <c r="AB343" t="s">
        <v>36</v>
      </c>
      <c r="AC343" t="s">
        <v>49</v>
      </c>
      <c r="AD343" t="s">
        <v>49</v>
      </c>
      <c r="AE343" t="s">
        <v>45</v>
      </c>
      <c r="AF343" s="44" t="s">
        <v>46</v>
      </c>
      <c r="AG343" s="18" t="s">
        <v>1071</v>
      </c>
      <c r="AI343" s="2" t="s">
        <v>48</v>
      </c>
      <c r="AJ343" s="2" t="e">
        <f>VLOOKUP(A343,'Classification Test Result'!$A$2:$D$2428,4,FALSE)</f>
        <v>#N/A</v>
      </c>
      <c r="AL343" s="2">
        <f>_xlfn.XLOOKUP($A343,Results!$A$2:$A$2256,Results!G$2:G$2256,"")</f>
        <v>442127</v>
      </c>
      <c r="AM343" s="2" t="str">
        <f>_xlfn.XLOOKUP($A343,Results!$A$2:$A$2256,Results!H$2:H$2256,"")</f>
        <v>S3280</v>
      </c>
      <c r="AN343" s="2" t="str">
        <f>_xlfn.XLOOKUP($A343,Results!$A$2:$A$2256,Results!I$2:I$2256,"")</f>
        <v>SATCO PRODUCTS</v>
      </c>
      <c r="AO343" s="2" t="str">
        <f>_xlfn.XLOOKUP($A343,Results!$A$2:$A$2256,Results!J$2:J$2256,"")</f>
        <v>045923032806</v>
      </c>
      <c r="AP343" s="2">
        <f>_xlfn.XLOOKUP($A343,Results!$A$2:$A$2256,Results!K$2:K$2256,"")</f>
        <v>39101612</v>
      </c>
      <c r="AQ343" s="2">
        <f>_xlfn.XLOOKUP($A343,Results!$A$2:$A$2256,Results!L$2:L$2256,"")</f>
        <v>0</v>
      </c>
      <c r="AR343" s="2">
        <f>_xlfn.XLOOKUP($A343,Results!$A$2:$A$2256,Results!M$2:M$2256,"")</f>
        <v>718689</v>
      </c>
      <c r="AS343" s="2" t="str">
        <f>_xlfn.XLOOKUP($A343,Results!$A$2:$A$2256,Results!N$2:N$2256,"")</f>
        <v>SAT S3280 20W T6 130V CLR TUB BLB</v>
      </c>
      <c r="AT343" s="2" t="str">
        <f>_xlfn.XLOOKUP($A343,Results!$A$2:$A$2256,Results!O$2:O$2256,"")</f>
        <v>SATCO PRODUCTS</v>
      </c>
      <c r="AU343" s="2">
        <f>_xlfn.XLOOKUP($A343,Results!$A$2:$A$2256,Results!P$2:P$2256,"")</f>
        <v>0</v>
      </c>
      <c r="AV343" s="2" t="str">
        <f>_xlfn.XLOOKUP($A343,Results!$A$2:$A$2256,Results!Q$2:Q$2256,"")</f>
        <v>NO_MANUFACTURERS_FOUND</v>
      </c>
      <c r="AW343" s="2" t="str">
        <f>_xlfn.XLOOKUP($A343,Results!$A$2:$A$2256,Results!R$2:R$2256,"")</f>
        <v>0.38100353148086596</v>
      </c>
      <c r="AX343" s="2">
        <f>_xlfn.XLOOKUP($A343,Results!$A$2:$A$2256,Results!S$2:S$2256,"")</f>
        <v>54</v>
      </c>
      <c r="AY343" s="2">
        <f>_xlfn.XLOOKUP($A343,Results!$A$2:$A$2256,Results!T$2:T$2256,"")</f>
        <v>55</v>
      </c>
      <c r="AZ343" s="2">
        <f>_xlfn.XLOOKUP($A343,Results!$A$2:$A$2256,Results!U$2:U$2256,"")</f>
        <v>24</v>
      </c>
      <c r="BA343" s="2">
        <f>_xlfn.XLOOKUP($A343,Results!$A$2:$A$2256,Results!V$2:V$2256,"")</f>
        <v>0</v>
      </c>
      <c r="BB343" s="2">
        <f>_xlfn.XLOOKUP($A343,Results!$A$2:$A$2256,Results!W$2:W$2256,"")</f>
        <v>0</v>
      </c>
      <c r="BC343" s="2">
        <f>_xlfn.XLOOKUP($A343,Results!$A$2:$A$2256,Results!X$2:X$2256,"")</f>
        <v>0</v>
      </c>
      <c r="BD343" s="2">
        <f>_xlfn.XLOOKUP($A343,Results!$A$2:$A$2256,Results!Y$2:Y$2256,"")</f>
        <v>0</v>
      </c>
      <c r="BE343" s="2">
        <f>_xlfn.XLOOKUP($A343,Results!$A$2:$A$2256,Results!Z$2:Z$2256,"")</f>
        <v>0</v>
      </c>
    </row>
    <row r="344" spans="1:57" ht="38.25" customHeight="1" x14ac:dyDescent="0.3">
      <c r="A344">
        <v>906021</v>
      </c>
      <c r="B344">
        <v>281364</v>
      </c>
      <c r="C344" t="s">
        <v>36</v>
      </c>
      <c r="D344">
        <v>190887783</v>
      </c>
      <c r="E344" s="2" t="str">
        <f>VLOOKUP(F344,'RPA Vendor Data '!F$1:$G$2418,2)</f>
        <v>ULINE</v>
      </c>
      <c r="F344" s="2">
        <v>13466</v>
      </c>
      <c r="G344" s="2">
        <v>1</v>
      </c>
      <c r="H344" t="s">
        <v>1073</v>
      </c>
      <c r="I344">
        <v>12</v>
      </c>
      <c r="J344" t="s">
        <v>1001</v>
      </c>
      <c r="K344" t="s">
        <v>39</v>
      </c>
      <c r="L344">
        <v>20</v>
      </c>
      <c r="M344" s="2" t="s">
        <v>1068</v>
      </c>
      <c r="N344" s="85" t="s">
        <v>1074</v>
      </c>
      <c r="O344" t="s">
        <v>1075</v>
      </c>
      <c r="P344" t="s">
        <v>36</v>
      </c>
      <c r="Q344" t="s">
        <v>36</v>
      </c>
      <c r="R344">
        <v>240</v>
      </c>
      <c r="S344" s="1">
        <v>45744.208839039347</v>
      </c>
      <c r="T344" t="s">
        <v>42</v>
      </c>
      <c r="U344" s="1">
        <v>45743.987500000003</v>
      </c>
      <c r="V344" t="s">
        <v>43</v>
      </c>
      <c r="W344" t="s">
        <v>36</v>
      </c>
      <c r="X344">
        <v>1</v>
      </c>
      <c r="Y344" t="s">
        <v>525</v>
      </c>
      <c r="Z344" t="s">
        <v>36</v>
      </c>
      <c r="AA344">
        <v>20</v>
      </c>
      <c r="AB344" t="s">
        <v>36</v>
      </c>
      <c r="AC344" t="s">
        <v>49</v>
      </c>
      <c r="AD344" t="s">
        <v>49</v>
      </c>
      <c r="AE344" t="s">
        <v>45</v>
      </c>
      <c r="AF344" s="44" t="s">
        <v>46</v>
      </c>
      <c r="AG344" s="18" t="s">
        <v>1076</v>
      </c>
      <c r="AI344" s="2" t="s">
        <v>48</v>
      </c>
      <c r="AJ344" s="2" t="e">
        <f>VLOOKUP(A344,'Classification Test Result'!$A$2:$D$2428,4,FALSE)</f>
        <v>#N/A</v>
      </c>
      <c r="AL344" s="2">
        <f>_xlfn.XLOOKUP($A344,Results!$A$2:$A$2256,Results!G$2:G$2256,"")</f>
        <v>0</v>
      </c>
      <c r="AM344" s="2">
        <f>_xlfn.XLOOKUP($A344,Results!$A$2:$A$2256,Results!H$2:H$2256,"")</f>
        <v>0</v>
      </c>
      <c r="AN344" s="2">
        <f>_xlfn.XLOOKUP($A344,Results!$A$2:$A$2256,Results!I$2:I$2256,"")</f>
        <v>0</v>
      </c>
      <c r="AO344" s="2">
        <f>_xlfn.XLOOKUP($A344,Results!$A$2:$A$2256,Results!J$2:J$2256,"")</f>
        <v>0</v>
      </c>
      <c r="AP344" s="2">
        <f>_xlfn.XLOOKUP($A344,Results!$A$2:$A$2256,Results!K$2:K$2256,"")</f>
        <v>0</v>
      </c>
      <c r="AQ344" s="2">
        <f>_xlfn.XLOOKUP($A344,Results!$A$2:$A$2256,Results!L$2:L$2256,"")</f>
        <v>0</v>
      </c>
      <c r="AR344" s="2">
        <f>_xlfn.XLOOKUP($A344,Results!$A$2:$A$2256,Results!M$2:M$2256,"")</f>
        <v>0</v>
      </c>
      <c r="AS344" s="2">
        <f>_xlfn.XLOOKUP($A344,Results!$A$2:$A$2256,Results!N$2:N$2256,"")</f>
        <v>0</v>
      </c>
      <c r="AT344" s="2" t="str">
        <f>_xlfn.XLOOKUP($A344,Results!$A$2:$A$2256,Results!O$2:O$2256,"")</f>
        <v>ULINE</v>
      </c>
      <c r="AU344" s="2" t="str">
        <f>_xlfn.XLOOKUP($A344,Results!$A$2:$A$2256,Results!P$2:P$2256,"")</f>
        <v>ULINE</v>
      </c>
      <c r="AV344" s="2" t="str">
        <f>_xlfn.XLOOKUP($A344,Results!$A$2:$A$2256,Results!Q$2:Q$2256,"")</f>
        <v>SINGLE_MATCH</v>
      </c>
      <c r="AW344" s="2">
        <f>_xlfn.XLOOKUP($A344,Results!$A$2:$A$2256,Results!R$2:R$2256,"")</f>
        <v>0</v>
      </c>
      <c r="AX344" s="2">
        <f>_xlfn.XLOOKUP($A344,Results!$A$2:$A$2256,Results!S$2:S$2256,"")</f>
        <v>0</v>
      </c>
      <c r="AY344" s="2">
        <f>_xlfn.XLOOKUP($A344,Results!$A$2:$A$2256,Results!T$2:T$2256,"")</f>
        <v>85</v>
      </c>
      <c r="AZ344" s="2">
        <f>_xlfn.XLOOKUP($A344,Results!$A$2:$A$2256,Results!U$2:U$2256,"")</f>
        <v>0</v>
      </c>
      <c r="BA344" s="2">
        <f>_xlfn.XLOOKUP($A344,Results!$A$2:$A$2256,Results!V$2:V$2256,"")</f>
        <v>0</v>
      </c>
      <c r="BB344" s="2">
        <f>_xlfn.XLOOKUP($A344,Results!$A$2:$A$2256,Results!W$2:W$2256,"")</f>
        <v>0</v>
      </c>
      <c r="BC344" s="2">
        <f>_xlfn.XLOOKUP($A344,Results!$A$2:$A$2256,Results!X$2:X$2256,"")</f>
        <v>0</v>
      </c>
      <c r="BD344" s="2">
        <f>_xlfn.XLOOKUP($A344,Results!$A$2:$A$2256,Results!Y$2:Y$2256,"")</f>
        <v>0</v>
      </c>
      <c r="BE344" s="2">
        <f>_xlfn.XLOOKUP($A344,Results!$A$2:$A$2256,Results!Z$2:Z$2256,"")</f>
        <v>0</v>
      </c>
    </row>
    <row r="345" spans="1:57" ht="38.25" customHeight="1" x14ac:dyDescent="0.3">
      <c r="A345">
        <v>906022</v>
      </c>
      <c r="B345">
        <v>281939</v>
      </c>
      <c r="C345" t="s">
        <v>36</v>
      </c>
      <c r="D345">
        <v>9341429237</v>
      </c>
      <c r="E345" s="2" t="str">
        <f>VLOOKUP(F345,'RPA Vendor Data '!F$1:$G$2418,2)</f>
        <v>GRAYBAR ELECTRIC CO. INC.</v>
      </c>
      <c r="F345" s="2">
        <v>11471</v>
      </c>
      <c r="G345" s="2">
        <v>7</v>
      </c>
      <c r="H345" t="s">
        <v>1077</v>
      </c>
      <c r="I345">
        <v>1000</v>
      </c>
      <c r="J345" t="s">
        <v>98</v>
      </c>
      <c r="K345" t="s">
        <v>98</v>
      </c>
      <c r="L345">
        <v>49.18</v>
      </c>
      <c r="M345" s="2" t="s">
        <v>1078</v>
      </c>
      <c r="N345" s="85" t="s">
        <v>1079</v>
      </c>
      <c r="O345" t="s">
        <v>1080</v>
      </c>
      <c r="P345" t="s">
        <v>36</v>
      </c>
      <c r="Q345" t="s">
        <v>36</v>
      </c>
      <c r="R345">
        <v>49.18</v>
      </c>
      <c r="S345" s="1">
        <v>45744.834411458331</v>
      </c>
      <c r="T345" t="s">
        <v>42</v>
      </c>
      <c r="U345" s="1">
        <v>45744.616666666669</v>
      </c>
      <c r="V345" t="s">
        <v>43</v>
      </c>
      <c r="W345" t="s">
        <v>36</v>
      </c>
      <c r="X345">
        <v>0</v>
      </c>
      <c r="Y345" t="s">
        <v>54</v>
      </c>
      <c r="Z345" t="s">
        <v>36</v>
      </c>
      <c r="AA345">
        <v>49.18</v>
      </c>
      <c r="AB345" t="s">
        <v>36</v>
      </c>
      <c r="AC345" t="s">
        <v>1078</v>
      </c>
      <c r="AD345" t="s">
        <v>1078</v>
      </c>
      <c r="AE345" t="s">
        <v>45</v>
      </c>
      <c r="AF345" s="44">
        <v>39121703</v>
      </c>
      <c r="AG345" s="18" t="s">
        <v>1081</v>
      </c>
      <c r="AH345" s="18"/>
      <c r="AI345" s="2" t="s">
        <v>48</v>
      </c>
      <c r="AJ345" s="2" t="e">
        <f>VLOOKUP(A345,'Classification Test Result'!$A$2:$D$2428,4,FALSE)</f>
        <v>#N/A</v>
      </c>
      <c r="AL345" s="2">
        <f>_xlfn.XLOOKUP($A345,Results!$A$2:$A$2256,Results!G$2:G$2256,"")</f>
        <v>342067</v>
      </c>
      <c r="AM345" s="2" t="str">
        <f>_xlfn.XLOOKUP($A345,Results!$A$2:$A$2256,Results!H$2:H$2256,"")</f>
        <v>S1250M</v>
      </c>
      <c r="AN345" s="2" t="str">
        <f>_xlfn.XLOOKUP($A345,Results!$A$2:$A$2256,Results!I$2:I$2256,"")</f>
        <v>PANDUIT</v>
      </c>
      <c r="AO345" s="2">
        <f>_xlfn.XLOOKUP($A345,Results!$A$2:$A$2256,Results!J$2:J$2256,"")</f>
        <v>613056258112</v>
      </c>
      <c r="AP345" s="2">
        <f>_xlfn.XLOOKUP($A345,Results!$A$2:$A$2256,Results!K$2:K$2256,"")</f>
        <v>39121703</v>
      </c>
      <c r="AQ345" s="2" t="str">
        <f>_xlfn.XLOOKUP($A345,Results!$A$2:$A$2256,Results!L$2:L$2256,"")</f>
        <v>AK10710715</v>
      </c>
      <c r="AR345" s="2">
        <f>_xlfn.XLOOKUP($A345,Results!$A$2:$A$2256,Results!M$2:M$2256,"")</f>
        <v>931482</v>
      </c>
      <c r="AS345" s="2" t="str">
        <f>_xlfn.XLOOKUP($A345,Results!$A$2:$A$2256,Results!N$2:N$2256,"")</f>
        <v>PAN S12-50-M CABLE TIE</v>
      </c>
      <c r="AT345" s="2" t="str">
        <f>_xlfn.XLOOKUP($A345,Results!$A$2:$A$2256,Results!O$2:O$2256,"")</f>
        <v>PANDUIT</v>
      </c>
      <c r="AU345" s="2" t="str">
        <f>_xlfn.XLOOKUP($A345,Results!$A$2:$A$2256,Results!P$2:P$2256,"")</f>
        <v>PANDUIT CORP</v>
      </c>
      <c r="AV345" s="2" t="str">
        <f>_xlfn.XLOOKUP($A345,Results!$A$2:$A$2256,Results!Q$2:Q$2256,"")</f>
        <v>SINGLE_MATCH</v>
      </c>
      <c r="AW345" s="2" t="str">
        <f>_xlfn.XLOOKUP($A345,Results!$A$2:$A$2256,Results!R$2:R$2256,"")</f>
        <v>0.7648432494535037</v>
      </c>
      <c r="AX345" s="2">
        <f>_xlfn.XLOOKUP($A345,Results!$A$2:$A$2256,Results!S$2:S$2256,"")</f>
        <v>100</v>
      </c>
      <c r="AY345" s="2">
        <f>_xlfn.XLOOKUP($A345,Results!$A$2:$A$2256,Results!T$2:T$2256,"")</f>
        <v>100</v>
      </c>
      <c r="AZ345" s="2">
        <f>_xlfn.XLOOKUP($A345,Results!$A$2:$A$2256,Results!U$2:U$2256,"")</f>
        <v>100</v>
      </c>
      <c r="BA345" s="2" t="str">
        <f>_xlfn.XLOOKUP($A345,Results!$A$2:$A$2256,Results!V$2:V$2256,"")</f>
        <v>PANDUIT</v>
      </c>
      <c r="BB345" s="2">
        <f>_xlfn.XLOOKUP($A345,Results!$A$2:$A$2256,Results!W$2:W$2256,"")</f>
        <v>84</v>
      </c>
      <c r="BC345" s="2">
        <f>_xlfn.XLOOKUP($A345,Results!$A$2:$A$2256,Results!X$2:X$2256,"")</f>
        <v>39121703</v>
      </c>
      <c r="BD345" s="2">
        <f>_xlfn.XLOOKUP($A345,Results!$A$2:$A$2256,Results!Y$2:Y$2256,"")</f>
        <v>84</v>
      </c>
      <c r="BE345" s="2" t="b">
        <f>_xlfn.XLOOKUP($A345,Results!$A$2:$A$2256,Results!Z$2:Z$2256,"")</f>
        <v>1</v>
      </c>
    </row>
    <row r="346" spans="1:57" ht="38.25" customHeight="1" x14ac:dyDescent="0.3">
      <c r="A346">
        <v>906023</v>
      </c>
      <c r="B346">
        <v>281415</v>
      </c>
      <c r="C346" t="s">
        <v>36</v>
      </c>
      <c r="D346" t="s">
        <v>1084</v>
      </c>
      <c r="E346" s="2" t="str">
        <f>VLOOKUP(F346,'RPA Vendor Data '!F$1:$G$2418,2)</f>
        <v>REXEL USA, INC.</v>
      </c>
      <c r="F346" s="2">
        <v>12873</v>
      </c>
      <c r="G346" s="2">
        <v>1</v>
      </c>
      <c r="H346" t="s">
        <v>1085</v>
      </c>
      <c r="I346">
        <v>-4</v>
      </c>
      <c r="J346" t="s">
        <v>65</v>
      </c>
      <c r="K346" t="s">
        <v>39</v>
      </c>
      <c r="L346">
        <v>2E-3</v>
      </c>
      <c r="M346" s="2" t="s">
        <v>1086</v>
      </c>
      <c r="N346" s="85" t="s">
        <v>1087</v>
      </c>
      <c r="O346">
        <v>641658</v>
      </c>
      <c r="P346" t="s">
        <v>36</v>
      </c>
      <c r="Q346" t="s">
        <v>36</v>
      </c>
      <c r="R346">
        <v>-0.01</v>
      </c>
      <c r="S346" s="1">
        <v>45744.271655324083</v>
      </c>
      <c r="T346" t="s">
        <v>42</v>
      </c>
      <c r="U346" s="1">
        <v>45744.059027777781</v>
      </c>
      <c r="V346" t="s">
        <v>43</v>
      </c>
      <c r="W346" t="s">
        <v>36</v>
      </c>
      <c r="X346">
        <v>0</v>
      </c>
      <c r="Y346">
        <v>999</v>
      </c>
      <c r="Z346" t="s">
        <v>36</v>
      </c>
      <c r="AA346" t="s">
        <v>36</v>
      </c>
      <c r="AB346" t="s">
        <v>36</v>
      </c>
      <c r="AC346" t="s">
        <v>1088</v>
      </c>
      <c r="AD346" t="s">
        <v>1088</v>
      </c>
      <c r="AE346" t="s">
        <v>45</v>
      </c>
      <c r="AF346" s="44" t="s">
        <v>46</v>
      </c>
      <c r="AG346" s="18" t="s">
        <v>1089</v>
      </c>
      <c r="AH346" s="18"/>
      <c r="AI346" s="2" t="s">
        <v>48</v>
      </c>
      <c r="AJ346" s="2" t="e">
        <f>VLOOKUP(A346,'Classification Test Result'!$A$2:$D$2428,4,FALSE)</f>
        <v>#N/A</v>
      </c>
      <c r="AL346" s="2">
        <f>_xlfn.XLOOKUP($A346,Results!$A$2:$A$2256,Results!G$2:G$2256,"")</f>
        <v>0</v>
      </c>
      <c r="AM346" s="2">
        <f>_xlfn.XLOOKUP($A346,Results!$A$2:$A$2256,Results!H$2:H$2256,"")</f>
        <v>0</v>
      </c>
      <c r="AN346" s="2">
        <f>_xlfn.XLOOKUP($A346,Results!$A$2:$A$2256,Results!I$2:I$2256,"")</f>
        <v>0</v>
      </c>
      <c r="AO346" s="2">
        <f>_xlfn.XLOOKUP($A346,Results!$A$2:$A$2256,Results!J$2:J$2256,"")</f>
        <v>0</v>
      </c>
      <c r="AP346" s="2">
        <f>_xlfn.XLOOKUP($A346,Results!$A$2:$A$2256,Results!K$2:K$2256,"")</f>
        <v>0</v>
      </c>
      <c r="AQ346" s="2">
        <f>_xlfn.XLOOKUP($A346,Results!$A$2:$A$2256,Results!L$2:L$2256,"")</f>
        <v>0</v>
      </c>
      <c r="AR346" s="2">
        <f>_xlfn.XLOOKUP($A346,Results!$A$2:$A$2256,Results!M$2:M$2256,"")</f>
        <v>0</v>
      </c>
      <c r="AS346" s="2">
        <f>_xlfn.XLOOKUP($A346,Results!$A$2:$A$2256,Results!N$2:N$2256,"")</f>
        <v>0</v>
      </c>
      <c r="AT346" s="2" t="str">
        <f>_xlfn.XLOOKUP($A346,Results!$A$2:$A$2256,Results!O$2:O$2256,"")</f>
        <v>RXL</v>
      </c>
      <c r="AU346" s="2" t="str">
        <f>_xlfn.XLOOKUP($A346,Results!$A$2:$A$2256,Results!P$2:P$2256,"")</f>
        <v>RXL</v>
      </c>
      <c r="AV346" s="2" t="str">
        <f>_xlfn.XLOOKUP($A346,Results!$A$2:$A$2256,Results!Q$2:Q$2256,"")</f>
        <v>SINGLE_MATCH</v>
      </c>
      <c r="AW346" s="2">
        <f>_xlfn.XLOOKUP($A346,Results!$A$2:$A$2256,Results!R$2:R$2256,"")</f>
        <v>0</v>
      </c>
      <c r="AX346" s="2">
        <f>_xlfn.XLOOKUP($A346,Results!$A$2:$A$2256,Results!S$2:S$2256,"")</f>
        <v>0</v>
      </c>
      <c r="AY346" s="2">
        <f>_xlfn.XLOOKUP($A346,Results!$A$2:$A$2256,Results!T$2:T$2256,"")</f>
        <v>60</v>
      </c>
      <c r="AZ346" s="2">
        <f>_xlfn.XLOOKUP($A346,Results!$A$2:$A$2256,Results!U$2:U$2256,"")</f>
        <v>0</v>
      </c>
      <c r="BA346" s="2">
        <f>_xlfn.XLOOKUP($A346,Results!$A$2:$A$2256,Results!V$2:V$2256,"")</f>
        <v>0</v>
      </c>
      <c r="BB346" s="2">
        <f>_xlfn.XLOOKUP($A346,Results!$A$2:$A$2256,Results!W$2:W$2256,"")</f>
        <v>0</v>
      </c>
      <c r="BC346" s="2">
        <f>_xlfn.XLOOKUP($A346,Results!$A$2:$A$2256,Results!X$2:X$2256,"")</f>
        <v>0</v>
      </c>
      <c r="BD346" s="2">
        <f>_xlfn.XLOOKUP($A346,Results!$A$2:$A$2256,Results!Y$2:Y$2256,"")</f>
        <v>0</v>
      </c>
      <c r="BE346" s="2">
        <f>_xlfn.XLOOKUP($A346,Results!$A$2:$A$2256,Results!Z$2:Z$2256,"")</f>
        <v>0</v>
      </c>
    </row>
    <row r="347" spans="1:57" ht="38.25" customHeight="1" x14ac:dyDescent="0.3">
      <c r="A347">
        <v>906024</v>
      </c>
      <c r="B347">
        <v>281608</v>
      </c>
      <c r="C347" t="s">
        <v>36</v>
      </c>
      <c r="D347" t="s">
        <v>1090</v>
      </c>
      <c r="E347" s="2" t="str">
        <f>VLOOKUP(F347,'RPA Vendor Data '!F$1:$G$2418,2)</f>
        <v>REXEL USA, INC.</v>
      </c>
      <c r="F347" s="2">
        <v>12873</v>
      </c>
      <c r="G347" s="2">
        <v>10</v>
      </c>
      <c r="H347" t="s">
        <v>1091</v>
      </c>
      <c r="I347">
        <v>10</v>
      </c>
      <c r="J347" t="s">
        <v>65</v>
      </c>
      <c r="K347" t="s">
        <v>39</v>
      </c>
      <c r="L347">
        <v>7.0819999999999999</v>
      </c>
      <c r="M347" s="2" t="s">
        <v>1086</v>
      </c>
      <c r="N347" s="85" t="s">
        <v>1092</v>
      </c>
      <c r="O347">
        <v>252902</v>
      </c>
      <c r="P347" t="s">
        <v>36</v>
      </c>
      <c r="Q347" t="s">
        <v>36</v>
      </c>
      <c r="R347">
        <v>70.819999999999993</v>
      </c>
      <c r="S347" s="1">
        <v>45744.480617743058</v>
      </c>
      <c r="T347" t="s">
        <v>42</v>
      </c>
      <c r="U347" s="1">
        <v>45744.25277777778</v>
      </c>
      <c r="V347" t="s">
        <v>43</v>
      </c>
      <c r="W347" t="s">
        <v>36</v>
      </c>
      <c r="X347">
        <v>0</v>
      </c>
      <c r="Y347">
        <v>201</v>
      </c>
      <c r="Z347" t="s">
        <v>36</v>
      </c>
      <c r="AA347" t="s">
        <v>36</v>
      </c>
      <c r="AB347" t="s">
        <v>36</v>
      </c>
      <c r="AC347" t="s">
        <v>1088</v>
      </c>
      <c r="AD347" t="s">
        <v>1088</v>
      </c>
      <c r="AE347" t="s">
        <v>45</v>
      </c>
      <c r="AF347" s="44" t="s">
        <v>46</v>
      </c>
      <c r="AG347" s="18" t="s">
        <v>1093</v>
      </c>
      <c r="AH347" s="18"/>
      <c r="AI347" s="2" t="s">
        <v>48</v>
      </c>
      <c r="AJ347" s="2" t="e">
        <f>VLOOKUP(A347,'Classification Test Result'!$A$2:$D$2428,4,FALSE)</f>
        <v>#N/A</v>
      </c>
      <c r="AL347" s="2">
        <f>_xlfn.XLOOKUP($A347,Results!$A$2:$A$2256,Results!G$2:G$2256,"")</f>
        <v>0</v>
      </c>
      <c r="AM347" s="2">
        <f>_xlfn.XLOOKUP($A347,Results!$A$2:$A$2256,Results!H$2:H$2256,"")</f>
        <v>0</v>
      </c>
      <c r="AN347" s="2">
        <f>_xlfn.XLOOKUP($A347,Results!$A$2:$A$2256,Results!I$2:I$2256,"")</f>
        <v>0</v>
      </c>
      <c r="AO347" s="2">
        <f>_xlfn.XLOOKUP($A347,Results!$A$2:$A$2256,Results!J$2:J$2256,"")</f>
        <v>0</v>
      </c>
      <c r="AP347" s="2">
        <f>_xlfn.XLOOKUP($A347,Results!$A$2:$A$2256,Results!K$2:K$2256,"")</f>
        <v>0</v>
      </c>
      <c r="AQ347" s="2">
        <f>_xlfn.XLOOKUP($A347,Results!$A$2:$A$2256,Results!L$2:L$2256,"")</f>
        <v>0</v>
      </c>
      <c r="AR347" s="2">
        <f>_xlfn.XLOOKUP($A347,Results!$A$2:$A$2256,Results!M$2:M$2256,"")</f>
        <v>0</v>
      </c>
      <c r="AS347" s="2">
        <f>_xlfn.XLOOKUP($A347,Results!$A$2:$A$2256,Results!N$2:N$2256,"")</f>
        <v>0</v>
      </c>
      <c r="AT347" s="2" t="str">
        <f>_xlfn.XLOOKUP($A347,Results!$A$2:$A$2256,Results!O$2:O$2256,"")</f>
        <v>WATER</v>
      </c>
      <c r="AU347" s="2" t="str">
        <f>_xlfn.XLOOKUP($A347,Results!$A$2:$A$2256,Results!P$2:P$2256,"")</f>
        <v>WATER</v>
      </c>
      <c r="AV347" s="2" t="str">
        <f>_xlfn.XLOOKUP($A347,Results!$A$2:$A$2256,Results!Q$2:Q$2256,"")</f>
        <v>MULTIPLE_MATCHES_ONE_VALID</v>
      </c>
      <c r="AW347" s="2">
        <f>_xlfn.XLOOKUP($A347,Results!$A$2:$A$2256,Results!R$2:R$2256,"")</f>
        <v>0</v>
      </c>
      <c r="AX347" s="2">
        <f>_xlfn.XLOOKUP($A347,Results!$A$2:$A$2256,Results!S$2:S$2256,"")</f>
        <v>0</v>
      </c>
      <c r="AY347" s="2">
        <f>_xlfn.XLOOKUP($A347,Results!$A$2:$A$2256,Results!T$2:T$2256,"")</f>
        <v>50</v>
      </c>
      <c r="AZ347" s="2">
        <f>_xlfn.XLOOKUP($A347,Results!$A$2:$A$2256,Results!U$2:U$2256,"")</f>
        <v>0</v>
      </c>
      <c r="BA347" s="2">
        <f>_xlfn.XLOOKUP($A347,Results!$A$2:$A$2256,Results!V$2:V$2256,"")</f>
        <v>0</v>
      </c>
      <c r="BB347" s="2">
        <f>_xlfn.XLOOKUP($A347,Results!$A$2:$A$2256,Results!W$2:W$2256,"")</f>
        <v>0</v>
      </c>
      <c r="BC347" s="2">
        <f>_xlfn.XLOOKUP($A347,Results!$A$2:$A$2256,Results!X$2:X$2256,"")</f>
        <v>0</v>
      </c>
      <c r="BD347" s="2">
        <f>_xlfn.XLOOKUP($A347,Results!$A$2:$A$2256,Results!Y$2:Y$2256,"")</f>
        <v>0</v>
      </c>
      <c r="BE347" s="2">
        <f>_xlfn.XLOOKUP($A347,Results!$A$2:$A$2256,Results!Z$2:Z$2256,"")</f>
        <v>0</v>
      </c>
    </row>
    <row r="348" spans="1:57" ht="38.25" customHeight="1" x14ac:dyDescent="0.3">
      <c r="A348">
        <v>906025</v>
      </c>
      <c r="B348">
        <v>281513</v>
      </c>
      <c r="C348" t="s">
        <v>36</v>
      </c>
      <c r="D348" t="s">
        <v>1095</v>
      </c>
      <c r="E348" s="2" t="str">
        <f>VLOOKUP(F348,'RPA Vendor Data '!F$1:$G$2418,2)</f>
        <v>REXEL USA, INC.</v>
      </c>
      <c r="F348" s="2">
        <v>12873</v>
      </c>
      <c r="G348" s="2">
        <v>1</v>
      </c>
      <c r="H348" t="s">
        <v>1096</v>
      </c>
      <c r="I348">
        <v>1</v>
      </c>
      <c r="J348" t="s">
        <v>65</v>
      </c>
      <c r="K348" t="s">
        <v>39</v>
      </c>
      <c r="L348">
        <v>6.85</v>
      </c>
      <c r="M348" s="2" t="s">
        <v>1086</v>
      </c>
      <c r="N348" s="85" t="s">
        <v>1092</v>
      </c>
      <c r="O348">
        <v>252902</v>
      </c>
      <c r="P348" t="s">
        <v>36</v>
      </c>
      <c r="Q348" t="s">
        <v>36</v>
      </c>
      <c r="R348">
        <v>6.85</v>
      </c>
      <c r="S348" s="1">
        <v>45744.396161770826</v>
      </c>
      <c r="T348" t="s">
        <v>42</v>
      </c>
      <c r="U348" s="1">
        <v>45744.186805555553</v>
      </c>
      <c r="V348" t="s">
        <v>43</v>
      </c>
      <c r="W348" t="s">
        <v>36</v>
      </c>
      <c r="X348">
        <v>0</v>
      </c>
      <c r="Y348">
        <v>201</v>
      </c>
      <c r="Z348" t="s">
        <v>36</v>
      </c>
      <c r="AA348" t="s">
        <v>36</v>
      </c>
      <c r="AB348" t="s">
        <v>36</v>
      </c>
      <c r="AC348" t="s">
        <v>1088</v>
      </c>
      <c r="AD348" t="s">
        <v>1088</v>
      </c>
      <c r="AE348" t="s">
        <v>45</v>
      </c>
      <c r="AF348" s="44" t="s">
        <v>46</v>
      </c>
      <c r="AG348" s="18" t="s">
        <v>1093</v>
      </c>
      <c r="AH348" s="18"/>
      <c r="AI348" s="2" t="s">
        <v>48</v>
      </c>
      <c r="AJ348" s="2" t="e">
        <f>VLOOKUP(A348,'Classification Test Result'!$A$2:$D$2428,4,FALSE)</f>
        <v>#N/A</v>
      </c>
      <c r="AL348" s="2">
        <f>_xlfn.XLOOKUP($A348,Results!$A$2:$A$2256,Results!G$2:G$2256,"")</f>
        <v>0</v>
      </c>
      <c r="AM348" s="2">
        <f>_xlfn.XLOOKUP($A348,Results!$A$2:$A$2256,Results!H$2:H$2256,"")</f>
        <v>0</v>
      </c>
      <c r="AN348" s="2">
        <f>_xlfn.XLOOKUP($A348,Results!$A$2:$A$2256,Results!I$2:I$2256,"")</f>
        <v>0</v>
      </c>
      <c r="AO348" s="2">
        <f>_xlfn.XLOOKUP($A348,Results!$A$2:$A$2256,Results!J$2:J$2256,"")</f>
        <v>0</v>
      </c>
      <c r="AP348" s="2">
        <f>_xlfn.XLOOKUP($A348,Results!$A$2:$A$2256,Results!K$2:K$2256,"")</f>
        <v>0</v>
      </c>
      <c r="AQ348" s="2">
        <f>_xlfn.XLOOKUP($A348,Results!$A$2:$A$2256,Results!L$2:L$2256,"")</f>
        <v>0</v>
      </c>
      <c r="AR348" s="2">
        <f>_xlfn.XLOOKUP($A348,Results!$A$2:$A$2256,Results!M$2:M$2256,"")</f>
        <v>0</v>
      </c>
      <c r="AS348" s="2">
        <f>_xlfn.XLOOKUP($A348,Results!$A$2:$A$2256,Results!N$2:N$2256,"")</f>
        <v>0</v>
      </c>
      <c r="AT348" s="2" t="str">
        <f>_xlfn.XLOOKUP($A348,Results!$A$2:$A$2256,Results!O$2:O$2256,"")</f>
        <v>WATER</v>
      </c>
      <c r="AU348" s="2" t="str">
        <f>_xlfn.XLOOKUP($A348,Results!$A$2:$A$2256,Results!P$2:P$2256,"")</f>
        <v>WATER</v>
      </c>
      <c r="AV348" s="2" t="str">
        <f>_xlfn.XLOOKUP($A348,Results!$A$2:$A$2256,Results!Q$2:Q$2256,"")</f>
        <v>MULTIPLE_MATCHES_ONE_VALID</v>
      </c>
      <c r="AW348" s="2">
        <f>_xlfn.XLOOKUP($A348,Results!$A$2:$A$2256,Results!R$2:R$2256,"")</f>
        <v>0</v>
      </c>
      <c r="AX348" s="2">
        <f>_xlfn.XLOOKUP($A348,Results!$A$2:$A$2256,Results!S$2:S$2256,"")</f>
        <v>0</v>
      </c>
      <c r="AY348" s="2">
        <f>_xlfn.XLOOKUP($A348,Results!$A$2:$A$2256,Results!T$2:T$2256,"")</f>
        <v>50</v>
      </c>
      <c r="AZ348" s="2">
        <f>_xlfn.XLOOKUP($A348,Results!$A$2:$A$2256,Results!U$2:U$2256,"")</f>
        <v>0</v>
      </c>
      <c r="BA348" s="2">
        <f>_xlfn.XLOOKUP($A348,Results!$A$2:$A$2256,Results!V$2:V$2256,"")</f>
        <v>0</v>
      </c>
      <c r="BB348" s="2">
        <f>_xlfn.XLOOKUP($A348,Results!$A$2:$A$2256,Results!W$2:W$2256,"")</f>
        <v>0</v>
      </c>
      <c r="BC348" s="2">
        <f>_xlfn.XLOOKUP($A348,Results!$A$2:$A$2256,Results!X$2:X$2256,"")</f>
        <v>0</v>
      </c>
      <c r="BD348" s="2">
        <f>_xlfn.XLOOKUP($A348,Results!$A$2:$A$2256,Results!Y$2:Y$2256,"")</f>
        <v>0</v>
      </c>
      <c r="BE348" s="2">
        <f>_xlfn.XLOOKUP($A348,Results!$A$2:$A$2256,Results!Z$2:Z$2256,"")</f>
        <v>0</v>
      </c>
    </row>
    <row r="349" spans="1:57" ht="38.25" customHeight="1" x14ac:dyDescent="0.3">
      <c r="A349">
        <v>906026</v>
      </c>
      <c r="B349">
        <v>281682</v>
      </c>
      <c r="C349" t="s">
        <v>36</v>
      </c>
      <c r="D349" t="s">
        <v>550</v>
      </c>
      <c r="E349" s="2" t="str">
        <f>VLOOKUP(F349,'RPA Vendor Data '!F$1:$G$2418,2)</f>
        <v>REXEL USA, INC.</v>
      </c>
      <c r="F349" s="2">
        <v>12873</v>
      </c>
      <c r="G349" s="2">
        <v>11</v>
      </c>
      <c r="H349" t="s">
        <v>1097</v>
      </c>
      <c r="I349">
        <v>1</v>
      </c>
      <c r="J349" t="s">
        <v>65</v>
      </c>
      <c r="K349" t="s">
        <v>39</v>
      </c>
      <c r="L349">
        <v>61.158999999999999</v>
      </c>
      <c r="M349" s="2" t="s">
        <v>1098</v>
      </c>
      <c r="N349" s="85" t="s">
        <v>1099</v>
      </c>
      <c r="O349">
        <v>45920</v>
      </c>
      <c r="P349" t="s">
        <v>36</v>
      </c>
      <c r="Q349" t="s">
        <v>36</v>
      </c>
      <c r="R349">
        <v>61.16</v>
      </c>
      <c r="S349" s="1">
        <v>45744.522162928239</v>
      </c>
      <c r="T349" t="s">
        <v>42</v>
      </c>
      <c r="U349" s="1">
        <v>45744.293749999997</v>
      </c>
      <c r="V349" t="s">
        <v>43</v>
      </c>
      <c r="W349" t="s">
        <v>36</v>
      </c>
      <c r="X349">
        <v>11</v>
      </c>
      <c r="Y349" t="s">
        <v>54</v>
      </c>
      <c r="Z349" t="s">
        <v>36</v>
      </c>
      <c r="AA349">
        <v>61.158999999999999</v>
      </c>
      <c r="AB349" t="s">
        <v>36</v>
      </c>
      <c r="AC349" t="s">
        <v>49</v>
      </c>
      <c r="AD349" t="s">
        <v>49</v>
      </c>
      <c r="AE349" t="s">
        <v>45</v>
      </c>
      <c r="AF349" s="44" t="s">
        <v>46</v>
      </c>
      <c r="AG349" s="18" t="s">
        <v>1100</v>
      </c>
      <c r="AH349" s="18"/>
      <c r="AI349" s="2" t="s">
        <v>48</v>
      </c>
      <c r="AJ349" s="2" t="e">
        <f>VLOOKUP(A349,'Classification Test Result'!$A$2:$D$2428,4,FALSE)</f>
        <v>#N/A</v>
      </c>
      <c r="AL349" s="2">
        <f>_xlfn.XLOOKUP($A349,Results!$A$2:$A$2256,Results!G$2:G$2256,"")</f>
        <v>0</v>
      </c>
      <c r="AM349" s="2">
        <f>_xlfn.XLOOKUP($A349,Results!$A$2:$A$2256,Results!H$2:H$2256,"")</f>
        <v>0</v>
      </c>
      <c r="AN349" s="2">
        <f>_xlfn.XLOOKUP($A349,Results!$A$2:$A$2256,Results!I$2:I$2256,"")</f>
        <v>0</v>
      </c>
      <c r="AO349" s="2">
        <f>_xlfn.XLOOKUP($A349,Results!$A$2:$A$2256,Results!J$2:J$2256,"")</f>
        <v>0</v>
      </c>
      <c r="AP349" s="2">
        <f>_xlfn.XLOOKUP($A349,Results!$A$2:$A$2256,Results!K$2:K$2256,"")</f>
        <v>0</v>
      </c>
      <c r="AQ349" s="2">
        <f>_xlfn.XLOOKUP($A349,Results!$A$2:$A$2256,Results!L$2:L$2256,"")</f>
        <v>0</v>
      </c>
      <c r="AR349" s="2">
        <f>_xlfn.XLOOKUP($A349,Results!$A$2:$A$2256,Results!M$2:M$2256,"")</f>
        <v>0</v>
      </c>
      <c r="AS349" s="2">
        <f>_xlfn.XLOOKUP($A349,Results!$A$2:$A$2256,Results!N$2:N$2256,"")</f>
        <v>0</v>
      </c>
      <c r="AT349" s="2">
        <f>_xlfn.XLOOKUP($A349,Results!$A$2:$A$2256,Results!O$2:O$2256,"")</f>
        <v>0</v>
      </c>
      <c r="AU349" s="2">
        <f>_xlfn.XLOOKUP($A349,Results!$A$2:$A$2256,Results!P$2:P$2256,"")</f>
        <v>0</v>
      </c>
      <c r="AV349" s="2">
        <f>_xlfn.XLOOKUP($A349,Results!$A$2:$A$2256,Results!Q$2:Q$2256,"")</f>
        <v>0</v>
      </c>
      <c r="AW349" s="2">
        <f>_xlfn.XLOOKUP($A349,Results!$A$2:$A$2256,Results!R$2:R$2256,"")</f>
        <v>0</v>
      </c>
      <c r="AX349" s="2">
        <f>_xlfn.XLOOKUP($A349,Results!$A$2:$A$2256,Results!S$2:S$2256,"")</f>
        <v>0</v>
      </c>
      <c r="AY349" s="2">
        <f>_xlfn.XLOOKUP($A349,Results!$A$2:$A$2256,Results!T$2:T$2256,"")</f>
        <v>0</v>
      </c>
      <c r="AZ349" s="2">
        <f>_xlfn.XLOOKUP($A349,Results!$A$2:$A$2256,Results!U$2:U$2256,"")</f>
        <v>0</v>
      </c>
      <c r="BA349" s="2">
        <f>_xlfn.XLOOKUP($A349,Results!$A$2:$A$2256,Results!V$2:V$2256,"")</f>
        <v>0</v>
      </c>
      <c r="BB349" s="2">
        <f>_xlfn.XLOOKUP($A349,Results!$A$2:$A$2256,Results!W$2:W$2256,"")</f>
        <v>0</v>
      </c>
      <c r="BC349" s="2">
        <f>_xlfn.XLOOKUP($A349,Results!$A$2:$A$2256,Results!X$2:X$2256,"")</f>
        <v>31160000</v>
      </c>
      <c r="BD349" s="2">
        <f>_xlfn.XLOOKUP($A349,Results!$A$2:$A$2256,Results!Y$2:Y$2256,"")</f>
        <v>76</v>
      </c>
      <c r="BE349" s="2">
        <f>_xlfn.XLOOKUP($A349,Results!$A$2:$A$2256,Results!Z$2:Z$2256,"")</f>
        <v>0</v>
      </c>
    </row>
    <row r="350" spans="1:57" s="52" customFormat="1" ht="38.25" customHeight="1" x14ac:dyDescent="0.3">
      <c r="A350">
        <v>906027</v>
      </c>
      <c r="B350">
        <v>281682</v>
      </c>
      <c r="C350" t="s">
        <v>36</v>
      </c>
      <c r="D350" t="s">
        <v>550</v>
      </c>
      <c r="E350" s="2" t="str">
        <f>VLOOKUP(F350,'RPA Vendor Data '!F$1:$G$2418,2)</f>
        <v>REXEL USA, INC.</v>
      </c>
      <c r="F350" s="2">
        <v>12873</v>
      </c>
      <c r="G350" s="2">
        <v>10</v>
      </c>
      <c r="H350" t="s">
        <v>1101</v>
      </c>
      <c r="I350">
        <v>1</v>
      </c>
      <c r="J350" t="s">
        <v>65</v>
      </c>
      <c r="K350" t="s">
        <v>39</v>
      </c>
      <c r="L350">
        <v>16.247</v>
      </c>
      <c r="M350" s="2" t="s">
        <v>1098</v>
      </c>
      <c r="N350" s="85" t="s">
        <v>1102</v>
      </c>
      <c r="O350">
        <v>43869</v>
      </c>
      <c r="P350" t="s">
        <v>36</v>
      </c>
      <c r="Q350" t="s">
        <v>36</v>
      </c>
      <c r="R350">
        <v>16.25</v>
      </c>
      <c r="S350" s="1">
        <v>45744.522159641201</v>
      </c>
      <c r="T350" t="s">
        <v>42</v>
      </c>
      <c r="U350" s="1">
        <v>45744.293749999997</v>
      </c>
      <c r="V350" t="s">
        <v>43</v>
      </c>
      <c r="W350" t="s">
        <v>36</v>
      </c>
      <c r="X350">
        <v>10</v>
      </c>
      <c r="Y350" t="s">
        <v>54</v>
      </c>
      <c r="Z350" t="s">
        <v>36</v>
      </c>
      <c r="AA350">
        <v>16.247</v>
      </c>
      <c r="AB350" t="s">
        <v>36</v>
      </c>
      <c r="AC350" t="s">
        <v>49</v>
      </c>
      <c r="AD350" t="s">
        <v>49</v>
      </c>
      <c r="AE350" t="s">
        <v>45</v>
      </c>
      <c r="AF350" s="44" t="s">
        <v>46</v>
      </c>
      <c r="AG350" s="18" t="s">
        <v>1103</v>
      </c>
      <c r="AH350" s="18"/>
      <c r="AI350" s="2" t="s">
        <v>48</v>
      </c>
      <c r="AJ350" s="2" t="e">
        <f>VLOOKUP(A350,'Classification Test Result'!$A$2:$D$2428,4,FALSE)</f>
        <v>#N/A</v>
      </c>
      <c r="AL350" s="2">
        <f>_xlfn.XLOOKUP($A350,Results!$A$2:$A$2256,Results!G$2:G$2256,"")</f>
        <v>0</v>
      </c>
      <c r="AM350" s="2">
        <f>_xlfn.XLOOKUP($A350,Results!$A$2:$A$2256,Results!H$2:H$2256,"")</f>
        <v>0</v>
      </c>
      <c r="AN350" s="2">
        <f>_xlfn.XLOOKUP($A350,Results!$A$2:$A$2256,Results!I$2:I$2256,"")</f>
        <v>0</v>
      </c>
      <c r="AO350" s="2">
        <f>_xlfn.XLOOKUP($A350,Results!$A$2:$A$2256,Results!J$2:J$2256,"")</f>
        <v>0</v>
      </c>
      <c r="AP350" s="2">
        <f>_xlfn.XLOOKUP($A350,Results!$A$2:$A$2256,Results!K$2:K$2256,"")</f>
        <v>0</v>
      </c>
      <c r="AQ350" s="2">
        <f>_xlfn.XLOOKUP($A350,Results!$A$2:$A$2256,Results!L$2:L$2256,"")</f>
        <v>0</v>
      </c>
      <c r="AR350" s="2">
        <f>_xlfn.XLOOKUP($A350,Results!$A$2:$A$2256,Results!M$2:M$2256,"")</f>
        <v>0</v>
      </c>
      <c r="AS350" s="2">
        <f>_xlfn.XLOOKUP($A350,Results!$A$2:$A$2256,Results!N$2:N$2256,"")</f>
        <v>0</v>
      </c>
      <c r="AT350" s="2">
        <f>_xlfn.XLOOKUP($A350,Results!$A$2:$A$2256,Results!O$2:O$2256,"")</f>
        <v>0</v>
      </c>
      <c r="AU350" s="2">
        <f>_xlfn.XLOOKUP($A350,Results!$A$2:$A$2256,Results!P$2:P$2256,"")</f>
        <v>0</v>
      </c>
      <c r="AV350" s="2">
        <f>_xlfn.XLOOKUP($A350,Results!$A$2:$A$2256,Results!Q$2:Q$2256,"")</f>
        <v>0</v>
      </c>
      <c r="AW350" s="2">
        <f>_xlfn.XLOOKUP($A350,Results!$A$2:$A$2256,Results!R$2:R$2256,"")</f>
        <v>0</v>
      </c>
      <c r="AX350" s="2">
        <f>_xlfn.XLOOKUP($A350,Results!$A$2:$A$2256,Results!S$2:S$2256,"")</f>
        <v>0</v>
      </c>
      <c r="AY350" s="2">
        <f>_xlfn.XLOOKUP($A350,Results!$A$2:$A$2256,Results!T$2:T$2256,"")</f>
        <v>0</v>
      </c>
      <c r="AZ350" s="2">
        <f>_xlfn.XLOOKUP($A350,Results!$A$2:$A$2256,Results!U$2:U$2256,"")</f>
        <v>0</v>
      </c>
      <c r="BA350" s="2">
        <f>_xlfn.XLOOKUP($A350,Results!$A$2:$A$2256,Results!V$2:V$2256,"")</f>
        <v>0</v>
      </c>
      <c r="BB350" s="2">
        <f>_xlfn.XLOOKUP($A350,Results!$A$2:$A$2256,Results!W$2:W$2256,"")</f>
        <v>0</v>
      </c>
      <c r="BC350" s="2">
        <f>_xlfn.XLOOKUP($A350,Results!$A$2:$A$2256,Results!X$2:X$2256,"")</f>
        <v>31161504</v>
      </c>
      <c r="BD350" s="2">
        <f>_xlfn.XLOOKUP($A350,Results!$A$2:$A$2256,Results!Y$2:Y$2256,"")</f>
        <v>62</v>
      </c>
      <c r="BE350" s="2">
        <f>_xlfn.XLOOKUP($A350,Results!$A$2:$A$2256,Results!Z$2:Z$2256,"")</f>
        <v>0</v>
      </c>
    </row>
    <row r="351" spans="1:57" ht="38.25" customHeight="1" x14ac:dyDescent="0.3">
      <c r="A351">
        <v>906028</v>
      </c>
      <c r="B351">
        <v>281682</v>
      </c>
      <c r="C351" t="s">
        <v>36</v>
      </c>
      <c r="D351" t="s">
        <v>550</v>
      </c>
      <c r="E351" s="2" t="str">
        <f>VLOOKUP(F351,'RPA Vendor Data '!F$1:$G$2418,2)</f>
        <v>REXEL USA, INC.</v>
      </c>
      <c r="F351" s="2">
        <v>12873</v>
      </c>
      <c r="G351" s="2">
        <v>12</v>
      </c>
      <c r="H351" t="s">
        <v>1104</v>
      </c>
      <c r="I351">
        <v>1</v>
      </c>
      <c r="J351" t="s">
        <v>65</v>
      </c>
      <c r="K351" t="s">
        <v>39</v>
      </c>
      <c r="L351">
        <v>14.276999999999999</v>
      </c>
      <c r="M351" s="2" t="s">
        <v>1098</v>
      </c>
      <c r="N351" s="85" t="s">
        <v>1105</v>
      </c>
      <c r="O351">
        <v>43896</v>
      </c>
      <c r="P351" t="s">
        <v>36</v>
      </c>
      <c r="Q351" t="s">
        <v>36</v>
      </c>
      <c r="R351">
        <v>14.28</v>
      </c>
      <c r="S351" s="1">
        <v>45744.522192442128</v>
      </c>
      <c r="T351" t="s">
        <v>42</v>
      </c>
      <c r="U351" s="1">
        <v>45744.293749999997</v>
      </c>
      <c r="V351" t="s">
        <v>43</v>
      </c>
      <c r="W351" t="s">
        <v>36</v>
      </c>
      <c r="X351">
        <v>12</v>
      </c>
      <c r="Y351" t="s">
        <v>54</v>
      </c>
      <c r="Z351" t="s">
        <v>36</v>
      </c>
      <c r="AA351">
        <v>14.276999999999999</v>
      </c>
      <c r="AB351" t="s">
        <v>36</v>
      </c>
      <c r="AC351" t="s">
        <v>49</v>
      </c>
      <c r="AD351" t="s">
        <v>49</v>
      </c>
      <c r="AE351" t="s">
        <v>45</v>
      </c>
      <c r="AF351" s="44" t="s">
        <v>46</v>
      </c>
      <c r="AG351" s="18" t="s">
        <v>1106</v>
      </c>
      <c r="AH351" s="18"/>
      <c r="AI351" s="2" t="s">
        <v>48</v>
      </c>
      <c r="AJ351" s="2" t="e">
        <f>VLOOKUP(A351,'Classification Test Result'!$A$2:$D$2428,4,FALSE)</f>
        <v>#N/A</v>
      </c>
      <c r="AL351" s="2">
        <f>_xlfn.XLOOKUP($A351,Results!$A$2:$A$2256,Results!G$2:G$2256,"")</f>
        <v>275539</v>
      </c>
      <c r="AM351" s="2">
        <f>_xlfn.XLOOKUP($A351,Results!$A$2:$A$2256,Results!H$2:H$2256,"")</f>
        <v>43896</v>
      </c>
      <c r="AN351" s="2" t="str">
        <f>_xlfn.XLOOKUP($A351,Results!$A$2:$A$2256,Results!I$2:I$2256,"")</f>
        <v>RIDGID TOOL</v>
      </c>
      <c r="AO351" s="2" t="str">
        <f>_xlfn.XLOOKUP($A351,Results!$A$2:$A$2256,Results!J$2:J$2256,"")</f>
        <v>095691438966</v>
      </c>
      <c r="AP351" s="2">
        <f>_xlfn.XLOOKUP($A351,Results!$A$2:$A$2256,Results!K$2:K$2256,"")</f>
        <v>23153100</v>
      </c>
      <c r="AQ351" s="2">
        <f>_xlfn.XLOOKUP($A351,Results!$A$2:$A$2256,Results!L$2:L$2256,"")</f>
        <v>0</v>
      </c>
      <c r="AR351" s="2">
        <f>_xlfn.XLOOKUP($A351,Results!$A$2:$A$2256,Results!M$2:M$2256,"")</f>
        <v>429574</v>
      </c>
      <c r="AS351" s="2" t="str">
        <f>_xlfn.XLOOKUP($A351,Results!$A$2:$A$2256,Results!N$2:N$2256,"")</f>
        <v>RDG 43896 STOP NUT</v>
      </c>
      <c r="AT351" s="2" t="str">
        <f>_xlfn.XLOOKUP($A351,Results!$A$2:$A$2256,Results!O$2:O$2256,"")</f>
        <v>RIDGID TOOL</v>
      </c>
      <c r="AU351" s="2">
        <f>_xlfn.XLOOKUP($A351,Results!$A$2:$A$2256,Results!P$2:P$2256,"")</f>
        <v>0</v>
      </c>
      <c r="AV351" s="2" t="str">
        <f>_xlfn.XLOOKUP($A351,Results!$A$2:$A$2256,Results!Q$2:Q$2256,"")</f>
        <v>NO_MANUFACTURERS_FOUND</v>
      </c>
      <c r="AW351" s="2" t="str">
        <f>_xlfn.XLOOKUP($A351,Results!$A$2:$A$2256,Results!R$2:R$2256,"")</f>
        <v>0.5052559629358411</v>
      </c>
      <c r="AX351" s="2">
        <f>_xlfn.XLOOKUP($A351,Results!$A$2:$A$2256,Results!S$2:S$2256,"")</f>
        <v>65</v>
      </c>
      <c r="AY351" s="2">
        <f>_xlfn.XLOOKUP($A351,Results!$A$2:$A$2256,Results!T$2:T$2256,"")</f>
        <v>63</v>
      </c>
      <c r="AZ351" s="2">
        <f>_xlfn.XLOOKUP($A351,Results!$A$2:$A$2256,Results!U$2:U$2256,"")</f>
        <v>44</v>
      </c>
      <c r="BA351" s="2">
        <f>_xlfn.XLOOKUP($A351,Results!$A$2:$A$2256,Results!V$2:V$2256,"")</f>
        <v>0</v>
      </c>
      <c r="BB351" s="2">
        <f>_xlfn.XLOOKUP($A351,Results!$A$2:$A$2256,Results!W$2:W$2256,"")</f>
        <v>0</v>
      </c>
      <c r="BC351" s="2">
        <f>_xlfn.XLOOKUP($A351,Results!$A$2:$A$2256,Results!X$2:X$2256,"")</f>
        <v>31161504</v>
      </c>
      <c r="BD351" s="2">
        <f>_xlfn.XLOOKUP($A351,Results!$A$2:$A$2256,Results!Y$2:Y$2256,"")</f>
        <v>62</v>
      </c>
      <c r="BE351" s="2">
        <f>_xlfn.XLOOKUP($A351,Results!$A$2:$A$2256,Results!Z$2:Z$2256,"")</f>
        <v>0</v>
      </c>
    </row>
    <row r="352" spans="1:57" ht="38.25" customHeight="1" x14ac:dyDescent="0.3">
      <c r="A352">
        <v>906029</v>
      </c>
      <c r="B352">
        <v>281682</v>
      </c>
      <c r="C352" t="s">
        <v>36</v>
      </c>
      <c r="D352" t="s">
        <v>550</v>
      </c>
      <c r="E352" s="2" t="str">
        <f>VLOOKUP(F352,'RPA Vendor Data '!F$1:$G$2418,2)</f>
        <v>REXEL USA, INC.</v>
      </c>
      <c r="F352" s="2">
        <v>12873</v>
      </c>
      <c r="G352" s="2">
        <v>19</v>
      </c>
      <c r="H352" t="s">
        <v>1107</v>
      </c>
      <c r="I352">
        <v>1</v>
      </c>
      <c r="J352" t="s">
        <v>65</v>
      </c>
      <c r="K352" t="s">
        <v>39</v>
      </c>
      <c r="L352">
        <v>13.461</v>
      </c>
      <c r="M352" s="2" t="s">
        <v>1098</v>
      </c>
      <c r="N352" s="85" t="s">
        <v>1108</v>
      </c>
      <c r="O352">
        <v>44083</v>
      </c>
      <c r="P352" t="s">
        <v>36</v>
      </c>
      <c r="Q352" t="s">
        <v>36</v>
      </c>
      <c r="R352">
        <v>13.46</v>
      </c>
      <c r="S352" s="1">
        <v>45744.52220871528</v>
      </c>
      <c r="T352" t="s">
        <v>42</v>
      </c>
      <c r="U352" s="1">
        <v>45744.293749999997</v>
      </c>
      <c r="V352" t="s">
        <v>43</v>
      </c>
      <c r="W352" t="s">
        <v>36</v>
      </c>
      <c r="X352">
        <v>19</v>
      </c>
      <c r="Y352" t="s">
        <v>54</v>
      </c>
      <c r="Z352" t="s">
        <v>36</v>
      </c>
      <c r="AA352">
        <v>13.461</v>
      </c>
      <c r="AB352" t="s">
        <v>36</v>
      </c>
      <c r="AC352" t="s">
        <v>49</v>
      </c>
      <c r="AD352" t="s">
        <v>49</v>
      </c>
      <c r="AE352" t="s">
        <v>45</v>
      </c>
      <c r="AF352" s="44" t="s">
        <v>46</v>
      </c>
      <c r="AG352" s="18" t="s">
        <v>1109</v>
      </c>
      <c r="AH352" s="18"/>
      <c r="AI352" s="2" t="s">
        <v>48</v>
      </c>
      <c r="AJ352" s="2" t="e">
        <f>VLOOKUP(A352,'Classification Test Result'!$A$2:$D$2428,4,FALSE)</f>
        <v>#N/A</v>
      </c>
      <c r="AL352" s="2">
        <f>_xlfn.XLOOKUP($A352,Results!$A$2:$A$2256,Results!G$2:G$2256,"")</f>
        <v>0</v>
      </c>
      <c r="AM352" s="2">
        <f>_xlfn.XLOOKUP($A352,Results!$A$2:$A$2256,Results!H$2:H$2256,"")</f>
        <v>0</v>
      </c>
      <c r="AN352" s="2">
        <f>_xlfn.XLOOKUP($A352,Results!$A$2:$A$2256,Results!I$2:I$2256,"")</f>
        <v>0</v>
      </c>
      <c r="AO352" s="2">
        <f>_xlfn.XLOOKUP($A352,Results!$A$2:$A$2256,Results!J$2:J$2256,"")</f>
        <v>0</v>
      </c>
      <c r="AP352" s="2">
        <f>_xlfn.XLOOKUP($A352,Results!$A$2:$A$2256,Results!K$2:K$2256,"")</f>
        <v>0</v>
      </c>
      <c r="AQ352" s="2">
        <f>_xlfn.XLOOKUP($A352,Results!$A$2:$A$2256,Results!L$2:L$2256,"")</f>
        <v>0</v>
      </c>
      <c r="AR352" s="2">
        <f>_xlfn.XLOOKUP($A352,Results!$A$2:$A$2256,Results!M$2:M$2256,"")</f>
        <v>0</v>
      </c>
      <c r="AS352" s="2">
        <f>_xlfn.XLOOKUP($A352,Results!$A$2:$A$2256,Results!N$2:N$2256,"")</f>
        <v>0</v>
      </c>
      <c r="AT352" s="2">
        <f>_xlfn.XLOOKUP($A352,Results!$A$2:$A$2256,Results!O$2:O$2256,"")</f>
        <v>0</v>
      </c>
      <c r="AU352" s="2">
        <f>_xlfn.XLOOKUP($A352,Results!$A$2:$A$2256,Results!P$2:P$2256,"")</f>
        <v>0</v>
      </c>
      <c r="AV352" s="2">
        <f>_xlfn.XLOOKUP($A352,Results!$A$2:$A$2256,Results!Q$2:Q$2256,"")</f>
        <v>0</v>
      </c>
      <c r="AW352" s="2">
        <f>_xlfn.XLOOKUP($A352,Results!$A$2:$A$2256,Results!R$2:R$2256,"")</f>
        <v>0</v>
      </c>
      <c r="AX352" s="2">
        <f>_xlfn.XLOOKUP($A352,Results!$A$2:$A$2256,Results!S$2:S$2256,"")</f>
        <v>0</v>
      </c>
      <c r="AY352" s="2">
        <f>_xlfn.XLOOKUP($A352,Results!$A$2:$A$2256,Results!T$2:T$2256,"")</f>
        <v>0</v>
      </c>
      <c r="AZ352" s="2">
        <f>_xlfn.XLOOKUP($A352,Results!$A$2:$A$2256,Results!U$2:U$2256,"")</f>
        <v>0</v>
      </c>
      <c r="BA352" s="2">
        <f>_xlfn.XLOOKUP($A352,Results!$A$2:$A$2256,Results!V$2:V$2256,"")</f>
        <v>0</v>
      </c>
      <c r="BB352" s="2">
        <f>_xlfn.XLOOKUP($A352,Results!$A$2:$A$2256,Results!W$2:W$2256,"")</f>
        <v>0</v>
      </c>
      <c r="BC352" s="2">
        <f>_xlfn.XLOOKUP($A352,Results!$A$2:$A$2256,Results!X$2:X$2256,"")</f>
        <v>31161500</v>
      </c>
      <c r="BD352" s="2">
        <f>_xlfn.XLOOKUP($A352,Results!$A$2:$A$2256,Results!Y$2:Y$2256,"")</f>
        <v>76</v>
      </c>
      <c r="BE352" s="2">
        <f>_xlfn.XLOOKUP($A352,Results!$A$2:$A$2256,Results!Z$2:Z$2256,"")</f>
        <v>0</v>
      </c>
    </row>
    <row r="353" spans="1:57" ht="38.25" customHeight="1" x14ac:dyDescent="0.3">
      <c r="A353">
        <v>906030</v>
      </c>
      <c r="B353">
        <v>281865</v>
      </c>
      <c r="C353" t="s">
        <v>36</v>
      </c>
      <c r="D353" t="s">
        <v>908</v>
      </c>
      <c r="E353" s="2" t="str">
        <f>VLOOKUP(F353,'RPA Vendor Data '!F$1:$G$2418,2)</f>
        <v>ACME CONSTRUCTION SUPPLY</v>
      </c>
      <c r="F353" s="2">
        <v>10054</v>
      </c>
      <c r="G353" s="2">
        <v>2</v>
      </c>
      <c r="H353" t="s">
        <v>1110</v>
      </c>
      <c r="I353">
        <v>2</v>
      </c>
      <c r="J353" t="s">
        <v>65</v>
      </c>
      <c r="K353" t="s">
        <v>39</v>
      </c>
      <c r="L353">
        <v>5.4</v>
      </c>
      <c r="M353" s="2" t="s">
        <v>1111</v>
      </c>
      <c r="N353" s="85">
        <v>264696</v>
      </c>
      <c r="O353">
        <v>98597</v>
      </c>
      <c r="P353" t="s">
        <v>36</v>
      </c>
      <c r="Q353" t="s">
        <v>36</v>
      </c>
      <c r="R353">
        <v>10.8</v>
      </c>
      <c r="S353" s="1">
        <v>45744.647681712973</v>
      </c>
      <c r="T353" t="s">
        <v>42</v>
      </c>
      <c r="U353" s="1">
        <v>45744.425000000003</v>
      </c>
      <c r="V353" t="s">
        <v>43</v>
      </c>
      <c r="W353" t="s">
        <v>36</v>
      </c>
      <c r="X353">
        <v>0</v>
      </c>
      <c r="Y353">
        <v>999</v>
      </c>
      <c r="Z353" t="s">
        <v>36</v>
      </c>
      <c r="AA353" t="s">
        <v>36</v>
      </c>
      <c r="AB353" t="s">
        <v>36</v>
      </c>
      <c r="AC353" t="s">
        <v>1112</v>
      </c>
      <c r="AD353" t="s">
        <v>1112</v>
      </c>
      <c r="AE353" t="s">
        <v>45</v>
      </c>
      <c r="AF353" s="44" t="s">
        <v>46</v>
      </c>
      <c r="AG353" s="18" t="s">
        <v>1113</v>
      </c>
      <c r="AI353" s="2" t="s">
        <v>48</v>
      </c>
      <c r="AJ353" s="2" t="e">
        <f>VLOOKUP(A353,'Classification Test Result'!$A$2:$D$2428,4,FALSE)</f>
        <v>#N/A</v>
      </c>
      <c r="AL353" s="2">
        <f>_xlfn.XLOOKUP($A353,Results!$A$2:$A$2256,Results!G$2:G$2256,"")</f>
        <v>0</v>
      </c>
      <c r="AM353" s="2">
        <f>_xlfn.XLOOKUP($A353,Results!$A$2:$A$2256,Results!H$2:H$2256,"")</f>
        <v>0</v>
      </c>
      <c r="AN353" s="2">
        <f>_xlfn.XLOOKUP($A353,Results!$A$2:$A$2256,Results!I$2:I$2256,"")</f>
        <v>0</v>
      </c>
      <c r="AO353" s="2">
        <f>_xlfn.XLOOKUP($A353,Results!$A$2:$A$2256,Results!J$2:J$2256,"")</f>
        <v>0</v>
      </c>
      <c r="AP353" s="2">
        <f>_xlfn.XLOOKUP($A353,Results!$A$2:$A$2256,Results!K$2:K$2256,"")</f>
        <v>0</v>
      </c>
      <c r="AQ353" s="2">
        <f>_xlfn.XLOOKUP($A353,Results!$A$2:$A$2256,Results!L$2:L$2256,"")</f>
        <v>0</v>
      </c>
      <c r="AR353" s="2">
        <f>_xlfn.XLOOKUP($A353,Results!$A$2:$A$2256,Results!M$2:M$2256,"")</f>
        <v>0</v>
      </c>
      <c r="AS353" s="2">
        <f>_xlfn.XLOOKUP($A353,Results!$A$2:$A$2256,Results!N$2:N$2256,"")</f>
        <v>0</v>
      </c>
      <c r="AT353" s="2" t="str">
        <f>_xlfn.XLOOKUP($A353,Results!$A$2:$A$2256,Results!O$2:O$2256,"")</f>
        <v>RUSTOLEUM CORPORATION</v>
      </c>
      <c r="AU353" s="2" t="str">
        <f>_xlfn.XLOOKUP($A353,Results!$A$2:$A$2256,Results!P$2:P$2256,"")</f>
        <v>RUSTOLEUM</v>
      </c>
      <c r="AV353" s="2" t="str">
        <f>_xlfn.XLOOKUP($A353,Results!$A$2:$A$2256,Results!Q$2:Q$2256,"")</f>
        <v>MULTIPLE_MATCHES_ONE_VALID</v>
      </c>
      <c r="AW353" s="2">
        <f>_xlfn.XLOOKUP($A353,Results!$A$2:$A$2256,Results!R$2:R$2256,"")</f>
        <v>0</v>
      </c>
      <c r="AX353" s="2">
        <f>_xlfn.XLOOKUP($A353,Results!$A$2:$A$2256,Results!S$2:S$2256,"")</f>
        <v>0</v>
      </c>
      <c r="AY353" s="2">
        <f>_xlfn.XLOOKUP($A353,Results!$A$2:$A$2256,Results!T$2:T$2256,"")</f>
        <v>50</v>
      </c>
      <c r="AZ353" s="2">
        <f>_xlfn.XLOOKUP($A353,Results!$A$2:$A$2256,Results!U$2:U$2256,"")</f>
        <v>0</v>
      </c>
      <c r="BA353" s="2" t="str">
        <f>_xlfn.XLOOKUP($A353,Results!$A$2:$A$2256,Results!V$2:V$2256,"")</f>
        <v>MINERALLAC COMPANY</v>
      </c>
      <c r="BB353" s="2">
        <f>_xlfn.XLOOKUP($A353,Results!$A$2:$A$2256,Results!W$2:W$2256,"")</f>
        <v>61</v>
      </c>
      <c r="BC353" s="2">
        <f>_xlfn.XLOOKUP($A353,Results!$A$2:$A$2256,Results!X$2:X$2256,"")</f>
        <v>31211500</v>
      </c>
      <c r="BD353" s="2">
        <f>_xlfn.XLOOKUP($A353,Results!$A$2:$A$2256,Results!Y$2:Y$2256,"")</f>
        <v>77</v>
      </c>
      <c r="BE353" s="2" t="b">
        <f>_xlfn.XLOOKUP($A353,Results!$A$2:$A$2256,Results!Z$2:Z$2256,"")</f>
        <v>1</v>
      </c>
    </row>
    <row r="354" spans="1:57" ht="38.25" customHeight="1" x14ac:dyDescent="0.3">
      <c r="A354">
        <v>906031</v>
      </c>
      <c r="B354">
        <v>281846</v>
      </c>
      <c r="C354" t="s">
        <v>36</v>
      </c>
      <c r="D354" t="s">
        <v>1114</v>
      </c>
      <c r="E354" s="2" t="str">
        <f>VLOOKUP(F354,'RPA Vendor Data '!F$1:$G$2418,2)</f>
        <v>COLONY HARDWARE CORP</v>
      </c>
      <c r="F354" s="2">
        <v>10775</v>
      </c>
      <c r="G354" s="2">
        <v>1</v>
      </c>
      <c r="H354" t="s">
        <v>1115</v>
      </c>
      <c r="I354">
        <v>24</v>
      </c>
      <c r="J354" t="s">
        <v>1116</v>
      </c>
      <c r="K354" t="s">
        <v>39</v>
      </c>
      <c r="L354">
        <v>10.55</v>
      </c>
      <c r="M354" s="2" t="s">
        <v>1117</v>
      </c>
      <c r="N354" s="85">
        <v>249113</v>
      </c>
      <c r="O354">
        <v>1098446</v>
      </c>
      <c r="P354" t="s">
        <v>36</v>
      </c>
      <c r="Q354" t="s">
        <v>36</v>
      </c>
      <c r="R354">
        <v>253.2</v>
      </c>
      <c r="S354" s="1">
        <v>45744.648855127307</v>
      </c>
      <c r="T354" t="s">
        <v>42</v>
      </c>
      <c r="U354" s="1">
        <v>45744.419444444437</v>
      </c>
      <c r="V354" t="s">
        <v>43</v>
      </c>
      <c r="W354" t="s">
        <v>36</v>
      </c>
      <c r="X354">
        <v>4</v>
      </c>
      <c r="Y354" t="s">
        <v>54</v>
      </c>
      <c r="Z354" t="s">
        <v>36</v>
      </c>
      <c r="AA354">
        <v>10.55</v>
      </c>
      <c r="AB354" t="s">
        <v>36</v>
      </c>
      <c r="AC354" t="s">
        <v>1112</v>
      </c>
      <c r="AD354" t="s">
        <v>1112</v>
      </c>
      <c r="AE354" t="s">
        <v>45</v>
      </c>
      <c r="AF354" s="44" t="s">
        <v>46</v>
      </c>
      <c r="AG354" s="18" t="s">
        <v>1118</v>
      </c>
      <c r="AI354" s="2" t="s">
        <v>48</v>
      </c>
      <c r="AJ354" s="2" t="e">
        <f>VLOOKUP(A354,'Classification Test Result'!$A$2:$D$2428,4,FALSE)</f>
        <v>#N/A</v>
      </c>
      <c r="AL354" s="2">
        <f>_xlfn.XLOOKUP($A354,Results!$A$2:$A$2256,Results!G$2:G$2256,"")</f>
        <v>0</v>
      </c>
      <c r="AM354" s="2">
        <f>_xlfn.XLOOKUP($A354,Results!$A$2:$A$2256,Results!H$2:H$2256,"")</f>
        <v>0</v>
      </c>
      <c r="AN354" s="2">
        <f>_xlfn.XLOOKUP($A354,Results!$A$2:$A$2256,Results!I$2:I$2256,"")</f>
        <v>0</v>
      </c>
      <c r="AO354" s="2">
        <f>_xlfn.XLOOKUP($A354,Results!$A$2:$A$2256,Results!J$2:J$2256,"")</f>
        <v>0</v>
      </c>
      <c r="AP354" s="2">
        <f>_xlfn.XLOOKUP($A354,Results!$A$2:$A$2256,Results!K$2:K$2256,"")</f>
        <v>0</v>
      </c>
      <c r="AQ354" s="2">
        <f>_xlfn.XLOOKUP($A354,Results!$A$2:$A$2256,Results!L$2:L$2256,"")</f>
        <v>0</v>
      </c>
      <c r="AR354" s="2">
        <f>_xlfn.XLOOKUP($A354,Results!$A$2:$A$2256,Results!M$2:M$2256,"")</f>
        <v>0</v>
      </c>
      <c r="AS354" s="2">
        <f>_xlfn.XLOOKUP($A354,Results!$A$2:$A$2256,Results!N$2:N$2256,"")</f>
        <v>0</v>
      </c>
      <c r="AT354" s="2" t="str">
        <f>_xlfn.XLOOKUP($A354,Results!$A$2:$A$2256,Results!O$2:O$2256,"")</f>
        <v>RUSTOLEUM CORPORATION</v>
      </c>
      <c r="AU354" s="2" t="str">
        <f>_xlfn.XLOOKUP($A354,Results!$A$2:$A$2256,Results!P$2:P$2256,"")</f>
        <v>RUST-OLEUM</v>
      </c>
      <c r="AV354" s="2" t="str">
        <f>_xlfn.XLOOKUP($A354,Results!$A$2:$A$2256,Results!Q$2:Q$2256,"")</f>
        <v>SINGLE_MATCH</v>
      </c>
      <c r="AW354" s="2">
        <f>_xlfn.XLOOKUP($A354,Results!$A$2:$A$2256,Results!R$2:R$2256,"")</f>
        <v>0</v>
      </c>
      <c r="AX354" s="2">
        <f>_xlfn.XLOOKUP($A354,Results!$A$2:$A$2256,Results!S$2:S$2256,"")</f>
        <v>0</v>
      </c>
      <c r="AY354" s="2">
        <f>_xlfn.XLOOKUP($A354,Results!$A$2:$A$2256,Results!T$2:T$2256,"")</f>
        <v>100</v>
      </c>
      <c r="AZ354" s="2">
        <f>_xlfn.XLOOKUP($A354,Results!$A$2:$A$2256,Results!U$2:U$2256,"")</f>
        <v>0</v>
      </c>
      <c r="BA354" s="2">
        <f>_xlfn.XLOOKUP($A354,Results!$A$2:$A$2256,Results!V$2:V$2256,"")</f>
        <v>0</v>
      </c>
      <c r="BB354" s="2">
        <f>_xlfn.XLOOKUP($A354,Results!$A$2:$A$2256,Results!W$2:W$2256,"")</f>
        <v>0</v>
      </c>
      <c r="BC354" s="2">
        <f>_xlfn.XLOOKUP($A354,Results!$A$2:$A$2256,Results!X$2:X$2256,"")</f>
        <v>0</v>
      </c>
      <c r="BD354" s="2">
        <f>_xlfn.XLOOKUP($A354,Results!$A$2:$A$2256,Results!Y$2:Y$2256,"")</f>
        <v>0</v>
      </c>
      <c r="BE354" s="2">
        <f>_xlfn.XLOOKUP($A354,Results!$A$2:$A$2256,Results!Z$2:Z$2256,"")</f>
        <v>0</v>
      </c>
    </row>
    <row r="355" spans="1:57" ht="38.25" customHeight="1" x14ac:dyDescent="0.3">
      <c r="A355">
        <v>906032</v>
      </c>
      <c r="B355">
        <v>281865</v>
      </c>
      <c r="C355" t="s">
        <v>36</v>
      </c>
      <c r="D355" t="s">
        <v>908</v>
      </c>
      <c r="E355" s="2" t="str">
        <f>VLOOKUP(F355,'RPA Vendor Data '!F$1:$G$2418,2)</f>
        <v>ACME CONSTRUCTION SUPPLY</v>
      </c>
      <c r="F355" s="2">
        <v>10054</v>
      </c>
      <c r="G355" s="2">
        <v>1</v>
      </c>
      <c r="H355" t="s">
        <v>1119</v>
      </c>
      <c r="I355">
        <v>3</v>
      </c>
      <c r="J355" t="s">
        <v>65</v>
      </c>
      <c r="K355" t="s">
        <v>39</v>
      </c>
      <c r="L355">
        <v>5.4</v>
      </c>
      <c r="M355" s="2" t="s">
        <v>1111</v>
      </c>
      <c r="N355" s="85">
        <v>1801838</v>
      </c>
      <c r="O355">
        <v>140673</v>
      </c>
      <c r="P355" t="s">
        <v>36</v>
      </c>
      <c r="Q355" t="s">
        <v>36</v>
      </c>
      <c r="R355">
        <v>16.2</v>
      </c>
      <c r="S355" s="1">
        <v>45744.647674849541</v>
      </c>
      <c r="T355" t="s">
        <v>42</v>
      </c>
      <c r="U355" s="1">
        <v>45744.425000000003</v>
      </c>
      <c r="V355" t="s">
        <v>43</v>
      </c>
      <c r="W355" t="s">
        <v>36</v>
      </c>
      <c r="X355">
        <v>0</v>
      </c>
      <c r="Y355">
        <v>999</v>
      </c>
      <c r="Z355" t="s">
        <v>36</v>
      </c>
      <c r="AA355" t="s">
        <v>36</v>
      </c>
      <c r="AB355" t="s">
        <v>36</v>
      </c>
      <c r="AC355" t="s">
        <v>1112</v>
      </c>
      <c r="AD355" t="s">
        <v>1112</v>
      </c>
      <c r="AE355" t="s">
        <v>45</v>
      </c>
      <c r="AF355" s="44" t="s">
        <v>46</v>
      </c>
      <c r="AG355" s="18" t="s">
        <v>1120</v>
      </c>
      <c r="AI355" s="2" t="s">
        <v>48</v>
      </c>
      <c r="AJ355" s="2" t="e">
        <f>VLOOKUP(A355,'Classification Test Result'!$A$2:$D$2428,4,FALSE)</f>
        <v>#N/A</v>
      </c>
      <c r="AL355" s="2">
        <f>_xlfn.XLOOKUP($A355,Results!$A$2:$A$2256,Results!G$2:G$2256,"")</f>
        <v>0</v>
      </c>
      <c r="AM355" s="2">
        <f>_xlfn.XLOOKUP($A355,Results!$A$2:$A$2256,Results!H$2:H$2256,"")</f>
        <v>0</v>
      </c>
      <c r="AN355" s="2">
        <f>_xlfn.XLOOKUP($A355,Results!$A$2:$A$2256,Results!I$2:I$2256,"")</f>
        <v>0</v>
      </c>
      <c r="AO355" s="2">
        <f>_xlfn.XLOOKUP($A355,Results!$A$2:$A$2256,Results!J$2:J$2256,"")</f>
        <v>0</v>
      </c>
      <c r="AP355" s="2">
        <f>_xlfn.XLOOKUP($A355,Results!$A$2:$A$2256,Results!K$2:K$2256,"")</f>
        <v>0</v>
      </c>
      <c r="AQ355" s="2">
        <f>_xlfn.XLOOKUP($A355,Results!$A$2:$A$2256,Results!L$2:L$2256,"")</f>
        <v>0</v>
      </c>
      <c r="AR355" s="2">
        <f>_xlfn.XLOOKUP($A355,Results!$A$2:$A$2256,Results!M$2:M$2256,"")</f>
        <v>0</v>
      </c>
      <c r="AS355" s="2">
        <f>_xlfn.XLOOKUP($A355,Results!$A$2:$A$2256,Results!N$2:N$2256,"")</f>
        <v>0</v>
      </c>
      <c r="AT355" s="2" t="str">
        <f>_xlfn.XLOOKUP($A355,Results!$A$2:$A$2256,Results!O$2:O$2256,"")</f>
        <v>RUSTOLEUM CORPORATION</v>
      </c>
      <c r="AU355" s="2" t="str">
        <f>_xlfn.XLOOKUP($A355,Results!$A$2:$A$2256,Results!P$2:P$2256,"")</f>
        <v>RUSTOLEUM</v>
      </c>
      <c r="AV355" s="2" t="str">
        <f>_xlfn.XLOOKUP($A355,Results!$A$2:$A$2256,Results!Q$2:Q$2256,"")</f>
        <v>MULTIPLE_MATCHES_ONE_VALID</v>
      </c>
      <c r="AW355" s="2">
        <f>_xlfn.XLOOKUP($A355,Results!$A$2:$A$2256,Results!R$2:R$2256,"")</f>
        <v>0</v>
      </c>
      <c r="AX355" s="2">
        <f>_xlfn.XLOOKUP($A355,Results!$A$2:$A$2256,Results!S$2:S$2256,"")</f>
        <v>0</v>
      </c>
      <c r="AY355" s="2">
        <f>_xlfn.XLOOKUP($A355,Results!$A$2:$A$2256,Results!T$2:T$2256,"")</f>
        <v>50</v>
      </c>
      <c r="AZ355" s="2">
        <f>_xlfn.XLOOKUP($A355,Results!$A$2:$A$2256,Results!U$2:U$2256,"")</f>
        <v>0</v>
      </c>
      <c r="BA355" s="2" t="str">
        <f>_xlfn.XLOOKUP($A355,Results!$A$2:$A$2256,Results!V$2:V$2256,"")</f>
        <v>CRC INDUSTRIES</v>
      </c>
      <c r="BB355" s="2">
        <f>_xlfn.XLOOKUP($A355,Results!$A$2:$A$2256,Results!W$2:W$2256,"")</f>
        <v>62</v>
      </c>
      <c r="BC355" s="2">
        <f>_xlfn.XLOOKUP($A355,Results!$A$2:$A$2256,Results!X$2:X$2256,"")</f>
        <v>31211513</v>
      </c>
      <c r="BD355" s="2">
        <f>_xlfn.XLOOKUP($A355,Results!$A$2:$A$2256,Results!Y$2:Y$2256,"")</f>
        <v>77</v>
      </c>
      <c r="BE355" s="2" t="b">
        <f>_xlfn.XLOOKUP($A355,Results!$A$2:$A$2256,Results!Z$2:Z$2256,"")</f>
        <v>1</v>
      </c>
    </row>
    <row r="356" spans="1:57" ht="38.25" customHeight="1" x14ac:dyDescent="0.3">
      <c r="A356">
        <v>906033</v>
      </c>
      <c r="B356">
        <v>281969</v>
      </c>
      <c r="C356" t="s">
        <v>36</v>
      </c>
      <c r="D356" t="s">
        <v>1121</v>
      </c>
      <c r="E356" s="2" t="str">
        <f>VLOOKUP(F356,'RPA Vendor Data '!F$1:$G$2418,2)</f>
        <v>FROST ELECTRIC SUPPLY CO</v>
      </c>
      <c r="F356" s="2">
        <v>11364</v>
      </c>
      <c r="G356" s="2">
        <v>1</v>
      </c>
      <c r="H356" t="s">
        <v>1122</v>
      </c>
      <c r="I356">
        <v>1</v>
      </c>
      <c r="J356" t="s">
        <v>65</v>
      </c>
      <c r="K356" t="s">
        <v>39</v>
      </c>
      <c r="L356">
        <v>9.19</v>
      </c>
      <c r="M356" s="2" t="s">
        <v>1123</v>
      </c>
      <c r="N356" s="85" t="s">
        <v>1124</v>
      </c>
      <c r="O356" t="s">
        <v>36</v>
      </c>
      <c r="P356" t="s">
        <v>36</v>
      </c>
      <c r="Q356">
        <v>20066008901</v>
      </c>
      <c r="R356">
        <v>9.19</v>
      </c>
      <c r="S356" s="1">
        <v>45744.87568946759</v>
      </c>
      <c r="T356" t="s">
        <v>42</v>
      </c>
      <c r="U356" s="1">
        <v>45744.663194444453</v>
      </c>
      <c r="V356" t="s">
        <v>43</v>
      </c>
      <c r="W356" t="s">
        <v>36</v>
      </c>
      <c r="X356">
        <v>0</v>
      </c>
      <c r="Y356">
        <v>0</v>
      </c>
      <c r="Z356">
        <v>9.19</v>
      </c>
      <c r="AA356" t="s">
        <v>36</v>
      </c>
      <c r="AB356">
        <v>193</v>
      </c>
      <c r="AC356" t="s">
        <v>1112</v>
      </c>
      <c r="AD356" t="s">
        <v>1112</v>
      </c>
      <c r="AE356" t="s">
        <v>45</v>
      </c>
      <c r="AF356" s="44" t="s">
        <v>46</v>
      </c>
      <c r="AG356" s="18" t="s">
        <v>1125</v>
      </c>
      <c r="AH356" s="18"/>
      <c r="AI356" s="2" t="s">
        <v>48</v>
      </c>
      <c r="AJ356" s="2" t="e">
        <f>VLOOKUP(A356,'Classification Test Result'!$A$2:$D$2428,4,FALSE)</f>
        <v>#N/A</v>
      </c>
      <c r="AL356" s="2">
        <f>_xlfn.XLOOKUP($A356,Results!$A$2:$A$2256,Results!G$2:G$2256,"")</f>
        <v>0</v>
      </c>
      <c r="AM356" s="2">
        <f>_xlfn.XLOOKUP($A356,Results!$A$2:$A$2256,Results!H$2:H$2256,"")</f>
        <v>0</v>
      </c>
      <c r="AN356" s="2">
        <f>_xlfn.XLOOKUP($A356,Results!$A$2:$A$2256,Results!I$2:I$2256,"")</f>
        <v>0</v>
      </c>
      <c r="AO356" s="2">
        <f>_xlfn.XLOOKUP($A356,Results!$A$2:$A$2256,Results!J$2:J$2256,"")</f>
        <v>0</v>
      </c>
      <c r="AP356" s="2">
        <f>_xlfn.XLOOKUP($A356,Results!$A$2:$A$2256,Results!K$2:K$2256,"")</f>
        <v>0</v>
      </c>
      <c r="AQ356" s="2">
        <f>_xlfn.XLOOKUP($A356,Results!$A$2:$A$2256,Results!L$2:L$2256,"")</f>
        <v>0</v>
      </c>
      <c r="AR356" s="2">
        <f>_xlfn.XLOOKUP($A356,Results!$A$2:$A$2256,Results!M$2:M$2256,"")</f>
        <v>0</v>
      </c>
      <c r="AS356" s="2">
        <f>_xlfn.XLOOKUP($A356,Results!$A$2:$A$2256,Results!N$2:N$2256,"")</f>
        <v>0</v>
      </c>
      <c r="AT356" s="2" t="str">
        <f>_xlfn.XLOOKUP($A356,Results!$A$2:$A$2256,Results!O$2:O$2256,"")</f>
        <v>RUSTOLEUM CORPORATION</v>
      </c>
      <c r="AU356" s="2" t="str">
        <f>_xlfn.XLOOKUP($A356,Results!$A$2:$A$2256,Results!P$2:P$2256,"")</f>
        <v>RUSTOLEUM</v>
      </c>
      <c r="AV356" s="2" t="str">
        <f>_xlfn.XLOOKUP($A356,Results!$A$2:$A$2256,Results!Q$2:Q$2256,"")</f>
        <v>SINGLE_MATCH</v>
      </c>
      <c r="AW356" s="2">
        <f>_xlfn.XLOOKUP($A356,Results!$A$2:$A$2256,Results!R$2:R$2256,"")</f>
        <v>0</v>
      </c>
      <c r="AX356" s="2">
        <f>_xlfn.XLOOKUP($A356,Results!$A$2:$A$2256,Results!S$2:S$2256,"")</f>
        <v>0</v>
      </c>
      <c r="AY356" s="2">
        <f>_xlfn.XLOOKUP($A356,Results!$A$2:$A$2256,Results!T$2:T$2256,"")</f>
        <v>100</v>
      </c>
      <c r="AZ356" s="2">
        <f>_xlfn.XLOOKUP($A356,Results!$A$2:$A$2256,Results!U$2:U$2256,"")</f>
        <v>0</v>
      </c>
      <c r="BA356" s="2">
        <f>_xlfn.XLOOKUP($A356,Results!$A$2:$A$2256,Results!V$2:V$2256,"")</f>
        <v>0</v>
      </c>
      <c r="BB356" s="2">
        <f>_xlfn.XLOOKUP($A356,Results!$A$2:$A$2256,Results!W$2:W$2256,"")</f>
        <v>0</v>
      </c>
      <c r="BC356" s="2">
        <f>_xlfn.XLOOKUP($A356,Results!$A$2:$A$2256,Results!X$2:X$2256,"")</f>
        <v>0</v>
      </c>
      <c r="BD356" s="2">
        <f>_xlfn.XLOOKUP($A356,Results!$A$2:$A$2256,Results!Y$2:Y$2256,"")</f>
        <v>0</v>
      </c>
      <c r="BE356" s="2">
        <f>_xlfn.XLOOKUP($A356,Results!$A$2:$A$2256,Results!Z$2:Z$2256,"")</f>
        <v>0</v>
      </c>
    </row>
    <row r="357" spans="1:57" ht="38.25" customHeight="1" x14ac:dyDescent="0.3">
      <c r="A357">
        <v>906034</v>
      </c>
      <c r="B357">
        <v>281743</v>
      </c>
      <c r="C357" t="s">
        <v>36</v>
      </c>
      <c r="D357" t="s">
        <v>597</v>
      </c>
      <c r="E357" s="2" t="str">
        <f>VLOOKUP(F357,'RPA Vendor Data '!F$1:$G$2418,2)</f>
        <v>ACME CONSTRUCTION SUPPLY</v>
      </c>
      <c r="F357" s="2">
        <v>10054</v>
      </c>
      <c r="G357" s="2">
        <v>3</v>
      </c>
      <c r="H357" t="s">
        <v>1126</v>
      </c>
      <c r="I357">
        <v>50</v>
      </c>
      <c r="J357" t="s">
        <v>1127</v>
      </c>
      <c r="K357" t="s">
        <v>58</v>
      </c>
      <c r="L357">
        <v>29.13</v>
      </c>
      <c r="M357" s="2" t="s">
        <v>1128</v>
      </c>
      <c r="N357" s="85" t="s">
        <v>1129</v>
      </c>
      <c r="O357" t="s">
        <v>36</v>
      </c>
      <c r="P357" t="s">
        <v>36</v>
      </c>
      <c r="Q357" t="s">
        <v>36</v>
      </c>
      <c r="R357">
        <v>14.57</v>
      </c>
      <c r="S357" s="1">
        <v>45744.542851006947</v>
      </c>
      <c r="T357" t="s">
        <v>42</v>
      </c>
      <c r="U357" s="1">
        <v>45744.320833333331</v>
      </c>
      <c r="V357" t="s">
        <v>43</v>
      </c>
      <c r="W357" t="s">
        <v>36</v>
      </c>
      <c r="X357">
        <v>1</v>
      </c>
      <c r="Y357">
        <v>201</v>
      </c>
      <c r="Z357" t="s">
        <v>36</v>
      </c>
      <c r="AA357" t="s">
        <v>36</v>
      </c>
      <c r="AB357" t="s">
        <v>36</v>
      </c>
      <c r="AC357" t="s">
        <v>49</v>
      </c>
      <c r="AD357" t="s">
        <v>49</v>
      </c>
      <c r="AE357" t="s">
        <v>45</v>
      </c>
      <c r="AF357" s="44" t="s">
        <v>46</v>
      </c>
      <c r="AG357" s="18" t="s">
        <v>1130</v>
      </c>
      <c r="AI357" s="2" t="s">
        <v>48</v>
      </c>
      <c r="AJ357" s="2" t="e">
        <f>VLOOKUP(A357,'Classification Test Result'!$A$2:$D$2428,4,FALSE)</f>
        <v>#N/A</v>
      </c>
      <c r="AL357" s="2">
        <f>_xlfn.XLOOKUP($A357,Results!$A$2:$A$2256,Results!G$2:G$2256,"")</f>
        <v>0</v>
      </c>
      <c r="AM357" s="2">
        <f>_xlfn.XLOOKUP($A357,Results!$A$2:$A$2256,Results!H$2:H$2256,"")</f>
        <v>0</v>
      </c>
      <c r="AN357" s="2">
        <f>_xlfn.XLOOKUP($A357,Results!$A$2:$A$2256,Results!I$2:I$2256,"")</f>
        <v>0</v>
      </c>
      <c r="AO357" s="2">
        <f>_xlfn.XLOOKUP($A357,Results!$A$2:$A$2256,Results!J$2:J$2256,"")</f>
        <v>0</v>
      </c>
      <c r="AP357" s="2">
        <f>_xlfn.XLOOKUP($A357,Results!$A$2:$A$2256,Results!K$2:K$2256,"")</f>
        <v>0</v>
      </c>
      <c r="AQ357" s="2">
        <f>_xlfn.XLOOKUP($A357,Results!$A$2:$A$2256,Results!L$2:L$2256,"")</f>
        <v>0</v>
      </c>
      <c r="AR357" s="2">
        <f>_xlfn.XLOOKUP($A357,Results!$A$2:$A$2256,Results!M$2:M$2256,"")</f>
        <v>0</v>
      </c>
      <c r="AS357" s="2">
        <f>_xlfn.XLOOKUP($A357,Results!$A$2:$A$2256,Results!N$2:N$2256,"")</f>
        <v>0</v>
      </c>
      <c r="AT357" s="2" t="str">
        <f>_xlfn.XLOOKUP($A357,Results!$A$2:$A$2256,Results!O$2:O$2256,"")</f>
        <v>GENERIC CONDUIT/CONDUIT FITTINGS</v>
      </c>
      <c r="AU357" s="2" t="str">
        <f>_xlfn.XLOOKUP($A357,Results!$A$2:$A$2256,Results!P$2:P$2256,"")</f>
        <v>THREADED ROD</v>
      </c>
      <c r="AV357" s="2" t="str">
        <f>_xlfn.XLOOKUP($A357,Results!$A$2:$A$2256,Results!Q$2:Q$2256,"")</f>
        <v>SINGLE_MATCH</v>
      </c>
      <c r="AW357" s="2">
        <f>_xlfn.XLOOKUP($A357,Results!$A$2:$A$2256,Results!R$2:R$2256,"")</f>
        <v>0</v>
      </c>
      <c r="AX357" s="2">
        <f>_xlfn.XLOOKUP($A357,Results!$A$2:$A$2256,Results!S$2:S$2256,"")</f>
        <v>0</v>
      </c>
      <c r="AY357" s="2">
        <f>_xlfn.XLOOKUP($A357,Results!$A$2:$A$2256,Results!T$2:T$2256,"")</f>
        <v>100</v>
      </c>
      <c r="AZ357" s="2">
        <f>_xlfn.XLOOKUP($A357,Results!$A$2:$A$2256,Results!U$2:U$2256,"")</f>
        <v>0</v>
      </c>
      <c r="BA357" s="2">
        <f>_xlfn.XLOOKUP($A357,Results!$A$2:$A$2256,Results!V$2:V$2256,"")</f>
        <v>0</v>
      </c>
      <c r="BB357" s="2">
        <f>_xlfn.XLOOKUP($A357,Results!$A$2:$A$2256,Results!W$2:W$2256,"")</f>
        <v>0</v>
      </c>
      <c r="BC357" s="2">
        <f>_xlfn.XLOOKUP($A357,Results!$A$2:$A$2256,Results!X$2:X$2256,"")</f>
        <v>31161618</v>
      </c>
      <c r="BD357" s="2">
        <f>_xlfn.XLOOKUP($A357,Results!$A$2:$A$2256,Results!Y$2:Y$2256,"")</f>
        <v>78</v>
      </c>
      <c r="BE357" s="2">
        <f>_xlfn.XLOOKUP($A357,Results!$A$2:$A$2256,Results!Z$2:Z$2256,"")</f>
        <v>0</v>
      </c>
    </row>
    <row r="358" spans="1:57" ht="38.25" customHeight="1" x14ac:dyDescent="0.3">
      <c r="A358">
        <v>906035</v>
      </c>
      <c r="B358">
        <v>281379</v>
      </c>
      <c r="C358" t="s">
        <v>36</v>
      </c>
      <c r="D358">
        <v>9341430940</v>
      </c>
      <c r="E358" s="2" t="str">
        <f>VLOOKUP(F358,'RPA Vendor Data '!F$1:$G$2418,2)</f>
        <v>GRAYBAR ELECTRIC CO. INC.</v>
      </c>
      <c r="F358" s="2">
        <v>11471</v>
      </c>
      <c r="G358" s="2">
        <v>8</v>
      </c>
      <c r="H358" t="s">
        <v>1131</v>
      </c>
      <c r="I358">
        <v>1</v>
      </c>
      <c r="J358">
        <v>1</v>
      </c>
      <c r="K358" t="s">
        <v>39</v>
      </c>
      <c r="L358">
        <v>100.62</v>
      </c>
      <c r="M358" s="2" t="s">
        <v>1132</v>
      </c>
      <c r="N358" s="85" t="s">
        <v>1133</v>
      </c>
      <c r="O358" t="s">
        <v>36</v>
      </c>
      <c r="P358" t="s">
        <v>1134</v>
      </c>
      <c r="Q358" t="s">
        <v>36</v>
      </c>
      <c r="R358">
        <v>100.62</v>
      </c>
      <c r="S358" s="1">
        <v>45744.250805787036</v>
      </c>
      <c r="T358" t="s">
        <v>42</v>
      </c>
      <c r="U358" s="1">
        <v>45744.027777777781</v>
      </c>
      <c r="V358" t="s">
        <v>43</v>
      </c>
      <c r="W358" t="s">
        <v>36</v>
      </c>
      <c r="X358">
        <v>8</v>
      </c>
      <c r="Y358" t="s">
        <v>158</v>
      </c>
      <c r="Z358">
        <v>100.62</v>
      </c>
      <c r="AA358">
        <v>100.62</v>
      </c>
      <c r="AB358">
        <v>31</v>
      </c>
      <c r="AC358" t="s">
        <v>1135</v>
      </c>
      <c r="AD358" t="s">
        <v>1135</v>
      </c>
      <c r="AE358" t="s">
        <v>45</v>
      </c>
      <c r="AF358" s="44">
        <v>31211500</v>
      </c>
      <c r="AG358" s="18" t="s">
        <v>1136</v>
      </c>
      <c r="AH358" s="18"/>
      <c r="AI358" s="2" t="s">
        <v>48</v>
      </c>
      <c r="AJ358" s="2" t="e">
        <f>VLOOKUP(A358,'Classification Test Result'!$A$2:$D$2428,4,FALSE)</f>
        <v>#N/A</v>
      </c>
      <c r="AL358" s="2">
        <f>_xlfn.XLOOKUP($A358,Results!$A$2:$A$2256,Results!G$2:G$2256,"")</f>
        <v>0</v>
      </c>
      <c r="AM358" s="2">
        <f>_xlfn.XLOOKUP($A358,Results!$A$2:$A$2256,Results!H$2:H$2256,"")</f>
        <v>0</v>
      </c>
      <c r="AN358" s="2">
        <f>_xlfn.XLOOKUP($A358,Results!$A$2:$A$2256,Results!I$2:I$2256,"")</f>
        <v>0</v>
      </c>
      <c r="AO358" s="2">
        <f>_xlfn.XLOOKUP($A358,Results!$A$2:$A$2256,Results!J$2:J$2256,"")</f>
        <v>0</v>
      </c>
      <c r="AP358" s="2">
        <f>_xlfn.XLOOKUP($A358,Results!$A$2:$A$2256,Results!K$2:K$2256,"")</f>
        <v>0</v>
      </c>
      <c r="AQ358" s="2">
        <f>_xlfn.XLOOKUP($A358,Results!$A$2:$A$2256,Results!L$2:L$2256,"")</f>
        <v>0</v>
      </c>
      <c r="AR358" s="2">
        <f>_xlfn.XLOOKUP($A358,Results!$A$2:$A$2256,Results!M$2:M$2256,"")</f>
        <v>0</v>
      </c>
      <c r="AS358" s="2">
        <f>_xlfn.XLOOKUP($A358,Results!$A$2:$A$2256,Results!N$2:N$2256,"")</f>
        <v>0</v>
      </c>
      <c r="AT358" s="2" t="str">
        <f>_xlfn.XLOOKUP($A358,Results!$A$2:$A$2256,Results!O$2:O$2256,"")</f>
        <v>ROBROY INDUSTRIES</v>
      </c>
      <c r="AU358" s="2" t="str">
        <f>_xlfn.XLOOKUP($A358,Results!$A$2:$A$2256,Results!P$2:P$2256,"")</f>
        <v>ROBROY INDUSTRIES</v>
      </c>
      <c r="AV358" s="2" t="str">
        <f>_xlfn.XLOOKUP($A358,Results!$A$2:$A$2256,Results!Q$2:Q$2256,"")</f>
        <v>SINGLE_MATCH</v>
      </c>
      <c r="AW358" s="2">
        <f>_xlfn.XLOOKUP($A358,Results!$A$2:$A$2256,Results!R$2:R$2256,"")</f>
        <v>0</v>
      </c>
      <c r="AX358" s="2">
        <f>_xlfn.XLOOKUP($A358,Results!$A$2:$A$2256,Results!S$2:S$2256,"")</f>
        <v>0</v>
      </c>
      <c r="AY358" s="2">
        <f>_xlfn.XLOOKUP($A358,Results!$A$2:$A$2256,Results!T$2:T$2256,"")</f>
        <v>100</v>
      </c>
      <c r="AZ358" s="2">
        <f>_xlfn.XLOOKUP($A358,Results!$A$2:$A$2256,Results!U$2:U$2256,"")</f>
        <v>0</v>
      </c>
      <c r="BA358" s="2" t="str">
        <f>_xlfn.XLOOKUP($A358,Results!$A$2:$A$2256,Results!V$2:V$2256,"")</f>
        <v>ROBROY INDUSTRIES</v>
      </c>
      <c r="BB358" s="2">
        <f>_xlfn.XLOOKUP($A358,Results!$A$2:$A$2256,Results!W$2:W$2256,"")</f>
        <v>86</v>
      </c>
      <c r="BC358" s="2">
        <f>_xlfn.XLOOKUP($A358,Results!$A$2:$A$2256,Results!X$2:X$2256,"")</f>
        <v>31211500</v>
      </c>
      <c r="BD358" s="2">
        <f>_xlfn.XLOOKUP($A358,Results!$A$2:$A$2256,Results!Y$2:Y$2256,"")</f>
        <v>86</v>
      </c>
      <c r="BE358" s="2" t="b">
        <f>_xlfn.XLOOKUP($A358,Results!$A$2:$A$2256,Results!Z$2:Z$2256,"")</f>
        <v>1</v>
      </c>
    </row>
    <row r="359" spans="1:57" ht="38.25" customHeight="1" x14ac:dyDescent="0.3">
      <c r="A359">
        <v>906036</v>
      </c>
      <c r="B359">
        <v>281843</v>
      </c>
      <c r="C359" t="s">
        <v>36</v>
      </c>
      <c r="D359" t="s">
        <v>1137</v>
      </c>
      <c r="E359" s="2" t="str">
        <f>VLOOKUP(F359,'RPA Vendor Data '!F$1:$G$2418,2)</f>
        <v>COLONY HARDWARE CORP</v>
      </c>
      <c r="F359" s="2">
        <v>10775</v>
      </c>
      <c r="G359" s="2">
        <v>1</v>
      </c>
      <c r="H359" t="s">
        <v>1138</v>
      </c>
      <c r="I359">
        <v>2</v>
      </c>
      <c r="J359" t="s">
        <v>1139</v>
      </c>
      <c r="K359" t="s">
        <v>39</v>
      </c>
      <c r="L359">
        <v>39</v>
      </c>
      <c r="M359" s="2" t="s">
        <v>1140</v>
      </c>
      <c r="N359" s="85">
        <v>70830</v>
      </c>
      <c r="O359">
        <v>1020687</v>
      </c>
      <c r="P359" t="s">
        <v>36</v>
      </c>
      <c r="Q359" t="s">
        <v>36</v>
      </c>
      <c r="R359">
        <v>78</v>
      </c>
      <c r="S359" s="1">
        <v>45744.648907905103</v>
      </c>
      <c r="T359" t="s">
        <v>42</v>
      </c>
      <c r="U359" s="1">
        <v>45744.418749999997</v>
      </c>
      <c r="V359" t="s">
        <v>43</v>
      </c>
      <c r="W359" t="s">
        <v>36</v>
      </c>
      <c r="X359">
        <v>0</v>
      </c>
      <c r="Y359">
        <v>201</v>
      </c>
      <c r="Z359" t="s">
        <v>36</v>
      </c>
      <c r="AA359" t="s">
        <v>36</v>
      </c>
      <c r="AB359" t="s">
        <v>36</v>
      </c>
      <c r="AC359" t="s">
        <v>1141</v>
      </c>
      <c r="AD359" t="s">
        <v>1141</v>
      </c>
      <c r="AE359" t="s">
        <v>45</v>
      </c>
      <c r="AF359" s="44" t="s">
        <v>46</v>
      </c>
      <c r="AG359" s="18" t="s">
        <v>1142</v>
      </c>
      <c r="AI359" s="2" t="s">
        <v>48</v>
      </c>
      <c r="AJ359" s="2" t="e">
        <f>VLOOKUP(A359,'Classification Test Result'!$A$2:$D$2428,4,FALSE)</f>
        <v>#N/A</v>
      </c>
      <c r="AL359" s="2">
        <f>_xlfn.XLOOKUP($A359,Results!$A$2:$A$2256,Results!G$2:G$2256,"")</f>
        <v>278241</v>
      </c>
      <c r="AM359" s="2">
        <f>_xlfn.XLOOKUP($A359,Results!$A$2:$A$2256,Results!H$2:H$2256,"")</f>
        <v>70830</v>
      </c>
      <c r="AN359" s="2" t="str">
        <f>_xlfn.XLOOKUP($A359,Results!$A$2:$A$2256,Results!I$2:I$2256,"")</f>
        <v>RIDGID TOOL</v>
      </c>
      <c r="AO359" s="2" t="str">
        <f>_xlfn.XLOOKUP($A359,Results!$A$2:$A$2256,Results!J$2:J$2256,"")</f>
        <v>095691708304</v>
      </c>
      <c r="AP359" s="2">
        <f>_xlfn.XLOOKUP($A359,Results!$A$2:$A$2256,Results!K$2:K$2256,"")</f>
        <v>15121502</v>
      </c>
      <c r="AQ359" s="2">
        <f>_xlfn.XLOOKUP($A359,Results!$A$2:$A$2256,Results!L$2:L$2256,"")</f>
        <v>0</v>
      </c>
      <c r="AR359" s="2">
        <f>_xlfn.XLOOKUP($A359,Results!$A$2:$A$2256,Results!M$2:M$2256,"")</f>
        <v>131616</v>
      </c>
      <c r="AS359" s="2" t="str">
        <f>_xlfn.XLOOKUP($A359,Results!$A$2:$A$2256,Results!N$2:N$2256,"")</f>
        <v>RDG 70830 1GAL DARK CUTTING</v>
      </c>
      <c r="AT359" s="2" t="str">
        <f>_xlfn.XLOOKUP($A359,Results!$A$2:$A$2256,Results!O$2:O$2256,"")</f>
        <v>RIDGID TOOL</v>
      </c>
      <c r="AU359" s="2" t="str">
        <f>_xlfn.XLOOKUP($A359,Results!$A$2:$A$2256,Results!P$2:P$2256,"")</f>
        <v>RIDGID</v>
      </c>
      <c r="AV359" s="2" t="str">
        <f>_xlfn.XLOOKUP($A359,Results!$A$2:$A$2256,Results!Q$2:Q$2256,"")</f>
        <v>SINGLE_MATCH</v>
      </c>
      <c r="AW359" s="2">
        <f>_xlfn.XLOOKUP($A359,Results!$A$2:$A$2256,Results!R$2:R$2256,"")</f>
        <v>0.77394850064590803</v>
      </c>
      <c r="AX359" s="2">
        <f>_xlfn.XLOOKUP($A359,Results!$A$2:$A$2256,Results!S$2:S$2256,"")</f>
        <v>100</v>
      </c>
      <c r="AY359" s="2">
        <f>_xlfn.XLOOKUP($A359,Results!$A$2:$A$2256,Results!T$2:T$2256,"")</f>
        <v>100</v>
      </c>
      <c r="AZ359" s="2">
        <f>_xlfn.XLOOKUP($A359,Results!$A$2:$A$2256,Results!U$2:U$2256,"")</f>
        <v>100</v>
      </c>
      <c r="BA359" s="2" t="str">
        <f>_xlfn.XLOOKUP($A359,Results!$A$2:$A$2256,Results!V$2:V$2256,"")</f>
        <v>RIDGID TOOL</v>
      </c>
      <c r="BB359" s="2">
        <f>_xlfn.XLOOKUP($A359,Results!$A$2:$A$2256,Results!W$2:W$2256,"")</f>
        <v>52</v>
      </c>
      <c r="BC359" s="2">
        <f>_xlfn.XLOOKUP($A359,Results!$A$2:$A$2256,Results!X$2:X$2256,"")</f>
        <v>15121502</v>
      </c>
      <c r="BD359" s="2">
        <f>_xlfn.XLOOKUP($A359,Results!$A$2:$A$2256,Results!Y$2:Y$2256,"")</f>
        <v>84</v>
      </c>
      <c r="BE359" s="2" t="b">
        <f>_xlfn.XLOOKUP($A359,Results!$A$2:$A$2256,Results!Z$2:Z$2256,"")</f>
        <v>1</v>
      </c>
    </row>
    <row r="360" spans="1:57" ht="38.25" customHeight="1" x14ac:dyDescent="0.3">
      <c r="A360">
        <v>906037</v>
      </c>
      <c r="B360">
        <v>281700</v>
      </c>
      <c r="C360" t="s">
        <v>36</v>
      </c>
      <c r="D360" t="s">
        <v>1144</v>
      </c>
      <c r="E360" s="2" t="str">
        <f>VLOOKUP(F360,'RPA Vendor Data '!F$1:$G$2418,2)</f>
        <v>COLONY HARDWARE CORP</v>
      </c>
      <c r="F360" s="2">
        <v>10775</v>
      </c>
      <c r="G360" s="2">
        <v>1</v>
      </c>
      <c r="H360" t="s">
        <v>1145</v>
      </c>
      <c r="I360">
        <v>10</v>
      </c>
      <c r="J360" t="s">
        <v>65</v>
      </c>
      <c r="K360" t="s">
        <v>39</v>
      </c>
      <c r="L360">
        <v>262.68</v>
      </c>
      <c r="M360" s="2" t="s">
        <v>1140</v>
      </c>
      <c r="N360" s="85">
        <v>40195</v>
      </c>
      <c r="O360">
        <v>1014915</v>
      </c>
      <c r="P360" t="s">
        <v>36</v>
      </c>
      <c r="Q360" t="s">
        <v>36</v>
      </c>
      <c r="R360">
        <v>2626.8</v>
      </c>
      <c r="S360" s="1">
        <v>45744.521672685187</v>
      </c>
      <c r="T360" t="s">
        <v>42</v>
      </c>
      <c r="U360" s="1">
        <v>45744.307638888888</v>
      </c>
      <c r="V360" t="s">
        <v>43</v>
      </c>
      <c r="W360" t="s">
        <v>36</v>
      </c>
      <c r="X360">
        <v>0</v>
      </c>
      <c r="Y360">
        <v>201</v>
      </c>
      <c r="Z360" t="s">
        <v>36</v>
      </c>
      <c r="AA360" t="s">
        <v>36</v>
      </c>
      <c r="AB360" t="s">
        <v>36</v>
      </c>
      <c r="AC360" t="s">
        <v>1141</v>
      </c>
      <c r="AD360" t="s">
        <v>1141</v>
      </c>
      <c r="AE360" t="s">
        <v>45</v>
      </c>
      <c r="AF360" s="44" t="s">
        <v>46</v>
      </c>
      <c r="AG360" s="18" t="s">
        <v>1146</v>
      </c>
      <c r="AI360" s="2" t="s">
        <v>48</v>
      </c>
      <c r="AJ360" s="2" t="e">
        <f>VLOOKUP(A360,'Classification Test Result'!$A$2:$D$2428,4,FALSE)</f>
        <v>#N/A</v>
      </c>
      <c r="AL360" s="2">
        <f>_xlfn.XLOOKUP($A360,Results!$A$2:$A$2256,Results!G$2:G$2256,"")</f>
        <v>275399</v>
      </c>
      <c r="AM360" s="2">
        <f>_xlfn.XLOOKUP($A360,Results!$A$2:$A$2256,Results!H$2:H$2256,"")</f>
        <v>40195</v>
      </c>
      <c r="AN360" s="2" t="str">
        <f>_xlfn.XLOOKUP($A360,Results!$A$2:$A$2256,Results!I$2:I$2256,"")</f>
        <v>RIDGID TOOL</v>
      </c>
      <c r="AO360" s="2" t="str">
        <f>_xlfn.XLOOKUP($A360,Results!$A$2:$A$2256,Results!J$2:J$2256,"")</f>
        <v>095691401953</v>
      </c>
      <c r="AP360" s="2">
        <f>_xlfn.XLOOKUP($A360,Results!$A$2:$A$2256,Results!K$2:K$2256,"")</f>
        <v>27112102</v>
      </c>
      <c r="AQ360" s="2">
        <f>_xlfn.XLOOKUP($A360,Results!$A$2:$A$2256,Results!L$2:L$2256,"")</f>
        <v>0</v>
      </c>
      <c r="AR360" s="2">
        <f>_xlfn.XLOOKUP($A360,Results!$A$2:$A$2256,Results!M$2:M$2256,"")</f>
        <v>66443</v>
      </c>
      <c r="AS360" s="2" t="str">
        <f>_xlfn.XLOOKUP($A360,Results!$A$2:$A$2256,Results!N$2:N$2256,"")</f>
        <v>RDG 40195 1/8-4IN BNCH CHN VISE</v>
      </c>
      <c r="AT360" s="2" t="str">
        <f>_xlfn.XLOOKUP($A360,Results!$A$2:$A$2256,Results!O$2:O$2256,"")</f>
        <v>RIDGID TOOL</v>
      </c>
      <c r="AU360" s="2" t="str">
        <f>_xlfn.XLOOKUP($A360,Results!$A$2:$A$2256,Results!P$2:P$2256,"")</f>
        <v>RIDGID</v>
      </c>
      <c r="AV360" s="2" t="str">
        <f>_xlfn.XLOOKUP($A360,Results!$A$2:$A$2256,Results!Q$2:Q$2256,"")</f>
        <v>SINGLE_MATCH</v>
      </c>
      <c r="AW360" s="2" t="str">
        <f>_xlfn.XLOOKUP($A360,Results!$A$2:$A$2256,Results!R$2:R$2256,"")</f>
        <v>0.7554029171639064</v>
      </c>
      <c r="AX360" s="2">
        <f>_xlfn.XLOOKUP($A360,Results!$A$2:$A$2256,Results!S$2:S$2256,"")</f>
        <v>100</v>
      </c>
      <c r="AY360" s="2">
        <f>_xlfn.XLOOKUP($A360,Results!$A$2:$A$2256,Results!T$2:T$2256,"")</f>
        <v>100</v>
      </c>
      <c r="AZ360" s="2">
        <f>_xlfn.XLOOKUP($A360,Results!$A$2:$A$2256,Results!U$2:U$2256,"")</f>
        <v>100</v>
      </c>
      <c r="BA360" s="2" t="str">
        <f>_xlfn.XLOOKUP($A360,Results!$A$2:$A$2256,Results!V$2:V$2256,"")</f>
        <v>RIDGID TOOL</v>
      </c>
      <c r="BB360" s="2">
        <f>_xlfn.XLOOKUP($A360,Results!$A$2:$A$2256,Results!W$2:W$2256,"")</f>
        <v>82</v>
      </c>
      <c r="BC360" s="2">
        <f>_xlfn.XLOOKUP($A360,Results!$A$2:$A$2256,Results!X$2:X$2256,"")</f>
        <v>27112100</v>
      </c>
      <c r="BD360" s="2">
        <f>_xlfn.XLOOKUP($A360,Results!$A$2:$A$2256,Results!Y$2:Y$2256,"")</f>
        <v>82</v>
      </c>
      <c r="BE360" s="2" t="b">
        <f>_xlfn.XLOOKUP($A360,Results!$A$2:$A$2256,Results!Z$2:Z$2256,"")</f>
        <v>1</v>
      </c>
    </row>
    <row r="361" spans="1:57" ht="38.25" customHeight="1" x14ac:dyDescent="0.3">
      <c r="A361">
        <v>906038</v>
      </c>
      <c r="B361">
        <v>281971</v>
      </c>
      <c r="C361" t="s">
        <v>36</v>
      </c>
      <c r="D361" t="s">
        <v>1148</v>
      </c>
      <c r="E361" s="2" t="str">
        <f>VLOOKUP(F361,'RPA Vendor Data '!F$1:$G$2418,2)</f>
        <v>FROST ELECTRIC SUPPLY CO</v>
      </c>
      <c r="F361" s="2">
        <v>11364</v>
      </c>
      <c r="G361" s="2">
        <v>1</v>
      </c>
      <c r="H361" t="s">
        <v>1149</v>
      </c>
      <c r="I361">
        <v>1</v>
      </c>
      <c r="J361" t="s">
        <v>65</v>
      </c>
      <c r="K361" t="s">
        <v>39</v>
      </c>
      <c r="L361">
        <v>53.55</v>
      </c>
      <c r="M361" s="104" t="s">
        <v>1141</v>
      </c>
      <c r="N361" s="85">
        <v>31622</v>
      </c>
      <c r="O361" t="s">
        <v>36</v>
      </c>
      <c r="P361" t="s">
        <v>1150</v>
      </c>
      <c r="Q361">
        <v>9569131622</v>
      </c>
      <c r="R361">
        <v>53.55</v>
      </c>
      <c r="S361" s="1">
        <v>45744.875655636577</v>
      </c>
      <c r="T361" t="s">
        <v>42</v>
      </c>
      <c r="U361" s="1">
        <v>45744.663888888892</v>
      </c>
      <c r="V361" t="s">
        <v>43</v>
      </c>
      <c r="W361" t="s">
        <v>36</v>
      </c>
      <c r="X361">
        <v>0</v>
      </c>
      <c r="Y361">
        <v>0</v>
      </c>
      <c r="Z361">
        <v>53.55</v>
      </c>
      <c r="AA361" t="s">
        <v>36</v>
      </c>
      <c r="AB361">
        <v>193</v>
      </c>
      <c r="AC361" t="s">
        <v>1141</v>
      </c>
      <c r="AD361" t="s">
        <v>1141</v>
      </c>
      <c r="AE361" t="s">
        <v>45</v>
      </c>
      <c r="AF361" s="44" t="s">
        <v>46</v>
      </c>
      <c r="AG361" s="18" t="s">
        <v>1151</v>
      </c>
      <c r="AH361" s="18"/>
      <c r="AI361" s="2" t="s">
        <v>48</v>
      </c>
      <c r="AJ361" s="2" t="e">
        <f>VLOOKUP(A361,'Classification Test Result'!$A$2:$D$2428,4,FALSE)</f>
        <v>#N/A</v>
      </c>
      <c r="AL361" s="2">
        <f>_xlfn.XLOOKUP($A361,Results!$A$2:$A$2256,Results!G$2:G$2256,"")</f>
        <v>281078</v>
      </c>
      <c r="AM361" s="2">
        <f>_xlfn.XLOOKUP($A361,Results!$A$2:$A$2256,Results!H$2:H$2256,"")</f>
        <v>31622</v>
      </c>
      <c r="AN361" s="2" t="str">
        <f>_xlfn.XLOOKUP($A361,Results!$A$2:$A$2256,Results!I$2:I$2256,"")</f>
        <v>RIDGID TOOL</v>
      </c>
      <c r="AO361" s="2" t="str">
        <f>_xlfn.XLOOKUP($A361,Results!$A$2:$A$2256,Results!J$2:J$2256,"")</f>
        <v>095691316226</v>
      </c>
      <c r="AP361" s="2">
        <f>_xlfn.XLOOKUP($A361,Results!$A$2:$A$2256,Results!K$2:K$2256,"")</f>
        <v>23241610</v>
      </c>
      <c r="AQ361" s="2">
        <f>_xlfn.XLOOKUP($A361,Results!$A$2:$A$2256,Results!L$2:L$2256,"")</f>
        <v>0</v>
      </c>
      <c r="AR361" s="2">
        <f>_xlfn.XLOOKUP($A361,Results!$A$2:$A$2256,Results!M$2:M$2256,"")</f>
        <v>1008975</v>
      </c>
      <c r="AS361" s="2" t="str">
        <f>_xlfn.XLOOKUP($A361,Results!$A$2:$A$2256,Results!N$2:N$2256,"")</f>
        <v>RDG 31622 TUBING CUTTER</v>
      </c>
      <c r="AT361" s="2" t="str">
        <f>_xlfn.XLOOKUP($A361,Results!$A$2:$A$2256,Results!O$2:O$2256,"")</f>
        <v>RIDGID TOOL</v>
      </c>
      <c r="AU361" s="2" t="str">
        <f>_xlfn.XLOOKUP($A361,Results!$A$2:$A$2256,Results!P$2:P$2256,"")</f>
        <v>RIDGID</v>
      </c>
      <c r="AV361" s="2" t="str">
        <f>_xlfn.XLOOKUP($A361,Results!$A$2:$A$2256,Results!Q$2:Q$2256,"")</f>
        <v>MULTIPLE_MATCHES_ONE_VALID</v>
      </c>
      <c r="AW361" s="2" t="str">
        <f>_xlfn.XLOOKUP($A361,Results!$A$2:$A$2256,Results!R$2:R$2256,"")</f>
        <v>0.7269258287425923</v>
      </c>
      <c r="AX361" s="2">
        <f>_xlfn.XLOOKUP($A361,Results!$A$2:$A$2256,Results!S$2:S$2256,"")</f>
        <v>85</v>
      </c>
      <c r="AY361" s="2">
        <f>_xlfn.XLOOKUP($A361,Results!$A$2:$A$2256,Results!T$2:T$2256,"")</f>
        <v>78</v>
      </c>
      <c r="AZ361" s="2">
        <f>_xlfn.XLOOKUP($A361,Results!$A$2:$A$2256,Results!U$2:U$2256,"")</f>
        <v>78</v>
      </c>
      <c r="BA361" s="2" t="str">
        <f>_xlfn.XLOOKUP($A361,Results!$A$2:$A$2256,Results!V$2:V$2256,"")</f>
        <v>RIDGID TOOL</v>
      </c>
      <c r="BB361" s="2">
        <f>_xlfn.XLOOKUP($A361,Results!$A$2:$A$2256,Results!W$2:W$2256,"")</f>
        <v>80</v>
      </c>
      <c r="BC361" s="2">
        <f>_xlfn.XLOOKUP($A361,Results!$A$2:$A$2256,Results!X$2:X$2256,"")</f>
        <v>23241610</v>
      </c>
      <c r="BD361" s="2">
        <f>_xlfn.XLOOKUP($A361,Results!$A$2:$A$2256,Results!Y$2:Y$2256,"")</f>
        <v>80</v>
      </c>
      <c r="BE361" s="2" t="b">
        <f>_xlfn.XLOOKUP($A361,Results!$A$2:$A$2256,Results!Z$2:Z$2256,"")</f>
        <v>1</v>
      </c>
    </row>
    <row r="362" spans="1:57" ht="38.25" customHeight="1" x14ac:dyDescent="0.3">
      <c r="A362">
        <v>906039</v>
      </c>
      <c r="B362">
        <v>281889</v>
      </c>
      <c r="C362" t="s">
        <v>36</v>
      </c>
      <c r="D362">
        <v>9341430915</v>
      </c>
      <c r="E362" s="2" t="str">
        <f>VLOOKUP(F362,'RPA Vendor Data '!F$1:$G$2418,2)</f>
        <v>GRAYBAR ELECTRIC CO. INC.</v>
      </c>
      <c r="F362" s="2">
        <v>11471</v>
      </c>
      <c r="G362" s="2">
        <v>2</v>
      </c>
      <c r="H362" t="s">
        <v>1152</v>
      </c>
      <c r="I362">
        <v>1300</v>
      </c>
      <c r="J362" t="s">
        <v>98</v>
      </c>
      <c r="K362" t="s">
        <v>98</v>
      </c>
      <c r="L362">
        <v>3809.91</v>
      </c>
      <c r="M362" s="104" t="s">
        <v>105</v>
      </c>
      <c r="N362" s="85" t="s">
        <v>1153</v>
      </c>
      <c r="O362" t="s">
        <v>36</v>
      </c>
      <c r="P362" t="s">
        <v>36</v>
      </c>
      <c r="Q362" t="s">
        <v>36</v>
      </c>
      <c r="R362">
        <v>4952.88</v>
      </c>
      <c r="S362" s="1">
        <v>45744.667735104173</v>
      </c>
      <c r="T362" t="s">
        <v>42</v>
      </c>
      <c r="U362" s="1">
        <v>45744.448611111111</v>
      </c>
      <c r="V362" t="s">
        <v>43</v>
      </c>
      <c r="W362" t="s">
        <v>36</v>
      </c>
      <c r="X362">
        <v>1</v>
      </c>
      <c r="Y362">
        <v>201</v>
      </c>
      <c r="Z362" t="s">
        <v>36</v>
      </c>
      <c r="AA362" t="s">
        <v>36</v>
      </c>
      <c r="AB362" t="s">
        <v>36</v>
      </c>
      <c r="AC362" t="s">
        <v>105</v>
      </c>
      <c r="AD362" t="s">
        <v>105</v>
      </c>
      <c r="AE362" t="s">
        <v>45</v>
      </c>
      <c r="AF362" s="44">
        <v>26121500</v>
      </c>
      <c r="AG362" s="102" t="s">
        <v>237</v>
      </c>
      <c r="AI362" s="2" t="s">
        <v>48</v>
      </c>
      <c r="AJ362" s="2" t="e">
        <f>VLOOKUP(A362,'Classification Test Result'!$A$2:$D$2428,4,FALSE)</f>
        <v>#N/A</v>
      </c>
      <c r="AL362" s="2">
        <f>_xlfn.XLOOKUP($A362,Results!$A$2:$A$2256,Results!G$2:G$2256,"")</f>
        <v>0</v>
      </c>
      <c r="AM362" s="2">
        <f>_xlfn.XLOOKUP($A362,Results!$A$2:$A$2256,Results!H$2:H$2256,"")</f>
        <v>0</v>
      </c>
      <c r="AN362" s="2">
        <f>_xlfn.XLOOKUP($A362,Results!$A$2:$A$2256,Results!I$2:I$2256,"")</f>
        <v>0</v>
      </c>
      <c r="AO362" s="2">
        <f>_xlfn.XLOOKUP($A362,Results!$A$2:$A$2256,Results!J$2:J$2256,"")</f>
        <v>0</v>
      </c>
      <c r="AP362" s="2">
        <f>_xlfn.XLOOKUP($A362,Results!$A$2:$A$2256,Results!K$2:K$2256,"")</f>
        <v>0</v>
      </c>
      <c r="AQ362" s="2">
        <f>_xlfn.XLOOKUP($A362,Results!$A$2:$A$2256,Results!L$2:L$2256,"")</f>
        <v>0</v>
      </c>
      <c r="AR362" s="2">
        <f>_xlfn.XLOOKUP($A362,Results!$A$2:$A$2256,Results!M$2:M$2256,"")</f>
        <v>0</v>
      </c>
      <c r="AS362" s="2">
        <f>_xlfn.XLOOKUP($A362,Results!$A$2:$A$2256,Results!N$2:N$2256,"")</f>
        <v>0</v>
      </c>
      <c r="AT362" s="2" t="str">
        <f>_xlfn.XLOOKUP($A362,Results!$A$2:$A$2256,Results!O$2:O$2256,"")</f>
        <v>GENERIC WIRE</v>
      </c>
      <c r="AU362" s="2" t="str">
        <f>_xlfn.XLOOKUP($A362,Results!$A$2:$A$2256,Results!P$2:P$2256,"")</f>
        <v>REEL GENERIC VENDOR WIRE-WYRPA</v>
      </c>
      <c r="AV362" s="2" t="str">
        <f>_xlfn.XLOOKUP($A362,Results!$A$2:$A$2256,Results!Q$2:Q$2256,"")</f>
        <v>SINGLE_MATCH</v>
      </c>
      <c r="AW362" s="2">
        <f>_xlfn.XLOOKUP($A362,Results!$A$2:$A$2256,Results!R$2:R$2256,"")</f>
        <v>0</v>
      </c>
      <c r="AX362" s="2">
        <f>_xlfn.XLOOKUP($A362,Results!$A$2:$A$2256,Results!S$2:S$2256,"")</f>
        <v>0</v>
      </c>
      <c r="AY362" s="2">
        <f>_xlfn.XLOOKUP($A362,Results!$A$2:$A$2256,Results!T$2:T$2256,"")</f>
        <v>100</v>
      </c>
      <c r="AZ362" s="2">
        <f>_xlfn.XLOOKUP($A362,Results!$A$2:$A$2256,Results!U$2:U$2256,"")</f>
        <v>0</v>
      </c>
      <c r="BA362" s="2" t="str">
        <f>_xlfn.XLOOKUP($A362,Results!$A$2:$A$2256,Results!V$2:V$2256,"")</f>
        <v>SOUTHWIRE</v>
      </c>
      <c r="BB362" s="2">
        <f>_xlfn.XLOOKUP($A362,Results!$A$2:$A$2256,Results!W$2:W$2256,"")</f>
        <v>78</v>
      </c>
      <c r="BC362" s="2">
        <f>_xlfn.XLOOKUP($A362,Results!$A$2:$A$2256,Results!X$2:X$2256,"")</f>
        <v>26121614</v>
      </c>
      <c r="BD362" s="2">
        <f>_xlfn.XLOOKUP($A362,Results!$A$2:$A$2256,Results!Y$2:Y$2256,"")</f>
        <v>78</v>
      </c>
      <c r="BE362" s="2" t="b">
        <f>_xlfn.XLOOKUP($A362,Results!$A$2:$A$2256,Results!Z$2:Z$2256,"")</f>
        <v>1</v>
      </c>
    </row>
    <row r="363" spans="1:57" ht="38.25" customHeight="1" x14ac:dyDescent="0.3">
      <c r="A363">
        <v>906040</v>
      </c>
      <c r="B363">
        <v>281764</v>
      </c>
      <c r="C363" t="s">
        <v>36</v>
      </c>
      <c r="D363">
        <v>9341430924</v>
      </c>
      <c r="E363" s="2" t="str">
        <f>VLOOKUP(F363,'RPA Vendor Data '!F$1:$G$2418,2)</f>
        <v>GRAYBAR ELECTRIC CO. INC.</v>
      </c>
      <c r="F363" s="2">
        <v>11471</v>
      </c>
      <c r="G363" s="2">
        <v>3</v>
      </c>
      <c r="H363" t="s">
        <v>1154</v>
      </c>
      <c r="I363">
        <v>1269</v>
      </c>
      <c r="J363" t="s">
        <v>98</v>
      </c>
      <c r="K363" t="s">
        <v>98</v>
      </c>
      <c r="L363">
        <v>5162.3900000000003</v>
      </c>
      <c r="M363" s="2" t="s">
        <v>105</v>
      </c>
      <c r="N363" s="85" t="s">
        <v>1155</v>
      </c>
      <c r="O363" t="s">
        <v>36</v>
      </c>
      <c r="P363" t="s">
        <v>1156</v>
      </c>
      <c r="Q363" t="s">
        <v>36</v>
      </c>
      <c r="R363">
        <v>6551.07</v>
      </c>
      <c r="S363" s="1">
        <v>45744.564896064818</v>
      </c>
      <c r="T363" t="s">
        <v>42</v>
      </c>
      <c r="U363" s="1">
        <v>45744.34375</v>
      </c>
      <c r="V363" t="s">
        <v>43</v>
      </c>
      <c r="W363" t="s">
        <v>36</v>
      </c>
      <c r="X363">
        <v>1</v>
      </c>
      <c r="Y363">
        <v>201</v>
      </c>
      <c r="Z363" t="s">
        <v>36</v>
      </c>
      <c r="AA363" t="s">
        <v>36</v>
      </c>
      <c r="AB363" t="s">
        <v>36</v>
      </c>
      <c r="AC363" t="s">
        <v>105</v>
      </c>
      <c r="AD363" t="s">
        <v>105</v>
      </c>
      <c r="AE363" t="s">
        <v>45</v>
      </c>
      <c r="AF363" s="44">
        <v>26121517</v>
      </c>
      <c r="AG363" s="18" t="s">
        <v>1157</v>
      </c>
      <c r="AH363" s="18"/>
      <c r="AI363" s="2" t="s">
        <v>48</v>
      </c>
      <c r="AJ363" s="2" t="e">
        <f>VLOOKUP(A363,'Classification Test Result'!$A$2:$D$2428,4,FALSE)</f>
        <v>#N/A</v>
      </c>
      <c r="AL363" s="2">
        <f>_xlfn.XLOOKUP($A363,Results!$A$2:$A$2256,Results!G$2:G$2256,"")</f>
        <v>0</v>
      </c>
      <c r="AM363" s="2">
        <f>_xlfn.XLOOKUP($A363,Results!$A$2:$A$2256,Results!H$2:H$2256,"")</f>
        <v>0</v>
      </c>
      <c r="AN363" s="2">
        <f>_xlfn.XLOOKUP($A363,Results!$A$2:$A$2256,Results!I$2:I$2256,"")</f>
        <v>0</v>
      </c>
      <c r="AO363" s="2">
        <f>_xlfn.XLOOKUP($A363,Results!$A$2:$A$2256,Results!J$2:J$2256,"")</f>
        <v>0</v>
      </c>
      <c r="AP363" s="2">
        <f>_xlfn.XLOOKUP($A363,Results!$A$2:$A$2256,Results!K$2:K$2256,"")</f>
        <v>0</v>
      </c>
      <c r="AQ363" s="2">
        <f>_xlfn.XLOOKUP($A363,Results!$A$2:$A$2256,Results!L$2:L$2256,"")</f>
        <v>0</v>
      </c>
      <c r="AR363" s="2">
        <f>_xlfn.XLOOKUP($A363,Results!$A$2:$A$2256,Results!M$2:M$2256,"")</f>
        <v>0</v>
      </c>
      <c r="AS363" s="2">
        <f>_xlfn.XLOOKUP($A363,Results!$A$2:$A$2256,Results!N$2:N$2256,"")</f>
        <v>0</v>
      </c>
      <c r="AT363" s="2" t="str">
        <f>_xlfn.XLOOKUP($A363,Results!$A$2:$A$2256,Results!O$2:O$2256,"")</f>
        <v>GENERIC WIRE</v>
      </c>
      <c r="AU363" s="2" t="str">
        <f>_xlfn.XLOOKUP($A363,Results!$A$2:$A$2256,Results!P$2:P$2256,"")</f>
        <v>REEL GENERIC VENDOR WIRE-WYRPA</v>
      </c>
      <c r="AV363" s="2" t="str">
        <f>_xlfn.XLOOKUP($A363,Results!$A$2:$A$2256,Results!Q$2:Q$2256,"")</f>
        <v>SINGLE_MATCH</v>
      </c>
      <c r="AW363" s="2">
        <f>_xlfn.XLOOKUP($A363,Results!$A$2:$A$2256,Results!R$2:R$2256,"")</f>
        <v>0</v>
      </c>
      <c r="AX363" s="2">
        <f>_xlfn.XLOOKUP($A363,Results!$A$2:$A$2256,Results!S$2:S$2256,"")</f>
        <v>0</v>
      </c>
      <c r="AY363" s="2">
        <f>_xlfn.XLOOKUP($A363,Results!$A$2:$A$2256,Results!T$2:T$2256,"")</f>
        <v>100</v>
      </c>
      <c r="AZ363" s="2">
        <f>_xlfn.XLOOKUP($A363,Results!$A$2:$A$2256,Results!U$2:U$2256,"")</f>
        <v>0</v>
      </c>
      <c r="BA363" s="2" t="str">
        <f>_xlfn.XLOOKUP($A363,Results!$A$2:$A$2256,Results!V$2:V$2256,"")</f>
        <v>PRIORITY WIRE &amp; CABLE</v>
      </c>
      <c r="BB363" s="2">
        <f>_xlfn.XLOOKUP($A363,Results!$A$2:$A$2256,Results!W$2:W$2256,"")</f>
        <v>78</v>
      </c>
      <c r="BC363" s="2">
        <f>_xlfn.XLOOKUP($A363,Results!$A$2:$A$2256,Results!X$2:X$2256,"")</f>
        <v>26121500</v>
      </c>
      <c r="BD363" s="2">
        <f>_xlfn.XLOOKUP($A363,Results!$A$2:$A$2256,Results!Y$2:Y$2256,"")</f>
        <v>78</v>
      </c>
      <c r="BE363" s="2" t="b">
        <f>_xlfn.XLOOKUP($A363,Results!$A$2:$A$2256,Results!Z$2:Z$2256,"")</f>
        <v>1</v>
      </c>
    </row>
    <row r="364" spans="1:57" ht="38.25" customHeight="1" x14ac:dyDescent="0.3">
      <c r="A364">
        <v>906041</v>
      </c>
      <c r="B364">
        <v>281764</v>
      </c>
      <c r="C364" t="s">
        <v>36</v>
      </c>
      <c r="D364">
        <v>9341430924</v>
      </c>
      <c r="E364" s="2" t="str">
        <f>VLOOKUP(F364,'RPA Vendor Data '!F$1:$G$2418,2)</f>
        <v>GRAYBAR ELECTRIC CO. INC.</v>
      </c>
      <c r="F364" s="2">
        <v>11471</v>
      </c>
      <c r="G364" s="2">
        <v>2</v>
      </c>
      <c r="H364" t="s">
        <v>1158</v>
      </c>
      <c r="I364">
        <v>1269</v>
      </c>
      <c r="J364" t="s">
        <v>98</v>
      </c>
      <c r="K364" t="s">
        <v>98</v>
      </c>
      <c r="L364">
        <v>5162.3900000000003</v>
      </c>
      <c r="M364" s="2" t="s">
        <v>105</v>
      </c>
      <c r="N364" s="85" t="s">
        <v>1159</v>
      </c>
      <c r="O364" t="s">
        <v>36</v>
      </c>
      <c r="P364" t="s">
        <v>1160</v>
      </c>
      <c r="Q364" t="s">
        <v>36</v>
      </c>
      <c r="R364">
        <v>6551.07</v>
      </c>
      <c r="S364" s="1">
        <v>45744.564929479173</v>
      </c>
      <c r="T364" t="s">
        <v>42</v>
      </c>
      <c r="U364" s="1">
        <v>45744.34375</v>
      </c>
      <c r="V364" t="s">
        <v>43</v>
      </c>
      <c r="W364" t="s">
        <v>36</v>
      </c>
      <c r="X364">
        <v>1</v>
      </c>
      <c r="Y364">
        <v>201</v>
      </c>
      <c r="Z364" t="s">
        <v>36</v>
      </c>
      <c r="AA364" t="s">
        <v>36</v>
      </c>
      <c r="AB364" t="s">
        <v>36</v>
      </c>
      <c r="AC364" t="s">
        <v>105</v>
      </c>
      <c r="AD364" t="s">
        <v>105</v>
      </c>
      <c r="AE364" t="s">
        <v>45</v>
      </c>
      <c r="AF364" s="44">
        <v>26121517</v>
      </c>
      <c r="AG364" s="18" t="s">
        <v>1161</v>
      </c>
      <c r="AH364" s="18"/>
      <c r="AI364" s="2" t="s">
        <v>48</v>
      </c>
      <c r="AJ364" s="2" t="e">
        <f>VLOOKUP(A364,'Classification Test Result'!$A$2:$D$2428,4,FALSE)</f>
        <v>#N/A</v>
      </c>
      <c r="AL364" s="2">
        <f>_xlfn.XLOOKUP($A364,Results!$A$2:$A$2256,Results!G$2:G$2256,"")</f>
        <v>0</v>
      </c>
      <c r="AM364" s="2">
        <f>_xlfn.XLOOKUP($A364,Results!$A$2:$A$2256,Results!H$2:H$2256,"")</f>
        <v>0</v>
      </c>
      <c r="AN364" s="2">
        <f>_xlfn.XLOOKUP($A364,Results!$A$2:$A$2256,Results!I$2:I$2256,"")</f>
        <v>0</v>
      </c>
      <c r="AO364" s="2">
        <f>_xlfn.XLOOKUP($A364,Results!$A$2:$A$2256,Results!J$2:J$2256,"")</f>
        <v>0</v>
      </c>
      <c r="AP364" s="2">
        <f>_xlfn.XLOOKUP($A364,Results!$A$2:$A$2256,Results!K$2:K$2256,"")</f>
        <v>0</v>
      </c>
      <c r="AQ364" s="2">
        <f>_xlfn.XLOOKUP($A364,Results!$A$2:$A$2256,Results!L$2:L$2256,"")</f>
        <v>0</v>
      </c>
      <c r="AR364" s="2">
        <f>_xlfn.XLOOKUP($A364,Results!$A$2:$A$2256,Results!M$2:M$2256,"")</f>
        <v>0</v>
      </c>
      <c r="AS364" s="2">
        <f>_xlfn.XLOOKUP($A364,Results!$A$2:$A$2256,Results!N$2:N$2256,"")</f>
        <v>0</v>
      </c>
      <c r="AT364" s="2" t="str">
        <f>_xlfn.XLOOKUP($A364,Results!$A$2:$A$2256,Results!O$2:O$2256,"")</f>
        <v>GENERIC WIRE</v>
      </c>
      <c r="AU364" s="2" t="str">
        <f>_xlfn.XLOOKUP($A364,Results!$A$2:$A$2256,Results!P$2:P$2256,"")</f>
        <v>REEL GENERIC VENDOR WIRE-WYRPA</v>
      </c>
      <c r="AV364" s="2" t="str">
        <f>_xlfn.XLOOKUP($A364,Results!$A$2:$A$2256,Results!Q$2:Q$2256,"")</f>
        <v>SINGLE_MATCH</v>
      </c>
      <c r="AW364" s="2">
        <f>_xlfn.XLOOKUP($A364,Results!$A$2:$A$2256,Results!R$2:R$2256,"")</f>
        <v>0</v>
      </c>
      <c r="AX364" s="2">
        <f>_xlfn.XLOOKUP($A364,Results!$A$2:$A$2256,Results!S$2:S$2256,"")</f>
        <v>0</v>
      </c>
      <c r="AY364" s="2">
        <f>_xlfn.XLOOKUP($A364,Results!$A$2:$A$2256,Results!T$2:T$2256,"")</f>
        <v>100</v>
      </c>
      <c r="AZ364" s="2">
        <f>_xlfn.XLOOKUP($A364,Results!$A$2:$A$2256,Results!U$2:U$2256,"")</f>
        <v>0</v>
      </c>
      <c r="BA364" s="2" t="str">
        <f>_xlfn.XLOOKUP($A364,Results!$A$2:$A$2256,Results!V$2:V$2256,"")</f>
        <v>PRIORITY WIRE &amp; CABLE</v>
      </c>
      <c r="BB364" s="2">
        <f>_xlfn.XLOOKUP($A364,Results!$A$2:$A$2256,Results!W$2:W$2256,"")</f>
        <v>79</v>
      </c>
      <c r="BC364" s="2">
        <f>_xlfn.XLOOKUP($A364,Results!$A$2:$A$2256,Results!X$2:X$2256,"")</f>
        <v>26121500</v>
      </c>
      <c r="BD364" s="2">
        <f>_xlfn.XLOOKUP($A364,Results!$A$2:$A$2256,Results!Y$2:Y$2256,"")</f>
        <v>79</v>
      </c>
      <c r="BE364" s="2" t="b">
        <f>_xlfn.XLOOKUP($A364,Results!$A$2:$A$2256,Results!Z$2:Z$2256,"")</f>
        <v>1</v>
      </c>
    </row>
    <row r="365" spans="1:57" ht="38.25" customHeight="1" x14ac:dyDescent="0.3">
      <c r="A365">
        <v>906042</v>
      </c>
      <c r="B365">
        <v>281764</v>
      </c>
      <c r="C365" t="s">
        <v>36</v>
      </c>
      <c r="D365">
        <v>9341430924</v>
      </c>
      <c r="E365" s="2" t="str">
        <f>VLOOKUP(F365,'RPA Vendor Data '!F$1:$G$2418,2)</f>
        <v>GRAYBAR ELECTRIC CO. INC.</v>
      </c>
      <c r="F365" s="2">
        <v>11471</v>
      </c>
      <c r="G365" s="2">
        <v>4</v>
      </c>
      <c r="H365" t="s">
        <v>1162</v>
      </c>
      <c r="I365">
        <v>1269</v>
      </c>
      <c r="J365" t="s">
        <v>98</v>
      </c>
      <c r="K365" t="s">
        <v>98</v>
      </c>
      <c r="L365">
        <v>5162.3900000000003</v>
      </c>
      <c r="M365" s="2" t="s">
        <v>105</v>
      </c>
      <c r="N365" s="85" t="s">
        <v>1163</v>
      </c>
      <c r="O365" t="s">
        <v>36</v>
      </c>
      <c r="P365" t="s">
        <v>1164</v>
      </c>
      <c r="Q365" t="s">
        <v>36</v>
      </c>
      <c r="R365">
        <v>6551.07</v>
      </c>
      <c r="S365" s="1">
        <v>45744.56493591435</v>
      </c>
      <c r="T365" t="s">
        <v>42</v>
      </c>
      <c r="U365" s="1">
        <v>45744.34375</v>
      </c>
      <c r="V365" t="s">
        <v>43</v>
      </c>
      <c r="W365" t="s">
        <v>36</v>
      </c>
      <c r="X365">
        <v>1</v>
      </c>
      <c r="Y365">
        <v>201</v>
      </c>
      <c r="Z365" t="s">
        <v>36</v>
      </c>
      <c r="AA365" t="s">
        <v>36</v>
      </c>
      <c r="AB365" t="s">
        <v>36</v>
      </c>
      <c r="AC365" t="s">
        <v>105</v>
      </c>
      <c r="AD365" t="s">
        <v>105</v>
      </c>
      <c r="AE365" t="s">
        <v>45</v>
      </c>
      <c r="AF365" s="44">
        <v>26121517</v>
      </c>
      <c r="AG365" s="18" t="s">
        <v>1165</v>
      </c>
      <c r="AH365" s="18"/>
      <c r="AI365" s="2" t="s">
        <v>48</v>
      </c>
      <c r="AJ365" s="2" t="e">
        <f>VLOOKUP(A365,'Classification Test Result'!$A$2:$D$2428,4,FALSE)</f>
        <v>#N/A</v>
      </c>
      <c r="AL365" s="2">
        <f>_xlfn.XLOOKUP($A365,Results!$A$2:$A$2256,Results!G$2:G$2256,"")</f>
        <v>0</v>
      </c>
      <c r="AM365" s="2">
        <f>_xlfn.XLOOKUP($A365,Results!$A$2:$A$2256,Results!H$2:H$2256,"")</f>
        <v>0</v>
      </c>
      <c r="AN365" s="2">
        <f>_xlfn.XLOOKUP($A365,Results!$A$2:$A$2256,Results!I$2:I$2256,"")</f>
        <v>0</v>
      </c>
      <c r="AO365" s="2">
        <f>_xlfn.XLOOKUP($A365,Results!$A$2:$A$2256,Results!J$2:J$2256,"")</f>
        <v>0</v>
      </c>
      <c r="AP365" s="2">
        <f>_xlfn.XLOOKUP($A365,Results!$A$2:$A$2256,Results!K$2:K$2256,"")</f>
        <v>0</v>
      </c>
      <c r="AQ365" s="2">
        <f>_xlfn.XLOOKUP($A365,Results!$A$2:$A$2256,Results!L$2:L$2256,"")</f>
        <v>0</v>
      </c>
      <c r="AR365" s="2">
        <f>_xlfn.XLOOKUP($A365,Results!$A$2:$A$2256,Results!M$2:M$2256,"")</f>
        <v>0</v>
      </c>
      <c r="AS365" s="2">
        <f>_xlfn.XLOOKUP($A365,Results!$A$2:$A$2256,Results!N$2:N$2256,"")</f>
        <v>0</v>
      </c>
      <c r="AT365" s="2" t="str">
        <f>_xlfn.XLOOKUP($A365,Results!$A$2:$A$2256,Results!O$2:O$2256,"")</f>
        <v>GENERIC WIRE</v>
      </c>
      <c r="AU365" s="2" t="str">
        <f>_xlfn.XLOOKUP($A365,Results!$A$2:$A$2256,Results!P$2:P$2256,"")</f>
        <v>REEL GENERIC VENDOR WIRE-WYRPA</v>
      </c>
      <c r="AV365" s="2" t="str">
        <f>_xlfn.XLOOKUP($A365,Results!$A$2:$A$2256,Results!Q$2:Q$2256,"")</f>
        <v>MULTIPLE_MATCHES_ONE_VALID</v>
      </c>
      <c r="AW365" s="2">
        <f>_xlfn.XLOOKUP($A365,Results!$A$2:$A$2256,Results!R$2:R$2256,"")</f>
        <v>0</v>
      </c>
      <c r="AX365" s="2">
        <f>_xlfn.XLOOKUP($A365,Results!$A$2:$A$2256,Results!S$2:S$2256,"")</f>
        <v>0</v>
      </c>
      <c r="AY365" s="2">
        <f>_xlfn.XLOOKUP($A365,Results!$A$2:$A$2256,Results!T$2:T$2256,"")</f>
        <v>50</v>
      </c>
      <c r="AZ365" s="2">
        <f>_xlfn.XLOOKUP($A365,Results!$A$2:$A$2256,Results!U$2:U$2256,"")</f>
        <v>0</v>
      </c>
      <c r="BA365" s="2" t="str">
        <f>_xlfn.XLOOKUP($A365,Results!$A$2:$A$2256,Results!V$2:V$2256,"")</f>
        <v>PRIORITY WIRE &amp; CABLE</v>
      </c>
      <c r="BB365" s="2">
        <f>_xlfn.XLOOKUP($A365,Results!$A$2:$A$2256,Results!W$2:W$2256,"")</f>
        <v>64</v>
      </c>
      <c r="BC365" s="2">
        <f>_xlfn.XLOOKUP($A365,Results!$A$2:$A$2256,Results!X$2:X$2256,"")</f>
        <v>26120000</v>
      </c>
      <c r="BD365" s="2">
        <f>_xlfn.XLOOKUP($A365,Results!$A$2:$A$2256,Results!Y$2:Y$2256,"")</f>
        <v>79</v>
      </c>
      <c r="BE365" s="2" t="b">
        <f>_xlfn.XLOOKUP($A365,Results!$A$2:$A$2256,Results!Z$2:Z$2256,"")</f>
        <v>1</v>
      </c>
    </row>
    <row r="366" spans="1:57" ht="38.25" customHeight="1" x14ac:dyDescent="0.3">
      <c r="A366">
        <v>906043</v>
      </c>
      <c r="B366">
        <v>281764</v>
      </c>
      <c r="C366" t="s">
        <v>36</v>
      </c>
      <c r="D366">
        <v>9341430924</v>
      </c>
      <c r="E366" s="2" t="str">
        <f>VLOOKUP(F366,'RPA Vendor Data '!F$1:$G$2418,2)</f>
        <v>GRAYBAR ELECTRIC CO. INC.</v>
      </c>
      <c r="F366" s="2">
        <v>11471</v>
      </c>
      <c r="G366" s="2">
        <v>1</v>
      </c>
      <c r="H366" t="s">
        <v>1166</v>
      </c>
      <c r="I366">
        <v>1269</v>
      </c>
      <c r="J366" t="s">
        <v>98</v>
      </c>
      <c r="K366" t="s">
        <v>98</v>
      </c>
      <c r="L366">
        <v>5162.3900000000003</v>
      </c>
      <c r="M366" s="2" t="s">
        <v>105</v>
      </c>
      <c r="N366" s="85" t="s">
        <v>1167</v>
      </c>
      <c r="O366" t="s">
        <v>36</v>
      </c>
      <c r="P366" t="s">
        <v>1168</v>
      </c>
      <c r="Q366" t="s">
        <v>36</v>
      </c>
      <c r="R366">
        <v>6551.07</v>
      </c>
      <c r="S366" s="1">
        <v>45744.564922916667</v>
      </c>
      <c r="T366" t="s">
        <v>42</v>
      </c>
      <c r="U366" s="1">
        <v>45744.34375</v>
      </c>
      <c r="V366" t="s">
        <v>43</v>
      </c>
      <c r="W366" t="s">
        <v>36</v>
      </c>
      <c r="X366">
        <v>1</v>
      </c>
      <c r="Y366">
        <v>201</v>
      </c>
      <c r="Z366" t="s">
        <v>36</v>
      </c>
      <c r="AA366" t="s">
        <v>36</v>
      </c>
      <c r="AB366" t="s">
        <v>36</v>
      </c>
      <c r="AC366" t="s">
        <v>105</v>
      </c>
      <c r="AD366" t="s">
        <v>105</v>
      </c>
      <c r="AE366" t="s">
        <v>45</v>
      </c>
      <c r="AF366" s="44">
        <v>26121517</v>
      </c>
      <c r="AG366" s="18" t="s">
        <v>1169</v>
      </c>
      <c r="AH366" s="18"/>
      <c r="AI366" s="2" t="s">
        <v>48</v>
      </c>
      <c r="AJ366" s="2" t="e">
        <f>VLOOKUP(A366,'Classification Test Result'!$A$2:$D$2428,4,FALSE)</f>
        <v>#N/A</v>
      </c>
      <c r="AL366" s="2">
        <f>_xlfn.XLOOKUP($A366,Results!$A$2:$A$2256,Results!G$2:G$2256,"")</f>
        <v>0</v>
      </c>
      <c r="AM366" s="2">
        <f>_xlfn.XLOOKUP($A366,Results!$A$2:$A$2256,Results!H$2:H$2256,"")</f>
        <v>0</v>
      </c>
      <c r="AN366" s="2">
        <f>_xlfn.XLOOKUP($A366,Results!$A$2:$A$2256,Results!I$2:I$2256,"")</f>
        <v>0</v>
      </c>
      <c r="AO366" s="2">
        <f>_xlfn.XLOOKUP($A366,Results!$A$2:$A$2256,Results!J$2:J$2256,"")</f>
        <v>0</v>
      </c>
      <c r="AP366" s="2">
        <f>_xlfn.XLOOKUP($A366,Results!$A$2:$A$2256,Results!K$2:K$2256,"")</f>
        <v>0</v>
      </c>
      <c r="AQ366" s="2">
        <f>_xlfn.XLOOKUP($A366,Results!$A$2:$A$2256,Results!L$2:L$2256,"")</f>
        <v>0</v>
      </c>
      <c r="AR366" s="2">
        <f>_xlfn.XLOOKUP($A366,Results!$A$2:$A$2256,Results!M$2:M$2256,"")</f>
        <v>0</v>
      </c>
      <c r="AS366" s="2">
        <f>_xlfn.XLOOKUP($A366,Results!$A$2:$A$2256,Results!N$2:N$2256,"")</f>
        <v>0</v>
      </c>
      <c r="AT366" s="2" t="str">
        <f>_xlfn.XLOOKUP($A366,Results!$A$2:$A$2256,Results!O$2:O$2256,"")</f>
        <v>GENERIC WIRE</v>
      </c>
      <c r="AU366" s="2" t="str">
        <f>_xlfn.XLOOKUP($A366,Results!$A$2:$A$2256,Results!P$2:P$2256,"")</f>
        <v>REEL GENERIC VENDOR WIRE-WYRPA</v>
      </c>
      <c r="AV366" s="2" t="str">
        <f>_xlfn.XLOOKUP($A366,Results!$A$2:$A$2256,Results!Q$2:Q$2256,"")</f>
        <v>SINGLE_MATCH</v>
      </c>
      <c r="AW366" s="2">
        <f>_xlfn.XLOOKUP($A366,Results!$A$2:$A$2256,Results!R$2:R$2256,"")</f>
        <v>0</v>
      </c>
      <c r="AX366" s="2">
        <f>_xlfn.XLOOKUP($A366,Results!$A$2:$A$2256,Results!S$2:S$2256,"")</f>
        <v>0</v>
      </c>
      <c r="AY366" s="2">
        <f>_xlfn.XLOOKUP($A366,Results!$A$2:$A$2256,Results!T$2:T$2256,"")</f>
        <v>100</v>
      </c>
      <c r="AZ366" s="2">
        <f>_xlfn.XLOOKUP($A366,Results!$A$2:$A$2256,Results!U$2:U$2256,"")</f>
        <v>0</v>
      </c>
      <c r="BA366" s="2" t="str">
        <f>_xlfn.XLOOKUP($A366,Results!$A$2:$A$2256,Results!V$2:V$2256,"")</f>
        <v>PRIORITY WIRE &amp; CABLE</v>
      </c>
      <c r="BB366" s="2">
        <f>_xlfn.XLOOKUP($A366,Results!$A$2:$A$2256,Results!W$2:W$2256,"")</f>
        <v>78</v>
      </c>
      <c r="BC366" s="2">
        <f>_xlfn.XLOOKUP($A366,Results!$A$2:$A$2256,Results!X$2:X$2256,"")</f>
        <v>26121500</v>
      </c>
      <c r="BD366" s="2">
        <f>_xlfn.XLOOKUP($A366,Results!$A$2:$A$2256,Results!Y$2:Y$2256,"")</f>
        <v>78</v>
      </c>
      <c r="BE366" s="2" t="b">
        <f>_xlfn.XLOOKUP($A366,Results!$A$2:$A$2256,Results!Z$2:Z$2256,"")</f>
        <v>1</v>
      </c>
    </row>
    <row r="367" spans="1:57" ht="38.25" customHeight="1" x14ac:dyDescent="0.3">
      <c r="A367">
        <v>906044</v>
      </c>
      <c r="B367">
        <v>281559</v>
      </c>
      <c r="C367" t="s">
        <v>36</v>
      </c>
      <c r="D367">
        <v>9341414797</v>
      </c>
      <c r="E367" s="2" t="str">
        <f>VLOOKUP(F367,'RPA Vendor Data '!F$1:$G$2418,2)</f>
        <v>GRAYBAR ELECTRIC CO. INC.</v>
      </c>
      <c r="F367" s="2">
        <v>11471</v>
      </c>
      <c r="G367" s="2">
        <v>5</v>
      </c>
      <c r="H367" t="s">
        <v>1170</v>
      </c>
      <c r="I367">
        <v>6</v>
      </c>
      <c r="J367" t="s">
        <v>98</v>
      </c>
      <c r="K367" t="s">
        <v>98</v>
      </c>
      <c r="L367">
        <v>766.29</v>
      </c>
      <c r="M367" s="2" t="s">
        <v>105</v>
      </c>
      <c r="N367" s="85" t="s">
        <v>111</v>
      </c>
      <c r="O367" t="s">
        <v>36</v>
      </c>
      <c r="P367" t="s">
        <v>36</v>
      </c>
      <c r="Q367" t="s">
        <v>36</v>
      </c>
      <c r="R367">
        <v>4.5999999999999996</v>
      </c>
      <c r="S367" s="1">
        <v>45744.460180405091</v>
      </c>
      <c r="T367" t="s">
        <v>42</v>
      </c>
      <c r="U367" s="1">
        <v>45744.243055555547</v>
      </c>
      <c r="V367" t="s">
        <v>43</v>
      </c>
      <c r="W367" t="s">
        <v>36</v>
      </c>
      <c r="X367">
        <v>1</v>
      </c>
      <c r="Y367">
        <v>201</v>
      </c>
      <c r="Z367" t="s">
        <v>36</v>
      </c>
      <c r="AA367" t="s">
        <v>36</v>
      </c>
      <c r="AB367" t="s">
        <v>36</v>
      </c>
      <c r="AC367" t="s">
        <v>105</v>
      </c>
      <c r="AD367" t="s">
        <v>105</v>
      </c>
      <c r="AE367" t="s">
        <v>45</v>
      </c>
      <c r="AF367" s="44">
        <v>26121645</v>
      </c>
      <c r="AG367" s="18" t="s">
        <v>112</v>
      </c>
      <c r="AH367" s="18"/>
      <c r="AI367" s="2" t="s">
        <v>48</v>
      </c>
      <c r="AJ367" s="2" t="e">
        <f>VLOOKUP(A367,'Classification Test Result'!$A$2:$D$2428,4,FALSE)</f>
        <v>#N/A</v>
      </c>
      <c r="AL367" s="2">
        <f>_xlfn.XLOOKUP($A367,Results!$A$2:$A$2256,Results!G$2:G$2256,"")</f>
        <v>0</v>
      </c>
      <c r="AM367" s="2">
        <f>_xlfn.XLOOKUP($A367,Results!$A$2:$A$2256,Results!H$2:H$2256,"")</f>
        <v>0</v>
      </c>
      <c r="AN367" s="2">
        <f>_xlfn.XLOOKUP($A367,Results!$A$2:$A$2256,Results!I$2:I$2256,"")</f>
        <v>0</v>
      </c>
      <c r="AO367" s="2">
        <f>_xlfn.XLOOKUP($A367,Results!$A$2:$A$2256,Results!J$2:J$2256,"")</f>
        <v>0</v>
      </c>
      <c r="AP367" s="2">
        <f>_xlfn.XLOOKUP($A367,Results!$A$2:$A$2256,Results!K$2:K$2256,"")</f>
        <v>0</v>
      </c>
      <c r="AQ367" s="2">
        <f>_xlfn.XLOOKUP($A367,Results!$A$2:$A$2256,Results!L$2:L$2256,"")</f>
        <v>0</v>
      </c>
      <c r="AR367" s="2">
        <f>_xlfn.XLOOKUP($A367,Results!$A$2:$A$2256,Results!M$2:M$2256,"")</f>
        <v>0</v>
      </c>
      <c r="AS367" s="2">
        <f>_xlfn.XLOOKUP($A367,Results!$A$2:$A$2256,Results!N$2:N$2256,"")</f>
        <v>0</v>
      </c>
      <c r="AT367" s="2" t="str">
        <f>_xlfn.XLOOKUP($A367,Results!$A$2:$A$2256,Results!O$2:O$2256,"")</f>
        <v>GENERIC WIRE</v>
      </c>
      <c r="AU367" s="2" t="str">
        <f>_xlfn.XLOOKUP($A367,Results!$A$2:$A$2256,Results!P$2:P$2256,"")</f>
        <v>REEL GENERIC VENDOR WIRE-WYRPA</v>
      </c>
      <c r="AV367" s="2" t="str">
        <f>_xlfn.XLOOKUP($A367,Results!$A$2:$A$2256,Results!Q$2:Q$2256,"")</f>
        <v>SINGLE_MATCH</v>
      </c>
      <c r="AW367" s="2">
        <f>_xlfn.XLOOKUP($A367,Results!$A$2:$A$2256,Results!R$2:R$2256,"")</f>
        <v>0</v>
      </c>
      <c r="AX367" s="2">
        <f>_xlfn.XLOOKUP($A367,Results!$A$2:$A$2256,Results!S$2:S$2256,"")</f>
        <v>0</v>
      </c>
      <c r="AY367" s="2">
        <f>_xlfn.XLOOKUP($A367,Results!$A$2:$A$2256,Results!T$2:T$2256,"")</f>
        <v>100</v>
      </c>
      <c r="AZ367" s="2">
        <f>_xlfn.XLOOKUP($A367,Results!$A$2:$A$2256,Results!U$2:U$2256,"")</f>
        <v>0</v>
      </c>
      <c r="BA367" s="2">
        <f>_xlfn.XLOOKUP($A367,Results!$A$2:$A$2256,Results!V$2:V$2256,"")</f>
        <v>0</v>
      </c>
      <c r="BB367" s="2">
        <f>_xlfn.XLOOKUP($A367,Results!$A$2:$A$2256,Results!W$2:W$2256,"")</f>
        <v>0</v>
      </c>
      <c r="BC367" s="2">
        <f>_xlfn.XLOOKUP($A367,Results!$A$2:$A$2256,Results!X$2:X$2256,"")</f>
        <v>0</v>
      </c>
      <c r="BD367" s="2">
        <f>_xlfn.XLOOKUP($A367,Results!$A$2:$A$2256,Results!Y$2:Y$2256,"")</f>
        <v>0</v>
      </c>
      <c r="BE367" s="2">
        <f>_xlfn.XLOOKUP($A367,Results!$A$2:$A$2256,Results!Z$2:Z$2256,"")</f>
        <v>0</v>
      </c>
    </row>
    <row r="368" spans="1:57" ht="38.25" customHeight="1" x14ac:dyDescent="0.3">
      <c r="A368">
        <v>906045</v>
      </c>
      <c r="B368">
        <v>281685</v>
      </c>
      <c r="C368" t="s">
        <v>36</v>
      </c>
      <c r="D368">
        <v>9341216419</v>
      </c>
      <c r="E368" s="2" t="str">
        <f>VLOOKUP(F368,'RPA Vendor Data '!F$1:$G$2418,2)</f>
        <v>GRAYBAR ELECTRIC CO. INC.</v>
      </c>
      <c r="F368" s="2">
        <v>11471</v>
      </c>
      <c r="G368" s="2">
        <v>1</v>
      </c>
      <c r="H368" t="s">
        <v>1171</v>
      </c>
      <c r="I368">
        <v>40</v>
      </c>
      <c r="J368" t="s">
        <v>58</v>
      </c>
      <c r="K368" t="s">
        <v>58</v>
      </c>
      <c r="L368">
        <v>547.99</v>
      </c>
      <c r="M368" s="2" t="s">
        <v>507</v>
      </c>
      <c r="N368" s="85" t="s">
        <v>1172</v>
      </c>
      <c r="O368" t="s">
        <v>36</v>
      </c>
      <c r="P368" t="s">
        <v>36</v>
      </c>
      <c r="Q368" t="s">
        <v>36</v>
      </c>
      <c r="R368">
        <v>219.2</v>
      </c>
      <c r="S368" s="1">
        <v>45744.52197681713</v>
      </c>
      <c r="T368" t="s">
        <v>42</v>
      </c>
      <c r="U368" s="1">
        <v>45744.296527777777</v>
      </c>
      <c r="V368" t="s">
        <v>43</v>
      </c>
      <c r="W368" t="s">
        <v>36</v>
      </c>
      <c r="X368">
        <v>0</v>
      </c>
      <c r="Y368">
        <v>999</v>
      </c>
      <c r="Z368" t="s">
        <v>36</v>
      </c>
      <c r="AA368" t="s">
        <v>36</v>
      </c>
      <c r="AB368" t="s">
        <v>36</v>
      </c>
      <c r="AC368" t="s">
        <v>59</v>
      </c>
      <c r="AD368" t="s">
        <v>59</v>
      </c>
      <c r="AE368" t="s">
        <v>45</v>
      </c>
      <c r="AF368" s="44">
        <v>39131706</v>
      </c>
      <c r="AG368" s="18" t="s">
        <v>1173</v>
      </c>
      <c r="AH368" s="18"/>
      <c r="AI368" s="2" t="s">
        <v>48</v>
      </c>
      <c r="AJ368" s="2" t="e">
        <f>VLOOKUP(A368,'Classification Test Result'!$A$2:$D$2428,4,FALSE)</f>
        <v>#N/A</v>
      </c>
      <c r="AL368" s="2">
        <f>_xlfn.XLOOKUP($A368,Results!$A$2:$A$2256,Results!G$2:G$2256,"")</f>
        <v>0</v>
      </c>
      <c r="AM368" s="2">
        <f>_xlfn.XLOOKUP($A368,Results!$A$2:$A$2256,Results!H$2:H$2256,"")</f>
        <v>0</v>
      </c>
      <c r="AN368" s="2">
        <f>_xlfn.XLOOKUP($A368,Results!$A$2:$A$2256,Results!I$2:I$2256,"")</f>
        <v>0</v>
      </c>
      <c r="AO368" s="2">
        <f>_xlfn.XLOOKUP($A368,Results!$A$2:$A$2256,Results!J$2:J$2256,"")</f>
        <v>0</v>
      </c>
      <c r="AP368" s="2">
        <f>_xlfn.XLOOKUP($A368,Results!$A$2:$A$2256,Results!K$2:K$2256,"")</f>
        <v>0</v>
      </c>
      <c r="AQ368" s="2">
        <f>_xlfn.XLOOKUP($A368,Results!$A$2:$A$2256,Results!L$2:L$2256,"")</f>
        <v>0</v>
      </c>
      <c r="AR368" s="2">
        <f>_xlfn.XLOOKUP($A368,Results!$A$2:$A$2256,Results!M$2:M$2256,"")</f>
        <v>0</v>
      </c>
      <c r="AS368" s="2">
        <f>_xlfn.XLOOKUP($A368,Results!$A$2:$A$2256,Results!N$2:N$2256,"")</f>
        <v>0</v>
      </c>
      <c r="AT368" s="2" t="str">
        <f>_xlfn.XLOOKUP($A368,Results!$A$2:$A$2256,Results!O$2:O$2256,"")</f>
        <v>GENERIC CONDUIT/CONDUIT FITTINGS</v>
      </c>
      <c r="AU368" s="2" t="str">
        <f>_xlfn.XLOOKUP($A368,Results!$A$2:$A$2256,Results!P$2:P$2256,"")</f>
        <v>GENERIC VENDOR-TUBPA</v>
      </c>
      <c r="AV368" s="2" t="str">
        <f>_xlfn.XLOOKUP($A368,Results!$A$2:$A$2256,Results!Q$2:Q$2256,"")</f>
        <v>SINGLE_MATCH</v>
      </c>
      <c r="AW368" s="2">
        <f>_xlfn.XLOOKUP($A368,Results!$A$2:$A$2256,Results!R$2:R$2256,"")</f>
        <v>0</v>
      </c>
      <c r="AX368" s="2">
        <f>_xlfn.XLOOKUP($A368,Results!$A$2:$A$2256,Results!S$2:S$2256,"")</f>
        <v>0</v>
      </c>
      <c r="AY368" s="2">
        <f>_xlfn.XLOOKUP($A368,Results!$A$2:$A$2256,Results!T$2:T$2256,"")</f>
        <v>100</v>
      </c>
      <c r="AZ368" s="2">
        <f>_xlfn.XLOOKUP($A368,Results!$A$2:$A$2256,Results!U$2:U$2256,"")</f>
        <v>0</v>
      </c>
      <c r="BA368" s="2">
        <f>_xlfn.XLOOKUP($A368,Results!$A$2:$A$2256,Results!V$2:V$2256,"")</f>
        <v>0</v>
      </c>
      <c r="BB368" s="2">
        <f>_xlfn.XLOOKUP($A368,Results!$A$2:$A$2256,Results!W$2:W$2256,"")</f>
        <v>0</v>
      </c>
      <c r="BC368" s="2">
        <f>_xlfn.XLOOKUP($A368,Results!$A$2:$A$2256,Results!X$2:X$2256,"")</f>
        <v>0</v>
      </c>
      <c r="BD368" s="2">
        <f>_xlfn.XLOOKUP($A368,Results!$A$2:$A$2256,Results!Y$2:Y$2256,"")</f>
        <v>0</v>
      </c>
      <c r="BE368" s="2">
        <f>_xlfn.XLOOKUP($A368,Results!$A$2:$A$2256,Results!Z$2:Z$2256,"")</f>
        <v>0</v>
      </c>
    </row>
    <row r="369" spans="1:57" ht="38.25" customHeight="1" x14ac:dyDescent="0.3">
      <c r="A369">
        <v>906046</v>
      </c>
      <c r="B369">
        <v>281856</v>
      </c>
      <c r="C369" t="s">
        <v>36</v>
      </c>
      <c r="D369" t="s">
        <v>1005</v>
      </c>
      <c r="E369" s="2" t="str">
        <f>VLOOKUP(F369,'RPA Vendor Data '!F$1:$G$2418,2)</f>
        <v>ACME CONSTRUCTION SUPPLY</v>
      </c>
      <c r="F369" s="2">
        <v>10054</v>
      </c>
      <c r="G369" s="2">
        <v>5</v>
      </c>
      <c r="H369" t="s">
        <v>1174</v>
      </c>
      <c r="I369">
        <v>1</v>
      </c>
      <c r="J369" t="s">
        <v>65</v>
      </c>
      <c r="K369" t="s">
        <v>39</v>
      </c>
      <c r="L369">
        <v>11.28</v>
      </c>
      <c r="M369" s="2" t="s">
        <v>1175</v>
      </c>
      <c r="N369" s="85">
        <v>3984</v>
      </c>
      <c r="O369" t="s">
        <v>36</v>
      </c>
      <c r="P369" t="s">
        <v>36</v>
      </c>
      <c r="Q369" t="s">
        <v>36</v>
      </c>
      <c r="R369">
        <v>11.28</v>
      </c>
      <c r="S369" s="1">
        <v>45744.648515775472</v>
      </c>
      <c r="T369" t="s">
        <v>42</v>
      </c>
      <c r="U369" s="1">
        <v>45744.42291666667</v>
      </c>
      <c r="V369" t="s">
        <v>43</v>
      </c>
      <c r="W369" t="s">
        <v>36</v>
      </c>
      <c r="X369">
        <v>0</v>
      </c>
      <c r="Y369">
        <v>201</v>
      </c>
      <c r="Z369" t="s">
        <v>36</v>
      </c>
      <c r="AA369" t="s">
        <v>36</v>
      </c>
      <c r="AB369" t="s">
        <v>36</v>
      </c>
      <c r="AC369" t="s">
        <v>1175</v>
      </c>
      <c r="AD369" t="s">
        <v>1175</v>
      </c>
      <c r="AE369" t="s">
        <v>45</v>
      </c>
      <c r="AF369" s="44" t="s">
        <v>46</v>
      </c>
      <c r="AG369" s="18" t="s">
        <v>1176</v>
      </c>
      <c r="AI369" s="2" t="s">
        <v>48</v>
      </c>
      <c r="AJ369" s="2" t="e">
        <f>VLOOKUP(A369,'Classification Test Result'!$A$2:$D$2428,4,FALSE)</f>
        <v>#N/A</v>
      </c>
      <c r="AL369" s="2">
        <f>_xlfn.XLOOKUP($A369,Results!$A$2:$A$2256,Results!G$2:G$2256,"")</f>
        <v>0</v>
      </c>
      <c r="AM369" s="2">
        <f>_xlfn.XLOOKUP($A369,Results!$A$2:$A$2256,Results!H$2:H$2256,"")</f>
        <v>0</v>
      </c>
      <c r="AN369" s="2">
        <f>_xlfn.XLOOKUP($A369,Results!$A$2:$A$2256,Results!I$2:I$2256,"")</f>
        <v>0</v>
      </c>
      <c r="AO369" s="2">
        <f>_xlfn.XLOOKUP($A369,Results!$A$2:$A$2256,Results!J$2:J$2256,"")</f>
        <v>0</v>
      </c>
      <c r="AP369" s="2">
        <f>_xlfn.XLOOKUP($A369,Results!$A$2:$A$2256,Results!K$2:K$2256,"")</f>
        <v>0</v>
      </c>
      <c r="AQ369" s="2">
        <f>_xlfn.XLOOKUP($A369,Results!$A$2:$A$2256,Results!L$2:L$2256,"")</f>
        <v>0</v>
      </c>
      <c r="AR369" s="2">
        <f>_xlfn.XLOOKUP($A369,Results!$A$2:$A$2256,Results!M$2:M$2256,"")</f>
        <v>0</v>
      </c>
      <c r="AS369" s="2">
        <f>_xlfn.XLOOKUP($A369,Results!$A$2:$A$2256,Results!N$2:N$2256,"")</f>
        <v>0</v>
      </c>
      <c r="AT369" s="2" t="str">
        <f>_xlfn.XLOOKUP($A369,Results!$A$2:$A$2256,Results!O$2:O$2256,"")</f>
        <v>RED DEVIL</v>
      </c>
      <c r="AU369" s="2" t="str">
        <f>_xlfn.XLOOKUP($A369,Results!$A$2:$A$2256,Results!P$2:P$2256,"")</f>
        <v>RED-DEVIL</v>
      </c>
      <c r="AV369" s="2" t="str">
        <f>_xlfn.XLOOKUP($A369,Results!$A$2:$A$2256,Results!Q$2:Q$2256,"")</f>
        <v>MULTIPLE_MATCHES_ONE_VALID</v>
      </c>
      <c r="AW369" s="2">
        <f>_xlfn.XLOOKUP($A369,Results!$A$2:$A$2256,Results!R$2:R$2256,"")</f>
        <v>0</v>
      </c>
      <c r="AX369" s="2">
        <f>_xlfn.XLOOKUP($A369,Results!$A$2:$A$2256,Results!S$2:S$2256,"")</f>
        <v>0</v>
      </c>
      <c r="AY369" s="2">
        <f>_xlfn.XLOOKUP($A369,Results!$A$2:$A$2256,Results!T$2:T$2256,"")</f>
        <v>50</v>
      </c>
      <c r="AZ369" s="2">
        <f>_xlfn.XLOOKUP($A369,Results!$A$2:$A$2256,Results!U$2:U$2256,"")</f>
        <v>0</v>
      </c>
      <c r="BA369" s="2" t="str">
        <f>_xlfn.XLOOKUP($A369,Results!$A$2:$A$2256,Results!V$2:V$2256,"")</f>
        <v>RECTORSEAL</v>
      </c>
      <c r="BB369" s="2">
        <f>_xlfn.XLOOKUP($A369,Results!$A$2:$A$2256,Results!W$2:W$2256,"")</f>
        <v>52</v>
      </c>
      <c r="BC369" s="2">
        <f>_xlfn.XLOOKUP($A369,Results!$A$2:$A$2256,Results!X$2:X$2256,"")</f>
        <v>27110000</v>
      </c>
      <c r="BD369" s="2">
        <f>_xlfn.XLOOKUP($A369,Results!$A$2:$A$2256,Results!Y$2:Y$2256,"")</f>
        <v>76</v>
      </c>
      <c r="BE369" s="2" t="b">
        <f>_xlfn.XLOOKUP($A369,Results!$A$2:$A$2256,Results!Z$2:Z$2256,"")</f>
        <v>1</v>
      </c>
    </row>
    <row r="370" spans="1:57" ht="38.25" customHeight="1" x14ac:dyDescent="0.3">
      <c r="A370">
        <v>906047</v>
      </c>
      <c r="B370">
        <v>281998</v>
      </c>
      <c r="C370" t="s">
        <v>36</v>
      </c>
      <c r="D370" t="s">
        <v>1177</v>
      </c>
      <c r="E370" s="2" t="str">
        <f>VLOOKUP(F370,'RPA Vendor Data '!F$1:$G$2418,2)</f>
        <v>FROST ELECTRIC SUPPLY CO</v>
      </c>
      <c r="F370" s="2">
        <v>11364</v>
      </c>
      <c r="G370" s="2">
        <v>4</v>
      </c>
      <c r="H370" t="s">
        <v>1178</v>
      </c>
      <c r="I370">
        <v>1</v>
      </c>
      <c r="J370" t="s">
        <v>65</v>
      </c>
      <c r="K370" t="s">
        <v>39</v>
      </c>
      <c r="L370">
        <v>11.93</v>
      </c>
      <c r="M370" s="2" t="s">
        <v>1179</v>
      </c>
      <c r="N370" s="85">
        <v>55981</v>
      </c>
      <c r="O370" t="s">
        <v>36</v>
      </c>
      <c r="P370" t="s">
        <v>36</v>
      </c>
      <c r="Q370">
        <v>2144955981</v>
      </c>
      <c r="R370">
        <v>11.93</v>
      </c>
      <c r="S370" s="1">
        <v>45744.896753738423</v>
      </c>
      <c r="T370" t="s">
        <v>42</v>
      </c>
      <c r="U370" s="1">
        <v>45744.67083333333</v>
      </c>
      <c r="V370" t="s">
        <v>43</v>
      </c>
      <c r="W370" t="s">
        <v>36</v>
      </c>
      <c r="X370">
        <v>0</v>
      </c>
      <c r="Y370">
        <v>201</v>
      </c>
      <c r="Z370" t="s">
        <v>36</v>
      </c>
      <c r="AA370" t="s">
        <v>36</v>
      </c>
      <c r="AB370" t="s">
        <v>36</v>
      </c>
      <c r="AC370" t="s">
        <v>1180</v>
      </c>
      <c r="AD370" t="s">
        <v>1180</v>
      </c>
      <c r="AE370" t="s">
        <v>45</v>
      </c>
      <c r="AF370" s="44" t="s">
        <v>1181</v>
      </c>
      <c r="AG370" s="18" t="s">
        <v>1182</v>
      </c>
      <c r="AH370" s="18"/>
      <c r="AI370" s="2" t="s">
        <v>48</v>
      </c>
      <c r="AJ370" s="2" t="e">
        <f>VLOOKUP(A370,'Classification Test Result'!$A$2:$D$2428,4,FALSE)</f>
        <v>#N/A</v>
      </c>
      <c r="AL370" s="2">
        <f>_xlfn.XLOOKUP($A370,Results!$A$2:$A$2256,Results!G$2:G$2256,"")</f>
        <v>409660</v>
      </c>
      <c r="AM370" s="2">
        <f>_xlfn.XLOOKUP($A370,Results!$A$2:$A$2256,Results!H$2:H$2256,"")</f>
        <v>55981</v>
      </c>
      <c r="AN370" s="2" t="str">
        <f>_xlfn.XLOOKUP($A370,Results!$A$2:$A$2256,Results!I$2:I$2256,"")</f>
        <v>RECTORSEAL</v>
      </c>
      <c r="AO370" s="2" t="str">
        <f>_xlfn.XLOOKUP($A370,Results!$A$2:$A$2256,Results!J$2:J$2256,"")</f>
        <v>021449559812</v>
      </c>
      <c r="AP370" s="2">
        <f>_xlfn.XLOOKUP($A370,Results!$A$2:$A$2256,Results!K$2:K$2256,"")</f>
        <v>31211500</v>
      </c>
      <c r="AQ370" s="2">
        <f>_xlfn.XLOOKUP($A370,Results!$A$2:$A$2256,Results!L$2:L$2256,"")</f>
        <v>0</v>
      </c>
      <c r="AR370" s="2">
        <f>_xlfn.XLOOKUP($A370,Results!$A$2:$A$2256,Results!M$2:M$2256,"")</f>
        <v>488031</v>
      </c>
      <c r="AS370" s="2" t="str">
        <f>_xlfn.XLOOKUP($A370,Results!$A$2:$A$2256,Results!N$2:N$2256,"")</f>
        <v>REC 55981 QT CLR JIM PR-2L PRIMER</v>
      </c>
      <c r="AT370" s="2" t="str">
        <f>_xlfn.XLOOKUP($A370,Results!$A$2:$A$2256,Results!O$2:O$2256,"")</f>
        <v>RECTORSEAL</v>
      </c>
      <c r="AU370" s="2" t="str">
        <f>_xlfn.XLOOKUP($A370,Results!$A$2:$A$2256,Results!P$2:P$2256,"")</f>
        <v>RECTORSEAL</v>
      </c>
      <c r="AV370" s="2" t="str">
        <f>_xlfn.XLOOKUP($A370,Results!$A$2:$A$2256,Results!Q$2:Q$2256,"")</f>
        <v>SINGLE_MATCH</v>
      </c>
      <c r="AW370" s="2" t="str">
        <f>_xlfn.XLOOKUP($A370,Results!$A$2:$A$2256,Results!R$2:R$2256,"")</f>
        <v>0.6930791656714741</v>
      </c>
      <c r="AX370" s="2">
        <f>_xlfn.XLOOKUP($A370,Results!$A$2:$A$2256,Results!S$2:S$2256,"")</f>
        <v>100</v>
      </c>
      <c r="AY370" s="2">
        <f>_xlfn.XLOOKUP($A370,Results!$A$2:$A$2256,Results!T$2:T$2256,"")</f>
        <v>100</v>
      </c>
      <c r="AZ370" s="2">
        <f>_xlfn.XLOOKUP($A370,Results!$A$2:$A$2256,Results!U$2:U$2256,"")</f>
        <v>100</v>
      </c>
      <c r="BA370" s="2" t="str">
        <f>_xlfn.XLOOKUP($A370,Results!$A$2:$A$2256,Results!V$2:V$2256,"")</f>
        <v>RECTORSEAL</v>
      </c>
      <c r="BB370" s="2">
        <f>_xlfn.XLOOKUP($A370,Results!$A$2:$A$2256,Results!W$2:W$2256,"")</f>
        <v>51</v>
      </c>
      <c r="BC370" s="2">
        <f>_xlfn.XLOOKUP($A370,Results!$A$2:$A$2256,Results!X$2:X$2256,"")</f>
        <v>31211500</v>
      </c>
      <c r="BD370" s="2">
        <f>_xlfn.XLOOKUP($A370,Results!$A$2:$A$2256,Results!Y$2:Y$2256,"")</f>
        <v>78</v>
      </c>
      <c r="BE370" s="2" t="b">
        <f>_xlfn.XLOOKUP($A370,Results!$A$2:$A$2256,Results!Z$2:Z$2256,"")</f>
        <v>1</v>
      </c>
    </row>
    <row r="371" spans="1:57" ht="38.25" customHeight="1" x14ac:dyDescent="0.3">
      <c r="A371">
        <v>906048</v>
      </c>
      <c r="B371">
        <v>281334</v>
      </c>
      <c r="C371" t="s">
        <v>36</v>
      </c>
      <c r="D371" t="s">
        <v>607</v>
      </c>
      <c r="E371" s="2" t="str">
        <f>VLOOKUP(F371,'RPA Vendor Data '!F$1:$G$2418,2)</f>
        <v>VIKING ELECTRIC</v>
      </c>
      <c r="F371" s="2">
        <v>13536</v>
      </c>
      <c r="G371" s="2">
        <v>3</v>
      </c>
      <c r="H371" t="s">
        <v>1184</v>
      </c>
      <c r="I371">
        <v>1</v>
      </c>
      <c r="J371" t="s">
        <v>389</v>
      </c>
      <c r="K371" t="s">
        <v>58</v>
      </c>
      <c r="L371">
        <v>848.43</v>
      </c>
      <c r="M371" s="2" t="s">
        <v>1185</v>
      </c>
      <c r="N371" s="85" t="s">
        <v>1186</v>
      </c>
      <c r="O371" t="s">
        <v>36</v>
      </c>
      <c r="P371" t="s">
        <v>1187</v>
      </c>
      <c r="Q371" t="s">
        <v>36</v>
      </c>
      <c r="R371">
        <v>8.48</v>
      </c>
      <c r="S371" s="1">
        <v>45744.1883409375</v>
      </c>
      <c r="T371" t="s">
        <v>42</v>
      </c>
      <c r="U371" s="1">
        <v>45743.970833333333</v>
      </c>
      <c r="V371" t="s">
        <v>43</v>
      </c>
      <c r="W371" t="s">
        <v>36</v>
      </c>
      <c r="X371">
        <v>3</v>
      </c>
      <c r="Y371" t="s">
        <v>158</v>
      </c>
      <c r="Z371">
        <v>848.43</v>
      </c>
      <c r="AA371">
        <v>848.43</v>
      </c>
      <c r="AB371">
        <v>136</v>
      </c>
      <c r="AC371" t="s">
        <v>579</v>
      </c>
      <c r="AD371" t="s">
        <v>579</v>
      </c>
      <c r="AE371" t="s">
        <v>45</v>
      </c>
      <c r="AF371" s="44">
        <v>39121305</v>
      </c>
      <c r="AG371" s="18" t="s">
        <v>1188</v>
      </c>
      <c r="AH371" s="18"/>
      <c r="AI371" s="2" t="s">
        <v>48</v>
      </c>
      <c r="AJ371" s="2" t="e">
        <f>VLOOKUP(A371,'Classification Test Result'!$A$2:$D$2428,4,FALSE)</f>
        <v>#N/A</v>
      </c>
      <c r="AL371" s="2">
        <f>_xlfn.XLOOKUP($A371,Results!$A$2:$A$2256,Results!G$2:G$2256,"")</f>
        <v>0</v>
      </c>
      <c r="AM371" s="2">
        <f>_xlfn.XLOOKUP($A371,Results!$A$2:$A$2256,Results!H$2:H$2256,"")</f>
        <v>0</v>
      </c>
      <c r="AN371" s="2">
        <f>_xlfn.XLOOKUP($A371,Results!$A$2:$A$2256,Results!I$2:I$2256,"")</f>
        <v>0</v>
      </c>
      <c r="AO371" s="2">
        <f>_xlfn.XLOOKUP($A371,Results!$A$2:$A$2256,Results!J$2:J$2256,"")</f>
        <v>0</v>
      </c>
      <c r="AP371" s="2">
        <f>_xlfn.XLOOKUP($A371,Results!$A$2:$A$2256,Results!K$2:K$2256,"")</f>
        <v>0</v>
      </c>
      <c r="AQ371" s="2">
        <f>_xlfn.XLOOKUP($A371,Results!$A$2:$A$2256,Results!L$2:L$2256,"")</f>
        <v>0</v>
      </c>
      <c r="AR371" s="2">
        <f>_xlfn.XLOOKUP($A371,Results!$A$2:$A$2256,Results!M$2:M$2256,"")</f>
        <v>0</v>
      </c>
      <c r="AS371" s="2">
        <f>_xlfn.XLOOKUP($A371,Results!$A$2:$A$2256,Results!N$2:N$2256,"")</f>
        <v>0</v>
      </c>
      <c r="AT371" s="2" t="str">
        <f>_xlfn.XLOOKUP($A371,Results!$A$2:$A$2256,Results!O$2:O$2256,"")</f>
        <v>RED DOT</v>
      </c>
      <c r="AU371" s="2" t="str">
        <f>_xlfn.XLOOKUP($A371,Results!$A$2:$A$2256,Results!P$2:P$2256,"")</f>
        <v>R-DOT</v>
      </c>
      <c r="AV371" s="2" t="str">
        <f>_xlfn.XLOOKUP($A371,Results!$A$2:$A$2256,Results!Q$2:Q$2256,"")</f>
        <v>SINGLE_MATCH</v>
      </c>
      <c r="AW371" s="2">
        <f>_xlfn.XLOOKUP($A371,Results!$A$2:$A$2256,Results!R$2:R$2256,"")</f>
        <v>0</v>
      </c>
      <c r="AX371" s="2">
        <f>_xlfn.XLOOKUP($A371,Results!$A$2:$A$2256,Results!S$2:S$2256,"")</f>
        <v>0</v>
      </c>
      <c r="AY371" s="2">
        <f>_xlfn.XLOOKUP($A371,Results!$A$2:$A$2256,Results!T$2:T$2256,"")</f>
        <v>85</v>
      </c>
      <c r="AZ371" s="2">
        <f>_xlfn.XLOOKUP($A371,Results!$A$2:$A$2256,Results!U$2:U$2256,"")</f>
        <v>0</v>
      </c>
      <c r="BA371" s="2" t="str">
        <f>_xlfn.XLOOKUP($A371,Results!$A$2:$A$2256,Results!V$2:V$2256,"")</f>
        <v>TAY MAC CORPORATION</v>
      </c>
      <c r="BB371" s="2">
        <f>_xlfn.XLOOKUP($A371,Results!$A$2:$A$2256,Results!W$2:W$2256,"")</f>
        <v>82</v>
      </c>
      <c r="BC371" s="2">
        <f>_xlfn.XLOOKUP($A371,Results!$A$2:$A$2256,Results!X$2:X$2256,"")</f>
        <v>39121305</v>
      </c>
      <c r="BD371" s="2">
        <f>_xlfn.XLOOKUP($A371,Results!$A$2:$A$2256,Results!Y$2:Y$2256,"")</f>
        <v>82</v>
      </c>
      <c r="BE371" s="2" t="b">
        <f>_xlfn.XLOOKUP($A371,Results!$A$2:$A$2256,Results!Z$2:Z$2256,"")</f>
        <v>1</v>
      </c>
    </row>
    <row r="372" spans="1:57" ht="38.25" customHeight="1" x14ac:dyDescent="0.3">
      <c r="A372">
        <v>906049</v>
      </c>
      <c r="B372">
        <v>281325</v>
      </c>
      <c r="C372" t="s">
        <v>36</v>
      </c>
      <c r="D372" t="s">
        <v>181</v>
      </c>
      <c r="E372" s="2" t="str">
        <f>VLOOKUP(F372,'RPA Vendor Data '!F$1:$G$2418,2)</f>
        <v>VIKING ELECTRIC</v>
      </c>
      <c r="F372" s="2">
        <v>13536</v>
      </c>
      <c r="G372" s="2">
        <v>5</v>
      </c>
      <c r="H372" t="s">
        <v>1189</v>
      </c>
      <c r="I372">
        <v>1</v>
      </c>
      <c r="J372" t="s">
        <v>389</v>
      </c>
      <c r="K372" t="s">
        <v>58</v>
      </c>
      <c r="L372">
        <v>8637.51</v>
      </c>
      <c r="M372" s="2" t="s">
        <v>1185</v>
      </c>
      <c r="N372" s="85" t="s">
        <v>1190</v>
      </c>
      <c r="O372" t="s">
        <v>36</v>
      </c>
      <c r="P372" t="s">
        <v>1191</v>
      </c>
      <c r="Q372" t="s">
        <v>36</v>
      </c>
      <c r="R372">
        <v>86.38</v>
      </c>
      <c r="S372" s="1">
        <v>45744.188616319443</v>
      </c>
      <c r="T372" t="s">
        <v>42</v>
      </c>
      <c r="U372" s="1">
        <v>45743.96875</v>
      </c>
      <c r="V372" t="s">
        <v>43</v>
      </c>
      <c r="W372" t="s">
        <v>36</v>
      </c>
      <c r="X372">
        <v>0</v>
      </c>
      <c r="Y372">
        <v>0</v>
      </c>
      <c r="Z372">
        <v>8637.51</v>
      </c>
      <c r="AA372" t="s">
        <v>36</v>
      </c>
      <c r="AB372">
        <v>136</v>
      </c>
      <c r="AC372" t="s">
        <v>579</v>
      </c>
      <c r="AD372" t="s">
        <v>579</v>
      </c>
      <c r="AE372" t="s">
        <v>45</v>
      </c>
      <c r="AF372" s="44">
        <v>39131708</v>
      </c>
      <c r="AG372" s="18" t="s">
        <v>1192</v>
      </c>
      <c r="AH372" s="18"/>
      <c r="AI372" s="2" t="s">
        <v>48</v>
      </c>
      <c r="AJ372" s="2" t="e">
        <f>VLOOKUP(A372,'Classification Test Result'!$A$2:$D$2428,4,FALSE)</f>
        <v>#N/A</v>
      </c>
      <c r="AL372" s="2">
        <f>_xlfn.XLOOKUP($A372,Results!$A$2:$A$2256,Results!G$2:G$2256,"")</f>
        <v>0</v>
      </c>
      <c r="AM372" s="2">
        <f>_xlfn.XLOOKUP($A372,Results!$A$2:$A$2256,Results!H$2:H$2256,"")</f>
        <v>0</v>
      </c>
      <c r="AN372" s="2">
        <f>_xlfn.XLOOKUP($A372,Results!$A$2:$A$2256,Results!I$2:I$2256,"")</f>
        <v>0</v>
      </c>
      <c r="AO372" s="2">
        <f>_xlfn.XLOOKUP($A372,Results!$A$2:$A$2256,Results!J$2:J$2256,"")</f>
        <v>0</v>
      </c>
      <c r="AP372" s="2">
        <f>_xlfn.XLOOKUP($A372,Results!$A$2:$A$2256,Results!K$2:K$2256,"")</f>
        <v>0</v>
      </c>
      <c r="AQ372" s="2">
        <f>_xlfn.XLOOKUP($A372,Results!$A$2:$A$2256,Results!L$2:L$2256,"")</f>
        <v>0</v>
      </c>
      <c r="AR372" s="2">
        <f>_xlfn.XLOOKUP($A372,Results!$A$2:$A$2256,Results!M$2:M$2256,"")</f>
        <v>0</v>
      </c>
      <c r="AS372" s="2">
        <f>_xlfn.XLOOKUP($A372,Results!$A$2:$A$2256,Results!N$2:N$2256,"")</f>
        <v>0</v>
      </c>
      <c r="AT372" s="2" t="str">
        <f>_xlfn.XLOOKUP($A372,Results!$A$2:$A$2256,Results!O$2:O$2256,"")</f>
        <v>RED DOT</v>
      </c>
      <c r="AU372" s="2" t="str">
        <f>_xlfn.XLOOKUP($A372,Results!$A$2:$A$2256,Results!P$2:P$2256,"")</f>
        <v>R-DOT</v>
      </c>
      <c r="AV372" s="2" t="str">
        <f>_xlfn.XLOOKUP($A372,Results!$A$2:$A$2256,Results!Q$2:Q$2256,"")</f>
        <v>SINGLE_MATCH</v>
      </c>
      <c r="AW372" s="2">
        <f>_xlfn.XLOOKUP($A372,Results!$A$2:$A$2256,Results!R$2:R$2256,"")</f>
        <v>0</v>
      </c>
      <c r="AX372" s="2">
        <f>_xlfn.XLOOKUP($A372,Results!$A$2:$A$2256,Results!S$2:S$2256,"")</f>
        <v>0</v>
      </c>
      <c r="AY372" s="2">
        <f>_xlfn.XLOOKUP($A372,Results!$A$2:$A$2256,Results!T$2:T$2256,"")</f>
        <v>85</v>
      </c>
      <c r="AZ372" s="2">
        <f>_xlfn.XLOOKUP($A372,Results!$A$2:$A$2256,Results!U$2:U$2256,"")</f>
        <v>0</v>
      </c>
      <c r="BA372" s="2">
        <f>_xlfn.XLOOKUP($A372,Results!$A$2:$A$2256,Results!V$2:V$2256,"")</f>
        <v>0</v>
      </c>
      <c r="BB372" s="2">
        <f>_xlfn.XLOOKUP($A372,Results!$A$2:$A$2256,Results!W$2:W$2256,"")</f>
        <v>0</v>
      </c>
      <c r="BC372" s="2">
        <f>_xlfn.XLOOKUP($A372,Results!$A$2:$A$2256,Results!X$2:X$2256,"")</f>
        <v>0</v>
      </c>
      <c r="BD372" s="2">
        <f>_xlfn.XLOOKUP($A372,Results!$A$2:$A$2256,Results!Y$2:Y$2256,"")</f>
        <v>0</v>
      </c>
      <c r="BE372" s="2">
        <f>_xlfn.XLOOKUP($A372,Results!$A$2:$A$2256,Results!Z$2:Z$2256,"")</f>
        <v>0</v>
      </c>
    </row>
    <row r="373" spans="1:57" ht="38.25" customHeight="1" x14ac:dyDescent="0.3">
      <c r="A373">
        <v>906050</v>
      </c>
      <c r="B373">
        <v>281318</v>
      </c>
      <c r="C373" t="s">
        <v>36</v>
      </c>
      <c r="D373" t="s">
        <v>171</v>
      </c>
      <c r="E373" s="2" t="str">
        <f>VLOOKUP(F373,'RPA Vendor Data '!F$1:$G$2418,2)</f>
        <v>VIKING ELECTRIC</v>
      </c>
      <c r="F373" s="2">
        <v>13536</v>
      </c>
      <c r="G373" s="2">
        <v>3</v>
      </c>
      <c r="H373" t="s">
        <v>1193</v>
      </c>
      <c r="I373">
        <v>1</v>
      </c>
      <c r="J373" t="s">
        <v>389</v>
      </c>
      <c r="K373" t="s">
        <v>58</v>
      </c>
      <c r="L373">
        <v>3059.52</v>
      </c>
      <c r="M373" s="2" t="s">
        <v>1185</v>
      </c>
      <c r="N373" s="85" t="s">
        <v>1194</v>
      </c>
      <c r="O373" t="s">
        <v>36</v>
      </c>
      <c r="P373" t="s">
        <v>1195</v>
      </c>
      <c r="Q373" t="s">
        <v>36</v>
      </c>
      <c r="R373">
        <v>30.6</v>
      </c>
      <c r="S373" s="1">
        <v>45744.189043136583</v>
      </c>
      <c r="T373" t="s">
        <v>42</v>
      </c>
      <c r="U373" s="1">
        <v>45743.966666666667</v>
      </c>
      <c r="V373" t="s">
        <v>43</v>
      </c>
      <c r="W373" t="s">
        <v>36</v>
      </c>
      <c r="X373">
        <v>4</v>
      </c>
      <c r="Y373" t="s">
        <v>158</v>
      </c>
      <c r="Z373">
        <v>3059.52</v>
      </c>
      <c r="AA373">
        <v>3059.52</v>
      </c>
      <c r="AB373">
        <v>136</v>
      </c>
      <c r="AC373" t="s">
        <v>579</v>
      </c>
      <c r="AD373" t="s">
        <v>579</v>
      </c>
      <c r="AE373" t="s">
        <v>45</v>
      </c>
      <c r="AF373" s="44">
        <v>39131708</v>
      </c>
      <c r="AG373" s="18" t="s">
        <v>1196</v>
      </c>
      <c r="AH373" s="18"/>
      <c r="AI373" s="2" t="s">
        <v>48</v>
      </c>
      <c r="AJ373" s="2" t="e">
        <f>VLOOKUP(A373,'Classification Test Result'!$A$2:$D$2428,4,FALSE)</f>
        <v>#N/A</v>
      </c>
      <c r="AL373" s="2">
        <f>_xlfn.XLOOKUP($A373,Results!$A$2:$A$2256,Results!G$2:G$2256,"")</f>
        <v>0</v>
      </c>
      <c r="AM373" s="2">
        <f>_xlfn.XLOOKUP($A373,Results!$A$2:$A$2256,Results!H$2:H$2256,"")</f>
        <v>0</v>
      </c>
      <c r="AN373" s="2">
        <f>_xlfn.XLOOKUP($A373,Results!$A$2:$A$2256,Results!I$2:I$2256,"")</f>
        <v>0</v>
      </c>
      <c r="AO373" s="2">
        <f>_xlfn.XLOOKUP($A373,Results!$A$2:$A$2256,Results!J$2:J$2256,"")</f>
        <v>0</v>
      </c>
      <c r="AP373" s="2">
        <f>_xlfn.XLOOKUP($A373,Results!$A$2:$A$2256,Results!K$2:K$2256,"")</f>
        <v>0</v>
      </c>
      <c r="AQ373" s="2">
        <f>_xlfn.XLOOKUP($A373,Results!$A$2:$A$2256,Results!L$2:L$2256,"")</f>
        <v>0</v>
      </c>
      <c r="AR373" s="2">
        <f>_xlfn.XLOOKUP($A373,Results!$A$2:$A$2256,Results!M$2:M$2256,"")</f>
        <v>0</v>
      </c>
      <c r="AS373" s="2">
        <f>_xlfn.XLOOKUP($A373,Results!$A$2:$A$2256,Results!N$2:N$2256,"")</f>
        <v>0</v>
      </c>
      <c r="AT373" s="2" t="str">
        <f>_xlfn.XLOOKUP($A373,Results!$A$2:$A$2256,Results!O$2:O$2256,"")</f>
        <v>RED DOT</v>
      </c>
      <c r="AU373" s="2" t="str">
        <f>_xlfn.XLOOKUP($A373,Results!$A$2:$A$2256,Results!P$2:P$2256,"")</f>
        <v>R-DOT</v>
      </c>
      <c r="AV373" s="2" t="str">
        <f>_xlfn.XLOOKUP($A373,Results!$A$2:$A$2256,Results!Q$2:Q$2256,"")</f>
        <v>SINGLE_MATCH</v>
      </c>
      <c r="AW373" s="2">
        <f>_xlfn.XLOOKUP($A373,Results!$A$2:$A$2256,Results!R$2:R$2256,"")</f>
        <v>0</v>
      </c>
      <c r="AX373" s="2">
        <f>_xlfn.XLOOKUP($A373,Results!$A$2:$A$2256,Results!S$2:S$2256,"")</f>
        <v>0</v>
      </c>
      <c r="AY373" s="2">
        <f>_xlfn.XLOOKUP($A373,Results!$A$2:$A$2256,Results!T$2:T$2256,"")</f>
        <v>85</v>
      </c>
      <c r="AZ373" s="2">
        <f>_xlfn.XLOOKUP($A373,Results!$A$2:$A$2256,Results!U$2:U$2256,"")</f>
        <v>0</v>
      </c>
      <c r="BA373" s="2" t="str">
        <f>_xlfn.XLOOKUP($A373,Results!$A$2:$A$2256,Results!V$2:V$2256,"")</f>
        <v>LH DOTTIE</v>
      </c>
      <c r="BB373" s="2">
        <f>_xlfn.XLOOKUP($A373,Results!$A$2:$A$2256,Results!W$2:W$2256,"")</f>
        <v>61</v>
      </c>
      <c r="BC373" s="2">
        <f>_xlfn.XLOOKUP($A373,Results!$A$2:$A$2256,Results!X$2:X$2256,"")</f>
        <v>39131708</v>
      </c>
      <c r="BD373" s="2">
        <f>_xlfn.XLOOKUP($A373,Results!$A$2:$A$2256,Results!Y$2:Y$2256,"")</f>
        <v>76</v>
      </c>
      <c r="BE373" s="2" t="b">
        <f>_xlfn.XLOOKUP($A373,Results!$A$2:$A$2256,Results!Z$2:Z$2256,"")</f>
        <v>1</v>
      </c>
    </row>
    <row r="374" spans="1:57" ht="38.25" customHeight="1" x14ac:dyDescent="0.3">
      <c r="A374">
        <v>906051</v>
      </c>
      <c r="B374">
        <v>281334</v>
      </c>
      <c r="C374" t="s">
        <v>36</v>
      </c>
      <c r="D374" t="s">
        <v>607</v>
      </c>
      <c r="E374" s="2" t="str">
        <f>VLOOKUP(F374,'RPA Vendor Data '!F$1:$G$2418,2)</f>
        <v>VIKING ELECTRIC</v>
      </c>
      <c r="F374" s="2">
        <v>13536</v>
      </c>
      <c r="G374" s="2">
        <v>7</v>
      </c>
      <c r="H374" t="s">
        <v>1197</v>
      </c>
      <c r="I374">
        <v>2</v>
      </c>
      <c r="J374" t="s">
        <v>389</v>
      </c>
      <c r="K374" t="s">
        <v>58</v>
      </c>
      <c r="L374">
        <v>208.95</v>
      </c>
      <c r="M374" s="2" t="s">
        <v>1185</v>
      </c>
      <c r="N374" s="85" t="s">
        <v>1198</v>
      </c>
      <c r="O374" t="s">
        <v>36</v>
      </c>
      <c r="P374" t="s">
        <v>1199</v>
      </c>
      <c r="Q374" t="s">
        <v>36</v>
      </c>
      <c r="R374">
        <v>4.18</v>
      </c>
      <c r="S374" s="1">
        <v>45744.188371064818</v>
      </c>
      <c r="T374" t="s">
        <v>42</v>
      </c>
      <c r="U374" s="1">
        <v>45743.970833333333</v>
      </c>
      <c r="V374" t="s">
        <v>43</v>
      </c>
      <c r="W374" t="s">
        <v>36</v>
      </c>
      <c r="X374">
        <v>7</v>
      </c>
      <c r="Y374" t="s">
        <v>158</v>
      </c>
      <c r="Z374">
        <v>208.95</v>
      </c>
      <c r="AA374">
        <v>208.95</v>
      </c>
      <c r="AB374">
        <v>136</v>
      </c>
      <c r="AC374" t="s">
        <v>579</v>
      </c>
      <c r="AD374" t="s">
        <v>579</v>
      </c>
      <c r="AE374" t="s">
        <v>45</v>
      </c>
      <c r="AF374" s="44">
        <v>39121304</v>
      </c>
      <c r="AG374" s="18" t="s">
        <v>1200</v>
      </c>
      <c r="AH374" s="18"/>
      <c r="AI374" s="2" t="s">
        <v>48</v>
      </c>
      <c r="AJ374" s="2" t="e">
        <f>VLOOKUP(A374,'Classification Test Result'!$A$2:$D$2428,4,FALSE)</f>
        <v>#N/A</v>
      </c>
      <c r="AL374" s="2">
        <f>_xlfn.XLOOKUP($A374,Results!$A$2:$A$2256,Results!G$2:G$2256,"")</f>
        <v>0</v>
      </c>
      <c r="AM374" s="2">
        <f>_xlfn.XLOOKUP($A374,Results!$A$2:$A$2256,Results!H$2:H$2256,"")</f>
        <v>0</v>
      </c>
      <c r="AN374" s="2">
        <f>_xlfn.XLOOKUP($A374,Results!$A$2:$A$2256,Results!I$2:I$2256,"")</f>
        <v>0</v>
      </c>
      <c r="AO374" s="2">
        <f>_xlfn.XLOOKUP($A374,Results!$A$2:$A$2256,Results!J$2:J$2256,"")</f>
        <v>0</v>
      </c>
      <c r="AP374" s="2">
        <f>_xlfn.XLOOKUP($A374,Results!$A$2:$A$2256,Results!K$2:K$2256,"")</f>
        <v>0</v>
      </c>
      <c r="AQ374" s="2">
        <f>_xlfn.XLOOKUP($A374,Results!$A$2:$A$2256,Results!L$2:L$2256,"")</f>
        <v>0</v>
      </c>
      <c r="AR374" s="2">
        <f>_xlfn.XLOOKUP($A374,Results!$A$2:$A$2256,Results!M$2:M$2256,"")</f>
        <v>0</v>
      </c>
      <c r="AS374" s="2">
        <f>_xlfn.XLOOKUP($A374,Results!$A$2:$A$2256,Results!N$2:N$2256,"")</f>
        <v>0</v>
      </c>
      <c r="AT374" s="2" t="str">
        <f>_xlfn.XLOOKUP($A374,Results!$A$2:$A$2256,Results!O$2:O$2256,"")</f>
        <v>RED DOT</v>
      </c>
      <c r="AU374" s="2" t="str">
        <f>_xlfn.XLOOKUP($A374,Results!$A$2:$A$2256,Results!P$2:P$2256,"")</f>
        <v>R-DOT</v>
      </c>
      <c r="AV374" s="2" t="str">
        <f>_xlfn.XLOOKUP($A374,Results!$A$2:$A$2256,Results!Q$2:Q$2256,"")</f>
        <v>SINGLE_MATCH</v>
      </c>
      <c r="AW374" s="2">
        <f>_xlfn.XLOOKUP($A374,Results!$A$2:$A$2256,Results!R$2:R$2256,"")</f>
        <v>0</v>
      </c>
      <c r="AX374" s="2">
        <f>_xlfn.XLOOKUP($A374,Results!$A$2:$A$2256,Results!S$2:S$2256,"")</f>
        <v>0</v>
      </c>
      <c r="AY374" s="2">
        <f>_xlfn.XLOOKUP($A374,Results!$A$2:$A$2256,Results!T$2:T$2256,"")</f>
        <v>85</v>
      </c>
      <c r="AZ374" s="2">
        <f>_xlfn.XLOOKUP($A374,Results!$A$2:$A$2256,Results!U$2:U$2256,"")</f>
        <v>0</v>
      </c>
      <c r="BA374" s="2">
        <f>_xlfn.XLOOKUP($A374,Results!$A$2:$A$2256,Results!V$2:V$2256,"")</f>
        <v>0</v>
      </c>
      <c r="BB374" s="2">
        <f>_xlfn.XLOOKUP($A374,Results!$A$2:$A$2256,Results!W$2:W$2256,"")</f>
        <v>0</v>
      </c>
      <c r="BC374" s="2">
        <f>_xlfn.XLOOKUP($A374,Results!$A$2:$A$2256,Results!X$2:X$2256,"")</f>
        <v>39120000</v>
      </c>
      <c r="BD374" s="2">
        <f>_xlfn.XLOOKUP($A374,Results!$A$2:$A$2256,Results!Y$2:Y$2256,"")</f>
        <v>64</v>
      </c>
      <c r="BE374" s="2">
        <f>_xlfn.XLOOKUP($A374,Results!$A$2:$A$2256,Results!Z$2:Z$2256,"")</f>
        <v>0</v>
      </c>
    </row>
    <row r="375" spans="1:57" ht="38.25" customHeight="1" x14ac:dyDescent="0.3">
      <c r="A375">
        <v>906052</v>
      </c>
      <c r="B375">
        <v>281597</v>
      </c>
      <c r="C375" t="s">
        <v>36</v>
      </c>
      <c r="D375" t="s">
        <v>95</v>
      </c>
      <c r="E375" s="2" t="str">
        <f>VLOOKUP(F375,'RPA Vendor Data '!F$1:$G$2418,2)</f>
        <v>VAN METER, INC.</v>
      </c>
      <c r="F375" s="2">
        <v>13513</v>
      </c>
      <c r="G375" s="2">
        <v>9</v>
      </c>
      <c r="H375" t="s">
        <v>1201</v>
      </c>
      <c r="I375">
        <v>1</v>
      </c>
      <c r="J375" t="s">
        <v>65</v>
      </c>
      <c r="K375" t="s">
        <v>39</v>
      </c>
      <c r="L375">
        <v>84.852000000000004</v>
      </c>
      <c r="M375" s="2" t="s">
        <v>1202</v>
      </c>
      <c r="N375" s="85" t="s">
        <v>1203</v>
      </c>
      <c r="O375">
        <v>10227692</v>
      </c>
      <c r="P375" t="s">
        <v>36</v>
      </c>
      <c r="Q375" t="s">
        <v>36</v>
      </c>
      <c r="R375">
        <v>84.85</v>
      </c>
      <c r="S375" s="1">
        <v>45744.481387187501</v>
      </c>
      <c r="T375" t="s">
        <v>42</v>
      </c>
      <c r="U375" s="1">
        <v>45744.250694444447</v>
      </c>
      <c r="V375" t="s">
        <v>43</v>
      </c>
      <c r="W375" t="s">
        <v>36</v>
      </c>
      <c r="X375">
        <v>0</v>
      </c>
      <c r="Y375" t="s">
        <v>54</v>
      </c>
      <c r="Z375" t="s">
        <v>36</v>
      </c>
      <c r="AA375">
        <v>84.852000000000004</v>
      </c>
      <c r="AB375" t="s">
        <v>36</v>
      </c>
      <c r="AC375" t="s">
        <v>1202</v>
      </c>
      <c r="AD375" t="s">
        <v>1202</v>
      </c>
      <c r="AE375" t="s">
        <v>45</v>
      </c>
      <c r="AF375" s="44" t="s">
        <v>46</v>
      </c>
      <c r="AG375" s="18" t="s">
        <v>1204</v>
      </c>
      <c r="AI375" s="2" t="s">
        <v>48</v>
      </c>
      <c r="AJ375" s="2" t="e">
        <f>VLOOKUP(A375,'Classification Test Result'!$A$2:$D$2428,4,FALSE)</f>
        <v>#N/A</v>
      </c>
      <c r="AK375" s="18" t="s">
        <v>1205</v>
      </c>
      <c r="AL375" s="2">
        <f>_xlfn.XLOOKUP($A375,Results!$A$2:$A$2256,Results!G$2:G$2256,"")</f>
        <v>0</v>
      </c>
      <c r="AM375" s="2">
        <f>_xlfn.XLOOKUP($A375,Results!$A$2:$A$2256,Results!H$2:H$2256,"")</f>
        <v>0</v>
      </c>
      <c r="AN375" s="2">
        <f>_xlfn.XLOOKUP($A375,Results!$A$2:$A$2256,Results!I$2:I$2256,"")</f>
        <v>0</v>
      </c>
      <c r="AO375" s="2">
        <f>_xlfn.XLOOKUP($A375,Results!$A$2:$A$2256,Results!J$2:J$2256,"")</f>
        <v>0</v>
      </c>
      <c r="AP375" s="2">
        <f>_xlfn.XLOOKUP($A375,Results!$A$2:$A$2256,Results!K$2:K$2256,"")</f>
        <v>0</v>
      </c>
      <c r="AQ375" s="2">
        <f>_xlfn.XLOOKUP($A375,Results!$A$2:$A$2256,Results!L$2:L$2256,"")</f>
        <v>0</v>
      </c>
      <c r="AR375" s="2">
        <f>_xlfn.XLOOKUP($A375,Results!$A$2:$A$2256,Results!M$2:M$2256,"")</f>
        <v>0</v>
      </c>
      <c r="AS375" s="2">
        <f>_xlfn.XLOOKUP($A375,Results!$A$2:$A$2256,Results!N$2:N$2256,"")</f>
        <v>0</v>
      </c>
      <c r="AT375" s="2" t="str">
        <f>_xlfn.XLOOKUP($A375,Results!$A$2:$A$2256,Results!O$2:O$2256,"")</f>
        <v>OUELLET</v>
      </c>
      <c r="AU375" s="2" t="str">
        <f>_xlfn.XLOOKUP($A375,Results!$A$2:$A$2256,Results!P$2:P$2256,"")</f>
        <v>OUELLET</v>
      </c>
      <c r="AV375" s="2" t="str">
        <f>_xlfn.XLOOKUP($A375,Results!$A$2:$A$2256,Results!Q$2:Q$2256,"")</f>
        <v>SINGLE_MATCH</v>
      </c>
      <c r="AW375" s="2">
        <f>_xlfn.XLOOKUP($A375,Results!$A$2:$A$2256,Results!R$2:R$2256,"")</f>
        <v>0</v>
      </c>
      <c r="AX375" s="2">
        <f>_xlfn.XLOOKUP($A375,Results!$A$2:$A$2256,Results!S$2:S$2256,"")</f>
        <v>0</v>
      </c>
      <c r="AY375" s="2">
        <f>_xlfn.XLOOKUP($A375,Results!$A$2:$A$2256,Results!T$2:T$2256,"")</f>
        <v>95</v>
      </c>
      <c r="AZ375" s="2">
        <f>_xlfn.XLOOKUP($A375,Results!$A$2:$A$2256,Results!U$2:U$2256,"")</f>
        <v>0</v>
      </c>
      <c r="BA375" s="2" t="str">
        <f>_xlfn.XLOOKUP($A375,Results!$A$2:$A$2256,Results!V$2:V$2256,"")</f>
        <v>OUELLET</v>
      </c>
      <c r="BB375" s="2">
        <f>_xlfn.XLOOKUP($A375,Results!$A$2:$A$2256,Results!W$2:W$2256,"")</f>
        <v>79</v>
      </c>
      <c r="BC375" s="2">
        <f>_xlfn.XLOOKUP($A375,Results!$A$2:$A$2256,Results!X$2:X$2256,"")</f>
        <v>40101800</v>
      </c>
      <c r="BD375" s="2">
        <f>_xlfn.XLOOKUP($A375,Results!$A$2:$A$2256,Results!Y$2:Y$2256,"")</f>
        <v>79</v>
      </c>
      <c r="BE375" s="2" t="b">
        <f>_xlfn.XLOOKUP($A375,Results!$A$2:$A$2256,Results!Z$2:Z$2256,"")</f>
        <v>1</v>
      </c>
    </row>
    <row r="376" spans="1:57" ht="38.25" customHeight="1" x14ac:dyDescent="0.3">
      <c r="A376">
        <v>906053</v>
      </c>
      <c r="B376">
        <v>281972</v>
      </c>
      <c r="C376" t="s">
        <v>36</v>
      </c>
      <c r="D376" t="s">
        <v>1207</v>
      </c>
      <c r="E376" s="2" t="str">
        <f>VLOOKUP(F376,'RPA Vendor Data '!F$1:$G$2418,2)</f>
        <v>FROST ELECTRIC SUPPLY CO</v>
      </c>
      <c r="F376" s="2">
        <v>11364</v>
      </c>
      <c r="G376" s="2">
        <v>1</v>
      </c>
      <c r="H376" t="s">
        <v>1208</v>
      </c>
      <c r="I376">
        <v>6</v>
      </c>
      <c r="J376" t="s">
        <v>65</v>
      </c>
      <c r="K376" t="s">
        <v>39</v>
      </c>
      <c r="L376">
        <v>3.23</v>
      </c>
      <c r="M376" s="2" t="s">
        <v>1209</v>
      </c>
      <c r="N376" s="85" t="s">
        <v>1210</v>
      </c>
      <c r="O376" t="s">
        <v>36</v>
      </c>
      <c r="P376" t="s">
        <v>36</v>
      </c>
      <c r="Q376">
        <v>12800000449</v>
      </c>
      <c r="R376">
        <v>19.38</v>
      </c>
      <c r="S376" s="1">
        <v>45744.875635798613</v>
      </c>
      <c r="T376" t="s">
        <v>42</v>
      </c>
      <c r="U376" s="1">
        <v>45744.663888888892</v>
      </c>
      <c r="V376" t="s">
        <v>43</v>
      </c>
      <c r="W376" t="s">
        <v>36</v>
      </c>
      <c r="X376">
        <v>0</v>
      </c>
      <c r="Y376">
        <v>201</v>
      </c>
      <c r="Z376" t="s">
        <v>36</v>
      </c>
      <c r="AA376" t="s">
        <v>36</v>
      </c>
      <c r="AB376" t="s">
        <v>36</v>
      </c>
      <c r="AC376" t="s">
        <v>1211</v>
      </c>
      <c r="AD376" t="s">
        <v>1211</v>
      </c>
      <c r="AE376" t="s">
        <v>45</v>
      </c>
      <c r="AF376" s="44" t="s">
        <v>46</v>
      </c>
      <c r="AG376" s="18" t="s">
        <v>1212</v>
      </c>
      <c r="AH376" s="18"/>
      <c r="AI376" s="2" t="s">
        <v>48</v>
      </c>
      <c r="AJ376" s="2" t="e">
        <f>VLOOKUP(A376,'Classification Test Result'!$A$2:$D$2428,4,FALSE)</f>
        <v>#N/A</v>
      </c>
      <c r="AL376" s="2">
        <f>_xlfn.XLOOKUP($A376,Results!$A$2:$A$2256,Results!G$2:G$2256,"")</f>
        <v>213291</v>
      </c>
      <c r="AM376" s="2" t="str">
        <f>_xlfn.XLOOKUP($A376,Results!$A$2:$A$2256,Results!H$2:H$2256,"")</f>
        <v>AL9V6J</v>
      </c>
      <c r="AN376" s="2" t="str">
        <f>_xlfn.XLOOKUP($A376,Results!$A$2:$A$2256,Results!I$2:I$2256,"")</f>
        <v>RAYOVAC</v>
      </c>
      <c r="AO376" s="2" t="str">
        <f>_xlfn.XLOOKUP($A376,Results!$A$2:$A$2256,Results!J$2:J$2256,"")</f>
        <v>012800000449</v>
      </c>
      <c r="AP376" s="2">
        <f>_xlfn.XLOOKUP($A376,Results!$A$2:$A$2256,Results!K$2:K$2256,"")</f>
        <v>26111702</v>
      </c>
      <c r="AQ376" s="2">
        <f>_xlfn.XLOOKUP($A376,Results!$A$2:$A$2256,Results!L$2:L$2256,"")</f>
        <v>0</v>
      </c>
      <c r="AR376" s="2">
        <f>_xlfn.XLOOKUP($A376,Results!$A$2:$A$2256,Results!M$2:M$2256,"")</f>
        <v>195604</v>
      </c>
      <c r="AS376" s="2" t="str">
        <f>_xlfn.XLOOKUP($A376,Results!$A$2:$A$2256,Results!N$2:N$2256,"")</f>
        <v>RAYOVAC AL9V-6J 9V ALK IND BAT</v>
      </c>
      <c r="AT376" s="2" t="str">
        <f>_xlfn.XLOOKUP($A376,Results!$A$2:$A$2256,Results!O$2:O$2256,"")</f>
        <v>RAYOVAC</v>
      </c>
      <c r="AU376" s="2" t="str">
        <f>_xlfn.XLOOKUP($A376,Results!$A$2:$A$2256,Results!P$2:P$2256,"")</f>
        <v>RAYOVAC BATTERIES</v>
      </c>
      <c r="AV376" s="2" t="str">
        <f>_xlfn.XLOOKUP($A376,Results!$A$2:$A$2256,Results!Q$2:Q$2256,"")</f>
        <v>SINGLE_MATCH</v>
      </c>
      <c r="AW376" s="2" t="str">
        <f>_xlfn.XLOOKUP($A376,Results!$A$2:$A$2256,Results!R$2:R$2256,"")</f>
        <v>0.8229104902228908</v>
      </c>
      <c r="AX376" s="2">
        <f>_xlfn.XLOOKUP($A376,Results!$A$2:$A$2256,Results!S$2:S$2256,"")</f>
        <v>100</v>
      </c>
      <c r="AY376" s="2">
        <f>_xlfn.XLOOKUP($A376,Results!$A$2:$A$2256,Results!T$2:T$2256,"")</f>
        <v>100</v>
      </c>
      <c r="AZ376" s="2">
        <f>_xlfn.XLOOKUP($A376,Results!$A$2:$A$2256,Results!U$2:U$2256,"")</f>
        <v>100</v>
      </c>
      <c r="BA376" s="2" t="str">
        <f>_xlfn.XLOOKUP($A376,Results!$A$2:$A$2256,Results!V$2:V$2256,"")</f>
        <v>RAYOVAC</v>
      </c>
      <c r="BB376" s="2">
        <f>_xlfn.XLOOKUP($A376,Results!$A$2:$A$2256,Results!W$2:W$2256,"")</f>
        <v>85</v>
      </c>
      <c r="BC376" s="2">
        <f>_xlfn.XLOOKUP($A376,Results!$A$2:$A$2256,Results!X$2:X$2256,"")</f>
        <v>26111702</v>
      </c>
      <c r="BD376" s="2">
        <f>_xlfn.XLOOKUP($A376,Results!$A$2:$A$2256,Results!Y$2:Y$2256,"")</f>
        <v>85</v>
      </c>
      <c r="BE376" s="2" t="b">
        <f>_xlfn.XLOOKUP($A376,Results!$A$2:$A$2256,Results!Z$2:Z$2256,"")</f>
        <v>1</v>
      </c>
    </row>
    <row r="377" spans="1:57" ht="38.25" customHeight="1" x14ac:dyDescent="0.3">
      <c r="A377">
        <v>906054</v>
      </c>
      <c r="B377">
        <v>281975</v>
      </c>
      <c r="C377" t="s">
        <v>36</v>
      </c>
      <c r="D377" t="s">
        <v>587</v>
      </c>
      <c r="E377" s="2" t="str">
        <f>VLOOKUP(F377,'RPA Vendor Data '!F$1:$G$2418,2)</f>
        <v>FROST ELECTRIC SUPPLY CO</v>
      </c>
      <c r="F377" s="2">
        <v>11364</v>
      </c>
      <c r="G377" s="2">
        <v>2</v>
      </c>
      <c r="H377" t="s">
        <v>1215</v>
      </c>
      <c r="I377">
        <v>100</v>
      </c>
      <c r="J377" t="s">
        <v>58</v>
      </c>
      <c r="K377" t="s">
        <v>58</v>
      </c>
      <c r="L377">
        <v>31.59</v>
      </c>
      <c r="M377" s="2" t="s">
        <v>1216</v>
      </c>
      <c r="N377" s="85" t="s">
        <v>1217</v>
      </c>
      <c r="O377" t="s">
        <v>36</v>
      </c>
      <c r="P377" t="s">
        <v>36</v>
      </c>
      <c r="Q377">
        <v>92097140288</v>
      </c>
      <c r="R377">
        <v>31.59</v>
      </c>
      <c r="S377" s="1">
        <v>45744.875575150472</v>
      </c>
      <c r="T377" t="s">
        <v>42</v>
      </c>
      <c r="U377" s="1">
        <v>45744.664583333331</v>
      </c>
      <c r="V377" t="s">
        <v>43</v>
      </c>
      <c r="W377" t="s">
        <v>36</v>
      </c>
      <c r="X377">
        <v>2</v>
      </c>
      <c r="Y377" t="s">
        <v>1218</v>
      </c>
      <c r="Z377">
        <v>28.66</v>
      </c>
      <c r="AA377">
        <v>31.59</v>
      </c>
      <c r="AB377">
        <v>193</v>
      </c>
      <c r="AC377" t="s">
        <v>1219</v>
      </c>
      <c r="AD377" t="s">
        <v>1219</v>
      </c>
      <c r="AE377" t="s">
        <v>45</v>
      </c>
      <c r="AF377" s="44" t="s">
        <v>46</v>
      </c>
      <c r="AG377" s="18" t="s">
        <v>1220</v>
      </c>
      <c r="AH377" s="18"/>
      <c r="AI377" s="2" t="s">
        <v>48</v>
      </c>
      <c r="AJ377" s="2" t="e">
        <f>VLOOKUP(A377,'Classification Test Result'!$A$2:$D$2428,4,FALSE)</f>
        <v>#N/A</v>
      </c>
      <c r="AL377" s="2" t="str">
        <f>_xlfn.XLOOKUP($A377,Results!$A$2:$A$2256,Results!G$2:G$2256,"")</f>
        <v/>
      </c>
      <c r="AM377" s="2" t="str">
        <f>_xlfn.XLOOKUP($A377,Results!$A$2:$A$2256,Results!H$2:H$2256,"")</f>
        <v/>
      </c>
      <c r="AN377" s="2" t="str">
        <f>_xlfn.XLOOKUP($A377,Results!$A$2:$A$2256,Results!I$2:I$2256,"")</f>
        <v/>
      </c>
      <c r="AO377" s="2" t="str">
        <f>_xlfn.XLOOKUP($A377,Results!$A$2:$A$2256,Results!J$2:J$2256,"")</f>
        <v/>
      </c>
      <c r="AP377" s="2" t="str">
        <f>_xlfn.XLOOKUP($A377,Results!$A$2:$A$2256,Results!K$2:K$2256,"")</f>
        <v/>
      </c>
      <c r="AQ377" s="2" t="str">
        <f>_xlfn.XLOOKUP($A377,Results!$A$2:$A$2256,Results!L$2:L$2256,"")</f>
        <v/>
      </c>
      <c r="AR377" s="2" t="str">
        <f>_xlfn.XLOOKUP($A377,Results!$A$2:$A$2256,Results!M$2:M$2256,"")</f>
        <v/>
      </c>
      <c r="AS377" s="2" t="str">
        <f>_xlfn.XLOOKUP($A377,Results!$A$2:$A$2256,Results!N$2:N$2256,"")</f>
        <v/>
      </c>
      <c r="AT377" s="2" t="str">
        <f>_xlfn.XLOOKUP($A377,Results!$A$2:$A$2256,Results!O$2:O$2256,"")</f>
        <v/>
      </c>
      <c r="AU377" s="2" t="str">
        <f>_xlfn.XLOOKUP($A377,Results!$A$2:$A$2256,Results!P$2:P$2256,"")</f>
        <v/>
      </c>
      <c r="AV377" s="2" t="str">
        <f>_xlfn.XLOOKUP($A377,Results!$A$2:$A$2256,Results!Q$2:Q$2256,"")</f>
        <v/>
      </c>
      <c r="AW377" s="2" t="str">
        <f>_xlfn.XLOOKUP($A377,Results!$A$2:$A$2256,Results!R$2:R$2256,"")</f>
        <v/>
      </c>
      <c r="AX377" s="2" t="str">
        <f>_xlfn.XLOOKUP($A377,Results!$A$2:$A$2256,Results!S$2:S$2256,"")</f>
        <v/>
      </c>
      <c r="AY377" s="2" t="str">
        <f>_xlfn.XLOOKUP($A377,Results!$A$2:$A$2256,Results!T$2:T$2256,"")</f>
        <v/>
      </c>
      <c r="AZ377" s="2" t="str">
        <f>_xlfn.XLOOKUP($A377,Results!$A$2:$A$2256,Results!U$2:U$2256,"")</f>
        <v/>
      </c>
      <c r="BA377" s="2" t="str">
        <f>_xlfn.XLOOKUP($A377,Results!$A$2:$A$2256,Results!V$2:V$2256,"")</f>
        <v/>
      </c>
      <c r="BB377" s="2" t="str">
        <f>_xlfn.XLOOKUP($A377,Results!$A$2:$A$2256,Results!W$2:W$2256,"")</f>
        <v/>
      </c>
      <c r="BC377" s="2" t="str">
        <f>_xlfn.XLOOKUP($A377,Results!$A$2:$A$2256,Results!X$2:X$2256,"")</f>
        <v/>
      </c>
      <c r="BD377" s="2" t="str">
        <f>_xlfn.XLOOKUP($A377,Results!$A$2:$A$2256,Results!Y$2:Y$2256,"")</f>
        <v/>
      </c>
      <c r="BE377" s="2" t="str">
        <f>_xlfn.XLOOKUP($A377,Results!$A$2:$A$2256,Results!Z$2:Z$2256,"")</f>
        <v/>
      </c>
    </row>
    <row r="378" spans="1:57" ht="38.25" customHeight="1" x14ac:dyDescent="0.3">
      <c r="A378">
        <v>906055</v>
      </c>
      <c r="B378">
        <v>281977</v>
      </c>
      <c r="C378" t="s">
        <v>36</v>
      </c>
      <c r="D378" t="s">
        <v>1221</v>
      </c>
      <c r="E378" s="2" t="str">
        <f>VLOOKUP(F378,'RPA Vendor Data '!F$1:$G$2418,2)</f>
        <v>FROST ELECTRIC SUPPLY CO</v>
      </c>
      <c r="F378" s="2">
        <v>11364</v>
      </c>
      <c r="G378" s="2">
        <v>1</v>
      </c>
      <c r="H378" t="s">
        <v>1215</v>
      </c>
      <c r="I378">
        <v>100</v>
      </c>
      <c r="J378" t="s">
        <v>58</v>
      </c>
      <c r="K378" t="s">
        <v>58</v>
      </c>
      <c r="L378">
        <v>31.59</v>
      </c>
      <c r="M378" s="2" t="s">
        <v>1216</v>
      </c>
      <c r="N378" s="85" t="s">
        <v>1217</v>
      </c>
      <c r="O378" t="s">
        <v>36</v>
      </c>
      <c r="P378" t="s">
        <v>36</v>
      </c>
      <c r="Q378">
        <v>92097140288</v>
      </c>
      <c r="R378">
        <v>31.59</v>
      </c>
      <c r="S378" s="1">
        <v>45744.875525266201</v>
      </c>
      <c r="T378" t="s">
        <v>42</v>
      </c>
      <c r="U378" s="1">
        <v>45744.665277777778</v>
      </c>
      <c r="V378" t="s">
        <v>43</v>
      </c>
      <c r="W378" t="s">
        <v>36</v>
      </c>
      <c r="X378">
        <v>0</v>
      </c>
      <c r="Y378" t="s">
        <v>1222</v>
      </c>
      <c r="Z378">
        <v>28.66</v>
      </c>
      <c r="AA378">
        <v>31.59</v>
      </c>
      <c r="AB378">
        <v>193</v>
      </c>
      <c r="AC378" t="s">
        <v>1219</v>
      </c>
      <c r="AD378" t="s">
        <v>1219</v>
      </c>
      <c r="AE378" t="s">
        <v>45</v>
      </c>
      <c r="AF378" s="44" t="s">
        <v>46</v>
      </c>
      <c r="AG378" s="18" t="s">
        <v>1220</v>
      </c>
      <c r="AH378" s="18"/>
      <c r="AI378" s="2" t="s">
        <v>48</v>
      </c>
      <c r="AJ378" s="2" t="e">
        <f>VLOOKUP(A378,'Classification Test Result'!$A$2:$D$2428,4,FALSE)</f>
        <v>#N/A</v>
      </c>
      <c r="AL378" s="2" t="str">
        <f>_xlfn.XLOOKUP($A378,Results!$A$2:$A$2256,Results!G$2:G$2256,"")</f>
        <v/>
      </c>
      <c r="AM378" s="2" t="str">
        <f>_xlfn.XLOOKUP($A378,Results!$A$2:$A$2256,Results!H$2:H$2256,"")</f>
        <v/>
      </c>
      <c r="AN378" s="2" t="str">
        <f>_xlfn.XLOOKUP($A378,Results!$A$2:$A$2256,Results!I$2:I$2256,"")</f>
        <v/>
      </c>
      <c r="AO378" s="2" t="str">
        <f>_xlfn.XLOOKUP($A378,Results!$A$2:$A$2256,Results!J$2:J$2256,"")</f>
        <v/>
      </c>
      <c r="AP378" s="2" t="str">
        <f>_xlfn.XLOOKUP($A378,Results!$A$2:$A$2256,Results!K$2:K$2256,"")</f>
        <v/>
      </c>
      <c r="AQ378" s="2" t="str">
        <f>_xlfn.XLOOKUP($A378,Results!$A$2:$A$2256,Results!L$2:L$2256,"")</f>
        <v/>
      </c>
      <c r="AR378" s="2" t="str">
        <f>_xlfn.XLOOKUP($A378,Results!$A$2:$A$2256,Results!M$2:M$2256,"")</f>
        <v/>
      </c>
      <c r="AS378" s="2" t="str">
        <f>_xlfn.XLOOKUP($A378,Results!$A$2:$A$2256,Results!N$2:N$2256,"")</f>
        <v/>
      </c>
      <c r="AT378" s="2" t="str">
        <f>_xlfn.XLOOKUP($A378,Results!$A$2:$A$2256,Results!O$2:O$2256,"")</f>
        <v/>
      </c>
      <c r="AU378" s="2" t="str">
        <f>_xlfn.XLOOKUP($A378,Results!$A$2:$A$2256,Results!P$2:P$2256,"")</f>
        <v/>
      </c>
      <c r="AV378" s="2" t="str">
        <f>_xlfn.XLOOKUP($A378,Results!$A$2:$A$2256,Results!Q$2:Q$2256,"")</f>
        <v/>
      </c>
      <c r="AW378" s="2" t="str">
        <f>_xlfn.XLOOKUP($A378,Results!$A$2:$A$2256,Results!R$2:R$2256,"")</f>
        <v/>
      </c>
      <c r="AX378" s="2" t="str">
        <f>_xlfn.XLOOKUP($A378,Results!$A$2:$A$2256,Results!S$2:S$2256,"")</f>
        <v/>
      </c>
      <c r="AY378" s="2" t="str">
        <f>_xlfn.XLOOKUP($A378,Results!$A$2:$A$2256,Results!T$2:T$2256,"")</f>
        <v/>
      </c>
      <c r="AZ378" s="2" t="str">
        <f>_xlfn.XLOOKUP($A378,Results!$A$2:$A$2256,Results!U$2:U$2256,"")</f>
        <v/>
      </c>
      <c r="BA378" s="2" t="str">
        <f>_xlfn.XLOOKUP($A378,Results!$A$2:$A$2256,Results!V$2:V$2256,"")</f>
        <v/>
      </c>
      <c r="BB378" s="2" t="str">
        <f>_xlfn.XLOOKUP($A378,Results!$A$2:$A$2256,Results!W$2:W$2256,"")</f>
        <v/>
      </c>
      <c r="BC378" s="2" t="str">
        <f>_xlfn.XLOOKUP($A378,Results!$A$2:$A$2256,Results!X$2:X$2256,"")</f>
        <v/>
      </c>
      <c r="BD378" s="2" t="str">
        <f>_xlfn.XLOOKUP($A378,Results!$A$2:$A$2256,Results!Y$2:Y$2256,"")</f>
        <v/>
      </c>
      <c r="BE378" s="2" t="str">
        <f>_xlfn.XLOOKUP($A378,Results!$A$2:$A$2256,Results!Z$2:Z$2256,"")</f>
        <v/>
      </c>
    </row>
    <row r="379" spans="1:57" ht="38.25" customHeight="1" x14ac:dyDescent="0.3">
      <c r="A379">
        <v>906056</v>
      </c>
      <c r="B379">
        <v>281975</v>
      </c>
      <c r="C379" t="s">
        <v>36</v>
      </c>
      <c r="D379" t="s">
        <v>587</v>
      </c>
      <c r="E379" s="2" t="str">
        <f>VLOOKUP(F379,'RPA Vendor Data '!F$1:$G$2418,2)</f>
        <v>FROST ELECTRIC SUPPLY CO</v>
      </c>
      <c r="F379" s="2">
        <v>11364</v>
      </c>
      <c r="G379" s="2">
        <v>1</v>
      </c>
      <c r="H379" t="s">
        <v>1223</v>
      </c>
      <c r="I379">
        <v>200</v>
      </c>
      <c r="J379" t="s">
        <v>58</v>
      </c>
      <c r="K379" t="s">
        <v>58</v>
      </c>
      <c r="L379">
        <v>29.08</v>
      </c>
      <c r="M379" s="2" t="s">
        <v>1216</v>
      </c>
      <c r="N379" s="85" t="s">
        <v>1224</v>
      </c>
      <c r="O379" t="s">
        <v>36</v>
      </c>
      <c r="P379" t="s">
        <v>36</v>
      </c>
      <c r="Q379">
        <v>92097140202</v>
      </c>
      <c r="R379">
        <v>58.16</v>
      </c>
      <c r="S379" s="1">
        <v>45744.87556079861</v>
      </c>
      <c r="T379" t="s">
        <v>42</v>
      </c>
      <c r="U379" s="1">
        <v>45744.664583333331</v>
      </c>
      <c r="V379" t="s">
        <v>43</v>
      </c>
      <c r="W379" t="s">
        <v>36</v>
      </c>
      <c r="X379">
        <v>1</v>
      </c>
      <c r="Y379" t="s">
        <v>1218</v>
      </c>
      <c r="Z379">
        <v>27.05</v>
      </c>
      <c r="AA379">
        <v>29.08</v>
      </c>
      <c r="AB379">
        <v>193</v>
      </c>
      <c r="AC379" t="s">
        <v>1225</v>
      </c>
      <c r="AD379" t="s">
        <v>1225</v>
      </c>
      <c r="AE379" t="s">
        <v>45</v>
      </c>
      <c r="AF379" s="44" t="s">
        <v>46</v>
      </c>
      <c r="AG379" s="18" t="s">
        <v>1226</v>
      </c>
      <c r="AH379" s="18"/>
      <c r="AI379" s="2" t="s">
        <v>48</v>
      </c>
      <c r="AJ379" s="2" t="e">
        <f>VLOOKUP(A379,'Classification Test Result'!$A$2:$D$2428,4,FALSE)</f>
        <v>#N/A</v>
      </c>
      <c r="AL379" s="2" t="str">
        <f>_xlfn.XLOOKUP($A379,Results!$A$2:$A$2256,Results!G$2:G$2256,"")</f>
        <v/>
      </c>
      <c r="AM379" s="2" t="str">
        <f>_xlfn.XLOOKUP($A379,Results!$A$2:$A$2256,Results!H$2:H$2256,"")</f>
        <v/>
      </c>
      <c r="AN379" s="2" t="str">
        <f>_xlfn.XLOOKUP($A379,Results!$A$2:$A$2256,Results!I$2:I$2256,"")</f>
        <v/>
      </c>
      <c r="AO379" s="2" t="str">
        <f>_xlfn.XLOOKUP($A379,Results!$A$2:$A$2256,Results!J$2:J$2256,"")</f>
        <v/>
      </c>
      <c r="AP379" s="2" t="str">
        <f>_xlfn.XLOOKUP($A379,Results!$A$2:$A$2256,Results!K$2:K$2256,"")</f>
        <v/>
      </c>
      <c r="AQ379" s="2" t="str">
        <f>_xlfn.XLOOKUP($A379,Results!$A$2:$A$2256,Results!L$2:L$2256,"")</f>
        <v/>
      </c>
      <c r="AR379" s="2" t="str">
        <f>_xlfn.XLOOKUP($A379,Results!$A$2:$A$2256,Results!M$2:M$2256,"")</f>
        <v/>
      </c>
      <c r="AS379" s="2" t="str">
        <f>_xlfn.XLOOKUP($A379,Results!$A$2:$A$2256,Results!N$2:N$2256,"")</f>
        <v/>
      </c>
      <c r="AT379" s="2" t="str">
        <f>_xlfn.XLOOKUP($A379,Results!$A$2:$A$2256,Results!O$2:O$2256,"")</f>
        <v/>
      </c>
      <c r="AU379" s="2" t="str">
        <f>_xlfn.XLOOKUP($A379,Results!$A$2:$A$2256,Results!P$2:P$2256,"")</f>
        <v/>
      </c>
      <c r="AV379" s="2" t="str">
        <f>_xlfn.XLOOKUP($A379,Results!$A$2:$A$2256,Results!Q$2:Q$2256,"")</f>
        <v/>
      </c>
      <c r="AW379" s="2" t="str">
        <f>_xlfn.XLOOKUP($A379,Results!$A$2:$A$2256,Results!R$2:R$2256,"")</f>
        <v/>
      </c>
      <c r="AX379" s="2" t="str">
        <f>_xlfn.XLOOKUP($A379,Results!$A$2:$A$2256,Results!S$2:S$2256,"")</f>
        <v/>
      </c>
      <c r="AY379" s="2" t="str">
        <f>_xlfn.XLOOKUP($A379,Results!$A$2:$A$2256,Results!T$2:T$2256,"")</f>
        <v/>
      </c>
      <c r="AZ379" s="2" t="str">
        <f>_xlfn.XLOOKUP($A379,Results!$A$2:$A$2256,Results!U$2:U$2256,"")</f>
        <v/>
      </c>
      <c r="BA379" s="2" t="str">
        <f>_xlfn.XLOOKUP($A379,Results!$A$2:$A$2256,Results!V$2:V$2256,"")</f>
        <v/>
      </c>
      <c r="BB379" s="2" t="str">
        <f>_xlfn.XLOOKUP($A379,Results!$A$2:$A$2256,Results!W$2:W$2256,"")</f>
        <v/>
      </c>
      <c r="BC379" s="2" t="str">
        <f>_xlfn.XLOOKUP($A379,Results!$A$2:$A$2256,Results!X$2:X$2256,"")</f>
        <v/>
      </c>
      <c r="BD379" s="2" t="str">
        <f>_xlfn.XLOOKUP($A379,Results!$A$2:$A$2256,Results!Y$2:Y$2256,"")</f>
        <v/>
      </c>
      <c r="BE379" s="2" t="str">
        <f>_xlfn.XLOOKUP($A379,Results!$A$2:$A$2256,Results!Z$2:Z$2256,"")</f>
        <v/>
      </c>
    </row>
    <row r="380" spans="1:57" ht="38.25" customHeight="1" x14ac:dyDescent="0.3">
      <c r="A380">
        <v>906057</v>
      </c>
      <c r="B380">
        <v>281964</v>
      </c>
      <c r="C380" t="s">
        <v>36</v>
      </c>
      <c r="D380" t="s">
        <v>1227</v>
      </c>
      <c r="E380" s="2" t="str">
        <f>VLOOKUP(F380,'RPA Vendor Data '!F$1:$G$2418,2)</f>
        <v>FROST ELECTRIC SUPPLY CO</v>
      </c>
      <c r="F380" s="2">
        <v>11364</v>
      </c>
      <c r="G380" s="2">
        <v>1</v>
      </c>
      <c r="H380" t="s">
        <v>1228</v>
      </c>
      <c r="I380">
        <v>1</v>
      </c>
      <c r="J380" t="s">
        <v>58</v>
      </c>
      <c r="K380" t="s">
        <v>58</v>
      </c>
      <c r="L380">
        <v>736.48</v>
      </c>
      <c r="M380" s="2" t="s">
        <v>1229</v>
      </c>
      <c r="N380" s="85" t="s">
        <v>1230</v>
      </c>
      <c r="O380" t="s">
        <v>36</v>
      </c>
      <c r="P380" t="s">
        <v>36</v>
      </c>
      <c r="Q380">
        <v>5016900881</v>
      </c>
      <c r="R380">
        <v>7.36</v>
      </c>
      <c r="S380" s="1">
        <v>45744.875845949071</v>
      </c>
      <c r="T380" t="s">
        <v>42</v>
      </c>
      <c r="U380" s="1">
        <v>45744.661805555559</v>
      </c>
      <c r="V380" t="s">
        <v>43</v>
      </c>
      <c r="W380" t="s">
        <v>36</v>
      </c>
      <c r="X380">
        <v>0</v>
      </c>
      <c r="Y380">
        <v>201</v>
      </c>
      <c r="Z380" t="s">
        <v>36</v>
      </c>
      <c r="AA380" t="s">
        <v>36</v>
      </c>
      <c r="AB380" t="s">
        <v>36</v>
      </c>
      <c r="AC380" t="s">
        <v>1231</v>
      </c>
      <c r="AD380" t="s">
        <v>1231</v>
      </c>
      <c r="AE380" t="s">
        <v>45</v>
      </c>
      <c r="AF380" s="44">
        <v>39121304</v>
      </c>
      <c r="AG380" s="18" t="s">
        <v>1232</v>
      </c>
      <c r="AH380" s="18"/>
      <c r="AI380" s="2" t="s">
        <v>48</v>
      </c>
      <c r="AJ380" s="2" t="e">
        <f>VLOOKUP(A380,'Classification Test Result'!$A$2:$D$2428,4,FALSE)</f>
        <v>#N/A</v>
      </c>
      <c r="AL380" s="2">
        <f>_xlfn.XLOOKUP($A380,Results!$A$2:$A$2256,Results!G$2:G$2256,"")</f>
        <v>307699</v>
      </c>
      <c r="AM380" s="2" t="str">
        <f>_xlfn.XLOOKUP($A380,Results!$A$2:$A$2256,Results!H$2:H$2256,"")</f>
        <v>881RAC</v>
      </c>
      <c r="AN380" s="2" t="str">
        <f>_xlfn.XLOOKUP($A380,Results!$A$2:$A$2256,Results!I$2:I$2256,"")</f>
        <v>RACO</v>
      </c>
      <c r="AO380" s="2" t="str">
        <f>_xlfn.XLOOKUP($A380,Results!$A$2:$A$2256,Results!J$2:J$2256,"")</f>
        <v>050169008812</v>
      </c>
      <c r="AP380" s="2">
        <f>_xlfn.XLOOKUP($A380,Results!$A$2:$A$2256,Results!K$2:K$2256,"")</f>
        <v>39121304</v>
      </c>
      <c r="AQ380" s="2">
        <f>_xlfn.XLOOKUP($A380,Results!$A$2:$A$2256,Results!L$2:L$2256,"")</f>
        <v>0</v>
      </c>
      <c r="AR380" s="2">
        <f>_xlfn.XLOOKUP($A380,Results!$A$2:$A$2256,Results!M$2:M$2256,"")</f>
        <v>680966</v>
      </c>
      <c r="AS380" s="2" t="str">
        <f>_xlfn.XLOOKUP($A380,Results!$A$2:$A$2256,Results!N$2:N$2256,"")</f>
        <v>RACO 881RAC 4-11/16 SQ 2-TGL COVER</v>
      </c>
      <c r="AT380" s="2" t="str">
        <f>_xlfn.XLOOKUP($A380,Results!$A$2:$A$2256,Results!O$2:O$2256,"")</f>
        <v>RACO</v>
      </c>
      <c r="AU380" s="2" t="str">
        <f>_xlfn.XLOOKUP($A380,Results!$A$2:$A$2256,Results!P$2:P$2256,"")</f>
        <v>RACO</v>
      </c>
      <c r="AV380" s="2" t="str">
        <f>_xlfn.XLOOKUP($A380,Results!$A$2:$A$2256,Results!Q$2:Q$2256,"")</f>
        <v>SINGLE_MATCH</v>
      </c>
      <c r="AW380" s="2" t="str">
        <f>_xlfn.XLOOKUP($A380,Results!$A$2:$A$2256,Results!R$2:R$2256,"")</f>
        <v>0.8612706433246452</v>
      </c>
      <c r="AX380" s="2">
        <f>_xlfn.XLOOKUP($A380,Results!$A$2:$A$2256,Results!S$2:S$2256,"")</f>
        <v>100</v>
      </c>
      <c r="AY380" s="2">
        <f>_xlfn.XLOOKUP($A380,Results!$A$2:$A$2256,Results!T$2:T$2256,"")</f>
        <v>100</v>
      </c>
      <c r="AZ380" s="2">
        <f>_xlfn.XLOOKUP($A380,Results!$A$2:$A$2256,Results!U$2:U$2256,"")</f>
        <v>100</v>
      </c>
      <c r="BA380" s="2" t="str">
        <f>_xlfn.XLOOKUP($A380,Results!$A$2:$A$2256,Results!V$2:V$2256,"")</f>
        <v>RACO</v>
      </c>
      <c r="BB380" s="2">
        <f>_xlfn.XLOOKUP($A380,Results!$A$2:$A$2256,Results!W$2:W$2256,"")</f>
        <v>88</v>
      </c>
      <c r="BC380" s="2">
        <f>_xlfn.XLOOKUP($A380,Results!$A$2:$A$2256,Results!X$2:X$2256,"")</f>
        <v>39121304</v>
      </c>
      <c r="BD380" s="2">
        <f>_xlfn.XLOOKUP($A380,Results!$A$2:$A$2256,Results!Y$2:Y$2256,"")</f>
        <v>88</v>
      </c>
      <c r="BE380" s="2" t="b">
        <f>_xlfn.XLOOKUP($A380,Results!$A$2:$A$2256,Results!Z$2:Z$2256,"")</f>
        <v>1</v>
      </c>
    </row>
    <row r="381" spans="1:57" ht="38.25" customHeight="1" x14ac:dyDescent="0.3">
      <c r="A381">
        <v>906058</v>
      </c>
      <c r="B381">
        <v>281666</v>
      </c>
      <c r="C381" t="s">
        <v>36</v>
      </c>
      <c r="D381" t="s">
        <v>95</v>
      </c>
      <c r="E381" s="2" t="str">
        <f>VLOOKUP(F381,'RPA Vendor Data '!F$1:$G$2418,2)</f>
        <v>VAN METER, INC.</v>
      </c>
      <c r="F381" s="2">
        <v>13513</v>
      </c>
      <c r="G381" s="2">
        <v>4</v>
      </c>
      <c r="H381" t="s">
        <v>1234</v>
      </c>
      <c r="I381">
        <v>1</v>
      </c>
      <c r="J381" t="s">
        <v>389</v>
      </c>
      <c r="K381" t="s">
        <v>58</v>
      </c>
      <c r="L381">
        <v>498.53</v>
      </c>
      <c r="M381" s="2" t="s">
        <v>1231</v>
      </c>
      <c r="N381" s="85" t="s">
        <v>1235</v>
      </c>
      <c r="O381" t="s">
        <v>36</v>
      </c>
      <c r="P381" t="s">
        <v>1236</v>
      </c>
      <c r="Q381">
        <v>5016900870</v>
      </c>
      <c r="R381">
        <v>4.99</v>
      </c>
      <c r="S381" s="1">
        <v>45744.501264664352</v>
      </c>
      <c r="T381" t="s">
        <v>42</v>
      </c>
      <c r="U381" s="1">
        <v>45744.281944444447</v>
      </c>
      <c r="V381" t="s">
        <v>43</v>
      </c>
      <c r="W381" t="s">
        <v>36</v>
      </c>
      <c r="X381">
        <v>0</v>
      </c>
      <c r="Y381">
        <v>999</v>
      </c>
      <c r="Z381" t="s">
        <v>36</v>
      </c>
      <c r="AA381" t="s">
        <v>36</v>
      </c>
      <c r="AB381" t="s">
        <v>36</v>
      </c>
      <c r="AC381" t="s">
        <v>1231</v>
      </c>
      <c r="AD381" t="s">
        <v>1231</v>
      </c>
      <c r="AE381" t="s">
        <v>45</v>
      </c>
      <c r="AF381" s="44" t="s">
        <v>46</v>
      </c>
      <c r="AG381" s="18" t="s">
        <v>1237</v>
      </c>
      <c r="AI381" s="2" t="s">
        <v>48</v>
      </c>
      <c r="AJ381" s="2" t="e">
        <f>VLOOKUP(A381,'Classification Test Result'!$A$2:$D$2428,4,FALSE)</f>
        <v>#N/A</v>
      </c>
      <c r="AL381" s="2">
        <f>_xlfn.XLOOKUP($A381,Results!$A$2:$A$2256,Results!G$2:G$2256,"")</f>
        <v>341404</v>
      </c>
      <c r="AM381" s="2" t="str">
        <f>_xlfn.XLOOKUP($A381,Results!$A$2:$A$2256,Results!H$2:H$2256,"")</f>
        <v>870RAC</v>
      </c>
      <c r="AN381" s="2" t="str">
        <f>_xlfn.XLOOKUP($A381,Results!$A$2:$A$2256,Results!I$2:I$2256,"")</f>
        <v>RACO</v>
      </c>
      <c r="AO381" s="2" t="str">
        <f>_xlfn.XLOOKUP($A381,Results!$A$2:$A$2256,Results!J$2:J$2256,"")</f>
        <v>050169008706</v>
      </c>
      <c r="AP381" s="2">
        <f>_xlfn.XLOOKUP($A381,Results!$A$2:$A$2256,Results!K$2:K$2256,"")</f>
        <v>39121304</v>
      </c>
      <c r="AQ381" s="2" t="str">
        <f>_xlfn.XLOOKUP($A381,Results!$A$2:$A$2256,Results!L$2:L$2256,"")</f>
        <v>AK10518393</v>
      </c>
      <c r="AR381" s="2">
        <f>_xlfn.XLOOKUP($A381,Results!$A$2:$A$2256,Results!M$2:M$2256,"")</f>
        <v>987909</v>
      </c>
      <c r="AS381" s="2" t="str">
        <f>_xlfn.XLOOKUP($A381,Results!$A$2:$A$2256,Results!N$2:N$2256,"")</f>
        <v>RACO 870RAC 4-11/16 COVER FOR 1-SW</v>
      </c>
      <c r="AT381" s="2" t="str">
        <f>_xlfn.XLOOKUP($A381,Results!$A$2:$A$2256,Results!O$2:O$2256,"")</f>
        <v>RACO</v>
      </c>
      <c r="AU381" s="2" t="str">
        <f>_xlfn.XLOOKUP($A381,Results!$A$2:$A$2256,Results!P$2:P$2256,"")</f>
        <v>RACO</v>
      </c>
      <c r="AV381" s="2" t="str">
        <f>_xlfn.XLOOKUP($A381,Results!$A$2:$A$2256,Results!Q$2:Q$2256,"")</f>
        <v>SINGLE_MATCH</v>
      </c>
      <c r="AW381" s="2" t="str">
        <f>_xlfn.XLOOKUP($A381,Results!$A$2:$A$2256,Results!R$2:R$2256,"")</f>
        <v>0.8572185823236267</v>
      </c>
      <c r="AX381" s="2">
        <f>_xlfn.XLOOKUP($A381,Results!$A$2:$A$2256,Results!S$2:S$2256,"")</f>
        <v>100</v>
      </c>
      <c r="AY381" s="2">
        <f>_xlfn.XLOOKUP($A381,Results!$A$2:$A$2256,Results!T$2:T$2256,"")</f>
        <v>100</v>
      </c>
      <c r="AZ381" s="2">
        <f>_xlfn.XLOOKUP($A381,Results!$A$2:$A$2256,Results!U$2:U$2256,"")</f>
        <v>100</v>
      </c>
      <c r="BA381" s="2" t="str">
        <f>_xlfn.XLOOKUP($A381,Results!$A$2:$A$2256,Results!V$2:V$2256,"")</f>
        <v>RACO</v>
      </c>
      <c r="BB381" s="2">
        <f>_xlfn.XLOOKUP($A381,Results!$A$2:$A$2256,Results!W$2:W$2256,"")</f>
        <v>88</v>
      </c>
      <c r="BC381" s="2">
        <f>_xlfn.XLOOKUP($A381,Results!$A$2:$A$2256,Results!X$2:X$2256,"")</f>
        <v>39121304</v>
      </c>
      <c r="BD381" s="2">
        <f>_xlfn.XLOOKUP($A381,Results!$A$2:$A$2256,Results!Y$2:Y$2256,"")</f>
        <v>88</v>
      </c>
      <c r="BE381" s="2" t="b">
        <f>_xlfn.XLOOKUP($A381,Results!$A$2:$A$2256,Results!Z$2:Z$2256,"")</f>
        <v>1</v>
      </c>
    </row>
    <row r="382" spans="1:57" ht="38.25" customHeight="1" x14ac:dyDescent="0.3">
      <c r="A382">
        <v>906059</v>
      </c>
      <c r="B382">
        <v>281597</v>
      </c>
      <c r="C382" t="s">
        <v>36</v>
      </c>
      <c r="D382" t="s">
        <v>95</v>
      </c>
      <c r="E382" s="2" t="str">
        <f>VLOOKUP(F382,'RPA Vendor Data '!F$1:$G$2418,2)</f>
        <v>VAN METER, INC.</v>
      </c>
      <c r="F382" s="2">
        <v>13513</v>
      </c>
      <c r="G382" s="2">
        <v>4</v>
      </c>
      <c r="H382" t="s">
        <v>1234</v>
      </c>
      <c r="I382">
        <v>1</v>
      </c>
      <c r="J382" t="s">
        <v>389</v>
      </c>
      <c r="K382" t="s">
        <v>58</v>
      </c>
      <c r="L382">
        <v>498.53</v>
      </c>
      <c r="M382" s="2" t="s">
        <v>1231</v>
      </c>
      <c r="N382" s="85" t="s">
        <v>1235</v>
      </c>
      <c r="O382" t="s">
        <v>36</v>
      </c>
      <c r="P382" t="s">
        <v>1236</v>
      </c>
      <c r="Q382">
        <v>5016900870</v>
      </c>
      <c r="R382">
        <v>4.99</v>
      </c>
      <c r="S382" s="1">
        <v>45744.481447835649</v>
      </c>
      <c r="T382" t="s">
        <v>42</v>
      </c>
      <c r="U382" s="1">
        <v>45744.250694444447</v>
      </c>
      <c r="V382" t="s">
        <v>43</v>
      </c>
      <c r="W382" t="s">
        <v>36</v>
      </c>
      <c r="X382">
        <v>0</v>
      </c>
      <c r="Y382" t="s">
        <v>54</v>
      </c>
      <c r="Z382" t="s">
        <v>36</v>
      </c>
      <c r="AA382">
        <v>498.53</v>
      </c>
      <c r="AB382" t="s">
        <v>36</v>
      </c>
      <c r="AC382" t="s">
        <v>1231</v>
      </c>
      <c r="AD382" t="s">
        <v>1231</v>
      </c>
      <c r="AE382" t="s">
        <v>45</v>
      </c>
      <c r="AF382" s="44" t="s">
        <v>46</v>
      </c>
      <c r="AG382" s="18" t="s">
        <v>1237</v>
      </c>
      <c r="AI382" s="2" t="s">
        <v>48</v>
      </c>
      <c r="AJ382" s="2" t="e">
        <f>VLOOKUP(A382,'Classification Test Result'!$A$2:$D$2428,4,FALSE)</f>
        <v>#N/A</v>
      </c>
      <c r="AL382" s="2">
        <f>_xlfn.XLOOKUP($A382,Results!$A$2:$A$2256,Results!G$2:G$2256,"")</f>
        <v>341404</v>
      </c>
      <c r="AM382" s="2" t="str">
        <f>_xlfn.XLOOKUP($A382,Results!$A$2:$A$2256,Results!H$2:H$2256,"")</f>
        <v>870RAC</v>
      </c>
      <c r="AN382" s="2" t="str">
        <f>_xlfn.XLOOKUP($A382,Results!$A$2:$A$2256,Results!I$2:I$2256,"")</f>
        <v>RACO</v>
      </c>
      <c r="AO382" s="2" t="str">
        <f>_xlfn.XLOOKUP($A382,Results!$A$2:$A$2256,Results!J$2:J$2256,"")</f>
        <v>050169008706</v>
      </c>
      <c r="AP382" s="2">
        <f>_xlfn.XLOOKUP($A382,Results!$A$2:$A$2256,Results!K$2:K$2256,"")</f>
        <v>39121304</v>
      </c>
      <c r="AQ382" s="2" t="str">
        <f>_xlfn.XLOOKUP($A382,Results!$A$2:$A$2256,Results!L$2:L$2256,"")</f>
        <v>AK10518393</v>
      </c>
      <c r="AR382" s="2">
        <f>_xlfn.XLOOKUP($A382,Results!$A$2:$A$2256,Results!M$2:M$2256,"")</f>
        <v>987909</v>
      </c>
      <c r="AS382" s="2" t="str">
        <f>_xlfn.XLOOKUP($A382,Results!$A$2:$A$2256,Results!N$2:N$2256,"")</f>
        <v>RACO 870RAC 4-11/16 COVER FOR 1-SW</v>
      </c>
      <c r="AT382" s="2" t="str">
        <f>_xlfn.XLOOKUP($A382,Results!$A$2:$A$2256,Results!O$2:O$2256,"")</f>
        <v>RACO</v>
      </c>
      <c r="AU382" s="2" t="str">
        <f>_xlfn.XLOOKUP($A382,Results!$A$2:$A$2256,Results!P$2:P$2256,"")</f>
        <v>RACO</v>
      </c>
      <c r="AV382" s="2" t="str">
        <f>_xlfn.XLOOKUP($A382,Results!$A$2:$A$2256,Results!Q$2:Q$2256,"")</f>
        <v>SINGLE_MATCH</v>
      </c>
      <c r="AW382" s="2" t="str">
        <f>_xlfn.XLOOKUP($A382,Results!$A$2:$A$2256,Results!R$2:R$2256,"")</f>
        <v>0.8572185823236267</v>
      </c>
      <c r="AX382" s="2">
        <f>_xlfn.XLOOKUP($A382,Results!$A$2:$A$2256,Results!S$2:S$2256,"")</f>
        <v>100</v>
      </c>
      <c r="AY382" s="2">
        <f>_xlfn.XLOOKUP($A382,Results!$A$2:$A$2256,Results!T$2:T$2256,"")</f>
        <v>100</v>
      </c>
      <c r="AZ382" s="2">
        <f>_xlfn.XLOOKUP($A382,Results!$A$2:$A$2256,Results!U$2:U$2256,"")</f>
        <v>100</v>
      </c>
      <c r="BA382" s="2" t="str">
        <f>_xlfn.XLOOKUP($A382,Results!$A$2:$A$2256,Results!V$2:V$2256,"")</f>
        <v>RACO</v>
      </c>
      <c r="BB382" s="2">
        <f>_xlfn.XLOOKUP($A382,Results!$A$2:$A$2256,Results!W$2:W$2256,"")</f>
        <v>88</v>
      </c>
      <c r="BC382" s="2">
        <f>_xlfn.XLOOKUP($A382,Results!$A$2:$A$2256,Results!X$2:X$2256,"")</f>
        <v>39121304</v>
      </c>
      <c r="BD382" s="2">
        <f>_xlfn.XLOOKUP($A382,Results!$A$2:$A$2256,Results!Y$2:Y$2256,"")</f>
        <v>88</v>
      </c>
      <c r="BE382" s="2" t="b">
        <f>_xlfn.XLOOKUP($A382,Results!$A$2:$A$2256,Results!Z$2:Z$2256,"")</f>
        <v>1</v>
      </c>
    </row>
    <row r="383" spans="1:57" ht="38.25" customHeight="1" x14ac:dyDescent="0.3">
      <c r="A383">
        <v>906060</v>
      </c>
      <c r="B383">
        <v>281609</v>
      </c>
      <c r="C383" t="s">
        <v>36</v>
      </c>
      <c r="D383" t="s">
        <v>95</v>
      </c>
      <c r="E383" s="2" t="str">
        <f>VLOOKUP(F383,'RPA Vendor Data '!F$1:$G$2418,2)</f>
        <v>VAN METER, INC.</v>
      </c>
      <c r="F383" s="2">
        <v>13513</v>
      </c>
      <c r="G383" s="2">
        <v>4</v>
      </c>
      <c r="H383" t="s">
        <v>1234</v>
      </c>
      <c r="I383">
        <v>1</v>
      </c>
      <c r="J383" t="s">
        <v>389</v>
      </c>
      <c r="K383" t="s">
        <v>58</v>
      </c>
      <c r="L383">
        <v>498.53</v>
      </c>
      <c r="M383" s="2" t="s">
        <v>1231</v>
      </c>
      <c r="N383" s="85" t="s">
        <v>1235</v>
      </c>
      <c r="O383" t="s">
        <v>36</v>
      </c>
      <c r="P383" t="s">
        <v>1236</v>
      </c>
      <c r="Q383">
        <v>5016900870</v>
      </c>
      <c r="R383">
        <v>4.99</v>
      </c>
      <c r="S383" s="1">
        <v>45744.480550729168</v>
      </c>
      <c r="T383" t="s">
        <v>42</v>
      </c>
      <c r="U383" s="1">
        <v>45744.25277777778</v>
      </c>
      <c r="V383" t="s">
        <v>43</v>
      </c>
      <c r="W383" t="s">
        <v>36</v>
      </c>
      <c r="X383">
        <v>0</v>
      </c>
      <c r="Y383">
        <v>999</v>
      </c>
      <c r="Z383" t="s">
        <v>36</v>
      </c>
      <c r="AA383" t="s">
        <v>36</v>
      </c>
      <c r="AB383" t="s">
        <v>36</v>
      </c>
      <c r="AC383" t="s">
        <v>1231</v>
      </c>
      <c r="AD383" t="s">
        <v>1231</v>
      </c>
      <c r="AE383" t="s">
        <v>45</v>
      </c>
      <c r="AF383" s="44" t="s">
        <v>46</v>
      </c>
      <c r="AG383" s="18" t="s">
        <v>1237</v>
      </c>
      <c r="AI383" s="2" t="s">
        <v>48</v>
      </c>
      <c r="AJ383" s="2" t="e">
        <f>VLOOKUP(A383,'Classification Test Result'!$A$2:$D$2428,4,FALSE)</f>
        <v>#N/A</v>
      </c>
      <c r="AL383" s="2">
        <f>_xlfn.XLOOKUP($A383,Results!$A$2:$A$2256,Results!G$2:G$2256,"")</f>
        <v>341404</v>
      </c>
      <c r="AM383" s="2" t="str">
        <f>_xlfn.XLOOKUP($A383,Results!$A$2:$A$2256,Results!H$2:H$2256,"")</f>
        <v>870RAC</v>
      </c>
      <c r="AN383" s="2" t="str">
        <f>_xlfn.XLOOKUP($A383,Results!$A$2:$A$2256,Results!I$2:I$2256,"")</f>
        <v>RACO</v>
      </c>
      <c r="AO383" s="2" t="str">
        <f>_xlfn.XLOOKUP($A383,Results!$A$2:$A$2256,Results!J$2:J$2256,"")</f>
        <v>050169008706</v>
      </c>
      <c r="AP383" s="2">
        <f>_xlfn.XLOOKUP($A383,Results!$A$2:$A$2256,Results!K$2:K$2256,"")</f>
        <v>39121304</v>
      </c>
      <c r="AQ383" s="2" t="str">
        <f>_xlfn.XLOOKUP($A383,Results!$A$2:$A$2256,Results!L$2:L$2256,"")</f>
        <v>AK10518393</v>
      </c>
      <c r="AR383" s="2">
        <f>_xlfn.XLOOKUP($A383,Results!$A$2:$A$2256,Results!M$2:M$2256,"")</f>
        <v>987909</v>
      </c>
      <c r="AS383" s="2" t="str">
        <f>_xlfn.XLOOKUP($A383,Results!$A$2:$A$2256,Results!N$2:N$2256,"")</f>
        <v>RACO 870RAC 4-11/16 COVER FOR 1-SW</v>
      </c>
      <c r="AT383" s="2" t="str">
        <f>_xlfn.XLOOKUP($A383,Results!$A$2:$A$2256,Results!O$2:O$2256,"")</f>
        <v>RACO</v>
      </c>
      <c r="AU383" s="2" t="str">
        <f>_xlfn.XLOOKUP($A383,Results!$A$2:$A$2256,Results!P$2:P$2256,"")</f>
        <v>RACO</v>
      </c>
      <c r="AV383" s="2" t="str">
        <f>_xlfn.XLOOKUP($A383,Results!$A$2:$A$2256,Results!Q$2:Q$2256,"")</f>
        <v>SINGLE_MATCH</v>
      </c>
      <c r="AW383" s="2" t="str">
        <f>_xlfn.XLOOKUP($A383,Results!$A$2:$A$2256,Results!R$2:R$2256,"")</f>
        <v>0.8572185823236267</v>
      </c>
      <c r="AX383" s="2">
        <f>_xlfn.XLOOKUP($A383,Results!$A$2:$A$2256,Results!S$2:S$2256,"")</f>
        <v>100</v>
      </c>
      <c r="AY383" s="2">
        <f>_xlfn.XLOOKUP($A383,Results!$A$2:$A$2256,Results!T$2:T$2256,"")</f>
        <v>100</v>
      </c>
      <c r="AZ383" s="2">
        <f>_xlfn.XLOOKUP($A383,Results!$A$2:$A$2256,Results!U$2:U$2256,"")</f>
        <v>100</v>
      </c>
      <c r="BA383" s="2" t="str">
        <f>_xlfn.XLOOKUP($A383,Results!$A$2:$A$2256,Results!V$2:V$2256,"")</f>
        <v>RACO</v>
      </c>
      <c r="BB383" s="2">
        <f>_xlfn.XLOOKUP($A383,Results!$A$2:$A$2256,Results!W$2:W$2256,"")</f>
        <v>88</v>
      </c>
      <c r="BC383" s="2">
        <f>_xlfn.XLOOKUP($A383,Results!$A$2:$A$2256,Results!X$2:X$2256,"")</f>
        <v>39121304</v>
      </c>
      <c r="BD383" s="2">
        <f>_xlfn.XLOOKUP($A383,Results!$A$2:$A$2256,Results!Y$2:Y$2256,"")</f>
        <v>88</v>
      </c>
      <c r="BE383" s="2" t="b">
        <f>_xlfn.XLOOKUP($A383,Results!$A$2:$A$2256,Results!Z$2:Z$2256,"")</f>
        <v>1</v>
      </c>
    </row>
    <row r="384" spans="1:57" ht="38.25" customHeight="1" x14ac:dyDescent="0.3">
      <c r="A384">
        <v>906061</v>
      </c>
      <c r="B384">
        <v>281618</v>
      </c>
      <c r="C384" t="s">
        <v>36</v>
      </c>
      <c r="D384" t="s">
        <v>95</v>
      </c>
      <c r="E384" s="2" t="str">
        <f>VLOOKUP(F384,'RPA Vendor Data '!F$1:$G$2418,2)</f>
        <v>VAN METER, INC.</v>
      </c>
      <c r="F384" s="2">
        <v>13513</v>
      </c>
      <c r="G384" s="2">
        <v>4</v>
      </c>
      <c r="H384" t="s">
        <v>1234</v>
      </c>
      <c r="I384">
        <v>1</v>
      </c>
      <c r="J384" t="s">
        <v>389</v>
      </c>
      <c r="K384" t="s">
        <v>58</v>
      </c>
      <c r="L384">
        <v>498.53</v>
      </c>
      <c r="M384" s="2" t="s">
        <v>1231</v>
      </c>
      <c r="N384" s="85" t="s">
        <v>1235</v>
      </c>
      <c r="O384" t="s">
        <v>36</v>
      </c>
      <c r="P384" t="s">
        <v>1236</v>
      </c>
      <c r="Q384">
        <v>5016900870</v>
      </c>
      <c r="R384">
        <v>4.99</v>
      </c>
      <c r="S384" s="1">
        <v>45744.480299421302</v>
      </c>
      <c r="T384" t="s">
        <v>42</v>
      </c>
      <c r="U384" s="1">
        <v>45744.263194444437</v>
      </c>
      <c r="V384" t="s">
        <v>43</v>
      </c>
      <c r="W384" t="s">
        <v>36</v>
      </c>
      <c r="X384">
        <v>0</v>
      </c>
      <c r="Y384">
        <v>999</v>
      </c>
      <c r="Z384" t="s">
        <v>36</v>
      </c>
      <c r="AA384" t="s">
        <v>36</v>
      </c>
      <c r="AB384" t="s">
        <v>36</v>
      </c>
      <c r="AC384" t="s">
        <v>1231</v>
      </c>
      <c r="AD384" t="s">
        <v>1231</v>
      </c>
      <c r="AE384" t="s">
        <v>45</v>
      </c>
      <c r="AF384" s="44" t="s">
        <v>46</v>
      </c>
      <c r="AG384" s="18" t="s">
        <v>1237</v>
      </c>
      <c r="AI384" s="2" t="s">
        <v>48</v>
      </c>
      <c r="AJ384" s="2" t="e">
        <f>VLOOKUP(A384,'Classification Test Result'!$A$2:$D$2428,4,FALSE)</f>
        <v>#N/A</v>
      </c>
      <c r="AL384" s="2">
        <f>_xlfn.XLOOKUP($A384,Results!$A$2:$A$2256,Results!G$2:G$2256,"")</f>
        <v>341404</v>
      </c>
      <c r="AM384" s="2" t="str">
        <f>_xlfn.XLOOKUP($A384,Results!$A$2:$A$2256,Results!H$2:H$2256,"")</f>
        <v>870RAC</v>
      </c>
      <c r="AN384" s="2" t="str">
        <f>_xlfn.XLOOKUP($A384,Results!$A$2:$A$2256,Results!I$2:I$2256,"")</f>
        <v>RACO</v>
      </c>
      <c r="AO384" s="2" t="str">
        <f>_xlfn.XLOOKUP($A384,Results!$A$2:$A$2256,Results!J$2:J$2256,"")</f>
        <v>050169008706</v>
      </c>
      <c r="AP384" s="2">
        <f>_xlfn.XLOOKUP($A384,Results!$A$2:$A$2256,Results!K$2:K$2256,"")</f>
        <v>39121304</v>
      </c>
      <c r="AQ384" s="2" t="str">
        <f>_xlfn.XLOOKUP($A384,Results!$A$2:$A$2256,Results!L$2:L$2256,"")</f>
        <v>AK10518393</v>
      </c>
      <c r="AR384" s="2">
        <f>_xlfn.XLOOKUP($A384,Results!$A$2:$A$2256,Results!M$2:M$2256,"")</f>
        <v>987909</v>
      </c>
      <c r="AS384" s="2" t="str">
        <f>_xlfn.XLOOKUP($A384,Results!$A$2:$A$2256,Results!N$2:N$2256,"")</f>
        <v>RACO 870RAC 4-11/16 COVER FOR 1-SW</v>
      </c>
      <c r="AT384" s="2" t="str">
        <f>_xlfn.XLOOKUP($A384,Results!$A$2:$A$2256,Results!O$2:O$2256,"")</f>
        <v>RACO</v>
      </c>
      <c r="AU384" s="2" t="str">
        <f>_xlfn.XLOOKUP($A384,Results!$A$2:$A$2256,Results!P$2:P$2256,"")</f>
        <v>RACO</v>
      </c>
      <c r="AV384" s="2" t="str">
        <f>_xlfn.XLOOKUP($A384,Results!$A$2:$A$2256,Results!Q$2:Q$2256,"")</f>
        <v>SINGLE_MATCH</v>
      </c>
      <c r="AW384" s="2" t="str">
        <f>_xlfn.XLOOKUP($A384,Results!$A$2:$A$2256,Results!R$2:R$2256,"")</f>
        <v>0.8572185823236267</v>
      </c>
      <c r="AX384" s="2">
        <f>_xlfn.XLOOKUP($A384,Results!$A$2:$A$2256,Results!S$2:S$2256,"")</f>
        <v>100</v>
      </c>
      <c r="AY384" s="2">
        <f>_xlfn.XLOOKUP($A384,Results!$A$2:$A$2256,Results!T$2:T$2256,"")</f>
        <v>100</v>
      </c>
      <c r="AZ384" s="2">
        <f>_xlfn.XLOOKUP($A384,Results!$A$2:$A$2256,Results!U$2:U$2256,"")</f>
        <v>100</v>
      </c>
      <c r="BA384" s="2" t="str">
        <f>_xlfn.XLOOKUP($A384,Results!$A$2:$A$2256,Results!V$2:V$2256,"")</f>
        <v>RACO</v>
      </c>
      <c r="BB384" s="2">
        <f>_xlfn.XLOOKUP($A384,Results!$A$2:$A$2256,Results!W$2:W$2256,"")</f>
        <v>88</v>
      </c>
      <c r="BC384" s="2">
        <f>_xlfn.XLOOKUP($A384,Results!$A$2:$A$2256,Results!X$2:X$2256,"")</f>
        <v>39121304</v>
      </c>
      <c r="BD384" s="2">
        <f>_xlfn.XLOOKUP($A384,Results!$A$2:$A$2256,Results!Y$2:Y$2256,"")</f>
        <v>88</v>
      </c>
      <c r="BE384" s="2" t="b">
        <f>_xlfn.XLOOKUP($A384,Results!$A$2:$A$2256,Results!Z$2:Z$2256,"")</f>
        <v>1</v>
      </c>
    </row>
    <row r="385" spans="1:57" ht="38.25" customHeight="1" x14ac:dyDescent="0.3">
      <c r="A385">
        <v>906062</v>
      </c>
      <c r="B385">
        <v>281722</v>
      </c>
      <c r="C385" t="s">
        <v>36</v>
      </c>
      <c r="D385" t="s">
        <v>1239</v>
      </c>
      <c r="E385" s="2" t="str">
        <f>VLOOKUP(F385,'RPA Vendor Data '!F$1:$G$2418,2)</f>
        <v>INDEPENDENT ELECTRIC</v>
      </c>
      <c r="F385" s="2">
        <v>14376</v>
      </c>
      <c r="G385" s="2">
        <v>1</v>
      </c>
      <c r="H385" t="s">
        <v>1240</v>
      </c>
      <c r="I385">
        <v>200</v>
      </c>
      <c r="J385" t="s">
        <v>58</v>
      </c>
      <c r="K385" t="s">
        <v>58</v>
      </c>
      <c r="L385">
        <v>63.44</v>
      </c>
      <c r="M385" s="2" t="s">
        <v>1231</v>
      </c>
      <c r="N385" s="85">
        <v>832</v>
      </c>
      <c r="O385" t="s">
        <v>36</v>
      </c>
      <c r="P385" t="s">
        <v>1241</v>
      </c>
      <c r="Q385" t="s">
        <v>36</v>
      </c>
      <c r="R385">
        <v>126.88</v>
      </c>
      <c r="S385" s="1">
        <v>45744.543532523137</v>
      </c>
      <c r="T385" t="s">
        <v>42</v>
      </c>
      <c r="U385" s="1">
        <v>45744.315972222219</v>
      </c>
      <c r="V385" t="s">
        <v>43</v>
      </c>
      <c r="W385" t="s">
        <v>36</v>
      </c>
      <c r="X385">
        <v>0</v>
      </c>
      <c r="Y385">
        <v>0</v>
      </c>
      <c r="Z385">
        <v>63.44</v>
      </c>
      <c r="AA385" t="s">
        <v>36</v>
      </c>
      <c r="AB385">
        <v>157</v>
      </c>
      <c r="AC385" t="s">
        <v>1231</v>
      </c>
      <c r="AD385" t="s">
        <v>1231</v>
      </c>
      <c r="AE385" t="s">
        <v>45</v>
      </c>
      <c r="AF385" s="44">
        <v>39121304</v>
      </c>
      <c r="AG385" s="18" t="s">
        <v>1242</v>
      </c>
      <c r="AH385" s="18"/>
      <c r="AI385" s="2" t="s">
        <v>48</v>
      </c>
      <c r="AJ385" s="2" t="e">
        <f>VLOOKUP(A385,'Classification Test Result'!$A$2:$D$2428,4,FALSE)</f>
        <v>#N/A</v>
      </c>
      <c r="AL385" s="2">
        <f>_xlfn.XLOOKUP($A385,Results!$A$2:$A$2256,Results!G$2:G$2256,"")</f>
        <v>0</v>
      </c>
      <c r="AM385" s="2">
        <f>_xlfn.XLOOKUP($A385,Results!$A$2:$A$2256,Results!H$2:H$2256,"")</f>
        <v>0</v>
      </c>
      <c r="AN385" s="2">
        <f>_xlfn.XLOOKUP($A385,Results!$A$2:$A$2256,Results!I$2:I$2256,"")</f>
        <v>0</v>
      </c>
      <c r="AO385" s="2">
        <f>_xlfn.XLOOKUP($A385,Results!$A$2:$A$2256,Results!J$2:J$2256,"")</f>
        <v>0</v>
      </c>
      <c r="AP385" s="2">
        <f>_xlfn.XLOOKUP($A385,Results!$A$2:$A$2256,Results!K$2:K$2256,"")</f>
        <v>0</v>
      </c>
      <c r="AQ385" s="2">
        <f>_xlfn.XLOOKUP($A385,Results!$A$2:$A$2256,Results!L$2:L$2256,"")</f>
        <v>0</v>
      </c>
      <c r="AR385" s="2">
        <f>_xlfn.XLOOKUP($A385,Results!$A$2:$A$2256,Results!M$2:M$2256,"")</f>
        <v>0</v>
      </c>
      <c r="AS385" s="2">
        <f>_xlfn.XLOOKUP($A385,Results!$A$2:$A$2256,Results!N$2:N$2256,"")</f>
        <v>0</v>
      </c>
      <c r="AT385" s="2" t="str">
        <f>_xlfn.XLOOKUP($A385,Results!$A$2:$A$2256,Results!O$2:O$2256,"")</f>
        <v>RACO</v>
      </c>
      <c r="AU385" s="2" t="str">
        <f>_xlfn.XLOOKUP($A385,Results!$A$2:$A$2256,Results!P$2:P$2256,"")</f>
        <v>RACO</v>
      </c>
      <c r="AV385" s="2" t="str">
        <f>_xlfn.XLOOKUP($A385,Results!$A$2:$A$2256,Results!Q$2:Q$2256,"")</f>
        <v>MULTIPLE_MATCHES_ONE_VALID</v>
      </c>
      <c r="AW385" s="2">
        <f>_xlfn.XLOOKUP($A385,Results!$A$2:$A$2256,Results!R$2:R$2256,"")</f>
        <v>0</v>
      </c>
      <c r="AX385" s="2">
        <f>_xlfn.XLOOKUP($A385,Results!$A$2:$A$2256,Results!S$2:S$2256,"")</f>
        <v>0</v>
      </c>
      <c r="AY385" s="2">
        <f>_xlfn.XLOOKUP($A385,Results!$A$2:$A$2256,Results!T$2:T$2256,"")</f>
        <v>50</v>
      </c>
      <c r="AZ385" s="2">
        <f>_xlfn.XLOOKUP($A385,Results!$A$2:$A$2256,Results!U$2:U$2256,"")</f>
        <v>0</v>
      </c>
      <c r="BA385" s="2" t="str">
        <f>_xlfn.XLOOKUP($A385,Results!$A$2:$A$2256,Results!V$2:V$2256,"")</f>
        <v>RACO</v>
      </c>
      <c r="BB385" s="2">
        <f>_xlfn.XLOOKUP($A385,Results!$A$2:$A$2256,Results!W$2:W$2256,"")</f>
        <v>79</v>
      </c>
      <c r="BC385" s="2">
        <f>_xlfn.XLOOKUP($A385,Results!$A$2:$A$2256,Results!X$2:X$2256,"")</f>
        <v>39121304</v>
      </c>
      <c r="BD385" s="2">
        <f>_xlfn.XLOOKUP($A385,Results!$A$2:$A$2256,Results!Y$2:Y$2256,"")</f>
        <v>92</v>
      </c>
      <c r="BE385" s="2" t="b">
        <f>_xlfn.XLOOKUP($A385,Results!$A$2:$A$2256,Results!Z$2:Z$2256,"")</f>
        <v>1</v>
      </c>
    </row>
    <row r="386" spans="1:57" ht="38.25" customHeight="1" x14ac:dyDescent="0.3">
      <c r="A386">
        <v>906063</v>
      </c>
      <c r="B386">
        <v>281996</v>
      </c>
      <c r="C386" t="s">
        <v>36</v>
      </c>
      <c r="D386" t="s">
        <v>1243</v>
      </c>
      <c r="E386" s="2" t="str">
        <f>VLOOKUP(F386,'RPA Vendor Data '!F$1:$G$2418,2)</f>
        <v>FROST ELECTRIC SUPPLY CO</v>
      </c>
      <c r="F386" s="2">
        <v>11364</v>
      </c>
      <c r="G386" s="2">
        <v>3</v>
      </c>
      <c r="H386" t="s">
        <v>1244</v>
      </c>
      <c r="I386">
        <v>6</v>
      </c>
      <c r="J386" t="s">
        <v>58</v>
      </c>
      <c r="K386" t="s">
        <v>58</v>
      </c>
      <c r="L386">
        <v>269.62</v>
      </c>
      <c r="M386" s="2" t="s">
        <v>1229</v>
      </c>
      <c r="N386" s="85" t="s">
        <v>1245</v>
      </c>
      <c r="O386" t="s">
        <v>36</v>
      </c>
      <c r="P386" t="s">
        <v>1246</v>
      </c>
      <c r="Q386">
        <v>5016999987</v>
      </c>
      <c r="R386">
        <v>16.18</v>
      </c>
      <c r="S386" s="1">
        <v>45744.896797337962</v>
      </c>
      <c r="T386" t="s">
        <v>42</v>
      </c>
      <c r="U386" s="1">
        <v>45744.67083333333</v>
      </c>
      <c r="V386" t="s">
        <v>43</v>
      </c>
      <c r="W386" t="s">
        <v>36</v>
      </c>
      <c r="X386">
        <v>3</v>
      </c>
      <c r="Y386" t="s">
        <v>158</v>
      </c>
      <c r="Z386">
        <v>269.62</v>
      </c>
      <c r="AA386">
        <v>269.62</v>
      </c>
      <c r="AB386">
        <v>193</v>
      </c>
      <c r="AC386" t="s">
        <v>1231</v>
      </c>
      <c r="AD386" t="s">
        <v>1231</v>
      </c>
      <c r="AE386" t="s">
        <v>45</v>
      </c>
      <c r="AF386" s="44">
        <v>39121304</v>
      </c>
      <c r="AG386" s="18" t="s">
        <v>1247</v>
      </c>
      <c r="AH386" s="18"/>
      <c r="AI386" s="2" t="s">
        <v>48</v>
      </c>
      <c r="AJ386" s="2" t="e">
        <f>VLOOKUP(A386,'Classification Test Result'!$A$2:$D$2428,4,FALSE)</f>
        <v>#N/A</v>
      </c>
      <c r="AL386" s="2">
        <f>_xlfn.XLOOKUP($A386,Results!$A$2:$A$2256,Results!G$2:G$2256,"")</f>
        <v>0</v>
      </c>
      <c r="AM386" s="2">
        <f>_xlfn.XLOOKUP($A386,Results!$A$2:$A$2256,Results!H$2:H$2256,"")</f>
        <v>0</v>
      </c>
      <c r="AN386" s="2">
        <f>_xlfn.XLOOKUP($A386,Results!$A$2:$A$2256,Results!I$2:I$2256,"")</f>
        <v>0</v>
      </c>
      <c r="AO386" s="2">
        <f>_xlfn.XLOOKUP($A386,Results!$A$2:$A$2256,Results!J$2:J$2256,"")</f>
        <v>0</v>
      </c>
      <c r="AP386" s="2">
        <f>_xlfn.XLOOKUP($A386,Results!$A$2:$A$2256,Results!K$2:K$2256,"")</f>
        <v>0</v>
      </c>
      <c r="AQ386" s="2">
        <f>_xlfn.XLOOKUP($A386,Results!$A$2:$A$2256,Results!L$2:L$2256,"")</f>
        <v>0</v>
      </c>
      <c r="AR386" s="2">
        <f>_xlfn.XLOOKUP($A386,Results!$A$2:$A$2256,Results!M$2:M$2256,"")</f>
        <v>0</v>
      </c>
      <c r="AS386" s="2">
        <f>_xlfn.XLOOKUP($A386,Results!$A$2:$A$2256,Results!N$2:N$2256,"")</f>
        <v>0</v>
      </c>
      <c r="AT386" s="2" t="str">
        <f>_xlfn.XLOOKUP($A386,Results!$A$2:$A$2256,Results!O$2:O$2256,"")</f>
        <v>RACO</v>
      </c>
      <c r="AU386" s="2" t="str">
        <f>_xlfn.XLOOKUP($A386,Results!$A$2:$A$2256,Results!P$2:P$2256,"")</f>
        <v>RACO</v>
      </c>
      <c r="AV386" s="2" t="str">
        <f>_xlfn.XLOOKUP($A386,Results!$A$2:$A$2256,Results!Q$2:Q$2256,"")</f>
        <v>MULTIPLE_MATCHES_ONE_VALID</v>
      </c>
      <c r="AW386" s="2">
        <f>_xlfn.XLOOKUP($A386,Results!$A$2:$A$2256,Results!R$2:R$2256,"")</f>
        <v>0</v>
      </c>
      <c r="AX386" s="2">
        <f>_xlfn.XLOOKUP($A386,Results!$A$2:$A$2256,Results!S$2:S$2256,"")</f>
        <v>0</v>
      </c>
      <c r="AY386" s="2">
        <f>_xlfn.XLOOKUP($A386,Results!$A$2:$A$2256,Results!T$2:T$2256,"")</f>
        <v>50</v>
      </c>
      <c r="AZ386" s="2">
        <f>_xlfn.XLOOKUP($A386,Results!$A$2:$A$2256,Results!U$2:U$2256,"")</f>
        <v>0</v>
      </c>
      <c r="BA386" s="2" t="str">
        <f>_xlfn.XLOOKUP($A386,Results!$A$2:$A$2256,Results!V$2:V$2256,"")</f>
        <v>RACO</v>
      </c>
      <c r="BB386" s="2">
        <f>_xlfn.XLOOKUP($A386,Results!$A$2:$A$2256,Results!W$2:W$2256,"")</f>
        <v>80</v>
      </c>
      <c r="BC386" s="2">
        <f>_xlfn.XLOOKUP($A386,Results!$A$2:$A$2256,Results!X$2:X$2256,"")</f>
        <v>39120000</v>
      </c>
      <c r="BD386" s="2">
        <f>_xlfn.XLOOKUP($A386,Results!$A$2:$A$2256,Results!Y$2:Y$2256,"")</f>
        <v>80</v>
      </c>
      <c r="BE386" s="2" t="b">
        <f>_xlfn.XLOOKUP($A386,Results!$A$2:$A$2256,Results!Z$2:Z$2256,"")</f>
        <v>1</v>
      </c>
    </row>
    <row r="387" spans="1:57" ht="38.25" customHeight="1" x14ac:dyDescent="0.3">
      <c r="A387">
        <v>906064</v>
      </c>
      <c r="B387">
        <v>281718</v>
      </c>
      <c r="C387" t="s">
        <v>36</v>
      </c>
      <c r="D387" t="s">
        <v>595</v>
      </c>
      <c r="E387" s="2" t="str">
        <f>VLOOKUP(F387,'RPA Vendor Data '!F$1:$G$2418,2)</f>
        <v>ONESOURCE DISTRIBUTORS</v>
      </c>
      <c r="F387" s="2">
        <v>16089</v>
      </c>
      <c r="G387" s="2">
        <v>8</v>
      </c>
      <c r="H387" s="2" t="s">
        <v>1248</v>
      </c>
      <c r="I387">
        <v>10</v>
      </c>
      <c r="J387" t="s">
        <v>58</v>
      </c>
      <c r="K387" t="s">
        <v>58</v>
      </c>
      <c r="L387">
        <v>143.28</v>
      </c>
      <c r="M387" s="2" t="s">
        <v>1231</v>
      </c>
      <c r="N387" s="85" t="s">
        <v>1249</v>
      </c>
      <c r="O387" t="s">
        <v>36</v>
      </c>
      <c r="P387" t="s">
        <v>1250</v>
      </c>
      <c r="Q387" t="s">
        <v>36</v>
      </c>
      <c r="R387">
        <v>14.33</v>
      </c>
      <c r="S387" s="1">
        <v>45744.543700543982</v>
      </c>
      <c r="T387" t="s">
        <v>42</v>
      </c>
      <c r="U387" s="1">
        <v>45744.31527777778</v>
      </c>
      <c r="V387" t="s">
        <v>43</v>
      </c>
      <c r="W387" t="s">
        <v>36</v>
      </c>
      <c r="X387">
        <v>1</v>
      </c>
      <c r="Y387">
        <v>0</v>
      </c>
      <c r="Z387">
        <v>143.28</v>
      </c>
      <c r="AA387" t="s">
        <v>36</v>
      </c>
      <c r="AB387">
        <v>194</v>
      </c>
      <c r="AC387" t="s">
        <v>1231</v>
      </c>
      <c r="AD387" t="s">
        <v>1231</v>
      </c>
      <c r="AE387" t="s">
        <v>45</v>
      </c>
      <c r="AF387" s="44">
        <v>39121304</v>
      </c>
      <c r="AG387" s="18" t="s">
        <v>1251</v>
      </c>
      <c r="AH387" s="18"/>
      <c r="AI387" s="2" t="s">
        <v>48</v>
      </c>
      <c r="AJ387" s="2" t="e">
        <f>VLOOKUP(A387,'Classification Test Result'!$A$2:$D$2428,4,FALSE)</f>
        <v>#N/A</v>
      </c>
      <c r="AL387" s="2">
        <f>_xlfn.XLOOKUP($A387,Results!$A$2:$A$2256,Results!G$2:G$2256,"")</f>
        <v>0</v>
      </c>
      <c r="AM387" s="2">
        <f>_xlfn.XLOOKUP($A387,Results!$A$2:$A$2256,Results!H$2:H$2256,"")</f>
        <v>0</v>
      </c>
      <c r="AN387" s="2">
        <f>_xlfn.XLOOKUP($A387,Results!$A$2:$A$2256,Results!I$2:I$2256,"")</f>
        <v>0</v>
      </c>
      <c r="AO387" s="2">
        <f>_xlfn.XLOOKUP($A387,Results!$A$2:$A$2256,Results!J$2:J$2256,"")</f>
        <v>0</v>
      </c>
      <c r="AP387" s="2">
        <f>_xlfn.XLOOKUP($A387,Results!$A$2:$A$2256,Results!K$2:K$2256,"")</f>
        <v>0</v>
      </c>
      <c r="AQ387" s="2">
        <f>_xlfn.XLOOKUP($A387,Results!$A$2:$A$2256,Results!L$2:L$2256,"")</f>
        <v>0</v>
      </c>
      <c r="AR387" s="2">
        <f>_xlfn.XLOOKUP($A387,Results!$A$2:$A$2256,Results!M$2:M$2256,"")</f>
        <v>0</v>
      </c>
      <c r="AS387" s="2">
        <f>_xlfn.XLOOKUP($A387,Results!$A$2:$A$2256,Results!N$2:N$2256,"")</f>
        <v>0</v>
      </c>
      <c r="AT387" s="2" t="str">
        <f>_xlfn.XLOOKUP($A387,Results!$A$2:$A$2256,Results!O$2:O$2256,"")</f>
        <v>RACO</v>
      </c>
      <c r="AU387" s="2" t="str">
        <f>_xlfn.XLOOKUP($A387,Results!$A$2:$A$2256,Results!P$2:P$2256,"")</f>
        <v>RACO</v>
      </c>
      <c r="AV387" s="2" t="str">
        <f>_xlfn.XLOOKUP($A387,Results!$A$2:$A$2256,Results!Q$2:Q$2256,"")</f>
        <v>SINGLE_MATCH</v>
      </c>
      <c r="AW387" s="2">
        <f>_xlfn.XLOOKUP($A387,Results!$A$2:$A$2256,Results!R$2:R$2256,"")</f>
        <v>0</v>
      </c>
      <c r="AX387" s="2">
        <f>_xlfn.XLOOKUP($A387,Results!$A$2:$A$2256,Results!S$2:S$2256,"")</f>
        <v>0</v>
      </c>
      <c r="AY387" s="2">
        <f>_xlfn.XLOOKUP($A387,Results!$A$2:$A$2256,Results!T$2:T$2256,"")</f>
        <v>75</v>
      </c>
      <c r="AZ387" s="2">
        <f>_xlfn.XLOOKUP($A387,Results!$A$2:$A$2256,Results!U$2:U$2256,"")</f>
        <v>0</v>
      </c>
      <c r="BA387" s="2" t="str">
        <f>_xlfn.XLOOKUP($A387,Results!$A$2:$A$2256,Results!V$2:V$2256,"")</f>
        <v>RACO</v>
      </c>
      <c r="BB387" s="2">
        <f>_xlfn.XLOOKUP($A387,Results!$A$2:$A$2256,Results!W$2:W$2256,"")</f>
        <v>84</v>
      </c>
      <c r="BC387" s="2">
        <f>_xlfn.XLOOKUP($A387,Results!$A$2:$A$2256,Results!X$2:X$2256,"")</f>
        <v>39121304</v>
      </c>
      <c r="BD387" s="2">
        <f>_xlfn.XLOOKUP($A387,Results!$A$2:$A$2256,Results!Y$2:Y$2256,"")</f>
        <v>84</v>
      </c>
      <c r="BE387" s="2" t="b">
        <f>_xlfn.XLOOKUP($A387,Results!$A$2:$A$2256,Results!Z$2:Z$2256,"")</f>
        <v>1</v>
      </c>
    </row>
    <row r="388" spans="1:57" ht="38.25" customHeight="1" x14ac:dyDescent="0.3">
      <c r="A388">
        <v>906065</v>
      </c>
      <c r="B388">
        <v>281666</v>
      </c>
      <c r="C388" t="s">
        <v>36</v>
      </c>
      <c r="D388" t="s">
        <v>95</v>
      </c>
      <c r="E388" s="2" t="str">
        <f>VLOOKUP(F388,'RPA Vendor Data '!F$1:$G$2418,2)</f>
        <v>VAN METER, INC.</v>
      </c>
      <c r="F388" s="2">
        <v>13513</v>
      </c>
      <c r="G388" s="2">
        <v>6</v>
      </c>
      <c r="H388" t="s">
        <v>1252</v>
      </c>
      <c r="I388">
        <v>1</v>
      </c>
      <c r="J388" t="s">
        <v>389</v>
      </c>
      <c r="K388" t="s">
        <v>58</v>
      </c>
      <c r="L388">
        <v>50.06</v>
      </c>
      <c r="M388" s="2" t="s">
        <v>1253</v>
      </c>
      <c r="N388" s="85" t="s">
        <v>1254</v>
      </c>
      <c r="O388" t="s">
        <v>36</v>
      </c>
      <c r="P388" t="s">
        <v>36</v>
      </c>
      <c r="Q388">
        <v>5016990752</v>
      </c>
      <c r="R388">
        <v>0.5</v>
      </c>
      <c r="S388" s="1">
        <v>45744.50127364583</v>
      </c>
      <c r="T388" t="s">
        <v>42</v>
      </c>
      <c r="U388" s="1">
        <v>45744.281944444447</v>
      </c>
      <c r="V388" t="s">
        <v>43</v>
      </c>
      <c r="W388" t="s">
        <v>36</v>
      </c>
      <c r="X388">
        <v>0</v>
      </c>
      <c r="Y388">
        <v>999</v>
      </c>
      <c r="Z388" t="s">
        <v>36</v>
      </c>
      <c r="AA388" t="s">
        <v>36</v>
      </c>
      <c r="AB388" t="s">
        <v>36</v>
      </c>
      <c r="AC388" t="s">
        <v>49</v>
      </c>
      <c r="AD388" t="s">
        <v>49</v>
      </c>
      <c r="AE388" t="s">
        <v>45</v>
      </c>
      <c r="AF388" s="44">
        <v>39121304</v>
      </c>
      <c r="AG388" s="18" t="s">
        <v>1255</v>
      </c>
      <c r="AI388" s="2" t="s">
        <v>48</v>
      </c>
      <c r="AJ388" s="2" t="e">
        <f>VLOOKUP(A388,'Classification Test Result'!$A$2:$D$2428,4,FALSE)</f>
        <v>#N/A</v>
      </c>
      <c r="AL388" s="2">
        <f>_xlfn.XLOOKUP($A388,Results!$A$2:$A$2256,Results!G$2:G$2256,"")</f>
        <v>0</v>
      </c>
      <c r="AM388" s="2">
        <f>_xlfn.XLOOKUP($A388,Results!$A$2:$A$2256,Results!H$2:H$2256,"")</f>
        <v>0</v>
      </c>
      <c r="AN388" s="2">
        <f>_xlfn.XLOOKUP($A388,Results!$A$2:$A$2256,Results!I$2:I$2256,"")</f>
        <v>0</v>
      </c>
      <c r="AO388" s="2">
        <f>_xlfn.XLOOKUP($A388,Results!$A$2:$A$2256,Results!J$2:J$2256,"")</f>
        <v>0</v>
      </c>
      <c r="AP388" s="2">
        <f>_xlfn.XLOOKUP($A388,Results!$A$2:$A$2256,Results!K$2:K$2256,"")</f>
        <v>0</v>
      </c>
      <c r="AQ388" s="2">
        <f>_xlfn.XLOOKUP($A388,Results!$A$2:$A$2256,Results!L$2:L$2256,"")</f>
        <v>0</v>
      </c>
      <c r="AR388" s="2">
        <f>_xlfn.XLOOKUP($A388,Results!$A$2:$A$2256,Results!M$2:M$2256,"")</f>
        <v>0</v>
      </c>
      <c r="AS388" s="2">
        <f>_xlfn.XLOOKUP($A388,Results!$A$2:$A$2256,Results!N$2:N$2256,"")</f>
        <v>0</v>
      </c>
      <c r="AT388" s="2" t="str">
        <f>_xlfn.XLOOKUP($A388,Results!$A$2:$A$2256,Results!O$2:O$2256,"")</f>
        <v>RACO</v>
      </c>
      <c r="AU388" s="2" t="str">
        <f>_xlfn.XLOOKUP($A388,Results!$A$2:$A$2256,Results!P$2:P$2256,"")</f>
        <v>RACO</v>
      </c>
      <c r="AV388" s="2" t="str">
        <f>_xlfn.XLOOKUP($A388,Results!$A$2:$A$2256,Results!Q$2:Q$2256,"")</f>
        <v>SINGLE_MATCH</v>
      </c>
      <c r="AW388" s="2">
        <f>_xlfn.XLOOKUP($A388,Results!$A$2:$A$2256,Results!R$2:R$2256,"")</f>
        <v>0</v>
      </c>
      <c r="AX388" s="2">
        <f>_xlfn.XLOOKUP($A388,Results!$A$2:$A$2256,Results!S$2:S$2256,"")</f>
        <v>0</v>
      </c>
      <c r="AY388" s="2">
        <f>_xlfn.XLOOKUP($A388,Results!$A$2:$A$2256,Results!T$2:T$2256,"")</f>
        <v>75</v>
      </c>
      <c r="AZ388" s="2">
        <f>_xlfn.XLOOKUP($A388,Results!$A$2:$A$2256,Results!U$2:U$2256,"")</f>
        <v>0</v>
      </c>
      <c r="BA388" s="2" t="str">
        <f>_xlfn.XLOOKUP($A388,Results!$A$2:$A$2256,Results!V$2:V$2256,"")</f>
        <v>RACO</v>
      </c>
      <c r="BB388" s="2">
        <f>_xlfn.XLOOKUP($A388,Results!$A$2:$A$2256,Results!W$2:W$2256,"")</f>
        <v>90</v>
      </c>
      <c r="BC388" s="2">
        <f>_xlfn.XLOOKUP($A388,Results!$A$2:$A$2256,Results!X$2:X$2256,"")</f>
        <v>39121304</v>
      </c>
      <c r="BD388" s="2">
        <f>_xlfn.XLOOKUP($A388,Results!$A$2:$A$2256,Results!Y$2:Y$2256,"")</f>
        <v>90</v>
      </c>
      <c r="BE388" s="2" t="b">
        <f>_xlfn.XLOOKUP($A388,Results!$A$2:$A$2256,Results!Z$2:Z$2256,"")</f>
        <v>1</v>
      </c>
    </row>
    <row r="389" spans="1:57" ht="38.25" customHeight="1" x14ac:dyDescent="0.3">
      <c r="A389">
        <v>906066</v>
      </c>
      <c r="B389">
        <v>281597</v>
      </c>
      <c r="C389" t="s">
        <v>36</v>
      </c>
      <c r="D389" t="s">
        <v>95</v>
      </c>
      <c r="E389" s="2" t="str">
        <f>VLOOKUP(F389,'RPA Vendor Data '!F$1:$G$2418,2)</f>
        <v>VAN METER, INC.</v>
      </c>
      <c r="F389" s="2">
        <v>13513</v>
      </c>
      <c r="G389" s="2">
        <v>6</v>
      </c>
      <c r="H389" t="s">
        <v>1252</v>
      </c>
      <c r="I389">
        <v>1</v>
      </c>
      <c r="J389" t="s">
        <v>389</v>
      </c>
      <c r="K389" t="s">
        <v>58</v>
      </c>
      <c r="L389">
        <v>50.06</v>
      </c>
      <c r="M389" s="2" t="s">
        <v>1253</v>
      </c>
      <c r="N389" s="85" t="s">
        <v>1254</v>
      </c>
      <c r="O389" t="s">
        <v>36</v>
      </c>
      <c r="P389" t="s">
        <v>36</v>
      </c>
      <c r="Q389">
        <v>5016990752</v>
      </c>
      <c r="R389">
        <v>0.5</v>
      </c>
      <c r="S389" s="1">
        <v>45744.481410798609</v>
      </c>
      <c r="T389" t="s">
        <v>42</v>
      </c>
      <c r="U389" s="1">
        <v>45744.250694444447</v>
      </c>
      <c r="V389" t="s">
        <v>43</v>
      </c>
      <c r="W389" t="s">
        <v>36</v>
      </c>
      <c r="X389">
        <v>0</v>
      </c>
      <c r="Y389" t="s">
        <v>54</v>
      </c>
      <c r="Z389" t="s">
        <v>36</v>
      </c>
      <c r="AA389">
        <v>50.06</v>
      </c>
      <c r="AB389" t="s">
        <v>36</v>
      </c>
      <c r="AC389" t="s">
        <v>49</v>
      </c>
      <c r="AD389" t="s">
        <v>49</v>
      </c>
      <c r="AE389" t="s">
        <v>45</v>
      </c>
      <c r="AF389" s="44">
        <v>39121304</v>
      </c>
      <c r="AG389" s="18" t="s">
        <v>1255</v>
      </c>
      <c r="AI389" s="2" t="s">
        <v>48</v>
      </c>
      <c r="AJ389" s="2" t="e">
        <f>VLOOKUP(A389,'Classification Test Result'!$A$2:$D$2428,4,FALSE)</f>
        <v>#N/A</v>
      </c>
      <c r="AL389" s="2">
        <f>_xlfn.XLOOKUP($A389,Results!$A$2:$A$2256,Results!G$2:G$2256,"")</f>
        <v>0</v>
      </c>
      <c r="AM389" s="2">
        <f>_xlfn.XLOOKUP($A389,Results!$A$2:$A$2256,Results!H$2:H$2256,"")</f>
        <v>0</v>
      </c>
      <c r="AN389" s="2">
        <f>_xlfn.XLOOKUP($A389,Results!$A$2:$A$2256,Results!I$2:I$2256,"")</f>
        <v>0</v>
      </c>
      <c r="AO389" s="2">
        <f>_xlfn.XLOOKUP($A389,Results!$A$2:$A$2256,Results!J$2:J$2256,"")</f>
        <v>0</v>
      </c>
      <c r="AP389" s="2">
        <f>_xlfn.XLOOKUP($A389,Results!$A$2:$A$2256,Results!K$2:K$2256,"")</f>
        <v>0</v>
      </c>
      <c r="AQ389" s="2">
        <f>_xlfn.XLOOKUP($A389,Results!$A$2:$A$2256,Results!L$2:L$2256,"")</f>
        <v>0</v>
      </c>
      <c r="AR389" s="2">
        <f>_xlfn.XLOOKUP($A389,Results!$A$2:$A$2256,Results!M$2:M$2256,"")</f>
        <v>0</v>
      </c>
      <c r="AS389" s="2">
        <f>_xlfn.XLOOKUP($A389,Results!$A$2:$A$2256,Results!N$2:N$2256,"")</f>
        <v>0</v>
      </c>
      <c r="AT389" s="2" t="str">
        <f>_xlfn.XLOOKUP($A389,Results!$A$2:$A$2256,Results!O$2:O$2256,"")</f>
        <v>RACO</v>
      </c>
      <c r="AU389" s="2" t="str">
        <f>_xlfn.XLOOKUP($A389,Results!$A$2:$A$2256,Results!P$2:P$2256,"")</f>
        <v>RACO</v>
      </c>
      <c r="AV389" s="2" t="str">
        <f>_xlfn.XLOOKUP($A389,Results!$A$2:$A$2256,Results!Q$2:Q$2256,"")</f>
        <v>SINGLE_MATCH</v>
      </c>
      <c r="AW389" s="2">
        <f>_xlfn.XLOOKUP($A389,Results!$A$2:$A$2256,Results!R$2:R$2256,"")</f>
        <v>0</v>
      </c>
      <c r="AX389" s="2">
        <f>_xlfn.XLOOKUP($A389,Results!$A$2:$A$2256,Results!S$2:S$2256,"")</f>
        <v>0</v>
      </c>
      <c r="AY389" s="2">
        <f>_xlfn.XLOOKUP($A389,Results!$A$2:$A$2256,Results!T$2:T$2256,"")</f>
        <v>75</v>
      </c>
      <c r="AZ389" s="2">
        <f>_xlfn.XLOOKUP($A389,Results!$A$2:$A$2256,Results!U$2:U$2256,"")</f>
        <v>0</v>
      </c>
      <c r="BA389" s="2" t="str">
        <f>_xlfn.XLOOKUP($A389,Results!$A$2:$A$2256,Results!V$2:V$2256,"")</f>
        <v>RACO</v>
      </c>
      <c r="BB389" s="2">
        <f>_xlfn.XLOOKUP($A389,Results!$A$2:$A$2256,Results!W$2:W$2256,"")</f>
        <v>90</v>
      </c>
      <c r="BC389" s="2">
        <f>_xlfn.XLOOKUP($A389,Results!$A$2:$A$2256,Results!X$2:X$2256,"")</f>
        <v>39121304</v>
      </c>
      <c r="BD389" s="2">
        <f>_xlfn.XLOOKUP($A389,Results!$A$2:$A$2256,Results!Y$2:Y$2256,"")</f>
        <v>90</v>
      </c>
      <c r="BE389" s="2" t="b">
        <f>_xlfn.XLOOKUP($A389,Results!$A$2:$A$2256,Results!Z$2:Z$2256,"")</f>
        <v>1</v>
      </c>
    </row>
    <row r="390" spans="1:57" ht="38.25" customHeight="1" x14ac:dyDescent="0.3">
      <c r="A390">
        <v>906067</v>
      </c>
      <c r="B390">
        <v>281609</v>
      </c>
      <c r="C390" t="s">
        <v>36</v>
      </c>
      <c r="D390" t="s">
        <v>95</v>
      </c>
      <c r="E390" s="2" t="str">
        <f>VLOOKUP(F390,'RPA Vendor Data '!F$1:$G$2418,2)</f>
        <v>VAN METER, INC.</v>
      </c>
      <c r="F390" s="2">
        <v>13513</v>
      </c>
      <c r="G390" s="2">
        <v>6</v>
      </c>
      <c r="H390" t="s">
        <v>1252</v>
      </c>
      <c r="I390">
        <v>1</v>
      </c>
      <c r="J390" t="s">
        <v>389</v>
      </c>
      <c r="K390" t="s">
        <v>58</v>
      </c>
      <c r="L390">
        <v>50.06</v>
      </c>
      <c r="M390" s="2" t="s">
        <v>1253</v>
      </c>
      <c r="N390" s="85" t="s">
        <v>1254</v>
      </c>
      <c r="O390" t="s">
        <v>36</v>
      </c>
      <c r="P390" t="s">
        <v>36</v>
      </c>
      <c r="Q390">
        <v>5016990752</v>
      </c>
      <c r="R390">
        <v>0.5</v>
      </c>
      <c r="S390" s="1">
        <v>45744.480563043981</v>
      </c>
      <c r="T390" t="s">
        <v>42</v>
      </c>
      <c r="U390" s="1">
        <v>45744.25277777778</v>
      </c>
      <c r="V390" t="s">
        <v>43</v>
      </c>
      <c r="W390" t="s">
        <v>36</v>
      </c>
      <c r="X390">
        <v>0</v>
      </c>
      <c r="Y390">
        <v>999</v>
      </c>
      <c r="Z390" t="s">
        <v>36</v>
      </c>
      <c r="AA390" t="s">
        <v>36</v>
      </c>
      <c r="AB390" t="s">
        <v>36</v>
      </c>
      <c r="AC390" t="s">
        <v>49</v>
      </c>
      <c r="AD390" t="s">
        <v>49</v>
      </c>
      <c r="AE390" t="s">
        <v>45</v>
      </c>
      <c r="AF390" s="44">
        <v>39121304</v>
      </c>
      <c r="AG390" s="18" t="s">
        <v>1255</v>
      </c>
      <c r="AI390" s="2" t="s">
        <v>48</v>
      </c>
      <c r="AJ390" s="2" t="e">
        <f>VLOOKUP(A390,'Classification Test Result'!$A$2:$D$2428,4,FALSE)</f>
        <v>#N/A</v>
      </c>
      <c r="AL390" s="2">
        <f>_xlfn.XLOOKUP($A390,Results!$A$2:$A$2256,Results!G$2:G$2256,"")</f>
        <v>0</v>
      </c>
      <c r="AM390" s="2">
        <f>_xlfn.XLOOKUP($A390,Results!$A$2:$A$2256,Results!H$2:H$2256,"")</f>
        <v>0</v>
      </c>
      <c r="AN390" s="2">
        <f>_xlfn.XLOOKUP($A390,Results!$A$2:$A$2256,Results!I$2:I$2256,"")</f>
        <v>0</v>
      </c>
      <c r="AO390" s="2">
        <f>_xlfn.XLOOKUP($A390,Results!$A$2:$A$2256,Results!J$2:J$2256,"")</f>
        <v>0</v>
      </c>
      <c r="AP390" s="2">
        <f>_xlfn.XLOOKUP($A390,Results!$A$2:$A$2256,Results!K$2:K$2256,"")</f>
        <v>0</v>
      </c>
      <c r="AQ390" s="2">
        <f>_xlfn.XLOOKUP($A390,Results!$A$2:$A$2256,Results!L$2:L$2256,"")</f>
        <v>0</v>
      </c>
      <c r="AR390" s="2">
        <f>_xlfn.XLOOKUP($A390,Results!$A$2:$A$2256,Results!M$2:M$2256,"")</f>
        <v>0</v>
      </c>
      <c r="AS390" s="2">
        <f>_xlfn.XLOOKUP($A390,Results!$A$2:$A$2256,Results!N$2:N$2256,"")</f>
        <v>0</v>
      </c>
      <c r="AT390" s="2" t="str">
        <f>_xlfn.XLOOKUP($A390,Results!$A$2:$A$2256,Results!O$2:O$2256,"")</f>
        <v>RACO</v>
      </c>
      <c r="AU390" s="2" t="str">
        <f>_xlfn.XLOOKUP($A390,Results!$A$2:$A$2256,Results!P$2:P$2256,"")</f>
        <v>RACO</v>
      </c>
      <c r="AV390" s="2" t="str">
        <f>_xlfn.XLOOKUP($A390,Results!$A$2:$A$2256,Results!Q$2:Q$2256,"")</f>
        <v>SINGLE_MATCH</v>
      </c>
      <c r="AW390" s="2">
        <f>_xlfn.XLOOKUP($A390,Results!$A$2:$A$2256,Results!R$2:R$2256,"")</f>
        <v>0</v>
      </c>
      <c r="AX390" s="2">
        <f>_xlfn.XLOOKUP($A390,Results!$A$2:$A$2256,Results!S$2:S$2256,"")</f>
        <v>0</v>
      </c>
      <c r="AY390" s="2">
        <f>_xlfn.XLOOKUP($A390,Results!$A$2:$A$2256,Results!T$2:T$2256,"")</f>
        <v>75</v>
      </c>
      <c r="AZ390" s="2">
        <f>_xlfn.XLOOKUP($A390,Results!$A$2:$A$2256,Results!U$2:U$2256,"")</f>
        <v>0</v>
      </c>
      <c r="BA390" s="2" t="str">
        <f>_xlfn.XLOOKUP($A390,Results!$A$2:$A$2256,Results!V$2:V$2256,"")</f>
        <v>RACO</v>
      </c>
      <c r="BB390" s="2">
        <f>_xlfn.XLOOKUP($A390,Results!$A$2:$A$2256,Results!W$2:W$2256,"")</f>
        <v>90</v>
      </c>
      <c r="BC390" s="2">
        <f>_xlfn.XLOOKUP($A390,Results!$A$2:$A$2256,Results!X$2:X$2256,"")</f>
        <v>39121304</v>
      </c>
      <c r="BD390" s="2">
        <f>_xlfn.XLOOKUP($A390,Results!$A$2:$A$2256,Results!Y$2:Y$2256,"")</f>
        <v>90</v>
      </c>
      <c r="BE390" s="2" t="b">
        <f>_xlfn.XLOOKUP($A390,Results!$A$2:$A$2256,Results!Z$2:Z$2256,"")</f>
        <v>1</v>
      </c>
    </row>
    <row r="391" spans="1:57" ht="38.25" customHeight="1" x14ac:dyDescent="0.3">
      <c r="A391">
        <v>906068</v>
      </c>
      <c r="B391">
        <v>281618</v>
      </c>
      <c r="C391" t="s">
        <v>36</v>
      </c>
      <c r="D391" t="s">
        <v>95</v>
      </c>
      <c r="E391" s="2" t="str">
        <f>VLOOKUP(F391,'RPA Vendor Data '!F$1:$G$2418,2)</f>
        <v>VAN METER, INC.</v>
      </c>
      <c r="F391" s="2">
        <v>13513</v>
      </c>
      <c r="G391" s="2">
        <v>6</v>
      </c>
      <c r="H391" t="s">
        <v>1252</v>
      </c>
      <c r="I391">
        <v>1</v>
      </c>
      <c r="J391" t="s">
        <v>389</v>
      </c>
      <c r="K391" t="s">
        <v>58</v>
      </c>
      <c r="L391">
        <v>50.06</v>
      </c>
      <c r="M391" s="2" t="s">
        <v>1253</v>
      </c>
      <c r="N391" s="85" t="s">
        <v>1254</v>
      </c>
      <c r="O391" t="s">
        <v>36</v>
      </c>
      <c r="P391" t="s">
        <v>36</v>
      </c>
      <c r="Q391">
        <v>5016990752</v>
      </c>
      <c r="R391">
        <v>0.5</v>
      </c>
      <c r="S391" s="1">
        <v>45744.48031334491</v>
      </c>
      <c r="T391" t="s">
        <v>42</v>
      </c>
      <c r="U391" s="1">
        <v>45744.263194444437</v>
      </c>
      <c r="V391" t="s">
        <v>43</v>
      </c>
      <c r="W391" t="s">
        <v>36</v>
      </c>
      <c r="X391">
        <v>0</v>
      </c>
      <c r="Y391">
        <v>999</v>
      </c>
      <c r="Z391" t="s">
        <v>36</v>
      </c>
      <c r="AA391" t="s">
        <v>36</v>
      </c>
      <c r="AB391" t="s">
        <v>36</v>
      </c>
      <c r="AC391" t="s">
        <v>49</v>
      </c>
      <c r="AD391" t="s">
        <v>49</v>
      </c>
      <c r="AE391" t="s">
        <v>45</v>
      </c>
      <c r="AF391" s="44">
        <v>39121304</v>
      </c>
      <c r="AG391" s="18" t="s">
        <v>1255</v>
      </c>
      <c r="AI391" s="2" t="s">
        <v>48</v>
      </c>
      <c r="AJ391" s="2" t="e">
        <f>VLOOKUP(A391,'Classification Test Result'!$A$2:$D$2428,4,FALSE)</f>
        <v>#N/A</v>
      </c>
      <c r="AL391" s="2">
        <f>_xlfn.XLOOKUP($A391,Results!$A$2:$A$2256,Results!G$2:G$2256,"")</f>
        <v>0</v>
      </c>
      <c r="AM391" s="2">
        <f>_xlfn.XLOOKUP($A391,Results!$A$2:$A$2256,Results!H$2:H$2256,"")</f>
        <v>0</v>
      </c>
      <c r="AN391" s="2">
        <f>_xlfn.XLOOKUP($A391,Results!$A$2:$A$2256,Results!I$2:I$2256,"")</f>
        <v>0</v>
      </c>
      <c r="AO391" s="2">
        <f>_xlfn.XLOOKUP($A391,Results!$A$2:$A$2256,Results!J$2:J$2256,"")</f>
        <v>0</v>
      </c>
      <c r="AP391" s="2">
        <f>_xlfn.XLOOKUP($A391,Results!$A$2:$A$2256,Results!K$2:K$2256,"")</f>
        <v>0</v>
      </c>
      <c r="AQ391" s="2">
        <f>_xlfn.XLOOKUP($A391,Results!$A$2:$A$2256,Results!L$2:L$2256,"")</f>
        <v>0</v>
      </c>
      <c r="AR391" s="2">
        <f>_xlfn.XLOOKUP($A391,Results!$A$2:$A$2256,Results!M$2:M$2256,"")</f>
        <v>0</v>
      </c>
      <c r="AS391" s="2">
        <f>_xlfn.XLOOKUP($A391,Results!$A$2:$A$2256,Results!N$2:N$2256,"")</f>
        <v>0</v>
      </c>
      <c r="AT391" s="2" t="str">
        <f>_xlfn.XLOOKUP($A391,Results!$A$2:$A$2256,Results!O$2:O$2256,"")</f>
        <v>RACO</v>
      </c>
      <c r="AU391" s="2" t="str">
        <f>_xlfn.XLOOKUP($A391,Results!$A$2:$A$2256,Results!P$2:P$2256,"")</f>
        <v>RACO</v>
      </c>
      <c r="AV391" s="2" t="str">
        <f>_xlfn.XLOOKUP($A391,Results!$A$2:$A$2256,Results!Q$2:Q$2256,"")</f>
        <v>SINGLE_MATCH</v>
      </c>
      <c r="AW391" s="2">
        <f>_xlfn.XLOOKUP($A391,Results!$A$2:$A$2256,Results!R$2:R$2256,"")</f>
        <v>0</v>
      </c>
      <c r="AX391" s="2">
        <f>_xlfn.XLOOKUP($A391,Results!$A$2:$A$2256,Results!S$2:S$2256,"")</f>
        <v>0</v>
      </c>
      <c r="AY391" s="2">
        <f>_xlfn.XLOOKUP($A391,Results!$A$2:$A$2256,Results!T$2:T$2256,"")</f>
        <v>75</v>
      </c>
      <c r="AZ391" s="2">
        <f>_xlfn.XLOOKUP($A391,Results!$A$2:$A$2256,Results!U$2:U$2256,"")</f>
        <v>0</v>
      </c>
      <c r="BA391" s="2" t="str">
        <f>_xlfn.XLOOKUP($A391,Results!$A$2:$A$2256,Results!V$2:V$2256,"")</f>
        <v>RACO</v>
      </c>
      <c r="BB391" s="2">
        <f>_xlfn.XLOOKUP($A391,Results!$A$2:$A$2256,Results!W$2:W$2256,"")</f>
        <v>90</v>
      </c>
      <c r="BC391" s="2">
        <f>_xlfn.XLOOKUP($A391,Results!$A$2:$A$2256,Results!X$2:X$2256,"")</f>
        <v>39121304</v>
      </c>
      <c r="BD391" s="2">
        <f>_xlfn.XLOOKUP($A391,Results!$A$2:$A$2256,Results!Y$2:Y$2256,"")</f>
        <v>90</v>
      </c>
      <c r="BE391" s="2" t="b">
        <f>_xlfn.XLOOKUP($A391,Results!$A$2:$A$2256,Results!Z$2:Z$2256,"")</f>
        <v>1</v>
      </c>
    </row>
    <row r="392" spans="1:57" ht="38.25" customHeight="1" x14ac:dyDescent="0.3">
      <c r="A392">
        <v>906069</v>
      </c>
      <c r="B392">
        <v>281727</v>
      </c>
      <c r="C392" t="s">
        <v>36</v>
      </c>
      <c r="D392" t="s">
        <v>1256</v>
      </c>
      <c r="E392" s="2" t="str">
        <f>VLOOKUP(F392,'RPA Vendor Data '!F$1:$G$2418,2)</f>
        <v>INDEPENDENT ELECTRIC</v>
      </c>
      <c r="F392" s="2">
        <v>14376</v>
      </c>
      <c r="G392" s="2">
        <v>1</v>
      </c>
      <c r="H392" t="s">
        <v>1257</v>
      </c>
      <c r="I392">
        <v>50</v>
      </c>
      <c r="J392" t="s">
        <v>58</v>
      </c>
      <c r="K392" t="s">
        <v>58</v>
      </c>
      <c r="L392">
        <v>35.33</v>
      </c>
      <c r="M392" s="2" t="s">
        <v>1231</v>
      </c>
      <c r="N392" s="85">
        <v>752</v>
      </c>
      <c r="O392" t="s">
        <v>36</v>
      </c>
      <c r="P392" t="s">
        <v>1258</v>
      </c>
      <c r="Q392" t="s">
        <v>36</v>
      </c>
      <c r="R392">
        <v>17.670000000000002</v>
      </c>
      <c r="S392" s="1">
        <v>45744.543405636578</v>
      </c>
      <c r="T392" t="s">
        <v>42</v>
      </c>
      <c r="U392" s="1">
        <v>45744.318055555559</v>
      </c>
      <c r="V392" t="s">
        <v>43</v>
      </c>
      <c r="W392" t="s">
        <v>36</v>
      </c>
      <c r="X392">
        <v>0</v>
      </c>
      <c r="Y392">
        <v>0</v>
      </c>
      <c r="Z392">
        <v>35.33</v>
      </c>
      <c r="AA392" t="s">
        <v>36</v>
      </c>
      <c r="AB392">
        <v>157</v>
      </c>
      <c r="AC392" t="s">
        <v>1231</v>
      </c>
      <c r="AD392" t="s">
        <v>1231</v>
      </c>
      <c r="AE392" t="s">
        <v>45</v>
      </c>
      <c r="AF392" s="44">
        <v>39121304</v>
      </c>
      <c r="AG392" s="18" t="s">
        <v>1259</v>
      </c>
      <c r="AH392" s="18"/>
      <c r="AI392" s="2" t="s">
        <v>48</v>
      </c>
      <c r="AJ392" s="2" t="e">
        <f>VLOOKUP(A392,'Classification Test Result'!$A$2:$D$2428,4,FALSE)</f>
        <v>#N/A</v>
      </c>
      <c r="AL392" s="2">
        <f>_xlfn.XLOOKUP($A392,Results!$A$2:$A$2256,Results!G$2:G$2256,"")</f>
        <v>0</v>
      </c>
      <c r="AM392" s="2">
        <f>_xlfn.XLOOKUP($A392,Results!$A$2:$A$2256,Results!H$2:H$2256,"")</f>
        <v>0</v>
      </c>
      <c r="AN392" s="2">
        <f>_xlfn.XLOOKUP($A392,Results!$A$2:$A$2256,Results!I$2:I$2256,"")</f>
        <v>0</v>
      </c>
      <c r="AO392" s="2">
        <f>_xlfn.XLOOKUP($A392,Results!$A$2:$A$2256,Results!J$2:J$2256,"")</f>
        <v>0</v>
      </c>
      <c r="AP392" s="2">
        <f>_xlfn.XLOOKUP($A392,Results!$A$2:$A$2256,Results!K$2:K$2256,"")</f>
        <v>0</v>
      </c>
      <c r="AQ392" s="2">
        <f>_xlfn.XLOOKUP($A392,Results!$A$2:$A$2256,Results!L$2:L$2256,"")</f>
        <v>0</v>
      </c>
      <c r="AR392" s="2">
        <f>_xlfn.XLOOKUP($A392,Results!$A$2:$A$2256,Results!M$2:M$2256,"")</f>
        <v>0</v>
      </c>
      <c r="AS392" s="2">
        <f>_xlfn.XLOOKUP($A392,Results!$A$2:$A$2256,Results!N$2:N$2256,"")</f>
        <v>0</v>
      </c>
      <c r="AT392" s="2" t="str">
        <f>_xlfn.XLOOKUP($A392,Results!$A$2:$A$2256,Results!O$2:O$2256,"")</f>
        <v>RACO</v>
      </c>
      <c r="AU392" s="2" t="str">
        <f>_xlfn.XLOOKUP($A392,Results!$A$2:$A$2256,Results!P$2:P$2256,"")</f>
        <v>RACO</v>
      </c>
      <c r="AV392" s="2" t="str">
        <f>_xlfn.XLOOKUP($A392,Results!$A$2:$A$2256,Results!Q$2:Q$2256,"")</f>
        <v>SINGLE_MATCH</v>
      </c>
      <c r="AW392" s="2">
        <f>_xlfn.XLOOKUP($A392,Results!$A$2:$A$2256,Results!R$2:R$2256,"")</f>
        <v>0</v>
      </c>
      <c r="AX392" s="2">
        <f>_xlfn.XLOOKUP($A392,Results!$A$2:$A$2256,Results!S$2:S$2256,"")</f>
        <v>0</v>
      </c>
      <c r="AY392" s="2">
        <f>_xlfn.XLOOKUP($A392,Results!$A$2:$A$2256,Results!T$2:T$2256,"")</f>
        <v>75</v>
      </c>
      <c r="AZ392" s="2">
        <f>_xlfn.XLOOKUP($A392,Results!$A$2:$A$2256,Results!U$2:U$2256,"")</f>
        <v>0</v>
      </c>
      <c r="BA392" s="2" t="str">
        <f>_xlfn.XLOOKUP($A392,Results!$A$2:$A$2256,Results!V$2:V$2256,"")</f>
        <v>RACO</v>
      </c>
      <c r="BB392" s="2">
        <f>_xlfn.XLOOKUP($A392,Results!$A$2:$A$2256,Results!W$2:W$2256,"")</f>
        <v>90</v>
      </c>
      <c r="BC392" s="2">
        <f>_xlfn.XLOOKUP($A392,Results!$A$2:$A$2256,Results!X$2:X$2256,"")</f>
        <v>39121304</v>
      </c>
      <c r="BD392" s="2">
        <f>_xlfn.XLOOKUP($A392,Results!$A$2:$A$2256,Results!Y$2:Y$2256,"")</f>
        <v>90</v>
      </c>
      <c r="BE392" s="2" t="b">
        <f>_xlfn.XLOOKUP($A392,Results!$A$2:$A$2256,Results!Z$2:Z$2256,"")</f>
        <v>1</v>
      </c>
    </row>
    <row r="393" spans="1:57" ht="38.25" customHeight="1" x14ac:dyDescent="0.3">
      <c r="A393">
        <v>906070</v>
      </c>
      <c r="B393">
        <v>281999</v>
      </c>
      <c r="C393" t="s">
        <v>36</v>
      </c>
      <c r="D393" t="s">
        <v>1260</v>
      </c>
      <c r="E393" s="2" t="str">
        <f>VLOOKUP(F393,'RPA Vendor Data '!F$1:$G$2418,2)</f>
        <v>FROST ELECTRIC SUPPLY CO</v>
      </c>
      <c r="F393" s="2">
        <v>11364</v>
      </c>
      <c r="G393" s="2">
        <v>1</v>
      </c>
      <c r="H393" t="s">
        <v>1261</v>
      </c>
      <c r="I393">
        <v>1</v>
      </c>
      <c r="J393" t="s">
        <v>58</v>
      </c>
      <c r="K393" t="s">
        <v>58</v>
      </c>
      <c r="L393">
        <v>778.04</v>
      </c>
      <c r="M393" s="2" t="s">
        <v>1229</v>
      </c>
      <c r="N393" s="85" t="s">
        <v>1262</v>
      </c>
      <c r="O393" t="s">
        <v>36</v>
      </c>
      <c r="P393" t="s">
        <v>1263</v>
      </c>
      <c r="Q393">
        <v>5016954060</v>
      </c>
      <c r="R393">
        <v>7.78</v>
      </c>
      <c r="S393" s="1">
        <v>45744.896718946758</v>
      </c>
      <c r="T393" t="s">
        <v>42</v>
      </c>
      <c r="U393" s="1">
        <v>45744.671527777777</v>
      </c>
      <c r="V393" t="s">
        <v>43</v>
      </c>
      <c r="W393" t="s">
        <v>36</v>
      </c>
      <c r="X393">
        <v>1</v>
      </c>
      <c r="Y393" t="s">
        <v>158</v>
      </c>
      <c r="Z393">
        <v>778.04</v>
      </c>
      <c r="AA393">
        <v>778.04</v>
      </c>
      <c r="AB393">
        <v>193</v>
      </c>
      <c r="AC393" t="s">
        <v>1264</v>
      </c>
      <c r="AD393" t="s">
        <v>1264</v>
      </c>
      <c r="AE393" t="s">
        <v>45</v>
      </c>
      <c r="AF393" s="44">
        <v>39121305</v>
      </c>
      <c r="AG393" s="18" t="s">
        <v>1265</v>
      </c>
      <c r="AH393" s="18"/>
      <c r="AI393" s="2" t="s">
        <v>48</v>
      </c>
      <c r="AJ393" s="2" t="e">
        <f>VLOOKUP(A393,'Classification Test Result'!$A$2:$D$2428,4,FALSE)</f>
        <v>#N/A</v>
      </c>
      <c r="AL393" s="2">
        <f>_xlfn.XLOOKUP($A393,Results!$A$2:$A$2256,Results!G$2:G$2256,"")</f>
        <v>341399</v>
      </c>
      <c r="AM393" s="2">
        <f>_xlfn.XLOOKUP($A393,Results!$A$2:$A$2256,Results!H$2:H$2256,"")</f>
        <v>54060</v>
      </c>
      <c r="AN393" s="2" t="str">
        <f>_xlfn.XLOOKUP($A393,Results!$A$2:$A$2256,Results!I$2:I$2256,"")</f>
        <v>TAY MAC CORPORATION</v>
      </c>
      <c r="AO393" s="2" t="str">
        <f>_xlfn.XLOOKUP($A393,Results!$A$2:$A$2256,Results!J$2:J$2256,"")</f>
        <v>050169540602</v>
      </c>
      <c r="AP393" s="2">
        <f>_xlfn.XLOOKUP($A393,Results!$A$2:$A$2256,Results!K$2:K$2256,"")</f>
        <v>39121320</v>
      </c>
      <c r="AQ393" s="2" t="str">
        <f>_xlfn.XLOOKUP($A393,Results!$A$2:$A$2256,Results!L$2:L$2256,"")</f>
        <v>AK10518733</v>
      </c>
      <c r="AR393" s="2">
        <f>_xlfn.XLOOKUP($A393,Results!$A$2:$A$2256,Results!M$2:M$2256,"")</f>
        <v>519980</v>
      </c>
      <c r="AS393" s="2" t="str">
        <f>_xlfn.XLOOKUP($A393,Results!$A$2:$A$2256,Results!N$2:N$2256,"")</f>
        <v>RACO 5406-0 1G BOX EXT RING</v>
      </c>
      <c r="AT393" s="2" t="str">
        <f>_xlfn.XLOOKUP($A393,Results!$A$2:$A$2256,Results!O$2:O$2256,"")</f>
        <v>TAY MAC CORPORATION</v>
      </c>
      <c r="AU393" s="2">
        <f>_xlfn.XLOOKUP($A393,Results!$A$2:$A$2256,Results!P$2:P$2256,"")</f>
        <v>0</v>
      </c>
      <c r="AV393" s="2" t="str">
        <f>_xlfn.XLOOKUP($A393,Results!$A$2:$A$2256,Results!Q$2:Q$2256,"")</f>
        <v>NO_VALID_MATCHES</v>
      </c>
      <c r="AW393" s="2">
        <f>_xlfn.XLOOKUP($A393,Results!$A$2:$A$2256,Results!R$2:R$2256,"")</f>
        <v>0.80376554647406095</v>
      </c>
      <c r="AX393" s="2">
        <f>_xlfn.XLOOKUP($A393,Results!$A$2:$A$2256,Results!S$2:S$2256,"")</f>
        <v>61</v>
      </c>
      <c r="AY393" s="2">
        <f>_xlfn.XLOOKUP($A393,Results!$A$2:$A$2256,Results!T$2:T$2256,"")</f>
        <v>35</v>
      </c>
      <c r="AZ393" s="2">
        <f>_xlfn.XLOOKUP($A393,Results!$A$2:$A$2256,Results!U$2:U$2256,"")</f>
        <v>60</v>
      </c>
      <c r="BA393" s="2" t="str">
        <f>_xlfn.XLOOKUP($A393,Results!$A$2:$A$2256,Results!V$2:V$2256,"")</f>
        <v>TAY MAC CORPORATION</v>
      </c>
      <c r="BB393" s="2">
        <f>_xlfn.XLOOKUP($A393,Results!$A$2:$A$2256,Results!W$2:W$2256,"")</f>
        <v>84</v>
      </c>
      <c r="BC393" s="2">
        <f>_xlfn.XLOOKUP($A393,Results!$A$2:$A$2256,Results!X$2:X$2256,"")</f>
        <v>39121300</v>
      </c>
      <c r="BD393" s="2">
        <f>_xlfn.XLOOKUP($A393,Results!$A$2:$A$2256,Results!Y$2:Y$2256,"")</f>
        <v>84</v>
      </c>
      <c r="BE393" s="2" t="b">
        <f>_xlfn.XLOOKUP($A393,Results!$A$2:$A$2256,Results!Z$2:Z$2256,"")</f>
        <v>1</v>
      </c>
    </row>
    <row r="394" spans="1:57" ht="38.25" customHeight="1" x14ac:dyDescent="0.3">
      <c r="A394">
        <v>906071</v>
      </c>
      <c r="B394">
        <v>281723</v>
      </c>
      <c r="C394" t="s">
        <v>36</v>
      </c>
      <c r="D394" t="s">
        <v>1266</v>
      </c>
      <c r="E394" s="2" t="str">
        <f>VLOOKUP(F394,'RPA Vendor Data '!F$1:$G$2418,2)</f>
        <v>INDEPENDENT ELECTRIC</v>
      </c>
      <c r="F394" s="2">
        <v>14376</v>
      </c>
      <c r="G394" s="2">
        <v>3</v>
      </c>
      <c r="H394" t="s">
        <v>1267</v>
      </c>
      <c r="I394">
        <v>1</v>
      </c>
      <c r="J394" t="s">
        <v>58</v>
      </c>
      <c r="K394" t="s">
        <v>58</v>
      </c>
      <c r="L394">
        <v>341.15</v>
      </c>
      <c r="M394" s="2" t="s">
        <v>1231</v>
      </c>
      <c r="N394" s="85" t="s">
        <v>1268</v>
      </c>
      <c r="O394" t="s">
        <v>36</v>
      </c>
      <c r="P394" t="s">
        <v>1269</v>
      </c>
      <c r="Q394" t="s">
        <v>36</v>
      </c>
      <c r="R394">
        <v>3.41</v>
      </c>
      <c r="S394" s="1">
        <v>45744.543518900457</v>
      </c>
      <c r="T394" t="s">
        <v>42</v>
      </c>
      <c r="U394" s="1">
        <v>45744.315972222219</v>
      </c>
      <c r="V394" t="s">
        <v>43</v>
      </c>
      <c r="W394" t="s">
        <v>36</v>
      </c>
      <c r="X394">
        <v>0</v>
      </c>
      <c r="Y394">
        <v>0</v>
      </c>
      <c r="Z394">
        <v>341.15</v>
      </c>
      <c r="AA394" t="s">
        <v>36</v>
      </c>
      <c r="AB394">
        <v>157</v>
      </c>
      <c r="AC394" t="s">
        <v>1264</v>
      </c>
      <c r="AD394" t="s">
        <v>1264</v>
      </c>
      <c r="AE394" t="s">
        <v>45</v>
      </c>
      <c r="AF394" s="44">
        <v>39121305</v>
      </c>
      <c r="AG394" s="18" t="s">
        <v>1270</v>
      </c>
      <c r="AH394" s="18"/>
      <c r="AI394" s="2" t="s">
        <v>48</v>
      </c>
      <c r="AJ394" s="2" t="e">
        <f>VLOOKUP(A394,'Classification Test Result'!$A$2:$D$2428,4,FALSE)</f>
        <v>#N/A</v>
      </c>
      <c r="AL394" s="2">
        <f>_xlfn.XLOOKUP($A394,Results!$A$2:$A$2256,Results!G$2:G$2256,"")</f>
        <v>336349</v>
      </c>
      <c r="AM394" s="2">
        <f>_xlfn.XLOOKUP($A394,Results!$A$2:$A$2256,Results!H$2:H$2256,"")</f>
        <v>53240</v>
      </c>
      <c r="AN394" s="2" t="str">
        <f>_xlfn.XLOOKUP($A394,Results!$A$2:$A$2256,Results!I$2:I$2256,"")</f>
        <v>TAY MAC CORPORATION</v>
      </c>
      <c r="AO394" s="2" t="str">
        <f>_xlfn.XLOOKUP($A394,Results!$A$2:$A$2256,Results!J$2:J$2256,"")</f>
        <v>050169532409</v>
      </c>
      <c r="AP394" s="2">
        <f>_xlfn.XLOOKUP($A394,Results!$A$2:$A$2256,Results!K$2:K$2256,"")</f>
        <v>39121305</v>
      </c>
      <c r="AQ394" s="2" t="str">
        <f>_xlfn.XLOOKUP($A394,Results!$A$2:$A$2256,Results!L$2:L$2256,"")</f>
        <v>AK10518695</v>
      </c>
      <c r="AR394" s="2">
        <f>_xlfn.XLOOKUP($A394,Results!$A$2:$A$2256,Results!M$2:M$2256,"")</f>
        <v>890068</v>
      </c>
      <c r="AS394" s="2" t="str">
        <f>_xlfn.XLOOKUP($A394,Results!$A$2:$A$2256,Results!N$2:N$2256,"")</f>
        <v>RACO 5324-0 1G WP BOX W/3 3/4HUBS</v>
      </c>
      <c r="AT394" s="2" t="str">
        <f>_xlfn.XLOOKUP($A394,Results!$A$2:$A$2256,Results!O$2:O$2256,"")</f>
        <v>TAY MAC CORPORATION</v>
      </c>
      <c r="AU394" s="2">
        <f>_xlfn.XLOOKUP($A394,Results!$A$2:$A$2256,Results!P$2:P$2256,"")</f>
        <v>0</v>
      </c>
      <c r="AV394" s="2" t="str">
        <f>_xlfn.XLOOKUP($A394,Results!$A$2:$A$2256,Results!Q$2:Q$2256,"")</f>
        <v>NO_VALID_MATCHES</v>
      </c>
      <c r="AW394" s="2" t="str">
        <f>_xlfn.XLOOKUP($A394,Results!$A$2:$A$2256,Results!R$2:R$2256,"")</f>
        <v>0.8153795547675153</v>
      </c>
      <c r="AX394" s="2">
        <f>_xlfn.XLOOKUP($A394,Results!$A$2:$A$2256,Results!S$2:S$2256,"")</f>
        <v>93</v>
      </c>
      <c r="AY394" s="2">
        <f>_xlfn.XLOOKUP($A394,Results!$A$2:$A$2256,Results!T$2:T$2256,"")</f>
        <v>84</v>
      </c>
      <c r="AZ394" s="2">
        <f>_xlfn.XLOOKUP($A394,Results!$A$2:$A$2256,Results!U$2:U$2256,"")</f>
        <v>92</v>
      </c>
      <c r="BA394" s="2" t="str">
        <f>_xlfn.XLOOKUP($A394,Results!$A$2:$A$2256,Results!V$2:V$2256,"")</f>
        <v>TAY MAC CORPORATION</v>
      </c>
      <c r="BB394" s="2">
        <f>_xlfn.XLOOKUP($A394,Results!$A$2:$A$2256,Results!W$2:W$2256,"")</f>
        <v>68</v>
      </c>
      <c r="BC394" s="2">
        <f>_xlfn.XLOOKUP($A394,Results!$A$2:$A$2256,Results!X$2:X$2256,"")</f>
        <v>39121305</v>
      </c>
      <c r="BD394" s="2">
        <f>_xlfn.XLOOKUP($A394,Results!$A$2:$A$2256,Results!Y$2:Y$2256,"")</f>
        <v>84</v>
      </c>
      <c r="BE394" s="2" t="b">
        <f>_xlfn.XLOOKUP($A394,Results!$A$2:$A$2256,Results!Z$2:Z$2256,"")</f>
        <v>1</v>
      </c>
    </row>
    <row r="395" spans="1:57" ht="38.25" customHeight="1" x14ac:dyDescent="0.3">
      <c r="A395">
        <v>906072</v>
      </c>
      <c r="B395">
        <v>281718</v>
      </c>
      <c r="C395" t="s">
        <v>36</v>
      </c>
      <c r="D395" t="s">
        <v>595</v>
      </c>
      <c r="E395" s="2" t="str">
        <f>VLOOKUP(F395,'RPA Vendor Data '!F$1:$G$2418,2)</f>
        <v>ONESOURCE DISTRIBUTORS</v>
      </c>
      <c r="F395" s="2">
        <v>16089</v>
      </c>
      <c r="G395" s="2">
        <v>2</v>
      </c>
      <c r="H395" t="s">
        <v>1271</v>
      </c>
      <c r="I395">
        <v>100</v>
      </c>
      <c r="J395" t="s">
        <v>58</v>
      </c>
      <c r="K395" t="s">
        <v>58</v>
      </c>
      <c r="L395">
        <v>233.2</v>
      </c>
      <c r="M395" s="2" t="s">
        <v>1231</v>
      </c>
      <c r="N395" s="85">
        <v>509</v>
      </c>
      <c r="O395" t="s">
        <v>36</v>
      </c>
      <c r="P395" t="s">
        <v>36</v>
      </c>
      <c r="Q395" t="s">
        <v>36</v>
      </c>
      <c r="R395">
        <v>233.2</v>
      </c>
      <c r="S395" s="1">
        <v>45744.543667627317</v>
      </c>
      <c r="T395" t="s">
        <v>42</v>
      </c>
      <c r="U395" s="1">
        <v>45744.31527777778</v>
      </c>
      <c r="V395" t="s">
        <v>43</v>
      </c>
      <c r="W395" t="s">
        <v>36</v>
      </c>
      <c r="X395">
        <v>1</v>
      </c>
      <c r="Y395">
        <v>0</v>
      </c>
      <c r="Z395">
        <v>233.2</v>
      </c>
      <c r="AA395" t="s">
        <v>36</v>
      </c>
      <c r="AB395">
        <v>194</v>
      </c>
      <c r="AC395" t="s">
        <v>1231</v>
      </c>
      <c r="AD395" t="s">
        <v>1231</v>
      </c>
      <c r="AE395" t="s">
        <v>45</v>
      </c>
      <c r="AF395" s="44">
        <v>39121303</v>
      </c>
      <c r="AG395" s="18" t="s">
        <v>1272</v>
      </c>
      <c r="AH395" s="18"/>
      <c r="AI395" s="2" t="s">
        <v>48</v>
      </c>
      <c r="AJ395" s="2" t="e">
        <f>VLOOKUP(A395,'Classification Test Result'!$A$2:$D$2428,4,FALSE)</f>
        <v>#N/A</v>
      </c>
      <c r="AL395" s="2">
        <f>_xlfn.XLOOKUP($A395,Results!$A$2:$A$2256,Results!G$2:G$2256,"")</f>
        <v>0</v>
      </c>
      <c r="AM395" s="2">
        <f>_xlfn.XLOOKUP($A395,Results!$A$2:$A$2256,Results!H$2:H$2256,"")</f>
        <v>0</v>
      </c>
      <c r="AN395" s="2">
        <f>_xlfn.XLOOKUP($A395,Results!$A$2:$A$2256,Results!I$2:I$2256,"")</f>
        <v>0</v>
      </c>
      <c r="AO395" s="2">
        <f>_xlfn.XLOOKUP($A395,Results!$A$2:$A$2256,Results!J$2:J$2256,"")</f>
        <v>0</v>
      </c>
      <c r="AP395" s="2">
        <f>_xlfn.XLOOKUP($A395,Results!$A$2:$A$2256,Results!K$2:K$2256,"")</f>
        <v>0</v>
      </c>
      <c r="AQ395" s="2">
        <f>_xlfn.XLOOKUP($A395,Results!$A$2:$A$2256,Results!L$2:L$2256,"")</f>
        <v>0</v>
      </c>
      <c r="AR395" s="2">
        <f>_xlfn.XLOOKUP($A395,Results!$A$2:$A$2256,Results!M$2:M$2256,"")</f>
        <v>0</v>
      </c>
      <c r="AS395" s="2">
        <f>_xlfn.XLOOKUP($A395,Results!$A$2:$A$2256,Results!N$2:N$2256,"")</f>
        <v>0</v>
      </c>
      <c r="AT395" s="2" t="str">
        <f>_xlfn.XLOOKUP($A395,Results!$A$2:$A$2256,Results!O$2:O$2256,"")</f>
        <v>RACO</v>
      </c>
      <c r="AU395" s="2" t="str">
        <f>_xlfn.XLOOKUP($A395,Results!$A$2:$A$2256,Results!P$2:P$2256,"")</f>
        <v>RACO</v>
      </c>
      <c r="AV395" s="2" t="str">
        <f>_xlfn.XLOOKUP($A395,Results!$A$2:$A$2256,Results!Q$2:Q$2256,"")</f>
        <v>SINGLE_MATCH</v>
      </c>
      <c r="AW395" s="2">
        <f>_xlfn.XLOOKUP($A395,Results!$A$2:$A$2256,Results!R$2:R$2256,"")</f>
        <v>0</v>
      </c>
      <c r="AX395" s="2">
        <f>_xlfn.XLOOKUP($A395,Results!$A$2:$A$2256,Results!S$2:S$2256,"")</f>
        <v>0</v>
      </c>
      <c r="AY395" s="2">
        <f>_xlfn.XLOOKUP($A395,Results!$A$2:$A$2256,Results!T$2:T$2256,"")</f>
        <v>75</v>
      </c>
      <c r="AZ395" s="2">
        <f>_xlfn.XLOOKUP($A395,Results!$A$2:$A$2256,Results!U$2:U$2256,"")</f>
        <v>0</v>
      </c>
      <c r="BA395" s="2" t="str">
        <f>_xlfn.XLOOKUP($A395,Results!$A$2:$A$2256,Results!V$2:V$2256,"")</f>
        <v>RACO</v>
      </c>
      <c r="BB395" s="2">
        <f>_xlfn.XLOOKUP($A395,Results!$A$2:$A$2256,Results!W$2:W$2256,"")</f>
        <v>66</v>
      </c>
      <c r="BC395" s="2">
        <f>_xlfn.XLOOKUP($A395,Results!$A$2:$A$2256,Results!X$2:X$2256,"")</f>
        <v>39121300</v>
      </c>
      <c r="BD395" s="2">
        <f>_xlfn.XLOOKUP($A395,Results!$A$2:$A$2256,Results!Y$2:Y$2256,"")</f>
        <v>67</v>
      </c>
      <c r="BE395" s="2" t="b">
        <f>_xlfn.XLOOKUP($A395,Results!$A$2:$A$2256,Results!Z$2:Z$2256,"")</f>
        <v>1</v>
      </c>
    </row>
    <row r="396" spans="1:57" ht="38.25" customHeight="1" x14ac:dyDescent="0.3">
      <c r="A396">
        <v>906073</v>
      </c>
      <c r="B396">
        <v>281683</v>
      </c>
      <c r="C396" t="s">
        <v>36</v>
      </c>
      <c r="D396" t="s">
        <v>1273</v>
      </c>
      <c r="E396" s="2" t="str">
        <f>VLOOKUP(F396,'RPA Vendor Data '!F$1:$G$2418,2)</f>
        <v>CED - SAN FRANCISCO</v>
      </c>
      <c r="F396" s="2">
        <v>17154</v>
      </c>
      <c r="G396" s="2">
        <v>8</v>
      </c>
      <c r="H396" t="s">
        <v>1274</v>
      </c>
      <c r="I396">
        <v>5</v>
      </c>
      <c r="J396" t="s">
        <v>58</v>
      </c>
      <c r="K396" t="s">
        <v>58</v>
      </c>
      <c r="L396">
        <v>157.72999999999999</v>
      </c>
      <c r="M396" s="2" t="s">
        <v>1253</v>
      </c>
      <c r="N396" s="85" t="s">
        <v>1275</v>
      </c>
      <c r="O396" t="s">
        <v>36</v>
      </c>
      <c r="P396" t="s">
        <v>36</v>
      </c>
      <c r="Q396" t="s">
        <v>36</v>
      </c>
      <c r="R396">
        <v>7.89</v>
      </c>
      <c r="S396" s="1">
        <v>45744.522015972223</v>
      </c>
      <c r="T396" t="s">
        <v>42</v>
      </c>
      <c r="U396" s="1">
        <v>45744.294444444437</v>
      </c>
      <c r="V396" t="s">
        <v>43</v>
      </c>
      <c r="W396" t="s">
        <v>36</v>
      </c>
      <c r="X396">
        <v>0</v>
      </c>
      <c r="Y396">
        <v>201</v>
      </c>
      <c r="Z396" t="s">
        <v>36</v>
      </c>
      <c r="AA396" t="s">
        <v>36</v>
      </c>
      <c r="AB396" t="s">
        <v>36</v>
      </c>
      <c r="AC396" t="s">
        <v>1231</v>
      </c>
      <c r="AD396" t="s">
        <v>1231</v>
      </c>
      <c r="AE396" t="s">
        <v>45</v>
      </c>
      <c r="AF396" s="44">
        <v>39131707</v>
      </c>
      <c r="AG396" s="18" t="s">
        <v>1276</v>
      </c>
      <c r="AI396" s="2" t="s">
        <v>48</v>
      </c>
      <c r="AJ396" s="2" t="e">
        <f>VLOOKUP(A396,'Classification Test Result'!$A$2:$D$2428,4,FALSE)</f>
        <v>#N/A</v>
      </c>
      <c r="AL396" s="2">
        <f>_xlfn.XLOOKUP($A396,Results!$A$2:$A$2256,Results!G$2:G$2256,"")</f>
        <v>341364</v>
      </c>
      <c r="AM396" s="2" t="str">
        <f>_xlfn.XLOOKUP($A396,Results!$A$2:$A$2256,Results!H$2:H$2256,"")</f>
        <v>2923RT</v>
      </c>
      <c r="AN396" s="2" t="str">
        <f>_xlfn.XLOOKUP($A396,Results!$A$2:$A$2256,Results!I$2:I$2256,"")</f>
        <v>RACO</v>
      </c>
      <c r="AO396" s="2" t="str">
        <f>_xlfn.XLOOKUP($A396,Results!$A$2:$A$2256,Results!J$2:J$2256,"")</f>
        <v>050169292396</v>
      </c>
      <c r="AP396" s="2">
        <f>_xlfn.XLOOKUP($A396,Results!$A$2:$A$2256,Results!K$2:K$2256,"")</f>
        <v>39131707</v>
      </c>
      <c r="AQ396" s="2" t="str">
        <f>_xlfn.XLOOKUP($A396,Results!$A$2:$A$2256,Results!L$2:L$2256,"")</f>
        <v>AK10517811</v>
      </c>
      <c r="AR396" s="2">
        <f>_xlfn.XLOOKUP($A396,Results!$A$2:$A$2256,Results!M$2:M$2256,"")</f>
        <v>544833</v>
      </c>
      <c r="AS396" s="2" t="str">
        <f>_xlfn.XLOOKUP($A396,Results!$A$2:$A$2256,Results!N$2:N$2256,"")</f>
        <v>RACO 2923RT 3/4 R/T COUPLING</v>
      </c>
      <c r="AT396" s="2" t="str">
        <f>_xlfn.XLOOKUP($A396,Results!$A$2:$A$2256,Results!O$2:O$2256,"")</f>
        <v>RACO</v>
      </c>
      <c r="AU396" s="2" t="str">
        <f>_xlfn.XLOOKUP($A396,Results!$A$2:$A$2256,Results!P$2:P$2256,"")</f>
        <v>RACO</v>
      </c>
      <c r="AV396" s="2" t="str">
        <f>_xlfn.XLOOKUP($A396,Results!$A$2:$A$2256,Results!Q$2:Q$2256,"")</f>
        <v>SINGLE_MATCH</v>
      </c>
      <c r="AW396" s="2" t="str">
        <f>_xlfn.XLOOKUP($A396,Results!$A$2:$A$2256,Results!R$2:R$2256,"")</f>
        <v>0.9395683657290823</v>
      </c>
      <c r="AX396" s="2">
        <f>_xlfn.XLOOKUP($A396,Results!$A$2:$A$2256,Results!S$2:S$2256,"")</f>
        <v>100</v>
      </c>
      <c r="AY396" s="2">
        <f>_xlfn.XLOOKUP($A396,Results!$A$2:$A$2256,Results!T$2:T$2256,"")</f>
        <v>100</v>
      </c>
      <c r="AZ396" s="2">
        <f>_xlfn.XLOOKUP($A396,Results!$A$2:$A$2256,Results!U$2:U$2256,"")</f>
        <v>100</v>
      </c>
      <c r="BA396" s="2" t="str">
        <f>_xlfn.XLOOKUP($A396,Results!$A$2:$A$2256,Results!V$2:V$2256,"")</f>
        <v>RACO</v>
      </c>
      <c r="BB396" s="2">
        <f>_xlfn.XLOOKUP($A396,Results!$A$2:$A$2256,Results!W$2:W$2256,"")</f>
        <v>94</v>
      </c>
      <c r="BC396" s="2">
        <f>_xlfn.XLOOKUP($A396,Results!$A$2:$A$2256,Results!X$2:X$2256,"")</f>
        <v>39131707</v>
      </c>
      <c r="BD396" s="2">
        <f>_xlfn.XLOOKUP($A396,Results!$A$2:$A$2256,Results!Y$2:Y$2256,"")</f>
        <v>94</v>
      </c>
      <c r="BE396" s="2" t="b">
        <f>_xlfn.XLOOKUP($A396,Results!$A$2:$A$2256,Results!Z$2:Z$2256,"")</f>
        <v>1</v>
      </c>
    </row>
    <row r="397" spans="1:57" ht="38.25" customHeight="1" x14ac:dyDescent="0.3">
      <c r="A397">
        <v>906074</v>
      </c>
      <c r="B397">
        <v>281726</v>
      </c>
      <c r="C397" t="s">
        <v>36</v>
      </c>
      <c r="D397" t="s">
        <v>234</v>
      </c>
      <c r="E397" s="2" t="str">
        <f>VLOOKUP(F397,'RPA Vendor Data '!F$1:$G$2418,2)</f>
        <v>INDEPENDENT ELECTRIC</v>
      </c>
      <c r="F397" s="2">
        <v>14376</v>
      </c>
      <c r="G397" s="2">
        <v>2</v>
      </c>
      <c r="H397" t="s">
        <v>1279</v>
      </c>
      <c r="I397">
        <v>25</v>
      </c>
      <c r="J397" t="s">
        <v>58</v>
      </c>
      <c r="K397" t="s">
        <v>58</v>
      </c>
      <c r="L397">
        <v>96.36</v>
      </c>
      <c r="M397" s="2" t="s">
        <v>1231</v>
      </c>
      <c r="N397" s="85" t="s">
        <v>1275</v>
      </c>
      <c r="O397" t="s">
        <v>36</v>
      </c>
      <c r="P397" t="s">
        <v>1277</v>
      </c>
      <c r="Q397" t="s">
        <v>36</v>
      </c>
      <c r="R397">
        <v>24.09</v>
      </c>
      <c r="S397" s="1">
        <v>45744.543432754632</v>
      </c>
      <c r="T397" t="s">
        <v>42</v>
      </c>
      <c r="U397" s="1">
        <v>45744.318055555559</v>
      </c>
      <c r="V397" t="s">
        <v>43</v>
      </c>
      <c r="W397" t="s">
        <v>36</v>
      </c>
      <c r="X397">
        <v>0</v>
      </c>
      <c r="Y397">
        <v>0</v>
      </c>
      <c r="Z397">
        <v>96.36</v>
      </c>
      <c r="AA397" t="s">
        <v>36</v>
      </c>
      <c r="AB397">
        <v>157</v>
      </c>
      <c r="AC397" t="s">
        <v>1231</v>
      </c>
      <c r="AD397" t="s">
        <v>1231</v>
      </c>
      <c r="AE397" t="s">
        <v>45</v>
      </c>
      <c r="AF397" s="44">
        <v>39131707</v>
      </c>
      <c r="AG397" s="18" t="s">
        <v>1280</v>
      </c>
      <c r="AH397" s="18"/>
      <c r="AI397" s="2" t="s">
        <v>48</v>
      </c>
      <c r="AJ397" s="2" t="e">
        <f>VLOOKUP(A397,'Classification Test Result'!$A$2:$D$2428,4,FALSE)</f>
        <v>#N/A</v>
      </c>
      <c r="AL397" s="2">
        <f>_xlfn.XLOOKUP($A397,Results!$A$2:$A$2256,Results!G$2:G$2256,"")</f>
        <v>341364</v>
      </c>
      <c r="AM397" s="2" t="str">
        <f>_xlfn.XLOOKUP($A397,Results!$A$2:$A$2256,Results!H$2:H$2256,"")</f>
        <v>2923RT</v>
      </c>
      <c r="AN397" s="2" t="str">
        <f>_xlfn.XLOOKUP($A397,Results!$A$2:$A$2256,Results!I$2:I$2256,"")</f>
        <v>RACO</v>
      </c>
      <c r="AO397" s="2" t="str">
        <f>_xlfn.XLOOKUP($A397,Results!$A$2:$A$2256,Results!J$2:J$2256,"")</f>
        <v>050169292396</v>
      </c>
      <c r="AP397" s="2">
        <f>_xlfn.XLOOKUP($A397,Results!$A$2:$A$2256,Results!K$2:K$2256,"")</f>
        <v>39131707</v>
      </c>
      <c r="AQ397" s="2" t="str">
        <f>_xlfn.XLOOKUP($A397,Results!$A$2:$A$2256,Results!L$2:L$2256,"")</f>
        <v>AK10517811</v>
      </c>
      <c r="AR397" s="2">
        <f>_xlfn.XLOOKUP($A397,Results!$A$2:$A$2256,Results!M$2:M$2256,"")</f>
        <v>544833</v>
      </c>
      <c r="AS397" s="2" t="str">
        <f>_xlfn.XLOOKUP($A397,Results!$A$2:$A$2256,Results!N$2:N$2256,"")</f>
        <v>RACO 2923RT 3/4 R/T COUPLING</v>
      </c>
      <c r="AT397" s="2" t="str">
        <f>_xlfn.XLOOKUP($A397,Results!$A$2:$A$2256,Results!O$2:O$2256,"")</f>
        <v>RACO</v>
      </c>
      <c r="AU397" s="2" t="str">
        <f>_xlfn.XLOOKUP($A397,Results!$A$2:$A$2256,Results!P$2:P$2256,"")</f>
        <v>RACO</v>
      </c>
      <c r="AV397" s="2" t="str">
        <f>_xlfn.XLOOKUP($A397,Results!$A$2:$A$2256,Results!Q$2:Q$2256,"")</f>
        <v>SINGLE_MATCH</v>
      </c>
      <c r="AW397" s="2" t="str">
        <f>_xlfn.XLOOKUP($A397,Results!$A$2:$A$2256,Results!R$2:R$2256,"")</f>
        <v>0.7808050923727693</v>
      </c>
      <c r="AX397" s="2">
        <f>_xlfn.XLOOKUP($A397,Results!$A$2:$A$2256,Results!S$2:S$2256,"")</f>
        <v>100</v>
      </c>
      <c r="AY397" s="2">
        <f>_xlfn.XLOOKUP($A397,Results!$A$2:$A$2256,Results!T$2:T$2256,"")</f>
        <v>100</v>
      </c>
      <c r="AZ397" s="2">
        <f>_xlfn.XLOOKUP($A397,Results!$A$2:$A$2256,Results!U$2:U$2256,"")</f>
        <v>100</v>
      </c>
      <c r="BA397" s="2" t="str">
        <f>_xlfn.XLOOKUP($A397,Results!$A$2:$A$2256,Results!V$2:V$2256,"")</f>
        <v>RACO</v>
      </c>
      <c r="BB397" s="2">
        <f>_xlfn.XLOOKUP($A397,Results!$A$2:$A$2256,Results!W$2:W$2256,"")</f>
        <v>82</v>
      </c>
      <c r="BC397" s="2">
        <f>_xlfn.XLOOKUP($A397,Results!$A$2:$A$2256,Results!X$2:X$2256,"")</f>
        <v>39131707</v>
      </c>
      <c r="BD397" s="2">
        <f>_xlfn.XLOOKUP($A397,Results!$A$2:$A$2256,Results!Y$2:Y$2256,"")</f>
        <v>82</v>
      </c>
      <c r="BE397" s="2" t="b">
        <f>_xlfn.XLOOKUP($A397,Results!$A$2:$A$2256,Results!Z$2:Z$2256,"")</f>
        <v>1</v>
      </c>
    </row>
    <row r="398" spans="1:57" ht="38.25" customHeight="1" x14ac:dyDescent="0.3">
      <c r="A398">
        <v>906075</v>
      </c>
      <c r="B398">
        <v>281683</v>
      </c>
      <c r="C398" t="s">
        <v>36</v>
      </c>
      <c r="D398" t="s">
        <v>1273</v>
      </c>
      <c r="E398" s="2" t="str">
        <f>VLOOKUP(F398,'RPA Vendor Data '!F$1:$G$2418,2)</f>
        <v>CED - SAN FRANCISCO</v>
      </c>
      <c r="F398" s="2">
        <v>17154</v>
      </c>
      <c r="G398" s="2">
        <v>14</v>
      </c>
      <c r="H398" t="s">
        <v>1281</v>
      </c>
      <c r="I398">
        <v>5</v>
      </c>
      <c r="J398" t="s">
        <v>58</v>
      </c>
      <c r="K398" t="s">
        <v>58</v>
      </c>
      <c r="L398">
        <v>113.49</v>
      </c>
      <c r="M398" s="2" t="s">
        <v>1253</v>
      </c>
      <c r="N398" s="85" t="s">
        <v>1282</v>
      </c>
      <c r="O398" t="s">
        <v>36</v>
      </c>
      <c r="P398" t="s">
        <v>36</v>
      </c>
      <c r="Q398" t="s">
        <v>36</v>
      </c>
      <c r="R398">
        <v>5.67</v>
      </c>
      <c r="S398" s="1">
        <v>45744.522085763892</v>
      </c>
      <c r="T398" t="s">
        <v>42</v>
      </c>
      <c r="U398" s="1">
        <v>45744.294444444437</v>
      </c>
      <c r="V398" t="s">
        <v>43</v>
      </c>
      <c r="W398" t="s">
        <v>36</v>
      </c>
      <c r="X398">
        <v>0</v>
      </c>
      <c r="Y398">
        <v>201</v>
      </c>
      <c r="Z398" t="s">
        <v>36</v>
      </c>
      <c r="AA398" t="s">
        <v>36</v>
      </c>
      <c r="AB398" t="s">
        <v>36</v>
      </c>
      <c r="AC398" t="s">
        <v>1231</v>
      </c>
      <c r="AD398" t="s">
        <v>1231</v>
      </c>
      <c r="AE398" t="s">
        <v>45</v>
      </c>
      <c r="AF398" s="44">
        <v>39131707</v>
      </c>
      <c r="AG398" s="18" t="s">
        <v>1283</v>
      </c>
      <c r="AI398" s="2" t="s">
        <v>48</v>
      </c>
      <c r="AJ398" s="2" t="e">
        <f>VLOOKUP(A398,'Classification Test Result'!$A$2:$D$2428,4,FALSE)</f>
        <v>#N/A</v>
      </c>
      <c r="AL398" s="2">
        <f>_xlfn.XLOOKUP($A398,Results!$A$2:$A$2256,Results!G$2:G$2256,"")</f>
        <v>341363</v>
      </c>
      <c r="AM398" s="2" t="str">
        <f>_xlfn.XLOOKUP($A398,Results!$A$2:$A$2256,Results!H$2:H$2256,"")</f>
        <v>2922RT</v>
      </c>
      <c r="AN398" s="2" t="str">
        <f>_xlfn.XLOOKUP($A398,Results!$A$2:$A$2256,Results!I$2:I$2256,"")</f>
        <v>RACO</v>
      </c>
      <c r="AO398" s="2" t="str">
        <f>_xlfn.XLOOKUP($A398,Results!$A$2:$A$2256,Results!J$2:J$2256,"")</f>
        <v>050169292297</v>
      </c>
      <c r="AP398" s="2">
        <f>_xlfn.XLOOKUP($A398,Results!$A$2:$A$2256,Results!K$2:K$2256,"")</f>
        <v>39131707</v>
      </c>
      <c r="AQ398" s="2" t="str">
        <f>_xlfn.XLOOKUP($A398,Results!$A$2:$A$2256,Results!L$2:L$2256,"")</f>
        <v>AK10517808</v>
      </c>
      <c r="AR398" s="2">
        <f>_xlfn.XLOOKUP($A398,Results!$A$2:$A$2256,Results!M$2:M$2256,"")</f>
        <v>288881</v>
      </c>
      <c r="AS398" s="2" t="str">
        <f>_xlfn.XLOOKUP($A398,Results!$A$2:$A$2256,Results!N$2:N$2256,"")</f>
        <v>RACO 2922RT 1/2 R/T COUPLING</v>
      </c>
      <c r="AT398" s="2" t="str">
        <f>_xlfn.XLOOKUP($A398,Results!$A$2:$A$2256,Results!O$2:O$2256,"")</f>
        <v>RACO</v>
      </c>
      <c r="AU398" s="2" t="str">
        <f>_xlfn.XLOOKUP($A398,Results!$A$2:$A$2256,Results!P$2:P$2256,"")</f>
        <v>RACO</v>
      </c>
      <c r="AV398" s="2" t="str">
        <f>_xlfn.XLOOKUP($A398,Results!$A$2:$A$2256,Results!Q$2:Q$2256,"")</f>
        <v>SINGLE_MATCH</v>
      </c>
      <c r="AW398" s="2" t="str">
        <f>_xlfn.XLOOKUP($A398,Results!$A$2:$A$2256,Results!R$2:R$2256,"")</f>
        <v>0.9126387194153237</v>
      </c>
      <c r="AX398" s="2">
        <f>_xlfn.XLOOKUP($A398,Results!$A$2:$A$2256,Results!S$2:S$2256,"")</f>
        <v>100</v>
      </c>
      <c r="AY398" s="2">
        <f>_xlfn.XLOOKUP($A398,Results!$A$2:$A$2256,Results!T$2:T$2256,"")</f>
        <v>100</v>
      </c>
      <c r="AZ398" s="2">
        <f>_xlfn.XLOOKUP($A398,Results!$A$2:$A$2256,Results!U$2:U$2256,"")</f>
        <v>100</v>
      </c>
      <c r="BA398" s="2" t="str">
        <f>_xlfn.XLOOKUP($A398,Results!$A$2:$A$2256,Results!V$2:V$2256,"")</f>
        <v>RACO</v>
      </c>
      <c r="BB398" s="2">
        <f>_xlfn.XLOOKUP($A398,Results!$A$2:$A$2256,Results!W$2:W$2256,"")</f>
        <v>92</v>
      </c>
      <c r="BC398" s="2">
        <f>_xlfn.XLOOKUP($A398,Results!$A$2:$A$2256,Results!X$2:X$2256,"")</f>
        <v>39131707</v>
      </c>
      <c r="BD398" s="2">
        <f>_xlfn.XLOOKUP($A398,Results!$A$2:$A$2256,Results!Y$2:Y$2256,"")</f>
        <v>92</v>
      </c>
      <c r="BE398" s="2" t="b">
        <f>_xlfn.XLOOKUP($A398,Results!$A$2:$A$2256,Results!Z$2:Z$2256,"")</f>
        <v>1</v>
      </c>
    </row>
    <row r="399" spans="1:57" ht="38.25" customHeight="1" x14ac:dyDescent="0.3">
      <c r="A399">
        <v>906076</v>
      </c>
      <c r="B399">
        <v>281726</v>
      </c>
      <c r="C399" t="s">
        <v>36</v>
      </c>
      <c r="D399" t="s">
        <v>234</v>
      </c>
      <c r="E399" s="2" t="str">
        <f>VLOOKUP(F399,'RPA Vendor Data '!F$1:$G$2418,2)</f>
        <v>INDEPENDENT ELECTRIC</v>
      </c>
      <c r="F399" s="2">
        <v>14376</v>
      </c>
      <c r="G399" s="2">
        <v>1</v>
      </c>
      <c r="H399" t="s">
        <v>1286</v>
      </c>
      <c r="I399">
        <v>25</v>
      </c>
      <c r="J399" t="s">
        <v>58</v>
      </c>
      <c r="K399" t="s">
        <v>58</v>
      </c>
      <c r="L399">
        <v>67.52</v>
      </c>
      <c r="M399" s="2" t="s">
        <v>1231</v>
      </c>
      <c r="N399" s="85" t="s">
        <v>1287</v>
      </c>
      <c r="O399" t="s">
        <v>36</v>
      </c>
      <c r="P399" t="s">
        <v>1288</v>
      </c>
      <c r="Q399" t="s">
        <v>36</v>
      </c>
      <c r="R399">
        <v>16.88</v>
      </c>
      <c r="S399" s="1">
        <v>45744.543426122676</v>
      </c>
      <c r="T399" t="s">
        <v>42</v>
      </c>
      <c r="U399" s="1">
        <v>45744.318055555559</v>
      </c>
      <c r="V399" t="s">
        <v>43</v>
      </c>
      <c r="W399" t="s">
        <v>36</v>
      </c>
      <c r="X399">
        <v>0</v>
      </c>
      <c r="Y399">
        <v>0</v>
      </c>
      <c r="Z399">
        <v>67.52</v>
      </c>
      <c r="AA399" t="s">
        <v>36</v>
      </c>
      <c r="AB399">
        <v>157</v>
      </c>
      <c r="AC399" t="s">
        <v>1231</v>
      </c>
      <c r="AD399" t="s">
        <v>1231</v>
      </c>
      <c r="AE399" t="s">
        <v>45</v>
      </c>
      <c r="AF399" s="44">
        <v>39131707</v>
      </c>
      <c r="AG399" s="18" t="s">
        <v>1289</v>
      </c>
      <c r="AH399" s="18"/>
      <c r="AI399" s="2" t="s">
        <v>48</v>
      </c>
      <c r="AJ399" s="2" t="e">
        <f>VLOOKUP(A399,'Classification Test Result'!$A$2:$D$2428,4,FALSE)</f>
        <v>#N/A</v>
      </c>
      <c r="AL399" s="2">
        <f>_xlfn.XLOOKUP($A399,Results!$A$2:$A$2256,Results!G$2:G$2256,"")</f>
        <v>341358</v>
      </c>
      <c r="AM399" s="2" t="str">
        <f>_xlfn.XLOOKUP($A399,Results!$A$2:$A$2256,Results!H$2:H$2256,"")</f>
        <v>2913RT</v>
      </c>
      <c r="AN399" s="2" t="str">
        <f>_xlfn.XLOOKUP($A399,Results!$A$2:$A$2256,Results!I$2:I$2256,"")</f>
        <v>RACO</v>
      </c>
      <c r="AO399" s="2" t="str">
        <f>_xlfn.XLOOKUP($A399,Results!$A$2:$A$2256,Results!J$2:J$2256,"")</f>
        <v>050169291399</v>
      </c>
      <c r="AP399" s="2">
        <f>_xlfn.XLOOKUP($A399,Results!$A$2:$A$2256,Results!K$2:K$2256,"")</f>
        <v>39121434</v>
      </c>
      <c r="AQ399" s="2" t="str">
        <f>_xlfn.XLOOKUP($A399,Results!$A$2:$A$2256,Results!L$2:L$2256,"")</f>
        <v>AK10517790</v>
      </c>
      <c r="AR399" s="2">
        <f>_xlfn.XLOOKUP($A399,Results!$A$2:$A$2256,Results!M$2:M$2256,"")</f>
        <v>485941</v>
      </c>
      <c r="AS399" s="2" t="str">
        <f>_xlfn.XLOOKUP($A399,Results!$A$2:$A$2256,Results!N$2:N$2256,"")</f>
        <v>RACO 2913RT 3/4 R/T CONNECTOR</v>
      </c>
      <c r="AT399" s="2" t="str">
        <f>_xlfn.XLOOKUP($A399,Results!$A$2:$A$2256,Results!O$2:O$2256,"")</f>
        <v>RACO</v>
      </c>
      <c r="AU399" s="2" t="str">
        <f>_xlfn.XLOOKUP($A399,Results!$A$2:$A$2256,Results!P$2:P$2256,"")</f>
        <v>RACO</v>
      </c>
      <c r="AV399" s="2" t="str">
        <f>_xlfn.XLOOKUP($A399,Results!$A$2:$A$2256,Results!Q$2:Q$2256,"")</f>
        <v>SINGLE_MATCH</v>
      </c>
      <c r="AW399" s="2" t="str">
        <f>_xlfn.XLOOKUP($A399,Results!$A$2:$A$2256,Results!R$2:R$2256,"")</f>
        <v>0.9015497116308587</v>
      </c>
      <c r="AX399" s="2">
        <f>_xlfn.XLOOKUP($A399,Results!$A$2:$A$2256,Results!S$2:S$2256,"")</f>
        <v>100</v>
      </c>
      <c r="AY399" s="2">
        <f>_xlfn.XLOOKUP($A399,Results!$A$2:$A$2256,Results!T$2:T$2256,"")</f>
        <v>100</v>
      </c>
      <c r="AZ399" s="2">
        <f>_xlfn.XLOOKUP($A399,Results!$A$2:$A$2256,Results!U$2:U$2256,"")</f>
        <v>100</v>
      </c>
      <c r="BA399" s="2" t="str">
        <f>_xlfn.XLOOKUP($A399,Results!$A$2:$A$2256,Results!V$2:V$2256,"")</f>
        <v>RACO</v>
      </c>
      <c r="BB399" s="2">
        <f>_xlfn.XLOOKUP($A399,Results!$A$2:$A$2256,Results!W$2:W$2256,"")</f>
        <v>91</v>
      </c>
      <c r="BC399" s="2">
        <f>_xlfn.XLOOKUP($A399,Results!$A$2:$A$2256,Results!X$2:X$2256,"")</f>
        <v>39121434</v>
      </c>
      <c r="BD399" s="2">
        <f>_xlfn.XLOOKUP($A399,Results!$A$2:$A$2256,Results!Y$2:Y$2256,"")</f>
        <v>91</v>
      </c>
      <c r="BE399" s="2" t="b">
        <f>_xlfn.XLOOKUP($A399,Results!$A$2:$A$2256,Results!Z$2:Z$2256,"")</f>
        <v>1</v>
      </c>
    </row>
    <row r="400" spans="1:57" ht="38.25" customHeight="1" x14ac:dyDescent="0.3">
      <c r="A400">
        <v>906077</v>
      </c>
      <c r="B400">
        <v>281732</v>
      </c>
      <c r="C400" t="s">
        <v>36</v>
      </c>
      <c r="D400" t="s">
        <v>1291</v>
      </c>
      <c r="E400" s="2" t="str">
        <f>VLOOKUP(F400,'RPA Vendor Data '!F$1:$G$2418,2)</f>
        <v>INDEPENDENT ELECTRIC</v>
      </c>
      <c r="F400" s="2">
        <v>14376</v>
      </c>
      <c r="G400" s="2">
        <v>1</v>
      </c>
      <c r="H400" t="s">
        <v>1292</v>
      </c>
      <c r="I400">
        <v>10</v>
      </c>
      <c r="J400" t="s">
        <v>58</v>
      </c>
      <c r="K400" t="s">
        <v>58</v>
      </c>
      <c r="L400">
        <v>68.930000000000007</v>
      </c>
      <c r="M400" s="2" t="s">
        <v>1231</v>
      </c>
      <c r="N400" s="85" t="s">
        <v>1293</v>
      </c>
      <c r="O400" t="s">
        <v>36</v>
      </c>
      <c r="P400" t="s">
        <v>1294</v>
      </c>
      <c r="Q400" t="s">
        <v>36</v>
      </c>
      <c r="R400">
        <v>6.89</v>
      </c>
      <c r="S400" s="1">
        <v>45744.543265706023</v>
      </c>
      <c r="T400" t="s">
        <v>42</v>
      </c>
      <c r="U400" s="1">
        <v>45744.318749999999</v>
      </c>
      <c r="V400" t="s">
        <v>43</v>
      </c>
      <c r="W400" t="s">
        <v>36</v>
      </c>
      <c r="X400">
        <v>0</v>
      </c>
      <c r="Y400">
        <v>0</v>
      </c>
      <c r="Z400">
        <v>68.930000000000007</v>
      </c>
      <c r="AA400" t="s">
        <v>36</v>
      </c>
      <c r="AB400">
        <v>157</v>
      </c>
      <c r="AC400" t="s">
        <v>1231</v>
      </c>
      <c r="AD400" t="s">
        <v>1231</v>
      </c>
      <c r="AE400" t="s">
        <v>45</v>
      </c>
      <c r="AF400" s="44">
        <v>39131707</v>
      </c>
      <c r="AG400" s="18" t="s">
        <v>1295</v>
      </c>
      <c r="AH400" s="18"/>
      <c r="AI400" s="2" t="s">
        <v>48</v>
      </c>
      <c r="AJ400" s="2" t="e">
        <f>VLOOKUP(A400,'Classification Test Result'!$A$2:$D$2428,4,FALSE)</f>
        <v>#N/A</v>
      </c>
      <c r="AL400" s="2">
        <f>_xlfn.XLOOKUP($A400,Results!$A$2:$A$2256,Results!G$2:G$2256,"")</f>
        <v>341357</v>
      </c>
      <c r="AM400" s="2" t="str">
        <f>_xlfn.XLOOKUP($A400,Results!$A$2:$A$2256,Results!H$2:H$2256,"")</f>
        <v>2912RT</v>
      </c>
      <c r="AN400" s="2" t="str">
        <f>_xlfn.XLOOKUP($A400,Results!$A$2:$A$2256,Results!I$2:I$2256,"")</f>
        <v>RACO</v>
      </c>
      <c r="AO400" s="2" t="str">
        <f>_xlfn.XLOOKUP($A400,Results!$A$2:$A$2256,Results!J$2:J$2256,"")</f>
        <v>050169291290</v>
      </c>
      <c r="AP400" s="2">
        <f>_xlfn.XLOOKUP($A400,Results!$A$2:$A$2256,Results!K$2:K$2256,"")</f>
        <v>39121434</v>
      </c>
      <c r="AQ400" s="2" t="str">
        <f>_xlfn.XLOOKUP($A400,Results!$A$2:$A$2256,Results!L$2:L$2256,"")</f>
        <v>AK10517786</v>
      </c>
      <c r="AR400" s="2">
        <f>_xlfn.XLOOKUP($A400,Results!$A$2:$A$2256,Results!M$2:M$2256,"")</f>
        <v>1105182</v>
      </c>
      <c r="AS400" s="2" t="str">
        <f>_xlfn.XLOOKUP($A400,Results!$A$2:$A$2256,Results!N$2:N$2256,"")</f>
        <v>RACO 2912RT 1/2 R/T CONNECTOR</v>
      </c>
      <c r="AT400" s="2" t="str">
        <f>_xlfn.XLOOKUP($A400,Results!$A$2:$A$2256,Results!O$2:O$2256,"")</f>
        <v>RACO</v>
      </c>
      <c r="AU400" s="2" t="str">
        <f>_xlfn.XLOOKUP($A400,Results!$A$2:$A$2256,Results!P$2:P$2256,"")</f>
        <v>RACO</v>
      </c>
      <c r="AV400" s="2" t="str">
        <f>_xlfn.XLOOKUP($A400,Results!$A$2:$A$2256,Results!Q$2:Q$2256,"")</f>
        <v>SINGLE_MATCH</v>
      </c>
      <c r="AW400" s="2" t="str">
        <f>_xlfn.XLOOKUP($A400,Results!$A$2:$A$2256,Results!R$2:R$2256,"")</f>
        <v>0.9358365343059313</v>
      </c>
      <c r="AX400" s="2">
        <f>_xlfn.XLOOKUP($A400,Results!$A$2:$A$2256,Results!S$2:S$2256,"")</f>
        <v>100</v>
      </c>
      <c r="AY400" s="2">
        <f>_xlfn.XLOOKUP($A400,Results!$A$2:$A$2256,Results!T$2:T$2256,"")</f>
        <v>100</v>
      </c>
      <c r="AZ400" s="2">
        <f>_xlfn.XLOOKUP($A400,Results!$A$2:$A$2256,Results!U$2:U$2256,"")</f>
        <v>100</v>
      </c>
      <c r="BA400" s="2" t="str">
        <f>_xlfn.XLOOKUP($A400,Results!$A$2:$A$2256,Results!V$2:V$2256,"")</f>
        <v>RACO</v>
      </c>
      <c r="BB400" s="2">
        <f>_xlfn.XLOOKUP($A400,Results!$A$2:$A$2256,Results!W$2:W$2256,"")</f>
        <v>94</v>
      </c>
      <c r="BC400" s="2">
        <f>_xlfn.XLOOKUP($A400,Results!$A$2:$A$2256,Results!X$2:X$2256,"")</f>
        <v>39121434</v>
      </c>
      <c r="BD400" s="2">
        <f>_xlfn.XLOOKUP($A400,Results!$A$2:$A$2256,Results!Y$2:Y$2256,"")</f>
        <v>94</v>
      </c>
      <c r="BE400" s="2" t="b">
        <f>_xlfn.XLOOKUP($A400,Results!$A$2:$A$2256,Results!Z$2:Z$2256,"")</f>
        <v>1</v>
      </c>
    </row>
    <row r="401" spans="1:57" ht="38.25" customHeight="1" x14ac:dyDescent="0.3">
      <c r="A401">
        <v>906078</v>
      </c>
      <c r="B401">
        <v>281683</v>
      </c>
      <c r="C401" t="s">
        <v>36</v>
      </c>
      <c r="D401" t="s">
        <v>1273</v>
      </c>
      <c r="E401" s="2" t="str">
        <f>VLOOKUP(F401,'RPA Vendor Data '!F$1:$G$2418,2)</f>
        <v>CED - SAN FRANCISCO</v>
      </c>
      <c r="F401" s="2">
        <v>17154</v>
      </c>
      <c r="G401" s="2">
        <v>7</v>
      </c>
      <c r="H401" t="s">
        <v>1297</v>
      </c>
      <c r="I401">
        <v>5</v>
      </c>
      <c r="J401" t="s">
        <v>58</v>
      </c>
      <c r="K401" t="s">
        <v>58</v>
      </c>
      <c r="L401">
        <v>129.97</v>
      </c>
      <c r="M401" s="2" t="s">
        <v>1253</v>
      </c>
      <c r="N401" s="85" t="s">
        <v>1298</v>
      </c>
      <c r="O401" t="s">
        <v>36</v>
      </c>
      <c r="P401" t="s">
        <v>36</v>
      </c>
      <c r="Q401" t="s">
        <v>36</v>
      </c>
      <c r="R401">
        <v>6.5</v>
      </c>
      <c r="S401" s="1">
        <v>45744.522064039353</v>
      </c>
      <c r="T401" t="s">
        <v>42</v>
      </c>
      <c r="U401" s="1">
        <v>45744.294444444437</v>
      </c>
      <c r="V401" t="s">
        <v>43</v>
      </c>
      <c r="W401" t="s">
        <v>36</v>
      </c>
      <c r="X401">
        <v>0</v>
      </c>
      <c r="Y401">
        <v>201</v>
      </c>
      <c r="Z401" t="s">
        <v>36</v>
      </c>
      <c r="AA401" t="s">
        <v>36</v>
      </c>
      <c r="AB401" t="s">
        <v>36</v>
      </c>
      <c r="AC401" t="s">
        <v>1231</v>
      </c>
      <c r="AD401" t="s">
        <v>1231</v>
      </c>
      <c r="AE401" t="s">
        <v>45</v>
      </c>
      <c r="AF401" s="44">
        <v>39131707</v>
      </c>
      <c r="AG401" s="18" t="s">
        <v>1299</v>
      </c>
      <c r="AI401" s="2" t="s">
        <v>48</v>
      </c>
      <c r="AJ401" s="2" t="e">
        <f>VLOOKUP(A401,'Classification Test Result'!$A$2:$D$2428,4,FALSE)</f>
        <v>#N/A</v>
      </c>
      <c r="AL401" s="2">
        <f>_xlfn.XLOOKUP($A401,Results!$A$2:$A$2256,Results!G$2:G$2256,"")</f>
        <v>341353</v>
      </c>
      <c r="AM401" s="2" t="str">
        <f>_xlfn.XLOOKUP($A401,Results!$A$2:$A$2256,Results!H$2:H$2256,"")</f>
        <v>2903RT</v>
      </c>
      <c r="AN401" s="2" t="str">
        <f>_xlfn.XLOOKUP($A401,Results!$A$2:$A$2256,Results!I$2:I$2256,"")</f>
        <v>RACO</v>
      </c>
      <c r="AO401" s="2" t="str">
        <f>_xlfn.XLOOKUP($A401,Results!$A$2:$A$2256,Results!J$2:J$2256,"")</f>
        <v>050169290392</v>
      </c>
      <c r="AP401" s="2">
        <f>_xlfn.XLOOKUP($A401,Results!$A$2:$A$2256,Results!K$2:K$2256,"")</f>
        <v>39121434</v>
      </c>
      <c r="AQ401" s="2" t="str">
        <f>_xlfn.XLOOKUP($A401,Results!$A$2:$A$2256,Results!L$2:L$2256,"")</f>
        <v>AK10517770</v>
      </c>
      <c r="AR401" s="2">
        <f>_xlfn.XLOOKUP($A401,Results!$A$2:$A$2256,Results!M$2:M$2256,"")</f>
        <v>74861</v>
      </c>
      <c r="AS401" s="2" t="str">
        <f>_xlfn.XLOOKUP($A401,Results!$A$2:$A$2256,Results!N$2:N$2256,"")</f>
        <v>RACO 2903RT 3/4 R/T CONNECTOR</v>
      </c>
      <c r="AT401" s="2" t="str">
        <f>_xlfn.XLOOKUP($A401,Results!$A$2:$A$2256,Results!O$2:O$2256,"")</f>
        <v>RACO</v>
      </c>
      <c r="AU401" s="2" t="str">
        <f>_xlfn.XLOOKUP($A401,Results!$A$2:$A$2256,Results!P$2:P$2256,"")</f>
        <v>RACO</v>
      </c>
      <c r="AV401" s="2" t="str">
        <f>_xlfn.XLOOKUP($A401,Results!$A$2:$A$2256,Results!Q$2:Q$2256,"")</f>
        <v>SINGLE_MATCH</v>
      </c>
      <c r="AW401" s="2" t="str">
        <f>_xlfn.XLOOKUP($A401,Results!$A$2:$A$2256,Results!R$2:R$2256,"")</f>
        <v>0.9014027171635017</v>
      </c>
      <c r="AX401" s="2">
        <f>_xlfn.XLOOKUP($A401,Results!$A$2:$A$2256,Results!S$2:S$2256,"")</f>
        <v>100</v>
      </c>
      <c r="AY401" s="2">
        <f>_xlfn.XLOOKUP($A401,Results!$A$2:$A$2256,Results!T$2:T$2256,"")</f>
        <v>100</v>
      </c>
      <c r="AZ401" s="2">
        <f>_xlfn.XLOOKUP($A401,Results!$A$2:$A$2256,Results!U$2:U$2256,"")</f>
        <v>100</v>
      </c>
      <c r="BA401" s="2" t="str">
        <f>_xlfn.XLOOKUP($A401,Results!$A$2:$A$2256,Results!V$2:V$2256,"")</f>
        <v>RACO</v>
      </c>
      <c r="BB401" s="2">
        <f>_xlfn.XLOOKUP($A401,Results!$A$2:$A$2256,Results!W$2:W$2256,"")</f>
        <v>91</v>
      </c>
      <c r="BC401" s="2">
        <f>_xlfn.XLOOKUP($A401,Results!$A$2:$A$2256,Results!X$2:X$2256,"")</f>
        <v>39121434</v>
      </c>
      <c r="BD401" s="2">
        <f>_xlfn.XLOOKUP($A401,Results!$A$2:$A$2256,Results!Y$2:Y$2256,"")</f>
        <v>91</v>
      </c>
      <c r="BE401" s="2" t="b">
        <f>_xlfn.XLOOKUP($A401,Results!$A$2:$A$2256,Results!Z$2:Z$2256,"")</f>
        <v>1</v>
      </c>
    </row>
    <row r="402" spans="1:57" ht="38.25" customHeight="1" x14ac:dyDescent="0.3">
      <c r="A402" s="51">
        <v>906079</v>
      </c>
      <c r="B402">
        <v>281731</v>
      </c>
      <c r="C402" t="s">
        <v>36</v>
      </c>
      <c r="D402" t="s">
        <v>1302</v>
      </c>
      <c r="E402" s="2" t="str">
        <f>VLOOKUP(F402,'RPA Vendor Data '!F$1:$G$2418,2)</f>
        <v>INDEPENDENT ELECTRIC</v>
      </c>
      <c r="F402" s="52">
        <v>14376</v>
      </c>
      <c r="G402" s="52">
        <v>4</v>
      </c>
      <c r="H402" s="51" t="s">
        <v>1303</v>
      </c>
      <c r="I402">
        <v>25</v>
      </c>
      <c r="J402" t="s">
        <v>58</v>
      </c>
      <c r="K402" t="s">
        <v>58</v>
      </c>
      <c r="L402">
        <v>293.55</v>
      </c>
      <c r="M402" s="52" t="s">
        <v>1231</v>
      </c>
      <c r="N402" s="105">
        <v>271</v>
      </c>
      <c r="O402" t="s">
        <v>36</v>
      </c>
      <c r="P402" t="s">
        <v>1304</v>
      </c>
      <c r="Q402" t="s">
        <v>36</v>
      </c>
      <c r="R402">
        <v>73.39</v>
      </c>
      <c r="S402" s="1">
        <v>45744.54329548611</v>
      </c>
      <c r="T402" t="s">
        <v>42</v>
      </c>
      <c r="U402" s="1">
        <v>45744.318749999999</v>
      </c>
      <c r="V402" t="s">
        <v>43</v>
      </c>
      <c r="W402" t="s">
        <v>36</v>
      </c>
      <c r="X402">
        <v>0</v>
      </c>
      <c r="Y402">
        <v>0</v>
      </c>
      <c r="Z402">
        <v>293.55</v>
      </c>
      <c r="AA402" t="s">
        <v>36</v>
      </c>
      <c r="AB402">
        <v>157</v>
      </c>
      <c r="AC402" t="s">
        <v>1231</v>
      </c>
      <c r="AD402" t="s">
        <v>1231</v>
      </c>
      <c r="AE402" t="s">
        <v>45</v>
      </c>
      <c r="AF402" s="106">
        <v>39121303</v>
      </c>
      <c r="AG402" s="107" t="s">
        <v>1305</v>
      </c>
      <c r="AH402" s="107"/>
      <c r="AI402" s="52" t="s">
        <v>48</v>
      </c>
      <c r="AJ402" s="2" t="e">
        <f>VLOOKUP(A402,'Classification Test Result'!$A$2:$D$2428,4,FALSE)</f>
        <v>#N/A</v>
      </c>
      <c r="AL402" s="2">
        <f>_xlfn.XLOOKUP($A402,Results!$A$2:$A$2256,Results!G$2:G$2256,"")</f>
        <v>0</v>
      </c>
      <c r="AM402" s="2">
        <f>_xlfn.XLOOKUP($A402,Results!$A$2:$A$2256,Results!H$2:H$2256,"")</f>
        <v>0</v>
      </c>
      <c r="AN402" s="2">
        <f>_xlfn.XLOOKUP($A402,Results!$A$2:$A$2256,Results!I$2:I$2256,"")</f>
        <v>0</v>
      </c>
      <c r="AO402" s="2">
        <f>_xlfn.XLOOKUP($A402,Results!$A$2:$A$2256,Results!J$2:J$2256,"")</f>
        <v>0</v>
      </c>
      <c r="AP402" s="2">
        <f>_xlfn.XLOOKUP($A402,Results!$A$2:$A$2256,Results!K$2:K$2256,"")</f>
        <v>0</v>
      </c>
      <c r="AQ402" s="2">
        <f>_xlfn.XLOOKUP($A402,Results!$A$2:$A$2256,Results!L$2:L$2256,"")</f>
        <v>0</v>
      </c>
      <c r="AR402" s="2">
        <f>_xlfn.XLOOKUP($A402,Results!$A$2:$A$2256,Results!M$2:M$2256,"")</f>
        <v>0</v>
      </c>
      <c r="AS402" s="2">
        <f>_xlfn.XLOOKUP($A402,Results!$A$2:$A$2256,Results!N$2:N$2256,"")</f>
        <v>0</v>
      </c>
      <c r="AT402" s="2" t="str">
        <f>_xlfn.XLOOKUP($A402,Results!$A$2:$A$2256,Results!O$2:O$2256,"")</f>
        <v>RACO</v>
      </c>
      <c r="AU402" s="2" t="str">
        <f>_xlfn.XLOOKUP($A402,Results!$A$2:$A$2256,Results!P$2:P$2256,"")</f>
        <v>RACO</v>
      </c>
      <c r="AV402" s="2" t="str">
        <f>_xlfn.XLOOKUP($A402,Results!$A$2:$A$2256,Results!Q$2:Q$2256,"")</f>
        <v>SINGLE_MATCH</v>
      </c>
      <c r="AW402" s="2">
        <f>_xlfn.XLOOKUP($A402,Results!$A$2:$A$2256,Results!R$2:R$2256,"")</f>
        <v>0</v>
      </c>
      <c r="AX402" s="2">
        <f>_xlfn.XLOOKUP($A402,Results!$A$2:$A$2256,Results!S$2:S$2256,"")</f>
        <v>0</v>
      </c>
      <c r="AY402" s="2">
        <f>_xlfn.XLOOKUP($A402,Results!$A$2:$A$2256,Results!T$2:T$2256,"")</f>
        <v>75</v>
      </c>
      <c r="AZ402" s="2">
        <f>_xlfn.XLOOKUP($A402,Results!$A$2:$A$2256,Results!U$2:U$2256,"")</f>
        <v>0</v>
      </c>
      <c r="BA402" s="2" t="str">
        <f>_xlfn.XLOOKUP($A402,Results!$A$2:$A$2256,Results!V$2:V$2256,"")</f>
        <v>RACO</v>
      </c>
      <c r="BB402" s="2">
        <f>_xlfn.XLOOKUP($A402,Results!$A$2:$A$2256,Results!W$2:W$2256,"")</f>
        <v>94</v>
      </c>
      <c r="BC402" s="2">
        <f>_xlfn.XLOOKUP($A402,Results!$A$2:$A$2256,Results!X$2:X$2256,"")</f>
        <v>39121300</v>
      </c>
      <c r="BD402" s="2">
        <f>_xlfn.XLOOKUP($A402,Results!$A$2:$A$2256,Results!Y$2:Y$2256,"")</f>
        <v>94</v>
      </c>
      <c r="BE402" s="2" t="b">
        <f>_xlfn.XLOOKUP($A402,Results!$A$2:$A$2256,Results!Z$2:Z$2256,"")</f>
        <v>1</v>
      </c>
    </row>
    <row r="403" spans="1:57" ht="38.25" customHeight="1" x14ac:dyDescent="0.3">
      <c r="A403">
        <v>906080</v>
      </c>
      <c r="B403">
        <v>281731</v>
      </c>
      <c r="C403" t="s">
        <v>36</v>
      </c>
      <c r="D403" t="s">
        <v>1302</v>
      </c>
      <c r="E403" s="2" t="str">
        <f>VLOOKUP(F403,'RPA Vendor Data '!F$1:$G$2418,2)</f>
        <v>INDEPENDENT ELECTRIC</v>
      </c>
      <c r="F403" s="2">
        <v>14376</v>
      </c>
      <c r="G403" s="2">
        <v>3</v>
      </c>
      <c r="H403" t="s">
        <v>1306</v>
      </c>
      <c r="I403">
        <v>25</v>
      </c>
      <c r="J403" t="s">
        <v>58</v>
      </c>
      <c r="K403" t="s">
        <v>58</v>
      </c>
      <c r="L403">
        <v>256.94</v>
      </c>
      <c r="M403" s="2" t="s">
        <v>1231</v>
      </c>
      <c r="N403" s="9">
        <v>258</v>
      </c>
      <c r="O403" t="s">
        <v>36</v>
      </c>
      <c r="P403" t="s">
        <v>1307</v>
      </c>
      <c r="Q403" t="s">
        <v>36</v>
      </c>
      <c r="R403">
        <v>64.239999999999995</v>
      </c>
      <c r="S403" s="1">
        <v>45744.543322569443</v>
      </c>
      <c r="T403" t="s">
        <v>42</v>
      </c>
      <c r="U403" s="1">
        <v>45744.318749999999</v>
      </c>
      <c r="V403" t="s">
        <v>43</v>
      </c>
      <c r="W403" t="s">
        <v>36</v>
      </c>
      <c r="X403">
        <v>0</v>
      </c>
      <c r="Y403">
        <v>0</v>
      </c>
      <c r="Z403">
        <v>256.94</v>
      </c>
      <c r="AA403" t="s">
        <v>36</v>
      </c>
      <c r="AB403">
        <v>157</v>
      </c>
      <c r="AC403" t="s">
        <v>1231</v>
      </c>
      <c r="AD403" t="s">
        <v>1231</v>
      </c>
      <c r="AE403" t="s">
        <v>45</v>
      </c>
      <c r="AF403" s="44">
        <v>39121303</v>
      </c>
      <c r="AG403" s="18" t="s">
        <v>1308</v>
      </c>
      <c r="AH403" s="18"/>
      <c r="AI403" s="2" t="s">
        <v>48</v>
      </c>
      <c r="AJ403" s="2" t="e">
        <f>VLOOKUP(A403,'Classification Test Result'!$A$2:$D$2428,4,FALSE)</f>
        <v>#N/A</v>
      </c>
      <c r="AL403" s="2">
        <f>_xlfn.XLOOKUP($A403,Results!$A$2:$A$2256,Results!G$2:G$2256,"")</f>
        <v>0</v>
      </c>
      <c r="AM403" s="2">
        <f>_xlfn.XLOOKUP($A403,Results!$A$2:$A$2256,Results!H$2:H$2256,"")</f>
        <v>0</v>
      </c>
      <c r="AN403" s="2">
        <f>_xlfn.XLOOKUP($A403,Results!$A$2:$A$2256,Results!I$2:I$2256,"")</f>
        <v>0</v>
      </c>
      <c r="AO403" s="2">
        <f>_xlfn.XLOOKUP($A403,Results!$A$2:$A$2256,Results!J$2:J$2256,"")</f>
        <v>0</v>
      </c>
      <c r="AP403" s="2">
        <f>_xlfn.XLOOKUP($A403,Results!$A$2:$A$2256,Results!K$2:K$2256,"")</f>
        <v>0</v>
      </c>
      <c r="AQ403" s="2">
        <f>_xlfn.XLOOKUP($A403,Results!$A$2:$A$2256,Results!L$2:L$2256,"")</f>
        <v>0</v>
      </c>
      <c r="AR403" s="2">
        <f>_xlfn.XLOOKUP($A403,Results!$A$2:$A$2256,Results!M$2:M$2256,"")</f>
        <v>0</v>
      </c>
      <c r="AS403" s="2">
        <f>_xlfn.XLOOKUP($A403,Results!$A$2:$A$2256,Results!N$2:N$2256,"")</f>
        <v>0</v>
      </c>
      <c r="AT403" s="2" t="str">
        <f>_xlfn.XLOOKUP($A403,Results!$A$2:$A$2256,Results!O$2:O$2256,"")</f>
        <v>RACO</v>
      </c>
      <c r="AU403" s="2" t="str">
        <f>_xlfn.XLOOKUP($A403,Results!$A$2:$A$2256,Results!P$2:P$2256,"")</f>
        <v>RACO</v>
      </c>
      <c r="AV403" s="2" t="str">
        <f>_xlfn.XLOOKUP($A403,Results!$A$2:$A$2256,Results!Q$2:Q$2256,"")</f>
        <v>SINGLE_MATCH</v>
      </c>
      <c r="AW403" s="2">
        <f>_xlfn.XLOOKUP($A403,Results!$A$2:$A$2256,Results!R$2:R$2256,"")</f>
        <v>0</v>
      </c>
      <c r="AX403" s="2">
        <f>_xlfn.XLOOKUP($A403,Results!$A$2:$A$2256,Results!S$2:S$2256,"")</f>
        <v>0</v>
      </c>
      <c r="AY403" s="2">
        <f>_xlfn.XLOOKUP($A403,Results!$A$2:$A$2256,Results!T$2:T$2256,"")</f>
        <v>75</v>
      </c>
      <c r="AZ403" s="2">
        <f>_xlfn.XLOOKUP($A403,Results!$A$2:$A$2256,Results!U$2:U$2256,"")</f>
        <v>0</v>
      </c>
      <c r="BA403" s="2" t="str">
        <f>_xlfn.XLOOKUP($A403,Results!$A$2:$A$2256,Results!V$2:V$2256,"")</f>
        <v>RACO</v>
      </c>
      <c r="BB403" s="2">
        <f>_xlfn.XLOOKUP($A403,Results!$A$2:$A$2256,Results!W$2:W$2256,"")</f>
        <v>87</v>
      </c>
      <c r="BC403" s="2">
        <f>_xlfn.XLOOKUP($A403,Results!$A$2:$A$2256,Results!X$2:X$2256,"")</f>
        <v>39121308</v>
      </c>
      <c r="BD403" s="2">
        <f>_xlfn.XLOOKUP($A403,Results!$A$2:$A$2256,Results!Y$2:Y$2256,"")</f>
        <v>87</v>
      </c>
      <c r="BE403" s="2" t="b">
        <f>_xlfn.XLOOKUP($A403,Results!$A$2:$A$2256,Results!Z$2:Z$2256,"")</f>
        <v>1</v>
      </c>
    </row>
    <row r="404" spans="1:57" ht="38.25" customHeight="1" x14ac:dyDescent="0.3">
      <c r="A404">
        <v>906081</v>
      </c>
      <c r="B404">
        <v>281666</v>
      </c>
      <c r="C404" t="s">
        <v>36</v>
      </c>
      <c r="D404" t="s">
        <v>95</v>
      </c>
      <c r="E404" s="2" t="str">
        <f>VLOOKUP(F404,'RPA Vendor Data '!F$1:$G$2418,2)</f>
        <v>VAN METER, INC.</v>
      </c>
      <c r="F404" s="2">
        <v>13513</v>
      </c>
      <c r="G404" s="2">
        <v>5</v>
      </c>
      <c r="H404" t="s">
        <v>1309</v>
      </c>
      <c r="I404">
        <v>1</v>
      </c>
      <c r="J404" t="s">
        <v>389</v>
      </c>
      <c r="K404" t="s">
        <v>58</v>
      </c>
      <c r="L404">
        <v>252.56</v>
      </c>
      <c r="M404" s="2" t="s">
        <v>1231</v>
      </c>
      <c r="N404" s="9">
        <v>257</v>
      </c>
      <c r="O404" t="s">
        <v>36</v>
      </c>
      <c r="P404" t="s">
        <v>1310</v>
      </c>
      <c r="Q404">
        <v>5016990257</v>
      </c>
      <c r="R404">
        <v>2.5299999999999998</v>
      </c>
      <c r="S404" s="1">
        <v>45744.501270601853</v>
      </c>
      <c r="T404" t="s">
        <v>42</v>
      </c>
      <c r="U404" s="1">
        <v>45744.281944444447</v>
      </c>
      <c r="V404" t="s">
        <v>43</v>
      </c>
      <c r="W404" t="s">
        <v>36</v>
      </c>
      <c r="X404">
        <v>0</v>
      </c>
      <c r="Y404">
        <v>999</v>
      </c>
      <c r="Z404" t="s">
        <v>36</v>
      </c>
      <c r="AA404" t="s">
        <v>36</v>
      </c>
      <c r="AB404" t="s">
        <v>36</v>
      </c>
      <c r="AC404" t="s">
        <v>1231</v>
      </c>
      <c r="AD404" t="s">
        <v>1231</v>
      </c>
      <c r="AE404" t="s">
        <v>45</v>
      </c>
      <c r="AF404" s="44">
        <v>39121303</v>
      </c>
      <c r="AG404" s="18" t="s">
        <v>1311</v>
      </c>
      <c r="AH404" s="18"/>
      <c r="AI404" s="2" t="s">
        <v>48</v>
      </c>
      <c r="AJ404" s="2" t="e">
        <f>VLOOKUP(A404,'Classification Test Result'!$A$2:$D$2428,4,FALSE)</f>
        <v>#N/A</v>
      </c>
      <c r="AL404" s="2">
        <f>_xlfn.XLOOKUP($A404,Results!$A$2:$A$2256,Results!G$2:G$2256,"")</f>
        <v>0</v>
      </c>
      <c r="AM404" s="2">
        <f>_xlfn.XLOOKUP($A404,Results!$A$2:$A$2256,Results!H$2:H$2256,"")</f>
        <v>0</v>
      </c>
      <c r="AN404" s="2">
        <f>_xlfn.XLOOKUP($A404,Results!$A$2:$A$2256,Results!I$2:I$2256,"")</f>
        <v>0</v>
      </c>
      <c r="AO404" s="2">
        <f>_xlfn.XLOOKUP($A404,Results!$A$2:$A$2256,Results!J$2:J$2256,"")</f>
        <v>0</v>
      </c>
      <c r="AP404" s="2">
        <f>_xlfn.XLOOKUP($A404,Results!$A$2:$A$2256,Results!K$2:K$2256,"")</f>
        <v>0</v>
      </c>
      <c r="AQ404" s="2">
        <f>_xlfn.XLOOKUP($A404,Results!$A$2:$A$2256,Results!L$2:L$2256,"")</f>
        <v>0</v>
      </c>
      <c r="AR404" s="2">
        <f>_xlfn.XLOOKUP($A404,Results!$A$2:$A$2256,Results!M$2:M$2256,"")</f>
        <v>0</v>
      </c>
      <c r="AS404" s="2">
        <f>_xlfn.XLOOKUP($A404,Results!$A$2:$A$2256,Results!N$2:N$2256,"")</f>
        <v>0</v>
      </c>
      <c r="AT404" s="2" t="str">
        <f>_xlfn.XLOOKUP($A404,Results!$A$2:$A$2256,Results!O$2:O$2256,"")</f>
        <v>RACO</v>
      </c>
      <c r="AU404" s="2" t="str">
        <f>_xlfn.XLOOKUP($A404,Results!$A$2:$A$2256,Results!P$2:P$2256,"")</f>
        <v>RACO</v>
      </c>
      <c r="AV404" s="2" t="str">
        <f>_xlfn.XLOOKUP($A404,Results!$A$2:$A$2256,Results!Q$2:Q$2256,"")</f>
        <v>MULTIPLE_MATCHES_ONE_VALID</v>
      </c>
      <c r="AW404" s="2">
        <f>_xlfn.XLOOKUP($A404,Results!$A$2:$A$2256,Results!R$2:R$2256,"")</f>
        <v>0</v>
      </c>
      <c r="AX404" s="2">
        <f>_xlfn.XLOOKUP($A404,Results!$A$2:$A$2256,Results!S$2:S$2256,"")</f>
        <v>0</v>
      </c>
      <c r="AY404" s="2">
        <f>_xlfn.XLOOKUP($A404,Results!$A$2:$A$2256,Results!T$2:T$2256,"")</f>
        <v>50</v>
      </c>
      <c r="AZ404" s="2">
        <f>_xlfn.XLOOKUP($A404,Results!$A$2:$A$2256,Results!U$2:U$2256,"")</f>
        <v>0</v>
      </c>
      <c r="BA404" s="2" t="str">
        <f>_xlfn.XLOOKUP($A404,Results!$A$2:$A$2256,Results!V$2:V$2256,"")</f>
        <v>RACO</v>
      </c>
      <c r="BB404" s="2">
        <f>_xlfn.XLOOKUP($A404,Results!$A$2:$A$2256,Results!W$2:W$2256,"")</f>
        <v>88</v>
      </c>
      <c r="BC404" s="2">
        <f>_xlfn.XLOOKUP($A404,Results!$A$2:$A$2256,Results!X$2:X$2256,"")</f>
        <v>39121308</v>
      </c>
      <c r="BD404" s="2">
        <f>_xlfn.XLOOKUP($A404,Results!$A$2:$A$2256,Results!Y$2:Y$2256,"")</f>
        <v>88</v>
      </c>
      <c r="BE404" s="2" t="b">
        <f>_xlfn.XLOOKUP($A404,Results!$A$2:$A$2256,Results!Z$2:Z$2256,"")</f>
        <v>1</v>
      </c>
    </row>
    <row r="405" spans="1:57" ht="38.25" customHeight="1" x14ac:dyDescent="0.3">
      <c r="A405">
        <v>906082</v>
      </c>
      <c r="B405">
        <v>281597</v>
      </c>
      <c r="C405" t="s">
        <v>36</v>
      </c>
      <c r="D405" t="s">
        <v>95</v>
      </c>
      <c r="E405" s="2" t="str">
        <f>VLOOKUP(F405,'RPA Vendor Data '!F$1:$G$2418,2)</f>
        <v>VAN METER, INC.</v>
      </c>
      <c r="F405" s="2">
        <v>13513</v>
      </c>
      <c r="G405" s="2">
        <v>5</v>
      </c>
      <c r="H405" t="s">
        <v>1309</v>
      </c>
      <c r="I405">
        <v>1</v>
      </c>
      <c r="J405" t="s">
        <v>389</v>
      </c>
      <c r="K405" t="s">
        <v>58</v>
      </c>
      <c r="L405">
        <v>252.56</v>
      </c>
      <c r="M405" s="2" t="s">
        <v>1231</v>
      </c>
      <c r="N405" s="9">
        <v>257</v>
      </c>
      <c r="O405" t="s">
        <v>36</v>
      </c>
      <c r="P405" t="s">
        <v>1310</v>
      </c>
      <c r="Q405">
        <v>5016990257</v>
      </c>
      <c r="R405">
        <v>2.5299999999999998</v>
      </c>
      <c r="S405" s="1">
        <v>45744.481402696758</v>
      </c>
      <c r="T405" t="s">
        <v>42</v>
      </c>
      <c r="U405" s="1">
        <v>45744.250694444447</v>
      </c>
      <c r="V405" t="s">
        <v>43</v>
      </c>
      <c r="W405" t="s">
        <v>36</v>
      </c>
      <c r="X405">
        <v>0</v>
      </c>
      <c r="Y405" t="s">
        <v>54</v>
      </c>
      <c r="Z405" t="s">
        <v>36</v>
      </c>
      <c r="AA405">
        <v>252.56</v>
      </c>
      <c r="AB405" t="s">
        <v>36</v>
      </c>
      <c r="AC405" t="s">
        <v>1231</v>
      </c>
      <c r="AD405" t="s">
        <v>1231</v>
      </c>
      <c r="AE405" t="s">
        <v>45</v>
      </c>
      <c r="AF405" s="44">
        <v>39121303</v>
      </c>
      <c r="AG405" s="18" t="s">
        <v>1311</v>
      </c>
      <c r="AH405" s="18"/>
      <c r="AI405" s="2" t="s">
        <v>48</v>
      </c>
      <c r="AJ405" s="2" t="e">
        <f>VLOOKUP(A405,'Classification Test Result'!$A$2:$D$2428,4,FALSE)</f>
        <v>#N/A</v>
      </c>
      <c r="AL405" s="2">
        <f>_xlfn.XLOOKUP($A405,Results!$A$2:$A$2256,Results!G$2:G$2256,"")</f>
        <v>0</v>
      </c>
      <c r="AM405" s="2">
        <f>_xlfn.XLOOKUP($A405,Results!$A$2:$A$2256,Results!H$2:H$2256,"")</f>
        <v>0</v>
      </c>
      <c r="AN405" s="2">
        <f>_xlfn.XLOOKUP($A405,Results!$A$2:$A$2256,Results!I$2:I$2256,"")</f>
        <v>0</v>
      </c>
      <c r="AO405" s="2">
        <f>_xlfn.XLOOKUP($A405,Results!$A$2:$A$2256,Results!J$2:J$2256,"")</f>
        <v>0</v>
      </c>
      <c r="AP405" s="2">
        <f>_xlfn.XLOOKUP($A405,Results!$A$2:$A$2256,Results!K$2:K$2256,"")</f>
        <v>0</v>
      </c>
      <c r="AQ405" s="2">
        <f>_xlfn.XLOOKUP($A405,Results!$A$2:$A$2256,Results!L$2:L$2256,"")</f>
        <v>0</v>
      </c>
      <c r="AR405" s="2">
        <f>_xlfn.XLOOKUP($A405,Results!$A$2:$A$2256,Results!M$2:M$2256,"")</f>
        <v>0</v>
      </c>
      <c r="AS405" s="2">
        <f>_xlfn.XLOOKUP($A405,Results!$A$2:$A$2256,Results!N$2:N$2256,"")</f>
        <v>0</v>
      </c>
      <c r="AT405" s="2" t="str">
        <f>_xlfn.XLOOKUP($A405,Results!$A$2:$A$2256,Results!O$2:O$2256,"")</f>
        <v>RACO</v>
      </c>
      <c r="AU405" s="2" t="str">
        <f>_xlfn.XLOOKUP($A405,Results!$A$2:$A$2256,Results!P$2:P$2256,"")</f>
        <v>RACO</v>
      </c>
      <c r="AV405" s="2" t="str">
        <f>_xlfn.XLOOKUP($A405,Results!$A$2:$A$2256,Results!Q$2:Q$2256,"")</f>
        <v>MULTIPLE_MATCHES_ONE_VALID</v>
      </c>
      <c r="AW405" s="2">
        <f>_xlfn.XLOOKUP($A405,Results!$A$2:$A$2256,Results!R$2:R$2256,"")</f>
        <v>0</v>
      </c>
      <c r="AX405" s="2">
        <f>_xlfn.XLOOKUP($A405,Results!$A$2:$A$2256,Results!S$2:S$2256,"")</f>
        <v>0</v>
      </c>
      <c r="AY405" s="2">
        <f>_xlfn.XLOOKUP($A405,Results!$A$2:$A$2256,Results!T$2:T$2256,"")</f>
        <v>50</v>
      </c>
      <c r="AZ405" s="2">
        <f>_xlfn.XLOOKUP($A405,Results!$A$2:$A$2256,Results!U$2:U$2256,"")</f>
        <v>0</v>
      </c>
      <c r="BA405" s="2" t="str">
        <f>_xlfn.XLOOKUP($A405,Results!$A$2:$A$2256,Results!V$2:V$2256,"")</f>
        <v>RACO</v>
      </c>
      <c r="BB405" s="2">
        <f>_xlfn.XLOOKUP($A405,Results!$A$2:$A$2256,Results!W$2:W$2256,"")</f>
        <v>88</v>
      </c>
      <c r="BC405" s="2">
        <f>_xlfn.XLOOKUP($A405,Results!$A$2:$A$2256,Results!X$2:X$2256,"")</f>
        <v>39121308</v>
      </c>
      <c r="BD405" s="2">
        <f>_xlfn.XLOOKUP($A405,Results!$A$2:$A$2256,Results!Y$2:Y$2256,"")</f>
        <v>88</v>
      </c>
      <c r="BE405" s="2" t="b">
        <f>_xlfn.XLOOKUP($A405,Results!$A$2:$A$2256,Results!Z$2:Z$2256,"")</f>
        <v>1</v>
      </c>
    </row>
    <row r="406" spans="1:57" ht="38.25" customHeight="1" x14ac:dyDescent="0.3">
      <c r="A406">
        <v>906083</v>
      </c>
      <c r="B406">
        <v>281609</v>
      </c>
      <c r="C406" t="s">
        <v>36</v>
      </c>
      <c r="D406" t="s">
        <v>95</v>
      </c>
      <c r="E406" s="2" t="str">
        <f>VLOOKUP(F406,'RPA Vendor Data '!F$1:$G$2418,2)</f>
        <v>VAN METER, INC.</v>
      </c>
      <c r="F406" s="2">
        <v>13513</v>
      </c>
      <c r="G406" s="2">
        <v>5</v>
      </c>
      <c r="H406" t="s">
        <v>1309</v>
      </c>
      <c r="I406">
        <v>1</v>
      </c>
      <c r="J406" t="s">
        <v>389</v>
      </c>
      <c r="K406" t="s">
        <v>58</v>
      </c>
      <c r="L406">
        <v>252.56</v>
      </c>
      <c r="M406" s="2" t="s">
        <v>1231</v>
      </c>
      <c r="N406" s="9">
        <v>257</v>
      </c>
      <c r="O406" t="s">
        <v>36</v>
      </c>
      <c r="P406" t="s">
        <v>1310</v>
      </c>
      <c r="Q406">
        <v>5016990257</v>
      </c>
      <c r="R406">
        <v>2.5299999999999998</v>
      </c>
      <c r="S406" s="1">
        <v>45744.48057565972</v>
      </c>
      <c r="T406" t="s">
        <v>42</v>
      </c>
      <c r="U406" s="1">
        <v>45744.25277777778</v>
      </c>
      <c r="V406" t="s">
        <v>43</v>
      </c>
      <c r="W406" t="s">
        <v>36</v>
      </c>
      <c r="X406">
        <v>0</v>
      </c>
      <c r="Y406">
        <v>999</v>
      </c>
      <c r="Z406" t="s">
        <v>36</v>
      </c>
      <c r="AA406" t="s">
        <v>36</v>
      </c>
      <c r="AB406" t="s">
        <v>36</v>
      </c>
      <c r="AC406" t="s">
        <v>1231</v>
      </c>
      <c r="AD406" t="s">
        <v>1231</v>
      </c>
      <c r="AE406" t="s">
        <v>45</v>
      </c>
      <c r="AF406" s="44">
        <v>39121303</v>
      </c>
      <c r="AG406" s="18" t="s">
        <v>1311</v>
      </c>
      <c r="AH406" s="18"/>
      <c r="AI406" s="2" t="s">
        <v>48</v>
      </c>
      <c r="AJ406" s="2" t="e">
        <f>VLOOKUP(A406,'Classification Test Result'!$A$2:$D$2428,4,FALSE)</f>
        <v>#N/A</v>
      </c>
      <c r="AL406" s="2">
        <f>_xlfn.XLOOKUP($A406,Results!$A$2:$A$2256,Results!G$2:G$2256,"")</f>
        <v>0</v>
      </c>
      <c r="AM406" s="2">
        <f>_xlfn.XLOOKUP($A406,Results!$A$2:$A$2256,Results!H$2:H$2256,"")</f>
        <v>0</v>
      </c>
      <c r="AN406" s="2">
        <f>_xlfn.XLOOKUP($A406,Results!$A$2:$A$2256,Results!I$2:I$2256,"")</f>
        <v>0</v>
      </c>
      <c r="AO406" s="2">
        <f>_xlfn.XLOOKUP($A406,Results!$A$2:$A$2256,Results!J$2:J$2256,"")</f>
        <v>0</v>
      </c>
      <c r="AP406" s="2">
        <f>_xlfn.XLOOKUP($A406,Results!$A$2:$A$2256,Results!K$2:K$2256,"")</f>
        <v>0</v>
      </c>
      <c r="AQ406" s="2">
        <f>_xlfn.XLOOKUP($A406,Results!$A$2:$A$2256,Results!L$2:L$2256,"")</f>
        <v>0</v>
      </c>
      <c r="AR406" s="2">
        <f>_xlfn.XLOOKUP($A406,Results!$A$2:$A$2256,Results!M$2:M$2256,"")</f>
        <v>0</v>
      </c>
      <c r="AS406" s="2">
        <f>_xlfn.XLOOKUP($A406,Results!$A$2:$A$2256,Results!N$2:N$2256,"")</f>
        <v>0</v>
      </c>
      <c r="AT406" s="2" t="str">
        <f>_xlfn.XLOOKUP($A406,Results!$A$2:$A$2256,Results!O$2:O$2256,"")</f>
        <v>RACO</v>
      </c>
      <c r="AU406" s="2" t="str">
        <f>_xlfn.XLOOKUP($A406,Results!$A$2:$A$2256,Results!P$2:P$2256,"")</f>
        <v>RACO</v>
      </c>
      <c r="AV406" s="2" t="str">
        <f>_xlfn.XLOOKUP($A406,Results!$A$2:$A$2256,Results!Q$2:Q$2256,"")</f>
        <v>MULTIPLE_MATCHES_ONE_VALID</v>
      </c>
      <c r="AW406" s="2">
        <f>_xlfn.XLOOKUP($A406,Results!$A$2:$A$2256,Results!R$2:R$2256,"")</f>
        <v>0</v>
      </c>
      <c r="AX406" s="2">
        <f>_xlfn.XLOOKUP($A406,Results!$A$2:$A$2256,Results!S$2:S$2256,"")</f>
        <v>0</v>
      </c>
      <c r="AY406" s="2">
        <f>_xlfn.XLOOKUP($A406,Results!$A$2:$A$2256,Results!T$2:T$2256,"")</f>
        <v>50</v>
      </c>
      <c r="AZ406" s="2">
        <f>_xlfn.XLOOKUP($A406,Results!$A$2:$A$2256,Results!U$2:U$2256,"")</f>
        <v>0</v>
      </c>
      <c r="BA406" s="2" t="str">
        <f>_xlfn.XLOOKUP($A406,Results!$A$2:$A$2256,Results!V$2:V$2256,"")</f>
        <v>RACO</v>
      </c>
      <c r="BB406" s="2">
        <f>_xlfn.XLOOKUP($A406,Results!$A$2:$A$2256,Results!W$2:W$2256,"")</f>
        <v>88</v>
      </c>
      <c r="BC406" s="2">
        <f>_xlfn.XLOOKUP($A406,Results!$A$2:$A$2256,Results!X$2:X$2256,"")</f>
        <v>39121308</v>
      </c>
      <c r="BD406" s="2">
        <f>_xlfn.XLOOKUP($A406,Results!$A$2:$A$2256,Results!Y$2:Y$2256,"")</f>
        <v>88</v>
      </c>
      <c r="BE406" s="2" t="b">
        <f>_xlfn.XLOOKUP($A406,Results!$A$2:$A$2256,Results!Z$2:Z$2256,"")</f>
        <v>1</v>
      </c>
    </row>
    <row r="407" spans="1:57" ht="38.25" customHeight="1" x14ac:dyDescent="0.3">
      <c r="A407">
        <v>906084</v>
      </c>
      <c r="B407">
        <v>281618</v>
      </c>
      <c r="C407" t="s">
        <v>36</v>
      </c>
      <c r="D407" t="s">
        <v>95</v>
      </c>
      <c r="E407" s="2" t="str">
        <f>VLOOKUP(F407,'RPA Vendor Data '!F$1:$G$2418,2)</f>
        <v>VAN METER, INC.</v>
      </c>
      <c r="F407" s="2">
        <v>13513</v>
      </c>
      <c r="G407" s="2">
        <v>5</v>
      </c>
      <c r="H407" t="s">
        <v>1309</v>
      </c>
      <c r="I407">
        <v>1</v>
      </c>
      <c r="J407" t="s">
        <v>389</v>
      </c>
      <c r="K407" t="s">
        <v>58</v>
      </c>
      <c r="L407">
        <v>252.56</v>
      </c>
      <c r="M407" s="2" t="s">
        <v>1231</v>
      </c>
      <c r="N407" s="9">
        <v>257</v>
      </c>
      <c r="O407" t="s">
        <v>36</v>
      </c>
      <c r="P407" t="s">
        <v>1310</v>
      </c>
      <c r="Q407">
        <v>5016990257</v>
      </c>
      <c r="R407">
        <v>2.5299999999999998</v>
      </c>
      <c r="S407" s="1">
        <v>45744.480307835649</v>
      </c>
      <c r="T407" t="s">
        <v>42</v>
      </c>
      <c r="U407" s="1">
        <v>45744.263194444437</v>
      </c>
      <c r="V407" t="s">
        <v>43</v>
      </c>
      <c r="W407" t="s">
        <v>36</v>
      </c>
      <c r="X407">
        <v>0</v>
      </c>
      <c r="Y407">
        <v>999</v>
      </c>
      <c r="Z407" t="s">
        <v>36</v>
      </c>
      <c r="AA407" t="s">
        <v>36</v>
      </c>
      <c r="AB407" t="s">
        <v>36</v>
      </c>
      <c r="AC407" t="s">
        <v>1231</v>
      </c>
      <c r="AD407" t="s">
        <v>1231</v>
      </c>
      <c r="AE407" t="s">
        <v>45</v>
      </c>
      <c r="AF407" s="44">
        <v>39121303</v>
      </c>
      <c r="AG407" s="18" t="s">
        <v>1311</v>
      </c>
      <c r="AH407" s="18"/>
      <c r="AI407" s="2" t="s">
        <v>48</v>
      </c>
      <c r="AJ407" s="2" t="e">
        <f>VLOOKUP(A407,'Classification Test Result'!$A$2:$D$2428,4,FALSE)</f>
        <v>#N/A</v>
      </c>
      <c r="AL407" s="2">
        <f>_xlfn.XLOOKUP($A407,Results!$A$2:$A$2256,Results!G$2:G$2256,"")</f>
        <v>0</v>
      </c>
      <c r="AM407" s="2">
        <f>_xlfn.XLOOKUP($A407,Results!$A$2:$A$2256,Results!H$2:H$2256,"")</f>
        <v>0</v>
      </c>
      <c r="AN407" s="2">
        <f>_xlfn.XLOOKUP($A407,Results!$A$2:$A$2256,Results!I$2:I$2256,"")</f>
        <v>0</v>
      </c>
      <c r="AO407" s="2">
        <f>_xlfn.XLOOKUP($A407,Results!$A$2:$A$2256,Results!J$2:J$2256,"")</f>
        <v>0</v>
      </c>
      <c r="AP407" s="2">
        <f>_xlfn.XLOOKUP($A407,Results!$A$2:$A$2256,Results!K$2:K$2256,"")</f>
        <v>0</v>
      </c>
      <c r="AQ407" s="2">
        <f>_xlfn.XLOOKUP($A407,Results!$A$2:$A$2256,Results!L$2:L$2256,"")</f>
        <v>0</v>
      </c>
      <c r="AR407" s="2">
        <f>_xlfn.XLOOKUP($A407,Results!$A$2:$A$2256,Results!M$2:M$2256,"")</f>
        <v>0</v>
      </c>
      <c r="AS407" s="2">
        <f>_xlfn.XLOOKUP($A407,Results!$A$2:$A$2256,Results!N$2:N$2256,"")</f>
        <v>0</v>
      </c>
      <c r="AT407" s="2" t="str">
        <f>_xlfn.XLOOKUP($A407,Results!$A$2:$A$2256,Results!O$2:O$2256,"")</f>
        <v>RACO</v>
      </c>
      <c r="AU407" s="2" t="str">
        <f>_xlfn.XLOOKUP($A407,Results!$A$2:$A$2256,Results!P$2:P$2256,"")</f>
        <v>RACO</v>
      </c>
      <c r="AV407" s="2" t="str">
        <f>_xlfn.XLOOKUP($A407,Results!$A$2:$A$2256,Results!Q$2:Q$2256,"")</f>
        <v>MULTIPLE_MATCHES_ONE_VALID</v>
      </c>
      <c r="AW407" s="2">
        <f>_xlfn.XLOOKUP($A407,Results!$A$2:$A$2256,Results!R$2:R$2256,"")</f>
        <v>0</v>
      </c>
      <c r="AX407" s="2">
        <f>_xlfn.XLOOKUP($A407,Results!$A$2:$A$2256,Results!S$2:S$2256,"")</f>
        <v>0</v>
      </c>
      <c r="AY407" s="2">
        <f>_xlfn.XLOOKUP($A407,Results!$A$2:$A$2256,Results!T$2:T$2256,"")</f>
        <v>50</v>
      </c>
      <c r="AZ407" s="2">
        <f>_xlfn.XLOOKUP($A407,Results!$A$2:$A$2256,Results!U$2:U$2256,"")</f>
        <v>0</v>
      </c>
      <c r="BA407" s="2" t="str">
        <f>_xlfn.XLOOKUP($A407,Results!$A$2:$A$2256,Results!V$2:V$2256,"")</f>
        <v>RACO</v>
      </c>
      <c r="BB407" s="2">
        <f>_xlfn.XLOOKUP($A407,Results!$A$2:$A$2256,Results!W$2:W$2256,"")</f>
        <v>88</v>
      </c>
      <c r="BC407" s="2">
        <f>_xlfn.XLOOKUP($A407,Results!$A$2:$A$2256,Results!X$2:X$2256,"")</f>
        <v>39121308</v>
      </c>
      <c r="BD407" s="2">
        <f>_xlfn.XLOOKUP($A407,Results!$A$2:$A$2256,Results!Y$2:Y$2256,"")</f>
        <v>88</v>
      </c>
      <c r="BE407" s="2" t="b">
        <f>_xlfn.XLOOKUP($A407,Results!$A$2:$A$2256,Results!Z$2:Z$2256,"")</f>
        <v>1</v>
      </c>
    </row>
    <row r="408" spans="1:57" ht="38.25" customHeight="1" x14ac:dyDescent="0.3">
      <c r="A408">
        <v>906085</v>
      </c>
      <c r="B408">
        <v>281721</v>
      </c>
      <c r="C408" t="s">
        <v>36</v>
      </c>
      <c r="D408" t="s">
        <v>1312</v>
      </c>
      <c r="E408" s="2" t="str">
        <f>VLOOKUP(F408,'RPA Vendor Data '!F$1:$G$2418,2)</f>
        <v>INDEPENDENT ELECTRIC</v>
      </c>
      <c r="F408" s="2">
        <v>14376</v>
      </c>
      <c r="G408" s="2">
        <v>2</v>
      </c>
      <c r="H408" t="s">
        <v>1313</v>
      </c>
      <c r="I408">
        <v>50</v>
      </c>
      <c r="J408" t="s">
        <v>58</v>
      </c>
      <c r="K408" t="s">
        <v>58</v>
      </c>
      <c r="L408">
        <v>123.05</v>
      </c>
      <c r="M408" s="2" t="s">
        <v>1231</v>
      </c>
      <c r="N408" s="9">
        <v>232</v>
      </c>
      <c r="O408" t="s">
        <v>36</v>
      </c>
      <c r="P408" t="s">
        <v>1314</v>
      </c>
      <c r="Q408" t="s">
        <v>36</v>
      </c>
      <c r="R408">
        <v>61.53</v>
      </c>
      <c r="S408" s="1">
        <v>45744.543560300917</v>
      </c>
      <c r="T408" t="s">
        <v>42</v>
      </c>
      <c r="U408" s="1">
        <v>45744.315972222219</v>
      </c>
      <c r="V408" t="s">
        <v>43</v>
      </c>
      <c r="W408" t="s">
        <v>36</v>
      </c>
      <c r="X408">
        <v>0</v>
      </c>
      <c r="Y408">
        <v>0</v>
      </c>
      <c r="Z408">
        <v>123.05</v>
      </c>
      <c r="AA408" t="s">
        <v>36</v>
      </c>
      <c r="AB408">
        <v>157</v>
      </c>
      <c r="AC408" t="s">
        <v>1231</v>
      </c>
      <c r="AD408" t="s">
        <v>1231</v>
      </c>
      <c r="AE408" t="s">
        <v>45</v>
      </c>
      <c r="AF408" s="44">
        <v>39121303</v>
      </c>
      <c r="AG408" s="18" t="s">
        <v>1315</v>
      </c>
      <c r="AH408" s="18"/>
      <c r="AI408" s="2" t="s">
        <v>48</v>
      </c>
      <c r="AJ408" s="2" t="e">
        <f>VLOOKUP(A408,'Classification Test Result'!$A$2:$D$2428,4,FALSE)</f>
        <v>#N/A</v>
      </c>
      <c r="AL408" s="2">
        <f>_xlfn.XLOOKUP($A408,Results!$A$2:$A$2256,Results!G$2:G$2256,"")</f>
        <v>0</v>
      </c>
      <c r="AM408" s="2">
        <f>_xlfn.XLOOKUP($A408,Results!$A$2:$A$2256,Results!H$2:H$2256,"")</f>
        <v>0</v>
      </c>
      <c r="AN408" s="2">
        <f>_xlfn.XLOOKUP($A408,Results!$A$2:$A$2256,Results!I$2:I$2256,"")</f>
        <v>0</v>
      </c>
      <c r="AO408" s="2">
        <f>_xlfn.XLOOKUP($A408,Results!$A$2:$A$2256,Results!J$2:J$2256,"")</f>
        <v>0</v>
      </c>
      <c r="AP408" s="2">
        <f>_xlfn.XLOOKUP($A408,Results!$A$2:$A$2256,Results!K$2:K$2256,"")</f>
        <v>0</v>
      </c>
      <c r="AQ408" s="2">
        <f>_xlfn.XLOOKUP($A408,Results!$A$2:$A$2256,Results!L$2:L$2256,"")</f>
        <v>0</v>
      </c>
      <c r="AR408" s="2">
        <f>_xlfn.XLOOKUP($A408,Results!$A$2:$A$2256,Results!M$2:M$2256,"")</f>
        <v>0</v>
      </c>
      <c r="AS408" s="2">
        <f>_xlfn.XLOOKUP($A408,Results!$A$2:$A$2256,Results!N$2:N$2256,"")</f>
        <v>0</v>
      </c>
      <c r="AT408" s="2" t="str">
        <f>_xlfn.XLOOKUP($A408,Results!$A$2:$A$2256,Results!O$2:O$2256,"")</f>
        <v>RACO</v>
      </c>
      <c r="AU408" s="2" t="str">
        <f>_xlfn.XLOOKUP($A408,Results!$A$2:$A$2256,Results!P$2:P$2256,"")</f>
        <v>RACO</v>
      </c>
      <c r="AV408" s="2" t="str">
        <f>_xlfn.XLOOKUP($A408,Results!$A$2:$A$2256,Results!Q$2:Q$2256,"")</f>
        <v>SINGLE_MATCH</v>
      </c>
      <c r="AW408" s="2">
        <f>_xlfn.XLOOKUP($A408,Results!$A$2:$A$2256,Results!R$2:R$2256,"")</f>
        <v>0</v>
      </c>
      <c r="AX408" s="2">
        <f>_xlfn.XLOOKUP($A408,Results!$A$2:$A$2256,Results!S$2:S$2256,"")</f>
        <v>0</v>
      </c>
      <c r="AY408" s="2">
        <f>_xlfn.XLOOKUP($A408,Results!$A$2:$A$2256,Results!T$2:T$2256,"")</f>
        <v>75</v>
      </c>
      <c r="AZ408" s="2">
        <f>_xlfn.XLOOKUP($A408,Results!$A$2:$A$2256,Results!U$2:U$2256,"")</f>
        <v>0</v>
      </c>
      <c r="BA408" s="2" t="str">
        <f>_xlfn.XLOOKUP($A408,Results!$A$2:$A$2256,Results!V$2:V$2256,"")</f>
        <v>RACO</v>
      </c>
      <c r="BB408" s="2">
        <f>_xlfn.XLOOKUP($A408,Results!$A$2:$A$2256,Results!W$2:W$2256,"")</f>
        <v>88</v>
      </c>
      <c r="BC408" s="2">
        <f>_xlfn.XLOOKUP($A408,Results!$A$2:$A$2256,Results!X$2:X$2256,"")</f>
        <v>39121308</v>
      </c>
      <c r="BD408" s="2">
        <f>_xlfn.XLOOKUP($A408,Results!$A$2:$A$2256,Results!Y$2:Y$2256,"")</f>
        <v>88</v>
      </c>
      <c r="BE408" s="2" t="b">
        <f>_xlfn.XLOOKUP($A408,Results!$A$2:$A$2256,Results!Z$2:Z$2256,"")</f>
        <v>1</v>
      </c>
    </row>
    <row r="409" spans="1:57" ht="38.25" customHeight="1" x14ac:dyDescent="0.3">
      <c r="A409">
        <v>906086</v>
      </c>
      <c r="B409">
        <v>281728</v>
      </c>
      <c r="C409" t="s">
        <v>36</v>
      </c>
      <c r="D409" t="s">
        <v>1316</v>
      </c>
      <c r="E409" s="2" t="str">
        <f>VLOOKUP(F409,'RPA Vendor Data '!F$1:$G$2418,2)</f>
        <v>INDEPENDENT ELECTRIC</v>
      </c>
      <c r="F409" s="2">
        <v>14376</v>
      </c>
      <c r="G409" s="2">
        <v>3</v>
      </c>
      <c r="H409" t="s">
        <v>1313</v>
      </c>
      <c r="I409">
        <v>25</v>
      </c>
      <c r="J409" t="s">
        <v>58</v>
      </c>
      <c r="K409" t="s">
        <v>58</v>
      </c>
      <c r="L409">
        <v>123.05</v>
      </c>
      <c r="M409" s="2" t="s">
        <v>1231</v>
      </c>
      <c r="N409" s="9">
        <v>232</v>
      </c>
      <c r="O409" t="s">
        <v>36</v>
      </c>
      <c r="P409" t="s">
        <v>1314</v>
      </c>
      <c r="Q409" t="s">
        <v>36</v>
      </c>
      <c r="R409">
        <v>30.76</v>
      </c>
      <c r="S409" s="1">
        <v>45744.543391053237</v>
      </c>
      <c r="T409" t="s">
        <v>42</v>
      </c>
      <c r="U409" s="1">
        <v>45744.318055555559</v>
      </c>
      <c r="V409" t="s">
        <v>43</v>
      </c>
      <c r="W409" t="s">
        <v>36</v>
      </c>
      <c r="X409">
        <v>0</v>
      </c>
      <c r="Y409">
        <v>0</v>
      </c>
      <c r="Z409">
        <v>123.05</v>
      </c>
      <c r="AA409" t="s">
        <v>36</v>
      </c>
      <c r="AB409">
        <v>157</v>
      </c>
      <c r="AC409" t="s">
        <v>1231</v>
      </c>
      <c r="AD409" t="s">
        <v>1231</v>
      </c>
      <c r="AE409" t="s">
        <v>45</v>
      </c>
      <c r="AF409" s="44">
        <v>39121303</v>
      </c>
      <c r="AG409" s="18" t="s">
        <v>1315</v>
      </c>
      <c r="AH409" s="18"/>
      <c r="AI409" s="2" t="s">
        <v>48</v>
      </c>
      <c r="AJ409" s="2" t="e">
        <f>VLOOKUP(A409,'Classification Test Result'!$A$2:$D$2428,4,FALSE)</f>
        <v>#N/A</v>
      </c>
      <c r="AL409" s="2">
        <f>_xlfn.XLOOKUP($A409,Results!$A$2:$A$2256,Results!G$2:G$2256,"")</f>
        <v>0</v>
      </c>
      <c r="AM409" s="2">
        <f>_xlfn.XLOOKUP($A409,Results!$A$2:$A$2256,Results!H$2:H$2256,"")</f>
        <v>0</v>
      </c>
      <c r="AN409" s="2">
        <f>_xlfn.XLOOKUP($A409,Results!$A$2:$A$2256,Results!I$2:I$2256,"")</f>
        <v>0</v>
      </c>
      <c r="AO409" s="2">
        <f>_xlfn.XLOOKUP($A409,Results!$A$2:$A$2256,Results!J$2:J$2256,"")</f>
        <v>0</v>
      </c>
      <c r="AP409" s="2">
        <f>_xlfn.XLOOKUP($A409,Results!$A$2:$A$2256,Results!K$2:K$2256,"")</f>
        <v>0</v>
      </c>
      <c r="AQ409" s="2">
        <f>_xlfn.XLOOKUP($A409,Results!$A$2:$A$2256,Results!L$2:L$2256,"")</f>
        <v>0</v>
      </c>
      <c r="AR409" s="2">
        <f>_xlfn.XLOOKUP($A409,Results!$A$2:$A$2256,Results!M$2:M$2256,"")</f>
        <v>0</v>
      </c>
      <c r="AS409" s="2">
        <f>_xlfn.XLOOKUP($A409,Results!$A$2:$A$2256,Results!N$2:N$2256,"")</f>
        <v>0</v>
      </c>
      <c r="AT409" s="2" t="str">
        <f>_xlfn.XLOOKUP($A409,Results!$A$2:$A$2256,Results!O$2:O$2256,"")</f>
        <v>RACO</v>
      </c>
      <c r="AU409" s="2" t="str">
        <f>_xlfn.XLOOKUP($A409,Results!$A$2:$A$2256,Results!P$2:P$2256,"")</f>
        <v>RACO</v>
      </c>
      <c r="AV409" s="2" t="str">
        <f>_xlfn.XLOOKUP($A409,Results!$A$2:$A$2256,Results!Q$2:Q$2256,"")</f>
        <v>SINGLE_MATCH</v>
      </c>
      <c r="AW409" s="2">
        <f>_xlfn.XLOOKUP($A409,Results!$A$2:$A$2256,Results!R$2:R$2256,"")</f>
        <v>0</v>
      </c>
      <c r="AX409" s="2">
        <f>_xlfn.XLOOKUP($A409,Results!$A$2:$A$2256,Results!S$2:S$2256,"")</f>
        <v>0</v>
      </c>
      <c r="AY409" s="2">
        <f>_xlfn.XLOOKUP($A409,Results!$A$2:$A$2256,Results!T$2:T$2256,"")</f>
        <v>75</v>
      </c>
      <c r="AZ409" s="2">
        <f>_xlfn.XLOOKUP($A409,Results!$A$2:$A$2256,Results!U$2:U$2256,"")</f>
        <v>0</v>
      </c>
      <c r="BA409" s="2" t="str">
        <f>_xlfn.XLOOKUP($A409,Results!$A$2:$A$2256,Results!V$2:V$2256,"")</f>
        <v>RACO</v>
      </c>
      <c r="BB409" s="2">
        <f>_xlfn.XLOOKUP($A409,Results!$A$2:$A$2256,Results!W$2:W$2256,"")</f>
        <v>88</v>
      </c>
      <c r="BC409" s="2">
        <f>_xlfn.XLOOKUP($A409,Results!$A$2:$A$2256,Results!X$2:X$2256,"")</f>
        <v>39121308</v>
      </c>
      <c r="BD409" s="2">
        <f>_xlfn.XLOOKUP($A409,Results!$A$2:$A$2256,Results!Y$2:Y$2256,"")</f>
        <v>88</v>
      </c>
      <c r="BE409" s="2" t="b">
        <f>_xlfn.XLOOKUP($A409,Results!$A$2:$A$2256,Results!Z$2:Z$2256,"")</f>
        <v>1</v>
      </c>
    </row>
    <row r="410" spans="1:57" ht="38.25" customHeight="1" x14ac:dyDescent="0.3">
      <c r="A410">
        <v>906087</v>
      </c>
      <c r="B410">
        <v>281731</v>
      </c>
      <c r="C410" t="s">
        <v>36</v>
      </c>
      <c r="D410" t="s">
        <v>1302</v>
      </c>
      <c r="E410" s="2" t="str">
        <f>VLOOKUP(F410,'RPA Vendor Data '!F$1:$G$2418,2)</f>
        <v>INDEPENDENT ELECTRIC</v>
      </c>
      <c r="F410" s="2">
        <v>14376</v>
      </c>
      <c r="G410" s="2">
        <v>2</v>
      </c>
      <c r="H410" t="s">
        <v>1313</v>
      </c>
      <c r="I410">
        <v>50</v>
      </c>
      <c r="J410" t="s">
        <v>58</v>
      </c>
      <c r="K410" t="s">
        <v>58</v>
      </c>
      <c r="L410">
        <v>123.05</v>
      </c>
      <c r="M410" s="2" t="s">
        <v>1231</v>
      </c>
      <c r="N410" s="9">
        <v>232</v>
      </c>
      <c r="O410" t="s">
        <v>36</v>
      </c>
      <c r="P410" t="s">
        <v>1314</v>
      </c>
      <c r="Q410" t="s">
        <v>36</v>
      </c>
      <c r="R410">
        <v>61.53</v>
      </c>
      <c r="S410" s="1">
        <v>45744.543315856477</v>
      </c>
      <c r="T410" t="s">
        <v>42</v>
      </c>
      <c r="U410" s="1">
        <v>45744.318749999999</v>
      </c>
      <c r="V410" t="s">
        <v>43</v>
      </c>
      <c r="W410" t="s">
        <v>36</v>
      </c>
      <c r="X410">
        <v>0</v>
      </c>
      <c r="Y410">
        <v>0</v>
      </c>
      <c r="Z410">
        <v>123.05</v>
      </c>
      <c r="AA410" t="s">
        <v>36</v>
      </c>
      <c r="AB410">
        <v>157</v>
      </c>
      <c r="AC410" t="s">
        <v>1231</v>
      </c>
      <c r="AD410" t="s">
        <v>1231</v>
      </c>
      <c r="AE410" t="s">
        <v>45</v>
      </c>
      <c r="AF410" s="44">
        <v>39121303</v>
      </c>
      <c r="AG410" s="18" t="s">
        <v>1315</v>
      </c>
      <c r="AH410" s="18"/>
      <c r="AI410" s="2" t="s">
        <v>48</v>
      </c>
      <c r="AJ410" s="2" t="e">
        <f>VLOOKUP(A410,'Classification Test Result'!$A$2:$D$2428,4,FALSE)</f>
        <v>#N/A</v>
      </c>
      <c r="AL410" s="2">
        <f>_xlfn.XLOOKUP($A410,Results!$A$2:$A$2256,Results!G$2:G$2256,"")</f>
        <v>0</v>
      </c>
      <c r="AM410" s="2">
        <f>_xlfn.XLOOKUP($A410,Results!$A$2:$A$2256,Results!H$2:H$2256,"")</f>
        <v>0</v>
      </c>
      <c r="AN410" s="2">
        <f>_xlfn.XLOOKUP($A410,Results!$A$2:$A$2256,Results!I$2:I$2256,"")</f>
        <v>0</v>
      </c>
      <c r="AO410" s="2">
        <f>_xlfn.XLOOKUP($A410,Results!$A$2:$A$2256,Results!J$2:J$2256,"")</f>
        <v>0</v>
      </c>
      <c r="AP410" s="2">
        <f>_xlfn.XLOOKUP($A410,Results!$A$2:$A$2256,Results!K$2:K$2256,"")</f>
        <v>0</v>
      </c>
      <c r="AQ410" s="2">
        <f>_xlfn.XLOOKUP($A410,Results!$A$2:$A$2256,Results!L$2:L$2256,"")</f>
        <v>0</v>
      </c>
      <c r="AR410" s="2">
        <f>_xlfn.XLOOKUP($A410,Results!$A$2:$A$2256,Results!M$2:M$2256,"")</f>
        <v>0</v>
      </c>
      <c r="AS410" s="2">
        <f>_xlfn.XLOOKUP($A410,Results!$A$2:$A$2256,Results!N$2:N$2256,"")</f>
        <v>0</v>
      </c>
      <c r="AT410" s="2" t="str">
        <f>_xlfn.XLOOKUP($A410,Results!$A$2:$A$2256,Results!O$2:O$2256,"")</f>
        <v>RACO</v>
      </c>
      <c r="AU410" s="2" t="str">
        <f>_xlfn.XLOOKUP($A410,Results!$A$2:$A$2256,Results!P$2:P$2256,"")</f>
        <v>RACO</v>
      </c>
      <c r="AV410" s="2" t="str">
        <f>_xlfn.XLOOKUP($A410,Results!$A$2:$A$2256,Results!Q$2:Q$2256,"")</f>
        <v>SINGLE_MATCH</v>
      </c>
      <c r="AW410" s="2">
        <f>_xlfn.XLOOKUP($A410,Results!$A$2:$A$2256,Results!R$2:R$2256,"")</f>
        <v>0</v>
      </c>
      <c r="AX410" s="2">
        <f>_xlfn.XLOOKUP($A410,Results!$A$2:$A$2256,Results!S$2:S$2256,"")</f>
        <v>0</v>
      </c>
      <c r="AY410" s="2">
        <f>_xlfn.XLOOKUP($A410,Results!$A$2:$A$2256,Results!T$2:T$2256,"")</f>
        <v>75</v>
      </c>
      <c r="AZ410" s="2">
        <f>_xlfn.XLOOKUP($A410,Results!$A$2:$A$2256,Results!U$2:U$2256,"")</f>
        <v>0</v>
      </c>
      <c r="BA410" s="2" t="str">
        <f>_xlfn.XLOOKUP($A410,Results!$A$2:$A$2256,Results!V$2:V$2256,"")</f>
        <v>RACO</v>
      </c>
      <c r="BB410" s="2">
        <f>_xlfn.XLOOKUP($A410,Results!$A$2:$A$2256,Results!W$2:W$2256,"")</f>
        <v>88</v>
      </c>
      <c r="BC410" s="2">
        <f>_xlfn.XLOOKUP($A410,Results!$A$2:$A$2256,Results!X$2:X$2256,"")</f>
        <v>39121308</v>
      </c>
      <c r="BD410" s="2">
        <f>_xlfn.XLOOKUP($A410,Results!$A$2:$A$2256,Results!Y$2:Y$2256,"")</f>
        <v>88</v>
      </c>
      <c r="BE410" s="2" t="b">
        <f>_xlfn.XLOOKUP($A410,Results!$A$2:$A$2256,Results!Z$2:Z$2256,"")</f>
        <v>1</v>
      </c>
    </row>
    <row r="411" spans="1:57" ht="38.25" customHeight="1" x14ac:dyDescent="0.3">
      <c r="A411">
        <v>906088</v>
      </c>
      <c r="B411">
        <v>281728</v>
      </c>
      <c r="C411" t="s">
        <v>36</v>
      </c>
      <c r="D411" t="s">
        <v>1316</v>
      </c>
      <c r="E411" s="2" t="str">
        <f>VLOOKUP(F411,'RPA Vendor Data '!F$1:$G$2418,2)</f>
        <v>INDEPENDENT ELECTRIC</v>
      </c>
      <c r="F411" s="2">
        <v>14376</v>
      </c>
      <c r="G411" s="2">
        <v>4</v>
      </c>
      <c r="H411" t="s">
        <v>1317</v>
      </c>
      <c r="I411">
        <v>50</v>
      </c>
      <c r="J411" t="s">
        <v>58</v>
      </c>
      <c r="K411" t="s">
        <v>58</v>
      </c>
      <c r="L411">
        <v>29.21</v>
      </c>
      <c r="M411" s="2" t="s">
        <v>1231</v>
      </c>
      <c r="N411" s="9">
        <v>2123</v>
      </c>
      <c r="O411" t="s">
        <v>36</v>
      </c>
      <c r="P411" t="s">
        <v>1318</v>
      </c>
      <c r="Q411" t="s">
        <v>36</v>
      </c>
      <c r="R411">
        <v>14.61</v>
      </c>
      <c r="S411" s="1">
        <v>45744.543377662027</v>
      </c>
      <c r="T411" t="s">
        <v>42</v>
      </c>
      <c r="U411" s="1">
        <v>45744.318055555559</v>
      </c>
      <c r="V411" t="s">
        <v>43</v>
      </c>
      <c r="W411" t="s">
        <v>36</v>
      </c>
      <c r="X411">
        <v>0</v>
      </c>
      <c r="Y411">
        <v>0</v>
      </c>
      <c r="Z411">
        <v>29.21</v>
      </c>
      <c r="AA411" t="s">
        <v>36</v>
      </c>
      <c r="AB411">
        <v>157</v>
      </c>
      <c r="AC411" t="s">
        <v>1231</v>
      </c>
      <c r="AD411" t="s">
        <v>1231</v>
      </c>
      <c r="AE411" t="s">
        <v>45</v>
      </c>
      <c r="AF411" s="44">
        <v>26111504</v>
      </c>
      <c r="AG411" s="18" t="s">
        <v>1319</v>
      </c>
      <c r="AH411" s="18"/>
      <c r="AI411" s="2" t="s">
        <v>48</v>
      </c>
      <c r="AJ411" s="2" t="e">
        <f>VLOOKUP(A411,'Classification Test Result'!$A$2:$D$2428,4,FALSE)</f>
        <v>#N/A</v>
      </c>
      <c r="AL411" s="2">
        <f>_xlfn.XLOOKUP($A411,Results!$A$2:$A$2256,Results!G$2:G$2256,"")</f>
        <v>0</v>
      </c>
      <c r="AM411" s="2">
        <f>_xlfn.XLOOKUP($A411,Results!$A$2:$A$2256,Results!H$2:H$2256,"")</f>
        <v>0</v>
      </c>
      <c r="AN411" s="2">
        <f>_xlfn.XLOOKUP($A411,Results!$A$2:$A$2256,Results!I$2:I$2256,"")</f>
        <v>0</v>
      </c>
      <c r="AO411" s="2">
        <f>_xlfn.XLOOKUP($A411,Results!$A$2:$A$2256,Results!J$2:J$2256,"")</f>
        <v>0</v>
      </c>
      <c r="AP411" s="2">
        <f>_xlfn.XLOOKUP($A411,Results!$A$2:$A$2256,Results!K$2:K$2256,"")</f>
        <v>0</v>
      </c>
      <c r="AQ411" s="2">
        <f>_xlfn.XLOOKUP($A411,Results!$A$2:$A$2256,Results!L$2:L$2256,"")</f>
        <v>0</v>
      </c>
      <c r="AR411" s="2">
        <f>_xlfn.XLOOKUP($A411,Results!$A$2:$A$2256,Results!M$2:M$2256,"")</f>
        <v>0</v>
      </c>
      <c r="AS411" s="2">
        <f>_xlfn.XLOOKUP($A411,Results!$A$2:$A$2256,Results!N$2:N$2256,"")</f>
        <v>0</v>
      </c>
      <c r="AT411" s="2" t="str">
        <f>_xlfn.XLOOKUP($A411,Results!$A$2:$A$2256,Results!O$2:O$2256,"")</f>
        <v>RACO</v>
      </c>
      <c r="AU411" s="2" t="str">
        <f>_xlfn.XLOOKUP($A411,Results!$A$2:$A$2256,Results!P$2:P$2256,"")</f>
        <v>RACO</v>
      </c>
      <c r="AV411" s="2" t="str">
        <f>_xlfn.XLOOKUP($A411,Results!$A$2:$A$2256,Results!Q$2:Q$2256,"")</f>
        <v>MULTIPLE_MATCHES_ONE_VALID</v>
      </c>
      <c r="AW411" s="2">
        <f>_xlfn.XLOOKUP($A411,Results!$A$2:$A$2256,Results!R$2:R$2256,"")</f>
        <v>0</v>
      </c>
      <c r="AX411" s="2">
        <f>_xlfn.XLOOKUP($A411,Results!$A$2:$A$2256,Results!S$2:S$2256,"")</f>
        <v>0</v>
      </c>
      <c r="AY411" s="2">
        <f>_xlfn.XLOOKUP($A411,Results!$A$2:$A$2256,Results!T$2:T$2256,"")</f>
        <v>50</v>
      </c>
      <c r="AZ411" s="2">
        <f>_xlfn.XLOOKUP($A411,Results!$A$2:$A$2256,Results!U$2:U$2256,"")</f>
        <v>0</v>
      </c>
      <c r="BA411" s="2" t="str">
        <f>_xlfn.XLOOKUP($A411,Results!$A$2:$A$2256,Results!V$2:V$2256,"")</f>
        <v>RACO</v>
      </c>
      <c r="BB411" s="2">
        <f>_xlfn.XLOOKUP($A411,Results!$A$2:$A$2256,Results!W$2:W$2256,"")</f>
        <v>93</v>
      </c>
      <c r="BC411" s="2">
        <f>_xlfn.XLOOKUP($A411,Results!$A$2:$A$2256,Results!X$2:X$2256,"")</f>
        <v>39131700</v>
      </c>
      <c r="BD411" s="2">
        <f>_xlfn.XLOOKUP($A411,Results!$A$2:$A$2256,Results!Y$2:Y$2256,"")</f>
        <v>93</v>
      </c>
      <c r="BE411" s="2" t="b">
        <f>_xlfn.XLOOKUP($A411,Results!$A$2:$A$2256,Results!Z$2:Z$2256,"")</f>
        <v>1</v>
      </c>
    </row>
    <row r="412" spans="1:57" ht="38.25" customHeight="1" x14ac:dyDescent="0.3">
      <c r="A412">
        <v>906089</v>
      </c>
      <c r="B412">
        <v>281917</v>
      </c>
      <c r="C412" t="s">
        <v>36</v>
      </c>
      <c r="D412">
        <v>9023381821</v>
      </c>
      <c r="F412" s="2">
        <v>13623</v>
      </c>
      <c r="G412" s="2">
        <v>2</v>
      </c>
      <c r="H412" s="11" t="s">
        <v>1320</v>
      </c>
      <c r="I412">
        <v>1</v>
      </c>
      <c r="J412" t="s">
        <v>39</v>
      </c>
      <c r="K412" t="s">
        <v>39</v>
      </c>
      <c r="L412">
        <v>91.77</v>
      </c>
      <c r="M412" s="2" t="s">
        <v>36</v>
      </c>
      <c r="N412" s="9" t="s">
        <v>36</v>
      </c>
      <c r="O412" t="s">
        <v>36</v>
      </c>
      <c r="P412" t="s">
        <v>36</v>
      </c>
      <c r="Q412" t="s">
        <v>36</v>
      </c>
      <c r="R412">
        <v>91.77</v>
      </c>
      <c r="S412" s="1">
        <v>45744.771387766203</v>
      </c>
      <c r="T412" t="s">
        <v>42</v>
      </c>
      <c r="U412" s="1">
        <v>45744.554166666669</v>
      </c>
      <c r="V412" t="s">
        <v>43</v>
      </c>
      <c r="W412" t="s">
        <v>36</v>
      </c>
      <c r="X412">
        <v>0</v>
      </c>
      <c r="Y412">
        <v>999</v>
      </c>
      <c r="Z412" t="s">
        <v>36</v>
      </c>
      <c r="AA412" t="s">
        <v>36</v>
      </c>
      <c r="AB412" t="s">
        <v>36</v>
      </c>
      <c r="AC412" t="s">
        <v>49</v>
      </c>
      <c r="AD412" t="s">
        <v>49</v>
      </c>
      <c r="AE412" t="s">
        <v>45</v>
      </c>
      <c r="AF412" s="2"/>
      <c r="AI412" s="2" t="s">
        <v>92</v>
      </c>
      <c r="AJ412" s="2" t="e">
        <f>VLOOKUP(A412,'Classification Test Result'!$A$2:$D$2428,4,FALSE)</f>
        <v>#N/A</v>
      </c>
      <c r="AL412" s="2">
        <f>_xlfn.XLOOKUP($A412,Results!$A$2:$A$2256,Results!G$2:G$2256,"")</f>
        <v>0</v>
      </c>
      <c r="AM412" s="2">
        <f>_xlfn.XLOOKUP($A412,Results!$A$2:$A$2256,Results!H$2:H$2256,"")</f>
        <v>0</v>
      </c>
      <c r="AN412" s="2">
        <f>_xlfn.XLOOKUP($A412,Results!$A$2:$A$2256,Results!I$2:I$2256,"")</f>
        <v>0</v>
      </c>
      <c r="AO412" s="2">
        <f>_xlfn.XLOOKUP($A412,Results!$A$2:$A$2256,Results!J$2:J$2256,"")</f>
        <v>0</v>
      </c>
      <c r="AP412" s="2">
        <f>_xlfn.XLOOKUP($A412,Results!$A$2:$A$2256,Results!K$2:K$2256,"")</f>
        <v>0</v>
      </c>
      <c r="AQ412" s="2">
        <f>_xlfn.XLOOKUP($A412,Results!$A$2:$A$2256,Results!L$2:L$2256,"")</f>
        <v>0</v>
      </c>
      <c r="AR412" s="2">
        <f>_xlfn.XLOOKUP($A412,Results!$A$2:$A$2256,Results!M$2:M$2256,"")</f>
        <v>0</v>
      </c>
      <c r="AS412" s="2">
        <f>_xlfn.XLOOKUP($A412,Results!$A$2:$A$2256,Results!N$2:N$2256,"")</f>
        <v>0</v>
      </c>
      <c r="AT412" s="2">
        <f>_xlfn.XLOOKUP($A412,Results!$A$2:$A$2256,Results!O$2:O$2256,"")</f>
        <v>0</v>
      </c>
      <c r="AU412" s="2">
        <f>_xlfn.XLOOKUP($A412,Results!$A$2:$A$2256,Results!P$2:P$2256,"")</f>
        <v>0</v>
      </c>
      <c r="AV412" s="2">
        <f>_xlfn.XLOOKUP($A412,Results!$A$2:$A$2256,Results!Q$2:Q$2256,"")</f>
        <v>0</v>
      </c>
      <c r="AW412" s="2">
        <f>_xlfn.XLOOKUP($A412,Results!$A$2:$A$2256,Results!R$2:R$2256,"")</f>
        <v>0</v>
      </c>
      <c r="AX412" s="2">
        <f>_xlfn.XLOOKUP($A412,Results!$A$2:$A$2256,Results!S$2:S$2256,"")</f>
        <v>0</v>
      </c>
      <c r="AY412" s="2">
        <f>_xlfn.XLOOKUP($A412,Results!$A$2:$A$2256,Results!T$2:T$2256,"")</f>
        <v>0</v>
      </c>
      <c r="AZ412" s="2">
        <f>_xlfn.XLOOKUP($A412,Results!$A$2:$A$2256,Results!U$2:U$2256,"")</f>
        <v>0</v>
      </c>
      <c r="BA412" s="2">
        <f>_xlfn.XLOOKUP($A412,Results!$A$2:$A$2256,Results!V$2:V$2256,"")</f>
        <v>0</v>
      </c>
      <c r="BB412" s="2">
        <f>_xlfn.XLOOKUP($A412,Results!$A$2:$A$2256,Results!W$2:W$2256,"")</f>
        <v>0</v>
      </c>
      <c r="BC412" s="2">
        <f>_xlfn.XLOOKUP($A412,Results!$A$2:$A$2256,Results!X$2:X$2256,"")</f>
        <v>0</v>
      </c>
      <c r="BD412" s="2">
        <f>_xlfn.XLOOKUP($A412,Results!$A$2:$A$2256,Results!Y$2:Y$2256,"")</f>
        <v>0</v>
      </c>
      <c r="BE412" s="2">
        <f>_xlfn.XLOOKUP($A412,Results!$A$2:$A$2256,Results!Z$2:Z$2256,"")</f>
        <v>0</v>
      </c>
    </row>
    <row r="413" spans="1:57" ht="38.25" customHeight="1" x14ac:dyDescent="0.3">
      <c r="A413">
        <v>906090</v>
      </c>
      <c r="B413">
        <v>281917</v>
      </c>
      <c r="C413" t="s">
        <v>36</v>
      </c>
      <c r="D413">
        <v>9023381821</v>
      </c>
      <c r="F413" s="2">
        <v>13623</v>
      </c>
      <c r="G413" s="2">
        <v>1</v>
      </c>
      <c r="H413" s="2" t="s">
        <v>1321</v>
      </c>
      <c r="I413">
        <v>1</v>
      </c>
      <c r="J413" t="s">
        <v>39</v>
      </c>
      <c r="K413" t="s">
        <v>39</v>
      </c>
      <c r="L413">
        <v>399</v>
      </c>
      <c r="M413" s="2" t="s">
        <v>36</v>
      </c>
      <c r="N413" s="9" t="s">
        <v>36</v>
      </c>
      <c r="O413" t="s">
        <v>36</v>
      </c>
      <c r="P413" t="s">
        <v>36</v>
      </c>
      <c r="Q413" t="s">
        <v>36</v>
      </c>
      <c r="R413">
        <v>399</v>
      </c>
      <c r="S413" s="1">
        <v>45744.771390972222</v>
      </c>
      <c r="T413" t="s">
        <v>42</v>
      </c>
      <c r="U413" s="1">
        <v>45744.554166666669</v>
      </c>
      <c r="V413" t="s">
        <v>43</v>
      </c>
      <c r="W413" t="s">
        <v>36</v>
      </c>
      <c r="X413">
        <v>0</v>
      </c>
      <c r="Y413">
        <v>999</v>
      </c>
      <c r="Z413" t="s">
        <v>36</v>
      </c>
      <c r="AA413" t="s">
        <v>36</v>
      </c>
      <c r="AB413" t="s">
        <v>36</v>
      </c>
      <c r="AC413" t="s">
        <v>49</v>
      </c>
      <c r="AD413" t="s">
        <v>49</v>
      </c>
      <c r="AE413" t="s">
        <v>45</v>
      </c>
      <c r="AF413" s="2"/>
      <c r="AI413" s="2" t="s">
        <v>464</v>
      </c>
      <c r="AJ413" s="2" t="e">
        <f>VLOOKUP(A413,'Classification Test Result'!$A$2:$D$2428,4,FALSE)</f>
        <v>#N/A</v>
      </c>
      <c r="AL413" s="2">
        <f>_xlfn.XLOOKUP($A413,Results!$A$2:$A$2256,Results!G$2:G$2256,"")</f>
        <v>0</v>
      </c>
      <c r="AM413" s="2">
        <f>_xlfn.XLOOKUP($A413,Results!$A$2:$A$2256,Results!H$2:H$2256,"")</f>
        <v>0</v>
      </c>
      <c r="AN413" s="2">
        <f>_xlfn.XLOOKUP($A413,Results!$A$2:$A$2256,Results!I$2:I$2256,"")</f>
        <v>0</v>
      </c>
      <c r="AO413" s="2">
        <f>_xlfn.XLOOKUP($A413,Results!$A$2:$A$2256,Results!J$2:J$2256,"")</f>
        <v>0</v>
      </c>
      <c r="AP413" s="2">
        <f>_xlfn.XLOOKUP($A413,Results!$A$2:$A$2256,Results!K$2:K$2256,"")</f>
        <v>0</v>
      </c>
      <c r="AQ413" s="2">
        <f>_xlfn.XLOOKUP($A413,Results!$A$2:$A$2256,Results!L$2:L$2256,"")</f>
        <v>0</v>
      </c>
      <c r="AR413" s="2">
        <f>_xlfn.XLOOKUP($A413,Results!$A$2:$A$2256,Results!M$2:M$2256,"")</f>
        <v>0</v>
      </c>
      <c r="AS413" s="2">
        <f>_xlfn.XLOOKUP($A413,Results!$A$2:$A$2256,Results!N$2:N$2256,"")</f>
        <v>0</v>
      </c>
      <c r="AT413" s="2">
        <f>_xlfn.XLOOKUP($A413,Results!$A$2:$A$2256,Results!O$2:O$2256,"")</f>
        <v>0</v>
      </c>
      <c r="AU413" s="2">
        <f>_xlfn.XLOOKUP($A413,Results!$A$2:$A$2256,Results!P$2:P$2256,"")</f>
        <v>0</v>
      </c>
      <c r="AV413" s="2">
        <f>_xlfn.XLOOKUP($A413,Results!$A$2:$A$2256,Results!Q$2:Q$2256,"")</f>
        <v>0</v>
      </c>
      <c r="AW413" s="2">
        <f>_xlfn.XLOOKUP($A413,Results!$A$2:$A$2256,Results!R$2:R$2256,"")</f>
        <v>0</v>
      </c>
      <c r="AX413" s="2">
        <f>_xlfn.XLOOKUP($A413,Results!$A$2:$A$2256,Results!S$2:S$2256,"")</f>
        <v>0</v>
      </c>
      <c r="AY413" s="2">
        <f>_xlfn.XLOOKUP($A413,Results!$A$2:$A$2256,Results!T$2:T$2256,"")</f>
        <v>0</v>
      </c>
      <c r="AZ413" s="2">
        <f>_xlfn.XLOOKUP($A413,Results!$A$2:$A$2256,Results!U$2:U$2256,"")</f>
        <v>0</v>
      </c>
      <c r="BA413" s="2">
        <f>_xlfn.XLOOKUP($A413,Results!$A$2:$A$2256,Results!V$2:V$2256,"")</f>
        <v>0</v>
      </c>
      <c r="BB413" s="2">
        <f>_xlfn.XLOOKUP($A413,Results!$A$2:$A$2256,Results!W$2:W$2256,"")</f>
        <v>0</v>
      </c>
      <c r="BC413" s="2">
        <f>_xlfn.XLOOKUP($A413,Results!$A$2:$A$2256,Results!X$2:X$2256,"")</f>
        <v>0</v>
      </c>
      <c r="BD413" s="2">
        <f>_xlfn.XLOOKUP($A413,Results!$A$2:$A$2256,Results!Y$2:Y$2256,"")</f>
        <v>0</v>
      </c>
      <c r="BE413" s="2">
        <f>_xlfn.XLOOKUP($A413,Results!$A$2:$A$2256,Results!Z$2:Z$2256,"")</f>
        <v>0</v>
      </c>
    </row>
    <row r="414" spans="1:57" ht="38.25" customHeight="1" x14ac:dyDescent="0.3">
      <c r="A414">
        <v>906091</v>
      </c>
      <c r="B414">
        <v>281528</v>
      </c>
      <c r="C414" t="s">
        <v>36</v>
      </c>
      <c r="D414" t="s">
        <v>1322</v>
      </c>
      <c r="F414" s="2">
        <v>10170</v>
      </c>
      <c r="G414" s="2">
        <v>2</v>
      </c>
      <c r="H414" s="2" t="s">
        <v>1323</v>
      </c>
      <c r="I414">
        <v>1</v>
      </c>
      <c r="J414" t="s">
        <v>39</v>
      </c>
      <c r="K414" t="s">
        <v>39</v>
      </c>
      <c r="L414">
        <v>0.5</v>
      </c>
      <c r="M414" s="2" t="s">
        <v>36</v>
      </c>
      <c r="N414" s="9" t="s">
        <v>36</v>
      </c>
      <c r="O414" t="s">
        <v>36</v>
      </c>
      <c r="P414" t="s">
        <v>36</v>
      </c>
      <c r="Q414" t="s">
        <v>36</v>
      </c>
      <c r="R414">
        <v>0.5</v>
      </c>
      <c r="S414" s="1">
        <v>45744.438140590268</v>
      </c>
      <c r="T414" t="s">
        <v>42</v>
      </c>
      <c r="U414" s="1">
        <v>45744.219444444447</v>
      </c>
      <c r="V414" t="s">
        <v>43</v>
      </c>
      <c r="W414" t="s">
        <v>36</v>
      </c>
      <c r="X414">
        <v>0</v>
      </c>
      <c r="Y414">
        <v>999</v>
      </c>
      <c r="Z414" t="s">
        <v>36</v>
      </c>
      <c r="AA414" t="s">
        <v>36</v>
      </c>
      <c r="AB414" t="s">
        <v>36</v>
      </c>
      <c r="AC414" t="s">
        <v>49</v>
      </c>
      <c r="AD414" t="s">
        <v>49</v>
      </c>
      <c r="AE414" t="s">
        <v>45</v>
      </c>
      <c r="AF414" s="2"/>
      <c r="AI414" s="2" t="s">
        <v>1010</v>
      </c>
      <c r="AJ414" s="2" t="e">
        <f>VLOOKUP(A414,'Classification Test Result'!$A$2:$D$2428,4,FALSE)</f>
        <v>#N/A</v>
      </c>
      <c r="AL414" s="2">
        <f>_xlfn.XLOOKUP($A414,Results!$A$2:$A$2256,Results!G$2:G$2256,"")</f>
        <v>0</v>
      </c>
      <c r="AM414" s="2">
        <f>_xlfn.XLOOKUP($A414,Results!$A$2:$A$2256,Results!H$2:H$2256,"")</f>
        <v>0</v>
      </c>
      <c r="AN414" s="2">
        <f>_xlfn.XLOOKUP($A414,Results!$A$2:$A$2256,Results!I$2:I$2256,"")</f>
        <v>0</v>
      </c>
      <c r="AO414" s="2">
        <f>_xlfn.XLOOKUP($A414,Results!$A$2:$A$2256,Results!J$2:J$2256,"")</f>
        <v>0</v>
      </c>
      <c r="AP414" s="2">
        <f>_xlfn.XLOOKUP($A414,Results!$A$2:$A$2256,Results!K$2:K$2256,"")</f>
        <v>0</v>
      </c>
      <c r="AQ414" s="2">
        <f>_xlfn.XLOOKUP($A414,Results!$A$2:$A$2256,Results!L$2:L$2256,"")</f>
        <v>0</v>
      </c>
      <c r="AR414" s="2">
        <f>_xlfn.XLOOKUP($A414,Results!$A$2:$A$2256,Results!M$2:M$2256,"")</f>
        <v>0</v>
      </c>
      <c r="AS414" s="2">
        <f>_xlfn.XLOOKUP($A414,Results!$A$2:$A$2256,Results!N$2:N$2256,"")</f>
        <v>0</v>
      </c>
      <c r="AT414" s="2">
        <f>_xlfn.XLOOKUP($A414,Results!$A$2:$A$2256,Results!O$2:O$2256,"")</f>
        <v>0</v>
      </c>
      <c r="AU414" s="2">
        <f>_xlfn.XLOOKUP($A414,Results!$A$2:$A$2256,Results!P$2:P$2256,"")</f>
        <v>0</v>
      </c>
      <c r="AV414" s="2">
        <f>_xlfn.XLOOKUP($A414,Results!$A$2:$A$2256,Results!Q$2:Q$2256,"")</f>
        <v>0</v>
      </c>
      <c r="AW414" s="2">
        <f>_xlfn.XLOOKUP($A414,Results!$A$2:$A$2256,Results!R$2:R$2256,"")</f>
        <v>0</v>
      </c>
      <c r="AX414" s="2">
        <f>_xlfn.XLOOKUP($A414,Results!$A$2:$A$2256,Results!S$2:S$2256,"")</f>
        <v>0</v>
      </c>
      <c r="AY414" s="2">
        <f>_xlfn.XLOOKUP($A414,Results!$A$2:$A$2256,Results!T$2:T$2256,"")</f>
        <v>0</v>
      </c>
      <c r="AZ414" s="2">
        <f>_xlfn.XLOOKUP($A414,Results!$A$2:$A$2256,Results!U$2:U$2256,"")</f>
        <v>0</v>
      </c>
      <c r="BA414" s="2">
        <f>_xlfn.XLOOKUP($A414,Results!$A$2:$A$2256,Results!V$2:V$2256,"")</f>
        <v>0</v>
      </c>
      <c r="BB414" s="2">
        <f>_xlfn.XLOOKUP($A414,Results!$A$2:$A$2256,Results!W$2:W$2256,"")</f>
        <v>0</v>
      </c>
      <c r="BC414" s="2">
        <f>_xlfn.XLOOKUP($A414,Results!$A$2:$A$2256,Results!X$2:X$2256,"")</f>
        <v>0</v>
      </c>
      <c r="BD414" s="2">
        <f>_xlfn.XLOOKUP($A414,Results!$A$2:$A$2256,Results!Y$2:Y$2256,"")</f>
        <v>0</v>
      </c>
      <c r="BE414" s="2">
        <f>_xlfn.XLOOKUP($A414,Results!$A$2:$A$2256,Results!Z$2:Z$2256,"")</f>
        <v>0</v>
      </c>
    </row>
    <row r="415" spans="1:57" ht="38.25" customHeight="1" x14ac:dyDescent="0.3">
      <c r="A415">
        <v>906092</v>
      </c>
      <c r="B415">
        <v>281904</v>
      </c>
      <c r="C415" t="s">
        <v>36</v>
      </c>
      <c r="D415" t="s">
        <v>1324</v>
      </c>
      <c r="F415" s="2">
        <v>10844</v>
      </c>
      <c r="G415" s="2">
        <v>1</v>
      </c>
      <c r="H415" s="2" t="s">
        <v>1325</v>
      </c>
      <c r="I415">
        <v>1</v>
      </c>
      <c r="J415" t="s">
        <v>39</v>
      </c>
      <c r="K415" t="s">
        <v>39</v>
      </c>
      <c r="L415">
        <v>385</v>
      </c>
      <c r="M415" s="2" t="s">
        <v>36</v>
      </c>
      <c r="N415" s="9" t="s">
        <v>36</v>
      </c>
      <c r="O415" t="s">
        <v>36</v>
      </c>
      <c r="P415" t="s">
        <v>36</v>
      </c>
      <c r="Q415" t="s">
        <v>36</v>
      </c>
      <c r="R415">
        <v>385</v>
      </c>
      <c r="S415" s="1">
        <v>45744.667402858788</v>
      </c>
      <c r="T415" t="s">
        <v>42</v>
      </c>
      <c r="U415" s="1">
        <v>45744.45416666667</v>
      </c>
      <c r="V415" t="s">
        <v>43</v>
      </c>
      <c r="W415" t="s">
        <v>36</v>
      </c>
      <c r="X415">
        <v>0</v>
      </c>
      <c r="Y415">
        <v>999</v>
      </c>
      <c r="Z415" t="s">
        <v>36</v>
      </c>
      <c r="AA415" t="s">
        <v>36</v>
      </c>
      <c r="AB415" t="s">
        <v>36</v>
      </c>
      <c r="AC415" t="s">
        <v>49</v>
      </c>
      <c r="AD415" t="s">
        <v>49</v>
      </c>
      <c r="AE415" t="s">
        <v>45</v>
      </c>
      <c r="AF415" s="2"/>
      <c r="AI415" s="2" t="s">
        <v>165</v>
      </c>
      <c r="AJ415" s="2" t="e">
        <f>VLOOKUP(A415,'Classification Test Result'!$A$2:$D$2428,4,FALSE)</f>
        <v>#N/A</v>
      </c>
      <c r="AL415" s="2">
        <f>_xlfn.XLOOKUP($A415,Results!$A$2:$A$2256,Results!G$2:G$2256,"")</f>
        <v>0</v>
      </c>
      <c r="AM415" s="2">
        <f>_xlfn.XLOOKUP($A415,Results!$A$2:$A$2256,Results!H$2:H$2256,"")</f>
        <v>0</v>
      </c>
      <c r="AN415" s="2">
        <f>_xlfn.XLOOKUP($A415,Results!$A$2:$A$2256,Results!I$2:I$2256,"")</f>
        <v>0</v>
      </c>
      <c r="AO415" s="2">
        <f>_xlfn.XLOOKUP($A415,Results!$A$2:$A$2256,Results!J$2:J$2256,"")</f>
        <v>0</v>
      </c>
      <c r="AP415" s="2">
        <f>_xlfn.XLOOKUP($A415,Results!$A$2:$A$2256,Results!K$2:K$2256,"")</f>
        <v>0</v>
      </c>
      <c r="AQ415" s="2">
        <f>_xlfn.XLOOKUP($A415,Results!$A$2:$A$2256,Results!L$2:L$2256,"")</f>
        <v>0</v>
      </c>
      <c r="AR415" s="2">
        <f>_xlfn.XLOOKUP($A415,Results!$A$2:$A$2256,Results!M$2:M$2256,"")</f>
        <v>0</v>
      </c>
      <c r="AS415" s="2">
        <f>_xlfn.XLOOKUP($A415,Results!$A$2:$A$2256,Results!N$2:N$2256,"")</f>
        <v>0</v>
      </c>
      <c r="AT415" s="2">
        <f>_xlfn.XLOOKUP($A415,Results!$A$2:$A$2256,Results!O$2:O$2256,"")</f>
        <v>0</v>
      </c>
      <c r="AU415" s="2">
        <f>_xlfn.XLOOKUP($A415,Results!$A$2:$A$2256,Results!P$2:P$2256,"")</f>
        <v>0</v>
      </c>
      <c r="AV415" s="2">
        <f>_xlfn.XLOOKUP($A415,Results!$A$2:$A$2256,Results!Q$2:Q$2256,"")</f>
        <v>0</v>
      </c>
      <c r="AW415" s="2">
        <f>_xlfn.XLOOKUP($A415,Results!$A$2:$A$2256,Results!R$2:R$2256,"")</f>
        <v>0</v>
      </c>
      <c r="AX415" s="2">
        <f>_xlfn.XLOOKUP($A415,Results!$A$2:$A$2256,Results!S$2:S$2256,"")</f>
        <v>0</v>
      </c>
      <c r="AY415" s="2">
        <f>_xlfn.XLOOKUP($A415,Results!$A$2:$A$2256,Results!T$2:T$2256,"")</f>
        <v>0</v>
      </c>
      <c r="AZ415" s="2">
        <f>_xlfn.XLOOKUP($A415,Results!$A$2:$A$2256,Results!U$2:U$2256,"")</f>
        <v>0</v>
      </c>
      <c r="BA415" s="2">
        <f>_xlfn.XLOOKUP($A415,Results!$A$2:$A$2256,Results!V$2:V$2256,"")</f>
        <v>0</v>
      </c>
      <c r="BB415" s="2">
        <f>_xlfn.XLOOKUP($A415,Results!$A$2:$A$2256,Results!W$2:W$2256,"")</f>
        <v>0</v>
      </c>
      <c r="BC415" s="2">
        <f>_xlfn.XLOOKUP($A415,Results!$A$2:$A$2256,Results!X$2:X$2256,"")</f>
        <v>0</v>
      </c>
      <c r="BD415" s="2">
        <f>_xlfn.XLOOKUP($A415,Results!$A$2:$A$2256,Results!Y$2:Y$2256,"")</f>
        <v>0</v>
      </c>
      <c r="BE415" s="2">
        <f>_xlfn.XLOOKUP($A415,Results!$A$2:$A$2256,Results!Z$2:Z$2256,"")</f>
        <v>0</v>
      </c>
    </row>
    <row r="416" spans="1:57" ht="38.25" customHeight="1" x14ac:dyDescent="0.3">
      <c r="A416">
        <v>906093</v>
      </c>
      <c r="B416">
        <v>281901</v>
      </c>
      <c r="C416" t="s">
        <v>36</v>
      </c>
      <c r="D416" t="s">
        <v>1326</v>
      </c>
      <c r="F416" s="2">
        <v>10844</v>
      </c>
      <c r="G416" s="2">
        <v>1</v>
      </c>
      <c r="H416" s="2" t="s">
        <v>1327</v>
      </c>
      <c r="I416">
        <v>1</v>
      </c>
      <c r="J416" t="s">
        <v>39</v>
      </c>
      <c r="K416" t="s">
        <v>39</v>
      </c>
      <c r="L416">
        <v>385</v>
      </c>
      <c r="M416" s="2" t="s">
        <v>36</v>
      </c>
      <c r="N416" s="9" t="s">
        <v>36</v>
      </c>
      <c r="O416" t="s">
        <v>36</v>
      </c>
      <c r="P416" t="s">
        <v>36</v>
      </c>
      <c r="Q416" t="s">
        <v>36</v>
      </c>
      <c r="R416">
        <v>385</v>
      </c>
      <c r="S416" s="1">
        <v>45744.667454629627</v>
      </c>
      <c r="T416" t="s">
        <v>42</v>
      </c>
      <c r="U416" s="1">
        <v>45744.452777777777</v>
      </c>
      <c r="V416" t="s">
        <v>43</v>
      </c>
      <c r="W416" t="s">
        <v>36</v>
      </c>
      <c r="X416">
        <v>0</v>
      </c>
      <c r="Y416">
        <v>999</v>
      </c>
      <c r="Z416" t="s">
        <v>36</v>
      </c>
      <c r="AA416" t="s">
        <v>36</v>
      </c>
      <c r="AB416" t="s">
        <v>36</v>
      </c>
      <c r="AC416" t="s">
        <v>49</v>
      </c>
      <c r="AD416" t="s">
        <v>49</v>
      </c>
      <c r="AE416" t="s">
        <v>45</v>
      </c>
      <c r="AF416" s="2"/>
      <c r="AI416" s="2" t="s">
        <v>165</v>
      </c>
      <c r="AJ416" s="2" t="e">
        <f>VLOOKUP(A416,'Classification Test Result'!$A$2:$D$2428,4,FALSE)</f>
        <v>#N/A</v>
      </c>
      <c r="AL416" s="2">
        <f>_xlfn.XLOOKUP($A416,Results!$A$2:$A$2256,Results!G$2:G$2256,"")</f>
        <v>0</v>
      </c>
      <c r="AM416" s="2">
        <f>_xlfn.XLOOKUP($A416,Results!$A$2:$A$2256,Results!H$2:H$2256,"")</f>
        <v>0</v>
      </c>
      <c r="AN416" s="2">
        <f>_xlfn.XLOOKUP($A416,Results!$A$2:$A$2256,Results!I$2:I$2256,"")</f>
        <v>0</v>
      </c>
      <c r="AO416" s="2">
        <f>_xlfn.XLOOKUP($A416,Results!$A$2:$A$2256,Results!J$2:J$2256,"")</f>
        <v>0</v>
      </c>
      <c r="AP416" s="2">
        <f>_xlfn.XLOOKUP($A416,Results!$A$2:$A$2256,Results!K$2:K$2256,"")</f>
        <v>0</v>
      </c>
      <c r="AQ416" s="2">
        <f>_xlfn.XLOOKUP($A416,Results!$A$2:$A$2256,Results!L$2:L$2256,"")</f>
        <v>0</v>
      </c>
      <c r="AR416" s="2">
        <f>_xlfn.XLOOKUP($A416,Results!$A$2:$A$2256,Results!M$2:M$2256,"")</f>
        <v>0</v>
      </c>
      <c r="AS416" s="2">
        <f>_xlfn.XLOOKUP($A416,Results!$A$2:$A$2256,Results!N$2:N$2256,"")</f>
        <v>0</v>
      </c>
      <c r="AT416" s="2">
        <f>_xlfn.XLOOKUP($A416,Results!$A$2:$A$2256,Results!O$2:O$2256,"")</f>
        <v>0</v>
      </c>
      <c r="AU416" s="2">
        <f>_xlfn.XLOOKUP($A416,Results!$A$2:$A$2256,Results!P$2:P$2256,"")</f>
        <v>0</v>
      </c>
      <c r="AV416" s="2">
        <f>_xlfn.XLOOKUP($A416,Results!$A$2:$A$2256,Results!Q$2:Q$2256,"")</f>
        <v>0</v>
      </c>
      <c r="AW416" s="2">
        <f>_xlfn.XLOOKUP($A416,Results!$A$2:$A$2256,Results!R$2:R$2256,"")</f>
        <v>0</v>
      </c>
      <c r="AX416" s="2">
        <f>_xlfn.XLOOKUP($A416,Results!$A$2:$A$2256,Results!S$2:S$2256,"")</f>
        <v>0</v>
      </c>
      <c r="AY416" s="2">
        <f>_xlfn.XLOOKUP($A416,Results!$A$2:$A$2256,Results!T$2:T$2256,"")</f>
        <v>0</v>
      </c>
      <c r="AZ416" s="2">
        <f>_xlfn.XLOOKUP($A416,Results!$A$2:$A$2256,Results!U$2:U$2256,"")</f>
        <v>0</v>
      </c>
      <c r="BA416" s="2">
        <f>_xlfn.XLOOKUP($A416,Results!$A$2:$A$2256,Results!V$2:V$2256,"")</f>
        <v>0</v>
      </c>
      <c r="BB416" s="2">
        <f>_xlfn.XLOOKUP($A416,Results!$A$2:$A$2256,Results!W$2:W$2256,"")</f>
        <v>0</v>
      </c>
      <c r="BC416" s="2">
        <f>_xlfn.XLOOKUP($A416,Results!$A$2:$A$2256,Results!X$2:X$2256,"")</f>
        <v>0</v>
      </c>
      <c r="BD416" s="2">
        <f>_xlfn.XLOOKUP($A416,Results!$A$2:$A$2256,Results!Y$2:Y$2256,"")</f>
        <v>0</v>
      </c>
      <c r="BE416" s="2">
        <f>_xlfn.XLOOKUP($A416,Results!$A$2:$A$2256,Results!Z$2:Z$2256,"")</f>
        <v>0</v>
      </c>
    </row>
    <row r="417" spans="1:57" ht="38.25" customHeight="1" x14ac:dyDescent="0.3">
      <c r="A417">
        <v>906094</v>
      </c>
      <c r="B417">
        <v>281474</v>
      </c>
      <c r="C417" t="s">
        <v>36</v>
      </c>
      <c r="D417" t="s">
        <v>437</v>
      </c>
      <c r="F417" s="2">
        <v>13482</v>
      </c>
      <c r="G417" s="2">
        <v>2</v>
      </c>
      <c r="H417" s="2" t="s">
        <v>1328</v>
      </c>
      <c r="I417">
        <v>1</v>
      </c>
      <c r="J417" t="s">
        <v>65</v>
      </c>
      <c r="K417" t="s">
        <v>39</v>
      </c>
      <c r="L417">
        <v>5.5</v>
      </c>
      <c r="M417" s="2" t="s">
        <v>36</v>
      </c>
      <c r="N417" s="9" t="s">
        <v>36</v>
      </c>
      <c r="O417" t="s">
        <v>36</v>
      </c>
      <c r="P417" t="s">
        <v>36</v>
      </c>
      <c r="Q417" t="s">
        <v>36</v>
      </c>
      <c r="R417">
        <v>5.5</v>
      </c>
      <c r="S417" s="1">
        <v>45744.333972372682</v>
      </c>
      <c r="T417" t="s">
        <v>42</v>
      </c>
      <c r="U417" s="1">
        <v>45744.118750000001</v>
      </c>
      <c r="V417" t="s">
        <v>43</v>
      </c>
      <c r="W417" t="s">
        <v>36</v>
      </c>
      <c r="X417">
        <v>0</v>
      </c>
      <c r="Y417">
        <v>999</v>
      </c>
      <c r="Z417" t="s">
        <v>36</v>
      </c>
      <c r="AA417" t="s">
        <v>36</v>
      </c>
      <c r="AB417" t="s">
        <v>36</v>
      </c>
      <c r="AC417" t="s">
        <v>44</v>
      </c>
      <c r="AD417" t="s">
        <v>44</v>
      </c>
      <c r="AE417" t="s">
        <v>45</v>
      </c>
      <c r="AF417" s="2"/>
      <c r="AI417" s="2" t="s">
        <v>92</v>
      </c>
      <c r="AJ417" s="2" t="e">
        <f>VLOOKUP(A417,'Classification Test Result'!$A$2:$D$2428,4,FALSE)</f>
        <v>#N/A</v>
      </c>
      <c r="AL417" s="2">
        <f>_xlfn.XLOOKUP($A417,Results!$A$2:$A$2256,Results!G$2:G$2256,"")</f>
        <v>0</v>
      </c>
      <c r="AM417" s="2">
        <f>_xlfn.XLOOKUP($A417,Results!$A$2:$A$2256,Results!H$2:H$2256,"")</f>
        <v>0</v>
      </c>
      <c r="AN417" s="2">
        <f>_xlfn.XLOOKUP($A417,Results!$A$2:$A$2256,Results!I$2:I$2256,"")</f>
        <v>0</v>
      </c>
      <c r="AO417" s="2">
        <f>_xlfn.XLOOKUP($A417,Results!$A$2:$A$2256,Results!J$2:J$2256,"")</f>
        <v>0</v>
      </c>
      <c r="AP417" s="2">
        <f>_xlfn.XLOOKUP($A417,Results!$A$2:$A$2256,Results!K$2:K$2256,"")</f>
        <v>0</v>
      </c>
      <c r="AQ417" s="2">
        <f>_xlfn.XLOOKUP($A417,Results!$A$2:$A$2256,Results!L$2:L$2256,"")</f>
        <v>0</v>
      </c>
      <c r="AR417" s="2">
        <f>_xlfn.XLOOKUP($A417,Results!$A$2:$A$2256,Results!M$2:M$2256,"")</f>
        <v>0</v>
      </c>
      <c r="AS417" s="2">
        <f>_xlfn.XLOOKUP($A417,Results!$A$2:$A$2256,Results!N$2:N$2256,"")</f>
        <v>0</v>
      </c>
      <c r="AT417" s="2">
        <f>_xlfn.XLOOKUP($A417,Results!$A$2:$A$2256,Results!O$2:O$2256,"")</f>
        <v>0</v>
      </c>
      <c r="AU417" s="2">
        <f>_xlfn.XLOOKUP($A417,Results!$A$2:$A$2256,Results!P$2:P$2256,"")</f>
        <v>0</v>
      </c>
      <c r="AV417" s="2">
        <f>_xlfn.XLOOKUP($A417,Results!$A$2:$A$2256,Results!Q$2:Q$2256,"")</f>
        <v>0</v>
      </c>
      <c r="AW417" s="2">
        <f>_xlfn.XLOOKUP($A417,Results!$A$2:$A$2256,Results!R$2:R$2256,"")</f>
        <v>0</v>
      </c>
      <c r="AX417" s="2">
        <f>_xlfn.XLOOKUP($A417,Results!$A$2:$A$2256,Results!S$2:S$2256,"")</f>
        <v>0</v>
      </c>
      <c r="AY417" s="2">
        <f>_xlfn.XLOOKUP($A417,Results!$A$2:$A$2256,Results!T$2:T$2256,"")</f>
        <v>0</v>
      </c>
      <c r="AZ417" s="2">
        <f>_xlfn.XLOOKUP($A417,Results!$A$2:$A$2256,Results!U$2:U$2256,"")</f>
        <v>0</v>
      </c>
      <c r="BA417" s="2">
        <f>_xlfn.XLOOKUP($A417,Results!$A$2:$A$2256,Results!V$2:V$2256,"")</f>
        <v>0</v>
      </c>
      <c r="BB417" s="2">
        <f>_xlfn.XLOOKUP($A417,Results!$A$2:$A$2256,Results!W$2:W$2256,"")</f>
        <v>0</v>
      </c>
      <c r="BC417" s="2">
        <f>_xlfn.XLOOKUP($A417,Results!$A$2:$A$2256,Results!X$2:X$2256,"")</f>
        <v>0</v>
      </c>
      <c r="BD417" s="2">
        <f>_xlfn.XLOOKUP($A417,Results!$A$2:$A$2256,Results!Y$2:Y$2256,"")</f>
        <v>0</v>
      </c>
      <c r="BE417" s="2">
        <f>_xlfn.XLOOKUP($A417,Results!$A$2:$A$2256,Results!Z$2:Z$2256,"")</f>
        <v>0</v>
      </c>
    </row>
    <row r="418" spans="1:57" ht="38.25" customHeight="1" x14ac:dyDescent="0.3">
      <c r="A418">
        <v>906095</v>
      </c>
      <c r="B418">
        <v>281721</v>
      </c>
      <c r="C418" t="s">
        <v>36</v>
      </c>
      <c r="D418" t="s">
        <v>1312</v>
      </c>
      <c r="E418" s="2" t="str">
        <f>VLOOKUP(F418,'RPA Vendor Data '!F$1:$G$2418,2)</f>
        <v>INDEPENDENT ELECTRIC</v>
      </c>
      <c r="F418" s="2">
        <v>14376</v>
      </c>
      <c r="G418" s="2">
        <v>5</v>
      </c>
      <c r="H418" t="s">
        <v>1329</v>
      </c>
      <c r="I418">
        <v>50</v>
      </c>
      <c r="J418" t="s">
        <v>58</v>
      </c>
      <c r="K418" t="s">
        <v>58</v>
      </c>
      <c r="L418">
        <v>29.21</v>
      </c>
      <c r="M418" s="2" t="s">
        <v>1231</v>
      </c>
      <c r="N418" s="9">
        <v>2123</v>
      </c>
      <c r="O418" t="s">
        <v>36</v>
      </c>
      <c r="P418" t="s">
        <v>1318</v>
      </c>
      <c r="Q418" t="s">
        <v>36</v>
      </c>
      <c r="R418">
        <v>14.61</v>
      </c>
      <c r="S418" s="1">
        <v>45744.543553506941</v>
      </c>
      <c r="T418" t="s">
        <v>42</v>
      </c>
      <c r="U418" s="1">
        <v>45744.315972222219</v>
      </c>
      <c r="V418" t="s">
        <v>43</v>
      </c>
      <c r="W418" t="s">
        <v>36</v>
      </c>
      <c r="X418">
        <v>0</v>
      </c>
      <c r="Y418">
        <v>0</v>
      </c>
      <c r="Z418">
        <v>29.21</v>
      </c>
      <c r="AA418" t="s">
        <v>36</v>
      </c>
      <c r="AB418">
        <v>157</v>
      </c>
      <c r="AC418" t="s">
        <v>1231</v>
      </c>
      <c r="AD418" t="s">
        <v>1231</v>
      </c>
      <c r="AE418" t="s">
        <v>45</v>
      </c>
      <c r="AF418" s="44">
        <v>26111504</v>
      </c>
      <c r="AG418" s="18" t="s">
        <v>1319</v>
      </c>
      <c r="AH418" s="18"/>
      <c r="AI418" s="2" t="s">
        <v>48</v>
      </c>
      <c r="AJ418" s="2" t="e">
        <f>VLOOKUP(A418,'Classification Test Result'!$A$2:$D$2428,4,FALSE)</f>
        <v>#N/A</v>
      </c>
      <c r="AL418" s="2">
        <f>_xlfn.XLOOKUP($A418,Results!$A$2:$A$2256,Results!G$2:G$2256,"")</f>
        <v>0</v>
      </c>
      <c r="AM418" s="2">
        <f>_xlfn.XLOOKUP($A418,Results!$A$2:$A$2256,Results!H$2:H$2256,"")</f>
        <v>0</v>
      </c>
      <c r="AN418" s="2">
        <f>_xlfn.XLOOKUP($A418,Results!$A$2:$A$2256,Results!I$2:I$2256,"")</f>
        <v>0</v>
      </c>
      <c r="AO418" s="2">
        <f>_xlfn.XLOOKUP($A418,Results!$A$2:$A$2256,Results!J$2:J$2256,"")</f>
        <v>0</v>
      </c>
      <c r="AP418" s="2">
        <f>_xlfn.XLOOKUP($A418,Results!$A$2:$A$2256,Results!K$2:K$2256,"")</f>
        <v>0</v>
      </c>
      <c r="AQ418" s="2">
        <f>_xlfn.XLOOKUP($A418,Results!$A$2:$A$2256,Results!L$2:L$2256,"")</f>
        <v>0</v>
      </c>
      <c r="AR418" s="2">
        <f>_xlfn.XLOOKUP($A418,Results!$A$2:$A$2256,Results!M$2:M$2256,"")</f>
        <v>0</v>
      </c>
      <c r="AS418" s="2">
        <f>_xlfn.XLOOKUP($A418,Results!$A$2:$A$2256,Results!N$2:N$2256,"")</f>
        <v>0</v>
      </c>
      <c r="AT418" s="2" t="str">
        <f>_xlfn.XLOOKUP($A418,Results!$A$2:$A$2256,Results!O$2:O$2256,"")</f>
        <v>RACO</v>
      </c>
      <c r="AU418" s="2" t="str">
        <f>_xlfn.XLOOKUP($A418,Results!$A$2:$A$2256,Results!P$2:P$2256,"")</f>
        <v>RACO</v>
      </c>
      <c r="AV418" s="2" t="str">
        <f>_xlfn.XLOOKUP($A418,Results!$A$2:$A$2256,Results!Q$2:Q$2256,"")</f>
        <v>SINGLE_MATCH</v>
      </c>
      <c r="AW418" s="2">
        <f>_xlfn.XLOOKUP($A418,Results!$A$2:$A$2256,Results!R$2:R$2256,"")</f>
        <v>0</v>
      </c>
      <c r="AX418" s="2">
        <f>_xlfn.XLOOKUP($A418,Results!$A$2:$A$2256,Results!S$2:S$2256,"")</f>
        <v>0</v>
      </c>
      <c r="AY418" s="2">
        <f>_xlfn.XLOOKUP($A418,Results!$A$2:$A$2256,Results!T$2:T$2256,"")</f>
        <v>75</v>
      </c>
      <c r="AZ418" s="2">
        <f>_xlfn.XLOOKUP($A418,Results!$A$2:$A$2256,Results!U$2:U$2256,"")</f>
        <v>0</v>
      </c>
      <c r="BA418" s="2" t="str">
        <f>_xlfn.XLOOKUP($A418,Results!$A$2:$A$2256,Results!V$2:V$2256,"")</f>
        <v>RACO</v>
      </c>
      <c r="BB418" s="2">
        <f>_xlfn.XLOOKUP($A418,Results!$A$2:$A$2256,Results!W$2:W$2256,"")</f>
        <v>79</v>
      </c>
      <c r="BC418" s="2">
        <f>_xlfn.XLOOKUP($A418,Results!$A$2:$A$2256,Results!X$2:X$2256,"")</f>
        <v>39120000</v>
      </c>
      <c r="BD418" s="2">
        <f>_xlfn.XLOOKUP($A418,Results!$A$2:$A$2256,Results!Y$2:Y$2256,"")</f>
        <v>79</v>
      </c>
      <c r="BE418" s="2" t="b">
        <f>_xlfn.XLOOKUP($A418,Results!$A$2:$A$2256,Results!Z$2:Z$2256,"")</f>
        <v>1</v>
      </c>
    </row>
    <row r="419" spans="1:57" ht="38.25" customHeight="1" x14ac:dyDescent="0.3">
      <c r="A419">
        <v>906096</v>
      </c>
      <c r="B419">
        <v>281670</v>
      </c>
      <c r="C419" t="s">
        <v>36</v>
      </c>
      <c r="D419" t="s">
        <v>130</v>
      </c>
      <c r="E419" s="2" t="str">
        <f>VLOOKUP(F419,'RPA Vendor Data '!F$1:$G$2418,2)</f>
        <v>FROST ELECTRIC SUPPLY CO</v>
      </c>
      <c r="F419" s="2">
        <v>11364</v>
      </c>
      <c r="G419" s="2">
        <v>8</v>
      </c>
      <c r="H419" t="s">
        <v>1330</v>
      </c>
      <c r="I419">
        <v>100</v>
      </c>
      <c r="J419" t="s">
        <v>58</v>
      </c>
      <c r="K419" t="s">
        <v>58</v>
      </c>
      <c r="L419">
        <v>78.67</v>
      </c>
      <c r="M419" s="2" t="s">
        <v>1229</v>
      </c>
      <c r="N419" s="9">
        <v>2053</v>
      </c>
      <c r="O419" t="s">
        <v>36</v>
      </c>
      <c r="P419" t="s">
        <v>1331</v>
      </c>
      <c r="Q419">
        <v>5016902053</v>
      </c>
      <c r="R419">
        <v>78.67</v>
      </c>
      <c r="S419" s="1">
        <v>45744.501133715283</v>
      </c>
      <c r="T419" t="s">
        <v>42</v>
      </c>
      <c r="U419" s="1">
        <v>45744.287499999999</v>
      </c>
      <c r="V419" t="s">
        <v>43</v>
      </c>
      <c r="W419" t="s">
        <v>36</v>
      </c>
      <c r="X419">
        <v>9</v>
      </c>
      <c r="Y419" t="s">
        <v>158</v>
      </c>
      <c r="Z419">
        <v>78.67</v>
      </c>
      <c r="AA419">
        <v>78.67</v>
      </c>
      <c r="AB419">
        <v>193</v>
      </c>
      <c r="AC419" t="s">
        <v>1231</v>
      </c>
      <c r="AD419" t="s">
        <v>1231</v>
      </c>
      <c r="AE419" t="s">
        <v>45</v>
      </c>
      <c r="AF419" s="44">
        <v>39121701</v>
      </c>
      <c r="AG419" s="18" t="s">
        <v>1332</v>
      </c>
      <c r="AH419" s="18"/>
      <c r="AI419" s="2" t="s">
        <v>48</v>
      </c>
      <c r="AJ419" s="2" t="e">
        <f>VLOOKUP(A419,'Classification Test Result'!$A$2:$D$2428,4,FALSE)</f>
        <v>#N/A</v>
      </c>
      <c r="AL419" s="2">
        <f>_xlfn.XLOOKUP($A419,Results!$A$2:$A$2256,Results!G$2:G$2256,"")</f>
        <v>0</v>
      </c>
      <c r="AM419" s="2">
        <f>_xlfn.XLOOKUP($A419,Results!$A$2:$A$2256,Results!H$2:H$2256,"")</f>
        <v>0</v>
      </c>
      <c r="AN419" s="2">
        <f>_xlfn.XLOOKUP($A419,Results!$A$2:$A$2256,Results!I$2:I$2256,"")</f>
        <v>0</v>
      </c>
      <c r="AO419" s="2">
        <f>_xlfn.XLOOKUP($A419,Results!$A$2:$A$2256,Results!J$2:J$2256,"")</f>
        <v>0</v>
      </c>
      <c r="AP419" s="2">
        <f>_xlfn.XLOOKUP($A419,Results!$A$2:$A$2256,Results!K$2:K$2256,"")</f>
        <v>0</v>
      </c>
      <c r="AQ419" s="2">
        <f>_xlfn.XLOOKUP($A419,Results!$A$2:$A$2256,Results!L$2:L$2256,"")</f>
        <v>0</v>
      </c>
      <c r="AR419" s="2">
        <f>_xlfn.XLOOKUP($A419,Results!$A$2:$A$2256,Results!M$2:M$2256,"")</f>
        <v>0</v>
      </c>
      <c r="AS419" s="2">
        <f>_xlfn.XLOOKUP($A419,Results!$A$2:$A$2256,Results!N$2:N$2256,"")</f>
        <v>0</v>
      </c>
      <c r="AT419" s="2" t="str">
        <f>_xlfn.XLOOKUP($A419,Results!$A$2:$A$2256,Results!O$2:O$2256,"")</f>
        <v>GENERIC CONDUIT/CONDUIT FITTINGS</v>
      </c>
      <c r="AU419" s="2" t="str">
        <f>_xlfn.XLOOKUP($A419,Results!$A$2:$A$2256,Results!P$2:P$2256,"")</f>
        <v>CONDUIT</v>
      </c>
      <c r="AV419" s="2" t="str">
        <f>_xlfn.XLOOKUP($A419,Results!$A$2:$A$2256,Results!Q$2:Q$2256,"")</f>
        <v>MULTIPLE_MATCHES_ONE_VALID</v>
      </c>
      <c r="AW419" s="2">
        <f>_xlfn.XLOOKUP($A419,Results!$A$2:$A$2256,Results!R$2:R$2256,"")</f>
        <v>0</v>
      </c>
      <c r="AX419" s="2">
        <f>_xlfn.XLOOKUP($A419,Results!$A$2:$A$2256,Results!S$2:S$2256,"")</f>
        <v>0</v>
      </c>
      <c r="AY419" s="2">
        <f>_xlfn.XLOOKUP($A419,Results!$A$2:$A$2256,Results!T$2:T$2256,"")</f>
        <v>50</v>
      </c>
      <c r="AZ419" s="2">
        <f>_xlfn.XLOOKUP($A419,Results!$A$2:$A$2256,Results!U$2:U$2256,"")</f>
        <v>0</v>
      </c>
      <c r="BA419" s="2">
        <f>_xlfn.XLOOKUP($A419,Results!$A$2:$A$2256,Results!V$2:V$2256,"")</f>
        <v>0</v>
      </c>
      <c r="BB419" s="2">
        <f>_xlfn.XLOOKUP($A419,Results!$A$2:$A$2256,Results!W$2:W$2256,"")</f>
        <v>0</v>
      </c>
      <c r="BC419" s="2">
        <f>_xlfn.XLOOKUP($A419,Results!$A$2:$A$2256,Results!X$2:X$2256,"")</f>
        <v>39121700</v>
      </c>
      <c r="BD419" s="2">
        <f>_xlfn.XLOOKUP($A419,Results!$A$2:$A$2256,Results!Y$2:Y$2256,"")</f>
        <v>64</v>
      </c>
      <c r="BE419" s="2">
        <f>_xlfn.XLOOKUP($A419,Results!$A$2:$A$2256,Results!Z$2:Z$2256,"")</f>
        <v>0</v>
      </c>
    </row>
    <row r="420" spans="1:57" ht="38.25" customHeight="1" x14ac:dyDescent="0.3">
      <c r="A420">
        <v>906097</v>
      </c>
      <c r="B420">
        <v>281728</v>
      </c>
      <c r="C420" t="s">
        <v>36</v>
      </c>
      <c r="D420" t="s">
        <v>1316</v>
      </c>
      <c r="E420" s="2" t="str">
        <f>VLOOKUP(F420,'RPA Vendor Data '!F$1:$G$2418,2)</f>
        <v>INDEPENDENT ELECTRIC</v>
      </c>
      <c r="F420" s="2">
        <v>14376</v>
      </c>
      <c r="G420" s="2">
        <v>1</v>
      </c>
      <c r="H420" t="s">
        <v>1333</v>
      </c>
      <c r="I420">
        <v>50</v>
      </c>
      <c r="J420" t="s">
        <v>58</v>
      </c>
      <c r="K420" t="s">
        <v>58</v>
      </c>
      <c r="L420">
        <v>23.16</v>
      </c>
      <c r="M420" s="2" t="s">
        <v>1231</v>
      </c>
      <c r="N420" s="9">
        <v>2023</v>
      </c>
      <c r="O420" t="s">
        <v>36</v>
      </c>
      <c r="P420" t="s">
        <v>1334</v>
      </c>
      <c r="Q420" t="s">
        <v>36</v>
      </c>
      <c r="R420">
        <v>11.58</v>
      </c>
      <c r="S420" s="1">
        <v>45744.543371215281</v>
      </c>
      <c r="T420" t="s">
        <v>42</v>
      </c>
      <c r="U420" s="1">
        <v>45744.318055555559</v>
      </c>
      <c r="V420" t="s">
        <v>43</v>
      </c>
      <c r="W420" t="s">
        <v>36</v>
      </c>
      <c r="X420">
        <v>0</v>
      </c>
      <c r="Y420">
        <v>0</v>
      </c>
      <c r="Z420">
        <v>23.16</v>
      </c>
      <c r="AA420" t="s">
        <v>36</v>
      </c>
      <c r="AB420">
        <v>157</v>
      </c>
      <c r="AC420" t="s">
        <v>1231</v>
      </c>
      <c r="AD420" t="s">
        <v>1231</v>
      </c>
      <c r="AE420" t="s">
        <v>45</v>
      </c>
      <c r="AF420" s="44">
        <v>39131707</v>
      </c>
      <c r="AG420" s="18" t="s">
        <v>1335</v>
      </c>
      <c r="AH420" s="18"/>
      <c r="AI420" s="2" t="s">
        <v>48</v>
      </c>
      <c r="AJ420" s="2" t="e">
        <f>VLOOKUP(A420,'Classification Test Result'!$A$2:$D$2428,4,FALSE)</f>
        <v>#N/A</v>
      </c>
      <c r="AL420" s="2">
        <f>_xlfn.XLOOKUP($A420,Results!$A$2:$A$2256,Results!G$2:G$2256,"")</f>
        <v>0</v>
      </c>
      <c r="AM420" s="2">
        <f>_xlfn.XLOOKUP($A420,Results!$A$2:$A$2256,Results!H$2:H$2256,"")</f>
        <v>0</v>
      </c>
      <c r="AN420" s="2">
        <f>_xlfn.XLOOKUP($A420,Results!$A$2:$A$2256,Results!I$2:I$2256,"")</f>
        <v>0</v>
      </c>
      <c r="AO420" s="2">
        <f>_xlfn.XLOOKUP($A420,Results!$A$2:$A$2256,Results!J$2:J$2256,"")</f>
        <v>0</v>
      </c>
      <c r="AP420" s="2">
        <f>_xlfn.XLOOKUP($A420,Results!$A$2:$A$2256,Results!K$2:K$2256,"")</f>
        <v>0</v>
      </c>
      <c r="AQ420" s="2">
        <f>_xlfn.XLOOKUP($A420,Results!$A$2:$A$2256,Results!L$2:L$2256,"")</f>
        <v>0</v>
      </c>
      <c r="AR420" s="2">
        <f>_xlfn.XLOOKUP($A420,Results!$A$2:$A$2256,Results!M$2:M$2256,"")</f>
        <v>0</v>
      </c>
      <c r="AS420" s="2">
        <f>_xlfn.XLOOKUP($A420,Results!$A$2:$A$2256,Results!N$2:N$2256,"")</f>
        <v>0</v>
      </c>
      <c r="AT420" s="2" t="str">
        <f>_xlfn.XLOOKUP($A420,Results!$A$2:$A$2256,Results!O$2:O$2256,"")</f>
        <v>RACO</v>
      </c>
      <c r="AU420" s="2" t="str">
        <f>_xlfn.XLOOKUP($A420,Results!$A$2:$A$2256,Results!P$2:P$2256,"")</f>
        <v>RACO</v>
      </c>
      <c r="AV420" s="2" t="str">
        <f>_xlfn.XLOOKUP($A420,Results!$A$2:$A$2256,Results!Q$2:Q$2256,"")</f>
        <v>MULTIPLE_MATCHES_ONE_VALID</v>
      </c>
      <c r="AW420" s="2">
        <f>_xlfn.XLOOKUP($A420,Results!$A$2:$A$2256,Results!R$2:R$2256,"")</f>
        <v>0</v>
      </c>
      <c r="AX420" s="2">
        <f>_xlfn.XLOOKUP($A420,Results!$A$2:$A$2256,Results!S$2:S$2256,"")</f>
        <v>0</v>
      </c>
      <c r="AY420" s="2">
        <f>_xlfn.XLOOKUP($A420,Results!$A$2:$A$2256,Results!T$2:T$2256,"")</f>
        <v>50</v>
      </c>
      <c r="AZ420" s="2">
        <f>_xlfn.XLOOKUP($A420,Results!$A$2:$A$2256,Results!U$2:U$2256,"")</f>
        <v>0</v>
      </c>
      <c r="BA420" s="2" t="str">
        <f>_xlfn.XLOOKUP($A420,Results!$A$2:$A$2256,Results!V$2:V$2256,"")</f>
        <v>RACO</v>
      </c>
      <c r="BB420" s="2">
        <f>_xlfn.XLOOKUP($A420,Results!$A$2:$A$2256,Results!W$2:W$2256,"")</f>
        <v>91</v>
      </c>
      <c r="BC420" s="2">
        <f>_xlfn.XLOOKUP($A420,Results!$A$2:$A$2256,Results!X$2:X$2256,"")</f>
        <v>39131707</v>
      </c>
      <c r="BD420" s="2">
        <f>_xlfn.XLOOKUP($A420,Results!$A$2:$A$2256,Results!Y$2:Y$2256,"")</f>
        <v>91</v>
      </c>
      <c r="BE420" s="2" t="b">
        <f>_xlfn.XLOOKUP($A420,Results!$A$2:$A$2256,Results!Z$2:Z$2256,"")</f>
        <v>1</v>
      </c>
    </row>
    <row r="421" spans="1:57" ht="38.25" customHeight="1" x14ac:dyDescent="0.3">
      <c r="A421">
        <v>906098</v>
      </c>
      <c r="B421">
        <v>281731</v>
      </c>
      <c r="C421" t="s">
        <v>36</v>
      </c>
      <c r="D421" t="s">
        <v>1302</v>
      </c>
      <c r="E421" s="2" t="str">
        <f>VLOOKUP(F421,'RPA Vendor Data '!F$1:$G$2418,2)</f>
        <v>INDEPENDENT ELECTRIC</v>
      </c>
      <c r="F421" s="2">
        <v>14376</v>
      </c>
      <c r="G421" s="2">
        <v>6</v>
      </c>
      <c r="H421" t="s">
        <v>1333</v>
      </c>
      <c r="I421">
        <v>50</v>
      </c>
      <c r="J421" t="s">
        <v>58</v>
      </c>
      <c r="K421" t="s">
        <v>58</v>
      </c>
      <c r="L421">
        <v>23.16</v>
      </c>
      <c r="M421" s="2" t="s">
        <v>1231</v>
      </c>
      <c r="N421" s="9">
        <v>2023</v>
      </c>
      <c r="O421" t="s">
        <v>36</v>
      </c>
      <c r="P421" t="s">
        <v>1334</v>
      </c>
      <c r="Q421" t="s">
        <v>36</v>
      </c>
      <c r="R421">
        <v>11.58</v>
      </c>
      <c r="S421" s="1">
        <v>45744.543308993052</v>
      </c>
      <c r="T421" t="s">
        <v>42</v>
      </c>
      <c r="U421" s="1">
        <v>45744.318749999999</v>
      </c>
      <c r="V421" t="s">
        <v>43</v>
      </c>
      <c r="W421" t="s">
        <v>36</v>
      </c>
      <c r="X421">
        <v>0</v>
      </c>
      <c r="Y421">
        <v>0</v>
      </c>
      <c r="Z421">
        <v>23.16</v>
      </c>
      <c r="AA421" t="s">
        <v>36</v>
      </c>
      <c r="AB421">
        <v>157</v>
      </c>
      <c r="AC421" t="s">
        <v>1231</v>
      </c>
      <c r="AD421" t="s">
        <v>1231</v>
      </c>
      <c r="AE421" t="s">
        <v>45</v>
      </c>
      <c r="AF421" s="44">
        <v>39131707</v>
      </c>
      <c r="AG421" s="18" t="s">
        <v>1335</v>
      </c>
      <c r="AH421" s="18"/>
      <c r="AI421" s="2" t="s">
        <v>48</v>
      </c>
      <c r="AJ421" s="2" t="e">
        <f>VLOOKUP(A421,'Classification Test Result'!$A$2:$D$2428,4,FALSE)</f>
        <v>#N/A</v>
      </c>
      <c r="AL421" s="2">
        <f>_xlfn.XLOOKUP($A421,Results!$A$2:$A$2256,Results!G$2:G$2256,"")</f>
        <v>0</v>
      </c>
      <c r="AM421" s="2">
        <f>_xlfn.XLOOKUP($A421,Results!$A$2:$A$2256,Results!H$2:H$2256,"")</f>
        <v>0</v>
      </c>
      <c r="AN421" s="2">
        <f>_xlfn.XLOOKUP($A421,Results!$A$2:$A$2256,Results!I$2:I$2256,"")</f>
        <v>0</v>
      </c>
      <c r="AO421" s="2">
        <f>_xlfn.XLOOKUP($A421,Results!$A$2:$A$2256,Results!J$2:J$2256,"")</f>
        <v>0</v>
      </c>
      <c r="AP421" s="2">
        <f>_xlfn.XLOOKUP($A421,Results!$A$2:$A$2256,Results!K$2:K$2256,"")</f>
        <v>0</v>
      </c>
      <c r="AQ421" s="2">
        <f>_xlfn.XLOOKUP($A421,Results!$A$2:$A$2256,Results!L$2:L$2256,"")</f>
        <v>0</v>
      </c>
      <c r="AR421" s="2">
        <f>_xlfn.XLOOKUP($A421,Results!$A$2:$A$2256,Results!M$2:M$2256,"")</f>
        <v>0</v>
      </c>
      <c r="AS421" s="2">
        <f>_xlfn.XLOOKUP($A421,Results!$A$2:$A$2256,Results!N$2:N$2256,"")</f>
        <v>0</v>
      </c>
      <c r="AT421" s="2" t="str">
        <f>_xlfn.XLOOKUP($A421,Results!$A$2:$A$2256,Results!O$2:O$2256,"")</f>
        <v>RACO</v>
      </c>
      <c r="AU421" s="2" t="str">
        <f>_xlfn.XLOOKUP($A421,Results!$A$2:$A$2256,Results!P$2:P$2256,"")</f>
        <v>RACO</v>
      </c>
      <c r="AV421" s="2" t="str">
        <f>_xlfn.XLOOKUP($A421,Results!$A$2:$A$2256,Results!Q$2:Q$2256,"")</f>
        <v>MULTIPLE_MATCHES_ONE_VALID</v>
      </c>
      <c r="AW421" s="2">
        <f>_xlfn.XLOOKUP($A421,Results!$A$2:$A$2256,Results!R$2:R$2256,"")</f>
        <v>0</v>
      </c>
      <c r="AX421" s="2">
        <f>_xlfn.XLOOKUP($A421,Results!$A$2:$A$2256,Results!S$2:S$2256,"")</f>
        <v>0</v>
      </c>
      <c r="AY421" s="2">
        <f>_xlfn.XLOOKUP($A421,Results!$A$2:$A$2256,Results!T$2:T$2256,"")</f>
        <v>50</v>
      </c>
      <c r="AZ421" s="2">
        <f>_xlfn.XLOOKUP($A421,Results!$A$2:$A$2256,Results!U$2:U$2256,"")</f>
        <v>0</v>
      </c>
      <c r="BA421" s="2" t="str">
        <f>_xlfn.XLOOKUP($A421,Results!$A$2:$A$2256,Results!V$2:V$2256,"")</f>
        <v>RACO</v>
      </c>
      <c r="BB421" s="2">
        <f>_xlfn.XLOOKUP($A421,Results!$A$2:$A$2256,Results!W$2:W$2256,"")</f>
        <v>91</v>
      </c>
      <c r="BC421" s="2">
        <f>_xlfn.XLOOKUP($A421,Results!$A$2:$A$2256,Results!X$2:X$2256,"")</f>
        <v>39131707</v>
      </c>
      <c r="BD421" s="2">
        <f>_xlfn.XLOOKUP($A421,Results!$A$2:$A$2256,Results!Y$2:Y$2256,"")</f>
        <v>91</v>
      </c>
      <c r="BE421" s="2" t="b">
        <f>_xlfn.XLOOKUP($A421,Results!$A$2:$A$2256,Results!Z$2:Z$2256,"")</f>
        <v>1</v>
      </c>
    </row>
    <row r="422" spans="1:57" ht="38.25" customHeight="1" x14ac:dyDescent="0.3">
      <c r="A422">
        <v>906099</v>
      </c>
      <c r="B422">
        <v>281683</v>
      </c>
      <c r="C422" t="s">
        <v>36</v>
      </c>
      <c r="D422" t="s">
        <v>1273</v>
      </c>
      <c r="E422" s="2" t="str">
        <f>VLOOKUP(F422,'RPA Vendor Data '!F$1:$G$2418,2)</f>
        <v>CED - SAN FRANCISCO</v>
      </c>
      <c r="F422" s="2">
        <v>17154</v>
      </c>
      <c r="G422" s="2">
        <v>6</v>
      </c>
      <c r="H422" t="s">
        <v>1336</v>
      </c>
      <c r="I422">
        <v>10</v>
      </c>
      <c r="J422" t="s">
        <v>58</v>
      </c>
      <c r="K422" t="s">
        <v>58</v>
      </c>
      <c r="L422">
        <v>26.89</v>
      </c>
      <c r="M422" s="2" t="s">
        <v>1231</v>
      </c>
      <c r="N422" s="9">
        <v>2003</v>
      </c>
      <c r="O422" t="s">
        <v>36</v>
      </c>
      <c r="P422" t="s">
        <v>36</v>
      </c>
      <c r="Q422" t="s">
        <v>36</v>
      </c>
      <c r="R422">
        <v>2.69</v>
      </c>
      <c r="S422" s="1">
        <v>45744.522009872693</v>
      </c>
      <c r="T422" t="s">
        <v>42</v>
      </c>
      <c r="U422" s="1">
        <v>45744.294444444437</v>
      </c>
      <c r="V422" t="s">
        <v>43</v>
      </c>
      <c r="W422" t="s">
        <v>36</v>
      </c>
      <c r="X422">
        <v>0</v>
      </c>
      <c r="Y422">
        <v>201</v>
      </c>
      <c r="Z422" t="s">
        <v>36</v>
      </c>
      <c r="AA422" t="s">
        <v>36</v>
      </c>
      <c r="AB422" t="s">
        <v>36</v>
      </c>
      <c r="AC422" t="s">
        <v>1231</v>
      </c>
      <c r="AD422" t="s">
        <v>1231</v>
      </c>
      <c r="AE422" t="s">
        <v>45</v>
      </c>
      <c r="AF422" s="44">
        <v>39131707</v>
      </c>
      <c r="AG422" s="18" t="s">
        <v>1337</v>
      </c>
      <c r="AH422" s="18"/>
      <c r="AI422" s="2" t="s">
        <v>48</v>
      </c>
      <c r="AJ422" s="2" t="e">
        <f>VLOOKUP(A422,'Classification Test Result'!$A$2:$D$2428,4,FALSE)</f>
        <v>#N/A</v>
      </c>
      <c r="AL422" s="2">
        <f>_xlfn.XLOOKUP($A422,Results!$A$2:$A$2256,Results!G$2:G$2256,"")</f>
        <v>0</v>
      </c>
      <c r="AM422" s="2">
        <f>_xlfn.XLOOKUP($A422,Results!$A$2:$A$2256,Results!H$2:H$2256,"")</f>
        <v>0</v>
      </c>
      <c r="AN422" s="2">
        <f>_xlfn.XLOOKUP($A422,Results!$A$2:$A$2256,Results!I$2:I$2256,"")</f>
        <v>0</v>
      </c>
      <c r="AO422" s="2">
        <f>_xlfn.XLOOKUP($A422,Results!$A$2:$A$2256,Results!J$2:J$2256,"")</f>
        <v>0</v>
      </c>
      <c r="AP422" s="2">
        <f>_xlfn.XLOOKUP($A422,Results!$A$2:$A$2256,Results!K$2:K$2256,"")</f>
        <v>0</v>
      </c>
      <c r="AQ422" s="2">
        <f>_xlfn.XLOOKUP($A422,Results!$A$2:$A$2256,Results!L$2:L$2256,"")</f>
        <v>0</v>
      </c>
      <c r="AR422" s="2">
        <f>_xlfn.XLOOKUP($A422,Results!$A$2:$A$2256,Results!M$2:M$2256,"")</f>
        <v>0</v>
      </c>
      <c r="AS422" s="2">
        <f>_xlfn.XLOOKUP($A422,Results!$A$2:$A$2256,Results!N$2:N$2256,"")</f>
        <v>0</v>
      </c>
      <c r="AT422" s="2" t="str">
        <f>_xlfn.XLOOKUP($A422,Results!$A$2:$A$2256,Results!O$2:O$2256,"")</f>
        <v>RACO</v>
      </c>
      <c r="AU422" s="2" t="str">
        <f>_xlfn.XLOOKUP($A422,Results!$A$2:$A$2256,Results!P$2:P$2256,"")</f>
        <v>RACO</v>
      </c>
      <c r="AV422" s="2" t="str">
        <f>_xlfn.XLOOKUP($A422,Results!$A$2:$A$2256,Results!Q$2:Q$2256,"")</f>
        <v>MULTIPLE_MATCHES_ONE_VALID</v>
      </c>
      <c r="AW422" s="2">
        <f>_xlfn.XLOOKUP($A422,Results!$A$2:$A$2256,Results!R$2:R$2256,"")</f>
        <v>0</v>
      </c>
      <c r="AX422" s="2">
        <f>_xlfn.XLOOKUP($A422,Results!$A$2:$A$2256,Results!S$2:S$2256,"")</f>
        <v>0</v>
      </c>
      <c r="AY422" s="2">
        <f>_xlfn.XLOOKUP($A422,Results!$A$2:$A$2256,Results!T$2:T$2256,"")</f>
        <v>50</v>
      </c>
      <c r="AZ422" s="2">
        <f>_xlfn.XLOOKUP($A422,Results!$A$2:$A$2256,Results!U$2:U$2256,"")</f>
        <v>0</v>
      </c>
      <c r="BA422" s="2" t="str">
        <f>_xlfn.XLOOKUP($A422,Results!$A$2:$A$2256,Results!V$2:V$2256,"")</f>
        <v>RACO</v>
      </c>
      <c r="BB422" s="2">
        <f>_xlfn.XLOOKUP($A422,Results!$A$2:$A$2256,Results!W$2:W$2256,"")</f>
        <v>84</v>
      </c>
      <c r="BC422" s="2">
        <f>_xlfn.XLOOKUP($A422,Results!$A$2:$A$2256,Results!X$2:X$2256,"")</f>
        <v>0</v>
      </c>
      <c r="BD422" s="2">
        <f>_xlfn.XLOOKUP($A422,Results!$A$2:$A$2256,Results!Y$2:Y$2256,"")</f>
        <v>0</v>
      </c>
      <c r="BE422" s="2" t="b">
        <f>_xlfn.XLOOKUP($A422,Results!$A$2:$A$2256,Results!Z$2:Z$2256,"")</f>
        <v>1</v>
      </c>
    </row>
    <row r="423" spans="1:57" ht="38.25" customHeight="1" x14ac:dyDescent="0.3">
      <c r="A423">
        <v>906100</v>
      </c>
      <c r="B423">
        <v>281731</v>
      </c>
      <c r="C423" t="s">
        <v>36</v>
      </c>
      <c r="D423" t="s">
        <v>1302</v>
      </c>
      <c r="E423" s="2" t="str">
        <f>VLOOKUP(F423,'RPA Vendor Data '!F$1:$G$2418,2)</f>
        <v>INDEPENDENT ELECTRIC</v>
      </c>
      <c r="F423" s="2">
        <v>14376</v>
      </c>
      <c r="G423" s="2">
        <v>7</v>
      </c>
      <c r="H423" t="s">
        <v>1338</v>
      </c>
      <c r="I423">
        <v>50</v>
      </c>
      <c r="J423" t="s">
        <v>58</v>
      </c>
      <c r="K423" t="s">
        <v>58</v>
      </c>
      <c r="L423">
        <v>21.46</v>
      </c>
      <c r="M423" s="2" t="s">
        <v>1231</v>
      </c>
      <c r="N423" s="9">
        <v>2003</v>
      </c>
      <c r="O423" t="s">
        <v>36</v>
      </c>
      <c r="P423" t="s">
        <v>1339</v>
      </c>
      <c r="Q423" t="s">
        <v>36</v>
      </c>
      <c r="R423">
        <v>10.73</v>
      </c>
      <c r="S423" s="1">
        <v>45744.543329432869</v>
      </c>
      <c r="T423" t="s">
        <v>42</v>
      </c>
      <c r="U423" s="1">
        <v>45744.318749999999</v>
      </c>
      <c r="V423" t="s">
        <v>43</v>
      </c>
      <c r="W423" t="s">
        <v>36</v>
      </c>
      <c r="X423">
        <v>0</v>
      </c>
      <c r="Y423">
        <v>0</v>
      </c>
      <c r="Z423">
        <v>21.46</v>
      </c>
      <c r="AA423" t="s">
        <v>36</v>
      </c>
      <c r="AB423">
        <v>157</v>
      </c>
      <c r="AC423" t="s">
        <v>1231</v>
      </c>
      <c r="AD423" t="s">
        <v>1231</v>
      </c>
      <c r="AE423" t="s">
        <v>45</v>
      </c>
      <c r="AF423" s="44">
        <v>39131707</v>
      </c>
      <c r="AG423" s="18" t="s">
        <v>1337</v>
      </c>
      <c r="AH423" s="18"/>
      <c r="AI423" s="2" t="s">
        <v>48</v>
      </c>
      <c r="AJ423" s="2" t="e">
        <f>VLOOKUP(A423,'Classification Test Result'!$A$2:$D$2428,4,FALSE)</f>
        <v>#N/A</v>
      </c>
      <c r="AL423" s="2">
        <f>_xlfn.XLOOKUP($A423,Results!$A$2:$A$2256,Results!G$2:G$2256,"")</f>
        <v>0</v>
      </c>
      <c r="AM423" s="2">
        <f>_xlfn.XLOOKUP($A423,Results!$A$2:$A$2256,Results!H$2:H$2256,"")</f>
        <v>0</v>
      </c>
      <c r="AN423" s="2">
        <f>_xlfn.XLOOKUP($A423,Results!$A$2:$A$2256,Results!I$2:I$2256,"")</f>
        <v>0</v>
      </c>
      <c r="AO423" s="2">
        <f>_xlfn.XLOOKUP($A423,Results!$A$2:$A$2256,Results!J$2:J$2256,"")</f>
        <v>0</v>
      </c>
      <c r="AP423" s="2">
        <f>_xlfn.XLOOKUP($A423,Results!$A$2:$A$2256,Results!K$2:K$2256,"")</f>
        <v>0</v>
      </c>
      <c r="AQ423" s="2">
        <f>_xlfn.XLOOKUP($A423,Results!$A$2:$A$2256,Results!L$2:L$2256,"")</f>
        <v>0</v>
      </c>
      <c r="AR423" s="2">
        <f>_xlfn.XLOOKUP($A423,Results!$A$2:$A$2256,Results!M$2:M$2256,"")</f>
        <v>0</v>
      </c>
      <c r="AS423" s="2">
        <f>_xlfn.XLOOKUP($A423,Results!$A$2:$A$2256,Results!N$2:N$2256,"")</f>
        <v>0</v>
      </c>
      <c r="AT423" s="2" t="str">
        <f>_xlfn.XLOOKUP($A423,Results!$A$2:$A$2256,Results!O$2:O$2256,"")</f>
        <v>RACO</v>
      </c>
      <c r="AU423" s="2" t="str">
        <f>_xlfn.XLOOKUP($A423,Results!$A$2:$A$2256,Results!P$2:P$2256,"")</f>
        <v>RACO</v>
      </c>
      <c r="AV423" s="2" t="str">
        <f>_xlfn.XLOOKUP($A423,Results!$A$2:$A$2256,Results!Q$2:Q$2256,"")</f>
        <v>MULTIPLE_MATCHES_ONE_VALID</v>
      </c>
      <c r="AW423" s="2">
        <f>_xlfn.XLOOKUP($A423,Results!$A$2:$A$2256,Results!R$2:R$2256,"")</f>
        <v>0</v>
      </c>
      <c r="AX423" s="2">
        <f>_xlfn.XLOOKUP($A423,Results!$A$2:$A$2256,Results!S$2:S$2256,"")</f>
        <v>0</v>
      </c>
      <c r="AY423" s="2">
        <f>_xlfn.XLOOKUP($A423,Results!$A$2:$A$2256,Results!T$2:T$2256,"")</f>
        <v>50</v>
      </c>
      <c r="AZ423" s="2">
        <f>_xlfn.XLOOKUP($A423,Results!$A$2:$A$2256,Results!U$2:U$2256,"")</f>
        <v>0</v>
      </c>
      <c r="BA423" s="2" t="str">
        <f>_xlfn.XLOOKUP($A423,Results!$A$2:$A$2256,Results!V$2:V$2256,"")</f>
        <v>RACO</v>
      </c>
      <c r="BB423" s="2">
        <f>_xlfn.XLOOKUP($A423,Results!$A$2:$A$2256,Results!W$2:W$2256,"")</f>
        <v>90</v>
      </c>
      <c r="BC423" s="2">
        <f>_xlfn.XLOOKUP($A423,Results!$A$2:$A$2256,Results!X$2:X$2256,"")</f>
        <v>39131700</v>
      </c>
      <c r="BD423" s="2">
        <f>_xlfn.XLOOKUP($A423,Results!$A$2:$A$2256,Results!Y$2:Y$2256,"")</f>
        <v>90</v>
      </c>
      <c r="BE423" s="2" t="b">
        <f>_xlfn.XLOOKUP($A423,Results!$A$2:$A$2256,Results!Z$2:Z$2256,"")</f>
        <v>1</v>
      </c>
    </row>
    <row r="424" spans="1:57" ht="38.25" customHeight="1" x14ac:dyDescent="0.3">
      <c r="A424">
        <v>906101</v>
      </c>
      <c r="B424">
        <v>281683</v>
      </c>
      <c r="C424" t="s">
        <v>36</v>
      </c>
      <c r="D424" t="s">
        <v>1273</v>
      </c>
      <c r="E424" s="2" t="str">
        <f>VLOOKUP(F424,'RPA Vendor Data '!F$1:$G$2418,2)</f>
        <v>CED - SAN FRANCISCO</v>
      </c>
      <c r="F424" s="2">
        <v>17154</v>
      </c>
      <c r="G424" s="2">
        <v>12</v>
      </c>
      <c r="H424" t="s">
        <v>1340</v>
      </c>
      <c r="I424">
        <v>10</v>
      </c>
      <c r="J424" t="s">
        <v>58</v>
      </c>
      <c r="K424" t="s">
        <v>58</v>
      </c>
      <c r="L424">
        <v>17.53</v>
      </c>
      <c r="M424" s="2" t="s">
        <v>1231</v>
      </c>
      <c r="N424" s="9">
        <v>2002</v>
      </c>
      <c r="O424" t="s">
        <v>36</v>
      </c>
      <c r="P424" t="s">
        <v>36</v>
      </c>
      <c r="Q424" t="s">
        <v>36</v>
      </c>
      <c r="R424">
        <v>1.75</v>
      </c>
      <c r="S424" s="1">
        <v>45744.522079745373</v>
      </c>
      <c r="T424" t="s">
        <v>42</v>
      </c>
      <c r="U424" s="1">
        <v>45744.294444444437</v>
      </c>
      <c r="V424" t="s">
        <v>43</v>
      </c>
      <c r="W424" t="s">
        <v>36</v>
      </c>
      <c r="X424">
        <v>0</v>
      </c>
      <c r="Y424">
        <v>201</v>
      </c>
      <c r="Z424" t="s">
        <v>36</v>
      </c>
      <c r="AA424" t="s">
        <v>36</v>
      </c>
      <c r="AB424" t="s">
        <v>36</v>
      </c>
      <c r="AC424" t="s">
        <v>1231</v>
      </c>
      <c r="AD424" t="s">
        <v>1231</v>
      </c>
      <c r="AE424" t="s">
        <v>45</v>
      </c>
      <c r="AF424" s="44">
        <v>39131707</v>
      </c>
      <c r="AG424" s="18" t="s">
        <v>1341</v>
      </c>
      <c r="AH424" s="18"/>
      <c r="AI424" s="2" t="s">
        <v>48</v>
      </c>
      <c r="AJ424" s="2" t="e">
        <f>VLOOKUP(A424,'Classification Test Result'!$A$2:$D$2428,4,FALSE)</f>
        <v>#N/A</v>
      </c>
      <c r="AL424" s="2">
        <f>_xlfn.XLOOKUP($A424,Results!$A$2:$A$2256,Results!G$2:G$2256,"")</f>
        <v>0</v>
      </c>
      <c r="AM424" s="2">
        <f>_xlfn.XLOOKUP($A424,Results!$A$2:$A$2256,Results!H$2:H$2256,"")</f>
        <v>0</v>
      </c>
      <c r="AN424" s="2">
        <f>_xlfn.XLOOKUP($A424,Results!$A$2:$A$2256,Results!I$2:I$2256,"")</f>
        <v>0</v>
      </c>
      <c r="AO424" s="2">
        <f>_xlfn.XLOOKUP($A424,Results!$A$2:$A$2256,Results!J$2:J$2256,"")</f>
        <v>0</v>
      </c>
      <c r="AP424" s="2">
        <f>_xlfn.XLOOKUP($A424,Results!$A$2:$A$2256,Results!K$2:K$2256,"")</f>
        <v>0</v>
      </c>
      <c r="AQ424" s="2">
        <f>_xlfn.XLOOKUP($A424,Results!$A$2:$A$2256,Results!L$2:L$2256,"")</f>
        <v>0</v>
      </c>
      <c r="AR424" s="2">
        <f>_xlfn.XLOOKUP($A424,Results!$A$2:$A$2256,Results!M$2:M$2256,"")</f>
        <v>0</v>
      </c>
      <c r="AS424" s="2">
        <f>_xlfn.XLOOKUP($A424,Results!$A$2:$A$2256,Results!N$2:N$2256,"")</f>
        <v>0</v>
      </c>
      <c r="AT424" s="2" t="str">
        <f>_xlfn.XLOOKUP($A424,Results!$A$2:$A$2256,Results!O$2:O$2256,"")</f>
        <v>RACO</v>
      </c>
      <c r="AU424" s="2" t="str">
        <f>_xlfn.XLOOKUP($A424,Results!$A$2:$A$2256,Results!P$2:P$2256,"")</f>
        <v>RACO</v>
      </c>
      <c r="AV424" s="2" t="str">
        <f>_xlfn.XLOOKUP($A424,Results!$A$2:$A$2256,Results!Q$2:Q$2256,"")</f>
        <v>MULTIPLE_MATCHES_ONE_VALID</v>
      </c>
      <c r="AW424" s="2">
        <f>_xlfn.XLOOKUP($A424,Results!$A$2:$A$2256,Results!R$2:R$2256,"")</f>
        <v>0</v>
      </c>
      <c r="AX424" s="2">
        <f>_xlfn.XLOOKUP($A424,Results!$A$2:$A$2256,Results!S$2:S$2256,"")</f>
        <v>0</v>
      </c>
      <c r="AY424" s="2">
        <f>_xlfn.XLOOKUP($A424,Results!$A$2:$A$2256,Results!T$2:T$2256,"")</f>
        <v>50</v>
      </c>
      <c r="AZ424" s="2">
        <f>_xlfn.XLOOKUP($A424,Results!$A$2:$A$2256,Results!U$2:U$2256,"")</f>
        <v>0</v>
      </c>
      <c r="BA424" s="2" t="str">
        <f>_xlfn.XLOOKUP($A424,Results!$A$2:$A$2256,Results!V$2:V$2256,"")</f>
        <v>RACO</v>
      </c>
      <c r="BB424" s="2">
        <f>_xlfn.XLOOKUP($A424,Results!$A$2:$A$2256,Results!W$2:W$2256,"")</f>
        <v>86</v>
      </c>
      <c r="BC424" s="2">
        <f>_xlfn.XLOOKUP($A424,Results!$A$2:$A$2256,Results!X$2:X$2256,"")</f>
        <v>39121434</v>
      </c>
      <c r="BD424" s="2">
        <f>_xlfn.XLOOKUP($A424,Results!$A$2:$A$2256,Results!Y$2:Y$2256,"")</f>
        <v>70</v>
      </c>
      <c r="BE424" s="2" t="b">
        <f>_xlfn.XLOOKUP($A424,Results!$A$2:$A$2256,Results!Z$2:Z$2256,"")</f>
        <v>1</v>
      </c>
    </row>
    <row r="425" spans="1:57" ht="38.25" customHeight="1" x14ac:dyDescent="0.3">
      <c r="A425">
        <v>906102</v>
      </c>
      <c r="B425">
        <v>282040</v>
      </c>
      <c r="C425" t="s">
        <v>36</v>
      </c>
      <c r="D425" t="s">
        <v>416</v>
      </c>
      <c r="E425" s="2" t="str">
        <f>VLOOKUP(F425,'RPA Vendor Data '!F$1:$G$2418,2)</f>
        <v>EDGES ELECTRICAL GROUP</v>
      </c>
      <c r="F425" s="2">
        <v>16768</v>
      </c>
      <c r="G425" s="2">
        <v>15</v>
      </c>
      <c r="H425" t="s">
        <v>1342</v>
      </c>
      <c r="I425">
        <v>2</v>
      </c>
      <c r="J425" t="s">
        <v>65</v>
      </c>
      <c r="K425" t="s">
        <v>39</v>
      </c>
      <c r="L425">
        <v>30.221</v>
      </c>
      <c r="M425" s="2" t="s">
        <v>1343</v>
      </c>
      <c r="N425" s="9" t="s">
        <v>1344</v>
      </c>
      <c r="O425" t="s">
        <v>36</v>
      </c>
      <c r="P425" t="s">
        <v>36</v>
      </c>
      <c r="Q425" t="s">
        <v>36</v>
      </c>
      <c r="R425">
        <v>60.44</v>
      </c>
      <c r="S425" s="1">
        <v>45744.937836770827</v>
      </c>
      <c r="T425" t="s">
        <v>42</v>
      </c>
      <c r="U425" s="1">
        <v>45744.710416666669</v>
      </c>
      <c r="V425" t="s">
        <v>43</v>
      </c>
      <c r="W425" t="s">
        <v>36</v>
      </c>
      <c r="X425">
        <v>0</v>
      </c>
      <c r="Y425">
        <v>0</v>
      </c>
      <c r="Z425">
        <v>30.22</v>
      </c>
      <c r="AA425" t="s">
        <v>36</v>
      </c>
      <c r="AB425">
        <v>192</v>
      </c>
      <c r="AC425" t="s">
        <v>1343</v>
      </c>
      <c r="AD425" t="s">
        <v>1343</v>
      </c>
      <c r="AE425" t="s">
        <v>45</v>
      </c>
      <c r="AG425" s="18" t="s">
        <v>1345</v>
      </c>
      <c r="AH425" s="18"/>
      <c r="AI425" s="2" t="s">
        <v>48</v>
      </c>
      <c r="AJ425" s="2" t="e">
        <f>VLOOKUP(A425,'Classification Test Result'!$A$2:$D$2428,4,FALSE)</f>
        <v>#N/A</v>
      </c>
      <c r="AL425" s="2">
        <f>_xlfn.XLOOKUP($A425,Results!$A$2:$A$2256,Results!G$2:G$2256,"")</f>
        <v>569590</v>
      </c>
      <c r="AM425" s="2" t="str">
        <f>_xlfn.XLOOKUP($A425,Results!$A$2:$A$2256,Results!H$2:H$2256,"")</f>
        <v>RMW026BK</v>
      </c>
      <c r="AN425" s="2" t="str">
        <f>_xlfn.XLOOKUP($A425,Results!$A$2:$A$2256,Results!I$2:I$2256,"")</f>
        <v>RACK A TIERS</v>
      </c>
      <c r="AO425" s="2">
        <f>_xlfn.XLOOKUP($A425,Results!$A$2:$A$2256,Results!J$2:J$2256,"")</f>
        <v>625912814264</v>
      </c>
      <c r="AP425" s="2">
        <f>_xlfn.XLOOKUP($A425,Results!$A$2:$A$2256,Results!K$2:K$2256,"")</f>
        <v>39121717</v>
      </c>
      <c r="AQ425" s="2">
        <f>_xlfn.XLOOKUP($A425,Results!$A$2:$A$2256,Results!L$2:L$2256,"")</f>
        <v>0</v>
      </c>
      <c r="AR425" s="2">
        <f>_xlfn.XLOOKUP($A425,Results!$A$2:$A$2256,Results!M$2:M$2256,"")</f>
        <v>965395</v>
      </c>
      <c r="AS425" s="2" t="str">
        <f>_xlfn.XLOOKUP($A425,Results!$A$2:$A$2256,Results!N$2:N$2256,"")</f>
        <v>RMI RMW026BK CABLE TIE MOUNT</v>
      </c>
      <c r="AT425" s="2" t="str">
        <f>_xlfn.XLOOKUP($A425,Results!$A$2:$A$2256,Results!O$2:O$2256,"")</f>
        <v>RACK A TIERS</v>
      </c>
      <c r="AU425" s="2">
        <f>_xlfn.XLOOKUP($A425,Results!$A$2:$A$2256,Results!P$2:P$2256,"")</f>
        <v>0</v>
      </c>
      <c r="AV425" s="2" t="str">
        <f>_xlfn.XLOOKUP($A425,Results!$A$2:$A$2256,Results!Q$2:Q$2256,"")</f>
        <v>NO_VALID_MATCHES</v>
      </c>
      <c r="AW425" s="2" t="str">
        <f>_xlfn.XLOOKUP($A425,Results!$A$2:$A$2256,Results!R$2:R$2256,"")</f>
        <v>0.9280064439561977</v>
      </c>
      <c r="AX425" s="2">
        <f>_xlfn.XLOOKUP($A425,Results!$A$2:$A$2256,Results!S$2:S$2256,"")</f>
        <v>100</v>
      </c>
      <c r="AY425" s="2">
        <f>_xlfn.XLOOKUP($A425,Results!$A$2:$A$2256,Results!T$2:T$2256,"")</f>
        <v>95</v>
      </c>
      <c r="AZ425" s="2">
        <f>_xlfn.XLOOKUP($A425,Results!$A$2:$A$2256,Results!U$2:U$2256,"")</f>
        <v>100</v>
      </c>
      <c r="BA425" s="2" t="str">
        <f>_xlfn.XLOOKUP($A425,Results!$A$2:$A$2256,Results!V$2:V$2256,"")</f>
        <v>RACK A TIERS</v>
      </c>
      <c r="BB425" s="2">
        <f>_xlfn.XLOOKUP($A425,Results!$A$2:$A$2256,Results!W$2:W$2256,"")</f>
        <v>93</v>
      </c>
      <c r="BC425" s="2">
        <f>_xlfn.XLOOKUP($A425,Results!$A$2:$A$2256,Results!X$2:X$2256,"")</f>
        <v>39121717</v>
      </c>
      <c r="BD425" s="2">
        <f>_xlfn.XLOOKUP($A425,Results!$A$2:$A$2256,Results!Y$2:Y$2256,"")</f>
        <v>93</v>
      </c>
      <c r="BE425" s="2" t="b">
        <f>_xlfn.XLOOKUP($A425,Results!$A$2:$A$2256,Results!Z$2:Z$2256,"")</f>
        <v>1</v>
      </c>
    </row>
    <row r="426" spans="1:57" ht="38.25" customHeight="1" x14ac:dyDescent="0.3">
      <c r="A426">
        <v>906103</v>
      </c>
      <c r="B426">
        <v>281682</v>
      </c>
      <c r="C426" t="s">
        <v>36</v>
      </c>
      <c r="D426" t="s">
        <v>550</v>
      </c>
      <c r="E426" s="2" t="str">
        <f>VLOOKUP(F426,'RPA Vendor Data '!F$1:$G$2418,2)</f>
        <v>REXEL USA, INC.</v>
      </c>
      <c r="F426" s="2">
        <v>12873</v>
      </c>
      <c r="G426" s="2">
        <v>15</v>
      </c>
      <c r="H426" t="s">
        <v>1346</v>
      </c>
      <c r="I426">
        <v>12</v>
      </c>
      <c r="J426" t="s">
        <v>58</v>
      </c>
      <c r="K426" t="s">
        <v>58</v>
      </c>
      <c r="L426">
        <v>846.46</v>
      </c>
      <c r="M426" t="s">
        <v>1264</v>
      </c>
      <c r="N426" s="85" t="s">
        <v>1347</v>
      </c>
      <c r="O426">
        <v>617279</v>
      </c>
      <c r="P426" t="s">
        <v>36</v>
      </c>
      <c r="Q426" t="s">
        <v>36</v>
      </c>
      <c r="R426">
        <v>101.58</v>
      </c>
      <c r="S426" s="1">
        <v>45744.522172604156</v>
      </c>
      <c r="T426" t="s">
        <v>42</v>
      </c>
      <c r="U426" s="1">
        <v>45744.293749999997</v>
      </c>
      <c r="V426" t="s">
        <v>43</v>
      </c>
      <c r="W426" t="s">
        <v>36</v>
      </c>
      <c r="X426">
        <v>15</v>
      </c>
      <c r="Y426" t="s">
        <v>54</v>
      </c>
      <c r="Z426" t="s">
        <v>36</v>
      </c>
      <c r="AA426">
        <v>846.46</v>
      </c>
      <c r="AB426">
        <v>197</v>
      </c>
      <c r="AC426" t="s">
        <v>1264</v>
      </c>
      <c r="AD426" t="s">
        <v>1264</v>
      </c>
      <c r="AE426" t="s">
        <v>45</v>
      </c>
      <c r="AF426" s="44">
        <v>39131708</v>
      </c>
      <c r="AG426" s="18" t="s">
        <v>1205</v>
      </c>
      <c r="AH426" s="18"/>
      <c r="AI426" s="2" t="s">
        <v>48</v>
      </c>
      <c r="AJ426" s="2" t="e">
        <f>VLOOKUP(A426,'Classification Test Result'!$A$2:$D$2428,4,FALSE)</f>
        <v>#N/A</v>
      </c>
      <c r="AL426" s="2">
        <f>_xlfn.XLOOKUP($A426,Results!$A$2:$A$2256,Results!G$2:G$2256,"")</f>
        <v>211295</v>
      </c>
      <c r="AM426" s="2" t="str">
        <f>_xlfn.XLOOKUP($A426,Results!$A$2:$A$2256,Results!H$2:H$2256,"")</f>
        <v>RLB075</v>
      </c>
      <c r="AN426" s="2" t="str">
        <f>_xlfn.XLOOKUP($A426,Results!$A$2:$A$2256,Results!I$2:I$2256,"")</f>
        <v>TAY MAC CORPORATION</v>
      </c>
      <c r="AO426" s="2" t="str">
        <f>_xlfn.XLOOKUP($A426,Results!$A$2:$A$2256,Results!J$2:J$2256,"")</f>
        <v>092326211925</v>
      </c>
      <c r="AP426" s="2">
        <f>_xlfn.XLOOKUP($A426,Results!$A$2:$A$2256,Results!K$2:K$2256,"")</f>
        <v>39131708</v>
      </c>
      <c r="AQ426" s="2">
        <f>_xlfn.XLOOKUP($A426,Results!$A$2:$A$2256,Results!L$2:L$2256,"")</f>
        <v>0</v>
      </c>
      <c r="AR426" s="2">
        <f>_xlfn.XLOOKUP($A426,Results!$A$2:$A$2256,Results!M$2:M$2256,"")</f>
        <v>579042</v>
      </c>
      <c r="AS426" s="2" t="str">
        <f>_xlfn.XLOOKUP($A426,Results!$A$2:$A$2256,Results!N$2:N$2256,"")</f>
        <v>TMAC RLB075 3/4 LB COND BODY</v>
      </c>
      <c r="AT426" s="2" t="str">
        <f>_xlfn.XLOOKUP($A426,Results!$A$2:$A$2256,Results!O$2:O$2256,"")</f>
        <v>TAY MAC CORPORATION</v>
      </c>
      <c r="AU426" s="2">
        <f>_xlfn.XLOOKUP($A426,Results!$A$2:$A$2256,Results!P$2:P$2256,"")</f>
        <v>0</v>
      </c>
      <c r="AV426" s="2" t="str">
        <f>_xlfn.XLOOKUP($A426,Results!$A$2:$A$2256,Results!Q$2:Q$2256,"")</f>
        <v>NO_VALID_MATCHES</v>
      </c>
      <c r="AW426" s="2" t="str">
        <f>_xlfn.XLOOKUP($A426,Results!$A$2:$A$2256,Results!R$2:R$2256,"")</f>
        <v>0.6973764225534603</v>
      </c>
      <c r="AX426" s="2">
        <f>_xlfn.XLOOKUP($A426,Results!$A$2:$A$2256,Results!S$2:S$2256,"")</f>
        <v>85</v>
      </c>
      <c r="AY426" s="2">
        <f>_xlfn.XLOOKUP($A426,Results!$A$2:$A$2256,Results!T$2:T$2256,"")</f>
        <v>66</v>
      </c>
      <c r="AZ426" s="2">
        <f>_xlfn.XLOOKUP($A426,Results!$A$2:$A$2256,Results!U$2:U$2256,"")</f>
        <v>71</v>
      </c>
      <c r="BA426" s="2" t="str">
        <f>_xlfn.XLOOKUP($A426,Results!$A$2:$A$2256,Results!V$2:V$2256,"")</f>
        <v>RACO</v>
      </c>
      <c r="BB426" s="2">
        <f>_xlfn.XLOOKUP($A426,Results!$A$2:$A$2256,Results!W$2:W$2256,"")</f>
        <v>80</v>
      </c>
      <c r="BC426" s="2">
        <f>_xlfn.XLOOKUP($A426,Results!$A$2:$A$2256,Results!X$2:X$2256,"")</f>
        <v>39131708</v>
      </c>
      <c r="BD426" s="2">
        <f>_xlfn.XLOOKUP($A426,Results!$A$2:$A$2256,Results!Y$2:Y$2256,"")</f>
        <v>64</v>
      </c>
      <c r="BE426" s="2" t="b">
        <f>_xlfn.XLOOKUP($A426,Results!$A$2:$A$2256,Results!Z$2:Z$2256,"")</f>
        <v>1</v>
      </c>
    </row>
    <row r="427" spans="1:57" ht="38.25" customHeight="1" x14ac:dyDescent="0.3">
      <c r="A427">
        <v>906104</v>
      </c>
      <c r="B427">
        <v>281664</v>
      </c>
      <c r="C427" t="s">
        <v>36</v>
      </c>
      <c r="D427" t="s">
        <v>1348</v>
      </c>
      <c r="F427" s="2">
        <v>13536</v>
      </c>
      <c r="G427" s="2">
        <v>1</v>
      </c>
      <c r="H427" s="2" t="s">
        <v>1349</v>
      </c>
      <c r="I427">
        <v>1</v>
      </c>
      <c r="J427" t="s">
        <v>65</v>
      </c>
      <c r="K427" t="s">
        <v>39</v>
      </c>
      <c r="L427">
        <v>75</v>
      </c>
      <c r="M427" s="2" t="s">
        <v>1350</v>
      </c>
      <c r="N427" s="9" t="s">
        <v>36</v>
      </c>
      <c r="O427" t="s">
        <v>36</v>
      </c>
      <c r="P427" t="s">
        <v>36</v>
      </c>
      <c r="Q427" t="s">
        <v>36</v>
      </c>
      <c r="R427">
        <v>75</v>
      </c>
      <c r="S427" s="1">
        <v>45744.501330439824</v>
      </c>
      <c r="T427" t="s">
        <v>42</v>
      </c>
      <c r="U427" s="1">
        <v>45744.28125</v>
      </c>
      <c r="V427" t="s">
        <v>43</v>
      </c>
      <c r="W427" t="s">
        <v>36</v>
      </c>
      <c r="X427">
        <v>0</v>
      </c>
      <c r="Y427" s="3">
        <v>201301</v>
      </c>
      <c r="Z427" t="s">
        <v>36</v>
      </c>
      <c r="AA427" t="s">
        <v>36</v>
      </c>
      <c r="AB427" t="s">
        <v>36</v>
      </c>
      <c r="AC427" t="s">
        <v>49</v>
      </c>
      <c r="AD427" t="s">
        <v>49</v>
      </c>
      <c r="AE427" t="s">
        <v>45</v>
      </c>
      <c r="AF427" s="2"/>
      <c r="AI427" s="2" t="s">
        <v>464</v>
      </c>
      <c r="AJ427" s="2" t="e">
        <f>VLOOKUP(A427,'Classification Test Result'!$A$2:$D$2428,4,FALSE)</f>
        <v>#N/A</v>
      </c>
      <c r="AL427" s="2">
        <f>_xlfn.XLOOKUP($A427,Results!$A$2:$A$2256,Results!G$2:G$2256,"")</f>
        <v>0</v>
      </c>
      <c r="AM427" s="2">
        <f>_xlfn.XLOOKUP($A427,Results!$A$2:$A$2256,Results!H$2:H$2256,"")</f>
        <v>0</v>
      </c>
      <c r="AN427" s="2">
        <f>_xlfn.XLOOKUP($A427,Results!$A$2:$A$2256,Results!I$2:I$2256,"")</f>
        <v>0</v>
      </c>
      <c r="AO427" s="2">
        <f>_xlfn.XLOOKUP($A427,Results!$A$2:$A$2256,Results!J$2:J$2256,"")</f>
        <v>0</v>
      </c>
      <c r="AP427" s="2">
        <f>_xlfn.XLOOKUP($A427,Results!$A$2:$A$2256,Results!K$2:K$2256,"")</f>
        <v>0</v>
      </c>
      <c r="AQ427" s="2">
        <f>_xlfn.XLOOKUP($A427,Results!$A$2:$A$2256,Results!L$2:L$2256,"")</f>
        <v>0</v>
      </c>
      <c r="AR427" s="2">
        <f>_xlfn.XLOOKUP($A427,Results!$A$2:$A$2256,Results!M$2:M$2256,"")</f>
        <v>0</v>
      </c>
      <c r="AS427" s="2">
        <f>_xlfn.XLOOKUP($A427,Results!$A$2:$A$2256,Results!N$2:N$2256,"")</f>
        <v>0</v>
      </c>
      <c r="AT427" s="2">
        <f>_xlfn.XLOOKUP($A427,Results!$A$2:$A$2256,Results!O$2:O$2256,"")</f>
        <v>0</v>
      </c>
      <c r="AU427" s="2">
        <f>_xlfn.XLOOKUP($A427,Results!$A$2:$A$2256,Results!P$2:P$2256,"")</f>
        <v>0</v>
      </c>
      <c r="AV427" s="2">
        <f>_xlfn.XLOOKUP($A427,Results!$A$2:$A$2256,Results!Q$2:Q$2256,"")</f>
        <v>0</v>
      </c>
      <c r="AW427" s="2">
        <f>_xlfn.XLOOKUP($A427,Results!$A$2:$A$2256,Results!R$2:R$2256,"")</f>
        <v>0</v>
      </c>
      <c r="AX427" s="2">
        <f>_xlfn.XLOOKUP($A427,Results!$A$2:$A$2256,Results!S$2:S$2256,"")</f>
        <v>0</v>
      </c>
      <c r="AY427" s="2">
        <f>_xlfn.XLOOKUP($A427,Results!$A$2:$A$2256,Results!T$2:T$2256,"")</f>
        <v>0</v>
      </c>
      <c r="AZ427" s="2">
        <f>_xlfn.XLOOKUP($A427,Results!$A$2:$A$2256,Results!U$2:U$2256,"")</f>
        <v>0</v>
      </c>
      <c r="BA427" s="2">
        <f>_xlfn.XLOOKUP($A427,Results!$A$2:$A$2256,Results!V$2:V$2256,"")</f>
        <v>0</v>
      </c>
      <c r="BB427" s="2">
        <f>_xlfn.XLOOKUP($A427,Results!$A$2:$A$2256,Results!W$2:W$2256,"")</f>
        <v>0</v>
      </c>
      <c r="BC427" s="2">
        <f>_xlfn.XLOOKUP($A427,Results!$A$2:$A$2256,Results!X$2:X$2256,"")</f>
        <v>0</v>
      </c>
      <c r="BD427" s="2">
        <f>_xlfn.XLOOKUP($A427,Results!$A$2:$A$2256,Results!Y$2:Y$2256,"")</f>
        <v>0</v>
      </c>
      <c r="BE427" s="2">
        <f>_xlfn.XLOOKUP($A427,Results!$A$2:$A$2256,Results!Z$2:Z$2256,"")</f>
        <v>0</v>
      </c>
    </row>
    <row r="428" spans="1:57" ht="38.25" customHeight="1" x14ac:dyDescent="0.3">
      <c r="A428">
        <v>906105</v>
      </c>
      <c r="B428">
        <v>281407</v>
      </c>
      <c r="C428" t="s">
        <v>36</v>
      </c>
      <c r="D428" t="s">
        <v>526</v>
      </c>
      <c r="E428" s="2" t="str">
        <f>VLOOKUP(F428,'RPA Vendor Data '!F$1:$G$2418,2)</f>
        <v>REXEL USA, INC.</v>
      </c>
      <c r="F428" s="2">
        <v>12873</v>
      </c>
      <c r="G428" s="2">
        <v>3</v>
      </c>
      <c r="H428" t="s">
        <v>1351</v>
      </c>
      <c r="I428">
        <v>2</v>
      </c>
      <c r="J428" t="s">
        <v>58</v>
      </c>
      <c r="K428" t="s">
        <v>58</v>
      </c>
      <c r="L428">
        <v>188.8</v>
      </c>
      <c r="M428" s="2" t="s">
        <v>1231</v>
      </c>
      <c r="N428" s="9">
        <v>878</v>
      </c>
      <c r="O428">
        <v>38474</v>
      </c>
      <c r="P428" t="s">
        <v>1352</v>
      </c>
      <c r="Q428">
        <v>5016900878</v>
      </c>
      <c r="R428">
        <v>3.78</v>
      </c>
      <c r="S428" s="1">
        <v>45744.271867129632</v>
      </c>
      <c r="T428" t="s">
        <v>42</v>
      </c>
      <c r="U428" s="1">
        <v>45744.057638888888</v>
      </c>
      <c r="V428" t="s">
        <v>43</v>
      </c>
      <c r="W428" t="s">
        <v>36</v>
      </c>
      <c r="X428">
        <v>0</v>
      </c>
      <c r="Y428">
        <v>0</v>
      </c>
      <c r="Z428">
        <v>188.8</v>
      </c>
      <c r="AA428" t="s">
        <v>36</v>
      </c>
      <c r="AB428">
        <v>195</v>
      </c>
      <c r="AC428" t="s">
        <v>1231</v>
      </c>
      <c r="AD428" t="s">
        <v>1231</v>
      </c>
      <c r="AE428" t="s">
        <v>45</v>
      </c>
      <c r="AF428" s="44">
        <v>39121304</v>
      </c>
      <c r="AG428" s="18" t="s">
        <v>1353</v>
      </c>
      <c r="AH428" s="18"/>
      <c r="AI428" s="2" t="s">
        <v>48</v>
      </c>
      <c r="AJ428" s="2" t="e">
        <f>VLOOKUP(A428,'Classification Test Result'!$A$2:$D$2428,4,FALSE)</f>
        <v>#N/A</v>
      </c>
      <c r="AL428" s="2">
        <f>_xlfn.XLOOKUP($A428,Results!$A$2:$A$2256,Results!G$2:G$2256,"")</f>
        <v>591469</v>
      </c>
      <c r="AM428" s="2">
        <f>_xlfn.XLOOKUP($A428,Results!$A$2:$A$2256,Results!H$2:H$2256,"")</f>
        <v>38474</v>
      </c>
      <c r="AN428" s="2" t="str">
        <f>_xlfn.XLOOKUP($A428,Results!$A$2:$A$2256,Results!I$2:I$2256,"")</f>
        <v>BRADY CORPORATION</v>
      </c>
      <c r="AO428" s="2">
        <f>_xlfn.XLOOKUP($A428,Results!$A$2:$A$2256,Results!J$2:J$2256,"")</f>
        <v>754473384746</v>
      </c>
      <c r="AP428" s="2">
        <f>_xlfn.XLOOKUP($A428,Results!$A$2:$A$2256,Results!K$2:K$2256,"")</f>
        <v>55121704</v>
      </c>
      <c r="AQ428" s="2">
        <f>_xlfn.XLOOKUP($A428,Results!$A$2:$A$2256,Results!L$2:L$2256,"")</f>
        <v>0</v>
      </c>
      <c r="AR428" s="2">
        <f>_xlfn.XLOOKUP($A428,Results!$A$2:$A$2256,Results!M$2:M$2256,"")</f>
        <v>21817</v>
      </c>
      <c r="AS428" s="2" t="str">
        <f>_xlfn.XLOOKUP($A428,Results!$A$2:$A$2256,Results!N$2:N$2256,"")</f>
        <v>BRADS 38474 10X14 ALUM SFTY SIGN</v>
      </c>
      <c r="AT428" s="2" t="str">
        <f>_xlfn.XLOOKUP($A428,Results!$A$2:$A$2256,Results!O$2:O$2256,"")</f>
        <v>BRADY CORPORATION</v>
      </c>
      <c r="AU428" s="2">
        <f>_xlfn.XLOOKUP($A428,Results!$A$2:$A$2256,Results!P$2:P$2256,"")</f>
        <v>0</v>
      </c>
      <c r="AV428" s="2" t="str">
        <f>_xlfn.XLOOKUP($A428,Results!$A$2:$A$2256,Results!Q$2:Q$2256,"")</f>
        <v>NO_VALID_MATCHES</v>
      </c>
      <c r="AW428" s="2" t="str">
        <f>_xlfn.XLOOKUP($A428,Results!$A$2:$A$2256,Results!R$2:R$2256,"")</f>
        <v>0.45477564081268995</v>
      </c>
      <c r="AX428" s="2">
        <f>_xlfn.XLOOKUP($A428,Results!$A$2:$A$2256,Results!S$2:S$2256,"")</f>
        <v>32</v>
      </c>
      <c r="AY428" s="2">
        <f>_xlfn.XLOOKUP($A428,Results!$A$2:$A$2256,Results!T$2:T$2256,"")</f>
        <v>68</v>
      </c>
      <c r="AZ428" s="2">
        <f>_xlfn.XLOOKUP($A428,Results!$A$2:$A$2256,Results!U$2:U$2256,"")</f>
        <v>60</v>
      </c>
      <c r="BA428" s="2" t="str">
        <f>_xlfn.XLOOKUP($A428,Results!$A$2:$A$2256,Results!V$2:V$2256,"")</f>
        <v>RACO</v>
      </c>
      <c r="BB428" s="2">
        <f>_xlfn.XLOOKUP($A428,Results!$A$2:$A$2256,Results!W$2:W$2256,"")</f>
        <v>79</v>
      </c>
      <c r="BC428" s="2">
        <f>_xlfn.XLOOKUP($A428,Results!$A$2:$A$2256,Results!X$2:X$2256,"")</f>
        <v>39121304</v>
      </c>
      <c r="BD428" s="2">
        <f>_xlfn.XLOOKUP($A428,Results!$A$2:$A$2256,Results!Y$2:Y$2256,"")</f>
        <v>79</v>
      </c>
      <c r="BE428" s="2" t="b">
        <f>_xlfn.XLOOKUP($A428,Results!$A$2:$A$2256,Results!Z$2:Z$2256,"")</f>
        <v>1</v>
      </c>
    </row>
    <row r="429" spans="1:57" ht="38.25" customHeight="1" x14ac:dyDescent="0.3">
      <c r="A429">
        <v>906106</v>
      </c>
      <c r="B429">
        <v>281420</v>
      </c>
      <c r="C429" t="s">
        <v>36</v>
      </c>
      <c r="D429" t="s">
        <v>63</v>
      </c>
      <c r="E429" s="2" t="str">
        <f>VLOOKUP(F429,'RPA Vendor Data '!F$1:$G$2418,2)</f>
        <v>REXEL USA, INC.</v>
      </c>
      <c r="F429" s="2">
        <v>12873</v>
      </c>
      <c r="G429" s="2">
        <v>2</v>
      </c>
      <c r="H429" t="s">
        <v>1354</v>
      </c>
      <c r="I429">
        <v>5</v>
      </c>
      <c r="J429" t="s">
        <v>58</v>
      </c>
      <c r="K429" t="s">
        <v>58</v>
      </c>
      <c r="L429">
        <v>516.26</v>
      </c>
      <c r="M429" s="2" t="s">
        <v>1231</v>
      </c>
      <c r="N429" s="9">
        <v>855</v>
      </c>
      <c r="O429">
        <v>695833</v>
      </c>
      <c r="P429" t="s">
        <v>1355</v>
      </c>
      <c r="Q429">
        <v>5016900855</v>
      </c>
      <c r="R429">
        <v>25.81</v>
      </c>
      <c r="S429" s="1">
        <v>45744.271450347223</v>
      </c>
      <c r="T429" t="s">
        <v>42</v>
      </c>
      <c r="U429" s="1">
        <v>45744.061111111107</v>
      </c>
      <c r="V429" t="s">
        <v>43</v>
      </c>
      <c r="W429" t="s">
        <v>36</v>
      </c>
      <c r="X429">
        <v>0</v>
      </c>
      <c r="Y429">
        <v>0</v>
      </c>
      <c r="Z429">
        <v>516.26</v>
      </c>
      <c r="AA429" t="s">
        <v>36</v>
      </c>
      <c r="AB429">
        <v>195</v>
      </c>
      <c r="AC429" t="s">
        <v>1231</v>
      </c>
      <c r="AD429" t="s">
        <v>1231</v>
      </c>
      <c r="AE429" t="s">
        <v>45</v>
      </c>
      <c r="AG429" s="18" t="s">
        <v>1356</v>
      </c>
      <c r="AH429" s="18"/>
      <c r="AI429" s="2" t="s">
        <v>48</v>
      </c>
      <c r="AJ429" s="2" t="e">
        <f>VLOOKUP(A429,'Classification Test Result'!$A$2:$D$2428,4,FALSE)</f>
        <v>#N/A</v>
      </c>
      <c r="AL429" s="2">
        <f>_xlfn.XLOOKUP($A429,Results!$A$2:$A$2256,Results!G$2:G$2256,"")</f>
        <v>0</v>
      </c>
      <c r="AM429" s="2">
        <f>_xlfn.XLOOKUP($A429,Results!$A$2:$A$2256,Results!H$2:H$2256,"")</f>
        <v>0</v>
      </c>
      <c r="AN429" s="2">
        <f>_xlfn.XLOOKUP($A429,Results!$A$2:$A$2256,Results!I$2:I$2256,"")</f>
        <v>0</v>
      </c>
      <c r="AO429" s="2">
        <f>_xlfn.XLOOKUP($A429,Results!$A$2:$A$2256,Results!J$2:J$2256,"")</f>
        <v>0</v>
      </c>
      <c r="AP429" s="2">
        <f>_xlfn.XLOOKUP($A429,Results!$A$2:$A$2256,Results!K$2:K$2256,"")</f>
        <v>0</v>
      </c>
      <c r="AQ429" s="2">
        <f>_xlfn.XLOOKUP($A429,Results!$A$2:$A$2256,Results!L$2:L$2256,"")</f>
        <v>0</v>
      </c>
      <c r="AR429" s="2">
        <f>_xlfn.XLOOKUP($A429,Results!$A$2:$A$2256,Results!M$2:M$2256,"")</f>
        <v>0</v>
      </c>
      <c r="AS429" s="2">
        <f>_xlfn.XLOOKUP($A429,Results!$A$2:$A$2256,Results!N$2:N$2256,"")</f>
        <v>0</v>
      </c>
      <c r="AT429" s="2" t="str">
        <f>_xlfn.XLOOKUP($A429,Results!$A$2:$A$2256,Results!O$2:O$2256,"")</f>
        <v>ADAPTER</v>
      </c>
      <c r="AU429" s="2" t="str">
        <f>_xlfn.XLOOKUP($A429,Results!$A$2:$A$2256,Results!P$2:P$2256,"")</f>
        <v>ADAPTER</v>
      </c>
      <c r="AV429" s="2" t="str">
        <f>_xlfn.XLOOKUP($A429,Results!$A$2:$A$2256,Results!Q$2:Q$2256,"")</f>
        <v>MULTIPLE_MATCHES_ONE_VALID</v>
      </c>
      <c r="AW429" s="2">
        <f>_xlfn.XLOOKUP($A429,Results!$A$2:$A$2256,Results!R$2:R$2256,"")</f>
        <v>0</v>
      </c>
      <c r="AX429" s="2">
        <f>_xlfn.XLOOKUP($A429,Results!$A$2:$A$2256,Results!S$2:S$2256,"")</f>
        <v>0</v>
      </c>
      <c r="AY429" s="2">
        <f>_xlfn.XLOOKUP($A429,Results!$A$2:$A$2256,Results!T$2:T$2256,"")</f>
        <v>50</v>
      </c>
      <c r="AZ429" s="2">
        <f>_xlfn.XLOOKUP($A429,Results!$A$2:$A$2256,Results!U$2:U$2256,"")</f>
        <v>0</v>
      </c>
      <c r="BA429" s="2">
        <f>_xlfn.XLOOKUP($A429,Results!$A$2:$A$2256,Results!V$2:V$2256,"")</f>
        <v>0</v>
      </c>
      <c r="BB429" s="2">
        <f>_xlfn.XLOOKUP($A429,Results!$A$2:$A$2256,Results!W$2:W$2256,"")</f>
        <v>0</v>
      </c>
      <c r="BC429" s="2">
        <f>_xlfn.XLOOKUP($A429,Results!$A$2:$A$2256,Results!X$2:X$2256,"")</f>
        <v>39120000</v>
      </c>
      <c r="BD429" s="2">
        <f>_xlfn.XLOOKUP($A429,Results!$A$2:$A$2256,Results!Y$2:Y$2256,"")</f>
        <v>65</v>
      </c>
      <c r="BE429" s="2">
        <f>_xlfn.XLOOKUP($A429,Results!$A$2:$A$2256,Results!Z$2:Z$2256,"")</f>
        <v>0</v>
      </c>
    </row>
    <row r="430" spans="1:57" ht="38.25" customHeight="1" x14ac:dyDescent="0.3">
      <c r="A430">
        <v>906107</v>
      </c>
      <c r="B430">
        <v>281420</v>
      </c>
      <c r="C430" t="s">
        <v>36</v>
      </c>
      <c r="D430" t="s">
        <v>63</v>
      </c>
      <c r="E430" s="2" t="str">
        <f>VLOOKUP(F430,'RPA Vendor Data '!F$1:$G$2418,2)</f>
        <v>REXEL USA, INC.</v>
      </c>
      <c r="F430" s="2">
        <v>12873</v>
      </c>
      <c r="G430" s="2">
        <v>4</v>
      </c>
      <c r="H430" t="s">
        <v>1357</v>
      </c>
      <c r="I430">
        <v>4</v>
      </c>
      <c r="J430" t="s">
        <v>58</v>
      </c>
      <c r="K430" t="s">
        <v>58</v>
      </c>
      <c r="L430">
        <v>105.75700000000001</v>
      </c>
      <c r="M430" s="2" t="s">
        <v>1231</v>
      </c>
      <c r="N430" s="9" t="s">
        <v>1249</v>
      </c>
      <c r="O430">
        <v>26967</v>
      </c>
      <c r="P430" t="s">
        <v>1250</v>
      </c>
      <c r="Q430">
        <v>5016999972</v>
      </c>
      <c r="R430">
        <v>4.2300000000000004</v>
      </c>
      <c r="S430" s="1">
        <v>45744.271457210649</v>
      </c>
      <c r="T430" t="s">
        <v>42</v>
      </c>
      <c r="U430" s="1">
        <v>45744.061111111107</v>
      </c>
      <c r="V430" t="s">
        <v>43</v>
      </c>
      <c r="W430" t="s">
        <v>36</v>
      </c>
      <c r="X430">
        <v>0</v>
      </c>
      <c r="Y430">
        <v>0</v>
      </c>
      <c r="Z430">
        <v>105.75700000000001</v>
      </c>
      <c r="AA430" t="s">
        <v>36</v>
      </c>
      <c r="AB430">
        <v>195</v>
      </c>
      <c r="AC430" t="s">
        <v>1231</v>
      </c>
      <c r="AD430" t="s">
        <v>1231</v>
      </c>
      <c r="AE430" t="s">
        <v>45</v>
      </c>
      <c r="AG430" s="18" t="s">
        <v>1358</v>
      </c>
      <c r="AH430" s="18"/>
      <c r="AI430" s="2" t="s">
        <v>48</v>
      </c>
      <c r="AJ430" s="2" t="e">
        <f>VLOOKUP(A430,'Classification Test Result'!$A$2:$D$2428,4,FALSE)</f>
        <v>#N/A</v>
      </c>
      <c r="AL430" s="2">
        <f>_xlfn.XLOOKUP($A430,Results!$A$2:$A$2256,Results!G$2:G$2256,"")</f>
        <v>0</v>
      </c>
      <c r="AM430" s="2">
        <f>_xlfn.XLOOKUP($A430,Results!$A$2:$A$2256,Results!H$2:H$2256,"")</f>
        <v>0</v>
      </c>
      <c r="AN430" s="2">
        <f>_xlfn.XLOOKUP($A430,Results!$A$2:$A$2256,Results!I$2:I$2256,"")</f>
        <v>0</v>
      </c>
      <c r="AO430" s="2">
        <f>_xlfn.XLOOKUP($A430,Results!$A$2:$A$2256,Results!J$2:J$2256,"")</f>
        <v>0</v>
      </c>
      <c r="AP430" s="2">
        <f>_xlfn.XLOOKUP($A430,Results!$A$2:$A$2256,Results!K$2:K$2256,"")</f>
        <v>0</v>
      </c>
      <c r="AQ430" s="2">
        <f>_xlfn.XLOOKUP($A430,Results!$A$2:$A$2256,Results!L$2:L$2256,"")</f>
        <v>0</v>
      </c>
      <c r="AR430" s="2">
        <f>_xlfn.XLOOKUP($A430,Results!$A$2:$A$2256,Results!M$2:M$2256,"")</f>
        <v>0</v>
      </c>
      <c r="AS430" s="2">
        <f>_xlfn.XLOOKUP($A430,Results!$A$2:$A$2256,Results!N$2:N$2256,"")</f>
        <v>0</v>
      </c>
      <c r="AT430" s="2" t="str">
        <f>_xlfn.XLOOKUP($A430,Results!$A$2:$A$2256,Results!O$2:O$2256,"")</f>
        <v>RACO</v>
      </c>
      <c r="AU430" s="2" t="str">
        <f>_xlfn.XLOOKUP($A430,Results!$A$2:$A$2256,Results!P$2:P$2256,"")</f>
        <v>RAC</v>
      </c>
      <c r="AV430" s="2" t="str">
        <f>_xlfn.XLOOKUP($A430,Results!$A$2:$A$2256,Results!Q$2:Q$2256,"")</f>
        <v>SINGLE_MATCH</v>
      </c>
      <c r="AW430" s="2">
        <f>_xlfn.XLOOKUP($A430,Results!$A$2:$A$2256,Results!R$2:R$2256,"")</f>
        <v>0</v>
      </c>
      <c r="AX430" s="2">
        <f>_xlfn.XLOOKUP($A430,Results!$A$2:$A$2256,Results!S$2:S$2256,"")</f>
        <v>0</v>
      </c>
      <c r="AY430" s="2">
        <f>_xlfn.XLOOKUP($A430,Results!$A$2:$A$2256,Results!T$2:T$2256,"")</f>
        <v>60</v>
      </c>
      <c r="AZ430" s="2">
        <f>_xlfn.XLOOKUP($A430,Results!$A$2:$A$2256,Results!U$2:U$2256,"")</f>
        <v>0</v>
      </c>
      <c r="BA430" s="2">
        <f>_xlfn.XLOOKUP($A430,Results!$A$2:$A$2256,Results!V$2:V$2256,"")</f>
        <v>0</v>
      </c>
      <c r="BB430" s="2">
        <f>_xlfn.XLOOKUP($A430,Results!$A$2:$A$2256,Results!W$2:W$2256,"")</f>
        <v>0</v>
      </c>
      <c r="BC430" s="2">
        <f>_xlfn.XLOOKUP($A430,Results!$A$2:$A$2256,Results!X$2:X$2256,"")</f>
        <v>0</v>
      </c>
      <c r="BD430" s="2">
        <f>_xlfn.XLOOKUP($A430,Results!$A$2:$A$2256,Results!Y$2:Y$2256,"")</f>
        <v>0</v>
      </c>
      <c r="BE430" s="2">
        <f>_xlfn.XLOOKUP($A430,Results!$A$2:$A$2256,Results!Z$2:Z$2256,"")</f>
        <v>0</v>
      </c>
    </row>
    <row r="431" spans="1:57" ht="38.25" customHeight="1" x14ac:dyDescent="0.3">
      <c r="A431">
        <v>906108</v>
      </c>
      <c r="B431">
        <v>281608</v>
      </c>
      <c r="C431" t="s">
        <v>36</v>
      </c>
      <c r="D431" t="s">
        <v>1090</v>
      </c>
      <c r="E431" s="2" t="str">
        <f>VLOOKUP(F431,'RPA Vendor Data '!F$1:$G$2418,2)</f>
        <v>REXEL USA, INC.</v>
      </c>
      <c r="F431" s="2">
        <v>12873</v>
      </c>
      <c r="G431" s="2">
        <v>16</v>
      </c>
      <c r="H431" t="s">
        <v>1359</v>
      </c>
      <c r="I431">
        <v>25</v>
      </c>
      <c r="J431" t="s">
        <v>58</v>
      </c>
      <c r="K431" t="s">
        <v>58</v>
      </c>
      <c r="L431">
        <v>373.9</v>
      </c>
      <c r="M431" s="2" t="s">
        <v>1231</v>
      </c>
      <c r="N431" s="9" t="s">
        <v>1360</v>
      </c>
      <c r="O431">
        <v>1443810</v>
      </c>
      <c r="P431" t="s">
        <v>1361</v>
      </c>
      <c r="Q431">
        <v>5016980768</v>
      </c>
      <c r="R431">
        <v>93.48</v>
      </c>
      <c r="S431" s="1">
        <v>45744.480675925923</v>
      </c>
      <c r="T431" t="s">
        <v>42</v>
      </c>
      <c r="U431" s="1">
        <v>45744.253472222219</v>
      </c>
      <c r="V431" t="s">
        <v>43</v>
      </c>
      <c r="W431" t="s">
        <v>36</v>
      </c>
      <c r="X431">
        <v>0</v>
      </c>
      <c r="Y431">
        <v>0</v>
      </c>
      <c r="Z431">
        <v>373.9</v>
      </c>
      <c r="AA431" t="s">
        <v>36</v>
      </c>
      <c r="AB431">
        <v>195</v>
      </c>
      <c r="AC431" t="s">
        <v>1231</v>
      </c>
      <c r="AD431" t="s">
        <v>1231</v>
      </c>
      <c r="AE431" t="s">
        <v>45</v>
      </c>
      <c r="AF431" s="44">
        <v>39121304</v>
      </c>
      <c r="AG431" s="18" t="s">
        <v>1362</v>
      </c>
      <c r="AH431" s="18"/>
      <c r="AI431" s="2" t="s">
        <v>48</v>
      </c>
      <c r="AJ431" s="2" t="e">
        <f>VLOOKUP(A431,'Classification Test Result'!$A$2:$D$2428,4,FALSE)</f>
        <v>#N/A</v>
      </c>
      <c r="AL431" s="2">
        <f>_xlfn.XLOOKUP($A431,Results!$A$2:$A$2256,Results!G$2:G$2256,"")</f>
        <v>341348</v>
      </c>
      <c r="AM431" s="2" t="str">
        <f>_xlfn.XLOOKUP($A431,Results!$A$2:$A$2256,Results!H$2:H$2256,"")</f>
        <v>768AMR</v>
      </c>
      <c r="AN431" s="2" t="str">
        <f>_xlfn.XLOOKUP($A431,Results!$A$2:$A$2256,Results!I$2:I$2256,"")</f>
        <v>RACO</v>
      </c>
      <c r="AO431" s="2" t="str">
        <f>_xlfn.XLOOKUP($A431,Results!$A$2:$A$2256,Results!J$2:J$2256,"")</f>
        <v>050169807682</v>
      </c>
      <c r="AP431" s="2">
        <f>_xlfn.XLOOKUP($A431,Results!$A$2:$A$2256,Results!K$2:K$2256,"")</f>
        <v>39121321</v>
      </c>
      <c r="AQ431" s="2" t="str">
        <f>_xlfn.XLOOKUP($A431,Results!$A$2:$A$2256,Results!L$2:L$2256,"")</f>
        <v>AK10518284</v>
      </c>
      <c r="AR431" s="2">
        <f>_xlfn.XLOOKUP($A431,Results!$A$2:$A$2256,Results!M$2:M$2256,"")</f>
        <v>669259</v>
      </c>
      <c r="AS431" s="2" t="str">
        <f>_xlfn.XLOOKUP($A431,Results!$A$2:$A$2256,Results!N$2:N$2256,"")</f>
        <v>RACO 768AMR 4IN ADJUSTABLE MUD RING</v>
      </c>
      <c r="AT431" s="2" t="str">
        <f>_xlfn.XLOOKUP($A431,Results!$A$2:$A$2256,Results!O$2:O$2256,"")</f>
        <v>RACO</v>
      </c>
      <c r="AU431" s="2" t="str">
        <f>_xlfn.XLOOKUP($A431,Results!$A$2:$A$2256,Results!P$2:P$2256,"")</f>
        <v>RAC</v>
      </c>
      <c r="AV431" s="2" t="str">
        <f>_xlfn.XLOOKUP($A431,Results!$A$2:$A$2256,Results!Q$2:Q$2256,"")</f>
        <v>SINGLE_MATCH</v>
      </c>
      <c r="AW431" s="2" t="str">
        <f>_xlfn.XLOOKUP($A431,Results!$A$2:$A$2256,Results!R$2:R$2256,"")</f>
        <v>0.8061747606788435</v>
      </c>
      <c r="AX431" s="2">
        <f>_xlfn.XLOOKUP($A431,Results!$A$2:$A$2256,Results!S$2:S$2256,"")</f>
        <v>100</v>
      </c>
      <c r="AY431" s="2">
        <f>_xlfn.XLOOKUP($A431,Results!$A$2:$A$2256,Results!T$2:T$2256,"")</f>
        <v>100</v>
      </c>
      <c r="AZ431" s="2">
        <f>_xlfn.XLOOKUP($A431,Results!$A$2:$A$2256,Results!U$2:U$2256,"")</f>
        <v>100</v>
      </c>
      <c r="BA431" s="2" t="str">
        <f>_xlfn.XLOOKUP($A431,Results!$A$2:$A$2256,Results!V$2:V$2256,"")</f>
        <v>RACO</v>
      </c>
      <c r="BB431" s="2">
        <f>_xlfn.XLOOKUP($A431,Results!$A$2:$A$2256,Results!W$2:W$2256,"")</f>
        <v>84</v>
      </c>
      <c r="BC431" s="2">
        <f>_xlfn.XLOOKUP($A431,Results!$A$2:$A$2256,Results!X$2:X$2256,"")</f>
        <v>39121321</v>
      </c>
      <c r="BD431" s="2">
        <f>_xlfn.XLOOKUP($A431,Results!$A$2:$A$2256,Results!Y$2:Y$2256,"")</f>
        <v>84</v>
      </c>
      <c r="BE431" s="2" t="b">
        <f>_xlfn.XLOOKUP($A431,Results!$A$2:$A$2256,Results!Z$2:Z$2256,"")</f>
        <v>1</v>
      </c>
    </row>
    <row r="432" spans="1:57" ht="38.25" customHeight="1" x14ac:dyDescent="0.3">
      <c r="A432">
        <v>906109</v>
      </c>
      <c r="B432">
        <v>281600</v>
      </c>
      <c r="C432" t="s">
        <v>36</v>
      </c>
      <c r="D432" t="s">
        <v>1364</v>
      </c>
      <c r="E432" s="2" t="str">
        <f>VLOOKUP(F432,'RPA Vendor Data '!F$1:$G$2418,2)</f>
        <v>REXEL USA, INC.</v>
      </c>
      <c r="F432" s="2">
        <v>12873</v>
      </c>
      <c r="G432" s="2">
        <v>5</v>
      </c>
      <c r="H432" t="s">
        <v>1365</v>
      </c>
      <c r="I432">
        <v>2</v>
      </c>
      <c r="J432" t="s">
        <v>58</v>
      </c>
      <c r="K432" t="s">
        <v>58</v>
      </c>
      <c r="L432">
        <v>865.65300000000002</v>
      </c>
      <c r="M432" s="2" t="s">
        <v>1231</v>
      </c>
      <c r="N432" s="9" t="s">
        <v>1366</v>
      </c>
      <c r="O432">
        <v>51089</v>
      </c>
      <c r="P432" t="s">
        <v>1367</v>
      </c>
      <c r="Q432">
        <v>5016953450</v>
      </c>
      <c r="R432">
        <v>17.309999999999999</v>
      </c>
      <c r="S432" s="1">
        <v>45744.481131863417</v>
      </c>
      <c r="T432" t="s">
        <v>42</v>
      </c>
      <c r="U432" s="1">
        <v>45744.251388888893</v>
      </c>
      <c r="V432" t="s">
        <v>43</v>
      </c>
      <c r="W432" t="s">
        <v>36</v>
      </c>
      <c r="X432">
        <v>0</v>
      </c>
      <c r="Y432">
        <v>0</v>
      </c>
      <c r="Z432">
        <v>865.65300000000002</v>
      </c>
      <c r="AA432" t="s">
        <v>36</v>
      </c>
      <c r="AB432">
        <v>195</v>
      </c>
      <c r="AC432" t="s">
        <v>1264</v>
      </c>
      <c r="AD432" t="s">
        <v>1264</v>
      </c>
      <c r="AE432" t="s">
        <v>45</v>
      </c>
      <c r="AF432" s="44">
        <v>39121305</v>
      </c>
      <c r="AG432" s="18" t="s">
        <v>1368</v>
      </c>
      <c r="AH432" s="18"/>
      <c r="AI432" s="2" t="s">
        <v>48</v>
      </c>
      <c r="AJ432" s="2" t="e">
        <f>VLOOKUP(A432,'Classification Test Result'!$A$2:$D$2428,4,FALSE)</f>
        <v>#N/A</v>
      </c>
      <c r="AL432" s="2">
        <f>_xlfn.XLOOKUP($A432,Results!$A$2:$A$2256,Results!G$2:G$2256,"")</f>
        <v>341394</v>
      </c>
      <c r="AM432" s="2">
        <f>_xlfn.XLOOKUP($A432,Results!$A$2:$A$2256,Results!H$2:H$2256,"")</f>
        <v>53450</v>
      </c>
      <c r="AN432" s="2" t="str">
        <f>_xlfn.XLOOKUP($A432,Results!$A$2:$A$2256,Results!I$2:I$2256,"")</f>
        <v>TAY MAC CORPORATION</v>
      </c>
      <c r="AO432" s="2" t="str">
        <f>_xlfn.XLOOKUP($A432,Results!$A$2:$A$2256,Results!J$2:J$2256,"")</f>
        <v>050169534502</v>
      </c>
      <c r="AP432" s="2">
        <f>_xlfn.XLOOKUP($A432,Results!$A$2:$A$2256,Results!K$2:K$2256,"")</f>
        <v>39121305</v>
      </c>
      <c r="AQ432" s="2" t="str">
        <f>_xlfn.XLOOKUP($A432,Results!$A$2:$A$2256,Results!L$2:L$2256,"")</f>
        <v>AK10518711</v>
      </c>
      <c r="AR432" s="2">
        <f>_xlfn.XLOOKUP($A432,Results!$A$2:$A$2256,Results!M$2:M$2256,"")</f>
        <v>416300</v>
      </c>
      <c r="AS432" s="2" t="str">
        <f>_xlfn.XLOOKUP($A432,Results!$A$2:$A$2256,Results!N$2:N$2256,"")</f>
        <v>RACO 5345-0 2G WP BOX W/5 3/4HUBS</v>
      </c>
      <c r="AT432" s="2" t="str">
        <f>_xlfn.XLOOKUP($A432,Results!$A$2:$A$2256,Results!O$2:O$2256,"")</f>
        <v>TAY MAC CORPORATION</v>
      </c>
      <c r="AU432" s="2">
        <f>_xlfn.XLOOKUP($A432,Results!$A$2:$A$2256,Results!P$2:P$2256,"")</f>
        <v>0</v>
      </c>
      <c r="AV432" s="2" t="str">
        <f>_xlfn.XLOOKUP($A432,Results!$A$2:$A$2256,Results!Q$2:Q$2256,"")</f>
        <v>NO_VALID_MATCHES</v>
      </c>
      <c r="AW432" s="2" t="str">
        <f>_xlfn.XLOOKUP($A432,Results!$A$2:$A$2256,Results!R$2:R$2256,"")</f>
        <v>0.8298664219159096</v>
      </c>
      <c r="AX432" s="2">
        <f>_xlfn.XLOOKUP($A432,Results!$A$2:$A$2256,Results!S$2:S$2256,"")</f>
        <v>79</v>
      </c>
      <c r="AY432" s="2">
        <f>_xlfn.XLOOKUP($A432,Results!$A$2:$A$2256,Results!T$2:T$2256,"")</f>
        <v>61</v>
      </c>
      <c r="AZ432" s="2">
        <f>_xlfn.XLOOKUP($A432,Results!$A$2:$A$2256,Results!U$2:U$2256,"")</f>
        <v>79</v>
      </c>
      <c r="BA432" s="2" t="str">
        <f>_xlfn.XLOOKUP($A432,Results!$A$2:$A$2256,Results!V$2:V$2256,"")</f>
        <v>TAY MAC CORPORATION</v>
      </c>
      <c r="BB432" s="2">
        <f>_xlfn.XLOOKUP($A432,Results!$A$2:$A$2256,Results!W$2:W$2256,"")</f>
        <v>85</v>
      </c>
      <c r="BC432" s="2">
        <f>_xlfn.XLOOKUP($A432,Results!$A$2:$A$2256,Results!X$2:X$2256,"")</f>
        <v>39121305</v>
      </c>
      <c r="BD432" s="2">
        <f>_xlfn.XLOOKUP($A432,Results!$A$2:$A$2256,Results!Y$2:Y$2256,"")</f>
        <v>85</v>
      </c>
      <c r="BE432" s="2" t="b">
        <f>_xlfn.XLOOKUP($A432,Results!$A$2:$A$2256,Results!Z$2:Z$2256,"")</f>
        <v>1</v>
      </c>
    </row>
    <row r="433" spans="1:57" ht="38.25" customHeight="1" x14ac:dyDescent="0.3">
      <c r="A433">
        <v>906110</v>
      </c>
      <c r="B433">
        <v>281682</v>
      </c>
      <c r="C433" t="s">
        <v>36</v>
      </c>
      <c r="D433" t="s">
        <v>550</v>
      </c>
      <c r="E433" s="2" t="str">
        <f>VLOOKUP(F433,'RPA Vendor Data '!F$1:$G$2418,2)</f>
        <v>REXEL USA, INC.</v>
      </c>
      <c r="F433" s="2">
        <v>12873</v>
      </c>
      <c r="G433" s="2">
        <v>16</v>
      </c>
      <c r="H433" t="s">
        <v>1369</v>
      </c>
      <c r="I433">
        <v>4</v>
      </c>
      <c r="J433" t="s">
        <v>58</v>
      </c>
      <c r="K433" t="s">
        <v>58</v>
      </c>
      <c r="L433">
        <v>1126.654</v>
      </c>
      <c r="M433" s="2" t="s">
        <v>1231</v>
      </c>
      <c r="N433" s="9" t="s">
        <v>1370</v>
      </c>
      <c r="O433">
        <v>52116</v>
      </c>
      <c r="P433" t="s">
        <v>36</v>
      </c>
      <c r="Q433" t="s">
        <v>36</v>
      </c>
      <c r="R433">
        <v>45.07</v>
      </c>
      <c r="S433" s="1">
        <v>45744.522199039347</v>
      </c>
      <c r="T433" t="s">
        <v>42</v>
      </c>
      <c r="U433" s="1">
        <v>45744.293749999997</v>
      </c>
      <c r="V433" t="s">
        <v>43</v>
      </c>
      <c r="W433" t="s">
        <v>36</v>
      </c>
      <c r="X433">
        <v>16</v>
      </c>
      <c r="Y433" t="s">
        <v>54</v>
      </c>
      <c r="Z433" t="s">
        <v>36</v>
      </c>
      <c r="AA433">
        <v>1126.654</v>
      </c>
      <c r="AB433">
        <v>197</v>
      </c>
      <c r="AC433" t="s">
        <v>1231</v>
      </c>
      <c r="AD433" t="s">
        <v>1231</v>
      </c>
      <c r="AE433" t="s">
        <v>45</v>
      </c>
      <c r="AF433" s="44">
        <v>39121305</v>
      </c>
      <c r="AG433" s="18" t="s">
        <v>1371</v>
      </c>
      <c r="AH433" s="18"/>
      <c r="AI433" s="2" t="s">
        <v>48</v>
      </c>
      <c r="AJ433" s="2" t="e">
        <f>VLOOKUP(A433,'Classification Test Result'!$A$2:$D$2428,4,FALSE)</f>
        <v>#N/A</v>
      </c>
      <c r="AL433" s="2">
        <f>_xlfn.XLOOKUP($A433,Results!$A$2:$A$2256,Results!G$2:G$2256,"")</f>
        <v>336344</v>
      </c>
      <c r="AM433" s="2">
        <f>_xlfn.XLOOKUP($A433,Results!$A$2:$A$2256,Results!H$2:H$2256,"")</f>
        <v>53310</v>
      </c>
      <c r="AN433" s="2" t="str">
        <f>_xlfn.XLOOKUP($A433,Results!$A$2:$A$2256,Results!I$2:I$2256,"")</f>
        <v>TAY MAC CORPORATION</v>
      </c>
      <c r="AO433" s="2" t="str">
        <f>_xlfn.XLOOKUP($A433,Results!$A$2:$A$2256,Results!J$2:J$2256,"")</f>
        <v>050169533109</v>
      </c>
      <c r="AP433" s="2">
        <f>_xlfn.XLOOKUP($A433,Results!$A$2:$A$2256,Results!K$2:K$2256,"")</f>
        <v>39121305</v>
      </c>
      <c r="AQ433" s="2" t="str">
        <f>_xlfn.XLOOKUP($A433,Results!$A$2:$A$2256,Results!L$2:L$2256,"")</f>
        <v>AK10518698</v>
      </c>
      <c r="AR433" s="2">
        <f>_xlfn.XLOOKUP($A433,Results!$A$2:$A$2256,Results!M$2:M$2256,"")</f>
        <v>560372</v>
      </c>
      <c r="AS433" s="2" t="str">
        <f>_xlfn.XLOOKUP($A433,Results!$A$2:$A$2256,Results!N$2:N$2256,"")</f>
        <v>RACO 5331-0 1G WP BOX W/5 3/4HUBS</v>
      </c>
      <c r="AT433" s="2" t="str">
        <f>_xlfn.XLOOKUP($A433,Results!$A$2:$A$2256,Results!O$2:O$2256,"")</f>
        <v>TAY MAC CORPORATION</v>
      </c>
      <c r="AU433" s="2">
        <f>_xlfn.XLOOKUP($A433,Results!$A$2:$A$2256,Results!P$2:P$2256,"")</f>
        <v>0</v>
      </c>
      <c r="AV433" s="2" t="str">
        <f>_xlfn.XLOOKUP($A433,Results!$A$2:$A$2256,Results!Q$2:Q$2256,"")</f>
        <v>NO_VALID_MATCHES</v>
      </c>
      <c r="AW433" s="2" t="str">
        <f>_xlfn.XLOOKUP($A433,Results!$A$2:$A$2256,Results!R$2:R$2256,"")</f>
        <v>0.8217384785323268</v>
      </c>
      <c r="AX433" s="2">
        <f>_xlfn.XLOOKUP($A433,Results!$A$2:$A$2256,Results!S$2:S$2256,"")</f>
        <v>78</v>
      </c>
      <c r="AY433" s="2">
        <f>_xlfn.XLOOKUP($A433,Results!$A$2:$A$2256,Results!T$2:T$2256,"")</f>
        <v>60</v>
      </c>
      <c r="AZ433" s="2">
        <f>_xlfn.XLOOKUP($A433,Results!$A$2:$A$2256,Results!U$2:U$2256,"")</f>
        <v>78</v>
      </c>
      <c r="BA433" s="2" t="str">
        <f>_xlfn.XLOOKUP($A433,Results!$A$2:$A$2256,Results!V$2:V$2256,"")</f>
        <v>TAY MAC CORPORATION</v>
      </c>
      <c r="BB433" s="2">
        <f>_xlfn.XLOOKUP($A433,Results!$A$2:$A$2256,Results!W$2:W$2256,"")</f>
        <v>85</v>
      </c>
      <c r="BC433" s="2">
        <f>_xlfn.XLOOKUP($A433,Results!$A$2:$A$2256,Results!X$2:X$2256,"")</f>
        <v>39121305</v>
      </c>
      <c r="BD433" s="2">
        <f>_xlfn.XLOOKUP($A433,Results!$A$2:$A$2256,Results!Y$2:Y$2256,"")</f>
        <v>85</v>
      </c>
      <c r="BE433" s="2" t="b">
        <f>_xlfn.XLOOKUP($A433,Results!$A$2:$A$2256,Results!Z$2:Z$2256,"")</f>
        <v>1</v>
      </c>
    </row>
    <row r="434" spans="1:57" ht="38.25" customHeight="1" x14ac:dyDescent="0.3">
      <c r="A434">
        <v>906111</v>
      </c>
      <c r="B434">
        <v>281682</v>
      </c>
      <c r="C434" t="s">
        <v>36</v>
      </c>
      <c r="D434" t="s">
        <v>550</v>
      </c>
      <c r="E434" s="2" t="str">
        <f>VLOOKUP(F434,'RPA Vendor Data '!F$1:$G$2418,2)</f>
        <v>REXEL USA, INC.</v>
      </c>
      <c r="F434" s="2">
        <v>12873</v>
      </c>
      <c r="G434" s="2">
        <v>17</v>
      </c>
      <c r="H434" t="s">
        <v>1372</v>
      </c>
      <c r="I434">
        <v>4</v>
      </c>
      <c r="J434" t="s">
        <v>58</v>
      </c>
      <c r="K434" t="s">
        <v>58</v>
      </c>
      <c r="L434">
        <v>732.68</v>
      </c>
      <c r="M434" s="2" t="s">
        <v>1231</v>
      </c>
      <c r="N434" s="9" t="s">
        <v>1268</v>
      </c>
      <c r="O434">
        <v>52155</v>
      </c>
      <c r="P434" t="s">
        <v>36</v>
      </c>
      <c r="Q434" t="s">
        <v>36</v>
      </c>
      <c r="R434">
        <v>29.31</v>
      </c>
      <c r="S434" s="1">
        <v>45744.522202233798</v>
      </c>
      <c r="T434" t="s">
        <v>42</v>
      </c>
      <c r="U434" s="1">
        <v>45744.293749999997</v>
      </c>
      <c r="V434" t="s">
        <v>43</v>
      </c>
      <c r="W434" t="s">
        <v>36</v>
      </c>
      <c r="X434">
        <v>17</v>
      </c>
      <c r="Y434" t="s">
        <v>54</v>
      </c>
      <c r="Z434" t="s">
        <v>36</v>
      </c>
      <c r="AA434">
        <v>732.68</v>
      </c>
      <c r="AB434">
        <v>197</v>
      </c>
      <c r="AC434" t="s">
        <v>1231</v>
      </c>
      <c r="AD434" t="s">
        <v>1231</v>
      </c>
      <c r="AE434" t="s">
        <v>45</v>
      </c>
      <c r="AF434" s="44">
        <v>39121305</v>
      </c>
      <c r="AG434" s="18" t="s">
        <v>1373</v>
      </c>
      <c r="AH434" s="18"/>
      <c r="AI434" s="2" t="s">
        <v>48</v>
      </c>
      <c r="AJ434" s="2" t="e">
        <f>VLOOKUP(A434,'Classification Test Result'!$A$2:$D$2428,4,FALSE)</f>
        <v>#N/A</v>
      </c>
      <c r="AL434" s="2">
        <f>_xlfn.XLOOKUP($A434,Results!$A$2:$A$2256,Results!G$2:G$2256,"")</f>
        <v>336349</v>
      </c>
      <c r="AM434" s="2">
        <f>_xlfn.XLOOKUP($A434,Results!$A$2:$A$2256,Results!H$2:H$2256,"")</f>
        <v>53240</v>
      </c>
      <c r="AN434" s="2" t="str">
        <f>_xlfn.XLOOKUP($A434,Results!$A$2:$A$2256,Results!I$2:I$2256,"")</f>
        <v>TAY MAC CORPORATION</v>
      </c>
      <c r="AO434" s="2" t="str">
        <f>_xlfn.XLOOKUP($A434,Results!$A$2:$A$2256,Results!J$2:J$2256,"")</f>
        <v>050169532409</v>
      </c>
      <c r="AP434" s="2">
        <f>_xlfn.XLOOKUP($A434,Results!$A$2:$A$2256,Results!K$2:K$2256,"")</f>
        <v>39121305</v>
      </c>
      <c r="AQ434" s="2" t="str">
        <f>_xlfn.XLOOKUP($A434,Results!$A$2:$A$2256,Results!L$2:L$2256,"")</f>
        <v>AK10518695</v>
      </c>
      <c r="AR434" s="2">
        <f>_xlfn.XLOOKUP($A434,Results!$A$2:$A$2256,Results!M$2:M$2256,"")</f>
        <v>890068</v>
      </c>
      <c r="AS434" s="2" t="str">
        <f>_xlfn.XLOOKUP($A434,Results!$A$2:$A$2256,Results!N$2:N$2256,"")</f>
        <v>RACO 5324-0 1G WP BOX W/3 3/4HUBS</v>
      </c>
      <c r="AT434" s="2" t="str">
        <f>_xlfn.XLOOKUP($A434,Results!$A$2:$A$2256,Results!O$2:O$2256,"")</f>
        <v>TAY MAC CORPORATION</v>
      </c>
      <c r="AU434" s="2">
        <f>_xlfn.XLOOKUP($A434,Results!$A$2:$A$2256,Results!P$2:P$2256,"")</f>
        <v>0</v>
      </c>
      <c r="AV434" s="2" t="str">
        <f>_xlfn.XLOOKUP($A434,Results!$A$2:$A$2256,Results!Q$2:Q$2256,"")</f>
        <v>NO_VALID_MATCHES</v>
      </c>
      <c r="AW434" s="2" t="str">
        <f>_xlfn.XLOOKUP($A434,Results!$A$2:$A$2256,Results!R$2:R$2256,"")</f>
        <v>0.8282224374069584</v>
      </c>
      <c r="AX434" s="2">
        <f>_xlfn.XLOOKUP($A434,Results!$A$2:$A$2256,Results!S$2:S$2256,"")</f>
        <v>79</v>
      </c>
      <c r="AY434" s="2">
        <f>_xlfn.XLOOKUP($A434,Results!$A$2:$A$2256,Results!T$2:T$2256,"")</f>
        <v>61</v>
      </c>
      <c r="AZ434" s="2">
        <f>_xlfn.XLOOKUP($A434,Results!$A$2:$A$2256,Results!U$2:U$2256,"")</f>
        <v>79</v>
      </c>
      <c r="BA434" s="2" t="str">
        <f>_xlfn.XLOOKUP($A434,Results!$A$2:$A$2256,Results!V$2:V$2256,"")</f>
        <v>TAY MAC CORPORATION</v>
      </c>
      <c r="BB434" s="2">
        <f>_xlfn.XLOOKUP($A434,Results!$A$2:$A$2256,Results!W$2:W$2256,"")</f>
        <v>69</v>
      </c>
      <c r="BC434" s="2">
        <f>_xlfn.XLOOKUP($A434,Results!$A$2:$A$2256,Results!X$2:X$2256,"")</f>
        <v>39121305</v>
      </c>
      <c r="BD434" s="2">
        <f>_xlfn.XLOOKUP($A434,Results!$A$2:$A$2256,Results!Y$2:Y$2256,"")</f>
        <v>85</v>
      </c>
      <c r="BE434" s="2" t="b">
        <f>_xlfn.XLOOKUP($A434,Results!$A$2:$A$2256,Results!Z$2:Z$2256,"")</f>
        <v>1</v>
      </c>
    </row>
    <row r="435" spans="1:57" ht="38.25" customHeight="1" x14ac:dyDescent="0.3">
      <c r="A435">
        <v>906112</v>
      </c>
      <c r="B435">
        <v>282014</v>
      </c>
      <c r="C435" t="s">
        <v>36</v>
      </c>
      <c r="D435" t="s">
        <v>1374</v>
      </c>
      <c r="E435" s="2" t="str">
        <f>VLOOKUP(F435,'RPA Vendor Data '!F$1:$G$2418,2)</f>
        <v>DOMINION ELECTRIC SUPPLY</v>
      </c>
      <c r="F435" s="2">
        <v>11048</v>
      </c>
      <c r="G435" s="2">
        <v>1</v>
      </c>
      <c r="H435" t="s">
        <v>1375</v>
      </c>
      <c r="I435">
        <v>1</v>
      </c>
      <c r="J435" t="s">
        <v>389</v>
      </c>
      <c r="K435" t="s">
        <v>58</v>
      </c>
      <c r="L435">
        <v>581.41</v>
      </c>
      <c r="M435" s="2" t="s">
        <v>1376</v>
      </c>
      <c r="N435" s="9">
        <v>523</v>
      </c>
      <c r="O435" t="s">
        <v>36</v>
      </c>
      <c r="P435" t="s">
        <v>1377</v>
      </c>
      <c r="Q435" t="s">
        <v>36</v>
      </c>
      <c r="R435">
        <v>5.81</v>
      </c>
      <c r="S435" s="1">
        <v>45744.896416782409</v>
      </c>
      <c r="T435" t="s">
        <v>42</v>
      </c>
      <c r="U435" s="1">
        <v>45744.678472222222</v>
      </c>
      <c r="V435" t="s">
        <v>43</v>
      </c>
      <c r="W435" t="s">
        <v>36</v>
      </c>
      <c r="X435">
        <v>2</v>
      </c>
      <c r="Y435" t="s">
        <v>158</v>
      </c>
      <c r="Z435">
        <v>581.41</v>
      </c>
      <c r="AA435">
        <v>581.41</v>
      </c>
      <c r="AB435">
        <v>191</v>
      </c>
      <c r="AC435" t="s">
        <v>1231</v>
      </c>
      <c r="AD435" t="s">
        <v>1231</v>
      </c>
      <c r="AE435" t="s">
        <v>45</v>
      </c>
      <c r="AG435" s="18" t="s">
        <v>1378</v>
      </c>
      <c r="AH435" s="18"/>
      <c r="AI435" s="2" t="s">
        <v>48</v>
      </c>
      <c r="AJ435" s="2" t="e">
        <f>VLOOKUP(A435,'Classification Test Result'!$A$2:$D$2428,4,FALSE)</f>
        <v>#N/A</v>
      </c>
      <c r="AL435" s="2">
        <f>_xlfn.XLOOKUP($A435,Results!$A$2:$A$2256,Results!G$2:G$2256,"")</f>
        <v>0</v>
      </c>
      <c r="AM435" s="2">
        <f>_xlfn.XLOOKUP($A435,Results!$A$2:$A$2256,Results!H$2:H$2256,"")</f>
        <v>0</v>
      </c>
      <c r="AN435" s="2">
        <f>_xlfn.XLOOKUP($A435,Results!$A$2:$A$2256,Results!I$2:I$2256,"")</f>
        <v>0</v>
      </c>
      <c r="AO435" s="2">
        <f>_xlfn.XLOOKUP($A435,Results!$A$2:$A$2256,Results!J$2:J$2256,"")</f>
        <v>0</v>
      </c>
      <c r="AP435" s="2">
        <f>_xlfn.XLOOKUP($A435,Results!$A$2:$A$2256,Results!K$2:K$2256,"")</f>
        <v>0</v>
      </c>
      <c r="AQ435" s="2">
        <f>_xlfn.XLOOKUP($A435,Results!$A$2:$A$2256,Results!L$2:L$2256,"")</f>
        <v>0</v>
      </c>
      <c r="AR435" s="2">
        <f>_xlfn.XLOOKUP($A435,Results!$A$2:$A$2256,Results!M$2:M$2256,"")</f>
        <v>0</v>
      </c>
      <c r="AS435" s="2">
        <f>_xlfn.XLOOKUP($A435,Results!$A$2:$A$2256,Results!N$2:N$2256,"")</f>
        <v>0</v>
      </c>
      <c r="AT435" s="2" t="str">
        <f>_xlfn.XLOOKUP($A435,Results!$A$2:$A$2256,Results!O$2:O$2256,"")</f>
        <v>RACO</v>
      </c>
      <c r="AU435" s="2" t="str">
        <f>_xlfn.XLOOKUP($A435,Results!$A$2:$A$2256,Results!P$2:P$2256,"")</f>
        <v>RAC</v>
      </c>
      <c r="AV435" s="2" t="str">
        <f>_xlfn.XLOOKUP($A435,Results!$A$2:$A$2256,Results!Q$2:Q$2256,"")</f>
        <v>SINGLE_MATCH</v>
      </c>
      <c r="AW435" s="2">
        <f>_xlfn.XLOOKUP($A435,Results!$A$2:$A$2256,Results!R$2:R$2256,"")</f>
        <v>0</v>
      </c>
      <c r="AX435" s="2">
        <f>_xlfn.XLOOKUP($A435,Results!$A$2:$A$2256,Results!S$2:S$2256,"")</f>
        <v>0</v>
      </c>
      <c r="AY435" s="2">
        <f>_xlfn.XLOOKUP($A435,Results!$A$2:$A$2256,Results!T$2:T$2256,"")</f>
        <v>60</v>
      </c>
      <c r="AZ435" s="2">
        <f>_xlfn.XLOOKUP($A435,Results!$A$2:$A$2256,Results!U$2:U$2256,"")</f>
        <v>0</v>
      </c>
      <c r="BA435" s="2">
        <f>_xlfn.XLOOKUP($A435,Results!$A$2:$A$2256,Results!V$2:V$2256,"")</f>
        <v>0</v>
      </c>
      <c r="BB435" s="2">
        <f>_xlfn.XLOOKUP($A435,Results!$A$2:$A$2256,Results!W$2:W$2256,"")</f>
        <v>0</v>
      </c>
      <c r="BC435" s="2">
        <f>_xlfn.XLOOKUP($A435,Results!$A$2:$A$2256,Results!X$2:X$2256,"")</f>
        <v>0</v>
      </c>
      <c r="BD435" s="2">
        <f>_xlfn.XLOOKUP($A435,Results!$A$2:$A$2256,Results!Y$2:Y$2256,"")</f>
        <v>0</v>
      </c>
      <c r="BE435" s="2">
        <f>_xlfn.XLOOKUP($A435,Results!$A$2:$A$2256,Results!Z$2:Z$2256,"")</f>
        <v>0</v>
      </c>
    </row>
    <row r="436" spans="1:57" ht="38.25" customHeight="1" x14ac:dyDescent="0.3">
      <c r="A436">
        <v>906113</v>
      </c>
      <c r="B436">
        <v>282008</v>
      </c>
      <c r="C436" t="s">
        <v>36</v>
      </c>
      <c r="D436" t="s">
        <v>1379</v>
      </c>
      <c r="E436" s="2" t="str">
        <f>VLOOKUP(F436,'RPA Vendor Data '!F$1:$G$2418,2)</f>
        <v>DOMINION ELECTRIC SUPPLY</v>
      </c>
      <c r="F436" s="2">
        <v>11048</v>
      </c>
      <c r="G436" s="2">
        <v>1</v>
      </c>
      <c r="H436" t="s">
        <v>1380</v>
      </c>
      <c r="I436">
        <v>25</v>
      </c>
      <c r="J436" t="s">
        <v>389</v>
      </c>
      <c r="K436" t="s">
        <v>58</v>
      </c>
      <c r="L436">
        <v>363.43</v>
      </c>
      <c r="M436" s="2" t="s">
        <v>1376</v>
      </c>
      <c r="N436" s="9">
        <v>518</v>
      </c>
      <c r="O436" t="s">
        <v>36</v>
      </c>
      <c r="P436" t="s">
        <v>1381</v>
      </c>
      <c r="Q436" t="s">
        <v>36</v>
      </c>
      <c r="R436">
        <v>90.86</v>
      </c>
      <c r="S436" s="1">
        <v>45744.896559606481</v>
      </c>
      <c r="T436" t="s">
        <v>42</v>
      </c>
      <c r="U436" s="1">
        <v>45744.676388888889</v>
      </c>
      <c r="V436" t="s">
        <v>43</v>
      </c>
      <c r="W436" t="s">
        <v>36</v>
      </c>
      <c r="X436">
        <v>1</v>
      </c>
      <c r="Y436" t="s">
        <v>158</v>
      </c>
      <c r="Z436">
        <v>363.43</v>
      </c>
      <c r="AA436">
        <v>363.43</v>
      </c>
      <c r="AB436">
        <v>191</v>
      </c>
      <c r="AC436" t="s">
        <v>1231</v>
      </c>
      <c r="AD436" t="s">
        <v>1231</v>
      </c>
      <c r="AE436" t="s">
        <v>45</v>
      </c>
      <c r="AG436" s="18" t="s">
        <v>1382</v>
      </c>
      <c r="AH436" s="18"/>
      <c r="AI436" s="2" t="s">
        <v>48</v>
      </c>
      <c r="AJ436" s="2" t="e">
        <f>VLOOKUP(A436,'Classification Test Result'!$A$2:$D$2428,4,FALSE)</f>
        <v>#N/A</v>
      </c>
      <c r="AL436" s="2">
        <f>_xlfn.XLOOKUP($A436,Results!$A$2:$A$2256,Results!G$2:G$2256,"")</f>
        <v>1202299</v>
      </c>
      <c r="AM436" s="2" t="str">
        <f>_xlfn.XLOOKUP($A436,Results!$A$2:$A$2256,Results!H$2:H$2256,"")</f>
        <v>TP178</v>
      </c>
      <c r="AN436" s="2" t="str">
        <f>_xlfn.XLOOKUP($A436,Results!$A$2:$A$2256,Results!I$2:I$2256,"")</f>
        <v>EATON</v>
      </c>
      <c r="AO436" s="2">
        <f>_xlfn.XLOOKUP($A436,Results!$A$2:$A$2256,Results!J$2:J$2256,"")</f>
        <v>786189101782</v>
      </c>
      <c r="AP436" s="2">
        <f>_xlfn.XLOOKUP($A436,Results!$A$2:$A$2256,Results!K$2:K$2256,"")</f>
        <v>39121306</v>
      </c>
      <c r="AQ436" s="2">
        <f>_xlfn.XLOOKUP($A436,Results!$A$2:$A$2256,Results!L$2:L$2256,"")</f>
        <v>0</v>
      </c>
      <c r="AR436" s="2">
        <f>_xlfn.XLOOKUP($A436,Results!$A$2:$A$2256,Results!M$2:M$2256,"")</f>
        <v>977841</v>
      </c>
      <c r="AS436" s="2" t="str">
        <f>_xlfn.XLOOKUP($A436,Results!$A$2:$A$2256,Results!N$2:N$2256,"")</f>
        <v>CCHO TP178 2-1/2D BX SW BOX W/EARS</v>
      </c>
      <c r="AT436" s="2" t="str">
        <f>_xlfn.XLOOKUP($A436,Results!$A$2:$A$2256,Results!O$2:O$2256,"")</f>
        <v>EATON</v>
      </c>
      <c r="AU436" s="2">
        <f>_xlfn.XLOOKUP($A436,Results!$A$2:$A$2256,Results!P$2:P$2256,"")</f>
        <v>0</v>
      </c>
      <c r="AV436" s="2" t="str">
        <f>_xlfn.XLOOKUP($A436,Results!$A$2:$A$2256,Results!Q$2:Q$2256,"")</f>
        <v>NO_VALID_MATCHES</v>
      </c>
      <c r="AW436" s="2" t="str">
        <f>_xlfn.XLOOKUP($A436,Results!$A$2:$A$2256,Results!R$2:R$2256,"")</f>
        <v>0.7055249996946588</v>
      </c>
      <c r="AX436" s="2">
        <f>_xlfn.XLOOKUP($A436,Results!$A$2:$A$2256,Results!S$2:S$2256,"")</f>
        <v>77</v>
      </c>
      <c r="AY436" s="2">
        <f>_xlfn.XLOOKUP($A436,Results!$A$2:$A$2256,Results!T$2:T$2256,"")</f>
        <v>39</v>
      </c>
      <c r="AZ436" s="2">
        <f>_xlfn.XLOOKUP($A436,Results!$A$2:$A$2256,Results!U$2:U$2256,"")</f>
        <v>52</v>
      </c>
      <c r="BA436" s="2">
        <f>_xlfn.XLOOKUP($A436,Results!$A$2:$A$2256,Results!V$2:V$2256,"")</f>
        <v>0</v>
      </c>
      <c r="BB436" s="2">
        <f>_xlfn.XLOOKUP($A436,Results!$A$2:$A$2256,Results!W$2:W$2256,"")</f>
        <v>0</v>
      </c>
      <c r="BC436" s="2">
        <f>_xlfn.XLOOKUP($A436,Results!$A$2:$A$2256,Results!X$2:X$2256,"")</f>
        <v>39121300</v>
      </c>
      <c r="BD436" s="2">
        <f>_xlfn.XLOOKUP($A436,Results!$A$2:$A$2256,Results!Y$2:Y$2256,"")</f>
        <v>77</v>
      </c>
      <c r="BE436" s="2">
        <f>_xlfn.XLOOKUP($A436,Results!$A$2:$A$2256,Results!Z$2:Z$2256,"")</f>
        <v>0</v>
      </c>
    </row>
    <row r="437" spans="1:57" ht="38.25" customHeight="1" x14ac:dyDescent="0.3">
      <c r="A437">
        <v>906114</v>
      </c>
      <c r="B437">
        <v>281600</v>
      </c>
      <c r="C437" t="s">
        <v>36</v>
      </c>
      <c r="D437" t="s">
        <v>1364</v>
      </c>
      <c r="E437" s="2" t="str">
        <f>VLOOKUP(F437,'RPA Vendor Data '!F$1:$G$2418,2)</f>
        <v>REXEL USA, INC.</v>
      </c>
      <c r="F437" s="2">
        <v>12873</v>
      </c>
      <c r="G437" s="2">
        <v>6</v>
      </c>
      <c r="H437" t="s">
        <v>1383</v>
      </c>
      <c r="I437">
        <v>2</v>
      </c>
      <c r="J437" t="s">
        <v>58</v>
      </c>
      <c r="K437" t="s">
        <v>58</v>
      </c>
      <c r="L437">
        <v>149.66999999999999</v>
      </c>
      <c r="M437" s="2" t="s">
        <v>1231</v>
      </c>
      <c r="N437" s="9" t="s">
        <v>1384</v>
      </c>
      <c r="O437">
        <v>50814</v>
      </c>
      <c r="P437" t="s">
        <v>1385</v>
      </c>
      <c r="Q437">
        <v>5016951750</v>
      </c>
      <c r="R437">
        <v>2.99</v>
      </c>
      <c r="S437" s="1">
        <v>45744.481100578712</v>
      </c>
      <c r="T437" t="s">
        <v>42</v>
      </c>
      <c r="U437" s="1">
        <v>45744.251388888893</v>
      </c>
      <c r="V437" t="s">
        <v>43</v>
      </c>
      <c r="W437" t="s">
        <v>36</v>
      </c>
      <c r="X437">
        <v>0</v>
      </c>
      <c r="Y437">
        <v>0</v>
      </c>
      <c r="Z437">
        <v>149.66999999999999</v>
      </c>
      <c r="AA437" t="s">
        <v>36</v>
      </c>
      <c r="AB437">
        <v>195</v>
      </c>
      <c r="AC437" t="s">
        <v>1264</v>
      </c>
      <c r="AD437" t="s">
        <v>1264</v>
      </c>
      <c r="AE437" t="s">
        <v>45</v>
      </c>
      <c r="AF437" s="44">
        <v>39131708</v>
      </c>
      <c r="AG437" s="18" t="s">
        <v>1386</v>
      </c>
      <c r="AH437" s="18"/>
      <c r="AI437" s="2" t="s">
        <v>48</v>
      </c>
      <c r="AJ437" s="2" t="e">
        <f>VLOOKUP(A437,'Classification Test Result'!$A$2:$D$2428,4,FALSE)</f>
        <v>#N/A</v>
      </c>
      <c r="AL437" s="2">
        <f>_xlfn.XLOOKUP($A437,Results!$A$2:$A$2256,Results!G$2:G$2256,"")</f>
        <v>335777</v>
      </c>
      <c r="AM437" s="2">
        <f>_xlfn.XLOOKUP($A437,Results!$A$2:$A$2256,Results!H$2:H$2256,"")</f>
        <v>51750</v>
      </c>
      <c r="AN437" s="2" t="str">
        <f>_xlfn.XLOOKUP($A437,Results!$A$2:$A$2256,Results!I$2:I$2256,"")</f>
        <v>TAY MAC CORPORATION</v>
      </c>
      <c r="AO437" s="2" t="str">
        <f>_xlfn.XLOOKUP($A437,Results!$A$2:$A$2256,Results!J$2:J$2256,"")</f>
        <v>050169517505</v>
      </c>
      <c r="AP437" s="2">
        <f>_xlfn.XLOOKUP($A437,Results!$A$2:$A$2256,Results!K$2:K$2256,"")</f>
        <v>39121304</v>
      </c>
      <c r="AQ437" s="2" t="str">
        <f>_xlfn.XLOOKUP($A437,Results!$A$2:$A$2256,Results!L$2:L$2256,"")</f>
        <v>AK10518640</v>
      </c>
      <c r="AR437" s="2">
        <f>_xlfn.XLOOKUP($A437,Results!$A$2:$A$2256,Results!M$2:M$2256,"")</f>
        <v>579285</v>
      </c>
      <c r="AS437" s="2" t="str">
        <f>_xlfn.XLOOKUP($A437,Results!$A$2:$A$2256,Results!N$2:N$2256,"")</f>
        <v>RACO 5175-0 2G WP BLANK CVR GRY</v>
      </c>
      <c r="AT437" s="2" t="str">
        <f>_xlfn.XLOOKUP($A437,Results!$A$2:$A$2256,Results!O$2:O$2256,"")</f>
        <v>TAY MAC CORPORATION</v>
      </c>
      <c r="AU437" s="2">
        <f>_xlfn.XLOOKUP($A437,Results!$A$2:$A$2256,Results!P$2:P$2256,"")</f>
        <v>0</v>
      </c>
      <c r="AV437" s="2" t="str">
        <f>_xlfn.XLOOKUP($A437,Results!$A$2:$A$2256,Results!Q$2:Q$2256,"")</f>
        <v>NO_VALID_MATCHES</v>
      </c>
      <c r="AW437" s="2" t="str">
        <f>_xlfn.XLOOKUP($A437,Results!$A$2:$A$2256,Results!R$2:R$2256,"")</f>
        <v>0.8826391010568385</v>
      </c>
      <c r="AX437" s="2">
        <f>_xlfn.XLOOKUP($A437,Results!$A$2:$A$2256,Results!S$2:S$2256,"")</f>
        <v>84</v>
      </c>
      <c r="AY437" s="2">
        <f>_xlfn.XLOOKUP($A437,Results!$A$2:$A$2256,Results!T$2:T$2256,"")</f>
        <v>64</v>
      </c>
      <c r="AZ437" s="2">
        <f>_xlfn.XLOOKUP($A437,Results!$A$2:$A$2256,Results!U$2:U$2256,"")</f>
        <v>88</v>
      </c>
      <c r="BA437" s="2" t="str">
        <f>_xlfn.XLOOKUP($A437,Results!$A$2:$A$2256,Results!V$2:V$2256,"")</f>
        <v>TAY MAC CORPORATION</v>
      </c>
      <c r="BB437" s="2">
        <f>_xlfn.XLOOKUP($A437,Results!$A$2:$A$2256,Results!W$2:W$2256,"")</f>
        <v>58</v>
      </c>
      <c r="BC437" s="2">
        <f>_xlfn.XLOOKUP($A437,Results!$A$2:$A$2256,Results!X$2:X$2256,"")</f>
        <v>39121304</v>
      </c>
      <c r="BD437" s="2">
        <f>_xlfn.XLOOKUP($A437,Results!$A$2:$A$2256,Results!Y$2:Y$2256,"")</f>
        <v>89</v>
      </c>
      <c r="BE437" s="2" t="b">
        <f>_xlfn.XLOOKUP($A437,Results!$A$2:$A$2256,Results!Z$2:Z$2256,"")</f>
        <v>1</v>
      </c>
    </row>
    <row r="438" spans="1:57" ht="38.25" customHeight="1" x14ac:dyDescent="0.3">
      <c r="A438">
        <v>906115</v>
      </c>
      <c r="B438">
        <v>281682</v>
      </c>
      <c r="C438" t="s">
        <v>36</v>
      </c>
      <c r="D438" t="s">
        <v>550</v>
      </c>
      <c r="E438" s="2" t="str">
        <f>VLOOKUP(F438,'RPA Vendor Data '!F$1:$G$2418,2)</f>
        <v>REXEL USA, INC.</v>
      </c>
      <c r="F438" s="2">
        <v>12873</v>
      </c>
      <c r="G438" s="2">
        <v>18</v>
      </c>
      <c r="H438" t="s">
        <v>1387</v>
      </c>
      <c r="I438">
        <v>8</v>
      </c>
      <c r="J438" t="s">
        <v>58</v>
      </c>
      <c r="K438" t="s">
        <v>58</v>
      </c>
      <c r="L438">
        <v>177.30600000000001</v>
      </c>
      <c r="M438" s="2" t="s">
        <v>1231</v>
      </c>
      <c r="N438" s="9" t="s">
        <v>1388</v>
      </c>
      <c r="O438">
        <v>50895</v>
      </c>
      <c r="P438" t="s">
        <v>36</v>
      </c>
      <c r="Q438" t="s">
        <v>36</v>
      </c>
      <c r="R438">
        <v>14.18</v>
      </c>
      <c r="S438" s="1">
        <v>45744.522205555557</v>
      </c>
      <c r="T438" t="s">
        <v>42</v>
      </c>
      <c r="U438" s="1">
        <v>45744.293749999997</v>
      </c>
      <c r="V438" t="s">
        <v>43</v>
      </c>
      <c r="W438" t="s">
        <v>36</v>
      </c>
      <c r="X438">
        <v>18</v>
      </c>
      <c r="Y438" t="s">
        <v>54</v>
      </c>
      <c r="Z438" t="s">
        <v>36</v>
      </c>
      <c r="AA438">
        <v>177.30600000000001</v>
      </c>
      <c r="AB438">
        <v>197</v>
      </c>
      <c r="AC438" t="s">
        <v>1231</v>
      </c>
      <c r="AD438" t="s">
        <v>1231</v>
      </c>
      <c r="AE438" t="s">
        <v>45</v>
      </c>
      <c r="AF438" s="44">
        <v>39131708</v>
      </c>
      <c r="AG438" s="18" t="s">
        <v>1389</v>
      </c>
      <c r="AH438" s="18"/>
      <c r="AI438" s="2" t="s">
        <v>48</v>
      </c>
      <c r="AJ438" s="2" t="e">
        <f>VLOOKUP(A438,'Classification Test Result'!$A$2:$D$2428,4,FALSE)</f>
        <v>#N/A</v>
      </c>
      <c r="AL438" s="2">
        <f>_xlfn.XLOOKUP($A438,Results!$A$2:$A$2256,Results!G$2:G$2256,"")</f>
        <v>335776</v>
      </c>
      <c r="AM438" s="2">
        <f>_xlfn.XLOOKUP($A438,Results!$A$2:$A$2256,Results!H$2:H$2256,"")</f>
        <v>51730</v>
      </c>
      <c r="AN438" s="2" t="str">
        <f>_xlfn.XLOOKUP($A438,Results!$A$2:$A$2256,Results!I$2:I$2256,"")</f>
        <v>TAY MAC CORPORATION</v>
      </c>
      <c r="AO438" s="2" t="str">
        <f>_xlfn.XLOOKUP($A438,Results!$A$2:$A$2256,Results!J$2:J$2256,"")</f>
        <v>050169517307</v>
      </c>
      <c r="AP438" s="2">
        <f>_xlfn.XLOOKUP($A438,Results!$A$2:$A$2256,Results!K$2:K$2256,"")</f>
        <v>39121304</v>
      </c>
      <c r="AQ438" s="2" t="str">
        <f>_xlfn.XLOOKUP($A438,Results!$A$2:$A$2256,Results!L$2:L$2256,"")</f>
        <v>AK10518633</v>
      </c>
      <c r="AR438" s="2">
        <f>_xlfn.XLOOKUP($A438,Results!$A$2:$A$2256,Results!M$2:M$2256,"")</f>
        <v>32934</v>
      </c>
      <c r="AS438" s="2" t="str">
        <f>_xlfn.XLOOKUP($A438,Results!$A$2:$A$2256,Results!N$2:N$2256,"")</f>
        <v>RACO 5173-0 1G WP BLANK CVR GRY</v>
      </c>
      <c r="AT438" s="2" t="str">
        <f>_xlfn.XLOOKUP($A438,Results!$A$2:$A$2256,Results!O$2:O$2256,"")</f>
        <v>TAY MAC CORPORATION</v>
      </c>
      <c r="AU438" s="2">
        <f>_xlfn.XLOOKUP($A438,Results!$A$2:$A$2256,Results!P$2:P$2256,"")</f>
        <v>0</v>
      </c>
      <c r="AV438" s="2" t="str">
        <f>_xlfn.XLOOKUP($A438,Results!$A$2:$A$2256,Results!Q$2:Q$2256,"")</f>
        <v>NO_VALID_MATCHES</v>
      </c>
      <c r="AW438" s="2" t="str">
        <f>_xlfn.XLOOKUP($A438,Results!$A$2:$A$2256,Results!R$2:R$2256,"")</f>
        <v>0.8660136279023781</v>
      </c>
      <c r="AX438" s="2">
        <f>_xlfn.XLOOKUP($A438,Results!$A$2:$A$2256,Results!S$2:S$2256,"")</f>
        <v>82</v>
      </c>
      <c r="AY438" s="2">
        <f>_xlfn.XLOOKUP($A438,Results!$A$2:$A$2256,Results!T$2:T$2256,"")</f>
        <v>44</v>
      </c>
      <c r="AZ438" s="2">
        <f>_xlfn.XLOOKUP($A438,Results!$A$2:$A$2256,Results!U$2:U$2256,"")</f>
        <v>70</v>
      </c>
      <c r="BA438" s="2" t="str">
        <f>_xlfn.XLOOKUP($A438,Results!$A$2:$A$2256,Results!V$2:V$2256,"")</f>
        <v>TAY MAC CORPORATION</v>
      </c>
      <c r="BB438" s="2">
        <f>_xlfn.XLOOKUP($A438,Results!$A$2:$A$2256,Results!W$2:W$2256,"")</f>
        <v>57</v>
      </c>
      <c r="BC438" s="2">
        <f>_xlfn.XLOOKUP($A438,Results!$A$2:$A$2256,Results!X$2:X$2256,"")</f>
        <v>39121304</v>
      </c>
      <c r="BD438" s="2">
        <f>_xlfn.XLOOKUP($A438,Results!$A$2:$A$2256,Results!Y$2:Y$2256,"")</f>
        <v>88</v>
      </c>
      <c r="BE438" s="2" t="b">
        <f>_xlfn.XLOOKUP($A438,Results!$A$2:$A$2256,Results!Z$2:Z$2256,"")</f>
        <v>1</v>
      </c>
    </row>
    <row r="439" spans="1:57" ht="38.25" customHeight="1" x14ac:dyDescent="0.3">
      <c r="A439">
        <v>906116</v>
      </c>
      <c r="B439">
        <v>281600</v>
      </c>
      <c r="C439" t="s">
        <v>36</v>
      </c>
      <c r="D439" t="s">
        <v>1364</v>
      </c>
      <c r="E439" s="2" t="str">
        <f>VLOOKUP(F439,'RPA Vendor Data '!F$1:$G$2418,2)</f>
        <v>REXEL USA, INC.</v>
      </c>
      <c r="F439" s="2">
        <v>12873</v>
      </c>
      <c r="G439" s="2">
        <v>2</v>
      </c>
      <c r="H439" t="s">
        <v>1390</v>
      </c>
      <c r="I439">
        <v>2</v>
      </c>
      <c r="J439" t="s">
        <v>58</v>
      </c>
      <c r="K439" t="s">
        <v>58</v>
      </c>
      <c r="L439">
        <v>1137.1969999999999</v>
      </c>
      <c r="M439" s="2" t="s">
        <v>1231</v>
      </c>
      <c r="N439" s="9" t="s">
        <v>1391</v>
      </c>
      <c r="O439">
        <v>16274</v>
      </c>
      <c r="P439" t="s">
        <v>1392</v>
      </c>
      <c r="Q439" t="s">
        <v>36</v>
      </c>
      <c r="R439">
        <v>22.74</v>
      </c>
      <c r="S439" s="1">
        <v>45744.481078240737</v>
      </c>
      <c r="T439" t="s">
        <v>42</v>
      </c>
      <c r="U439" s="1">
        <v>45744.251388888893</v>
      </c>
      <c r="V439" t="s">
        <v>43</v>
      </c>
      <c r="W439" t="s">
        <v>36</v>
      </c>
      <c r="X439">
        <v>0</v>
      </c>
      <c r="Y439">
        <v>0</v>
      </c>
      <c r="Z439">
        <v>1137.1969999999999</v>
      </c>
      <c r="AA439" t="s">
        <v>36</v>
      </c>
      <c r="AB439">
        <v>195</v>
      </c>
      <c r="AC439" t="s">
        <v>1231</v>
      </c>
      <c r="AD439" t="s">
        <v>1231</v>
      </c>
      <c r="AE439" t="s">
        <v>45</v>
      </c>
      <c r="AG439" s="18" t="s">
        <v>1393</v>
      </c>
      <c r="AH439" s="18"/>
      <c r="AI439" s="2" t="s">
        <v>48</v>
      </c>
      <c r="AJ439" s="2" t="e">
        <f>VLOOKUP(A439,'Classification Test Result'!$A$2:$D$2428,4,FALSE)</f>
        <v>#N/A</v>
      </c>
      <c r="AL439" s="2">
        <f>_xlfn.XLOOKUP($A439,Results!$A$2:$A$2256,Results!G$2:G$2256,"")</f>
        <v>342199</v>
      </c>
      <c r="AM439" s="2" t="str">
        <f>_xlfn.XLOOKUP($A439,Results!$A$2:$A$2256,Results!H$2:H$2256,"")</f>
        <v>3515RAC</v>
      </c>
      <c r="AN439" s="2" t="str">
        <f>_xlfn.XLOOKUP($A439,Results!$A$2:$A$2256,Results!I$2:I$2256,"")</f>
        <v>RACO</v>
      </c>
      <c r="AO439" s="2" t="str">
        <f>_xlfn.XLOOKUP($A439,Results!$A$2:$A$2256,Results!J$2:J$2256,"")</f>
        <v>050169035153</v>
      </c>
      <c r="AP439" s="2">
        <f>_xlfn.XLOOKUP($A439,Results!$A$2:$A$2256,Results!K$2:K$2256,"")</f>
        <v>39121420</v>
      </c>
      <c r="AQ439" s="2" t="str">
        <f>_xlfn.XLOOKUP($A439,Results!$A$2:$A$2256,Results!L$2:L$2256,"")</f>
        <v>AK10517948</v>
      </c>
      <c r="AR439" s="2">
        <f>_xlfn.XLOOKUP($A439,Results!$A$2:$A$2256,Results!M$2:M$2256,"")</f>
        <v>395611</v>
      </c>
      <c r="AS439" s="2" t="str">
        <f>_xlfn.XLOOKUP($A439,Results!$A$2:$A$2256,Results!N$2:N$2256,"")</f>
        <v>RACO 3515RAC 1-1/4 STR INS L/T CONN</v>
      </c>
      <c r="AT439" s="2" t="str">
        <f>_xlfn.XLOOKUP($A439,Results!$A$2:$A$2256,Results!O$2:O$2256,"")</f>
        <v>RACO</v>
      </c>
      <c r="AU439" s="2" t="str">
        <f>_xlfn.XLOOKUP($A439,Results!$A$2:$A$2256,Results!P$2:P$2256,"")</f>
        <v>RAC</v>
      </c>
      <c r="AV439" s="2" t="str">
        <f>_xlfn.XLOOKUP($A439,Results!$A$2:$A$2256,Results!Q$2:Q$2256,"")</f>
        <v>SINGLE_MATCH</v>
      </c>
      <c r="AW439" s="2" t="str">
        <f>_xlfn.XLOOKUP($A439,Results!$A$2:$A$2256,Results!R$2:R$2256,"")</f>
        <v>0.8417697832750565</v>
      </c>
      <c r="AX439" s="2">
        <f>_xlfn.XLOOKUP($A439,Results!$A$2:$A$2256,Results!S$2:S$2256,"")</f>
        <v>100</v>
      </c>
      <c r="AY439" s="2">
        <f>_xlfn.XLOOKUP($A439,Results!$A$2:$A$2256,Results!T$2:T$2256,"")</f>
        <v>100</v>
      </c>
      <c r="AZ439" s="2">
        <f>_xlfn.XLOOKUP($A439,Results!$A$2:$A$2256,Results!U$2:U$2256,"")</f>
        <v>100</v>
      </c>
      <c r="BA439" s="2" t="str">
        <f>_xlfn.XLOOKUP($A439,Results!$A$2:$A$2256,Results!V$2:V$2256,"")</f>
        <v>RACO</v>
      </c>
      <c r="BB439" s="2">
        <f>_xlfn.XLOOKUP($A439,Results!$A$2:$A$2256,Results!W$2:W$2256,"")</f>
        <v>86</v>
      </c>
      <c r="BC439" s="2">
        <f>_xlfn.XLOOKUP($A439,Results!$A$2:$A$2256,Results!X$2:X$2256,"")</f>
        <v>39121420</v>
      </c>
      <c r="BD439" s="2">
        <f>_xlfn.XLOOKUP($A439,Results!$A$2:$A$2256,Results!Y$2:Y$2256,"")</f>
        <v>86</v>
      </c>
      <c r="BE439" s="2" t="b">
        <f>_xlfn.XLOOKUP($A439,Results!$A$2:$A$2256,Results!Z$2:Z$2256,"")</f>
        <v>1</v>
      </c>
    </row>
    <row r="440" spans="1:57" ht="38.25" customHeight="1" x14ac:dyDescent="0.3">
      <c r="A440">
        <v>906117</v>
      </c>
      <c r="B440">
        <v>281414</v>
      </c>
      <c r="C440" t="s">
        <v>36</v>
      </c>
      <c r="D440" t="s">
        <v>1395</v>
      </c>
      <c r="E440" s="2" t="str">
        <f>VLOOKUP(F440,'RPA Vendor Data '!F$1:$G$2418,2)</f>
        <v>REXEL USA, INC.</v>
      </c>
      <c r="F440" s="2">
        <v>12873</v>
      </c>
      <c r="G440" s="2">
        <v>2</v>
      </c>
      <c r="H440" t="s">
        <v>1396</v>
      </c>
      <c r="I440">
        <v>16</v>
      </c>
      <c r="J440" t="s">
        <v>58</v>
      </c>
      <c r="K440" t="s">
        <v>58</v>
      </c>
      <c r="L440">
        <v>411.52</v>
      </c>
      <c r="M440" s="2" t="s">
        <v>1231</v>
      </c>
      <c r="N440" s="9" t="s">
        <v>1397</v>
      </c>
      <c r="O440">
        <v>16296</v>
      </c>
      <c r="P440" t="s">
        <v>1398</v>
      </c>
      <c r="Q440">
        <v>5016903513</v>
      </c>
      <c r="R440">
        <v>65.84</v>
      </c>
      <c r="S440" s="1">
        <v>45744.271675613432</v>
      </c>
      <c r="T440" t="s">
        <v>42</v>
      </c>
      <c r="U440" s="1">
        <v>45744.059027777781</v>
      </c>
      <c r="V440" t="s">
        <v>43</v>
      </c>
      <c r="W440" t="s">
        <v>36</v>
      </c>
      <c r="X440">
        <v>0</v>
      </c>
      <c r="Y440">
        <v>0</v>
      </c>
      <c r="Z440">
        <v>411.52</v>
      </c>
      <c r="AA440" t="s">
        <v>36</v>
      </c>
      <c r="AB440">
        <v>195</v>
      </c>
      <c r="AC440" t="s">
        <v>1231</v>
      </c>
      <c r="AD440" t="s">
        <v>1231</v>
      </c>
      <c r="AE440" t="s">
        <v>45</v>
      </c>
      <c r="AF440" s="44">
        <v>39121420</v>
      </c>
      <c r="AG440" s="18" t="s">
        <v>1399</v>
      </c>
      <c r="AH440" s="18"/>
      <c r="AI440" s="2" t="s">
        <v>48</v>
      </c>
      <c r="AJ440" s="2" t="e">
        <f>VLOOKUP(A440,'Classification Test Result'!$A$2:$D$2428,4,FALSE)</f>
        <v>#N/A</v>
      </c>
      <c r="AL440" s="2">
        <f>_xlfn.XLOOKUP($A440,Results!$A$2:$A$2256,Results!G$2:G$2256,"")</f>
        <v>341381</v>
      </c>
      <c r="AM440" s="2" t="str">
        <f>_xlfn.XLOOKUP($A440,Results!$A$2:$A$2256,Results!H$2:H$2256,"")</f>
        <v>3513RAC</v>
      </c>
      <c r="AN440" s="2" t="str">
        <f>_xlfn.XLOOKUP($A440,Results!$A$2:$A$2256,Results!I$2:I$2256,"")</f>
        <v>RACO</v>
      </c>
      <c r="AO440" s="2" t="str">
        <f>_xlfn.XLOOKUP($A440,Results!$A$2:$A$2256,Results!J$2:J$2256,"")</f>
        <v>050169035139</v>
      </c>
      <c r="AP440" s="2">
        <f>_xlfn.XLOOKUP($A440,Results!$A$2:$A$2256,Results!K$2:K$2256,"")</f>
        <v>39121420</v>
      </c>
      <c r="AQ440" s="2" t="str">
        <f>_xlfn.XLOOKUP($A440,Results!$A$2:$A$2256,Results!L$2:L$2256,"")</f>
        <v>AK10517945</v>
      </c>
      <c r="AR440" s="2">
        <f>_xlfn.XLOOKUP($A440,Results!$A$2:$A$2256,Results!M$2:M$2256,"")</f>
        <v>519977</v>
      </c>
      <c r="AS440" s="2" t="str">
        <f>_xlfn.XLOOKUP($A440,Results!$A$2:$A$2256,Results!N$2:N$2256,"")</f>
        <v>RACO 3513RAC 3/4 STR INS L/T CONN</v>
      </c>
      <c r="AT440" s="2" t="str">
        <f>_xlfn.XLOOKUP($A440,Results!$A$2:$A$2256,Results!O$2:O$2256,"")</f>
        <v>RACO</v>
      </c>
      <c r="AU440" s="2" t="str">
        <f>_xlfn.XLOOKUP($A440,Results!$A$2:$A$2256,Results!P$2:P$2256,"")</f>
        <v>RAC</v>
      </c>
      <c r="AV440" s="2" t="str">
        <f>_xlfn.XLOOKUP($A440,Results!$A$2:$A$2256,Results!Q$2:Q$2256,"")</f>
        <v>SINGLE_MATCH</v>
      </c>
      <c r="AW440" s="2" t="str">
        <f>_xlfn.XLOOKUP($A440,Results!$A$2:$A$2256,Results!R$2:R$2256,"")</f>
        <v>0.8262667500514222</v>
      </c>
      <c r="AX440" s="2">
        <f>_xlfn.XLOOKUP($A440,Results!$A$2:$A$2256,Results!S$2:S$2256,"")</f>
        <v>100</v>
      </c>
      <c r="AY440" s="2">
        <f>_xlfn.XLOOKUP($A440,Results!$A$2:$A$2256,Results!T$2:T$2256,"")</f>
        <v>100</v>
      </c>
      <c r="AZ440" s="2">
        <f>_xlfn.XLOOKUP($A440,Results!$A$2:$A$2256,Results!U$2:U$2256,"")</f>
        <v>100</v>
      </c>
      <c r="BA440" s="2" t="str">
        <f>_xlfn.XLOOKUP($A440,Results!$A$2:$A$2256,Results!V$2:V$2256,"")</f>
        <v>RACO</v>
      </c>
      <c r="BB440" s="2">
        <f>_xlfn.XLOOKUP($A440,Results!$A$2:$A$2256,Results!W$2:W$2256,"")</f>
        <v>85</v>
      </c>
      <c r="BC440" s="2">
        <f>_xlfn.XLOOKUP($A440,Results!$A$2:$A$2256,Results!X$2:X$2256,"")</f>
        <v>39121420</v>
      </c>
      <c r="BD440" s="2">
        <f>_xlfn.XLOOKUP($A440,Results!$A$2:$A$2256,Results!Y$2:Y$2256,"")</f>
        <v>85</v>
      </c>
      <c r="BE440" s="2" t="b">
        <f>_xlfn.XLOOKUP($A440,Results!$A$2:$A$2256,Results!Z$2:Z$2256,"")</f>
        <v>1</v>
      </c>
    </row>
    <row r="441" spans="1:57" ht="38.25" customHeight="1" x14ac:dyDescent="0.3">
      <c r="A441">
        <v>906118</v>
      </c>
      <c r="B441">
        <v>281511</v>
      </c>
      <c r="C441" t="s">
        <v>36</v>
      </c>
      <c r="D441" t="s">
        <v>1401</v>
      </c>
      <c r="E441" s="2" t="str">
        <f>VLOOKUP(F441,'RPA Vendor Data '!F$1:$G$2418,2)</f>
        <v>REXEL USA, INC.</v>
      </c>
      <c r="F441" s="2">
        <v>12873</v>
      </c>
      <c r="G441" s="2">
        <v>2</v>
      </c>
      <c r="H441" t="s">
        <v>1402</v>
      </c>
      <c r="I441">
        <v>44</v>
      </c>
      <c r="J441" t="s">
        <v>58</v>
      </c>
      <c r="K441" t="s">
        <v>58</v>
      </c>
      <c r="L441">
        <v>272.92</v>
      </c>
      <c r="M441" s="2" t="s">
        <v>1231</v>
      </c>
      <c r="N441" s="9" t="s">
        <v>1403</v>
      </c>
      <c r="O441">
        <v>16314</v>
      </c>
      <c r="P441" t="s">
        <v>1404</v>
      </c>
      <c r="Q441" t="s">
        <v>36</v>
      </c>
      <c r="R441">
        <v>120.08</v>
      </c>
      <c r="S441" s="1">
        <v>45744.396235497683</v>
      </c>
      <c r="T441" t="s">
        <v>42</v>
      </c>
      <c r="U441" s="1">
        <v>45744.186805555553</v>
      </c>
      <c r="V441" t="s">
        <v>43</v>
      </c>
      <c r="W441" t="s">
        <v>36</v>
      </c>
      <c r="X441">
        <v>0</v>
      </c>
      <c r="Y441">
        <v>0</v>
      </c>
      <c r="Z441">
        <v>272.92</v>
      </c>
      <c r="AA441" t="s">
        <v>36</v>
      </c>
      <c r="AB441">
        <v>195</v>
      </c>
      <c r="AC441" t="s">
        <v>1231</v>
      </c>
      <c r="AD441" t="s">
        <v>1231</v>
      </c>
      <c r="AE441" t="s">
        <v>45</v>
      </c>
      <c r="AF441" s="44">
        <v>39121420</v>
      </c>
      <c r="AG441" s="18" t="s">
        <v>1405</v>
      </c>
      <c r="AH441" s="18"/>
      <c r="AI441" s="2" t="s">
        <v>48</v>
      </c>
      <c r="AJ441" s="2" t="e">
        <f>VLOOKUP(A441,'Classification Test Result'!$A$2:$D$2428,4,FALSE)</f>
        <v>#N/A</v>
      </c>
      <c r="AL441" s="2">
        <f>_xlfn.XLOOKUP($A441,Results!$A$2:$A$2256,Results!G$2:G$2256,"")</f>
        <v>341380</v>
      </c>
      <c r="AM441" s="2" t="str">
        <f>_xlfn.XLOOKUP($A441,Results!$A$2:$A$2256,Results!H$2:H$2256,"")</f>
        <v>3512RAC</v>
      </c>
      <c r="AN441" s="2" t="str">
        <f>_xlfn.XLOOKUP($A441,Results!$A$2:$A$2256,Results!I$2:I$2256,"")</f>
        <v>RACO</v>
      </c>
      <c r="AO441" s="2" t="str">
        <f>_xlfn.XLOOKUP($A441,Results!$A$2:$A$2256,Results!J$2:J$2256,"")</f>
        <v>050169035122</v>
      </c>
      <c r="AP441" s="2">
        <f>_xlfn.XLOOKUP($A441,Results!$A$2:$A$2256,Results!K$2:K$2256,"")</f>
        <v>39121420</v>
      </c>
      <c r="AQ441" s="2" t="str">
        <f>_xlfn.XLOOKUP($A441,Results!$A$2:$A$2256,Results!L$2:L$2256,"")</f>
        <v>AK10517942</v>
      </c>
      <c r="AR441" s="2">
        <f>_xlfn.XLOOKUP($A441,Results!$A$2:$A$2256,Results!M$2:M$2256,"")</f>
        <v>329882</v>
      </c>
      <c r="AS441" s="2" t="str">
        <f>_xlfn.XLOOKUP($A441,Results!$A$2:$A$2256,Results!N$2:N$2256,"")</f>
        <v>RACO 3512RAC 1/2 STR INS L/T CONN</v>
      </c>
      <c r="AT441" s="2" t="str">
        <f>_xlfn.XLOOKUP($A441,Results!$A$2:$A$2256,Results!O$2:O$2256,"")</f>
        <v>RACO</v>
      </c>
      <c r="AU441" s="2" t="str">
        <f>_xlfn.XLOOKUP($A441,Results!$A$2:$A$2256,Results!P$2:P$2256,"")</f>
        <v>RAC</v>
      </c>
      <c r="AV441" s="2" t="str">
        <f>_xlfn.XLOOKUP($A441,Results!$A$2:$A$2256,Results!Q$2:Q$2256,"")</f>
        <v>SINGLE_MATCH</v>
      </c>
      <c r="AW441" s="2" t="str">
        <f>_xlfn.XLOOKUP($A441,Results!$A$2:$A$2256,Results!R$2:R$2256,"")</f>
        <v>0.8271754286182056</v>
      </c>
      <c r="AX441" s="2">
        <f>_xlfn.XLOOKUP($A441,Results!$A$2:$A$2256,Results!S$2:S$2256,"")</f>
        <v>100</v>
      </c>
      <c r="AY441" s="2">
        <f>_xlfn.XLOOKUP($A441,Results!$A$2:$A$2256,Results!T$2:T$2256,"")</f>
        <v>100</v>
      </c>
      <c r="AZ441" s="2">
        <f>_xlfn.XLOOKUP($A441,Results!$A$2:$A$2256,Results!U$2:U$2256,"")</f>
        <v>100</v>
      </c>
      <c r="BA441" s="2" t="str">
        <f>_xlfn.XLOOKUP($A441,Results!$A$2:$A$2256,Results!V$2:V$2256,"")</f>
        <v>RACO</v>
      </c>
      <c r="BB441" s="2">
        <f>_xlfn.XLOOKUP($A441,Results!$A$2:$A$2256,Results!W$2:W$2256,"")</f>
        <v>85</v>
      </c>
      <c r="BC441" s="2">
        <f>_xlfn.XLOOKUP($A441,Results!$A$2:$A$2256,Results!X$2:X$2256,"")</f>
        <v>39121420</v>
      </c>
      <c r="BD441" s="2">
        <f>_xlfn.XLOOKUP($A441,Results!$A$2:$A$2256,Results!Y$2:Y$2256,"")</f>
        <v>85</v>
      </c>
      <c r="BE441" s="2" t="b">
        <f>_xlfn.XLOOKUP($A441,Results!$A$2:$A$2256,Results!Z$2:Z$2256,"")</f>
        <v>1</v>
      </c>
    </row>
    <row r="442" spans="1:57" ht="38.25" customHeight="1" x14ac:dyDescent="0.3">
      <c r="A442">
        <v>906119</v>
      </c>
      <c r="B442">
        <v>281414</v>
      </c>
      <c r="C442" t="s">
        <v>36</v>
      </c>
      <c r="D442" t="s">
        <v>1395</v>
      </c>
      <c r="E442" s="2" t="str">
        <f>VLOOKUP(F442,'RPA Vendor Data '!F$1:$G$2418,2)</f>
        <v>REXEL USA, INC.</v>
      </c>
      <c r="F442" s="2">
        <v>12873</v>
      </c>
      <c r="G442" s="2">
        <v>1</v>
      </c>
      <c r="H442" t="s">
        <v>1402</v>
      </c>
      <c r="I442">
        <v>20</v>
      </c>
      <c r="J442" t="s">
        <v>58</v>
      </c>
      <c r="K442" t="s">
        <v>58</v>
      </c>
      <c r="L442">
        <v>272.92</v>
      </c>
      <c r="M442" s="2" t="s">
        <v>1231</v>
      </c>
      <c r="N442" s="9" t="s">
        <v>1403</v>
      </c>
      <c r="O442">
        <v>16314</v>
      </c>
      <c r="P442" t="s">
        <v>1404</v>
      </c>
      <c r="Q442">
        <v>5016903512</v>
      </c>
      <c r="R442">
        <v>54.58</v>
      </c>
      <c r="S442" s="1">
        <v>45744.271668981477</v>
      </c>
      <c r="T442" t="s">
        <v>42</v>
      </c>
      <c r="U442" s="1">
        <v>45744.059027777781</v>
      </c>
      <c r="V442" t="s">
        <v>43</v>
      </c>
      <c r="W442" t="s">
        <v>36</v>
      </c>
      <c r="X442">
        <v>0</v>
      </c>
      <c r="Y442">
        <v>0</v>
      </c>
      <c r="Z442">
        <v>272.92</v>
      </c>
      <c r="AA442" t="s">
        <v>36</v>
      </c>
      <c r="AB442">
        <v>195</v>
      </c>
      <c r="AC442" t="s">
        <v>1231</v>
      </c>
      <c r="AD442" t="s">
        <v>1231</v>
      </c>
      <c r="AE442" t="s">
        <v>45</v>
      </c>
      <c r="AF442" s="44">
        <v>39121420</v>
      </c>
      <c r="AG442" s="18" t="s">
        <v>1405</v>
      </c>
      <c r="AH442" s="18"/>
      <c r="AI442" s="2" t="s">
        <v>48</v>
      </c>
      <c r="AJ442" s="2" t="e">
        <f>VLOOKUP(A442,'Classification Test Result'!$A$2:$D$2428,4,FALSE)</f>
        <v>#N/A</v>
      </c>
      <c r="AL442" s="2">
        <f>_xlfn.XLOOKUP($A442,Results!$A$2:$A$2256,Results!G$2:G$2256,"")</f>
        <v>341380</v>
      </c>
      <c r="AM442" s="2" t="str">
        <f>_xlfn.XLOOKUP($A442,Results!$A$2:$A$2256,Results!H$2:H$2256,"")</f>
        <v>3512RAC</v>
      </c>
      <c r="AN442" s="2" t="str">
        <f>_xlfn.XLOOKUP($A442,Results!$A$2:$A$2256,Results!I$2:I$2256,"")</f>
        <v>RACO</v>
      </c>
      <c r="AO442" s="2" t="str">
        <f>_xlfn.XLOOKUP($A442,Results!$A$2:$A$2256,Results!J$2:J$2256,"")</f>
        <v>050169035122</v>
      </c>
      <c r="AP442" s="2">
        <f>_xlfn.XLOOKUP($A442,Results!$A$2:$A$2256,Results!K$2:K$2256,"")</f>
        <v>39121420</v>
      </c>
      <c r="AQ442" s="2" t="str">
        <f>_xlfn.XLOOKUP($A442,Results!$A$2:$A$2256,Results!L$2:L$2256,"")</f>
        <v>AK10517942</v>
      </c>
      <c r="AR442" s="2">
        <f>_xlfn.XLOOKUP($A442,Results!$A$2:$A$2256,Results!M$2:M$2256,"")</f>
        <v>329882</v>
      </c>
      <c r="AS442" s="2" t="str">
        <f>_xlfn.XLOOKUP($A442,Results!$A$2:$A$2256,Results!N$2:N$2256,"")</f>
        <v>RACO 3512RAC 1/2 STR INS L/T CONN</v>
      </c>
      <c r="AT442" s="2" t="str">
        <f>_xlfn.XLOOKUP($A442,Results!$A$2:$A$2256,Results!O$2:O$2256,"")</f>
        <v>RACO</v>
      </c>
      <c r="AU442" s="2" t="str">
        <f>_xlfn.XLOOKUP($A442,Results!$A$2:$A$2256,Results!P$2:P$2256,"")</f>
        <v>RAC</v>
      </c>
      <c r="AV442" s="2" t="str">
        <f>_xlfn.XLOOKUP($A442,Results!$A$2:$A$2256,Results!Q$2:Q$2256,"")</f>
        <v>SINGLE_MATCH</v>
      </c>
      <c r="AW442" s="2" t="str">
        <f>_xlfn.XLOOKUP($A442,Results!$A$2:$A$2256,Results!R$2:R$2256,"")</f>
        <v>0.8269905427568939</v>
      </c>
      <c r="AX442" s="2">
        <f>_xlfn.XLOOKUP($A442,Results!$A$2:$A$2256,Results!S$2:S$2256,"")</f>
        <v>100</v>
      </c>
      <c r="AY442" s="2">
        <f>_xlfn.XLOOKUP($A442,Results!$A$2:$A$2256,Results!T$2:T$2256,"")</f>
        <v>100</v>
      </c>
      <c r="AZ442" s="2">
        <f>_xlfn.XLOOKUP($A442,Results!$A$2:$A$2256,Results!U$2:U$2256,"")</f>
        <v>100</v>
      </c>
      <c r="BA442" s="2" t="str">
        <f>_xlfn.XLOOKUP($A442,Results!$A$2:$A$2256,Results!V$2:V$2256,"")</f>
        <v>RACO</v>
      </c>
      <c r="BB442" s="2">
        <f>_xlfn.XLOOKUP($A442,Results!$A$2:$A$2256,Results!W$2:W$2256,"")</f>
        <v>85</v>
      </c>
      <c r="BC442" s="2">
        <f>_xlfn.XLOOKUP($A442,Results!$A$2:$A$2256,Results!X$2:X$2256,"")</f>
        <v>39121420</v>
      </c>
      <c r="BD442" s="2">
        <f>_xlfn.XLOOKUP($A442,Results!$A$2:$A$2256,Results!Y$2:Y$2256,"")</f>
        <v>85</v>
      </c>
      <c r="BE442" s="2" t="b">
        <f>_xlfn.XLOOKUP($A442,Results!$A$2:$A$2256,Results!Z$2:Z$2256,"")</f>
        <v>1</v>
      </c>
    </row>
    <row r="443" spans="1:57" ht="38.25" customHeight="1" x14ac:dyDescent="0.3">
      <c r="A443">
        <v>906120</v>
      </c>
      <c r="B443">
        <v>281511</v>
      </c>
      <c r="C443" t="s">
        <v>36</v>
      </c>
      <c r="D443" t="s">
        <v>1401</v>
      </c>
      <c r="E443" s="2" t="str">
        <f>VLOOKUP(F443,'RPA Vendor Data '!F$1:$G$2418,2)</f>
        <v>REXEL USA, INC.</v>
      </c>
      <c r="F443" s="2">
        <v>12873</v>
      </c>
      <c r="G443" s="2">
        <v>5</v>
      </c>
      <c r="H443" t="s">
        <v>1407</v>
      </c>
      <c r="I443">
        <v>50</v>
      </c>
      <c r="J443" t="s">
        <v>58</v>
      </c>
      <c r="K443" t="s">
        <v>58</v>
      </c>
      <c r="L443">
        <v>79.438000000000002</v>
      </c>
      <c r="M443" s="2" t="s">
        <v>1231</v>
      </c>
      <c r="N443" s="9" t="s">
        <v>1287</v>
      </c>
      <c r="O443">
        <v>316186</v>
      </c>
      <c r="P443" t="s">
        <v>1288</v>
      </c>
      <c r="Q443" t="s">
        <v>36</v>
      </c>
      <c r="R443">
        <v>39.72</v>
      </c>
      <c r="S443" s="1">
        <v>45744.3962565162</v>
      </c>
      <c r="T443" t="s">
        <v>42</v>
      </c>
      <c r="U443" s="1">
        <v>45744.186805555553</v>
      </c>
      <c r="V443" t="s">
        <v>43</v>
      </c>
      <c r="W443" t="s">
        <v>36</v>
      </c>
      <c r="X443">
        <v>0</v>
      </c>
      <c r="Y443">
        <v>0</v>
      </c>
      <c r="Z443">
        <v>79.438000000000002</v>
      </c>
      <c r="AA443" t="s">
        <v>36</v>
      </c>
      <c r="AB443">
        <v>195</v>
      </c>
      <c r="AC443" t="s">
        <v>1231</v>
      </c>
      <c r="AD443" t="s">
        <v>1231</v>
      </c>
      <c r="AE443" t="s">
        <v>45</v>
      </c>
      <c r="AF443" s="44">
        <v>39131707</v>
      </c>
      <c r="AG443" s="18" t="s">
        <v>1408</v>
      </c>
      <c r="AH443" s="18"/>
      <c r="AI443" s="2" t="s">
        <v>48</v>
      </c>
      <c r="AJ443" s="2" t="e">
        <f>VLOOKUP(A443,'Classification Test Result'!$A$2:$D$2428,4,FALSE)</f>
        <v>#N/A</v>
      </c>
      <c r="AL443" s="2">
        <f>_xlfn.XLOOKUP($A443,Results!$A$2:$A$2256,Results!G$2:G$2256,"")</f>
        <v>341358</v>
      </c>
      <c r="AM443" s="2" t="str">
        <f>_xlfn.XLOOKUP($A443,Results!$A$2:$A$2256,Results!H$2:H$2256,"")</f>
        <v>2913RT</v>
      </c>
      <c r="AN443" s="2" t="str">
        <f>_xlfn.XLOOKUP($A443,Results!$A$2:$A$2256,Results!I$2:I$2256,"")</f>
        <v>RACO</v>
      </c>
      <c r="AO443" s="2" t="str">
        <f>_xlfn.XLOOKUP($A443,Results!$A$2:$A$2256,Results!J$2:J$2256,"")</f>
        <v>050169291399</v>
      </c>
      <c r="AP443" s="2">
        <f>_xlfn.XLOOKUP($A443,Results!$A$2:$A$2256,Results!K$2:K$2256,"")</f>
        <v>39121434</v>
      </c>
      <c r="AQ443" s="2" t="str">
        <f>_xlfn.XLOOKUP($A443,Results!$A$2:$A$2256,Results!L$2:L$2256,"")</f>
        <v>AK10517790</v>
      </c>
      <c r="AR443" s="2">
        <f>_xlfn.XLOOKUP($A443,Results!$A$2:$A$2256,Results!M$2:M$2256,"")</f>
        <v>485941</v>
      </c>
      <c r="AS443" s="2" t="str">
        <f>_xlfn.XLOOKUP($A443,Results!$A$2:$A$2256,Results!N$2:N$2256,"")</f>
        <v>RACO 2913RT 3/4 R/T CONNECTOR</v>
      </c>
      <c r="AT443" s="2" t="str">
        <f>_xlfn.XLOOKUP($A443,Results!$A$2:$A$2256,Results!O$2:O$2256,"")</f>
        <v>RACO</v>
      </c>
      <c r="AU443" s="2" t="str">
        <f>_xlfn.XLOOKUP($A443,Results!$A$2:$A$2256,Results!P$2:P$2256,"")</f>
        <v>RAC</v>
      </c>
      <c r="AV443" s="2" t="str">
        <f>_xlfn.XLOOKUP($A443,Results!$A$2:$A$2256,Results!Q$2:Q$2256,"")</f>
        <v>MULTIPLE_MATCHES_ONE_VALID</v>
      </c>
      <c r="AW443" s="2" t="str">
        <f>_xlfn.XLOOKUP($A443,Results!$A$2:$A$2256,Results!R$2:R$2256,"")</f>
        <v>0.7679738705900383</v>
      </c>
      <c r="AX443" s="2">
        <f>_xlfn.XLOOKUP($A443,Results!$A$2:$A$2256,Results!S$2:S$2256,"")</f>
        <v>100</v>
      </c>
      <c r="AY443" s="2">
        <f>_xlfn.XLOOKUP($A443,Results!$A$2:$A$2256,Results!T$2:T$2256,"")</f>
        <v>100</v>
      </c>
      <c r="AZ443" s="2">
        <f>_xlfn.XLOOKUP($A443,Results!$A$2:$A$2256,Results!U$2:U$2256,"")</f>
        <v>100</v>
      </c>
      <c r="BA443" s="2" t="str">
        <f>_xlfn.XLOOKUP($A443,Results!$A$2:$A$2256,Results!V$2:V$2256,"")</f>
        <v>RACO</v>
      </c>
      <c r="BB443" s="2">
        <f>_xlfn.XLOOKUP($A443,Results!$A$2:$A$2256,Results!W$2:W$2256,"")</f>
        <v>84</v>
      </c>
      <c r="BC443" s="2">
        <f>_xlfn.XLOOKUP($A443,Results!$A$2:$A$2256,Results!X$2:X$2256,"")</f>
        <v>39121434</v>
      </c>
      <c r="BD443" s="2">
        <f>_xlfn.XLOOKUP($A443,Results!$A$2:$A$2256,Results!Y$2:Y$2256,"")</f>
        <v>68</v>
      </c>
      <c r="BE443" s="2" t="b">
        <f>_xlfn.XLOOKUP($A443,Results!$A$2:$A$2256,Results!Z$2:Z$2256,"")</f>
        <v>1</v>
      </c>
    </row>
    <row r="444" spans="1:57" ht="38.25" customHeight="1" x14ac:dyDescent="0.3">
      <c r="A444">
        <v>906121</v>
      </c>
      <c r="B444">
        <v>282009</v>
      </c>
      <c r="C444" t="s">
        <v>36</v>
      </c>
      <c r="D444" t="s">
        <v>1409</v>
      </c>
      <c r="E444" s="2" t="str">
        <f>VLOOKUP(F444,'RPA Vendor Data '!F$1:$G$2418,2)</f>
        <v>DOMINION ELECTRIC SUPPLY</v>
      </c>
      <c r="F444" s="2">
        <v>11048</v>
      </c>
      <c r="G444" s="2">
        <v>4</v>
      </c>
      <c r="H444" t="s">
        <v>1410</v>
      </c>
      <c r="I444">
        <v>-2</v>
      </c>
      <c r="J444" t="s">
        <v>389</v>
      </c>
      <c r="K444" t="s">
        <v>58</v>
      </c>
      <c r="L444">
        <v>176.88</v>
      </c>
      <c r="M444" s="2" t="s">
        <v>1376</v>
      </c>
      <c r="N444" s="9">
        <v>232</v>
      </c>
      <c r="O444" t="s">
        <v>36</v>
      </c>
      <c r="P444" t="s">
        <v>1314</v>
      </c>
      <c r="Q444" t="s">
        <v>36</v>
      </c>
      <c r="R444">
        <v>-3.54</v>
      </c>
      <c r="S444" s="1">
        <v>45744.896539618057</v>
      </c>
      <c r="T444" t="s">
        <v>42</v>
      </c>
      <c r="U444" s="1">
        <v>45744.677083333343</v>
      </c>
      <c r="V444" t="s">
        <v>43</v>
      </c>
      <c r="W444" t="s">
        <v>36</v>
      </c>
      <c r="X444">
        <v>0</v>
      </c>
      <c r="Y444">
        <v>999</v>
      </c>
      <c r="Z444" t="s">
        <v>36</v>
      </c>
      <c r="AA444" t="s">
        <v>36</v>
      </c>
      <c r="AB444" t="s">
        <v>36</v>
      </c>
      <c r="AC444" t="s">
        <v>1231</v>
      </c>
      <c r="AD444" t="s">
        <v>1231</v>
      </c>
      <c r="AE444" t="s">
        <v>45</v>
      </c>
      <c r="AG444" s="18" t="s">
        <v>1411</v>
      </c>
      <c r="AH444" s="18"/>
      <c r="AI444" s="2" t="s">
        <v>48</v>
      </c>
      <c r="AJ444" s="2" t="e">
        <f>VLOOKUP(A444,'Classification Test Result'!$A$2:$D$2428,4,FALSE)</f>
        <v>#N/A</v>
      </c>
      <c r="AL444" s="2">
        <f>_xlfn.XLOOKUP($A444,Results!$A$2:$A$2256,Results!G$2:G$2256,"")</f>
        <v>0</v>
      </c>
      <c r="AM444" s="2">
        <f>_xlfn.XLOOKUP($A444,Results!$A$2:$A$2256,Results!H$2:H$2256,"")</f>
        <v>0</v>
      </c>
      <c r="AN444" s="2">
        <f>_xlfn.XLOOKUP($A444,Results!$A$2:$A$2256,Results!I$2:I$2256,"")</f>
        <v>0</v>
      </c>
      <c r="AO444" s="2">
        <f>_xlfn.XLOOKUP($A444,Results!$A$2:$A$2256,Results!J$2:J$2256,"")</f>
        <v>0</v>
      </c>
      <c r="AP444" s="2">
        <f>_xlfn.XLOOKUP($A444,Results!$A$2:$A$2256,Results!K$2:K$2256,"")</f>
        <v>0</v>
      </c>
      <c r="AQ444" s="2">
        <f>_xlfn.XLOOKUP($A444,Results!$A$2:$A$2256,Results!L$2:L$2256,"")</f>
        <v>0</v>
      </c>
      <c r="AR444" s="2">
        <f>_xlfn.XLOOKUP($A444,Results!$A$2:$A$2256,Results!M$2:M$2256,"")</f>
        <v>0</v>
      </c>
      <c r="AS444" s="2">
        <f>_xlfn.XLOOKUP($A444,Results!$A$2:$A$2256,Results!N$2:N$2256,"")</f>
        <v>0</v>
      </c>
      <c r="AT444" s="2" t="str">
        <f>_xlfn.XLOOKUP($A444,Results!$A$2:$A$2256,Results!O$2:O$2256,"")</f>
        <v>RACO</v>
      </c>
      <c r="AU444" s="2" t="str">
        <f>_xlfn.XLOOKUP($A444,Results!$A$2:$A$2256,Results!P$2:P$2256,"")</f>
        <v>RAC</v>
      </c>
      <c r="AV444" s="2" t="str">
        <f>_xlfn.XLOOKUP($A444,Results!$A$2:$A$2256,Results!Q$2:Q$2256,"")</f>
        <v>SINGLE_MATCH</v>
      </c>
      <c r="AW444" s="2">
        <f>_xlfn.XLOOKUP($A444,Results!$A$2:$A$2256,Results!R$2:R$2256,"")</f>
        <v>0</v>
      </c>
      <c r="AX444" s="2">
        <f>_xlfn.XLOOKUP($A444,Results!$A$2:$A$2256,Results!S$2:S$2256,"")</f>
        <v>0</v>
      </c>
      <c r="AY444" s="2">
        <f>_xlfn.XLOOKUP($A444,Results!$A$2:$A$2256,Results!T$2:T$2256,"")</f>
        <v>60</v>
      </c>
      <c r="AZ444" s="2">
        <f>_xlfn.XLOOKUP($A444,Results!$A$2:$A$2256,Results!U$2:U$2256,"")</f>
        <v>0</v>
      </c>
      <c r="BA444" s="2" t="str">
        <f>_xlfn.XLOOKUP($A444,Results!$A$2:$A$2256,Results!V$2:V$2256,"")</f>
        <v>RACO</v>
      </c>
      <c r="BB444" s="2">
        <f>_xlfn.XLOOKUP($A444,Results!$A$2:$A$2256,Results!W$2:W$2256,"")</f>
        <v>76</v>
      </c>
      <c r="BC444" s="2">
        <f>_xlfn.XLOOKUP($A444,Results!$A$2:$A$2256,Results!X$2:X$2256,"")</f>
        <v>39121300</v>
      </c>
      <c r="BD444" s="2">
        <f>_xlfn.XLOOKUP($A444,Results!$A$2:$A$2256,Results!Y$2:Y$2256,"")</f>
        <v>76</v>
      </c>
      <c r="BE444" s="2" t="b">
        <f>_xlfn.XLOOKUP($A444,Results!$A$2:$A$2256,Results!Z$2:Z$2256,"")</f>
        <v>1</v>
      </c>
    </row>
    <row r="445" spans="1:57" ht="38.25" customHeight="1" x14ac:dyDescent="0.3">
      <c r="A445">
        <v>906122</v>
      </c>
      <c r="B445">
        <v>282011</v>
      </c>
      <c r="C445" t="s">
        <v>36</v>
      </c>
      <c r="D445" t="s">
        <v>1412</v>
      </c>
      <c r="E445" s="2" t="str">
        <f>VLOOKUP(F445,'RPA Vendor Data '!F$1:$G$2418,2)</f>
        <v>DOMINION ELECTRIC SUPPLY</v>
      </c>
      <c r="F445" s="2">
        <v>11048</v>
      </c>
      <c r="G445" s="2">
        <v>1</v>
      </c>
      <c r="H445" t="s">
        <v>1413</v>
      </c>
      <c r="I445">
        <v>25</v>
      </c>
      <c r="J445" t="s">
        <v>389</v>
      </c>
      <c r="K445" t="s">
        <v>58</v>
      </c>
      <c r="L445">
        <v>176.88</v>
      </c>
      <c r="M445" s="2" t="s">
        <v>1376</v>
      </c>
      <c r="N445" s="9">
        <v>232</v>
      </c>
      <c r="O445" t="s">
        <v>36</v>
      </c>
      <c r="P445" t="s">
        <v>1314</v>
      </c>
      <c r="Q445" t="s">
        <v>36</v>
      </c>
      <c r="R445">
        <v>44.22</v>
      </c>
      <c r="S445" s="1">
        <v>45744.896470057873</v>
      </c>
      <c r="T445" t="s">
        <v>42</v>
      </c>
      <c r="U445" s="1">
        <v>45744.677083333343</v>
      </c>
      <c r="V445" t="s">
        <v>43</v>
      </c>
      <c r="W445" t="s">
        <v>36</v>
      </c>
      <c r="X445">
        <v>1</v>
      </c>
      <c r="Y445" t="s">
        <v>158</v>
      </c>
      <c r="Z445">
        <v>176.88</v>
      </c>
      <c r="AA445">
        <v>176.88</v>
      </c>
      <c r="AB445">
        <v>191</v>
      </c>
      <c r="AC445" t="s">
        <v>1231</v>
      </c>
      <c r="AD445" t="s">
        <v>1231</v>
      </c>
      <c r="AE445" t="s">
        <v>45</v>
      </c>
      <c r="AG445" s="18" t="s">
        <v>1411</v>
      </c>
      <c r="AH445" s="18"/>
      <c r="AI445" s="2" t="s">
        <v>48</v>
      </c>
      <c r="AJ445" s="2" t="e">
        <f>VLOOKUP(A445,'Classification Test Result'!$A$2:$D$2428,4,FALSE)</f>
        <v>#N/A</v>
      </c>
      <c r="AL445" s="2">
        <f>_xlfn.XLOOKUP($A445,Results!$A$2:$A$2256,Results!G$2:G$2256,"")</f>
        <v>0</v>
      </c>
      <c r="AM445" s="2">
        <f>_xlfn.XLOOKUP($A445,Results!$A$2:$A$2256,Results!H$2:H$2256,"")</f>
        <v>0</v>
      </c>
      <c r="AN445" s="2">
        <f>_xlfn.XLOOKUP($A445,Results!$A$2:$A$2256,Results!I$2:I$2256,"")</f>
        <v>0</v>
      </c>
      <c r="AO445" s="2">
        <f>_xlfn.XLOOKUP($A445,Results!$A$2:$A$2256,Results!J$2:J$2256,"")</f>
        <v>0</v>
      </c>
      <c r="AP445" s="2">
        <f>_xlfn.XLOOKUP($A445,Results!$A$2:$A$2256,Results!K$2:K$2256,"")</f>
        <v>0</v>
      </c>
      <c r="AQ445" s="2">
        <f>_xlfn.XLOOKUP($A445,Results!$A$2:$A$2256,Results!L$2:L$2256,"")</f>
        <v>0</v>
      </c>
      <c r="AR445" s="2">
        <f>_xlfn.XLOOKUP($A445,Results!$A$2:$A$2256,Results!M$2:M$2256,"")</f>
        <v>0</v>
      </c>
      <c r="AS445" s="2">
        <f>_xlfn.XLOOKUP($A445,Results!$A$2:$A$2256,Results!N$2:N$2256,"")</f>
        <v>0</v>
      </c>
      <c r="AT445" s="2" t="str">
        <f>_xlfn.XLOOKUP($A445,Results!$A$2:$A$2256,Results!O$2:O$2256,"")</f>
        <v>RACO</v>
      </c>
      <c r="AU445" s="2" t="str">
        <f>_xlfn.XLOOKUP($A445,Results!$A$2:$A$2256,Results!P$2:P$2256,"")</f>
        <v>RAC</v>
      </c>
      <c r="AV445" s="2" t="str">
        <f>_xlfn.XLOOKUP($A445,Results!$A$2:$A$2256,Results!Q$2:Q$2256,"")</f>
        <v>SINGLE_MATCH</v>
      </c>
      <c r="AW445" s="2">
        <f>_xlfn.XLOOKUP($A445,Results!$A$2:$A$2256,Results!R$2:R$2256,"")</f>
        <v>0</v>
      </c>
      <c r="AX445" s="2">
        <f>_xlfn.XLOOKUP($A445,Results!$A$2:$A$2256,Results!S$2:S$2256,"")</f>
        <v>0</v>
      </c>
      <c r="AY445" s="2">
        <f>_xlfn.XLOOKUP($A445,Results!$A$2:$A$2256,Results!T$2:T$2256,"")</f>
        <v>60</v>
      </c>
      <c r="AZ445" s="2">
        <f>_xlfn.XLOOKUP($A445,Results!$A$2:$A$2256,Results!U$2:U$2256,"")</f>
        <v>0</v>
      </c>
      <c r="BA445" s="2" t="str">
        <f>_xlfn.XLOOKUP($A445,Results!$A$2:$A$2256,Results!V$2:V$2256,"")</f>
        <v>RACO</v>
      </c>
      <c r="BB445" s="2">
        <f>_xlfn.XLOOKUP($A445,Results!$A$2:$A$2256,Results!W$2:W$2256,"")</f>
        <v>80</v>
      </c>
      <c r="BC445" s="2">
        <f>_xlfn.XLOOKUP($A445,Results!$A$2:$A$2256,Results!X$2:X$2256,"")</f>
        <v>39121300</v>
      </c>
      <c r="BD445" s="2">
        <f>_xlfn.XLOOKUP($A445,Results!$A$2:$A$2256,Results!Y$2:Y$2256,"")</f>
        <v>80</v>
      </c>
      <c r="BE445" s="2" t="b">
        <f>_xlfn.XLOOKUP($A445,Results!$A$2:$A$2256,Results!Z$2:Z$2256,"")</f>
        <v>1</v>
      </c>
    </row>
    <row r="446" spans="1:57" ht="38.25" customHeight="1" x14ac:dyDescent="0.3">
      <c r="A446">
        <v>906123</v>
      </c>
      <c r="B446">
        <v>281608</v>
      </c>
      <c r="C446" t="s">
        <v>36</v>
      </c>
      <c r="D446" t="s">
        <v>1090</v>
      </c>
      <c r="E446" s="2" t="str">
        <f>VLOOKUP(F446,'RPA Vendor Data '!F$1:$G$2418,2)</f>
        <v>REXEL USA, INC.</v>
      </c>
      <c r="F446" s="2">
        <v>12873</v>
      </c>
      <c r="G446" s="2">
        <v>3</v>
      </c>
      <c r="H446" t="s">
        <v>1414</v>
      </c>
      <c r="I446">
        <v>5</v>
      </c>
      <c r="J446" t="s">
        <v>58</v>
      </c>
      <c r="K446" t="s">
        <v>58</v>
      </c>
      <c r="L446">
        <v>147.75200000000001</v>
      </c>
      <c r="M446" s="2" t="s">
        <v>1231</v>
      </c>
      <c r="N446" s="9">
        <v>2128</v>
      </c>
      <c r="O446">
        <v>271892</v>
      </c>
      <c r="P446" t="s">
        <v>1415</v>
      </c>
      <c r="Q446" t="s">
        <v>36</v>
      </c>
      <c r="R446">
        <v>7.39</v>
      </c>
      <c r="S446" s="1">
        <v>45744.480694675927</v>
      </c>
      <c r="T446" t="s">
        <v>42</v>
      </c>
      <c r="U446" s="1">
        <v>45744.25277777778</v>
      </c>
      <c r="V446" t="s">
        <v>43</v>
      </c>
      <c r="W446" t="s">
        <v>36</v>
      </c>
      <c r="X446">
        <v>0</v>
      </c>
      <c r="Y446">
        <v>0</v>
      </c>
      <c r="Z446">
        <v>147.75200000000001</v>
      </c>
      <c r="AA446" t="s">
        <v>36</v>
      </c>
      <c r="AB446">
        <v>195</v>
      </c>
      <c r="AC446" t="s">
        <v>1231</v>
      </c>
      <c r="AD446" t="s">
        <v>1231</v>
      </c>
      <c r="AE446" t="s">
        <v>45</v>
      </c>
      <c r="AF446" s="44">
        <v>26111509</v>
      </c>
      <c r="AG446" s="18" t="s">
        <v>1416</v>
      </c>
      <c r="AH446" s="18"/>
      <c r="AI446" s="2" t="s">
        <v>48</v>
      </c>
      <c r="AJ446" s="2" t="e">
        <f>VLOOKUP(A446,'Classification Test Result'!$A$2:$D$2428,4,FALSE)</f>
        <v>#N/A</v>
      </c>
      <c r="AL446" s="2" t="str">
        <f>_xlfn.XLOOKUP($A446,Results!$A$2:$A$2256,Results!G$2:G$2256,"")</f>
        <v/>
      </c>
      <c r="AM446" s="2" t="str">
        <f>_xlfn.XLOOKUP($A446,Results!$A$2:$A$2256,Results!H$2:H$2256,"")</f>
        <v/>
      </c>
      <c r="AN446" s="2" t="str">
        <f>_xlfn.XLOOKUP($A446,Results!$A$2:$A$2256,Results!I$2:I$2256,"")</f>
        <v/>
      </c>
      <c r="AO446" s="2" t="str">
        <f>_xlfn.XLOOKUP($A446,Results!$A$2:$A$2256,Results!J$2:J$2256,"")</f>
        <v/>
      </c>
      <c r="AP446" s="2" t="str">
        <f>_xlfn.XLOOKUP($A446,Results!$A$2:$A$2256,Results!K$2:K$2256,"")</f>
        <v/>
      </c>
      <c r="AQ446" s="2" t="str">
        <f>_xlfn.XLOOKUP($A446,Results!$A$2:$A$2256,Results!L$2:L$2256,"")</f>
        <v/>
      </c>
      <c r="AR446" s="2" t="str">
        <f>_xlfn.XLOOKUP($A446,Results!$A$2:$A$2256,Results!M$2:M$2256,"")</f>
        <v/>
      </c>
      <c r="AS446" s="2" t="str">
        <f>_xlfn.XLOOKUP($A446,Results!$A$2:$A$2256,Results!N$2:N$2256,"")</f>
        <v/>
      </c>
      <c r="AT446" s="2" t="str">
        <f>_xlfn.XLOOKUP($A446,Results!$A$2:$A$2256,Results!O$2:O$2256,"")</f>
        <v/>
      </c>
      <c r="AU446" s="2" t="str">
        <f>_xlfn.XLOOKUP($A446,Results!$A$2:$A$2256,Results!P$2:P$2256,"")</f>
        <v/>
      </c>
      <c r="AV446" s="2" t="str">
        <f>_xlfn.XLOOKUP($A446,Results!$A$2:$A$2256,Results!Q$2:Q$2256,"")</f>
        <v/>
      </c>
      <c r="AW446" s="2" t="str">
        <f>_xlfn.XLOOKUP($A446,Results!$A$2:$A$2256,Results!R$2:R$2256,"")</f>
        <v/>
      </c>
      <c r="AX446" s="2" t="str">
        <f>_xlfn.XLOOKUP($A446,Results!$A$2:$A$2256,Results!S$2:S$2256,"")</f>
        <v/>
      </c>
      <c r="AY446" s="2" t="str">
        <f>_xlfn.XLOOKUP($A446,Results!$A$2:$A$2256,Results!T$2:T$2256,"")</f>
        <v/>
      </c>
      <c r="AZ446" s="2" t="str">
        <f>_xlfn.XLOOKUP($A446,Results!$A$2:$A$2256,Results!U$2:U$2256,"")</f>
        <v/>
      </c>
      <c r="BA446" s="2" t="str">
        <f>_xlfn.XLOOKUP($A446,Results!$A$2:$A$2256,Results!V$2:V$2256,"")</f>
        <v/>
      </c>
      <c r="BB446" s="2" t="str">
        <f>_xlfn.XLOOKUP($A446,Results!$A$2:$A$2256,Results!W$2:W$2256,"")</f>
        <v/>
      </c>
      <c r="BC446" s="2" t="str">
        <f>_xlfn.XLOOKUP($A446,Results!$A$2:$A$2256,Results!X$2:X$2256,"")</f>
        <v/>
      </c>
      <c r="BD446" s="2" t="str">
        <f>_xlfn.XLOOKUP($A446,Results!$A$2:$A$2256,Results!Y$2:Y$2256,"")</f>
        <v/>
      </c>
      <c r="BE446" s="2" t="str">
        <f>_xlfn.XLOOKUP($A446,Results!$A$2:$A$2256,Results!Z$2:Z$2256,"")</f>
        <v/>
      </c>
    </row>
    <row r="447" spans="1:57" ht="38.25" customHeight="1" x14ac:dyDescent="0.3">
      <c r="A447">
        <v>906124</v>
      </c>
      <c r="B447">
        <v>281599</v>
      </c>
      <c r="C447" t="s">
        <v>36</v>
      </c>
      <c r="D447" t="s">
        <v>1417</v>
      </c>
      <c r="E447" s="2" t="str">
        <f>VLOOKUP(F447,'RPA Vendor Data '!F$1:$G$2418,2)</f>
        <v>REXEL USA, INC.</v>
      </c>
      <c r="F447" s="2">
        <v>12873</v>
      </c>
      <c r="G447" s="2">
        <v>14</v>
      </c>
      <c r="H447" t="s">
        <v>1418</v>
      </c>
      <c r="I447">
        <v>90</v>
      </c>
      <c r="J447" t="s">
        <v>58</v>
      </c>
      <c r="K447" t="s">
        <v>58</v>
      </c>
      <c r="L447">
        <v>98.338999999999999</v>
      </c>
      <c r="M447" s="2" t="s">
        <v>1231</v>
      </c>
      <c r="N447" s="9">
        <v>2125</v>
      </c>
      <c r="O447">
        <v>271880</v>
      </c>
      <c r="P447" t="s">
        <v>1419</v>
      </c>
      <c r="Q447">
        <v>5016902125</v>
      </c>
      <c r="R447">
        <v>88.51</v>
      </c>
      <c r="S447" s="1">
        <v>45744.481321793981</v>
      </c>
      <c r="T447" t="s">
        <v>42</v>
      </c>
      <c r="U447" s="1">
        <v>45744.251388888893</v>
      </c>
      <c r="V447" t="s">
        <v>43</v>
      </c>
      <c r="W447" t="s">
        <v>36</v>
      </c>
      <c r="X447">
        <v>1</v>
      </c>
      <c r="Y447">
        <v>0</v>
      </c>
      <c r="Z447">
        <v>98.338999999999999</v>
      </c>
      <c r="AA447" t="s">
        <v>36</v>
      </c>
      <c r="AB447">
        <v>195</v>
      </c>
      <c r="AC447" t="s">
        <v>1231</v>
      </c>
      <c r="AD447" t="s">
        <v>1231</v>
      </c>
      <c r="AE447" t="s">
        <v>45</v>
      </c>
      <c r="AF447" s="44">
        <v>39131707</v>
      </c>
      <c r="AG447" s="18" t="s">
        <v>1420</v>
      </c>
      <c r="AH447" s="18"/>
      <c r="AI447" s="2" t="s">
        <v>48</v>
      </c>
      <c r="AJ447" s="2" t="e">
        <f>VLOOKUP(A447,'Classification Test Result'!$A$2:$D$2428,4,FALSE)</f>
        <v>#N/A</v>
      </c>
      <c r="AL447" s="2" t="str">
        <f>_xlfn.XLOOKUP($A447,Results!$A$2:$A$2256,Results!G$2:G$2256,"")</f>
        <v/>
      </c>
      <c r="AM447" s="2" t="str">
        <f>_xlfn.XLOOKUP($A447,Results!$A$2:$A$2256,Results!H$2:H$2256,"")</f>
        <v/>
      </c>
      <c r="AN447" s="2" t="str">
        <f>_xlfn.XLOOKUP($A447,Results!$A$2:$A$2256,Results!I$2:I$2256,"")</f>
        <v/>
      </c>
      <c r="AO447" s="2" t="str">
        <f>_xlfn.XLOOKUP($A447,Results!$A$2:$A$2256,Results!J$2:J$2256,"")</f>
        <v/>
      </c>
      <c r="AP447" s="2" t="str">
        <f>_xlfn.XLOOKUP($A447,Results!$A$2:$A$2256,Results!K$2:K$2256,"")</f>
        <v/>
      </c>
      <c r="AQ447" s="2" t="str">
        <f>_xlfn.XLOOKUP($A447,Results!$A$2:$A$2256,Results!L$2:L$2256,"")</f>
        <v/>
      </c>
      <c r="AR447" s="2" t="str">
        <f>_xlfn.XLOOKUP($A447,Results!$A$2:$A$2256,Results!M$2:M$2256,"")</f>
        <v/>
      </c>
      <c r="AS447" s="2" t="str">
        <f>_xlfn.XLOOKUP($A447,Results!$A$2:$A$2256,Results!N$2:N$2256,"")</f>
        <v/>
      </c>
      <c r="AT447" s="2" t="str">
        <f>_xlfn.XLOOKUP($A447,Results!$A$2:$A$2256,Results!O$2:O$2256,"")</f>
        <v/>
      </c>
      <c r="AU447" s="2" t="str">
        <f>_xlfn.XLOOKUP($A447,Results!$A$2:$A$2256,Results!P$2:P$2256,"")</f>
        <v/>
      </c>
      <c r="AV447" s="2" t="str">
        <f>_xlfn.XLOOKUP($A447,Results!$A$2:$A$2256,Results!Q$2:Q$2256,"")</f>
        <v/>
      </c>
      <c r="AW447" s="2" t="str">
        <f>_xlfn.XLOOKUP($A447,Results!$A$2:$A$2256,Results!R$2:R$2256,"")</f>
        <v/>
      </c>
      <c r="AX447" s="2" t="str">
        <f>_xlfn.XLOOKUP($A447,Results!$A$2:$A$2256,Results!S$2:S$2256,"")</f>
        <v/>
      </c>
      <c r="AY447" s="2" t="str">
        <f>_xlfn.XLOOKUP($A447,Results!$A$2:$A$2256,Results!T$2:T$2256,"")</f>
        <v/>
      </c>
      <c r="AZ447" s="2" t="str">
        <f>_xlfn.XLOOKUP($A447,Results!$A$2:$A$2256,Results!U$2:U$2256,"")</f>
        <v/>
      </c>
      <c r="BA447" s="2" t="str">
        <f>_xlfn.XLOOKUP($A447,Results!$A$2:$A$2256,Results!V$2:V$2256,"")</f>
        <v/>
      </c>
      <c r="BB447" s="2" t="str">
        <f>_xlfn.XLOOKUP($A447,Results!$A$2:$A$2256,Results!W$2:W$2256,"")</f>
        <v/>
      </c>
      <c r="BC447" s="2" t="str">
        <f>_xlfn.XLOOKUP($A447,Results!$A$2:$A$2256,Results!X$2:X$2256,"")</f>
        <v/>
      </c>
      <c r="BD447" s="2" t="str">
        <f>_xlfn.XLOOKUP($A447,Results!$A$2:$A$2256,Results!Y$2:Y$2256,"")</f>
        <v/>
      </c>
      <c r="BE447" s="2" t="str">
        <f>_xlfn.XLOOKUP($A447,Results!$A$2:$A$2256,Results!Z$2:Z$2256,"")</f>
        <v/>
      </c>
    </row>
    <row r="448" spans="1:57" ht="38.25" customHeight="1" x14ac:dyDescent="0.3">
      <c r="A448">
        <v>906125</v>
      </c>
      <c r="B448">
        <v>281604</v>
      </c>
      <c r="C448" t="s">
        <v>36</v>
      </c>
      <c r="D448" t="s">
        <v>1421</v>
      </c>
      <c r="E448" s="2" t="str">
        <f>VLOOKUP(F448,'RPA Vendor Data '!F$1:$G$2418,2)</f>
        <v>REXEL USA, INC.</v>
      </c>
      <c r="F448" s="2">
        <v>12873</v>
      </c>
      <c r="G448" s="2">
        <v>13</v>
      </c>
      <c r="H448" t="s">
        <v>1418</v>
      </c>
      <c r="I448">
        <v>47</v>
      </c>
      <c r="J448" t="s">
        <v>58</v>
      </c>
      <c r="K448" t="s">
        <v>58</v>
      </c>
      <c r="L448">
        <v>98.338999999999999</v>
      </c>
      <c r="M448" s="2" t="s">
        <v>1231</v>
      </c>
      <c r="N448" s="9">
        <v>2125</v>
      </c>
      <c r="O448">
        <v>271880</v>
      </c>
      <c r="P448" t="s">
        <v>1419</v>
      </c>
      <c r="Q448">
        <v>5016902125</v>
      </c>
      <c r="R448">
        <v>46.22</v>
      </c>
      <c r="S448" s="1">
        <v>45744.480860219897</v>
      </c>
      <c r="T448" t="s">
        <v>42</v>
      </c>
      <c r="U448" s="1">
        <v>45744.25277777778</v>
      </c>
      <c r="V448" t="s">
        <v>43</v>
      </c>
      <c r="W448" t="s">
        <v>36</v>
      </c>
      <c r="X448">
        <v>0</v>
      </c>
      <c r="Y448">
        <v>0</v>
      </c>
      <c r="Z448">
        <v>98.338999999999999</v>
      </c>
      <c r="AA448" t="s">
        <v>36</v>
      </c>
      <c r="AB448">
        <v>195</v>
      </c>
      <c r="AC448" t="s">
        <v>1231</v>
      </c>
      <c r="AD448" t="s">
        <v>1231</v>
      </c>
      <c r="AE448" t="s">
        <v>45</v>
      </c>
      <c r="AF448" s="44">
        <v>39131707</v>
      </c>
      <c r="AG448" s="18" t="s">
        <v>1420</v>
      </c>
      <c r="AH448" s="18"/>
      <c r="AI448" s="2" t="s">
        <v>48</v>
      </c>
      <c r="AJ448" s="2" t="e">
        <f>VLOOKUP(A448,'Classification Test Result'!$A$2:$D$2428,4,FALSE)</f>
        <v>#N/A</v>
      </c>
      <c r="AL448" s="2" t="str">
        <f>_xlfn.XLOOKUP($A448,Results!$A$2:$A$2256,Results!G$2:G$2256,"")</f>
        <v/>
      </c>
      <c r="AM448" s="2" t="str">
        <f>_xlfn.XLOOKUP($A448,Results!$A$2:$A$2256,Results!H$2:H$2256,"")</f>
        <v/>
      </c>
      <c r="AN448" s="2" t="str">
        <f>_xlfn.XLOOKUP($A448,Results!$A$2:$A$2256,Results!I$2:I$2256,"")</f>
        <v/>
      </c>
      <c r="AO448" s="2" t="str">
        <f>_xlfn.XLOOKUP($A448,Results!$A$2:$A$2256,Results!J$2:J$2256,"")</f>
        <v/>
      </c>
      <c r="AP448" s="2" t="str">
        <f>_xlfn.XLOOKUP($A448,Results!$A$2:$A$2256,Results!K$2:K$2256,"")</f>
        <v/>
      </c>
      <c r="AQ448" s="2" t="str">
        <f>_xlfn.XLOOKUP($A448,Results!$A$2:$A$2256,Results!L$2:L$2256,"")</f>
        <v/>
      </c>
      <c r="AR448" s="2" t="str">
        <f>_xlfn.XLOOKUP($A448,Results!$A$2:$A$2256,Results!M$2:M$2256,"")</f>
        <v/>
      </c>
      <c r="AS448" s="2" t="str">
        <f>_xlfn.XLOOKUP($A448,Results!$A$2:$A$2256,Results!N$2:N$2256,"")</f>
        <v/>
      </c>
      <c r="AT448" s="2" t="str">
        <f>_xlfn.XLOOKUP($A448,Results!$A$2:$A$2256,Results!O$2:O$2256,"")</f>
        <v/>
      </c>
      <c r="AU448" s="2" t="str">
        <f>_xlfn.XLOOKUP($A448,Results!$A$2:$A$2256,Results!P$2:P$2256,"")</f>
        <v/>
      </c>
      <c r="AV448" s="2" t="str">
        <f>_xlfn.XLOOKUP($A448,Results!$A$2:$A$2256,Results!Q$2:Q$2256,"")</f>
        <v/>
      </c>
      <c r="AW448" s="2" t="str">
        <f>_xlfn.XLOOKUP($A448,Results!$A$2:$A$2256,Results!R$2:R$2256,"")</f>
        <v/>
      </c>
      <c r="AX448" s="2" t="str">
        <f>_xlfn.XLOOKUP($A448,Results!$A$2:$A$2256,Results!S$2:S$2256,"")</f>
        <v/>
      </c>
      <c r="AY448" s="2" t="str">
        <f>_xlfn.XLOOKUP($A448,Results!$A$2:$A$2256,Results!T$2:T$2256,"")</f>
        <v/>
      </c>
      <c r="AZ448" s="2" t="str">
        <f>_xlfn.XLOOKUP($A448,Results!$A$2:$A$2256,Results!U$2:U$2256,"")</f>
        <v/>
      </c>
      <c r="BA448" s="2" t="str">
        <f>_xlfn.XLOOKUP($A448,Results!$A$2:$A$2256,Results!V$2:V$2256,"")</f>
        <v/>
      </c>
      <c r="BB448" s="2" t="str">
        <f>_xlfn.XLOOKUP($A448,Results!$A$2:$A$2256,Results!W$2:W$2256,"")</f>
        <v/>
      </c>
      <c r="BC448" s="2" t="str">
        <f>_xlfn.XLOOKUP($A448,Results!$A$2:$A$2256,Results!X$2:X$2256,"")</f>
        <v/>
      </c>
      <c r="BD448" s="2" t="str">
        <f>_xlfn.XLOOKUP($A448,Results!$A$2:$A$2256,Results!Y$2:Y$2256,"")</f>
        <v/>
      </c>
      <c r="BE448" s="2" t="str">
        <f>_xlfn.XLOOKUP($A448,Results!$A$2:$A$2256,Results!Z$2:Z$2256,"")</f>
        <v/>
      </c>
    </row>
    <row r="449" spans="1:57" ht="38.25" customHeight="1" x14ac:dyDescent="0.3">
      <c r="A449">
        <v>906126</v>
      </c>
      <c r="B449">
        <v>281608</v>
      </c>
      <c r="C449" t="s">
        <v>36</v>
      </c>
      <c r="D449" t="s">
        <v>1090</v>
      </c>
      <c r="E449" s="2" t="str">
        <f>VLOOKUP(F449,'RPA Vendor Data '!F$1:$G$2418,2)</f>
        <v>REXEL USA, INC.</v>
      </c>
      <c r="F449" s="2">
        <v>12873</v>
      </c>
      <c r="G449" s="2">
        <v>13</v>
      </c>
      <c r="H449" t="s">
        <v>1422</v>
      </c>
      <c r="I449">
        <v>20</v>
      </c>
      <c r="J449" t="s">
        <v>58</v>
      </c>
      <c r="K449" t="s">
        <v>58</v>
      </c>
      <c r="L449">
        <v>53.838999999999999</v>
      </c>
      <c r="M449" s="2" t="s">
        <v>1231</v>
      </c>
      <c r="N449" s="9">
        <v>2124</v>
      </c>
      <c r="O449">
        <v>271874</v>
      </c>
      <c r="P449" t="s">
        <v>1423</v>
      </c>
      <c r="Q449" t="s">
        <v>36</v>
      </c>
      <c r="R449">
        <v>10.77</v>
      </c>
      <c r="S449" s="1">
        <v>45744.480752511583</v>
      </c>
      <c r="T449" t="s">
        <v>42</v>
      </c>
      <c r="U449" s="1">
        <v>45744.253472222219</v>
      </c>
      <c r="V449" t="s">
        <v>43</v>
      </c>
      <c r="W449" t="s">
        <v>36</v>
      </c>
      <c r="X449">
        <v>0</v>
      </c>
      <c r="Y449">
        <v>0</v>
      </c>
      <c r="Z449">
        <v>53.838999999999999</v>
      </c>
      <c r="AA449" t="s">
        <v>36</v>
      </c>
      <c r="AB449">
        <v>195</v>
      </c>
      <c r="AC449" t="s">
        <v>1231</v>
      </c>
      <c r="AD449" t="s">
        <v>1231</v>
      </c>
      <c r="AE449" t="s">
        <v>45</v>
      </c>
      <c r="AF449" s="44">
        <v>26111505</v>
      </c>
      <c r="AG449" s="18" t="s">
        <v>1424</v>
      </c>
      <c r="AH449" s="18"/>
      <c r="AI449" s="2" t="s">
        <v>48</v>
      </c>
      <c r="AJ449" s="2" t="e">
        <f>VLOOKUP(A449,'Classification Test Result'!$A$2:$D$2428,4,FALSE)</f>
        <v>#N/A</v>
      </c>
      <c r="AL449" s="2" t="str">
        <f>_xlfn.XLOOKUP($A449,Results!$A$2:$A$2256,Results!G$2:G$2256,"")</f>
        <v/>
      </c>
      <c r="AM449" s="2" t="str">
        <f>_xlfn.XLOOKUP($A449,Results!$A$2:$A$2256,Results!H$2:H$2256,"")</f>
        <v/>
      </c>
      <c r="AN449" s="2" t="str">
        <f>_xlfn.XLOOKUP($A449,Results!$A$2:$A$2256,Results!I$2:I$2256,"")</f>
        <v/>
      </c>
      <c r="AO449" s="2" t="str">
        <f>_xlfn.XLOOKUP($A449,Results!$A$2:$A$2256,Results!J$2:J$2256,"")</f>
        <v/>
      </c>
      <c r="AP449" s="2" t="str">
        <f>_xlfn.XLOOKUP($A449,Results!$A$2:$A$2256,Results!K$2:K$2256,"")</f>
        <v/>
      </c>
      <c r="AQ449" s="2" t="str">
        <f>_xlfn.XLOOKUP($A449,Results!$A$2:$A$2256,Results!L$2:L$2256,"")</f>
        <v/>
      </c>
      <c r="AR449" s="2" t="str">
        <f>_xlfn.XLOOKUP($A449,Results!$A$2:$A$2256,Results!M$2:M$2256,"")</f>
        <v/>
      </c>
      <c r="AS449" s="2" t="str">
        <f>_xlfn.XLOOKUP($A449,Results!$A$2:$A$2256,Results!N$2:N$2256,"")</f>
        <v/>
      </c>
      <c r="AT449" s="2" t="str">
        <f>_xlfn.XLOOKUP($A449,Results!$A$2:$A$2256,Results!O$2:O$2256,"")</f>
        <v/>
      </c>
      <c r="AU449" s="2" t="str">
        <f>_xlfn.XLOOKUP($A449,Results!$A$2:$A$2256,Results!P$2:P$2256,"")</f>
        <v/>
      </c>
      <c r="AV449" s="2" t="str">
        <f>_xlfn.XLOOKUP($A449,Results!$A$2:$A$2256,Results!Q$2:Q$2256,"")</f>
        <v/>
      </c>
      <c r="AW449" s="2" t="str">
        <f>_xlfn.XLOOKUP($A449,Results!$A$2:$A$2256,Results!R$2:R$2256,"")</f>
        <v/>
      </c>
      <c r="AX449" s="2" t="str">
        <f>_xlfn.XLOOKUP($A449,Results!$A$2:$A$2256,Results!S$2:S$2256,"")</f>
        <v/>
      </c>
      <c r="AY449" s="2" t="str">
        <f>_xlfn.XLOOKUP($A449,Results!$A$2:$A$2256,Results!T$2:T$2256,"")</f>
        <v/>
      </c>
      <c r="AZ449" s="2" t="str">
        <f>_xlfn.XLOOKUP($A449,Results!$A$2:$A$2256,Results!U$2:U$2256,"")</f>
        <v/>
      </c>
      <c r="BA449" s="2" t="str">
        <f>_xlfn.XLOOKUP($A449,Results!$A$2:$A$2256,Results!V$2:V$2256,"")</f>
        <v/>
      </c>
      <c r="BB449" s="2" t="str">
        <f>_xlfn.XLOOKUP($A449,Results!$A$2:$A$2256,Results!W$2:W$2256,"")</f>
        <v/>
      </c>
      <c r="BC449" s="2" t="str">
        <f>_xlfn.XLOOKUP($A449,Results!$A$2:$A$2256,Results!X$2:X$2256,"")</f>
        <v/>
      </c>
      <c r="BD449" s="2" t="str">
        <f>_xlfn.XLOOKUP($A449,Results!$A$2:$A$2256,Results!Y$2:Y$2256,"")</f>
        <v/>
      </c>
      <c r="BE449" s="2" t="str">
        <f>_xlfn.XLOOKUP($A449,Results!$A$2:$A$2256,Results!Z$2:Z$2256,"")</f>
        <v/>
      </c>
    </row>
    <row r="450" spans="1:57" ht="38.25" customHeight="1" x14ac:dyDescent="0.3">
      <c r="A450">
        <v>906127</v>
      </c>
      <c r="B450">
        <v>281599</v>
      </c>
      <c r="C450" t="s">
        <v>36</v>
      </c>
      <c r="D450" t="s">
        <v>1417</v>
      </c>
      <c r="E450" s="2" t="str">
        <f>VLOOKUP(F450,'RPA Vendor Data '!F$1:$G$2418,2)</f>
        <v>REXEL USA, INC.</v>
      </c>
      <c r="F450" s="2">
        <v>12873</v>
      </c>
      <c r="G450" s="2">
        <v>13</v>
      </c>
      <c r="H450" t="s">
        <v>1425</v>
      </c>
      <c r="I450">
        <v>10</v>
      </c>
      <c r="J450" t="s">
        <v>58</v>
      </c>
      <c r="K450" t="s">
        <v>58</v>
      </c>
      <c r="L450">
        <v>31.817</v>
      </c>
      <c r="M450" s="2" t="s">
        <v>1231</v>
      </c>
      <c r="N450" s="9">
        <v>2123</v>
      </c>
      <c r="O450">
        <v>31456</v>
      </c>
      <c r="P450" t="s">
        <v>36</v>
      </c>
      <c r="Q450">
        <v>5016902123</v>
      </c>
      <c r="R450">
        <v>3.18</v>
      </c>
      <c r="S450" s="1">
        <v>45744.481233101847</v>
      </c>
      <c r="T450" t="s">
        <v>42</v>
      </c>
      <c r="U450" s="1">
        <v>45744.251388888893</v>
      </c>
      <c r="V450" t="s">
        <v>43</v>
      </c>
      <c r="W450" t="s">
        <v>36</v>
      </c>
      <c r="X450">
        <v>1</v>
      </c>
      <c r="Y450">
        <v>201</v>
      </c>
      <c r="Z450" t="s">
        <v>36</v>
      </c>
      <c r="AA450" t="s">
        <v>36</v>
      </c>
      <c r="AB450" t="s">
        <v>36</v>
      </c>
      <c r="AC450" t="s">
        <v>1231</v>
      </c>
      <c r="AD450" t="s">
        <v>1231</v>
      </c>
      <c r="AE450" t="s">
        <v>45</v>
      </c>
      <c r="AF450" s="44">
        <v>39131707</v>
      </c>
      <c r="AG450" s="18" t="s">
        <v>1426</v>
      </c>
      <c r="AH450" s="18"/>
      <c r="AI450" s="2" t="s">
        <v>48</v>
      </c>
      <c r="AJ450" s="2" t="e">
        <f>VLOOKUP(A450,'Classification Test Result'!$A$2:$D$2428,4,FALSE)</f>
        <v>#N/A</v>
      </c>
      <c r="AL450" s="2" t="str">
        <f>_xlfn.XLOOKUP($A450,Results!$A$2:$A$2256,Results!G$2:G$2256,"")</f>
        <v/>
      </c>
      <c r="AM450" s="2" t="str">
        <f>_xlfn.XLOOKUP($A450,Results!$A$2:$A$2256,Results!H$2:H$2256,"")</f>
        <v/>
      </c>
      <c r="AN450" s="2" t="str">
        <f>_xlfn.XLOOKUP($A450,Results!$A$2:$A$2256,Results!I$2:I$2256,"")</f>
        <v/>
      </c>
      <c r="AO450" s="2" t="str">
        <f>_xlfn.XLOOKUP($A450,Results!$A$2:$A$2256,Results!J$2:J$2256,"")</f>
        <v/>
      </c>
      <c r="AP450" s="2" t="str">
        <f>_xlfn.XLOOKUP($A450,Results!$A$2:$A$2256,Results!K$2:K$2256,"")</f>
        <v/>
      </c>
      <c r="AQ450" s="2" t="str">
        <f>_xlfn.XLOOKUP($A450,Results!$A$2:$A$2256,Results!L$2:L$2256,"")</f>
        <v/>
      </c>
      <c r="AR450" s="2" t="str">
        <f>_xlfn.XLOOKUP($A450,Results!$A$2:$A$2256,Results!M$2:M$2256,"")</f>
        <v/>
      </c>
      <c r="AS450" s="2" t="str">
        <f>_xlfn.XLOOKUP($A450,Results!$A$2:$A$2256,Results!N$2:N$2256,"")</f>
        <v/>
      </c>
      <c r="AT450" s="2" t="str">
        <f>_xlfn.XLOOKUP($A450,Results!$A$2:$A$2256,Results!O$2:O$2256,"")</f>
        <v/>
      </c>
      <c r="AU450" s="2" t="str">
        <f>_xlfn.XLOOKUP($A450,Results!$A$2:$A$2256,Results!P$2:P$2256,"")</f>
        <v/>
      </c>
      <c r="AV450" s="2" t="str">
        <f>_xlfn.XLOOKUP($A450,Results!$A$2:$A$2256,Results!Q$2:Q$2256,"")</f>
        <v/>
      </c>
      <c r="AW450" s="2" t="str">
        <f>_xlfn.XLOOKUP($A450,Results!$A$2:$A$2256,Results!R$2:R$2256,"")</f>
        <v/>
      </c>
      <c r="AX450" s="2" t="str">
        <f>_xlfn.XLOOKUP($A450,Results!$A$2:$A$2256,Results!S$2:S$2256,"")</f>
        <v/>
      </c>
      <c r="AY450" s="2" t="str">
        <f>_xlfn.XLOOKUP($A450,Results!$A$2:$A$2256,Results!T$2:T$2256,"")</f>
        <v/>
      </c>
      <c r="AZ450" s="2" t="str">
        <f>_xlfn.XLOOKUP($A450,Results!$A$2:$A$2256,Results!U$2:U$2256,"")</f>
        <v/>
      </c>
      <c r="BA450" s="2" t="str">
        <f>_xlfn.XLOOKUP($A450,Results!$A$2:$A$2256,Results!V$2:V$2256,"")</f>
        <v/>
      </c>
      <c r="BB450" s="2" t="str">
        <f>_xlfn.XLOOKUP($A450,Results!$A$2:$A$2256,Results!W$2:W$2256,"")</f>
        <v/>
      </c>
      <c r="BC450" s="2" t="str">
        <f>_xlfn.XLOOKUP($A450,Results!$A$2:$A$2256,Results!X$2:X$2256,"")</f>
        <v/>
      </c>
      <c r="BD450" s="2" t="str">
        <f>_xlfn.XLOOKUP($A450,Results!$A$2:$A$2256,Results!Y$2:Y$2256,"")</f>
        <v/>
      </c>
      <c r="BE450" s="2" t="str">
        <f>_xlfn.XLOOKUP($A450,Results!$A$2:$A$2256,Results!Z$2:Z$2256,"")</f>
        <v/>
      </c>
    </row>
    <row r="451" spans="1:57" ht="38.25" customHeight="1" x14ac:dyDescent="0.3">
      <c r="A451">
        <v>906128</v>
      </c>
      <c r="B451">
        <v>281604</v>
      </c>
      <c r="C451" t="s">
        <v>36</v>
      </c>
      <c r="D451" t="s">
        <v>1421</v>
      </c>
      <c r="E451" s="2" t="str">
        <f>VLOOKUP(F451,'RPA Vendor Data '!F$1:$G$2418,2)</f>
        <v>REXEL USA, INC.</v>
      </c>
      <c r="F451" s="2">
        <v>12873</v>
      </c>
      <c r="G451" s="2">
        <v>12</v>
      </c>
      <c r="H451" t="s">
        <v>1425</v>
      </c>
      <c r="I451">
        <v>7</v>
      </c>
      <c r="J451" t="s">
        <v>58</v>
      </c>
      <c r="K451" t="s">
        <v>58</v>
      </c>
      <c r="L451">
        <v>31.817</v>
      </c>
      <c r="M451" s="2" t="s">
        <v>1231</v>
      </c>
      <c r="N451" s="9">
        <v>2123</v>
      </c>
      <c r="O451">
        <v>31456</v>
      </c>
      <c r="P451" t="s">
        <v>1318</v>
      </c>
      <c r="Q451" t="s">
        <v>36</v>
      </c>
      <c r="R451">
        <v>2.23</v>
      </c>
      <c r="S451" s="1">
        <v>45744.480922141207</v>
      </c>
      <c r="T451" t="s">
        <v>42</v>
      </c>
      <c r="U451" s="1">
        <v>45744.25277777778</v>
      </c>
      <c r="V451" t="s">
        <v>43</v>
      </c>
      <c r="W451" t="s">
        <v>36</v>
      </c>
      <c r="X451">
        <v>0</v>
      </c>
      <c r="Y451">
        <v>0</v>
      </c>
      <c r="Z451">
        <v>31.817</v>
      </c>
      <c r="AA451" t="s">
        <v>36</v>
      </c>
      <c r="AB451">
        <v>195</v>
      </c>
      <c r="AC451" t="s">
        <v>1231</v>
      </c>
      <c r="AD451" t="s">
        <v>1231</v>
      </c>
      <c r="AE451" t="s">
        <v>45</v>
      </c>
      <c r="AF451" s="44">
        <v>39131707</v>
      </c>
      <c r="AG451" s="18" t="s">
        <v>1426</v>
      </c>
      <c r="AH451" s="18"/>
      <c r="AI451" s="2" t="s">
        <v>48</v>
      </c>
      <c r="AJ451" s="2" t="e">
        <f>VLOOKUP(A451,'Classification Test Result'!$A$2:$D$2428,4,FALSE)</f>
        <v>#N/A</v>
      </c>
      <c r="AL451" s="2" t="str">
        <f>_xlfn.XLOOKUP($A451,Results!$A$2:$A$2256,Results!G$2:G$2256,"")</f>
        <v/>
      </c>
      <c r="AM451" s="2" t="str">
        <f>_xlfn.XLOOKUP($A451,Results!$A$2:$A$2256,Results!H$2:H$2256,"")</f>
        <v/>
      </c>
      <c r="AN451" s="2" t="str">
        <f>_xlfn.XLOOKUP($A451,Results!$A$2:$A$2256,Results!I$2:I$2256,"")</f>
        <v/>
      </c>
      <c r="AO451" s="2" t="str">
        <f>_xlfn.XLOOKUP($A451,Results!$A$2:$A$2256,Results!J$2:J$2256,"")</f>
        <v/>
      </c>
      <c r="AP451" s="2" t="str">
        <f>_xlfn.XLOOKUP($A451,Results!$A$2:$A$2256,Results!K$2:K$2256,"")</f>
        <v/>
      </c>
      <c r="AQ451" s="2" t="str">
        <f>_xlfn.XLOOKUP($A451,Results!$A$2:$A$2256,Results!L$2:L$2256,"")</f>
        <v/>
      </c>
      <c r="AR451" s="2" t="str">
        <f>_xlfn.XLOOKUP($A451,Results!$A$2:$A$2256,Results!M$2:M$2256,"")</f>
        <v/>
      </c>
      <c r="AS451" s="2" t="str">
        <f>_xlfn.XLOOKUP($A451,Results!$A$2:$A$2256,Results!N$2:N$2256,"")</f>
        <v/>
      </c>
      <c r="AT451" s="2" t="str">
        <f>_xlfn.XLOOKUP($A451,Results!$A$2:$A$2256,Results!O$2:O$2256,"")</f>
        <v/>
      </c>
      <c r="AU451" s="2" t="str">
        <f>_xlfn.XLOOKUP($A451,Results!$A$2:$A$2256,Results!P$2:P$2256,"")</f>
        <v/>
      </c>
      <c r="AV451" s="2" t="str">
        <f>_xlfn.XLOOKUP($A451,Results!$A$2:$A$2256,Results!Q$2:Q$2256,"")</f>
        <v/>
      </c>
      <c r="AW451" s="2" t="str">
        <f>_xlfn.XLOOKUP($A451,Results!$A$2:$A$2256,Results!R$2:R$2256,"")</f>
        <v/>
      </c>
      <c r="AX451" s="2" t="str">
        <f>_xlfn.XLOOKUP($A451,Results!$A$2:$A$2256,Results!S$2:S$2256,"")</f>
        <v/>
      </c>
      <c r="AY451" s="2" t="str">
        <f>_xlfn.XLOOKUP($A451,Results!$A$2:$A$2256,Results!T$2:T$2256,"")</f>
        <v/>
      </c>
      <c r="AZ451" s="2" t="str">
        <f>_xlfn.XLOOKUP($A451,Results!$A$2:$A$2256,Results!U$2:U$2256,"")</f>
        <v/>
      </c>
      <c r="BA451" s="2" t="str">
        <f>_xlfn.XLOOKUP($A451,Results!$A$2:$A$2256,Results!V$2:V$2256,"")</f>
        <v/>
      </c>
      <c r="BB451" s="2" t="str">
        <f>_xlfn.XLOOKUP($A451,Results!$A$2:$A$2256,Results!W$2:W$2256,"")</f>
        <v/>
      </c>
      <c r="BC451" s="2" t="str">
        <f>_xlfn.XLOOKUP($A451,Results!$A$2:$A$2256,Results!X$2:X$2256,"")</f>
        <v/>
      </c>
      <c r="BD451" s="2" t="str">
        <f>_xlfn.XLOOKUP($A451,Results!$A$2:$A$2256,Results!Y$2:Y$2256,"")</f>
        <v/>
      </c>
      <c r="BE451" s="2" t="str">
        <f>_xlfn.XLOOKUP($A451,Results!$A$2:$A$2256,Results!Z$2:Z$2256,"")</f>
        <v/>
      </c>
    </row>
    <row r="452" spans="1:57" ht="38.25" customHeight="1" x14ac:dyDescent="0.3">
      <c r="A452">
        <v>906129</v>
      </c>
      <c r="B452">
        <v>281406</v>
      </c>
      <c r="C452" t="s">
        <v>36</v>
      </c>
      <c r="D452" t="s">
        <v>1427</v>
      </c>
      <c r="E452" s="2" t="str">
        <f>VLOOKUP(F452,'RPA Vendor Data '!F$1:$G$2418,2)</f>
        <v>REXEL USA, INC.</v>
      </c>
      <c r="F452" s="2">
        <v>12873</v>
      </c>
      <c r="G452" s="2">
        <v>2</v>
      </c>
      <c r="H452" t="s">
        <v>1425</v>
      </c>
      <c r="I452">
        <v>50</v>
      </c>
      <c r="J452" t="s">
        <v>58</v>
      </c>
      <c r="K452" t="s">
        <v>58</v>
      </c>
      <c r="L452">
        <v>31.817</v>
      </c>
      <c r="M452" s="2" t="s">
        <v>1231</v>
      </c>
      <c r="N452" s="9">
        <v>2123</v>
      </c>
      <c r="O452">
        <v>31456</v>
      </c>
      <c r="P452" t="s">
        <v>1318</v>
      </c>
      <c r="Q452" t="s">
        <v>36</v>
      </c>
      <c r="R452">
        <v>15.91</v>
      </c>
      <c r="S452" s="1">
        <v>45744.271887962961</v>
      </c>
      <c r="T452" t="s">
        <v>42</v>
      </c>
      <c r="U452" s="1">
        <v>45744.057638888888</v>
      </c>
      <c r="V452" t="s">
        <v>43</v>
      </c>
      <c r="W452" t="s">
        <v>36</v>
      </c>
      <c r="X452">
        <v>0</v>
      </c>
      <c r="Y452">
        <v>0</v>
      </c>
      <c r="Z452">
        <v>31.817</v>
      </c>
      <c r="AA452" t="s">
        <v>36</v>
      </c>
      <c r="AB452">
        <v>195</v>
      </c>
      <c r="AC452" t="s">
        <v>1231</v>
      </c>
      <c r="AD452" t="s">
        <v>1231</v>
      </c>
      <c r="AE452" t="s">
        <v>45</v>
      </c>
      <c r="AF452" s="44">
        <v>39131707</v>
      </c>
      <c r="AG452" s="18" t="s">
        <v>1426</v>
      </c>
      <c r="AH452" s="18"/>
      <c r="AI452" s="2" t="s">
        <v>48</v>
      </c>
      <c r="AJ452" s="2" t="e">
        <f>VLOOKUP(A452,'Classification Test Result'!$A$2:$D$2428,4,FALSE)</f>
        <v>#N/A</v>
      </c>
      <c r="AL452" s="2" t="str">
        <f>_xlfn.XLOOKUP($A452,Results!$A$2:$A$2256,Results!G$2:G$2256,"")</f>
        <v/>
      </c>
      <c r="AM452" s="2" t="str">
        <f>_xlfn.XLOOKUP($A452,Results!$A$2:$A$2256,Results!H$2:H$2256,"")</f>
        <v/>
      </c>
      <c r="AN452" s="2" t="str">
        <f>_xlfn.XLOOKUP($A452,Results!$A$2:$A$2256,Results!I$2:I$2256,"")</f>
        <v/>
      </c>
      <c r="AO452" s="2" t="str">
        <f>_xlfn.XLOOKUP($A452,Results!$A$2:$A$2256,Results!J$2:J$2256,"")</f>
        <v/>
      </c>
      <c r="AP452" s="2" t="str">
        <f>_xlfn.XLOOKUP($A452,Results!$A$2:$A$2256,Results!K$2:K$2256,"")</f>
        <v/>
      </c>
      <c r="AQ452" s="2" t="str">
        <f>_xlfn.XLOOKUP($A452,Results!$A$2:$A$2256,Results!L$2:L$2256,"")</f>
        <v/>
      </c>
      <c r="AR452" s="2" t="str">
        <f>_xlfn.XLOOKUP($A452,Results!$A$2:$A$2256,Results!M$2:M$2256,"")</f>
        <v/>
      </c>
      <c r="AS452" s="2" t="str">
        <f>_xlfn.XLOOKUP($A452,Results!$A$2:$A$2256,Results!N$2:N$2256,"")</f>
        <v/>
      </c>
      <c r="AT452" s="2" t="str">
        <f>_xlfn.XLOOKUP($A452,Results!$A$2:$A$2256,Results!O$2:O$2256,"")</f>
        <v/>
      </c>
      <c r="AU452" s="2" t="str">
        <f>_xlfn.XLOOKUP($A452,Results!$A$2:$A$2256,Results!P$2:P$2256,"")</f>
        <v/>
      </c>
      <c r="AV452" s="2" t="str">
        <f>_xlfn.XLOOKUP($A452,Results!$A$2:$A$2256,Results!Q$2:Q$2256,"")</f>
        <v/>
      </c>
      <c r="AW452" s="2" t="str">
        <f>_xlfn.XLOOKUP($A452,Results!$A$2:$A$2256,Results!R$2:R$2256,"")</f>
        <v/>
      </c>
      <c r="AX452" s="2" t="str">
        <f>_xlfn.XLOOKUP($A452,Results!$A$2:$A$2256,Results!S$2:S$2256,"")</f>
        <v/>
      </c>
      <c r="AY452" s="2" t="str">
        <f>_xlfn.XLOOKUP($A452,Results!$A$2:$A$2256,Results!T$2:T$2256,"")</f>
        <v/>
      </c>
      <c r="AZ452" s="2" t="str">
        <f>_xlfn.XLOOKUP($A452,Results!$A$2:$A$2256,Results!U$2:U$2256,"")</f>
        <v/>
      </c>
      <c r="BA452" s="2" t="str">
        <f>_xlfn.XLOOKUP($A452,Results!$A$2:$A$2256,Results!V$2:V$2256,"")</f>
        <v/>
      </c>
      <c r="BB452" s="2" t="str">
        <f>_xlfn.XLOOKUP($A452,Results!$A$2:$A$2256,Results!W$2:W$2256,"")</f>
        <v/>
      </c>
      <c r="BC452" s="2" t="str">
        <f>_xlfn.XLOOKUP($A452,Results!$A$2:$A$2256,Results!X$2:X$2256,"")</f>
        <v/>
      </c>
      <c r="BD452" s="2" t="str">
        <f>_xlfn.XLOOKUP($A452,Results!$A$2:$A$2256,Results!Y$2:Y$2256,"")</f>
        <v/>
      </c>
      <c r="BE452" s="2" t="str">
        <f>_xlfn.XLOOKUP($A452,Results!$A$2:$A$2256,Results!Z$2:Z$2256,"")</f>
        <v/>
      </c>
    </row>
    <row r="453" spans="1:57" ht="38.25" customHeight="1" x14ac:dyDescent="0.3">
      <c r="A453">
        <v>906130</v>
      </c>
      <c r="B453">
        <v>281682</v>
      </c>
      <c r="C453" t="s">
        <v>36</v>
      </c>
      <c r="D453" t="s">
        <v>550</v>
      </c>
      <c r="E453" s="2" t="str">
        <f>VLOOKUP(F453,'RPA Vendor Data '!F$1:$G$2418,2)</f>
        <v>REXEL USA, INC.</v>
      </c>
      <c r="F453" s="2">
        <v>12873</v>
      </c>
      <c r="G453" s="2">
        <v>9</v>
      </c>
      <c r="H453" t="s">
        <v>1428</v>
      </c>
      <c r="I453">
        <v>50</v>
      </c>
      <c r="J453" t="s">
        <v>58</v>
      </c>
      <c r="K453" t="s">
        <v>58</v>
      </c>
      <c r="L453">
        <v>15.044</v>
      </c>
      <c r="M453" s="2" t="s">
        <v>1231</v>
      </c>
      <c r="N453" s="9">
        <v>2083</v>
      </c>
      <c r="O453">
        <v>195986</v>
      </c>
      <c r="P453" t="s">
        <v>36</v>
      </c>
      <c r="Q453" t="s">
        <v>36</v>
      </c>
      <c r="R453">
        <v>7.52</v>
      </c>
      <c r="S453" s="1">
        <v>45744.52218915509</v>
      </c>
      <c r="T453" t="s">
        <v>42</v>
      </c>
      <c r="U453" s="1">
        <v>45744.293749999997</v>
      </c>
      <c r="V453" t="s">
        <v>43</v>
      </c>
      <c r="W453" t="s">
        <v>36</v>
      </c>
      <c r="X453">
        <v>9</v>
      </c>
      <c r="Y453" t="s">
        <v>54</v>
      </c>
      <c r="Z453" t="s">
        <v>36</v>
      </c>
      <c r="AA453">
        <v>15.044</v>
      </c>
      <c r="AB453" t="s">
        <v>36</v>
      </c>
      <c r="AC453" t="s">
        <v>1231</v>
      </c>
      <c r="AD453" t="s">
        <v>1231</v>
      </c>
      <c r="AE453" t="s">
        <v>45</v>
      </c>
      <c r="AF453" s="44">
        <v>31162310</v>
      </c>
      <c r="AG453" s="18" t="s">
        <v>1429</v>
      </c>
      <c r="AH453" s="18"/>
      <c r="AI453" s="2" t="s">
        <v>48</v>
      </c>
      <c r="AJ453" s="2" t="e">
        <f>VLOOKUP(A453,'Classification Test Result'!$A$2:$D$2428,4,FALSE)</f>
        <v>#N/A</v>
      </c>
      <c r="AL453" s="2" t="str">
        <f>_xlfn.XLOOKUP($A453,Results!$A$2:$A$2256,Results!G$2:G$2256,"")</f>
        <v/>
      </c>
      <c r="AM453" s="2" t="str">
        <f>_xlfn.XLOOKUP($A453,Results!$A$2:$A$2256,Results!H$2:H$2256,"")</f>
        <v/>
      </c>
      <c r="AN453" s="2" t="str">
        <f>_xlfn.XLOOKUP($A453,Results!$A$2:$A$2256,Results!I$2:I$2256,"")</f>
        <v/>
      </c>
      <c r="AO453" s="2" t="str">
        <f>_xlfn.XLOOKUP($A453,Results!$A$2:$A$2256,Results!J$2:J$2256,"")</f>
        <v/>
      </c>
      <c r="AP453" s="2" t="str">
        <f>_xlfn.XLOOKUP($A453,Results!$A$2:$A$2256,Results!K$2:K$2256,"")</f>
        <v/>
      </c>
      <c r="AQ453" s="2" t="str">
        <f>_xlfn.XLOOKUP($A453,Results!$A$2:$A$2256,Results!L$2:L$2256,"")</f>
        <v/>
      </c>
      <c r="AR453" s="2" t="str">
        <f>_xlfn.XLOOKUP($A453,Results!$A$2:$A$2256,Results!M$2:M$2256,"")</f>
        <v/>
      </c>
      <c r="AS453" s="2" t="str">
        <f>_xlfn.XLOOKUP($A453,Results!$A$2:$A$2256,Results!N$2:N$2256,"")</f>
        <v/>
      </c>
      <c r="AT453" s="2" t="str">
        <f>_xlfn.XLOOKUP($A453,Results!$A$2:$A$2256,Results!O$2:O$2256,"")</f>
        <v/>
      </c>
      <c r="AU453" s="2" t="str">
        <f>_xlfn.XLOOKUP($A453,Results!$A$2:$A$2256,Results!P$2:P$2256,"")</f>
        <v/>
      </c>
      <c r="AV453" s="2" t="str">
        <f>_xlfn.XLOOKUP($A453,Results!$A$2:$A$2256,Results!Q$2:Q$2256,"")</f>
        <v/>
      </c>
      <c r="AW453" s="2" t="str">
        <f>_xlfn.XLOOKUP($A453,Results!$A$2:$A$2256,Results!R$2:R$2256,"")</f>
        <v/>
      </c>
      <c r="AX453" s="2" t="str">
        <f>_xlfn.XLOOKUP($A453,Results!$A$2:$A$2256,Results!S$2:S$2256,"")</f>
        <v/>
      </c>
      <c r="AY453" s="2" t="str">
        <f>_xlfn.XLOOKUP($A453,Results!$A$2:$A$2256,Results!T$2:T$2256,"")</f>
        <v/>
      </c>
      <c r="AZ453" s="2" t="str">
        <f>_xlfn.XLOOKUP($A453,Results!$A$2:$A$2256,Results!U$2:U$2256,"")</f>
        <v/>
      </c>
      <c r="BA453" s="2" t="str">
        <f>_xlfn.XLOOKUP($A453,Results!$A$2:$A$2256,Results!V$2:V$2256,"")</f>
        <v/>
      </c>
      <c r="BB453" s="2" t="str">
        <f>_xlfn.XLOOKUP($A453,Results!$A$2:$A$2256,Results!W$2:W$2256,"")</f>
        <v/>
      </c>
      <c r="BC453" s="2" t="str">
        <f>_xlfn.XLOOKUP($A453,Results!$A$2:$A$2256,Results!X$2:X$2256,"")</f>
        <v/>
      </c>
      <c r="BD453" s="2" t="str">
        <f>_xlfn.XLOOKUP($A453,Results!$A$2:$A$2256,Results!Y$2:Y$2256,"")</f>
        <v/>
      </c>
      <c r="BE453" s="2" t="str">
        <f>_xlfn.XLOOKUP($A453,Results!$A$2:$A$2256,Results!Z$2:Z$2256,"")</f>
        <v/>
      </c>
    </row>
    <row r="454" spans="1:57" ht="38.25" customHeight="1" x14ac:dyDescent="0.3">
      <c r="A454">
        <v>906131</v>
      </c>
      <c r="B454">
        <v>281682</v>
      </c>
      <c r="C454" t="s">
        <v>36</v>
      </c>
      <c r="D454" t="s">
        <v>550</v>
      </c>
      <c r="E454" s="2" t="str">
        <f>VLOOKUP(F454,'RPA Vendor Data '!F$1:$G$2418,2)</f>
        <v>REXEL USA, INC.</v>
      </c>
      <c r="F454" s="2">
        <v>12873</v>
      </c>
      <c r="G454" s="2">
        <v>8</v>
      </c>
      <c r="H454" t="s">
        <v>1430</v>
      </c>
      <c r="I454">
        <v>50</v>
      </c>
      <c r="J454" t="s">
        <v>58</v>
      </c>
      <c r="K454" t="s">
        <v>58</v>
      </c>
      <c r="L454">
        <v>62.076000000000001</v>
      </c>
      <c r="M454" s="2" t="s">
        <v>1231</v>
      </c>
      <c r="N454" s="9">
        <v>2053</v>
      </c>
      <c r="O454">
        <v>46986</v>
      </c>
      <c r="P454" t="s">
        <v>36</v>
      </c>
      <c r="Q454" t="s">
        <v>36</v>
      </c>
      <c r="R454">
        <v>31.04</v>
      </c>
      <c r="S454" s="1">
        <v>45744.522156562503</v>
      </c>
      <c r="T454" t="s">
        <v>42</v>
      </c>
      <c r="U454" s="1">
        <v>45744.293749999997</v>
      </c>
      <c r="V454" t="s">
        <v>43</v>
      </c>
      <c r="W454" t="s">
        <v>36</v>
      </c>
      <c r="X454">
        <v>8</v>
      </c>
      <c r="Y454" t="s">
        <v>54</v>
      </c>
      <c r="Z454" t="s">
        <v>36</v>
      </c>
      <c r="AA454">
        <v>62.076000000000001</v>
      </c>
      <c r="AB454">
        <v>197</v>
      </c>
      <c r="AC454" t="s">
        <v>1231</v>
      </c>
      <c r="AD454" t="s">
        <v>1231</v>
      </c>
      <c r="AE454" t="s">
        <v>45</v>
      </c>
      <c r="AF454" s="44">
        <v>39121701</v>
      </c>
      <c r="AG454" s="18" t="s">
        <v>1431</v>
      </c>
      <c r="AH454" s="18"/>
      <c r="AI454" s="2" t="s">
        <v>48</v>
      </c>
      <c r="AJ454" s="2" t="e">
        <f>VLOOKUP(A454,'Classification Test Result'!$A$2:$D$2428,4,FALSE)</f>
        <v>#N/A</v>
      </c>
      <c r="AL454" s="2">
        <f>_xlfn.XLOOKUP($A454,Results!$A$2:$A$2256,Results!G$2:G$2256,"")</f>
        <v>0</v>
      </c>
      <c r="AM454" s="2">
        <f>_xlfn.XLOOKUP($A454,Results!$A$2:$A$2256,Results!H$2:H$2256,"")</f>
        <v>0</v>
      </c>
      <c r="AN454" s="2">
        <f>_xlfn.XLOOKUP($A454,Results!$A$2:$A$2256,Results!I$2:I$2256,"")</f>
        <v>0</v>
      </c>
      <c r="AO454" s="2">
        <f>_xlfn.XLOOKUP($A454,Results!$A$2:$A$2256,Results!J$2:J$2256,"")</f>
        <v>0</v>
      </c>
      <c r="AP454" s="2">
        <f>_xlfn.XLOOKUP($A454,Results!$A$2:$A$2256,Results!K$2:K$2256,"")</f>
        <v>0</v>
      </c>
      <c r="AQ454" s="2">
        <f>_xlfn.XLOOKUP($A454,Results!$A$2:$A$2256,Results!L$2:L$2256,"")</f>
        <v>0</v>
      </c>
      <c r="AR454" s="2">
        <f>_xlfn.XLOOKUP($A454,Results!$A$2:$A$2256,Results!M$2:M$2256,"")</f>
        <v>0</v>
      </c>
      <c r="AS454" s="2">
        <f>_xlfn.XLOOKUP($A454,Results!$A$2:$A$2256,Results!N$2:N$2256,"")</f>
        <v>0</v>
      </c>
      <c r="AT454" s="2" t="str">
        <f>_xlfn.XLOOKUP($A454,Results!$A$2:$A$2256,Results!O$2:O$2256,"")</f>
        <v>GENERIC CONDUIT/CONDUIT FITTINGS</v>
      </c>
      <c r="AU454" s="2" t="str">
        <f>_xlfn.XLOOKUP($A454,Results!$A$2:$A$2256,Results!P$2:P$2256,"")</f>
        <v>CONDUIT</v>
      </c>
      <c r="AV454" s="2" t="str">
        <f>_xlfn.XLOOKUP($A454,Results!$A$2:$A$2256,Results!Q$2:Q$2256,"")</f>
        <v>MULTIPLE_MATCHES_ONE_VALID</v>
      </c>
      <c r="AW454" s="2">
        <f>_xlfn.XLOOKUP($A454,Results!$A$2:$A$2256,Results!R$2:R$2256,"")</f>
        <v>0</v>
      </c>
      <c r="AX454" s="2">
        <f>_xlfn.XLOOKUP($A454,Results!$A$2:$A$2256,Results!S$2:S$2256,"")</f>
        <v>0</v>
      </c>
      <c r="AY454" s="2">
        <f>_xlfn.XLOOKUP($A454,Results!$A$2:$A$2256,Results!T$2:T$2256,"")</f>
        <v>50</v>
      </c>
      <c r="AZ454" s="2">
        <f>_xlfn.XLOOKUP($A454,Results!$A$2:$A$2256,Results!U$2:U$2256,"")</f>
        <v>0</v>
      </c>
      <c r="BA454" s="2">
        <f>_xlfn.XLOOKUP($A454,Results!$A$2:$A$2256,Results!V$2:V$2256,"")</f>
        <v>0</v>
      </c>
      <c r="BB454" s="2">
        <f>_xlfn.XLOOKUP($A454,Results!$A$2:$A$2256,Results!W$2:W$2256,"")</f>
        <v>0</v>
      </c>
      <c r="BC454" s="2">
        <f>_xlfn.XLOOKUP($A454,Results!$A$2:$A$2256,Results!X$2:X$2256,"")</f>
        <v>0</v>
      </c>
      <c r="BD454" s="2">
        <f>_xlfn.XLOOKUP($A454,Results!$A$2:$A$2256,Results!Y$2:Y$2256,"")</f>
        <v>0</v>
      </c>
      <c r="BE454" s="2">
        <f>_xlfn.XLOOKUP($A454,Results!$A$2:$A$2256,Results!Z$2:Z$2256,"")</f>
        <v>0</v>
      </c>
    </row>
    <row r="455" spans="1:57" ht="38.25" customHeight="1" x14ac:dyDescent="0.3">
      <c r="A455">
        <v>906132</v>
      </c>
      <c r="B455">
        <v>281608</v>
      </c>
      <c r="C455" t="s">
        <v>36</v>
      </c>
      <c r="D455" t="s">
        <v>1090</v>
      </c>
      <c r="E455" s="2" t="str">
        <f>VLOOKUP(F455,'RPA Vendor Data '!F$1:$G$2418,2)</f>
        <v>REXEL USA, INC.</v>
      </c>
      <c r="F455" s="2">
        <v>12873</v>
      </c>
      <c r="G455" s="2">
        <v>2</v>
      </c>
      <c r="H455" t="s">
        <v>1432</v>
      </c>
      <c r="I455">
        <v>20</v>
      </c>
      <c r="J455" t="s">
        <v>58</v>
      </c>
      <c r="K455" t="s">
        <v>58</v>
      </c>
      <c r="L455">
        <v>141.79</v>
      </c>
      <c r="M455" s="2" t="s">
        <v>1231</v>
      </c>
      <c r="N455" s="9">
        <v>2028</v>
      </c>
      <c r="O455">
        <v>271733</v>
      </c>
      <c r="P455" t="s">
        <v>1433</v>
      </c>
      <c r="Q455" t="s">
        <v>36</v>
      </c>
      <c r="R455">
        <v>28.36</v>
      </c>
      <c r="S455" s="1">
        <v>45744.480720405103</v>
      </c>
      <c r="T455" t="s">
        <v>42</v>
      </c>
      <c r="U455" s="1">
        <v>45744.25277777778</v>
      </c>
      <c r="V455" t="s">
        <v>43</v>
      </c>
      <c r="W455" t="s">
        <v>36</v>
      </c>
      <c r="X455">
        <v>0</v>
      </c>
      <c r="Y455">
        <v>0</v>
      </c>
      <c r="Z455">
        <v>141.79</v>
      </c>
      <c r="AA455" t="s">
        <v>36</v>
      </c>
      <c r="AB455">
        <v>195</v>
      </c>
      <c r="AC455" t="s">
        <v>1231</v>
      </c>
      <c r="AD455" t="s">
        <v>1231</v>
      </c>
      <c r="AE455" t="s">
        <v>45</v>
      </c>
      <c r="AF455" s="44">
        <v>39131707</v>
      </c>
      <c r="AG455" s="18" t="s">
        <v>1434</v>
      </c>
      <c r="AH455" s="18"/>
      <c r="AI455" s="2" t="s">
        <v>48</v>
      </c>
      <c r="AJ455" s="2" t="e">
        <f>VLOOKUP(A455,'Classification Test Result'!$A$2:$D$2428,4,FALSE)</f>
        <v>#N/A</v>
      </c>
      <c r="AL455" s="2" t="str">
        <f>_xlfn.XLOOKUP($A455,Results!$A$2:$A$2256,Results!G$2:G$2256,"")</f>
        <v/>
      </c>
      <c r="AM455" s="2" t="str">
        <f>_xlfn.XLOOKUP($A455,Results!$A$2:$A$2256,Results!H$2:H$2256,"")</f>
        <v/>
      </c>
      <c r="AN455" s="2" t="str">
        <f>_xlfn.XLOOKUP($A455,Results!$A$2:$A$2256,Results!I$2:I$2256,"")</f>
        <v/>
      </c>
      <c r="AO455" s="2" t="str">
        <f>_xlfn.XLOOKUP($A455,Results!$A$2:$A$2256,Results!J$2:J$2256,"")</f>
        <v/>
      </c>
      <c r="AP455" s="2" t="str">
        <f>_xlfn.XLOOKUP($A455,Results!$A$2:$A$2256,Results!K$2:K$2256,"")</f>
        <v/>
      </c>
      <c r="AQ455" s="2" t="str">
        <f>_xlfn.XLOOKUP($A455,Results!$A$2:$A$2256,Results!L$2:L$2256,"")</f>
        <v/>
      </c>
      <c r="AR455" s="2" t="str">
        <f>_xlfn.XLOOKUP($A455,Results!$A$2:$A$2256,Results!M$2:M$2256,"")</f>
        <v/>
      </c>
      <c r="AS455" s="2" t="str">
        <f>_xlfn.XLOOKUP($A455,Results!$A$2:$A$2256,Results!N$2:N$2256,"")</f>
        <v/>
      </c>
      <c r="AT455" s="2" t="str">
        <f>_xlfn.XLOOKUP($A455,Results!$A$2:$A$2256,Results!O$2:O$2256,"")</f>
        <v/>
      </c>
      <c r="AU455" s="2" t="str">
        <f>_xlfn.XLOOKUP($A455,Results!$A$2:$A$2256,Results!P$2:P$2256,"")</f>
        <v/>
      </c>
      <c r="AV455" s="2" t="str">
        <f>_xlfn.XLOOKUP($A455,Results!$A$2:$A$2256,Results!Q$2:Q$2256,"")</f>
        <v/>
      </c>
      <c r="AW455" s="2" t="str">
        <f>_xlfn.XLOOKUP($A455,Results!$A$2:$A$2256,Results!R$2:R$2256,"")</f>
        <v/>
      </c>
      <c r="AX455" s="2" t="str">
        <f>_xlfn.XLOOKUP($A455,Results!$A$2:$A$2256,Results!S$2:S$2256,"")</f>
        <v/>
      </c>
      <c r="AY455" s="2" t="str">
        <f>_xlfn.XLOOKUP($A455,Results!$A$2:$A$2256,Results!T$2:T$2256,"")</f>
        <v/>
      </c>
      <c r="AZ455" s="2" t="str">
        <f>_xlfn.XLOOKUP($A455,Results!$A$2:$A$2256,Results!U$2:U$2256,"")</f>
        <v/>
      </c>
      <c r="BA455" s="2" t="str">
        <f>_xlfn.XLOOKUP($A455,Results!$A$2:$A$2256,Results!V$2:V$2256,"")</f>
        <v/>
      </c>
      <c r="BB455" s="2" t="str">
        <f>_xlfn.XLOOKUP($A455,Results!$A$2:$A$2256,Results!W$2:W$2256,"")</f>
        <v/>
      </c>
      <c r="BC455" s="2" t="str">
        <f>_xlfn.XLOOKUP($A455,Results!$A$2:$A$2256,Results!X$2:X$2256,"")</f>
        <v/>
      </c>
      <c r="BD455" s="2" t="str">
        <f>_xlfn.XLOOKUP($A455,Results!$A$2:$A$2256,Results!Y$2:Y$2256,"")</f>
        <v/>
      </c>
      <c r="BE455" s="2" t="str">
        <f>_xlfn.XLOOKUP($A455,Results!$A$2:$A$2256,Results!Z$2:Z$2256,"")</f>
        <v/>
      </c>
    </row>
    <row r="456" spans="1:57" ht="38.25" customHeight="1" x14ac:dyDescent="0.3">
      <c r="A456">
        <v>906133</v>
      </c>
      <c r="B456">
        <v>281653</v>
      </c>
      <c r="C456" t="s">
        <v>36</v>
      </c>
      <c r="D456" t="s">
        <v>1435</v>
      </c>
      <c r="E456" s="2" t="str">
        <f>VLOOKUP(F456,'RPA Vendor Data '!F$1:$G$2418,2)</f>
        <v>ECHO ELECTRIC</v>
      </c>
      <c r="F456" s="2">
        <v>11110</v>
      </c>
      <c r="G456" s="2">
        <v>6</v>
      </c>
      <c r="H456" t="s">
        <v>1436</v>
      </c>
      <c r="I456">
        <v>50</v>
      </c>
      <c r="J456" t="s">
        <v>58</v>
      </c>
      <c r="K456" t="s">
        <v>58</v>
      </c>
      <c r="L456">
        <v>88.86</v>
      </c>
      <c r="M456" s="2" t="s">
        <v>1231</v>
      </c>
      <c r="N456" s="9">
        <v>2024</v>
      </c>
      <c r="O456" t="s">
        <v>36</v>
      </c>
      <c r="P456" t="s">
        <v>36</v>
      </c>
      <c r="Q456" t="s">
        <v>36</v>
      </c>
      <c r="R456">
        <v>44.43</v>
      </c>
      <c r="S456" s="1">
        <v>45744.501598842588</v>
      </c>
      <c r="T456" t="s">
        <v>42</v>
      </c>
      <c r="U456" s="1">
        <v>45744.279166666667</v>
      </c>
      <c r="V456" t="s">
        <v>43</v>
      </c>
      <c r="W456" t="s">
        <v>36</v>
      </c>
      <c r="X456">
        <v>0</v>
      </c>
      <c r="Y456">
        <v>999</v>
      </c>
      <c r="Z456" t="s">
        <v>36</v>
      </c>
      <c r="AA456" t="s">
        <v>36</v>
      </c>
      <c r="AB456" t="s">
        <v>36</v>
      </c>
      <c r="AC456" t="s">
        <v>49</v>
      </c>
      <c r="AD456" t="s">
        <v>49</v>
      </c>
      <c r="AE456" t="s">
        <v>45</v>
      </c>
      <c r="AF456" s="44">
        <v>39131707</v>
      </c>
      <c r="AG456" s="18" t="s">
        <v>1437</v>
      </c>
      <c r="AH456" s="18"/>
      <c r="AI456" s="2" t="s">
        <v>48</v>
      </c>
      <c r="AJ456" s="2" t="e">
        <f>VLOOKUP(A456,'Classification Test Result'!$A$2:$D$2428,4,FALSE)</f>
        <v>#N/A</v>
      </c>
      <c r="AL456" s="2" t="str">
        <f>_xlfn.XLOOKUP($A456,Results!$A$2:$A$2256,Results!G$2:G$2256,"")</f>
        <v/>
      </c>
      <c r="AM456" s="2" t="str">
        <f>_xlfn.XLOOKUP($A456,Results!$A$2:$A$2256,Results!H$2:H$2256,"")</f>
        <v/>
      </c>
      <c r="AN456" s="2" t="str">
        <f>_xlfn.XLOOKUP($A456,Results!$A$2:$A$2256,Results!I$2:I$2256,"")</f>
        <v/>
      </c>
      <c r="AO456" s="2" t="str">
        <f>_xlfn.XLOOKUP($A456,Results!$A$2:$A$2256,Results!J$2:J$2256,"")</f>
        <v/>
      </c>
      <c r="AP456" s="2" t="str">
        <f>_xlfn.XLOOKUP($A456,Results!$A$2:$A$2256,Results!K$2:K$2256,"")</f>
        <v/>
      </c>
      <c r="AQ456" s="2" t="str">
        <f>_xlfn.XLOOKUP($A456,Results!$A$2:$A$2256,Results!L$2:L$2256,"")</f>
        <v/>
      </c>
      <c r="AR456" s="2" t="str">
        <f>_xlfn.XLOOKUP($A456,Results!$A$2:$A$2256,Results!M$2:M$2256,"")</f>
        <v/>
      </c>
      <c r="AS456" s="2" t="str">
        <f>_xlfn.XLOOKUP($A456,Results!$A$2:$A$2256,Results!N$2:N$2256,"")</f>
        <v/>
      </c>
      <c r="AT456" s="2" t="str">
        <f>_xlfn.XLOOKUP($A456,Results!$A$2:$A$2256,Results!O$2:O$2256,"")</f>
        <v/>
      </c>
      <c r="AU456" s="2" t="str">
        <f>_xlfn.XLOOKUP($A456,Results!$A$2:$A$2256,Results!P$2:P$2256,"")</f>
        <v/>
      </c>
      <c r="AV456" s="2" t="str">
        <f>_xlfn.XLOOKUP($A456,Results!$A$2:$A$2256,Results!Q$2:Q$2256,"")</f>
        <v/>
      </c>
      <c r="AW456" s="2" t="str">
        <f>_xlfn.XLOOKUP($A456,Results!$A$2:$A$2256,Results!R$2:R$2256,"")</f>
        <v/>
      </c>
      <c r="AX456" s="2" t="str">
        <f>_xlfn.XLOOKUP($A456,Results!$A$2:$A$2256,Results!S$2:S$2256,"")</f>
        <v/>
      </c>
      <c r="AY456" s="2" t="str">
        <f>_xlfn.XLOOKUP($A456,Results!$A$2:$A$2256,Results!T$2:T$2256,"")</f>
        <v/>
      </c>
      <c r="AZ456" s="2" t="str">
        <f>_xlfn.XLOOKUP($A456,Results!$A$2:$A$2256,Results!U$2:U$2256,"")</f>
        <v/>
      </c>
      <c r="BA456" s="2" t="str">
        <f>_xlfn.XLOOKUP($A456,Results!$A$2:$A$2256,Results!V$2:V$2256,"")</f>
        <v/>
      </c>
      <c r="BB456" s="2" t="str">
        <f>_xlfn.XLOOKUP($A456,Results!$A$2:$A$2256,Results!W$2:W$2256,"")</f>
        <v/>
      </c>
      <c r="BC456" s="2" t="str">
        <f>_xlfn.XLOOKUP($A456,Results!$A$2:$A$2256,Results!X$2:X$2256,"")</f>
        <v/>
      </c>
      <c r="BD456" s="2" t="str">
        <f>_xlfn.XLOOKUP($A456,Results!$A$2:$A$2256,Results!Y$2:Y$2256,"")</f>
        <v/>
      </c>
      <c r="BE456" s="2" t="str">
        <f>_xlfn.XLOOKUP($A456,Results!$A$2:$A$2256,Results!Z$2:Z$2256,"")</f>
        <v/>
      </c>
    </row>
    <row r="457" spans="1:57" ht="38.25" customHeight="1" x14ac:dyDescent="0.3">
      <c r="A457">
        <v>906134</v>
      </c>
      <c r="B457">
        <v>281608</v>
      </c>
      <c r="C457" t="s">
        <v>36</v>
      </c>
      <c r="D457" t="s">
        <v>1090</v>
      </c>
      <c r="E457" s="2" t="str">
        <f>VLOOKUP(F457,'RPA Vendor Data '!F$1:$G$2418,2)</f>
        <v>REXEL USA, INC.</v>
      </c>
      <c r="F457" s="2">
        <v>12873</v>
      </c>
      <c r="G457" s="2">
        <v>12</v>
      </c>
      <c r="H457" t="s">
        <v>1438</v>
      </c>
      <c r="I457">
        <v>20</v>
      </c>
      <c r="J457" t="s">
        <v>58</v>
      </c>
      <c r="K457" t="s">
        <v>58</v>
      </c>
      <c r="L457">
        <v>40.89</v>
      </c>
      <c r="M457" s="2" t="s">
        <v>1231</v>
      </c>
      <c r="N457" s="9">
        <v>2024</v>
      </c>
      <c r="O457">
        <v>30610</v>
      </c>
      <c r="P457" t="s">
        <v>1439</v>
      </c>
      <c r="Q457" t="s">
        <v>36</v>
      </c>
      <c r="R457">
        <v>8.18</v>
      </c>
      <c r="S457" s="1">
        <v>45744.480648182871</v>
      </c>
      <c r="T457" t="s">
        <v>42</v>
      </c>
      <c r="U457" s="1">
        <v>45744.253472222219</v>
      </c>
      <c r="V457" t="s">
        <v>43</v>
      </c>
      <c r="W457" t="s">
        <v>36</v>
      </c>
      <c r="X457">
        <v>0</v>
      </c>
      <c r="Y457">
        <v>0</v>
      </c>
      <c r="Z457">
        <v>40.89</v>
      </c>
      <c r="AA457" t="s">
        <v>36</v>
      </c>
      <c r="AB457">
        <v>195</v>
      </c>
      <c r="AC457" t="s">
        <v>1231</v>
      </c>
      <c r="AD457" t="s">
        <v>1231</v>
      </c>
      <c r="AE457" t="s">
        <v>45</v>
      </c>
      <c r="AF457" s="44">
        <v>39131707</v>
      </c>
      <c r="AG457" s="18" t="s">
        <v>1437</v>
      </c>
      <c r="AH457" s="18"/>
      <c r="AI457" s="2" t="s">
        <v>48</v>
      </c>
      <c r="AJ457" s="2" t="e">
        <f>VLOOKUP(A457,'Classification Test Result'!$A$2:$D$2428,4,FALSE)</f>
        <v>#N/A</v>
      </c>
      <c r="AL457" s="2" t="str">
        <f>_xlfn.XLOOKUP($A457,Results!$A$2:$A$2256,Results!G$2:G$2256,"")</f>
        <v/>
      </c>
      <c r="AM457" s="2" t="str">
        <f>_xlfn.XLOOKUP($A457,Results!$A$2:$A$2256,Results!H$2:H$2256,"")</f>
        <v/>
      </c>
      <c r="AN457" s="2" t="str">
        <f>_xlfn.XLOOKUP($A457,Results!$A$2:$A$2256,Results!I$2:I$2256,"")</f>
        <v/>
      </c>
      <c r="AO457" s="2" t="str">
        <f>_xlfn.XLOOKUP($A457,Results!$A$2:$A$2256,Results!J$2:J$2256,"")</f>
        <v/>
      </c>
      <c r="AP457" s="2" t="str">
        <f>_xlfn.XLOOKUP($A457,Results!$A$2:$A$2256,Results!K$2:K$2256,"")</f>
        <v/>
      </c>
      <c r="AQ457" s="2" t="str">
        <f>_xlfn.XLOOKUP($A457,Results!$A$2:$A$2256,Results!L$2:L$2256,"")</f>
        <v/>
      </c>
      <c r="AR457" s="2" t="str">
        <f>_xlfn.XLOOKUP($A457,Results!$A$2:$A$2256,Results!M$2:M$2256,"")</f>
        <v/>
      </c>
      <c r="AS457" s="2" t="str">
        <f>_xlfn.XLOOKUP($A457,Results!$A$2:$A$2256,Results!N$2:N$2256,"")</f>
        <v/>
      </c>
      <c r="AT457" s="2" t="str">
        <f>_xlfn.XLOOKUP($A457,Results!$A$2:$A$2256,Results!O$2:O$2256,"")</f>
        <v/>
      </c>
      <c r="AU457" s="2" t="str">
        <f>_xlfn.XLOOKUP($A457,Results!$A$2:$A$2256,Results!P$2:P$2256,"")</f>
        <v/>
      </c>
      <c r="AV457" s="2" t="str">
        <f>_xlfn.XLOOKUP($A457,Results!$A$2:$A$2256,Results!Q$2:Q$2256,"")</f>
        <v/>
      </c>
      <c r="AW457" s="2" t="str">
        <f>_xlfn.XLOOKUP($A457,Results!$A$2:$A$2256,Results!R$2:R$2256,"")</f>
        <v/>
      </c>
      <c r="AX457" s="2" t="str">
        <f>_xlfn.XLOOKUP($A457,Results!$A$2:$A$2256,Results!S$2:S$2256,"")</f>
        <v/>
      </c>
      <c r="AY457" s="2" t="str">
        <f>_xlfn.XLOOKUP($A457,Results!$A$2:$A$2256,Results!T$2:T$2256,"")</f>
        <v/>
      </c>
      <c r="AZ457" s="2" t="str">
        <f>_xlfn.XLOOKUP($A457,Results!$A$2:$A$2256,Results!U$2:U$2256,"")</f>
        <v/>
      </c>
      <c r="BA457" s="2" t="str">
        <f>_xlfn.XLOOKUP($A457,Results!$A$2:$A$2256,Results!V$2:V$2256,"")</f>
        <v/>
      </c>
      <c r="BB457" s="2" t="str">
        <f>_xlfn.XLOOKUP($A457,Results!$A$2:$A$2256,Results!W$2:W$2256,"")</f>
        <v/>
      </c>
      <c r="BC457" s="2" t="str">
        <f>_xlfn.XLOOKUP($A457,Results!$A$2:$A$2256,Results!X$2:X$2256,"")</f>
        <v/>
      </c>
      <c r="BD457" s="2" t="str">
        <f>_xlfn.XLOOKUP($A457,Results!$A$2:$A$2256,Results!Y$2:Y$2256,"")</f>
        <v/>
      </c>
      <c r="BE457" s="2" t="str">
        <f>_xlfn.XLOOKUP($A457,Results!$A$2:$A$2256,Results!Z$2:Z$2256,"")</f>
        <v/>
      </c>
    </row>
    <row r="458" spans="1:57" ht="38.25" customHeight="1" x14ac:dyDescent="0.3">
      <c r="A458">
        <v>906135</v>
      </c>
      <c r="B458">
        <v>281653</v>
      </c>
      <c r="C458" t="s">
        <v>36</v>
      </c>
      <c r="D458" t="s">
        <v>1435</v>
      </c>
      <c r="E458" s="2" t="str">
        <f>VLOOKUP(F458,'RPA Vendor Data '!F$1:$G$2418,2)</f>
        <v>ECHO ELECTRIC</v>
      </c>
      <c r="F458" s="2">
        <v>11110</v>
      </c>
      <c r="G458" s="2">
        <v>7</v>
      </c>
      <c r="H458" t="s">
        <v>1440</v>
      </c>
      <c r="I458">
        <v>25</v>
      </c>
      <c r="J458" t="s">
        <v>58</v>
      </c>
      <c r="K458" t="s">
        <v>58</v>
      </c>
      <c r="L458">
        <v>83.77</v>
      </c>
      <c r="M458" s="2" t="s">
        <v>1231</v>
      </c>
      <c r="N458" s="9">
        <v>2004</v>
      </c>
      <c r="O458" t="s">
        <v>36</v>
      </c>
      <c r="P458" t="s">
        <v>36</v>
      </c>
      <c r="Q458" t="s">
        <v>36</v>
      </c>
      <c r="R458">
        <v>20.94</v>
      </c>
      <c r="S458" s="1">
        <v>45744.501601585653</v>
      </c>
      <c r="T458" t="s">
        <v>42</v>
      </c>
      <c r="U458" s="1">
        <v>45744.279166666667</v>
      </c>
      <c r="V458" t="s">
        <v>43</v>
      </c>
      <c r="W458" t="s">
        <v>36</v>
      </c>
      <c r="X458">
        <v>0</v>
      </c>
      <c r="Y458">
        <v>999</v>
      </c>
      <c r="Z458" t="s">
        <v>36</v>
      </c>
      <c r="AA458" t="s">
        <v>36</v>
      </c>
      <c r="AB458" t="s">
        <v>36</v>
      </c>
      <c r="AC458" t="s">
        <v>49</v>
      </c>
      <c r="AD458" t="s">
        <v>49</v>
      </c>
      <c r="AE458" t="s">
        <v>45</v>
      </c>
      <c r="AF458" s="44">
        <v>39131707</v>
      </c>
      <c r="AG458" s="18" t="s">
        <v>1441</v>
      </c>
      <c r="AH458" s="18"/>
      <c r="AI458" s="2" t="s">
        <v>48</v>
      </c>
      <c r="AJ458" s="2" t="e">
        <f>VLOOKUP(A458,'Classification Test Result'!$A$2:$D$2428,4,FALSE)</f>
        <v>#N/A</v>
      </c>
      <c r="AL458" s="2" t="str">
        <f>_xlfn.XLOOKUP($A458,Results!$A$2:$A$2256,Results!G$2:G$2256,"")</f>
        <v/>
      </c>
      <c r="AM458" s="2" t="str">
        <f>_xlfn.XLOOKUP($A458,Results!$A$2:$A$2256,Results!H$2:H$2256,"")</f>
        <v/>
      </c>
      <c r="AN458" s="2" t="str">
        <f>_xlfn.XLOOKUP($A458,Results!$A$2:$A$2256,Results!I$2:I$2256,"")</f>
        <v/>
      </c>
      <c r="AO458" s="2" t="str">
        <f>_xlfn.XLOOKUP($A458,Results!$A$2:$A$2256,Results!J$2:J$2256,"")</f>
        <v/>
      </c>
      <c r="AP458" s="2" t="str">
        <f>_xlfn.XLOOKUP($A458,Results!$A$2:$A$2256,Results!K$2:K$2256,"")</f>
        <v/>
      </c>
      <c r="AQ458" s="2" t="str">
        <f>_xlfn.XLOOKUP($A458,Results!$A$2:$A$2256,Results!L$2:L$2256,"")</f>
        <v/>
      </c>
      <c r="AR458" s="2" t="str">
        <f>_xlfn.XLOOKUP($A458,Results!$A$2:$A$2256,Results!M$2:M$2256,"")</f>
        <v/>
      </c>
      <c r="AS458" s="2" t="str">
        <f>_xlfn.XLOOKUP($A458,Results!$A$2:$A$2256,Results!N$2:N$2256,"")</f>
        <v/>
      </c>
      <c r="AT458" s="2" t="str">
        <f>_xlfn.XLOOKUP($A458,Results!$A$2:$A$2256,Results!O$2:O$2256,"")</f>
        <v/>
      </c>
      <c r="AU458" s="2" t="str">
        <f>_xlfn.XLOOKUP($A458,Results!$A$2:$A$2256,Results!P$2:P$2256,"")</f>
        <v/>
      </c>
      <c r="AV458" s="2" t="str">
        <f>_xlfn.XLOOKUP($A458,Results!$A$2:$A$2256,Results!Q$2:Q$2256,"")</f>
        <v/>
      </c>
      <c r="AW458" s="2" t="str">
        <f>_xlfn.XLOOKUP($A458,Results!$A$2:$A$2256,Results!R$2:R$2256,"")</f>
        <v/>
      </c>
      <c r="AX458" s="2" t="str">
        <f>_xlfn.XLOOKUP($A458,Results!$A$2:$A$2256,Results!S$2:S$2256,"")</f>
        <v/>
      </c>
      <c r="AY458" s="2" t="str">
        <f>_xlfn.XLOOKUP($A458,Results!$A$2:$A$2256,Results!T$2:T$2256,"")</f>
        <v/>
      </c>
      <c r="AZ458" s="2" t="str">
        <f>_xlfn.XLOOKUP($A458,Results!$A$2:$A$2256,Results!U$2:U$2256,"")</f>
        <v/>
      </c>
      <c r="BA458" s="2" t="str">
        <f>_xlfn.XLOOKUP($A458,Results!$A$2:$A$2256,Results!V$2:V$2256,"")</f>
        <v/>
      </c>
      <c r="BB458" s="2" t="str">
        <f>_xlfn.XLOOKUP($A458,Results!$A$2:$A$2256,Results!W$2:W$2256,"")</f>
        <v/>
      </c>
      <c r="BC458" s="2" t="str">
        <f>_xlfn.XLOOKUP($A458,Results!$A$2:$A$2256,Results!X$2:X$2256,"")</f>
        <v/>
      </c>
      <c r="BD458" s="2" t="str">
        <f>_xlfn.XLOOKUP($A458,Results!$A$2:$A$2256,Results!Y$2:Y$2256,"")</f>
        <v/>
      </c>
      <c r="BE458" s="2" t="str">
        <f>_xlfn.XLOOKUP($A458,Results!$A$2:$A$2256,Results!Z$2:Z$2256,"")</f>
        <v/>
      </c>
    </row>
    <row r="459" spans="1:57" ht="38.25" customHeight="1" x14ac:dyDescent="0.3">
      <c r="A459">
        <v>906136</v>
      </c>
      <c r="B459">
        <v>281600</v>
      </c>
      <c r="C459" t="s">
        <v>36</v>
      </c>
      <c r="D459" t="s">
        <v>1364</v>
      </c>
      <c r="E459" s="2" t="str">
        <f>VLOOKUP(F459,'RPA Vendor Data '!F$1:$G$2418,2)</f>
        <v>REXEL USA, INC.</v>
      </c>
      <c r="F459" s="2">
        <v>12873</v>
      </c>
      <c r="G459" s="2">
        <v>3</v>
      </c>
      <c r="H459" t="s">
        <v>1442</v>
      </c>
      <c r="I459">
        <v>3</v>
      </c>
      <c r="J459" t="s">
        <v>58</v>
      </c>
      <c r="K459" t="s">
        <v>58</v>
      </c>
      <c r="L459">
        <v>581.59199999999998</v>
      </c>
      <c r="M459" s="2" t="s">
        <v>1231</v>
      </c>
      <c r="N459" s="9">
        <v>1215</v>
      </c>
      <c r="O459">
        <v>50378</v>
      </c>
      <c r="P459" t="s">
        <v>1443</v>
      </c>
      <c r="Q459" t="s">
        <v>36</v>
      </c>
      <c r="R459">
        <v>17.45</v>
      </c>
      <c r="S459" s="1">
        <v>45744.48108553241</v>
      </c>
      <c r="T459" t="s">
        <v>42</v>
      </c>
      <c r="U459" s="1">
        <v>45744.251388888893</v>
      </c>
      <c r="V459" t="s">
        <v>43</v>
      </c>
      <c r="W459" t="s">
        <v>36</v>
      </c>
      <c r="X459">
        <v>0</v>
      </c>
      <c r="Y459">
        <v>0</v>
      </c>
      <c r="Z459">
        <v>581.59199999999998</v>
      </c>
      <c r="AA459" t="s">
        <v>36</v>
      </c>
      <c r="AB459">
        <v>195</v>
      </c>
      <c r="AC459" t="s">
        <v>1231</v>
      </c>
      <c r="AD459" t="s">
        <v>1231</v>
      </c>
      <c r="AE459" t="s">
        <v>45</v>
      </c>
      <c r="AF459" s="44">
        <v>39121312</v>
      </c>
      <c r="AG459" s="18" t="s">
        <v>1444</v>
      </c>
      <c r="AH459" s="18"/>
      <c r="AI459" s="2" t="s">
        <v>48</v>
      </c>
      <c r="AJ459" s="2" t="e">
        <f>VLOOKUP(A459,'Classification Test Result'!$A$2:$D$2428,4,FALSE)</f>
        <v>#N/A</v>
      </c>
      <c r="AL459" s="2">
        <f>_xlfn.XLOOKUP($A459,Results!$A$2:$A$2256,Results!G$2:G$2256,"")</f>
        <v>0</v>
      </c>
      <c r="AM459" s="2">
        <f>_xlfn.XLOOKUP($A459,Results!$A$2:$A$2256,Results!H$2:H$2256,"")</f>
        <v>0</v>
      </c>
      <c r="AN459" s="2">
        <f>_xlfn.XLOOKUP($A459,Results!$A$2:$A$2256,Results!I$2:I$2256,"")</f>
        <v>0</v>
      </c>
      <c r="AO459" s="2">
        <f>_xlfn.XLOOKUP($A459,Results!$A$2:$A$2256,Results!J$2:J$2256,"")</f>
        <v>0</v>
      </c>
      <c r="AP459" s="2">
        <f>_xlfn.XLOOKUP($A459,Results!$A$2:$A$2256,Results!K$2:K$2256,"")</f>
        <v>0</v>
      </c>
      <c r="AQ459" s="2">
        <f>_xlfn.XLOOKUP($A459,Results!$A$2:$A$2256,Results!L$2:L$2256,"")</f>
        <v>0</v>
      </c>
      <c r="AR459" s="2">
        <f>_xlfn.XLOOKUP($A459,Results!$A$2:$A$2256,Results!M$2:M$2256,"")</f>
        <v>0</v>
      </c>
      <c r="AS459" s="2">
        <f>_xlfn.XLOOKUP($A459,Results!$A$2:$A$2256,Results!N$2:N$2256,"")</f>
        <v>0</v>
      </c>
      <c r="AT459" s="2" t="str">
        <f>_xlfn.XLOOKUP($A459,Results!$A$2:$A$2256,Results!O$2:O$2256,"")</f>
        <v>RACO</v>
      </c>
      <c r="AU459" s="2" t="str">
        <f>_xlfn.XLOOKUP($A459,Results!$A$2:$A$2256,Results!P$2:P$2256,"")</f>
        <v>RAC</v>
      </c>
      <c r="AV459" s="2" t="str">
        <f>_xlfn.XLOOKUP($A459,Results!$A$2:$A$2256,Results!Q$2:Q$2256,"")</f>
        <v>SINGLE_MATCH</v>
      </c>
      <c r="AW459" s="2">
        <f>_xlfn.XLOOKUP($A459,Results!$A$2:$A$2256,Results!R$2:R$2256,"")</f>
        <v>0</v>
      </c>
      <c r="AX459" s="2">
        <f>_xlfn.XLOOKUP($A459,Results!$A$2:$A$2256,Results!S$2:S$2256,"")</f>
        <v>0</v>
      </c>
      <c r="AY459" s="2">
        <f>_xlfn.XLOOKUP($A459,Results!$A$2:$A$2256,Results!T$2:T$2256,"")</f>
        <v>60</v>
      </c>
      <c r="AZ459" s="2">
        <f>_xlfn.XLOOKUP($A459,Results!$A$2:$A$2256,Results!U$2:U$2256,"")</f>
        <v>0</v>
      </c>
      <c r="BA459" s="2" t="str">
        <f>_xlfn.XLOOKUP($A459,Results!$A$2:$A$2256,Results!V$2:V$2256,"")</f>
        <v>RACO</v>
      </c>
      <c r="BB459" s="2">
        <f>_xlfn.XLOOKUP($A459,Results!$A$2:$A$2256,Results!W$2:W$2256,"")</f>
        <v>77</v>
      </c>
      <c r="BC459" s="2">
        <f>_xlfn.XLOOKUP($A459,Results!$A$2:$A$2256,Results!X$2:X$2256,"")</f>
        <v>0</v>
      </c>
      <c r="BD459" s="2">
        <f>_xlfn.XLOOKUP($A459,Results!$A$2:$A$2256,Results!Y$2:Y$2256,"")</f>
        <v>0</v>
      </c>
      <c r="BE459" s="2" t="b">
        <f>_xlfn.XLOOKUP($A459,Results!$A$2:$A$2256,Results!Z$2:Z$2256,"")</f>
        <v>1</v>
      </c>
    </row>
    <row r="460" spans="1:57" ht="38.25" customHeight="1" x14ac:dyDescent="0.3">
      <c r="A460">
        <v>906137</v>
      </c>
      <c r="B460">
        <v>281600</v>
      </c>
      <c r="C460" t="s">
        <v>36</v>
      </c>
      <c r="D460" t="s">
        <v>1364</v>
      </c>
      <c r="E460" s="2" t="str">
        <f>VLOOKUP(F460,'RPA Vendor Data '!F$1:$G$2418,2)</f>
        <v>REXEL USA, INC.</v>
      </c>
      <c r="F460" s="2">
        <v>12873</v>
      </c>
      <c r="G460" s="2">
        <v>4</v>
      </c>
      <c r="H460" t="s">
        <v>1445</v>
      </c>
      <c r="I460">
        <v>6</v>
      </c>
      <c r="J460" t="s">
        <v>58</v>
      </c>
      <c r="K460" t="s">
        <v>58</v>
      </c>
      <c r="L460">
        <v>303.79000000000002</v>
      </c>
      <c r="M460" s="2" t="s">
        <v>1231</v>
      </c>
      <c r="N460" s="9">
        <v>1214</v>
      </c>
      <c r="O460">
        <v>51146</v>
      </c>
      <c r="P460" t="s">
        <v>1446</v>
      </c>
      <c r="Q460">
        <v>5016901214</v>
      </c>
      <c r="R460">
        <v>18.23</v>
      </c>
      <c r="S460" s="1">
        <v>45744.481092789349</v>
      </c>
      <c r="T460" t="s">
        <v>42</v>
      </c>
      <c r="U460" s="1">
        <v>45744.251388888893</v>
      </c>
      <c r="V460" t="s">
        <v>43</v>
      </c>
      <c r="W460" t="s">
        <v>36</v>
      </c>
      <c r="X460">
        <v>0</v>
      </c>
      <c r="Y460">
        <v>0</v>
      </c>
      <c r="Z460">
        <v>303.79000000000002</v>
      </c>
      <c r="AA460" t="s">
        <v>36</v>
      </c>
      <c r="AB460">
        <v>195</v>
      </c>
      <c r="AC460" t="s">
        <v>1231</v>
      </c>
      <c r="AD460" t="s">
        <v>1231</v>
      </c>
      <c r="AE460" t="s">
        <v>45</v>
      </c>
      <c r="AF460" s="44">
        <v>39121312</v>
      </c>
      <c r="AG460" s="18" t="s">
        <v>1447</v>
      </c>
      <c r="AH460" s="18"/>
      <c r="AI460" s="2" t="s">
        <v>48</v>
      </c>
      <c r="AJ460" s="2" t="e">
        <f>VLOOKUP(A460,'Classification Test Result'!$A$2:$D$2428,4,FALSE)</f>
        <v>#N/A</v>
      </c>
      <c r="AL460" s="2">
        <f>_xlfn.XLOOKUP($A460,Results!$A$2:$A$2256,Results!G$2:G$2256,"")</f>
        <v>0</v>
      </c>
      <c r="AM460" s="2">
        <f>_xlfn.XLOOKUP($A460,Results!$A$2:$A$2256,Results!H$2:H$2256,"")</f>
        <v>0</v>
      </c>
      <c r="AN460" s="2">
        <f>_xlfn.XLOOKUP($A460,Results!$A$2:$A$2256,Results!I$2:I$2256,"")</f>
        <v>0</v>
      </c>
      <c r="AO460" s="2">
        <f>_xlfn.XLOOKUP($A460,Results!$A$2:$A$2256,Results!J$2:J$2256,"")</f>
        <v>0</v>
      </c>
      <c r="AP460" s="2">
        <f>_xlfn.XLOOKUP($A460,Results!$A$2:$A$2256,Results!K$2:K$2256,"")</f>
        <v>0</v>
      </c>
      <c r="AQ460" s="2">
        <f>_xlfn.XLOOKUP($A460,Results!$A$2:$A$2256,Results!L$2:L$2256,"")</f>
        <v>0</v>
      </c>
      <c r="AR460" s="2">
        <f>_xlfn.XLOOKUP($A460,Results!$A$2:$A$2256,Results!M$2:M$2256,"")</f>
        <v>0</v>
      </c>
      <c r="AS460" s="2">
        <f>_xlfn.XLOOKUP($A460,Results!$A$2:$A$2256,Results!N$2:N$2256,"")</f>
        <v>0</v>
      </c>
      <c r="AT460" s="2" t="str">
        <f>_xlfn.XLOOKUP($A460,Results!$A$2:$A$2256,Results!O$2:O$2256,"")</f>
        <v>RACO</v>
      </c>
      <c r="AU460" s="2" t="str">
        <f>_xlfn.XLOOKUP($A460,Results!$A$2:$A$2256,Results!P$2:P$2256,"")</f>
        <v>RAC</v>
      </c>
      <c r="AV460" s="2" t="str">
        <f>_xlfn.XLOOKUP($A460,Results!$A$2:$A$2256,Results!Q$2:Q$2256,"")</f>
        <v>SINGLE_MATCH</v>
      </c>
      <c r="AW460" s="2">
        <f>_xlfn.XLOOKUP($A460,Results!$A$2:$A$2256,Results!R$2:R$2256,"")</f>
        <v>0</v>
      </c>
      <c r="AX460" s="2">
        <f>_xlfn.XLOOKUP($A460,Results!$A$2:$A$2256,Results!S$2:S$2256,"")</f>
        <v>0</v>
      </c>
      <c r="AY460" s="2">
        <f>_xlfn.XLOOKUP($A460,Results!$A$2:$A$2256,Results!T$2:T$2256,"")</f>
        <v>60</v>
      </c>
      <c r="AZ460" s="2">
        <f>_xlfn.XLOOKUP($A460,Results!$A$2:$A$2256,Results!U$2:U$2256,"")</f>
        <v>0</v>
      </c>
      <c r="BA460" s="2">
        <f>_xlfn.XLOOKUP($A460,Results!$A$2:$A$2256,Results!V$2:V$2256,"")</f>
        <v>0</v>
      </c>
      <c r="BB460" s="2">
        <f>_xlfn.XLOOKUP($A460,Results!$A$2:$A$2256,Results!W$2:W$2256,"")</f>
        <v>0</v>
      </c>
      <c r="BC460" s="2">
        <f>_xlfn.XLOOKUP($A460,Results!$A$2:$A$2256,Results!X$2:X$2256,"")</f>
        <v>0</v>
      </c>
      <c r="BD460" s="2">
        <f>_xlfn.XLOOKUP($A460,Results!$A$2:$A$2256,Results!Y$2:Y$2256,"")</f>
        <v>0</v>
      </c>
      <c r="BE460" s="2">
        <f>_xlfn.XLOOKUP($A460,Results!$A$2:$A$2256,Results!Z$2:Z$2256,"")</f>
        <v>0</v>
      </c>
    </row>
    <row r="461" spans="1:57" ht="38.25" customHeight="1" x14ac:dyDescent="0.3">
      <c r="A461">
        <v>906138</v>
      </c>
      <c r="B461">
        <v>281801</v>
      </c>
      <c r="C461" t="s">
        <v>36</v>
      </c>
      <c r="D461">
        <v>9341435830</v>
      </c>
      <c r="E461" s="2" t="str">
        <f>VLOOKUP(F461,'RPA Vendor Data '!F$1:$G$2418,2)</f>
        <v>GRAYBAR ELECTRIC CO. INC.</v>
      </c>
      <c r="F461" s="2">
        <v>11471</v>
      </c>
      <c r="G461" s="2">
        <v>1</v>
      </c>
      <c r="H461" t="s">
        <v>1448</v>
      </c>
      <c r="I461">
        <v>3</v>
      </c>
      <c r="J461" t="s">
        <v>39</v>
      </c>
      <c r="K461" t="s">
        <v>39</v>
      </c>
      <c r="L461">
        <v>198.25</v>
      </c>
      <c r="M461" s="2" t="s">
        <v>1449</v>
      </c>
      <c r="N461" s="85" t="s">
        <v>1450</v>
      </c>
      <c r="O461" t="s">
        <v>36</v>
      </c>
      <c r="P461" t="s">
        <v>36</v>
      </c>
      <c r="Q461" t="s">
        <v>36</v>
      </c>
      <c r="R461">
        <v>594.75</v>
      </c>
      <c r="S461" s="1">
        <v>45744.583698692128</v>
      </c>
      <c r="T461" t="s">
        <v>42</v>
      </c>
      <c r="U461" s="1">
        <v>45744.355555555558</v>
      </c>
      <c r="V461" t="s">
        <v>43</v>
      </c>
      <c r="W461" t="s">
        <v>36</v>
      </c>
      <c r="X461">
        <v>0</v>
      </c>
      <c r="Y461">
        <v>201</v>
      </c>
      <c r="Z461" t="s">
        <v>36</v>
      </c>
      <c r="AA461" t="s">
        <v>36</v>
      </c>
      <c r="AB461" t="s">
        <v>36</v>
      </c>
      <c r="AC461" t="s">
        <v>1451</v>
      </c>
      <c r="AD461" t="s">
        <v>1451</v>
      </c>
      <c r="AE461" t="s">
        <v>45</v>
      </c>
      <c r="AG461" s="18" t="s">
        <v>1452</v>
      </c>
      <c r="AH461" s="18"/>
      <c r="AI461" s="2" t="s">
        <v>48</v>
      </c>
      <c r="AJ461" s="2" t="e">
        <f>VLOOKUP(A461,'Classification Test Result'!$A$2:$D$2428,4,FALSE)</f>
        <v>#N/A</v>
      </c>
      <c r="AL461" s="2">
        <f>_xlfn.XLOOKUP($A461,Results!$A$2:$A$2256,Results!G$2:G$2256,"")</f>
        <v>512720</v>
      </c>
      <c r="AM461" s="2" t="str">
        <f>_xlfn.XLOOKUP($A461,Results!$A$2:$A$2256,Results!H$2:H$2256,"")</f>
        <v>WP3XFU120</v>
      </c>
      <c r="AN461" s="2" t="str">
        <f>_xlfn.XLOOKUP($A461,Results!$A$2:$A$2256,Results!I$2:I$2256,"")</f>
        <v>RAB LIGHTING</v>
      </c>
      <c r="AO461" s="2">
        <f>_xlfn.XLOOKUP($A461,Results!$A$2:$A$2256,Results!J$2:J$2256,"")</f>
        <v>192552004664</v>
      </c>
      <c r="AP461" s="2">
        <f>_xlfn.XLOOKUP($A461,Results!$A$2:$A$2256,Results!K$2:K$2256,"")</f>
        <v>39111600</v>
      </c>
      <c r="AQ461" s="2">
        <f>_xlfn.XLOOKUP($A461,Results!$A$2:$A$2256,Results!L$2:L$2256,"")</f>
        <v>0</v>
      </c>
      <c r="AR461" s="2">
        <f>_xlfn.XLOOKUP($A461,Results!$A$2:$A$2256,Results!M$2:M$2256,"")</f>
        <v>609395</v>
      </c>
      <c r="AS461" s="2" t="str">
        <f>_xlfn.XLOOKUP($A461,Results!$A$2:$A$2256,Results!N$2:N$2256,"")</f>
        <v>RAL WP3XFU120 120W WALL PACK</v>
      </c>
      <c r="AT461" s="2" t="str">
        <f>_xlfn.XLOOKUP($A461,Results!$A$2:$A$2256,Results!O$2:O$2256,"")</f>
        <v>RAB LIGHTING</v>
      </c>
      <c r="AU461" s="2" t="str">
        <f>_xlfn.XLOOKUP($A461,Results!$A$2:$A$2256,Results!P$2:P$2256,"")</f>
        <v>RAB LIGHTING INC</v>
      </c>
      <c r="AV461" s="2" t="str">
        <f>_xlfn.XLOOKUP($A461,Results!$A$2:$A$2256,Results!Q$2:Q$2256,"")</f>
        <v>SINGLE_MATCH</v>
      </c>
      <c r="AW461" s="2" t="str">
        <f>_xlfn.XLOOKUP($A461,Results!$A$2:$A$2256,Results!R$2:R$2256,"")</f>
        <v>0.8267825195418331</v>
      </c>
      <c r="AX461" s="2">
        <f>_xlfn.XLOOKUP($A461,Results!$A$2:$A$2256,Results!S$2:S$2256,"")</f>
        <v>100</v>
      </c>
      <c r="AY461" s="2">
        <f>_xlfn.XLOOKUP($A461,Results!$A$2:$A$2256,Results!T$2:T$2256,"")</f>
        <v>100</v>
      </c>
      <c r="AZ461" s="2">
        <f>_xlfn.XLOOKUP($A461,Results!$A$2:$A$2256,Results!U$2:U$2256,"")</f>
        <v>100</v>
      </c>
      <c r="BA461" s="2" t="str">
        <f>_xlfn.XLOOKUP($A461,Results!$A$2:$A$2256,Results!V$2:V$2256,"")</f>
        <v>RAB LIGHTING</v>
      </c>
      <c r="BB461" s="2">
        <f>_xlfn.XLOOKUP($A461,Results!$A$2:$A$2256,Results!W$2:W$2256,"")</f>
        <v>85</v>
      </c>
      <c r="BC461" s="2">
        <f>_xlfn.XLOOKUP($A461,Results!$A$2:$A$2256,Results!X$2:X$2256,"")</f>
        <v>39111600</v>
      </c>
      <c r="BD461" s="2">
        <f>_xlfn.XLOOKUP($A461,Results!$A$2:$A$2256,Results!Y$2:Y$2256,"")</f>
        <v>85</v>
      </c>
      <c r="BE461" s="2" t="b">
        <f>_xlfn.XLOOKUP($A461,Results!$A$2:$A$2256,Results!Z$2:Z$2256,"")</f>
        <v>1</v>
      </c>
    </row>
    <row r="462" spans="1:57" ht="38.25" customHeight="1" x14ac:dyDescent="0.3">
      <c r="A462">
        <v>906139</v>
      </c>
      <c r="B462">
        <v>281919</v>
      </c>
      <c r="C462" t="s">
        <v>36</v>
      </c>
      <c r="D462" t="s">
        <v>590</v>
      </c>
      <c r="E462" s="2" t="str">
        <f>VLOOKUP(F462,'RPA Vendor Data '!F$1:$G$2418,2)</f>
        <v>ACME CONSTRUCTION SUPPLY</v>
      </c>
      <c r="F462" s="2">
        <v>10054</v>
      </c>
      <c r="G462" s="2">
        <v>9</v>
      </c>
      <c r="H462" t="s">
        <v>1453</v>
      </c>
      <c r="I462">
        <v>20</v>
      </c>
      <c r="J462" t="s">
        <v>65</v>
      </c>
      <c r="K462" t="s">
        <v>39</v>
      </c>
      <c r="L462">
        <v>0.38</v>
      </c>
      <c r="M462" s="2" t="s">
        <v>1454</v>
      </c>
      <c r="N462" s="85" t="s">
        <v>1455</v>
      </c>
      <c r="O462" t="s">
        <v>36</v>
      </c>
      <c r="P462" t="s">
        <v>36</v>
      </c>
      <c r="Q462" t="s">
        <v>36</v>
      </c>
      <c r="R462">
        <v>7.6</v>
      </c>
      <c r="S462" s="1">
        <v>45744.771352430558</v>
      </c>
      <c r="T462" t="s">
        <v>42</v>
      </c>
      <c r="U462" s="1">
        <v>45744.556944444441</v>
      </c>
      <c r="V462" t="s">
        <v>43</v>
      </c>
      <c r="W462" t="s">
        <v>36</v>
      </c>
      <c r="X462">
        <v>1</v>
      </c>
      <c r="Y462">
        <v>201</v>
      </c>
      <c r="Z462" t="s">
        <v>36</v>
      </c>
      <c r="AA462" t="s">
        <v>36</v>
      </c>
      <c r="AB462" t="s">
        <v>36</v>
      </c>
      <c r="AC462" t="s">
        <v>1454</v>
      </c>
      <c r="AD462" t="s">
        <v>1454</v>
      </c>
      <c r="AE462" t="s">
        <v>45</v>
      </c>
      <c r="AG462" s="18" t="s">
        <v>1456</v>
      </c>
      <c r="AH462" s="18"/>
      <c r="AI462" s="2" t="s">
        <v>48</v>
      </c>
      <c r="AJ462" s="2" t="e">
        <f>VLOOKUP(A462,'Classification Test Result'!$A$2:$D$2428,4,FALSE)</f>
        <v>#N/A</v>
      </c>
      <c r="AL462" s="2">
        <f>_xlfn.XLOOKUP($A462,Results!$A$2:$A$2256,Results!G$2:G$2256,"")</f>
        <v>1078165</v>
      </c>
      <c r="AM462" s="2" t="str">
        <f>_xlfn.XLOOKUP($A462,Results!$A$2:$A$2256,Results!H$2:H$2256,"")</f>
        <v>250PB2</v>
      </c>
      <c r="AN462" s="2" t="str">
        <f>_xlfn.XLOOKUP($A462,Results!$A$2:$A$2256,Results!I$2:I$2256,"")</f>
        <v>PECO SALES</v>
      </c>
      <c r="AO462" s="2">
        <f>_xlfn.XLOOKUP($A462,Results!$A$2:$A$2256,Results!J$2:J$2256,"")</f>
        <v>705591800564</v>
      </c>
      <c r="AP462" s="2">
        <f>_xlfn.XLOOKUP($A462,Results!$A$2:$A$2256,Results!K$2:K$2256,"")</f>
        <v>20121600</v>
      </c>
      <c r="AQ462" s="2">
        <f>_xlfn.XLOOKUP($A462,Results!$A$2:$A$2256,Results!L$2:L$2256,"")</f>
        <v>0</v>
      </c>
      <c r="AR462" s="2">
        <f>_xlfn.XLOOKUP($A462,Results!$A$2:$A$2256,Results!M$2:M$2256,"")</f>
        <v>728194</v>
      </c>
      <c r="AS462" s="2" t="str">
        <f>_xlfn.XLOOKUP($A462,Results!$A$2:$A$2256,Results!N$2:N$2256,"")</f>
        <v>PEC 250PB2 PHIL TIP INSERT BIT</v>
      </c>
      <c r="AT462" s="2" t="str">
        <f>_xlfn.XLOOKUP($A462,Results!$A$2:$A$2256,Results!O$2:O$2256,"")</f>
        <v>PECO SALES</v>
      </c>
      <c r="AU462" s="2">
        <f>_xlfn.XLOOKUP($A462,Results!$A$2:$A$2256,Results!P$2:P$2256,"")</f>
        <v>0</v>
      </c>
      <c r="AV462" s="2" t="str">
        <f>_xlfn.XLOOKUP($A462,Results!$A$2:$A$2256,Results!Q$2:Q$2256,"")</f>
        <v>NO_VALID_MATCHES</v>
      </c>
      <c r="AW462" s="2">
        <f>_xlfn.XLOOKUP($A462,Results!$A$2:$A$2256,Results!R$2:R$2256,"")</f>
        <v>0.749195235441525</v>
      </c>
      <c r="AX462" s="2">
        <f>_xlfn.XLOOKUP($A462,Results!$A$2:$A$2256,Results!S$2:S$2256,"")</f>
        <v>75</v>
      </c>
      <c r="AY462" s="2">
        <f>_xlfn.XLOOKUP($A462,Results!$A$2:$A$2256,Results!T$2:T$2256,"")</f>
        <v>24</v>
      </c>
      <c r="AZ462" s="2">
        <f>_xlfn.XLOOKUP($A462,Results!$A$2:$A$2256,Results!U$2:U$2256,"")</f>
        <v>36</v>
      </c>
      <c r="BA462" s="2" t="str">
        <f>_xlfn.XLOOKUP($A462,Results!$A$2:$A$2256,Results!V$2:V$2256,"")</f>
        <v>PECO SALES</v>
      </c>
      <c r="BB462" s="2">
        <f>_xlfn.XLOOKUP($A462,Results!$A$2:$A$2256,Results!W$2:W$2256,"")</f>
        <v>65</v>
      </c>
      <c r="BC462" s="2">
        <f>_xlfn.XLOOKUP($A462,Results!$A$2:$A$2256,Results!X$2:X$2256,"")</f>
        <v>27110000</v>
      </c>
      <c r="BD462" s="2">
        <f>_xlfn.XLOOKUP($A462,Results!$A$2:$A$2256,Results!Y$2:Y$2256,"")</f>
        <v>62</v>
      </c>
      <c r="BE462" s="2" t="b">
        <f>_xlfn.XLOOKUP($A462,Results!$A$2:$A$2256,Results!Z$2:Z$2256,"")</f>
        <v>1</v>
      </c>
    </row>
    <row r="463" spans="1:57" ht="38.25" customHeight="1" x14ac:dyDescent="0.3">
      <c r="A463">
        <v>906140</v>
      </c>
      <c r="B463">
        <v>281854</v>
      </c>
      <c r="C463" t="s">
        <v>36</v>
      </c>
      <c r="D463" t="s">
        <v>1457</v>
      </c>
      <c r="E463" s="2" t="str">
        <f>VLOOKUP(F463,'RPA Vendor Data '!F$1:$G$2418,2)</f>
        <v>ACME CONSTRUCTION SUPPLY</v>
      </c>
      <c r="F463" s="2">
        <v>10054</v>
      </c>
      <c r="G463" s="2">
        <v>4</v>
      </c>
      <c r="H463" t="s">
        <v>1458</v>
      </c>
      <c r="I463">
        <v>12</v>
      </c>
      <c r="J463" t="s">
        <v>65</v>
      </c>
      <c r="K463" t="s">
        <v>39</v>
      </c>
      <c r="L463">
        <v>4.3099999999999996</v>
      </c>
      <c r="M463" s="2" t="s">
        <v>1459</v>
      </c>
      <c r="N463" s="85" t="s">
        <v>1460</v>
      </c>
      <c r="O463" t="s">
        <v>36</v>
      </c>
      <c r="P463" t="s">
        <v>36</v>
      </c>
      <c r="Q463" t="s">
        <v>36</v>
      </c>
      <c r="R463">
        <v>51.72</v>
      </c>
      <c r="S463" s="1">
        <v>45744.648618368054</v>
      </c>
      <c r="T463" t="s">
        <v>42</v>
      </c>
      <c r="U463" s="1">
        <v>45744.42291666667</v>
      </c>
      <c r="V463" t="s">
        <v>43</v>
      </c>
      <c r="W463" t="s">
        <v>36</v>
      </c>
      <c r="X463">
        <v>0</v>
      </c>
      <c r="Y463">
        <v>201</v>
      </c>
      <c r="Z463" t="s">
        <v>36</v>
      </c>
      <c r="AA463" t="s">
        <v>36</v>
      </c>
      <c r="AB463" t="s">
        <v>36</v>
      </c>
      <c r="AC463" t="s">
        <v>1461</v>
      </c>
      <c r="AD463" t="s">
        <v>1461</v>
      </c>
      <c r="AE463" t="s">
        <v>45</v>
      </c>
      <c r="AG463" s="18" t="s">
        <v>1462</v>
      </c>
      <c r="AH463" s="18"/>
      <c r="AI463" s="2" t="s">
        <v>48</v>
      </c>
      <c r="AJ463" s="2" t="e">
        <f>VLOOKUP(A463,'Classification Test Result'!$A$2:$D$2428,4,FALSE)</f>
        <v>#N/A</v>
      </c>
      <c r="AL463" s="2">
        <f>_xlfn.XLOOKUP($A463,Results!$A$2:$A$2256,Results!G$2:G$2256,"")</f>
        <v>0</v>
      </c>
      <c r="AM463" s="2">
        <f>_xlfn.XLOOKUP($A463,Results!$A$2:$A$2256,Results!H$2:H$2256,"")</f>
        <v>0</v>
      </c>
      <c r="AN463" s="2">
        <f>_xlfn.XLOOKUP($A463,Results!$A$2:$A$2256,Results!I$2:I$2256,"")</f>
        <v>0</v>
      </c>
      <c r="AO463" s="2">
        <f>_xlfn.XLOOKUP($A463,Results!$A$2:$A$2256,Results!J$2:J$2256,"")</f>
        <v>0</v>
      </c>
      <c r="AP463" s="2">
        <f>_xlfn.XLOOKUP($A463,Results!$A$2:$A$2256,Results!K$2:K$2256,"")</f>
        <v>0</v>
      </c>
      <c r="AQ463" s="2">
        <f>_xlfn.XLOOKUP($A463,Results!$A$2:$A$2256,Results!L$2:L$2256,"")</f>
        <v>0</v>
      </c>
      <c r="AR463" s="2">
        <f>_xlfn.XLOOKUP($A463,Results!$A$2:$A$2256,Results!M$2:M$2256,"")</f>
        <v>0</v>
      </c>
      <c r="AS463" s="2">
        <f>_xlfn.XLOOKUP($A463,Results!$A$2:$A$2256,Results!N$2:N$2256,"")</f>
        <v>0</v>
      </c>
      <c r="AT463" s="2" t="str">
        <f>_xlfn.XLOOKUP($A463,Results!$A$2:$A$2256,Results!O$2:O$2256,"")</f>
        <v>PYRAMEX SAFETY PRODUCTS</v>
      </c>
      <c r="AU463" s="2" t="str">
        <f>_xlfn.XLOOKUP($A463,Results!$A$2:$A$2256,Results!P$2:P$2256,"")</f>
        <v>PYRAMEX</v>
      </c>
      <c r="AV463" s="2" t="str">
        <f>_xlfn.XLOOKUP($A463,Results!$A$2:$A$2256,Results!Q$2:Q$2256,"")</f>
        <v>SINGLE_MATCH</v>
      </c>
      <c r="AW463" s="2">
        <f>_xlfn.XLOOKUP($A463,Results!$A$2:$A$2256,Results!R$2:R$2256,"")</f>
        <v>0</v>
      </c>
      <c r="AX463" s="2">
        <f>_xlfn.XLOOKUP($A463,Results!$A$2:$A$2256,Results!S$2:S$2256,"")</f>
        <v>0</v>
      </c>
      <c r="AY463" s="2">
        <f>_xlfn.XLOOKUP($A463,Results!$A$2:$A$2256,Results!T$2:T$2256,"")</f>
        <v>95</v>
      </c>
      <c r="AZ463" s="2">
        <f>_xlfn.XLOOKUP($A463,Results!$A$2:$A$2256,Results!U$2:U$2256,"")</f>
        <v>0</v>
      </c>
      <c r="BA463" s="2">
        <f>_xlfn.XLOOKUP($A463,Results!$A$2:$A$2256,Results!V$2:V$2256,"")</f>
        <v>0</v>
      </c>
      <c r="BB463" s="2">
        <f>_xlfn.XLOOKUP($A463,Results!$A$2:$A$2256,Results!W$2:W$2256,"")</f>
        <v>0</v>
      </c>
      <c r="BC463" s="2">
        <f>_xlfn.XLOOKUP($A463,Results!$A$2:$A$2256,Results!X$2:X$2256,"")</f>
        <v>0</v>
      </c>
      <c r="BD463" s="2">
        <f>_xlfn.XLOOKUP($A463,Results!$A$2:$A$2256,Results!Y$2:Y$2256,"")</f>
        <v>0</v>
      </c>
      <c r="BE463" s="2">
        <f>_xlfn.XLOOKUP($A463,Results!$A$2:$A$2256,Results!Z$2:Z$2256,"")</f>
        <v>0</v>
      </c>
    </row>
    <row r="464" spans="1:57" ht="38.25" customHeight="1" x14ac:dyDescent="0.3">
      <c r="A464">
        <v>906141</v>
      </c>
      <c r="B464">
        <v>281849</v>
      </c>
      <c r="C464" t="s">
        <v>36</v>
      </c>
      <c r="D464" t="s">
        <v>1463</v>
      </c>
      <c r="E464" s="2" t="str">
        <f>VLOOKUP(F464,'RPA Vendor Data '!F$1:$G$2418,2)</f>
        <v>ACME CONSTRUCTION SUPPLY</v>
      </c>
      <c r="F464" s="2">
        <v>10054</v>
      </c>
      <c r="G464" s="2">
        <v>1</v>
      </c>
      <c r="H464" t="s">
        <v>1464</v>
      </c>
      <c r="I464">
        <v>2</v>
      </c>
      <c r="J464" t="s">
        <v>65</v>
      </c>
      <c r="K464" t="s">
        <v>39</v>
      </c>
      <c r="L464">
        <v>36.869999999999997</v>
      </c>
      <c r="M464" s="2" t="s">
        <v>1459</v>
      </c>
      <c r="N464" s="85" t="s">
        <v>1465</v>
      </c>
      <c r="O464" t="s">
        <v>36</v>
      </c>
      <c r="P464" t="s">
        <v>36</v>
      </c>
      <c r="Q464" t="s">
        <v>36</v>
      </c>
      <c r="R464">
        <v>73.739999999999995</v>
      </c>
      <c r="S464" s="1">
        <v>45744.648771643508</v>
      </c>
      <c r="T464" t="s">
        <v>42</v>
      </c>
      <c r="U464" s="1">
        <v>45744.42083333333</v>
      </c>
      <c r="V464" t="s">
        <v>43</v>
      </c>
      <c r="W464" t="s">
        <v>36</v>
      </c>
      <c r="X464">
        <v>0</v>
      </c>
      <c r="Y464">
        <v>201</v>
      </c>
      <c r="Z464" t="s">
        <v>36</v>
      </c>
      <c r="AA464" t="s">
        <v>36</v>
      </c>
      <c r="AB464" t="s">
        <v>36</v>
      </c>
      <c r="AC464" t="s">
        <v>1461</v>
      </c>
      <c r="AD464" t="s">
        <v>1461</v>
      </c>
      <c r="AE464" t="s">
        <v>45</v>
      </c>
      <c r="AF464" s="44" t="s">
        <v>46</v>
      </c>
      <c r="AG464" s="18" t="s">
        <v>1466</v>
      </c>
      <c r="AH464" s="18"/>
      <c r="AI464" s="2" t="s">
        <v>48</v>
      </c>
      <c r="AJ464" s="2" t="e">
        <f>VLOOKUP(A464,'Classification Test Result'!$A$2:$D$2428,4,FALSE)</f>
        <v>#N/A</v>
      </c>
      <c r="AL464" s="2">
        <f>_xlfn.XLOOKUP($A464,Results!$A$2:$A$2256,Results!G$2:G$2256,"")</f>
        <v>0</v>
      </c>
      <c r="AM464" s="2">
        <f>_xlfn.XLOOKUP($A464,Results!$A$2:$A$2256,Results!H$2:H$2256,"")</f>
        <v>0</v>
      </c>
      <c r="AN464" s="2">
        <f>_xlfn.XLOOKUP($A464,Results!$A$2:$A$2256,Results!I$2:I$2256,"")</f>
        <v>0</v>
      </c>
      <c r="AO464" s="2">
        <f>_xlfn.XLOOKUP($A464,Results!$A$2:$A$2256,Results!J$2:J$2256,"")</f>
        <v>0</v>
      </c>
      <c r="AP464" s="2">
        <f>_xlfn.XLOOKUP($A464,Results!$A$2:$A$2256,Results!K$2:K$2256,"")</f>
        <v>0</v>
      </c>
      <c r="AQ464" s="2">
        <f>_xlfn.XLOOKUP($A464,Results!$A$2:$A$2256,Results!L$2:L$2256,"")</f>
        <v>0</v>
      </c>
      <c r="AR464" s="2">
        <f>_xlfn.XLOOKUP($A464,Results!$A$2:$A$2256,Results!M$2:M$2256,"")</f>
        <v>0</v>
      </c>
      <c r="AS464" s="2">
        <f>_xlfn.XLOOKUP($A464,Results!$A$2:$A$2256,Results!N$2:N$2256,"")</f>
        <v>0</v>
      </c>
      <c r="AT464" s="2" t="str">
        <f>_xlfn.XLOOKUP($A464,Results!$A$2:$A$2256,Results!O$2:O$2256,"")</f>
        <v>PYRAMEX SAFETY PRODUCTS</v>
      </c>
      <c r="AU464" s="2" t="str">
        <f>_xlfn.XLOOKUP($A464,Results!$A$2:$A$2256,Results!P$2:P$2256,"")</f>
        <v>PYRAMEX</v>
      </c>
      <c r="AV464" s="2" t="str">
        <f>_xlfn.XLOOKUP($A464,Results!$A$2:$A$2256,Results!Q$2:Q$2256,"")</f>
        <v>SINGLE_MATCH</v>
      </c>
      <c r="AW464" s="2">
        <f>_xlfn.XLOOKUP($A464,Results!$A$2:$A$2256,Results!R$2:R$2256,"")</f>
        <v>0</v>
      </c>
      <c r="AX464" s="2">
        <f>_xlfn.XLOOKUP($A464,Results!$A$2:$A$2256,Results!S$2:S$2256,"")</f>
        <v>0</v>
      </c>
      <c r="AY464" s="2">
        <f>_xlfn.XLOOKUP($A464,Results!$A$2:$A$2256,Results!T$2:T$2256,"")</f>
        <v>95</v>
      </c>
      <c r="AZ464" s="2">
        <f>_xlfn.XLOOKUP($A464,Results!$A$2:$A$2256,Results!U$2:U$2256,"")</f>
        <v>0</v>
      </c>
      <c r="BA464" s="2" t="str">
        <f>_xlfn.XLOOKUP($A464,Results!$A$2:$A$2256,Results!V$2:V$2256,"")</f>
        <v>CEMENTEX PRODUCTS</v>
      </c>
      <c r="BB464" s="2">
        <f>_xlfn.XLOOKUP($A464,Results!$A$2:$A$2256,Results!W$2:W$2256,"")</f>
        <v>50</v>
      </c>
      <c r="BC464" s="2">
        <f>_xlfn.XLOOKUP($A464,Results!$A$2:$A$2256,Results!X$2:X$2256,"")</f>
        <v>46181507</v>
      </c>
      <c r="BD464" s="2">
        <f>_xlfn.XLOOKUP($A464,Results!$A$2:$A$2256,Results!Y$2:Y$2256,"")</f>
        <v>75</v>
      </c>
      <c r="BE464" s="2" t="b">
        <f>_xlfn.XLOOKUP($A464,Results!$A$2:$A$2256,Results!Z$2:Z$2256,"")</f>
        <v>1</v>
      </c>
    </row>
    <row r="465" spans="1:57" ht="38.25" customHeight="1" x14ac:dyDescent="0.3">
      <c r="A465">
        <v>906142</v>
      </c>
      <c r="B465">
        <v>281313</v>
      </c>
      <c r="C465" t="s">
        <v>36</v>
      </c>
      <c r="D465" t="s">
        <v>193</v>
      </c>
      <c r="E465" s="2" t="str">
        <f>VLOOKUP(F465,'RPA Vendor Data '!F$1:$G$2418,2)</f>
        <v>VIKING ELECTRIC</v>
      </c>
      <c r="F465" s="2">
        <v>13536</v>
      </c>
      <c r="G465" s="2">
        <v>6</v>
      </c>
      <c r="H465" t="s">
        <v>1467</v>
      </c>
      <c r="I465">
        <v>50</v>
      </c>
      <c r="J465" t="s">
        <v>389</v>
      </c>
      <c r="K465" t="s">
        <v>58</v>
      </c>
      <c r="L465">
        <v>37.99</v>
      </c>
      <c r="M465" t="s">
        <v>1468</v>
      </c>
      <c r="N465" s="85" t="s">
        <v>1469</v>
      </c>
      <c r="O465" t="s">
        <v>36</v>
      </c>
      <c r="P465" t="s">
        <v>1470</v>
      </c>
      <c r="Q465" t="s">
        <v>36</v>
      </c>
      <c r="R465">
        <v>19</v>
      </c>
      <c r="S465" s="1">
        <v>45744.189276423611</v>
      </c>
      <c r="T465" t="s">
        <v>42</v>
      </c>
      <c r="U465" s="1">
        <v>45743.965277777781</v>
      </c>
      <c r="V465" t="s">
        <v>43</v>
      </c>
      <c r="W465" t="s">
        <v>36</v>
      </c>
      <c r="X465">
        <v>0</v>
      </c>
      <c r="Y465" t="s">
        <v>158</v>
      </c>
      <c r="Z465">
        <v>37.99</v>
      </c>
      <c r="AA465">
        <v>37.99</v>
      </c>
      <c r="AB465">
        <v>136</v>
      </c>
      <c r="AC465" t="s">
        <v>1468</v>
      </c>
      <c r="AD465" t="s">
        <v>1468</v>
      </c>
      <c r="AE465" t="s">
        <v>45</v>
      </c>
      <c r="AG465" s="18" t="s">
        <v>1471</v>
      </c>
      <c r="AH465" s="18"/>
      <c r="AI465" s="2" t="s">
        <v>48</v>
      </c>
      <c r="AJ465" s="2" t="e">
        <f>VLOOKUP(A465,'Classification Test Result'!$A$2:$D$2428,4,FALSE)</f>
        <v>#N/A</v>
      </c>
      <c r="AL465" s="2">
        <f>_xlfn.XLOOKUP($A465,Results!$A$2:$A$2256,Results!G$2:G$2256,"")</f>
        <v>584895</v>
      </c>
      <c r="AM465" s="2" t="str">
        <f>_xlfn.XLOOKUP($A465,Results!$A$2:$A$2256,Results!H$2:H$2256,"")</f>
        <v>04233</v>
      </c>
      <c r="AN465" s="2" t="str">
        <f>_xlfn.XLOOKUP($A465,Results!$A$2:$A$2256,Results!I$2:I$2256,"")</f>
        <v>EMC FASTENERS &amp; TOOLS</v>
      </c>
      <c r="AO465" s="2">
        <f>_xlfn.XLOOKUP($A465,Results!$A$2:$A$2256,Results!J$2:J$2256,"")</f>
        <v>718205014752</v>
      </c>
      <c r="AP465" s="2">
        <f>_xlfn.XLOOKUP($A465,Results!$A$2:$A$2256,Results!K$2:K$2256,"")</f>
        <v>31161609</v>
      </c>
      <c r="AQ465" s="2">
        <f>_xlfn.XLOOKUP($A465,Results!$A$2:$A$2256,Results!L$2:L$2256,"")</f>
        <v>0</v>
      </c>
      <c r="AR465" s="2">
        <f>_xlfn.XLOOKUP($A465,Results!$A$2:$A$2256,Results!M$2:M$2256,"")</f>
        <v>324416</v>
      </c>
      <c r="AS465" s="2" t="str">
        <f>_xlfn.XLOOKUP($A465,Results!$A$2:$A$2256,Results!N$2:N$2256,"")</f>
        <v>EMC 04233 TOGGLE BOLT 1/4 X 3</v>
      </c>
      <c r="AT465" s="2" t="str">
        <f>_xlfn.XLOOKUP($A465,Results!$A$2:$A$2256,Results!O$2:O$2256,"")</f>
        <v>EMC FASTENERS &amp; TOOLS</v>
      </c>
      <c r="AU465" s="2">
        <f>_xlfn.XLOOKUP($A465,Results!$A$2:$A$2256,Results!P$2:P$2256,"")</f>
        <v>0</v>
      </c>
      <c r="AV465" s="2" t="str">
        <f>_xlfn.XLOOKUP($A465,Results!$A$2:$A$2256,Results!Q$2:Q$2256,"")</f>
        <v>NO_VALID_MATCHES</v>
      </c>
      <c r="AW465" s="2" t="str">
        <f>_xlfn.XLOOKUP($A465,Results!$A$2:$A$2256,Results!R$2:R$2256,"")</f>
        <v>0.7558687497768147</v>
      </c>
      <c r="AX465" s="2">
        <f>_xlfn.XLOOKUP($A465,Results!$A$2:$A$2256,Results!S$2:S$2256,"")</f>
        <v>72</v>
      </c>
      <c r="AY465" s="2">
        <f>_xlfn.XLOOKUP($A465,Results!$A$2:$A$2256,Results!T$2:T$2256,"")</f>
        <v>56</v>
      </c>
      <c r="AZ465" s="2">
        <f>_xlfn.XLOOKUP($A465,Results!$A$2:$A$2256,Results!U$2:U$2256,"")</f>
        <v>68</v>
      </c>
      <c r="BA465" s="2" t="str">
        <f>_xlfn.XLOOKUP($A465,Results!$A$2:$A$2256,Results!V$2:V$2256,"")</f>
        <v>POWERS FASTENERS</v>
      </c>
      <c r="BB465" s="2">
        <f>_xlfn.XLOOKUP($A465,Results!$A$2:$A$2256,Results!W$2:W$2256,"")</f>
        <v>96</v>
      </c>
      <c r="BC465" s="2">
        <f>_xlfn.XLOOKUP($A465,Results!$A$2:$A$2256,Results!X$2:X$2256,"")</f>
        <v>31161609</v>
      </c>
      <c r="BD465" s="2">
        <f>_xlfn.XLOOKUP($A465,Results!$A$2:$A$2256,Results!Y$2:Y$2256,"")</f>
        <v>96</v>
      </c>
      <c r="BE465" s="2" t="b">
        <f>_xlfn.XLOOKUP($A465,Results!$A$2:$A$2256,Results!Z$2:Z$2256,"")</f>
        <v>1</v>
      </c>
    </row>
    <row r="466" spans="1:57" ht="38.25" customHeight="1" x14ac:dyDescent="0.3">
      <c r="A466">
        <v>906143</v>
      </c>
      <c r="B466">
        <v>281324</v>
      </c>
      <c r="C466" t="s">
        <v>36</v>
      </c>
      <c r="D466" t="s">
        <v>226</v>
      </c>
      <c r="E466" s="2" t="str">
        <f>VLOOKUP(F466,'RPA Vendor Data '!F$1:$G$2418,2)</f>
        <v>VIKING ELECTRIC</v>
      </c>
      <c r="F466" s="2">
        <v>13536</v>
      </c>
      <c r="G466" s="2">
        <v>3</v>
      </c>
      <c r="H466" t="s">
        <v>1472</v>
      </c>
      <c r="I466">
        <v>1</v>
      </c>
      <c r="J466" t="s">
        <v>65</v>
      </c>
      <c r="K466" t="s">
        <v>39</v>
      </c>
      <c r="L466">
        <v>28.86</v>
      </c>
      <c r="M466" t="s">
        <v>1468</v>
      </c>
      <c r="N466" s="85" t="s">
        <v>1473</v>
      </c>
      <c r="O466" t="s">
        <v>36</v>
      </c>
      <c r="P466" t="s">
        <v>1474</v>
      </c>
      <c r="Q466" t="s">
        <v>36</v>
      </c>
      <c r="R466">
        <v>28.86</v>
      </c>
      <c r="S466" s="1">
        <v>45744.188765891202</v>
      </c>
      <c r="T466" t="s">
        <v>42</v>
      </c>
      <c r="U466" s="1">
        <v>45743.96875</v>
      </c>
      <c r="V466" t="s">
        <v>43</v>
      </c>
      <c r="W466" t="s">
        <v>36</v>
      </c>
      <c r="X466">
        <v>3</v>
      </c>
      <c r="Y466" t="s">
        <v>158</v>
      </c>
      <c r="Z466">
        <v>28.86</v>
      </c>
      <c r="AA466">
        <v>28.86</v>
      </c>
      <c r="AB466">
        <v>136</v>
      </c>
      <c r="AC466" t="s">
        <v>1468</v>
      </c>
      <c r="AD466" t="s">
        <v>1468</v>
      </c>
      <c r="AE466" t="s">
        <v>45</v>
      </c>
      <c r="AG466" s="18" t="s">
        <v>1475</v>
      </c>
      <c r="AH466" s="18"/>
      <c r="AI466" s="2" t="s">
        <v>48</v>
      </c>
      <c r="AJ466" s="2" t="e">
        <f>VLOOKUP(A466,'Classification Test Result'!$A$2:$D$2428,4,FALSE)</f>
        <v>#N/A</v>
      </c>
      <c r="AL466" s="2">
        <f>_xlfn.XLOOKUP($A466,Results!$A$2:$A$2256,Results!G$2:G$2256,"")</f>
        <v>0</v>
      </c>
      <c r="AM466" s="2">
        <f>_xlfn.XLOOKUP($A466,Results!$A$2:$A$2256,Results!H$2:H$2256,"")</f>
        <v>0</v>
      </c>
      <c r="AN466" s="2">
        <f>_xlfn.XLOOKUP($A466,Results!$A$2:$A$2256,Results!I$2:I$2256,"")</f>
        <v>0</v>
      </c>
      <c r="AO466" s="2">
        <f>_xlfn.XLOOKUP($A466,Results!$A$2:$A$2256,Results!J$2:J$2256,"")</f>
        <v>0</v>
      </c>
      <c r="AP466" s="2">
        <f>_xlfn.XLOOKUP($A466,Results!$A$2:$A$2256,Results!K$2:K$2256,"")</f>
        <v>0</v>
      </c>
      <c r="AQ466" s="2">
        <f>_xlfn.XLOOKUP($A466,Results!$A$2:$A$2256,Results!L$2:L$2256,"")</f>
        <v>0</v>
      </c>
      <c r="AR466" s="2">
        <f>_xlfn.XLOOKUP($A466,Results!$A$2:$A$2256,Results!M$2:M$2256,"")</f>
        <v>0</v>
      </c>
      <c r="AS466" s="2">
        <f>_xlfn.XLOOKUP($A466,Results!$A$2:$A$2256,Results!N$2:N$2256,"")</f>
        <v>0</v>
      </c>
      <c r="AT466" s="2" t="str">
        <f>_xlfn.XLOOKUP($A466,Results!$A$2:$A$2256,Results!O$2:O$2256,"")</f>
        <v>POWERS FASTENERS</v>
      </c>
      <c r="AU466" s="2" t="str">
        <f>_xlfn.XLOOKUP($A466,Results!$A$2:$A$2256,Results!P$2:P$2256,"")</f>
        <v>PWF</v>
      </c>
      <c r="AV466" s="2" t="str">
        <f>_xlfn.XLOOKUP($A466,Results!$A$2:$A$2256,Results!Q$2:Q$2256,"")</f>
        <v>SINGLE_MATCH</v>
      </c>
      <c r="AW466" s="2">
        <f>_xlfn.XLOOKUP($A466,Results!$A$2:$A$2256,Results!R$2:R$2256,"")</f>
        <v>0</v>
      </c>
      <c r="AX466" s="2">
        <f>_xlfn.XLOOKUP($A466,Results!$A$2:$A$2256,Results!S$2:S$2256,"")</f>
        <v>0</v>
      </c>
      <c r="AY466" s="2">
        <f>_xlfn.XLOOKUP($A466,Results!$A$2:$A$2256,Results!T$2:T$2256,"")</f>
        <v>60</v>
      </c>
      <c r="AZ466" s="2">
        <f>_xlfn.XLOOKUP($A466,Results!$A$2:$A$2256,Results!U$2:U$2256,"")</f>
        <v>0</v>
      </c>
      <c r="BA466" s="2" t="str">
        <f>_xlfn.XLOOKUP($A466,Results!$A$2:$A$2256,Results!V$2:V$2256,"")</f>
        <v>POWERS FASTENERS</v>
      </c>
      <c r="BB466" s="2">
        <f>_xlfn.XLOOKUP($A466,Results!$A$2:$A$2256,Results!W$2:W$2256,"")</f>
        <v>89</v>
      </c>
      <c r="BC466" s="2">
        <f>_xlfn.XLOOKUP($A466,Results!$A$2:$A$2256,Results!X$2:X$2256,"")</f>
        <v>31162100</v>
      </c>
      <c r="BD466" s="2">
        <f>_xlfn.XLOOKUP($A466,Results!$A$2:$A$2256,Results!Y$2:Y$2256,"")</f>
        <v>89</v>
      </c>
      <c r="BE466" s="2" t="b">
        <f>_xlfn.XLOOKUP($A466,Results!$A$2:$A$2256,Results!Z$2:Z$2256,"")</f>
        <v>1</v>
      </c>
    </row>
    <row r="467" spans="1:57" ht="38.25" customHeight="1" x14ac:dyDescent="0.3">
      <c r="A467">
        <v>906144</v>
      </c>
      <c r="B467">
        <v>281729</v>
      </c>
      <c r="C467" t="s">
        <v>36</v>
      </c>
      <c r="D467" t="s">
        <v>1476</v>
      </c>
      <c r="E467" s="2" t="str">
        <f>VLOOKUP(F467,'RPA Vendor Data '!F$1:$G$2418,2)</f>
        <v>INDEPENDENT ELECTRIC</v>
      </c>
      <c r="F467" s="2">
        <v>14376</v>
      </c>
      <c r="G467" s="2">
        <v>1</v>
      </c>
      <c r="H467" t="s">
        <v>1477</v>
      </c>
      <c r="I467">
        <v>1</v>
      </c>
      <c r="J467" t="s">
        <v>58</v>
      </c>
      <c r="K467" t="s">
        <v>58</v>
      </c>
      <c r="L467">
        <v>264.49</v>
      </c>
      <c r="M467" s="2" t="s">
        <v>1478</v>
      </c>
      <c r="N467" s="85">
        <v>3</v>
      </c>
      <c r="O467" t="s">
        <v>36</v>
      </c>
      <c r="P467" t="s">
        <v>1479</v>
      </c>
      <c r="Q467" t="s">
        <v>36</v>
      </c>
      <c r="R467">
        <v>2.64</v>
      </c>
      <c r="S467" s="1">
        <v>45744.543356909722</v>
      </c>
      <c r="T467" t="s">
        <v>42</v>
      </c>
      <c r="U467" s="1">
        <v>45744.318749999999</v>
      </c>
      <c r="V467" t="s">
        <v>43</v>
      </c>
      <c r="W467" t="s">
        <v>36</v>
      </c>
      <c r="X467">
        <v>0</v>
      </c>
      <c r="Y467">
        <v>0</v>
      </c>
      <c r="Z467">
        <v>264.49</v>
      </c>
      <c r="AA467" t="s">
        <v>36</v>
      </c>
      <c r="AB467">
        <v>157</v>
      </c>
      <c r="AC467" t="s">
        <v>59</v>
      </c>
      <c r="AD467" t="s">
        <v>59</v>
      </c>
      <c r="AE467" t="s">
        <v>45</v>
      </c>
      <c r="AF467" s="44" t="s">
        <v>46</v>
      </c>
      <c r="AG467" s="2" t="s">
        <v>372</v>
      </c>
      <c r="AI467" s="2" t="s">
        <v>48</v>
      </c>
      <c r="AJ467" s="2" t="e">
        <f>VLOOKUP(A467,'Classification Test Result'!$A$2:$D$2428,4,FALSE)</f>
        <v>#N/A</v>
      </c>
      <c r="AL467" s="2">
        <f>_xlfn.XLOOKUP($A467,Results!$A$2:$A$2256,Results!G$2:G$2256,"")</f>
        <v>0</v>
      </c>
      <c r="AM467" s="2">
        <f>_xlfn.XLOOKUP($A467,Results!$A$2:$A$2256,Results!H$2:H$2256,"")</f>
        <v>0</v>
      </c>
      <c r="AN467" s="2">
        <f>_xlfn.XLOOKUP($A467,Results!$A$2:$A$2256,Results!I$2:I$2256,"")</f>
        <v>0</v>
      </c>
      <c r="AO467" s="2">
        <f>_xlfn.XLOOKUP($A467,Results!$A$2:$A$2256,Results!J$2:J$2256,"")</f>
        <v>0</v>
      </c>
      <c r="AP467" s="2">
        <f>_xlfn.XLOOKUP($A467,Results!$A$2:$A$2256,Results!K$2:K$2256,"")</f>
        <v>0</v>
      </c>
      <c r="AQ467" s="2">
        <f>_xlfn.XLOOKUP($A467,Results!$A$2:$A$2256,Results!L$2:L$2256,"")</f>
        <v>0</v>
      </c>
      <c r="AR467" s="2">
        <f>_xlfn.XLOOKUP($A467,Results!$A$2:$A$2256,Results!M$2:M$2256,"")</f>
        <v>0</v>
      </c>
      <c r="AS467" s="2">
        <f>_xlfn.XLOOKUP($A467,Results!$A$2:$A$2256,Results!N$2:N$2256,"")</f>
        <v>0</v>
      </c>
      <c r="AT467" s="2" t="str">
        <f>_xlfn.XLOOKUP($A467,Results!$A$2:$A$2256,Results!O$2:O$2256,"")</f>
        <v>ADAPTER</v>
      </c>
      <c r="AU467" s="2" t="str">
        <f>_xlfn.XLOOKUP($A467,Results!$A$2:$A$2256,Results!P$2:P$2256,"")</f>
        <v>ADAPTER</v>
      </c>
      <c r="AV467" s="2" t="str">
        <f>_xlfn.XLOOKUP($A467,Results!$A$2:$A$2256,Results!Q$2:Q$2256,"")</f>
        <v>MULTIPLE_MATCHES_ONE_VALID</v>
      </c>
      <c r="AW467" s="2">
        <f>_xlfn.XLOOKUP($A467,Results!$A$2:$A$2256,Results!R$2:R$2256,"")</f>
        <v>0</v>
      </c>
      <c r="AX467" s="2">
        <f>_xlfn.XLOOKUP($A467,Results!$A$2:$A$2256,Results!S$2:S$2256,"")</f>
        <v>0</v>
      </c>
      <c r="AY467" s="2">
        <f>_xlfn.XLOOKUP($A467,Results!$A$2:$A$2256,Results!T$2:T$2256,"")</f>
        <v>50</v>
      </c>
      <c r="AZ467" s="2">
        <f>_xlfn.XLOOKUP($A467,Results!$A$2:$A$2256,Results!U$2:U$2256,"")</f>
        <v>0</v>
      </c>
      <c r="BA467" s="2">
        <f>_xlfn.XLOOKUP($A467,Results!$A$2:$A$2256,Results!V$2:V$2256,"")</f>
        <v>0</v>
      </c>
      <c r="BB467" s="2">
        <f>_xlfn.XLOOKUP($A467,Results!$A$2:$A$2256,Results!W$2:W$2256,"")</f>
        <v>0</v>
      </c>
      <c r="BC467" s="2">
        <f>_xlfn.XLOOKUP($A467,Results!$A$2:$A$2256,Results!X$2:X$2256,"")</f>
        <v>39131700</v>
      </c>
      <c r="BD467" s="2">
        <f>_xlfn.XLOOKUP($A467,Results!$A$2:$A$2256,Results!Y$2:Y$2256,"")</f>
        <v>81</v>
      </c>
      <c r="BE467" s="2">
        <f>_xlfn.XLOOKUP($A467,Results!$A$2:$A$2256,Results!Z$2:Z$2256,"")</f>
        <v>0</v>
      </c>
    </row>
    <row r="468" spans="1:57" ht="38.25" customHeight="1" x14ac:dyDescent="0.3">
      <c r="A468">
        <v>906145</v>
      </c>
      <c r="B468">
        <v>281558</v>
      </c>
      <c r="C468" t="s">
        <v>36</v>
      </c>
      <c r="D468" t="s">
        <v>1480</v>
      </c>
      <c r="E468" s="2" t="str">
        <f>VLOOKUP(F468,'RPA Vendor Data '!F$1:$G$2418,2)</f>
        <v>ONESOURCE DISTRIBUTORS</v>
      </c>
      <c r="F468" s="2">
        <v>16089</v>
      </c>
      <c r="G468" s="2">
        <v>1</v>
      </c>
      <c r="H468" t="s">
        <v>1481</v>
      </c>
      <c r="I468">
        <v>6</v>
      </c>
      <c r="J468" t="s">
        <v>65</v>
      </c>
      <c r="K468" t="s">
        <v>39</v>
      </c>
      <c r="L468">
        <v>11.39</v>
      </c>
      <c r="M468" s="2" t="s">
        <v>1482</v>
      </c>
      <c r="N468" s="85" t="s">
        <v>1483</v>
      </c>
      <c r="O468" t="s">
        <v>36</v>
      </c>
      <c r="P468" t="s">
        <v>36</v>
      </c>
      <c r="Q468" t="s">
        <v>36</v>
      </c>
      <c r="R468">
        <v>68.34</v>
      </c>
      <c r="S468" s="1">
        <v>45744.460228321761</v>
      </c>
      <c r="T468" t="s">
        <v>42</v>
      </c>
      <c r="U468" s="1">
        <v>45744.242361111108</v>
      </c>
      <c r="V468" t="s">
        <v>43</v>
      </c>
      <c r="W468" t="s">
        <v>36</v>
      </c>
      <c r="X468">
        <v>1</v>
      </c>
      <c r="Y468">
        <v>201</v>
      </c>
      <c r="Z468" t="s">
        <v>36</v>
      </c>
      <c r="AA468" t="s">
        <v>36</v>
      </c>
      <c r="AB468" t="s">
        <v>36</v>
      </c>
      <c r="AC468" t="s">
        <v>49</v>
      </c>
      <c r="AD468" t="s">
        <v>49</v>
      </c>
      <c r="AE468" t="s">
        <v>45</v>
      </c>
      <c r="AF468" s="44" t="s">
        <v>46</v>
      </c>
      <c r="AG468" s="18" t="s">
        <v>1484</v>
      </c>
      <c r="AH468" s="18"/>
      <c r="AI468" s="2" t="s">
        <v>48</v>
      </c>
      <c r="AJ468" s="2" t="e">
        <f>VLOOKUP(A468,'Classification Test Result'!$A$2:$D$2428,4,FALSE)</f>
        <v>#N/A</v>
      </c>
      <c r="AL468" s="2">
        <f>_xlfn.XLOOKUP($A468,Results!$A$2:$A$2256,Results!G$2:G$2256,"")</f>
        <v>0</v>
      </c>
      <c r="AM468" s="2">
        <f>_xlfn.XLOOKUP($A468,Results!$A$2:$A$2256,Results!H$2:H$2256,"")</f>
        <v>0</v>
      </c>
      <c r="AN468" s="2">
        <f>_xlfn.XLOOKUP($A468,Results!$A$2:$A$2256,Results!I$2:I$2256,"")</f>
        <v>0</v>
      </c>
      <c r="AO468" s="2">
        <f>_xlfn.XLOOKUP($A468,Results!$A$2:$A$2256,Results!J$2:J$2256,"")</f>
        <v>0</v>
      </c>
      <c r="AP468" s="2">
        <f>_xlfn.XLOOKUP($A468,Results!$A$2:$A$2256,Results!K$2:K$2256,"")</f>
        <v>0</v>
      </c>
      <c r="AQ468" s="2">
        <f>_xlfn.XLOOKUP($A468,Results!$A$2:$A$2256,Results!L$2:L$2256,"")</f>
        <v>0</v>
      </c>
      <c r="AR468" s="2">
        <f>_xlfn.XLOOKUP($A468,Results!$A$2:$A$2256,Results!M$2:M$2256,"")</f>
        <v>0</v>
      </c>
      <c r="AS468" s="2">
        <f>_xlfn.XLOOKUP($A468,Results!$A$2:$A$2256,Results!N$2:N$2256,"")</f>
        <v>0</v>
      </c>
      <c r="AT468" s="2" t="str">
        <f>_xlfn.XLOOKUP($A468,Results!$A$2:$A$2256,Results!O$2:O$2256,"")</f>
        <v>GENERIC CONDUIT/CONDUIT FITTINGS</v>
      </c>
      <c r="AU468" s="2" t="str">
        <f>_xlfn.XLOOKUP($A468,Results!$A$2:$A$2256,Results!P$2:P$2256,"")</f>
        <v>PVC</v>
      </c>
      <c r="AV468" s="2" t="str">
        <f>_xlfn.XLOOKUP($A468,Results!$A$2:$A$2256,Results!Q$2:Q$2256,"")</f>
        <v>SINGLE_MATCH</v>
      </c>
      <c r="AW468" s="2">
        <f>_xlfn.XLOOKUP($A468,Results!$A$2:$A$2256,Results!R$2:R$2256,"")</f>
        <v>0</v>
      </c>
      <c r="AX468" s="2">
        <f>_xlfn.XLOOKUP($A468,Results!$A$2:$A$2256,Results!S$2:S$2256,"")</f>
        <v>0</v>
      </c>
      <c r="AY468" s="2">
        <f>_xlfn.XLOOKUP($A468,Results!$A$2:$A$2256,Results!T$2:T$2256,"")</f>
        <v>60</v>
      </c>
      <c r="AZ468" s="2">
        <f>_xlfn.XLOOKUP($A468,Results!$A$2:$A$2256,Results!U$2:U$2256,"")</f>
        <v>0</v>
      </c>
      <c r="BA468" s="2" t="str">
        <f>_xlfn.XLOOKUP($A468,Results!$A$2:$A$2256,Results!V$2:V$2256,"")</f>
        <v>WESTLAKE PIPE &amp; FITTINGS</v>
      </c>
      <c r="BB468" s="2">
        <f>_xlfn.XLOOKUP($A468,Results!$A$2:$A$2256,Results!W$2:W$2256,"")</f>
        <v>60</v>
      </c>
      <c r="BC468" s="2">
        <f>_xlfn.XLOOKUP($A468,Results!$A$2:$A$2256,Results!X$2:X$2256,"")</f>
        <v>40172100</v>
      </c>
      <c r="BD468" s="2">
        <f>_xlfn.XLOOKUP($A468,Results!$A$2:$A$2256,Results!Y$2:Y$2256,"")</f>
        <v>60</v>
      </c>
      <c r="BE468" s="2" t="b">
        <f>_xlfn.XLOOKUP($A468,Results!$A$2:$A$2256,Results!Z$2:Z$2256,"")</f>
        <v>1</v>
      </c>
    </row>
    <row r="469" spans="1:57" ht="38.25" customHeight="1" x14ac:dyDescent="0.3">
      <c r="A469">
        <v>906146</v>
      </c>
      <c r="B469">
        <v>281305</v>
      </c>
      <c r="C469" t="s">
        <v>36</v>
      </c>
      <c r="D469" t="s">
        <v>263</v>
      </c>
      <c r="E469" s="2" t="str">
        <f>VLOOKUP(F469,'RPA Vendor Data '!F$1:$G$2418,2)</f>
        <v>CRAWFORD ELECTRIC SUPPLY</v>
      </c>
      <c r="F469" s="2">
        <v>10895</v>
      </c>
      <c r="G469" s="2">
        <v>22</v>
      </c>
      <c r="H469" t="s">
        <v>1485</v>
      </c>
      <c r="I469">
        <v>3</v>
      </c>
      <c r="J469" t="s">
        <v>389</v>
      </c>
      <c r="K469" t="s">
        <v>58</v>
      </c>
      <c r="L469">
        <v>220.29</v>
      </c>
      <c r="M469" s="2" t="s">
        <v>1482</v>
      </c>
      <c r="N469" s="85" t="s">
        <v>1486</v>
      </c>
      <c r="O469" t="s">
        <v>36</v>
      </c>
      <c r="P469" t="s">
        <v>36</v>
      </c>
      <c r="Q469">
        <v>98006006044</v>
      </c>
      <c r="R469">
        <v>6.61</v>
      </c>
      <c r="S469" s="1">
        <v>45744.167014814811</v>
      </c>
      <c r="T469" t="s">
        <v>42</v>
      </c>
      <c r="U469" s="1">
        <v>45743.955555555563</v>
      </c>
      <c r="V469" t="s">
        <v>43</v>
      </c>
      <c r="W469" t="s">
        <v>36</v>
      </c>
      <c r="X469">
        <v>3</v>
      </c>
      <c r="Y469">
        <v>999</v>
      </c>
      <c r="Z469" t="s">
        <v>36</v>
      </c>
      <c r="AA469" t="s">
        <v>36</v>
      </c>
      <c r="AB469" t="s">
        <v>36</v>
      </c>
      <c r="AC469" t="s">
        <v>59</v>
      </c>
      <c r="AD469" t="s">
        <v>59</v>
      </c>
      <c r="AE469" t="s">
        <v>45</v>
      </c>
      <c r="AF469" s="44" t="s">
        <v>46</v>
      </c>
      <c r="AG469" s="18" t="s">
        <v>1487</v>
      </c>
      <c r="AH469" s="18"/>
      <c r="AI469" s="2" t="s">
        <v>48</v>
      </c>
      <c r="AJ469" s="2" t="e">
        <f>VLOOKUP(A469,'Classification Test Result'!$A$2:$D$2428,4,FALSE)</f>
        <v>#N/A</v>
      </c>
      <c r="AL469" s="2">
        <f>_xlfn.XLOOKUP($A469,Results!$A$2:$A$2256,Results!G$2:G$2256,"")</f>
        <v>0</v>
      </c>
      <c r="AM469" s="2">
        <f>_xlfn.XLOOKUP($A469,Results!$A$2:$A$2256,Results!H$2:H$2256,"")</f>
        <v>0</v>
      </c>
      <c r="AN469" s="2">
        <f>_xlfn.XLOOKUP($A469,Results!$A$2:$A$2256,Results!I$2:I$2256,"")</f>
        <v>0</v>
      </c>
      <c r="AO469" s="2">
        <f>_xlfn.XLOOKUP($A469,Results!$A$2:$A$2256,Results!J$2:J$2256,"")</f>
        <v>0</v>
      </c>
      <c r="AP469" s="2">
        <f>_xlfn.XLOOKUP($A469,Results!$A$2:$A$2256,Results!K$2:K$2256,"")</f>
        <v>0</v>
      </c>
      <c r="AQ469" s="2">
        <f>_xlfn.XLOOKUP($A469,Results!$A$2:$A$2256,Results!L$2:L$2256,"")</f>
        <v>0</v>
      </c>
      <c r="AR469" s="2">
        <f>_xlfn.XLOOKUP($A469,Results!$A$2:$A$2256,Results!M$2:M$2256,"")</f>
        <v>0</v>
      </c>
      <c r="AS469" s="2">
        <f>_xlfn.XLOOKUP($A469,Results!$A$2:$A$2256,Results!N$2:N$2256,"")</f>
        <v>0</v>
      </c>
      <c r="AT469" s="2" t="str">
        <f>_xlfn.XLOOKUP($A469,Results!$A$2:$A$2256,Results!O$2:O$2256,"")</f>
        <v>GENERIC CONDUIT/CONDUIT FITTINGS</v>
      </c>
      <c r="AU469" s="2" t="str">
        <f>_xlfn.XLOOKUP($A469,Results!$A$2:$A$2256,Results!P$2:P$2256,"")</f>
        <v>PVCFIT</v>
      </c>
      <c r="AV469" s="2" t="str">
        <f>_xlfn.XLOOKUP($A469,Results!$A$2:$A$2256,Results!Q$2:Q$2256,"")</f>
        <v>SINGLE_MATCH</v>
      </c>
      <c r="AW469" s="2">
        <f>_xlfn.XLOOKUP($A469,Results!$A$2:$A$2256,Results!R$2:R$2256,"")</f>
        <v>0</v>
      </c>
      <c r="AX469" s="2">
        <f>_xlfn.XLOOKUP($A469,Results!$A$2:$A$2256,Results!S$2:S$2256,"")</f>
        <v>0</v>
      </c>
      <c r="AY469" s="2">
        <f>_xlfn.XLOOKUP($A469,Results!$A$2:$A$2256,Results!T$2:T$2256,"")</f>
        <v>90</v>
      </c>
      <c r="AZ469" s="2">
        <f>_xlfn.XLOOKUP($A469,Results!$A$2:$A$2256,Results!U$2:U$2256,"")</f>
        <v>0</v>
      </c>
      <c r="BA469" s="2" t="str">
        <f>_xlfn.XLOOKUP($A469,Results!$A$2:$A$2256,Results!V$2:V$2256,"")</f>
        <v>IPEX</v>
      </c>
      <c r="BB469" s="2">
        <f>_xlfn.XLOOKUP($A469,Results!$A$2:$A$2256,Results!W$2:W$2256,"")</f>
        <v>67</v>
      </c>
      <c r="BC469" s="2">
        <f>_xlfn.XLOOKUP($A469,Results!$A$2:$A$2256,Results!X$2:X$2256,"")</f>
        <v>0</v>
      </c>
      <c r="BD469" s="2">
        <f>_xlfn.XLOOKUP($A469,Results!$A$2:$A$2256,Results!Y$2:Y$2256,"")</f>
        <v>0</v>
      </c>
      <c r="BE469" s="2" t="b">
        <f>_xlfn.XLOOKUP($A469,Results!$A$2:$A$2256,Results!Z$2:Z$2256,"")</f>
        <v>1</v>
      </c>
    </row>
    <row r="470" spans="1:57" ht="38.25" customHeight="1" x14ac:dyDescent="0.3">
      <c r="A470">
        <v>906147</v>
      </c>
      <c r="B470">
        <v>281305</v>
      </c>
      <c r="C470" t="s">
        <v>36</v>
      </c>
      <c r="D470" t="s">
        <v>263</v>
      </c>
      <c r="E470" s="2" t="str">
        <f>VLOOKUP(F470,'RPA Vendor Data '!F$1:$G$2418,2)</f>
        <v>CRAWFORD ELECTRIC SUPPLY</v>
      </c>
      <c r="F470" s="2">
        <v>10895</v>
      </c>
      <c r="G470" s="2">
        <v>23</v>
      </c>
      <c r="H470" t="s">
        <v>1488</v>
      </c>
      <c r="I470">
        <v>4</v>
      </c>
      <c r="J470" t="s">
        <v>389</v>
      </c>
      <c r="K470" t="s">
        <v>58</v>
      </c>
      <c r="L470">
        <v>57.25</v>
      </c>
      <c r="M470" s="2" t="s">
        <v>1482</v>
      </c>
      <c r="N470" s="85" t="s">
        <v>1489</v>
      </c>
      <c r="O470" t="s">
        <v>36</v>
      </c>
      <c r="P470" t="s">
        <v>36</v>
      </c>
      <c r="Q470">
        <v>98006006204</v>
      </c>
      <c r="R470">
        <v>2.29</v>
      </c>
      <c r="S470" s="1">
        <v>45744.167021793983</v>
      </c>
      <c r="T470" t="s">
        <v>42</v>
      </c>
      <c r="U470" s="1">
        <v>45743.955555555563</v>
      </c>
      <c r="V470" t="s">
        <v>43</v>
      </c>
      <c r="W470" t="s">
        <v>36</v>
      </c>
      <c r="X470">
        <v>3</v>
      </c>
      <c r="Y470">
        <v>999</v>
      </c>
      <c r="Z470" t="s">
        <v>36</v>
      </c>
      <c r="AA470" t="s">
        <v>36</v>
      </c>
      <c r="AB470" t="s">
        <v>36</v>
      </c>
      <c r="AC470" t="s">
        <v>59</v>
      </c>
      <c r="AD470" t="s">
        <v>59</v>
      </c>
      <c r="AE470" t="s">
        <v>45</v>
      </c>
      <c r="AF470" s="44" t="s">
        <v>46</v>
      </c>
      <c r="AG470" s="18" t="s">
        <v>1490</v>
      </c>
      <c r="AH470" s="18"/>
      <c r="AI470" s="2" t="s">
        <v>48</v>
      </c>
      <c r="AJ470" s="2" t="e">
        <f>VLOOKUP(A470,'Classification Test Result'!$A$2:$D$2428,4,FALSE)</f>
        <v>#N/A</v>
      </c>
      <c r="AL470" s="2">
        <f>_xlfn.XLOOKUP($A470,Results!$A$2:$A$2256,Results!G$2:G$2256,"")</f>
        <v>0</v>
      </c>
      <c r="AM470" s="2">
        <f>_xlfn.XLOOKUP($A470,Results!$A$2:$A$2256,Results!H$2:H$2256,"")</f>
        <v>0</v>
      </c>
      <c r="AN470" s="2">
        <f>_xlfn.XLOOKUP($A470,Results!$A$2:$A$2256,Results!I$2:I$2256,"")</f>
        <v>0</v>
      </c>
      <c r="AO470" s="2">
        <f>_xlfn.XLOOKUP($A470,Results!$A$2:$A$2256,Results!J$2:J$2256,"")</f>
        <v>0</v>
      </c>
      <c r="AP470" s="2">
        <f>_xlfn.XLOOKUP($A470,Results!$A$2:$A$2256,Results!K$2:K$2256,"")</f>
        <v>0</v>
      </c>
      <c r="AQ470" s="2">
        <f>_xlfn.XLOOKUP($A470,Results!$A$2:$A$2256,Results!L$2:L$2256,"")</f>
        <v>0</v>
      </c>
      <c r="AR470" s="2">
        <f>_xlfn.XLOOKUP($A470,Results!$A$2:$A$2256,Results!M$2:M$2256,"")</f>
        <v>0</v>
      </c>
      <c r="AS470" s="2">
        <f>_xlfn.XLOOKUP($A470,Results!$A$2:$A$2256,Results!N$2:N$2256,"")</f>
        <v>0</v>
      </c>
      <c r="AT470" s="2" t="str">
        <f>_xlfn.XLOOKUP($A470,Results!$A$2:$A$2256,Results!O$2:O$2256,"")</f>
        <v>ADAPTER</v>
      </c>
      <c r="AU470" s="2" t="str">
        <f>_xlfn.XLOOKUP($A470,Results!$A$2:$A$2256,Results!P$2:P$2256,"")</f>
        <v>ADAPTER</v>
      </c>
      <c r="AV470" s="2" t="str">
        <f>_xlfn.XLOOKUP($A470,Results!$A$2:$A$2256,Results!Q$2:Q$2256,"")</f>
        <v>MULTIPLE_MATCHES_ONE_VALID</v>
      </c>
      <c r="AW470" s="2">
        <f>_xlfn.XLOOKUP($A470,Results!$A$2:$A$2256,Results!R$2:R$2256,"")</f>
        <v>0</v>
      </c>
      <c r="AX470" s="2">
        <f>_xlfn.XLOOKUP($A470,Results!$A$2:$A$2256,Results!S$2:S$2256,"")</f>
        <v>0</v>
      </c>
      <c r="AY470" s="2">
        <f>_xlfn.XLOOKUP($A470,Results!$A$2:$A$2256,Results!T$2:T$2256,"")</f>
        <v>50</v>
      </c>
      <c r="AZ470" s="2">
        <f>_xlfn.XLOOKUP($A470,Results!$A$2:$A$2256,Results!U$2:U$2256,"")</f>
        <v>0</v>
      </c>
      <c r="BA470" s="2" t="str">
        <f>_xlfn.XLOOKUP($A470,Results!$A$2:$A$2256,Results!V$2:V$2256,"")</f>
        <v>CANTEX</v>
      </c>
      <c r="BB470" s="2">
        <f>_xlfn.XLOOKUP($A470,Results!$A$2:$A$2256,Results!W$2:W$2256,"")</f>
        <v>65</v>
      </c>
      <c r="BC470" s="2">
        <f>_xlfn.XLOOKUP($A470,Results!$A$2:$A$2256,Results!X$2:X$2256,"")</f>
        <v>39131700</v>
      </c>
      <c r="BD470" s="2">
        <f>_xlfn.XLOOKUP($A470,Results!$A$2:$A$2256,Results!Y$2:Y$2256,"")</f>
        <v>81</v>
      </c>
      <c r="BE470" s="2" t="b">
        <f>_xlfn.XLOOKUP($A470,Results!$A$2:$A$2256,Results!Z$2:Z$2256,"")</f>
        <v>1</v>
      </c>
    </row>
    <row r="471" spans="1:57" ht="38.25" customHeight="1" x14ac:dyDescent="0.3">
      <c r="A471">
        <v>906148</v>
      </c>
      <c r="B471">
        <v>281305</v>
      </c>
      <c r="C471" t="s">
        <v>36</v>
      </c>
      <c r="D471" t="s">
        <v>263</v>
      </c>
      <c r="E471" s="2" t="str">
        <f>VLOOKUP(F471,'RPA Vendor Data '!F$1:$G$2418,2)</f>
        <v>CRAWFORD ELECTRIC SUPPLY</v>
      </c>
      <c r="F471" s="2">
        <v>10895</v>
      </c>
      <c r="G471" s="2">
        <v>26</v>
      </c>
      <c r="H471" t="s">
        <v>1491</v>
      </c>
      <c r="I471">
        <v>3</v>
      </c>
      <c r="J471" t="s">
        <v>389</v>
      </c>
      <c r="K471" t="s">
        <v>58</v>
      </c>
      <c r="L471">
        <v>67.989999999999995</v>
      </c>
      <c r="M471" s="2" t="s">
        <v>1482</v>
      </c>
      <c r="N471" s="85" t="s">
        <v>1492</v>
      </c>
      <c r="O471" t="s">
        <v>36</v>
      </c>
      <c r="P471" t="s">
        <v>36</v>
      </c>
      <c r="Q471">
        <v>98006006244</v>
      </c>
      <c r="R471">
        <v>2.04</v>
      </c>
      <c r="S471" s="1">
        <v>45744.167042245368</v>
      </c>
      <c r="T471" t="s">
        <v>42</v>
      </c>
      <c r="U471" s="1">
        <v>45743.956250000003</v>
      </c>
      <c r="V471" t="s">
        <v>43</v>
      </c>
      <c r="W471" t="s">
        <v>36</v>
      </c>
      <c r="X471">
        <v>3</v>
      </c>
      <c r="Y471">
        <v>999</v>
      </c>
      <c r="Z471" t="s">
        <v>36</v>
      </c>
      <c r="AA471" t="s">
        <v>36</v>
      </c>
      <c r="AB471" t="s">
        <v>36</v>
      </c>
      <c r="AC471" t="s">
        <v>59</v>
      </c>
      <c r="AD471" t="s">
        <v>59</v>
      </c>
      <c r="AE471" t="s">
        <v>45</v>
      </c>
      <c r="AF471" s="44" t="s">
        <v>46</v>
      </c>
      <c r="AG471" s="18" t="s">
        <v>1493</v>
      </c>
      <c r="AH471" s="18"/>
      <c r="AI471" s="2" t="s">
        <v>48</v>
      </c>
      <c r="AJ471" s="2" t="e">
        <f>VLOOKUP(A471,'Classification Test Result'!$A$2:$D$2428,4,FALSE)</f>
        <v>#N/A</v>
      </c>
      <c r="AL471" s="2">
        <f>_xlfn.XLOOKUP($A471,Results!$A$2:$A$2256,Results!G$2:G$2256,"")</f>
        <v>0</v>
      </c>
      <c r="AM471" s="2">
        <f>_xlfn.XLOOKUP($A471,Results!$A$2:$A$2256,Results!H$2:H$2256,"")</f>
        <v>0</v>
      </c>
      <c r="AN471" s="2">
        <f>_xlfn.XLOOKUP($A471,Results!$A$2:$A$2256,Results!I$2:I$2256,"")</f>
        <v>0</v>
      </c>
      <c r="AO471" s="2">
        <f>_xlfn.XLOOKUP($A471,Results!$A$2:$A$2256,Results!J$2:J$2256,"")</f>
        <v>0</v>
      </c>
      <c r="AP471" s="2">
        <f>_xlfn.XLOOKUP($A471,Results!$A$2:$A$2256,Results!K$2:K$2256,"")</f>
        <v>0</v>
      </c>
      <c r="AQ471" s="2">
        <f>_xlfn.XLOOKUP($A471,Results!$A$2:$A$2256,Results!L$2:L$2256,"")</f>
        <v>0</v>
      </c>
      <c r="AR471" s="2">
        <f>_xlfn.XLOOKUP($A471,Results!$A$2:$A$2256,Results!M$2:M$2256,"")</f>
        <v>0</v>
      </c>
      <c r="AS471" s="2">
        <f>_xlfn.XLOOKUP($A471,Results!$A$2:$A$2256,Results!N$2:N$2256,"")</f>
        <v>0</v>
      </c>
      <c r="AT471" s="2" t="str">
        <f>_xlfn.XLOOKUP($A471,Results!$A$2:$A$2256,Results!O$2:O$2256,"")</f>
        <v>ADAPTER</v>
      </c>
      <c r="AU471" s="2" t="str">
        <f>_xlfn.XLOOKUP($A471,Results!$A$2:$A$2256,Results!P$2:P$2256,"")</f>
        <v>ADAPTER</v>
      </c>
      <c r="AV471" s="2" t="str">
        <f>_xlfn.XLOOKUP($A471,Results!$A$2:$A$2256,Results!Q$2:Q$2256,"")</f>
        <v>MULTIPLE_MATCHES_ONE_VALID</v>
      </c>
      <c r="AW471" s="2">
        <f>_xlfn.XLOOKUP($A471,Results!$A$2:$A$2256,Results!R$2:R$2256,"")</f>
        <v>0</v>
      </c>
      <c r="AX471" s="2">
        <f>_xlfn.XLOOKUP($A471,Results!$A$2:$A$2256,Results!S$2:S$2256,"")</f>
        <v>0</v>
      </c>
      <c r="AY471" s="2">
        <f>_xlfn.XLOOKUP($A471,Results!$A$2:$A$2256,Results!T$2:T$2256,"")</f>
        <v>50</v>
      </c>
      <c r="AZ471" s="2">
        <f>_xlfn.XLOOKUP($A471,Results!$A$2:$A$2256,Results!U$2:U$2256,"")</f>
        <v>0</v>
      </c>
      <c r="BA471" s="2">
        <f>_xlfn.XLOOKUP($A471,Results!$A$2:$A$2256,Results!V$2:V$2256,"")</f>
        <v>0</v>
      </c>
      <c r="BB471" s="2">
        <f>_xlfn.XLOOKUP($A471,Results!$A$2:$A$2256,Results!W$2:W$2256,"")</f>
        <v>0</v>
      </c>
      <c r="BC471" s="2">
        <f>_xlfn.XLOOKUP($A471,Results!$A$2:$A$2256,Results!X$2:X$2256,"")</f>
        <v>39131700</v>
      </c>
      <c r="BD471" s="2">
        <f>_xlfn.XLOOKUP($A471,Results!$A$2:$A$2256,Results!Y$2:Y$2256,"")</f>
        <v>82</v>
      </c>
      <c r="BE471" s="2">
        <f>_xlfn.XLOOKUP($A471,Results!$A$2:$A$2256,Results!Z$2:Z$2256,"")</f>
        <v>0</v>
      </c>
    </row>
    <row r="472" spans="1:57" ht="38.25" customHeight="1" x14ac:dyDescent="0.3">
      <c r="A472">
        <v>906149</v>
      </c>
      <c r="B472">
        <v>281305</v>
      </c>
      <c r="C472" t="s">
        <v>36</v>
      </c>
      <c r="D472" t="s">
        <v>263</v>
      </c>
      <c r="E472" s="2" t="str">
        <f>VLOOKUP(F472,'RPA Vendor Data '!F$1:$G$2418,2)</f>
        <v>CRAWFORD ELECTRIC SUPPLY</v>
      </c>
      <c r="F472" s="2">
        <v>10895</v>
      </c>
      <c r="G472" s="2">
        <v>25</v>
      </c>
      <c r="H472" t="s">
        <v>1494</v>
      </c>
      <c r="I472">
        <v>10</v>
      </c>
      <c r="J472" t="s">
        <v>389</v>
      </c>
      <c r="K472" t="s">
        <v>58</v>
      </c>
      <c r="L472">
        <v>37.99</v>
      </c>
      <c r="M472" s="2" t="s">
        <v>1482</v>
      </c>
      <c r="N472" s="85" t="s">
        <v>1495</v>
      </c>
      <c r="O472" t="s">
        <v>36</v>
      </c>
      <c r="P472" t="s">
        <v>36</v>
      </c>
      <c r="Q472">
        <v>98006006104</v>
      </c>
      <c r="R472">
        <v>3.8</v>
      </c>
      <c r="S472" s="1">
        <v>45744.16703556713</v>
      </c>
      <c r="T472" t="s">
        <v>42</v>
      </c>
      <c r="U472" s="1">
        <v>45743.956250000003</v>
      </c>
      <c r="V472" t="s">
        <v>43</v>
      </c>
      <c r="W472" t="s">
        <v>36</v>
      </c>
      <c r="X472">
        <v>3</v>
      </c>
      <c r="Y472">
        <v>999</v>
      </c>
      <c r="Z472" t="s">
        <v>36</v>
      </c>
      <c r="AA472" t="s">
        <v>36</v>
      </c>
      <c r="AB472" t="s">
        <v>36</v>
      </c>
      <c r="AC472" t="s">
        <v>59</v>
      </c>
      <c r="AD472" t="s">
        <v>59</v>
      </c>
      <c r="AE472" t="s">
        <v>45</v>
      </c>
      <c r="AF472" s="44" t="s">
        <v>46</v>
      </c>
      <c r="AG472" s="18" t="s">
        <v>1496</v>
      </c>
      <c r="AH472" s="18"/>
      <c r="AI472" s="2" t="s">
        <v>48</v>
      </c>
      <c r="AJ472" s="2" t="e">
        <f>VLOOKUP(A472,'Classification Test Result'!$A$2:$D$2428,4,FALSE)</f>
        <v>#N/A</v>
      </c>
      <c r="AL472" s="2">
        <f>_xlfn.XLOOKUP($A472,Results!$A$2:$A$2256,Results!G$2:G$2256,"")</f>
        <v>0</v>
      </c>
      <c r="AM472" s="2">
        <f>_xlfn.XLOOKUP($A472,Results!$A$2:$A$2256,Results!H$2:H$2256,"")</f>
        <v>0</v>
      </c>
      <c r="AN472" s="2">
        <f>_xlfn.XLOOKUP($A472,Results!$A$2:$A$2256,Results!I$2:I$2256,"")</f>
        <v>0</v>
      </c>
      <c r="AO472" s="2">
        <f>_xlfn.XLOOKUP($A472,Results!$A$2:$A$2256,Results!J$2:J$2256,"")</f>
        <v>0</v>
      </c>
      <c r="AP472" s="2">
        <f>_xlfn.XLOOKUP($A472,Results!$A$2:$A$2256,Results!K$2:K$2256,"")</f>
        <v>0</v>
      </c>
      <c r="AQ472" s="2">
        <f>_xlfn.XLOOKUP($A472,Results!$A$2:$A$2256,Results!L$2:L$2256,"")</f>
        <v>0</v>
      </c>
      <c r="AR472" s="2">
        <f>_xlfn.XLOOKUP($A472,Results!$A$2:$A$2256,Results!M$2:M$2256,"")</f>
        <v>0</v>
      </c>
      <c r="AS472" s="2">
        <f>_xlfn.XLOOKUP($A472,Results!$A$2:$A$2256,Results!N$2:N$2256,"")</f>
        <v>0</v>
      </c>
      <c r="AT472" s="2" t="str">
        <f>_xlfn.XLOOKUP($A472,Results!$A$2:$A$2256,Results!O$2:O$2256,"")</f>
        <v>GENERIC CONDUIT/CONDUIT FITTINGS</v>
      </c>
      <c r="AU472" s="2" t="str">
        <f>_xlfn.XLOOKUP($A472,Results!$A$2:$A$2256,Results!P$2:P$2256,"")</f>
        <v>PVCFIT</v>
      </c>
      <c r="AV472" s="2" t="str">
        <f>_xlfn.XLOOKUP($A472,Results!$A$2:$A$2256,Results!Q$2:Q$2256,"")</f>
        <v>SINGLE_MATCH</v>
      </c>
      <c r="AW472" s="2">
        <f>_xlfn.XLOOKUP($A472,Results!$A$2:$A$2256,Results!R$2:R$2256,"")</f>
        <v>0</v>
      </c>
      <c r="AX472" s="2">
        <f>_xlfn.XLOOKUP($A472,Results!$A$2:$A$2256,Results!S$2:S$2256,"")</f>
        <v>0</v>
      </c>
      <c r="AY472" s="2">
        <f>_xlfn.XLOOKUP($A472,Results!$A$2:$A$2256,Results!T$2:T$2256,"")</f>
        <v>90</v>
      </c>
      <c r="AZ472" s="2">
        <f>_xlfn.XLOOKUP($A472,Results!$A$2:$A$2256,Results!U$2:U$2256,"")</f>
        <v>0</v>
      </c>
      <c r="BA472" s="2">
        <f>_xlfn.XLOOKUP($A472,Results!$A$2:$A$2256,Results!V$2:V$2256,"")</f>
        <v>0</v>
      </c>
      <c r="BB472" s="2">
        <f>_xlfn.XLOOKUP($A472,Results!$A$2:$A$2256,Results!W$2:W$2256,"")</f>
        <v>0</v>
      </c>
      <c r="BC472" s="2">
        <f>_xlfn.XLOOKUP($A472,Results!$A$2:$A$2256,Results!X$2:X$2256,"")</f>
        <v>39131707</v>
      </c>
      <c r="BD472" s="2">
        <f>_xlfn.XLOOKUP($A472,Results!$A$2:$A$2256,Results!Y$2:Y$2256,"")</f>
        <v>83</v>
      </c>
      <c r="BE472" s="2">
        <f>_xlfn.XLOOKUP($A472,Results!$A$2:$A$2256,Results!Z$2:Z$2256,"")</f>
        <v>0</v>
      </c>
    </row>
    <row r="473" spans="1:57" ht="38.25" customHeight="1" x14ac:dyDescent="0.3">
      <c r="A473">
        <v>906150</v>
      </c>
      <c r="B473">
        <v>281305</v>
      </c>
      <c r="C473" t="s">
        <v>36</v>
      </c>
      <c r="D473" t="s">
        <v>263</v>
      </c>
      <c r="E473" s="2" t="str">
        <f>VLOOKUP(F473,'RPA Vendor Data '!F$1:$G$2418,2)</f>
        <v>CRAWFORD ELECTRIC SUPPLY</v>
      </c>
      <c r="F473" s="2">
        <v>10895</v>
      </c>
      <c r="G473" s="2">
        <v>30</v>
      </c>
      <c r="H473" t="s">
        <v>1497</v>
      </c>
      <c r="I473">
        <v>2</v>
      </c>
      <c r="J473" t="s">
        <v>389</v>
      </c>
      <c r="K473" t="s">
        <v>58</v>
      </c>
      <c r="L473">
        <v>153.05000000000001</v>
      </c>
      <c r="M473" s="2" t="s">
        <v>1482</v>
      </c>
      <c r="N473" s="85" t="s">
        <v>1498</v>
      </c>
      <c r="O473" t="s">
        <v>36</v>
      </c>
      <c r="P473" t="s">
        <v>36</v>
      </c>
      <c r="Q473">
        <v>98006006043</v>
      </c>
      <c r="R473">
        <v>3.06</v>
      </c>
      <c r="S473" s="1">
        <v>45744.167062997687</v>
      </c>
      <c r="T473" t="s">
        <v>42</v>
      </c>
      <c r="U473" s="1">
        <v>45743.956250000003</v>
      </c>
      <c r="V473" t="s">
        <v>43</v>
      </c>
      <c r="W473" t="s">
        <v>36</v>
      </c>
      <c r="X473">
        <v>3</v>
      </c>
      <c r="Y473">
        <v>999</v>
      </c>
      <c r="Z473" t="s">
        <v>36</v>
      </c>
      <c r="AA473" t="s">
        <v>36</v>
      </c>
      <c r="AB473" t="s">
        <v>36</v>
      </c>
      <c r="AC473" t="s">
        <v>59</v>
      </c>
      <c r="AD473" t="s">
        <v>59</v>
      </c>
      <c r="AE473" t="s">
        <v>45</v>
      </c>
      <c r="AF473" s="44" t="s">
        <v>46</v>
      </c>
      <c r="AG473" s="18" t="s">
        <v>1499</v>
      </c>
      <c r="AH473" s="18"/>
      <c r="AI473" s="2" t="s">
        <v>48</v>
      </c>
      <c r="AJ473" s="2" t="e">
        <f>VLOOKUP(A473,'Classification Test Result'!$A$2:$D$2428,4,FALSE)</f>
        <v>#N/A</v>
      </c>
      <c r="AL473" s="2">
        <f>_xlfn.XLOOKUP($A473,Results!$A$2:$A$2256,Results!G$2:G$2256,"")</f>
        <v>0</v>
      </c>
      <c r="AM473" s="2">
        <f>_xlfn.XLOOKUP($A473,Results!$A$2:$A$2256,Results!H$2:H$2256,"")</f>
        <v>0</v>
      </c>
      <c r="AN473" s="2">
        <f>_xlfn.XLOOKUP($A473,Results!$A$2:$A$2256,Results!I$2:I$2256,"")</f>
        <v>0</v>
      </c>
      <c r="AO473" s="2">
        <f>_xlfn.XLOOKUP($A473,Results!$A$2:$A$2256,Results!J$2:J$2256,"")</f>
        <v>0</v>
      </c>
      <c r="AP473" s="2">
        <f>_xlfn.XLOOKUP($A473,Results!$A$2:$A$2256,Results!K$2:K$2256,"")</f>
        <v>0</v>
      </c>
      <c r="AQ473" s="2">
        <f>_xlfn.XLOOKUP($A473,Results!$A$2:$A$2256,Results!L$2:L$2256,"")</f>
        <v>0</v>
      </c>
      <c r="AR473" s="2">
        <f>_xlfn.XLOOKUP($A473,Results!$A$2:$A$2256,Results!M$2:M$2256,"")</f>
        <v>0</v>
      </c>
      <c r="AS473" s="2">
        <f>_xlfn.XLOOKUP($A473,Results!$A$2:$A$2256,Results!N$2:N$2256,"")</f>
        <v>0</v>
      </c>
      <c r="AT473" s="2" t="str">
        <f>_xlfn.XLOOKUP($A473,Results!$A$2:$A$2256,Results!O$2:O$2256,"")</f>
        <v>GENERIC CONDUIT/CONDUIT FITTINGS</v>
      </c>
      <c r="AU473" s="2" t="str">
        <f>_xlfn.XLOOKUP($A473,Results!$A$2:$A$2256,Results!P$2:P$2256,"")</f>
        <v>PVCFIT</v>
      </c>
      <c r="AV473" s="2" t="str">
        <f>_xlfn.XLOOKUP($A473,Results!$A$2:$A$2256,Results!Q$2:Q$2256,"")</f>
        <v>SINGLE_MATCH</v>
      </c>
      <c r="AW473" s="2">
        <f>_xlfn.XLOOKUP($A473,Results!$A$2:$A$2256,Results!R$2:R$2256,"")</f>
        <v>0</v>
      </c>
      <c r="AX473" s="2">
        <f>_xlfn.XLOOKUP($A473,Results!$A$2:$A$2256,Results!S$2:S$2256,"")</f>
        <v>0</v>
      </c>
      <c r="AY473" s="2">
        <f>_xlfn.XLOOKUP($A473,Results!$A$2:$A$2256,Results!T$2:T$2256,"")</f>
        <v>90</v>
      </c>
      <c r="AZ473" s="2">
        <f>_xlfn.XLOOKUP($A473,Results!$A$2:$A$2256,Results!U$2:U$2256,"")</f>
        <v>0</v>
      </c>
      <c r="BA473" s="2">
        <f>_xlfn.XLOOKUP($A473,Results!$A$2:$A$2256,Results!V$2:V$2256,"")</f>
        <v>0</v>
      </c>
      <c r="BB473" s="2">
        <f>_xlfn.XLOOKUP($A473,Results!$A$2:$A$2256,Results!W$2:W$2256,"")</f>
        <v>0</v>
      </c>
      <c r="BC473" s="2">
        <f>_xlfn.XLOOKUP($A473,Results!$A$2:$A$2256,Results!X$2:X$2256,"")</f>
        <v>0</v>
      </c>
      <c r="BD473" s="2">
        <f>_xlfn.XLOOKUP($A473,Results!$A$2:$A$2256,Results!Y$2:Y$2256,"")</f>
        <v>0</v>
      </c>
      <c r="BE473" s="2">
        <f>_xlfn.XLOOKUP($A473,Results!$A$2:$A$2256,Results!Z$2:Z$2256,"")</f>
        <v>0</v>
      </c>
    </row>
    <row r="474" spans="1:57" ht="38.25" customHeight="1" x14ac:dyDescent="0.3">
      <c r="A474">
        <v>906151</v>
      </c>
      <c r="B474">
        <v>281305</v>
      </c>
      <c r="C474" t="s">
        <v>36</v>
      </c>
      <c r="D474" t="s">
        <v>263</v>
      </c>
      <c r="E474" s="2" t="str">
        <f>VLOOKUP(F474,'RPA Vendor Data '!F$1:$G$2418,2)</f>
        <v>CRAWFORD ELECTRIC SUPPLY</v>
      </c>
      <c r="F474" s="2">
        <v>10895</v>
      </c>
      <c r="G474" s="2">
        <v>33</v>
      </c>
      <c r="H474" t="s">
        <v>1500</v>
      </c>
      <c r="I474">
        <v>4</v>
      </c>
      <c r="J474" t="s">
        <v>389</v>
      </c>
      <c r="K474" t="s">
        <v>58</v>
      </c>
      <c r="L474">
        <v>44.52</v>
      </c>
      <c r="M474" s="2" t="s">
        <v>1482</v>
      </c>
      <c r="N474" s="85" t="s">
        <v>1501</v>
      </c>
      <c r="O474" t="s">
        <v>36</v>
      </c>
      <c r="P474" t="s">
        <v>36</v>
      </c>
      <c r="Q474">
        <v>98006006203</v>
      </c>
      <c r="R474">
        <v>1.78</v>
      </c>
      <c r="S474" s="1">
        <v>45744.167083796303</v>
      </c>
      <c r="T474" t="s">
        <v>42</v>
      </c>
      <c r="U474" s="1">
        <v>45743.956250000003</v>
      </c>
      <c r="V474" t="s">
        <v>43</v>
      </c>
      <c r="W474" t="s">
        <v>36</v>
      </c>
      <c r="X474">
        <v>3</v>
      </c>
      <c r="Y474">
        <v>999</v>
      </c>
      <c r="Z474" t="s">
        <v>36</v>
      </c>
      <c r="AA474" t="s">
        <v>36</v>
      </c>
      <c r="AB474" t="s">
        <v>36</v>
      </c>
      <c r="AC474" t="s">
        <v>59</v>
      </c>
      <c r="AD474" t="s">
        <v>59</v>
      </c>
      <c r="AE474" t="s">
        <v>45</v>
      </c>
      <c r="AF474" s="44" t="s">
        <v>46</v>
      </c>
      <c r="AG474" s="18" t="s">
        <v>1502</v>
      </c>
      <c r="AH474" s="18"/>
      <c r="AI474" s="2" t="s">
        <v>48</v>
      </c>
      <c r="AJ474" s="2" t="e">
        <f>VLOOKUP(A474,'Classification Test Result'!$A$2:$D$2428,4,FALSE)</f>
        <v>#N/A</v>
      </c>
      <c r="AL474" s="2">
        <f>_xlfn.XLOOKUP($A474,Results!$A$2:$A$2256,Results!G$2:G$2256,"")</f>
        <v>0</v>
      </c>
      <c r="AM474" s="2">
        <f>_xlfn.XLOOKUP($A474,Results!$A$2:$A$2256,Results!H$2:H$2256,"")</f>
        <v>0</v>
      </c>
      <c r="AN474" s="2">
        <f>_xlfn.XLOOKUP($A474,Results!$A$2:$A$2256,Results!I$2:I$2256,"")</f>
        <v>0</v>
      </c>
      <c r="AO474" s="2">
        <f>_xlfn.XLOOKUP($A474,Results!$A$2:$A$2256,Results!J$2:J$2256,"")</f>
        <v>0</v>
      </c>
      <c r="AP474" s="2">
        <f>_xlfn.XLOOKUP($A474,Results!$A$2:$A$2256,Results!K$2:K$2256,"")</f>
        <v>0</v>
      </c>
      <c r="AQ474" s="2">
        <f>_xlfn.XLOOKUP($A474,Results!$A$2:$A$2256,Results!L$2:L$2256,"")</f>
        <v>0</v>
      </c>
      <c r="AR474" s="2">
        <f>_xlfn.XLOOKUP($A474,Results!$A$2:$A$2256,Results!M$2:M$2256,"")</f>
        <v>0</v>
      </c>
      <c r="AS474" s="2">
        <f>_xlfn.XLOOKUP($A474,Results!$A$2:$A$2256,Results!N$2:N$2256,"")</f>
        <v>0</v>
      </c>
      <c r="AT474" s="2" t="str">
        <f>_xlfn.XLOOKUP($A474,Results!$A$2:$A$2256,Results!O$2:O$2256,"")</f>
        <v>ADAPTER</v>
      </c>
      <c r="AU474" s="2" t="str">
        <f>_xlfn.XLOOKUP($A474,Results!$A$2:$A$2256,Results!P$2:P$2256,"")</f>
        <v>ADAPTER</v>
      </c>
      <c r="AV474" s="2" t="str">
        <f>_xlfn.XLOOKUP($A474,Results!$A$2:$A$2256,Results!Q$2:Q$2256,"")</f>
        <v>MULTIPLE_MATCHES_ONE_VALID</v>
      </c>
      <c r="AW474" s="2">
        <f>_xlfn.XLOOKUP($A474,Results!$A$2:$A$2256,Results!R$2:R$2256,"")</f>
        <v>0</v>
      </c>
      <c r="AX474" s="2">
        <f>_xlfn.XLOOKUP($A474,Results!$A$2:$A$2256,Results!S$2:S$2256,"")</f>
        <v>0</v>
      </c>
      <c r="AY474" s="2">
        <f>_xlfn.XLOOKUP($A474,Results!$A$2:$A$2256,Results!T$2:T$2256,"")</f>
        <v>50</v>
      </c>
      <c r="AZ474" s="2">
        <f>_xlfn.XLOOKUP($A474,Results!$A$2:$A$2256,Results!U$2:U$2256,"")</f>
        <v>0</v>
      </c>
      <c r="BA474" s="2">
        <f>_xlfn.XLOOKUP($A474,Results!$A$2:$A$2256,Results!V$2:V$2256,"")</f>
        <v>0</v>
      </c>
      <c r="BB474" s="2">
        <f>_xlfn.XLOOKUP($A474,Results!$A$2:$A$2256,Results!W$2:W$2256,"")</f>
        <v>0</v>
      </c>
      <c r="BC474" s="2">
        <f>_xlfn.XLOOKUP($A474,Results!$A$2:$A$2256,Results!X$2:X$2256,"")</f>
        <v>39131700</v>
      </c>
      <c r="BD474" s="2">
        <f>_xlfn.XLOOKUP($A474,Results!$A$2:$A$2256,Results!Y$2:Y$2256,"")</f>
        <v>81</v>
      </c>
      <c r="BE474" s="2">
        <f>_xlfn.XLOOKUP($A474,Results!$A$2:$A$2256,Results!Z$2:Z$2256,"")</f>
        <v>0</v>
      </c>
    </row>
    <row r="475" spans="1:57" ht="38.25" customHeight="1" x14ac:dyDescent="0.3">
      <c r="A475">
        <v>906152</v>
      </c>
      <c r="B475">
        <v>281305</v>
      </c>
      <c r="C475" t="s">
        <v>36</v>
      </c>
      <c r="D475" t="s">
        <v>263</v>
      </c>
      <c r="E475" s="2" t="str">
        <f>VLOOKUP(F475,'RPA Vendor Data '!F$1:$G$2418,2)</f>
        <v>CRAWFORD ELECTRIC SUPPLY</v>
      </c>
      <c r="F475" s="2">
        <v>10895</v>
      </c>
      <c r="G475" s="2">
        <v>31</v>
      </c>
      <c r="H475" t="s">
        <v>1503</v>
      </c>
      <c r="I475">
        <v>10</v>
      </c>
      <c r="J475" t="s">
        <v>389</v>
      </c>
      <c r="K475" t="s">
        <v>58</v>
      </c>
      <c r="L475">
        <v>28.49</v>
      </c>
      <c r="M475" s="2" t="s">
        <v>1482</v>
      </c>
      <c r="N475" s="85" t="s">
        <v>1504</v>
      </c>
      <c r="O475" t="s">
        <v>36</v>
      </c>
      <c r="P475" t="s">
        <v>36</v>
      </c>
      <c r="Q475">
        <v>98006006103</v>
      </c>
      <c r="R475">
        <v>2.85</v>
      </c>
      <c r="S475" s="1">
        <v>45744.167069988427</v>
      </c>
      <c r="T475" t="s">
        <v>42</v>
      </c>
      <c r="U475" s="1">
        <v>45743.956250000003</v>
      </c>
      <c r="V475" t="s">
        <v>43</v>
      </c>
      <c r="W475" t="s">
        <v>36</v>
      </c>
      <c r="X475">
        <v>3</v>
      </c>
      <c r="Y475">
        <v>999</v>
      </c>
      <c r="Z475" t="s">
        <v>36</v>
      </c>
      <c r="AA475" t="s">
        <v>36</v>
      </c>
      <c r="AB475" t="s">
        <v>36</v>
      </c>
      <c r="AC475" t="s">
        <v>59</v>
      </c>
      <c r="AD475" t="s">
        <v>59</v>
      </c>
      <c r="AE475" t="s">
        <v>45</v>
      </c>
      <c r="AF475" s="44" t="s">
        <v>46</v>
      </c>
      <c r="AG475" s="18" t="s">
        <v>1505</v>
      </c>
      <c r="AH475" s="18"/>
      <c r="AI475" s="2" t="s">
        <v>48</v>
      </c>
      <c r="AJ475" s="2" t="e">
        <f>VLOOKUP(A475,'Classification Test Result'!$A$2:$D$2428,4,FALSE)</f>
        <v>#N/A</v>
      </c>
      <c r="AL475" s="2">
        <f>_xlfn.XLOOKUP($A475,Results!$A$2:$A$2256,Results!G$2:G$2256,"")</f>
        <v>0</v>
      </c>
      <c r="AM475" s="2">
        <f>_xlfn.XLOOKUP($A475,Results!$A$2:$A$2256,Results!H$2:H$2256,"")</f>
        <v>0</v>
      </c>
      <c r="AN475" s="2">
        <f>_xlfn.XLOOKUP($A475,Results!$A$2:$A$2256,Results!I$2:I$2256,"")</f>
        <v>0</v>
      </c>
      <c r="AO475" s="2">
        <f>_xlfn.XLOOKUP($A475,Results!$A$2:$A$2256,Results!J$2:J$2256,"")</f>
        <v>0</v>
      </c>
      <c r="AP475" s="2">
        <f>_xlfn.XLOOKUP($A475,Results!$A$2:$A$2256,Results!K$2:K$2256,"")</f>
        <v>0</v>
      </c>
      <c r="AQ475" s="2">
        <f>_xlfn.XLOOKUP($A475,Results!$A$2:$A$2256,Results!L$2:L$2256,"")</f>
        <v>0</v>
      </c>
      <c r="AR475" s="2">
        <f>_xlfn.XLOOKUP($A475,Results!$A$2:$A$2256,Results!M$2:M$2256,"")</f>
        <v>0</v>
      </c>
      <c r="AS475" s="2">
        <f>_xlfn.XLOOKUP($A475,Results!$A$2:$A$2256,Results!N$2:N$2256,"")</f>
        <v>0</v>
      </c>
      <c r="AT475" s="2" t="str">
        <f>_xlfn.XLOOKUP($A475,Results!$A$2:$A$2256,Results!O$2:O$2256,"")</f>
        <v>GENERIC CONDUIT/CONDUIT FITTINGS</v>
      </c>
      <c r="AU475" s="2" t="str">
        <f>_xlfn.XLOOKUP($A475,Results!$A$2:$A$2256,Results!P$2:P$2256,"")</f>
        <v>PVCFIT</v>
      </c>
      <c r="AV475" s="2" t="str">
        <f>_xlfn.XLOOKUP($A475,Results!$A$2:$A$2256,Results!Q$2:Q$2256,"")</f>
        <v>SINGLE_MATCH</v>
      </c>
      <c r="AW475" s="2">
        <f>_xlfn.XLOOKUP($A475,Results!$A$2:$A$2256,Results!R$2:R$2256,"")</f>
        <v>0</v>
      </c>
      <c r="AX475" s="2">
        <f>_xlfn.XLOOKUP($A475,Results!$A$2:$A$2256,Results!S$2:S$2256,"")</f>
        <v>0</v>
      </c>
      <c r="AY475" s="2">
        <f>_xlfn.XLOOKUP($A475,Results!$A$2:$A$2256,Results!T$2:T$2256,"")</f>
        <v>90</v>
      </c>
      <c r="AZ475" s="2">
        <f>_xlfn.XLOOKUP($A475,Results!$A$2:$A$2256,Results!U$2:U$2256,"")</f>
        <v>0</v>
      </c>
      <c r="BA475" s="2">
        <f>_xlfn.XLOOKUP($A475,Results!$A$2:$A$2256,Results!V$2:V$2256,"")</f>
        <v>0</v>
      </c>
      <c r="BB475" s="2">
        <f>_xlfn.XLOOKUP($A475,Results!$A$2:$A$2256,Results!W$2:W$2256,"")</f>
        <v>0</v>
      </c>
      <c r="BC475" s="2">
        <f>_xlfn.XLOOKUP($A475,Results!$A$2:$A$2256,Results!X$2:X$2256,"")</f>
        <v>39131707</v>
      </c>
      <c r="BD475" s="2">
        <f>_xlfn.XLOOKUP($A475,Results!$A$2:$A$2256,Results!Y$2:Y$2256,"")</f>
        <v>83</v>
      </c>
      <c r="BE475" s="2">
        <f>_xlfn.XLOOKUP($A475,Results!$A$2:$A$2256,Results!Z$2:Z$2256,"")</f>
        <v>0</v>
      </c>
    </row>
    <row r="476" spans="1:57" ht="38.25" customHeight="1" x14ac:dyDescent="0.3">
      <c r="A476">
        <v>906153</v>
      </c>
      <c r="B476">
        <v>281305</v>
      </c>
      <c r="C476" t="s">
        <v>36</v>
      </c>
      <c r="D476" t="s">
        <v>263</v>
      </c>
      <c r="E476" s="2" t="str">
        <f>VLOOKUP(F476,'RPA Vendor Data '!F$1:$G$2418,2)</f>
        <v>CRAWFORD ELECTRIC SUPPLY</v>
      </c>
      <c r="F476" s="2">
        <v>10895</v>
      </c>
      <c r="G476" s="2">
        <v>16</v>
      </c>
      <c r="H476" t="s">
        <v>1506</v>
      </c>
      <c r="I476">
        <v>15</v>
      </c>
      <c r="J476" t="s">
        <v>389</v>
      </c>
      <c r="K476" t="s">
        <v>58</v>
      </c>
      <c r="L476">
        <v>87.52</v>
      </c>
      <c r="M476" s="2" t="s">
        <v>1482</v>
      </c>
      <c r="N476" s="85" t="s">
        <v>1507</v>
      </c>
      <c r="O476" t="s">
        <v>36</v>
      </c>
      <c r="P476" t="s">
        <v>36</v>
      </c>
      <c r="Q476">
        <v>98006006041</v>
      </c>
      <c r="R476">
        <v>13.13</v>
      </c>
      <c r="S476" s="1">
        <v>45744.166987187498</v>
      </c>
      <c r="T476" t="s">
        <v>42</v>
      </c>
      <c r="U476" s="1">
        <v>45743.955555555563</v>
      </c>
      <c r="V476" t="s">
        <v>43</v>
      </c>
      <c r="W476" t="s">
        <v>36</v>
      </c>
      <c r="X476">
        <v>3</v>
      </c>
      <c r="Y476">
        <v>999</v>
      </c>
      <c r="Z476" t="s">
        <v>36</v>
      </c>
      <c r="AA476" t="s">
        <v>36</v>
      </c>
      <c r="AB476" t="s">
        <v>36</v>
      </c>
      <c r="AC476" t="s">
        <v>59</v>
      </c>
      <c r="AD476" t="s">
        <v>59</v>
      </c>
      <c r="AE476" t="s">
        <v>45</v>
      </c>
      <c r="AF476" s="44" t="s">
        <v>46</v>
      </c>
      <c r="AG476" s="18" t="s">
        <v>1508</v>
      </c>
      <c r="AH476" s="18"/>
      <c r="AI476" s="2" t="s">
        <v>48</v>
      </c>
      <c r="AJ476" s="2" t="e">
        <f>VLOOKUP(A476,'Classification Test Result'!$A$2:$D$2428,4,FALSE)</f>
        <v>#N/A</v>
      </c>
      <c r="AL476" s="2">
        <f>_xlfn.XLOOKUP($A476,Results!$A$2:$A$2256,Results!G$2:G$2256,"")</f>
        <v>0</v>
      </c>
      <c r="AM476" s="2">
        <f>_xlfn.XLOOKUP($A476,Results!$A$2:$A$2256,Results!H$2:H$2256,"")</f>
        <v>0</v>
      </c>
      <c r="AN476" s="2">
        <f>_xlfn.XLOOKUP($A476,Results!$A$2:$A$2256,Results!I$2:I$2256,"")</f>
        <v>0</v>
      </c>
      <c r="AO476" s="2">
        <f>_xlfn.XLOOKUP($A476,Results!$A$2:$A$2256,Results!J$2:J$2256,"")</f>
        <v>0</v>
      </c>
      <c r="AP476" s="2">
        <f>_xlfn.XLOOKUP($A476,Results!$A$2:$A$2256,Results!K$2:K$2256,"")</f>
        <v>0</v>
      </c>
      <c r="AQ476" s="2">
        <f>_xlfn.XLOOKUP($A476,Results!$A$2:$A$2256,Results!L$2:L$2256,"")</f>
        <v>0</v>
      </c>
      <c r="AR476" s="2">
        <f>_xlfn.XLOOKUP($A476,Results!$A$2:$A$2256,Results!M$2:M$2256,"")</f>
        <v>0</v>
      </c>
      <c r="AS476" s="2">
        <f>_xlfn.XLOOKUP($A476,Results!$A$2:$A$2256,Results!N$2:N$2256,"")</f>
        <v>0</v>
      </c>
      <c r="AT476" s="2" t="str">
        <f>_xlfn.XLOOKUP($A476,Results!$A$2:$A$2256,Results!O$2:O$2256,"")</f>
        <v>GENERIC CONDUIT/CONDUIT FITTINGS</v>
      </c>
      <c r="AU476" s="2" t="str">
        <f>_xlfn.XLOOKUP($A476,Results!$A$2:$A$2256,Results!P$2:P$2256,"")</f>
        <v>PVCFIT</v>
      </c>
      <c r="AV476" s="2" t="str">
        <f>_xlfn.XLOOKUP($A476,Results!$A$2:$A$2256,Results!Q$2:Q$2256,"")</f>
        <v>SINGLE_MATCH</v>
      </c>
      <c r="AW476" s="2">
        <f>_xlfn.XLOOKUP($A476,Results!$A$2:$A$2256,Results!R$2:R$2256,"")</f>
        <v>0</v>
      </c>
      <c r="AX476" s="2">
        <f>_xlfn.XLOOKUP($A476,Results!$A$2:$A$2256,Results!S$2:S$2256,"")</f>
        <v>0</v>
      </c>
      <c r="AY476" s="2">
        <f>_xlfn.XLOOKUP($A476,Results!$A$2:$A$2256,Results!T$2:T$2256,"")</f>
        <v>90</v>
      </c>
      <c r="AZ476" s="2">
        <f>_xlfn.XLOOKUP($A476,Results!$A$2:$A$2256,Results!U$2:U$2256,"")</f>
        <v>0</v>
      </c>
      <c r="BA476" s="2" t="str">
        <f>_xlfn.XLOOKUP($A476,Results!$A$2:$A$2256,Results!V$2:V$2256,"")</f>
        <v>IPEX</v>
      </c>
      <c r="BB476" s="2">
        <f>_xlfn.XLOOKUP($A476,Results!$A$2:$A$2256,Results!W$2:W$2256,"")</f>
        <v>81</v>
      </c>
      <c r="BC476" s="2">
        <f>_xlfn.XLOOKUP($A476,Results!$A$2:$A$2256,Results!X$2:X$2256,"")</f>
        <v>0</v>
      </c>
      <c r="BD476" s="2">
        <f>_xlfn.XLOOKUP($A476,Results!$A$2:$A$2256,Results!Y$2:Y$2256,"")</f>
        <v>0</v>
      </c>
      <c r="BE476" s="2" t="b">
        <f>_xlfn.XLOOKUP($A476,Results!$A$2:$A$2256,Results!Z$2:Z$2256,"")</f>
        <v>1</v>
      </c>
    </row>
    <row r="477" spans="1:57" ht="38.25" customHeight="1" x14ac:dyDescent="0.3">
      <c r="A477">
        <v>906154</v>
      </c>
      <c r="B477">
        <v>281305</v>
      </c>
      <c r="C477" t="s">
        <v>36</v>
      </c>
      <c r="D477" t="s">
        <v>263</v>
      </c>
      <c r="E477" s="2" t="str">
        <f>VLOOKUP(F477,'RPA Vendor Data '!F$1:$G$2418,2)</f>
        <v>CRAWFORD ELECTRIC SUPPLY</v>
      </c>
      <c r="F477" s="2">
        <v>10895</v>
      </c>
      <c r="G477" s="2">
        <v>18</v>
      </c>
      <c r="H477" t="s">
        <v>1509</v>
      </c>
      <c r="I477">
        <v>16</v>
      </c>
      <c r="J477" t="s">
        <v>389</v>
      </c>
      <c r="K477" t="s">
        <v>58</v>
      </c>
      <c r="L477">
        <v>19.940000000000001</v>
      </c>
      <c r="M477" s="2" t="s">
        <v>1482</v>
      </c>
      <c r="N477" s="85" t="s">
        <v>1510</v>
      </c>
      <c r="O477" t="s">
        <v>36</v>
      </c>
      <c r="P477" t="s">
        <v>36</v>
      </c>
      <c r="Q477">
        <v>98006006201</v>
      </c>
      <c r="R477">
        <v>3.19</v>
      </c>
      <c r="S477" s="1">
        <v>45744.167001006943</v>
      </c>
      <c r="T477" t="s">
        <v>42</v>
      </c>
      <c r="U477" s="1">
        <v>45743.955555555563</v>
      </c>
      <c r="V477" t="s">
        <v>43</v>
      </c>
      <c r="W477" t="s">
        <v>36</v>
      </c>
      <c r="X477">
        <v>3</v>
      </c>
      <c r="Y477">
        <v>999</v>
      </c>
      <c r="Z477" t="s">
        <v>36</v>
      </c>
      <c r="AA477" t="s">
        <v>36</v>
      </c>
      <c r="AB477" t="s">
        <v>36</v>
      </c>
      <c r="AC477" t="s">
        <v>59</v>
      </c>
      <c r="AD477" t="s">
        <v>59</v>
      </c>
      <c r="AE477" t="s">
        <v>45</v>
      </c>
      <c r="AF477" s="44" t="s">
        <v>46</v>
      </c>
      <c r="AG477" s="18" t="s">
        <v>1511</v>
      </c>
      <c r="AH477" s="18"/>
      <c r="AI477" s="2" t="s">
        <v>48</v>
      </c>
      <c r="AJ477" s="2" t="e">
        <f>VLOOKUP(A477,'Classification Test Result'!$A$2:$D$2428,4,FALSE)</f>
        <v>#N/A</v>
      </c>
      <c r="AL477" s="2">
        <f>_xlfn.XLOOKUP($A477,Results!$A$2:$A$2256,Results!G$2:G$2256,"")</f>
        <v>0</v>
      </c>
      <c r="AM477" s="2">
        <f>_xlfn.XLOOKUP($A477,Results!$A$2:$A$2256,Results!H$2:H$2256,"")</f>
        <v>0</v>
      </c>
      <c r="AN477" s="2">
        <f>_xlfn.XLOOKUP($A477,Results!$A$2:$A$2256,Results!I$2:I$2256,"")</f>
        <v>0</v>
      </c>
      <c r="AO477" s="2">
        <f>_xlfn.XLOOKUP($A477,Results!$A$2:$A$2256,Results!J$2:J$2256,"")</f>
        <v>0</v>
      </c>
      <c r="AP477" s="2">
        <f>_xlfn.XLOOKUP($A477,Results!$A$2:$A$2256,Results!K$2:K$2256,"")</f>
        <v>0</v>
      </c>
      <c r="AQ477" s="2">
        <f>_xlfn.XLOOKUP($A477,Results!$A$2:$A$2256,Results!L$2:L$2256,"")</f>
        <v>0</v>
      </c>
      <c r="AR477" s="2">
        <f>_xlfn.XLOOKUP($A477,Results!$A$2:$A$2256,Results!M$2:M$2256,"")</f>
        <v>0</v>
      </c>
      <c r="AS477" s="2">
        <f>_xlfn.XLOOKUP($A477,Results!$A$2:$A$2256,Results!N$2:N$2256,"")</f>
        <v>0</v>
      </c>
      <c r="AT477" s="2" t="str">
        <f>_xlfn.XLOOKUP($A477,Results!$A$2:$A$2256,Results!O$2:O$2256,"")</f>
        <v>ADAPTER</v>
      </c>
      <c r="AU477" s="2" t="str">
        <f>_xlfn.XLOOKUP($A477,Results!$A$2:$A$2256,Results!P$2:P$2256,"")</f>
        <v>ADAPTER</v>
      </c>
      <c r="AV477" s="2" t="str">
        <f>_xlfn.XLOOKUP($A477,Results!$A$2:$A$2256,Results!Q$2:Q$2256,"")</f>
        <v>MULTIPLE_MATCHES_ONE_VALID</v>
      </c>
      <c r="AW477" s="2">
        <f>_xlfn.XLOOKUP($A477,Results!$A$2:$A$2256,Results!R$2:R$2256,"")</f>
        <v>0</v>
      </c>
      <c r="AX477" s="2">
        <f>_xlfn.XLOOKUP($A477,Results!$A$2:$A$2256,Results!S$2:S$2256,"")</f>
        <v>0</v>
      </c>
      <c r="AY477" s="2">
        <f>_xlfn.XLOOKUP($A477,Results!$A$2:$A$2256,Results!T$2:T$2256,"")</f>
        <v>50</v>
      </c>
      <c r="AZ477" s="2">
        <f>_xlfn.XLOOKUP($A477,Results!$A$2:$A$2256,Results!U$2:U$2256,"")</f>
        <v>0</v>
      </c>
      <c r="BA477" s="2">
        <f>_xlfn.XLOOKUP($A477,Results!$A$2:$A$2256,Results!V$2:V$2256,"")</f>
        <v>0</v>
      </c>
      <c r="BB477" s="2">
        <f>_xlfn.XLOOKUP($A477,Results!$A$2:$A$2256,Results!W$2:W$2256,"")</f>
        <v>0</v>
      </c>
      <c r="BC477" s="2">
        <f>_xlfn.XLOOKUP($A477,Results!$A$2:$A$2256,Results!X$2:X$2256,"")</f>
        <v>39131700</v>
      </c>
      <c r="BD477" s="2">
        <f>_xlfn.XLOOKUP($A477,Results!$A$2:$A$2256,Results!Y$2:Y$2256,"")</f>
        <v>82</v>
      </c>
      <c r="BE477" s="2">
        <f>_xlfn.XLOOKUP($A477,Results!$A$2:$A$2256,Results!Z$2:Z$2256,"")</f>
        <v>0</v>
      </c>
    </row>
    <row r="478" spans="1:57" ht="38.25" customHeight="1" x14ac:dyDescent="0.3">
      <c r="A478">
        <v>906155</v>
      </c>
      <c r="B478">
        <v>281305</v>
      </c>
      <c r="C478" t="s">
        <v>36</v>
      </c>
      <c r="D478" t="s">
        <v>263</v>
      </c>
      <c r="E478" s="2" t="str">
        <f>VLOOKUP(F478,'RPA Vendor Data '!F$1:$G$2418,2)</f>
        <v>CRAWFORD ELECTRIC SUPPLY</v>
      </c>
      <c r="F478" s="2">
        <v>10895</v>
      </c>
      <c r="G478" s="2">
        <v>17</v>
      </c>
      <c r="H478" t="s">
        <v>1512</v>
      </c>
      <c r="I478">
        <v>20</v>
      </c>
      <c r="J478" t="s">
        <v>389</v>
      </c>
      <c r="K478" t="s">
        <v>58</v>
      </c>
      <c r="L478">
        <v>14.99</v>
      </c>
      <c r="M478" s="108" t="s">
        <v>1513</v>
      </c>
      <c r="N478" s="108" t="s">
        <v>1514</v>
      </c>
      <c r="O478" t="s">
        <v>36</v>
      </c>
      <c r="P478" t="s">
        <v>36</v>
      </c>
      <c r="Q478">
        <v>98006006101</v>
      </c>
      <c r="R478">
        <v>3</v>
      </c>
      <c r="S478" s="1">
        <v>45744.166994212967</v>
      </c>
      <c r="T478" t="s">
        <v>42</v>
      </c>
      <c r="U478" s="1">
        <v>45743.955555555563</v>
      </c>
      <c r="V478" t="s">
        <v>43</v>
      </c>
      <c r="W478" t="s">
        <v>36</v>
      </c>
      <c r="X478">
        <v>3</v>
      </c>
      <c r="Y478">
        <v>999</v>
      </c>
      <c r="Z478" t="s">
        <v>36</v>
      </c>
      <c r="AA478" t="s">
        <v>36</v>
      </c>
      <c r="AB478" t="s">
        <v>36</v>
      </c>
      <c r="AC478" t="s">
        <v>59</v>
      </c>
      <c r="AD478" t="s">
        <v>59</v>
      </c>
      <c r="AE478" t="s">
        <v>45</v>
      </c>
      <c r="AG478" s="18" t="s">
        <v>1515</v>
      </c>
      <c r="AH478" s="18"/>
      <c r="AI478" s="2" t="s">
        <v>48</v>
      </c>
      <c r="AJ478" s="2" t="e">
        <f>VLOOKUP(A478,'Classification Test Result'!$A$2:$D$2428,4,FALSE)</f>
        <v>#N/A</v>
      </c>
      <c r="AL478" s="2">
        <f>_xlfn.XLOOKUP($A478,Results!$A$2:$A$2256,Results!G$2:G$2256,"")</f>
        <v>0</v>
      </c>
      <c r="AM478" s="2">
        <f>_xlfn.XLOOKUP($A478,Results!$A$2:$A$2256,Results!H$2:H$2256,"")</f>
        <v>0</v>
      </c>
      <c r="AN478" s="2">
        <f>_xlfn.XLOOKUP($A478,Results!$A$2:$A$2256,Results!I$2:I$2256,"")</f>
        <v>0</v>
      </c>
      <c r="AO478" s="2">
        <f>_xlfn.XLOOKUP($A478,Results!$A$2:$A$2256,Results!J$2:J$2256,"")</f>
        <v>0</v>
      </c>
      <c r="AP478" s="2">
        <f>_xlfn.XLOOKUP($A478,Results!$A$2:$A$2256,Results!K$2:K$2256,"")</f>
        <v>0</v>
      </c>
      <c r="AQ478" s="2">
        <f>_xlfn.XLOOKUP($A478,Results!$A$2:$A$2256,Results!L$2:L$2256,"")</f>
        <v>0</v>
      </c>
      <c r="AR478" s="2">
        <f>_xlfn.XLOOKUP($A478,Results!$A$2:$A$2256,Results!M$2:M$2256,"")</f>
        <v>0</v>
      </c>
      <c r="AS478" s="2">
        <f>_xlfn.XLOOKUP($A478,Results!$A$2:$A$2256,Results!N$2:N$2256,"")</f>
        <v>0</v>
      </c>
      <c r="AT478" s="2" t="str">
        <f>_xlfn.XLOOKUP($A478,Results!$A$2:$A$2256,Results!O$2:O$2256,"")</f>
        <v>GENERIC CONDUIT/CONDUIT FITTINGS</v>
      </c>
      <c r="AU478" s="2" t="str">
        <f>_xlfn.XLOOKUP($A478,Results!$A$2:$A$2256,Results!P$2:P$2256,"")</f>
        <v>PVCFIT</v>
      </c>
      <c r="AV478" s="2" t="str">
        <f>_xlfn.XLOOKUP($A478,Results!$A$2:$A$2256,Results!Q$2:Q$2256,"")</f>
        <v>SINGLE_MATCH</v>
      </c>
      <c r="AW478" s="2">
        <f>_xlfn.XLOOKUP($A478,Results!$A$2:$A$2256,Results!R$2:R$2256,"")</f>
        <v>0</v>
      </c>
      <c r="AX478" s="2">
        <f>_xlfn.XLOOKUP($A478,Results!$A$2:$A$2256,Results!S$2:S$2256,"")</f>
        <v>0</v>
      </c>
      <c r="AY478" s="2">
        <f>_xlfn.XLOOKUP($A478,Results!$A$2:$A$2256,Results!T$2:T$2256,"")</f>
        <v>90</v>
      </c>
      <c r="AZ478" s="2">
        <f>_xlfn.XLOOKUP($A478,Results!$A$2:$A$2256,Results!U$2:U$2256,"")</f>
        <v>0</v>
      </c>
      <c r="BA478" s="2">
        <f>_xlfn.XLOOKUP($A478,Results!$A$2:$A$2256,Results!V$2:V$2256,"")</f>
        <v>0</v>
      </c>
      <c r="BB478" s="2">
        <f>_xlfn.XLOOKUP($A478,Results!$A$2:$A$2256,Results!W$2:W$2256,"")</f>
        <v>0</v>
      </c>
      <c r="BC478" s="2">
        <f>_xlfn.XLOOKUP($A478,Results!$A$2:$A$2256,Results!X$2:X$2256,"")</f>
        <v>39131707</v>
      </c>
      <c r="BD478" s="2">
        <f>_xlfn.XLOOKUP($A478,Results!$A$2:$A$2256,Results!Y$2:Y$2256,"")</f>
        <v>83</v>
      </c>
      <c r="BE478" s="2">
        <f>_xlfn.XLOOKUP($A478,Results!$A$2:$A$2256,Results!Z$2:Z$2256,"")</f>
        <v>0</v>
      </c>
    </row>
    <row r="479" spans="1:57" ht="38.25" customHeight="1" x14ac:dyDescent="0.3">
      <c r="A479">
        <v>906156</v>
      </c>
      <c r="B479">
        <v>281862</v>
      </c>
      <c r="C479" t="s">
        <v>36</v>
      </c>
      <c r="D479" t="s">
        <v>835</v>
      </c>
      <c r="E479" s="2" t="str">
        <f>VLOOKUP(F479,'RPA Vendor Data '!F$1:$G$2418,2)</f>
        <v>CAPE ELECTRICAL SUPPLY</v>
      </c>
      <c r="F479" s="2">
        <v>10508</v>
      </c>
      <c r="G479" s="2">
        <v>18</v>
      </c>
      <c r="H479" t="s">
        <v>1516</v>
      </c>
      <c r="I479">
        <v>1080</v>
      </c>
      <c r="J479" t="s">
        <v>58</v>
      </c>
      <c r="K479" t="s">
        <v>58</v>
      </c>
      <c r="L479">
        <v>278.05500000000001</v>
      </c>
      <c r="M479" s="2" t="s">
        <v>507</v>
      </c>
      <c r="N479" s="108" t="s">
        <v>1517</v>
      </c>
      <c r="O479" t="s">
        <v>1518</v>
      </c>
      <c r="P479" t="s">
        <v>36</v>
      </c>
      <c r="Q479" t="s">
        <v>36</v>
      </c>
      <c r="R479">
        <v>3002.99</v>
      </c>
      <c r="S479" s="1">
        <v>45744.648054594909</v>
      </c>
      <c r="T479" t="s">
        <v>42</v>
      </c>
      <c r="U479" s="1">
        <v>45744.425000000003</v>
      </c>
      <c r="V479" t="s">
        <v>43</v>
      </c>
      <c r="W479" t="s">
        <v>36</v>
      </c>
      <c r="X479">
        <v>0</v>
      </c>
      <c r="Y479">
        <v>0</v>
      </c>
      <c r="Z479" t="s">
        <v>36</v>
      </c>
      <c r="AA479">
        <v>278.05500000000001</v>
      </c>
      <c r="AB479" t="s">
        <v>36</v>
      </c>
      <c r="AC479" t="s">
        <v>49</v>
      </c>
      <c r="AD479" t="s">
        <v>49</v>
      </c>
      <c r="AE479" t="s">
        <v>45</v>
      </c>
      <c r="AG479" s="18" t="s">
        <v>1519</v>
      </c>
      <c r="AH479" s="18"/>
      <c r="AI479" s="2" t="s">
        <v>48</v>
      </c>
      <c r="AJ479" s="2" t="e">
        <f>VLOOKUP(A479,'Classification Test Result'!$A$2:$D$2428,4,FALSE)</f>
        <v>#N/A</v>
      </c>
      <c r="AL479" s="2">
        <f>_xlfn.XLOOKUP($A479,Results!$A$2:$A$2256,Results!G$2:G$2256,"")</f>
        <v>0</v>
      </c>
      <c r="AM479" s="2">
        <f>_xlfn.XLOOKUP($A479,Results!$A$2:$A$2256,Results!H$2:H$2256,"")</f>
        <v>0</v>
      </c>
      <c r="AN479" s="2">
        <f>_xlfn.XLOOKUP($A479,Results!$A$2:$A$2256,Results!I$2:I$2256,"")</f>
        <v>0</v>
      </c>
      <c r="AO479" s="2">
        <f>_xlfn.XLOOKUP($A479,Results!$A$2:$A$2256,Results!J$2:J$2256,"")</f>
        <v>0</v>
      </c>
      <c r="AP479" s="2">
        <f>_xlfn.XLOOKUP($A479,Results!$A$2:$A$2256,Results!K$2:K$2256,"")</f>
        <v>0</v>
      </c>
      <c r="AQ479" s="2">
        <f>_xlfn.XLOOKUP($A479,Results!$A$2:$A$2256,Results!L$2:L$2256,"")</f>
        <v>0</v>
      </c>
      <c r="AR479" s="2">
        <f>_xlfn.XLOOKUP($A479,Results!$A$2:$A$2256,Results!M$2:M$2256,"")</f>
        <v>0</v>
      </c>
      <c r="AS479" s="2">
        <f>_xlfn.XLOOKUP($A479,Results!$A$2:$A$2256,Results!N$2:N$2256,"")</f>
        <v>0</v>
      </c>
      <c r="AT479" s="2" t="str">
        <f>_xlfn.XLOOKUP($A479,Results!$A$2:$A$2256,Results!O$2:O$2256,"")</f>
        <v>GENERIC CONDUIT/CONDUIT FITTINGS</v>
      </c>
      <c r="AU479" s="2" t="str">
        <f>_xlfn.XLOOKUP($A479,Results!$A$2:$A$2256,Results!P$2:P$2256,"")</f>
        <v>CONDUIT</v>
      </c>
      <c r="AV479" s="2" t="str">
        <f>_xlfn.XLOOKUP($A479,Results!$A$2:$A$2256,Results!Q$2:Q$2256,"")</f>
        <v>SINGLE_MATCH</v>
      </c>
      <c r="AW479" s="2">
        <f>_xlfn.XLOOKUP($A479,Results!$A$2:$A$2256,Results!R$2:R$2256,"")</f>
        <v>0</v>
      </c>
      <c r="AX479" s="2">
        <f>_xlfn.XLOOKUP($A479,Results!$A$2:$A$2256,Results!S$2:S$2256,"")</f>
        <v>0</v>
      </c>
      <c r="AY479" s="2">
        <f>_xlfn.XLOOKUP($A479,Results!$A$2:$A$2256,Results!T$2:T$2256,"")</f>
        <v>95</v>
      </c>
      <c r="AZ479" s="2">
        <f>_xlfn.XLOOKUP($A479,Results!$A$2:$A$2256,Results!U$2:U$2256,"")</f>
        <v>0</v>
      </c>
      <c r="BA479" s="2">
        <f>_xlfn.XLOOKUP($A479,Results!$A$2:$A$2256,Results!V$2:V$2256,"")</f>
        <v>0</v>
      </c>
      <c r="BB479" s="2">
        <f>_xlfn.XLOOKUP($A479,Results!$A$2:$A$2256,Results!W$2:W$2256,"")</f>
        <v>0</v>
      </c>
      <c r="BC479" s="2">
        <f>_xlfn.XLOOKUP($A479,Results!$A$2:$A$2256,Results!X$2:X$2256,"")</f>
        <v>39131706</v>
      </c>
      <c r="BD479" s="2">
        <f>_xlfn.XLOOKUP($A479,Results!$A$2:$A$2256,Results!Y$2:Y$2256,"")</f>
        <v>78</v>
      </c>
      <c r="BE479" s="2">
        <f>_xlfn.XLOOKUP($A479,Results!$A$2:$A$2256,Results!Z$2:Z$2256,"")</f>
        <v>0</v>
      </c>
    </row>
    <row r="480" spans="1:57" ht="38.25" customHeight="1" x14ac:dyDescent="0.3">
      <c r="A480">
        <v>906157</v>
      </c>
      <c r="B480">
        <v>281862</v>
      </c>
      <c r="C480" t="s">
        <v>36</v>
      </c>
      <c r="D480" t="s">
        <v>835</v>
      </c>
      <c r="E480" s="2" t="str">
        <f>VLOOKUP(F480,'RPA Vendor Data '!F$1:$G$2418,2)</f>
        <v>CAPE ELECTRICAL SUPPLY</v>
      </c>
      <c r="F480" s="2">
        <v>10508</v>
      </c>
      <c r="G480" s="2">
        <v>19</v>
      </c>
      <c r="H480" t="s">
        <v>1520</v>
      </c>
      <c r="I480">
        <v>370</v>
      </c>
      <c r="J480" t="s">
        <v>58</v>
      </c>
      <c r="K480" t="s">
        <v>58</v>
      </c>
      <c r="L480">
        <v>201.65199999999999</v>
      </c>
      <c r="M480" s="2" t="s">
        <v>507</v>
      </c>
      <c r="N480" s="108" t="s">
        <v>1521</v>
      </c>
      <c r="O480" t="s">
        <v>1522</v>
      </c>
      <c r="P480" t="s">
        <v>36</v>
      </c>
      <c r="Q480" t="s">
        <v>36</v>
      </c>
      <c r="R480">
        <v>746.11</v>
      </c>
      <c r="S480" s="1">
        <v>45744.648058182873</v>
      </c>
      <c r="T480" t="s">
        <v>42</v>
      </c>
      <c r="U480" s="1">
        <v>45744.425000000003</v>
      </c>
      <c r="V480" t="s">
        <v>43</v>
      </c>
      <c r="W480" t="s">
        <v>36</v>
      </c>
      <c r="X480">
        <v>0</v>
      </c>
      <c r="Y480">
        <v>0</v>
      </c>
      <c r="Z480" t="s">
        <v>36</v>
      </c>
      <c r="AA480">
        <v>201.65199999999999</v>
      </c>
      <c r="AB480" t="s">
        <v>36</v>
      </c>
      <c r="AC480" t="s">
        <v>49</v>
      </c>
      <c r="AD480" t="s">
        <v>49</v>
      </c>
      <c r="AE480" t="s">
        <v>45</v>
      </c>
      <c r="AG480" s="18" t="s">
        <v>1523</v>
      </c>
      <c r="AH480" s="18"/>
      <c r="AI480" s="2" t="s">
        <v>48</v>
      </c>
      <c r="AJ480" s="2" t="e">
        <f>VLOOKUP(A480,'Classification Test Result'!$A$2:$D$2428,4,FALSE)</f>
        <v>#N/A</v>
      </c>
      <c r="AL480" s="2">
        <f>_xlfn.XLOOKUP($A480,Results!$A$2:$A$2256,Results!G$2:G$2256,"")</f>
        <v>0</v>
      </c>
      <c r="AM480" s="2">
        <f>_xlfn.XLOOKUP($A480,Results!$A$2:$A$2256,Results!H$2:H$2256,"")</f>
        <v>0</v>
      </c>
      <c r="AN480" s="2">
        <f>_xlfn.XLOOKUP($A480,Results!$A$2:$A$2256,Results!I$2:I$2256,"")</f>
        <v>0</v>
      </c>
      <c r="AO480" s="2">
        <f>_xlfn.XLOOKUP($A480,Results!$A$2:$A$2256,Results!J$2:J$2256,"")</f>
        <v>0</v>
      </c>
      <c r="AP480" s="2">
        <f>_xlfn.XLOOKUP($A480,Results!$A$2:$A$2256,Results!K$2:K$2256,"")</f>
        <v>0</v>
      </c>
      <c r="AQ480" s="2">
        <f>_xlfn.XLOOKUP($A480,Results!$A$2:$A$2256,Results!L$2:L$2256,"")</f>
        <v>0</v>
      </c>
      <c r="AR480" s="2">
        <f>_xlfn.XLOOKUP($A480,Results!$A$2:$A$2256,Results!M$2:M$2256,"")</f>
        <v>0</v>
      </c>
      <c r="AS480" s="2">
        <f>_xlfn.XLOOKUP($A480,Results!$A$2:$A$2256,Results!N$2:N$2256,"")</f>
        <v>0</v>
      </c>
      <c r="AT480" s="2" t="str">
        <f>_xlfn.XLOOKUP($A480,Results!$A$2:$A$2256,Results!O$2:O$2256,"")</f>
        <v>GENERIC CONDUIT/CONDUIT FITTINGS</v>
      </c>
      <c r="AU480" s="2" t="str">
        <f>_xlfn.XLOOKUP($A480,Results!$A$2:$A$2256,Results!P$2:P$2256,"")</f>
        <v>CONDUIT</v>
      </c>
      <c r="AV480" s="2" t="str">
        <f>_xlfn.XLOOKUP($A480,Results!$A$2:$A$2256,Results!Q$2:Q$2256,"")</f>
        <v>SINGLE_MATCH</v>
      </c>
      <c r="AW480" s="2">
        <f>_xlfn.XLOOKUP($A480,Results!$A$2:$A$2256,Results!R$2:R$2256,"")</f>
        <v>0</v>
      </c>
      <c r="AX480" s="2">
        <f>_xlfn.XLOOKUP($A480,Results!$A$2:$A$2256,Results!S$2:S$2256,"")</f>
        <v>0</v>
      </c>
      <c r="AY480" s="2">
        <f>_xlfn.XLOOKUP($A480,Results!$A$2:$A$2256,Results!T$2:T$2256,"")</f>
        <v>95</v>
      </c>
      <c r="AZ480" s="2">
        <f>_xlfn.XLOOKUP($A480,Results!$A$2:$A$2256,Results!U$2:U$2256,"")</f>
        <v>0</v>
      </c>
      <c r="BA480" s="2" t="str">
        <f>_xlfn.XLOOKUP($A480,Results!$A$2:$A$2256,Results!V$2:V$2256,"")</f>
        <v>IPEX</v>
      </c>
      <c r="BB480" s="2">
        <f>_xlfn.XLOOKUP($A480,Results!$A$2:$A$2256,Results!W$2:W$2256,"")</f>
        <v>63</v>
      </c>
      <c r="BC480" s="2">
        <f>_xlfn.XLOOKUP($A480,Results!$A$2:$A$2256,Results!X$2:X$2256,"")</f>
        <v>39131706</v>
      </c>
      <c r="BD480" s="2">
        <f>_xlfn.XLOOKUP($A480,Results!$A$2:$A$2256,Results!Y$2:Y$2256,"")</f>
        <v>79</v>
      </c>
      <c r="BE480" s="2" t="b">
        <f>_xlfn.XLOOKUP($A480,Results!$A$2:$A$2256,Results!Z$2:Z$2256,"")</f>
        <v>1</v>
      </c>
    </row>
    <row r="481" spans="1:57" ht="38.25" customHeight="1" x14ac:dyDescent="0.3">
      <c r="A481">
        <v>906158</v>
      </c>
      <c r="B481">
        <v>281592</v>
      </c>
      <c r="C481" t="s">
        <v>36</v>
      </c>
      <c r="D481" t="s">
        <v>1524</v>
      </c>
      <c r="E481" s="2" t="str">
        <f>VLOOKUP(F481,'RPA Vendor Data '!F$1:$G$2418,2)</f>
        <v>LOEB ELECTRIC</v>
      </c>
      <c r="F481" s="2">
        <v>12062</v>
      </c>
      <c r="G481" s="2">
        <v>1</v>
      </c>
      <c r="H481" t="s">
        <v>1525</v>
      </c>
      <c r="I481">
        <v>44</v>
      </c>
      <c r="J481" t="s">
        <v>389</v>
      </c>
      <c r="K481" t="s">
        <v>58</v>
      </c>
      <c r="L481">
        <v>63.29</v>
      </c>
      <c r="M481" s="108" t="s">
        <v>1526</v>
      </c>
      <c r="N481" s="109">
        <v>77043</v>
      </c>
      <c r="O481" t="s">
        <v>36</v>
      </c>
      <c r="P481" t="s">
        <v>36</v>
      </c>
      <c r="Q481" t="s">
        <v>36</v>
      </c>
      <c r="R481">
        <v>27.85</v>
      </c>
      <c r="S481" s="1">
        <v>45744.481747141203</v>
      </c>
      <c r="T481" t="s">
        <v>42</v>
      </c>
      <c r="U481" s="1">
        <v>45744.25</v>
      </c>
      <c r="V481" t="s">
        <v>43</v>
      </c>
      <c r="W481" t="s">
        <v>36</v>
      </c>
      <c r="X481">
        <v>0</v>
      </c>
      <c r="Y481">
        <v>999</v>
      </c>
      <c r="Z481" t="s">
        <v>36</v>
      </c>
      <c r="AA481" t="s">
        <v>36</v>
      </c>
      <c r="AB481" t="s">
        <v>36</v>
      </c>
      <c r="AC481" t="s">
        <v>59</v>
      </c>
      <c r="AD481" t="s">
        <v>59</v>
      </c>
      <c r="AE481" t="s">
        <v>45</v>
      </c>
      <c r="AG481" s="18" t="s">
        <v>1527</v>
      </c>
      <c r="AH481" s="18"/>
      <c r="AI481" s="2" t="s">
        <v>48</v>
      </c>
      <c r="AJ481" s="2" t="e">
        <f>VLOOKUP(A481,'Classification Test Result'!$A$2:$D$2428,4,FALSE)</f>
        <v>#N/A</v>
      </c>
      <c r="AL481" s="2">
        <f>_xlfn.XLOOKUP($A481,Results!$A$2:$A$2256,Results!G$2:G$2256,"")</f>
        <v>338192</v>
      </c>
      <c r="AM481" s="2">
        <f>_xlfn.XLOOKUP($A481,Results!$A$2:$A$2256,Results!H$2:H$2256,"")</f>
        <v>5140045</v>
      </c>
      <c r="AN481" s="2" t="str">
        <f>_xlfn.XLOOKUP($A481,Results!$A$2:$A$2256,Results!I$2:I$2256,"")</f>
        <v>CANTEX</v>
      </c>
      <c r="AO481" s="2" t="str">
        <f>_xlfn.XLOOKUP($A481,Results!$A$2:$A$2256,Results!J$2:J$2256,"")</f>
        <v>088700062436</v>
      </c>
      <c r="AP481" s="2">
        <f>_xlfn.XLOOKUP($A481,Results!$A$2:$A$2256,Results!K$2:K$2256,"")</f>
        <v>39131700</v>
      </c>
      <c r="AQ481" s="2" t="str">
        <f>_xlfn.XLOOKUP($A481,Results!$A$2:$A$2256,Results!L$2:L$2256,"")</f>
        <v>AK10613992</v>
      </c>
      <c r="AR481" s="2">
        <f>_xlfn.XLOOKUP($A481,Results!$A$2:$A$2256,Results!M$2:M$2256,"")</f>
        <v>349823</v>
      </c>
      <c r="AS481" s="2" t="str">
        <f>_xlfn.XLOOKUP($A481,Results!$A$2:$A$2256,Results!N$2:N$2256,"")</f>
        <v>CTX 5140045 1-IN PVC FEMALE ADPTR</v>
      </c>
      <c r="AT481" s="2" t="str">
        <f>_xlfn.XLOOKUP($A481,Results!$A$2:$A$2256,Results!O$2:O$2256,"")</f>
        <v>CANTEX</v>
      </c>
      <c r="AU481" s="2">
        <f>_xlfn.XLOOKUP($A481,Results!$A$2:$A$2256,Results!P$2:P$2256,"")</f>
        <v>0</v>
      </c>
      <c r="AV481" s="2" t="str">
        <f>_xlfn.XLOOKUP($A481,Results!$A$2:$A$2256,Results!Q$2:Q$2256,"")</f>
        <v>NO_VALID_MATCHES</v>
      </c>
      <c r="AW481" s="2" t="str">
        <f>_xlfn.XLOOKUP($A481,Results!$A$2:$A$2256,Results!R$2:R$2256,"")</f>
        <v>0.7891439227251346</v>
      </c>
      <c r="AX481" s="2">
        <f>_xlfn.XLOOKUP($A481,Results!$A$2:$A$2256,Results!S$2:S$2256,"")</f>
        <v>60</v>
      </c>
      <c r="AY481" s="2">
        <f>_xlfn.XLOOKUP($A481,Results!$A$2:$A$2256,Results!T$2:T$2256,"")</f>
        <v>53</v>
      </c>
      <c r="AZ481" s="2">
        <f>_xlfn.XLOOKUP($A481,Results!$A$2:$A$2256,Results!U$2:U$2256,"")</f>
        <v>100</v>
      </c>
      <c r="BA481" s="2" t="str">
        <f>_xlfn.XLOOKUP($A481,Results!$A$2:$A$2256,Results!V$2:V$2256,"")</f>
        <v>IPEX</v>
      </c>
      <c r="BB481" s="2">
        <f>_xlfn.XLOOKUP($A481,Results!$A$2:$A$2256,Results!W$2:W$2256,"")</f>
        <v>66</v>
      </c>
      <c r="BC481" s="2">
        <f>_xlfn.XLOOKUP($A481,Results!$A$2:$A$2256,Results!X$2:X$2256,"")</f>
        <v>39131700</v>
      </c>
      <c r="BD481" s="2">
        <f>_xlfn.XLOOKUP($A481,Results!$A$2:$A$2256,Results!Y$2:Y$2256,"")</f>
        <v>83</v>
      </c>
      <c r="BE481" s="2" t="b">
        <f>_xlfn.XLOOKUP($A481,Results!$A$2:$A$2256,Results!Z$2:Z$2256,"")</f>
        <v>1</v>
      </c>
    </row>
    <row r="482" spans="1:57" ht="38.25" customHeight="1" x14ac:dyDescent="0.3">
      <c r="A482">
        <v>906159</v>
      </c>
      <c r="B482">
        <v>281593</v>
      </c>
      <c r="C482" t="s">
        <v>36</v>
      </c>
      <c r="D482" t="s">
        <v>535</v>
      </c>
      <c r="E482" s="2" t="str">
        <f>VLOOKUP(F482,'RPA Vendor Data '!F$1:$G$2418,2)</f>
        <v>LOEB ELECTRIC</v>
      </c>
      <c r="F482" s="2">
        <v>12062</v>
      </c>
      <c r="G482" s="2">
        <v>5</v>
      </c>
      <c r="H482" t="s">
        <v>1525</v>
      </c>
      <c r="I482">
        <v>71</v>
      </c>
      <c r="J482" t="s">
        <v>389</v>
      </c>
      <c r="K482" t="s">
        <v>58</v>
      </c>
      <c r="L482">
        <v>60.555</v>
      </c>
      <c r="M482" s="108" t="s">
        <v>1526</v>
      </c>
      <c r="N482" s="109">
        <v>77043</v>
      </c>
      <c r="O482" t="s">
        <v>36</v>
      </c>
      <c r="P482" t="s">
        <v>36</v>
      </c>
      <c r="Q482" t="s">
        <v>36</v>
      </c>
      <c r="R482">
        <v>42.99</v>
      </c>
      <c r="S482" s="1">
        <v>45744.481644594911</v>
      </c>
      <c r="T482" t="s">
        <v>42</v>
      </c>
      <c r="U482" s="1">
        <v>45744.25</v>
      </c>
      <c r="V482" t="s">
        <v>43</v>
      </c>
      <c r="W482" t="s">
        <v>36</v>
      </c>
      <c r="X482">
        <v>0</v>
      </c>
      <c r="Y482">
        <v>999</v>
      </c>
      <c r="Z482" t="s">
        <v>36</v>
      </c>
      <c r="AA482" t="s">
        <v>36</v>
      </c>
      <c r="AB482" t="s">
        <v>36</v>
      </c>
      <c r="AC482" t="s">
        <v>59</v>
      </c>
      <c r="AD482" t="s">
        <v>59</v>
      </c>
      <c r="AE482" t="s">
        <v>45</v>
      </c>
      <c r="AG482" s="18" t="s">
        <v>1527</v>
      </c>
      <c r="AH482" s="18"/>
      <c r="AI482" s="2" t="s">
        <v>48</v>
      </c>
      <c r="AJ482" s="2" t="e">
        <f>VLOOKUP(A482,'Classification Test Result'!$A$2:$D$2428,4,FALSE)</f>
        <v>#N/A</v>
      </c>
      <c r="AL482" s="2">
        <f>_xlfn.XLOOKUP($A482,Results!$A$2:$A$2256,Results!G$2:G$2256,"")</f>
        <v>338192</v>
      </c>
      <c r="AM482" s="2">
        <f>_xlfn.XLOOKUP($A482,Results!$A$2:$A$2256,Results!H$2:H$2256,"")</f>
        <v>5140045</v>
      </c>
      <c r="AN482" s="2" t="str">
        <f>_xlfn.XLOOKUP($A482,Results!$A$2:$A$2256,Results!I$2:I$2256,"")</f>
        <v>CANTEX</v>
      </c>
      <c r="AO482" s="2" t="str">
        <f>_xlfn.XLOOKUP($A482,Results!$A$2:$A$2256,Results!J$2:J$2256,"")</f>
        <v>088700062436</v>
      </c>
      <c r="AP482" s="2">
        <f>_xlfn.XLOOKUP($A482,Results!$A$2:$A$2256,Results!K$2:K$2256,"")</f>
        <v>39131700</v>
      </c>
      <c r="AQ482" s="2" t="str">
        <f>_xlfn.XLOOKUP($A482,Results!$A$2:$A$2256,Results!L$2:L$2256,"")</f>
        <v>AK10613992</v>
      </c>
      <c r="AR482" s="2">
        <f>_xlfn.XLOOKUP($A482,Results!$A$2:$A$2256,Results!M$2:M$2256,"")</f>
        <v>349823</v>
      </c>
      <c r="AS482" s="2" t="str">
        <f>_xlfn.XLOOKUP($A482,Results!$A$2:$A$2256,Results!N$2:N$2256,"")</f>
        <v>CTX 5140045 1-IN PVC FEMALE ADPTR</v>
      </c>
      <c r="AT482" s="2" t="str">
        <f>_xlfn.XLOOKUP($A482,Results!$A$2:$A$2256,Results!O$2:O$2256,"")</f>
        <v>CANTEX</v>
      </c>
      <c r="AU482" s="2">
        <f>_xlfn.XLOOKUP($A482,Results!$A$2:$A$2256,Results!P$2:P$2256,"")</f>
        <v>0</v>
      </c>
      <c r="AV482" s="2" t="str">
        <f>_xlfn.XLOOKUP($A482,Results!$A$2:$A$2256,Results!Q$2:Q$2256,"")</f>
        <v>NO_VALID_MATCHES</v>
      </c>
      <c r="AW482" s="2" t="str">
        <f>_xlfn.XLOOKUP($A482,Results!$A$2:$A$2256,Results!R$2:R$2256,"")</f>
        <v>0.7890523727939641</v>
      </c>
      <c r="AX482" s="2">
        <f>_xlfn.XLOOKUP($A482,Results!$A$2:$A$2256,Results!S$2:S$2256,"")</f>
        <v>60</v>
      </c>
      <c r="AY482" s="2">
        <f>_xlfn.XLOOKUP($A482,Results!$A$2:$A$2256,Results!T$2:T$2256,"")</f>
        <v>53</v>
      </c>
      <c r="AZ482" s="2">
        <f>_xlfn.XLOOKUP($A482,Results!$A$2:$A$2256,Results!U$2:U$2256,"")</f>
        <v>100</v>
      </c>
      <c r="BA482" s="2" t="str">
        <f>_xlfn.XLOOKUP($A482,Results!$A$2:$A$2256,Results!V$2:V$2256,"")</f>
        <v>IPEX</v>
      </c>
      <c r="BB482" s="2">
        <f>_xlfn.XLOOKUP($A482,Results!$A$2:$A$2256,Results!W$2:W$2256,"")</f>
        <v>66</v>
      </c>
      <c r="BC482" s="2">
        <f>_xlfn.XLOOKUP($A482,Results!$A$2:$A$2256,Results!X$2:X$2256,"")</f>
        <v>39131700</v>
      </c>
      <c r="BD482" s="2">
        <f>_xlfn.XLOOKUP($A482,Results!$A$2:$A$2256,Results!Y$2:Y$2256,"")</f>
        <v>83</v>
      </c>
      <c r="BE482" s="2" t="b">
        <f>_xlfn.XLOOKUP($A482,Results!$A$2:$A$2256,Results!Z$2:Z$2256,"")</f>
        <v>1</v>
      </c>
    </row>
    <row r="483" spans="1:57" ht="38.25" customHeight="1" x14ac:dyDescent="0.3">
      <c r="A483">
        <v>906160</v>
      </c>
      <c r="B483">
        <v>281593</v>
      </c>
      <c r="C483" t="s">
        <v>36</v>
      </c>
      <c r="D483" t="s">
        <v>535</v>
      </c>
      <c r="E483" s="2" t="str">
        <f>VLOOKUP(F483,'RPA Vendor Data '!F$1:$G$2418,2)</f>
        <v>LOEB ELECTRIC</v>
      </c>
      <c r="F483" s="2">
        <v>12062</v>
      </c>
      <c r="G483" s="2">
        <v>1</v>
      </c>
      <c r="H483" t="s">
        <v>1528</v>
      </c>
      <c r="I483">
        <v>7</v>
      </c>
      <c r="J483" t="s">
        <v>389</v>
      </c>
      <c r="K483" t="s">
        <v>58</v>
      </c>
      <c r="L483">
        <v>83.376999999999995</v>
      </c>
      <c r="M483" s="108" t="s">
        <v>1526</v>
      </c>
      <c r="N483" s="109">
        <v>77043</v>
      </c>
      <c r="O483" t="s">
        <v>36</v>
      </c>
      <c r="P483" t="s">
        <v>36</v>
      </c>
      <c r="Q483" t="s">
        <v>36</v>
      </c>
      <c r="R483">
        <v>5.84</v>
      </c>
      <c r="S483" s="1">
        <v>45744.48169359954</v>
      </c>
      <c r="T483" t="s">
        <v>42</v>
      </c>
      <c r="U483" s="1">
        <v>45744.25</v>
      </c>
      <c r="V483" t="s">
        <v>43</v>
      </c>
      <c r="W483" t="s">
        <v>36</v>
      </c>
      <c r="X483">
        <v>0</v>
      </c>
      <c r="Y483">
        <v>999</v>
      </c>
      <c r="Z483" t="s">
        <v>36</v>
      </c>
      <c r="AA483" t="s">
        <v>36</v>
      </c>
      <c r="AB483" t="s">
        <v>36</v>
      </c>
      <c r="AC483" t="s">
        <v>59</v>
      </c>
      <c r="AD483" t="s">
        <v>59</v>
      </c>
      <c r="AE483" t="s">
        <v>45</v>
      </c>
      <c r="AF483" s="108">
        <v>39131700</v>
      </c>
      <c r="AG483" s="18" t="s">
        <v>1529</v>
      </c>
      <c r="AH483" s="18"/>
      <c r="AI483" s="2" t="s">
        <v>48</v>
      </c>
      <c r="AJ483" s="2" t="e">
        <f>VLOOKUP(A483,'Classification Test Result'!$A$2:$D$2428,4,FALSE)</f>
        <v>#N/A</v>
      </c>
      <c r="AL483" s="2">
        <f>_xlfn.XLOOKUP($A483,Results!$A$2:$A$2256,Results!G$2:G$2256,"")</f>
        <v>338194</v>
      </c>
      <c r="AM483" s="2">
        <f>_xlfn.XLOOKUP($A483,Results!$A$2:$A$2256,Results!H$2:H$2256,"")</f>
        <v>5140047</v>
      </c>
      <c r="AN483" s="2" t="str">
        <f>_xlfn.XLOOKUP($A483,Results!$A$2:$A$2256,Results!I$2:I$2256,"")</f>
        <v>CANTEX</v>
      </c>
      <c r="AO483" s="2" t="str">
        <f>_xlfn.XLOOKUP($A483,Results!$A$2:$A$2256,Results!J$2:J$2256,"")</f>
        <v>088700062450</v>
      </c>
      <c r="AP483" s="2">
        <f>_xlfn.XLOOKUP($A483,Results!$A$2:$A$2256,Results!K$2:K$2256,"")</f>
        <v>39131700</v>
      </c>
      <c r="AQ483" s="2" t="str">
        <f>_xlfn.XLOOKUP($A483,Results!$A$2:$A$2256,Results!L$2:L$2256,"")</f>
        <v>AK10613994</v>
      </c>
      <c r="AR483" s="2">
        <f>_xlfn.XLOOKUP($A483,Results!$A$2:$A$2256,Results!M$2:M$2256,"")</f>
        <v>199721</v>
      </c>
      <c r="AS483" s="2" t="str">
        <f>_xlfn.XLOOKUP($A483,Results!$A$2:$A$2256,Results!N$2:N$2256,"")</f>
        <v>CTX 5140047 1-1/2 PVC FEMALE ADPTR</v>
      </c>
      <c r="AT483" s="2" t="str">
        <f>_xlfn.XLOOKUP($A483,Results!$A$2:$A$2256,Results!O$2:O$2256,"")</f>
        <v>CANTEX</v>
      </c>
      <c r="AU483" s="2">
        <f>_xlfn.XLOOKUP($A483,Results!$A$2:$A$2256,Results!P$2:P$2256,"")</f>
        <v>0</v>
      </c>
      <c r="AV483" s="2" t="str">
        <f>_xlfn.XLOOKUP($A483,Results!$A$2:$A$2256,Results!Q$2:Q$2256,"")</f>
        <v>NO_VALID_MATCHES</v>
      </c>
      <c r="AW483" s="2" t="str">
        <f>_xlfn.XLOOKUP($A483,Results!$A$2:$A$2256,Results!R$2:R$2256,"")</f>
        <v>0.7965777397282608</v>
      </c>
      <c r="AX483" s="2">
        <f>_xlfn.XLOOKUP($A483,Results!$A$2:$A$2256,Results!S$2:S$2256,"")</f>
        <v>61</v>
      </c>
      <c r="AY483" s="2">
        <f>_xlfn.XLOOKUP($A483,Results!$A$2:$A$2256,Results!T$2:T$2256,"")</f>
        <v>52</v>
      </c>
      <c r="AZ483" s="2">
        <f>_xlfn.XLOOKUP($A483,Results!$A$2:$A$2256,Results!U$2:U$2256,"")</f>
        <v>100</v>
      </c>
      <c r="BA483" s="2" t="str">
        <f>_xlfn.XLOOKUP($A483,Results!$A$2:$A$2256,Results!V$2:V$2256,"")</f>
        <v>IPEX</v>
      </c>
      <c r="BB483" s="2">
        <f>_xlfn.XLOOKUP($A483,Results!$A$2:$A$2256,Results!W$2:W$2256,"")</f>
        <v>51</v>
      </c>
      <c r="BC483" s="2">
        <f>_xlfn.XLOOKUP($A483,Results!$A$2:$A$2256,Results!X$2:X$2256,"")</f>
        <v>39131700</v>
      </c>
      <c r="BD483" s="2">
        <f>_xlfn.XLOOKUP($A483,Results!$A$2:$A$2256,Results!Y$2:Y$2256,"")</f>
        <v>84</v>
      </c>
      <c r="BE483" s="2" t="b">
        <f>_xlfn.XLOOKUP($A483,Results!$A$2:$A$2256,Results!Z$2:Z$2256,"")</f>
        <v>1</v>
      </c>
    </row>
    <row r="484" spans="1:57" ht="38.25" customHeight="1" x14ac:dyDescent="0.3">
      <c r="A484">
        <v>906161</v>
      </c>
      <c r="B484">
        <v>281305</v>
      </c>
      <c r="C484" t="s">
        <v>36</v>
      </c>
      <c r="D484" t="s">
        <v>263</v>
      </c>
      <c r="E484" s="2" t="str">
        <f>VLOOKUP(F484,'RPA Vendor Data '!F$1:$G$2418,2)</f>
        <v>CRAWFORD ELECTRIC SUPPLY</v>
      </c>
      <c r="F484" s="2">
        <v>10895</v>
      </c>
      <c r="G484" s="2">
        <v>32</v>
      </c>
      <c r="H484" t="s">
        <v>1530</v>
      </c>
      <c r="I484">
        <v>100</v>
      </c>
      <c r="J484" t="s">
        <v>389</v>
      </c>
      <c r="K484" t="s">
        <v>58</v>
      </c>
      <c r="L484">
        <v>57.5</v>
      </c>
      <c r="M484" s="2" t="s">
        <v>507</v>
      </c>
      <c r="N484" s="85" t="s">
        <v>1531</v>
      </c>
      <c r="O484" t="s">
        <v>36</v>
      </c>
      <c r="P484" t="s">
        <v>36</v>
      </c>
      <c r="Q484">
        <v>98006006003</v>
      </c>
      <c r="R484">
        <v>57.5</v>
      </c>
      <c r="S484" s="1">
        <v>45744.167077048609</v>
      </c>
      <c r="T484" t="s">
        <v>42</v>
      </c>
      <c r="U484" s="1">
        <v>45743.956250000003</v>
      </c>
      <c r="V484" t="s">
        <v>43</v>
      </c>
      <c r="W484" t="s">
        <v>36</v>
      </c>
      <c r="X484">
        <v>3</v>
      </c>
      <c r="Y484">
        <v>999</v>
      </c>
      <c r="Z484" t="s">
        <v>36</v>
      </c>
      <c r="AA484" t="s">
        <v>36</v>
      </c>
      <c r="AB484" t="s">
        <v>36</v>
      </c>
      <c r="AC484" t="s">
        <v>59</v>
      </c>
      <c r="AD484" t="s">
        <v>59</v>
      </c>
      <c r="AE484" t="s">
        <v>45</v>
      </c>
      <c r="AF484" s="44" t="s">
        <v>46</v>
      </c>
      <c r="AG484" s="18" t="s">
        <v>1532</v>
      </c>
      <c r="AH484" s="18"/>
      <c r="AI484" s="2" t="s">
        <v>48</v>
      </c>
      <c r="AJ484" s="2" t="e">
        <f>VLOOKUP(A484,'Classification Test Result'!$A$2:$D$2428,4,FALSE)</f>
        <v>#N/A</v>
      </c>
      <c r="AL484" s="2">
        <f>_xlfn.XLOOKUP($A484,Results!$A$2:$A$2256,Results!G$2:G$2256,"")</f>
        <v>0</v>
      </c>
      <c r="AM484" s="2">
        <f>_xlfn.XLOOKUP($A484,Results!$A$2:$A$2256,Results!H$2:H$2256,"")</f>
        <v>0</v>
      </c>
      <c r="AN484" s="2">
        <f>_xlfn.XLOOKUP($A484,Results!$A$2:$A$2256,Results!I$2:I$2256,"")</f>
        <v>0</v>
      </c>
      <c r="AO484" s="2">
        <f>_xlfn.XLOOKUP($A484,Results!$A$2:$A$2256,Results!J$2:J$2256,"")</f>
        <v>0</v>
      </c>
      <c r="AP484" s="2">
        <f>_xlfn.XLOOKUP($A484,Results!$A$2:$A$2256,Results!K$2:K$2256,"")</f>
        <v>0</v>
      </c>
      <c r="AQ484" s="2">
        <f>_xlfn.XLOOKUP($A484,Results!$A$2:$A$2256,Results!L$2:L$2256,"")</f>
        <v>0</v>
      </c>
      <c r="AR484" s="2">
        <f>_xlfn.XLOOKUP($A484,Results!$A$2:$A$2256,Results!M$2:M$2256,"")</f>
        <v>0</v>
      </c>
      <c r="AS484" s="2">
        <f>_xlfn.XLOOKUP($A484,Results!$A$2:$A$2256,Results!N$2:N$2256,"")</f>
        <v>0</v>
      </c>
      <c r="AT484" s="2" t="str">
        <f>_xlfn.XLOOKUP($A484,Results!$A$2:$A$2256,Results!O$2:O$2256,"")</f>
        <v>GENERIC CONDUIT/CONDUIT FITTINGS</v>
      </c>
      <c r="AU484" s="2" t="str">
        <f>_xlfn.XLOOKUP($A484,Results!$A$2:$A$2256,Results!P$2:P$2256,"")</f>
        <v>PVC</v>
      </c>
      <c r="AV484" s="2" t="str">
        <f>_xlfn.XLOOKUP($A484,Results!$A$2:$A$2256,Results!Q$2:Q$2256,"")</f>
        <v>SINGLE_MATCH</v>
      </c>
      <c r="AW484" s="2">
        <f>_xlfn.XLOOKUP($A484,Results!$A$2:$A$2256,Results!R$2:R$2256,"")</f>
        <v>0</v>
      </c>
      <c r="AX484" s="2">
        <f>_xlfn.XLOOKUP($A484,Results!$A$2:$A$2256,Results!S$2:S$2256,"")</f>
        <v>0</v>
      </c>
      <c r="AY484" s="2">
        <f>_xlfn.XLOOKUP($A484,Results!$A$2:$A$2256,Results!T$2:T$2256,"")</f>
        <v>60</v>
      </c>
      <c r="AZ484" s="2">
        <f>_xlfn.XLOOKUP($A484,Results!$A$2:$A$2256,Results!U$2:U$2256,"")</f>
        <v>0</v>
      </c>
      <c r="BA484" s="2">
        <f>_xlfn.XLOOKUP($A484,Results!$A$2:$A$2256,Results!V$2:V$2256,"")</f>
        <v>0</v>
      </c>
      <c r="BB484" s="2">
        <f>_xlfn.XLOOKUP($A484,Results!$A$2:$A$2256,Results!W$2:W$2256,"")</f>
        <v>0</v>
      </c>
      <c r="BC484" s="2">
        <f>_xlfn.XLOOKUP($A484,Results!$A$2:$A$2256,Results!X$2:X$2256,"")</f>
        <v>0</v>
      </c>
      <c r="BD484" s="2">
        <f>_xlfn.XLOOKUP($A484,Results!$A$2:$A$2256,Results!Y$2:Y$2256,"")</f>
        <v>0</v>
      </c>
      <c r="BE484" s="2">
        <f>_xlfn.XLOOKUP($A484,Results!$A$2:$A$2256,Results!Z$2:Z$2256,"")</f>
        <v>0</v>
      </c>
    </row>
    <row r="485" spans="1:57" ht="38.25" customHeight="1" x14ac:dyDescent="0.3">
      <c r="A485">
        <v>906162</v>
      </c>
      <c r="B485">
        <v>281305</v>
      </c>
      <c r="C485" t="s">
        <v>36</v>
      </c>
      <c r="D485" t="s">
        <v>263</v>
      </c>
      <c r="E485" s="2" t="str">
        <f>VLOOKUP(F485,'RPA Vendor Data '!F$1:$G$2418,2)</f>
        <v>CRAWFORD ELECTRIC SUPPLY</v>
      </c>
      <c r="F485" s="2">
        <v>10895</v>
      </c>
      <c r="G485" s="2">
        <v>15</v>
      </c>
      <c r="H485" t="s">
        <v>1533</v>
      </c>
      <c r="I485">
        <v>200</v>
      </c>
      <c r="J485" t="s">
        <v>389</v>
      </c>
      <c r="K485" t="s">
        <v>58</v>
      </c>
      <c r="L485">
        <v>32.81</v>
      </c>
      <c r="M485" s="2" t="s">
        <v>507</v>
      </c>
      <c r="N485" s="85" t="s">
        <v>1534</v>
      </c>
      <c r="O485" t="s">
        <v>36</v>
      </c>
      <c r="P485" t="s">
        <v>36</v>
      </c>
      <c r="Q485">
        <v>98006006001</v>
      </c>
      <c r="R485">
        <v>65.62</v>
      </c>
      <c r="S485" s="1">
        <v>45744.166977002307</v>
      </c>
      <c r="T485" t="s">
        <v>42</v>
      </c>
      <c r="U485" s="1">
        <v>45743.955555555563</v>
      </c>
      <c r="V485" t="s">
        <v>43</v>
      </c>
      <c r="W485" t="s">
        <v>36</v>
      </c>
      <c r="X485">
        <v>3</v>
      </c>
      <c r="Y485">
        <v>999</v>
      </c>
      <c r="Z485" t="s">
        <v>36</v>
      </c>
      <c r="AA485" t="s">
        <v>36</v>
      </c>
      <c r="AB485" t="s">
        <v>36</v>
      </c>
      <c r="AC485" t="s">
        <v>59</v>
      </c>
      <c r="AD485" t="s">
        <v>59</v>
      </c>
      <c r="AE485" t="s">
        <v>45</v>
      </c>
      <c r="AF485" s="44" t="s">
        <v>46</v>
      </c>
      <c r="AG485" s="18" t="s">
        <v>1535</v>
      </c>
      <c r="AH485" s="18"/>
      <c r="AI485" s="2" t="s">
        <v>48</v>
      </c>
      <c r="AJ485" s="2" t="e">
        <f>VLOOKUP(A485,'Classification Test Result'!$A$2:$D$2428,4,FALSE)</f>
        <v>#N/A</v>
      </c>
      <c r="AL485" s="2">
        <f>_xlfn.XLOOKUP($A485,Results!$A$2:$A$2256,Results!G$2:G$2256,"")</f>
        <v>0</v>
      </c>
      <c r="AM485" s="2">
        <f>_xlfn.XLOOKUP($A485,Results!$A$2:$A$2256,Results!H$2:H$2256,"")</f>
        <v>0</v>
      </c>
      <c r="AN485" s="2">
        <f>_xlfn.XLOOKUP($A485,Results!$A$2:$A$2256,Results!I$2:I$2256,"")</f>
        <v>0</v>
      </c>
      <c r="AO485" s="2">
        <f>_xlfn.XLOOKUP($A485,Results!$A$2:$A$2256,Results!J$2:J$2256,"")</f>
        <v>0</v>
      </c>
      <c r="AP485" s="2">
        <f>_xlfn.XLOOKUP($A485,Results!$A$2:$A$2256,Results!K$2:K$2256,"")</f>
        <v>0</v>
      </c>
      <c r="AQ485" s="2">
        <f>_xlfn.XLOOKUP($A485,Results!$A$2:$A$2256,Results!L$2:L$2256,"")</f>
        <v>0</v>
      </c>
      <c r="AR485" s="2">
        <f>_xlfn.XLOOKUP($A485,Results!$A$2:$A$2256,Results!M$2:M$2256,"")</f>
        <v>0</v>
      </c>
      <c r="AS485" s="2">
        <f>_xlfn.XLOOKUP($A485,Results!$A$2:$A$2256,Results!N$2:N$2256,"")</f>
        <v>0</v>
      </c>
      <c r="AT485" s="2" t="str">
        <f>_xlfn.XLOOKUP($A485,Results!$A$2:$A$2256,Results!O$2:O$2256,"")</f>
        <v>GENERIC CONDUIT/CONDUIT FITTINGS</v>
      </c>
      <c r="AU485" s="2" t="str">
        <f>_xlfn.XLOOKUP($A485,Results!$A$2:$A$2256,Results!P$2:P$2256,"")</f>
        <v>PVC</v>
      </c>
      <c r="AV485" s="2" t="str">
        <f>_xlfn.XLOOKUP($A485,Results!$A$2:$A$2256,Results!Q$2:Q$2256,"")</f>
        <v>SINGLE_MATCH</v>
      </c>
      <c r="AW485" s="2">
        <f>_xlfn.XLOOKUP($A485,Results!$A$2:$A$2256,Results!R$2:R$2256,"")</f>
        <v>0</v>
      </c>
      <c r="AX485" s="2">
        <f>_xlfn.XLOOKUP($A485,Results!$A$2:$A$2256,Results!S$2:S$2256,"")</f>
        <v>0</v>
      </c>
      <c r="AY485" s="2">
        <f>_xlfn.XLOOKUP($A485,Results!$A$2:$A$2256,Results!T$2:T$2256,"")</f>
        <v>60</v>
      </c>
      <c r="AZ485" s="2">
        <f>_xlfn.XLOOKUP($A485,Results!$A$2:$A$2256,Results!U$2:U$2256,"")</f>
        <v>0</v>
      </c>
      <c r="BA485" s="2">
        <f>_xlfn.XLOOKUP($A485,Results!$A$2:$A$2256,Results!V$2:V$2256,"")</f>
        <v>0</v>
      </c>
      <c r="BB485" s="2">
        <f>_xlfn.XLOOKUP($A485,Results!$A$2:$A$2256,Results!W$2:W$2256,"")</f>
        <v>0</v>
      </c>
      <c r="BC485" s="2">
        <f>_xlfn.XLOOKUP($A485,Results!$A$2:$A$2256,Results!X$2:X$2256,"")</f>
        <v>0</v>
      </c>
      <c r="BD485" s="2">
        <f>_xlfn.XLOOKUP($A485,Results!$A$2:$A$2256,Results!Y$2:Y$2256,"")</f>
        <v>0</v>
      </c>
      <c r="BE485" s="2">
        <f>_xlfn.XLOOKUP($A485,Results!$A$2:$A$2256,Results!Z$2:Z$2256,"")</f>
        <v>0</v>
      </c>
    </row>
    <row r="486" spans="1:57" ht="38.25" customHeight="1" x14ac:dyDescent="0.3">
      <c r="A486">
        <v>906163</v>
      </c>
      <c r="B486">
        <v>281998</v>
      </c>
      <c r="C486" t="s">
        <v>36</v>
      </c>
      <c r="D486" t="s">
        <v>1177</v>
      </c>
      <c r="E486" s="2" t="str">
        <f>VLOOKUP(F486,'RPA Vendor Data '!F$1:$G$2418,2)</f>
        <v>FROST ELECTRIC SUPPLY CO</v>
      </c>
      <c r="F486" s="2">
        <v>11364</v>
      </c>
      <c r="G486" s="2">
        <v>1</v>
      </c>
      <c r="H486" t="s">
        <v>1536</v>
      </c>
      <c r="I486">
        <v>2</v>
      </c>
      <c r="J486" t="s">
        <v>65</v>
      </c>
      <c r="K486" t="s">
        <v>39</v>
      </c>
      <c r="L486">
        <v>49.58</v>
      </c>
      <c r="M486" s="2" t="s">
        <v>1537</v>
      </c>
      <c r="N486" s="110" t="s">
        <v>1538</v>
      </c>
      <c r="O486" t="s">
        <v>36</v>
      </c>
      <c r="P486" t="s">
        <v>1539</v>
      </c>
      <c r="Q486">
        <v>3448106728</v>
      </c>
      <c r="R486">
        <v>99.16</v>
      </c>
      <c r="S486" s="1">
        <v>45744.896731678236</v>
      </c>
      <c r="T486" t="s">
        <v>42</v>
      </c>
      <c r="U486" s="1">
        <v>45744.67083333333</v>
      </c>
      <c r="V486" t="s">
        <v>43</v>
      </c>
      <c r="W486" t="s">
        <v>36</v>
      </c>
      <c r="X486">
        <v>0</v>
      </c>
      <c r="Y486">
        <v>0</v>
      </c>
      <c r="Z486">
        <v>49.58</v>
      </c>
      <c r="AA486" t="s">
        <v>36</v>
      </c>
      <c r="AB486">
        <v>193</v>
      </c>
      <c r="AC486" t="s">
        <v>579</v>
      </c>
      <c r="AD486" t="s">
        <v>579</v>
      </c>
      <c r="AE486" t="s">
        <v>45</v>
      </c>
      <c r="AG486" s="18" t="s">
        <v>1540</v>
      </c>
      <c r="AH486" s="18"/>
      <c r="AI486" s="2" t="s">
        <v>48</v>
      </c>
      <c r="AJ486" s="2" t="e">
        <f>VLOOKUP(A486,'Classification Test Result'!$A$2:$D$2428,4,FALSE)</f>
        <v>#N/A</v>
      </c>
      <c r="AL486" s="2">
        <f>_xlfn.XLOOKUP($A486,Results!$A$2:$A$2256,Results!G$2:G$2256,"")</f>
        <v>336586</v>
      </c>
      <c r="AM486" s="2" t="str">
        <f>_xlfn.XLOOKUP($A486,Results!$A$2:$A$2256,Results!H$2:H$2256,"")</f>
        <v>UA9FL</v>
      </c>
      <c r="AN486" s="2" t="str">
        <f>_xlfn.XLOOKUP($A486,Results!$A$2:$A$2256,Results!I$2:I$2256,"")</f>
        <v>ABB INSTALLATION PRODUCTS</v>
      </c>
      <c r="AO486" s="2" t="str">
        <f>_xlfn.XLOOKUP($A486,Results!$A$2:$A$2256,Results!J$2:J$2256,"")</f>
        <v>034481067283</v>
      </c>
      <c r="AP486" s="2">
        <f>_xlfn.XLOOKUP($A486,Results!$A$2:$A$2256,Results!K$2:K$2256,"")</f>
        <v>39131717</v>
      </c>
      <c r="AQ486" s="2" t="str">
        <f>_xlfn.XLOOKUP($A486,Results!$A$2:$A$2256,Results!L$2:L$2256,"")</f>
        <v>AK10054340</v>
      </c>
      <c r="AR486" s="2">
        <f>_xlfn.XLOOKUP($A486,Results!$A$2:$A$2256,Results!M$2:M$2256,"")</f>
        <v>741791</v>
      </c>
      <c r="AS486" s="2" t="str">
        <f>_xlfn.XLOOKUP($A486,Results!$A$2:$A$2256,Results!N$2:N$2256,"")</f>
        <v>CARLON UA9FL 3IN 36 RAD 90D ELBOW</v>
      </c>
      <c r="AT486" s="2" t="str">
        <f>_xlfn.XLOOKUP($A486,Results!$A$2:$A$2256,Results!O$2:O$2256,"")</f>
        <v>ABB INSTALLATION PRODUCTS</v>
      </c>
      <c r="AU486" s="2">
        <f>_xlfn.XLOOKUP($A486,Results!$A$2:$A$2256,Results!P$2:P$2256,"")</f>
        <v>0</v>
      </c>
      <c r="AV486" s="2" t="str">
        <f>_xlfn.XLOOKUP($A486,Results!$A$2:$A$2256,Results!Q$2:Q$2256,"")</f>
        <v>NO_VALID_MATCHES</v>
      </c>
      <c r="AW486" s="2" t="str">
        <f>_xlfn.XLOOKUP($A486,Results!$A$2:$A$2256,Results!R$2:R$2256,"")</f>
        <v>0.7871181002097181</v>
      </c>
      <c r="AX486" s="2">
        <f>_xlfn.XLOOKUP($A486,Results!$A$2:$A$2256,Results!S$2:S$2256,"")</f>
        <v>93</v>
      </c>
      <c r="AY486" s="2">
        <f>_xlfn.XLOOKUP($A486,Results!$A$2:$A$2256,Results!T$2:T$2256,"")</f>
        <v>72</v>
      </c>
      <c r="AZ486" s="2">
        <f>_xlfn.XLOOKUP($A486,Results!$A$2:$A$2256,Results!U$2:U$2256,"")</f>
        <v>85</v>
      </c>
      <c r="BA486" s="2">
        <f>_xlfn.XLOOKUP($A486,Results!$A$2:$A$2256,Results!V$2:V$2256,"")</f>
        <v>0</v>
      </c>
      <c r="BB486" s="2">
        <f>_xlfn.XLOOKUP($A486,Results!$A$2:$A$2256,Results!W$2:W$2256,"")</f>
        <v>0</v>
      </c>
      <c r="BC486" s="2">
        <f>_xlfn.XLOOKUP($A486,Results!$A$2:$A$2256,Results!X$2:X$2256,"")</f>
        <v>39131717</v>
      </c>
      <c r="BD486" s="2">
        <f>_xlfn.XLOOKUP($A486,Results!$A$2:$A$2256,Results!Y$2:Y$2256,"")</f>
        <v>82</v>
      </c>
      <c r="BE486" s="2">
        <f>_xlfn.XLOOKUP($A486,Results!$A$2:$A$2256,Results!Z$2:Z$2256,"")</f>
        <v>0</v>
      </c>
    </row>
    <row r="487" spans="1:57" ht="38.25" customHeight="1" x14ac:dyDescent="0.3">
      <c r="A487">
        <v>906164</v>
      </c>
      <c r="B487">
        <v>281998</v>
      </c>
      <c r="C487" t="s">
        <v>36</v>
      </c>
      <c r="D487" t="s">
        <v>1177</v>
      </c>
      <c r="E487" s="2" t="str">
        <f>VLOOKUP(F487,'RPA Vendor Data '!F$1:$G$2418,2)</f>
        <v>FROST ELECTRIC SUPPLY CO</v>
      </c>
      <c r="F487" s="2">
        <v>11364</v>
      </c>
      <c r="G487" s="2">
        <v>2</v>
      </c>
      <c r="H487" t="s">
        <v>1541</v>
      </c>
      <c r="I487">
        <v>2</v>
      </c>
      <c r="J487" t="s">
        <v>58</v>
      </c>
      <c r="K487" t="s">
        <v>58</v>
      </c>
      <c r="L487">
        <v>281.83999999999997</v>
      </c>
      <c r="M487" s="2" t="s">
        <v>1537</v>
      </c>
      <c r="N487" s="110" t="s">
        <v>1542</v>
      </c>
      <c r="O487" t="s">
        <v>36</v>
      </c>
      <c r="P487" t="s">
        <v>1543</v>
      </c>
      <c r="Q487">
        <v>3448106108</v>
      </c>
      <c r="R487">
        <v>5.64</v>
      </c>
      <c r="S487" s="1">
        <v>45744.896741087963</v>
      </c>
      <c r="T487" t="s">
        <v>42</v>
      </c>
      <c r="U487" s="1">
        <v>45744.67083333333</v>
      </c>
      <c r="V487" t="s">
        <v>43</v>
      </c>
      <c r="W487" t="s">
        <v>36</v>
      </c>
      <c r="X487">
        <v>0</v>
      </c>
      <c r="Y487">
        <v>0</v>
      </c>
      <c r="Z487">
        <v>281.83999999999997</v>
      </c>
      <c r="AA487" t="s">
        <v>36</v>
      </c>
      <c r="AB487">
        <v>193</v>
      </c>
      <c r="AC487" t="s">
        <v>579</v>
      </c>
      <c r="AD487" t="s">
        <v>579</v>
      </c>
      <c r="AE487" t="s">
        <v>45</v>
      </c>
      <c r="AG487" s="18" t="s">
        <v>1544</v>
      </c>
      <c r="AH487" s="18"/>
      <c r="AI487" s="2" t="s">
        <v>48</v>
      </c>
      <c r="AJ487" s="2" t="e">
        <f>VLOOKUP(A487,'Classification Test Result'!$A$2:$D$2428,4,FALSE)</f>
        <v>#N/A</v>
      </c>
      <c r="AL487" s="2">
        <f>_xlfn.XLOOKUP($A487,Results!$A$2:$A$2256,Results!G$2:G$2256,"")</f>
        <v>336585</v>
      </c>
      <c r="AM487" s="2" t="str">
        <f>_xlfn.XLOOKUP($A487,Results!$A$2:$A$2256,Results!H$2:H$2256,"")</f>
        <v>E940L</v>
      </c>
      <c r="AN487" s="2" t="str">
        <f>_xlfn.XLOOKUP($A487,Results!$A$2:$A$2256,Results!I$2:I$2256,"")</f>
        <v>ABB INSTALLATION PRODUCTS</v>
      </c>
      <c r="AO487" s="2" t="str">
        <f>_xlfn.XLOOKUP($A487,Results!$A$2:$A$2256,Results!J$2:J$2256,"")</f>
        <v>034481061083</v>
      </c>
      <c r="AP487" s="2">
        <f>_xlfn.XLOOKUP($A487,Results!$A$2:$A$2256,Results!K$2:K$2256,"")</f>
        <v>39131707</v>
      </c>
      <c r="AQ487" s="2" t="str">
        <f>_xlfn.XLOOKUP($A487,Results!$A$2:$A$2256,Results!L$2:L$2256,"")</f>
        <v>AK10031662</v>
      </c>
      <c r="AR487" s="2">
        <f>_xlfn.XLOOKUP($A487,Results!$A$2:$A$2256,Results!M$2:M$2256,"")</f>
        <v>194495</v>
      </c>
      <c r="AS487" s="2" t="str">
        <f>_xlfn.XLOOKUP($A487,Results!$A$2:$A$2256,Results!N$2:N$2256,"")</f>
        <v>CARLON E940L 3IN SCH40 CPLG</v>
      </c>
      <c r="AT487" s="2" t="str">
        <f>_xlfn.XLOOKUP($A487,Results!$A$2:$A$2256,Results!O$2:O$2256,"")</f>
        <v>ABB INSTALLATION PRODUCTS</v>
      </c>
      <c r="AU487" s="2">
        <f>_xlfn.XLOOKUP($A487,Results!$A$2:$A$2256,Results!P$2:P$2256,"")</f>
        <v>0</v>
      </c>
      <c r="AV487" s="2" t="str">
        <f>_xlfn.XLOOKUP($A487,Results!$A$2:$A$2256,Results!Q$2:Q$2256,"")</f>
        <v>NO_VALID_MATCHES</v>
      </c>
      <c r="AW487" s="2" t="str">
        <f>_xlfn.XLOOKUP($A487,Results!$A$2:$A$2256,Results!R$2:R$2256,"")</f>
        <v>0.7520687518924263</v>
      </c>
      <c r="AX487" s="2">
        <f>_xlfn.XLOOKUP($A487,Results!$A$2:$A$2256,Results!S$2:S$2256,"")</f>
        <v>81</v>
      </c>
      <c r="AY487" s="2">
        <f>_xlfn.XLOOKUP($A487,Results!$A$2:$A$2256,Results!T$2:T$2256,"")</f>
        <v>62</v>
      </c>
      <c r="AZ487" s="2">
        <f>_xlfn.XLOOKUP($A487,Results!$A$2:$A$2256,Results!U$2:U$2256,"")</f>
        <v>74</v>
      </c>
      <c r="BA487" s="2" t="str">
        <f>_xlfn.XLOOKUP($A487,Results!$A$2:$A$2256,Results!V$2:V$2256,"")</f>
        <v>CARLON</v>
      </c>
      <c r="BB487" s="2">
        <f>_xlfn.XLOOKUP($A487,Results!$A$2:$A$2256,Results!W$2:W$2256,"")</f>
        <v>66</v>
      </c>
      <c r="BC487" s="2">
        <f>_xlfn.XLOOKUP($A487,Results!$A$2:$A$2256,Results!X$2:X$2256,"")</f>
        <v>39121311</v>
      </c>
      <c r="BD487" s="2">
        <f>_xlfn.XLOOKUP($A487,Results!$A$2:$A$2256,Results!Y$2:Y$2256,"")</f>
        <v>50</v>
      </c>
      <c r="BE487" s="2" t="b">
        <f>_xlfn.XLOOKUP($A487,Results!$A$2:$A$2256,Results!Z$2:Z$2256,"")</f>
        <v>1</v>
      </c>
    </row>
    <row r="488" spans="1:57" ht="38.25" customHeight="1" x14ac:dyDescent="0.3">
      <c r="A488">
        <v>906165</v>
      </c>
      <c r="B488">
        <v>281398</v>
      </c>
      <c r="C488" t="s">
        <v>36</v>
      </c>
      <c r="D488">
        <v>9341443054</v>
      </c>
      <c r="E488" s="2" t="str">
        <f>VLOOKUP(F488,'RPA Vendor Data '!F$1:$G$2418,2)</f>
        <v>GRAYBAR ELECTRIC CO. INC.</v>
      </c>
      <c r="F488" s="2">
        <v>11471</v>
      </c>
      <c r="G488" s="2">
        <v>1</v>
      </c>
      <c r="H488" t="s">
        <v>1546</v>
      </c>
      <c r="I488">
        <v>1</v>
      </c>
      <c r="J488" t="s">
        <v>39</v>
      </c>
      <c r="K488" t="s">
        <v>39</v>
      </c>
      <c r="L488">
        <v>452.2</v>
      </c>
      <c r="M488" s="2" t="s">
        <v>1547</v>
      </c>
      <c r="N488" s="85" t="s">
        <v>1548</v>
      </c>
      <c r="O488" t="s">
        <v>36</v>
      </c>
      <c r="P488" t="s">
        <v>36</v>
      </c>
      <c r="Q488" t="s">
        <v>36</v>
      </c>
      <c r="R488">
        <v>452.2</v>
      </c>
      <c r="S488" s="1">
        <v>45744.272010416673</v>
      </c>
      <c r="T488" t="s">
        <v>42</v>
      </c>
      <c r="U488" s="1">
        <v>45744.055555555547</v>
      </c>
      <c r="V488" t="s">
        <v>43</v>
      </c>
      <c r="W488" t="s">
        <v>36</v>
      </c>
      <c r="X488">
        <v>0</v>
      </c>
      <c r="Y488" t="s">
        <v>54</v>
      </c>
      <c r="Z488" t="s">
        <v>36</v>
      </c>
      <c r="AA488">
        <v>452.2</v>
      </c>
      <c r="AB488" t="s">
        <v>36</v>
      </c>
      <c r="AC488" t="s">
        <v>1549</v>
      </c>
      <c r="AD488" t="s">
        <v>1549</v>
      </c>
      <c r="AE488" t="s">
        <v>45</v>
      </c>
      <c r="AG488" s="18" t="s">
        <v>1550</v>
      </c>
      <c r="AH488" s="18"/>
      <c r="AI488" s="2" t="s">
        <v>48</v>
      </c>
      <c r="AJ488" s="2" t="e">
        <f>VLOOKUP(A488,'Classification Test Result'!$A$2:$D$2428,4,FALSE)</f>
        <v>#N/A</v>
      </c>
      <c r="AL488" s="2">
        <f>_xlfn.XLOOKUP($A488,Results!$A$2:$A$2256,Results!G$2:G$2256,"")</f>
        <v>288347</v>
      </c>
      <c r="AM488" s="2">
        <f>_xlfn.XLOOKUP($A488,Results!$A$2:$A$2256,Results!H$2:H$2256,"")</f>
        <v>10301</v>
      </c>
      <c r="AN488" s="2" t="str">
        <f>_xlfn.XLOOKUP($A488,Results!$A$2:$A$2256,Results!I$2:I$2256,"")</f>
        <v>RIDGID TOOL</v>
      </c>
      <c r="AO488" s="2" t="str">
        <f>_xlfn.XLOOKUP($A488,Results!$A$2:$A$2256,Results!J$2:J$2256,"")</f>
        <v>095691103017</v>
      </c>
      <c r="AP488" s="2">
        <f>_xlfn.XLOOKUP($A488,Results!$A$2:$A$2256,Results!K$2:K$2256,"")</f>
        <v>27112800</v>
      </c>
      <c r="AQ488" s="2">
        <f>_xlfn.XLOOKUP($A488,Results!$A$2:$A$2256,Results!L$2:L$2256,"")</f>
        <v>0</v>
      </c>
      <c r="AR488" s="2">
        <f>_xlfn.XLOOKUP($A488,Results!$A$2:$A$2256,Results!M$2:M$2256,"")</f>
        <v>99426</v>
      </c>
      <c r="AS488" s="2" t="str">
        <f>_xlfn.XLOOKUP($A488,Results!$A$2:$A$2256,Results!N$2:N$2256,"")</f>
        <v>RDG 10301 A81331 EXPANDER HEAD</v>
      </c>
      <c r="AT488" s="2" t="str">
        <f>_xlfn.XLOOKUP($A488,Results!$A$2:$A$2256,Results!O$2:O$2256,"")</f>
        <v>RIDGID TOOL</v>
      </c>
      <c r="AU488" s="2">
        <f>_xlfn.XLOOKUP($A488,Results!$A$2:$A$2256,Results!P$2:P$2256,"")</f>
        <v>0</v>
      </c>
      <c r="AV488" s="2" t="str">
        <f>_xlfn.XLOOKUP($A488,Results!$A$2:$A$2256,Results!Q$2:Q$2256,"")</f>
        <v>NO_VALID_MATCHES</v>
      </c>
      <c r="AW488" s="2" t="str">
        <f>_xlfn.XLOOKUP($A488,Results!$A$2:$A$2256,Results!R$2:R$2256,"")</f>
        <v>0.3623210956034236</v>
      </c>
      <c r="AX488" s="2">
        <f>_xlfn.XLOOKUP($A488,Results!$A$2:$A$2256,Results!S$2:S$2256,"")</f>
        <v>9</v>
      </c>
      <c r="AY488" s="2">
        <f>_xlfn.XLOOKUP($A488,Results!$A$2:$A$2256,Results!T$2:T$2256,"")</f>
        <v>0</v>
      </c>
      <c r="AZ488" s="2">
        <f>_xlfn.XLOOKUP($A488,Results!$A$2:$A$2256,Results!U$2:U$2256,"")</f>
        <v>50</v>
      </c>
      <c r="BA488" s="2">
        <f>_xlfn.XLOOKUP($A488,Results!$A$2:$A$2256,Results!V$2:V$2256,"")</f>
        <v>0</v>
      </c>
      <c r="BB488" s="2">
        <f>_xlfn.XLOOKUP($A488,Results!$A$2:$A$2256,Results!W$2:W$2256,"")</f>
        <v>0</v>
      </c>
      <c r="BC488" s="2">
        <f>_xlfn.XLOOKUP($A488,Results!$A$2:$A$2256,Results!X$2:X$2256,"")</f>
        <v>0</v>
      </c>
      <c r="BD488" s="2">
        <f>_xlfn.XLOOKUP($A488,Results!$A$2:$A$2256,Results!Y$2:Y$2256,"")</f>
        <v>0</v>
      </c>
      <c r="BE488" s="2">
        <f>_xlfn.XLOOKUP($A488,Results!$A$2:$A$2256,Results!Z$2:Z$2256,"")</f>
        <v>0</v>
      </c>
    </row>
    <row r="489" spans="1:57" ht="38.25" customHeight="1" x14ac:dyDescent="0.3">
      <c r="A489">
        <v>906166</v>
      </c>
      <c r="B489">
        <v>281718</v>
      </c>
      <c r="C489" t="s">
        <v>36</v>
      </c>
      <c r="D489" t="s">
        <v>595</v>
      </c>
      <c r="E489" s="2" t="str">
        <f>VLOOKUP(F489,'RPA Vendor Data '!F$1:$G$2418,2)</f>
        <v>ONESOURCE DISTRIBUTORS</v>
      </c>
      <c r="F489" s="2">
        <v>16089</v>
      </c>
      <c r="G489" s="2">
        <v>9</v>
      </c>
      <c r="H489" t="s">
        <v>1551</v>
      </c>
      <c r="I489">
        <v>10</v>
      </c>
      <c r="J489" t="s">
        <v>65</v>
      </c>
      <c r="K489" t="s">
        <v>39</v>
      </c>
      <c r="L489">
        <v>4.8899999999999997</v>
      </c>
      <c r="M489" s="2" t="s">
        <v>1552</v>
      </c>
      <c r="N489" s="85" t="s">
        <v>1553</v>
      </c>
      <c r="O489" t="s">
        <v>36</v>
      </c>
      <c r="P489" t="s">
        <v>1554</v>
      </c>
      <c r="Q489" t="s">
        <v>36</v>
      </c>
      <c r="R489">
        <v>48.9</v>
      </c>
      <c r="S489" s="1">
        <v>45744.543618981479</v>
      </c>
      <c r="T489" t="s">
        <v>42</v>
      </c>
      <c r="U489" s="1">
        <v>45744.31527777778</v>
      </c>
      <c r="V489" t="s">
        <v>43</v>
      </c>
      <c r="W489" t="s">
        <v>36</v>
      </c>
      <c r="X489">
        <v>1</v>
      </c>
      <c r="Y489">
        <v>0</v>
      </c>
      <c r="Z489">
        <v>4.8899999999999997</v>
      </c>
      <c r="AA489" t="s">
        <v>36</v>
      </c>
      <c r="AB489">
        <v>194</v>
      </c>
      <c r="AC489" t="s">
        <v>1555</v>
      </c>
      <c r="AD489" t="s">
        <v>1555</v>
      </c>
      <c r="AE489" t="s">
        <v>45</v>
      </c>
      <c r="AF489" s="112">
        <v>39122211</v>
      </c>
      <c r="AG489" s="18" t="s">
        <v>1556</v>
      </c>
      <c r="AH489" s="18"/>
      <c r="AI489" s="2" t="s">
        <v>48</v>
      </c>
      <c r="AJ489" s="2" t="e">
        <f>VLOOKUP(A489,'Classification Test Result'!$A$2:$D$2428,4,FALSE)</f>
        <v>#N/A</v>
      </c>
      <c r="AL489" s="2">
        <f>_xlfn.XLOOKUP($A489,Results!$A$2:$A$2256,Results!G$2:G$2256,"")</f>
        <v>336338</v>
      </c>
      <c r="AM489" s="2" t="str">
        <f>_xlfn.XLOOKUP($A489,Results!$A$2:$A$2256,Results!H$2:H$2256,"")</f>
        <v>PS20AC2W</v>
      </c>
      <c r="AN489" s="2" t="str">
        <f>_xlfn.XLOOKUP($A489,Results!$A$2:$A$2256,Results!I$2:I$2256,"")</f>
        <v>PASS &amp; SEYMOUR</v>
      </c>
      <c r="AO489" s="2">
        <f>_xlfn.XLOOKUP($A489,Results!$A$2:$A$2256,Results!J$2:J$2256,"")</f>
        <v>785007195354</v>
      </c>
      <c r="AP489" s="2">
        <f>_xlfn.XLOOKUP($A489,Results!$A$2:$A$2256,Results!K$2:K$2256,"")</f>
        <v>39122211</v>
      </c>
      <c r="AQ489" s="2" t="str">
        <f>_xlfn.XLOOKUP($A489,Results!$A$2:$A$2256,Results!L$2:L$2256,"")</f>
        <v>AK10557956</v>
      </c>
      <c r="AR489" s="2">
        <f>_xlfn.XLOOKUP($A489,Results!$A$2:$A$2256,Results!M$2:M$2256,"")</f>
        <v>21827</v>
      </c>
      <c r="AS489" s="2" t="str">
        <f>_xlfn.XLOOKUP($A489,Results!$A$2:$A$2256,Results!N$2:N$2256,"")</f>
        <v>P&amp;S PS20AC2-W 20A 120/277VAC WHT SW</v>
      </c>
      <c r="AT489" s="2" t="str">
        <f>_xlfn.XLOOKUP($A489,Results!$A$2:$A$2256,Results!O$2:O$2256,"")</f>
        <v>PASS &amp; SEYMOUR</v>
      </c>
      <c r="AU489" s="2" t="str">
        <f>_xlfn.XLOOKUP($A489,Results!$A$2:$A$2256,Results!P$2:P$2256,"")</f>
        <v>PS</v>
      </c>
      <c r="AV489" s="2" t="str">
        <f>_xlfn.XLOOKUP($A489,Results!$A$2:$A$2256,Results!Q$2:Q$2256,"")</f>
        <v>MULTIPLE_MATCHES_ONE_VALID</v>
      </c>
      <c r="AW489" s="2" t="str">
        <f>_xlfn.XLOOKUP($A489,Results!$A$2:$A$2256,Results!R$2:R$2256,"")</f>
        <v>0.7876219296904406</v>
      </c>
      <c r="AX489" s="2">
        <f>_xlfn.XLOOKUP($A489,Results!$A$2:$A$2256,Results!S$2:S$2256,"")</f>
        <v>75</v>
      </c>
      <c r="AY489" s="2">
        <f>_xlfn.XLOOKUP($A489,Results!$A$2:$A$2256,Results!T$2:T$2256,"")</f>
        <v>100</v>
      </c>
      <c r="AZ489" s="2">
        <f>_xlfn.XLOOKUP($A489,Results!$A$2:$A$2256,Results!U$2:U$2256,"")</f>
        <v>100</v>
      </c>
      <c r="BA489" s="2" t="str">
        <f>_xlfn.XLOOKUP($A489,Results!$A$2:$A$2256,Results!V$2:V$2256,"")</f>
        <v>PASS &amp; SEYMOUR</v>
      </c>
      <c r="BB489" s="2">
        <f>_xlfn.XLOOKUP($A489,Results!$A$2:$A$2256,Results!W$2:W$2256,"")</f>
        <v>82</v>
      </c>
      <c r="BC489" s="2">
        <f>_xlfn.XLOOKUP($A489,Results!$A$2:$A$2256,Results!X$2:X$2256,"")</f>
        <v>39122211</v>
      </c>
      <c r="BD489" s="2">
        <f>_xlfn.XLOOKUP($A489,Results!$A$2:$A$2256,Results!Y$2:Y$2256,"")</f>
        <v>82</v>
      </c>
      <c r="BE489" s="2" t="b">
        <f>_xlfn.XLOOKUP($A489,Results!$A$2:$A$2256,Results!Z$2:Z$2256,"")</f>
        <v>1</v>
      </c>
    </row>
    <row r="490" spans="1:57" ht="38.25" customHeight="1" x14ac:dyDescent="0.3">
      <c r="A490">
        <v>906167</v>
      </c>
      <c r="B490">
        <v>281379</v>
      </c>
      <c r="C490" t="s">
        <v>36</v>
      </c>
      <c r="D490">
        <v>9341430940</v>
      </c>
      <c r="E490" s="2" t="str">
        <f>VLOOKUP(F490,'RPA Vendor Data '!F$1:$G$2418,2)</f>
        <v>GRAYBAR ELECTRIC CO. INC.</v>
      </c>
      <c r="F490" s="2">
        <v>11471</v>
      </c>
      <c r="G490" s="2">
        <v>2</v>
      </c>
      <c r="H490" t="s">
        <v>1558</v>
      </c>
      <c r="I490">
        <v>200</v>
      </c>
      <c r="J490">
        <v>100</v>
      </c>
      <c r="K490" t="s">
        <v>58</v>
      </c>
      <c r="L490">
        <v>360.57</v>
      </c>
      <c r="M490" s="2" t="s">
        <v>1559</v>
      </c>
      <c r="N490" s="97" t="s">
        <v>1560</v>
      </c>
      <c r="O490">
        <v>70231650150</v>
      </c>
      <c r="P490" t="s">
        <v>36</v>
      </c>
      <c r="Q490" t="s">
        <v>36</v>
      </c>
      <c r="R490">
        <v>721.14</v>
      </c>
      <c r="S490" s="1">
        <v>45744.250840659719</v>
      </c>
      <c r="T490" t="s">
        <v>42</v>
      </c>
      <c r="U490" s="1">
        <v>45744.027777777781</v>
      </c>
      <c r="V490" t="s">
        <v>43</v>
      </c>
      <c r="W490" t="s">
        <v>36</v>
      </c>
      <c r="X490">
        <v>2</v>
      </c>
      <c r="Y490" t="s">
        <v>54</v>
      </c>
      <c r="Z490" t="s">
        <v>36</v>
      </c>
      <c r="AA490">
        <v>360.57</v>
      </c>
      <c r="AB490" t="s">
        <v>36</v>
      </c>
      <c r="AC490" t="s">
        <v>1559</v>
      </c>
      <c r="AD490" t="s">
        <v>1559</v>
      </c>
      <c r="AE490" t="s">
        <v>45</v>
      </c>
      <c r="AG490" s="18" t="s">
        <v>1561</v>
      </c>
      <c r="AH490" s="18"/>
      <c r="AI490" s="2" t="s">
        <v>48</v>
      </c>
      <c r="AJ490" s="2" t="e">
        <f>VLOOKUP(A490,'Classification Test Result'!$A$2:$D$2428,4,FALSE)</f>
        <v>#N/A</v>
      </c>
      <c r="AL490" s="2">
        <f>_xlfn.XLOOKUP($A490,Results!$A$2:$A$2256,Results!G$2:G$2256,"")</f>
        <v>0</v>
      </c>
      <c r="AM490" s="2">
        <f>_xlfn.XLOOKUP($A490,Results!$A$2:$A$2256,Results!H$2:H$2256,"")</f>
        <v>0</v>
      </c>
      <c r="AN490" s="2">
        <f>_xlfn.XLOOKUP($A490,Results!$A$2:$A$2256,Results!I$2:I$2256,"")</f>
        <v>0</v>
      </c>
      <c r="AO490" s="2">
        <f>_xlfn.XLOOKUP($A490,Results!$A$2:$A$2256,Results!J$2:J$2256,"")</f>
        <v>0</v>
      </c>
      <c r="AP490" s="2">
        <f>_xlfn.XLOOKUP($A490,Results!$A$2:$A$2256,Results!K$2:K$2256,"")</f>
        <v>0</v>
      </c>
      <c r="AQ490" s="2">
        <f>_xlfn.XLOOKUP($A490,Results!$A$2:$A$2256,Results!L$2:L$2256,"")</f>
        <v>0</v>
      </c>
      <c r="AR490" s="2">
        <f>_xlfn.XLOOKUP($A490,Results!$A$2:$A$2256,Results!M$2:M$2256,"")</f>
        <v>0</v>
      </c>
      <c r="AS490" s="2">
        <f>_xlfn.XLOOKUP($A490,Results!$A$2:$A$2256,Results!N$2:N$2256,"")</f>
        <v>0</v>
      </c>
      <c r="AT490" s="2" t="str">
        <f>_xlfn.XLOOKUP($A490,Results!$A$2:$A$2256,Results!O$2:O$2256,"")</f>
        <v>ALLIED TUBE &amp; CONDUIT</v>
      </c>
      <c r="AU490" s="2" t="str">
        <f>_xlfn.XLOOKUP($A490,Results!$A$2:$A$2256,Results!P$2:P$2256,"")</f>
        <v>EG ALLIED TUBE &amp; CONDUIT</v>
      </c>
      <c r="AV490" s="2" t="str">
        <f>_xlfn.XLOOKUP($A490,Results!$A$2:$A$2256,Results!Q$2:Q$2256,"")</f>
        <v>MULTIPLE_MATCHES_ONE_VALID</v>
      </c>
      <c r="AW490" s="2">
        <f>_xlfn.XLOOKUP($A490,Results!$A$2:$A$2256,Results!R$2:R$2256,"")</f>
        <v>0</v>
      </c>
      <c r="AX490" s="2">
        <f>_xlfn.XLOOKUP($A490,Results!$A$2:$A$2256,Results!S$2:S$2256,"")</f>
        <v>0</v>
      </c>
      <c r="AY490" s="2">
        <f>_xlfn.XLOOKUP($A490,Results!$A$2:$A$2256,Results!T$2:T$2256,"")</f>
        <v>33</v>
      </c>
      <c r="AZ490" s="2">
        <f>_xlfn.XLOOKUP($A490,Results!$A$2:$A$2256,Results!U$2:U$2256,"")</f>
        <v>0</v>
      </c>
      <c r="BA490" s="2" t="str">
        <f>_xlfn.XLOOKUP($A490,Results!$A$2:$A$2256,Results!V$2:V$2256,"")</f>
        <v>ATKORE</v>
      </c>
      <c r="BB490" s="2">
        <f>_xlfn.XLOOKUP($A490,Results!$A$2:$A$2256,Results!W$2:W$2256,"")</f>
        <v>82</v>
      </c>
      <c r="BC490" s="2">
        <f>_xlfn.XLOOKUP($A490,Results!$A$2:$A$2256,Results!X$2:X$2256,"")</f>
        <v>0</v>
      </c>
      <c r="BD490" s="2">
        <f>_xlfn.XLOOKUP($A490,Results!$A$2:$A$2256,Results!Y$2:Y$2256,"")</f>
        <v>0</v>
      </c>
      <c r="BE490" s="2" t="b">
        <f>_xlfn.XLOOKUP($A490,Results!$A$2:$A$2256,Results!Z$2:Z$2256,"")</f>
        <v>1</v>
      </c>
    </row>
    <row r="491" spans="1:57" ht="38.25" customHeight="1" x14ac:dyDescent="0.3">
      <c r="A491">
        <v>906168</v>
      </c>
      <c r="B491">
        <v>281851</v>
      </c>
      <c r="C491" t="s">
        <v>36</v>
      </c>
      <c r="D491" t="s">
        <v>592</v>
      </c>
      <c r="E491" s="2" t="str">
        <f>VLOOKUP(F491,'RPA Vendor Data '!F$1:$G$2418,2)</f>
        <v>ACME CONSTRUCTION SUPPLY</v>
      </c>
      <c r="F491" s="2">
        <v>10054</v>
      </c>
      <c r="G491" s="2">
        <v>2</v>
      </c>
      <c r="H491" t="s">
        <v>1562</v>
      </c>
      <c r="I491">
        <v>200</v>
      </c>
      <c r="J491" t="s">
        <v>98</v>
      </c>
      <c r="K491" t="s">
        <v>98</v>
      </c>
      <c r="L491">
        <v>67.709999999999994</v>
      </c>
      <c r="M491" s="2" t="s">
        <v>1563</v>
      </c>
      <c r="N491" s="85" t="s">
        <v>1564</v>
      </c>
      <c r="O491" t="s">
        <v>36</v>
      </c>
      <c r="P491" t="s">
        <v>36</v>
      </c>
      <c r="Q491" t="s">
        <v>36</v>
      </c>
      <c r="R491">
        <v>13.54</v>
      </c>
      <c r="S491" s="1">
        <v>45744.648718634257</v>
      </c>
      <c r="T491" t="s">
        <v>42</v>
      </c>
      <c r="U491" s="1">
        <v>45744.42083333333</v>
      </c>
      <c r="V491" t="s">
        <v>43</v>
      </c>
      <c r="W491" t="s">
        <v>36</v>
      </c>
      <c r="X491">
        <v>1</v>
      </c>
      <c r="Y491">
        <v>201</v>
      </c>
      <c r="Z491" t="s">
        <v>36</v>
      </c>
      <c r="AA491" t="s">
        <v>36</v>
      </c>
      <c r="AB491" t="s">
        <v>36</v>
      </c>
      <c r="AC491" t="s">
        <v>1565</v>
      </c>
      <c r="AD491" t="s">
        <v>1565</v>
      </c>
      <c r="AE491" t="s">
        <v>45</v>
      </c>
      <c r="AG491" s="18" t="s">
        <v>1566</v>
      </c>
      <c r="AH491" s="18"/>
      <c r="AI491" s="2" t="s">
        <v>48</v>
      </c>
      <c r="AJ491" s="2" t="e">
        <f>VLOOKUP(A491,'Classification Test Result'!$A$2:$D$2428,4,FALSE)</f>
        <v>#N/A</v>
      </c>
      <c r="AL491" s="2">
        <f>_xlfn.XLOOKUP($A491,Results!$A$2:$A$2256,Results!G$2:G$2256,"")</f>
        <v>0</v>
      </c>
      <c r="AM491" s="2">
        <f>_xlfn.XLOOKUP($A491,Results!$A$2:$A$2256,Results!H$2:H$2256,"")</f>
        <v>0</v>
      </c>
      <c r="AN491" s="2">
        <f>_xlfn.XLOOKUP($A491,Results!$A$2:$A$2256,Results!I$2:I$2256,"")</f>
        <v>0</v>
      </c>
      <c r="AO491" s="2">
        <f>_xlfn.XLOOKUP($A491,Results!$A$2:$A$2256,Results!J$2:J$2256,"")</f>
        <v>0</v>
      </c>
      <c r="AP491" s="2">
        <f>_xlfn.XLOOKUP($A491,Results!$A$2:$A$2256,Results!K$2:K$2256,"")</f>
        <v>0</v>
      </c>
      <c r="AQ491" s="2">
        <f>_xlfn.XLOOKUP($A491,Results!$A$2:$A$2256,Results!L$2:L$2256,"")</f>
        <v>0</v>
      </c>
      <c r="AR491" s="2">
        <f>_xlfn.XLOOKUP($A491,Results!$A$2:$A$2256,Results!M$2:M$2256,"")</f>
        <v>0</v>
      </c>
      <c r="AS491" s="2">
        <f>_xlfn.XLOOKUP($A491,Results!$A$2:$A$2256,Results!N$2:N$2256,"")</f>
        <v>0</v>
      </c>
      <c r="AT491" s="2" t="str">
        <f>_xlfn.XLOOKUP($A491,Results!$A$2:$A$2256,Results!O$2:O$2256,"")</f>
        <v>PRO-TWIST</v>
      </c>
      <c r="AU491" s="2" t="str">
        <f>_xlfn.XLOOKUP($A491,Results!$A$2:$A$2256,Results!P$2:P$2256,"")</f>
        <v>PRO-TWIST</v>
      </c>
      <c r="AV491" s="2" t="str">
        <f>_xlfn.XLOOKUP($A491,Results!$A$2:$A$2256,Results!Q$2:Q$2256,"")</f>
        <v>SINGLE_MATCH</v>
      </c>
      <c r="AW491" s="2">
        <f>_xlfn.XLOOKUP($A491,Results!$A$2:$A$2256,Results!R$2:R$2256,"")</f>
        <v>0</v>
      </c>
      <c r="AX491" s="2">
        <f>_xlfn.XLOOKUP($A491,Results!$A$2:$A$2256,Results!S$2:S$2256,"")</f>
        <v>0</v>
      </c>
      <c r="AY491" s="2">
        <f>_xlfn.XLOOKUP($A491,Results!$A$2:$A$2256,Results!T$2:T$2256,"")</f>
        <v>100</v>
      </c>
      <c r="AZ491" s="2">
        <f>_xlfn.XLOOKUP($A491,Results!$A$2:$A$2256,Results!U$2:U$2256,"")</f>
        <v>0</v>
      </c>
      <c r="BA491" s="2" t="str">
        <f>_xlfn.XLOOKUP($A491,Results!$A$2:$A$2256,Results!V$2:V$2256,"")</f>
        <v>HILTI</v>
      </c>
      <c r="BB491" s="2">
        <f>_xlfn.XLOOKUP($A491,Results!$A$2:$A$2256,Results!W$2:W$2256,"")</f>
        <v>62</v>
      </c>
      <c r="BC491" s="2">
        <f>_xlfn.XLOOKUP($A491,Results!$A$2:$A$2256,Results!X$2:X$2256,"")</f>
        <v>31161500</v>
      </c>
      <c r="BD491" s="2">
        <f>_xlfn.XLOOKUP($A491,Results!$A$2:$A$2256,Results!Y$2:Y$2256,"")</f>
        <v>77</v>
      </c>
      <c r="BE491" s="2" t="b">
        <f>_xlfn.XLOOKUP($A491,Results!$A$2:$A$2256,Results!Z$2:Z$2256,"")</f>
        <v>1</v>
      </c>
    </row>
    <row r="492" spans="1:57" ht="38.25" customHeight="1" x14ac:dyDescent="0.3">
      <c r="A492">
        <v>906169</v>
      </c>
      <c r="B492">
        <v>281452</v>
      </c>
      <c r="C492" t="s">
        <v>36</v>
      </c>
      <c r="D492" t="s">
        <v>1567</v>
      </c>
      <c r="F492" s="2">
        <v>13482</v>
      </c>
      <c r="G492" s="2">
        <v>3</v>
      </c>
      <c r="H492" s="2" t="s">
        <v>1568</v>
      </c>
      <c r="I492">
        <v>1</v>
      </c>
      <c r="J492" t="s">
        <v>65</v>
      </c>
      <c r="K492" t="s">
        <v>39</v>
      </c>
      <c r="L492">
        <v>11.895</v>
      </c>
      <c r="M492" s="2" t="s">
        <v>36</v>
      </c>
      <c r="N492" s="9" t="s">
        <v>36</v>
      </c>
      <c r="O492" t="s">
        <v>36</v>
      </c>
      <c r="P492" t="s">
        <v>36</v>
      </c>
      <c r="Q492" t="s">
        <v>36</v>
      </c>
      <c r="R492">
        <v>11.9</v>
      </c>
      <c r="S492" s="1">
        <v>45744.334421261578</v>
      </c>
      <c r="T492" t="s">
        <v>42</v>
      </c>
      <c r="U492" s="1">
        <v>45744.114583333343</v>
      </c>
      <c r="V492" t="s">
        <v>43</v>
      </c>
      <c r="W492" t="s">
        <v>36</v>
      </c>
      <c r="X492">
        <v>0</v>
      </c>
      <c r="Y492">
        <v>999</v>
      </c>
      <c r="Z492" t="s">
        <v>36</v>
      </c>
      <c r="AA492" t="s">
        <v>36</v>
      </c>
      <c r="AB492" t="s">
        <v>36</v>
      </c>
      <c r="AC492" t="s">
        <v>1569</v>
      </c>
      <c r="AD492" t="s">
        <v>1569</v>
      </c>
      <c r="AE492" t="s">
        <v>45</v>
      </c>
      <c r="AF492" s="2"/>
      <c r="AI492" s="2" t="s">
        <v>92</v>
      </c>
      <c r="AJ492" s="2" t="e">
        <f>VLOOKUP(A492,'Classification Test Result'!$A$2:$D$2428,4,FALSE)</f>
        <v>#N/A</v>
      </c>
      <c r="AL492" s="2">
        <f>_xlfn.XLOOKUP($A492,Results!$A$2:$A$2256,Results!G$2:G$2256,"")</f>
        <v>0</v>
      </c>
      <c r="AM492" s="2">
        <f>_xlfn.XLOOKUP($A492,Results!$A$2:$A$2256,Results!H$2:H$2256,"")</f>
        <v>0</v>
      </c>
      <c r="AN492" s="2">
        <f>_xlfn.XLOOKUP($A492,Results!$A$2:$A$2256,Results!I$2:I$2256,"")</f>
        <v>0</v>
      </c>
      <c r="AO492" s="2">
        <f>_xlfn.XLOOKUP($A492,Results!$A$2:$A$2256,Results!J$2:J$2256,"")</f>
        <v>0</v>
      </c>
      <c r="AP492" s="2">
        <f>_xlfn.XLOOKUP($A492,Results!$A$2:$A$2256,Results!K$2:K$2256,"")</f>
        <v>0</v>
      </c>
      <c r="AQ492" s="2">
        <f>_xlfn.XLOOKUP($A492,Results!$A$2:$A$2256,Results!L$2:L$2256,"")</f>
        <v>0</v>
      </c>
      <c r="AR492" s="2">
        <f>_xlfn.XLOOKUP($A492,Results!$A$2:$A$2256,Results!M$2:M$2256,"")</f>
        <v>0</v>
      </c>
      <c r="AS492" s="2">
        <f>_xlfn.XLOOKUP($A492,Results!$A$2:$A$2256,Results!N$2:N$2256,"")</f>
        <v>0</v>
      </c>
      <c r="AT492" s="2">
        <f>_xlfn.XLOOKUP($A492,Results!$A$2:$A$2256,Results!O$2:O$2256,"")</f>
        <v>0</v>
      </c>
      <c r="AU492" s="2">
        <f>_xlfn.XLOOKUP($A492,Results!$A$2:$A$2256,Results!P$2:P$2256,"")</f>
        <v>0</v>
      </c>
      <c r="AV492" s="2">
        <f>_xlfn.XLOOKUP($A492,Results!$A$2:$A$2256,Results!Q$2:Q$2256,"")</f>
        <v>0</v>
      </c>
      <c r="AW492" s="2">
        <f>_xlfn.XLOOKUP($A492,Results!$A$2:$A$2256,Results!R$2:R$2256,"")</f>
        <v>0</v>
      </c>
      <c r="AX492" s="2">
        <f>_xlfn.XLOOKUP($A492,Results!$A$2:$A$2256,Results!S$2:S$2256,"")</f>
        <v>0</v>
      </c>
      <c r="AY492" s="2">
        <f>_xlfn.XLOOKUP($A492,Results!$A$2:$A$2256,Results!T$2:T$2256,"")</f>
        <v>0</v>
      </c>
      <c r="AZ492" s="2">
        <f>_xlfn.XLOOKUP($A492,Results!$A$2:$A$2256,Results!U$2:U$2256,"")</f>
        <v>0</v>
      </c>
      <c r="BA492" s="2">
        <f>_xlfn.XLOOKUP($A492,Results!$A$2:$A$2256,Results!V$2:V$2256,"")</f>
        <v>0</v>
      </c>
      <c r="BB492" s="2">
        <f>_xlfn.XLOOKUP($A492,Results!$A$2:$A$2256,Results!W$2:W$2256,"")</f>
        <v>0</v>
      </c>
      <c r="BC492" s="2">
        <f>_xlfn.XLOOKUP($A492,Results!$A$2:$A$2256,Results!X$2:X$2256,"")</f>
        <v>0</v>
      </c>
      <c r="BD492" s="2">
        <f>_xlfn.XLOOKUP($A492,Results!$A$2:$A$2256,Results!Y$2:Y$2256,"")</f>
        <v>0</v>
      </c>
      <c r="BE492" s="2">
        <f>_xlfn.XLOOKUP($A492,Results!$A$2:$A$2256,Results!Z$2:Z$2256,"")</f>
        <v>0</v>
      </c>
    </row>
    <row r="493" spans="1:57" ht="38.25" customHeight="1" x14ac:dyDescent="0.3">
      <c r="A493">
        <v>906170</v>
      </c>
      <c r="B493">
        <v>281587</v>
      </c>
      <c r="C493" t="s">
        <v>36</v>
      </c>
      <c r="D493">
        <v>1717464</v>
      </c>
      <c r="F493" s="2">
        <v>12763</v>
      </c>
      <c r="G493" s="2">
        <v>12</v>
      </c>
      <c r="H493" s="2" t="s">
        <v>1570</v>
      </c>
      <c r="I493">
        <v>2</v>
      </c>
      <c r="J493" t="s">
        <v>39</v>
      </c>
      <c r="K493" t="s">
        <v>39</v>
      </c>
      <c r="L493">
        <v>37.534999999999997</v>
      </c>
      <c r="M493" s="2" t="s">
        <v>36</v>
      </c>
      <c r="N493" s="9" t="s">
        <v>36</v>
      </c>
      <c r="O493" t="s">
        <v>36</v>
      </c>
      <c r="P493" t="s">
        <v>36</v>
      </c>
      <c r="Q493" t="s">
        <v>36</v>
      </c>
      <c r="R493">
        <v>75.069999999999993</v>
      </c>
      <c r="S493" s="1">
        <v>45744.459287928243</v>
      </c>
      <c r="T493" t="s">
        <v>42</v>
      </c>
      <c r="U493" s="1">
        <v>45744.25</v>
      </c>
      <c r="V493" t="s">
        <v>43</v>
      </c>
      <c r="W493" t="s">
        <v>36</v>
      </c>
      <c r="X493">
        <v>0</v>
      </c>
      <c r="Y493">
        <v>999</v>
      </c>
      <c r="Z493" t="s">
        <v>36</v>
      </c>
      <c r="AA493" t="s">
        <v>36</v>
      </c>
      <c r="AB493" t="s">
        <v>36</v>
      </c>
      <c r="AC493" t="s">
        <v>49</v>
      </c>
      <c r="AD493" t="s">
        <v>49</v>
      </c>
      <c r="AE493" t="s">
        <v>45</v>
      </c>
      <c r="AF493" s="2"/>
      <c r="AI493" s="2" t="s">
        <v>464</v>
      </c>
      <c r="AJ493" s="2" t="e">
        <f>VLOOKUP(A493,'Classification Test Result'!$A$2:$D$2428,4,FALSE)</f>
        <v>#N/A</v>
      </c>
      <c r="AL493" s="2">
        <f>_xlfn.XLOOKUP($A493,Results!$A$2:$A$2256,Results!G$2:G$2256,"")</f>
        <v>471442</v>
      </c>
      <c r="AM493" s="2">
        <f>_xlfn.XLOOKUP($A493,Results!$A$2:$A$2256,Results!H$2:H$2256,"")</f>
        <v>55449</v>
      </c>
      <c r="AN493" s="2" t="str">
        <f>_xlfn.XLOOKUP($A493,Results!$A$2:$A$2256,Results!I$2:I$2256,"")</f>
        <v>MINERALLAC COMPANY</v>
      </c>
      <c r="AO493" s="2" t="str">
        <f>_xlfn.XLOOKUP($A493,Results!$A$2:$A$2256,Results!J$2:J$2256,"")</f>
        <v>085937554499</v>
      </c>
      <c r="AP493" s="2">
        <f>_xlfn.XLOOKUP($A493,Results!$A$2:$A$2256,Results!K$2:K$2256,"")</f>
        <v>31161620</v>
      </c>
      <c r="AQ493" s="2">
        <f>_xlfn.XLOOKUP($A493,Results!$A$2:$A$2256,Results!L$2:L$2256,"")</f>
        <v>0</v>
      </c>
      <c r="AR493" s="2">
        <f>_xlfn.XLOOKUP($A493,Results!$A$2:$A$2256,Results!M$2:M$2256,"")</f>
        <v>705033</v>
      </c>
      <c r="AS493" s="2" t="str">
        <f>_xlfn.XLOOKUP($A493,Results!$A$2:$A$2256,Results!N$2:N$2256,"")</f>
        <v>MNC 55449 3/8-16X3 HEX CAP SCR</v>
      </c>
      <c r="AT493" s="2" t="str">
        <f>_xlfn.XLOOKUP($A493,Results!$A$2:$A$2256,Results!O$2:O$2256,"")</f>
        <v>MINERALLAC COMPANY</v>
      </c>
      <c r="AU493" s="2">
        <f>_xlfn.XLOOKUP($A493,Results!$A$2:$A$2256,Results!P$2:P$2256,"")</f>
        <v>0</v>
      </c>
      <c r="AV493" s="2" t="str">
        <f>_xlfn.XLOOKUP($A493,Results!$A$2:$A$2256,Results!Q$2:Q$2256,"")</f>
        <v>NO_MANUFACTURERS_FOUND</v>
      </c>
      <c r="AW493" s="2" t="str">
        <f>_xlfn.XLOOKUP($A493,Results!$A$2:$A$2256,Results!R$2:R$2256,"")</f>
        <v>0.38795593394246697</v>
      </c>
      <c r="AX493" s="2">
        <f>_xlfn.XLOOKUP($A493,Results!$A$2:$A$2256,Results!S$2:S$2256,"")</f>
        <v>55</v>
      </c>
      <c r="AY493" s="2">
        <f>_xlfn.XLOOKUP($A493,Results!$A$2:$A$2256,Results!T$2:T$2256,"")</f>
        <v>55</v>
      </c>
      <c r="AZ493" s="2">
        <f>_xlfn.XLOOKUP($A493,Results!$A$2:$A$2256,Results!U$2:U$2256,"")</f>
        <v>26</v>
      </c>
      <c r="BA493" s="2">
        <f>_xlfn.XLOOKUP($A493,Results!$A$2:$A$2256,Results!V$2:V$2256,"")</f>
        <v>0</v>
      </c>
      <c r="BB493" s="2">
        <f>_xlfn.XLOOKUP($A493,Results!$A$2:$A$2256,Results!W$2:W$2256,"")</f>
        <v>0</v>
      </c>
      <c r="BC493" s="2">
        <f>_xlfn.XLOOKUP($A493,Results!$A$2:$A$2256,Results!X$2:X$2256,"")</f>
        <v>0</v>
      </c>
      <c r="BD493" s="2">
        <f>_xlfn.XLOOKUP($A493,Results!$A$2:$A$2256,Results!Y$2:Y$2256,"")</f>
        <v>0</v>
      </c>
      <c r="BE493" s="2">
        <f>_xlfn.XLOOKUP($A493,Results!$A$2:$A$2256,Results!Z$2:Z$2256,"")</f>
        <v>0</v>
      </c>
    </row>
    <row r="494" spans="1:57" ht="38.25" customHeight="1" x14ac:dyDescent="0.3">
      <c r="A494">
        <v>906171</v>
      </c>
      <c r="B494">
        <v>281849</v>
      </c>
      <c r="C494" t="s">
        <v>36</v>
      </c>
      <c r="D494" t="s">
        <v>1463</v>
      </c>
      <c r="E494" s="2" t="str">
        <f>VLOOKUP(F494,'RPA Vendor Data '!F$1:$G$2418,2)</f>
        <v>ACME CONSTRUCTION SUPPLY</v>
      </c>
      <c r="F494" s="2">
        <v>10054</v>
      </c>
      <c r="G494" s="2">
        <v>6</v>
      </c>
      <c r="H494" t="s">
        <v>1571</v>
      </c>
      <c r="I494">
        <v>1</v>
      </c>
      <c r="J494" t="s">
        <v>65</v>
      </c>
      <c r="K494" t="s">
        <v>39</v>
      </c>
      <c r="L494">
        <v>83.77</v>
      </c>
      <c r="M494" s="2" t="s">
        <v>1572</v>
      </c>
      <c r="N494" s="85" t="s">
        <v>1573</v>
      </c>
      <c r="O494" t="s">
        <v>36</v>
      </c>
      <c r="P494" t="s">
        <v>36</v>
      </c>
      <c r="Q494" t="s">
        <v>36</v>
      </c>
      <c r="R494">
        <v>83.77</v>
      </c>
      <c r="S494" s="1">
        <v>45744.648804398152</v>
      </c>
      <c r="T494" t="s">
        <v>42</v>
      </c>
      <c r="U494" s="1">
        <v>45744.42083333333</v>
      </c>
      <c r="V494" t="s">
        <v>43</v>
      </c>
      <c r="W494" t="s">
        <v>36</v>
      </c>
      <c r="X494">
        <v>0</v>
      </c>
      <c r="Y494">
        <v>201</v>
      </c>
      <c r="Z494" t="s">
        <v>36</v>
      </c>
      <c r="AA494" t="s">
        <v>36</v>
      </c>
      <c r="AB494" t="s">
        <v>36</v>
      </c>
      <c r="AC494" t="s">
        <v>1574</v>
      </c>
      <c r="AD494" t="s">
        <v>1574</v>
      </c>
      <c r="AE494" t="s">
        <v>45</v>
      </c>
      <c r="AG494" s="18" t="s">
        <v>1575</v>
      </c>
      <c r="AH494" s="18"/>
      <c r="AI494" s="2" t="s">
        <v>48</v>
      </c>
      <c r="AJ494" s="2" t="e">
        <f>VLOOKUP(A494,'Classification Test Result'!$A$2:$D$2428,4,FALSE)</f>
        <v>#N/A</v>
      </c>
      <c r="AL494" s="2">
        <f>_xlfn.XLOOKUP($A494,Results!$A$2:$A$2256,Results!G$2:G$2256,"")</f>
        <v>1024635</v>
      </c>
      <c r="AM494" s="2" t="str">
        <f>_xlfn.XLOOKUP($A494,Results!$A$2:$A$2256,Results!H$2:H$2256,"")</f>
        <v>J49907XL</v>
      </c>
      <c r="AN494" s="2" t="str">
        <f>_xlfn.XLOOKUP($A494,Results!$A$2:$A$2256,Results!I$2:I$2256,"")</f>
        <v>PROTO INDUSTRIAL TOOLS</v>
      </c>
      <c r="AO494" s="2">
        <f>_xlfn.XLOOKUP($A494,Results!$A$2:$A$2256,Results!J$2:J$2256,"")</f>
        <v>662679230081</v>
      </c>
      <c r="AP494" s="2">
        <f>_xlfn.XLOOKUP($A494,Results!$A$2:$A$2256,Results!K$2:K$2256,"")</f>
        <v>27111703</v>
      </c>
      <c r="AQ494" s="2">
        <f>_xlfn.XLOOKUP($A494,Results!$A$2:$A$2256,Results!L$2:L$2256,"")</f>
        <v>0</v>
      </c>
      <c r="AR494" s="2">
        <f>_xlfn.XLOOKUP($A494,Results!$A$2:$A$2256,Results!M$2:M$2256,"")</f>
        <v>670107</v>
      </c>
      <c r="AS494" s="2" t="str">
        <f>_xlfn.XLOOKUP($A494,Results!$A$2:$A$2256,Results!N$2:N$2256,"")</f>
        <v>PROTO J4990-7XL X-LNG HEX BIT SET</v>
      </c>
      <c r="AT494" s="2" t="str">
        <f>_xlfn.XLOOKUP($A494,Results!$A$2:$A$2256,Results!O$2:O$2256,"")</f>
        <v>PROTO INDUSTRIAL TOOLS</v>
      </c>
      <c r="AU494" s="2" t="str">
        <f>_xlfn.XLOOKUP($A494,Results!$A$2:$A$2256,Results!P$2:P$2256,"")</f>
        <v>PROTO</v>
      </c>
      <c r="AV494" s="2" t="str">
        <f>_xlfn.XLOOKUP($A494,Results!$A$2:$A$2256,Results!Q$2:Q$2256,"")</f>
        <v>SINGLE_MATCH</v>
      </c>
      <c r="AW494" s="2" t="str">
        <f>_xlfn.XLOOKUP($A494,Results!$A$2:$A$2256,Results!R$2:R$2256,"")</f>
        <v>0.8769656966088086</v>
      </c>
      <c r="AX494" s="2">
        <f>_xlfn.XLOOKUP($A494,Results!$A$2:$A$2256,Results!S$2:S$2256,"")</f>
        <v>100</v>
      </c>
      <c r="AY494" s="2">
        <f>_xlfn.XLOOKUP($A494,Results!$A$2:$A$2256,Results!T$2:T$2256,"")</f>
        <v>100</v>
      </c>
      <c r="AZ494" s="2">
        <f>_xlfn.XLOOKUP($A494,Results!$A$2:$A$2256,Results!U$2:U$2256,"")</f>
        <v>100</v>
      </c>
      <c r="BA494" s="2" t="str">
        <f>_xlfn.XLOOKUP($A494,Results!$A$2:$A$2256,Results!V$2:V$2256,"")</f>
        <v>PROTO INDUSTRIAL TOOLS</v>
      </c>
      <c r="BB494" s="2">
        <f>_xlfn.XLOOKUP($A494,Results!$A$2:$A$2256,Results!W$2:W$2256,"")</f>
        <v>89</v>
      </c>
      <c r="BC494" s="2">
        <f>_xlfn.XLOOKUP($A494,Results!$A$2:$A$2256,Results!X$2:X$2256,"")</f>
        <v>27110000</v>
      </c>
      <c r="BD494" s="2">
        <f>_xlfn.XLOOKUP($A494,Results!$A$2:$A$2256,Results!Y$2:Y$2256,"")</f>
        <v>89</v>
      </c>
      <c r="BE494" s="2" t="b">
        <f>_xlfn.XLOOKUP($A494,Results!$A$2:$A$2256,Results!Z$2:Z$2256,"")</f>
        <v>1</v>
      </c>
    </row>
    <row r="495" spans="1:57" ht="38.25" customHeight="1" x14ac:dyDescent="0.3">
      <c r="A495">
        <v>906172</v>
      </c>
      <c r="B495">
        <v>281937</v>
      </c>
      <c r="C495" t="s">
        <v>36</v>
      </c>
      <c r="D495">
        <v>9341429232</v>
      </c>
      <c r="E495" s="2" t="str">
        <f>VLOOKUP(F495,'RPA Vendor Data '!F$1:$G$2418,2)</f>
        <v>GRAYBAR ELECTRIC CO. INC.</v>
      </c>
      <c r="F495" s="2">
        <v>11471</v>
      </c>
      <c r="G495" s="2">
        <v>2</v>
      </c>
      <c r="H495" t="s">
        <v>1577</v>
      </c>
      <c r="I495">
        <v>3</v>
      </c>
      <c r="J495" t="s">
        <v>39</v>
      </c>
      <c r="K495" t="s">
        <v>39</v>
      </c>
      <c r="L495">
        <v>11.1</v>
      </c>
      <c r="M495" s="2" t="s">
        <v>1578</v>
      </c>
      <c r="N495" s="85" t="s">
        <v>1579</v>
      </c>
      <c r="O495" t="s">
        <v>36</v>
      </c>
      <c r="P495" t="s">
        <v>36</v>
      </c>
      <c r="Q495" t="s">
        <v>36</v>
      </c>
      <c r="R495">
        <v>33.299999999999997</v>
      </c>
      <c r="S495" s="1">
        <v>45744.834515509261</v>
      </c>
      <c r="T495" t="s">
        <v>42</v>
      </c>
      <c r="U495" s="1">
        <v>45744.615972222222</v>
      </c>
      <c r="V495" t="s">
        <v>43</v>
      </c>
      <c r="W495" t="s">
        <v>36</v>
      </c>
      <c r="X495">
        <v>0</v>
      </c>
      <c r="Y495" t="s">
        <v>54</v>
      </c>
      <c r="Z495" t="s">
        <v>36</v>
      </c>
      <c r="AA495">
        <v>11.1</v>
      </c>
      <c r="AB495" t="s">
        <v>36</v>
      </c>
      <c r="AC495" t="s">
        <v>1578</v>
      </c>
      <c r="AD495" t="s">
        <v>1578</v>
      </c>
      <c r="AE495" t="s">
        <v>45</v>
      </c>
      <c r="AG495" s="18" t="s">
        <v>1580</v>
      </c>
      <c r="AH495" s="18"/>
      <c r="AI495" s="2" t="s">
        <v>48</v>
      </c>
      <c r="AJ495" s="2" t="e">
        <f>VLOOKUP(A495,'Classification Test Result'!$A$2:$D$2428,4,FALSE)</f>
        <v>#N/A</v>
      </c>
      <c r="AL495" s="2">
        <f>_xlfn.XLOOKUP($A495,Results!$A$2:$A$2256,Results!G$2:G$2256,"")</f>
        <v>0</v>
      </c>
      <c r="AM495" s="2">
        <f>_xlfn.XLOOKUP($A495,Results!$A$2:$A$2256,Results!H$2:H$2256,"")</f>
        <v>0</v>
      </c>
      <c r="AN495" s="2">
        <f>_xlfn.XLOOKUP($A495,Results!$A$2:$A$2256,Results!I$2:I$2256,"")</f>
        <v>0</v>
      </c>
      <c r="AO495" s="2">
        <f>_xlfn.XLOOKUP($A495,Results!$A$2:$A$2256,Results!J$2:J$2256,"")</f>
        <v>0</v>
      </c>
      <c r="AP495" s="2">
        <f>_xlfn.XLOOKUP($A495,Results!$A$2:$A$2256,Results!K$2:K$2256,"")</f>
        <v>0</v>
      </c>
      <c r="AQ495" s="2">
        <f>_xlfn.XLOOKUP($A495,Results!$A$2:$A$2256,Results!L$2:L$2256,"")</f>
        <v>0</v>
      </c>
      <c r="AR495" s="2">
        <f>_xlfn.XLOOKUP($A495,Results!$A$2:$A$2256,Results!M$2:M$2256,"")</f>
        <v>0</v>
      </c>
      <c r="AS495" s="2">
        <f>_xlfn.XLOOKUP($A495,Results!$A$2:$A$2256,Results!N$2:N$2256,"")</f>
        <v>0</v>
      </c>
      <c r="AT495" s="2" t="str">
        <f>_xlfn.XLOOKUP($A495,Results!$A$2:$A$2256,Results!O$2:O$2256,"")</f>
        <v>PRO LINE PRODUCTS</v>
      </c>
      <c r="AU495" s="2" t="str">
        <f>_xlfn.XLOOKUP($A495,Results!$A$2:$A$2256,Results!P$2:P$2256,"")</f>
        <v>PRO LINE PRODUCTS</v>
      </c>
      <c r="AV495" s="2" t="str">
        <f>_xlfn.XLOOKUP($A495,Results!$A$2:$A$2256,Results!Q$2:Q$2256,"")</f>
        <v>MULTIPLE_MATCHES_ONE_VALID</v>
      </c>
      <c r="AW495" s="2">
        <f>_xlfn.XLOOKUP($A495,Results!$A$2:$A$2256,Results!R$2:R$2256,"")</f>
        <v>0</v>
      </c>
      <c r="AX495" s="2">
        <f>_xlfn.XLOOKUP($A495,Results!$A$2:$A$2256,Results!S$2:S$2256,"")</f>
        <v>0</v>
      </c>
      <c r="AY495" s="2">
        <f>_xlfn.XLOOKUP($A495,Results!$A$2:$A$2256,Results!T$2:T$2256,"")</f>
        <v>33</v>
      </c>
      <c r="AZ495" s="2">
        <f>_xlfn.XLOOKUP($A495,Results!$A$2:$A$2256,Results!U$2:U$2256,"")</f>
        <v>0</v>
      </c>
      <c r="BA495" s="2">
        <f>_xlfn.XLOOKUP($A495,Results!$A$2:$A$2256,Results!V$2:V$2256,"")</f>
        <v>0</v>
      </c>
      <c r="BB495" s="2">
        <f>_xlfn.XLOOKUP($A495,Results!$A$2:$A$2256,Results!W$2:W$2256,"")</f>
        <v>0</v>
      </c>
      <c r="BC495" s="2">
        <f>_xlfn.XLOOKUP($A495,Results!$A$2:$A$2256,Results!X$2:X$2256,"")</f>
        <v>0</v>
      </c>
      <c r="BD495" s="2">
        <f>_xlfn.XLOOKUP($A495,Results!$A$2:$A$2256,Results!Y$2:Y$2256,"")</f>
        <v>0</v>
      </c>
      <c r="BE495" s="2">
        <f>_xlfn.XLOOKUP($A495,Results!$A$2:$A$2256,Results!Z$2:Z$2256,"")</f>
        <v>0</v>
      </c>
    </row>
    <row r="496" spans="1:57" ht="38.25" customHeight="1" x14ac:dyDescent="0.3">
      <c r="A496">
        <v>906173</v>
      </c>
      <c r="B496">
        <v>281939</v>
      </c>
      <c r="C496" t="s">
        <v>36</v>
      </c>
      <c r="D496">
        <v>9341429237</v>
      </c>
      <c r="E496" s="2" t="str">
        <f>VLOOKUP(F496,'RPA Vendor Data '!F$1:$G$2418,2)</f>
        <v>GRAYBAR ELECTRIC CO. INC.</v>
      </c>
      <c r="F496" s="2">
        <v>11471</v>
      </c>
      <c r="G496" s="2">
        <v>6</v>
      </c>
      <c r="H496" t="s">
        <v>1577</v>
      </c>
      <c r="I496">
        <v>10</v>
      </c>
      <c r="J496" t="s">
        <v>39</v>
      </c>
      <c r="K496" t="s">
        <v>39</v>
      </c>
      <c r="L496">
        <v>11.1</v>
      </c>
      <c r="M496" s="2" t="s">
        <v>1578</v>
      </c>
      <c r="N496" s="85" t="s">
        <v>1579</v>
      </c>
      <c r="O496" t="s">
        <v>36</v>
      </c>
      <c r="P496" t="s">
        <v>36</v>
      </c>
      <c r="Q496" t="s">
        <v>36</v>
      </c>
      <c r="R496">
        <v>111</v>
      </c>
      <c r="S496" s="1">
        <v>45744.834407754628</v>
      </c>
      <c r="T496" t="s">
        <v>42</v>
      </c>
      <c r="U496" s="1">
        <v>45744.615972222222</v>
      </c>
      <c r="V496" t="s">
        <v>43</v>
      </c>
      <c r="W496" t="s">
        <v>36</v>
      </c>
      <c r="X496">
        <v>0</v>
      </c>
      <c r="Y496" t="s">
        <v>54</v>
      </c>
      <c r="Z496" t="s">
        <v>36</v>
      </c>
      <c r="AA496">
        <v>11.1</v>
      </c>
      <c r="AB496" t="s">
        <v>36</v>
      </c>
      <c r="AC496" t="s">
        <v>1578</v>
      </c>
      <c r="AD496" t="s">
        <v>1578</v>
      </c>
      <c r="AE496" t="s">
        <v>45</v>
      </c>
      <c r="AG496" s="18" t="s">
        <v>1580</v>
      </c>
      <c r="AH496" s="18"/>
      <c r="AI496" s="2" t="s">
        <v>48</v>
      </c>
      <c r="AJ496" s="2" t="e">
        <f>VLOOKUP(A496,'Classification Test Result'!$A$2:$D$2428,4,FALSE)</f>
        <v>#N/A</v>
      </c>
      <c r="AL496" s="2">
        <f>_xlfn.XLOOKUP($A496,Results!$A$2:$A$2256,Results!G$2:G$2256,"")</f>
        <v>0</v>
      </c>
      <c r="AM496" s="2">
        <f>_xlfn.XLOOKUP($A496,Results!$A$2:$A$2256,Results!H$2:H$2256,"")</f>
        <v>0</v>
      </c>
      <c r="AN496" s="2">
        <f>_xlfn.XLOOKUP($A496,Results!$A$2:$A$2256,Results!I$2:I$2256,"")</f>
        <v>0</v>
      </c>
      <c r="AO496" s="2">
        <f>_xlfn.XLOOKUP($A496,Results!$A$2:$A$2256,Results!J$2:J$2256,"")</f>
        <v>0</v>
      </c>
      <c r="AP496" s="2">
        <f>_xlfn.XLOOKUP($A496,Results!$A$2:$A$2256,Results!K$2:K$2256,"")</f>
        <v>0</v>
      </c>
      <c r="AQ496" s="2">
        <f>_xlfn.XLOOKUP($A496,Results!$A$2:$A$2256,Results!L$2:L$2256,"")</f>
        <v>0</v>
      </c>
      <c r="AR496" s="2">
        <f>_xlfn.XLOOKUP($A496,Results!$A$2:$A$2256,Results!M$2:M$2256,"")</f>
        <v>0</v>
      </c>
      <c r="AS496" s="2">
        <f>_xlfn.XLOOKUP($A496,Results!$A$2:$A$2256,Results!N$2:N$2256,"")</f>
        <v>0</v>
      </c>
      <c r="AT496" s="2" t="str">
        <f>_xlfn.XLOOKUP($A496,Results!$A$2:$A$2256,Results!O$2:O$2256,"")</f>
        <v>PRO LINE PRODUCTS</v>
      </c>
      <c r="AU496" s="2" t="str">
        <f>_xlfn.XLOOKUP($A496,Results!$A$2:$A$2256,Results!P$2:P$2256,"")</f>
        <v>PRO LINE PRODUCTS</v>
      </c>
      <c r="AV496" s="2" t="str">
        <f>_xlfn.XLOOKUP($A496,Results!$A$2:$A$2256,Results!Q$2:Q$2256,"")</f>
        <v>MULTIPLE_MATCHES_ONE_VALID</v>
      </c>
      <c r="AW496" s="2">
        <f>_xlfn.XLOOKUP($A496,Results!$A$2:$A$2256,Results!R$2:R$2256,"")</f>
        <v>0</v>
      </c>
      <c r="AX496" s="2">
        <f>_xlfn.XLOOKUP($A496,Results!$A$2:$A$2256,Results!S$2:S$2256,"")</f>
        <v>0</v>
      </c>
      <c r="AY496" s="2">
        <f>_xlfn.XLOOKUP($A496,Results!$A$2:$A$2256,Results!T$2:T$2256,"")</f>
        <v>33</v>
      </c>
      <c r="AZ496" s="2">
        <f>_xlfn.XLOOKUP($A496,Results!$A$2:$A$2256,Results!U$2:U$2256,"")</f>
        <v>0</v>
      </c>
      <c r="BA496" s="2">
        <f>_xlfn.XLOOKUP($A496,Results!$A$2:$A$2256,Results!V$2:V$2256,"")</f>
        <v>0</v>
      </c>
      <c r="BB496" s="2">
        <f>_xlfn.XLOOKUP($A496,Results!$A$2:$A$2256,Results!W$2:W$2256,"")</f>
        <v>0</v>
      </c>
      <c r="BC496" s="2">
        <f>_xlfn.XLOOKUP($A496,Results!$A$2:$A$2256,Results!X$2:X$2256,"")</f>
        <v>0</v>
      </c>
      <c r="BD496" s="2">
        <f>_xlfn.XLOOKUP($A496,Results!$A$2:$A$2256,Results!Y$2:Y$2256,"")</f>
        <v>0</v>
      </c>
      <c r="BE496" s="2">
        <f>_xlfn.XLOOKUP($A496,Results!$A$2:$A$2256,Results!Z$2:Z$2256,"")</f>
        <v>0</v>
      </c>
    </row>
    <row r="497" spans="1:57" ht="38.25" customHeight="1" x14ac:dyDescent="0.3">
      <c r="A497">
        <v>906174</v>
      </c>
      <c r="B497">
        <v>281942</v>
      </c>
      <c r="C497" t="s">
        <v>36</v>
      </c>
      <c r="D497">
        <v>9341429233</v>
      </c>
      <c r="E497" s="2" t="str">
        <f>VLOOKUP(F497,'RPA Vendor Data '!F$1:$G$2418,2)</f>
        <v>GRAYBAR ELECTRIC CO. INC.</v>
      </c>
      <c r="F497" s="2">
        <v>11471</v>
      </c>
      <c r="G497" s="2">
        <v>3</v>
      </c>
      <c r="H497" t="s">
        <v>1577</v>
      </c>
      <c r="I497">
        <v>3</v>
      </c>
      <c r="J497" t="s">
        <v>39</v>
      </c>
      <c r="K497" t="s">
        <v>39</v>
      </c>
      <c r="L497">
        <v>11.1</v>
      </c>
      <c r="M497" s="2" t="s">
        <v>1578</v>
      </c>
      <c r="N497" s="85" t="s">
        <v>1579</v>
      </c>
      <c r="O497" t="s">
        <v>36</v>
      </c>
      <c r="P497" t="s">
        <v>36</v>
      </c>
      <c r="Q497" t="s">
        <v>36</v>
      </c>
      <c r="R497">
        <v>33.299999999999997</v>
      </c>
      <c r="S497" s="1">
        <v>45744.834324884258</v>
      </c>
      <c r="T497" t="s">
        <v>42</v>
      </c>
      <c r="U497" s="1">
        <v>45744.617361111108</v>
      </c>
      <c r="V497" t="s">
        <v>43</v>
      </c>
      <c r="W497" t="s">
        <v>36</v>
      </c>
      <c r="X497">
        <v>0</v>
      </c>
      <c r="Y497" t="s">
        <v>54</v>
      </c>
      <c r="Z497" t="s">
        <v>36</v>
      </c>
      <c r="AA497">
        <v>11.1</v>
      </c>
      <c r="AB497" t="s">
        <v>36</v>
      </c>
      <c r="AC497" t="s">
        <v>1578</v>
      </c>
      <c r="AD497" t="s">
        <v>1578</v>
      </c>
      <c r="AE497" t="s">
        <v>45</v>
      </c>
      <c r="AG497" s="18" t="s">
        <v>1580</v>
      </c>
      <c r="AH497" s="18"/>
      <c r="AI497" s="2" t="s">
        <v>48</v>
      </c>
      <c r="AJ497" s="2" t="e">
        <f>VLOOKUP(A497,'Classification Test Result'!$A$2:$D$2428,4,FALSE)</f>
        <v>#N/A</v>
      </c>
      <c r="AL497" s="2">
        <f>_xlfn.XLOOKUP($A497,Results!$A$2:$A$2256,Results!G$2:G$2256,"")</f>
        <v>0</v>
      </c>
      <c r="AM497" s="2">
        <f>_xlfn.XLOOKUP($A497,Results!$A$2:$A$2256,Results!H$2:H$2256,"")</f>
        <v>0</v>
      </c>
      <c r="AN497" s="2">
        <f>_xlfn.XLOOKUP($A497,Results!$A$2:$A$2256,Results!I$2:I$2256,"")</f>
        <v>0</v>
      </c>
      <c r="AO497" s="2">
        <f>_xlfn.XLOOKUP($A497,Results!$A$2:$A$2256,Results!J$2:J$2256,"")</f>
        <v>0</v>
      </c>
      <c r="AP497" s="2">
        <f>_xlfn.XLOOKUP($A497,Results!$A$2:$A$2256,Results!K$2:K$2256,"")</f>
        <v>0</v>
      </c>
      <c r="AQ497" s="2">
        <f>_xlfn.XLOOKUP($A497,Results!$A$2:$A$2256,Results!L$2:L$2256,"")</f>
        <v>0</v>
      </c>
      <c r="AR497" s="2">
        <f>_xlfn.XLOOKUP($A497,Results!$A$2:$A$2256,Results!M$2:M$2256,"")</f>
        <v>0</v>
      </c>
      <c r="AS497" s="2">
        <f>_xlfn.XLOOKUP($A497,Results!$A$2:$A$2256,Results!N$2:N$2256,"")</f>
        <v>0</v>
      </c>
      <c r="AT497" s="2" t="str">
        <f>_xlfn.XLOOKUP($A497,Results!$A$2:$A$2256,Results!O$2:O$2256,"")</f>
        <v>PRO LINE PRODUCTS</v>
      </c>
      <c r="AU497" s="2" t="str">
        <f>_xlfn.XLOOKUP($A497,Results!$A$2:$A$2256,Results!P$2:P$2256,"")</f>
        <v>PRO LINE PRODUCTS</v>
      </c>
      <c r="AV497" s="2" t="str">
        <f>_xlfn.XLOOKUP($A497,Results!$A$2:$A$2256,Results!Q$2:Q$2256,"")</f>
        <v>MULTIPLE_MATCHES_ONE_VALID</v>
      </c>
      <c r="AW497" s="2">
        <f>_xlfn.XLOOKUP($A497,Results!$A$2:$A$2256,Results!R$2:R$2256,"")</f>
        <v>0</v>
      </c>
      <c r="AX497" s="2">
        <f>_xlfn.XLOOKUP($A497,Results!$A$2:$A$2256,Results!S$2:S$2256,"")</f>
        <v>0</v>
      </c>
      <c r="AY497" s="2">
        <f>_xlfn.XLOOKUP($A497,Results!$A$2:$A$2256,Results!T$2:T$2256,"")</f>
        <v>33</v>
      </c>
      <c r="AZ497" s="2">
        <f>_xlfn.XLOOKUP($A497,Results!$A$2:$A$2256,Results!U$2:U$2256,"")</f>
        <v>0</v>
      </c>
      <c r="BA497" s="2">
        <f>_xlfn.XLOOKUP($A497,Results!$A$2:$A$2256,Results!V$2:V$2256,"")</f>
        <v>0</v>
      </c>
      <c r="BB497" s="2">
        <f>_xlfn.XLOOKUP($A497,Results!$A$2:$A$2256,Results!W$2:W$2256,"")</f>
        <v>0</v>
      </c>
      <c r="BC497" s="2">
        <f>_xlfn.XLOOKUP($A497,Results!$A$2:$A$2256,Results!X$2:X$2256,"")</f>
        <v>0</v>
      </c>
      <c r="BD497" s="2">
        <f>_xlfn.XLOOKUP($A497,Results!$A$2:$A$2256,Results!Y$2:Y$2256,"")</f>
        <v>0</v>
      </c>
      <c r="BE497" s="2">
        <f>_xlfn.XLOOKUP($A497,Results!$A$2:$A$2256,Results!Z$2:Z$2256,"")</f>
        <v>0</v>
      </c>
    </row>
    <row r="498" spans="1:57" ht="38.25" customHeight="1" x14ac:dyDescent="0.3">
      <c r="A498">
        <v>906175</v>
      </c>
      <c r="B498">
        <v>281943</v>
      </c>
      <c r="C498" t="s">
        <v>36</v>
      </c>
      <c r="D498">
        <v>9341429234</v>
      </c>
      <c r="E498" s="2" t="str">
        <f>VLOOKUP(F498,'RPA Vendor Data '!F$1:$G$2418,2)</f>
        <v>GRAYBAR ELECTRIC CO. INC.</v>
      </c>
      <c r="F498" s="2">
        <v>11471</v>
      </c>
      <c r="G498" s="2">
        <v>2</v>
      </c>
      <c r="H498" t="s">
        <v>1577</v>
      </c>
      <c r="I498">
        <v>3</v>
      </c>
      <c r="J498" t="s">
        <v>39</v>
      </c>
      <c r="K498" t="s">
        <v>39</v>
      </c>
      <c r="L498">
        <v>11.1</v>
      </c>
      <c r="M498" s="2" t="s">
        <v>1578</v>
      </c>
      <c r="N498" s="85" t="s">
        <v>1579</v>
      </c>
      <c r="O498" t="s">
        <v>36</v>
      </c>
      <c r="P498" t="s">
        <v>36</v>
      </c>
      <c r="Q498" t="s">
        <v>36</v>
      </c>
      <c r="R498">
        <v>33.299999999999997</v>
      </c>
      <c r="S498" s="1">
        <v>45744.834291203697</v>
      </c>
      <c r="T498" t="s">
        <v>42</v>
      </c>
      <c r="U498" s="1">
        <v>45744.617361111108</v>
      </c>
      <c r="V498" t="s">
        <v>43</v>
      </c>
      <c r="W498" t="s">
        <v>36</v>
      </c>
      <c r="X498">
        <v>0</v>
      </c>
      <c r="Y498" t="s">
        <v>54</v>
      </c>
      <c r="Z498" t="s">
        <v>36</v>
      </c>
      <c r="AA498">
        <v>11.1</v>
      </c>
      <c r="AB498" t="s">
        <v>36</v>
      </c>
      <c r="AC498" t="s">
        <v>1578</v>
      </c>
      <c r="AD498" t="s">
        <v>1578</v>
      </c>
      <c r="AE498" t="s">
        <v>45</v>
      </c>
      <c r="AG498" s="18" t="s">
        <v>1580</v>
      </c>
      <c r="AH498" s="18"/>
      <c r="AI498" s="2" t="s">
        <v>48</v>
      </c>
      <c r="AJ498" s="2" t="e">
        <f>VLOOKUP(A498,'Classification Test Result'!$A$2:$D$2428,4,FALSE)</f>
        <v>#N/A</v>
      </c>
      <c r="AL498" s="2">
        <f>_xlfn.XLOOKUP($A498,Results!$A$2:$A$2256,Results!G$2:G$2256,"")</f>
        <v>0</v>
      </c>
      <c r="AM498" s="2">
        <f>_xlfn.XLOOKUP($A498,Results!$A$2:$A$2256,Results!H$2:H$2256,"")</f>
        <v>0</v>
      </c>
      <c r="AN498" s="2">
        <f>_xlfn.XLOOKUP($A498,Results!$A$2:$A$2256,Results!I$2:I$2256,"")</f>
        <v>0</v>
      </c>
      <c r="AO498" s="2">
        <f>_xlfn.XLOOKUP($A498,Results!$A$2:$A$2256,Results!J$2:J$2256,"")</f>
        <v>0</v>
      </c>
      <c r="AP498" s="2">
        <f>_xlfn.XLOOKUP($A498,Results!$A$2:$A$2256,Results!K$2:K$2256,"")</f>
        <v>0</v>
      </c>
      <c r="AQ498" s="2">
        <f>_xlfn.XLOOKUP($A498,Results!$A$2:$A$2256,Results!L$2:L$2256,"")</f>
        <v>0</v>
      </c>
      <c r="AR498" s="2">
        <f>_xlfn.XLOOKUP($A498,Results!$A$2:$A$2256,Results!M$2:M$2256,"")</f>
        <v>0</v>
      </c>
      <c r="AS498" s="2">
        <f>_xlfn.XLOOKUP($A498,Results!$A$2:$A$2256,Results!N$2:N$2256,"")</f>
        <v>0</v>
      </c>
      <c r="AT498" s="2" t="str">
        <f>_xlfn.XLOOKUP($A498,Results!$A$2:$A$2256,Results!O$2:O$2256,"")</f>
        <v>PRO LINE PRODUCTS</v>
      </c>
      <c r="AU498" s="2" t="str">
        <f>_xlfn.XLOOKUP($A498,Results!$A$2:$A$2256,Results!P$2:P$2256,"")</f>
        <v>PRO LINE PRODUCTS</v>
      </c>
      <c r="AV498" s="2" t="str">
        <f>_xlfn.XLOOKUP($A498,Results!$A$2:$A$2256,Results!Q$2:Q$2256,"")</f>
        <v>MULTIPLE_MATCHES_ONE_VALID</v>
      </c>
      <c r="AW498" s="2">
        <f>_xlfn.XLOOKUP($A498,Results!$A$2:$A$2256,Results!R$2:R$2256,"")</f>
        <v>0</v>
      </c>
      <c r="AX498" s="2">
        <f>_xlfn.XLOOKUP($A498,Results!$A$2:$A$2256,Results!S$2:S$2256,"")</f>
        <v>0</v>
      </c>
      <c r="AY498" s="2">
        <f>_xlfn.XLOOKUP($A498,Results!$A$2:$A$2256,Results!T$2:T$2256,"")</f>
        <v>33</v>
      </c>
      <c r="AZ498" s="2">
        <f>_xlfn.XLOOKUP($A498,Results!$A$2:$A$2256,Results!U$2:U$2256,"")</f>
        <v>0</v>
      </c>
      <c r="BA498" s="2">
        <f>_xlfn.XLOOKUP($A498,Results!$A$2:$A$2256,Results!V$2:V$2256,"")</f>
        <v>0</v>
      </c>
      <c r="BB498" s="2">
        <f>_xlfn.XLOOKUP($A498,Results!$A$2:$A$2256,Results!W$2:W$2256,"")</f>
        <v>0</v>
      </c>
      <c r="BC498" s="2">
        <f>_xlfn.XLOOKUP($A498,Results!$A$2:$A$2256,Results!X$2:X$2256,"")</f>
        <v>0</v>
      </c>
      <c r="BD498" s="2">
        <f>_xlfn.XLOOKUP($A498,Results!$A$2:$A$2256,Results!Y$2:Y$2256,"")</f>
        <v>0</v>
      </c>
      <c r="BE498" s="2">
        <f>_xlfn.XLOOKUP($A498,Results!$A$2:$A$2256,Results!Z$2:Z$2256,"")</f>
        <v>0</v>
      </c>
    </row>
    <row r="499" spans="1:57" ht="38.25" customHeight="1" x14ac:dyDescent="0.3">
      <c r="A499">
        <v>906176</v>
      </c>
      <c r="B499">
        <v>281952</v>
      </c>
      <c r="C499" t="s">
        <v>36</v>
      </c>
      <c r="D499">
        <v>9341441525</v>
      </c>
      <c r="E499" s="2" t="str">
        <f>VLOOKUP(F499,'RPA Vendor Data '!F$1:$G$2418,2)</f>
        <v>GRAYBAR ELECTRIC CO. INC.</v>
      </c>
      <c r="F499" s="2">
        <v>11471</v>
      </c>
      <c r="G499" s="2">
        <v>2</v>
      </c>
      <c r="H499" t="s">
        <v>1577</v>
      </c>
      <c r="I499">
        <v>4</v>
      </c>
      <c r="J499" t="s">
        <v>39</v>
      </c>
      <c r="K499" t="s">
        <v>39</v>
      </c>
      <c r="L499">
        <v>13.9</v>
      </c>
      <c r="M499" s="2" t="s">
        <v>1578</v>
      </c>
      <c r="N499" s="85" t="s">
        <v>1579</v>
      </c>
      <c r="O499" t="s">
        <v>36</v>
      </c>
      <c r="P499" t="s">
        <v>36</v>
      </c>
      <c r="Q499" t="s">
        <v>36</v>
      </c>
      <c r="R499">
        <v>55.6</v>
      </c>
      <c r="S499" s="1">
        <v>45744.833990474537</v>
      </c>
      <c r="T499" t="s">
        <v>42</v>
      </c>
      <c r="U499" s="1">
        <v>45744.619444444441</v>
      </c>
      <c r="V499" t="s">
        <v>43</v>
      </c>
      <c r="W499" t="s">
        <v>36</v>
      </c>
      <c r="X499">
        <v>2</v>
      </c>
      <c r="Y499" t="s">
        <v>54</v>
      </c>
      <c r="Z499" t="s">
        <v>36</v>
      </c>
      <c r="AA499">
        <v>13.9</v>
      </c>
      <c r="AB499" t="s">
        <v>36</v>
      </c>
      <c r="AC499" t="s">
        <v>1578</v>
      </c>
      <c r="AD499" t="s">
        <v>1578</v>
      </c>
      <c r="AE499" t="s">
        <v>45</v>
      </c>
      <c r="AG499" s="18" t="s">
        <v>1580</v>
      </c>
      <c r="AH499" s="18"/>
      <c r="AI499" s="2" t="s">
        <v>48</v>
      </c>
      <c r="AJ499" s="2" t="e">
        <f>VLOOKUP(A499,'Classification Test Result'!$A$2:$D$2428,4,FALSE)</f>
        <v>#N/A</v>
      </c>
      <c r="AL499" s="2">
        <f>_xlfn.XLOOKUP($A499,Results!$A$2:$A$2256,Results!G$2:G$2256,"")</f>
        <v>0</v>
      </c>
      <c r="AM499" s="2">
        <f>_xlfn.XLOOKUP($A499,Results!$A$2:$A$2256,Results!H$2:H$2256,"")</f>
        <v>0</v>
      </c>
      <c r="AN499" s="2">
        <f>_xlfn.XLOOKUP($A499,Results!$A$2:$A$2256,Results!I$2:I$2256,"")</f>
        <v>0</v>
      </c>
      <c r="AO499" s="2">
        <f>_xlfn.XLOOKUP($A499,Results!$A$2:$A$2256,Results!J$2:J$2256,"")</f>
        <v>0</v>
      </c>
      <c r="AP499" s="2">
        <f>_xlfn.XLOOKUP($A499,Results!$A$2:$A$2256,Results!K$2:K$2256,"")</f>
        <v>0</v>
      </c>
      <c r="AQ499" s="2">
        <f>_xlfn.XLOOKUP($A499,Results!$A$2:$A$2256,Results!L$2:L$2256,"")</f>
        <v>0</v>
      </c>
      <c r="AR499" s="2">
        <f>_xlfn.XLOOKUP($A499,Results!$A$2:$A$2256,Results!M$2:M$2256,"")</f>
        <v>0</v>
      </c>
      <c r="AS499" s="2">
        <f>_xlfn.XLOOKUP($A499,Results!$A$2:$A$2256,Results!N$2:N$2256,"")</f>
        <v>0</v>
      </c>
      <c r="AT499" s="2" t="str">
        <f>_xlfn.XLOOKUP($A499,Results!$A$2:$A$2256,Results!O$2:O$2256,"")</f>
        <v>PRO LINE PRODUCTS</v>
      </c>
      <c r="AU499" s="2" t="str">
        <f>_xlfn.XLOOKUP($A499,Results!$A$2:$A$2256,Results!P$2:P$2256,"")</f>
        <v>PRO LINE PRODUCTS</v>
      </c>
      <c r="AV499" s="2" t="str">
        <f>_xlfn.XLOOKUP($A499,Results!$A$2:$A$2256,Results!Q$2:Q$2256,"")</f>
        <v>MULTIPLE_MATCHES_ONE_VALID</v>
      </c>
      <c r="AW499" s="2">
        <f>_xlfn.XLOOKUP($A499,Results!$A$2:$A$2256,Results!R$2:R$2256,"")</f>
        <v>0</v>
      </c>
      <c r="AX499" s="2">
        <f>_xlfn.XLOOKUP($A499,Results!$A$2:$A$2256,Results!S$2:S$2256,"")</f>
        <v>0</v>
      </c>
      <c r="AY499" s="2">
        <f>_xlfn.XLOOKUP($A499,Results!$A$2:$A$2256,Results!T$2:T$2256,"")</f>
        <v>33</v>
      </c>
      <c r="AZ499" s="2">
        <f>_xlfn.XLOOKUP($A499,Results!$A$2:$A$2256,Results!U$2:U$2256,"")</f>
        <v>0</v>
      </c>
      <c r="BA499" s="2">
        <f>_xlfn.XLOOKUP($A499,Results!$A$2:$A$2256,Results!V$2:V$2256,"")</f>
        <v>0</v>
      </c>
      <c r="BB499" s="2">
        <f>_xlfn.XLOOKUP($A499,Results!$A$2:$A$2256,Results!W$2:W$2256,"")</f>
        <v>0</v>
      </c>
      <c r="BC499" s="2">
        <f>_xlfn.XLOOKUP($A499,Results!$A$2:$A$2256,Results!X$2:X$2256,"")</f>
        <v>0</v>
      </c>
      <c r="BD499" s="2">
        <f>_xlfn.XLOOKUP($A499,Results!$A$2:$A$2256,Results!Y$2:Y$2256,"")</f>
        <v>0</v>
      </c>
      <c r="BE499" s="2">
        <f>_xlfn.XLOOKUP($A499,Results!$A$2:$A$2256,Results!Z$2:Z$2256,"")</f>
        <v>0</v>
      </c>
    </row>
    <row r="500" spans="1:57" ht="38.25" customHeight="1" x14ac:dyDescent="0.3">
      <c r="A500">
        <v>906177</v>
      </c>
      <c r="B500">
        <v>281840</v>
      </c>
      <c r="C500" t="s">
        <v>36</v>
      </c>
      <c r="D500">
        <v>9341429236</v>
      </c>
      <c r="E500" s="2" t="str">
        <f>VLOOKUP(F500,'RPA Vendor Data '!F$1:$G$2418,2)</f>
        <v>GRAYBAR ELECTRIC CO. INC.</v>
      </c>
      <c r="F500" s="2">
        <v>11471</v>
      </c>
      <c r="G500" s="2">
        <v>6</v>
      </c>
      <c r="H500" t="s">
        <v>1577</v>
      </c>
      <c r="I500">
        <v>20</v>
      </c>
      <c r="J500" t="s">
        <v>39</v>
      </c>
      <c r="K500" t="s">
        <v>39</v>
      </c>
      <c r="L500">
        <v>11.1</v>
      </c>
      <c r="M500" s="2" t="s">
        <v>1578</v>
      </c>
      <c r="N500" s="85" t="s">
        <v>1579</v>
      </c>
      <c r="O500" t="s">
        <v>36</v>
      </c>
      <c r="P500" t="s">
        <v>36</v>
      </c>
      <c r="Q500" t="s">
        <v>36</v>
      </c>
      <c r="R500">
        <v>222</v>
      </c>
      <c r="S500" s="1">
        <v>45744.649016701391</v>
      </c>
      <c r="T500" t="s">
        <v>42</v>
      </c>
      <c r="U500" s="1">
        <v>45744.416666666657</v>
      </c>
      <c r="V500" t="s">
        <v>43</v>
      </c>
      <c r="W500" t="s">
        <v>36</v>
      </c>
      <c r="X500">
        <v>0</v>
      </c>
      <c r="Y500" t="s">
        <v>54</v>
      </c>
      <c r="Z500" t="s">
        <v>36</v>
      </c>
      <c r="AA500">
        <v>11.1</v>
      </c>
      <c r="AB500" t="s">
        <v>36</v>
      </c>
      <c r="AC500" t="s">
        <v>1578</v>
      </c>
      <c r="AD500" t="s">
        <v>1578</v>
      </c>
      <c r="AE500" t="s">
        <v>45</v>
      </c>
      <c r="AG500" s="18" t="s">
        <v>1580</v>
      </c>
      <c r="AH500" s="18"/>
      <c r="AI500" s="2" t="s">
        <v>48</v>
      </c>
      <c r="AJ500" s="2" t="e">
        <f>VLOOKUP(A500,'Classification Test Result'!$A$2:$D$2428,4,FALSE)</f>
        <v>#N/A</v>
      </c>
      <c r="AL500" s="2">
        <f>_xlfn.XLOOKUP($A500,Results!$A$2:$A$2256,Results!G$2:G$2256,"")</f>
        <v>0</v>
      </c>
      <c r="AM500" s="2">
        <f>_xlfn.XLOOKUP($A500,Results!$A$2:$A$2256,Results!H$2:H$2256,"")</f>
        <v>0</v>
      </c>
      <c r="AN500" s="2">
        <f>_xlfn.XLOOKUP($A500,Results!$A$2:$A$2256,Results!I$2:I$2256,"")</f>
        <v>0</v>
      </c>
      <c r="AO500" s="2">
        <f>_xlfn.XLOOKUP($A500,Results!$A$2:$A$2256,Results!J$2:J$2256,"")</f>
        <v>0</v>
      </c>
      <c r="AP500" s="2">
        <f>_xlfn.XLOOKUP($A500,Results!$A$2:$A$2256,Results!K$2:K$2256,"")</f>
        <v>0</v>
      </c>
      <c r="AQ500" s="2">
        <f>_xlfn.XLOOKUP($A500,Results!$A$2:$A$2256,Results!L$2:L$2256,"")</f>
        <v>0</v>
      </c>
      <c r="AR500" s="2">
        <f>_xlfn.XLOOKUP($A500,Results!$A$2:$A$2256,Results!M$2:M$2256,"")</f>
        <v>0</v>
      </c>
      <c r="AS500" s="2">
        <f>_xlfn.XLOOKUP($A500,Results!$A$2:$A$2256,Results!N$2:N$2256,"")</f>
        <v>0</v>
      </c>
      <c r="AT500" s="2" t="str">
        <f>_xlfn.XLOOKUP($A500,Results!$A$2:$A$2256,Results!O$2:O$2256,"")</f>
        <v>PRO LINE PRODUCTS</v>
      </c>
      <c r="AU500" s="2" t="str">
        <f>_xlfn.XLOOKUP($A500,Results!$A$2:$A$2256,Results!P$2:P$2256,"")</f>
        <v>PRO LINE PRODUCTS</v>
      </c>
      <c r="AV500" s="2" t="str">
        <f>_xlfn.XLOOKUP($A500,Results!$A$2:$A$2256,Results!Q$2:Q$2256,"")</f>
        <v>MULTIPLE_MATCHES_ONE_VALID</v>
      </c>
      <c r="AW500" s="2">
        <f>_xlfn.XLOOKUP($A500,Results!$A$2:$A$2256,Results!R$2:R$2256,"")</f>
        <v>0</v>
      </c>
      <c r="AX500" s="2">
        <f>_xlfn.XLOOKUP($A500,Results!$A$2:$A$2256,Results!S$2:S$2256,"")</f>
        <v>0</v>
      </c>
      <c r="AY500" s="2">
        <f>_xlfn.XLOOKUP($A500,Results!$A$2:$A$2256,Results!T$2:T$2256,"")</f>
        <v>33</v>
      </c>
      <c r="AZ500" s="2">
        <f>_xlfn.XLOOKUP($A500,Results!$A$2:$A$2256,Results!U$2:U$2256,"")</f>
        <v>0</v>
      </c>
      <c r="BA500" s="2">
        <f>_xlfn.XLOOKUP($A500,Results!$A$2:$A$2256,Results!V$2:V$2256,"")</f>
        <v>0</v>
      </c>
      <c r="BB500" s="2">
        <f>_xlfn.XLOOKUP($A500,Results!$A$2:$A$2256,Results!W$2:W$2256,"")</f>
        <v>0</v>
      </c>
      <c r="BC500" s="2">
        <f>_xlfn.XLOOKUP($A500,Results!$A$2:$A$2256,Results!X$2:X$2256,"")</f>
        <v>0</v>
      </c>
      <c r="BD500" s="2">
        <f>_xlfn.XLOOKUP($A500,Results!$A$2:$A$2256,Results!Y$2:Y$2256,"")</f>
        <v>0</v>
      </c>
      <c r="BE500" s="2">
        <f>_xlfn.XLOOKUP($A500,Results!$A$2:$A$2256,Results!Z$2:Z$2256,"")</f>
        <v>0</v>
      </c>
    </row>
    <row r="501" spans="1:57" ht="38.25" customHeight="1" x14ac:dyDescent="0.3">
      <c r="A501">
        <v>906178</v>
      </c>
      <c r="B501">
        <v>281817</v>
      </c>
      <c r="C501" t="s">
        <v>36</v>
      </c>
      <c r="D501">
        <v>9341429248</v>
      </c>
      <c r="E501" s="2" t="str">
        <f>VLOOKUP(F501,'RPA Vendor Data '!F$1:$G$2418,2)</f>
        <v>GRAYBAR ELECTRIC CO. INC.</v>
      </c>
      <c r="F501" s="2">
        <v>11471</v>
      </c>
      <c r="G501" s="2">
        <v>1</v>
      </c>
      <c r="H501" t="s">
        <v>1577</v>
      </c>
      <c r="I501">
        <v>5</v>
      </c>
      <c r="J501">
        <v>1</v>
      </c>
      <c r="K501" t="s">
        <v>39</v>
      </c>
      <c r="L501">
        <v>11.1</v>
      </c>
      <c r="M501" t="s">
        <v>1582</v>
      </c>
      <c r="N501" s="85" t="s">
        <v>1579</v>
      </c>
      <c r="O501" t="s">
        <v>36</v>
      </c>
      <c r="P501" t="s">
        <v>36</v>
      </c>
      <c r="Q501" t="s">
        <v>36</v>
      </c>
      <c r="R501">
        <v>55.5</v>
      </c>
      <c r="S501" s="1">
        <v>45744.604694907408</v>
      </c>
      <c r="T501" t="s">
        <v>42</v>
      </c>
      <c r="U501" s="1">
        <v>45744.388888888891</v>
      </c>
      <c r="V501" t="s">
        <v>43</v>
      </c>
      <c r="W501" t="s">
        <v>36</v>
      </c>
      <c r="X501">
        <v>0</v>
      </c>
      <c r="Y501" t="s">
        <v>54</v>
      </c>
      <c r="Z501" t="s">
        <v>36</v>
      </c>
      <c r="AA501">
        <v>11.1</v>
      </c>
      <c r="AB501" t="s">
        <v>36</v>
      </c>
      <c r="AC501" t="s">
        <v>1578</v>
      </c>
      <c r="AD501" t="s">
        <v>1578</v>
      </c>
      <c r="AE501" t="s">
        <v>45</v>
      </c>
      <c r="AG501" s="18" t="s">
        <v>1580</v>
      </c>
      <c r="AH501" s="18"/>
      <c r="AI501" s="2" t="s">
        <v>48</v>
      </c>
      <c r="AJ501" s="2" t="e">
        <f>VLOOKUP(A501,'Classification Test Result'!$A$2:$D$2428,4,FALSE)</f>
        <v>#N/A</v>
      </c>
      <c r="AL501" s="2">
        <f>_xlfn.XLOOKUP($A501,Results!$A$2:$A$2256,Results!G$2:G$2256,"")</f>
        <v>0</v>
      </c>
      <c r="AM501" s="2">
        <f>_xlfn.XLOOKUP($A501,Results!$A$2:$A$2256,Results!H$2:H$2256,"")</f>
        <v>0</v>
      </c>
      <c r="AN501" s="2">
        <f>_xlfn.XLOOKUP($A501,Results!$A$2:$A$2256,Results!I$2:I$2256,"")</f>
        <v>0</v>
      </c>
      <c r="AO501" s="2">
        <f>_xlfn.XLOOKUP($A501,Results!$A$2:$A$2256,Results!J$2:J$2256,"")</f>
        <v>0</v>
      </c>
      <c r="AP501" s="2">
        <f>_xlfn.XLOOKUP($A501,Results!$A$2:$A$2256,Results!K$2:K$2256,"")</f>
        <v>0</v>
      </c>
      <c r="AQ501" s="2">
        <f>_xlfn.XLOOKUP($A501,Results!$A$2:$A$2256,Results!L$2:L$2256,"")</f>
        <v>0</v>
      </c>
      <c r="AR501" s="2">
        <f>_xlfn.XLOOKUP($A501,Results!$A$2:$A$2256,Results!M$2:M$2256,"")</f>
        <v>0</v>
      </c>
      <c r="AS501" s="2">
        <f>_xlfn.XLOOKUP($A501,Results!$A$2:$A$2256,Results!N$2:N$2256,"")</f>
        <v>0</v>
      </c>
      <c r="AT501" s="2" t="str">
        <f>_xlfn.XLOOKUP($A501,Results!$A$2:$A$2256,Results!O$2:O$2256,"")</f>
        <v>PRO LINE PRODUCTS</v>
      </c>
      <c r="AU501" s="2" t="str">
        <f>_xlfn.XLOOKUP($A501,Results!$A$2:$A$2256,Results!P$2:P$2256,"")</f>
        <v>PRO LINE PRODUCTS</v>
      </c>
      <c r="AV501" s="2" t="str">
        <f>_xlfn.XLOOKUP($A501,Results!$A$2:$A$2256,Results!Q$2:Q$2256,"")</f>
        <v>MULTIPLE_MATCHES_ONE_VALID</v>
      </c>
      <c r="AW501" s="2">
        <f>_xlfn.XLOOKUP($A501,Results!$A$2:$A$2256,Results!R$2:R$2256,"")</f>
        <v>0</v>
      </c>
      <c r="AX501" s="2">
        <f>_xlfn.XLOOKUP($A501,Results!$A$2:$A$2256,Results!S$2:S$2256,"")</f>
        <v>0</v>
      </c>
      <c r="AY501" s="2">
        <f>_xlfn.XLOOKUP($A501,Results!$A$2:$A$2256,Results!T$2:T$2256,"")</f>
        <v>33</v>
      </c>
      <c r="AZ501" s="2">
        <f>_xlfn.XLOOKUP($A501,Results!$A$2:$A$2256,Results!U$2:U$2256,"")</f>
        <v>0</v>
      </c>
      <c r="BA501" s="2">
        <f>_xlfn.XLOOKUP($A501,Results!$A$2:$A$2256,Results!V$2:V$2256,"")</f>
        <v>0</v>
      </c>
      <c r="BB501" s="2">
        <f>_xlfn.XLOOKUP($A501,Results!$A$2:$A$2256,Results!W$2:W$2256,"")</f>
        <v>0</v>
      </c>
      <c r="BC501" s="2">
        <f>_xlfn.XLOOKUP($A501,Results!$A$2:$A$2256,Results!X$2:X$2256,"")</f>
        <v>0</v>
      </c>
      <c r="BD501" s="2">
        <f>_xlfn.XLOOKUP($A501,Results!$A$2:$A$2256,Results!Y$2:Y$2256,"")</f>
        <v>0</v>
      </c>
      <c r="BE501" s="2">
        <f>_xlfn.XLOOKUP($A501,Results!$A$2:$A$2256,Results!Z$2:Z$2256,"")</f>
        <v>0</v>
      </c>
    </row>
    <row r="502" spans="1:57" ht="38.25" customHeight="1" x14ac:dyDescent="0.3">
      <c r="A502">
        <v>906179</v>
      </c>
      <c r="B502">
        <v>281543</v>
      </c>
      <c r="C502" t="s">
        <v>36</v>
      </c>
      <c r="D502">
        <v>930104356</v>
      </c>
      <c r="E502" s="2" t="str">
        <f>VLOOKUP(F502,'RPA Vendor Data '!F$1:$G$2418,2)</f>
        <v>BORDER STATES INDUSTRIES</v>
      </c>
      <c r="F502" s="2">
        <v>10427</v>
      </c>
      <c r="G502" s="2">
        <v>1</v>
      </c>
      <c r="H502" t="s">
        <v>1583</v>
      </c>
      <c r="I502">
        <v>98</v>
      </c>
      <c r="J502" t="s">
        <v>65</v>
      </c>
      <c r="K502" t="s">
        <v>58</v>
      </c>
      <c r="L502">
        <v>204.26</v>
      </c>
      <c r="M502" s="2" t="s">
        <v>1584</v>
      </c>
      <c r="N502" s="85" t="s">
        <v>1585</v>
      </c>
      <c r="O502">
        <v>2447674</v>
      </c>
      <c r="P502" t="s">
        <v>1586</v>
      </c>
      <c r="Q502" t="s">
        <v>36</v>
      </c>
      <c r="R502">
        <v>200.17</v>
      </c>
      <c r="S502" s="1">
        <v>45744.46057033565</v>
      </c>
      <c r="T502" t="s">
        <v>42</v>
      </c>
      <c r="U502" s="1">
        <v>45744.229861111111</v>
      </c>
      <c r="V502" t="s">
        <v>43</v>
      </c>
      <c r="W502" t="s">
        <v>36</v>
      </c>
      <c r="X502">
        <v>1</v>
      </c>
      <c r="Y502">
        <v>201</v>
      </c>
      <c r="Z502" t="s">
        <v>36</v>
      </c>
      <c r="AA502" t="s">
        <v>36</v>
      </c>
      <c r="AB502" t="s">
        <v>36</v>
      </c>
      <c r="AC502" t="s">
        <v>1587</v>
      </c>
      <c r="AD502" t="s">
        <v>1587</v>
      </c>
      <c r="AE502" t="s">
        <v>45</v>
      </c>
      <c r="AF502" s="44">
        <v>31161708</v>
      </c>
      <c r="AG502" s="18" t="s">
        <v>1588</v>
      </c>
      <c r="AH502" s="18"/>
      <c r="AI502" s="2" t="s">
        <v>48</v>
      </c>
      <c r="AJ502" s="2" t="e">
        <f>VLOOKUP(A502,'Classification Test Result'!$A$2:$D$2428,4,FALSE)</f>
        <v>#N/A</v>
      </c>
      <c r="AL502" s="2">
        <f>_xlfn.XLOOKUP($A502,Results!$A$2:$A$2256,Results!G$2:G$2256,"")</f>
        <v>0</v>
      </c>
      <c r="AM502" s="2">
        <f>_xlfn.XLOOKUP($A502,Results!$A$2:$A$2256,Results!H$2:H$2256,"")</f>
        <v>0</v>
      </c>
      <c r="AN502" s="2">
        <f>_xlfn.XLOOKUP($A502,Results!$A$2:$A$2256,Results!I$2:I$2256,"")</f>
        <v>0</v>
      </c>
      <c r="AO502" s="2">
        <f>_xlfn.XLOOKUP($A502,Results!$A$2:$A$2256,Results!J$2:J$2256,"")</f>
        <v>0</v>
      </c>
      <c r="AP502" s="2">
        <f>_xlfn.XLOOKUP($A502,Results!$A$2:$A$2256,Results!K$2:K$2256,"")</f>
        <v>0</v>
      </c>
      <c r="AQ502" s="2">
        <f>_xlfn.XLOOKUP($A502,Results!$A$2:$A$2256,Results!L$2:L$2256,"")</f>
        <v>0</v>
      </c>
      <c r="AR502" s="2">
        <f>_xlfn.XLOOKUP($A502,Results!$A$2:$A$2256,Results!M$2:M$2256,"")</f>
        <v>0</v>
      </c>
      <c r="AS502" s="2">
        <f>_xlfn.XLOOKUP($A502,Results!$A$2:$A$2256,Results!N$2:N$2256,"")</f>
        <v>0</v>
      </c>
      <c r="AT502" s="2" t="str">
        <f>_xlfn.XLOOKUP($A502,Results!$A$2:$A$2256,Results!O$2:O$2256,"")</f>
        <v>PASS &amp; SEYMOUR</v>
      </c>
      <c r="AU502" s="2" t="str">
        <f>_xlfn.XLOOKUP($A502,Results!$A$2:$A$2256,Results!P$2:P$2256,"")</f>
        <v>PS</v>
      </c>
      <c r="AV502" s="2" t="str">
        <f>_xlfn.XLOOKUP($A502,Results!$A$2:$A$2256,Results!Q$2:Q$2256,"")</f>
        <v>SINGLE_MATCH</v>
      </c>
      <c r="AW502" s="2">
        <f>_xlfn.XLOOKUP($A502,Results!$A$2:$A$2256,Results!R$2:R$2256,"")</f>
        <v>0</v>
      </c>
      <c r="AX502" s="2">
        <f>_xlfn.XLOOKUP($A502,Results!$A$2:$A$2256,Results!S$2:S$2256,"")</f>
        <v>0</v>
      </c>
      <c r="AY502" s="2">
        <f>_xlfn.XLOOKUP($A502,Results!$A$2:$A$2256,Results!T$2:T$2256,"")</f>
        <v>60</v>
      </c>
      <c r="AZ502" s="2">
        <f>_xlfn.XLOOKUP($A502,Results!$A$2:$A$2256,Results!U$2:U$2256,"")</f>
        <v>0</v>
      </c>
      <c r="BA502" s="2" t="str">
        <f>_xlfn.XLOOKUP($A502,Results!$A$2:$A$2256,Results!V$2:V$2256,"")</f>
        <v>ATKORE</v>
      </c>
      <c r="BB502" s="2">
        <f>_xlfn.XLOOKUP($A502,Results!$A$2:$A$2256,Results!W$2:W$2256,"")</f>
        <v>66</v>
      </c>
      <c r="BC502" s="2">
        <f>_xlfn.XLOOKUP($A502,Results!$A$2:$A$2256,Results!X$2:X$2256,"")</f>
        <v>31161708</v>
      </c>
      <c r="BD502" s="2">
        <f>_xlfn.XLOOKUP($A502,Results!$A$2:$A$2256,Results!Y$2:Y$2256,"")</f>
        <v>66</v>
      </c>
      <c r="BE502" s="2" t="b">
        <f>_xlfn.XLOOKUP($A502,Results!$A$2:$A$2256,Results!Z$2:Z$2256,"")</f>
        <v>1</v>
      </c>
    </row>
    <row r="503" spans="1:57" ht="38.25" customHeight="1" x14ac:dyDescent="0.3">
      <c r="A503">
        <v>906180</v>
      </c>
      <c r="B503">
        <v>281653</v>
      </c>
      <c r="C503" t="s">
        <v>36</v>
      </c>
      <c r="D503" t="s">
        <v>1435</v>
      </c>
      <c r="E503" s="2" t="str">
        <f>VLOOKUP(F503,'RPA Vendor Data '!F$1:$G$2418,2)</f>
        <v>ECHO ELECTRIC</v>
      </c>
      <c r="F503" s="2">
        <v>11110</v>
      </c>
      <c r="G503" s="2">
        <v>5</v>
      </c>
      <c r="H503" t="s">
        <v>1589</v>
      </c>
      <c r="I503">
        <v>25</v>
      </c>
      <c r="J503" t="s">
        <v>58</v>
      </c>
      <c r="K503" t="s">
        <v>58</v>
      </c>
      <c r="L503">
        <v>58.35</v>
      </c>
      <c r="M503" s="2" t="s">
        <v>1590</v>
      </c>
      <c r="N503" s="85" t="s">
        <v>1591</v>
      </c>
      <c r="O503" t="s">
        <v>36</v>
      </c>
      <c r="P503" t="s">
        <v>36</v>
      </c>
      <c r="Q503" t="s">
        <v>36</v>
      </c>
      <c r="R503">
        <v>14.59</v>
      </c>
      <c r="S503" s="1">
        <v>45744.501590474538</v>
      </c>
      <c r="T503" t="s">
        <v>42</v>
      </c>
      <c r="U503" s="1">
        <v>45744.279166666667</v>
      </c>
      <c r="V503" t="s">
        <v>43</v>
      </c>
      <c r="W503" t="s">
        <v>36</v>
      </c>
      <c r="X503">
        <v>0</v>
      </c>
      <c r="Y503">
        <v>999</v>
      </c>
      <c r="Z503" t="s">
        <v>36</v>
      </c>
      <c r="AA503" t="s">
        <v>36</v>
      </c>
      <c r="AB503" t="s">
        <v>36</v>
      </c>
      <c r="AC503" t="s">
        <v>49</v>
      </c>
      <c r="AD503" t="s">
        <v>49</v>
      </c>
      <c r="AE503" t="s">
        <v>45</v>
      </c>
      <c r="AG503" s="18" t="s">
        <v>1592</v>
      </c>
      <c r="AH503" s="18"/>
      <c r="AI503" s="2" t="s">
        <v>48</v>
      </c>
      <c r="AJ503" s="2" t="e">
        <f>VLOOKUP(A503,'Classification Test Result'!$A$2:$D$2428,4,FALSE)</f>
        <v>#N/A</v>
      </c>
      <c r="AL503" s="2">
        <f>_xlfn.XLOOKUP($A503,Results!$A$2:$A$2256,Results!G$2:G$2256,"")</f>
        <v>401792</v>
      </c>
      <c r="AM503" s="2" t="str">
        <f>_xlfn.XLOOKUP($A503,Results!$A$2:$A$2256,Results!H$2:H$2256,"")</f>
        <v>04441PWR</v>
      </c>
      <c r="AN503" s="2" t="str">
        <f>_xlfn.XLOOKUP($A503,Results!$A$2:$A$2256,Results!I$2:I$2256,"")</f>
        <v>POWERS FASTENERS</v>
      </c>
      <c r="AO503" s="2" t="str">
        <f>_xlfn.XLOOKUP($A503,Results!$A$2:$A$2256,Results!J$2:J$2256,"")</f>
        <v>075352044415</v>
      </c>
      <c r="AP503" s="2">
        <f>_xlfn.XLOOKUP($A503,Results!$A$2:$A$2256,Results!K$2:K$2256,"")</f>
        <v>31161609</v>
      </c>
      <c r="AQ503" s="2">
        <f>_xlfn.XLOOKUP($A503,Results!$A$2:$A$2256,Results!L$2:L$2256,"")</f>
        <v>0</v>
      </c>
      <c r="AR503" s="2">
        <f>_xlfn.XLOOKUP($A503,Results!$A$2:$A$2256,Results!M$2:M$2256,"")</f>
        <v>1104244</v>
      </c>
      <c r="AS503" s="2" t="str">
        <f>_xlfn.XLOOKUP($A503,Results!$A$2:$A$2256,Results!N$2:N$2256,"")</f>
        <v>PWF 04441 3/8X4 RND HD TOGGLE BOLT</v>
      </c>
      <c r="AT503" s="2" t="str">
        <f>_xlfn.XLOOKUP($A503,Results!$A$2:$A$2256,Results!O$2:O$2256,"")</f>
        <v>POWERS FASTENERS</v>
      </c>
      <c r="AU503" s="2">
        <f>_xlfn.XLOOKUP($A503,Results!$A$2:$A$2256,Results!P$2:P$2256,"")</f>
        <v>0</v>
      </c>
      <c r="AV503" s="2" t="str">
        <f>_xlfn.XLOOKUP($A503,Results!$A$2:$A$2256,Results!Q$2:Q$2256,"")</f>
        <v>NO_VALID_MATCHES</v>
      </c>
      <c r="AW503" s="2" t="str">
        <f>_xlfn.XLOOKUP($A503,Results!$A$2:$A$2256,Results!R$2:R$2256,"")</f>
        <v>0.8814557896156238</v>
      </c>
      <c r="AX503" s="2">
        <f>_xlfn.XLOOKUP($A503,Results!$A$2:$A$2256,Results!S$2:S$2256,"")</f>
        <v>96</v>
      </c>
      <c r="AY503" s="2">
        <f>_xlfn.XLOOKUP($A503,Results!$A$2:$A$2256,Results!T$2:T$2256,"")</f>
        <v>61</v>
      </c>
      <c r="AZ503" s="2">
        <f>_xlfn.XLOOKUP($A503,Results!$A$2:$A$2256,Results!U$2:U$2256,"")</f>
        <v>91</v>
      </c>
      <c r="BA503" s="2" t="str">
        <f>_xlfn.XLOOKUP($A503,Results!$A$2:$A$2256,Results!V$2:V$2256,"")</f>
        <v>POWERS FASTENERS</v>
      </c>
      <c r="BB503" s="2">
        <f>_xlfn.XLOOKUP($A503,Results!$A$2:$A$2256,Results!W$2:W$2256,"")</f>
        <v>89</v>
      </c>
      <c r="BC503" s="2">
        <f>_xlfn.XLOOKUP($A503,Results!$A$2:$A$2256,Results!X$2:X$2256,"")</f>
        <v>31161609</v>
      </c>
      <c r="BD503" s="2">
        <f>_xlfn.XLOOKUP($A503,Results!$A$2:$A$2256,Results!Y$2:Y$2256,"")</f>
        <v>89</v>
      </c>
      <c r="BE503" s="2" t="b">
        <f>_xlfn.XLOOKUP($A503,Results!$A$2:$A$2256,Results!Z$2:Z$2256,"")</f>
        <v>1</v>
      </c>
    </row>
    <row r="504" spans="1:57" ht="38.25" customHeight="1" x14ac:dyDescent="0.3">
      <c r="A504">
        <v>906181</v>
      </c>
      <c r="B504">
        <v>281695</v>
      </c>
      <c r="C504" t="s">
        <v>36</v>
      </c>
      <c r="D504" t="s">
        <v>1594</v>
      </c>
      <c r="E504" s="2" t="str">
        <f>VLOOKUP(F504,'RPA Vendor Data '!F$1:$G$2418,2)</f>
        <v>VANDALIA RENTAL</v>
      </c>
      <c r="F504" s="2">
        <v>14395</v>
      </c>
      <c r="G504" s="2">
        <v>1</v>
      </c>
      <c r="H504" t="s">
        <v>1595</v>
      </c>
      <c r="I504">
        <v>1</v>
      </c>
      <c r="J504" t="s">
        <v>39</v>
      </c>
      <c r="K504" t="s">
        <v>39</v>
      </c>
      <c r="L504">
        <v>1200</v>
      </c>
      <c r="M504" s="2" t="s">
        <v>1596</v>
      </c>
      <c r="N504" s="85" t="s">
        <v>1597</v>
      </c>
      <c r="O504" t="s">
        <v>36</v>
      </c>
      <c r="P504" t="s">
        <v>36</v>
      </c>
      <c r="Q504" t="s">
        <v>36</v>
      </c>
      <c r="R504">
        <v>1200</v>
      </c>
      <c r="S504" s="1">
        <v>45744.521781863426</v>
      </c>
      <c r="T504" t="s">
        <v>42</v>
      </c>
      <c r="U504" s="1">
        <v>45744.306250000001</v>
      </c>
      <c r="V504" t="s">
        <v>43</v>
      </c>
      <c r="W504" t="s">
        <v>36</v>
      </c>
      <c r="X504">
        <v>0</v>
      </c>
      <c r="Y504">
        <v>999</v>
      </c>
      <c r="Z504" t="s">
        <v>36</v>
      </c>
      <c r="AA504" t="s">
        <v>36</v>
      </c>
      <c r="AB504" t="s">
        <v>36</v>
      </c>
      <c r="AC504" t="s">
        <v>1596</v>
      </c>
      <c r="AD504" t="s">
        <v>1596</v>
      </c>
      <c r="AE504" t="s">
        <v>45</v>
      </c>
      <c r="AF504" s="44" t="s">
        <v>46</v>
      </c>
      <c r="AG504" s="18" t="s">
        <v>1598</v>
      </c>
      <c r="AH504" s="18"/>
      <c r="AI504" s="2" t="s">
        <v>48</v>
      </c>
      <c r="AJ504" s="2" t="e">
        <f>VLOOKUP(A504,'Classification Test Result'!$A$2:$D$2428,4,FALSE)</f>
        <v>#N/A</v>
      </c>
      <c r="AL504" s="2">
        <f>_xlfn.XLOOKUP($A504,Results!$A$2:$A$2256,Results!G$2:G$2256,"")</f>
        <v>0</v>
      </c>
      <c r="AM504" s="2">
        <f>_xlfn.XLOOKUP($A504,Results!$A$2:$A$2256,Results!H$2:H$2256,"")</f>
        <v>0</v>
      </c>
      <c r="AN504" s="2">
        <f>_xlfn.XLOOKUP($A504,Results!$A$2:$A$2256,Results!I$2:I$2256,"")</f>
        <v>0</v>
      </c>
      <c r="AO504" s="2">
        <f>_xlfn.XLOOKUP($A504,Results!$A$2:$A$2256,Results!J$2:J$2256,"")</f>
        <v>0</v>
      </c>
      <c r="AP504" s="2">
        <f>_xlfn.XLOOKUP($A504,Results!$A$2:$A$2256,Results!K$2:K$2256,"")</f>
        <v>0</v>
      </c>
      <c r="AQ504" s="2">
        <f>_xlfn.XLOOKUP($A504,Results!$A$2:$A$2256,Results!L$2:L$2256,"")</f>
        <v>0</v>
      </c>
      <c r="AR504" s="2">
        <f>_xlfn.XLOOKUP($A504,Results!$A$2:$A$2256,Results!M$2:M$2256,"")</f>
        <v>0</v>
      </c>
      <c r="AS504" s="2">
        <f>_xlfn.XLOOKUP($A504,Results!$A$2:$A$2256,Results!N$2:N$2256,"")</f>
        <v>0</v>
      </c>
      <c r="AT504" s="2" t="str">
        <f>_xlfn.XLOOKUP($A504,Results!$A$2:$A$2256,Results!O$2:O$2256,"")</f>
        <v>POLARIS</v>
      </c>
      <c r="AU504" s="2" t="str">
        <f>_xlfn.XLOOKUP($A504,Results!$A$2:$A$2256,Results!P$2:P$2256,"")</f>
        <v>POLARIS</v>
      </c>
      <c r="AV504" s="2" t="str">
        <f>_xlfn.XLOOKUP($A504,Results!$A$2:$A$2256,Results!Q$2:Q$2256,"")</f>
        <v>SINGLE_MATCH</v>
      </c>
      <c r="AW504" s="2">
        <f>_xlfn.XLOOKUP($A504,Results!$A$2:$A$2256,Results!R$2:R$2256,"")</f>
        <v>0</v>
      </c>
      <c r="AX504" s="2">
        <f>_xlfn.XLOOKUP($A504,Results!$A$2:$A$2256,Results!S$2:S$2256,"")</f>
        <v>0</v>
      </c>
      <c r="AY504" s="2">
        <f>_xlfn.XLOOKUP($A504,Results!$A$2:$A$2256,Results!T$2:T$2256,"")</f>
        <v>95</v>
      </c>
      <c r="AZ504" s="2">
        <f>_xlfn.XLOOKUP($A504,Results!$A$2:$A$2256,Results!U$2:U$2256,"")</f>
        <v>0</v>
      </c>
      <c r="BA504" s="2">
        <f>_xlfn.XLOOKUP($A504,Results!$A$2:$A$2256,Results!V$2:V$2256,"")</f>
        <v>0</v>
      </c>
      <c r="BB504" s="2">
        <f>_xlfn.XLOOKUP($A504,Results!$A$2:$A$2256,Results!W$2:W$2256,"")</f>
        <v>0</v>
      </c>
      <c r="BC504" s="2">
        <f>_xlfn.XLOOKUP($A504,Results!$A$2:$A$2256,Results!X$2:X$2256,"")</f>
        <v>0</v>
      </c>
      <c r="BD504" s="2">
        <f>_xlfn.XLOOKUP($A504,Results!$A$2:$A$2256,Results!Y$2:Y$2256,"")</f>
        <v>0</v>
      </c>
      <c r="BE504" s="2">
        <f>_xlfn.XLOOKUP($A504,Results!$A$2:$A$2256,Results!Z$2:Z$2256,"")</f>
        <v>0</v>
      </c>
    </row>
    <row r="505" spans="1:57" ht="38.25" customHeight="1" x14ac:dyDescent="0.3">
      <c r="A505">
        <v>906182</v>
      </c>
      <c r="B505">
        <v>281469</v>
      </c>
      <c r="C505" t="s">
        <v>36</v>
      </c>
      <c r="D505" t="s">
        <v>1599</v>
      </c>
      <c r="E505" s="2" t="str">
        <f>VLOOKUP(F505,'RPA Vendor Data '!F$1:$G$2418,2)</f>
        <v>UNITED RENTALS</v>
      </c>
      <c r="F505" s="2">
        <v>13482</v>
      </c>
      <c r="G505" s="2">
        <v>1</v>
      </c>
      <c r="H505" t="s">
        <v>1600</v>
      </c>
      <c r="I505">
        <v>1</v>
      </c>
      <c r="J505" t="s">
        <v>39</v>
      </c>
      <c r="K505" t="s">
        <v>39</v>
      </c>
      <c r="L505">
        <v>800</v>
      </c>
      <c r="M505" s="2" t="s">
        <v>1596</v>
      </c>
      <c r="N505" s="85" t="s">
        <v>1601</v>
      </c>
      <c r="O505">
        <v>11575997</v>
      </c>
      <c r="P505" t="s">
        <v>36</v>
      </c>
      <c r="Q505" t="s">
        <v>36</v>
      </c>
      <c r="R505">
        <v>800</v>
      </c>
      <c r="S505" s="1">
        <v>45744.334087731477</v>
      </c>
      <c r="T505" t="s">
        <v>42</v>
      </c>
      <c r="U505" s="1">
        <v>45744.118055555547</v>
      </c>
      <c r="V505" t="s">
        <v>43</v>
      </c>
      <c r="W505" t="s">
        <v>36</v>
      </c>
      <c r="X505">
        <v>0</v>
      </c>
      <c r="Y505">
        <v>999</v>
      </c>
      <c r="Z505" t="s">
        <v>36</v>
      </c>
      <c r="AA505" t="s">
        <v>36</v>
      </c>
      <c r="AB505" t="s">
        <v>36</v>
      </c>
      <c r="AC505" t="s">
        <v>1596</v>
      </c>
      <c r="AD505" t="s">
        <v>1596</v>
      </c>
      <c r="AE505" t="s">
        <v>45</v>
      </c>
      <c r="AF505" s="44" t="s">
        <v>46</v>
      </c>
      <c r="AG505" s="18" t="s">
        <v>1602</v>
      </c>
      <c r="AH505" s="18"/>
      <c r="AI505" s="2" t="s">
        <v>48</v>
      </c>
      <c r="AJ505" s="2" t="e">
        <f>VLOOKUP(A505,'Classification Test Result'!$A$2:$D$2428,4,FALSE)</f>
        <v>#N/A</v>
      </c>
      <c r="AL505" s="2">
        <f>_xlfn.XLOOKUP($A505,Results!$A$2:$A$2256,Results!G$2:G$2256,"")</f>
        <v>0</v>
      </c>
      <c r="AM505" s="2">
        <f>_xlfn.XLOOKUP($A505,Results!$A$2:$A$2256,Results!H$2:H$2256,"")</f>
        <v>0</v>
      </c>
      <c r="AN505" s="2">
        <f>_xlfn.XLOOKUP($A505,Results!$A$2:$A$2256,Results!I$2:I$2256,"")</f>
        <v>0</v>
      </c>
      <c r="AO505" s="2">
        <f>_xlfn.XLOOKUP($A505,Results!$A$2:$A$2256,Results!J$2:J$2256,"")</f>
        <v>0</v>
      </c>
      <c r="AP505" s="2">
        <f>_xlfn.XLOOKUP($A505,Results!$A$2:$A$2256,Results!K$2:K$2256,"")</f>
        <v>0</v>
      </c>
      <c r="AQ505" s="2">
        <f>_xlfn.XLOOKUP($A505,Results!$A$2:$A$2256,Results!L$2:L$2256,"")</f>
        <v>0</v>
      </c>
      <c r="AR505" s="2">
        <f>_xlfn.XLOOKUP($A505,Results!$A$2:$A$2256,Results!M$2:M$2256,"")</f>
        <v>0</v>
      </c>
      <c r="AS505" s="2">
        <f>_xlfn.XLOOKUP($A505,Results!$A$2:$A$2256,Results!N$2:N$2256,"")</f>
        <v>0</v>
      </c>
      <c r="AT505" s="2" t="str">
        <f>_xlfn.XLOOKUP($A505,Results!$A$2:$A$2256,Results!O$2:O$2256,"")</f>
        <v>POLARIS</v>
      </c>
      <c r="AU505" s="2" t="str">
        <f>_xlfn.XLOOKUP($A505,Results!$A$2:$A$2256,Results!P$2:P$2256,"")</f>
        <v>POLARIS</v>
      </c>
      <c r="AV505" s="2" t="str">
        <f>_xlfn.XLOOKUP($A505,Results!$A$2:$A$2256,Results!Q$2:Q$2256,"")</f>
        <v>SINGLE_MATCH</v>
      </c>
      <c r="AW505" s="2">
        <f>_xlfn.XLOOKUP($A505,Results!$A$2:$A$2256,Results!R$2:R$2256,"")</f>
        <v>0</v>
      </c>
      <c r="AX505" s="2">
        <f>_xlfn.XLOOKUP($A505,Results!$A$2:$A$2256,Results!S$2:S$2256,"")</f>
        <v>0</v>
      </c>
      <c r="AY505" s="2">
        <f>_xlfn.XLOOKUP($A505,Results!$A$2:$A$2256,Results!T$2:T$2256,"")</f>
        <v>95</v>
      </c>
      <c r="AZ505" s="2">
        <f>_xlfn.XLOOKUP($A505,Results!$A$2:$A$2256,Results!U$2:U$2256,"")</f>
        <v>0</v>
      </c>
      <c r="BA505" s="2">
        <f>_xlfn.XLOOKUP($A505,Results!$A$2:$A$2256,Results!V$2:V$2256,"")</f>
        <v>0</v>
      </c>
      <c r="BB505" s="2">
        <f>_xlfn.XLOOKUP($A505,Results!$A$2:$A$2256,Results!W$2:W$2256,"")</f>
        <v>0</v>
      </c>
      <c r="BC505" s="2">
        <f>_xlfn.XLOOKUP($A505,Results!$A$2:$A$2256,Results!X$2:X$2256,"")</f>
        <v>0</v>
      </c>
      <c r="BD505" s="2">
        <f>_xlfn.XLOOKUP($A505,Results!$A$2:$A$2256,Results!Y$2:Y$2256,"")</f>
        <v>0</v>
      </c>
      <c r="BE505" s="2">
        <f>_xlfn.XLOOKUP($A505,Results!$A$2:$A$2256,Results!Z$2:Z$2256,"")</f>
        <v>0</v>
      </c>
    </row>
    <row r="506" spans="1:57" ht="38.25" customHeight="1" x14ac:dyDescent="0.3">
      <c r="A506">
        <v>906183</v>
      </c>
      <c r="B506">
        <v>281696</v>
      </c>
      <c r="C506" t="s">
        <v>36</v>
      </c>
      <c r="D506" t="s">
        <v>1603</v>
      </c>
      <c r="E506" s="2" t="str">
        <f>VLOOKUP(F506,'RPA Vendor Data '!F$1:$G$2418,2)</f>
        <v>VANDALIA RENTAL</v>
      </c>
      <c r="F506" s="2">
        <v>14395</v>
      </c>
      <c r="G506" s="2">
        <v>1</v>
      </c>
      <c r="H506" t="s">
        <v>1604</v>
      </c>
      <c r="I506">
        <v>1</v>
      </c>
      <c r="J506" t="s">
        <v>39</v>
      </c>
      <c r="K506" t="s">
        <v>39</v>
      </c>
      <c r="L506">
        <v>1250</v>
      </c>
      <c r="M506" s="2" t="s">
        <v>1596</v>
      </c>
      <c r="N506" s="85" t="s">
        <v>1597</v>
      </c>
      <c r="O506" t="s">
        <v>36</v>
      </c>
      <c r="P506" t="s">
        <v>36</v>
      </c>
      <c r="Q506" t="s">
        <v>36</v>
      </c>
      <c r="R506">
        <v>1250</v>
      </c>
      <c r="S506" s="1">
        <v>45744.521766469908</v>
      </c>
      <c r="T506" t="s">
        <v>42</v>
      </c>
      <c r="U506" s="1">
        <v>45744.306250000001</v>
      </c>
      <c r="V506" t="s">
        <v>43</v>
      </c>
      <c r="W506" t="s">
        <v>36</v>
      </c>
      <c r="X506">
        <v>0</v>
      </c>
      <c r="Y506">
        <v>999</v>
      </c>
      <c r="Z506" t="s">
        <v>36</v>
      </c>
      <c r="AA506" t="s">
        <v>36</v>
      </c>
      <c r="AB506" t="s">
        <v>36</v>
      </c>
      <c r="AC506" t="s">
        <v>1605</v>
      </c>
      <c r="AD506" t="s">
        <v>1605</v>
      </c>
      <c r="AE506" t="s">
        <v>45</v>
      </c>
      <c r="AF506" s="44" t="s">
        <v>46</v>
      </c>
      <c r="AG506" s="18" t="s">
        <v>1598</v>
      </c>
      <c r="AH506" s="18"/>
      <c r="AI506" s="2" t="s">
        <v>48</v>
      </c>
      <c r="AJ506" s="2" t="e">
        <f>VLOOKUP(A506,'Classification Test Result'!$A$2:$D$2428,4,FALSE)</f>
        <v>#N/A</v>
      </c>
      <c r="AL506" s="2">
        <f>_xlfn.XLOOKUP($A506,Results!$A$2:$A$2256,Results!G$2:G$2256,"")</f>
        <v>0</v>
      </c>
      <c r="AM506" s="2">
        <f>_xlfn.XLOOKUP($A506,Results!$A$2:$A$2256,Results!H$2:H$2256,"")</f>
        <v>0</v>
      </c>
      <c r="AN506" s="2">
        <f>_xlfn.XLOOKUP($A506,Results!$A$2:$A$2256,Results!I$2:I$2256,"")</f>
        <v>0</v>
      </c>
      <c r="AO506" s="2">
        <f>_xlfn.XLOOKUP($A506,Results!$A$2:$A$2256,Results!J$2:J$2256,"")</f>
        <v>0</v>
      </c>
      <c r="AP506" s="2">
        <f>_xlfn.XLOOKUP($A506,Results!$A$2:$A$2256,Results!K$2:K$2256,"")</f>
        <v>0</v>
      </c>
      <c r="AQ506" s="2">
        <f>_xlfn.XLOOKUP($A506,Results!$A$2:$A$2256,Results!L$2:L$2256,"")</f>
        <v>0</v>
      </c>
      <c r="AR506" s="2">
        <f>_xlfn.XLOOKUP($A506,Results!$A$2:$A$2256,Results!M$2:M$2256,"")</f>
        <v>0</v>
      </c>
      <c r="AS506" s="2">
        <f>_xlfn.XLOOKUP($A506,Results!$A$2:$A$2256,Results!N$2:N$2256,"")</f>
        <v>0</v>
      </c>
      <c r="AT506" s="2" t="str">
        <f>_xlfn.XLOOKUP($A506,Results!$A$2:$A$2256,Results!O$2:O$2256,"")</f>
        <v>POLARIS CONNECTORS</v>
      </c>
      <c r="AU506" s="2" t="str">
        <f>_xlfn.XLOOKUP($A506,Results!$A$2:$A$2256,Results!P$2:P$2256,"")</f>
        <v>POLARI</v>
      </c>
      <c r="AV506" s="2" t="str">
        <f>_xlfn.XLOOKUP($A506,Results!$A$2:$A$2256,Results!Q$2:Q$2256,"")</f>
        <v>SINGLE_MATCH</v>
      </c>
      <c r="AW506" s="2">
        <f>_xlfn.XLOOKUP($A506,Results!$A$2:$A$2256,Results!R$2:R$2256,"")</f>
        <v>0</v>
      </c>
      <c r="AX506" s="2">
        <f>_xlfn.XLOOKUP($A506,Results!$A$2:$A$2256,Results!S$2:S$2256,"")</f>
        <v>0</v>
      </c>
      <c r="AY506" s="2">
        <f>_xlfn.XLOOKUP($A506,Results!$A$2:$A$2256,Results!T$2:T$2256,"")</f>
        <v>90</v>
      </c>
      <c r="AZ506" s="2">
        <f>_xlfn.XLOOKUP($A506,Results!$A$2:$A$2256,Results!U$2:U$2256,"")</f>
        <v>0</v>
      </c>
      <c r="BA506" s="2">
        <f>_xlfn.XLOOKUP($A506,Results!$A$2:$A$2256,Results!V$2:V$2256,"")</f>
        <v>0</v>
      </c>
      <c r="BB506" s="2">
        <f>_xlfn.XLOOKUP($A506,Results!$A$2:$A$2256,Results!W$2:W$2256,"")</f>
        <v>0</v>
      </c>
      <c r="BC506" s="2">
        <f>_xlfn.XLOOKUP($A506,Results!$A$2:$A$2256,Results!X$2:X$2256,"")</f>
        <v>0</v>
      </c>
      <c r="BD506" s="2">
        <f>_xlfn.XLOOKUP($A506,Results!$A$2:$A$2256,Results!Y$2:Y$2256,"")</f>
        <v>0</v>
      </c>
      <c r="BE506" s="2">
        <f>_xlfn.XLOOKUP($A506,Results!$A$2:$A$2256,Results!Z$2:Z$2256,"")</f>
        <v>0</v>
      </c>
    </row>
    <row r="507" spans="1:57" ht="38.25" customHeight="1" x14ac:dyDescent="0.3">
      <c r="A507">
        <v>906184</v>
      </c>
      <c r="B507">
        <v>281537</v>
      </c>
      <c r="C507" t="s">
        <v>36</v>
      </c>
      <c r="D507">
        <v>930104410</v>
      </c>
      <c r="E507" s="2" t="str">
        <f>VLOOKUP(F507,'RPA Vendor Data '!F$1:$G$2418,2)</f>
        <v>BORDER STATES INDUSTRIES</v>
      </c>
      <c r="F507" s="2">
        <v>10427</v>
      </c>
      <c r="G507" s="2">
        <v>1</v>
      </c>
      <c r="H507" t="s">
        <v>1606</v>
      </c>
      <c r="I507">
        <v>168</v>
      </c>
      <c r="J507" t="s">
        <v>1607</v>
      </c>
      <c r="K507" t="s">
        <v>39</v>
      </c>
      <c r="L507">
        <v>5</v>
      </c>
      <c r="M507" s="2" t="s">
        <v>1581</v>
      </c>
      <c r="N507" s="85" t="s">
        <v>1608</v>
      </c>
      <c r="O507">
        <v>3275175</v>
      </c>
      <c r="P507" t="s">
        <v>36</v>
      </c>
      <c r="Q507" t="s">
        <v>36</v>
      </c>
      <c r="R507">
        <v>840</v>
      </c>
      <c r="S507" s="1">
        <v>45744.46069201389</v>
      </c>
      <c r="T507" t="s">
        <v>42</v>
      </c>
      <c r="U507" s="1">
        <v>45744.229166666657</v>
      </c>
      <c r="V507" t="s">
        <v>43</v>
      </c>
      <c r="W507" t="s">
        <v>36</v>
      </c>
      <c r="X507">
        <v>0</v>
      </c>
      <c r="Y507">
        <v>201</v>
      </c>
      <c r="Z507" t="s">
        <v>36</v>
      </c>
      <c r="AA507" t="s">
        <v>36</v>
      </c>
      <c r="AB507" t="s">
        <v>36</v>
      </c>
      <c r="AC507" t="s">
        <v>49</v>
      </c>
      <c r="AD507" t="s">
        <v>49</v>
      </c>
      <c r="AE507" t="s">
        <v>45</v>
      </c>
      <c r="AG507" s="18" t="s">
        <v>1609</v>
      </c>
      <c r="AH507" s="18"/>
      <c r="AI507" s="2" t="s">
        <v>48</v>
      </c>
      <c r="AJ507" s="2" t="e">
        <f>VLOOKUP(A507,'Classification Test Result'!$A$2:$D$2428,4,FALSE)</f>
        <v>#N/A</v>
      </c>
      <c r="AL507" s="2">
        <f>_xlfn.XLOOKUP($A507,Results!$A$2:$A$2256,Results!G$2:G$2256,"")</f>
        <v>0</v>
      </c>
      <c r="AM507" s="2">
        <f>_xlfn.XLOOKUP($A507,Results!$A$2:$A$2256,Results!H$2:H$2256,"")</f>
        <v>0</v>
      </c>
      <c r="AN507" s="2">
        <f>_xlfn.XLOOKUP($A507,Results!$A$2:$A$2256,Results!I$2:I$2256,"")</f>
        <v>0</v>
      </c>
      <c r="AO507" s="2">
        <f>_xlfn.XLOOKUP($A507,Results!$A$2:$A$2256,Results!J$2:J$2256,"")</f>
        <v>0</v>
      </c>
      <c r="AP507" s="2">
        <f>_xlfn.XLOOKUP($A507,Results!$A$2:$A$2256,Results!K$2:K$2256,"")</f>
        <v>0</v>
      </c>
      <c r="AQ507" s="2">
        <f>_xlfn.XLOOKUP($A507,Results!$A$2:$A$2256,Results!L$2:L$2256,"")</f>
        <v>0</v>
      </c>
      <c r="AR507" s="2">
        <f>_xlfn.XLOOKUP($A507,Results!$A$2:$A$2256,Results!M$2:M$2256,"")</f>
        <v>0</v>
      </c>
      <c r="AS507" s="2">
        <f>_xlfn.XLOOKUP($A507,Results!$A$2:$A$2256,Results!N$2:N$2256,"")</f>
        <v>0</v>
      </c>
      <c r="AT507" s="2" t="str">
        <f>_xlfn.XLOOKUP($A507,Results!$A$2:$A$2256,Results!O$2:O$2256,"")</f>
        <v>WATER</v>
      </c>
      <c r="AU507" s="2" t="str">
        <f>_xlfn.XLOOKUP($A507,Results!$A$2:$A$2256,Results!P$2:P$2256,"")</f>
        <v>WATER</v>
      </c>
      <c r="AV507" s="2" t="str">
        <f>_xlfn.XLOOKUP($A507,Results!$A$2:$A$2256,Results!Q$2:Q$2256,"")</f>
        <v>SINGLE_MATCH</v>
      </c>
      <c r="AW507" s="2">
        <f>_xlfn.XLOOKUP($A507,Results!$A$2:$A$2256,Results!R$2:R$2256,"")</f>
        <v>0</v>
      </c>
      <c r="AX507" s="2">
        <f>_xlfn.XLOOKUP($A507,Results!$A$2:$A$2256,Results!S$2:S$2256,"")</f>
        <v>0</v>
      </c>
      <c r="AY507" s="2">
        <f>_xlfn.XLOOKUP($A507,Results!$A$2:$A$2256,Results!T$2:T$2256,"")</f>
        <v>85</v>
      </c>
      <c r="AZ507" s="2">
        <f>_xlfn.XLOOKUP($A507,Results!$A$2:$A$2256,Results!U$2:U$2256,"")</f>
        <v>0</v>
      </c>
      <c r="BA507" s="2">
        <f>_xlfn.XLOOKUP($A507,Results!$A$2:$A$2256,Results!V$2:V$2256,"")</f>
        <v>0</v>
      </c>
      <c r="BB507" s="2">
        <f>_xlfn.XLOOKUP($A507,Results!$A$2:$A$2256,Results!W$2:W$2256,"")</f>
        <v>0</v>
      </c>
      <c r="BC507" s="2">
        <f>_xlfn.XLOOKUP($A507,Results!$A$2:$A$2256,Results!X$2:X$2256,"")</f>
        <v>0</v>
      </c>
      <c r="BD507" s="2">
        <f>_xlfn.XLOOKUP($A507,Results!$A$2:$A$2256,Results!Y$2:Y$2256,"")</f>
        <v>0</v>
      </c>
      <c r="BE507" s="2">
        <f>_xlfn.XLOOKUP($A507,Results!$A$2:$A$2256,Results!Z$2:Z$2256,"")</f>
        <v>0</v>
      </c>
    </row>
    <row r="508" spans="1:57" ht="38.25" customHeight="1" x14ac:dyDescent="0.3">
      <c r="A508">
        <v>906185</v>
      </c>
      <c r="B508">
        <v>281561</v>
      </c>
      <c r="C508" t="s">
        <v>36</v>
      </c>
      <c r="D508" t="s">
        <v>874</v>
      </c>
      <c r="E508" s="2" t="str">
        <f>VLOOKUP(F508,'RPA Vendor Data '!F$1:$G$2418,2)</f>
        <v>SHEPHERD ELECT SUPPLY MD</v>
      </c>
      <c r="F508" s="2">
        <v>13061</v>
      </c>
      <c r="G508" s="2">
        <v>3</v>
      </c>
      <c r="H508" t="s">
        <v>1610</v>
      </c>
      <c r="I508">
        <v>6</v>
      </c>
      <c r="J508" t="s">
        <v>1611</v>
      </c>
      <c r="K508" t="s">
        <v>39</v>
      </c>
      <c r="L508">
        <v>6.25</v>
      </c>
      <c r="M508" s="2" t="s">
        <v>1581</v>
      </c>
      <c r="N508" s="85" t="s">
        <v>1579</v>
      </c>
      <c r="O508" t="s">
        <v>36</v>
      </c>
      <c r="P508" t="s">
        <v>36</v>
      </c>
      <c r="Q508" t="s">
        <v>36</v>
      </c>
      <c r="R508">
        <v>37.5</v>
      </c>
      <c r="S508" s="1">
        <v>45744.460120601849</v>
      </c>
      <c r="T508" t="s">
        <v>42</v>
      </c>
      <c r="U508" s="1">
        <v>45744.243055555547</v>
      </c>
      <c r="V508" t="s">
        <v>43</v>
      </c>
      <c r="W508" t="s">
        <v>36</v>
      </c>
      <c r="X508">
        <v>0</v>
      </c>
      <c r="Y508">
        <v>201</v>
      </c>
      <c r="Z508" t="s">
        <v>36</v>
      </c>
      <c r="AA508" t="s">
        <v>36</v>
      </c>
      <c r="AB508" t="s">
        <v>36</v>
      </c>
      <c r="AC508" t="s">
        <v>49</v>
      </c>
      <c r="AD508" t="s">
        <v>49</v>
      </c>
      <c r="AE508" t="s">
        <v>45</v>
      </c>
      <c r="AG508" s="18" t="s">
        <v>1612</v>
      </c>
      <c r="AH508" s="18"/>
      <c r="AI508" s="2" t="s">
        <v>48</v>
      </c>
      <c r="AJ508" s="2" t="e">
        <f>VLOOKUP(A508,'Classification Test Result'!$A$2:$D$2428,4,FALSE)</f>
        <v>#N/A</v>
      </c>
      <c r="AL508" s="2">
        <f>_xlfn.XLOOKUP($A508,Results!$A$2:$A$2256,Results!G$2:G$2256,"")</f>
        <v>0</v>
      </c>
      <c r="AM508" s="2">
        <f>_xlfn.XLOOKUP($A508,Results!$A$2:$A$2256,Results!H$2:H$2256,"")</f>
        <v>0</v>
      </c>
      <c r="AN508" s="2">
        <f>_xlfn.XLOOKUP($A508,Results!$A$2:$A$2256,Results!I$2:I$2256,"")</f>
        <v>0</v>
      </c>
      <c r="AO508" s="2">
        <f>_xlfn.XLOOKUP($A508,Results!$A$2:$A$2256,Results!J$2:J$2256,"")</f>
        <v>0</v>
      </c>
      <c r="AP508" s="2">
        <f>_xlfn.XLOOKUP($A508,Results!$A$2:$A$2256,Results!K$2:K$2256,"")</f>
        <v>0</v>
      </c>
      <c r="AQ508" s="2">
        <f>_xlfn.XLOOKUP($A508,Results!$A$2:$A$2256,Results!L$2:L$2256,"")</f>
        <v>0</v>
      </c>
      <c r="AR508" s="2">
        <f>_xlfn.XLOOKUP($A508,Results!$A$2:$A$2256,Results!M$2:M$2256,"")</f>
        <v>0</v>
      </c>
      <c r="AS508" s="2">
        <f>_xlfn.XLOOKUP($A508,Results!$A$2:$A$2256,Results!N$2:N$2256,"")</f>
        <v>0</v>
      </c>
      <c r="AT508" s="2" t="str">
        <f>_xlfn.XLOOKUP($A508,Results!$A$2:$A$2256,Results!O$2:O$2256,"")</f>
        <v>NIAGARA</v>
      </c>
      <c r="AU508" s="2" t="str">
        <f>_xlfn.XLOOKUP($A508,Results!$A$2:$A$2256,Results!P$2:P$2256,"")</f>
        <v>NIAGARA</v>
      </c>
      <c r="AV508" s="2" t="str">
        <f>_xlfn.XLOOKUP($A508,Results!$A$2:$A$2256,Results!Q$2:Q$2256,"")</f>
        <v>MULTIPLE_MATCHES_ONE_VALID</v>
      </c>
      <c r="AW508" s="2">
        <f>_xlfn.XLOOKUP($A508,Results!$A$2:$A$2256,Results!R$2:R$2256,"")</f>
        <v>0</v>
      </c>
      <c r="AX508" s="2">
        <f>_xlfn.XLOOKUP($A508,Results!$A$2:$A$2256,Results!S$2:S$2256,"")</f>
        <v>0</v>
      </c>
      <c r="AY508" s="2">
        <f>_xlfn.XLOOKUP($A508,Results!$A$2:$A$2256,Results!T$2:T$2256,"")</f>
        <v>50</v>
      </c>
      <c r="AZ508" s="2">
        <f>_xlfn.XLOOKUP($A508,Results!$A$2:$A$2256,Results!U$2:U$2256,"")</f>
        <v>0</v>
      </c>
      <c r="BA508" s="2">
        <f>_xlfn.XLOOKUP($A508,Results!$A$2:$A$2256,Results!V$2:V$2256,"")</f>
        <v>0</v>
      </c>
      <c r="BB508" s="2">
        <f>_xlfn.XLOOKUP($A508,Results!$A$2:$A$2256,Results!W$2:W$2256,"")</f>
        <v>0</v>
      </c>
      <c r="BC508" s="2">
        <f>_xlfn.XLOOKUP($A508,Results!$A$2:$A$2256,Results!X$2:X$2256,"")</f>
        <v>0</v>
      </c>
      <c r="BD508" s="2">
        <f>_xlfn.XLOOKUP($A508,Results!$A$2:$A$2256,Results!Y$2:Y$2256,"")</f>
        <v>0</v>
      </c>
      <c r="BE508" s="2">
        <f>_xlfn.XLOOKUP($A508,Results!$A$2:$A$2256,Results!Z$2:Z$2256,"")</f>
        <v>0</v>
      </c>
    </row>
    <row r="509" spans="1:57" ht="38.25" customHeight="1" x14ac:dyDescent="0.3">
      <c r="A509">
        <v>906186</v>
      </c>
      <c r="B509">
        <v>281733</v>
      </c>
      <c r="C509" t="s">
        <v>36</v>
      </c>
      <c r="D509" t="s">
        <v>335</v>
      </c>
      <c r="E509" s="2" t="str">
        <f>VLOOKUP(F509,'RPA Vendor Data '!F$1:$G$2418,2)</f>
        <v>CITY ELECTRIC SUPPLY</v>
      </c>
      <c r="F509" s="2">
        <v>10632</v>
      </c>
      <c r="G509" s="2">
        <v>1</v>
      </c>
      <c r="H509" t="s">
        <v>1613</v>
      </c>
      <c r="I509">
        <v>100</v>
      </c>
      <c r="J509" t="s">
        <v>58</v>
      </c>
      <c r="K509" t="s">
        <v>58</v>
      </c>
      <c r="L509">
        <v>53.96</v>
      </c>
      <c r="M509" s="2" t="s">
        <v>1614</v>
      </c>
      <c r="N509" s="85" t="s">
        <v>1615</v>
      </c>
      <c r="O509" t="s">
        <v>36</v>
      </c>
      <c r="P509" t="s">
        <v>36</v>
      </c>
      <c r="Q509" t="s">
        <v>36</v>
      </c>
      <c r="R509">
        <v>53.96</v>
      </c>
      <c r="S509" s="1">
        <v>45744.543216469909</v>
      </c>
      <c r="T509" t="s">
        <v>42</v>
      </c>
      <c r="U509" s="1">
        <v>45744.319444444453</v>
      </c>
      <c r="V509" t="s">
        <v>43</v>
      </c>
      <c r="W509" t="s">
        <v>36</v>
      </c>
      <c r="X509">
        <v>0</v>
      </c>
      <c r="Y509">
        <v>999</v>
      </c>
      <c r="Z509" t="s">
        <v>36</v>
      </c>
      <c r="AA509" t="s">
        <v>36</v>
      </c>
      <c r="AB509" t="s">
        <v>36</v>
      </c>
      <c r="AC509" t="s">
        <v>49</v>
      </c>
      <c r="AD509" t="s">
        <v>49</v>
      </c>
      <c r="AE509" t="s">
        <v>45</v>
      </c>
      <c r="AG509" s="18" t="s">
        <v>1616</v>
      </c>
      <c r="AH509" s="18"/>
      <c r="AI509" s="2" t="s">
        <v>48</v>
      </c>
      <c r="AJ509" s="2" t="e">
        <f>VLOOKUP(A509,'Classification Test Result'!$A$2:$D$2428,4,FALSE)</f>
        <v>#N/A</v>
      </c>
      <c r="AL509" s="2">
        <f>_xlfn.XLOOKUP($A509,Results!$A$2:$A$2256,Results!G$2:G$2256,"")</f>
        <v>0</v>
      </c>
      <c r="AM509" s="2">
        <f>_xlfn.XLOOKUP($A509,Results!$A$2:$A$2256,Results!H$2:H$2256,"")</f>
        <v>0</v>
      </c>
      <c r="AN509" s="2">
        <f>_xlfn.XLOOKUP($A509,Results!$A$2:$A$2256,Results!I$2:I$2256,"")</f>
        <v>0</v>
      </c>
      <c r="AO509" s="2">
        <f>_xlfn.XLOOKUP($A509,Results!$A$2:$A$2256,Results!J$2:J$2256,"")</f>
        <v>0</v>
      </c>
      <c r="AP509" s="2">
        <f>_xlfn.XLOOKUP($A509,Results!$A$2:$A$2256,Results!K$2:K$2256,"")</f>
        <v>0</v>
      </c>
      <c r="AQ509" s="2">
        <f>_xlfn.XLOOKUP($A509,Results!$A$2:$A$2256,Results!L$2:L$2256,"")</f>
        <v>0</v>
      </c>
      <c r="AR509" s="2">
        <f>_xlfn.XLOOKUP($A509,Results!$A$2:$A$2256,Results!M$2:M$2256,"")</f>
        <v>0</v>
      </c>
      <c r="AS509" s="2">
        <f>_xlfn.XLOOKUP($A509,Results!$A$2:$A$2256,Results!N$2:N$2256,"")</f>
        <v>0</v>
      </c>
      <c r="AT509" s="2" t="str">
        <f>_xlfn.XLOOKUP($A509,Results!$A$2:$A$2256,Results!O$2:O$2256,"")</f>
        <v>GENERIC CONDUIT/CONDUIT FITTINGS</v>
      </c>
      <c r="AU509" s="2" t="str">
        <f>_xlfn.XLOOKUP($A509,Results!$A$2:$A$2256,Results!P$2:P$2256,"")</f>
        <v>EMT</v>
      </c>
      <c r="AV509" s="2" t="str">
        <f>_xlfn.XLOOKUP($A509,Results!$A$2:$A$2256,Results!Q$2:Q$2256,"")</f>
        <v>SINGLE_MATCH</v>
      </c>
      <c r="AW509" s="2">
        <f>_xlfn.XLOOKUP($A509,Results!$A$2:$A$2256,Results!R$2:R$2256,"")</f>
        <v>0</v>
      </c>
      <c r="AX509" s="2">
        <f>_xlfn.XLOOKUP($A509,Results!$A$2:$A$2256,Results!S$2:S$2256,"")</f>
        <v>0</v>
      </c>
      <c r="AY509" s="2">
        <f>_xlfn.XLOOKUP($A509,Results!$A$2:$A$2256,Results!T$2:T$2256,"")</f>
        <v>60</v>
      </c>
      <c r="AZ509" s="2">
        <f>_xlfn.XLOOKUP($A509,Results!$A$2:$A$2256,Results!U$2:U$2256,"")</f>
        <v>0</v>
      </c>
      <c r="BA509" s="2" t="str">
        <f>_xlfn.XLOOKUP($A509,Results!$A$2:$A$2256,Results!V$2:V$2256,"")</f>
        <v>WHEATLAND TUBE</v>
      </c>
      <c r="BB509" s="2">
        <f>_xlfn.XLOOKUP($A509,Results!$A$2:$A$2256,Results!W$2:W$2256,"")</f>
        <v>68</v>
      </c>
      <c r="BC509" s="2">
        <f>_xlfn.XLOOKUP($A509,Results!$A$2:$A$2256,Results!X$2:X$2256,"")</f>
        <v>39131706</v>
      </c>
      <c r="BD509" s="2">
        <f>_xlfn.XLOOKUP($A509,Results!$A$2:$A$2256,Results!Y$2:Y$2256,"")</f>
        <v>68</v>
      </c>
      <c r="BE509" s="2" t="b">
        <f>_xlfn.XLOOKUP($A509,Results!$A$2:$A$2256,Results!Z$2:Z$2256,"")</f>
        <v>1</v>
      </c>
    </row>
    <row r="510" spans="1:57" ht="38.25" customHeight="1" x14ac:dyDescent="0.3">
      <c r="A510">
        <v>906187</v>
      </c>
      <c r="B510">
        <v>281919</v>
      </c>
      <c r="C510" t="s">
        <v>36</v>
      </c>
      <c r="D510" t="s">
        <v>590</v>
      </c>
      <c r="E510" s="2" t="str">
        <f>VLOOKUP(F510,'RPA Vendor Data '!F$1:$G$2418,2)</f>
        <v>ACME CONSTRUCTION SUPPLY</v>
      </c>
      <c r="F510" s="2">
        <v>10054</v>
      </c>
      <c r="G510" s="2">
        <v>10</v>
      </c>
      <c r="H510" t="s">
        <v>1617</v>
      </c>
      <c r="I510">
        <v>1</v>
      </c>
      <c r="J510" t="s">
        <v>429</v>
      </c>
      <c r="K510" t="s">
        <v>39</v>
      </c>
      <c r="L510">
        <v>5.67</v>
      </c>
      <c r="M510" s="2" t="s">
        <v>1618</v>
      </c>
      <c r="N510" s="85" t="s">
        <v>1619</v>
      </c>
      <c r="O510" t="s">
        <v>36</v>
      </c>
      <c r="P510" t="s">
        <v>36</v>
      </c>
      <c r="Q510" t="s">
        <v>36</v>
      </c>
      <c r="R510">
        <v>5.67</v>
      </c>
      <c r="S510" s="1">
        <v>45744.771346331021</v>
      </c>
      <c r="T510" t="s">
        <v>42</v>
      </c>
      <c r="U510" s="1">
        <v>45744.556944444441</v>
      </c>
      <c r="V510" t="s">
        <v>43</v>
      </c>
      <c r="W510" t="s">
        <v>36</v>
      </c>
      <c r="X510">
        <v>1</v>
      </c>
      <c r="Y510">
        <v>201</v>
      </c>
      <c r="Z510" t="s">
        <v>36</v>
      </c>
      <c r="AA510" t="s">
        <v>36</v>
      </c>
      <c r="AB510" t="s">
        <v>36</v>
      </c>
      <c r="AC510" t="s">
        <v>1620</v>
      </c>
      <c r="AD510" t="s">
        <v>1620</v>
      </c>
      <c r="AE510" t="s">
        <v>45</v>
      </c>
      <c r="AG510" s="18" t="s">
        <v>1621</v>
      </c>
      <c r="AH510" s="18"/>
      <c r="AI510" s="2" t="s">
        <v>48</v>
      </c>
      <c r="AJ510" s="2" t="e">
        <f>VLOOKUP(A510,'Classification Test Result'!$A$2:$D$2428,4,FALSE)</f>
        <v>#N/A</v>
      </c>
      <c r="AL510" s="2">
        <f>_xlfn.XLOOKUP($A510,Results!$A$2:$A$2256,Results!G$2:G$2256,"")</f>
        <v>0</v>
      </c>
      <c r="AM510" s="2">
        <f>_xlfn.XLOOKUP($A510,Results!$A$2:$A$2256,Results!H$2:H$2256,"")</f>
        <v>0</v>
      </c>
      <c r="AN510" s="2">
        <f>_xlfn.XLOOKUP($A510,Results!$A$2:$A$2256,Results!I$2:I$2256,"")</f>
        <v>0</v>
      </c>
      <c r="AO510" s="2">
        <f>_xlfn.XLOOKUP($A510,Results!$A$2:$A$2256,Results!J$2:J$2256,"")</f>
        <v>0</v>
      </c>
      <c r="AP510" s="2">
        <f>_xlfn.XLOOKUP($A510,Results!$A$2:$A$2256,Results!K$2:K$2256,"")</f>
        <v>0</v>
      </c>
      <c r="AQ510" s="2">
        <f>_xlfn.XLOOKUP($A510,Results!$A$2:$A$2256,Results!L$2:L$2256,"")</f>
        <v>0</v>
      </c>
      <c r="AR510" s="2">
        <f>_xlfn.XLOOKUP($A510,Results!$A$2:$A$2256,Results!M$2:M$2256,"")</f>
        <v>0</v>
      </c>
      <c r="AS510" s="2">
        <f>_xlfn.XLOOKUP($A510,Results!$A$2:$A$2256,Results!N$2:N$2256,"")</f>
        <v>0</v>
      </c>
      <c r="AT510" s="2" t="str">
        <f>_xlfn.XLOOKUP($A510,Results!$A$2:$A$2256,Results!O$2:O$2256,"")</f>
        <v>H. L. BOUTON</v>
      </c>
      <c r="AU510" s="2" t="str">
        <f>_xlfn.XLOOKUP($A510,Results!$A$2:$A$2256,Results!P$2:P$2256,"")</f>
        <v>BOUTON</v>
      </c>
      <c r="AV510" s="2" t="str">
        <f>_xlfn.XLOOKUP($A510,Results!$A$2:$A$2256,Results!Q$2:Q$2256,"")</f>
        <v>MULTIPLE_MATCHES_ONE_VALID</v>
      </c>
      <c r="AW510" s="2">
        <f>_xlfn.XLOOKUP($A510,Results!$A$2:$A$2256,Results!R$2:R$2256,"")</f>
        <v>0</v>
      </c>
      <c r="AX510" s="2">
        <f>_xlfn.XLOOKUP($A510,Results!$A$2:$A$2256,Results!S$2:S$2256,"")</f>
        <v>0</v>
      </c>
      <c r="AY510" s="2">
        <f>_xlfn.XLOOKUP($A510,Results!$A$2:$A$2256,Results!T$2:T$2256,"")</f>
        <v>50</v>
      </c>
      <c r="AZ510" s="2">
        <f>_xlfn.XLOOKUP($A510,Results!$A$2:$A$2256,Results!U$2:U$2256,"")</f>
        <v>0</v>
      </c>
      <c r="BA510" s="2">
        <f>_xlfn.XLOOKUP($A510,Results!$A$2:$A$2256,Results!V$2:V$2256,"")</f>
        <v>0</v>
      </c>
      <c r="BB510" s="2">
        <f>_xlfn.XLOOKUP($A510,Results!$A$2:$A$2256,Results!W$2:W$2256,"")</f>
        <v>0</v>
      </c>
      <c r="BC510" s="2">
        <f>_xlfn.XLOOKUP($A510,Results!$A$2:$A$2256,Results!X$2:X$2256,"")</f>
        <v>0</v>
      </c>
      <c r="BD510" s="2">
        <f>_xlfn.XLOOKUP($A510,Results!$A$2:$A$2256,Results!Y$2:Y$2256,"")</f>
        <v>0</v>
      </c>
      <c r="BE510" s="2">
        <f>_xlfn.XLOOKUP($A510,Results!$A$2:$A$2256,Results!Z$2:Z$2256,"")</f>
        <v>0</v>
      </c>
    </row>
    <row r="511" spans="1:57" ht="38.25" customHeight="1" x14ac:dyDescent="0.3">
      <c r="A511">
        <v>906188</v>
      </c>
      <c r="B511">
        <v>281805</v>
      </c>
      <c r="C511" t="s">
        <v>36</v>
      </c>
      <c r="D511" t="s">
        <v>1622</v>
      </c>
      <c r="F511" s="2">
        <v>13482</v>
      </c>
      <c r="G511" s="2">
        <v>4</v>
      </c>
      <c r="H511" s="2" t="s">
        <v>1623</v>
      </c>
      <c r="I511">
        <v>1</v>
      </c>
      <c r="J511" t="s">
        <v>65</v>
      </c>
      <c r="K511" t="s">
        <v>39</v>
      </c>
      <c r="L511">
        <v>300</v>
      </c>
      <c r="M511" s="2" t="s">
        <v>36</v>
      </c>
      <c r="N511" s="9" t="s">
        <v>36</v>
      </c>
      <c r="O511" t="s">
        <v>36</v>
      </c>
      <c r="P511" t="s">
        <v>36</v>
      </c>
      <c r="Q511" t="s">
        <v>36</v>
      </c>
      <c r="R511">
        <v>300</v>
      </c>
      <c r="S511" s="1">
        <v>45744.583585497683</v>
      </c>
      <c r="T511" t="s">
        <v>42</v>
      </c>
      <c r="U511" s="1">
        <v>45744.362500000003</v>
      </c>
      <c r="V511" t="s">
        <v>43</v>
      </c>
      <c r="W511" t="s">
        <v>36</v>
      </c>
      <c r="X511">
        <v>0</v>
      </c>
      <c r="Y511">
        <v>999</v>
      </c>
      <c r="Z511" t="s">
        <v>36</v>
      </c>
      <c r="AA511" t="s">
        <v>36</v>
      </c>
      <c r="AB511" t="s">
        <v>36</v>
      </c>
      <c r="AC511" t="s">
        <v>1055</v>
      </c>
      <c r="AD511" t="s">
        <v>1055</v>
      </c>
      <c r="AE511" t="s">
        <v>45</v>
      </c>
      <c r="AF511" s="2"/>
      <c r="AI511" s="2" t="str">
        <f>IF(COUNTIF(Classification!$A$2:$A$338, H511)&gt;0,"FEE", " ")</f>
        <v>FEE</v>
      </c>
      <c r="AJ511" s="2" t="e">
        <f>VLOOKUP(A511,'Classification Test Result'!$A$2:$D$2428,4,FALSE)</f>
        <v>#N/A</v>
      </c>
      <c r="AL511" s="2">
        <f>_xlfn.XLOOKUP($A511,Results!$A$2:$A$2256,Results!G$2:G$2256,"")</f>
        <v>0</v>
      </c>
      <c r="AM511" s="2">
        <f>_xlfn.XLOOKUP($A511,Results!$A$2:$A$2256,Results!H$2:H$2256,"")</f>
        <v>0</v>
      </c>
      <c r="AN511" s="2">
        <f>_xlfn.XLOOKUP($A511,Results!$A$2:$A$2256,Results!I$2:I$2256,"")</f>
        <v>0</v>
      </c>
      <c r="AO511" s="2">
        <f>_xlfn.XLOOKUP($A511,Results!$A$2:$A$2256,Results!J$2:J$2256,"")</f>
        <v>0</v>
      </c>
      <c r="AP511" s="2">
        <f>_xlfn.XLOOKUP($A511,Results!$A$2:$A$2256,Results!K$2:K$2256,"")</f>
        <v>0</v>
      </c>
      <c r="AQ511" s="2">
        <f>_xlfn.XLOOKUP($A511,Results!$A$2:$A$2256,Results!L$2:L$2256,"")</f>
        <v>0</v>
      </c>
      <c r="AR511" s="2">
        <f>_xlfn.XLOOKUP($A511,Results!$A$2:$A$2256,Results!M$2:M$2256,"")</f>
        <v>0</v>
      </c>
      <c r="AS511" s="2">
        <f>_xlfn.XLOOKUP($A511,Results!$A$2:$A$2256,Results!N$2:N$2256,"")</f>
        <v>0</v>
      </c>
      <c r="AT511" s="2">
        <f>_xlfn.XLOOKUP($A511,Results!$A$2:$A$2256,Results!O$2:O$2256,"")</f>
        <v>0</v>
      </c>
      <c r="AU511" s="2">
        <f>_xlfn.XLOOKUP($A511,Results!$A$2:$A$2256,Results!P$2:P$2256,"")</f>
        <v>0</v>
      </c>
      <c r="AV511" s="2">
        <f>_xlfn.XLOOKUP($A511,Results!$A$2:$A$2256,Results!Q$2:Q$2256,"")</f>
        <v>0</v>
      </c>
      <c r="AW511" s="2">
        <f>_xlfn.XLOOKUP($A511,Results!$A$2:$A$2256,Results!R$2:R$2256,"")</f>
        <v>0</v>
      </c>
      <c r="AX511" s="2">
        <f>_xlfn.XLOOKUP($A511,Results!$A$2:$A$2256,Results!S$2:S$2256,"")</f>
        <v>0</v>
      </c>
      <c r="AY511" s="2">
        <f>_xlfn.XLOOKUP($A511,Results!$A$2:$A$2256,Results!T$2:T$2256,"")</f>
        <v>0</v>
      </c>
      <c r="AZ511" s="2">
        <f>_xlfn.XLOOKUP($A511,Results!$A$2:$A$2256,Results!U$2:U$2256,"")</f>
        <v>0</v>
      </c>
      <c r="BA511" s="2">
        <f>_xlfn.XLOOKUP($A511,Results!$A$2:$A$2256,Results!V$2:V$2256,"")</f>
        <v>0</v>
      </c>
      <c r="BB511" s="2">
        <f>_xlfn.XLOOKUP($A511,Results!$A$2:$A$2256,Results!W$2:W$2256,"")</f>
        <v>0</v>
      </c>
      <c r="BC511" s="2">
        <f>_xlfn.XLOOKUP($A511,Results!$A$2:$A$2256,Results!X$2:X$2256,"")</f>
        <v>0</v>
      </c>
      <c r="BD511" s="2">
        <f>_xlfn.XLOOKUP($A511,Results!$A$2:$A$2256,Results!Y$2:Y$2256,"")</f>
        <v>0</v>
      </c>
      <c r="BE511" s="2">
        <f>_xlfn.XLOOKUP($A511,Results!$A$2:$A$2256,Results!Z$2:Z$2256,"")</f>
        <v>0</v>
      </c>
    </row>
    <row r="512" spans="1:57" ht="38.25" customHeight="1" x14ac:dyDescent="0.3">
      <c r="A512">
        <v>906189</v>
      </c>
      <c r="B512">
        <v>281452</v>
      </c>
      <c r="C512" t="s">
        <v>36</v>
      </c>
      <c r="D512" t="s">
        <v>1567</v>
      </c>
      <c r="F512" s="2">
        <v>13482</v>
      </c>
      <c r="G512" s="2">
        <v>5</v>
      </c>
      <c r="H512" s="2" t="s">
        <v>1623</v>
      </c>
      <c r="I512">
        <v>1</v>
      </c>
      <c r="J512" t="s">
        <v>65</v>
      </c>
      <c r="K512" t="s">
        <v>39</v>
      </c>
      <c r="L512">
        <v>110</v>
      </c>
      <c r="M512" s="2" t="s">
        <v>36</v>
      </c>
      <c r="N512" s="9" t="s">
        <v>36</v>
      </c>
      <c r="O512" t="s">
        <v>36</v>
      </c>
      <c r="P512" t="s">
        <v>36</v>
      </c>
      <c r="Q512" t="s">
        <v>36</v>
      </c>
      <c r="R512">
        <v>110</v>
      </c>
      <c r="S512" s="1">
        <v>45744.334427511567</v>
      </c>
      <c r="T512" t="s">
        <v>42</v>
      </c>
      <c r="U512" s="1">
        <v>45744.114583333343</v>
      </c>
      <c r="V512" t="s">
        <v>43</v>
      </c>
      <c r="W512" t="s">
        <v>36</v>
      </c>
      <c r="X512">
        <v>0</v>
      </c>
      <c r="Y512">
        <v>999</v>
      </c>
      <c r="Z512" t="s">
        <v>36</v>
      </c>
      <c r="AA512" t="s">
        <v>36</v>
      </c>
      <c r="AB512" t="s">
        <v>36</v>
      </c>
      <c r="AC512" t="s">
        <v>1055</v>
      </c>
      <c r="AD512" t="s">
        <v>1055</v>
      </c>
      <c r="AE512" t="s">
        <v>45</v>
      </c>
      <c r="AF512" s="2"/>
      <c r="AI512" s="2" t="str">
        <f>IF(COUNTIF(Classification!$A$2:$A$338, H512)&gt;0,"FEE", " ")</f>
        <v>FEE</v>
      </c>
      <c r="AJ512" s="2" t="e">
        <f>VLOOKUP(A512,'Classification Test Result'!$A$2:$D$2428,4,FALSE)</f>
        <v>#N/A</v>
      </c>
      <c r="AL512" s="2">
        <f>_xlfn.XLOOKUP($A512,Results!$A$2:$A$2256,Results!G$2:G$2256,"")</f>
        <v>0</v>
      </c>
      <c r="AM512" s="2">
        <f>_xlfn.XLOOKUP($A512,Results!$A$2:$A$2256,Results!H$2:H$2256,"")</f>
        <v>0</v>
      </c>
      <c r="AN512" s="2">
        <f>_xlfn.XLOOKUP($A512,Results!$A$2:$A$2256,Results!I$2:I$2256,"")</f>
        <v>0</v>
      </c>
      <c r="AO512" s="2">
        <f>_xlfn.XLOOKUP($A512,Results!$A$2:$A$2256,Results!J$2:J$2256,"")</f>
        <v>0</v>
      </c>
      <c r="AP512" s="2">
        <f>_xlfn.XLOOKUP($A512,Results!$A$2:$A$2256,Results!K$2:K$2256,"")</f>
        <v>0</v>
      </c>
      <c r="AQ512" s="2">
        <f>_xlfn.XLOOKUP($A512,Results!$A$2:$A$2256,Results!L$2:L$2256,"")</f>
        <v>0</v>
      </c>
      <c r="AR512" s="2">
        <f>_xlfn.XLOOKUP($A512,Results!$A$2:$A$2256,Results!M$2:M$2256,"")</f>
        <v>0</v>
      </c>
      <c r="AS512" s="2">
        <f>_xlfn.XLOOKUP($A512,Results!$A$2:$A$2256,Results!N$2:N$2256,"")</f>
        <v>0</v>
      </c>
      <c r="AT512" s="2">
        <f>_xlfn.XLOOKUP($A512,Results!$A$2:$A$2256,Results!O$2:O$2256,"")</f>
        <v>0</v>
      </c>
      <c r="AU512" s="2">
        <f>_xlfn.XLOOKUP($A512,Results!$A$2:$A$2256,Results!P$2:P$2256,"")</f>
        <v>0</v>
      </c>
      <c r="AV512" s="2">
        <f>_xlfn.XLOOKUP($A512,Results!$A$2:$A$2256,Results!Q$2:Q$2256,"")</f>
        <v>0</v>
      </c>
      <c r="AW512" s="2">
        <f>_xlfn.XLOOKUP($A512,Results!$A$2:$A$2256,Results!R$2:R$2256,"")</f>
        <v>0</v>
      </c>
      <c r="AX512" s="2">
        <f>_xlfn.XLOOKUP($A512,Results!$A$2:$A$2256,Results!S$2:S$2256,"")</f>
        <v>0</v>
      </c>
      <c r="AY512" s="2">
        <f>_xlfn.XLOOKUP($A512,Results!$A$2:$A$2256,Results!T$2:T$2256,"")</f>
        <v>0</v>
      </c>
      <c r="AZ512" s="2">
        <f>_xlfn.XLOOKUP($A512,Results!$A$2:$A$2256,Results!U$2:U$2256,"")</f>
        <v>0</v>
      </c>
      <c r="BA512" s="2">
        <f>_xlfn.XLOOKUP($A512,Results!$A$2:$A$2256,Results!V$2:V$2256,"")</f>
        <v>0</v>
      </c>
      <c r="BB512" s="2">
        <f>_xlfn.XLOOKUP($A512,Results!$A$2:$A$2256,Results!W$2:W$2256,"")</f>
        <v>0</v>
      </c>
      <c r="BC512" s="2">
        <f>_xlfn.XLOOKUP($A512,Results!$A$2:$A$2256,Results!X$2:X$2256,"")</f>
        <v>0</v>
      </c>
      <c r="BD512" s="2">
        <f>_xlfn.XLOOKUP($A512,Results!$A$2:$A$2256,Results!Y$2:Y$2256,"")</f>
        <v>0</v>
      </c>
      <c r="BE512" s="2">
        <f>_xlfn.XLOOKUP($A512,Results!$A$2:$A$2256,Results!Z$2:Z$2256,"")</f>
        <v>0</v>
      </c>
    </row>
    <row r="513" spans="1:57" ht="38.25" customHeight="1" x14ac:dyDescent="0.3">
      <c r="A513">
        <v>906190</v>
      </c>
      <c r="B513">
        <v>281453</v>
      </c>
      <c r="C513" t="s">
        <v>36</v>
      </c>
      <c r="D513" t="s">
        <v>1624</v>
      </c>
      <c r="F513" s="2">
        <v>13482</v>
      </c>
      <c r="G513" s="2">
        <v>3</v>
      </c>
      <c r="H513" s="2" t="s">
        <v>1623</v>
      </c>
      <c r="I513">
        <v>1</v>
      </c>
      <c r="J513" t="s">
        <v>65</v>
      </c>
      <c r="K513" t="s">
        <v>39</v>
      </c>
      <c r="L513">
        <v>145</v>
      </c>
      <c r="M513" s="2" t="s">
        <v>36</v>
      </c>
      <c r="N513" s="9" t="s">
        <v>36</v>
      </c>
      <c r="O513" t="s">
        <v>36</v>
      </c>
      <c r="P513" t="s">
        <v>36</v>
      </c>
      <c r="Q513" t="s">
        <v>36</v>
      </c>
      <c r="R513">
        <v>145</v>
      </c>
      <c r="S513" s="1">
        <v>45744.334398298612</v>
      </c>
      <c r="T513" t="s">
        <v>42</v>
      </c>
      <c r="U513" s="1">
        <v>45744.114583333343</v>
      </c>
      <c r="V513" t="s">
        <v>43</v>
      </c>
      <c r="W513" t="s">
        <v>36</v>
      </c>
      <c r="X513">
        <v>0</v>
      </c>
      <c r="Y513">
        <v>999</v>
      </c>
      <c r="Z513" t="s">
        <v>36</v>
      </c>
      <c r="AA513" t="s">
        <v>36</v>
      </c>
      <c r="AB513" t="s">
        <v>36</v>
      </c>
      <c r="AC513" t="s">
        <v>1055</v>
      </c>
      <c r="AD513" t="s">
        <v>1055</v>
      </c>
      <c r="AE513" t="s">
        <v>45</v>
      </c>
      <c r="AF513" s="2"/>
      <c r="AI513" s="2" t="str">
        <f>IF(COUNTIF(Classification!$A$2:$A$338, H513)&gt;0,"FEE", " ")</f>
        <v>FEE</v>
      </c>
      <c r="AJ513" s="2" t="e">
        <f>VLOOKUP(A513,'Classification Test Result'!$A$2:$D$2428,4,FALSE)</f>
        <v>#N/A</v>
      </c>
      <c r="AL513" s="2">
        <f>_xlfn.XLOOKUP($A513,Results!$A$2:$A$2256,Results!G$2:G$2256,"")</f>
        <v>0</v>
      </c>
      <c r="AM513" s="2">
        <f>_xlfn.XLOOKUP($A513,Results!$A$2:$A$2256,Results!H$2:H$2256,"")</f>
        <v>0</v>
      </c>
      <c r="AN513" s="2">
        <f>_xlfn.XLOOKUP($A513,Results!$A$2:$A$2256,Results!I$2:I$2256,"")</f>
        <v>0</v>
      </c>
      <c r="AO513" s="2">
        <f>_xlfn.XLOOKUP($A513,Results!$A$2:$A$2256,Results!J$2:J$2256,"")</f>
        <v>0</v>
      </c>
      <c r="AP513" s="2">
        <f>_xlfn.XLOOKUP($A513,Results!$A$2:$A$2256,Results!K$2:K$2256,"")</f>
        <v>0</v>
      </c>
      <c r="AQ513" s="2">
        <f>_xlfn.XLOOKUP($A513,Results!$A$2:$A$2256,Results!L$2:L$2256,"")</f>
        <v>0</v>
      </c>
      <c r="AR513" s="2">
        <f>_xlfn.XLOOKUP($A513,Results!$A$2:$A$2256,Results!M$2:M$2256,"")</f>
        <v>0</v>
      </c>
      <c r="AS513" s="2">
        <f>_xlfn.XLOOKUP($A513,Results!$A$2:$A$2256,Results!N$2:N$2256,"")</f>
        <v>0</v>
      </c>
      <c r="AT513" s="2">
        <f>_xlfn.XLOOKUP($A513,Results!$A$2:$A$2256,Results!O$2:O$2256,"")</f>
        <v>0</v>
      </c>
      <c r="AU513" s="2">
        <f>_xlfn.XLOOKUP($A513,Results!$A$2:$A$2256,Results!P$2:P$2256,"")</f>
        <v>0</v>
      </c>
      <c r="AV513" s="2">
        <f>_xlfn.XLOOKUP($A513,Results!$A$2:$A$2256,Results!Q$2:Q$2256,"")</f>
        <v>0</v>
      </c>
      <c r="AW513" s="2">
        <f>_xlfn.XLOOKUP($A513,Results!$A$2:$A$2256,Results!R$2:R$2256,"")</f>
        <v>0</v>
      </c>
      <c r="AX513" s="2">
        <f>_xlfn.XLOOKUP($A513,Results!$A$2:$A$2256,Results!S$2:S$2256,"")</f>
        <v>0</v>
      </c>
      <c r="AY513" s="2">
        <f>_xlfn.XLOOKUP($A513,Results!$A$2:$A$2256,Results!T$2:T$2256,"")</f>
        <v>0</v>
      </c>
      <c r="AZ513" s="2">
        <f>_xlfn.XLOOKUP($A513,Results!$A$2:$A$2256,Results!U$2:U$2256,"")</f>
        <v>0</v>
      </c>
      <c r="BA513" s="2">
        <f>_xlfn.XLOOKUP($A513,Results!$A$2:$A$2256,Results!V$2:V$2256,"")</f>
        <v>0</v>
      </c>
      <c r="BB513" s="2">
        <f>_xlfn.XLOOKUP($A513,Results!$A$2:$A$2256,Results!W$2:W$2256,"")</f>
        <v>0</v>
      </c>
      <c r="BC513" s="2">
        <f>_xlfn.XLOOKUP($A513,Results!$A$2:$A$2256,Results!X$2:X$2256,"")</f>
        <v>0</v>
      </c>
      <c r="BD513" s="2">
        <f>_xlfn.XLOOKUP($A513,Results!$A$2:$A$2256,Results!Y$2:Y$2256,"")</f>
        <v>0</v>
      </c>
      <c r="BE513" s="2">
        <f>_xlfn.XLOOKUP($A513,Results!$A$2:$A$2256,Results!Z$2:Z$2256,"")</f>
        <v>0</v>
      </c>
    </row>
    <row r="514" spans="1:57" ht="38.25" customHeight="1" x14ac:dyDescent="0.3">
      <c r="A514">
        <v>906191</v>
      </c>
      <c r="B514">
        <v>281455</v>
      </c>
      <c r="C514" t="s">
        <v>36</v>
      </c>
      <c r="D514" t="s">
        <v>1625</v>
      </c>
      <c r="F514" s="2">
        <v>13482</v>
      </c>
      <c r="G514" s="2">
        <v>3</v>
      </c>
      <c r="H514" s="2" t="s">
        <v>1623</v>
      </c>
      <c r="I514">
        <v>1</v>
      </c>
      <c r="J514" t="s">
        <v>65</v>
      </c>
      <c r="K514" t="s">
        <v>39</v>
      </c>
      <c r="L514">
        <v>110</v>
      </c>
      <c r="M514" s="2" t="s">
        <v>36</v>
      </c>
      <c r="N514" s="9" t="s">
        <v>36</v>
      </c>
      <c r="O514" t="s">
        <v>36</v>
      </c>
      <c r="P514" t="s">
        <v>36</v>
      </c>
      <c r="Q514" t="s">
        <v>36</v>
      </c>
      <c r="R514">
        <v>110</v>
      </c>
      <c r="S514" s="1">
        <v>45744.334350381941</v>
      </c>
      <c r="T514" t="s">
        <v>42</v>
      </c>
      <c r="U514" s="1">
        <v>45744.115277777782</v>
      </c>
      <c r="V514" t="s">
        <v>43</v>
      </c>
      <c r="W514" t="s">
        <v>36</v>
      </c>
      <c r="X514">
        <v>0</v>
      </c>
      <c r="Y514">
        <v>999</v>
      </c>
      <c r="Z514" t="s">
        <v>36</v>
      </c>
      <c r="AA514" t="s">
        <v>36</v>
      </c>
      <c r="AB514" t="s">
        <v>36</v>
      </c>
      <c r="AC514" t="s">
        <v>1055</v>
      </c>
      <c r="AD514" t="s">
        <v>1055</v>
      </c>
      <c r="AE514" t="s">
        <v>45</v>
      </c>
      <c r="AF514" s="2"/>
      <c r="AI514" s="2" t="str">
        <f>IF(COUNTIF(Classification!$A$2:$A$338, H514)&gt;0,"FEE", " ")</f>
        <v>FEE</v>
      </c>
      <c r="AJ514" s="2" t="e">
        <f>VLOOKUP(A514,'Classification Test Result'!$A$2:$D$2428,4,FALSE)</f>
        <v>#N/A</v>
      </c>
      <c r="AL514" s="2">
        <f>_xlfn.XLOOKUP($A514,Results!$A$2:$A$2256,Results!G$2:G$2256,"")</f>
        <v>0</v>
      </c>
      <c r="AM514" s="2">
        <f>_xlfn.XLOOKUP($A514,Results!$A$2:$A$2256,Results!H$2:H$2256,"")</f>
        <v>0</v>
      </c>
      <c r="AN514" s="2">
        <f>_xlfn.XLOOKUP($A514,Results!$A$2:$A$2256,Results!I$2:I$2256,"")</f>
        <v>0</v>
      </c>
      <c r="AO514" s="2">
        <f>_xlfn.XLOOKUP($A514,Results!$A$2:$A$2256,Results!J$2:J$2256,"")</f>
        <v>0</v>
      </c>
      <c r="AP514" s="2">
        <f>_xlfn.XLOOKUP($A514,Results!$A$2:$A$2256,Results!K$2:K$2256,"")</f>
        <v>0</v>
      </c>
      <c r="AQ514" s="2">
        <f>_xlfn.XLOOKUP($A514,Results!$A$2:$A$2256,Results!L$2:L$2256,"")</f>
        <v>0</v>
      </c>
      <c r="AR514" s="2">
        <f>_xlfn.XLOOKUP($A514,Results!$A$2:$A$2256,Results!M$2:M$2256,"")</f>
        <v>0</v>
      </c>
      <c r="AS514" s="2">
        <f>_xlfn.XLOOKUP($A514,Results!$A$2:$A$2256,Results!N$2:N$2256,"")</f>
        <v>0</v>
      </c>
      <c r="AT514" s="2">
        <f>_xlfn.XLOOKUP($A514,Results!$A$2:$A$2256,Results!O$2:O$2256,"")</f>
        <v>0</v>
      </c>
      <c r="AU514" s="2">
        <f>_xlfn.XLOOKUP($A514,Results!$A$2:$A$2256,Results!P$2:P$2256,"")</f>
        <v>0</v>
      </c>
      <c r="AV514" s="2">
        <f>_xlfn.XLOOKUP($A514,Results!$A$2:$A$2256,Results!Q$2:Q$2256,"")</f>
        <v>0</v>
      </c>
      <c r="AW514" s="2">
        <f>_xlfn.XLOOKUP($A514,Results!$A$2:$A$2256,Results!R$2:R$2256,"")</f>
        <v>0</v>
      </c>
      <c r="AX514" s="2">
        <f>_xlfn.XLOOKUP($A514,Results!$A$2:$A$2256,Results!S$2:S$2256,"")</f>
        <v>0</v>
      </c>
      <c r="AY514" s="2">
        <f>_xlfn.XLOOKUP($A514,Results!$A$2:$A$2256,Results!T$2:T$2256,"")</f>
        <v>0</v>
      </c>
      <c r="AZ514" s="2">
        <f>_xlfn.XLOOKUP($A514,Results!$A$2:$A$2256,Results!U$2:U$2256,"")</f>
        <v>0</v>
      </c>
      <c r="BA514" s="2">
        <f>_xlfn.XLOOKUP($A514,Results!$A$2:$A$2256,Results!V$2:V$2256,"")</f>
        <v>0</v>
      </c>
      <c r="BB514" s="2">
        <f>_xlfn.XLOOKUP($A514,Results!$A$2:$A$2256,Results!W$2:W$2256,"")</f>
        <v>0</v>
      </c>
      <c r="BC514" s="2">
        <f>_xlfn.XLOOKUP($A514,Results!$A$2:$A$2256,Results!X$2:X$2256,"")</f>
        <v>0</v>
      </c>
      <c r="BD514" s="2">
        <f>_xlfn.XLOOKUP($A514,Results!$A$2:$A$2256,Results!Y$2:Y$2256,"")</f>
        <v>0</v>
      </c>
      <c r="BE514" s="2">
        <f>_xlfn.XLOOKUP($A514,Results!$A$2:$A$2256,Results!Z$2:Z$2256,"")</f>
        <v>0</v>
      </c>
    </row>
    <row r="515" spans="1:57" ht="38.25" customHeight="1" x14ac:dyDescent="0.3">
      <c r="A515">
        <v>906192</v>
      </c>
      <c r="B515">
        <v>281456</v>
      </c>
      <c r="C515" t="s">
        <v>36</v>
      </c>
      <c r="D515" t="s">
        <v>1626</v>
      </c>
      <c r="F515" s="2">
        <v>13482</v>
      </c>
      <c r="G515" s="2">
        <v>3</v>
      </c>
      <c r="H515" s="2" t="s">
        <v>1623</v>
      </c>
      <c r="I515">
        <v>1</v>
      </c>
      <c r="J515" t="s">
        <v>65</v>
      </c>
      <c r="K515" t="s">
        <v>39</v>
      </c>
      <c r="L515">
        <v>938.4</v>
      </c>
      <c r="M515" s="2" t="s">
        <v>36</v>
      </c>
      <c r="N515" s="9" t="s">
        <v>36</v>
      </c>
      <c r="O515" t="s">
        <v>36</v>
      </c>
      <c r="P515" t="s">
        <v>36</v>
      </c>
      <c r="Q515" t="s">
        <v>36</v>
      </c>
      <c r="R515">
        <v>938.4</v>
      </c>
      <c r="S515" s="1">
        <v>45744.334331909733</v>
      </c>
      <c r="T515" t="s">
        <v>42</v>
      </c>
      <c r="U515" s="1">
        <v>45744.115277777782</v>
      </c>
      <c r="V515" t="s">
        <v>43</v>
      </c>
      <c r="W515" t="s">
        <v>36</v>
      </c>
      <c r="X515">
        <v>0</v>
      </c>
      <c r="Y515">
        <v>999</v>
      </c>
      <c r="Z515" t="s">
        <v>36</v>
      </c>
      <c r="AA515" t="s">
        <v>36</v>
      </c>
      <c r="AB515" t="s">
        <v>36</v>
      </c>
      <c r="AC515" t="s">
        <v>1055</v>
      </c>
      <c r="AD515" t="s">
        <v>1055</v>
      </c>
      <c r="AE515" t="s">
        <v>45</v>
      </c>
      <c r="AF515" s="2"/>
      <c r="AI515" s="2" t="str">
        <f>IF(COUNTIF(Classification!$A$2:$A$338, H515)&gt;0,"FEE", " ")</f>
        <v>FEE</v>
      </c>
      <c r="AJ515" s="2" t="e">
        <f>VLOOKUP(A515,'Classification Test Result'!$A$2:$D$2428,4,FALSE)</f>
        <v>#N/A</v>
      </c>
      <c r="AL515" s="2">
        <f>_xlfn.XLOOKUP($A515,Results!$A$2:$A$2256,Results!G$2:G$2256,"")</f>
        <v>0</v>
      </c>
      <c r="AM515" s="2">
        <f>_xlfn.XLOOKUP($A515,Results!$A$2:$A$2256,Results!H$2:H$2256,"")</f>
        <v>0</v>
      </c>
      <c r="AN515" s="2">
        <f>_xlfn.XLOOKUP($A515,Results!$A$2:$A$2256,Results!I$2:I$2256,"")</f>
        <v>0</v>
      </c>
      <c r="AO515" s="2">
        <f>_xlfn.XLOOKUP($A515,Results!$A$2:$A$2256,Results!J$2:J$2256,"")</f>
        <v>0</v>
      </c>
      <c r="AP515" s="2">
        <f>_xlfn.XLOOKUP($A515,Results!$A$2:$A$2256,Results!K$2:K$2256,"")</f>
        <v>0</v>
      </c>
      <c r="AQ515" s="2">
        <f>_xlfn.XLOOKUP($A515,Results!$A$2:$A$2256,Results!L$2:L$2256,"")</f>
        <v>0</v>
      </c>
      <c r="AR515" s="2">
        <f>_xlfn.XLOOKUP($A515,Results!$A$2:$A$2256,Results!M$2:M$2256,"")</f>
        <v>0</v>
      </c>
      <c r="AS515" s="2">
        <f>_xlfn.XLOOKUP($A515,Results!$A$2:$A$2256,Results!N$2:N$2256,"")</f>
        <v>0</v>
      </c>
      <c r="AT515" s="2">
        <f>_xlfn.XLOOKUP($A515,Results!$A$2:$A$2256,Results!O$2:O$2256,"")</f>
        <v>0</v>
      </c>
      <c r="AU515" s="2">
        <f>_xlfn.XLOOKUP($A515,Results!$A$2:$A$2256,Results!P$2:P$2256,"")</f>
        <v>0</v>
      </c>
      <c r="AV515" s="2">
        <f>_xlfn.XLOOKUP($A515,Results!$A$2:$A$2256,Results!Q$2:Q$2256,"")</f>
        <v>0</v>
      </c>
      <c r="AW515" s="2">
        <f>_xlfn.XLOOKUP($A515,Results!$A$2:$A$2256,Results!R$2:R$2256,"")</f>
        <v>0</v>
      </c>
      <c r="AX515" s="2">
        <f>_xlfn.XLOOKUP($A515,Results!$A$2:$A$2256,Results!S$2:S$2256,"")</f>
        <v>0</v>
      </c>
      <c r="AY515" s="2">
        <f>_xlfn.XLOOKUP($A515,Results!$A$2:$A$2256,Results!T$2:T$2256,"")</f>
        <v>0</v>
      </c>
      <c r="AZ515" s="2">
        <f>_xlfn.XLOOKUP($A515,Results!$A$2:$A$2256,Results!U$2:U$2256,"")</f>
        <v>0</v>
      </c>
      <c r="BA515" s="2">
        <f>_xlfn.XLOOKUP($A515,Results!$A$2:$A$2256,Results!V$2:V$2256,"")</f>
        <v>0</v>
      </c>
      <c r="BB515" s="2">
        <f>_xlfn.XLOOKUP($A515,Results!$A$2:$A$2256,Results!W$2:W$2256,"")</f>
        <v>0</v>
      </c>
      <c r="BC515" s="2">
        <f>_xlfn.XLOOKUP($A515,Results!$A$2:$A$2256,Results!X$2:X$2256,"")</f>
        <v>0</v>
      </c>
      <c r="BD515" s="2">
        <f>_xlfn.XLOOKUP($A515,Results!$A$2:$A$2256,Results!Y$2:Y$2256,"")</f>
        <v>0</v>
      </c>
      <c r="BE515" s="2">
        <f>_xlfn.XLOOKUP($A515,Results!$A$2:$A$2256,Results!Z$2:Z$2256,"")</f>
        <v>0</v>
      </c>
    </row>
    <row r="516" spans="1:57" ht="38.25" customHeight="1" x14ac:dyDescent="0.3">
      <c r="A516">
        <v>906193</v>
      </c>
      <c r="B516">
        <v>281458</v>
      </c>
      <c r="C516" t="s">
        <v>36</v>
      </c>
      <c r="D516" t="s">
        <v>1627</v>
      </c>
      <c r="F516" s="2">
        <v>13482</v>
      </c>
      <c r="G516" s="2">
        <v>5</v>
      </c>
      <c r="H516" s="2" t="s">
        <v>1623</v>
      </c>
      <c r="I516">
        <v>1</v>
      </c>
      <c r="J516" t="s">
        <v>65</v>
      </c>
      <c r="K516" t="s">
        <v>39</v>
      </c>
      <c r="L516">
        <v>110</v>
      </c>
      <c r="M516" s="2" t="s">
        <v>36</v>
      </c>
      <c r="N516" s="9" t="s">
        <v>36</v>
      </c>
      <c r="O516" t="s">
        <v>36</v>
      </c>
      <c r="P516" t="s">
        <v>36</v>
      </c>
      <c r="Q516" t="s">
        <v>36</v>
      </c>
      <c r="R516">
        <v>110</v>
      </c>
      <c r="S516" s="1">
        <v>45744.334296793983</v>
      </c>
      <c r="T516" t="s">
        <v>42</v>
      </c>
      <c r="U516" s="1">
        <v>45744.116666666669</v>
      </c>
      <c r="V516" t="s">
        <v>43</v>
      </c>
      <c r="W516" t="s">
        <v>36</v>
      </c>
      <c r="X516">
        <v>0</v>
      </c>
      <c r="Y516">
        <v>999</v>
      </c>
      <c r="Z516" t="s">
        <v>36</v>
      </c>
      <c r="AA516" t="s">
        <v>36</v>
      </c>
      <c r="AB516" t="s">
        <v>36</v>
      </c>
      <c r="AC516" t="s">
        <v>1055</v>
      </c>
      <c r="AD516" t="s">
        <v>1055</v>
      </c>
      <c r="AE516" t="s">
        <v>45</v>
      </c>
      <c r="AF516" s="2"/>
      <c r="AI516" s="2" t="str">
        <f>IF(COUNTIF(Classification!$A$2:$A$338, H516)&gt;0,"FEE", " ")</f>
        <v>FEE</v>
      </c>
      <c r="AJ516" s="2" t="e">
        <f>VLOOKUP(A516,'Classification Test Result'!$A$2:$D$2428,4,FALSE)</f>
        <v>#N/A</v>
      </c>
      <c r="AL516" s="2">
        <f>_xlfn.XLOOKUP($A516,Results!$A$2:$A$2256,Results!G$2:G$2256,"")</f>
        <v>0</v>
      </c>
      <c r="AM516" s="2">
        <f>_xlfn.XLOOKUP($A516,Results!$A$2:$A$2256,Results!H$2:H$2256,"")</f>
        <v>0</v>
      </c>
      <c r="AN516" s="2">
        <f>_xlfn.XLOOKUP($A516,Results!$A$2:$A$2256,Results!I$2:I$2256,"")</f>
        <v>0</v>
      </c>
      <c r="AO516" s="2">
        <f>_xlfn.XLOOKUP($A516,Results!$A$2:$A$2256,Results!J$2:J$2256,"")</f>
        <v>0</v>
      </c>
      <c r="AP516" s="2">
        <f>_xlfn.XLOOKUP($A516,Results!$A$2:$A$2256,Results!K$2:K$2256,"")</f>
        <v>0</v>
      </c>
      <c r="AQ516" s="2">
        <f>_xlfn.XLOOKUP($A516,Results!$A$2:$A$2256,Results!L$2:L$2256,"")</f>
        <v>0</v>
      </c>
      <c r="AR516" s="2">
        <f>_xlfn.XLOOKUP($A516,Results!$A$2:$A$2256,Results!M$2:M$2256,"")</f>
        <v>0</v>
      </c>
      <c r="AS516" s="2">
        <f>_xlfn.XLOOKUP($A516,Results!$A$2:$A$2256,Results!N$2:N$2256,"")</f>
        <v>0</v>
      </c>
      <c r="AT516" s="2">
        <f>_xlfn.XLOOKUP($A516,Results!$A$2:$A$2256,Results!O$2:O$2256,"")</f>
        <v>0</v>
      </c>
      <c r="AU516" s="2">
        <f>_xlfn.XLOOKUP($A516,Results!$A$2:$A$2256,Results!P$2:P$2256,"")</f>
        <v>0</v>
      </c>
      <c r="AV516" s="2">
        <f>_xlfn.XLOOKUP($A516,Results!$A$2:$A$2256,Results!Q$2:Q$2256,"")</f>
        <v>0</v>
      </c>
      <c r="AW516" s="2">
        <f>_xlfn.XLOOKUP($A516,Results!$A$2:$A$2256,Results!R$2:R$2256,"")</f>
        <v>0</v>
      </c>
      <c r="AX516" s="2">
        <f>_xlfn.XLOOKUP($A516,Results!$A$2:$A$2256,Results!S$2:S$2256,"")</f>
        <v>0</v>
      </c>
      <c r="AY516" s="2">
        <f>_xlfn.XLOOKUP($A516,Results!$A$2:$A$2256,Results!T$2:T$2256,"")</f>
        <v>0</v>
      </c>
      <c r="AZ516" s="2">
        <f>_xlfn.XLOOKUP($A516,Results!$A$2:$A$2256,Results!U$2:U$2256,"")</f>
        <v>0</v>
      </c>
      <c r="BA516" s="2">
        <f>_xlfn.XLOOKUP($A516,Results!$A$2:$A$2256,Results!V$2:V$2256,"")</f>
        <v>0</v>
      </c>
      <c r="BB516" s="2">
        <f>_xlfn.XLOOKUP($A516,Results!$A$2:$A$2256,Results!W$2:W$2256,"")</f>
        <v>0</v>
      </c>
      <c r="BC516" s="2">
        <f>_xlfn.XLOOKUP($A516,Results!$A$2:$A$2256,Results!X$2:X$2256,"")</f>
        <v>0</v>
      </c>
      <c r="BD516" s="2">
        <f>_xlfn.XLOOKUP($A516,Results!$A$2:$A$2256,Results!Y$2:Y$2256,"")</f>
        <v>0</v>
      </c>
      <c r="BE516" s="2">
        <f>_xlfn.XLOOKUP($A516,Results!$A$2:$A$2256,Results!Z$2:Z$2256,"")</f>
        <v>0</v>
      </c>
    </row>
    <row r="517" spans="1:57" ht="38.25" customHeight="1" x14ac:dyDescent="0.3">
      <c r="A517">
        <v>906194</v>
      </c>
      <c r="B517">
        <v>281472</v>
      </c>
      <c r="C517" t="s">
        <v>36</v>
      </c>
      <c r="D517" t="s">
        <v>451</v>
      </c>
      <c r="F517" s="2">
        <v>13482</v>
      </c>
      <c r="G517" s="2">
        <v>4</v>
      </c>
      <c r="H517" s="2" t="s">
        <v>1623</v>
      </c>
      <c r="I517">
        <v>1</v>
      </c>
      <c r="J517" t="s">
        <v>65</v>
      </c>
      <c r="K517" t="s">
        <v>39</v>
      </c>
      <c r="L517">
        <v>169.88</v>
      </c>
      <c r="M517" s="2" t="s">
        <v>36</v>
      </c>
      <c r="N517" s="9" t="s">
        <v>36</v>
      </c>
      <c r="O517" t="s">
        <v>36</v>
      </c>
      <c r="P517" t="s">
        <v>36</v>
      </c>
      <c r="Q517" t="s">
        <v>36</v>
      </c>
      <c r="R517">
        <v>169.88</v>
      </c>
      <c r="S517" s="1">
        <v>45744.334031134262</v>
      </c>
      <c r="T517" t="s">
        <v>42</v>
      </c>
      <c r="U517" s="1">
        <v>45744.118055555547</v>
      </c>
      <c r="V517" t="s">
        <v>43</v>
      </c>
      <c r="W517" t="s">
        <v>36</v>
      </c>
      <c r="X517">
        <v>0</v>
      </c>
      <c r="Y517">
        <v>999</v>
      </c>
      <c r="Z517" t="s">
        <v>36</v>
      </c>
      <c r="AA517" t="s">
        <v>36</v>
      </c>
      <c r="AB517" t="s">
        <v>36</v>
      </c>
      <c r="AC517" t="s">
        <v>1055</v>
      </c>
      <c r="AD517" t="s">
        <v>1055</v>
      </c>
      <c r="AE517" t="s">
        <v>45</v>
      </c>
      <c r="AF517" s="2"/>
      <c r="AI517" s="2" t="str">
        <f>IF(COUNTIF(Classification!$A$2:$A$338, H517)&gt;0,"FEE", " ")</f>
        <v>FEE</v>
      </c>
      <c r="AJ517" s="2" t="e">
        <f>VLOOKUP(A517,'Classification Test Result'!$A$2:$D$2428,4,FALSE)</f>
        <v>#N/A</v>
      </c>
      <c r="AL517" s="2">
        <f>_xlfn.XLOOKUP($A517,Results!$A$2:$A$2256,Results!G$2:G$2256,"")</f>
        <v>0</v>
      </c>
      <c r="AM517" s="2">
        <f>_xlfn.XLOOKUP($A517,Results!$A$2:$A$2256,Results!H$2:H$2256,"")</f>
        <v>0</v>
      </c>
      <c r="AN517" s="2">
        <f>_xlfn.XLOOKUP($A517,Results!$A$2:$A$2256,Results!I$2:I$2256,"")</f>
        <v>0</v>
      </c>
      <c r="AO517" s="2">
        <f>_xlfn.XLOOKUP($A517,Results!$A$2:$A$2256,Results!J$2:J$2256,"")</f>
        <v>0</v>
      </c>
      <c r="AP517" s="2">
        <f>_xlfn.XLOOKUP($A517,Results!$A$2:$A$2256,Results!K$2:K$2256,"")</f>
        <v>0</v>
      </c>
      <c r="AQ517" s="2">
        <f>_xlfn.XLOOKUP($A517,Results!$A$2:$A$2256,Results!L$2:L$2256,"")</f>
        <v>0</v>
      </c>
      <c r="AR517" s="2">
        <f>_xlfn.XLOOKUP($A517,Results!$A$2:$A$2256,Results!M$2:M$2256,"")</f>
        <v>0</v>
      </c>
      <c r="AS517" s="2">
        <f>_xlfn.XLOOKUP($A517,Results!$A$2:$A$2256,Results!N$2:N$2256,"")</f>
        <v>0</v>
      </c>
      <c r="AT517" s="2">
        <f>_xlfn.XLOOKUP($A517,Results!$A$2:$A$2256,Results!O$2:O$2256,"")</f>
        <v>0</v>
      </c>
      <c r="AU517" s="2">
        <f>_xlfn.XLOOKUP($A517,Results!$A$2:$A$2256,Results!P$2:P$2256,"")</f>
        <v>0</v>
      </c>
      <c r="AV517" s="2">
        <f>_xlfn.XLOOKUP($A517,Results!$A$2:$A$2256,Results!Q$2:Q$2256,"")</f>
        <v>0</v>
      </c>
      <c r="AW517" s="2">
        <f>_xlfn.XLOOKUP($A517,Results!$A$2:$A$2256,Results!R$2:R$2256,"")</f>
        <v>0</v>
      </c>
      <c r="AX517" s="2">
        <f>_xlfn.XLOOKUP($A517,Results!$A$2:$A$2256,Results!S$2:S$2256,"")</f>
        <v>0</v>
      </c>
      <c r="AY517" s="2">
        <f>_xlfn.XLOOKUP($A517,Results!$A$2:$A$2256,Results!T$2:T$2256,"")</f>
        <v>0</v>
      </c>
      <c r="AZ517" s="2">
        <f>_xlfn.XLOOKUP($A517,Results!$A$2:$A$2256,Results!U$2:U$2256,"")</f>
        <v>0</v>
      </c>
      <c r="BA517" s="2">
        <f>_xlfn.XLOOKUP($A517,Results!$A$2:$A$2256,Results!V$2:V$2256,"")</f>
        <v>0</v>
      </c>
      <c r="BB517" s="2">
        <f>_xlfn.XLOOKUP($A517,Results!$A$2:$A$2256,Results!W$2:W$2256,"")</f>
        <v>0</v>
      </c>
      <c r="BC517" s="2">
        <f>_xlfn.XLOOKUP($A517,Results!$A$2:$A$2256,Results!X$2:X$2256,"")</f>
        <v>0</v>
      </c>
      <c r="BD517" s="2">
        <f>_xlfn.XLOOKUP($A517,Results!$A$2:$A$2256,Results!Y$2:Y$2256,"")</f>
        <v>0</v>
      </c>
      <c r="BE517" s="2">
        <f>_xlfn.XLOOKUP($A517,Results!$A$2:$A$2256,Results!Z$2:Z$2256,"")</f>
        <v>0</v>
      </c>
    </row>
    <row r="518" spans="1:57" ht="38.25" customHeight="1" x14ac:dyDescent="0.3">
      <c r="A518">
        <v>906195</v>
      </c>
      <c r="B518">
        <v>281473</v>
      </c>
      <c r="C518" t="s">
        <v>36</v>
      </c>
      <c r="D518" t="s">
        <v>1056</v>
      </c>
      <c r="F518" s="2">
        <v>13482</v>
      </c>
      <c r="G518" s="2">
        <v>5</v>
      </c>
      <c r="H518" s="2" t="s">
        <v>1623</v>
      </c>
      <c r="I518">
        <v>1</v>
      </c>
      <c r="J518" t="s">
        <v>65</v>
      </c>
      <c r="K518" t="s">
        <v>39</v>
      </c>
      <c r="L518">
        <v>360.65</v>
      </c>
      <c r="M518" s="2" t="s">
        <v>36</v>
      </c>
      <c r="N518" s="9" t="s">
        <v>36</v>
      </c>
      <c r="O518" t="s">
        <v>36</v>
      </c>
      <c r="P518" t="s">
        <v>36</v>
      </c>
      <c r="Q518" t="s">
        <v>36</v>
      </c>
      <c r="R518">
        <v>360.65</v>
      </c>
      <c r="S518" s="1">
        <v>45744.33400130787</v>
      </c>
      <c r="T518" t="s">
        <v>42</v>
      </c>
      <c r="U518" s="1">
        <v>45744.118750000001</v>
      </c>
      <c r="V518" t="s">
        <v>43</v>
      </c>
      <c r="W518" t="s">
        <v>36</v>
      </c>
      <c r="X518">
        <v>0</v>
      </c>
      <c r="Y518">
        <v>999</v>
      </c>
      <c r="Z518" t="s">
        <v>36</v>
      </c>
      <c r="AA518" t="s">
        <v>36</v>
      </c>
      <c r="AB518" t="s">
        <v>36</v>
      </c>
      <c r="AC518" t="s">
        <v>1055</v>
      </c>
      <c r="AD518" t="s">
        <v>1055</v>
      </c>
      <c r="AE518" t="s">
        <v>45</v>
      </c>
      <c r="AF518" s="2"/>
      <c r="AI518" s="2" t="str">
        <f>IF(COUNTIF(Classification!$A$2:$A$338, H518)&gt;0,"FEE", " ")</f>
        <v>FEE</v>
      </c>
      <c r="AJ518" s="2" t="e">
        <f>VLOOKUP(A518,'Classification Test Result'!$A$2:$D$2428,4,FALSE)</f>
        <v>#N/A</v>
      </c>
      <c r="AL518" s="2">
        <f>_xlfn.XLOOKUP($A518,Results!$A$2:$A$2256,Results!G$2:G$2256,"")</f>
        <v>0</v>
      </c>
      <c r="AM518" s="2">
        <f>_xlfn.XLOOKUP($A518,Results!$A$2:$A$2256,Results!H$2:H$2256,"")</f>
        <v>0</v>
      </c>
      <c r="AN518" s="2">
        <f>_xlfn.XLOOKUP($A518,Results!$A$2:$A$2256,Results!I$2:I$2256,"")</f>
        <v>0</v>
      </c>
      <c r="AO518" s="2">
        <f>_xlfn.XLOOKUP($A518,Results!$A$2:$A$2256,Results!J$2:J$2256,"")</f>
        <v>0</v>
      </c>
      <c r="AP518" s="2">
        <f>_xlfn.XLOOKUP($A518,Results!$A$2:$A$2256,Results!K$2:K$2256,"")</f>
        <v>0</v>
      </c>
      <c r="AQ518" s="2">
        <f>_xlfn.XLOOKUP($A518,Results!$A$2:$A$2256,Results!L$2:L$2256,"")</f>
        <v>0</v>
      </c>
      <c r="AR518" s="2">
        <f>_xlfn.XLOOKUP($A518,Results!$A$2:$A$2256,Results!M$2:M$2256,"")</f>
        <v>0</v>
      </c>
      <c r="AS518" s="2">
        <f>_xlfn.XLOOKUP($A518,Results!$A$2:$A$2256,Results!N$2:N$2256,"")</f>
        <v>0</v>
      </c>
      <c r="AT518" s="2">
        <f>_xlfn.XLOOKUP($A518,Results!$A$2:$A$2256,Results!O$2:O$2256,"")</f>
        <v>0</v>
      </c>
      <c r="AU518" s="2">
        <f>_xlfn.XLOOKUP($A518,Results!$A$2:$A$2256,Results!P$2:P$2256,"")</f>
        <v>0</v>
      </c>
      <c r="AV518" s="2">
        <f>_xlfn.XLOOKUP($A518,Results!$A$2:$A$2256,Results!Q$2:Q$2256,"")</f>
        <v>0</v>
      </c>
      <c r="AW518" s="2">
        <f>_xlfn.XLOOKUP($A518,Results!$A$2:$A$2256,Results!R$2:R$2256,"")</f>
        <v>0</v>
      </c>
      <c r="AX518" s="2">
        <f>_xlfn.XLOOKUP($A518,Results!$A$2:$A$2256,Results!S$2:S$2256,"")</f>
        <v>0</v>
      </c>
      <c r="AY518" s="2">
        <f>_xlfn.XLOOKUP($A518,Results!$A$2:$A$2256,Results!T$2:T$2256,"")</f>
        <v>0</v>
      </c>
      <c r="AZ518" s="2">
        <f>_xlfn.XLOOKUP($A518,Results!$A$2:$A$2256,Results!U$2:U$2256,"")</f>
        <v>0</v>
      </c>
      <c r="BA518" s="2">
        <f>_xlfn.XLOOKUP($A518,Results!$A$2:$A$2256,Results!V$2:V$2256,"")</f>
        <v>0</v>
      </c>
      <c r="BB518" s="2">
        <f>_xlfn.XLOOKUP($A518,Results!$A$2:$A$2256,Results!W$2:W$2256,"")</f>
        <v>0</v>
      </c>
      <c r="BC518" s="2">
        <f>_xlfn.XLOOKUP($A518,Results!$A$2:$A$2256,Results!X$2:X$2256,"")</f>
        <v>0</v>
      </c>
      <c r="BD518" s="2">
        <f>_xlfn.XLOOKUP($A518,Results!$A$2:$A$2256,Results!Y$2:Y$2256,"")</f>
        <v>0</v>
      </c>
      <c r="BE518" s="2">
        <f>_xlfn.XLOOKUP($A518,Results!$A$2:$A$2256,Results!Z$2:Z$2256,"")</f>
        <v>0</v>
      </c>
    </row>
    <row r="519" spans="1:57" ht="38.25" customHeight="1" x14ac:dyDescent="0.3">
      <c r="A519">
        <v>906196</v>
      </c>
      <c r="B519">
        <v>281854</v>
      </c>
      <c r="C519" t="s">
        <v>36</v>
      </c>
      <c r="D519" t="s">
        <v>1457</v>
      </c>
      <c r="E519" s="2" t="str">
        <f>VLOOKUP(F519,'RPA Vendor Data '!F$1:$G$2418,2)</f>
        <v>ACME CONSTRUCTION SUPPLY</v>
      </c>
      <c r="F519" s="2">
        <v>10054</v>
      </c>
      <c r="G519" s="2">
        <v>3</v>
      </c>
      <c r="H519" t="s">
        <v>1617</v>
      </c>
      <c r="I519">
        <v>1</v>
      </c>
      <c r="J519" t="s">
        <v>429</v>
      </c>
      <c r="K519" t="s">
        <v>39</v>
      </c>
      <c r="L519">
        <v>5.67</v>
      </c>
      <c r="M519" s="2" t="s">
        <v>1618</v>
      </c>
      <c r="N519" s="85" t="s">
        <v>1619</v>
      </c>
      <c r="O519" t="s">
        <v>36</v>
      </c>
      <c r="P519" t="s">
        <v>36</v>
      </c>
      <c r="Q519" t="s">
        <v>36</v>
      </c>
      <c r="R519">
        <v>5.67</v>
      </c>
      <c r="S519" s="1">
        <v>45744.648610648153</v>
      </c>
      <c r="T519" t="s">
        <v>42</v>
      </c>
      <c r="U519" s="1">
        <v>45744.42291666667</v>
      </c>
      <c r="V519" t="s">
        <v>43</v>
      </c>
      <c r="W519" t="s">
        <v>36</v>
      </c>
      <c r="X519">
        <v>0</v>
      </c>
      <c r="Y519">
        <v>201</v>
      </c>
      <c r="Z519" t="s">
        <v>36</v>
      </c>
      <c r="AA519" t="s">
        <v>36</v>
      </c>
      <c r="AB519" t="s">
        <v>36</v>
      </c>
      <c r="AC519" t="s">
        <v>1620</v>
      </c>
      <c r="AD519" t="s">
        <v>1620</v>
      </c>
      <c r="AE519" t="s">
        <v>45</v>
      </c>
      <c r="AG519" s="18" t="s">
        <v>1628</v>
      </c>
      <c r="AH519" s="18"/>
      <c r="AI519" s="2" t="s">
        <v>48</v>
      </c>
      <c r="AJ519" s="2" t="e">
        <f>VLOOKUP(A519,'Classification Test Result'!$A$2:$D$2428,4,FALSE)</f>
        <v>#N/A</v>
      </c>
      <c r="AL519" s="2">
        <f>_xlfn.XLOOKUP($A519,Results!$A$2:$A$2256,Results!G$2:G$2256,"")</f>
        <v>0</v>
      </c>
      <c r="AM519" s="2">
        <f>_xlfn.XLOOKUP($A519,Results!$A$2:$A$2256,Results!H$2:H$2256,"")</f>
        <v>0</v>
      </c>
      <c r="AN519" s="2">
        <f>_xlfn.XLOOKUP($A519,Results!$A$2:$A$2256,Results!I$2:I$2256,"")</f>
        <v>0</v>
      </c>
      <c r="AO519" s="2">
        <f>_xlfn.XLOOKUP($A519,Results!$A$2:$A$2256,Results!J$2:J$2256,"")</f>
        <v>0</v>
      </c>
      <c r="AP519" s="2">
        <f>_xlfn.XLOOKUP($A519,Results!$A$2:$A$2256,Results!K$2:K$2256,"")</f>
        <v>0</v>
      </c>
      <c r="AQ519" s="2">
        <f>_xlfn.XLOOKUP($A519,Results!$A$2:$A$2256,Results!L$2:L$2256,"")</f>
        <v>0</v>
      </c>
      <c r="AR519" s="2">
        <f>_xlfn.XLOOKUP($A519,Results!$A$2:$A$2256,Results!M$2:M$2256,"")</f>
        <v>0</v>
      </c>
      <c r="AS519" s="2">
        <f>_xlfn.XLOOKUP($A519,Results!$A$2:$A$2256,Results!N$2:N$2256,"")</f>
        <v>0</v>
      </c>
      <c r="AT519" s="2" t="str">
        <f>_xlfn.XLOOKUP($A519,Results!$A$2:$A$2256,Results!O$2:O$2256,"")</f>
        <v>H. L. BOUTON</v>
      </c>
      <c r="AU519" s="2" t="str">
        <f>_xlfn.XLOOKUP($A519,Results!$A$2:$A$2256,Results!P$2:P$2256,"")</f>
        <v>BOUTON</v>
      </c>
      <c r="AV519" s="2" t="str">
        <f>_xlfn.XLOOKUP($A519,Results!$A$2:$A$2256,Results!Q$2:Q$2256,"")</f>
        <v>MULTIPLE_MATCHES_ONE_VALID</v>
      </c>
      <c r="AW519" s="2">
        <f>_xlfn.XLOOKUP($A519,Results!$A$2:$A$2256,Results!R$2:R$2256,"")</f>
        <v>0</v>
      </c>
      <c r="AX519" s="2">
        <f>_xlfn.XLOOKUP($A519,Results!$A$2:$A$2256,Results!S$2:S$2256,"")</f>
        <v>0</v>
      </c>
      <c r="AY519" s="2">
        <f>_xlfn.XLOOKUP($A519,Results!$A$2:$A$2256,Results!T$2:T$2256,"")</f>
        <v>50</v>
      </c>
      <c r="AZ519" s="2">
        <f>_xlfn.XLOOKUP($A519,Results!$A$2:$A$2256,Results!U$2:U$2256,"")</f>
        <v>0</v>
      </c>
      <c r="BA519" s="2">
        <f>_xlfn.XLOOKUP($A519,Results!$A$2:$A$2256,Results!V$2:V$2256,"")</f>
        <v>0</v>
      </c>
      <c r="BB519" s="2">
        <f>_xlfn.XLOOKUP($A519,Results!$A$2:$A$2256,Results!W$2:W$2256,"")</f>
        <v>0</v>
      </c>
      <c r="BC519" s="2">
        <f>_xlfn.XLOOKUP($A519,Results!$A$2:$A$2256,Results!X$2:X$2256,"")</f>
        <v>0</v>
      </c>
      <c r="BD519" s="2">
        <f>_xlfn.XLOOKUP($A519,Results!$A$2:$A$2256,Results!Y$2:Y$2256,"")</f>
        <v>0</v>
      </c>
      <c r="BE519" s="2">
        <f>_xlfn.XLOOKUP($A519,Results!$A$2:$A$2256,Results!Z$2:Z$2256,"")</f>
        <v>0</v>
      </c>
    </row>
    <row r="520" spans="1:57" ht="38.25" customHeight="1" x14ac:dyDescent="0.3">
      <c r="A520">
        <v>906197</v>
      </c>
      <c r="B520">
        <v>281646</v>
      </c>
      <c r="C520" t="s">
        <v>36</v>
      </c>
      <c r="D520">
        <v>30450292</v>
      </c>
      <c r="E520" s="2" t="str">
        <f>VLOOKUP(F520,'RPA Vendor Data '!F$1:$G$2418,2)</f>
        <v>POWERMATION DIVISION IN</v>
      </c>
      <c r="F520" s="2">
        <v>12729</v>
      </c>
      <c r="G520" s="2">
        <v>4</v>
      </c>
      <c r="H520" s="2" t="s">
        <v>1629</v>
      </c>
      <c r="I520">
        <v>12</v>
      </c>
      <c r="J520" t="s">
        <v>39</v>
      </c>
      <c r="K520" t="s">
        <v>39</v>
      </c>
      <c r="L520">
        <v>4.83</v>
      </c>
      <c r="M520" s="2" t="s">
        <v>1630</v>
      </c>
      <c r="N520" s="85" t="s">
        <v>1631</v>
      </c>
      <c r="O520">
        <v>3209536</v>
      </c>
      <c r="P520" t="s">
        <v>36</v>
      </c>
      <c r="Q520" t="s">
        <v>36</v>
      </c>
      <c r="R520">
        <v>57.96</v>
      </c>
      <c r="S520" s="1">
        <v>45744.501759756953</v>
      </c>
      <c r="T520" t="s">
        <v>42</v>
      </c>
      <c r="U520" s="1">
        <v>45744.277083333327</v>
      </c>
      <c r="V520" t="s">
        <v>43</v>
      </c>
      <c r="W520" t="s">
        <v>36</v>
      </c>
      <c r="X520">
        <v>0</v>
      </c>
      <c r="Y520">
        <v>999</v>
      </c>
      <c r="Z520" t="s">
        <v>36</v>
      </c>
      <c r="AA520" t="s">
        <v>36</v>
      </c>
      <c r="AB520" t="s">
        <v>36</v>
      </c>
      <c r="AC520" t="s">
        <v>1632</v>
      </c>
      <c r="AD520" t="s">
        <v>1632</v>
      </c>
      <c r="AE520" t="s">
        <v>45</v>
      </c>
      <c r="AG520" s="18" t="s">
        <v>1633</v>
      </c>
      <c r="AH520" s="18"/>
      <c r="AI520" s="2" t="s">
        <v>48</v>
      </c>
      <c r="AJ520" s="2" t="e">
        <f>VLOOKUP(A520,'Classification Test Result'!$A$2:$D$2428,4,FALSE)</f>
        <v>#N/A</v>
      </c>
      <c r="AL520" s="2">
        <f>_xlfn.XLOOKUP($A520,Results!$A$2:$A$2256,Results!G$2:G$2256,"")</f>
        <v>0</v>
      </c>
      <c r="AM520" s="2">
        <f>_xlfn.XLOOKUP($A520,Results!$A$2:$A$2256,Results!H$2:H$2256,"")</f>
        <v>0</v>
      </c>
      <c r="AN520" s="2">
        <f>_xlfn.XLOOKUP($A520,Results!$A$2:$A$2256,Results!I$2:I$2256,"")</f>
        <v>0</v>
      </c>
      <c r="AO520" s="2">
        <f>_xlfn.XLOOKUP($A520,Results!$A$2:$A$2256,Results!J$2:J$2256,"")</f>
        <v>0</v>
      </c>
      <c r="AP520" s="2">
        <f>_xlfn.XLOOKUP($A520,Results!$A$2:$A$2256,Results!K$2:K$2256,"")</f>
        <v>0</v>
      </c>
      <c r="AQ520" s="2">
        <f>_xlfn.XLOOKUP($A520,Results!$A$2:$A$2256,Results!L$2:L$2256,"")</f>
        <v>0</v>
      </c>
      <c r="AR520" s="2">
        <f>_xlfn.XLOOKUP($A520,Results!$A$2:$A$2256,Results!M$2:M$2256,"")</f>
        <v>0</v>
      </c>
      <c r="AS520" s="2">
        <f>_xlfn.XLOOKUP($A520,Results!$A$2:$A$2256,Results!N$2:N$2256,"")</f>
        <v>0</v>
      </c>
      <c r="AT520" s="2" t="str">
        <f>_xlfn.XLOOKUP($A520,Results!$A$2:$A$2256,Results!O$2:O$2256,"")</f>
        <v>PHOENIX CONTACT</v>
      </c>
      <c r="AU520" s="2" t="str">
        <f>_xlfn.XLOOKUP($A520,Results!$A$2:$A$2256,Results!P$2:P$2256,"")</f>
        <v>PHOENIX CONTACT INC</v>
      </c>
      <c r="AV520" s="2" t="str">
        <f>_xlfn.XLOOKUP($A520,Results!$A$2:$A$2256,Results!Q$2:Q$2256,"")</f>
        <v>SINGLE_MATCH</v>
      </c>
      <c r="AW520" s="2">
        <f>_xlfn.XLOOKUP($A520,Results!$A$2:$A$2256,Results!R$2:R$2256,"")</f>
        <v>0</v>
      </c>
      <c r="AX520" s="2">
        <f>_xlfn.XLOOKUP($A520,Results!$A$2:$A$2256,Results!S$2:S$2256,"")</f>
        <v>0</v>
      </c>
      <c r="AY520" s="2">
        <f>_xlfn.XLOOKUP($A520,Results!$A$2:$A$2256,Results!T$2:T$2256,"")</f>
        <v>100</v>
      </c>
      <c r="AZ520" s="2">
        <f>_xlfn.XLOOKUP($A520,Results!$A$2:$A$2256,Results!U$2:U$2256,"")</f>
        <v>0</v>
      </c>
      <c r="BA520" s="2">
        <f>_xlfn.XLOOKUP($A520,Results!$A$2:$A$2256,Results!V$2:V$2256,"")</f>
        <v>0</v>
      </c>
      <c r="BB520" s="2">
        <f>_xlfn.XLOOKUP($A520,Results!$A$2:$A$2256,Results!W$2:W$2256,"")</f>
        <v>0</v>
      </c>
      <c r="BC520" s="2">
        <f>_xlfn.XLOOKUP($A520,Results!$A$2:$A$2256,Results!X$2:X$2256,"")</f>
        <v>0</v>
      </c>
      <c r="BD520" s="2">
        <f>_xlfn.XLOOKUP($A520,Results!$A$2:$A$2256,Results!Y$2:Y$2256,"")</f>
        <v>0</v>
      </c>
      <c r="BE520" s="2">
        <f>_xlfn.XLOOKUP($A520,Results!$A$2:$A$2256,Results!Z$2:Z$2256,"")</f>
        <v>0</v>
      </c>
    </row>
    <row r="521" spans="1:57" ht="38.25" customHeight="1" x14ac:dyDescent="0.3">
      <c r="A521">
        <v>906198</v>
      </c>
      <c r="B521">
        <v>281646</v>
      </c>
      <c r="C521" t="s">
        <v>36</v>
      </c>
      <c r="D521">
        <v>30450292</v>
      </c>
      <c r="E521" s="2" t="str">
        <f>VLOOKUP(F521,'RPA Vendor Data '!F$1:$G$2418,2)</f>
        <v>POWERMATION DIVISION IN</v>
      </c>
      <c r="F521" s="2">
        <v>12729</v>
      </c>
      <c r="G521" s="2">
        <v>9</v>
      </c>
      <c r="H521" s="2" t="s">
        <v>1634</v>
      </c>
      <c r="I521">
        <v>8</v>
      </c>
      <c r="J521" t="s">
        <v>39</v>
      </c>
      <c r="K521" t="s">
        <v>39</v>
      </c>
      <c r="L521">
        <v>1.37</v>
      </c>
      <c r="M521" s="2" t="s">
        <v>1630</v>
      </c>
      <c r="N521" s="85" t="s">
        <v>1635</v>
      </c>
      <c r="O521">
        <v>3209523</v>
      </c>
      <c r="P521" t="s">
        <v>36</v>
      </c>
      <c r="Q521" t="s">
        <v>36</v>
      </c>
      <c r="R521">
        <v>10.96</v>
      </c>
      <c r="S521" s="1">
        <v>45744.501783680556</v>
      </c>
      <c r="T521" t="s">
        <v>42</v>
      </c>
      <c r="U521" s="1">
        <v>45744.277083333327</v>
      </c>
      <c r="V521" t="s">
        <v>43</v>
      </c>
      <c r="W521" t="s">
        <v>36</v>
      </c>
      <c r="X521">
        <v>0</v>
      </c>
      <c r="Y521">
        <v>999</v>
      </c>
      <c r="Z521" t="s">
        <v>36</v>
      </c>
      <c r="AA521" t="s">
        <v>36</v>
      </c>
      <c r="AB521" t="s">
        <v>36</v>
      </c>
      <c r="AC521" t="s">
        <v>1632</v>
      </c>
      <c r="AD521" t="s">
        <v>1632</v>
      </c>
      <c r="AE521" t="s">
        <v>45</v>
      </c>
      <c r="AG521" s="18" t="s">
        <v>1636</v>
      </c>
      <c r="AH521" s="18"/>
      <c r="AI521" s="2" t="s">
        <v>48</v>
      </c>
      <c r="AJ521" s="2" t="e">
        <f>VLOOKUP(A521,'Classification Test Result'!$A$2:$D$2428,4,FALSE)</f>
        <v>#N/A</v>
      </c>
      <c r="AL521" s="2">
        <f>_xlfn.XLOOKUP($A521,Results!$A$2:$A$2256,Results!G$2:G$2256,"")</f>
        <v>0</v>
      </c>
      <c r="AM521" s="2">
        <f>_xlfn.XLOOKUP($A521,Results!$A$2:$A$2256,Results!H$2:H$2256,"")</f>
        <v>0</v>
      </c>
      <c r="AN521" s="2">
        <f>_xlfn.XLOOKUP($A521,Results!$A$2:$A$2256,Results!I$2:I$2256,"")</f>
        <v>0</v>
      </c>
      <c r="AO521" s="2">
        <f>_xlfn.XLOOKUP($A521,Results!$A$2:$A$2256,Results!J$2:J$2256,"")</f>
        <v>0</v>
      </c>
      <c r="AP521" s="2">
        <f>_xlfn.XLOOKUP($A521,Results!$A$2:$A$2256,Results!K$2:K$2256,"")</f>
        <v>0</v>
      </c>
      <c r="AQ521" s="2">
        <f>_xlfn.XLOOKUP($A521,Results!$A$2:$A$2256,Results!L$2:L$2256,"")</f>
        <v>0</v>
      </c>
      <c r="AR521" s="2">
        <f>_xlfn.XLOOKUP($A521,Results!$A$2:$A$2256,Results!M$2:M$2256,"")</f>
        <v>0</v>
      </c>
      <c r="AS521" s="2">
        <f>_xlfn.XLOOKUP($A521,Results!$A$2:$A$2256,Results!N$2:N$2256,"")</f>
        <v>0</v>
      </c>
      <c r="AT521" s="2" t="str">
        <f>_xlfn.XLOOKUP($A521,Results!$A$2:$A$2256,Results!O$2:O$2256,"")</f>
        <v>PHOENIX CONTACT</v>
      </c>
      <c r="AU521" s="2" t="str">
        <f>_xlfn.XLOOKUP($A521,Results!$A$2:$A$2256,Results!P$2:P$2256,"")</f>
        <v>PHOENIX CONTACT INC</v>
      </c>
      <c r="AV521" s="2" t="str">
        <f>_xlfn.XLOOKUP($A521,Results!$A$2:$A$2256,Results!Q$2:Q$2256,"")</f>
        <v>SINGLE_MATCH</v>
      </c>
      <c r="AW521" s="2">
        <f>_xlfn.XLOOKUP($A521,Results!$A$2:$A$2256,Results!R$2:R$2256,"")</f>
        <v>0</v>
      </c>
      <c r="AX521" s="2">
        <f>_xlfn.XLOOKUP($A521,Results!$A$2:$A$2256,Results!S$2:S$2256,"")</f>
        <v>0</v>
      </c>
      <c r="AY521" s="2">
        <f>_xlfn.XLOOKUP($A521,Results!$A$2:$A$2256,Results!T$2:T$2256,"")</f>
        <v>100</v>
      </c>
      <c r="AZ521" s="2">
        <f>_xlfn.XLOOKUP($A521,Results!$A$2:$A$2256,Results!U$2:U$2256,"")</f>
        <v>0</v>
      </c>
      <c r="BA521" s="2">
        <f>_xlfn.XLOOKUP($A521,Results!$A$2:$A$2256,Results!V$2:V$2256,"")</f>
        <v>0</v>
      </c>
      <c r="BB521" s="2">
        <f>_xlfn.XLOOKUP($A521,Results!$A$2:$A$2256,Results!W$2:W$2256,"")</f>
        <v>0</v>
      </c>
      <c r="BC521" s="2">
        <f>_xlfn.XLOOKUP($A521,Results!$A$2:$A$2256,Results!X$2:X$2256,"")</f>
        <v>0</v>
      </c>
      <c r="BD521" s="2">
        <f>_xlfn.XLOOKUP($A521,Results!$A$2:$A$2256,Results!Y$2:Y$2256,"")</f>
        <v>0</v>
      </c>
      <c r="BE521" s="2">
        <f>_xlfn.XLOOKUP($A521,Results!$A$2:$A$2256,Results!Z$2:Z$2256,"")</f>
        <v>0</v>
      </c>
    </row>
    <row r="522" spans="1:57" ht="38.25" customHeight="1" x14ac:dyDescent="0.3">
      <c r="A522">
        <v>906199</v>
      </c>
      <c r="B522">
        <v>281646</v>
      </c>
      <c r="C522" t="s">
        <v>36</v>
      </c>
      <c r="D522">
        <v>30450292</v>
      </c>
      <c r="E522" s="2" t="str">
        <f>VLOOKUP(F522,'RPA Vendor Data '!F$1:$G$2418,2)</f>
        <v>POWERMATION DIVISION IN</v>
      </c>
      <c r="F522" s="2">
        <v>12729</v>
      </c>
      <c r="G522" s="2">
        <v>5</v>
      </c>
      <c r="H522" t="s">
        <v>1637</v>
      </c>
      <c r="I522">
        <v>12</v>
      </c>
      <c r="J522" t="s">
        <v>39</v>
      </c>
      <c r="K522" t="s">
        <v>39</v>
      </c>
      <c r="L522">
        <v>0.71</v>
      </c>
      <c r="M522" s="2" t="s">
        <v>1630</v>
      </c>
      <c r="N522" s="85" t="s">
        <v>1638</v>
      </c>
      <c r="O522">
        <v>3209510</v>
      </c>
      <c r="P522" t="s">
        <v>36</v>
      </c>
      <c r="Q522" t="s">
        <v>36</v>
      </c>
      <c r="R522">
        <v>8.52</v>
      </c>
      <c r="S522" s="1">
        <v>45744.501775312499</v>
      </c>
      <c r="T522" t="s">
        <v>42</v>
      </c>
      <c r="U522" s="1">
        <v>45744.277083333327</v>
      </c>
      <c r="V522" t="s">
        <v>43</v>
      </c>
      <c r="W522" t="s">
        <v>36</v>
      </c>
      <c r="X522">
        <v>0</v>
      </c>
      <c r="Y522">
        <v>999</v>
      </c>
      <c r="Z522" t="s">
        <v>36</v>
      </c>
      <c r="AA522" t="s">
        <v>36</v>
      </c>
      <c r="AB522" t="s">
        <v>36</v>
      </c>
      <c r="AC522" t="s">
        <v>1632</v>
      </c>
      <c r="AD522" t="s">
        <v>1632</v>
      </c>
      <c r="AE522" t="s">
        <v>45</v>
      </c>
      <c r="AG522" s="18" t="s">
        <v>1639</v>
      </c>
      <c r="AH522" s="18"/>
      <c r="AI522" s="2" t="s">
        <v>48</v>
      </c>
      <c r="AJ522" s="2" t="e">
        <f>VLOOKUP(A522,'Classification Test Result'!$A$2:$D$2428,4,FALSE)</f>
        <v>#N/A</v>
      </c>
      <c r="AL522" s="2">
        <f>_xlfn.XLOOKUP($A522,Results!$A$2:$A$2256,Results!G$2:G$2256,"")</f>
        <v>0</v>
      </c>
      <c r="AM522" s="2">
        <f>_xlfn.XLOOKUP($A522,Results!$A$2:$A$2256,Results!H$2:H$2256,"")</f>
        <v>0</v>
      </c>
      <c r="AN522" s="2">
        <f>_xlfn.XLOOKUP($A522,Results!$A$2:$A$2256,Results!I$2:I$2256,"")</f>
        <v>0</v>
      </c>
      <c r="AO522" s="2">
        <f>_xlfn.XLOOKUP($A522,Results!$A$2:$A$2256,Results!J$2:J$2256,"")</f>
        <v>0</v>
      </c>
      <c r="AP522" s="2">
        <f>_xlfn.XLOOKUP($A522,Results!$A$2:$A$2256,Results!K$2:K$2256,"")</f>
        <v>0</v>
      </c>
      <c r="AQ522" s="2">
        <f>_xlfn.XLOOKUP($A522,Results!$A$2:$A$2256,Results!L$2:L$2256,"")</f>
        <v>0</v>
      </c>
      <c r="AR522" s="2">
        <f>_xlfn.XLOOKUP($A522,Results!$A$2:$A$2256,Results!M$2:M$2256,"")</f>
        <v>0</v>
      </c>
      <c r="AS522" s="2">
        <f>_xlfn.XLOOKUP($A522,Results!$A$2:$A$2256,Results!N$2:N$2256,"")</f>
        <v>0</v>
      </c>
      <c r="AT522" s="2" t="str">
        <f>_xlfn.XLOOKUP($A522,Results!$A$2:$A$2256,Results!O$2:O$2256,"")</f>
        <v>PHOENIX CONTACT</v>
      </c>
      <c r="AU522" s="2" t="str">
        <f>_xlfn.XLOOKUP($A522,Results!$A$2:$A$2256,Results!P$2:P$2256,"")</f>
        <v>PHOENIX CONTACT INC</v>
      </c>
      <c r="AV522" s="2" t="str">
        <f>_xlfn.XLOOKUP($A522,Results!$A$2:$A$2256,Results!Q$2:Q$2256,"")</f>
        <v>SINGLE_MATCH</v>
      </c>
      <c r="AW522" s="2">
        <f>_xlfn.XLOOKUP($A522,Results!$A$2:$A$2256,Results!R$2:R$2256,"")</f>
        <v>0</v>
      </c>
      <c r="AX522" s="2">
        <f>_xlfn.XLOOKUP($A522,Results!$A$2:$A$2256,Results!S$2:S$2256,"")</f>
        <v>0</v>
      </c>
      <c r="AY522" s="2">
        <f>_xlfn.XLOOKUP($A522,Results!$A$2:$A$2256,Results!T$2:T$2256,"")</f>
        <v>100</v>
      </c>
      <c r="AZ522" s="2">
        <f>_xlfn.XLOOKUP($A522,Results!$A$2:$A$2256,Results!U$2:U$2256,"")</f>
        <v>0</v>
      </c>
      <c r="BA522" s="2" t="str">
        <f>_xlfn.XLOOKUP($A522,Results!$A$2:$A$2256,Results!V$2:V$2256,"")</f>
        <v>WIELAND ELECTRIC</v>
      </c>
      <c r="BB522" s="2">
        <f>_xlfn.XLOOKUP($A522,Results!$A$2:$A$2256,Results!W$2:W$2256,"")</f>
        <v>77</v>
      </c>
      <c r="BC522" s="2">
        <f>_xlfn.XLOOKUP($A522,Results!$A$2:$A$2256,Results!X$2:X$2256,"")</f>
        <v>39121410</v>
      </c>
      <c r="BD522" s="2">
        <f>_xlfn.XLOOKUP($A522,Results!$A$2:$A$2256,Results!Y$2:Y$2256,"")</f>
        <v>77</v>
      </c>
      <c r="BE522" s="2" t="b">
        <f>_xlfn.XLOOKUP($A522,Results!$A$2:$A$2256,Results!Z$2:Z$2256,"")</f>
        <v>1</v>
      </c>
    </row>
    <row r="523" spans="1:57" ht="38.25" customHeight="1" x14ac:dyDescent="0.3">
      <c r="A523">
        <v>906200</v>
      </c>
      <c r="B523">
        <v>281646</v>
      </c>
      <c r="C523" t="s">
        <v>36</v>
      </c>
      <c r="D523">
        <v>30450292</v>
      </c>
      <c r="E523" s="2" t="str">
        <f>VLOOKUP(F523,'RPA Vendor Data '!F$1:$G$2418,2)</f>
        <v>POWERMATION DIVISION IN</v>
      </c>
      <c r="F523" s="2">
        <v>12729</v>
      </c>
      <c r="G523" s="2">
        <v>6</v>
      </c>
      <c r="H523" t="s">
        <v>1637</v>
      </c>
      <c r="I523">
        <v>6</v>
      </c>
      <c r="J523" t="s">
        <v>39</v>
      </c>
      <c r="K523" t="s">
        <v>39</v>
      </c>
      <c r="L523">
        <v>0.71</v>
      </c>
      <c r="M523" s="2" t="s">
        <v>1630</v>
      </c>
      <c r="N523" s="85" t="s">
        <v>1638</v>
      </c>
      <c r="O523">
        <v>3209510</v>
      </c>
      <c r="P523" t="s">
        <v>36</v>
      </c>
      <c r="Q523" t="s">
        <v>36</v>
      </c>
      <c r="R523">
        <v>4.26</v>
      </c>
      <c r="S523" s="1">
        <v>45744.50176269676</v>
      </c>
      <c r="T523" t="s">
        <v>42</v>
      </c>
      <c r="U523" s="1">
        <v>45744.277083333327</v>
      </c>
      <c r="V523" t="s">
        <v>43</v>
      </c>
      <c r="W523" t="s">
        <v>36</v>
      </c>
      <c r="X523">
        <v>0</v>
      </c>
      <c r="Y523">
        <v>999</v>
      </c>
      <c r="Z523" t="s">
        <v>36</v>
      </c>
      <c r="AA523" t="s">
        <v>36</v>
      </c>
      <c r="AB523" t="s">
        <v>36</v>
      </c>
      <c r="AC523" t="s">
        <v>1632</v>
      </c>
      <c r="AD523" t="s">
        <v>1632</v>
      </c>
      <c r="AE523" t="s">
        <v>45</v>
      </c>
      <c r="AG523" s="18" t="s">
        <v>1639</v>
      </c>
      <c r="AH523" s="18"/>
      <c r="AI523" s="2" t="s">
        <v>48</v>
      </c>
      <c r="AJ523" s="2" t="e">
        <f>VLOOKUP(A523,'Classification Test Result'!$A$2:$D$2428,4,FALSE)</f>
        <v>#N/A</v>
      </c>
      <c r="AL523" s="2">
        <f>_xlfn.XLOOKUP($A523,Results!$A$2:$A$2256,Results!G$2:G$2256,"")</f>
        <v>0</v>
      </c>
      <c r="AM523" s="2">
        <f>_xlfn.XLOOKUP($A523,Results!$A$2:$A$2256,Results!H$2:H$2256,"")</f>
        <v>0</v>
      </c>
      <c r="AN523" s="2">
        <f>_xlfn.XLOOKUP($A523,Results!$A$2:$A$2256,Results!I$2:I$2256,"")</f>
        <v>0</v>
      </c>
      <c r="AO523" s="2">
        <f>_xlfn.XLOOKUP($A523,Results!$A$2:$A$2256,Results!J$2:J$2256,"")</f>
        <v>0</v>
      </c>
      <c r="AP523" s="2">
        <f>_xlfn.XLOOKUP($A523,Results!$A$2:$A$2256,Results!K$2:K$2256,"")</f>
        <v>0</v>
      </c>
      <c r="AQ523" s="2">
        <f>_xlfn.XLOOKUP($A523,Results!$A$2:$A$2256,Results!L$2:L$2256,"")</f>
        <v>0</v>
      </c>
      <c r="AR523" s="2">
        <f>_xlfn.XLOOKUP($A523,Results!$A$2:$A$2256,Results!M$2:M$2256,"")</f>
        <v>0</v>
      </c>
      <c r="AS523" s="2">
        <f>_xlfn.XLOOKUP($A523,Results!$A$2:$A$2256,Results!N$2:N$2256,"")</f>
        <v>0</v>
      </c>
      <c r="AT523" s="2" t="str">
        <f>_xlfn.XLOOKUP($A523,Results!$A$2:$A$2256,Results!O$2:O$2256,"")</f>
        <v>PHOENIX CONTACT</v>
      </c>
      <c r="AU523" s="2" t="str">
        <f>_xlfn.XLOOKUP($A523,Results!$A$2:$A$2256,Results!P$2:P$2256,"")</f>
        <v>PHOENIX CONTACT INC</v>
      </c>
      <c r="AV523" s="2" t="str">
        <f>_xlfn.XLOOKUP($A523,Results!$A$2:$A$2256,Results!Q$2:Q$2256,"")</f>
        <v>SINGLE_MATCH</v>
      </c>
      <c r="AW523" s="2">
        <f>_xlfn.XLOOKUP($A523,Results!$A$2:$A$2256,Results!R$2:R$2256,"")</f>
        <v>0</v>
      </c>
      <c r="AX523" s="2">
        <f>_xlfn.XLOOKUP($A523,Results!$A$2:$A$2256,Results!S$2:S$2256,"")</f>
        <v>0</v>
      </c>
      <c r="AY523" s="2">
        <f>_xlfn.XLOOKUP($A523,Results!$A$2:$A$2256,Results!T$2:T$2256,"")</f>
        <v>100</v>
      </c>
      <c r="AZ523" s="2">
        <f>_xlfn.XLOOKUP($A523,Results!$A$2:$A$2256,Results!U$2:U$2256,"")</f>
        <v>0</v>
      </c>
      <c r="BA523" s="2" t="str">
        <f>_xlfn.XLOOKUP($A523,Results!$A$2:$A$2256,Results!V$2:V$2256,"")</f>
        <v>WIELAND ELECTRIC</v>
      </c>
      <c r="BB523" s="2">
        <f>_xlfn.XLOOKUP($A523,Results!$A$2:$A$2256,Results!W$2:W$2256,"")</f>
        <v>77</v>
      </c>
      <c r="BC523" s="2">
        <f>_xlfn.XLOOKUP($A523,Results!$A$2:$A$2256,Results!X$2:X$2256,"")</f>
        <v>39121410</v>
      </c>
      <c r="BD523" s="2">
        <f>_xlfn.XLOOKUP($A523,Results!$A$2:$A$2256,Results!Y$2:Y$2256,"")</f>
        <v>77</v>
      </c>
      <c r="BE523" s="2" t="b">
        <f>_xlfn.XLOOKUP($A523,Results!$A$2:$A$2256,Results!Z$2:Z$2256,"")</f>
        <v>1</v>
      </c>
    </row>
    <row r="524" spans="1:57" ht="38.25" customHeight="1" x14ac:dyDescent="0.3">
      <c r="A524">
        <v>906201</v>
      </c>
      <c r="B524">
        <v>281646</v>
      </c>
      <c r="C524" t="s">
        <v>36</v>
      </c>
      <c r="D524">
        <v>30450292</v>
      </c>
      <c r="E524" s="2" t="str">
        <f>VLOOKUP(F524,'RPA Vendor Data '!F$1:$G$2418,2)</f>
        <v>POWERMATION DIVISION IN</v>
      </c>
      <c r="F524" s="2">
        <v>12729</v>
      </c>
      <c r="G524" s="2">
        <v>3</v>
      </c>
      <c r="H524" s="2" t="s">
        <v>1640</v>
      </c>
      <c r="I524">
        <v>6</v>
      </c>
      <c r="J524" t="s">
        <v>39</v>
      </c>
      <c r="K524" t="s">
        <v>39</v>
      </c>
      <c r="L524">
        <v>0.48</v>
      </c>
      <c r="M524" s="2" t="s">
        <v>1630</v>
      </c>
      <c r="N524" s="85" t="s">
        <v>1641</v>
      </c>
      <c r="O524">
        <v>3030417</v>
      </c>
      <c r="P524" t="s">
        <v>36</v>
      </c>
      <c r="Q524" t="s">
        <v>36</v>
      </c>
      <c r="R524">
        <v>2.88</v>
      </c>
      <c r="S524" s="1">
        <v>45744.501757141203</v>
      </c>
      <c r="T524" t="s">
        <v>42</v>
      </c>
      <c r="U524" s="1">
        <v>45744.277083333327</v>
      </c>
      <c r="V524" t="s">
        <v>43</v>
      </c>
      <c r="W524" t="s">
        <v>36</v>
      </c>
      <c r="X524">
        <v>0</v>
      </c>
      <c r="Y524">
        <v>999</v>
      </c>
      <c r="Z524" t="s">
        <v>36</v>
      </c>
      <c r="AA524" t="s">
        <v>36</v>
      </c>
      <c r="AB524" t="s">
        <v>36</v>
      </c>
      <c r="AC524" t="s">
        <v>1632</v>
      </c>
      <c r="AD524" t="s">
        <v>1632</v>
      </c>
      <c r="AE524" t="s">
        <v>45</v>
      </c>
      <c r="AG524" s="18" t="s">
        <v>1642</v>
      </c>
      <c r="AH524" s="18"/>
      <c r="AI524" s="2" t="s">
        <v>48</v>
      </c>
      <c r="AJ524" s="2" t="e">
        <f>VLOOKUP(A524,'Classification Test Result'!$A$2:$D$2428,4,FALSE)</f>
        <v>#N/A</v>
      </c>
      <c r="AL524" s="2">
        <f>_xlfn.XLOOKUP($A524,Results!$A$2:$A$2256,Results!G$2:G$2256,"")</f>
        <v>0</v>
      </c>
      <c r="AM524" s="2">
        <f>_xlfn.XLOOKUP($A524,Results!$A$2:$A$2256,Results!H$2:H$2256,"")</f>
        <v>0</v>
      </c>
      <c r="AN524" s="2">
        <f>_xlfn.XLOOKUP($A524,Results!$A$2:$A$2256,Results!I$2:I$2256,"")</f>
        <v>0</v>
      </c>
      <c r="AO524" s="2">
        <f>_xlfn.XLOOKUP($A524,Results!$A$2:$A$2256,Results!J$2:J$2256,"")</f>
        <v>0</v>
      </c>
      <c r="AP524" s="2">
        <f>_xlfn.XLOOKUP($A524,Results!$A$2:$A$2256,Results!K$2:K$2256,"")</f>
        <v>0</v>
      </c>
      <c r="AQ524" s="2">
        <f>_xlfn.XLOOKUP($A524,Results!$A$2:$A$2256,Results!L$2:L$2256,"")</f>
        <v>0</v>
      </c>
      <c r="AR524" s="2">
        <f>_xlfn.XLOOKUP($A524,Results!$A$2:$A$2256,Results!M$2:M$2256,"")</f>
        <v>0</v>
      </c>
      <c r="AS524" s="2">
        <f>_xlfn.XLOOKUP($A524,Results!$A$2:$A$2256,Results!N$2:N$2256,"")</f>
        <v>0</v>
      </c>
      <c r="AT524" s="2" t="str">
        <f>_xlfn.XLOOKUP($A524,Results!$A$2:$A$2256,Results!O$2:O$2256,"")</f>
        <v>PHOENIX CONTACT</v>
      </c>
      <c r="AU524" s="2" t="str">
        <f>_xlfn.XLOOKUP($A524,Results!$A$2:$A$2256,Results!P$2:P$2256,"")</f>
        <v>PHOENIX CONTACT INC</v>
      </c>
      <c r="AV524" s="2" t="str">
        <f>_xlfn.XLOOKUP($A524,Results!$A$2:$A$2256,Results!Q$2:Q$2256,"")</f>
        <v>SINGLE_MATCH</v>
      </c>
      <c r="AW524" s="2">
        <f>_xlfn.XLOOKUP($A524,Results!$A$2:$A$2256,Results!R$2:R$2256,"")</f>
        <v>0</v>
      </c>
      <c r="AX524" s="2">
        <f>_xlfn.XLOOKUP($A524,Results!$A$2:$A$2256,Results!S$2:S$2256,"")</f>
        <v>0</v>
      </c>
      <c r="AY524" s="2">
        <f>_xlfn.XLOOKUP($A524,Results!$A$2:$A$2256,Results!T$2:T$2256,"")</f>
        <v>100</v>
      </c>
      <c r="AZ524" s="2">
        <f>_xlfn.XLOOKUP($A524,Results!$A$2:$A$2256,Results!U$2:U$2256,"")</f>
        <v>0</v>
      </c>
      <c r="BA524" s="2">
        <f>_xlfn.XLOOKUP($A524,Results!$A$2:$A$2256,Results!V$2:V$2256,"")</f>
        <v>0</v>
      </c>
      <c r="BB524" s="2">
        <f>_xlfn.XLOOKUP($A524,Results!$A$2:$A$2256,Results!W$2:W$2256,"")</f>
        <v>0</v>
      </c>
      <c r="BC524" s="2">
        <f>_xlfn.XLOOKUP($A524,Results!$A$2:$A$2256,Results!X$2:X$2256,"")</f>
        <v>0</v>
      </c>
      <c r="BD524" s="2">
        <f>_xlfn.XLOOKUP($A524,Results!$A$2:$A$2256,Results!Y$2:Y$2256,"")</f>
        <v>0</v>
      </c>
      <c r="BE524" s="2">
        <f>_xlfn.XLOOKUP($A524,Results!$A$2:$A$2256,Results!Z$2:Z$2256,"")</f>
        <v>0</v>
      </c>
    </row>
    <row r="525" spans="1:57" ht="38.25" customHeight="1" x14ac:dyDescent="0.3">
      <c r="A525">
        <v>906202</v>
      </c>
      <c r="B525">
        <v>281646</v>
      </c>
      <c r="C525" t="s">
        <v>36</v>
      </c>
      <c r="D525">
        <v>30450292</v>
      </c>
      <c r="E525" s="2" t="str">
        <f>VLOOKUP(F525,'RPA Vendor Data '!F$1:$G$2418,2)</f>
        <v>POWERMATION DIVISION IN</v>
      </c>
      <c r="F525" s="2">
        <v>12729</v>
      </c>
      <c r="G525" s="2">
        <v>7</v>
      </c>
      <c r="H525" t="s">
        <v>1643</v>
      </c>
      <c r="I525">
        <v>2</v>
      </c>
      <c r="J525" t="s">
        <v>39</v>
      </c>
      <c r="K525" t="s">
        <v>39</v>
      </c>
      <c r="L525">
        <v>2.75</v>
      </c>
      <c r="M525" s="2" t="s">
        <v>1630</v>
      </c>
      <c r="N525" s="85" t="s">
        <v>1644</v>
      </c>
      <c r="O525">
        <v>3030213</v>
      </c>
      <c r="P525" t="s">
        <v>36</v>
      </c>
      <c r="Q525" t="s">
        <v>36</v>
      </c>
      <c r="R525">
        <v>5.5</v>
      </c>
      <c r="S525" s="1">
        <v>45744.501777974539</v>
      </c>
      <c r="T525" t="s">
        <v>42</v>
      </c>
      <c r="U525" s="1">
        <v>45744.277083333327</v>
      </c>
      <c r="V525" t="s">
        <v>43</v>
      </c>
      <c r="W525" t="s">
        <v>36</v>
      </c>
      <c r="X525">
        <v>0</v>
      </c>
      <c r="Y525">
        <v>999</v>
      </c>
      <c r="Z525" t="s">
        <v>36</v>
      </c>
      <c r="AA525" t="s">
        <v>36</v>
      </c>
      <c r="AB525" t="s">
        <v>36</v>
      </c>
      <c r="AC525" t="s">
        <v>1632</v>
      </c>
      <c r="AD525" t="s">
        <v>1632</v>
      </c>
      <c r="AE525" t="s">
        <v>45</v>
      </c>
      <c r="AG525" s="18" t="s">
        <v>1645</v>
      </c>
      <c r="AH525" s="18"/>
      <c r="AI525" s="2" t="s">
        <v>48</v>
      </c>
      <c r="AJ525" s="2" t="e">
        <f>VLOOKUP(A525,'Classification Test Result'!$A$2:$D$2428,4,FALSE)</f>
        <v>#N/A</v>
      </c>
      <c r="AL525" s="2">
        <f>_xlfn.XLOOKUP($A525,Results!$A$2:$A$2256,Results!G$2:G$2256,"")</f>
        <v>0</v>
      </c>
      <c r="AM525" s="2">
        <f>_xlfn.XLOOKUP($A525,Results!$A$2:$A$2256,Results!H$2:H$2256,"")</f>
        <v>0</v>
      </c>
      <c r="AN525" s="2">
        <f>_xlfn.XLOOKUP($A525,Results!$A$2:$A$2256,Results!I$2:I$2256,"")</f>
        <v>0</v>
      </c>
      <c r="AO525" s="2">
        <f>_xlfn.XLOOKUP($A525,Results!$A$2:$A$2256,Results!J$2:J$2256,"")</f>
        <v>0</v>
      </c>
      <c r="AP525" s="2">
        <f>_xlfn.XLOOKUP($A525,Results!$A$2:$A$2256,Results!K$2:K$2256,"")</f>
        <v>0</v>
      </c>
      <c r="AQ525" s="2">
        <f>_xlfn.XLOOKUP($A525,Results!$A$2:$A$2256,Results!L$2:L$2256,"")</f>
        <v>0</v>
      </c>
      <c r="AR525" s="2">
        <f>_xlfn.XLOOKUP($A525,Results!$A$2:$A$2256,Results!M$2:M$2256,"")</f>
        <v>0</v>
      </c>
      <c r="AS525" s="2">
        <f>_xlfn.XLOOKUP($A525,Results!$A$2:$A$2256,Results!N$2:N$2256,"")</f>
        <v>0</v>
      </c>
      <c r="AT525" s="2" t="str">
        <f>_xlfn.XLOOKUP($A525,Results!$A$2:$A$2256,Results!O$2:O$2256,"")</f>
        <v>PHOENIX CONTACT</v>
      </c>
      <c r="AU525" s="2" t="str">
        <f>_xlfn.XLOOKUP($A525,Results!$A$2:$A$2256,Results!P$2:P$2256,"")</f>
        <v>PHOENIX CONTACT INC</v>
      </c>
      <c r="AV525" s="2" t="str">
        <f>_xlfn.XLOOKUP($A525,Results!$A$2:$A$2256,Results!Q$2:Q$2256,"")</f>
        <v>SINGLE_MATCH</v>
      </c>
      <c r="AW525" s="2">
        <f>_xlfn.XLOOKUP($A525,Results!$A$2:$A$2256,Results!R$2:R$2256,"")</f>
        <v>0</v>
      </c>
      <c r="AX525" s="2">
        <f>_xlfn.XLOOKUP($A525,Results!$A$2:$A$2256,Results!S$2:S$2256,"")</f>
        <v>0</v>
      </c>
      <c r="AY525" s="2">
        <f>_xlfn.XLOOKUP($A525,Results!$A$2:$A$2256,Results!T$2:T$2256,"")</f>
        <v>100</v>
      </c>
      <c r="AZ525" s="2">
        <f>_xlfn.XLOOKUP($A525,Results!$A$2:$A$2256,Results!U$2:U$2256,"")</f>
        <v>0</v>
      </c>
      <c r="BA525" s="2">
        <f>_xlfn.XLOOKUP($A525,Results!$A$2:$A$2256,Results!V$2:V$2256,"")</f>
        <v>0</v>
      </c>
      <c r="BB525" s="2">
        <f>_xlfn.XLOOKUP($A525,Results!$A$2:$A$2256,Results!W$2:W$2256,"")</f>
        <v>0</v>
      </c>
      <c r="BC525" s="2">
        <f>_xlfn.XLOOKUP($A525,Results!$A$2:$A$2256,Results!X$2:X$2256,"")</f>
        <v>0</v>
      </c>
      <c r="BD525" s="2">
        <f>_xlfn.XLOOKUP($A525,Results!$A$2:$A$2256,Results!Y$2:Y$2256,"")</f>
        <v>0</v>
      </c>
      <c r="BE525" s="2">
        <f>_xlfn.XLOOKUP($A525,Results!$A$2:$A$2256,Results!Z$2:Z$2256,"")</f>
        <v>0</v>
      </c>
    </row>
    <row r="526" spans="1:57" ht="38.25" customHeight="1" x14ac:dyDescent="0.3">
      <c r="A526">
        <v>906203</v>
      </c>
      <c r="B526">
        <v>281646</v>
      </c>
      <c r="C526" t="s">
        <v>36</v>
      </c>
      <c r="D526">
        <v>30450292</v>
      </c>
      <c r="E526" s="2" t="str">
        <f>VLOOKUP(F526,'RPA Vendor Data '!F$1:$G$2418,2)</f>
        <v>POWERMATION DIVISION IN</v>
      </c>
      <c r="F526" s="2">
        <v>12729</v>
      </c>
      <c r="G526" s="2">
        <v>8</v>
      </c>
      <c r="H526" s="2" t="s">
        <v>1646</v>
      </c>
      <c r="I526">
        <v>2</v>
      </c>
      <c r="J526" t="s">
        <v>39</v>
      </c>
      <c r="K526" t="s">
        <v>39</v>
      </c>
      <c r="L526">
        <v>0.56000000000000005</v>
      </c>
      <c r="M526" s="2" t="s">
        <v>1630</v>
      </c>
      <c r="N526" s="85" t="s">
        <v>1647</v>
      </c>
      <c r="O526">
        <v>3022276</v>
      </c>
      <c r="P526" t="s">
        <v>36</v>
      </c>
      <c r="Q526" t="s">
        <v>36</v>
      </c>
      <c r="R526">
        <v>1.1200000000000001</v>
      </c>
      <c r="S526" s="1">
        <v>45744.50178082176</v>
      </c>
      <c r="T526" t="s">
        <v>42</v>
      </c>
      <c r="U526" s="1">
        <v>45744.277083333327</v>
      </c>
      <c r="V526" t="s">
        <v>43</v>
      </c>
      <c r="W526" t="s">
        <v>36</v>
      </c>
      <c r="X526">
        <v>0</v>
      </c>
      <c r="Y526">
        <v>999</v>
      </c>
      <c r="Z526" t="s">
        <v>36</v>
      </c>
      <c r="AA526" t="s">
        <v>36</v>
      </c>
      <c r="AB526" t="s">
        <v>36</v>
      </c>
      <c r="AC526" t="s">
        <v>1632</v>
      </c>
      <c r="AD526" t="s">
        <v>1632</v>
      </c>
      <c r="AE526" t="s">
        <v>45</v>
      </c>
      <c r="AG526" s="18" t="s">
        <v>1648</v>
      </c>
      <c r="AH526" s="18"/>
      <c r="AI526" s="2" t="s">
        <v>48</v>
      </c>
      <c r="AJ526" s="2" t="e">
        <f>VLOOKUP(A526,'Classification Test Result'!$A$2:$D$2428,4,FALSE)</f>
        <v>#N/A</v>
      </c>
      <c r="AL526" s="2">
        <f>_xlfn.XLOOKUP($A526,Results!$A$2:$A$2256,Results!G$2:G$2256,"")</f>
        <v>0</v>
      </c>
      <c r="AM526" s="2">
        <f>_xlfn.XLOOKUP($A526,Results!$A$2:$A$2256,Results!H$2:H$2256,"")</f>
        <v>0</v>
      </c>
      <c r="AN526" s="2">
        <f>_xlfn.XLOOKUP($A526,Results!$A$2:$A$2256,Results!I$2:I$2256,"")</f>
        <v>0</v>
      </c>
      <c r="AO526" s="2">
        <f>_xlfn.XLOOKUP($A526,Results!$A$2:$A$2256,Results!J$2:J$2256,"")</f>
        <v>0</v>
      </c>
      <c r="AP526" s="2">
        <f>_xlfn.XLOOKUP($A526,Results!$A$2:$A$2256,Results!K$2:K$2256,"")</f>
        <v>0</v>
      </c>
      <c r="AQ526" s="2">
        <f>_xlfn.XLOOKUP($A526,Results!$A$2:$A$2256,Results!L$2:L$2256,"")</f>
        <v>0</v>
      </c>
      <c r="AR526" s="2">
        <f>_xlfn.XLOOKUP($A526,Results!$A$2:$A$2256,Results!M$2:M$2256,"")</f>
        <v>0</v>
      </c>
      <c r="AS526" s="2">
        <f>_xlfn.XLOOKUP($A526,Results!$A$2:$A$2256,Results!N$2:N$2256,"")</f>
        <v>0</v>
      </c>
      <c r="AT526" s="2" t="str">
        <f>_xlfn.XLOOKUP($A526,Results!$A$2:$A$2256,Results!O$2:O$2256,"")</f>
        <v>PHOENIX CONTACT</v>
      </c>
      <c r="AU526" s="2" t="str">
        <f>_xlfn.XLOOKUP($A526,Results!$A$2:$A$2256,Results!P$2:P$2256,"")</f>
        <v>PHOENIX CONTACT INC</v>
      </c>
      <c r="AV526" s="2" t="str">
        <f>_xlfn.XLOOKUP($A526,Results!$A$2:$A$2256,Results!Q$2:Q$2256,"")</f>
        <v>SINGLE_MATCH</v>
      </c>
      <c r="AW526" s="2">
        <f>_xlfn.XLOOKUP($A526,Results!$A$2:$A$2256,Results!R$2:R$2256,"")</f>
        <v>0</v>
      </c>
      <c r="AX526" s="2">
        <f>_xlfn.XLOOKUP($A526,Results!$A$2:$A$2256,Results!S$2:S$2256,"")</f>
        <v>0</v>
      </c>
      <c r="AY526" s="2">
        <f>_xlfn.XLOOKUP($A526,Results!$A$2:$A$2256,Results!T$2:T$2256,"")</f>
        <v>100</v>
      </c>
      <c r="AZ526" s="2">
        <f>_xlfn.XLOOKUP($A526,Results!$A$2:$A$2256,Results!U$2:U$2256,"")</f>
        <v>0</v>
      </c>
      <c r="BA526" s="2">
        <f>_xlfn.XLOOKUP($A526,Results!$A$2:$A$2256,Results!V$2:V$2256,"")</f>
        <v>0</v>
      </c>
      <c r="BB526" s="2">
        <f>_xlfn.XLOOKUP($A526,Results!$A$2:$A$2256,Results!W$2:W$2256,"")</f>
        <v>0</v>
      </c>
      <c r="BC526" s="2">
        <f>_xlfn.XLOOKUP($A526,Results!$A$2:$A$2256,Results!X$2:X$2256,"")</f>
        <v>0</v>
      </c>
      <c r="BD526" s="2">
        <f>_xlfn.XLOOKUP($A526,Results!$A$2:$A$2256,Results!Y$2:Y$2256,"")</f>
        <v>0</v>
      </c>
      <c r="BE526" s="2">
        <f>_xlfn.XLOOKUP($A526,Results!$A$2:$A$2256,Results!Z$2:Z$2256,"")</f>
        <v>0</v>
      </c>
    </row>
    <row r="527" spans="1:57" ht="38.25" customHeight="1" x14ac:dyDescent="0.3">
      <c r="A527">
        <v>906204</v>
      </c>
      <c r="B527">
        <v>281816</v>
      </c>
      <c r="C527" t="s">
        <v>36</v>
      </c>
      <c r="D527">
        <v>9341373496</v>
      </c>
      <c r="E527" s="2" t="str">
        <f>VLOOKUP(F527,'RPA Vendor Data '!F$1:$G$2418,2)</f>
        <v>GRAYBAR ELECTRIC CO. INC.</v>
      </c>
      <c r="F527" s="2">
        <v>11471</v>
      </c>
      <c r="G527" s="2">
        <v>1</v>
      </c>
      <c r="H527" t="s">
        <v>1649</v>
      </c>
      <c r="I527">
        <v>5</v>
      </c>
      <c r="J527">
        <v>1</v>
      </c>
      <c r="K527" t="s">
        <v>39</v>
      </c>
      <c r="L527">
        <v>4.97</v>
      </c>
      <c r="M527" s="2" t="s">
        <v>1632</v>
      </c>
      <c r="N527" s="85" t="s">
        <v>1650</v>
      </c>
      <c r="O527" t="s">
        <v>36</v>
      </c>
      <c r="P527" t="s">
        <v>36</v>
      </c>
      <c r="Q527" t="s">
        <v>36</v>
      </c>
      <c r="R527">
        <v>24.85</v>
      </c>
      <c r="S527" s="1">
        <v>45744.604725543977</v>
      </c>
      <c r="T527" t="s">
        <v>42</v>
      </c>
      <c r="U527" s="1">
        <v>45744.387499999997</v>
      </c>
      <c r="V527" t="s">
        <v>43</v>
      </c>
      <c r="W527" t="s">
        <v>36</v>
      </c>
      <c r="X527">
        <v>1</v>
      </c>
      <c r="Y527" t="s">
        <v>54</v>
      </c>
      <c r="Z527" t="s">
        <v>36</v>
      </c>
      <c r="AA527">
        <v>4.97</v>
      </c>
      <c r="AB527" t="s">
        <v>36</v>
      </c>
      <c r="AC527" t="s">
        <v>1632</v>
      </c>
      <c r="AD527" t="s">
        <v>1632</v>
      </c>
      <c r="AE527" t="s">
        <v>45</v>
      </c>
      <c r="AG527" s="18" t="s">
        <v>1651</v>
      </c>
      <c r="AH527" s="18"/>
      <c r="AI527" s="2" t="s">
        <v>48</v>
      </c>
      <c r="AJ527" s="2" t="e">
        <f>VLOOKUP(A527,'Classification Test Result'!$A$2:$D$2428,4,FALSE)</f>
        <v>#N/A</v>
      </c>
      <c r="AL527" s="2">
        <f>_xlfn.XLOOKUP($A527,Results!$A$2:$A$2256,Results!G$2:G$2256,"")</f>
        <v>0</v>
      </c>
      <c r="AM527" s="2">
        <f>_xlfn.XLOOKUP($A527,Results!$A$2:$A$2256,Results!H$2:H$2256,"")</f>
        <v>0</v>
      </c>
      <c r="AN527" s="2">
        <f>_xlfn.XLOOKUP($A527,Results!$A$2:$A$2256,Results!I$2:I$2256,"")</f>
        <v>0</v>
      </c>
      <c r="AO527" s="2">
        <f>_xlfn.XLOOKUP($A527,Results!$A$2:$A$2256,Results!J$2:J$2256,"")</f>
        <v>0</v>
      </c>
      <c r="AP527" s="2">
        <f>_xlfn.XLOOKUP($A527,Results!$A$2:$A$2256,Results!K$2:K$2256,"")</f>
        <v>0</v>
      </c>
      <c r="AQ527" s="2">
        <f>_xlfn.XLOOKUP($A527,Results!$A$2:$A$2256,Results!L$2:L$2256,"")</f>
        <v>0</v>
      </c>
      <c r="AR527" s="2">
        <f>_xlfn.XLOOKUP($A527,Results!$A$2:$A$2256,Results!M$2:M$2256,"")</f>
        <v>0</v>
      </c>
      <c r="AS527" s="2">
        <f>_xlfn.XLOOKUP($A527,Results!$A$2:$A$2256,Results!N$2:N$2256,"")</f>
        <v>0</v>
      </c>
      <c r="AT527" s="2" t="str">
        <f>_xlfn.XLOOKUP($A527,Results!$A$2:$A$2256,Results!O$2:O$2256,"")</f>
        <v>PHOENIX CONTACT</v>
      </c>
      <c r="AU527" s="2" t="str">
        <f>_xlfn.XLOOKUP($A527,Results!$A$2:$A$2256,Results!P$2:P$2256,"")</f>
        <v>PHOENIX CONTACT</v>
      </c>
      <c r="AV527" s="2" t="str">
        <f>_xlfn.XLOOKUP($A527,Results!$A$2:$A$2256,Results!Q$2:Q$2256,"")</f>
        <v>SINGLE_MATCH</v>
      </c>
      <c r="AW527" s="2">
        <f>_xlfn.XLOOKUP($A527,Results!$A$2:$A$2256,Results!R$2:R$2256,"")</f>
        <v>0</v>
      </c>
      <c r="AX527" s="2">
        <f>_xlfn.XLOOKUP($A527,Results!$A$2:$A$2256,Results!S$2:S$2256,"")</f>
        <v>0</v>
      </c>
      <c r="AY527" s="2">
        <f>_xlfn.XLOOKUP($A527,Results!$A$2:$A$2256,Results!T$2:T$2256,"")</f>
        <v>100</v>
      </c>
      <c r="AZ527" s="2">
        <f>_xlfn.XLOOKUP($A527,Results!$A$2:$A$2256,Results!U$2:U$2256,"")</f>
        <v>0</v>
      </c>
      <c r="BA527" s="2">
        <f>_xlfn.XLOOKUP($A527,Results!$A$2:$A$2256,Results!V$2:V$2256,"")</f>
        <v>0</v>
      </c>
      <c r="BB527" s="2">
        <f>_xlfn.XLOOKUP($A527,Results!$A$2:$A$2256,Results!W$2:W$2256,"")</f>
        <v>0</v>
      </c>
      <c r="BC527" s="2">
        <f>_xlfn.XLOOKUP($A527,Results!$A$2:$A$2256,Results!X$2:X$2256,"")</f>
        <v>0</v>
      </c>
      <c r="BD527" s="2">
        <f>_xlfn.XLOOKUP($A527,Results!$A$2:$A$2256,Results!Y$2:Y$2256,"")</f>
        <v>0</v>
      </c>
      <c r="BE527" s="2">
        <f>_xlfn.XLOOKUP($A527,Results!$A$2:$A$2256,Results!Z$2:Z$2256,"")</f>
        <v>0</v>
      </c>
    </row>
    <row r="528" spans="1:57" ht="38.25" customHeight="1" x14ac:dyDescent="0.3">
      <c r="A528">
        <v>906205</v>
      </c>
      <c r="B528">
        <v>281703</v>
      </c>
      <c r="C528" t="s">
        <v>36</v>
      </c>
      <c r="D528" t="s">
        <v>1652</v>
      </c>
      <c r="E528" s="2" t="str">
        <f>VLOOKUP(F528,'RPA Vendor Data '!F$1:$G$2418,2)</f>
        <v>ONESOURCE DISTRIBUTORS</v>
      </c>
      <c r="F528" s="2">
        <v>16089</v>
      </c>
      <c r="G528" s="2">
        <v>1</v>
      </c>
      <c r="H528" t="s">
        <v>1653</v>
      </c>
      <c r="I528">
        <v>100</v>
      </c>
      <c r="J528" t="s">
        <v>65</v>
      </c>
      <c r="K528" t="s">
        <v>39</v>
      </c>
      <c r="L528">
        <v>90</v>
      </c>
      <c r="M528" s="2" t="s">
        <v>1654</v>
      </c>
      <c r="N528" s="85" t="s">
        <v>1655</v>
      </c>
      <c r="O528" t="s">
        <v>36</v>
      </c>
      <c r="P528" t="s">
        <v>36</v>
      </c>
      <c r="Q528" t="s">
        <v>36</v>
      </c>
      <c r="R528">
        <v>9000</v>
      </c>
      <c r="S528" s="1">
        <v>45744.521625694448</v>
      </c>
      <c r="T528" t="s">
        <v>42</v>
      </c>
      <c r="U528" s="1">
        <v>45744.311805555553</v>
      </c>
      <c r="V528" t="s">
        <v>43</v>
      </c>
      <c r="W528" t="s">
        <v>36</v>
      </c>
      <c r="X528">
        <v>1</v>
      </c>
      <c r="Y528">
        <v>201</v>
      </c>
      <c r="Z528" t="s">
        <v>36</v>
      </c>
      <c r="AA528" t="s">
        <v>36</v>
      </c>
      <c r="AB528" t="s">
        <v>36</v>
      </c>
      <c r="AC528" t="s">
        <v>1654</v>
      </c>
      <c r="AD528" t="s">
        <v>1654</v>
      </c>
      <c r="AE528" t="s">
        <v>45</v>
      </c>
      <c r="AG528" s="18" t="s">
        <v>1656</v>
      </c>
      <c r="AH528" s="18"/>
      <c r="AI528" s="2" t="s">
        <v>48</v>
      </c>
      <c r="AJ528" s="2" t="e">
        <f>VLOOKUP(A528,'Classification Test Result'!$A$2:$D$2428,4,FALSE)</f>
        <v>#N/A</v>
      </c>
      <c r="AL528" s="2">
        <f>_xlfn.XLOOKUP($A528,Results!$A$2:$A$2256,Results!G$2:G$2256,"")</f>
        <v>0</v>
      </c>
      <c r="AM528" s="2">
        <f>_xlfn.XLOOKUP($A528,Results!$A$2:$A$2256,Results!H$2:H$2256,"")</f>
        <v>0</v>
      </c>
      <c r="AN528" s="2">
        <f>_xlfn.XLOOKUP($A528,Results!$A$2:$A$2256,Results!I$2:I$2256,"")</f>
        <v>0</v>
      </c>
      <c r="AO528" s="2">
        <f>_xlfn.XLOOKUP($A528,Results!$A$2:$A$2256,Results!J$2:J$2256,"")</f>
        <v>0</v>
      </c>
      <c r="AP528" s="2">
        <f>_xlfn.XLOOKUP($A528,Results!$A$2:$A$2256,Results!K$2:K$2256,"")</f>
        <v>0</v>
      </c>
      <c r="AQ528" s="2">
        <f>_xlfn.XLOOKUP($A528,Results!$A$2:$A$2256,Results!L$2:L$2256,"")</f>
        <v>0</v>
      </c>
      <c r="AR528" s="2">
        <f>_xlfn.XLOOKUP($A528,Results!$A$2:$A$2256,Results!M$2:M$2256,"")</f>
        <v>0</v>
      </c>
      <c r="AS528" s="2">
        <f>_xlfn.XLOOKUP($A528,Results!$A$2:$A$2256,Results!N$2:N$2256,"")</f>
        <v>0</v>
      </c>
      <c r="AT528" s="2" t="str">
        <f>_xlfn.XLOOKUP($A528,Results!$A$2:$A$2256,Results!O$2:O$2256,"")</f>
        <v>NON STOCK ITEM</v>
      </c>
      <c r="AU528" s="2" t="str">
        <f>_xlfn.XLOOKUP($A528,Results!$A$2:$A$2256,Results!P$2:P$2256,"")</f>
        <v>NONSTOCK ITEM</v>
      </c>
      <c r="AV528" s="2" t="str">
        <f>_xlfn.XLOOKUP($A528,Results!$A$2:$A$2256,Results!Q$2:Q$2256,"")</f>
        <v>MULTIPLE_MATCHES_ONE_VALID</v>
      </c>
      <c r="AW528" s="2">
        <f>_xlfn.XLOOKUP($A528,Results!$A$2:$A$2256,Results!R$2:R$2256,"")</f>
        <v>0</v>
      </c>
      <c r="AX528" s="2">
        <f>_xlfn.XLOOKUP($A528,Results!$A$2:$A$2256,Results!S$2:S$2256,"")</f>
        <v>0</v>
      </c>
      <c r="AY528" s="2">
        <f>_xlfn.XLOOKUP($A528,Results!$A$2:$A$2256,Results!T$2:T$2256,"")</f>
        <v>50</v>
      </c>
      <c r="AZ528" s="2">
        <f>_xlfn.XLOOKUP($A528,Results!$A$2:$A$2256,Results!U$2:U$2256,"")</f>
        <v>0</v>
      </c>
      <c r="BA528" s="2">
        <f>_xlfn.XLOOKUP($A528,Results!$A$2:$A$2256,Results!V$2:V$2256,"")</f>
        <v>0</v>
      </c>
      <c r="BB528" s="2">
        <f>_xlfn.XLOOKUP($A528,Results!$A$2:$A$2256,Results!W$2:W$2256,"")</f>
        <v>0</v>
      </c>
      <c r="BC528" s="2">
        <f>_xlfn.XLOOKUP($A528,Results!$A$2:$A$2256,Results!X$2:X$2256,"")</f>
        <v>0</v>
      </c>
      <c r="BD528" s="2">
        <f>_xlfn.XLOOKUP($A528,Results!$A$2:$A$2256,Results!Y$2:Y$2256,"")</f>
        <v>0</v>
      </c>
      <c r="BE528" s="2">
        <f>_xlfn.XLOOKUP($A528,Results!$A$2:$A$2256,Results!Z$2:Z$2256,"")</f>
        <v>0</v>
      </c>
    </row>
    <row r="529" spans="1:57" ht="38.25" customHeight="1" x14ac:dyDescent="0.3">
      <c r="A529">
        <v>906206</v>
      </c>
      <c r="B529">
        <v>281587</v>
      </c>
      <c r="C529" t="s">
        <v>36</v>
      </c>
      <c r="D529">
        <v>1717464</v>
      </c>
      <c r="F529" s="2">
        <v>12763</v>
      </c>
      <c r="G529" s="2">
        <v>9</v>
      </c>
      <c r="H529" s="2" t="s">
        <v>1657</v>
      </c>
      <c r="I529">
        <v>2</v>
      </c>
      <c r="J529" t="s">
        <v>39</v>
      </c>
      <c r="K529" t="s">
        <v>39</v>
      </c>
      <c r="L529">
        <v>14.175000000000001</v>
      </c>
      <c r="M529" s="2" t="s">
        <v>36</v>
      </c>
      <c r="N529" s="9" t="s">
        <v>36</v>
      </c>
      <c r="O529" t="s">
        <v>36</v>
      </c>
      <c r="P529" t="s">
        <v>36</v>
      </c>
      <c r="Q529" t="s">
        <v>36</v>
      </c>
      <c r="R529">
        <v>28.35</v>
      </c>
      <c r="S529" s="1">
        <v>45744.45928171296</v>
      </c>
      <c r="T529" t="s">
        <v>42</v>
      </c>
      <c r="U529" s="1">
        <v>45744.25</v>
      </c>
      <c r="V529" t="s">
        <v>43</v>
      </c>
      <c r="W529" t="s">
        <v>36</v>
      </c>
      <c r="X529">
        <v>0</v>
      </c>
      <c r="Y529">
        <v>999</v>
      </c>
      <c r="Z529" t="s">
        <v>36</v>
      </c>
      <c r="AA529" t="s">
        <v>36</v>
      </c>
      <c r="AB529" t="s">
        <v>36</v>
      </c>
      <c r="AC529" t="s">
        <v>49</v>
      </c>
      <c r="AD529" t="s">
        <v>49</v>
      </c>
      <c r="AE529" t="s">
        <v>45</v>
      </c>
      <c r="AF529" s="2"/>
      <c r="AI529" s="2" t="s">
        <v>464</v>
      </c>
      <c r="AJ529" s="2" t="e">
        <f>VLOOKUP(A529,'Classification Test Result'!$A$2:$D$2428,4,FALSE)</f>
        <v>#N/A</v>
      </c>
      <c r="AL529" s="2">
        <f>_xlfn.XLOOKUP($A529,Results!$A$2:$A$2256,Results!G$2:G$2256,"")</f>
        <v>537607</v>
      </c>
      <c r="AM529" s="2">
        <f>_xlfn.XLOOKUP($A529,Results!$A$2:$A$2256,Results!H$2:H$2256,"")</f>
        <v>55432</v>
      </c>
      <c r="AN529" s="2" t="str">
        <f>_xlfn.XLOOKUP($A529,Results!$A$2:$A$2256,Results!I$2:I$2256,"")</f>
        <v>MINERALLAC COMPANY</v>
      </c>
      <c r="AO529" s="2" t="str">
        <f>_xlfn.XLOOKUP($A529,Results!$A$2:$A$2256,Results!J$2:J$2256,"")</f>
        <v>085937554321</v>
      </c>
      <c r="AP529" s="2">
        <f>_xlfn.XLOOKUP($A529,Results!$A$2:$A$2256,Results!K$2:K$2256,"")</f>
        <v>31161620</v>
      </c>
      <c r="AQ529" s="2">
        <f>_xlfn.XLOOKUP($A529,Results!$A$2:$A$2256,Results!L$2:L$2256,"")</f>
        <v>0</v>
      </c>
      <c r="AR529" s="2">
        <f>_xlfn.XLOOKUP($A529,Results!$A$2:$A$2256,Results!M$2:M$2256,"")</f>
        <v>48940</v>
      </c>
      <c r="AS529" s="2" t="str">
        <f>_xlfn.XLOOKUP($A529,Results!$A$2:$A$2256,Results!N$2:N$2256,"")</f>
        <v>MNC 55432 3/8-16X2 HEX CAP SCR</v>
      </c>
      <c r="AT529" s="2" t="str">
        <f>_xlfn.XLOOKUP($A529,Results!$A$2:$A$2256,Results!O$2:O$2256,"")</f>
        <v>MINERALLAC COMPANY</v>
      </c>
      <c r="AU529" s="2">
        <f>_xlfn.XLOOKUP($A529,Results!$A$2:$A$2256,Results!P$2:P$2256,"")</f>
        <v>0</v>
      </c>
      <c r="AV529" s="2" t="str">
        <f>_xlfn.XLOOKUP($A529,Results!$A$2:$A$2256,Results!Q$2:Q$2256,"")</f>
        <v>NO_MANUFACTURERS_FOUND</v>
      </c>
      <c r="AW529" s="2" t="str">
        <f>_xlfn.XLOOKUP($A529,Results!$A$2:$A$2256,Results!R$2:R$2256,"")</f>
        <v>0.4097740516174395</v>
      </c>
      <c r="AX529" s="2">
        <f>_xlfn.XLOOKUP($A529,Results!$A$2:$A$2256,Results!S$2:S$2256,"")</f>
        <v>57</v>
      </c>
      <c r="AY529" s="2">
        <f>_xlfn.XLOOKUP($A529,Results!$A$2:$A$2256,Results!T$2:T$2256,"")</f>
        <v>32</v>
      </c>
      <c r="AZ529" s="2">
        <f>_xlfn.XLOOKUP($A529,Results!$A$2:$A$2256,Results!U$2:U$2256,"")</f>
        <v>24</v>
      </c>
      <c r="BA529" s="2">
        <f>_xlfn.XLOOKUP($A529,Results!$A$2:$A$2256,Results!V$2:V$2256,"")</f>
        <v>0</v>
      </c>
      <c r="BB529" s="2">
        <f>_xlfn.XLOOKUP($A529,Results!$A$2:$A$2256,Results!W$2:W$2256,"")</f>
        <v>0</v>
      </c>
      <c r="BC529" s="2">
        <f>_xlfn.XLOOKUP($A529,Results!$A$2:$A$2256,Results!X$2:X$2256,"")</f>
        <v>0</v>
      </c>
      <c r="BD529" s="2">
        <f>_xlfn.XLOOKUP($A529,Results!$A$2:$A$2256,Results!Y$2:Y$2256,"")</f>
        <v>0</v>
      </c>
      <c r="BE529" s="2">
        <f>_xlfn.XLOOKUP($A529,Results!$A$2:$A$2256,Results!Z$2:Z$2256,"")</f>
        <v>0</v>
      </c>
    </row>
    <row r="530" spans="1:57" ht="38.25" customHeight="1" x14ac:dyDescent="0.3">
      <c r="A530">
        <v>906207</v>
      </c>
      <c r="B530">
        <v>281587</v>
      </c>
      <c r="C530" t="s">
        <v>36</v>
      </c>
      <c r="D530">
        <v>1717464</v>
      </c>
      <c r="F530" s="2">
        <v>12763</v>
      </c>
      <c r="G530" s="2">
        <v>5</v>
      </c>
      <c r="H530" s="2" t="s">
        <v>1658</v>
      </c>
      <c r="I530">
        <v>4</v>
      </c>
      <c r="J530" t="s">
        <v>39</v>
      </c>
      <c r="K530" t="s">
        <v>39</v>
      </c>
      <c r="L530">
        <v>27.7775</v>
      </c>
      <c r="M530" s="2" t="s">
        <v>36</v>
      </c>
      <c r="N530" s="9" t="s">
        <v>36</v>
      </c>
      <c r="O530" t="s">
        <v>36</v>
      </c>
      <c r="P530" t="s">
        <v>36</v>
      </c>
      <c r="Q530" t="s">
        <v>36</v>
      </c>
      <c r="R530">
        <v>111.11</v>
      </c>
      <c r="S530" s="1">
        <v>45744.459268749997</v>
      </c>
      <c r="T530" t="s">
        <v>42</v>
      </c>
      <c r="U530" s="1">
        <v>45744.249305555553</v>
      </c>
      <c r="V530" t="s">
        <v>43</v>
      </c>
      <c r="W530" t="s">
        <v>36</v>
      </c>
      <c r="X530">
        <v>0</v>
      </c>
      <c r="Y530">
        <v>999</v>
      </c>
      <c r="Z530" t="s">
        <v>36</v>
      </c>
      <c r="AA530" t="s">
        <v>36</v>
      </c>
      <c r="AB530" t="s">
        <v>36</v>
      </c>
      <c r="AC530" t="s">
        <v>49</v>
      </c>
      <c r="AD530" t="s">
        <v>49</v>
      </c>
      <c r="AE530" t="s">
        <v>45</v>
      </c>
      <c r="AF530" s="2"/>
      <c r="AI530" s="2" t="s">
        <v>464</v>
      </c>
      <c r="AJ530" s="2" t="e">
        <f>VLOOKUP(A530,'Classification Test Result'!$A$2:$D$2428,4,FALSE)</f>
        <v>#N/A</v>
      </c>
      <c r="AL530" s="2">
        <f>_xlfn.XLOOKUP($A530,Results!$A$2:$A$2256,Results!G$2:G$2256,"")</f>
        <v>537607</v>
      </c>
      <c r="AM530" s="2">
        <f>_xlfn.XLOOKUP($A530,Results!$A$2:$A$2256,Results!H$2:H$2256,"")</f>
        <v>55432</v>
      </c>
      <c r="AN530" s="2" t="str">
        <f>_xlfn.XLOOKUP($A530,Results!$A$2:$A$2256,Results!I$2:I$2256,"")</f>
        <v>MINERALLAC COMPANY</v>
      </c>
      <c r="AO530" s="2" t="str">
        <f>_xlfn.XLOOKUP($A530,Results!$A$2:$A$2256,Results!J$2:J$2256,"")</f>
        <v>085937554321</v>
      </c>
      <c r="AP530" s="2">
        <f>_xlfn.XLOOKUP($A530,Results!$A$2:$A$2256,Results!K$2:K$2256,"")</f>
        <v>31161620</v>
      </c>
      <c r="AQ530" s="2">
        <f>_xlfn.XLOOKUP($A530,Results!$A$2:$A$2256,Results!L$2:L$2256,"")</f>
        <v>0</v>
      </c>
      <c r="AR530" s="2">
        <f>_xlfn.XLOOKUP($A530,Results!$A$2:$A$2256,Results!M$2:M$2256,"")</f>
        <v>48940</v>
      </c>
      <c r="AS530" s="2" t="str">
        <f>_xlfn.XLOOKUP($A530,Results!$A$2:$A$2256,Results!N$2:N$2256,"")</f>
        <v>MNC 55432 3/8-16X2 HEX CAP SCR</v>
      </c>
      <c r="AT530" s="2" t="str">
        <f>_xlfn.XLOOKUP($A530,Results!$A$2:$A$2256,Results!O$2:O$2256,"")</f>
        <v>MINERALLAC COMPANY</v>
      </c>
      <c r="AU530" s="2">
        <f>_xlfn.XLOOKUP($A530,Results!$A$2:$A$2256,Results!P$2:P$2256,"")</f>
        <v>0</v>
      </c>
      <c r="AV530" s="2" t="str">
        <f>_xlfn.XLOOKUP($A530,Results!$A$2:$A$2256,Results!Q$2:Q$2256,"")</f>
        <v>NO_MANUFACTURERS_FOUND</v>
      </c>
      <c r="AW530" s="2" t="str">
        <f>_xlfn.XLOOKUP($A530,Results!$A$2:$A$2256,Results!R$2:R$2256,"")</f>
        <v>0.4121459712401745</v>
      </c>
      <c r="AX530" s="2">
        <f>_xlfn.XLOOKUP($A530,Results!$A$2:$A$2256,Results!S$2:S$2256,"")</f>
        <v>57</v>
      </c>
      <c r="AY530" s="2">
        <f>_xlfn.XLOOKUP($A530,Results!$A$2:$A$2256,Results!T$2:T$2256,"")</f>
        <v>32</v>
      </c>
      <c r="AZ530" s="2">
        <f>_xlfn.XLOOKUP($A530,Results!$A$2:$A$2256,Results!U$2:U$2256,"")</f>
        <v>24</v>
      </c>
      <c r="BA530" s="2">
        <f>_xlfn.XLOOKUP($A530,Results!$A$2:$A$2256,Results!V$2:V$2256,"")</f>
        <v>0</v>
      </c>
      <c r="BB530" s="2">
        <f>_xlfn.XLOOKUP($A530,Results!$A$2:$A$2256,Results!W$2:W$2256,"")</f>
        <v>0</v>
      </c>
      <c r="BC530" s="2">
        <f>_xlfn.XLOOKUP($A530,Results!$A$2:$A$2256,Results!X$2:X$2256,"")</f>
        <v>0</v>
      </c>
      <c r="BD530" s="2">
        <f>_xlfn.XLOOKUP($A530,Results!$A$2:$A$2256,Results!Y$2:Y$2256,"")</f>
        <v>0</v>
      </c>
      <c r="BE530" s="2">
        <f>_xlfn.XLOOKUP($A530,Results!$A$2:$A$2256,Results!Z$2:Z$2256,"")</f>
        <v>0</v>
      </c>
    </row>
    <row r="531" spans="1:57" ht="38.25" customHeight="1" x14ac:dyDescent="0.3">
      <c r="A531">
        <v>906208</v>
      </c>
      <c r="B531">
        <v>281587</v>
      </c>
      <c r="C531" t="s">
        <v>36</v>
      </c>
      <c r="D531">
        <v>1717464</v>
      </c>
      <c r="F531" s="2">
        <v>12763</v>
      </c>
      <c r="G531" s="2">
        <v>1</v>
      </c>
      <c r="H531" s="2" t="s">
        <v>1658</v>
      </c>
      <c r="I531">
        <v>1</v>
      </c>
      <c r="J531" t="s">
        <v>39</v>
      </c>
      <c r="K531" t="s">
        <v>39</v>
      </c>
      <c r="L531">
        <v>49.33</v>
      </c>
      <c r="M531" s="2" t="s">
        <v>36</v>
      </c>
      <c r="N531" s="9" t="s">
        <v>36</v>
      </c>
      <c r="O531" t="s">
        <v>36</v>
      </c>
      <c r="P531" t="s">
        <v>36</v>
      </c>
      <c r="Q531" t="s">
        <v>36</v>
      </c>
      <c r="R531">
        <v>49.33</v>
      </c>
      <c r="S531" s="1">
        <v>45744.45925659722</v>
      </c>
      <c r="T531" t="s">
        <v>42</v>
      </c>
      <c r="U531" s="1">
        <v>45744.249305555553</v>
      </c>
      <c r="V531" t="s">
        <v>43</v>
      </c>
      <c r="W531" t="s">
        <v>36</v>
      </c>
      <c r="X531">
        <v>0</v>
      </c>
      <c r="Y531">
        <v>999</v>
      </c>
      <c r="Z531" t="s">
        <v>36</v>
      </c>
      <c r="AA531" t="s">
        <v>36</v>
      </c>
      <c r="AB531" t="s">
        <v>36</v>
      </c>
      <c r="AC531" t="s">
        <v>49</v>
      </c>
      <c r="AD531" t="s">
        <v>49</v>
      </c>
      <c r="AE531" t="s">
        <v>45</v>
      </c>
      <c r="AF531" s="2"/>
      <c r="AI531" s="2" t="s">
        <v>464</v>
      </c>
      <c r="AJ531" s="2" t="e">
        <f>VLOOKUP(A531,'Classification Test Result'!$A$2:$D$2428,4,FALSE)</f>
        <v>#N/A</v>
      </c>
      <c r="AL531" s="2">
        <f>_xlfn.XLOOKUP($A531,Results!$A$2:$A$2256,Results!G$2:G$2256,"")</f>
        <v>537607</v>
      </c>
      <c r="AM531" s="2">
        <f>_xlfn.XLOOKUP($A531,Results!$A$2:$A$2256,Results!H$2:H$2256,"")</f>
        <v>55432</v>
      </c>
      <c r="AN531" s="2" t="str">
        <f>_xlfn.XLOOKUP($A531,Results!$A$2:$A$2256,Results!I$2:I$2256,"")</f>
        <v>MINERALLAC COMPANY</v>
      </c>
      <c r="AO531" s="2" t="str">
        <f>_xlfn.XLOOKUP($A531,Results!$A$2:$A$2256,Results!J$2:J$2256,"")</f>
        <v>085937554321</v>
      </c>
      <c r="AP531" s="2">
        <f>_xlfn.XLOOKUP($A531,Results!$A$2:$A$2256,Results!K$2:K$2256,"")</f>
        <v>31161620</v>
      </c>
      <c r="AQ531" s="2">
        <f>_xlfn.XLOOKUP($A531,Results!$A$2:$A$2256,Results!L$2:L$2256,"")</f>
        <v>0</v>
      </c>
      <c r="AR531" s="2">
        <f>_xlfn.XLOOKUP($A531,Results!$A$2:$A$2256,Results!M$2:M$2256,"")</f>
        <v>48940</v>
      </c>
      <c r="AS531" s="2" t="str">
        <f>_xlfn.XLOOKUP($A531,Results!$A$2:$A$2256,Results!N$2:N$2256,"")</f>
        <v>MNC 55432 3/8-16X2 HEX CAP SCR</v>
      </c>
      <c r="AT531" s="2" t="str">
        <f>_xlfn.XLOOKUP($A531,Results!$A$2:$A$2256,Results!O$2:O$2256,"")</f>
        <v>MINERALLAC COMPANY</v>
      </c>
      <c r="AU531" s="2">
        <f>_xlfn.XLOOKUP($A531,Results!$A$2:$A$2256,Results!P$2:P$2256,"")</f>
        <v>0</v>
      </c>
      <c r="AV531" s="2" t="str">
        <f>_xlfn.XLOOKUP($A531,Results!$A$2:$A$2256,Results!Q$2:Q$2256,"")</f>
        <v>NO_MANUFACTURERS_FOUND</v>
      </c>
      <c r="AW531" s="2" t="str">
        <f>_xlfn.XLOOKUP($A531,Results!$A$2:$A$2256,Results!R$2:R$2256,"")</f>
        <v>0.4121459712401745</v>
      </c>
      <c r="AX531" s="2">
        <f>_xlfn.XLOOKUP($A531,Results!$A$2:$A$2256,Results!S$2:S$2256,"")</f>
        <v>57</v>
      </c>
      <c r="AY531" s="2">
        <f>_xlfn.XLOOKUP($A531,Results!$A$2:$A$2256,Results!T$2:T$2256,"")</f>
        <v>32</v>
      </c>
      <c r="AZ531" s="2">
        <f>_xlfn.XLOOKUP($A531,Results!$A$2:$A$2256,Results!U$2:U$2256,"")</f>
        <v>24</v>
      </c>
      <c r="BA531" s="2">
        <f>_xlfn.XLOOKUP($A531,Results!$A$2:$A$2256,Results!V$2:V$2256,"")</f>
        <v>0</v>
      </c>
      <c r="BB531" s="2">
        <f>_xlfn.XLOOKUP($A531,Results!$A$2:$A$2256,Results!W$2:W$2256,"")</f>
        <v>0</v>
      </c>
      <c r="BC531" s="2">
        <f>_xlfn.XLOOKUP($A531,Results!$A$2:$A$2256,Results!X$2:X$2256,"")</f>
        <v>0</v>
      </c>
      <c r="BD531" s="2">
        <f>_xlfn.XLOOKUP($A531,Results!$A$2:$A$2256,Results!Y$2:Y$2256,"")</f>
        <v>0</v>
      </c>
      <c r="BE531" s="2">
        <f>_xlfn.XLOOKUP($A531,Results!$A$2:$A$2256,Results!Z$2:Z$2256,"")</f>
        <v>0</v>
      </c>
    </row>
    <row r="532" spans="1:57" ht="38.25" customHeight="1" x14ac:dyDescent="0.3">
      <c r="A532">
        <v>906209</v>
      </c>
      <c r="B532">
        <v>281587</v>
      </c>
      <c r="C532" t="s">
        <v>36</v>
      </c>
      <c r="D532">
        <v>1717464</v>
      </c>
      <c r="F532" s="2">
        <v>12763</v>
      </c>
      <c r="G532" s="2">
        <v>11</v>
      </c>
      <c r="H532" s="2" t="s">
        <v>1659</v>
      </c>
      <c r="I532">
        <v>1</v>
      </c>
      <c r="J532" t="s">
        <v>39</v>
      </c>
      <c r="K532" t="s">
        <v>39</v>
      </c>
      <c r="L532">
        <v>106.34</v>
      </c>
      <c r="M532" s="2" t="s">
        <v>36</v>
      </c>
      <c r="N532" s="9" t="s">
        <v>36</v>
      </c>
      <c r="O532" t="s">
        <v>36</v>
      </c>
      <c r="P532" t="s">
        <v>36</v>
      </c>
      <c r="Q532" t="s">
        <v>36</v>
      </c>
      <c r="R532">
        <v>106.34</v>
      </c>
      <c r="S532" s="1">
        <v>45744.459300694441</v>
      </c>
      <c r="T532" t="s">
        <v>42</v>
      </c>
      <c r="U532" s="1">
        <v>45744.25</v>
      </c>
      <c r="V532" t="s">
        <v>43</v>
      </c>
      <c r="W532" t="s">
        <v>36</v>
      </c>
      <c r="X532">
        <v>0</v>
      </c>
      <c r="Y532">
        <v>999</v>
      </c>
      <c r="Z532" t="s">
        <v>36</v>
      </c>
      <c r="AA532" t="s">
        <v>36</v>
      </c>
      <c r="AB532" t="s">
        <v>36</v>
      </c>
      <c r="AC532" t="s">
        <v>49</v>
      </c>
      <c r="AD532" t="s">
        <v>49</v>
      </c>
      <c r="AE532" t="s">
        <v>45</v>
      </c>
      <c r="AF532" s="2"/>
      <c r="AI532" s="2" t="s">
        <v>464</v>
      </c>
      <c r="AJ532" s="2" t="e">
        <f>VLOOKUP(A532,'Classification Test Result'!$A$2:$D$2428,4,FALSE)</f>
        <v>#N/A</v>
      </c>
      <c r="AL532" s="2">
        <f>_xlfn.XLOOKUP($A532,Results!$A$2:$A$2256,Results!G$2:G$2256,"")</f>
        <v>537607</v>
      </c>
      <c r="AM532" s="2">
        <f>_xlfn.XLOOKUP($A532,Results!$A$2:$A$2256,Results!H$2:H$2256,"")</f>
        <v>55432</v>
      </c>
      <c r="AN532" s="2" t="str">
        <f>_xlfn.XLOOKUP($A532,Results!$A$2:$A$2256,Results!I$2:I$2256,"")</f>
        <v>MINERALLAC COMPANY</v>
      </c>
      <c r="AO532" s="2" t="str">
        <f>_xlfn.XLOOKUP($A532,Results!$A$2:$A$2256,Results!J$2:J$2256,"")</f>
        <v>085937554321</v>
      </c>
      <c r="AP532" s="2">
        <f>_xlfn.XLOOKUP($A532,Results!$A$2:$A$2256,Results!K$2:K$2256,"")</f>
        <v>31161620</v>
      </c>
      <c r="AQ532" s="2">
        <f>_xlfn.XLOOKUP($A532,Results!$A$2:$A$2256,Results!L$2:L$2256,"")</f>
        <v>0</v>
      </c>
      <c r="AR532" s="2">
        <f>_xlfn.XLOOKUP($A532,Results!$A$2:$A$2256,Results!M$2:M$2256,"")</f>
        <v>48940</v>
      </c>
      <c r="AS532" s="2" t="str">
        <f>_xlfn.XLOOKUP($A532,Results!$A$2:$A$2256,Results!N$2:N$2256,"")</f>
        <v>MNC 55432 3/8-16X2 HEX CAP SCR</v>
      </c>
      <c r="AT532" s="2" t="str">
        <f>_xlfn.XLOOKUP($A532,Results!$A$2:$A$2256,Results!O$2:O$2256,"")</f>
        <v>MINERALLAC COMPANY</v>
      </c>
      <c r="AU532" s="2">
        <f>_xlfn.XLOOKUP($A532,Results!$A$2:$A$2256,Results!P$2:P$2256,"")</f>
        <v>0</v>
      </c>
      <c r="AV532" s="2" t="str">
        <f>_xlfn.XLOOKUP($A532,Results!$A$2:$A$2256,Results!Q$2:Q$2256,"")</f>
        <v>NO_MANUFACTURERS_FOUND</v>
      </c>
      <c r="AW532" s="2" t="str">
        <f>_xlfn.XLOOKUP($A532,Results!$A$2:$A$2256,Results!R$2:R$2256,"")</f>
        <v>0.42255702007950213</v>
      </c>
      <c r="AX532" s="2">
        <f>_xlfn.XLOOKUP($A532,Results!$A$2:$A$2256,Results!S$2:S$2256,"")</f>
        <v>58</v>
      </c>
      <c r="AY532" s="2">
        <f>_xlfn.XLOOKUP($A532,Results!$A$2:$A$2256,Results!T$2:T$2256,"")</f>
        <v>32</v>
      </c>
      <c r="AZ532" s="2">
        <f>_xlfn.XLOOKUP($A532,Results!$A$2:$A$2256,Results!U$2:U$2256,"")</f>
        <v>24</v>
      </c>
      <c r="BA532" s="2">
        <f>_xlfn.XLOOKUP($A532,Results!$A$2:$A$2256,Results!V$2:V$2256,"")</f>
        <v>0</v>
      </c>
      <c r="BB532" s="2">
        <f>_xlfn.XLOOKUP($A532,Results!$A$2:$A$2256,Results!W$2:W$2256,"")</f>
        <v>0</v>
      </c>
      <c r="BC532" s="2">
        <f>_xlfn.XLOOKUP($A532,Results!$A$2:$A$2256,Results!X$2:X$2256,"")</f>
        <v>0</v>
      </c>
      <c r="BD532" s="2">
        <f>_xlfn.XLOOKUP($A532,Results!$A$2:$A$2256,Results!Y$2:Y$2256,"")</f>
        <v>0</v>
      </c>
      <c r="BE532" s="2">
        <f>_xlfn.XLOOKUP($A532,Results!$A$2:$A$2256,Results!Z$2:Z$2256,"")</f>
        <v>0</v>
      </c>
    </row>
    <row r="533" spans="1:57" ht="38.25" customHeight="1" x14ac:dyDescent="0.3">
      <c r="A533">
        <v>906210</v>
      </c>
      <c r="B533">
        <v>281587</v>
      </c>
      <c r="C533" t="s">
        <v>36</v>
      </c>
      <c r="D533">
        <v>1717464</v>
      </c>
      <c r="F533" s="2">
        <v>12763</v>
      </c>
      <c r="G533" s="2">
        <v>10</v>
      </c>
      <c r="H533" s="2" t="s">
        <v>1659</v>
      </c>
      <c r="I533">
        <v>1</v>
      </c>
      <c r="J533" t="s">
        <v>39</v>
      </c>
      <c r="K533" t="s">
        <v>39</v>
      </c>
      <c r="L533">
        <v>18.28</v>
      </c>
      <c r="M533" s="2" t="s">
        <v>36</v>
      </c>
      <c r="N533" s="9" t="s">
        <v>36</v>
      </c>
      <c r="O533" t="s">
        <v>36</v>
      </c>
      <c r="P533" t="s">
        <v>36</v>
      </c>
      <c r="Q533" t="s">
        <v>36</v>
      </c>
      <c r="R533">
        <v>18.28</v>
      </c>
      <c r="S533" s="1">
        <v>45744.459297256937</v>
      </c>
      <c r="T533" t="s">
        <v>42</v>
      </c>
      <c r="U533" s="1">
        <v>45744.25</v>
      </c>
      <c r="V533" t="s">
        <v>43</v>
      </c>
      <c r="W533" t="s">
        <v>36</v>
      </c>
      <c r="X533">
        <v>0</v>
      </c>
      <c r="Y533">
        <v>999</v>
      </c>
      <c r="Z533" t="s">
        <v>36</v>
      </c>
      <c r="AA533" t="s">
        <v>36</v>
      </c>
      <c r="AB533" t="s">
        <v>36</v>
      </c>
      <c r="AC533" t="s">
        <v>49</v>
      </c>
      <c r="AD533" t="s">
        <v>49</v>
      </c>
      <c r="AE533" t="s">
        <v>45</v>
      </c>
      <c r="AF533" s="2"/>
      <c r="AI533" s="2" t="s">
        <v>464</v>
      </c>
      <c r="AJ533" s="2" t="e">
        <f>VLOOKUP(A533,'Classification Test Result'!$A$2:$D$2428,4,FALSE)</f>
        <v>#N/A</v>
      </c>
      <c r="AL533" s="2">
        <f>_xlfn.XLOOKUP($A533,Results!$A$2:$A$2256,Results!G$2:G$2256,"")</f>
        <v>537607</v>
      </c>
      <c r="AM533" s="2">
        <f>_xlfn.XLOOKUP($A533,Results!$A$2:$A$2256,Results!H$2:H$2256,"")</f>
        <v>55432</v>
      </c>
      <c r="AN533" s="2" t="str">
        <f>_xlfn.XLOOKUP($A533,Results!$A$2:$A$2256,Results!I$2:I$2256,"")</f>
        <v>MINERALLAC COMPANY</v>
      </c>
      <c r="AO533" s="2" t="str">
        <f>_xlfn.XLOOKUP($A533,Results!$A$2:$A$2256,Results!J$2:J$2256,"")</f>
        <v>085937554321</v>
      </c>
      <c r="AP533" s="2">
        <f>_xlfn.XLOOKUP($A533,Results!$A$2:$A$2256,Results!K$2:K$2256,"")</f>
        <v>31161620</v>
      </c>
      <c r="AQ533" s="2">
        <f>_xlfn.XLOOKUP($A533,Results!$A$2:$A$2256,Results!L$2:L$2256,"")</f>
        <v>0</v>
      </c>
      <c r="AR533" s="2">
        <f>_xlfn.XLOOKUP($A533,Results!$A$2:$A$2256,Results!M$2:M$2256,"")</f>
        <v>48940</v>
      </c>
      <c r="AS533" s="2" t="str">
        <f>_xlfn.XLOOKUP($A533,Results!$A$2:$A$2256,Results!N$2:N$2256,"")</f>
        <v>MNC 55432 3/8-16X2 HEX CAP SCR</v>
      </c>
      <c r="AT533" s="2" t="str">
        <f>_xlfn.XLOOKUP($A533,Results!$A$2:$A$2256,Results!O$2:O$2256,"")</f>
        <v>MINERALLAC COMPANY</v>
      </c>
      <c r="AU533" s="2">
        <f>_xlfn.XLOOKUP($A533,Results!$A$2:$A$2256,Results!P$2:P$2256,"")</f>
        <v>0</v>
      </c>
      <c r="AV533" s="2" t="str">
        <f>_xlfn.XLOOKUP($A533,Results!$A$2:$A$2256,Results!Q$2:Q$2256,"")</f>
        <v>NO_MANUFACTURERS_FOUND</v>
      </c>
      <c r="AW533" s="2" t="str">
        <f>_xlfn.XLOOKUP($A533,Results!$A$2:$A$2256,Results!R$2:R$2256,"")</f>
        <v>0.42255702007950213</v>
      </c>
      <c r="AX533" s="2">
        <f>_xlfn.XLOOKUP($A533,Results!$A$2:$A$2256,Results!S$2:S$2256,"")</f>
        <v>58</v>
      </c>
      <c r="AY533" s="2">
        <f>_xlfn.XLOOKUP($A533,Results!$A$2:$A$2256,Results!T$2:T$2256,"")</f>
        <v>32</v>
      </c>
      <c r="AZ533" s="2">
        <f>_xlfn.XLOOKUP($A533,Results!$A$2:$A$2256,Results!U$2:U$2256,"")</f>
        <v>24</v>
      </c>
      <c r="BA533" s="2">
        <f>_xlfn.XLOOKUP($A533,Results!$A$2:$A$2256,Results!V$2:V$2256,"")</f>
        <v>0</v>
      </c>
      <c r="BB533" s="2">
        <f>_xlfn.XLOOKUP($A533,Results!$A$2:$A$2256,Results!W$2:W$2256,"")</f>
        <v>0</v>
      </c>
      <c r="BC533" s="2">
        <f>_xlfn.XLOOKUP($A533,Results!$A$2:$A$2256,Results!X$2:X$2256,"")</f>
        <v>0</v>
      </c>
      <c r="BD533" s="2">
        <f>_xlfn.XLOOKUP($A533,Results!$A$2:$A$2256,Results!Y$2:Y$2256,"")</f>
        <v>0</v>
      </c>
      <c r="BE533" s="2">
        <f>_xlfn.XLOOKUP($A533,Results!$A$2:$A$2256,Results!Z$2:Z$2256,"")</f>
        <v>0</v>
      </c>
    </row>
    <row r="534" spans="1:57" ht="38.25" customHeight="1" x14ac:dyDescent="0.3">
      <c r="A534">
        <v>906211</v>
      </c>
      <c r="B534">
        <v>281587</v>
      </c>
      <c r="C534" t="s">
        <v>36</v>
      </c>
      <c r="D534">
        <v>1717464</v>
      </c>
      <c r="F534" s="2">
        <v>12763</v>
      </c>
      <c r="G534" s="2">
        <v>14</v>
      </c>
      <c r="H534" s="2" t="s">
        <v>1659</v>
      </c>
      <c r="I534">
        <v>2</v>
      </c>
      <c r="J534" t="s">
        <v>39</v>
      </c>
      <c r="K534" t="s">
        <v>39</v>
      </c>
      <c r="L534">
        <v>13.805</v>
      </c>
      <c r="M534" s="2" t="s">
        <v>36</v>
      </c>
      <c r="N534" s="9" t="s">
        <v>36</v>
      </c>
      <c r="O534" t="s">
        <v>36</v>
      </c>
      <c r="P534" t="s">
        <v>36</v>
      </c>
      <c r="Q534" t="s">
        <v>36</v>
      </c>
      <c r="R534">
        <v>27.61</v>
      </c>
      <c r="S534" s="1">
        <v>45744.459294178239</v>
      </c>
      <c r="T534" t="s">
        <v>42</v>
      </c>
      <c r="U534" s="1">
        <v>45744.25</v>
      </c>
      <c r="V534" t="s">
        <v>43</v>
      </c>
      <c r="W534" t="s">
        <v>36</v>
      </c>
      <c r="X534">
        <v>0</v>
      </c>
      <c r="Y534">
        <v>999</v>
      </c>
      <c r="Z534" t="s">
        <v>36</v>
      </c>
      <c r="AA534" t="s">
        <v>36</v>
      </c>
      <c r="AB534" t="s">
        <v>36</v>
      </c>
      <c r="AC534" t="s">
        <v>49</v>
      </c>
      <c r="AD534" t="s">
        <v>49</v>
      </c>
      <c r="AE534" t="s">
        <v>45</v>
      </c>
      <c r="AF534" s="2"/>
      <c r="AI534" s="2" t="s">
        <v>464</v>
      </c>
      <c r="AJ534" s="2" t="e">
        <f>VLOOKUP(A534,'Classification Test Result'!$A$2:$D$2428,4,FALSE)</f>
        <v>#N/A</v>
      </c>
      <c r="AL534" s="2">
        <f>_xlfn.XLOOKUP($A534,Results!$A$2:$A$2256,Results!G$2:G$2256,"")</f>
        <v>537607</v>
      </c>
      <c r="AM534" s="2">
        <f>_xlfn.XLOOKUP($A534,Results!$A$2:$A$2256,Results!H$2:H$2256,"")</f>
        <v>55432</v>
      </c>
      <c r="AN534" s="2" t="str">
        <f>_xlfn.XLOOKUP($A534,Results!$A$2:$A$2256,Results!I$2:I$2256,"")</f>
        <v>MINERALLAC COMPANY</v>
      </c>
      <c r="AO534" s="2" t="str">
        <f>_xlfn.XLOOKUP($A534,Results!$A$2:$A$2256,Results!J$2:J$2256,"")</f>
        <v>085937554321</v>
      </c>
      <c r="AP534" s="2">
        <f>_xlfn.XLOOKUP($A534,Results!$A$2:$A$2256,Results!K$2:K$2256,"")</f>
        <v>31161620</v>
      </c>
      <c r="AQ534" s="2">
        <f>_xlfn.XLOOKUP($A534,Results!$A$2:$A$2256,Results!L$2:L$2256,"")</f>
        <v>0</v>
      </c>
      <c r="AR534" s="2">
        <f>_xlfn.XLOOKUP($A534,Results!$A$2:$A$2256,Results!M$2:M$2256,"")</f>
        <v>48940</v>
      </c>
      <c r="AS534" s="2" t="str">
        <f>_xlfn.XLOOKUP($A534,Results!$A$2:$A$2256,Results!N$2:N$2256,"")</f>
        <v>MNC 55432 3/8-16X2 HEX CAP SCR</v>
      </c>
      <c r="AT534" s="2" t="str">
        <f>_xlfn.XLOOKUP($A534,Results!$A$2:$A$2256,Results!O$2:O$2256,"")</f>
        <v>MINERALLAC COMPANY</v>
      </c>
      <c r="AU534" s="2">
        <f>_xlfn.XLOOKUP($A534,Results!$A$2:$A$2256,Results!P$2:P$2256,"")</f>
        <v>0</v>
      </c>
      <c r="AV534" s="2" t="str">
        <f>_xlfn.XLOOKUP($A534,Results!$A$2:$A$2256,Results!Q$2:Q$2256,"")</f>
        <v>NO_MANUFACTURERS_FOUND</v>
      </c>
      <c r="AW534" s="2" t="str">
        <f>_xlfn.XLOOKUP($A534,Results!$A$2:$A$2256,Results!R$2:R$2256,"")</f>
        <v>0.42255702007950213</v>
      </c>
      <c r="AX534" s="2">
        <f>_xlfn.XLOOKUP($A534,Results!$A$2:$A$2256,Results!S$2:S$2256,"")</f>
        <v>58</v>
      </c>
      <c r="AY534" s="2">
        <f>_xlfn.XLOOKUP($A534,Results!$A$2:$A$2256,Results!T$2:T$2256,"")</f>
        <v>32</v>
      </c>
      <c r="AZ534" s="2">
        <f>_xlfn.XLOOKUP($A534,Results!$A$2:$A$2256,Results!U$2:U$2256,"")</f>
        <v>24</v>
      </c>
      <c r="BA534" s="2">
        <f>_xlfn.XLOOKUP($A534,Results!$A$2:$A$2256,Results!V$2:V$2256,"")</f>
        <v>0</v>
      </c>
      <c r="BB534" s="2">
        <f>_xlfn.XLOOKUP($A534,Results!$A$2:$A$2256,Results!W$2:W$2256,"")</f>
        <v>0</v>
      </c>
      <c r="BC534" s="2">
        <f>_xlfn.XLOOKUP($A534,Results!$A$2:$A$2256,Results!X$2:X$2256,"")</f>
        <v>0</v>
      </c>
      <c r="BD534" s="2">
        <f>_xlfn.XLOOKUP($A534,Results!$A$2:$A$2256,Results!Y$2:Y$2256,"")</f>
        <v>0</v>
      </c>
      <c r="BE534" s="2">
        <f>_xlfn.XLOOKUP($A534,Results!$A$2:$A$2256,Results!Z$2:Z$2256,"")</f>
        <v>0</v>
      </c>
    </row>
    <row r="535" spans="1:57" ht="38.25" customHeight="1" x14ac:dyDescent="0.3">
      <c r="A535">
        <v>906212</v>
      </c>
      <c r="B535">
        <v>281587</v>
      </c>
      <c r="C535" t="s">
        <v>36</v>
      </c>
      <c r="D535">
        <v>1717464</v>
      </c>
      <c r="F535" s="2">
        <v>12763</v>
      </c>
      <c r="G535" s="2">
        <v>13</v>
      </c>
      <c r="H535" s="2" t="s">
        <v>1659</v>
      </c>
      <c r="I535">
        <v>1</v>
      </c>
      <c r="J535" t="s">
        <v>39</v>
      </c>
      <c r="K535" t="s">
        <v>39</v>
      </c>
      <c r="L535">
        <v>106.34</v>
      </c>
      <c r="M535" s="2" t="s">
        <v>36</v>
      </c>
      <c r="N535" s="9" t="s">
        <v>36</v>
      </c>
      <c r="O535" t="s">
        <v>36</v>
      </c>
      <c r="P535" t="s">
        <v>36</v>
      </c>
      <c r="Q535" t="s">
        <v>36</v>
      </c>
      <c r="R535">
        <v>106.34</v>
      </c>
      <c r="S535" s="1">
        <v>45744.459291122686</v>
      </c>
      <c r="T535" t="s">
        <v>42</v>
      </c>
      <c r="U535" s="1">
        <v>45744.25</v>
      </c>
      <c r="V535" t="s">
        <v>43</v>
      </c>
      <c r="W535" t="s">
        <v>36</v>
      </c>
      <c r="X535">
        <v>0</v>
      </c>
      <c r="Y535">
        <v>999</v>
      </c>
      <c r="Z535" t="s">
        <v>36</v>
      </c>
      <c r="AA535" t="s">
        <v>36</v>
      </c>
      <c r="AB535" t="s">
        <v>36</v>
      </c>
      <c r="AC535" t="s">
        <v>49</v>
      </c>
      <c r="AD535" t="s">
        <v>49</v>
      </c>
      <c r="AE535" t="s">
        <v>45</v>
      </c>
      <c r="AF535" s="2"/>
      <c r="AI535" s="2" t="s">
        <v>464</v>
      </c>
      <c r="AJ535" s="2" t="e">
        <f>VLOOKUP(A535,'Classification Test Result'!$A$2:$D$2428,4,FALSE)</f>
        <v>#N/A</v>
      </c>
      <c r="AL535" s="2">
        <f>_xlfn.XLOOKUP($A535,Results!$A$2:$A$2256,Results!G$2:G$2256,"")</f>
        <v>537607</v>
      </c>
      <c r="AM535" s="2">
        <f>_xlfn.XLOOKUP($A535,Results!$A$2:$A$2256,Results!H$2:H$2256,"")</f>
        <v>55432</v>
      </c>
      <c r="AN535" s="2" t="str">
        <f>_xlfn.XLOOKUP($A535,Results!$A$2:$A$2256,Results!I$2:I$2256,"")</f>
        <v>MINERALLAC COMPANY</v>
      </c>
      <c r="AO535" s="2" t="str">
        <f>_xlfn.XLOOKUP($A535,Results!$A$2:$A$2256,Results!J$2:J$2256,"")</f>
        <v>085937554321</v>
      </c>
      <c r="AP535" s="2">
        <f>_xlfn.XLOOKUP($A535,Results!$A$2:$A$2256,Results!K$2:K$2256,"")</f>
        <v>31161620</v>
      </c>
      <c r="AQ535" s="2">
        <f>_xlfn.XLOOKUP($A535,Results!$A$2:$A$2256,Results!L$2:L$2256,"")</f>
        <v>0</v>
      </c>
      <c r="AR535" s="2">
        <f>_xlfn.XLOOKUP($A535,Results!$A$2:$A$2256,Results!M$2:M$2256,"")</f>
        <v>48940</v>
      </c>
      <c r="AS535" s="2" t="str">
        <f>_xlfn.XLOOKUP($A535,Results!$A$2:$A$2256,Results!N$2:N$2256,"")</f>
        <v>MNC 55432 3/8-16X2 HEX CAP SCR</v>
      </c>
      <c r="AT535" s="2" t="str">
        <f>_xlfn.XLOOKUP($A535,Results!$A$2:$A$2256,Results!O$2:O$2256,"")</f>
        <v>MINERALLAC COMPANY</v>
      </c>
      <c r="AU535" s="2">
        <f>_xlfn.XLOOKUP($A535,Results!$A$2:$A$2256,Results!P$2:P$2256,"")</f>
        <v>0</v>
      </c>
      <c r="AV535" s="2" t="str">
        <f>_xlfn.XLOOKUP($A535,Results!$A$2:$A$2256,Results!Q$2:Q$2256,"")</f>
        <v>NO_MANUFACTURERS_FOUND</v>
      </c>
      <c r="AW535" s="2" t="str">
        <f>_xlfn.XLOOKUP($A535,Results!$A$2:$A$2256,Results!R$2:R$2256,"")</f>
        <v>0.42255702007950213</v>
      </c>
      <c r="AX535" s="2">
        <f>_xlfn.XLOOKUP($A535,Results!$A$2:$A$2256,Results!S$2:S$2256,"")</f>
        <v>58</v>
      </c>
      <c r="AY535" s="2">
        <f>_xlfn.XLOOKUP($A535,Results!$A$2:$A$2256,Results!T$2:T$2256,"")</f>
        <v>32</v>
      </c>
      <c r="AZ535" s="2">
        <f>_xlfn.XLOOKUP($A535,Results!$A$2:$A$2256,Results!U$2:U$2256,"")</f>
        <v>24</v>
      </c>
      <c r="BA535" s="2">
        <f>_xlfn.XLOOKUP($A535,Results!$A$2:$A$2256,Results!V$2:V$2256,"")</f>
        <v>0</v>
      </c>
      <c r="BB535" s="2">
        <f>_xlfn.XLOOKUP($A535,Results!$A$2:$A$2256,Results!W$2:W$2256,"")</f>
        <v>0</v>
      </c>
      <c r="BC535" s="2">
        <f>_xlfn.XLOOKUP($A535,Results!$A$2:$A$2256,Results!X$2:X$2256,"")</f>
        <v>0</v>
      </c>
      <c r="BD535" s="2">
        <f>_xlfn.XLOOKUP($A535,Results!$A$2:$A$2256,Results!Y$2:Y$2256,"")</f>
        <v>0</v>
      </c>
      <c r="BE535" s="2">
        <f>_xlfn.XLOOKUP($A535,Results!$A$2:$A$2256,Results!Z$2:Z$2256,"")</f>
        <v>0</v>
      </c>
    </row>
    <row r="536" spans="1:57" ht="38.25" customHeight="1" x14ac:dyDescent="0.3">
      <c r="A536">
        <v>906213</v>
      </c>
      <c r="B536">
        <v>281587</v>
      </c>
      <c r="C536" t="s">
        <v>36</v>
      </c>
      <c r="D536">
        <v>1717464</v>
      </c>
      <c r="F536" s="2">
        <v>12763</v>
      </c>
      <c r="G536" s="2">
        <v>6</v>
      </c>
      <c r="H536" s="2" t="s">
        <v>1659</v>
      </c>
      <c r="I536">
        <v>1</v>
      </c>
      <c r="J536" t="s">
        <v>39</v>
      </c>
      <c r="K536" t="s">
        <v>39</v>
      </c>
      <c r="L536">
        <v>127.34</v>
      </c>
      <c r="M536" s="2" t="s">
        <v>36</v>
      </c>
      <c r="N536" s="9" t="s">
        <v>36</v>
      </c>
      <c r="O536" t="s">
        <v>36</v>
      </c>
      <c r="P536" t="s">
        <v>36</v>
      </c>
      <c r="Q536" t="s">
        <v>36</v>
      </c>
      <c r="R536">
        <v>127.34</v>
      </c>
      <c r="S536" s="1">
        <v>45744.459271990738</v>
      </c>
      <c r="T536" t="s">
        <v>42</v>
      </c>
      <c r="U536" s="1">
        <v>45744.249305555553</v>
      </c>
      <c r="V536" t="s">
        <v>43</v>
      </c>
      <c r="W536" t="s">
        <v>36</v>
      </c>
      <c r="X536">
        <v>0</v>
      </c>
      <c r="Y536">
        <v>999</v>
      </c>
      <c r="Z536" t="s">
        <v>36</v>
      </c>
      <c r="AA536" t="s">
        <v>36</v>
      </c>
      <c r="AB536" t="s">
        <v>36</v>
      </c>
      <c r="AC536" t="s">
        <v>49</v>
      </c>
      <c r="AD536" t="s">
        <v>49</v>
      </c>
      <c r="AE536" t="s">
        <v>45</v>
      </c>
      <c r="AF536" s="2"/>
      <c r="AI536" s="2" t="s">
        <v>464</v>
      </c>
      <c r="AJ536" s="2" t="e">
        <f>VLOOKUP(A536,'Classification Test Result'!$A$2:$D$2428,4,FALSE)</f>
        <v>#N/A</v>
      </c>
      <c r="AL536" s="2">
        <f>_xlfn.XLOOKUP($A536,Results!$A$2:$A$2256,Results!G$2:G$2256,"")</f>
        <v>537607</v>
      </c>
      <c r="AM536" s="2">
        <f>_xlfn.XLOOKUP($A536,Results!$A$2:$A$2256,Results!H$2:H$2256,"")</f>
        <v>55432</v>
      </c>
      <c r="AN536" s="2" t="str">
        <f>_xlfn.XLOOKUP($A536,Results!$A$2:$A$2256,Results!I$2:I$2256,"")</f>
        <v>MINERALLAC COMPANY</v>
      </c>
      <c r="AO536" s="2" t="str">
        <f>_xlfn.XLOOKUP($A536,Results!$A$2:$A$2256,Results!J$2:J$2256,"")</f>
        <v>085937554321</v>
      </c>
      <c r="AP536" s="2">
        <f>_xlfn.XLOOKUP($A536,Results!$A$2:$A$2256,Results!K$2:K$2256,"")</f>
        <v>31161620</v>
      </c>
      <c r="AQ536" s="2">
        <f>_xlfn.XLOOKUP($A536,Results!$A$2:$A$2256,Results!L$2:L$2256,"")</f>
        <v>0</v>
      </c>
      <c r="AR536" s="2">
        <f>_xlfn.XLOOKUP($A536,Results!$A$2:$A$2256,Results!M$2:M$2256,"")</f>
        <v>48940</v>
      </c>
      <c r="AS536" s="2" t="str">
        <f>_xlfn.XLOOKUP($A536,Results!$A$2:$A$2256,Results!N$2:N$2256,"")</f>
        <v>MNC 55432 3/8-16X2 HEX CAP SCR</v>
      </c>
      <c r="AT536" s="2" t="str">
        <f>_xlfn.XLOOKUP($A536,Results!$A$2:$A$2256,Results!O$2:O$2256,"")</f>
        <v>MINERALLAC COMPANY</v>
      </c>
      <c r="AU536" s="2">
        <f>_xlfn.XLOOKUP($A536,Results!$A$2:$A$2256,Results!P$2:P$2256,"")</f>
        <v>0</v>
      </c>
      <c r="AV536" s="2" t="str">
        <f>_xlfn.XLOOKUP($A536,Results!$A$2:$A$2256,Results!Q$2:Q$2256,"")</f>
        <v>NO_MANUFACTURERS_FOUND</v>
      </c>
      <c r="AW536" s="2" t="str">
        <f>_xlfn.XLOOKUP($A536,Results!$A$2:$A$2256,Results!R$2:R$2256,"")</f>
        <v>0.42255702007950213</v>
      </c>
      <c r="AX536" s="2">
        <f>_xlfn.XLOOKUP($A536,Results!$A$2:$A$2256,Results!S$2:S$2256,"")</f>
        <v>58</v>
      </c>
      <c r="AY536" s="2">
        <f>_xlfn.XLOOKUP($A536,Results!$A$2:$A$2256,Results!T$2:T$2256,"")</f>
        <v>32</v>
      </c>
      <c r="AZ536" s="2">
        <f>_xlfn.XLOOKUP($A536,Results!$A$2:$A$2256,Results!U$2:U$2256,"")</f>
        <v>24</v>
      </c>
      <c r="BA536" s="2">
        <f>_xlfn.XLOOKUP($A536,Results!$A$2:$A$2256,Results!V$2:V$2256,"")</f>
        <v>0</v>
      </c>
      <c r="BB536" s="2">
        <f>_xlfn.XLOOKUP($A536,Results!$A$2:$A$2256,Results!W$2:W$2256,"")</f>
        <v>0</v>
      </c>
      <c r="BC536" s="2">
        <f>_xlfn.XLOOKUP($A536,Results!$A$2:$A$2256,Results!X$2:X$2256,"")</f>
        <v>0</v>
      </c>
      <c r="BD536" s="2">
        <f>_xlfn.XLOOKUP($A536,Results!$A$2:$A$2256,Results!Y$2:Y$2256,"")</f>
        <v>0</v>
      </c>
      <c r="BE536" s="2">
        <f>_xlfn.XLOOKUP($A536,Results!$A$2:$A$2256,Results!Z$2:Z$2256,"")</f>
        <v>0</v>
      </c>
    </row>
    <row r="537" spans="1:57" ht="38.25" customHeight="1" x14ac:dyDescent="0.3">
      <c r="A537">
        <v>906214</v>
      </c>
      <c r="B537">
        <v>281587</v>
      </c>
      <c r="C537" t="s">
        <v>36</v>
      </c>
      <c r="D537">
        <v>1717464</v>
      </c>
      <c r="F537" s="2">
        <v>12763</v>
      </c>
      <c r="G537" s="2">
        <v>4</v>
      </c>
      <c r="H537" s="2" t="s">
        <v>1659</v>
      </c>
      <c r="I537">
        <v>1</v>
      </c>
      <c r="J537" t="s">
        <v>39</v>
      </c>
      <c r="K537" t="s">
        <v>39</v>
      </c>
      <c r="L537">
        <v>40.44</v>
      </c>
      <c r="M537" s="2" t="s">
        <v>36</v>
      </c>
      <c r="N537" s="9" t="s">
        <v>36</v>
      </c>
      <c r="O537" t="s">
        <v>36</v>
      </c>
      <c r="P537" t="s">
        <v>36</v>
      </c>
      <c r="Q537" t="s">
        <v>36</v>
      </c>
      <c r="R537">
        <v>40.44</v>
      </c>
      <c r="S537" s="1">
        <v>45744.45926570602</v>
      </c>
      <c r="T537" t="s">
        <v>42</v>
      </c>
      <c r="U537" s="1">
        <v>45744.249305555553</v>
      </c>
      <c r="V537" t="s">
        <v>43</v>
      </c>
      <c r="W537" t="s">
        <v>36</v>
      </c>
      <c r="X537">
        <v>0</v>
      </c>
      <c r="Y537">
        <v>999</v>
      </c>
      <c r="Z537" t="s">
        <v>36</v>
      </c>
      <c r="AA537" t="s">
        <v>36</v>
      </c>
      <c r="AB537" t="s">
        <v>36</v>
      </c>
      <c r="AC537" t="s">
        <v>49</v>
      </c>
      <c r="AD537" t="s">
        <v>49</v>
      </c>
      <c r="AE537" t="s">
        <v>45</v>
      </c>
      <c r="AF537" s="2"/>
      <c r="AI537" s="2" t="s">
        <v>464</v>
      </c>
      <c r="AJ537" s="2" t="e">
        <f>VLOOKUP(A537,'Classification Test Result'!$A$2:$D$2428,4,FALSE)</f>
        <v>#N/A</v>
      </c>
      <c r="AL537" s="2">
        <f>_xlfn.XLOOKUP($A537,Results!$A$2:$A$2256,Results!G$2:G$2256,"")</f>
        <v>537607</v>
      </c>
      <c r="AM537" s="2">
        <f>_xlfn.XLOOKUP($A537,Results!$A$2:$A$2256,Results!H$2:H$2256,"")</f>
        <v>55432</v>
      </c>
      <c r="AN537" s="2" t="str">
        <f>_xlfn.XLOOKUP($A537,Results!$A$2:$A$2256,Results!I$2:I$2256,"")</f>
        <v>MINERALLAC COMPANY</v>
      </c>
      <c r="AO537" s="2" t="str">
        <f>_xlfn.XLOOKUP($A537,Results!$A$2:$A$2256,Results!J$2:J$2256,"")</f>
        <v>085937554321</v>
      </c>
      <c r="AP537" s="2">
        <f>_xlfn.XLOOKUP($A537,Results!$A$2:$A$2256,Results!K$2:K$2256,"")</f>
        <v>31161620</v>
      </c>
      <c r="AQ537" s="2">
        <f>_xlfn.XLOOKUP($A537,Results!$A$2:$A$2256,Results!L$2:L$2256,"")</f>
        <v>0</v>
      </c>
      <c r="AR537" s="2">
        <f>_xlfn.XLOOKUP($A537,Results!$A$2:$A$2256,Results!M$2:M$2256,"")</f>
        <v>48940</v>
      </c>
      <c r="AS537" s="2" t="str">
        <f>_xlfn.XLOOKUP($A537,Results!$A$2:$A$2256,Results!N$2:N$2256,"")</f>
        <v>MNC 55432 3/8-16X2 HEX CAP SCR</v>
      </c>
      <c r="AT537" s="2" t="str">
        <f>_xlfn.XLOOKUP($A537,Results!$A$2:$A$2256,Results!O$2:O$2256,"")</f>
        <v>MINERALLAC COMPANY</v>
      </c>
      <c r="AU537" s="2">
        <f>_xlfn.XLOOKUP($A537,Results!$A$2:$A$2256,Results!P$2:P$2256,"")</f>
        <v>0</v>
      </c>
      <c r="AV537" s="2" t="str">
        <f>_xlfn.XLOOKUP($A537,Results!$A$2:$A$2256,Results!Q$2:Q$2256,"")</f>
        <v>NO_MANUFACTURERS_FOUND</v>
      </c>
      <c r="AW537" s="2" t="str">
        <f>_xlfn.XLOOKUP($A537,Results!$A$2:$A$2256,Results!R$2:R$2256,"")</f>
        <v>0.42255702007950213</v>
      </c>
      <c r="AX537" s="2">
        <f>_xlfn.XLOOKUP($A537,Results!$A$2:$A$2256,Results!S$2:S$2256,"")</f>
        <v>58</v>
      </c>
      <c r="AY537" s="2">
        <f>_xlfn.XLOOKUP($A537,Results!$A$2:$A$2256,Results!T$2:T$2256,"")</f>
        <v>32</v>
      </c>
      <c r="AZ537" s="2">
        <f>_xlfn.XLOOKUP($A537,Results!$A$2:$A$2256,Results!U$2:U$2256,"")</f>
        <v>24</v>
      </c>
      <c r="BA537" s="2">
        <f>_xlfn.XLOOKUP($A537,Results!$A$2:$A$2256,Results!V$2:V$2256,"")</f>
        <v>0</v>
      </c>
      <c r="BB537" s="2">
        <f>_xlfn.XLOOKUP($A537,Results!$A$2:$A$2256,Results!W$2:W$2256,"")</f>
        <v>0</v>
      </c>
      <c r="BC537" s="2">
        <f>_xlfn.XLOOKUP($A537,Results!$A$2:$A$2256,Results!X$2:X$2256,"")</f>
        <v>0</v>
      </c>
      <c r="BD537" s="2">
        <f>_xlfn.XLOOKUP($A537,Results!$A$2:$A$2256,Results!Y$2:Y$2256,"")</f>
        <v>0</v>
      </c>
      <c r="BE537" s="2">
        <f>_xlfn.XLOOKUP($A537,Results!$A$2:$A$2256,Results!Z$2:Z$2256,"")</f>
        <v>0</v>
      </c>
    </row>
    <row r="538" spans="1:57" ht="38.25" customHeight="1" x14ac:dyDescent="0.3">
      <c r="A538">
        <v>906215</v>
      </c>
      <c r="B538">
        <v>281587</v>
      </c>
      <c r="C538" t="s">
        <v>36</v>
      </c>
      <c r="D538">
        <v>1717464</v>
      </c>
      <c r="F538" s="2">
        <v>12763</v>
      </c>
      <c r="G538" s="2">
        <v>2</v>
      </c>
      <c r="H538" s="2" t="s">
        <v>1659</v>
      </c>
      <c r="I538">
        <v>2</v>
      </c>
      <c r="J538" t="s">
        <v>39</v>
      </c>
      <c r="K538" t="s">
        <v>39</v>
      </c>
      <c r="L538">
        <v>18.664999999999999</v>
      </c>
      <c r="M538" s="2" t="s">
        <v>36</v>
      </c>
      <c r="N538" s="9" t="s">
        <v>36</v>
      </c>
      <c r="O538" t="s">
        <v>36</v>
      </c>
      <c r="P538" t="s">
        <v>36</v>
      </c>
      <c r="Q538" t="s">
        <v>36</v>
      </c>
      <c r="R538">
        <v>37.33</v>
      </c>
      <c r="S538" s="1">
        <v>45744.459259641197</v>
      </c>
      <c r="T538" t="s">
        <v>42</v>
      </c>
      <c r="U538" s="1">
        <v>45744.249305555553</v>
      </c>
      <c r="V538" t="s">
        <v>43</v>
      </c>
      <c r="W538" t="s">
        <v>36</v>
      </c>
      <c r="X538">
        <v>0</v>
      </c>
      <c r="Y538">
        <v>999</v>
      </c>
      <c r="Z538" t="s">
        <v>36</v>
      </c>
      <c r="AA538" t="s">
        <v>36</v>
      </c>
      <c r="AB538" t="s">
        <v>36</v>
      </c>
      <c r="AC538" t="s">
        <v>49</v>
      </c>
      <c r="AD538" t="s">
        <v>49</v>
      </c>
      <c r="AE538" t="s">
        <v>45</v>
      </c>
      <c r="AF538" s="2"/>
      <c r="AI538" s="2" t="s">
        <v>464</v>
      </c>
      <c r="AJ538" s="2" t="e">
        <f>VLOOKUP(A538,'Classification Test Result'!$A$2:$D$2428,4,FALSE)</f>
        <v>#N/A</v>
      </c>
      <c r="AL538" s="2">
        <f>_xlfn.XLOOKUP($A538,Results!$A$2:$A$2256,Results!G$2:G$2256,"")</f>
        <v>537607</v>
      </c>
      <c r="AM538" s="2">
        <f>_xlfn.XLOOKUP($A538,Results!$A$2:$A$2256,Results!H$2:H$2256,"")</f>
        <v>55432</v>
      </c>
      <c r="AN538" s="2" t="str">
        <f>_xlfn.XLOOKUP($A538,Results!$A$2:$A$2256,Results!I$2:I$2256,"")</f>
        <v>MINERALLAC COMPANY</v>
      </c>
      <c r="AO538" s="2" t="str">
        <f>_xlfn.XLOOKUP($A538,Results!$A$2:$A$2256,Results!J$2:J$2256,"")</f>
        <v>085937554321</v>
      </c>
      <c r="AP538" s="2">
        <f>_xlfn.XLOOKUP($A538,Results!$A$2:$A$2256,Results!K$2:K$2256,"")</f>
        <v>31161620</v>
      </c>
      <c r="AQ538" s="2">
        <f>_xlfn.XLOOKUP($A538,Results!$A$2:$A$2256,Results!L$2:L$2256,"")</f>
        <v>0</v>
      </c>
      <c r="AR538" s="2">
        <f>_xlfn.XLOOKUP($A538,Results!$A$2:$A$2256,Results!M$2:M$2256,"")</f>
        <v>48940</v>
      </c>
      <c r="AS538" s="2" t="str">
        <f>_xlfn.XLOOKUP($A538,Results!$A$2:$A$2256,Results!N$2:N$2256,"")</f>
        <v>MNC 55432 3/8-16X2 HEX CAP SCR</v>
      </c>
      <c r="AT538" s="2" t="str">
        <f>_xlfn.XLOOKUP($A538,Results!$A$2:$A$2256,Results!O$2:O$2256,"")</f>
        <v>MINERALLAC COMPANY</v>
      </c>
      <c r="AU538" s="2">
        <f>_xlfn.XLOOKUP($A538,Results!$A$2:$A$2256,Results!P$2:P$2256,"")</f>
        <v>0</v>
      </c>
      <c r="AV538" s="2" t="str">
        <f>_xlfn.XLOOKUP($A538,Results!$A$2:$A$2256,Results!Q$2:Q$2256,"")</f>
        <v>NO_MANUFACTURERS_FOUND</v>
      </c>
      <c r="AW538" s="2" t="str">
        <f>_xlfn.XLOOKUP($A538,Results!$A$2:$A$2256,Results!R$2:R$2256,"")</f>
        <v>0.42255702007950213</v>
      </c>
      <c r="AX538" s="2">
        <f>_xlfn.XLOOKUP($A538,Results!$A$2:$A$2256,Results!S$2:S$2256,"")</f>
        <v>58</v>
      </c>
      <c r="AY538" s="2">
        <f>_xlfn.XLOOKUP($A538,Results!$A$2:$A$2256,Results!T$2:T$2256,"")</f>
        <v>32</v>
      </c>
      <c r="AZ538" s="2">
        <f>_xlfn.XLOOKUP($A538,Results!$A$2:$A$2256,Results!U$2:U$2256,"")</f>
        <v>24</v>
      </c>
      <c r="BA538" s="2">
        <f>_xlfn.XLOOKUP($A538,Results!$A$2:$A$2256,Results!V$2:V$2256,"")</f>
        <v>0</v>
      </c>
      <c r="BB538" s="2">
        <f>_xlfn.XLOOKUP($A538,Results!$A$2:$A$2256,Results!W$2:W$2256,"")</f>
        <v>0</v>
      </c>
      <c r="BC538" s="2">
        <f>_xlfn.XLOOKUP($A538,Results!$A$2:$A$2256,Results!X$2:X$2256,"")</f>
        <v>0</v>
      </c>
      <c r="BD538" s="2">
        <f>_xlfn.XLOOKUP($A538,Results!$A$2:$A$2256,Results!Y$2:Y$2256,"")</f>
        <v>0</v>
      </c>
      <c r="BE538" s="2">
        <f>_xlfn.XLOOKUP($A538,Results!$A$2:$A$2256,Results!Z$2:Z$2256,"")</f>
        <v>0</v>
      </c>
    </row>
    <row r="539" spans="1:57" ht="38.25" customHeight="1" x14ac:dyDescent="0.3">
      <c r="A539">
        <v>906216</v>
      </c>
      <c r="B539">
        <v>281379</v>
      </c>
      <c r="C539" t="s">
        <v>36</v>
      </c>
      <c r="D539">
        <v>9341430940</v>
      </c>
      <c r="E539" s="2" t="str">
        <f>VLOOKUP(F539,'RPA Vendor Data '!F$1:$G$2418,2)</f>
        <v>GRAYBAR ELECTRIC CO. INC.</v>
      </c>
      <c r="F539" s="2">
        <v>11471</v>
      </c>
      <c r="G539" s="2">
        <v>1</v>
      </c>
      <c r="H539" t="s">
        <v>1660</v>
      </c>
      <c r="I539">
        <v>100</v>
      </c>
      <c r="J539">
        <v>100</v>
      </c>
      <c r="K539" t="s">
        <v>58</v>
      </c>
      <c r="L539">
        <v>456.06</v>
      </c>
      <c r="M539" s="2" t="s">
        <v>1661</v>
      </c>
      <c r="N539" s="85" t="s">
        <v>1662</v>
      </c>
      <c r="O539" t="s">
        <v>36</v>
      </c>
      <c r="P539" t="s">
        <v>1663</v>
      </c>
      <c r="Q539" t="s">
        <v>36</v>
      </c>
      <c r="R539">
        <v>456.06</v>
      </c>
      <c r="S539" s="1">
        <v>45744.250836539351</v>
      </c>
      <c r="T539" t="s">
        <v>42</v>
      </c>
      <c r="U539" s="1">
        <v>45744.027777777781</v>
      </c>
      <c r="V539" t="s">
        <v>43</v>
      </c>
      <c r="W539" t="s">
        <v>36</v>
      </c>
      <c r="X539">
        <v>1</v>
      </c>
      <c r="Y539" t="s">
        <v>158</v>
      </c>
      <c r="Z539">
        <v>456.06</v>
      </c>
      <c r="AA539">
        <v>456.06</v>
      </c>
      <c r="AB539">
        <v>31</v>
      </c>
      <c r="AC539" t="s">
        <v>1559</v>
      </c>
      <c r="AD539" t="s">
        <v>1559</v>
      </c>
      <c r="AE539" t="s">
        <v>45</v>
      </c>
      <c r="AF539" s="44">
        <v>30101804</v>
      </c>
      <c r="AG539" s="18" t="s">
        <v>1664</v>
      </c>
      <c r="AH539" s="18"/>
      <c r="AI539" s="2" t="s">
        <v>48</v>
      </c>
      <c r="AJ539" s="2" t="e">
        <f>VLOOKUP(A539,'Classification Test Result'!$A$2:$D$2428,4,FALSE)</f>
        <v>#N/A</v>
      </c>
      <c r="AL539" s="2">
        <f>_xlfn.XLOOKUP($A539,Results!$A$2:$A$2256,Results!G$2:G$2256,"")</f>
        <v>0</v>
      </c>
      <c r="AM539" s="2">
        <f>_xlfn.XLOOKUP($A539,Results!$A$2:$A$2256,Results!H$2:H$2256,"")</f>
        <v>0</v>
      </c>
      <c r="AN539" s="2">
        <f>_xlfn.XLOOKUP($A539,Results!$A$2:$A$2256,Results!I$2:I$2256,"")</f>
        <v>0</v>
      </c>
      <c r="AO539" s="2">
        <f>_xlfn.XLOOKUP($A539,Results!$A$2:$A$2256,Results!J$2:J$2256,"")</f>
        <v>0</v>
      </c>
      <c r="AP539" s="2">
        <f>_xlfn.XLOOKUP($A539,Results!$A$2:$A$2256,Results!K$2:K$2256,"")</f>
        <v>0</v>
      </c>
      <c r="AQ539" s="2">
        <f>_xlfn.XLOOKUP($A539,Results!$A$2:$A$2256,Results!L$2:L$2256,"")</f>
        <v>0</v>
      </c>
      <c r="AR539" s="2">
        <f>_xlfn.XLOOKUP($A539,Results!$A$2:$A$2256,Results!M$2:M$2256,"")</f>
        <v>0</v>
      </c>
      <c r="AS539" s="2">
        <f>_xlfn.XLOOKUP($A539,Results!$A$2:$A$2256,Results!N$2:N$2256,"")</f>
        <v>0</v>
      </c>
      <c r="AT539" s="2" t="str">
        <f>_xlfn.XLOOKUP($A539,Results!$A$2:$A$2256,Results!O$2:O$2256,"")</f>
        <v>ALLIED TUBE &amp; CONDUIT</v>
      </c>
      <c r="AU539" s="2" t="str">
        <f>_xlfn.XLOOKUP($A539,Results!$A$2:$A$2256,Results!P$2:P$2256,"")</f>
        <v>PGAL ALLIED TUBE &amp; CONDUIT</v>
      </c>
      <c r="AV539" s="2" t="str">
        <f>_xlfn.XLOOKUP($A539,Results!$A$2:$A$2256,Results!Q$2:Q$2256,"")</f>
        <v>MULTIPLE_MATCHES_ONE_VALID</v>
      </c>
      <c r="AW539" s="2">
        <f>_xlfn.XLOOKUP($A539,Results!$A$2:$A$2256,Results!R$2:R$2256,"")</f>
        <v>0</v>
      </c>
      <c r="AX539" s="2">
        <f>_xlfn.XLOOKUP($A539,Results!$A$2:$A$2256,Results!S$2:S$2256,"")</f>
        <v>0</v>
      </c>
      <c r="AY539" s="2">
        <f>_xlfn.XLOOKUP($A539,Results!$A$2:$A$2256,Results!T$2:T$2256,"")</f>
        <v>50</v>
      </c>
      <c r="AZ539" s="2">
        <f>_xlfn.XLOOKUP($A539,Results!$A$2:$A$2256,Results!U$2:U$2256,"")</f>
        <v>0</v>
      </c>
      <c r="BA539" s="2">
        <f>_xlfn.XLOOKUP($A539,Results!$A$2:$A$2256,Results!V$2:V$2256,"")</f>
        <v>0</v>
      </c>
      <c r="BB539" s="2">
        <f>_xlfn.XLOOKUP($A539,Results!$A$2:$A$2256,Results!W$2:W$2256,"")</f>
        <v>0</v>
      </c>
      <c r="BC539" s="2">
        <f>_xlfn.XLOOKUP($A539,Results!$A$2:$A$2256,Results!X$2:X$2256,"")</f>
        <v>30101800</v>
      </c>
      <c r="BD539" s="2">
        <f>_xlfn.XLOOKUP($A539,Results!$A$2:$A$2256,Results!Y$2:Y$2256,"")</f>
        <v>77</v>
      </c>
      <c r="BE539" s="2">
        <f>_xlfn.XLOOKUP($A539,Results!$A$2:$A$2256,Results!Z$2:Z$2256,"")</f>
        <v>0</v>
      </c>
    </row>
    <row r="540" spans="1:57" ht="38.25" customHeight="1" x14ac:dyDescent="0.3">
      <c r="A540">
        <v>906217</v>
      </c>
      <c r="B540">
        <v>281397</v>
      </c>
      <c r="C540" t="s">
        <v>36</v>
      </c>
      <c r="D540">
        <v>9341431318</v>
      </c>
      <c r="E540" s="2" t="str">
        <f>VLOOKUP(F540,'RPA Vendor Data '!F$1:$G$2418,2)</f>
        <v>GRAYBAR ELECTRIC CO. INC.</v>
      </c>
      <c r="F540" s="2">
        <v>11471</v>
      </c>
      <c r="G540" s="2">
        <v>2</v>
      </c>
      <c r="H540" t="s">
        <v>1665</v>
      </c>
      <c r="I540">
        <v>1</v>
      </c>
      <c r="J540" t="s">
        <v>39</v>
      </c>
      <c r="K540" t="s">
        <v>39</v>
      </c>
      <c r="L540">
        <v>1356.3</v>
      </c>
      <c r="M540" s="2" t="s">
        <v>1666</v>
      </c>
      <c r="N540" s="85" t="s">
        <v>1667</v>
      </c>
      <c r="O540" t="s">
        <v>1052</v>
      </c>
      <c r="P540" t="s">
        <v>36</v>
      </c>
      <c r="Q540" t="s">
        <v>36</v>
      </c>
      <c r="R540">
        <v>1356.3</v>
      </c>
      <c r="S540" s="1">
        <v>45744.272042476849</v>
      </c>
      <c r="T540" t="s">
        <v>42</v>
      </c>
      <c r="U540" s="1">
        <v>45744.055555555547</v>
      </c>
      <c r="V540" t="s">
        <v>43</v>
      </c>
      <c r="W540" t="s">
        <v>36</v>
      </c>
      <c r="X540">
        <v>0</v>
      </c>
      <c r="Y540">
        <v>201</v>
      </c>
      <c r="Z540" t="s">
        <v>36</v>
      </c>
      <c r="AA540" t="s">
        <v>36</v>
      </c>
      <c r="AB540" t="s">
        <v>36</v>
      </c>
      <c r="AC540" t="s">
        <v>921</v>
      </c>
      <c r="AD540" t="s">
        <v>921</v>
      </c>
      <c r="AE540" t="s">
        <v>45</v>
      </c>
      <c r="AG540" s="2" t="s">
        <v>1668</v>
      </c>
      <c r="AI540" s="2" t="s">
        <v>48</v>
      </c>
      <c r="AJ540" s="2" t="e">
        <f>VLOOKUP(A540,'Classification Test Result'!$A$2:$D$2428,4,FALSE)</f>
        <v>#N/A</v>
      </c>
      <c r="AL540" s="2">
        <f>_xlfn.XLOOKUP($A540,Results!$A$2:$A$2256,Results!G$2:G$2256,"")</f>
        <v>0</v>
      </c>
      <c r="AM540" s="2">
        <f>_xlfn.XLOOKUP($A540,Results!$A$2:$A$2256,Results!H$2:H$2256,"")</f>
        <v>0</v>
      </c>
      <c r="AN540" s="2">
        <f>_xlfn.XLOOKUP($A540,Results!$A$2:$A$2256,Results!I$2:I$2256,"")</f>
        <v>0</v>
      </c>
      <c r="AO540" s="2">
        <f>_xlfn.XLOOKUP($A540,Results!$A$2:$A$2256,Results!J$2:J$2256,"")</f>
        <v>0</v>
      </c>
      <c r="AP540" s="2">
        <f>_xlfn.XLOOKUP($A540,Results!$A$2:$A$2256,Results!K$2:K$2256,"")</f>
        <v>0</v>
      </c>
      <c r="AQ540" s="2">
        <f>_xlfn.XLOOKUP($A540,Results!$A$2:$A$2256,Results!L$2:L$2256,"")</f>
        <v>0</v>
      </c>
      <c r="AR540" s="2">
        <f>_xlfn.XLOOKUP($A540,Results!$A$2:$A$2256,Results!M$2:M$2256,"")</f>
        <v>0</v>
      </c>
      <c r="AS540" s="2">
        <f>_xlfn.XLOOKUP($A540,Results!$A$2:$A$2256,Results!N$2:N$2256,"")</f>
        <v>0</v>
      </c>
      <c r="AT540" s="2" t="str">
        <f>_xlfn.XLOOKUP($A540,Results!$A$2:$A$2256,Results!O$2:O$2256,"")</f>
        <v>SCHNEIDER ELECTRIC</v>
      </c>
      <c r="AU540" s="2" t="str">
        <f>_xlfn.XLOOKUP($A540,Results!$A$2:$A$2256,Results!P$2:P$2256,"")</f>
        <v>SCHNEIDER ELECTRIC USA INC</v>
      </c>
      <c r="AV540" s="2" t="str">
        <f>_xlfn.XLOOKUP($A540,Results!$A$2:$A$2256,Results!Q$2:Q$2256,"")</f>
        <v>SINGLE_MATCH</v>
      </c>
      <c r="AW540" s="2">
        <f>_xlfn.XLOOKUP($A540,Results!$A$2:$A$2256,Results!R$2:R$2256,"")</f>
        <v>0</v>
      </c>
      <c r="AX540" s="2">
        <f>_xlfn.XLOOKUP($A540,Results!$A$2:$A$2256,Results!S$2:S$2256,"")</f>
        <v>0</v>
      </c>
      <c r="AY540" s="2">
        <f>_xlfn.XLOOKUP($A540,Results!$A$2:$A$2256,Results!T$2:T$2256,"")</f>
        <v>100</v>
      </c>
      <c r="AZ540" s="2">
        <f>_xlfn.XLOOKUP($A540,Results!$A$2:$A$2256,Results!U$2:U$2256,"")</f>
        <v>0</v>
      </c>
      <c r="BA540" s="2">
        <f>_xlfn.XLOOKUP($A540,Results!$A$2:$A$2256,Results!V$2:V$2256,"")</f>
        <v>0</v>
      </c>
      <c r="BB540" s="2">
        <f>_xlfn.XLOOKUP($A540,Results!$A$2:$A$2256,Results!W$2:W$2256,"")</f>
        <v>0</v>
      </c>
      <c r="BC540" s="2">
        <f>_xlfn.XLOOKUP($A540,Results!$A$2:$A$2256,Results!X$2:X$2256,"")</f>
        <v>39121100</v>
      </c>
      <c r="BD540" s="2">
        <f>_xlfn.XLOOKUP($A540,Results!$A$2:$A$2256,Results!Y$2:Y$2256,"")</f>
        <v>77</v>
      </c>
      <c r="BE540" s="2">
        <f>_xlfn.XLOOKUP($A540,Results!$A$2:$A$2256,Results!Z$2:Z$2256,"")</f>
        <v>0</v>
      </c>
    </row>
    <row r="541" spans="1:57" ht="38.25" customHeight="1" x14ac:dyDescent="0.3">
      <c r="A541">
        <v>906218</v>
      </c>
      <c r="B541">
        <v>281968</v>
      </c>
      <c r="C541" t="s">
        <v>36</v>
      </c>
      <c r="D541" t="s">
        <v>1669</v>
      </c>
      <c r="E541" s="2" t="str">
        <f>VLOOKUP(F541,'RPA Vendor Data '!F$1:$G$2418,2)</f>
        <v>FROST ELECTRIC SUPPLY CO</v>
      </c>
      <c r="F541" s="2">
        <v>11364</v>
      </c>
      <c r="G541" s="2">
        <v>1</v>
      </c>
      <c r="H541" t="s">
        <v>1670</v>
      </c>
      <c r="I541">
        <v>50</v>
      </c>
      <c r="J541" t="s">
        <v>58</v>
      </c>
      <c r="K541" t="s">
        <v>58</v>
      </c>
      <c r="L541">
        <v>53.5</v>
      </c>
      <c r="M541" s="2" t="s">
        <v>1671</v>
      </c>
      <c r="N541" s="85" t="s">
        <v>1672</v>
      </c>
      <c r="O541" t="s">
        <v>36</v>
      </c>
      <c r="P541" t="s">
        <v>1673</v>
      </c>
      <c r="Q541">
        <v>7498380132</v>
      </c>
      <c r="R541">
        <v>26.75</v>
      </c>
      <c r="S541" s="1">
        <v>45744.875716435177</v>
      </c>
      <c r="T541" t="s">
        <v>42</v>
      </c>
      <c r="U541" s="1">
        <v>45744.663194444453</v>
      </c>
      <c r="V541" t="s">
        <v>43</v>
      </c>
      <c r="W541" t="s">
        <v>36</v>
      </c>
      <c r="X541">
        <v>0</v>
      </c>
      <c r="Y541">
        <v>0</v>
      </c>
      <c r="Z541">
        <v>53.5</v>
      </c>
      <c r="AA541" t="s">
        <v>36</v>
      </c>
      <c r="AB541">
        <v>193</v>
      </c>
      <c r="AC541" t="s">
        <v>1078</v>
      </c>
      <c r="AD541" t="s">
        <v>1078</v>
      </c>
      <c r="AE541" t="s">
        <v>45</v>
      </c>
      <c r="AG541" s="18" t="s">
        <v>1674</v>
      </c>
      <c r="AH541" s="18"/>
      <c r="AI541" s="2" t="s">
        <v>48</v>
      </c>
      <c r="AJ541" s="2" t="e">
        <f>VLOOKUP(A541,'Classification Test Result'!$A$2:$D$2428,4,FALSE)</f>
        <v>#N/A</v>
      </c>
      <c r="AL541" s="2">
        <f>_xlfn.XLOOKUP($A541,Results!$A$2:$A$2256,Results!G$2:G$2256,"")</f>
        <v>341180</v>
      </c>
      <c r="AM541" s="2" t="str">
        <f>_xlfn.XLOOKUP($A541,Results!$A$2:$A$2256,Results!H$2:H$2256,"")</f>
        <v>PV1010RL</v>
      </c>
      <c r="AN541" s="2" t="str">
        <f>_xlfn.XLOOKUP($A541,Results!$A$2:$A$2256,Results!I$2:I$2256,"")</f>
        <v>PANDUIT</v>
      </c>
      <c r="AO541" s="2" t="str">
        <f>_xlfn.XLOOKUP($A541,Results!$A$2:$A$2256,Results!J$2:J$2256,"")</f>
        <v>074983801329</v>
      </c>
      <c r="AP541" s="2">
        <f>_xlfn.XLOOKUP($A541,Results!$A$2:$A$2256,Results!K$2:K$2256,"")</f>
        <v>39121400</v>
      </c>
      <c r="AQ541" s="2" t="str">
        <f>_xlfn.XLOOKUP($A541,Results!$A$2:$A$2256,Results!L$2:L$2256,"")</f>
        <v>AK10707250</v>
      </c>
      <c r="AR541" s="2">
        <f>_xlfn.XLOOKUP($A541,Results!$A$2:$A$2256,Results!M$2:M$2256,"")</f>
        <v>92306</v>
      </c>
      <c r="AS541" s="2" t="str">
        <f>_xlfn.XLOOKUP($A541,Results!$A$2:$A$2256,Results!N$2:N$2256,"")</f>
        <v>PAND PV10-10R-L #10 VNL RG TERM</v>
      </c>
      <c r="AT541" s="2" t="str">
        <f>_xlfn.XLOOKUP($A541,Results!$A$2:$A$2256,Results!O$2:O$2256,"")</f>
        <v>PANDUIT</v>
      </c>
      <c r="AU541" s="2" t="str">
        <f>_xlfn.XLOOKUP($A541,Results!$A$2:$A$2256,Results!P$2:P$2256,"")</f>
        <v>PANDUIT</v>
      </c>
      <c r="AV541" s="2" t="str">
        <f>_xlfn.XLOOKUP($A541,Results!$A$2:$A$2256,Results!Q$2:Q$2256,"")</f>
        <v>MULTIPLE_MATCHES_ONE_VALID</v>
      </c>
      <c r="AW541" s="2" t="str">
        <f>_xlfn.XLOOKUP($A541,Results!$A$2:$A$2256,Results!R$2:R$2256,"")</f>
        <v>0.6686628757528115</v>
      </c>
      <c r="AX541" s="2">
        <f>_xlfn.XLOOKUP($A541,Results!$A$2:$A$2256,Results!S$2:S$2256,"")</f>
        <v>100</v>
      </c>
      <c r="AY541" s="2">
        <f>_xlfn.XLOOKUP($A541,Results!$A$2:$A$2256,Results!T$2:T$2256,"")</f>
        <v>100</v>
      </c>
      <c r="AZ541" s="2">
        <f>_xlfn.XLOOKUP($A541,Results!$A$2:$A$2256,Results!U$2:U$2256,"")</f>
        <v>100</v>
      </c>
      <c r="BA541" s="2" t="str">
        <f>_xlfn.XLOOKUP($A541,Results!$A$2:$A$2256,Results!V$2:V$2256,"")</f>
        <v>PANDUIT</v>
      </c>
      <c r="BB541" s="2">
        <f>_xlfn.XLOOKUP($A541,Results!$A$2:$A$2256,Results!W$2:W$2256,"")</f>
        <v>77</v>
      </c>
      <c r="BC541" s="2">
        <f>_xlfn.XLOOKUP($A541,Results!$A$2:$A$2256,Results!X$2:X$2256,"")</f>
        <v>39121432</v>
      </c>
      <c r="BD541" s="2">
        <f>_xlfn.XLOOKUP($A541,Results!$A$2:$A$2256,Results!Y$2:Y$2256,"")</f>
        <v>77</v>
      </c>
      <c r="BE541" s="2" t="b">
        <f>_xlfn.XLOOKUP($A541,Results!$A$2:$A$2256,Results!Z$2:Z$2256,"")</f>
        <v>1</v>
      </c>
    </row>
    <row r="542" spans="1:57" ht="38.25" customHeight="1" x14ac:dyDescent="0.3">
      <c r="A542">
        <v>906219</v>
      </c>
      <c r="B542">
        <v>281982</v>
      </c>
      <c r="C542" t="s">
        <v>36</v>
      </c>
      <c r="D542" t="s">
        <v>1677</v>
      </c>
      <c r="E542" s="2" t="str">
        <f>VLOOKUP(F542,'RPA Vendor Data '!F$1:$G$2418,2)</f>
        <v>FROST ELECTRIC SUPPLY CO</v>
      </c>
      <c r="F542" s="2">
        <v>11364</v>
      </c>
      <c r="G542" s="2">
        <v>4</v>
      </c>
      <c r="H542" t="s">
        <v>1678</v>
      </c>
      <c r="I542">
        <v>100</v>
      </c>
      <c r="J542" t="s">
        <v>58</v>
      </c>
      <c r="K542" t="s">
        <v>58</v>
      </c>
      <c r="L542">
        <v>48.47</v>
      </c>
      <c r="M542" s="2" t="s">
        <v>1671</v>
      </c>
      <c r="N542" s="85" t="s">
        <v>1679</v>
      </c>
      <c r="O542" t="s">
        <v>36</v>
      </c>
      <c r="P542" t="s">
        <v>1680</v>
      </c>
      <c r="Q542">
        <v>7498354092</v>
      </c>
      <c r="R542">
        <v>48.47</v>
      </c>
      <c r="S542" s="1">
        <v>45744.87545428241</v>
      </c>
      <c r="T542" t="s">
        <v>42</v>
      </c>
      <c r="U542" s="1">
        <v>45744.665972222218</v>
      </c>
      <c r="V542" t="s">
        <v>43</v>
      </c>
      <c r="W542" t="s">
        <v>36</v>
      </c>
      <c r="X542">
        <v>0</v>
      </c>
      <c r="Y542" t="s">
        <v>158</v>
      </c>
      <c r="Z542">
        <v>48.47</v>
      </c>
      <c r="AA542">
        <v>48.47</v>
      </c>
      <c r="AB542">
        <v>193</v>
      </c>
      <c r="AC542" t="s">
        <v>1078</v>
      </c>
      <c r="AD542" t="s">
        <v>1078</v>
      </c>
      <c r="AE542" t="s">
        <v>45</v>
      </c>
      <c r="AG542" s="18" t="s">
        <v>1681</v>
      </c>
      <c r="AH542" s="18"/>
      <c r="AI542" s="2" t="s">
        <v>48</v>
      </c>
      <c r="AJ542" s="2" t="e">
        <f>VLOOKUP(A542,'Classification Test Result'!$A$2:$D$2428,4,FALSE)</f>
        <v>#N/A</v>
      </c>
      <c r="AL542" s="2">
        <f>_xlfn.XLOOKUP($A542,Results!$A$2:$A$2256,Results!G$2:G$2256,"")</f>
        <v>341177</v>
      </c>
      <c r="AM542" s="2" t="str">
        <f>_xlfn.XLOOKUP($A542,Results!$A$2:$A$2256,Results!H$2:H$2256,"")</f>
        <v>PLT4HL0</v>
      </c>
      <c r="AN542" s="2" t="str">
        <f>_xlfn.XLOOKUP($A542,Results!$A$2:$A$2256,Results!I$2:I$2256,"")</f>
        <v>PANDUIT</v>
      </c>
      <c r="AO542" s="2" t="str">
        <f>_xlfn.XLOOKUP($A542,Results!$A$2:$A$2256,Results!J$2:J$2256,"")</f>
        <v>074983540921</v>
      </c>
      <c r="AP542" s="2">
        <f>_xlfn.XLOOKUP($A542,Results!$A$2:$A$2256,Results!K$2:K$2256,"")</f>
        <v>39121703</v>
      </c>
      <c r="AQ542" s="2" t="str">
        <f>_xlfn.XLOOKUP($A542,Results!$A$2:$A$2256,Results!L$2:L$2256,"")</f>
        <v>AK10699922</v>
      </c>
      <c r="AR542" s="2">
        <f>_xlfn.XLOOKUP($A542,Results!$A$2:$A$2256,Results!M$2:M$2256,"")</f>
        <v>968281</v>
      </c>
      <c r="AS542" s="2" t="str">
        <f>_xlfn.XLOOKUP($A542,Results!$A$2:$A$2256,Results!N$2:N$2256,"")</f>
        <v>PAND PLT4H-L0 LOCKING CBL TIE</v>
      </c>
      <c r="AT542" s="2" t="str">
        <f>_xlfn.XLOOKUP($A542,Results!$A$2:$A$2256,Results!O$2:O$2256,"")</f>
        <v>PANDUIT</v>
      </c>
      <c r="AU542" s="2" t="str">
        <f>_xlfn.XLOOKUP($A542,Results!$A$2:$A$2256,Results!P$2:P$2256,"")</f>
        <v>PANDUIT</v>
      </c>
      <c r="AV542" s="2" t="str">
        <f>_xlfn.XLOOKUP($A542,Results!$A$2:$A$2256,Results!Q$2:Q$2256,"")</f>
        <v>SINGLE_MATCH</v>
      </c>
      <c r="AW542" s="2" t="str">
        <f>_xlfn.XLOOKUP($A542,Results!$A$2:$A$2256,Results!R$2:R$2256,"")</f>
        <v>0.6389140225218193</v>
      </c>
      <c r="AX542" s="2">
        <f>_xlfn.XLOOKUP($A542,Results!$A$2:$A$2256,Results!S$2:S$2256,"")</f>
        <v>100</v>
      </c>
      <c r="AY542" s="2">
        <f>_xlfn.XLOOKUP($A542,Results!$A$2:$A$2256,Results!T$2:T$2256,"")</f>
        <v>100</v>
      </c>
      <c r="AZ542" s="2">
        <f>_xlfn.XLOOKUP($A542,Results!$A$2:$A$2256,Results!U$2:U$2256,"")</f>
        <v>100</v>
      </c>
      <c r="BA542" s="2" t="str">
        <f>_xlfn.XLOOKUP($A542,Results!$A$2:$A$2256,Results!V$2:V$2256,"")</f>
        <v>PANDUIT</v>
      </c>
      <c r="BB542" s="2">
        <f>_xlfn.XLOOKUP($A542,Results!$A$2:$A$2256,Results!W$2:W$2256,"")</f>
        <v>79</v>
      </c>
      <c r="BC542" s="2">
        <f>_xlfn.XLOOKUP($A542,Results!$A$2:$A$2256,Results!X$2:X$2256,"")</f>
        <v>39121703</v>
      </c>
      <c r="BD542" s="2">
        <f>_xlfn.XLOOKUP($A542,Results!$A$2:$A$2256,Results!Y$2:Y$2256,"")</f>
        <v>79</v>
      </c>
      <c r="BE542" s="2" t="b">
        <f>_xlfn.XLOOKUP($A542,Results!$A$2:$A$2256,Results!Z$2:Z$2256,"")</f>
        <v>1</v>
      </c>
    </row>
    <row r="543" spans="1:57" ht="38.25" customHeight="1" x14ac:dyDescent="0.3">
      <c r="A543">
        <v>906220</v>
      </c>
      <c r="B543">
        <v>281436</v>
      </c>
      <c r="C543" t="s">
        <v>36</v>
      </c>
      <c r="D543">
        <v>9341438920</v>
      </c>
      <c r="E543" s="2" t="str">
        <f>VLOOKUP(F543,'RPA Vendor Data '!F$1:$G$2418,2)</f>
        <v>GRAYBAR ELECTRIC CO. INC.</v>
      </c>
      <c r="F543" s="2">
        <v>11471</v>
      </c>
      <c r="G543" s="2">
        <v>6</v>
      </c>
      <c r="H543" t="s">
        <v>1684</v>
      </c>
      <c r="I543">
        <v>200</v>
      </c>
      <c r="J543">
        <v>100</v>
      </c>
      <c r="K543" t="s">
        <v>58</v>
      </c>
      <c r="L543">
        <v>2.67</v>
      </c>
      <c r="M543" s="2" t="s">
        <v>1685</v>
      </c>
      <c r="N543" s="85" t="s">
        <v>1686</v>
      </c>
      <c r="O543" t="s">
        <v>36</v>
      </c>
      <c r="P543" t="s">
        <v>36</v>
      </c>
      <c r="Q543" t="s">
        <v>36</v>
      </c>
      <c r="R543">
        <v>5.34</v>
      </c>
      <c r="S543" s="1">
        <v>45744.292153587972</v>
      </c>
      <c r="T543" t="s">
        <v>42</v>
      </c>
      <c r="U543" s="1">
        <v>45744.066666666673</v>
      </c>
      <c r="V543" t="s">
        <v>43</v>
      </c>
      <c r="W543" t="s">
        <v>36</v>
      </c>
      <c r="X543">
        <v>0</v>
      </c>
      <c r="Y543">
        <v>201</v>
      </c>
      <c r="Z543" t="s">
        <v>36</v>
      </c>
      <c r="AA543" t="s">
        <v>36</v>
      </c>
      <c r="AB543" t="s">
        <v>36</v>
      </c>
      <c r="AC543" t="s">
        <v>1078</v>
      </c>
      <c r="AD543" t="s">
        <v>1078</v>
      </c>
      <c r="AE543" t="s">
        <v>45</v>
      </c>
      <c r="AG543" s="18" t="s">
        <v>1687</v>
      </c>
      <c r="AH543" s="18"/>
      <c r="AI543" s="2" t="s">
        <v>48</v>
      </c>
      <c r="AJ543" s="2" t="e">
        <f>VLOOKUP(A543,'Classification Test Result'!$A$2:$D$2428,4,FALSE)</f>
        <v>#N/A</v>
      </c>
      <c r="AL543" s="2">
        <f>_xlfn.XLOOKUP($A543,Results!$A$2:$A$2256,Results!G$2:G$2256,"")</f>
        <v>341186</v>
      </c>
      <c r="AM543" s="2" t="str">
        <f>_xlfn.XLOOKUP($A543,Results!$A$2:$A$2256,Results!H$2:H$2256,"")</f>
        <v>S750C</v>
      </c>
      <c r="AN543" s="2" t="str">
        <f>_xlfn.XLOOKUP($A543,Results!$A$2:$A$2256,Results!I$2:I$2256,"")</f>
        <v>PANDUIT</v>
      </c>
      <c r="AO543" s="2">
        <f>_xlfn.XLOOKUP($A543,Results!$A$2:$A$2256,Results!J$2:J$2256,"")</f>
        <v>613056258013</v>
      </c>
      <c r="AP543" s="2">
        <f>_xlfn.XLOOKUP($A543,Results!$A$2:$A$2256,Results!K$2:K$2256,"")</f>
        <v>39121703</v>
      </c>
      <c r="AQ543" s="2" t="str">
        <f>_xlfn.XLOOKUP($A543,Results!$A$2:$A$2256,Results!L$2:L$2256,"")</f>
        <v>AK10711182</v>
      </c>
      <c r="AR543" s="2">
        <f>_xlfn.XLOOKUP($A543,Results!$A$2:$A$2256,Results!M$2:M$2256,"")</f>
        <v>205055</v>
      </c>
      <c r="AS543" s="2" t="str">
        <f>_xlfn.XLOOKUP($A543,Results!$A$2:$A$2256,Results!N$2:N$2256,"")</f>
        <v>PAN S7-50-C CABLE TIE</v>
      </c>
      <c r="AT543" s="2" t="str">
        <f>_xlfn.XLOOKUP($A543,Results!$A$2:$A$2256,Results!O$2:O$2256,"")</f>
        <v>PANDUIT</v>
      </c>
      <c r="AU543" s="2" t="str">
        <f>_xlfn.XLOOKUP($A543,Results!$A$2:$A$2256,Results!P$2:P$2256,"")</f>
        <v>PANDUIT CORP</v>
      </c>
      <c r="AV543" s="2" t="str">
        <f>_xlfn.XLOOKUP($A543,Results!$A$2:$A$2256,Results!Q$2:Q$2256,"")</f>
        <v>SINGLE_MATCH</v>
      </c>
      <c r="AW543" s="2" t="str">
        <f>_xlfn.XLOOKUP($A543,Results!$A$2:$A$2256,Results!R$2:R$2256,"")</f>
        <v>0.6891270592480148</v>
      </c>
      <c r="AX543" s="2">
        <f>_xlfn.XLOOKUP($A543,Results!$A$2:$A$2256,Results!S$2:S$2256,"")</f>
        <v>100</v>
      </c>
      <c r="AY543" s="2">
        <f>_xlfn.XLOOKUP($A543,Results!$A$2:$A$2256,Results!T$2:T$2256,"")</f>
        <v>100</v>
      </c>
      <c r="AZ543" s="2">
        <f>_xlfn.XLOOKUP($A543,Results!$A$2:$A$2256,Results!U$2:U$2256,"")</f>
        <v>100</v>
      </c>
      <c r="BA543" s="2" t="str">
        <f>_xlfn.XLOOKUP($A543,Results!$A$2:$A$2256,Results!V$2:V$2256,"")</f>
        <v>PANDUIT</v>
      </c>
      <c r="BB543" s="2">
        <f>_xlfn.XLOOKUP($A543,Results!$A$2:$A$2256,Results!W$2:W$2256,"")</f>
        <v>80</v>
      </c>
      <c r="BC543" s="2">
        <f>_xlfn.XLOOKUP($A543,Results!$A$2:$A$2256,Results!X$2:X$2256,"")</f>
        <v>39121703</v>
      </c>
      <c r="BD543" s="2">
        <f>_xlfn.XLOOKUP($A543,Results!$A$2:$A$2256,Results!Y$2:Y$2256,"")</f>
        <v>80</v>
      </c>
      <c r="BE543" s="2" t="b">
        <f>_xlfn.XLOOKUP($A543,Results!$A$2:$A$2256,Results!Z$2:Z$2256,"")</f>
        <v>1</v>
      </c>
    </row>
    <row r="544" spans="1:57" ht="38.25" customHeight="1" x14ac:dyDescent="0.3">
      <c r="A544">
        <v>906221</v>
      </c>
      <c r="B544">
        <v>281559</v>
      </c>
      <c r="C544" t="s">
        <v>36</v>
      </c>
      <c r="D544">
        <v>9341414797</v>
      </c>
      <c r="E544" s="2" t="str">
        <f>VLOOKUP(F544,'RPA Vendor Data '!F$1:$G$2418,2)</f>
        <v>GRAYBAR ELECTRIC CO. INC.</v>
      </c>
      <c r="F544" s="2">
        <v>11471</v>
      </c>
      <c r="G544" s="2">
        <v>7</v>
      </c>
      <c r="H544" t="s">
        <v>1690</v>
      </c>
      <c r="I544">
        <v>100</v>
      </c>
      <c r="J544" t="s">
        <v>58</v>
      </c>
      <c r="K544" t="s">
        <v>58</v>
      </c>
      <c r="L544">
        <v>9.99</v>
      </c>
      <c r="M544" s="2" t="s">
        <v>1685</v>
      </c>
      <c r="N544" s="85" t="s">
        <v>1691</v>
      </c>
      <c r="O544" t="s">
        <v>36</v>
      </c>
      <c r="P544" t="s">
        <v>1692</v>
      </c>
      <c r="Q544" t="s">
        <v>36</v>
      </c>
      <c r="R544">
        <v>9.99</v>
      </c>
      <c r="S544" s="1">
        <v>45744.460193715277</v>
      </c>
      <c r="T544" t="s">
        <v>42</v>
      </c>
      <c r="U544" s="1">
        <v>45744.243055555547</v>
      </c>
      <c r="V544" t="s">
        <v>43</v>
      </c>
      <c r="W544" t="s">
        <v>36</v>
      </c>
      <c r="X544">
        <v>1</v>
      </c>
      <c r="Y544">
        <v>201</v>
      </c>
      <c r="Z544" t="s">
        <v>36</v>
      </c>
      <c r="AA544" t="s">
        <v>36</v>
      </c>
      <c r="AB544" t="s">
        <v>36</v>
      </c>
      <c r="AC544" t="s">
        <v>1078</v>
      </c>
      <c r="AD544" t="s">
        <v>1078</v>
      </c>
      <c r="AE544" t="s">
        <v>45</v>
      </c>
      <c r="AG544" s="18" t="s">
        <v>1693</v>
      </c>
      <c r="AH544" s="18"/>
      <c r="AI544" s="2" t="s">
        <v>48</v>
      </c>
      <c r="AJ544" s="2" t="e">
        <f>VLOOKUP(A544,'Classification Test Result'!$A$2:$D$2428,4,FALSE)</f>
        <v>#N/A</v>
      </c>
      <c r="AL544" s="2">
        <f>_xlfn.XLOOKUP($A544,Results!$A$2:$A$2256,Results!G$2:G$2256,"")</f>
        <v>304950</v>
      </c>
      <c r="AM544" s="2" t="str">
        <f>_xlfn.XLOOKUP($A544,Results!$A$2:$A$2256,Results!H$2:H$2256,"")</f>
        <v>PLT2IC</v>
      </c>
      <c r="AN544" s="2" t="str">
        <f>_xlfn.XLOOKUP($A544,Results!$A$2:$A$2256,Results!I$2:I$2256,"")</f>
        <v>PANDUIT</v>
      </c>
      <c r="AO544" s="2" t="str">
        <f>_xlfn.XLOOKUP($A544,Results!$A$2:$A$2256,Results!J$2:J$2256,"")</f>
        <v>074983540341</v>
      </c>
      <c r="AP544" s="2">
        <f>_xlfn.XLOOKUP($A544,Results!$A$2:$A$2256,Results!K$2:K$2256,"")</f>
        <v>39121703</v>
      </c>
      <c r="AQ544" s="2">
        <f>_xlfn.XLOOKUP($A544,Results!$A$2:$A$2256,Results!L$2:L$2256,"")</f>
        <v>0</v>
      </c>
      <c r="AR544" s="2">
        <f>_xlfn.XLOOKUP($A544,Results!$A$2:$A$2256,Results!M$2:M$2256,"")</f>
        <v>92258</v>
      </c>
      <c r="AS544" s="2" t="str">
        <f>_xlfn.XLOOKUP($A544,Results!$A$2:$A$2256,Results!N$2:N$2256,"")</f>
        <v>PAND PLT2I-C LOCKING CBL TIE</v>
      </c>
      <c r="AT544" s="2" t="str">
        <f>_xlfn.XLOOKUP($A544,Results!$A$2:$A$2256,Results!O$2:O$2256,"")</f>
        <v>PANDUIT</v>
      </c>
      <c r="AU544" s="2" t="str">
        <f>_xlfn.XLOOKUP($A544,Results!$A$2:$A$2256,Results!P$2:P$2256,"")</f>
        <v>PANDUIT CORP</v>
      </c>
      <c r="AV544" s="2" t="str">
        <f>_xlfn.XLOOKUP($A544,Results!$A$2:$A$2256,Results!Q$2:Q$2256,"")</f>
        <v>SINGLE_MATCH</v>
      </c>
      <c r="AW544" s="2" t="str">
        <f>_xlfn.XLOOKUP($A544,Results!$A$2:$A$2256,Results!R$2:R$2256,"")</f>
        <v>0.7419863020207099</v>
      </c>
      <c r="AX544" s="2">
        <f>_xlfn.XLOOKUP($A544,Results!$A$2:$A$2256,Results!S$2:S$2256,"")</f>
        <v>100</v>
      </c>
      <c r="AY544" s="2">
        <f>_xlfn.XLOOKUP($A544,Results!$A$2:$A$2256,Results!T$2:T$2256,"")</f>
        <v>100</v>
      </c>
      <c r="AZ544" s="2">
        <f>_xlfn.XLOOKUP($A544,Results!$A$2:$A$2256,Results!U$2:U$2256,"")</f>
        <v>100</v>
      </c>
      <c r="BA544" s="2" t="str">
        <f>_xlfn.XLOOKUP($A544,Results!$A$2:$A$2256,Results!V$2:V$2256,"")</f>
        <v>PANDUIT</v>
      </c>
      <c r="BB544" s="2">
        <f>_xlfn.XLOOKUP($A544,Results!$A$2:$A$2256,Results!W$2:W$2256,"")</f>
        <v>83</v>
      </c>
      <c r="BC544" s="2">
        <f>_xlfn.XLOOKUP($A544,Results!$A$2:$A$2256,Results!X$2:X$2256,"")</f>
        <v>39121703</v>
      </c>
      <c r="BD544" s="2">
        <f>_xlfn.XLOOKUP($A544,Results!$A$2:$A$2256,Results!Y$2:Y$2256,"")</f>
        <v>83</v>
      </c>
      <c r="BE544" s="2" t="b">
        <f>_xlfn.XLOOKUP($A544,Results!$A$2:$A$2256,Results!Z$2:Z$2256,"")</f>
        <v>1</v>
      </c>
    </row>
    <row r="545" spans="1:57" ht="38.25" customHeight="1" x14ac:dyDescent="0.3">
      <c r="A545">
        <v>906222</v>
      </c>
      <c r="B545">
        <v>281395</v>
      </c>
      <c r="C545" t="s">
        <v>36</v>
      </c>
      <c r="D545">
        <v>9341431327</v>
      </c>
      <c r="E545" s="2" t="str">
        <f>VLOOKUP(F545,'RPA Vendor Data '!F$1:$G$2418,2)</f>
        <v>GRAYBAR ELECTRIC CO. INC.</v>
      </c>
      <c r="F545" s="2">
        <v>11471</v>
      </c>
      <c r="G545" s="2">
        <v>1</v>
      </c>
      <c r="H545" t="s">
        <v>1696</v>
      </c>
      <c r="I545">
        <v>100</v>
      </c>
      <c r="J545" t="s">
        <v>58</v>
      </c>
      <c r="K545" t="s">
        <v>58</v>
      </c>
      <c r="L545">
        <v>37.450000000000003</v>
      </c>
      <c r="M545" s="2" t="s">
        <v>1685</v>
      </c>
      <c r="N545" s="85" t="s">
        <v>1697</v>
      </c>
      <c r="O545" t="s">
        <v>36</v>
      </c>
      <c r="P545" t="s">
        <v>1698</v>
      </c>
      <c r="Q545" t="s">
        <v>36</v>
      </c>
      <c r="R545">
        <v>37.450000000000003</v>
      </c>
      <c r="S545" s="1">
        <v>45744.27209082176</v>
      </c>
      <c r="T545" t="s">
        <v>42</v>
      </c>
      <c r="U545" s="1">
        <v>45744.054861111108</v>
      </c>
      <c r="V545" t="s">
        <v>43</v>
      </c>
      <c r="W545" t="s">
        <v>36</v>
      </c>
      <c r="X545">
        <v>0</v>
      </c>
      <c r="Y545">
        <v>201</v>
      </c>
      <c r="Z545" t="s">
        <v>36</v>
      </c>
      <c r="AA545" t="s">
        <v>36</v>
      </c>
      <c r="AB545" t="s">
        <v>36</v>
      </c>
      <c r="AC545" t="s">
        <v>1078</v>
      </c>
      <c r="AD545" t="s">
        <v>1078</v>
      </c>
      <c r="AE545" t="s">
        <v>45</v>
      </c>
      <c r="AG545" s="18" t="s">
        <v>1699</v>
      </c>
      <c r="AH545" s="18"/>
      <c r="AI545" s="2" t="s">
        <v>48</v>
      </c>
      <c r="AJ545" s="2" t="e">
        <f>VLOOKUP(A545,'Classification Test Result'!$A$2:$D$2428,4,FALSE)</f>
        <v>#N/A</v>
      </c>
      <c r="AL545" s="2">
        <f>_xlfn.XLOOKUP($A545,Results!$A$2:$A$2256,Results!G$2:G$2256,"")</f>
        <v>310760</v>
      </c>
      <c r="AM545" s="2" t="str">
        <f>_xlfn.XLOOKUP($A545,Results!$A$2:$A$2256,Results!H$2:H$2256,"")</f>
        <v>DNF14250FIBC</v>
      </c>
      <c r="AN545" s="2" t="str">
        <f>_xlfn.XLOOKUP($A545,Results!$A$2:$A$2256,Results!I$2:I$2256,"")</f>
        <v>PANDUIT</v>
      </c>
      <c r="AO545" s="2" t="str">
        <f>_xlfn.XLOOKUP($A545,Results!$A$2:$A$2256,Results!J$2:J$2256,"")</f>
        <v>074983827176</v>
      </c>
      <c r="AP545" s="2">
        <f>_xlfn.XLOOKUP($A545,Results!$A$2:$A$2256,Results!K$2:K$2256,"")</f>
        <v>39121447</v>
      </c>
      <c r="AQ545" s="2">
        <f>_xlfn.XLOOKUP($A545,Results!$A$2:$A$2256,Results!L$2:L$2256,"")</f>
        <v>0</v>
      </c>
      <c r="AR545" s="2">
        <f>_xlfn.XLOOKUP($A545,Results!$A$2:$A$2256,Results!M$2:M$2256,"")</f>
        <v>986665</v>
      </c>
      <c r="AS545" s="2" t="str">
        <f>_xlfn.XLOOKUP($A545,Results!$A$2:$A$2256,Results!N$2:N$2256,"")</f>
        <v>PAND DNF14-250FIB-C #14 NYL F DISC</v>
      </c>
      <c r="AT545" s="2" t="str">
        <f>_xlfn.XLOOKUP($A545,Results!$A$2:$A$2256,Results!O$2:O$2256,"")</f>
        <v>PANDUIT</v>
      </c>
      <c r="AU545" s="2" t="str">
        <f>_xlfn.XLOOKUP($A545,Results!$A$2:$A$2256,Results!P$2:P$2256,"")</f>
        <v>PANDUIT CORP</v>
      </c>
      <c r="AV545" s="2" t="str">
        <f>_xlfn.XLOOKUP($A545,Results!$A$2:$A$2256,Results!Q$2:Q$2256,"")</f>
        <v>SINGLE_MATCH</v>
      </c>
      <c r="AW545" s="2" t="str">
        <f>_xlfn.XLOOKUP($A545,Results!$A$2:$A$2256,Results!R$2:R$2256,"")</f>
        <v>0.7504850468287331</v>
      </c>
      <c r="AX545" s="2">
        <f>_xlfn.XLOOKUP($A545,Results!$A$2:$A$2256,Results!S$2:S$2256,"")</f>
        <v>100</v>
      </c>
      <c r="AY545" s="2">
        <f>_xlfn.XLOOKUP($A545,Results!$A$2:$A$2256,Results!T$2:T$2256,"")</f>
        <v>100</v>
      </c>
      <c r="AZ545" s="2">
        <f>_xlfn.XLOOKUP($A545,Results!$A$2:$A$2256,Results!U$2:U$2256,"")</f>
        <v>100</v>
      </c>
      <c r="BA545" s="2" t="str">
        <f>_xlfn.XLOOKUP($A545,Results!$A$2:$A$2256,Results!V$2:V$2256,"")</f>
        <v>PANDUIT</v>
      </c>
      <c r="BB545" s="2">
        <f>_xlfn.XLOOKUP($A545,Results!$A$2:$A$2256,Results!W$2:W$2256,"")</f>
        <v>80</v>
      </c>
      <c r="BC545" s="2">
        <f>_xlfn.XLOOKUP($A545,Results!$A$2:$A$2256,Results!X$2:X$2256,"")</f>
        <v>39121447</v>
      </c>
      <c r="BD545" s="2">
        <f>_xlfn.XLOOKUP($A545,Results!$A$2:$A$2256,Results!Y$2:Y$2256,"")</f>
        <v>80</v>
      </c>
      <c r="BE545" s="2" t="b">
        <f>_xlfn.XLOOKUP($A545,Results!$A$2:$A$2256,Results!Z$2:Z$2256,"")</f>
        <v>1</v>
      </c>
    </row>
    <row r="546" spans="1:57" ht="38.25" customHeight="1" x14ac:dyDescent="0.3">
      <c r="A546">
        <v>906223</v>
      </c>
      <c r="B546">
        <v>281948</v>
      </c>
      <c r="C546" t="s">
        <v>36</v>
      </c>
      <c r="D546">
        <v>9341430818</v>
      </c>
      <c r="E546" s="2" t="str">
        <f>VLOOKUP(F546,'RPA Vendor Data '!F$1:$G$2418,2)</f>
        <v>GRAYBAR ELECTRIC CO. INC.</v>
      </c>
      <c r="F546" s="2">
        <v>11471</v>
      </c>
      <c r="G546" s="2">
        <v>3</v>
      </c>
      <c r="H546" t="s">
        <v>1702</v>
      </c>
      <c r="I546">
        <v>2</v>
      </c>
      <c r="J546" t="s">
        <v>39</v>
      </c>
      <c r="K546" t="s">
        <v>39</v>
      </c>
      <c r="L546">
        <v>88.59</v>
      </c>
      <c r="M546" s="2" t="s">
        <v>1685</v>
      </c>
      <c r="N546" s="85" t="s">
        <v>1703</v>
      </c>
      <c r="O546" t="s">
        <v>36</v>
      </c>
      <c r="P546" t="s">
        <v>1704</v>
      </c>
      <c r="Q546" t="s">
        <v>36</v>
      </c>
      <c r="R546">
        <v>177.18</v>
      </c>
      <c r="S546" s="1">
        <v>45744.834099571759</v>
      </c>
      <c r="T546" t="s">
        <v>42</v>
      </c>
      <c r="U546" s="1">
        <v>45744.618055555547</v>
      </c>
      <c r="V546" t="s">
        <v>43</v>
      </c>
      <c r="W546" t="s">
        <v>36</v>
      </c>
      <c r="X546">
        <v>0</v>
      </c>
      <c r="Y546">
        <v>999</v>
      </c>
      <c r="Z546" t="s">
        <v>36</v>
      </c>
      <c r="AA546" t="s">
        <v>36</v>
      </c>
      <c r="AB546" t="s">
        <v>36</v>
      </c>
      <c r="AC546" t="s">
        <v>1078</v>
      </c>
      <c r="AD546" t="s">
        <v>1078</v>
      </c>
      <c r="AE546" t="s">
        <v>45</v>
      </c>
      <c r="AG546" s="18" t="s">
        <v>1705</v>
      </c>
      <c r="AH546" s="18"/>
      <c r="AI546" s="2" t="s">
        <v>48</v>
      </c>
      <c r="AJ546" s="2" t="e">
        <f>VLOOKUP(A546,'Classification Test Result'!$A$2:$D$2428,4,FALSE)</f>
        <v>#N/A</v>
      </c>
      <c r="AL546" s="2">
        <f>_xlfn.XLOOKUP($A546,Results!$A$2:$A$2256,Results!G$2:G$2256,"")</f>
        <v>341967</v>
      </c>
      <c r="AM546" s="2" t="str">
        <f>_xlfn.XLOOKUP($A546,Results!$A$2:$A$2256,Results!H$2:H$2256,"")</f>
        <v>CLT100FC20</v>
      </c>
      <c r="AN546" s="2" t="str">
        <f>_xlfn.XLOOKUP($A546,Results!$A$2:$A$2256,Results!I$2:I$2256,"")</f>
        <v>PANDUIT</v>
      </c>
      <c r="AO546" s="2" t="str">
        <f>_xlfn.XLOOKUP($A546,Results!$A$2:$A$2256,Results!J$2:J$2256,"")</f>
        <v>074983287154</v>
      </c>
      <c r="AP546" s="2">
        <f>_xlfn.XLOOKUP($A546,Results!$A$2:$A$2256,Results!K$2:K$2256,"")</f>
        <v>39131601</v>
      </c>
      <c r="AQ546" s="2" t="str">
        <f>_xlfn.XLOOKUP($A546,Results!$A$2:$A$2256,Results!L$2:L$2256,"")</f>
        <v>AK10664332</v>
      </c>
      <c r="AR546" s="2">
        <f>_xlfn.XLOOKUP($A546,Results!$A$2:$A$2256,Results!M$2:M$2256,"")</f>
        <v>39331</v>
      </c>
      <c r="AS546" s="2" t="str">
        <f>_xlfn.XLOOKUP($A546,Results!$A$2:$A$2256,Results!N$2:N$2256,"")</f>
        <v>PAND CLT100F-C20 CORG LOOM TBG</v>
      </c>
      <c r="AT546" s="2" t="str">
        <f>_xlfn.XLOOKUP($A546,Results!$A$2:$A$2256,Results!O$2:O$2256,"")</f>
        <v>PANDUIT</v>
      </c>
      <c r="AU546" s="2" t="str">
        <f>_xlfn.XLOOKUP($A546,Results!$A$2:$A$2256,Results!P$2:P$2256,"")</f>
        <v>PANDUIT CORP</v>
      </c>
      <c r="AV546" s="2" t="str">
        <f>_xlfn.XLOOKUP($A546,Results!$A$2:$A$2256,Results!Q$2:Q$2256,"")</f>
        <v>SINGLE_MATCH</v>
      </c>
      <c r="AW546" s="2">
        <f>_xlfn.XLOOKUP($A546,Results!$A$2:$A$2256,Results!R$2:R$2256,"")</f>
        <v>0.649890248459565</v>
      </c>
      <c r="AX546" s="2">
        <f>_xlfn.XLOOKUP($A546,Results!$A$2:$A$2256,Results!S$2:S$2256,"")</f>
        <v>100</v>
      </c>
      <c r="AY546" s="2">
        <f>_xlfn.XLOOKUP($A546,Results!$A$2:$A$2256,Results!T$2:T$2256,"")</f>
        <v>100</v>
      </c>
      <c r="AZ546" s="2">
        <f>_xlfn.XLOOKUP($A546,Results!$A$2:$A$2256,Results!U$2:U$2256,"")</f>
        <v>100</v>
      </c>
      <c r="BA546" s="2">
        <f>_xlfn.XLOOKUP($A546,Results!$A$2:$A$2256,Results!V$2:V$2256,"")</f>
        <v>0</v>
      </c>
      <c r="BB546" s="2">
        <f>_xlfn.XLOOKUP($A546,Results!$A$2:$A$2256,Results!W$2:W$2256,"")</f>
        <v>0</v>
      </c>
      <c r="BC546" s="2">
        <f>_xlfn.XLOOKUP($A546,Results!$A$2:$A$2256,Results!X$2:X$2256,"")</f>
        <v>0</v>
      </c>
      <c r="BD546" s="2">
        <f>_xlfn.XLOOKUP($A546,Results!$A$2:$A$2256,Results!Y$2:Y$2256,"")</f>
        <v>0</v>
      </c>
      <c r="BE546" s="2">
        <f>_xlfn.XLOOKUP($A546,Results!$A$2:$A$2256,Results!Z$2:Z$2256,"")</f>
        <v>0</v>
      </c>
    </row>
    <row r="547" spans="1:57" ht="38.25" customHeight="1" x14ac:dyDescent="0.3">
      <c r="A547">
        <v>906224</v>
      </c>
      <c r="B547">
        <v>281735</v>
      </c>
      <c r="C547" t="s">
        <v>36</v>
      </c>
      <c r="D547" t="s">
        <v>1708</v>
      </c>
      <c r="E547" s="2" t="str">
        <f>VLOOKUP(F547,'RPA Vendor Data '!F$1:$G$2418,2)</f>
        <v>CITY ELECTRIC SUPPLY</v>
      </c>
      <c r="F547" s="2">
        <v>10632</v>
      </c>
      <c r="G547" s="2">
        <v>1</v>
      </c>
      <c r="H547" t="s">
        <v>1709</v>
      </c>
      <c r="I547">
        <v>100</v>
      </c>
      <c r="J547" t="s">
        <v>58</v>
      </c>
      <c r="K547" t="s">
        <v>58</v>
      </c>
      <c r="L547">
        <v>51.38</v>
      </c>
      <c r="M547" s="2" t="s">
        <v>1078</v>
      </c>
      <c r="N547" s="85" t="s">
        <v>1710</v>
      </c>
      <c r="O547" t="s">
        <v>36</v>
      </c>
      <c r="P547" t="s">
        <v>36</v>
      </c>
      <c r="Q547" t="s">
        <v>36</v>
      </c>
      <c r="R547">
        <v>51.38</v>
      </c>
      <c r="S547" s="1">
        <v>45744.543176238432</v>
      </c>
      <c r="T547" t="s">
        <v>42</v>
      </c>
      <c r="U547" s="1">
        <v>45744.319444444453</v>
      </c>
      <c r="V547" t="s">
        <v>43</v>
      </c>
      <c r="W547" t="s">
        <v>36</v>
      </c>
      <c r="X547">
        <v>0</v>
      </c>
      <c r="Y547">
        <v>999</v>
      </c>
      <c r="Z547" t="s">
        <v>36</v>
      </c>
      <c r="AA547" t="s">
        <v>36</v>
      </c>
      <c r="AB547" t="s">
        <v>36</v>
      </c>
      <c r="AC547" t="s">
        <v>1078</v>
      </c>
      <c r="AD547" t="s">
        <v>1078</v>
      </c>
      <c r="AE547" t="s">
        <v>45</v>
      </c>
      <c r="AG547" s="18" t="s">
        <v>1711</v>
      </c>
      <c r="AH547" s="18"/>
      <c r="AI547" s="2" t="s">
        <v>48</v>
      </c>
      <c r="AJ547" s="2" t="e">
        <f>VLOOKUP(A547,'Classification Test Result'!$A$2:$D$2428,4,FALSE)</f>
        <v>#N/A</v>
      </c>
      <c r="AL547" s="2">
        <f>_xlfn.XLOOKUP($A547,Results!$A$2:$A$2256,Results!G$2:G$2256,"")</f>
        <v>0</v>
      </c>
      <c r="AM547" s="2">
        <f>_xlfn.XLOOKUP($A547,Results!$A$2:$A$2256,Results!H$2:H$2256,"")</f>
        <v>0</v>
      </c>
      <c r="AN547" s="2">
        <f>_xlfn.XLOOKUP($A547,Results!$A$2:$A$2256,Results!I$2:I$2256,"")</f>
        <v>0</v>
      </c>
      <c r="AO547" s="2">
        <f>_xlfn.XLOOKUP($A547,Results!$A$2:$A$2256,Results!J$2:J$2256,"")</f>
        <v>0</v>
      </c>
      <c r="AP547" s="2">
        <f>_xlfn.XLOOKUP($A547,Results!$A$2:$A$2256,Results!K$2:K$2256,"")</f>
        <v>0</v>
      </c>
      <c r="AQ547" s="2">
        <f>_xlfn.XLOOKUP($A547,Results!$A$2:$A$2256,Results!L$2:L$2256,"")</f>
        <v>0</v>
      </c>
      <c r="AR547" s="2">
        <f>_xlfn.XLOOKUP($A547,Results!$A$2:$A$2256,Results!M$2:M$2256,"")</f>
        <v>0</v>
      </c>
      <c r="AS547" s="2">
        <f>_xlfn.XLOOKUP($A547,Results!$A$2:$A$2256,Results!N$2:N$2256,"")</f>
        <v>0</v>
      </c>
      <c r="AT547" s="2" t="str">
        <f>_xlfn.XLOOKUP($A547,Results!$A$2:$A$2256,Results!O$2:O$2256,"")</f>
        <v>PANDUIT</v>
      </c>
      <c r="AU547" s="2" t="str">
        <f>_xlfn.XLOOKUP($A547,Results!$A$2:$A$2256,Results!P$2:P$2256,"")</f>
        <v>PANDUIT</v>
      </c>
      <c r="AV547" s="2" t="str">
        <f>_xlfn.XLOOKUP($A547,Results!$A$2:$A$2256,Results!Q$2:Q$2256,"")</f>
        <v>SINGLE_MATCH</v>
      </c>
      <c r="AW547" s="2">
        <f>_xlfn.XLOOKUP($A547,Results!$A$2:$A$2256,Results!R$2:R$2256,"")</f>
        <v>0</v>
      </c>
      <c r="AX547" s="2">
        <f>_xlfn.XLOOKUP($A547,Results!$A$2:$A$2256,Results!S$2:S$2256,"")</f>
        <v>0</v>
      </c>
      <c r="AY547" s="2">
        <f>_xlfn.XLOOKUP($A547,Results!$A$2:$A$2256,Results!T$2:T$2256,"")</f>
        <v>95</v>
      </c>
      <c r="AZ547" s="2">
        <f>_xlfn.XLOOKUP($A547,Results!$A$2:$A$2256,Results!U$2:U$2256,"")</f>
        <v>0</v>
      </c>
      <c r="BA547" s="2" t="str">
        <f>_xlfn.XLOOKUP($A547,Results!$A$2:$A$2256,Results!V$2:V$2256,"")</f>
        <v>PANDUIT</v>
      </c>
      <c r="BB547" s="2">
        <f>_xlfn.XLOOKUP($A547,Results!$A$2:$A$2256,Results!W$2:W$2256,"")</f>
        <v>83</v>
      </c>
      <c r="BC547" s="2">
        <f>_xlfn.XLOOKUP($A547,Results!$A$2:$A$2256,Results!X$2:X$2256,"")</f>
        <v>39121703</v>
      </c>
      <c r="BD547" s="2">
        <f>_xlfn.XLOOKUP($A547,Results!$A$2:$A$2256,Results!Y$2:Y$2256,"")</f>
        <v>83</v>
      </c>
      <c r="BE547" s="2" t="b">
        <f>_xlfn.XLOOKUP($A547,Results!$A$2:$A$2256,Results!Z$2:Z$2256,"")</f>
        <v>1</v>
      </c>
    </row>
    <row r="548" spans="1:57" ht="38.25" customHeight="1" x14ac:dyDescent="0.3">
      <c r="A548">
        <v>906225</v>
      </c>
      <c r="B548">
        <v>281735</v>
      </c>
      <c r="C548" t="s">
        <v>36</v>
      </c>
      <c r="D548" t="s">
        <v>1708</v>
      </c>
      <c r="E548" s="2" t="str">
        <f>VLOOKUP(F548,'RPA Vendor Data '!F$1:$G$2418,2)</f>
        <v>CITY ELECTRIC SUPPLY</v>
      </c>
      <c r="F548" s="2">
        <v>10632</v>
      </c>
      <c r="G548" s="2">
        <v>2</v>
      </c>
      <c r="H548" t="s">
        <v>1712</v>
      </c>
      <c r="I548">
        <v>100</v>
      </c>
      <c r="J548" t="s">
        <v>58</v>
      </c>
      <c r="K548" t="s">
        <v>58</v>
      </c>
      <c r="L548">
        <v>39.619999999999997</v>
      </c>
      <c r="M548" s="2" t="s">
        <v>1078</v>
      </c>
      <c r="N548" s="85" t="s">
        <v>1713</v>
      </c>
      <c r="O548" t="s">
        <v>36</v>
      </c>
      <c r="P548" t="s">
        <v>36</v>
      </c>
      <c r="Q548" t="s">
        <v>36</v>
      </c>
      <c r="R548">
        <v>39.619999999999997</v>
      </c>
      <c r="S548" s="1">
        <v>45744.543172488433</v>
      </c>
      <c r="T548" t="s">
        <v>42</v>
      </c>
      <c r="U548" s="1">
        <v>45744.319444444453</v>
      </c>
      <c r="V548" t="s">
        <v>43</v>
      </c>
      <c r="W548" t="s">
        <v>36</v>
      </c>
      <c r="X548">
        <v>0</v>
      </c>
      <c r="Y548">
        <v>999</v>
      </c>
      <c r="Z548" t="s">
        <v>36</v>
      </c>
      <c r="AA548" t="s">
        <v>36</v>
      </c>
      <c r="AB548" t="s">
        <v>36</v>
      </c>
      <c r="AC548" t="s">
        <v>1078</v>
      </c>
      <c r="AD548" t="s">
        <v>1078</v>
      </c>
      <c r="AE548" t="s">
        <v>45</v>
      </c>
      <c r="AG548" s="18" t="s">
        <v>1714</v>
      </c>
      <c r="AH548" s="18"/>
      <c r="AI548" s="2" t="s">
        <v>48</v>
      </c>
      <c r="AJ548" s="2" t="e">
        <f>VLOOKUP(A548,'Classification Test Result'!$A$2:$D$2428,4,FALSE)</f>
        <v>#N/A</v>
      </c>
      <c r="AL548" s="2">
        <f>_xlfn.XLOOKUP($A548,Results!$A$2:$A$2256,Results!G$2:G$2256,"")</f>
        <v>0</v>
      </c>
      <c r="AM548" s="2">
        <f>_xlfn.XLOOKUP($A548,Results!$A$2:$A$2256,Results!H$2:H$2256,"")</f>
        <v>0</v>
      </c>
      <c r="AN548" s="2">
        <f>_xlfn.XLOOKUP($A548,Results!$A$2:$A$2256,Results!I$2:I$2256,"")</f>
        <v>0</v>
      </c>
      <c r="AO548" s="2">
        <f>_xlfn.XLOOKUP($A548,Results!$A$2:$A$2256,Results!J$2:J$2256,"")</f>
        <v>0</v>
      </c>
      <c r="AP548" s="2">
        <f>_xlfn.XLOOKUP($A548,Results!$A$2:$A$2256,Results!K$2:K$2256,"")</f>
        <v>0</v>
      </c>
      <c r="AQ548" s="2">
        <f>_xlfn.XLOOKUP($A548,Results!$A$2:$A$2256,Results!L$2:L$2256,"")</f>
        <v>0</v>
      </c>
      <c r="AR548" s="2">
        <f>_xlfn.XLOOKUP($A548,Results!$A$2:$A$2256,Results!M$2:M$2256,"")</f>
        <v>0</v>
      </c>
      <c r="AS548" s="2">
        <f>_xlfn.XLOOKUP($A548,Results!$A$2:$A$2256,Results!N$2:N$2256,"")</f>
        <v>0</v>
      </c>
      <c r="AT548" s="2" t="str">
        <f>_xlfn.XLOOKUP($A548,Results!$A$2:$A$2256,Results!O$2:O$2256,"")</f>
        <v>PANDUIT</v>
      </c>
      <c r="AU548" s="2" t="str">
        <f>_xlfn.XLOOKUP($A548,Results!$A$2:$A$2256,Results!P$2:P$2256,"")</f>
        <v>PANDUIT</v>
      </c>
      <c r="AV548" s="2" t="str">
        <f>_xlfn.XLOOKUP($A548,Results!$A$2:$A$2256,Results!Q$2:Q$2256,"")</f>
        <v>SINGLE_MATCH</v>
      </c>
      <c r="AW548" s="2">
        <f>_xlfn.XLOOKUP($A548,Results!$A$2:$A$2256,Results!R$2:R$2256,"")</f>
        <v>0</v>
      </c>
      <c r="AX548" s="2">
        <f>_xlfn.XLOOKUP($A548,Results!$A$2:$A$2256,Results!S$2:S$2256,"")</f>
        <v>0</v>
      </c>
      <c r="AY548" s="2">
        <f>_xlfn.XLOOKUP($A548,Results!$A$2:$A$2256,Results!T$2:T$2256,"")</f>
        <v>95</v>
      </c>
      <c r="AZ548" s="2">
        <f>_xlfn.XLOOKUP($A548,Results!$A$2:$A$2256,Results!U$2:U$2256,"")</f>
        <v>0</v>
      </c>
      <c r="BA548" s="2" t="str">
        <f>_xlfn.XLOOKUP($A548,Results!$A$2:$A$2256,Results!V$2:V$2256,"")</f>
        <v>PANDUIT</v>
      </c>
      <c r="BB548" s="2">
        <f>_xlfn.XLOOKUP($A548,Results!$A$2:$A$2256,Results!W$2:W$2256,"")</f>
        <v>80</v>
      </c>
      <c r="BC548" s="2">
        <f>_xlfn.XLOOKUP($A548,Results!$A$2:$A$2256,Results!X$2:X$2256,"")</f>
        <v>39121703</v>
      </c>
      <c r="BD548" s="2">
        <f>_xlfn.XLOOKUP($A548,Results!$A$2:$A$2256,Results!Y$2:Y$2256,"")</f>
        <v>80</v>
      </c>
      <c r="BE548" s="2" t="b">
        <f>_xlfn.XLOOKUP($A548,Results!$A$2:$A$2256,Results!Z$2:Z$2256,"")</f>
        <v>1</v>
      </c>
    </row>
    <row r="549" spans="1:57" ht="38.25" customHeight="1" x14ac:dyDescent="0.3">
      <c r="A549">
        <v>906226</v>
      </c>
      <c r="B549">
        <v>281382</v>
      </c>
      <c r="C549" t="s">
        <v>36</v>
      </c>
      <c r="D549" t="s">
        <v>1715</v>
      </c>
      <c r="E549" s="2" t="str">
        <f>VLOOKUP(F549,'RPA Vendor Data '!F$1:$G$2418,2)</f>
        <v>LOEB ELECTRIC</v>
      </c>
      <c r="F549" s="2">
        <v>12062</v>
      </c>
      <c r="G549" s="2">
        <v>1</v>
      </c>
      <c r="H549" t="s">
        <v>1716</v>
      </c>
      <c r="I549">
        <v>3000</v>
      </c>
      <c r="J549" t="s">
        <v>389</v>
      </c>
      <c r="K549" t="s">
        <v>58</v>
      </c>
      <c r="L549">
        <v>24.838999999999999</v>
      </c>
      <c r="M549" s="2" t="s">
        <v>1717</v>
      </c>
      <c r="N549" s="85" t="s">
        <v>1718</v>
      </c>
      <c r="O549" t="s">
        <v>36</v>
      </c>
      <c r="P549" t="s">
        <v>36</v>
      </c>
      <c r="Q549" t="s">
        <v>36</v>
      </c>
      <c r="R549">
        <v>745.17</v>
      </c>
      <c r="S549" s="1">
        <v>45744.250719328702</v>
      </c>
      <c r="T549" t="s">
        <v>42</v>
      </c>
      <c r="U549" s="1">
        <v>45744.02847222222</v>
      </c>
      <c r="V549" t="s">
        <v>43</v>
      </c>
      <c r="W549" t="s">
        <v>36</v>
      </c>
      <c r="X549">
        <v>0</v>
      </c>
      <c r="Y549">
        <v>999</v>
      </c>
      <c r="Z549" t="s">
        <v>36</v>
      </c>
      <c r="AA549" t="s">
        <v>36</v>
      </c>
      <c r="AB549" t="s">
        <v>36</v>
      </c>
      <c r="AC549" t="s">
        <v>1078</v>
      </c>
      <c r="AD549" t="s">
        <v>1078</v>
      </c>
      <c r="AE549" t="s">
        <v>45</v>
      </c>
      <c r="AG549" s="18" t="s">
        <v>1719</v>
      </c>
      <c r="AH549" s="18"/>
      <c r="AI549" s="2" t="s">
        <v>48</v>
      </c>
      <c r="AJ549" s="2" t="e">
        <f>VLOOKUP(A549,'Classification Test Result'!$A$2:$D$2428,4,FALSE)</f>
        <v>#N/A</v>
      </c>
      <c r="AL549" s="2">
        <f>_xlfn.XLOOKUP($A549,Results!$A$2:$A$2256,Results!G$2:G$2256,"")</f>
        <v>296933</v>
      </c>
      <c r="AM549" s="2" t="str">
        <f>_xlfn.XLOOKUP($A549,Results!$A$2:$A$2256,Results!H$2:H$2256,"")</f>
        <v>PLT3IC0</v>
      </c>
      <c r="AN549" s="2" t="str">
        <f>_xlfn.XLOOKUP($A549,Results!$A$2:$A$2256,Results!I$2:I$2256,"")</f>
        <v>PANDUIT</v>
      </c>
      <c r="AO549" s="2" t="str">
        <f>_xlfn.XLOOKUP($A549,Results!$A$2:$A$2256,Results!J$2:J$2256,"")</f>
        <v>074983540556</v>
      </c>
      <c r="AP549" s="2">
        <f>_xlfn.XLOOKUP($A549,Results!$A$2:$A$2256,Results!K$2:K$2256,"")</f>
        <v>39121703</v>
      </c>
      <c r="AQ549" s="2">
        <f>_xlfn.XLOOKUP($A549,Results!$A$2:$A$2256,Results!L$2:L$2256,"")</f>
        <v>0</v>
      </c>
      <c r="AR549" s="2">
        <f>_xlfn.XLOOKUP($A549,Results!$A$2:$A$2256,Results!M$2:M$2256,"")</f>
        <v>565840</v>
      </c>
      <c r="AS549" s="2" t="str">
        <f>_xlfn.XLOOKUP($A549,Results!$A$2:$A$2256,Results!N$2:N$2256,"")</f>
        <v>PAND PLT3I-C0 LOCKING CBL TIE</v>
      </c>
      <c r="AT549" s="2" t="str">
        <f>_xlfn.XLOOKUP($A549,Results!$A$2:$A$2256,Results!O$2:O$2256,"")</f>
        <v>PANDUIT</v>
      </c>
      <c r="AU549" s="2" t="str">
        <f>_xlfn.XLOOKUP($A549,Results!$A$2:$A$2256,Results!P$2:P$2256,"")</f>
        <v>PAND</v>
      </c>
      <c r="AV549" s="2" t="str">
        <f>_xlfn.XLOOKUP($A549,Results!$A$2:$A$2256,Results!Q$2:Q$2256,"")</f>
        <v>SINGLE_MATCH</v>
      </c>
      <c r="AW549" s="2" t="str">
        <f>_xlfn.XLOOKUP($A549,Results!$A$2:$A$2256,Results!R$2:R$2256,"")</f>
        <v>0.8543471811682558</v>
      </c>
      <c r="AX549" s="2">
        <f>_xlfn.XLOOKUP($A549,Results!$A$2:$A$2256,Results!S$2:S$2256,"")</f>
        <v>100</v>
      </c>
      <c r="AY549" s="2">
        <f>_xlfn.XLOOKUP($A549,Results!$A$2:$A$2256,Results!T$2:T$2256,"")</f>
        <v>100</v>
      </c>
      <c r="AZ549" s="2">
        <f>_xlfn.XLOOKUP($A549,Results!$A$2:$A$2256,Results!U$2:U$2256,"")</f>
        <v>100</v>
      </c>
      <c r="BA549" s="2" t="str">
        <f>_xlfn.XLOOKUP($A549,Results!$A$2:$A$2256,Results!V$2:V$2256,"")</f>
        <v>PANDUIT</v>
      </c>
      <c r="BB549" s="2">
        <f>_xlfn.XLOOKUP($A549,Results!$A$2:$A$2256,Results!W$2:W$2256,"")</f>
        <v>89</v>
      </c>
      <c r="BC549" s="2">
        <f>_xlfn.XLOOKUP($A549,Results!$A$2:$A$2256,Results!X$2:X$2256,"")</f>
        <v>39121703</v>
      </c>
      <c r="BD549" s="2">
        <f>_xlfn.XLOOKUP($A549,Results!$A$2:$A$2256,Results!Y$2:Y$2256,"")</f>
        <v>89</v>
      </c>
      <c r="BE549" s="2" t="b">
        <f>_xlfn.XLOOKUP($A549,Results!$A$2:$A$2256,Results!Z$2:Z$2256,"")</f>
        <v>1</v>
      </c>
    </row>
    <row r="550" spans="1:57" ht="38.25" customHeight="1" x14ac:dyDescent="0.3">
      <c r="A550">
        <v>906227</v>
      </c>
      <c r="B550">
        <v>281785</v>
      </c>
      <c r="C550" t="s">
        <v>36</v>
      </c>
      <c r="D550" t="s">
        <v>1722</v>
      </c>
      <c r="E550" s="2" t="str">
        <f>VLOOKUP(F550,'RPA Vendor Data '!F$1:$G$2418,2)</f>
        <v>LOEB ELECTRIC</v>
      </c>
      <c r="F550" s="2">
        <v>12062</v>
      </c>
      <c r="G550" s="2">
        <v>1</v>
      </c>
      <c r="H550" t="s">
        <v>1723</v>
      </c>
      <c r="I550">
        <v>7</v>
      </c>
      <c r="J550" t="s">
        <v>65</v>
      </c>
      <c r="K550" t="s">
        <v>39</v>
      </c>
      <c r="L550">
        <v>20.670999999999999</v>
      </c>
      <c r="M550" s="2" t="s">
        <v>1717</v>
      </c>
      <c r="N550" s="85" t="s">
        <v>1724</v>
      </c>
      <c r="O550" t="s">
        <v>36</v>
      </c>
      <c r="P550" t="s">
        <v>36</v>
      </c>
      <c r="Q550" t="s">
        <v>36</v>
      </c>
      <c r="R550">
        <v>144.69999999999999</v>
      </c>
      <c r="S550" s="1">
        <v>45744.564375231479</v>
      </c>
      <c r="T550" t="s">
        <v>42</v>
      </c>
      <c r="U550" s="1">
        <v>45744.351388888892</v>
      </c>
      <c r="V550" t="s">
        <v>43</v>
      </c>
      <c r="W550" t="s">
        <v>36</v>
      </c>
      <c r="X550">
        <v>0</v>
      </c>
      <c r="Y550">
        <v>999</v>
      </c>
      <c r="Z550" t="s">
        <v>36</v>
      </c>
      <c r="AA550" t="s">
        <v>36</v>
      </c>
      <c r="AB550" t="s">
        <v>36</v>
      </c>
      <c r="AC550" t="s">
        <v>1078</v>
      </c>
      <c r="AD550" t="s">
        <v>1078</v>
      </c>
      <c r="AE550" t="s">
        <v>45</v>
      </c>
      <c r="AG550" s="18" t="s">
        <v>1725</v>
      </c>
      <c r="AH550" s="18"/>
      <c r="AI550" s="2" t="s">
        <v>48</v>
      </c>
      <c r="AJ550" s="2" t="e">
        <f>VLOOKUP(A550,'Classification Test Result'!$A$2:$D$2428,4,FALSE)</f>
        <v>#N/A</v>
      </c>
      <c r="AL550" s="2">
        <f>_xlfn.XLOOKUP($A550,Results!$A$2:$A$2256,Results!G$2:G$2256,"")</f>
        <v>311245</v>
      </c>
      <c r="AM550" s="2" t="str">
        <f>_xlfn.XLOOKUP($A550,Results!$A$2:$A$2256,Results!H$2:H$2256,"")</f>
        <v>PCMB15</v>
      </c>
      <c r="AN550" s="2" t="str">
        <f>_xlfn.XLOOKUP($A550,Results!$A$2:$A$2256,Results!I$2:I$2256,"")</f>
        <v>PANDUIT</v>
      </c>
      <c r="AO550" s="2" t="str">
        <f>_xlfn.XLOOKUP($A550,Results!$A$2:$A$2256,Results!J$2:J$2256,"")</f>
        <v>074983856015</v>
      </c>
      <c r="AP550" s="2">
        <f>_xlfn.XLOOKUP($A550,Results!$A$2:$A$2256,Results!K$2:K$2256,"")</f>
        <v>39131506</v>
      </c>
      <c r="AQ550" s="2">
        <f>_xlfn.XLOOKUP($A550,Results!$A$2:$A$2256,Results!L$2:L$2256,"")</f>
        <v>0</v>
      </c>
      <c r="AR550" s="2">
        <f>_xlfn.XLOOKUP($A550,Results!$A$2:$A$2256,Results!M$2:M$2256,"")</f>
        <v>1033666</v>
      </c>
      <c r="AS550" s="2" t="str">
        <f>_xlfn.XLOOKUP($A550,Results!$A$2:$A$2256,Results!N$2:N$2256,"")</f>
        <v>PAND PCMB-15 COMB NUMB&amp;LETTERS BOOK</v>
      </c>
      <c r="AT550" s="2" t="str">
        <f>_xlfn.XLOOKUP($A550,Results!$A$2:$A$2256,Results!O$2:O$2256,"")</f>
        <v>PANDUIT</v>
      </c>
      <c r="AU550" s="2" t="str">
        <f>_xlfn.XLOOKUP($A550,Results!$A$2:$A$2256,Results!P$2:P$2256,"")</f>
        <v>PAND</v>
      </c>
      <c r="AV550" s="2" t="str">
        <f>_xlfn.XLOOKUP($A550,Results!$A$2:$A$2256,Results!Q$2:Q$2256,"")</f>
        <v>SINGLE_MATCH</v>
      </c>
      <c r="AW550" s="2">
        <f>_xlfn.XLOOKUP($A550,Results!$A$2:$A$2256,Results!R$2:R$2256,"")</f>
        <v>0.79162642202573896</v>
      </c>
      <c r="AX550" s="2">
        <f>_xlfn.XLOOKUP($A550,Results!$A$2:$A$2256,Results!S$2:S$2256,"")</f>
        <v>100</v>
      </c>
      <c r="AY550" s="2">
        <f>_xlfn.XLOOKUP($A550,Results!$A$2:$A$2256,Results!T$2:T$2256,"")</f>
        <v>100</v>
      </c>
      <c r="AZ550" s="2">
        <f>_xlfn.XLOOKUP($A550,Results!$A$2:$A$2256,Results!U$2:U$2256,"")</f>
        <v>100</v>
      </c>
      <c r="BA550" s="2" t="str">
        <f>_xlfn.XLOOKUP($A550,Results!$A$2:$A$2256,Results!V$2:V$2256,"")</f>
        <v>PANDUIT</v>
      </c>
      <c r="BB550" s="2">
        <f>_xlfn.XLOOKUP($A550,Results!$A$2:$A$2256,Results!W$2:W$2256,"")</f>
        <v>86</v>
      </c>
      <c r="BC550" s="2">
        <f>_xlfn.XLOOKUP($A550,Results!$A$2:$A$2256,Results!X$2:X$2256,"")</f>
        <v>39131506</v>
      </c>
      <c r="BD550" s="2">
        <f>_xlfn.XLOOKUP($A550,Results!$A$2:$A$2256,Results!Y$2:Y$2256,"")</f>
        <v>86</v>
      </c>
      <c r="BE550" s="2" t="b">
        <f>_xlfn.XLOOKUP($A550,Results!$A$2:$A$2256,Results!Z$2:Z$2256,"")</f>
        <v>1</v>
      </c>
    </row>
    <row r="551" spans="1:57" ht="38.25" customHeight="1" x14ac:dyDescent="0.3">
      <c r="A551">
        <v>906228</v>
      </c>
      <c r="B551">
        <v>281767</v>
      </c>
      <c r="C551" t="s">
        <v>36</v>
      </c>
      <c r="D551" t="s">
        <v>1728</v>
      </c>
      <c r="E551" s="2" t="str">
        <f>VLOOKUP(F551,'RPA Vendor Data '!F$1:$G$2418,2)</f>
        <v>LOEB ELECTRIC</v>
      </c>
      <c r="F551" s="2">
        <v>12062</v>
      </c>
      <c r="G551" s="2">
        <v>1</v>
      </c>
      <c r="H551" t="s">
        <v>1729</v>
      </c>
      <c r="I551">
        <v>300</v>
      </c>
      <c r="J551" t="s">
        <v>97</v>
      </c>
      <c r="K551" t="s">
        <v>98</v>
      </c>
      <c r="L551">
        <v>499.77300000000002</v>
      </c>
      <c r="M551" s="2" t="s">
        <v>1717</v>
      </c>
      <c r="N551" s="85" t="s">
        <v>1730</v>
      </c>
      <c r="O551" t="s">
        <v>36</v>
      </c>
      <c r="P551" t="s">
        <v>36</v>
      </c>
      <c r="Q551" t="s">
        <v>36</v>
      </c>
      <c r="R551">
        <v>149.93</v>
      </c>
      <c r="S551" s="1">
        <v>45744.564849224538</v>
      </c>
      <c r="T551" t="s">
        <v>42</v>
      </c>
      <c r="U551" s="1">
        <v>45744.34375</v>
      </c>
      <c r="V551" t="s">
        <v>43</v>
      </c>
      <c r="W551" t="s">
        <v>36</v>
      </c>
      <c r="X551">
        <v>0</v>
      </c>
      <c r="Y551">
        <v>999</v>
      </c>
      <c r="Z551" t="s">
        <v>36</v>
      </c>
      <c r="AA551" t="s">
        <v>36</v>
      </c>
      <c r="AB551" t="s">
        <v>36</v>
      </c>
      <c r="AC551" t="s">
        <v>1078</v>
      </c>
      <c r="AD551" t="s">
        <v>1078</v>
      </c>
      <c r="AE551" t="s">
        <v>45</v>
      </c>
      <c r="AG551" s="18" t="s">
        <v>1731</v>
      </c>
      <c r="AH551" s="18"/>
      <c r="AI551" s="2" t="s">
        <v>48</v>
      </c>
      <c r="AJ551" s="2" t="e">
        <f>VLOOKUP(A551,'Classification Test Result'!$A$2:$D$2428,4,FALSE)</f>
        <v>#N/A</v>
      </c>
      <c r="AL551" s="2">
        <f>_xlfn.XLOOKUP($A551,Results!$A$2:$A$2256,Results!G$2:G$2256,"")</f>
        <v>293475</v>
      </c>
      <c r="AM551" s="2" t="str">
        <f>_xlfn.XLOOKUP($A551,Results!$A$2:$A$2256,Results!H$2:H$2256,"")</f>
        <v>FTD8214C</v>
      </c>
      <c r="AN551" s="2" t="str">
        <f>_xlfn.XLOOKUP($A551,Results!$A$2:$A$2256,Results!I$2:I$2256,"")</f>
        <v>PANDUIT</v>
      </c>
      <c r="AO551" s="2" t="str">
        <f>_xlfn.XLOOKUP($A551,Results!$A$2:$A$2256,Results!J$2:J$2256,"")</f>
        <v>074983763153</v>
      </c>
      <c r="AP551" s="2">
        <f>_xlfn.XLOOKUP($A551,Results!$A$2:$A$2256,Results!K$2:K$2256,"")</f>
        <v>31163102</v>
      </c>
      <c r="AQ551" s="2">
        <f>_xlfn.XLOOKUP($A551,Results!$A$2:$A$2256,Results!L$2:L$2256,"")</f>
        <v>0</v>
      </c>
      <c r="AR551" s="2">
        <f>_xlfn.XLOOKUP($A551,Results!$A$2:$A$2256,Results!M$2:M$2256,"")</f>
        <v>343566</v>
      </c>
      <c r="AS551" s="2" t="str">
        <f>_xlfn.XLOOKUP($A551,Results!$A$2:$A$2256,Results!N$2:N$2256,"")</f>
        <v>PAND FTD82-14-C #10 PP DIN 2W FRL</v>
      </c>
      <c r="AT551" s="2" t="str">
        <f>_xlfn.XLOOKUP($A551,Results!$A$2:$A$2256,Results!O$2:O$2256,"")</f>
        <v>PANDUIT</v>
      </c>
      <c r="AU551" s="2" t="str">
        <f>_xlfn.XLOOKUP($A551,Results!$A$2:$A$2256,Results!P$2:P$2256,"")</f>
        <v>PAND</v>
      </c>
      <c r="AV551" s="2" t="str">
        <f>_xlfn.XLOOKUP($A551,Results!$A$2:$A$2256,Results!Q$2:Q$2256,"")</f>
        <v>SINGLE_MATCH</v>
      </c>
      <c r="AW551" s="2" t="str">
        <f>_xlfn.XLOOKUP($A551,Results!$A$2:$A$2256,Results!R$2:R$2256,"")</f>
        <v>0.9112774239825989</v>
      </c>
      <c r="AX551" s="2">
        <f>_xlfn.XLOOKUP($A551,Results!$A$2:$A$2256,Results!S$2:S$2256,"")</f>
        <v>100</v>
      </c>
      <c r="AY551" s="2">
        <f>_xlfn.XLOOKUP($A551,Results!$A$2:$A$2256,Results!T$2:T$2256,"")</f>
        <v>100</v>
      </c>
      <c r="AZ551" s="2">
        <f>_xlfn.XLOOKUP($A551,Results!$A$2:$A$2256,Results!U$2:U$2256,"")</f>
        <v>100</v>
      </c>
      <c r="BA551" s="2" t="str">
        <f>_xlfn.XLOOKUP($A551,Results!$A$2:$A$2256,Results!V$2:V$2256,"")</f>
        <v>PANDUIT</v>
      </c>
      <c r="BB551" s="2">
        <f>_xlfn.XLOOKUP($A551,Results!$A$2:$A$2256,Results!W$2:W$2256,"")</f>
        <v>92</v>
      </c>
      <c r="BC551" s="2">
        <f>_xlfn.XLOOKUP($A551,Results!$A$2:$A$2256,Results!X$2:X$2256,"")</f>
        <v>31163102</v>
      </c>
      <c r="BD551" s="2">
        <f>_xlfn.XLOOKUP($A551,Results!$A$2:$A$2256,Results!Y$2:Y$2256,"")</f>
        <v>76</v>
      </c>
      <c r="BE551" s="2" t="b">
        <f>_xlfn.XLOOKUP($A551,Results!$A$2:$A$2256,Results!Z$2:Z$2256,"")</f>
        <v>1</v>
      </c>
    </row>
    <row r="552" spans="1:57" ht="38.25" customHeight="1" x14ac:dyDescent="0.3">
      <c r="A552">
        <v>906229</v>
      </c>
      <c r="B552">
        <v>281784</v>
      </c>
      <c r="C552" t="s">
        <v>36</v>
      </c>
      <c r="D552" t="s">
        <v>1734</v>
      </c>
      <c r="E552" s="2" t="str">
        <f>VLOOKUP(F552,'RPA Vendor Data '!F$1:$G$2418,2)</f>
        <v>LOEB ELECTRIC</v>
      </c>
      <c r="F552" s="2">
        <v>12062</v>
      </c>
      <c r="G552" s="2">
        <v>2</v>
      </c>
      <c r="H552" t="s">
        <v>1735</v>
      </c>
      <c r="I552">
        <v>200</v>
      </c>
      <c r="J552" t="s">
        <v>389</v>
      </c>
      <c r="K552" t="s">
        <v>58</v>
      </c>
      <c r="L552">
        <v>19.914000000000001</v>
      </c>
      <c r="M552" s="2" t="s">
        <v>1717</v>
      </c>
      <c r="N552" s="85" t="s">
        <v>1736</v>
      </c>
      <c r="O552" t="s">
        <v>36</v>
      </c>
      <c r="P552" t="s">
        <v>36</v>
      </c>
      <c r="Q552" t="s">
        <v>36</v>
      </c>
      <c r="R552">
        <v>39.83</v>
      </c>
      <c r="S552" s="1">
        <v>45744.564426006953</v>
      </c>
      <c r="T552" t="s">
        <v>42</v>
      </c>
      <c r="U552" s="1">
        <v>45744.35</v>
      </c>
      <c r="V552" t="s">
        <v>43</v>
      </c>
      <c r="W552" t="s">
        <v>36</v>
      </c>
      <c r="X552">
        <v>0</v>
      </c>
      <c r="Y552">
        <v>999</v>
      </c>
      <c r="Z552" t="s">
        <v>36</v>
      </c>
      <c r="AA552" t="s">
        <v>36</v>
      </c>
      <c r="AB552" t="s">
        <v>36</v>
      </c>
      <c r="AC552" t="s">
        <v>1078</v>
      </c>
      <c r="AD552" t="s">
        <v>1078</v>
      </c>
      <c r="AE552" t="s">
        <v>45</v>
      </c>
      <c r="AG552" s="18" t="s">
        <v>1737</v>
      </c>
      <c r="AH552" s="18"/>
      <c r="AI552" s="2" t="s">
        <v>48</v>
      </c>
      <c r="AJ552" s="2" t="e">
        <f>VLOOKUP(A552,'Classification Test Result'!$A$2:$D$2428,4,FALSE)</f>
        <v>#N/A</v>
      </c>
      <c r="AL552" s="2">
        <f>_xlfn.XLOOKUP($A552,Results!$A$2:$A$2256,Results!G$2:G$2256,"")</f>
        <v>302941</v>
      </c>
      <c r="AM552" s="2" t="str">
        <f>_xlfn.XLOOKUP($A552,Results!$A$2:$A$2256,Results!H$2:H$2256,"")</f>
        <v>EV1056RBQ</v>
      </c>
      <c r="AN552" s="2" t="str">
        <f>_xlfn.XLOOKUP($A552,Results!$A$2:$A$2256,Results!I$2:I$2256,"")</f>
        <v>PANDUIT</v>
      </c>
      <c r="AO552" s="2" t="str">
        <f>_xlfn.XLOOKUP($A552,Results!$A$2:$A$2256,Results!J$2:J$2256,"")</f>
        <v>074983281879</v>
      </c>
      <c r="AP552" s="2">
        <f>_xlfn.XLOOKUP($A552,Results!$A$2:$A$2256,Results!K$2:K$2256,"")</f>
        <v>39121432</v>
      </c>
      <c r="AQ552" s="2">
        <f>_xlfn.XLOOKUP($A552,Results!$A$2:$A$2256,Results!L$2:L$2256,"")</f>
        <v>0</v>
      </c>
      <c r="AR552" s="2">
        <f>_xlfn.XLOOKUP($A552,Results!$A$2:$A$2256,Results!M$2:M$2256,"")</f>
        <v>312446</v>
      </c>
      <c r="AS552" s="2" t="str">
        <f>_xlfn.XLOOKUP($A552,Results!$A$2:$A$2256,Results!N$2:N$2256,"")</f>
        <v>PAND EV10-56RB-Q #12-10 RING TERM</v>
      </c>
      <c r="AT552" s="2" t="str">
        <f>_xlfn.XLOOKUP($A552,Results!$A$2:$A$2256,Results!O$2:O$2256,"")</f>
        <v>PANDUIT</v>
      </c>
      <c r="AU552" s="2" t="str">
        <f>_xlfn.XLOOKUP($A552,Results!$A$2:$A$2256,Results!P$2:P$2256,"")</f>
        <v>PAND</v>
      </c>
      <c r="AV552" s="2" t="str">
        <f>_xlfn.XLOOKUP($A552,Results!$A$2:$A$2256,Results!Q$2:Q$2256,"")</f>
        <v>SINGLE_MATCH</v>
      </c>
      <c r="AW552" s="2" t="str">
        <f>_xlfn.XLOOKUP($A552,Results!$A$2:$A$2256,Results!R$2:R$2256,"")</f>
        <v>0.9145184142040926</v>
      </c>
      <c r="AX552" s="2">
        <f>_xlfn.XLOOKUP($A552,Results!$A$2:$A$2256,Results!S$2:S$2256,"")</f>
        <v>100</v>
      </c>
      <c r="AY552" s="2">
        <f>_xlfn.XLOOKUP($A552,Results!$A$2:$A$2256,Results!T$2:T$2256,"")</f>
        <v>100</v>
      </c>
      <c r="AZ552" s="2">
        <f>_xlfn.XLOOKUP($A552,Results!$A$2:$A$2256,Results!U$2:U$2256,"")</f>
        <v>100</v>
      </c>
      <c r="BA552" s="2" t="str">
        <f>_xlfn.XLOOKUP($A552,Results!$A$2:$A$2256,Results!V$2:V$2256,"")</f>
        <v>PANDUIT</v>
      </c>
      <c r="BB552" s="2">
        <f>_xlfn.XLOOKUP($A552,Results!$A$2:$A$2256,Results!W$2:W$2256,"")</f>
        <v>92</v>
      </c>
      <c r="BC552" s="2">
        <f>_xlfn.XLOOKUP($A552,Results!$A$2:$A$2256,Results!X$2:X$2256,"")</f>
        <v>39121432</v>
      </c>
      <c r="BD552" s="2">
        <f>_xlfn.XLOOKUP($A552,Results!$A$2:$A$2256,Results!Y$2:Y$2256,"")</f>
        <v>92</v>
      </c>
      <c r="BE552" s="2" t="b">
        <f>_xlfn.XLOOKUP($A552,Results!$A$2:$A$2256,Results!Z$2:Z$2256,"")</f>
        <v>1</v>
      </c>
    </row>
    <row r="553" spans="1:57" ht="38.25" customHeight="1" x14ac:dyDescent="0.3">
      <c r="A553">
        <v>906230</v>
      </c>
      <c r="B553">
        <v>281784</v>
      </c>
      <c r="C553" t="s">
        <v>36</v>
      </c>
      <c r="D553" t="s">
        <v>1734</v>
      </c>
      <c r="E553" s="2" t="str">
        <f>VLOOKUP(F553,'RPA Vendor Data '!F$1:$G$2418,2)</f>
        <v>LOEB ELECTRIC</v>
      </c>
      <c r="F553" s="2">
        <v>12062</v>
      </c>
      <c r="G553" s="2">
        <v>3</v>
      </c>
      <c r="H553" t="s">
        <v>1740</v>
      </c>
      <c r="I553">
        <v>200</v>
      </c>
      <c r="J553" t="s">
        <v>389</v>
      </c>
      <c r="K553" t="s">
        <v>58</v>
      </c>
      <c r="L553">
        <v>20.097000000000001</v>
      </c>
      <c r="M553" s="2" t="s">
        <v>1717</v>
      </c>
      <c r="N553" s="85" t="s">
        <v>1741</v>
      </c>
      <c r="O553" t="s">
        <v>36</v>
      </c>
      <c r="P553" t="s">
        <v>36</v>
      </c>
      <c r="Q553" t="s">
        <v>36</v>
      </c>
      <c r="R553">
        <v>40.19</v>
      </c>
      <c r="S553" s="1">
        <v>45744.564434918982</v>
      </c>
      <c r="T553" t="s">
        <v>42</v>
      </c>
      <c r="U553" s="1">
        <v>45744.35</v>
      </c>
      <c r="V553" t="s">
        <v>43</v>
      </c>
      <c r="W553" t="s">
        <v>36</v>
      </c>
      <c r="X553">
        <v>0</v>
      </c>
      <c r="Y553">
        <v>999</v>
      </c>
      <c r="Z553" t="s">
        <v>36</v>
      </c>
      <c r="AA553" t="s">
        <v>36</v>
      </c>
      <c r="AB553" t="s">
        <v>36</v>
      </c>
      <c r="AC553" t="s">
        <v>1078</v>
      </c>
      <c r="AD553" t="s">
        <v>1078</v>
      </c>
      <c r="AE553" t="s">
        <v>45</v>
      </c>
      <c r="AG553" s="18" t="s">
        <v>1737</v>
      </c>
      <c r="AH553" s="18"/>
      <c r="AI553" s="2" t="s">
        <v>48</v>
      </c>
      <c r="AJ553" s="2" t="e">
        <f>VLOOKUP(A553,'Classification Test Result'!$A$2:$D$2428,4,FALSE)</f>
        <v>#N/A</v>
      </c>
      <c r="AL553" s="2">
        <f>_xlfn.XLOOKUP($A553,Results!$A$2:$A$2256,Results!G$2:G$2256,"")</f>
        <v>315604</v>
      </c>
      <c r="AM553" s="2" t="str">
        <f>_xlfn.XLOOKUP($A553,Results!$A$2:$A$2256,Results!H$2:H$2256,"")</f>
        <v>EV1038RBQ</v>
      </c>
      <c r="AN553" s="2" t="str">
        <f>_xlfn.XLOOKUP($A553,Results!$A$2:$A$2256,Results!I$2:I$2256,"")</f>
        <v>PANDUIT</v>
      </c>
      <c r="AO553" s="2" t="str">
        <f>_xlfn.XLOOKUP($A553,Results!$A$2:$A$2256,Results!J$2:J$2256,"")</f>
        <v>074983281886</v>
      </c>
      <c r="AP553" s="2">
        <f>_xlfn.XLOOKUP($A553,Results!$A$2:$A$2256,Results!K$2:K$2256,"")</f>
        <v>39121432</v>
      </c>
      <c r="AQ553" s="2">
        <f>_xlfn.XLOOKUP($A553,Results!$A$2:$A$2256,Results!L$2:L$2256,"")</f>
        <v>0</v>
      </c>
      <c r="AR553" s="2">
        <f>_xlfn.XLOOKUP($A553,Results!$A$2:$A$2256,Results!M$2:M$2256,"")</f>
        <v>994628</v>
      </c>
      <c r="AS553" s="2" t="str">
        <f>_xlfn.XLOOKUP($A553,Results!$A$2:$A$2256,Results!N$2:N$2256,"")</f>
        <v>PAND EV10-38RB-Q #12-10 RING TERM</v>
      </c>
      <c r="AT553" s="2" t="str">
        <f>_xlfn.XLOOKUP($A553,Results!$A$2:$A$2256,Results!O$2:O$2256,"")</f>
        <v>PANDUIT</v>
      </c>
      <c r="AU553" s="2" t="str">
        <f>_xlfn.XLOOKUP($A553,Results!$A$2:$A$2256,Results!P$2:P$2256,"")</f>
        <v>PAND</v>
      </c>
      <c r="AV553" s="2" t="str">
        <f>_xlfn.XLOOKUP($A553,Results!$A$2:$A$2256,Results!Q$2:Q$2256,"")</f>
        <v>SINGLE_MATCH</v>
      </c>
      <c r="AW553" s="2" t="str">
        <f>_xlfn.XLOOKUP($A553,Results!$A$2:$A$2256,Results!R$2:R$2256,"")</f>
        <v>0.9096275972517592</v>
      </c>
      <c r="AX553" s="2">
        <f>_xlfn.XLOOKUP($A553,Results!$A$2:$A$2256,Results!S$2:S$2256,"")</f>
        <v>100</v>
      </c>
      <c r="AY553" s="2">
        <f>_xlfn.XLOOKUP($A553,Results!$A$2:$A$2256,Results!T$2:T$2256,"")</f>
        <v>100</v>
      </c>
      <c r="AZ553" s="2">
        <f>_xlfn.XLOOKUP($A553,Results!$A$2:$A$2256,Results!U$2:U$2256,"")</f>
        <v>100</v>
      </c>
      <c r="BA553" s="2" t="str">
        <f>_xlfn.XLOOKUP($A553,Results!$A$2:$A$2256,Results!V$2:V$2256,"")</f>
        <v>PANDUIT</v>
      </c>
      <c r="BB553" s="2">
        <f>_xlfn.XLOOKUP($A553,Results!$A$2:$A$2256,Results!W$2:W$2256,"")</f>
        <v>92</v>
      </c>
      <c r="BC553" s="2">
        <f>_xlfn.XLOOKUP($A553,Results!$A$2:$A$2256,Results!X$2:X$2256,"")</f>
        <v>39121432</v>
      </c>
      <c r="BD553" s="2">
        <f>_xlfn.XLOOKUP($A553,Results!$A$2:$A$2256,Results!Y$2:Y$2256,"")</f>
        <v>92</v>
      </c>
      <c r="BE553" s="2" t="b">
        <f>_xlfn.XLOOKUP($A553,Results!$A$2:$A$2256,Results!Z$2:Z$2256,"")</f>
        <v>1</v>
      </c>
    </row>
    <row r="554" spans="1:57" ht="38.25" customHeight="1" x14ac:dyDescent="0.3">
      <c r="A554">
        <v>906231</v>
      </c>
      <c r="B554">
        <v>281402</v>
      </c>
      <c r="C554" t="s">
        <v>36</v>
      </c>
      <c r="D554" t="s">
        <v>1744</v>
      </c>
      <c r="E554" s="2" t="str">
        <f>VLOOKUP(F554,'RPA Vendor Data '!F$1:$G$2418,2)</f>
        <v>REXEL USA, INC.</v>
      </c>
      <c r="F554" s="2">
        <v>12873</v>
      </c>
      <c r="G554" s="2">
        <v>1</v>
      </c>
      <c r="H554" t="s">
        <v>1745</v>
      </c>
      <c r="I554">
        <v>-8000</v>
      </c>
      <c r="J554" t="s">
        <v>98</v>
      </c>
      <c r="K554" t="s">
        <v>98</v>
      </c>
      <c r="L554">
        <v>487</v>
      </c>
      <c r="M554" s="2" t="s">
        <v>1671</v>
      </c>
      <c r="N554" s="85" t="s">
        <v>1746</v>
      </c>
      <c r="O554">
        <v>1896156</v>
      </c>
      <c r="P554" t="s">
        <v>1747</v>
      </c>
      <c r="Q554">
        <v>61305680143</v>
      </c>
      <c r="R554">
        <v>-3896</v>
      </c>
      <c r="S554" s="1">
        <v>45744.271949270827</v>
      </c>
      <c r="T554" t="s">
        <v>42</v>
      </c>
      <c r="U554" s="1">
        <v>45744.056250000001</v>
      </c>
      <c r="V554" t="s">
        <v>43</v>
      </c>
      <c r="W554" t="s">
        <v>36</v>
      </c>
      <c r="X554">
        <v>0</v>
      </c>
      <c r="Y554">
        <v>999</v>
      </c>
      <c r="Z554" t="s">
        <v>36</v>
      </c>
      <c r="AA554" t="s">
        <v>36</v>
      </c>
      <c r="AB554" t="s">
        <v>36</v>
      </c>
      <c r="AC554" t="s">
        <v>1078</v>
      </c>
      <c r="AD554" t="s">
        <v>1078</v>
      </c>
      <c r="AE554" t="s">
        <v>45</v>
      </c>
      <c r="AG554" s="18" t="s">
        <v>1748</v>
      </c>
      <c r="AH554" s="18"/>
      <c r="AI554" s="2" t="s">
        <v>48</v>
      </c>
      <c r="AJ554" s="2" t="e">
        <f>VLOOKUP(A554,'Classification Test Result'!$A$2:$D$2428,4,FALSE)</f>
        <v>#N/A</v>
      </c>
      <c r="AL554" s="2">
        <f>_xlfn.XLOOKUP($A554,Results!$A$2:$A$2256,Results!G$2:G$2256,"")</f>
        <v>0</v>
      </c>
      <c r="AM554" s="2">
        <f>_xlfn.XLOOKUP($A554,Results!$A$2:$A$2256,Results!H$2:H$2256,"")</f>
        <v>0</v>
      </c>
      <c r="AN554" s="2">
        <f>_xlfn.XLOOKUP($A554,Results!$A$2:$A$2256,Results!I$2:I$2256,"")</f>
        <v>0</v>
      </c>
      <c r="AO554" s="2">
        <f>_xlfn.XLOOKUP($A554,Results!$A$2:$A$2256,Results!J$2:J$2256,"")</f>
        <v>0</v>
      </c>
      <c r="AP554" s="2">
        <f>_xlfn.XLOOKUP($A554,Results!$A$2:$A$2256,Results!K$2:K$2256,"")</f>
        <v>0</v>
      </c>
      <c r="AQ554" s="2">
        <f>_xlfn.XLOOKUP($A554,Results!$A$2:$A$2256,Results!L$2:L$2256,"")</f>
        <v>0</v>
      </c>
      <c r="AR554" s="2">
        <f>_xlfn.XLOOKUP($A554,Results!$A$2:$A$2256,Results!M$2:M$2256,"")</f>
        <v>0</v>
      </c>
      <c r="AS554" s="2">
        <f>_xlfn.XLOOKUP($A554,Results!$A$2:$A$2256,Results!N$2:N$2256,"")</f>
        <v>0</v>
      </c>
      <c r="AT554" s="2" t="str">
        <f>_xlfn.XLOOKUP($A554,Results!$A$2:$A$2256,Results!O$2:O$2256,"")</f>
        <v>GENERIC WIRE</v>
      </c>
      <c r="AU554" s="2" t="str">
        <f>_xlfn.XLOOKUP($A554,Results!$A$2:$A$2256,Results!P$2:P$2256,"")</f>
        <v>COPPER</v>
      </c>
      <c r="AV554" s="2" t="str">
        <f>_xlfn.XLOOKUP($A554,Results!$A$2:$A$2256,Results!Q$2:Q$2256,"")</f>
        <v>MULTIPLE_MATCHES_ONE_VALID</v>
      </c>
      <c r="AW554" s="2">
        <f>_xlfn.XLOOKUP($A554,Results!$A$2:$A$2256,Results!R$2:R$2256,"")</f>
        <v>0</v>
      </c>
      <c r="AX554" s="2">
        <f>_xlfn.XLOOKUP($A554,Results!$A$2:$A$2256,Results!S$2:S$2256,"")</f>
        <v>0</v>
      </c>
      <c r="AY554" s="2">
        <f>_xlfn.XLOOKUP($A554,Results!$A$2:$A$2256,Results!T$2:T$2256,"")</f>
        <v>50</v>
      </c>
      <c r="AZ554" s="2">
        <f>_xlfn.XLOOKUP($A554,Results!$A$2:$A$2256,Results!U$2:U$2256,"")</f>
        <v>0</v>
      </c>
      <c r="BA554" s="2" t="str">
        <f>_xlfn.XLOOKUP($A554,Results!$A$2:$A$2256,Results!V$2:V$2256,"")</f>
        <v>PANDUIT</v>
      </c>
      <c r="BB554" s="2">
        <f>_xlfn.XLOOKUP($A554,Results!$A$2:$A$2256,Results!W$2:W$2256,"")</f>
        <v>86</v>
      </c>
      <c r="BC554" s="2">
        <f>_xlfn.XLOOKUP($A554,Results!$A$2:$A$2256,Results!X$2:X$2256,"")</f>
        <v>26121600</v>
      </c>
      <c r="BD554" s="2">
        <f>_xlfn.XLOOKUP($A554,Results!$A$2:$A$2256,Results!Y$2:Y$2256,"")</f>
        <v>86</v>
      </c>
      <c r="BE554" s="2" t="b">
        <f>_xlfn.XLOOKUP($A554,Results!$A$2:$A$2256,Results!Z$2:Z$2256,"")</f>
        <v>1</v>
      </c>
    </row>
    <row r="555" spans="1:57" ht="38.25" customHeight="1" x14ac:dyDescent="0.3">
      <c r="A555">
        <v>906232</v>
      </c>
      <c r="B555">
        <v>281683</v>
      </c>
      <c r="C555" t="s">
        <v>36</v>
      </c>
      <c r="D555" t="s">
        <v>1273</v>
      </c>
      <c r="E555" s="2" t="str">
        <f>VLOOKUP(F555,'RPA Vendor Data '!F$1:$G$2418,2)</f>
        <v>CED - SAN FRANCISCO</v>
      </c>
      <c r="F555" s="2">
        <v>17154</v>
      </c>
      <c r="G555" s="2">
        <v>17</v>
      </c>
      <c r="H555" t="s">
        <v>1749</v>
      </c>
      <c r="I555">
        <v>1</v>
      </c>
      <c r="J555" t="s">
        <v>39</v>
      </c>
      <c r="K555" t="s">
        <v>39</v>
      </c>
      <c r="L555">
        <v>44.07</v>
      </c>
      <c r="M555" s="2" t="s">
        <v>1671</v>
      </c>
      <c r="N555" s="85" t="s">
        <v>1750</v>
      </c>
      <c r="O555" t="s">
        <v>36</v>
      </c>
      <c r="P555" t="s">
        <v>36</v>
      </c>
      <c r="Q555" t="s">
        <v>36</v>
      </c>
      <c r="R555">
        <v>44.07</v>
      </c>
      <c r="S555" s="1">
        <v>45744.522104745367</v>
      </c>
      <c r="T555" t="s">
        <v>42</v>
      </c>
      <c r="U555" s="1">
        <v>45744.294444444437</v>
      </c>
      <c r="V555" t="s">
        <v>43</v>
      </c>
      <c r="W555" t="s">
        <v>36</v>
      </c>
      <c r="X555">
        <v>0</v>
      </c>
      <c r="Y555">
        <v>0</v>
      </c>
      <c r="Z555">
        <v>44.07</v>
      </c>
      <c r="AA555" t="s">
        <v>36</v>
      </c>
      <c r="AB555">
        <v>94</v>
      </c>
      <c r="AC555" t="s">
        <v>1078</v>
      </c>
      <c r="AD555" t="s">
        <v>1078</v>
      </c>
      <c r="AE555" t="s">
        <v>45</v>
      </c>
      <c r="AG555" s="18" t="s">
        <v>1751</v>
      </c>
      <c r="AH555" s="18"/>
      <c r="AI555" s="2" t="s">
        <v>48</v>
      </c>
      <c r="AJ555" s="2" t="e">
        <f>VLOOKUP(A555,'Classification Test Result'!$A$2:$D$2428,4,FALSE)</f>
        <v>#N/A</v>
      </c>
      <c r="AL555" s="2">
        <f>_xlfn.XLOOKUP($A555,Results!$A$2:$A$2256,Results!G$2:G$2256,"")</f>
        <v>342688</v>
      </c>
      <c r="AM555" s="2" t="str">
        <f>_xlfn.XLOOKUP($A555,Results!$A$2:$A$2256,Results!H$2:H$2256,"")</f>
        <v>GEE144FAC</v>
      </c>
      <c r="AN555" s="2" t="str">
        <f>_xlfn.XLOOKUP($A555,Results!$A$2:$A$2256,Results!I$2:I$2256,"")</f>
        <v>PANDUIT</v>
      </c>
      <c r="AO555" s="2" t="str">
        <f>_xlfn.XLOOKUP($A555,Results!$A$2:$A$2256,Results!J$2:J$2256,"")</f>
        <v>074983627165</v>
      </c>
      <c r="AP555" s="2">
        <f>_xlfn.XLOOKUP($A555,Results!$A$2:$A$2256,Results!K$2:K$2256,"")</f>
        <v>39131603</v>
      </c>
      <c r="AQ555" s="2" t="str">
        <f>_xlfn.XLOOKUP($A555,Results!$A$2:$A$2256,Results!L$2:L$2256,"")</f>
        <v>AK10686727</v>
      </c>
      <c r="AR555" s="2">
        <f>_xlfn.XLOOKUP($A555,Results!$A$2:$A$2256,Results!M$2:M$2256,"")</f>
        <v>759546</v>
      </c>
      <c r="AS555" s="2" t="str">
        <f>_xlfn.XLOOKUP($A555,Results!$A$2:$A$2256,Results!N$2:N$2256,"")</f>
        <v>PAND GEE144F-A-C FLEX GROMMET EDGE</v>
      </c>
      <c r="AT555" s="2" t="str">
        <f>_xlfn.XLOOKUP($A555,Results!$A$2:$A$2256,Results!O$2:O$2256,"")</f>
        <v>PANDUIT</v>
      </c>
      <c r="AU555" s="2" t="str">
        <f>_xlfn.XLOOKUP($A555,Results!$A$2:$A$2256,Results!P$2:P$2256,"")</f>
        <v>PAN</v>
      </c>
      <c r="AV555" s="2" t="str">
        <f>_xlfn.XLOOKUP($A555,Results!$A$2:$A$2256,Results!Q$2:Q$2256,"")</f>
        <v>SINGLE_MATCH</v>
      </c>
      <c r="AW555" s="2" t="str">
        <f>_xlfn.XLOOKUP($A555,Results!$A$2:$A$2256,Results!R$2:R$2256,"")</f>
        <v>0.6444413777438222</v>
      </c>
      <c r="AX555" s="2">
        <f>_xlfn.XLOOKUP($A555,Results!$A$2:$A$2256,Results!S$2:S$2256,"")</f>
        <v>100</v>
      </c>
      <c r="AY555" s="2">
        <f>_xlfn.XLOOKUP($A555,Results!$A$2:$A$2256,Results!T$2:T$2256,"")</f>
        <v>100</v>
      </c>
      <c r="AZ555" s="2">
        <f>_xlfn.XLOOKUP($A555,Results!$A$2:$A$2256,Results!U$2:U$2256,"")</f>
        <v>100</v>
      </c>
      <c r="BA555" s="2" t="str">
        <f>_xlfn.XLOOKUP($A555,Results!$A$2:$A$2256,Results!V$2:V$2256,"")</f>
        <v>PANDUIT</v>
      </c>
      <c r="BB555" s="2">
        <f>_xlfn.XLOOKUP($A555,Results!$A$2:$A$2256,Results!W$2:W$2256,"")</f>
        <v>77</v>
      </c>
      <c r="BC555" s="2">
        <f>_xlfn.XLOOKUP($A555,Results!$A$2:$A$2256,Results!X$2:X$2256,"")</f>
        <v>39131603</v>
      </c>
      <c r="BD555" s="2">
        <f>_xlfn.XLOOKUP($A555,Results!$A$2:$A$2256,Results!Y$2:Y$2256,"")</f>
        <v>77</v>
      </c>
      <c r="BE555" s="2" t="b">
        <f>_xlfn.XLOOKUP($A555,Results!$A$2:$A$2256,Results!Z$2:Z$2256,"")</f>
        <v>1</v>
      </c>
    </row>
    <row r="556" spans="1:57" ht="38.25" customHeight="1" x14ac:dyDescent="0.3">
      <c r="A556">
        <v>906233</v>
      </c>
      <c r="B556">
        <v>281305</v>
      </c>
      <c r="C556" t="s">
        <v>36</v>
      </c>
      <c r="D556" t="s">
        <v>263</v>
      </c>
      <c r="E556" s="2" t="str">
        <f>VLOOKUP(F556,'RPA Vendor Data '!F$1:$G$2418,2)</f>
        <v>CRAWFORD ELECTRIC SUPPLY</v>
      </c>
      <c r="F556" s="2">
        <v>10895</v>
      </c>
      <c r="G556" s="2">
        <v>8</v>
      </c>
      <c r="H556" t="s">
        <v>1754</v>
      </c>
      <c r="I556">
        <v>3</v>
      </c>
      <c r="J556" t="s">
        <v>65</v>
      </c>
      <c r="K556" t="s">
        <v>39</v>
      </c>
      <c r="L556">
        <v>2.96</v>
      </c>
      <c r="M556" s="2" t="s">
        <v>1755</v>
      </c>
      <c r="N556" s="85" t="s">
        <v>1756</v>
      </c>
      <c r="O556" t="s">
        <v>36</v>
      </c>
      <c r="P556" t="s">
        <v>36</v>
      </c>
      <c r="Q556">
        <v>78500711631</v>
      </c>
      <c r="R556">
        <v>8.8800000000000008</v>
      </c>
      <c r="S556" s="1">
        <v>45744.166895636583</v>
      </c>
      <c r="T556" t="s">
        <v>42</v>
      </c>
      <c r="U556" s="1">
        <v>45743.955555555563</v>
      </c>
      <c r="V556" t="s">
        <v>43</v>
      </c>
      <c r="W556" t="s">
        <v>36</v>
      </c>
      <c r="X556">
        <v>3</v>
      </c>
      <c r="Y556">
        <v>999</v>
      </c>
      <c r="Z556" t="s">
        <v>36</v>
      </c>
      <c r="AA556" t="s">
        <v>36</v>
      </c>
      <c r="AB556" t="s">
        <v>36</v>
      </c>
      <c r="AC556" t="s">
        <v>1555</v>
      </c>
      <c r="AD556" t="s">
        <v>1555</v>
      </c>
      <c r="AE556" t="s">
        <v>45</v>
      </c>
      <c r="AF556" s="44">
        <v>39121305</v>
      </c>
      <c r="AG556" s="18" t="s">
        <v>1757</v>
      </c>
      <c r="AH556" s="18"/>
      <c r="AI556" s="2" t="s">
        <v>48</v>
      </c>
      <c r="AJ556" s="2" t="e">
        <f>VLOOKUP(A556,'Classification Test Result'!$A$2:$D$2428,4,FALSE)</f>
        <v>#N/A</v>
      </c>
      <c r="AL556" s="2">
        <f>_xlfn.XLOOKUP($A556,Results!$A$2:$A$2256,Results!G$2:G$2256,"")</f>
        <v>734596</v>
      </c>
      <c r="AM556" s="2" t="str">
        <f>_xlfn.XLOOKUP($A556,Results!$A$2:$A$2256,Results!H$2:H$2256,"")</f>
        <v>WPB23</v>
      </c>
      <c r="AN556" s="2" t="str">
        <f>_xlfn.XLOOKUP($A556,Results!$A$2:$A$2256,Results!I$2:I$2256,"")</f>
        <v>PASS &amp; SEYMOUR</v>
      </c>
      <c r="AO556" s="2">
        <f>_xlfn.XLOOKUP($A556,Results!$A$2:$A$2256,Results!J$2:J$2256,"")</f>
        <v>785007116311</v>
      </c>
      <c r="AP556" s="2">
        <f>_xlfn.XLOOKUP($A556,Results!$A$2:$A$2256,Results!K$2:K$2256,"")</f>
        <v>39121315</v>
      </c>
      <c r="AQ556" s="2">
        <f>_xlfn.XLOOKUP($A556,Results!$A$2:$A$2256,Results!L$2:L$2256,"")</f>
        <v>0</v>
      </c>
      <c r="AR556" s="2">
        <f>_xlfn.XLOOKUP($A556,Results!$A$2:$A$2256,Results!M$2:M$2256,"")</f>
        <v>918249</v>
      </c>
      <c r="AS556" s="2" t="str">
        <f>_xlfn.XLOOKUP($A556,Results!$A$2:$A$2256,Results!N$2:N$2256,"")</f>
        <v>P&amp;S WPB23 1G WP BOX W/3 1/2 HUBS</v>
      </c>
      <c r="AT556" s="2" t="str">
        <f>_xlfn.XLOOKUP($A556,Results!$A$2:$A$2256,Results!O$2:O$2256,"")</f>
        <v>PASS &amp; SEYMOUR</v>
      </c>
      <c r="AU556" s="2" t="str">
        <f>_xlfn.XLOOKUP($A556,Results!$A$2:$A$2256,Results!P$2:P$2256,"")</f>
        <v>P&amp;S</v>
      </c>
      <c r="AV556" s="2" t="str">
        <f>_xlfn.XLOOKUP($A556,Results!$A$2:$A$2256,Results!Q$2:Q$2256,"")</f>
        <v>SINGLE_MATCH</v>
      </c>
      <c r="AW556" s="2" t="str">
        <f>_xlfn.XLOOKUP($A556,Results!$A$2:$A$2256,Results!R$2:R$2256,"")</f>
        <v>0.8921459180413959</v>
      </c>
      <c r="AX556" s="2">
        <f>_xlfn.XLOOKUP($A556,Results!$A$2:$A$2256,Results!S$2:S$2256,"")</f>
        <v>100</v>
      </c>
      <c r="AY556" s="2">
        <f>_xlfn.XLOOKUP($A556,Results!$A$2:$A$2256,Results!T$2:T$2256,"")</f>
        <v>100</v>
      </c>
      <c r="AZ556" s="2">
        <f>_xlfn.XLOOKUP($A556,Results!$A$2:$A$2256,Results!U$2:U$2256,"")</f>
        <v>100</v>
      </c>
      <c r="BA556" s="2" t="str">
        <f>_xlfn.XLOOKUP($A556,Results!$A$2:$A$2256,Results!V$2:V$2256,"")</f>
        <v>PASS &amp; SEYMOUR</v>
      </c>
      <c r="BB556" s="2">
        <f>_xlfn.XLOOKUP($A556,Results!$A$2:$A$2256,Results!W$2:W$2256,"")</f>
        <v>90</v>
      </c>
      <c r="BC556" s="2">
        <f>_xlfn.XLOOKUP($A556,Results!$A$2:$A$2256,Results!X$2:X$2256,"")</f>
        <v>39121315</v>
      </c>
      <c r="BD556" s="2">
        <f>_xlfn.XLOOKUP($A556,Results!$A$2:$A$2256,Results!Y$2:Y$2256,"")</f>
        <v>90</v>
      </c>
      <c r="BE556" s="2" t="b">
        <f>_xlfn.XLOOKUP($A556,Results!$A$2:$A$2256,Results!Z$2:Z$2256,"")</f>
        <v>1</v>
      </c>
    </row>
    <row r="557" spans="1:57" ht="38.25" customHeight="1" x14ac:dyDescent="0.3">
      <c r="A557">
        <v>906234</v>
      </c>
      <c r="B557">
        <v>281305</v>
      </c>
      <c r="C557" t="s">
        <v>36</v>
      </c>
      <c r="D557" t="s">
        <v>263</v>
      </c>
      <c r="E557" s="2" t="str">
        <f>VLOOKUP(F557,'RPA Vendor Data '!F$1:$G$2418,2)</f>
        <v>CRAWFORD ELECTRIC SUPPLY</v>
      </c>
      <c r="F557" s="2">
        <v>10895</v>
      </c>
      <c r="G557" s="2">
        <v>29</v>
      </c>
      <c r="H557" t="s">
        <v>1758</v>
      </c>
      <c r="I557">
        <v>1</v>
      </c>
      <c r="J557" t="s">
        <v>65</v>
      </c>
      <c r="K557" t="s">
        <v>39</v>
      </c>
      <c r="L557">
        <v>0.78</v>
      </c>
      <c r="M557" s="2" t="s">
        <v>1755</v>
      </c>
      <c r="N557" s="85" t="s">
        <v>1759</v>
      </c>
      <c r="O557" t="s">
        <v>36</v>
      </c>
      <c r="P557" t="s">
        <v>36</v>
      </c>
      <c r="Q557">
        <v>78500726987</v>
      </c>
      <c r="R557">
        <v>0.78</v>
      </c>
      <c r="S557" s="1">
        <v>45744.167055902777</v>
      </c>
      <c r="T557" t="s">
        <v>42</v>
      </c>
      <c r="U557" s="1">
        <v>45743.956250000003</v>
      </c>
      <c r="V557" t="s">
        <v>43</v>
      </c>
      <c r="W557" t="s">
        <v>36</v>
      </c>
      <c r="X557">
        <v>3</v>
      </c>
      <c r="Y557">
        <v>999</v>
      </c>
      <c r="Z557" t="s">
        <v>36</v>
      </c>
      <c r="AA557" t="s">
        <v>36</v>
      </c>
      <c r="AB557" t="s">
        <v>36</v>
      </c>
      <c r="AC557" t="s">
        <v>1555</v>
      </c>
      <c r="AD557" t="s">
        <v>1555</v>
      </c>
      <c r="AE557" t="s">
        <v>45</v>
      </c>
      <c r="AF557" s="44">
        <v>39121704</v>
      </c>
      <c r="AG557" s="18" t="s">
        <v>1760</v>
      </c>
      <c r="AH557" s="18"/>
      <c r="AI557" s="2" t="s">
        <v>48</v>
      </c>
      <c r="AJ557" s="2" t="e">
        <f>VLOOKUP(A557,'Classification Test Result'!$A$2:$D$2428,4,FALSE)</f>
        <v>#N/A</v>
      </c>
      <c r="AL557" s="2">
        <f>_xlfn.XLOOKUP($A557,Results!$A$2:$A$2256,Results!G$2:G$2256,"")</f>
        <v>1188497</v>
      </c>
      <c r="AM557" s="2" t="str">
        <f>_xlfn.XLOOKUP($A557,Results!$A$2:$A$2256,Results!H$2:H$2256,"")</f>
        <v>WPB1G</v>
      </c>
      <c r="AN557" s="2" t="str">
        <f>_xlfn.XLOOKUP($A557,Results!$A$2:$A$2256,Results!I$2:I$2256,"")</f>
        <v>PASS &amp; SEYMOUR</v>
      </c>
      <c r="AO557" s="2">
        <f>_xlfn.XLOOKUP($A557,Results!$A$2:$A$2256,Results!J$2:J$2256,"")</f>
        <v>785007269871</v>
      </c>
      <c r="AP557" s="2">
        <f>_xlfn.XLOOKUP($A557,Results!$A$2:$A$2256,Results!K$2:K$2256,"")</f>
        <v>39121304</v>
      </c>
      <c r="AQ557" s="2">
        <f>_xlfn.XLOOKUP($A557,Results!$A$2:$A$2256,Results!L$2:L$2256,"")</f>
        <v>0</v>
      </c>
      <c r="AR557" s="2">
        <f>_xlfn.XLOOKUP($A557,Results!$A$2:$A$2256,Results!M$2:M$2256,"")</f>
        <v>787252</v>
      </c>
      <c r="AS557" s="2" t="str">
        <f>_xlfn.XLOOKUP($A557,Results!$A$2:$A$2256,Results!N$2:N$2256,"")</f>
        <v>P&amp;S WPB1-G 1G BLANK WPR BOX COVER</v>
      </c>
      <c r="AT557" s="2" t="str">
        <f>_xlfn.XLOOKUP($A557,Results!$A$2:$A$2256,Results!O$2:O$2256,"")</f>
        <v>PASS &amp; SEYMOUR</v>
      </c>
      <c r="AU557" s="2" t="str">
        <f>_xlfn.XLOOKUP($A557,Results!$A$2:$A$2256,Results!P$2:P$2256,"")</f>
        <v>P&amp;S</v>
      </c>
      <c r="AV557" s="2" t="str">
        <f>_xlfn.XLOOKUP($A557,Results!$A$2:$A$2256,Results!Q$2:Q$2256,"")</f>
        <v>SINGLE_MATCH</v>
      </c>
      <c r="AW557" s="2" t="str">
        <f>_xlfn.XLOOKUP($A557,Results!$A$2:$A$2256,Results!R$2:R$2256,"")</f>
        <v>0.8863934889615738</v>
      </c>
      <c r="AX557" s="2">
        <f>_xlfn.XLOOKUP($A557,Results!$A$2:$A$2256,Results!S$2:S$2256,"")</f>
        <v>100</v>
      </c>
      <c r="AY557" s="2">
        <f>_xlfn.XLOOKUP($A557,Results!$A$2:$A$2256,Results!T$2:T$2256,"")</f>
        <v>100</v>
      </c>
      <c r="AZ557" s="2">
        <f>_xlfn.XLOOKUP($A557,Results!$A$2:$A$2256,Results!U$2:U$2256,"")</f>
        <v>100</v>
      </c>
      <c r="BA557" s="2" t="str">
        <f>_xlfn.XLOOKUP($A557,Results!$A$2:$A$2256,Results!V$2:V$2256,"")</f>
        <v>PASS &amp; SEYMOUR</v>
      </c>
      <c r="BB557" s="2">
        <f>_xlfn.XLOOKUP($A557,Results!$A$2:$A$2256,Results!W$2:W$2256,"")</f>
        <v>90</v>
      </c>
      <c r="BC557" s="2">
        <f>_xlfn.XLOOKUP($A557,Results!$A$2:$A$2256,Results!X$2:X$2256,"")</f>
        <v>39121304</v>
      </c>
      <c r="BD557" s="2">
        <f>_xlfn.XLOOKUP($A557,Results!$A$2:$A$2256,Results!Y$2:Y$2256,"")</f>
        <v>90</v>
      </c>
      <c r="BE557" s="2" t="b">
        <f>_xlfn.XLOOKUP($A557,Results!$A$2:$A$2256,Results!Z$2:Z$2256,"")</f>
        <v>1</v>
      </c>
    </row>
    <row r="558" spans="1:57" ht="38.25" customHeight="1" x14ac:dyDescent="0.3">
      <c r="A558">
        <v>906235</v>
      </c>
      <c r="B558">
        <v>281822</v>
      </c>
      <c r="C558" t="s">
        <v>36</v>
      </c>
      <c r="D558" t="s">
        <v>1762</v>
      </c>
      <c r="E558" s="2" t="str">
        <f>VLOOKUP(F558,'RPA Vendor Data '!F$1:$G$2418,2)</f>
        <v>CAPITAL ELECTRIC</v>
      </c>
      <c r="F558" s="2">
        <v>10512</v>
      </c>
      <c r="G558" s="2">
        <v>3</v>
      </c>
      <c r="H558" t="s">
        <v>1763</v>
      </c>
      <c r="I558">
        <v>4</v>
      </c>
      <c r="J558" t="s">
        <v>389</v>
      </c>
      <c r="K558" t="s">
        <v>58</v>
      </c>
      <c r="L558">
        <v>75.36</v>
      </c>
      <c r="M558" s="2" t="s">
        <v>1755</v>
      </c>
      <c r="N558" s="85" t="s">
        <v>1764</v>
      </c>
      <c r="O558" t="s">
        <v>36</v>
      </c>
      <c r="P558" t="s">
        <v>1765</v>
      </c>
      <c r="Q558">
        <v>78500727496</v>
      </c>
      <c r="R558">
        <v>3.01</v>
      </c>
      <c r="S558" s="1">
        <v>45744.604634224539</v>
      </c>
      <c r="T558" t="s">
        <v>42</v>
      </c>
      <c r="U558" s="1">
        <v>45744.392361111109</v>
      </c>
      <c r="V558" t="s">
        <v>43</v>
      </c>
      <c r="W558" t="s">
        <v>36</v>
      </c>
      <c r="X558">
        <v>0</v>
      </c>
      <c r="Y558">
        <v>999</v>
      </c>
      <c r="Z558" t="s">
        <v>36</v>
      </c>
      <c r="AA558" t="s">
        <v>36</v>
      </c>
      <c r="AB558" t="s">
        <v>36</v>
      </c>
      <c r="AC558" t="s">
        <v>1555</v>
      </c>
      <c r="AD558" t="s">
        <v>1555</v>
      </c>
      <c r="AE558" t="s">
        <v>45</v>
      </c>
      <c r="AF558" s="44">
        <v>39121704</v>
      </c>
      <c r="AG558" s="18" t="s">
        <v>1766</v>
      </c>
      <c r="AH558" s="18"/>
      <c r="AI558" s="2" t="s">
        <v>48</v>
      </c>
      <c r="AJ558" s="2" t="e">
        <f>VLOOKUP(A558,'Classification Test Result'!$A$2:$D$2428,4,FALSE)</f>
        <v>#N/A</v>
      </c>
      <c r="AL558" s="2">
        <f>_xlfn.XLOOKUP($A558,Results!$A$2:$A$2256,Results!G$2:G$2256,"")</f>
        <v>336330</v>
      </c>
      <c r="AM558" s="2" t="str">
        <f>_xlfn.XLOOKUP($A558,Results!$A$2:$A$2256,Results!H$2:H$2256,"")</f>
        <v>TP23W</v>
      </c>
      <c r="AN558" s="2" t="str">
        <f>_xlfn.XLOOKUP($A558,Results!$A$2:$A$2256,Results!I$2:I$2256,"")</f>
        <v>PASS &amp; SEYMOUR</v>
      </c>
      <c r="AO558" s="2">
        <f>_xlfn.XLOOKUP($A558,Results!$A$2:$A$2256,Results!J$2:J$2256,"")</f>
        <v>785007274967</v>
      </c>
      <c r="AP558" s="2">
        <f>_xlfn.XLOOKUP($A558,Results!$A$2:$A$2256,Results!K$2:K$2256,"")</f>
        <v>39121704</v>
      </c>
      <c r="AQ558" s="2" t="str">
        <f>_xlfn.XLOOKUP($A558,Results!$A$2:$A$2256,Results!L$2:L$2256,"")</f>
        <v>AK10559772</v>
      </c>
      <c r="AR558" s="2">
        <f>_xlfn.XLOOKUP($A558,Results!$A$2:$A$2256,Results!M$2:M$2256,"")</f>
        <v>738832</v>
      </c>
      <c r="AS558" s="2" t="str">
        <f>_xlfn.XLOOKUP($A558,Results!$A$2:$A$2256,Results!N$2:N$2256,"")</f>
        <v>P&amp;S TP23-W WHT 2G BLANK PLT</v>
      </c>
      <c r="AT558" s="2" t="str">
        <f>_xlfn.XLOOKUP($A558,Results!$A$2:$A$2256,Results!O$2:O$2256,"")</f>
        <v>PASS &amp; SEYMOUR</v>
      </c>
      <c r="AU558" s="2" t="str">
        <f>_xlfn.XLOOKUP($A558,Results!$A$2:$A$2256,Results!P$2:P$2256,"")</f>
        <v>P&amp;S</v>
      </c>
      <c r="AV558" s="2" t="str">
        <f>_xlfn.XLOOKUP($A558,Results!$A$2:$A$2256,Results!Q$2:Q$2256,"")</f>
        <v>SINGLE_MATCH</v>
      </c>
      <c r="AW558" s="2" t="str">
        <f>_xlfn.XLOOKUP($A558,Results!$A$2:$A$2256,Results!R$2:R$2256,"")</f>
        <v>0.8063411991287514</v>
      </c>
      <c r="AX558" s="2">
        <f>_xlfn.XLOOKUP($A558,Results!$A$2:$A$2256,Results!S$2:S$2256,"")</f>
        <v>100</v>
      </c>
      <c r="AY558" s="2">
        <f>_xlfn.XLOOKUP($A558,Results!$A$2:$A$2256,Results!T$2:T$2256,"")</f>
        <v>100</v>
      </c>
      <c r="AZ558" s="2">
        <f>_xlfn.XLOOKUP($A558,Results!$A$2:$A$2256,Results!U$2:U$2256,"")</f>
        <v>100</v>
      </c>
      <c r="BA558" s="2" t="str">
        <f>_xlfn.XLOOKUP($A558,Results!$A$2:$A$2256,Results!V$2:V$2256,"")</f>
        <v>PASS &amp; SEYMOUR</v>
      </c>
      <c r="BB558" s="2">
        <f>_xlfn.XLOOKUP($A558,Results!$A$2:$A$2256,Results!W$2:W$2256,"")</f>
        <v>84</v>
      </c>
      <c r="BC558" s="2">
        <f>_xlfn.XLOOKUP($A558,Results!$A$2:$A$2256,Results!X$2:X$2256,"")</f>
        <v>39121704</v>
      </c>
      <c r="BD558" s="2">
        <f>_xlfn.XLOOKUP($A558,Results!$A$2:$A$2256,Results!Y$2:Y$2256,"")</f>
        <v>84</v>
      </c>
      <c r="BE558" s="2" t="b">
        <f>_xlfn.XLOOKUP($A558,Results!$A$2:$A$2256,Results!Z$2:Z$2256,"")</f>
        <v>1</v>
      </c>
    </row>
    <row r="559" spans="1:57" ht="38.25" customHeight="1" x14ac:dyDescent="0.3">
      <c r="A559">
        <v>906236</v>
      </c>
      <c r="B559">
        <v>282042</v>
      </c>
      <c r="C559" t="s">
        <v>36</v>
      </c>
      <c r="D559" t="s">
        <v>807</v>
      </c>
      <c r="E559" s="2" t="str">
        <f>VLOOKUP(F559,'RPA Vendor Data '!F$1:$G$2418,2)</f>
        <v>EDGES ELECTRICAL GROUP</v>
      </c>
      <c r="F559" s="2">
        <v>16768</v>
      </c>
      <c r="G559" s="2">
        <v>1</v>
      </c>
      <c r="H559" t="s">
        <v>1768</v>
      </c>
      <c r="I559">
        <v>1</v>
      </c>
      <c r="J559" t="s">
        <v>58</v>
      </c>
      <c r="K559" t="s">
        <v>58</v>
      </c>
      <c r="L559">
        <v>51.3</v>
      </c>
      <c r="M559" s="2" t="s">
        <v>1755</v>
      </c>
      <c r="N559" s="85" t="s">
        <v>1769</v>
      </c>
      <c r="O559" t="s">
        <v>36</v>
      </c>
      <c r="P559" t="s">
        <v>36</v>
      </c>
      <c r="Q559" t="s">
        <v>36</v>
      </c>
      <c r="R559">
        <v>0.51</v>
      </c>
      <c r="S559" s="1">
        <v>45744.937775925922</v>
      </c>
      <c r="T559" t="s">
        <v>42</v>
      </c>
      <c r="U559" s="1">
        <v>45744.710416666669</v>
      </c>
      <c r="V559" t="s">
        <v>43</v>
      </c>
      <c r="W559" t="s">
        <v>36</v>
      </c>
      <c r="X559">
        <v>1</v>
      </c>
      <c r="Y559" t="s">
        <v>54</v>
      </c>
      <c r="Z559" t="s">
        <v>36</v>
      </c>
      <c r="AA559">
        <v>51.3</v>
      </c>
      <c r="AB559" t="s">
        <v>36</v>
      </c>
      <c r="AC559" t="s">
        <v>1555</v>
      </c>
      <c r="AD559" t="s">
        <v>1555</v>
      </c>
      <c r="AE559" t="s">
        <v>45</v>
      </c>
      <c r="AF559" s="44">
        <v>39121704</v>
      </c>
      <c r="AG559" s="18" t="s">
        <v>1770</v>
      </c>
      <c r="AH559" s="18"/>
      <c r="AI559" s="2" t="s">
        <v>48</v>
      </c>
      <c r="AJ559" s="2" t="e">
        <f>VLOOKUP(A559,'Classification Test Result'!$A$2:$D$2428,4,FALSE)</f>
        <v>#N/A</v>
      </c>
      <c r="AL559" s="2">
        <f>_xlfn.XLOOKUP($A559,Results!$A$2:$A$2256,Results!G$2:G$2256,"")</f>
        <v>336329</v>
      </c>
      <c r="AM559" s="2" t="str">
        <f>_xlfn.XLOOKUP($A559,Results!$A$2:$A$2256,Results!H$2:H$2256,"")</f>
        <v>TP13GRY</v>
      </c>
      <c r="AN559" s="2" t="str">
        <f>_xlfn.XLOOKUP($A559,Results!$A$2:$A$2256,Results!I$2:I$2256,"")</f>
        <v>PASS &amp; SEYMOUR</v>
      </c>
      <c r="AO559" s="2">
        <f>_xlfn.XLOOKUP($A559,Results!$A$2:$A$2256,Results!J$2:J$2256,"")</f>
        <v>785007274721</v>
      </c>
      <c r="AP559" s="2">
        <f>_xlfn.XLOOKUP($A559,Results!$A$2:$A$2256,Results!K$2:K$2256,"")</f>
        <v>39121704</v>
      </c>
      <c r="AQ559" s="2" t="str">
        <f>_xlfn.XLOOKUP($A559,Results!$A$2:$A$2256,Results!L$2:L$2256,"")</f>
        <v>AK10559735</v>
      </c>
      <c r="AR559" s="2">
        <f>_xlfn.XLOOKUP($A559,Results!$A$2:$A$2256,Results!M$2:M$2256,"")</f>
        <v>960364</v>
      </c>
      <c r="AS559" s="2" t="str">
        <f>_xlfn.XLOOKUP($A559,Results!$A$2:$A$2256,Results!N$2:N$2256,"")</f>
        <v>P&amp;S TP13-GRY GRY 1G BLANK PLT</v>
      </c>
      <c r="AT559" s="2" t="str">
        <f>_xlfn.XLOOKUP($A559,Results!$A$2:$A$2256,Results!O$2:O$2256,"")</f>
        <v>PASS &amp; SEYMOUR</v>
      </c>
      <c r="AU559" s="2" t="str">
        <f>_xlfn.XLOOKUP($A559,Results!$A$2:$A$2256,Results!P$2:P$2256,"")</f>
        <v>P&amp;S</v>
      </c>
      <c r="AV559" s="2" t="str">
        <f>_xlfn.XLOOKUP($A559,Results!$A$2:$A$2256,Results!Q$2:Q$2256,"")</f>
        <v>SINGLE_MATCH</v>
      </c>
      <c r="AW559" s="2" t="str">
        <f>_xlfn.XLOOKUP($A559,Results!$A$2:$A$2256,Results!R$2:R$2256,"")</f>
        <v>0.9999096868051629</v>
      </c>
      <c r="AX559" s="2">
        <f>_xlfn.XLOOKUP($A559,Results!$A$2:$A$2256,Results!S$2:S$2256,"")</f>
        <v>100</v>
      </c>
      <c r="AY559" s="2">
        <f>_xlfn.XLOOKUP($A559,Results!$A$2:$A$2256,Results!T$2:T$2256,"")</f>
        <v>100</v>
      </c>
      <c r="AZ559" s="2">
        <f>_xlfn.XLOOKUP($A559,Results!$A$2:$A$2256,Results!U$2:U$2256,"")</f>
        <v>100</v>
      </c>
      <c r="BA559" s="2" t="str">
        <f>_xlfn.XLOOKUP($A559,Results!$A$2:$A$2256,Results!V$2:V$2256,"")</f>
        <v>PASS &amp; SEYMOUR</v>
      </c>
      <c r="BB559" s="2">
        <f>_xlfn.XLOOKUP($A559,Results!$A$2:$A$2256,Results!W$2:W$2256,"")</f>
        <v>100</v>
      </c>
      <c r="BC559" s="2">
        <f>_xlfn.XLOOKUP($A559,Results!$A$2:$A$2256,Results!X$2:X$2256,"")</f>
        <v>39121704</v>
      </c>
      <c r="BD559" s="2">
        <f>_xlfn.XLOOKUP($A559,Results!$A$2:$A$2256,Results!Y$2:Y$2256,"")</f>
        <v>100</v>
      </c>
      <c r="BE559" s="2" t="b">
        <f>_xlfn.XLOOKUP($A559,Results!$A$2:$A$2256,Results!Z$2:Z$2256,"")</f>
        <v>1</v>
      </c>
    </row>
    <row r="560" spans="1:57" ht="38.25" customHeight="1" x14ac:dyDescent="0.3">
      <c r="A560">
        <v>906237</v>
      </c>
      <c r="B560">
        <v>281824</v>
      </c>
      <c r="C560" t="s">
        <v>36</v>
      </c>
      <c r="D560" t="s">
        <v>1773</v>
      </c>
      <c r="E560" s="2" t="str">
        <f>VLOOKUP(F560,'RPA Vendor Data '!F$1:$G$2418,2)</f>
        <v>CAPITAL ELECTRIC</v>
      </c>
      <c r="F560" s="2">
        <v>10512</v>
      </c>
      <c r="G560" s="2">
        <v>1</v>
      </c>
      <c r="H560" t="s">
        <v>1774</v>
      </c>
      <c r="I560">
        <v>10</v>
      </c>
      <c r="J560" t="s">
        <v>65</v>
      </c>
      <c r="K560" t="s">
        <v>39</v>
      </c>
      <c r="L560">
        <v>8.33</v>
      </c>
      <c r="M560" s="2" t="s">
        <v>1775</v>
      </c>
      <c r="N560" s="85" t="s">
        <v>1776</v>
      </c>
      <c r="O560" t="s">
        <v>36</v>
      </c>
      <c r="P560" t="s">
        <v>1777</v>
      </c>
      <c r="Q560">
        <v>78500768783</v>
      </c>
      <c r="R560">
        <v>83.3</v>
      </c>
      <c r="S560" s="1">
        <v>45744.604592361109</v>
      </c>
      <c r="T560" t="s">
        <v>42</v>
      </c>
      <c r="U560" s="1">
        <v>45744.393055555563</v>
      </c>
      <c r="V560" t="s">
        <v>43</v>
      </c>
      <c r="W560" t="s">
        <v>36</v>
      </c>
      <c r="X560">
        <v>1</v>
      </c>
      <c r="Y560" t="s">
        <v>158</v>
      </c>
      <c r="Z560">
        <v>8.33</v>
      </c>
      <c r="AA560">
        <v>8.33</v>
      </c>
      <c r="AB560">
        <v>199</v>
      </c>
      <c r="AC560" t="s">
        <v>1555</v>
      </c>
      <c r="AD560" t="s">
        <v>1555</v>
      </c>
      <c r="AE560" t="s">
        <v>45</v>
      </c>
      <c r="AF560" s="44">
        <v>39121406</v>
      </c>
      <c r="AG560" s="18" t="s">
        <v>1778</v>
      </c>
      <c r="AH560" s="18"/>
      <c r="AI560" s="2" t="s">
        <v>48</v>
      </c>
      <c r="AJ560" s="2" t="e">
        <f>VLOOKUP(A560,'Classification Test Result'!$A$2:$D$2428,4,FALSE)</f>
        <v>#N/A</v>
      </c>
      <c r="AL560" s="2">
        <f>_xlfn.XLOOKUP($A560,Results!$A$2:$A$2256,Results!G$2:G$2256,"")</f>
        <v>341045</v>
      </c>
      <c r="AM560" s="2" t="str">
        <f>_xlfn.XLOOKUP($A560,Results!$A$2:$A$2256,Results!H$2:H$2256,"")</f>
        <v>S3713W</v>
      </c>
      <c r="AN560" s="2" t="str">
        <f>_xlfn.XLOOKUP($A560,Results!$A$2:$A$2256,Results!I$2:I$2256,"")</f>
        <v>PASS &amp; SEYMOUR</v>
      </c>
      <c r="AO560" s="2">
        <f>_xlfn.XLOOKUP($A560,Results!$A$2:$A$2256,Results!J$2:J$2256,"")</f>
        <v>785007687835</v>
      </c>
      <c r="AP560" s="2">
        <f>_xlfn.XLOOKUP($A560,Results!$A$2:$A$2256,Results!K$2:K$2256,"")</f>
        <v>39121406</v>
      </c>
      <c r="AQ560" s="2" t="str">
        <f>_xlfn.XLOOKUP($A560,Results!$A$2:$A$2256,Results!L$2:L$2256,"")</f>
        <v>AK10558894</v>
      </c>
      <c r="AR560" s="2">
        <f>_xlfn.XLOOKUP($A560,Results!$A$2:$A$2256,Results!M$2:M$2256,"")</f>
        <v>670136</v>
      </c>
      <c r="AS560" s="2" t="str">
        <f>_xlfn.XLOOKUP($A560,Results!$A$2:$A$2256,Results!N$2:N$2256,"")</f>
        <v>P&amp;S S3713-W 15A125V RECESS RCPT</v>
      </c>
      <c r="AT560" s="2" t="str">
        <f>_xlfn.XLOOKUP($A560,Results!$A$2:$A$2256,Results!O$2:O$2256,"")</f>
        <v>PASS &amp; SEYMOUR</v>
      </c>
      <c r="AU560" s="2" t="str">
        <f>_xlfn.XLOOKUP($A560,Results!$A$2:$A$2256,Results!P$2:P$2256,"")</f>
        <v>P&amp;S</v>
      </c>
      <c r="AV560" s="2" t="str">
        <f>_xlfn.XLOOKUP($A560,Results!$A$2:$A$2256,Results!Q$2:Q$2256,"")</f>
        <v>SINGLE_MATCH</v>
      </c>
      <c r="AW560" s="2" t="str">
        <f>_xlfn.XLOOKUP($A560,Results!$A$2:$A$2256,Results!R$2:R$2256,"")</f>
        <v>0.8814132056724647</v>
      </c>
      <c r="AX560" s="2">
        <f>_xlfn.XLOOKUP($A560,Results!$A$2:$A$2256,Results!S$2:S$2256,"")</f>
        <v>100</v>
      </c>
      <c r="AY560" s="2">
        <f>_xlfn.XLOOKUP($A560,Results!$A$2:$A$2256,Results!T$2:T$2256,"")</f>
        <v>100</v>
      </c>
      <c r="AZ560" s="2">
        <f>_xlfn.XLOOKUP($A560,Results!$A$2:$A$2256,Results!U$2:U$2256,"")</f>
        <v>100</v>
      </c>
      <c r="BA560" s="2" t="str">
        <f>_xlfn.XLOOKUP($A560,Results!$A$2:$A$2256,Results!V$2:V$2256,"")</f>
        <v>PASS &amp; SEYMOUR</v>
      </c>
      <c r="BB560" s="2">
        <f>_xlfn.XLOOKUP($A560,Results!$A$2:$A$2256,Results!W$2:W$2256,"")</f>
        <v>89</v>
      </c>
      <c r="BC560" s="2">
        <f>_xlfn.XLOOKUP($A560,Results!$A$2:$A$2256,Results!X$2:X$2256,"")</f>
        <v>39121406</v>
      </c>
      <c r="BD560" s="2">
        <f>_xlfn.XLOOKUP($A560,Results!$A$2:$A$2256,Results!Y$2:Y$2256,"")</f>
        <v>89</v>
      </c>
      <c r="BE560" s="2" t="b">
        <f>_xlfn.XLOOKUP($A560,Results!$A$2:$A$2256,Results!Z$2:Z$2256,"")</f>
        <v>1</v>
      </c>
    </row>
    <row r="561" spans="1:57" ht="38.25" customHeight="1" x14ac:dyDescent="0.3">
      <c r="A561">
        <v>906238</v>
      </c>
      <c r="B561">
        <v>281305</v>
      </c>
      <c r="C561" t="s">
        <v>36</v>
      </c>
      <c r="D561" t="s">
        <v>263</v>
      </c>
      <c r="E561" s="2" t="str">
        <f>VLOOKUP(F561,'RPA Vendor Data '!F$1:$G$2418,2)</f>
        <v>CRAWFORD ELECTRIC SUPPLY</v>
      </c>
      <c r="F561" s="2">
        <v>10895</v>
      </c>
      <c r="G561" s="2">
        <v>10</v>
      </c>
      <c r="H561" t="s">
        <v>1780</v>
      </c>
      <c r="I561">
        <v>4</v>
      </c>
      <c r="J561" t="s">
        <v>65</v>
      </c>
      <c r="K561" t="s">
        <v>39</v>
      </c>
      <c r="L561">
        <v>3.23</v>
      </c>
      <c r="M561" s="2" t="s">
        <v>1775</v>
      </c>
      <c r="N561" s="85" t="s">
        <v>1781</v>
      </c>
      <c r="O561" t="s">
        <v>36</v>
      </c>
      <c r="P561" t="s">
        <v>36</v>
      </c>
      <c r="Q561">
        <v>78500719528</v>
      </c>
      <c r="R561">
        <v>12.92</v>
      </c>
      <c r="S561" s="1">
        <v>45744.166909224543</v>
      </c>
      <c r="T561" t="s">
        <v>42</v>
      </c>
      <c r="U561" s="1">
        <v>45743.955555555563</v>
      </c>
      <c r="V561" t="s">
        <v>43</v>
      </c>
      <c r="W561" t="s">
        <v>36</v>
      </c>
      <c r="X561">
        <v>3</v>
      </c>
      <c r="Y561">
        <v>999</v>
      </c>
      <c r="Z561" t="s">
        <v>36</v>
      </c>
      <c r="AA561" t="s">
        <v>36</v>
      </c>
      <c r="AB561" t="s">
        <v>36</v>
      </c>
      <c r="AC561" t="s">
        <v>1555</v>
      </c>
      <c r="AD561" t="s">
        <v>1555</v>
      </c>
      <c r="AE561" t="s">
        <v>45</v>
      </c>
      <c r="AF561" s="44">
        <v>39122211</v>
      </c>
      <c r="AG561" s="18" t="s">
        <v>1782</v>
      </c>
      <c r="AH561" s="18"/>
      <c r="AI561" s="2" t="s">
        <v>48</v>
      </c>
      <c r="AJ561" s="2" t="e">
        <f>VLOOKUP(A561,'Classification Test Result'!$A$2:$D$2428,4,FALSE)</f>
        <v>#N/A</v>
      </c>
      <c r="AL561" s="2">
        <f>_xlfn.XLOOKUP($A561,Results!$A$2:$A$2256,Results!G$2:G$2256,"")</f>
        <v>336644</v>
      </c>
      <c r="AM561" s="2" t="str">
        <f>_xlfn.XLOOKUP($A561,Results!$A$2:$A$2256,Results!H$2:H$2256,"")</f>
        <v>PS20AC1W</v>
      </c>
      <c r="AN561" s="2" t="str">
        <f>_xlfn.XLOOKUP($A561,Results!$A$2:$A$2256,Results!I$2:I$2256,"")</f>
        <v>PASS &amp; SEYMOUR</v>
      </c>
      <c r="AO561" s="2">
        <f>_xlfn.XLOOKUP($A561,Results!$A$2:$A$2256,Results!J$2:J$2256,"")</f>
        <v>785007195286</v>
      </c>
      <c r="AP561" s="2">
        <f>_xlfn.XLOOKUP($A561,Results!$A$2:$A$2256,Results!K$2:K$2256,"")</f>
        <v>39122211</v>
      </c>
      <c r="AQ561" s="2" t="str">
        <f>_xlfn.XLOOKUP($A561,Results!$A$2:$A$2256,Results!L$2:L$2256,"")</f>
        <v>AK10557940</v>
      </c>
      <c r="AR561" s="2">
        <f>_xlfn.XLOOKUP($A561,Results!$A$2:$A$2256,Results!M$2:M$2256,"")</f>
        <v>819287</v>
      </c>
      <c r="AS561" s="2" t="str">
        <f>_xlfn.XLOOKUP($A561,Results!$A$2:$A$2256,Results!N$2:N$2256,"")</f>
        <v>P&amp;S PS20AC1-W 20A 120/277VAC WHT SW</v>
      </c>
      <c r="AT561" s="2" t="str">
        <f>_xlfn.XLOOKUP($A561,Results!$A$2:$A$2256,Results!O$2:O$2256,"")</f>
        <v>PASS &amp; SEYMOUR</v>
      </c>
      <c r="AU561" s="2" t="str">
        <f>_xlfn.XLOOKUP($A561,Results!$A$2:$A$2256,Results!P$2:P$2256,"")</f>
        <v>P&amp;S</v>
      </c>
      <c r="AV561" s="2" t="str">
        <f>_xlfn.XLOOKUP($A561,Results!$A$2:$A$2256,Results!Q$2:Q$2256,"")</f>
        <v>MULTIPLE_MATCHES_ONE_VALID</v>
      </c>
      <c r="AW561" s="2" t="str">
        <f>_xlfn.XLOOKUP($A561,Results!$A$2:$A$2256,Results!R$2:R$2256,"")</f>
        <v>0.9260914882260534</v>
      </c>
      <c r="AX561" s="2">
        <f>_xlfn.XLOOKUP($A561,Results!$A$2:$A$2256,Results!S$2:S$2256,"")</f>
        <v>80</v>
      </c>
      <c r="AY561" s="2">
        <f>_xlfn.XLOOKUP($A561,Results!$A$2:$A$2256,Results!T$2:T$2256,"")</f>
        <v>100</v>
      </c>
      <c r="AZ561" s="2">
        <f>_xlfn.XLOOKUP($A561,Results!$A$2:$A$2256,Results!U$2:U$2256,"")</f>
        <v>100</v>
      </c>
      <c r="BA561" s="2" t="str">
        <f>_xlfn.XLOOKUP($A561,Results!$A$2:$A$2256,Results!V$2:V$2256,"")</f>
        <v>PASS &amp; SEYMOUR</v>
      </c>
      <c r="BB561" s="2">
        <f>_xlfn.XLOOKUP($A561,Results!$A$2:$A$2256,Results!W$2:W$2256,"")</f>
        <v>93</v>
      </c>
      <c r="BC561" s="2">
        <f>_xlfn.XLOOKUP($A561,Results!$A$2:$A$2256,Results!X$2:X$2256,"")</f>
        <v>39122211</v>
      </c>
      <c r="BD561" s="2">
        <f>_xlfn.XLOOKUP($A561,Results!$A$2:$A$2256,Results!Y$2:Y$2256,"")</f>
        <v>93</v>
      </c>
      <c r="BE561" s="2" t="b">
        <f>_xlfn.XLOOKUP($A561,Results!$A$2:$A$2256,Results!Z$2:Z$2256,"")</f>
        <v>1</v>
      </c>
    </row>
    <row r="562" spans="1:57" ht="38.25" customHeight="1" x14ac:dyDescent="0.3">
      <c r="A562">
        <v>906239</v>
      </c>
      <c r="B562">
        <v>282042</v>
      </c>
      <c r="C562" t="s">
        <v>36</v>
      </c>
      <c r="D562" t="s">
        <v>807</v>
      </c>
      <c r="E562" s="2" t="str">
        <f>VLOOKUP(F562,'RPA Vendor Data '!F$1:$G$2418,2)</f>
        <v>EDGES ELECTRICAL GROUP</v>
      </c>
      <c r="F562" s="2">
        <v>16768</v>
      </c>
      <c r="G562" s="2">
        <v>2</v>
      </c>
      <c r="H562" t="s">
        <v>1784</v>
      </c>
      <c r="I562">
        <v>1</v>
      </c>
      <c r="J562" t="s">
        <v>65</v>
      </c>
      <c r="K562" t="s">
        <v>39</v>
      </c>
      <c r="L562">
        <v>3.4</v>
      </c>
      <c r="M562" s="2" t="s">
        <v>1775</v>
      </c>
      <c r="N562" s="85" t="s">
        <v>1785</v>
      </c>
      <c r="O562" t="s">
        <v>36</v>
      </c>
      <c r="P562" t="s">
        <v>1786</v>
      </c>
      <c r="Q562" t="s">
        <v>36</v>
      </c>
      <c r="R562">
        <v>3.4</v>
      </c>
      <c r="S562" s="1">
        <v>45744.937762152767</v>
      </c>
      <c r="T562" t="s">
        <v>42</v>
      </c>
      <c r="U562" s="1">
        <v>45744.710416666669</v>
      </c>
      <c r="V562" t="s">
        <v>43</v>
      </c>
      <c r="W562" t="s">
        <v>36</v>
      </c>
      <c r="X562">
        <v>2</v>
      </c>
      <c r="Y562" t="s">
        <v>158</v>
      </c>
      <c r="Z562">
        <v>3.4</v>
      </c>
      <c r="AA562">
        <v>3.4</v>
      </c>
      <c r="AB562">
        <v>192</v>
      </c>
      <c r="AC562" t="s">
        <v>1555</v>
      </c>
      <c r="AD562" t="s">
        <v>1555</v>
      </c>
      <c r="AE562" t="s">
        <v>45</v>
      </c>
      <c r="AG562" s="18" t="s">
        <v>1787</v>
      </c>
      <c r="AH562" s="18"/>
      <c r="AI562" s="2" t="s">
        <v>48</v>
      </c>
      <c r="AJ562" s="2" t="e">
        <f>VLOOKUP(A562,'Classification Test Result'!$A$2:$D$2428,4,FALSE)</f>
        <v>#N/A</v>
      </c>
      <c r="AL562" s="2">
        <f>_xlfn.XLOOKUP($A562,Results!$A$2:$A$2256,Results!G$2:G$2256,"")</f>
        <v>336324</v>
      </c>
      <c r="AM562" s="2" t="str">
        <f>_xlfn.XLOOKUP($A562,Results!$A$2:$A$2256,Results!H$2:H$2256,"")</f>
        <v>CRB5362W</v>
      </c>
      <c r="AN562" s="2" t="str">
        <f>_xlfn.XLOOKUP($A562,Results!$A$2:$A$2256,Results!I$2:I$2256,"")</f>
        <v>PASS &amp; SEYMOUR</v>
      </c>
      <c r="AO562" s="2">
        <f>_xlfn.XLOOKUP($A562,Results!$A$2:$A$2256,Results!J$2:J$2256,"")</f>
        <v>785007210231</v>
      </c>
      <c r="AP562" s="2">
        <f>_xlfn.XLOOKUP($A562,Results!$A$2:$A$2256,Results!K$2:K$2256,"")</f>
        <v>39121406</v>
      </c>
      <c r="AQ562" s="2" t="str">
        <f>_xlfn.XLOOKUP($A562,Results!$A$2:$A$2256,Results!L$2:L$2256,"")</f>
        <v>AK10556873</v>
      </c>
      <c r="AR562" s="2">
        <f>_xlfn.XLOOKUP($A562,Results!$A$2:$A$2256,Results!M$2:M$2256,"")</f>
        <v>265747</v>
      </c>
      <c r="AS562" s="2" t="str">
        <f>_xlfn.XLOOKUP($A562,Results!$A$2:$A$2256,Results!N$2:N$2256,"")</f>
        <v>P&amp;S CRB5362-W 20A 5-20R DPLX RCPT</v>
      </c>
      <c r="AT562" s="2" t="str">
        <f>_xlfn.XLOOKUP($A562,Results!$A$2:$A$2256,Results!O$2:O$2256,"")</f>
        <v>PASS &amp; SEYMOUR</v>
      </c>
      <c r="AU562" s="2" t="str">
        <f>_xlfn.XLOOKUP($A562,Results!$A$2:$A$2256,Results!P$2:P$2256,"")</f>
        <v>P&amp;S</v>
      </c>
      <c r="AV562" s="2" t="str">
        <f>_xlfn.XLOOKUP($A562,Results!$A$2:$A$2256,Results!Q$2:Q$2256,"")</f>
        <v>SINGLE_MATCH</v>
      </c>
      <c r="AW562" s="2" t="str">
        <f>_xlfn.XLOOKUP($A562,Results!$A$2:$A$2256,Results!R$2:R$2256,"")</f>
        <v>0.9492497563306037</v>
      </c>
      <c r="AX562" s="2">
        <f>_xlfn.XLOOKUP($A562,Results!$A$2:$A$2256,Results!S$2:S$2256,"")</f>
        <v>93</v>
      </c>
      <c r="AY562" s="2">
        <f>_xlfn.XLOOKUP($A562,Results!$A$2:$A$2256,Results!T$2:T$2256,"")</f>
        <v>100</v>
      </c>
      <c r="AZ562" s="2">
        <f>_xlfn.XLOOKUP($A562,Results!$A$2:$A$2256,Results!U$2:U$2256,"")</f>
        <v>100</v>
      </c>
      <c r="BA562" s="2" t="str">
        <f>_xlfn.XLOOKUP($A562,Results!$A$2:$A$2256,Results!V$2:V$2256,"")</f>
        <v>PASS &amp; SEYMOUR</v>
      </c>
      <c r="BB562" s="2">
        <f>_xlfn.XLOOKUP($A562,Results!$A$2:$A$2256,Results!W$2:W$2256,"")</f>
        <v>96</v>
      </c>
      <c r="BC562" s="2">
        <f>_xlfn.XLOOKUP($A562,Results!$A$2:$A$2256,Results!X$2:X$2256,"")</f>
        <v>39121406</v>
      </c>
      <c r="BD562" s="2">
        <f>_xlfn.XLOOKUP($A562,Results!$A$2:$A$2256,Results!Y$2:Y$2256,"")</f>
        <v>96</v>
      </c>
      <c r="BE562" s="2" t="b">
        <f>_xlfn.XLOOKUP($A562,Results!$A$2:$A$2256,Results!Z$2:Z$2256,"")</f>
        <v>1</v>
      </c>
    </row>
    <row r="563" spans="1:57" ht="38.25" customHeight="1" x14ac:dyDescent="0.3">
      <c r="A563">
        <v>906240</v>
      </c>
      <c r="B563">
        <v>281326</v>
      </c>
      <c r="C563" t="s">
        <v>36</v>
      </c>
      <c r="D563" t="s">
        <v>775</v>
      </c>
      <c r="E563" s="2" t="str">
        <f>VLOOKUP(F563,'RPA Vendor Data '!F$1:$G$2418,2)</f>
        <v>VIKING ELECTRIC</v>
      </c>
      <c r="F563" s="2">
        <v>13536</v>
      </c>
      <c r="G563" s="2">
        <v>1</v>
      </c>
      <c r="H563" t="s">
        <v>1789</v>
      </c>
      <c r="I563">
        <v>1</v>
      </c>
      <c r="J563" t="s">
        <v>65</v>
      </c>
      <c r="K563" t="s">
        <v>39</v>
      </c>
      <c r="L563">
        <v>2.56</v>
      </c>
      <c r="M563" s="2" t="s">
        <v>1775</v>
      </c>
      <c r="N563" s="85" t="s">
        <v>1790</v>
      </c>
      <c r="O563" t="s">
        <v>36</v>
      </c>
      <c r="P563" t="s">
        <v>1791</v>
      </c>
      <c r="Q563" t="s">
        <v>36</v>
      </c>
      <c r="R563">
        <v>2.56</v>
      </c>
      <c r="S563" s="1">
        <v>45744.188557638889</v>
      </c>
      <c r="T563" t="s">
        <v>42</v>
      </c>
      <c r="U563" s="1">
        <v>45743.96875</v>
      </c>
      <c r="V563" t="s">
        <v>43</v>
      </c>
      <c r="W563" t="s">
        <v>36</v>
      </c>
      <c r="X563">
        <v>0</v>
      </c>
      <c r="Y563" t="s">
        <v>726</v>
      </c>
      <c r="Z563">
        <v>2.56</v>
      </c>
      <c r="AA563" t="s">
        <v>36</v>
      </c>
      <c r="AB563">
        <v>136</v>
      </c>
      <c r="AC563" t="s">
        <v>1555</v>
      </c>
      <c r="AD563" t="s">
        <v>1555</v>
      </c>
      <c r="AE563" t="s">
        <v>45</v>
      </c>
      <c r="AF563" s="44">
        <v>39121406</v>
      </c>
      <c r="AG563" s="18" t="s">
        <v>1792</v>
      </c>
      <c r="AH563" s="18"/>
      <c r="AI563" s="2" t="s">
        <v>48</v>
      </c>
      <c r="AJ563" s="2" t="e">
        <f>VLOOKUP(A563,'Classification Test Result'!$A$2:$D$2428,4,FALSE)</f>
        <v>#N/A</v>
      </c>
      <c r="AL563" s="2">
        <f>_xlfn.XLOOKUP($A563,Results!$A$2:$A$2256,Results!G$2:G$2256,"")</f>
        <v>0</v>
      </c>
      <c r="AM563" s="2">
        <f>_xlfn.XLOOKUP($A563,Results!$A$2:$A$2256,Results!H$2:H$2256,"")</f>
        <v>0</v>
      </c>
      <c r="AN563" s="2">
        <f>_xlfn.XLOOKUP($A563,Results!$A$2:$A$2256,Results!I$2:I$2256,"")</f>
        <v>0</v>
      </c>
      <c r="AO563" s="2">
        <f>_xlfn.XLOOKUP($A563,Results!$A$2:$A$2256,Results!J$2:J$2256,"")</f>
        <v>0</v>
      </c>
      <c r="AP563" s="2">
        <f>_xlfn.XLOOKUP($A563,Results!$A$2:$A$2256,Results!K$2:K$2256,"")</f>
        <v>0</v>
      </c>
      <c r="AQ563" s="2">
        <f>_xlfn.XLOOKUP($A563,Results!$A$2:$A$2256,Results!L$2:L$2256,"")</f>
        <v>0</v>
      </c>
      <c r="AR563" s="2">
        <f>_xlfn.XLOOKUP($A563,Results!$A$2:$A$2256,Results!M$2:M$2256,"")</f>
        <v>0</v>
      </c>
      <c r="AS563" s="2">
        <f>_xlfn.XLOOKUP($A563,Results!$A$2:$A$2256,Results!N$2:N$2256,"")</f>
        <v>0</v>
      </c>
      <c r="AT563" s="2" t="str">
        <f>_xlfn.XLOOKUP($A563,Results!$A$2:$A$2256,Results!O$2:O$2256,"")</f>
        <v>GENERIC WIRE</v>
      </c>
      <c r="AU563" s="2" t="str">
        <f>_xlfn.XLOOKUP($A563,Results!$A$2:$A$2256,Results!P$2:P$2256,"")</f>
        <v>WIRE</v>
      </c>
      <c r="AV563" s="2" t="str">
        <f>_xlfn.XLOOKUP($A563,Results!$A$2:$A$2256,Results!Q$2:Q$2256,"")</f>
        <v>MULTIPLE_MATCHES_ONE_VALID</v>
      </c>
      <c r="AW563" s="2">
        <f>_xlfn.XLOOKUP($A563,Results!$A$2:$A$2256,Results!R$2:R$2256,"")</f>
        <v>0</v>
      </c>
      <c r="AX563" s="2">
        <f>_xlfn.XLOOKUP($A563,Results!$A$2:$A$2256,Results!S$2:S$2256,"")</f>
        <v>0</v>
      </c>
      <c r="AY563" s="2">
        <f>_xlfn.XLOOKUP($A563,Results!$A$2:$A$2256,Results!T$2:T$2256,"")</f>
        <v>50</v>
      </c>
      <c r="AZ563" s="2">
        <f>_xlfn.XLOOKUP($A563,Results!$A$2:$A$2256,Results!U$2:U$2256,"")</f>
        <v>0</v>
      </c>
      <c r="BA563" s="2" t="str">
        <f>_xlfn.XLOOKUP($A563,Results!$A$2:$A$2256,Results!V$2:V$2256,"")</f>
        <v>PASS &amp; SEYMOUR</v>
      </c>
      <c r="BB563" s="2">
        <f>_xlfn.XLOOKUP($A563,Results!$A$2:$A$2256,Results!W$2:W$2256,"")</f>
        <v>89</v>
      </c>
      <c r="BC563" s="2">
        <f>_xlfn.XLOOKUP($A563,Results!$A$2:$A$2256,Results!X$2:X$2256,"")</f>
        <v>39121406</v>
      </c>
      <c r="BD563" s="2">
        <f>_xlfn.XLOOKUP($A563,Results!$A$2:$A$2256,Results!Y$2:Y$2256,"")</f>
        <v>89</v>
      </c>
      <c r="BE563" s="2" t="b">
        <f>_xlfn.XLOOKUP($A563,Results!$A$2:$A$2256,Results!Z$2:Z$2256,"")</f>
        <v>1</v>
      </c>
    </row>
    <row r="564" spans="1:57" ht="38.25" customHeight="1" x14ac:dyDescent="0.3">
      <c r="A564">
        <v>906241</v>
      </c>
      <c r="B564">
        <v>281522</v>
      </c>
      <c r="C564" t="s">
        <v>36</v>
      </c>
      <c r="D564" t="s">
        <v>770</v>
      </c>
      <c r="E564" s="2" t="str">
        <f>VLOOKUP(F564,'RPA Vendor Data '!F$1:$G$2418,2)</f>
        <v>EDGES ELECTRICAL GROUP</v>
      </c>
      <c r="F564" s="2">
        <v>16768</v>
      </c>
      <c r="G564" s="2">
        <v>2</v>
      </c>
      <c r="H564" t="s">
        <v>1793</v>
      </c>
      <c r="I564">
        <v>2</v>
      </c>
      <c r="J564" t="s">
        <v>65</v>
      </c>
      <c r="K564" t="s">
        <v>39</v>
      </c>
      <c r="L564">
        <v>6.3869999999999996</v>
      </c>
      <c r="M564" s="2" t="s">
        <v>1775</v>
      </c>
      <c r="N564" s="85" t="s">
        <v>1794</v>
      </c>
      <c r="O564" t="s">
        <v>36</v>
      </c>
      <c r="P564" t="s">
        <v>1795</v>
      </c>
      <c r="Q564" t="s">
        <v>36</v>
      </c>
      <c r="R564">
        <v>12.77</v>
      </c>
      <c r="S564" s="1">
        <v>45744.438271296298</v>
      </c>
      <c r="T564" t="s">
        <v>42</v>
      </c>
      <c r="U564" s="1">
        <v>45744.213888888888</v>
      </c>
      <c r="V564" t="s">
        <v>43</v>
      </c>
      <c r="W564" t="s">
        <v>36</v>
      </c>
      <c r="X564">
        <v>0</v>
      </c>
      <c r="Y564" t="s">
        <v>158</v>
      </c>
      <c r="Z564">
        <v>6.39</v>
      </c>
      <c r="AA564">
        <v>6.39</v>
      </c>
      <c r="AB564">
        <v>192</v>
      </c>
      <c r="AC564" t="s">
        <v>1555</v>
      </c>
      <c r="AD564" t="s">
        <v>1555</v>
      </c>
      <c r="AE564" t="s">
        <v>45</v>
      </c>
      <c r="AG564" s="18" t="s">
        <v>1796</v>
      </c>
      <c r="AH564" s="18"/>
      <c r="AI564" s="2" t="s">
        <v>48</v>
      </c>
      <c r="AJ564" s="2" t="e">
        <f>VLOOKUP(A564,'Classification Test Result'!$A$2:$D$2428,4,FALSE)</f>
        <v>#N/A</v>
      </c>
      <c r="AL564" s="2">
        <f>_xlfn.XLOOKUP($A564,Results!$A$2:$A$2256,Results!G$2:G$2256,"")</f>
        <v>336642</v>
      </c>
      <c r="AM564" s="2" t="str">
        <f>_xlfn.XLOOKUP($A564,Results!$A$2:$A$2256,Results!H$2:H$2256,"")</f>
        <v>26352W</v>
      </c>
      <c r="AN564" s="2" t="str">
        <f>_xlfn.XLOOKUP($A564,Results!$A$2:$A$2256,Results!I$2:I$2256,"")</f>
        <v>PASS &amp; SEYMOUR</v>
      </c>
      <c r="AO564" s="2">
        <f>_xlfn.XLOOKUP($A564,Results!$A$2:$A$2256,Results!J$2:J$2256,"")</f>
        <v>785007785401</v>
      </c>
      <c r="AP564" s="2">
        <f>_xlfn.XLOOKUP($A564,Results!$A$2:$A$2256,Results!K$2:K$2256,"")</f>
        <v>39121406</v>
      </c>
      <c r="AQ564" s="2" t="str">
        <f>_xlfn.XLOOKUP($A564,Results!$A$2:$A$2256,Results!L$2:L$2256,"")</f>
        <v>AK10555191</v>
      </c>
      <c r="AR564" s="2">
        <f>_xlfn.XLOOKUP($A564,Results!$A$2:$A$2256,Results!M$2:M$2256,"")</f>
        <v>738942</v>
      </c>
      <c r="AS564" s="2" t="str">
        <f>_xlfn.XLOOKUP($A564,Results!$A$2:$A$2256,Results!N$2:N$2256,"")</f>
        <v>P&amp;S 26352-W 20A 125V 5-20R DPLX RCP</v>
      </c>
      <c r="AT564" s="2" t="str">
        <f>_xlfn.XLOOKUP($A564,Results!$A$2:$A$2256,Results!O$2:O$2256,"")</f>
        <v>PASS &amp; SEYMOUR</v>
      </c>
      <c r="AU564" s="2" t="str">
        <f>_xlfn.XLOOKUP($A564,Results!$A$2:$A$2256,Results!P$2:P$2256,"")</f>
        <v>P&amp;S</v>
      </c>
      <c r="AV564" s="2" t="str">
        <f>_xlfn.XLOOKUP($A564,Results!$A$2:$A$2256,Results!Q$2:Q$2256,"")</f>
        <v>SINGLE_MATCH</v>
      </c>
      <c r="AW564" s="2" t="str">
        <f>_xlfn.XLOOKUP($A564,Results!$A$2:$A$2256,Results!R$2:R$2256,"")</f>
        <v>0.8772935823501361</v>
      </c>
      <c r="AX564" s="2">
        <f>_xlfn.XLOOKUP($A564,Results!$A$2:$A$2256,Results!S$2:S$2256,"")</f>
        <v>77</v>
      </c>
      <c r="AY564" s="2">
        <f>_xlfn.XLOOKUP($A564,Results!$A$2:$A$2256,Results!T$2:T$2256,"")</f>
        <v>100</v>
      </c>
      <c r="AZ564" s="2">
        <f>_xlfn.XLOOKUP($A564,Results!$A$2:$A$2256,Results!U$2:U$2256,"")</f>
        <v>100</v>
      </c>
      <c r="BA564" s="2" t="str">
        <f>_xlfn.XLOOKUP($A564,Results!$A$2:$A$2256,Results!V$2:V$2256,"")</f>
        <v>PASS &amp; SEYMOUR</v>
      </c>
      <c r="BB564" s="2">
        <f>_xlfn.XLOOKUP($A564,Results!$A$2:$A$2256,Results!W$2:W$2256,"")</f>
        <v>92</v>
      </c>
      <c r="BC564" s="2">
        <f>_xlfn.XLOOKUP($A564,Results!$A$2:$A$2256,Results!X$2:X$2256,"")</f>
        <v>39121406</v>
      </c>
      <c r="BD564" s="2">
        <f>_xlfn.XLOOKUP($A564,Results!$A$2:$A$2256,Results!Y$2:Y$2256,"")</f>
        <v>92</v>
      </c>
      <c r="BE564" s="2" t="b">
        <f>_xlfn.XLOOKUP($A564,Results!$A$2:$A$2256,Results!Z$2:Z$2256,"")</f>
        <v>1</v>
      </c>
    </row>
    <row r="565" spans="1:57" ht="38.25" customHeight="1" x14ac:dyDescent="0.3">
      <c r="A565">
        <v>906242</v>
      </c>
      <c r="B565">
        <v>281305</v>
      </c>
      <c r="C565" t="s">
        <v>36</v>
      </c>
      <c r="D565" t="s">
        <v>263</v>
      </c>
      <c r="E565" s="2" t="str">
        <f>VLOOKUP(F565,'RPA Vendor Data '!F$1:$G$2418,2)</f>
        <v>CRAWFORD ELECTRIC SUPPLY</v>
      </c>
      <c r="F565" s="2">
        <v>10895</v>
      </c>
      <c r="G565" s="2">
        <v>13</v>
      </c>
      <c r="H565" t="s">
        <v>1798</v>
      </c>
      <c r="I565">
        <v>12</v>
      </c>
      <c r="J565" t="s">
        <v>65</v>
      </c>
      <c r="K565" t="s">
        <v>39</v>
      </c>
      <c r="L565">
        <v>17.16</v>
      </c>
      <c r="M565" s="2" t="s">
        <v>1775</v>
      </c>
      <c r="N565" s="85" t="s">
        <v>1799</v>
      </c>
      <c r="O565" t="s">
        <v>36</v>
      </c>
      <c r="P565" t="s">
        <v>36</v>
      </c>
      <c r="Q565">
        <v>78500703592</v>
      </c>
      <c r="R565">
        <v>205.92</v>
      </c>
      <c r="S565" s="1">
        <v>45744.166970370366</v>
      </c>
      <c r="T565" t="s">
        <v>42</v>
      </c>
      <c r="U565" s="1">
        <v>45743.955555555563</v>
      </c>
      <c r="V565" t="s">
        <v>43</v>
      </c>
      <c r="W565" t="s">
        <v>36</v>
      </c>
      <c r="X565">
        <v>3</v>
      </c>
      <c r="Y565">
        <v>999</v>
      </c>
      <c r="Z565" t="s">
        <v>36</v>
      </c>
      <c r="AA565" t="s">
        <v>36</v>
      </c>
      <c r="AB565" t="s">
        <v>36</v>
      </c>
      <c r="AC565" t="s">
        <v>1555</v>
      </c>
      <c r="AD565" t="s">
        <v>1555</v>
      </c>
      <c r="AE565" t="s">
        <v>45</v>
      </c>
      <c r="AF565" s="44">
        <v>39121406</v>
      </c>
      <c r="AG565" s="18" t="s">
        <v>1800</v>
      </c>
      <c r="AH565" s="18"/>
      <c r="AI565" s="2" t="s">
        <v>48</v>
      </c>
      <c r="AJ565" s="2" t="e">
        <f>VLOOKUP(A565,'Classification Test Result'!$A$2:$D$2428,4,FALSE)</f>
        <v>#N/A</v>
      </c>
      <c r="AL565" s="2">
        <f>_xlfn.XLOOKUP($A565,Results!$A$2:$A$2256,Results!G$2:G$2256,"")</f>
        <v>0</v>
      </c>
      <c r="AM565" s="2">
        <f>_xlfn.XLOOKUP($A565,Results!$A$2:$A$2256,Results!H$2:H$2256,"")</f>
        <v>0</v>
      </c>
      <c r="AN565" s="2">
        <f>_xlfn.XLOOKUP($A565,Results!$A$2:$A$2256,Results!I$2:I$2256,"")</f>
        <v>0</v>
      </c>
      <c r="AO565" s="2">
        <f>_xlfn.XLOOKUP($A565,Results!$A$2:$A$2256,Results!J$2:J$2256,"")</f>
        <v>0</v>
      </c>
      <c r="AP565" s="2">
        <f>_xlfn.XLOOKUP($A565,Results!$A$2:$A$2256,Results!K$2:K$2256,"")</f>
        <v>0</v>
      </c>
      <c r="AQ565" s="2">
        <f>_xlfn.XLOOKUP($A565,Results!$A$2:$A$2256,Results!L$2:L$2256,"")</f>
        <v>0</v>
      </c>
      <c r="AR565" s="2">
        <f>_xlfn.XLOOKUP($A565,Results!$A$2:$A$2256,Results!M$2:M$2256,"")</f>
        <v>0</v>
      </c>
      <c r="AS565" s="2">
        <f>_xlfn.XLOOKUP($A565,Results!$A$2:$A$2256,Results!N$2:N$2256,"")</f>
        <v>0</v>
      </c>
      <c r="AT565" s="2" t="str">
        <f>_xlfn.XLOOKUP($A565,Results!$A$2:$A$2256,Results!O$2:O$2256,"")</f>
        <v>PASS &amp; SEYMOUR</v>
      </c>
      <c r="AU565" s="2" t="str">
        <f>_xlfn.XLOOKUP($A565,Results!$A$2:$A$2256,Results!P$2:P$2256,"")</f>
        <v>P&amp;S</v>
      </c>
      <c r="AV565" s="2" t="str">
        <f>_xlfn.XLOOKUP($A565,Results!$A$2:$A$2256,Results!Q$2:Q$2256,"")</f>
        <v>SINGLE_MATCH</v>
      </c>
      <c r="AW565" s="2">
        <f>_xlfn.XLOOKUP($A565,Results!$A$2:$A$2256,Results!R$2:R$2256,"")</f>
        <v>0</v>
      </c>
      <c r="AX565" s="2">
        <f>_xlfn.XLOOKUP($A565,Results!$A$2:$A$2256,Results!S$2:S$2256,"")</f>
        <v>0</v>
      </c>
      <c r="AY565" s="2">
        <f>_xlfn.XLOOKUP($A565,Results!$A$2:$A$2256,Results!T$2:T$2256,"")</f>
        <v>60</v>
      </c>
      <c r="AZ565" s="2">
        <f>_xlfn.XLOOKUP($A565,Results!$A$2:$A$2256,Results!U$2:U$2256,"")</f>
        <v>0</v>
      </c>
      <c r="BA565" s="2" t="str">
        <f>_xlfn.XLOOKUP($A565,Results!$A$2:$A$2256,Results!V$2:V$2256,"")</f>
        <v>PASS &amp; SEYMOUR</v>
      </c>
      <c r="BB565" s="2">
        <f>_xlfn.XLOOKUP($A565,Results!$A$2:$A$2256,Results!W$2:W$2256,"")</f>
        <v>100</v>
      </c>
      <c r="BC565" s="2">
        <f>_xlfn.XLOOKUP($A565,Results!$A$2:$A$2256,Results!X$2:X$2256,"")</f>
        <v>39121406</v>
      </c>
      <c r="BD565" s="2">
        <f>_xlfn.XLOOKUP($A565,Results!$A$2:$A$2256,Results!Y$2:Y$2256,"")</f>
        <v>100</v>
      </c>
      <c r="BE565" s="2" t="b">
        <f>_xlfn.XLOOKUP($A565,Results!$A$2:$A$2256,Results!Z$2:Z$2256,"")</f>
        <v>1</v>
      </c>
    </row>
    <row r="566" spans="1:57" ht="38.25" customHeight="1" x14ac:dyDescent="0.3">
      <c r="A566">
        <v>906243</v>
      </c>
      <c r="B566">
        <v>281610</v>
      </c>
      <c r="C566" t="s">
        <v>36</v>
      </c>
      <c r="D566" t="s">
        <v>1801</v>
      </c>
      <c r="E566" s="2" t="str">
        <f>VLOOKUP(F566,'RPA Vendor Data '!F$1:$G$2418,2)</f>
        <v>VIKING ELECTRIC</v>
      </c>
      <c r="F566" s="2">
        <v>13536</v>
      </c>
      <c r="G566" s="2">
        <v>1</v>
      </c>
      <c r="H566" t="s">
        <v>1802</v>
      </c>
      <c r="I566">
        <v>2</v>
      </c>
      <c r="J566" t="s">
        <v>65</v>
      </c>
      <c r="K566" t="s">
        <v>39</v>
      </c>
      <c r="L566">
        <v>13.67</v>
      </c>
      <c r="M566" s="2" t="s">
        <v>1803</v>
      </c>
      <c r="N566" s="85" t="s">
        <v>1799</v>
      </c>
      <c r="O566" t="s">
        <v>36</v>
      </c>
      <c r="P566" t="s">
        <v>1804</v>
      </c>
      <c r="Q566" t="s">
        <v>36</v>
      </c>
      <c r="R566">
        <v>27.34</v>
      </c>
      <c r="S566" s="1">
        <v>45744.480508877306</v>
      </c>
      <c r="T566" t="s">
        <v>42</v>
      </c>
      <c r="U566" s="1">
        <v>45744.253472222219</v>
      </c>
      <c r="V566" t="s">
        <v>43</v>
      </c>
      <c r="W566" t="s">
        <v>36</v>
      </c>
      <c r="X566">
        <v>1</v>
      </c>
      <c r="Y566" t="s">
        <v>158</v>
      </c>
      <c r="Z566">
        <v>13.67</v>
      </c>
      <c r="AA566">
        <v>13.67</v>
      </c>
      <c r="AB566">
        <v>136</v>
      </c>
      <c r="AC566" t="s">
        <v>1555</v>
      </c>
      <c r="AD566" t="s">
        <v>1555</v>
      </c>
      <c r="AE566" t="s">
        <v>45</v>
      </c>
      <c r="AF566" s="44">
        <v>39121406</v>
      </c>
      <c r="AG566" s="18" t="s">
        <v>1800</v>
      </c>
      <c r="AH566" s="18"/>
      <c r="AI566" s="2" t="s">
        <v>48</v>
      </c>
      <c r="AJ566" s="2" t="e">
        <f>VLOOKUP(A566,'Classification Test Result'!$A$2:$D$2428,4,FALSE)</f>
        <v>#N/A</v>
      </c>
      <c r="AL566" s="2">
        <f>_xlfn.XLOOKUP($A566,Results!$A$2:$A$2256,Results!G$2:G$2256,"")</f>
        <v>336318</v>
      </c>
      <c r="AM566" s="2" t="str">
        <f>_xlfn.XLOOKUP($A566,Results!$A$2:$A$2256,Results!H$2:H$2256,"")</f>
        <v>2097GRY</v>
      </c>
      <c r="AN566" s="2" t="str">
        <f>_xlfn.XLOOKUP($A566,Results!$A$2:$A$2256,Results!I$2:I$2256,"")</f>
        <v>PASS &amp; SEYMOUR</v>
      </c>
      <c r="AO566" s="2">
        <f>_xlfn.XLOOKUP($A566,Results!$A$2:$A$2256,Results!J$2:J$2256,"")</f>
        <v>785007036121</v>
      </c>
      <c r="AP566" s="2">
        <f>_xlfn.XLOOKUP($A566,Results!$A$2:$A$2256,Results!K$2:K$2256,"")</f>
        <v>39121406</v>
      </c>
      <c r="AQ566" s="2" t="str">
        <f>_xlfn.XLOOKUP($A566,Results!$A$2:$A$2256,Results!L$2:L$2256,"")</f>
        <v>AK10554993</v>
      </c>
      <c r="AR566" s="2">
        <f>_xlfn.XLOOKUP($A566,Results!$A$2:$A$2256,Results!M$2:M$2256,"")</f>
        <v>296553</v>
      </c>
      <c r="AS566" s="2" t="str">
        <f>_xlfn.XLOOKUP($A566,Results!$A$2:$A$2256,Results!N$2:N$2256,"")</f>
        <v>P&amp;S 2097-GRY 20A 125V GFCI RCPT</v>
      </c>
      <c r="AT566" s="2" t="str">
        <f>_xlfn.XLOOKUP($A566,Results!$A$2:$A$2256,Results!O$2:O$2256,"")</f>
        <v>PASS &amp; SEYMOUR</v>
      </c>
      <c r="AU566" s="2" t="str">
        <f>_xlfn.XLOOKUP($A566,Results!$A$2:$A$2256,Results!P$2:P$2256,"")</f>
        <v>P&amp;S</v>
      </c>
      <c r="AV566" s="2" t="str">
        <f>_xlfn.XLOOKUP($A566,Results!$A$2:$A$2256,Results!Q$2:Q$2256,"")</f>
        <v>SINGLE_MATCH</v>
      </c>
      <c r="AW566" s="2" t="str">
        <f>_xlfn.XLOOKUP($A566,Results!$A$2:$A$2256,Results!R$2:R$2256,"")</f>
        <v>0.8596671190371299</v>
      </c>
      <c r="AX566" s="2">
        <f>_xlfn.XLOOKUP($A566,Results!$A$2:$A$2256,Results!S$2:S$2256,"")</f>
        <v>100</v>
      </c>
      <c r="AY566" s="2">
        <f>_xlfn.XLOOKUP($A566,Results!$A$2:$A$2256,Results!T$2:T$2256,"")</f>
        <v>100</v>
      </c>
      <c r="AZ566" s="2">
        <f>_xlfn.XLOOKUP($A566,Results!$A$2:$A$2256,Results!U$2:U$2256,"")</f>
        <v>100</v>
      </c>
      <c r="BA566" s="2" t="str">
        <f>_xlfn.XLOOKUP($A566,Results!$A$2:$A$2256,Results!V$2:V$2256,"")</f>
        <v>PASS &amp; SEYMOUR</v>
      </c>
      <c r="BB566" s="2">
        <f>_xlfn.XLOOKUP($A566,Results!$A$2:$A$2256,Results!W$2:W$2256,"")</f>
        <v>88</v>
      </c>
      <c r="BC566" s="2">
        <f>_xlfn.XLOOKUP($A566,Results!$A$2:$A$2256,Results!X$2:X$2256,"")</f>
        <v>39121406</v>
      </c>
      <c r="BD566" s="2">
        <f>_xlfn.XLOOKUP($A566,Results!$A$2:$A$2256,Results!Y$2:Y$2256,"")</f>
        <v>88</v>
      </c>
      <c r="BE566" s="2" t="b">
        <f>_xlfn.XLOOKUP($A566,Results!$A$2:$A$2256,Results!Z$2:Z$2256,"")</f>
        <v>1</v>
      </c>
    </row>
    <row r="567" spans="1:57" ht="38.25" customHeight="1" x14ac:dyDescent="0.3">
      <c r="A567">
        <v>906244</v>
      </c>
      <c r="B567">
        <v>282047</v>
      </c>
      <c r="C567" t="s">
        <v>36</v>
      </c>
      <c r="D567" t="s">
        <v>559</v>
      </c>
      <c r="E567" s="2" t="str">
        <f>VLOOKUP(F567,'RPA Vendor Data '!F$1:$G$2418,2)</f>
        <v>SHEPHERD ELECT SUPPLY DC</v>
      </c>
      <c r="F567" s="2">
        <v>13060</v>
      </c>
      <c r="G567" s="2">
        <v>6</v>
      </c>
      <c r="H567" t="s">
        <v>1806</v>
      </c>
      <c r="I567">
        <v>20</v>
      </c>
      <c r="J567" t="s">
        <v>65</v>
      </c>
      <c r="K567" t="s">
        <v>39</v>
      </c>
      <c r="L567">
        <v>3.24</v>
      </c>
      <c r="M567" s="2" t="s">
        <v>1807</v>
      </c>
      <c r="N567" s="85" t="s">
        <v>1808</v>
      </c>
      <c r="O567" t="s">
        <v>36</v>
      </c>
      <c r="P567" t="s">
        <v>36</v>
      </c>
      <c r="Q567" t="s">
        <v>36</v>
      </c>
      <c r="R567">
        <v>64.8</v>
      </c>
      <c r="S567" s="1">
        <v>45744.95867511574</v>
      </c>
      <c r="T567" t="s">
        <v>42</v>
      </c>
      <c r="U567" s="1">
        <v>45744.746527777781</v>
      </c>
      <c r="V567" t="s">
        <v>43</v>
      </c>
      <c r="W567" t="s">
        <v>36</v>
      </c>
      <c r="X567">
        <v>1</v>
      </c>
      <c r="Y567">
        <v>999</v>
      </c>
      <c r="Z567" t="s">
        <v>36</v>
      </c>
      <c r="AA567" t="s">
        <v>36</v>
      </c>
      <c r="AB567" t="s">
        <v>36</v>
      </c>
      <c r="AC567" t="s">
        <v>1809</v>
      </c>
      <c r="AD567" t="s">
        <v>1809</v>
      </c>
      <c r="AE567" t="s">
        <v>45</v>
      </c>
      <c r="AF567" s="44">
        <v>31162905</v>
      </c>
      <c r="AG567" s="18" t="s">
        <v>1810</v>
      </c>
      <c r="AH567" s="18"/>
      <c r="AI567" s="2" t="s">
        <v>48</v>
      </c>
      <c r="AJ567" s="2" t="e">
        <f>VLOOKUP(A567,'Classification Test Result'!$A$2:$D$2428,4,FALSE)</f>
        <v>#N/A</v>
      </c>
      <c r="AL567" s="2">
        <f>_xlfn.XLOOKUP($A567,Results!$A$2:$A$2256,Results!G$2:G$2256,"")</f>
        <v>340916</v>
      </c>
      <c r="AM567" s="2" t="str">
        <f>_xlfn.XLOOKUP($A567,Results!$A$2:$A$2256,Results!H$2:H$2256,"")</f>
        <v>IS502</v>
      </c>
      <c r="AN567" s="2" t="str">
        <f>_xlfn.XLOOKUP($A567,Results!$A$2:$A$2256,Results!I$2:I$2256,"")</f>
        <v>O Z GEDNEY</v>
      </c>
      <c r="AO567" s="2">
        <f>_xlfn.XLOOKUP($A567,Results!$A$2:$A$2256,Results!J$2:J$2256,"")</f>
        <v>783126310153</v>
      </c>
      <c r="AP567" s="2">
        <f>_xlfn.XLOOKUP($A567,Results!$A$2:$A$2256,Results!K$2:K$2256,"")</f>
        <v>31162905</v>
      </c>
      <c r="AQ567" s="2" t="str">
        <f>_xlfn.XLOOKUP($A567,Results!$A$2:$A$2256,Results!L$2:L$2256,"")</f>
        <v>AK10078366</v>
      </c>
      <c r="AR567" s="2">
        <f>_xlfn.XLOOKUP($A567,Results!$A$2:$A$2256,Results!M$2:M$2256,"")</f>
        <v>639640</v>
      </c>
      <c r="AS567" s="2" t="str">
        <f>_xlfn.XLOOKUP($A567,Results!$A$2:$A$2256,Results!N$2:N$2256,"")</f>
        <v>OZ-G IS-502 BEAM CLAMP 3/8-16 TAP</v>
      </c>
      <c r="AT567" s="2" t="str">
        <f>_xlfn.XLOOKUP($A567,Results!$A$2:$A$2256,Results!O$2:O$2256,"")</f>
        <v>O Z GEDNEY</v>
      </c>
      <c r="AU567" s="2" t="str">
        <f>_xlfn.XLOOKUP($A567,Results!$A$2:$A$2256,Results!P$2:P$2256,"")</f>
        <v>OZG</v>
      </c>
      <c r="AV567" s="2" t="str">
        <f>_xlfn.XLOOKUP($A567,Results!$A$2:$A$2256,Results!Q$2:Q$2256,"")</f>
        <v>SINGLE_MATCH</v>
      </c>
      <c r="AW567" s="2" t="str">
        <f>_xlfn.XLOOKUP($A567,Results!$A$2:$A$2256,Results!R$2:R$2256,"")</f>
        <v>0.8944467795555248</v>
      </c>
      <c r="AX567" s="2">
        <f>_xlfn.XLOOKUP($A567,Results!$A$2:$A$2256,Results!S$2:S$2256,"")</f>
        <v>100</v>
      </c>
      <c r="AY567" s="2">
        <f>_xlfn.XLOOKUP($A567,Results!$A$2:$A$2256,Results!T$2:T$2256,"")</f>
        <v>100</v>
      </c>
      <c r="AZ567" s="2">
        <f>_xlfn.XLOOKUP($A567,Results!$A$2:$A$2256,Results!U$2:U$2256,"")</f>
        <v>100</v>
      </c>
      <c r="BA567" s="2" t="str">
        <f>_xlfn.XLOOKUP($A567,Results!$A$2:$A$2256,Results!V$2:V$2256,"")</f>
        <v>O Z GEDNEY</v>
      </c>
      <c r="BB567" s="2">
        <f>_xlfn.XLOOKUP($A567,Results!$A$2:$A$2256,Results!W$2:W$2256,"")</f>
        <v>90</v>
      </c>
      <c r="BC567" s="2">
        <f>_xlfn.XLOOKUP($A567,Results!$A$2:$A$2256,Results!X$2:X$2256,"")</f>
        <v>31162905</v>
      </c>
      <c r="BD567" s="2">
        <f>_xlfn.XLOOKUP($A567,Results!$A$2:$A$2256,Results!Y$2:Y$2256,"")</f>
        <v>90</v>
      </c>
      <c r="BE567" s="2" t="b">
        <f>_xlfn.XLOOKUP($A567,Results!$A$2:$A$2256,Results!Z$2:Z$2256,"")</f>
        <v>1</v>
      </c>
    </row>
    <row r="568" spans="1:57" ht="38.25" customHeight="1" x14ac:dyDescent="0.3">
      <c r="A568">
        <v>906245</v>
      </c>
      <c r="B568">
        <v>282047</v>
      </c>
      <c r="C568" t="s">
        <v>36</v>
      </c>
      <c r="D568" t="s">
        <v>559</v>
      </c>
      <c r="E568" s="2" t="str">
        <f>VLOOKUP(F568,'RPA Vendor Data '!F$1:$G$2418,2)</f>
        <v>SHEPHERD ELECT SUPPLY DC</v>
      </c>
      <c r="F568" s="2">
        <v>13060</v>
      </c>
      <c r="G568" s="2">
        <v>5</v>
      </c>
      <c r="H568" t="s">
        <v>1813</v>
      </c>
      <c r="I568">
        <v>20</v>
      </c>
      <c r="J568" t="s">
        <v>65</v>
      </c>
      <c r="K568" t="s">
        <v>39</v>
      </c>
      <c r="L568">
        <v>0.9</v>
      </c>
      <c r="M568" s="2" t="s">
        <v>1807</v>
      </c>
      <c r="N568" s="85" t="s">
        <v>1814</v>
      </c>
      <c r="O568" t="s">
        <v>36</v>
      </c>
      <c r="P568" t="s">
        <v>36</v>
      </c>
      <c r="Q568" t="s">
        <v>36</v>
      </c>
      <c r="R568">
        <v>18</v>
      </c>
      <c r="S568" s="1">
        <v>45744.958668865736</v>
      </c>
      <c r="T568" t="s">
        <v>42</v>
      </c>
      <c r="U568" s="1">
        <v>45744.746527777781</v>
      </c>
      <c r="V568" t="s">
        <v>43</v>
      </c>
      <c r="W568" t="s">
        <v>36</v>
      </c>
      <c r="X568">
        <v>1</v>
      </c>
      <c r="Y568">
        <v>999</v>
      </c>
      <c r="Z568" t="s">
        <v>36</v>
      </c>
      <c r="AA568" t="s">
        <v>36</v>
      </c>
      <c r="AB568" t="s">
        <v>36</v>
      </c>
      <c r="AC568" t="s">
        <v>1809</v>
      </c>
      <c r="AD568" t="s">
        <v>1809</v>
      </c>
      <c r="AE568" t="s">
        <v>45</v>
      </c>
      <c r="AF568" s="44">
        <v>31162905</v>
      </c>
      <c r="AG568" s="18" t="s">
        <v>1815</v>
      </c>
      <c r="AH568" s="18"/>
      <c r="AI568" s="2" t="s">
        <v>48</v>
      </c>
      <c r="AJ568" s="2" t="e">
        <f>VLOOKUP(A568,'Classification Test Result'!$A$2:$D$2428,4,FALSE)</f>
        <v>#N/A</v>
      </c>
      <c r="AL568" s="2">
        <f>_xlfn.XLOOKUP($A568,Results!$A$2:$A$2256,Results!G$2:G$2256,"")</f>
        <v>721861</v>
      </c>
      <c r="AM568" s="2" t="str">
        <f>_xlfn.XLOOKUP($A568,Results!$A$2:$A$2256,Results!H$2:H$2256,"")</f>
        <v>IS500</v>
      </c>
      <c r="AN568" s="2" t="str">
        <f>_xlfn.XLOOKUP($A568,Results!$A$2:$A$2256,Results!I$2:I$2256,"")</f>
        <v>O Z GEDNEY</v>
      </c>
      <c r="AO568" s="2">
        <f>_xlfn.XLOOKUP($A568,Results!$A$2:$A$2256,Results!J$2:J$2256,"")</f>
        <v>783126310009</v>
      </c>
      <c r="AP568" s="2">
        <f>_xlfn.XLOOKUP($A568,Results!$A$2:$A$2256,Results!K$2:K$2256,"")</f>
        <v>31162905</v>
      </c>
      <c r="AQ568" s="2">
        <f>_xlfn.XLOOKUP($A568,Results!$A$2:$A$2256,Results!L$2:L$2256,"")</f>
        <v>0</v>
      </c>
      <c r="AR568" s="2">
        <f>_xlfn.XLOOKUP($A568,Results!$A$2:$A$2256,Results!M$2:M$2256,"")</f>
        <v>1065263</v>
      </c>
      <c r="AS568" s="2" t="str">
        <f>_xlfn.XLOOKUP($A568,Results!$A$2:$A$2256,Results!N$2:N$2256,"")</f>
        <v>OZ-G IS-500 BEAM CLAMP 1/4-20 TAP</v>
      </c>
      <c r="AT568" s="2" t="str">
        <f>_xlfn.XLOOKUP($A568,Results!$A$2:$A$2256,Results!O$2:O$2256,"")</f>
        <v>O Z GEDNEY</v>
      </c>
      <c r="AU568" s="2" t="str">
        <f>_xlfn.XLOOKUP($A568,Results!$A$2:$A$2256,Results!P$2:P$2256,"")</f>
        <v>OZG</v>
      </c>
      <c r="AV568" s="2" t="str">
        <f>_xlfn.XLOOKUP($A568,Results!$A$2:$A$2256,Results!Q$2:Q$2256,"")</f>
        <v>MULTIPLE_MATCHES_ONE_VALID</v>
      </c>
      <c r="AW568" s="2" t="str">
        <f>_xlfn.XLOOKUP($A568,Results!$A$2:$A$2256,Results!R$2:R$2256,"")</f>
        <v>0.8703427291003181</v>
      </c>
      <c r="AX568" s="2">
        <f>_xlfn.XLOOKUP($A568,Results!$A$2:$A$2256,Results!S$2:S$2256,"")</f>
        <v>100</v>
      </c>
      <c r="AY568" s="2">
        <f>_xlfn.XLOOKUP($A568,Results!$A$2:$A$2256,Results!T$2:T$2256,"")</f>
        <v>100</v>
      </c>
      <c r="AZ568" s="2">
        <f>_xlfn.XLOOKUP($A568,Results!$A$2:$A$2256,Results!U$2:U$2256,"")</f>
        <v>100</v>
      </c>
      <c r="BA568" s="2" t="str">
        <f>_xlfn.XLOOKUP($A568,Results!$A$2:$A$2256,Results!V$2:V$2256,"")</f>
        <v>O Z GEDNEY</v>
      </c>
      <c r="BB568" s="2">
        <f>_xlfn.XLOOKUP($A568,Results!$A$2:$A$2256,Results!W$2:W$2256,"")</f>
        <v>89</v>
      </c>
      <c r="BC568" s="2">
        <f>_xlfn.XLOOKUP($A568,Results!$A$2:$A$2256,Results!X$2:X$2256,"")</f>
        <v>31162905</v>
      </c>
      <c r="BD568" s="2">
        <f>_xlfn.XLOOKUP($A568,Results!$A$2:$A$2256,Results!Y$2:Y$2256,"")</f>
        <v>89</v>
      </c>
      <c r="BE568" s="2" t="b">
        <f>_xlfn.XLOOKUP($A568,Results!$A$2:$A$2256,Results!Z$2:Z$2256,"")</f>
        <v>1</v>
      </c>
    </row>
    <row r="569" spans="1:57" ht="38.25" customHeight="1" x14ac:dyDescent="0.3">
      <c r="A569">
        <v>906246</v>
      </c>
      <c r="B569">
        <v>282047</v>
      </c>
      <c r="C569" t="s">
        <v>36</v>
      </c>
      <c r="D569" t="s">
        <v>559</v>
      </c>
      <c r="E569" s="2" t="str">
        <f>VLOOKUP(F569,'RPA Vendor Data '!F$1:$G$2418,2)</f>
        <v>SHEPHERD ELECT SUPPLY DC</v>
      </c>
      <c r="F569" s="2">
        <v>13060</v>
      </c>
      <c r="G569" s="2">
        <v>4</v>
      </c>
      <c r="H569" t="s">
        <v>1817</v>
      </c>
      <c r="I569">
        <v>500</v>
      </c>
      <c r="J569" t="s">
        <v>65</v>
      </c>
      <c r="K569" t="s">
        <v>39</v>
      </c>
      <c r="L569">
        <v>0.08</v>
      </c>
      <c r="M569" s="2" t="s">
        <v>1807</v>
      </c>
      <c r="N569" s="85" t="s">
        <v>1818</v>
      </c>
      <c r="O569" t="s">
        <v>36</v>
      </c>
      <c r="P569" t="s">
        <v>36</v>
      </c>
      <c r="Q569" t="s">
        <v>36</v>
      </c>
      <c r="R569">
        <v>40</v>
      </c>
      <c r="S569" s="1">
        <v>45744.95863321759</v>
      </c>
      <c r="T569" t="s">
        <v>42</v>
      </c>
      <c r="U569" s="1">
        <v>45744.746527777781</v>
      </c>
      <c r="V569" t="s">
        <v>43</v>
      </c>
      <c r="W569" t="s">
        <v>36</v>
      </c>
      <c r="X569">
        <v>1</v>
      </c>
      <c r="Y569">
        <v>999</v>
      </c>
      <c r="Z569" t="s">
        <v>36</v>
      </c>
      <c r="AA569" t="s">
        <v>36</v>
      </c>
      <c r="AB569" t="s">
        <v>36</v>
      </c>
      <c r="AC569" t="s">
        <v>1819</v>
      </c>
      <c r="AD569" t="s">
        <v>1819</v>
      </c>
      <c r="AE569" t="s">
        <v>45</v>
      </c>
      <c r="AG569" s="18" t="s">
        <v>1820</v>
      </c>
      <c r="AH569" s="18"/>
      <c r="AI569" s="2" t="s">
        <v>48</v>
      </c>
      <c r="AJ569" s="2" t="e">
        <f>VLOOKUP(A569,'Classification Test Result'!$A$2:$D$2428,4,FALSE)</f>
        <v>#N/A</v>
      </c>
      <c r="AL569" s="2">
        <f>_xlfn.XLOOKUP($A569,Results!$A$2:$A$2256,Results!G$2:G$2256,"")</f>
        <v>340905</v>
      </c>
      <c r="AM569" s="2" t="str">
        <f>_xlfn.XLOOKUP($A569,Results!$A$2:$A$2256,Results!H$2:H$2256,"")</f>
        <v>AS0100</v>
      </c>
      <c r="AN569" s="2" t="str">
        <f>_xlfn.XLOOKUP($A569,Results!$A$2:$A$2256,Results!I$2:I$2256,"")</f>
        <v>APPLETON</v>
      </c>
      <c r="AO569" s="2">
        <f>_xlfn.XLOOKUP($A569,Results!$A$2:$A$2256,Results!J$2:J$2256,"")</f>
        <v>687855300358</v>
      </c>
      <c r="AP569" s="2">
        <f>_xlfn.XLOOKUP($A569,Results!$A$2:$A$2256,Results!K$2:K$2256,"")</f>
        <v>39121312</v>
      </c>
      <c r="AQ569" s="2" t="str">
        <f>_xlfn.XLOOKUP($A569,Results!$A$2:$A$2256,Results!L$2:L$2256,"")</f>
        <v>AK10077279</v>
      </c>
      <c r="AR569" s="2">
        <f>_xlfn.XLOOKUP($A569,Results!$A$2:$A$2256,Results!M$2:M$2256,"")</f>
        <v>501947</v>
      </c>
      <c r="AS569" s="2" t="str">
        <f>_xlfn.XLOOKUP($A569,Results!$A$2:$A$2256,Results!N$2:N$2256,"")</f>
        <v>NER AS-0-100 ANTI-SHORT BUSHING</v>
      </c>
      <c r="AT569" s="2" t="str">
        <f>_xlfn.XLOOKUP($A569,Results!$A$2:$A$2256,Results!O$2:O$2256,"")</f>
        <v>APPLETON</v>
      </c>
      <c r="AU569" s="2">
        <f>_xlfn.XLOOKUP($A569,Results!$A$2:$A$2256,Results!P$2:P$2256,"")</f>
        <v>0</v>
      </c>
      <c r="AV569" s="2" t="str">
        <f>_xlfn.XLOOKUP($A569,Results!$A$2:$A$2256,Results!Q$2:Q$2256,"")</f>
        <v>NO_VALID_MATCHES</v>
      </c>
      <c r="AW569" s="2">
        <f>_xlfn.XLOOKUP($A569,Results!$A$2:$A$2256,Results!R$2:R$2256,"")</f>
        <v>0.79024872452954398</v>
      </c>
      <c r="AX569" s="2">
        <f>_xlfn.XLOOKUP($A569,Results!$A$2:$A$2256,Results!S$2:S$2256,"")</f>
        <v>93</v>
      </c>
      <c r="AY569" s="2">
        <f>_xlfn.XLOOKUP($A569,Results!$A$2:$A$2256,Results!T$2:T$2256,"")</f>
        <v>72</v>
      </c>
      <c r="AZ569" s="2">
        <f>_xlfn.XLOOKUP($A569,Results!$A$2:$A$2256,Results!U$2:U$2256,"")</f>
        <v>85</v>
      </c>
      <c r="BA569" s="2">
        <f>_xlfn.XLOOKUP($A569,Results!$A$2:$A$2256,Results!V$2:V$2256,"")</f>
        <v>0</v>
      </c>
      <c r="BB569" s="2">
        <f>_xlfn.XLOOKUP($A569,Results!$A$2:$A$2256,Results!W$2:W$2256,"")</f>
        <v>0</v>
      </c>
      <c r="BC569" s="2">
        <f>_xlfn.XLOOKUP($A569,Results!$A$2:$A$2256,Results!X$2:X$2256,"")</f>
        <v>39121312</v>
      </c>
      <c r="BD569" s="2">
        <f>_xlfn.XLOOKUP($A569,Results!$A$2:$A$2256,Results!Y$2:Y$2256,"")</f>
        <v>83</v>
      </c>
      <c r="BE569" s="2">
        <f>_xlfn.XLOOKUP($A569,Results!$A$2:$A$2256,Results!Z$2:Z$2256,"")</f>
        <v>0</v>
      </c>
    </row>
    <row r="570" spans="1:57" ht="38.25" customHeight="1" x14ac:dyDescent="0.3">
      <c r="A570">
        <v>906247</v>
      </c>
      <c r="B570">
        <v>282053</v>
      </c>
      <c r="C570" t="s">
        <v>36</v>
      </c>
      <c r="D570" t="s">
        <v>1822</v>
      </c>
      <c r="E570" s="2" t="str">
        <f>VLOOKUP(F570,'RPA Vendor Data '!F$1:$G$2418,2)</f>
        <v>SHEPHERD ELECT SUPPLY MD</v>
      </c>
      <c r="F570" s="2">
        <v>13061</v>
      </c>
      <c r="G570" s="2">
        <v>1</v>
      </c>
      <c r="H570" t="s">
        <v>1823</v>
      </c>
      <c r="I570">
        <v>8</v>
      </c>
      <c r="J570" t="s">
        <v>65</v>
      </c>
      <c r="K570" t="s">
        <v>39</v>
      </c>
      <c r="L570">
        <v>5.73</v>
      </c>
      <c r="M570" s="2" t="s">
        <v>1807</v>
      </c>
      <c r="N570" s="85" t="s">
        <v>1824</v>
      </c>
      <c r="O570" t="s">
        <v>36</v>
      </c>
      <c r="P570" t="s">
        <v>1825</v>
      </c>
      <c r="Q570" t="s">
        <v>36</v>
      </c>
      <c r="R570">
        <v>45.84</v>
      </c>
      <c r="S570" s="1">
        <v>45744.979452314823</v>
      </c>
      <c r="T570" t="s">
        <v>42</v>
      </c>
      <c r="U570" s="1">
        <v>45744.75</v>
      </c>
      <c r="V570" t="s">
        <v>43</v>
      </c>
      <c r="W570" t="s">
        <v>36</v>
      </c>
      <c r="X570">
        <v>1</v>
      </c>
      <c r="Y570" t="s">
        <v>158</v>
      </c>
      <c r="Z570">
        <v>5.73</v>
      </c>
      <c r="AA570">
        <v>5.73</v>
      </c>
      <c r="AB570">
        <v>124</v>
      </c>
      <c r="AC570" t="s">
        <v>1819</v>
      </c>
      <c r="AD570" t="s">
        <v>1819</v>
      </c>
      <c r="AE570" t="s">
        <v>45</v>
      </c>
      <c r="AF570" s="44">
        <v>39131706</v>
      </c>
      <c r="AG570" s="18" t="s">
        <v>1826</v>
      </c>
      <c r="AH570" s="18"/>
      <c r="AI570" s="2" t="s">
        <v>48</v>
      </c>
      <c r="AJ570" s="2" t="e">
        <f>VLOOKUP(A570,'Classification Test Result'!$A$2:$D$2428,4,FALSE)</f>
        <v>#N/A</v>
      </c>
      <c r="AL570" s="2">
        <f>_xlfn.XLOOKUP($A570,Results!$A$2:$A$2256,Results!G$2:G$2256,"")</f>
        <v>340859</v>
      </c>
      <c r="AM570" s="2" t="str">
        <f>_xlfn.XLOOKUP($A570,Results!$A$2:$A$2256,Results!H$2:H$2256,"")</f>
        <v>5400S</v>
      </c>
      <c r="AN570" s="2" t="str">
        <f>_xlfn.XLOOKUP($A570,Results!$A$2:$A$2256,Results!I$2:I$2256,"")</f>
        <v>APPLETON</v>
      </c>
      <c r="AO570" s="2">
        <f>_xlfn.XLOOKUP($A570,Results!$A$2:$A$2256,Results!J$2:J$2256,"")</f>
        <v>687855851416</v>
      </c>
      <c r="AP570" s="2">
        <f>_xlfn.XLOOKUP($A570,Results!$A$2:$A$2256,Results!K$2:K$2256,"")</f>
        <v>39131707</v>
      </c>
      <c r="AQ570" s="2" t="str">
        <f>_xlfn.XLOOKUP($A570,Results!$A$2:$A$2256,Results!L$2:L$2256,"")</f>
        <v>AK10076829</v>
      </c>
      <c r="AR570" s="2">
        <f>_xlfn.XLOOKUP($A570,Results!$A$2:$A$2256,Results!M$2:M$2256,"")</f>
        <v>950647</v>
      </c>
      <c r="AS570" s="2" t="str">
        <f>_xlfn.XLOOKUP($A570,Results!$A$2:$A$2256,Results!N$2:N$2256,"")</f>
        <v>ETP 5400S 4-IN S/SCR EMT CPLG</v>
      </c>
      <c r="AT570" s="2" t="str">
        <f>_xlfn.XLOOKUP($A570,Results!$A$2:$A$2256,Results!O$2:O$2256,"")</f>
        <v>APPLETON</v>
      </c>
      <c r="AU570" s="2">
        <f>_xlfn.XLOOKUP($A570,Results!$A$2:$A$2256,Results!P$2:P$2256,"")</f>
        <v>0</v>
      </c>
      <c r="AV570" s="2" t="str">
        <f>_xlfn.XLOOKUP($A570,Results!$A$2:$A$2256,Results!Q$2:Q$2256,"")</f>
        <v>NO_VALID_MATCHES</v>
      </c>
      <c r="AW570" s="2" t="str">
        <f>_xlfn.XLOOKUP($A570,Results!$A$2:$A$2256,Results!R$2:R$2256,"")</f>
        <v>0.8289023473301657</v>
      </c>
      <c r="AX570" s="2">
        <f>_xlfn.XLOOKUP($A570,Results!$A$2:$A$2256,Results!S$2:S$2256,"")</f>
        <v>79</v>
      </c>
      <c r="AY570" s="2">
        <f>_xlfn.XLOOKUP($A570,Results!$A$2:$A$2256,Results!T$2:T$2256,"")</f>
        <v>61</v>
      </c>
      <c r="AZ570" s="2">
        <f>_xlfn.XLOOKUP($A570,Results!$A$2:$A$2256,Results!U$2:U$2256,"")</f>
        <v>79</v>
      </c>
      <c r="BA570" s="2" t="str">
        <f>_xlfn.XLOOKUP($A570,Results!$A$2:$A$2256,Results!V$2:V$2256,"")</f>
        <v>APPLETON</v>
      </c>
      <c r="BB570" s="2">
        <f>_xlfn.XLOOKUP($A570,Results!$A$2:$A$2256,Results!W$2:W$2256,"")</f>
        <v>70</v>
      </c>
      <c r="BC570" s="2">
        <f>_xlfn.XLOOKUP($A570,Results!$A$2:$A$2256,Results!X$2:X$2256,"")</f>
        <v>39131707</v>
      </c>
      <c r="BD570" s="2">
        <f>_xlfn.XLOOKUP($A570,Results!$A$2:$A$2256,Results!Y$2:Y$2256,"")</f>
        <v>69</v>
      </c>
      <c r="BE570" s="2" t="b">
        <f>_xlfn.XLOOKUP($A570,Results!$A$2:$A$2256,Results!Z$2:Z$2256,"")</f>
        <v>1</v>
      </c>
    </row>
    <row r="571" spans="1:57" ht="38.25" customHeight="1" x14ac:dyDescent="0.3">
      <c r="A571">
        <v>906248</v>
      </c>
      <c r="B571">
        <v>281557</v>
      </c>
      <c r="C571" t="s">
        <v>36</v>
      </c>
      <c r="D571" t="s">
        <v>601</v>
      </c>
      <c r="E571" s="2" t="str">
        <f>VLOOKUP(F571,'RPA Vendor Data '!F$1:$G$2418,2)</f>
        <v>SHEPHERD ELECT SUPPLY MD</v>
      </c>
      <c r="F571" s="2">
        <v>13061</v>
      </c>
      <c r="G571" s="2">
        <v>2</v>
      </c>
      <c r="H571" t="s">
        <v>1823</v>
      </c>
      <c r="I571">
        <v>12</v>
      </c>
      <c r="J571" t="s">
        <v>65</v>
      </c>
      <c r="K571" t="s">
        <v>39</v>
      </c>
      <c r="L571">
        <v>5.73</v>
      </c>
      <c r="M571" s="2" t="s">
        <v>1807</v>
      </c>
      <c r="N571" s="85" t="s">
        <v>1824</v>
      </c>
      <c r="O571" t="s">
        <v>36</v>
      </c>
      <c r="P571" t="s">
        <v>1825</v>
      </c>
      <c r="Q571" t="s">
        <v>36</v>
      </c>
      <c r="R571">
        <v>68.760000000000005</v>
      </c>
      <c r="S571" s="1">
        <v>45744.460248761578</v>
      </c>
      <c r="T571" t="s">
        <v>42</v>
      </c>
      <c r="U571" s="1">
        <v>45744.242361111108</v>
      </c>
      <c r="V571" t="s">
        <v>43</v>
      </c>
      <c r="W571" t="s">
        <v>36</v>
      </c>
      <c r="X571">
        <v>3</v>
      </c>
      <c r="Y571" t="s">
        <v>158</v>
      </c>
      <c r="Z571">
        <v>5.73</v>
      </c>
      <c r="AA571">
        <v>5.73</v>
      </c>
      <c r="AB571">
        <v>124</v>
      </c>
      <c r="AC571" t="s">
        <v>1819</v>
      </c>
      <c r="AD571" t="s">
        <v>1819</v>
      </c>
      <c r="AE571" t="s">
        <v>45</v>
      </c>
      <c r="AF571" s="44">
        <v>39131707</v>
      </c>
      <c r="AG571" s="18" t="s">
        <v>1826</v>
      </c>
      <c r="AH571" s="18"/>
      <c r="AI571" s="2" t="s">
        <v>48</v>
      </c>
      <c r="AJ571" s="2" t="e">
        <f>VLOOKUP(A571,'Classification Test Result'!$A$2:$D$2428,4,FALSE)</f>
        <v>#N/A</v>
      </c>
      <c r="AL571" s="2">
        <f>_xlfn.XLOOKUP($A571,Results!$A$2:$A$2256,Results!G$2:G$2256,"")</f>
        <v>340859</v>
      </c>
      <c r="AM571" s="2" t="str">
        <f>_xlfn.XLOOKUP($A571,Results!$A$2:$A$2256,Results!H$2:H$2256,"")</f>
        <v>5400S</v>
      </c>
      <c r="AN571" s="2" t="str">
        <f>_xlfn.XLOOKUP($A571,Results!$A$2:$A$2256,Results!I$2:I$2256,"")</f>
        <v>APPLETON</v>
      </c>
      <c r="AO571" s="2">
        <f>_xlfn.XLOOKUP($A571,Results!$A$2:$A$2256,Results!J$2:J$2256,"")</f>
        <v>687855851416</v>
      </c>
      <c r="AP571" s="2">
        <f>_xlfn.XLOOKUP($A571,Results!$A$2:$A$2256,Results!K$2:K$2256,"")</f>
        <v>39131707</v>
      </c>
      <c r="AQ571" s="2" t="str">
        <f>_xlfn.XLOOKUP($A571,Results!$A$2:$A$2256,Results!L$2:L$2256,"")</f>
        <v>AK10076829</v>
      </c>
      <c r="AR571" s="2">
        <f>_xlfn.XLOOKUP($A571,Results!$A$2:$A$2256,Results!M$2:M$2256,"")</f>
        <v>950647</v>
      </c>
      <c r="AS571" s="2" t="str">
        <f>_xlfn.XLOOKUP($A571,Results!$A$2:$A$2256,Results!N$2:N$2256,"")</f>
        <v>ETP 5400S 4-IN S/SCR EMT CPLG</v>
      </c>
      <c r="AT571" s="2" t="str">
        <f>_xlfn.XLOOKUP($A571,Results!$A$2:$A$2256,Results!O$2:O$2256,"")</f>
        <v>APPLETON</v>
      </c>
      <c r="AU571" s="2">
        <f>_xlfn.XLOOKUP($A571,Results!$A$2:$A$2256,Results!P$2:P$2256,"")</f>
        <v>0</v>
      </c>
      <c r="AV571" s="2" t="str">
        <f>_xlfn.XLOOKUP($A571,Results!$A$2:$A$2256,Results!Q$2:Q$2256,"")</f>
        <v>NO_VALID_MATCHES</v>
      </c>
      <c r="AW571" s="2" t="str">
        <f>_xlfn.XLOOKUP($A571,Results!$A$2:$A$2256,Results!R$2:R$2256,"")</f>
        <v>0.8290503539227814</v>
      </c>
      <c r="AX571" s="2">
        <f>_xlfn.XLOOKUP($A571,Results!$A$2:$A$2256,Results!S$2:S$2256,"")</f>
        <v>79</v>
      </c>
      <c r="AY571" s="2">
        <f>_xlfn.XLOOKUP($A571,Results!$A$2:$A$2256,Results!T$2:T$2256,"")</f>
        <v>61</v>
      </c>
      <c r="AZ571" s="2">
        <f>_xlfn.XLOOKUP($A571,Results!$A$2:$A$2256,Results!U$2:U$2256,"")</f>
        <v>79</v>
      </c>
      <c r="BA571" s="2" t="str">
        <f>_xlfn.XLOOKUP($A571,Results!$A$2:$A$2256,Results!V$2:V$2256,"")</f>
        <v>APPLETON</v>
      </c>
      <c r="BB571" s="2">
        <f>_xlfn.XLOOKUP($A571,Results!$A$2:$A$2256,Results!W$2:W$2256,"")</f>
        <v>70</v>
      </c>
      <c r="BC571" s="2">
        <f>_xlfn.XLOOKUP($A571,Results!$A$2:$A$2256,Results!X$2:X$2256,"")</f>
        <v>39131707</v>
      </c>
      <c r="BD571" s="2">
        <f>_xlfn.XLOOKUP($A571,Results!$A$2:$A$2256,Results!Y$2:Y$2256,"")</f>
        <v>69</v>
      </c>
      <c r="BE571" s="2" t="b">
        <f>_xlfn.XLOOKUP($A571,Results!$A$2:$A$2256,Results!Z$2:Z$2256,"")</f>
        <v>1</v>
      </c>
    </row>
    <row r="572" spans="1:57" ht="38.25" customHeight="1" x14ac:dyDescent="0.3">
      <c r="A572">
        <v>906249</v>
      </c>
      <c r="B572">
        <v>281590</v>
      </c>
      <c r="C572" t="s">
        <v>36</v>
      </c>
      <c r="D572">
        <v>34791</v>
      </c>
      <c r="E572" s="2" t="str">
        <f>VLOOKUP(F572,'RPA Vendor Data '!F$1:$G$2418,2)</f>
        <v>BROADWAY ELECTRIC SUPPLY</v>
      </c>
      <c r="F572" s="2">
        <v>10455</v>
      </c>
      <c r="G572" s="2">
        <v>3</v>
      </c>
      <c r="H572" t="s">
        <v>1827</v>
      </c>
      <c r="I572">
        <v>50</v>
      </c>
      <c r="J572" t="s">
        <v>39</v>
      </c>
      <c r="K572" t="s">
        <v>39</v>
      </c>
      <c r="L572">
        <v>0.86</v>
      </c>
      <c r="M572" s="2" t="s">
        <v>1807</v>
      </c>
      <c r="N572" s="85" t="s">
        <v>1828</v>
      </c>
      <c r="O572" t="s">
        <v>36</v>
      </c>
      <c r="P572" t="s">
        <v>36</v>
      </c>
      <c r="Q572">
        <v>68785585116</v>
      </c>
      <c r="R572">
        <v>43</v>
      </c>
      <c r="S572" s="1">
        <v>45744.481889270843</v>
      </c>
      <c r="T572" t="s">
        <v>42</v>
      </c>
      <c r="U572" s="1">
        <v>45744.25</v>
      </c>
      <c r="V572" t="s">
        <v>43</v>
      </c>
      <c r="W572" t="s">
        <v>36</v>
      </c>
      <c r="X572">
        <v>0</v>
      </c>
      <c r="Y572">
        <v>999</v>
      </c>
      <c r="Z572" t="s">
        <v>36</v>
      </c>
      <c r="AA572" t="s">
        <v>36</v>
      </c>
      <c r="AB572" t="s">
        <v>36</v>
      </c>
      <c r="AC572" t="s">
        <v>1819</v>
      </c>
      <c r="AD572" t="s">
        <v>1819</v>
      </c>
      <c r="AE572" t="s">
        <v>45</v>
      </c>
      <c r="AF572" s="44">
        <v>39131707</v>
      </c>
      <c r="AG572" s="18" t="s">
        <v>1829</v>
      </c>
      <c r="AH572" s="18"/>
      <c r="AI572" s="2" t="s">
        <v>48</v>
      </c>
      <c r="AJ572" s="2" t="e">
        <f>VLOOKUP(A572,'Classification Test Result'!$A$2:$D$2428,4,FALSE)</f>
        <v>#N/A</v>
      </c>
      <c r="AL572" s="2">
        <f>_xlfn.XLOOKUP($A572,Results!$A$2:$A$2256,Results!G$2:G$2256,"")</f>
        <v>340887</v>
      </c>
      <c r="AM572" s="2" t="str">
        <f>_xlfn.XLOOKUP($A572,Results!$A$2:$A$2256,Results!H$2:H$2256,"")</f>
        <v>5125S</v>
      </c>
      <c r="AN572" s="2" t="str">
        <f>_xlfn.XLOOKUP($A572,Results!$A$2:$A$2256,Results!I$2:I$2256,"")</f>
        <v>APPLETON</v>
      </c>
      <c r="AO572" s="2">
        <f>_xlfn.XLOOKUP($A572,Results!$A$2:$A$2256,Results!J$2:J$2256,"")</f>
        <v>687855851164</v>
      </c>
      <c r="AP572" s="2">
        <f>_xlfn.XLOOKUP($A572,Results!$A$2:$A$2256,Results!K$2:K$2256,"")</f>
        <v>39131707</v>
      </c>
      <c r="AQ572" s="2" t="str">
        <f>_xlfn.XLOOKUP($A572,Results!$A$2:$A$2256,Results!L$2:L$2256,"")</f>
        <v>AK10076823</v>
      </c>
      <c r="AR572" s="2">
        <f>_xlfn.XLOOKUP($A572,Results!$A$2:$A$2256,Results!M$2:M$2256,"")</f>
        <v>95561</v>
      </c>
      <c r="AS572" s="2" t="str">
        <f>_xlfn.XLOOKUP($A572,Results!$A$2:$A$2256,Results!N$2:N$2256,"")</f>
        <v>ETP 5125S 1-1/4 S/SCR EMT CPLG</v>
      </c>
      <c r="AT572" s="2" t="str">
        <f>_xlfn.XLOOKUP($A572,Results!$A$2:$A$2256,Results!O$2:O$2256,"")</f>
        <v>APPLETON</v>
      </c>
      <c r="AU572" s="2">
        <f>_xlfn.XLOOKUP($A572,Results!$A$2:$A$2256,Results!P$2:P$2256,"")</f>
        <v>0</v>
      </c>
      <c r="AV572" s="2" t="str">
        <f>_xlfn.XLOOKUP($A572,Results!$A$2:$A$2256,Results!Q$2:Q$2256,"")</f>
        <v>NO_VALID_MATCHES</v>
      </c>
      <c r="AW572" s="2" t="str">
        <f>_xlfn.XLOOKUP($A572,Results!$A$2:$A$2256,Results!R$2:R$2256,"")</f>
        <v>0.7874639500440898</v>
      </c>
      <c r="AX572" s="2">
        <f>_xlfn.XLOOKUP($A572,Results!$A$2:$A$2256,Results!S$2:S$2256,"")</f>
        <v>75</v>
      </c>
      <c r="AY572" s="2">
        <f>_xlfn.XLOOKUP($A572,Results!$A$2:$A$2256,Results!T$2:T$2256,"")</f>
        <v>58</v>
      </c>
      <c r="AZ572" s="2">
        <f>_xlfn.XLOOKUP($A572,Results!$A$2:$A$2256,Results!U$2:U$2256,"")</f>
        <v>73</v>
      </c>
      <c r="BA572" s="2">
        <f>_xlfn.XLOOKUP($A572,Results!$A$2:$A$2256,Results!V$2:V$2256,"")</f>
        <v>0</v>
      </c>
      <c r="BB572" s="2">
        <f>_xlfn.XLOOKUP($A572,Results!$A$2:$A$2256,Results!W$2:W$2256,"")</f>
        <v>0</v>
      </c>
      <c r="BC572" s="2">
        <f>_xlfn.XLOOKUP($A572,Results!$A$2:$A$2256,Results!X$2:X$2256,"")</f>
        <v>39131707</v>
      </c>
      <c r="BD572" s="2">
        <f>_xlfn.XLOOKUP($A572,Results!$A$2:$A$2256,Results!Y$2:Y$2256,"")</f>
        <v>82</v>
      </c>
      <c r="BE572" s="2">
        <f>_xlfn.XLOOKUP($A572,Results!$A$2:$A$2256,Results!Z$2:Z$2256,"")</f>
        <v>0</v>
      </c>
    </row>
    <row r="573" spans="1:57" ht="38.25" customHeight="1" x14ac:dyDescent="0.3">
      <c r="A573">
        <v>906250</v>
      </c>
      <c r="B573">
        <v>281750</v>
      </c>
      <c r="C573" t="s">
        <v>36</v>
      </c>
      <c r="D573">
        <v>34693</v>
      </c>
      <c r="E573" s="2" t="str">
        <f>VLOOKUP(F573,'RPA Vendor Data '!F$1:$G$2418,2)</f>
        <v>BROADWAY ELECTRIC SUPPLY</v>
      </c>
      <c r="F573" s="2">
        <v>10455</v>
      </c>
      <c r="G573" s="2">
        <v>6</v>
      </c>
      <c r="H573" t="s">
        <v>1830</v>
      </c>
      <c r="I573">
        <v>100</v>
      </c>
      <c r="J573" t="s">
        <v>39</v>
      </c>
      <c r="K573" t="s">
        <v>39</v>
      </c>
      <c r="L573">
        <v>0.44</v>
      </c>
      <c r="M573" s="2" t="s">
        <v>1807</v>
      </c>
      <c r="N573" s="85" t="s">
        <v>1831</v>
      </c>
      <c r="O573" t="s">
        <v>36</v>
      </c>
      <c r="P573" t="s">
        <v>36</v>
      </c>
      <c r="Q573">
        <v>68785585111</v>
      </c>
      <c r="R573">
        <v>44</v>
      </c>
      <c r="S573" s="1">
        <v>45744.542632175922</v>
      </c>
      <c r="T573" t="s">
        <v>42</v>
      </c>
      <c r="U573" s="1">
        <v>45744.322916666657</v>
      </c>
      <c r="V573" t="s">
        <v>43</v>
      </c>
      <c r="W573" t="s">
        <v>36</v>
      </c>
      <c r="X573">
        <v>0</v>
      </c>
      <c r="Y573">
        <v>999</v>
      </c>
      <c r="Z573" t="s">
        <v>36</v>
      </c>
      <c r="AA573" t="s">
        <v>36</v>
      </c>
      <c r="AB573" t="s">
        <v>36</v>
      </c>
      <c r="AC573" t="s">
        <v>1819</v>
      </c>
      <c r="AD573" t="s">
        <v>1819</v>
      </c>
      <c r="AE573" t="s">
        <v>45</v>
      </c>
      <c r="AF573" s="44">
        <v>39131707</v>
      </c>
      <c r="AG573" s="18" t="s">
        <v>1832</v>
      </c>
      <c r="AH573" s="18"/>
      <c r="AI573" s="2" t="s">
        <v>48</v>
      </c>
      <c r="AJ573" s="2" t="e">
        <f>VLOOKUP(A573,'Classification Test Result'!$A$2:$D$2428,4,FALSE)</f>
        <v>#N/A</v>
      </c>
      <c r="AL573" s="2">
        <f>_xlfn.XLOOKUP($A573,Results!$A$2:$A$2256,Results!G$2:G$2256,"")</f>
        <v>340854</v>
      </c>
      <c r="AM573" s="2" t="str">
        <f>_xlfn.XLOOKUP($A573,Results!$A$2:$A$2256,Results!H$2:H$2256,"")</f>
        <v>5100S</v>
      </c>
      <c r="AN573" s="2" t="str">
        <f>_xlfn.XLOOKUP($A573,Results!$A$2:$A$2256,Results!I$2:I$2256,"")</f>
        <v>APPLETON</v>
      </c>
      <c r="AO573" s="2">
        <f>_xlfn.XLOOKUP($A573,Results!$A$2:$A$2256,Results!J$2:J$2256,"")</f>
        <v>687855851119</v>
      </c>
      <c r="AP573" s="2">
        <f>_xlfn.XLOOKUP($A573,Results!$A$2:$A$2256,Results!K$2:K$2256,"")</f>
        <v>39131707</v>
      </c>
      <c r="AQ573" s="2" t="str">
        <f>_xlfn.XLOOKUP($A573,Results!$A$2:$A$2256,Results!L$2:L$2256,"")</f>
        <v>AK10076821</v>
      </c>
      <c r="AR573" s="2">
        <f>_xlfn.XLOOKUP($A573,Results!$A$2:$A$2256,Results!M$2:M$2256,"")</f>
        <v>95560</v>
      </c>
      <c r="AS573" s="2" t="str">
        <f>_xlfn.XLOOKUP($A573,Results!$A$2:$A$2256,Results!N$2:N$2256,"")</f>
        <v>ETP 5100S 1-IN S/SCR EMT CPLG</v>
      </c>
      <c r="AT573" s="2" t="str">
        <f>_xlfn.XLOOKUP($A573,Results!$A$2:$A$2256,Results!O$2:O$2256,"")</f>
        <v>APPLETON</v>
      </c>
      <c r="AU573" s="2">
        <f>_xlfn.XLOOKUP($A573,Results!$A$2:$A$2256,Results!P$2:P$2256,"")</f>
        <v>0</v>
      </c>
      <c r="AV573" s="2" t="str">
        <f>_xlfn.XLOOKUP($A573,Results!$A$2:$A$2256,Results!Q$2:Q$2256,"")</f>
        <v>NO_VALID_MATCHES</v>
      </c>
      <c r="AW573" s="2">
        <f>_xlfn.XLOOKUP($A573,Results!$A$2:$A$2256,Results!R$2:R$2256,"")</f>
        <v>0.76253690867286295</v>
      </c>
      <c r="AX573" s="2">
        <f>_xlfn.XLOOKUP($A573,Results!$A$2:$A$2256,Results!S$2:S$2256,"")</f>
        <v>73</v>
      </c>
      <c r="AY573" s="2">
        <f>_xlfn.XLOOKUP($A573,Results!$A$2:$A$2256,Results!T$2:T$2256,"")</f>
        <v>40</v>
      </c>
      <c r="AZ573" s="2">
        <f>_xlfn.XLOOKUP($A573,Results!$A$2:$A$2256,Results!U$2:U$2256,"")</f>
        <v>63</v>
      </c>
      <c r="BA573" s="2" t="str">
        <f>_xlfn.XLOOKUP($A573,Results!$A$2:$A$2256,Results!V$2:V$2256,"")</f>
        <v>O Z GEDNEY</v>
      </c>
      <c r="BB573" s="2">
        <f>_xlfn.XLOOKUP($A573,Results!$A$2:$A$2256,Results!W$2:W$2256,"")</f>
        <v>66</v>
      </c>
      <c r="BC573" s="2">
        <f>_xlfn.XLOOKUP($A573,Results!$A$2:$A$2256,Results!X$2:X$2256,"")</f>
        <v>39131707</v>
      </c>
      <c r="BD573" s="2">
        <f>_xlfn.XLOOKUP($A573,Results!$A$2:$A$2256,Results!Y$2:Y$2256,"")</f>
        <v>53</v>
      </c>
      <c r="BE573" s="2" t="b">
        <f>_xlfn.XLOOKUP($A573,Results!$A$2:$A$2256,Results!Z$2:Z$2256,"")</f>
        <v>1</v>
      </c>
    </row>
    <row r="574" spans="1:57" ht="38.25" customHeight="1" x14ac:dyDescent="0.3">
      <c r="A574">
        <v>906251</v>
      </c>
      <c r="B574">
        <v>282005</v>
      </c>
      <c r="C574" t="s">
        <v>36</v>
      </c>
      <c r="D574" t="s">
        <v>585</v>
      </c>
      <c r="E574" s="2" t="str">
        <f>VLOOKUP(F574,'RPA Vendor Data '!F$1:$G$2418,2)</f>
        <v>DOMINION ELECTRIC SUPPLY</v>
      </c>
      <c r="F574" s="2">
        <v>11048</v>
      </c>
      <c r="G574" s="2">
        <v>2</v>
      </c>
      <c r="H574" t="s">
        <v>1833</v>
      </c>
      <c r="I574">
        <v>6</v>
      </c>
      <c r="J574" t="s">
        <v>389</v>
      </c>
      <c r="K574" t="s">
        <v>58</v>
      </c>
      <c r="L574">
        <v>17.079999999999998</v>
      </c>
      <c r="M574" s="2" t="s">
        <v>1807</v>
      </c>
      <c r="N574" s="85" t="s">
        <v>1834</v>
      </c>
      <c r="O574" t="s">
        <v>36</v>
      </c>
      <c r="P574" t="s">
        <v>1835</v>
      </c>
      <c r="Q574" t="s">
        <v>36</v>
      </c>
      <c r="R574">
        <v>1.02</v>
      </c>
      <c r="S574" s="1">
        <v>45744.896610960648</v>
      </c>
      <c r="T574" t="s">
        <v>42</v>
      </c>
      <c r="U574" s="1">
        <v>45744.675000000003</v>
      </c>
      <c r="V574" t="s">
        <v>43</v>
      </c>
      <c r="W574" t="s">
        <v>36</v>
      </c>
      <c r="X574">
        <v>2</v>
      </c>
      <c r="Y574" t="s">
        <v>158</v>
      </c>
      <c r="Z574">
        <v>17.079999999999998</v>
      </c>
      <c r="AA574">
        <v>17.079999999999998</v>
      </c>
      <c r="AB574">
        <v>191</v>
      </c>
      <c r="AC574" t="s">
        <v>1819</v>
      </c>
      <c r="AD574" t="s">
        <v>1819</v>
      </c>
      <c r="AE574" t="s">
        <v>45</v>
      </c>
      <c r="AF574" s="44">
        <v>39131707</v>
      </c>
      <c r="AG574" s="18" t="s">
        <v>1836</v>
      </c>
      <c r="AH574" s="18"/>
      <c r="AI574" s="2" t="s">
        <v>48</v>
      </c>
      <c r="AJ574" s="2" t="e">
        <f>VLOOKUP(A574,'Classification Test Result'!$A$2:$D$2428,4,FALSE)</f>
        <v>#N/A</v>
      </c>
      <c r="AL574" s="2">
        <f>_xlfn.XLOOKUP($A574,Results!$A$2:$A$2256,Results!G$2:G$2256,"")</f>
        <v>888882</v>
      </c>
      <c r="AM574" s="2" t="str">
        <f>_xlfn.XLOOKUP($A574,Results!$A$2:$A$2256,Results!H$2:H$2256,"")</f>
        <v>SC50RKON</v>
      </c>
      <c r="AN574" s="2" t="str">
        <f>_xlfn.XLOOKUP($A574,Results!$A$2:$A$2256,Results!I$2:I$2256,"")</f>
        <v>ATKORE</v>
      </c>
      <c r="AO574" s="2">
        <f>_xlfn.XLOOKUP($A574,Results!$A$2:$A$2256,Results!J$2:J$2256,"")</f>
        <v>842136100045</v>
      </c>
      <c r="AP574" s="2">
        <f>_xlfn.XLOOKUP($A574,Results!$A$2:$A$2256,Results!K$2:K$2256,"")</f>
        <v>39131700</v>
      </c>
      <c r="AQ574" s="2">
        <f>_xlfn.XLOOKUP($A574,Results!$A$2:$A$2256,Results!L$2:L$2256,"")</f>
        <v>0</v>
      </c>
      <c r="AR574" s="2">
        <f>_xlfn.XLOOKUP($A574,Results!$A$2:$A$2256,Results!M$2:M$2256,"")</f>
        <v>575755</v>
      </c>
      <c r="AS574" s="2" t="str">
        <f>_xlfn.XLOOKUP($A574,Results!$A$2:$A$2256,Results!N$2:N$2256,"")</f>
        <v>AFF SC50RKON 1/2 CONN</v>
      </c>
      <c r="AT574" s="2" t="str">
        <f>_xlfn.XLOOKUP($A574,Results!$A$2:$A$2256,Results!O$2:O$2256,"")</f>
        <v>ATKORE</v>
      </c>
      <c r="AU574" s="2">
        <f>_xlfn.XLOOKUP($A574,Results!$A$2:$A$2256,Results!P$2:P$2256,"")</f>
        <v>0</v>
      </c>
      <c r="AV574" s="2" t="str">
        <f>_xlfn.XLOOKUP($A574,Results!$A$2:$A$2256,Results!Q$2:Q$2256,"")</f>
        <v>NO_VALID_MATCHES</v>
      </c>
      <c r="AW574" s="2">
        <f>_xlfn.XLOOKUP($A574,Results!$A$2:$A$2256,Results!R$2:R$2256,"")</f>
        <v>0.598683042382125</v>
      </c>
      <c r="AX574" s="2">
        <f>_xlfn.XLOOKUP($A574,Results!$A$2:$A$2256,Results!S$2:S$2256,"")</f>
        <v>40</v>
      </c>
      <c r="AY574" s="2">
        <f>_xlfn.XLOOKUP($A574,Results!$A$2:$A$2256,Results!T$2:T$2256,"")</f>
        <v>34</v>
      </c>
      <c r="AZ574" s="2">
        <f>_xlfn.XLOOKUP($A574,Results!$A$2:$A$2256,Results!U$2:U$2256,"")</f>
        <v>53</v>
      </c>
      <c r="BA574" s="2" t="str">
        <f>_xlfn.XLOOKUP($A574,Results!$A$2:$A$2256,Results!V$2:V$2256,"")</f>
        <v>O Z GEDNEY</v>
      </c>
      <c r="BB574" s="2">
        <f>_xlfn.XLOOKUP($A574,Results!$A$2:$A$2256,Results!W$2:W$2256,"")</f>
        <v>85</v>
      </c>
      <c r="BC574" s="2">
        <f>_xlfn.XLOOKUP($A574,Results!$A$2:$A$2256,Results!X$2:X$2256,"")</f>
        <v>39121434</v>
      </c>
      <c r="BD574" s="2">
        <f>_xlfn.XLOOKUP($A574,Results!$A$2:$A$2256,Results!Y$2:Y$2256,"")</f>
        <v>85</v>
      </c>
      <c r="BE574" s="2" t="b">
        <f>_xlfn.XLOOKUP($A574,Results!$A$2:$A$2256,Results!Z$2:Z$2256,"")</f>
        <v>1</v>
      </c>
    </row>
    <row r="575" spans="1:57" ht="38.25" customHeight="1" x14ac:dyDescent="0.3">
      <c r="A575">
        <v>906252</v>
      </c>
      <c r="B575">
        <v>281750</v>
      </c>
      <c r="C575" t="s">
        <v>36</v>
      </c>
      <c r="D575">
        <v>34693</v>
      </c>
      <c r="E575" s="2" t="str">
        <f>VLOOKUP(F575,'RPA Vendor Data '!F$1:$G$2418,2)</f>
        <v>BROADWAY ELECTRIC SUPPLY</v>
      </c>
      <c r="F575" s="2">
        <v>10455</v>
      </c>
      <c r="G575" s="2">
        <v>7</v>
      </c>
      <c r="H575" t="s">
        <v>1837</v>
      </c>
      <c r="I575">
        <v>100</v>
      </c>
      <c r="J575" t="s">
        <v>39</v>
      </c>
      <c r="K575" t="s">
        <v>39</v>
      </c>
      <c r="L575">
        <v>0.39</v>
      </c>
      <c r="M575" s="2" t="s">
        <v>1807</v>
      </c>
      <c r="N575" s="85" t="s">
        <v>1838</v>
      </c>
      <c r="O575" t="s">
        <v>36</v>
      </c>
      <c r="P575" t="s">
        <v>36</v>
      </c>
      <c r="Q575">
        <v>68785584611</v>
      </c>
      <c r="R575">
        <v>39</v>
      </c>
      <c r="S575" s="1">
        <v>45744.542655636571</v>
      </c>
      <c r="T575" t="s">
        <v>42</v>
      </c>
      <c r="U575" s="1">
        <v>45744.322916666657</v>
      </c>
      <c r="V575" t="s">
        <v>43</v>
      </c>
      <c r="W575" t="s">
        <v>36</v>
      </c>
      <c r="X575">
        <v>0</v>
      </c>
      <c r="Y575">
        <v>999</v>
      </c>
      <c r="Z575" t="s">
        <v>36</v>
      </c>
      <c r="AA575" t="s">
        <v>36</v>
      </c>
      <c r="AB575" t="s">
        <v>36</v>
      </c>
      <c r="AC575" t="s">
        <v>1819</v>
      </c>
      <c r="AD575" t="s">
        <v>1819</v>
      </c>
      <c r="AE575" t="s">
        <v>45</v>
      </c>
      <c r="AF575" s="44">
        <v>39121434</v>
      </c>
      <c r="AG575" s="18" t="s">
        <v>1839</v>
      </c>
      <c r="AH575" s="18"/>
      <c r="AI575" s="2" t="s">
        <v>48</v>
      </c>
      <c r="AJ575" s="2" t="e">
        <f>VLOOKUP(A575,'Classification Test Result'!$A$2:$D$2428,4,FALSE)</f>
        <v>#N/A</v>
      </c>
      <c r="AL575" s="2" t="str">
        <f>_xlfn.XLOOKUP($A575,Results!$A$2:$A$2256,Results!G$2:G$2256,"")</f>
        <v/>
      </c>
      <c r="AM575" s="2" t="str">
        <f>_xlfn.XLOOKUP($A575,Results!$A$2:$A$2256,Results!H$2:H$2256,"")</f>
        <v/>
      </c>
      <c r="AN575" s="2" t="str">
        <f>_xlfn.XLOOKUP($A575,Results!$A$2:$A$2256,Results!I$2:I$2256,"")</f>
        <v/>
      </c>
      <c r="AO575" s="2" t="str">
        <f>_xlfn.XLOOKUP($A575,Results!$A$2:$A$2256,Results!J$2:J$2256,"")</f>
        <v/>
      </c>
      <c r="AP575" s="2" t="str">
        <f>_xlfn.XLOOKUP($A575,Results!$A$2:$A$2256,Results!K$2:K$2256,"")</f>
        <v/>
      </c>
      <c r="AQ575" s="2" t="str">
        <f>_xlfn.XLOOKUP($A575,Results!$A$2:$A$2256,Results!L$2:L$2256,"")</f>
        <v/>
      </c>
      <c r="AR575" s="2" t="str">
        <f>_xlfn.XLOOKUP($A575,Results!$A$2:$A$2256,Results!M$2:M$2256,"")</f>
        <v/>
      </c>
      <c r="AS575" s="2" t="str">
        <f>_xlfn.XLOOKUP($A575,Results!$A$2:$A$2256,Results!N$2:N$2256,"")</f>
        <v/>
      </c>
      <c r="AT575" s="2" t="str">
        <f>_xlfn.XLOOKUP($A575,Results!$A$2:$A$2256,Results!O$2:O$2256,"")</f>
        <v/>
      </c>
      <c r="AU575" s="2" t="str">
        <f>_xlfn.XLOOKUP($A575,Results!$A$2:$A$2256,Results!P$2:P$2256,"")</f>
        <v/>
      </c>
      <c r="AV575" s="2" t="str">
        <f>_xlfn.XLOOKUP($A575,Results!$A$2:$A$2256,Results!Q$2:Q$2256,"")</f>
        <v/>
      </c>
      <c r="AW575" s="2" t="str">
        <f>_xlfn.XLOOKUP($A575,Results!$A$2:$A$2256,Results!R$2:R$2256,"")</f>
        <v/>
      </c>
      <c r="AX575" s="2" t="str">
        <f>_xlfn.XLOOKUP($A575,Results!$A$2:$A$2256,Results!S$2:S$2256,"")</f>
        <v/>
      </c>
      <c r="AY575" s="2" t="str">
        <f>_xlfn.XLOOKUP($A575,Results!$A$2:$A$2256,Results!T$2:T$2256,"")</f>
        <v/>
      </c>
      <c r="AZ575" s="2" t="str">
        <f>_xlfn.XLOOKUP($A575,Results!$A$2:$A$2256,Results!U$2:U$2256,"")</f>
        <v/>
      </c>
      <c r="BA575" s="2" t="str">
        <f>_xlfn.XLOOKUP($A575,Results!$A$2:$A$2256,Results!V$2:V$2256,"")</f>
        <v/>
      </c>
      <c r="BB575" s="2" t="str">
        <f>_xlfn.XLOOKUP($A575,Results!$A$2:$A$2256,Results!W$2:W$2256,"")</f>
        <v/>
      </c>
      <c r="BC575" s="2" t="str">
        <f>_xlfn.XLOOKUP($A575,Results!$A$2:$A$2256,Results!X$2:X$2256,"")</f>
        <v/>
      </c>
      <c r="BD575" s="2" t="str">
        <f>_xlfn.XLOOKUP($A575,Results!$A$2:$A$2256,Results!Y$2:Y$2256,"")</f>
        <v/>
      </c>
      <c r="BE575" s="2" t="str">
        <f>_xlfn.XLOOKUP($A575,Results!$A$2:$A$2256,Results!Z$2:Z$2256,"")</f>
        <v/>
      </c>
    </row>
    <row r="576" spans="1:57" ht="38.25" customHeight="1" x14ac:dyDescent="0.3">
      <c r="A576">
        <v>906253</v>
      </c>
      <c r="B576">
        <v>282005</v>
      </c>
      <c r="C576" t="s">
        <v>36</v>
      </c>
      <c r="D576" t="s">
        <v>585</v>
      </c>
      <c r="E576" s="2" t="str">
        <f>VLOOKUP(F576,'RPA Vendor Data '!F$1:$G$2418,2)</f>
        <v>DOMINION ELECTRIC SUPPLY</v>
      </c>
      <c r="F576" s="2">
        <v>11048</v>
      </c>
      <c r="G576" s="2">
        <v>1</v>
      </c>
      <c r="H576" t="s">
        <v>1840</v>
      </c>
      <c r="I576">
        <v>4</v>
      </c>
      <c r="J576" t="s">
        <v>389</v>
      </c>
      <c r="K576" t="s">
        <v>58</v>
      </c>
      <c r="L576">
        <v>13.42</v>
      </c>
      <c r="M576" s="2" t="s">
        <v>1807</v>
      </c>
      <c r="N576" s="85" t="s">
        <v>1841</v>
      </c>
      <c r="O576" t="s">
        <v>36</v>
      </c>
      <c r="P576" t="s">
        <v>1842</v>
      </c>
      <c r="Q576" t="s">
        <v>36</v>
      </c>
      <c r="R576">
        <v>0.54</v>
      </c>
      <c r="S576" s="1">
        <v>45744.896604942129</v>
      </c>
      <c r="T576" t="s">
        <v>42</v>
      </c>
      <c r="U576" s="1">
        <v>45744.675000000003</v>
      </c>
      <c r="V576" t="s">
        <v>43</v>
      </c>
      <c r="W576" t="s">
        <v>36</v>
      </c>
      <c r="X576">
        <v>1</v>
      </c>
      <c r="Y576" t="s">
        <v>158</v>
      </c>
      <c r="Z576">
        <v>13.42</v>
      </c>
      <c r="AA576">
        <v>13.42</v>
      </c>
      <c r="AB576">
        <v>191</v>
      </c>
      <c r="AC576" t="s">
        <v>1819</v>
      </c>
      <c r="AD576" t="s">
        <v>1819</v>
      </c>
      <c r="AE576" t="s">
        <v>45</v>
      </c>
      <c r="AF576" s="44">
        <v>39121434</v>
      </c>
      <c r="AG576" s="18" t="s">
        <v>1843</v>
      </c>
      <c r="AH576" s="18"/>
      <c r="AI576" s="2" t="s">
        <v>48</v>
      </c>
      <c r="AJ576" s="2" t="e">
        <f>VLOOKUP(A576,'Classification Test Result'!$A$2:$D$2428,4,FALSE)</f>
        <v>#N/A</v>
      </c>
      <c r="AL576" s="2">
        <f>_xlfn.XLOOKUP($A576,Results!$A$2:$A$2256,Results!G$2:G$2256,"")</f>
        <v>0</v>
      </c>
      <c r="AM576" s="2">
        <f>_xlfn.XLOOKUP($A576,Results!$A$2:$A$2256,Results!H$2:H$2256,"")</f>
        <v>0</v>
      </c>
      <c r="AN576" s="2">
        <f>_xlfn.XLOOKUP($A576,Results!$A$2:$A$2256,Results!I$2:I$2256,"")</f>
        <v>0</v>
      </c>
      <c r="AO576" s="2">
        <f>_xlfn.XLOOKUP($A576,Results!$A$2:$A$2256,Results!J$2:J$2256,"")</f>
        <v>0</v>
      </c>
      <c r="AP576" s="2">
        <f>_xlfn.XLOOKUP($A576,Results!$A$2:$A$2256,Results!K$2:K$2256,"")</f>
        <v>0</v>
      </c>
      <c r="AQ576" s="2">
        <f>_xlfn.XLOOKUP($A576,Results!$A$2:$A$2256,Results!L$2:L$2256,"")</f>
        <v>0</v>
      </c>
      <c r="AR576" s="2">
        <f>_xlfn.XLOOKUP($A576,Results!$A$2:$A$2256,Results!M$2:M$2256,"")</f>
        <v>0</v>
      </c>
      <c r="AS576" s="2">
        <f>_xlfn.XLOOKUP($A576,Results!$A$2:$A$2256,Results!N$2:N$2256,"")</f>
        <v>0</v>
      </c>
      <c r="AT576" s="2" t="str">
        <f>_xlfn.XLOOKUP($A576,Results!$A$2:$A$2256,Results!O$2:O$2256,"")</f>
        <v>KONEXX</v>
      </c>
      <c r="AU576" s="2" t="str">
        <f>_xlfn.XLOOKUP($A576,Results!$A$2:$A$2256,Results!P$2:P$2256,"")</f>
        <v>KONKORE</v>
      </c>
      <c r="AV576" s="2" t="str">
        <f>_xlfn.XLOOKUP($A576,Results!$A$2:$A$2256,Results!Q$2:Q$2256,"")</f>
        <v>MULTIPLE_MATCHES_ONE_VALID</v>
      </c>
      <c r="AW576" s="2">
        <f>_xlfn.XLOOKUP($A576,Results!$A$2:$A$2256,Results!R$2:R$2256,"")</f>
        <v>0</v>
      </c>
      <c r="AX576" s="2">
        <f>_xlfn.XLOOKUP($A576,Results!$A$2:$A$2256,Results!S$2:S$2256,"")</f>
        <v>0</v>
      </c>
      <c r="AY576" s="2">
        <f>_xlfn.XLOOKUP($A576,Results!$A$2:$A$2256,Results!T$2:T$2256,"")</f>
        <v>50</v>
      </c>
      <c r="AZ576" s="2">
        <f>_xlfn.XLOOKUP($A576,Results!$A$2:$A$2256,Results!U$2:U$2256,"")</f>
        <v>0</v>
      </c>
      <c r="BA576" s="2" t="str">
        <f>_xlfn.XLOOKUP($A576,Results!$A$2:$A$2256,Results!V$2:V$2256,"")</f>
        <v>O Z GEDNEY</v>
      </c>
      <c r="BB576" s="2">
        <f>_xlfn.XLOOKUP($A576,Results!$A$2:$A$2256,Results!W$2:W$2256,"")</f>
        <v>76</v>
      </c>
      <c r="BC576" s="2">
        <f>_xlfn.XLOOKUP($A576,Results!$A$2:$A$2256,Results!X$2:X$2256,"")</f>
        <v>39120000</v>
      </c>
      <c r="BD576" s="2">
        <f>_xlfn.XLOOKUP($A576,Results!$A$2:$A$2256,Results!Y$2:Y$2256,"")</f>
        <v>76</v>
      </c>
      <c r="BE576" s="2" t="b">
        <f>_xlfn.XLOOKUP($A576,Results!$A$2:$A$2256,Results!Z$2:Z$2256,"")</f>
        <v>1</v>
      </c>
    </row>
    <row r="577" spans="1:57" ht="38.25" customHeight="1" x14ac:dyDescent="0.3">
      <c r="A577">
        <v>906254</v>
      </c>
      <c r="B577">
        <v>281510</v>
      </c>
      <c r="C577" t="s">
        <v>36</v>
      </c>
      <c r="D577" t="s">
        <v>1844</v>
      </c>
      <c r="E577" s="2" t="str">
        <f>VLOOKUP(F577,'RPA Vendor Data '!F$1:$G$2418,2)</f>
        <v>REXEL USA, INC.</v>
      </c>
      <c r="F577" s="2">
        <v>12873</v>
      </c>
      <c r="G577" s="2">
        <v>1</v>
      </c>
      <c r="H577" t="s">
        <v>1845</v>
      </c>
      <c r="I577">
        <v>97</v>
      </c>
      <c r="J577" t="s">
        <v>65</v>
      </c>
      <c r="K577" t="s">
        <v>39</v>
      </c>
      <c r="L577">
        <v>1.5389999999999999</v>
      </c>
      <c r="M577" s="2" t="s">
        <v>1807</v>
      </c>
      <c r="N577" s="85" t="s">
        <v>1846</v>
      </c>
      <c r="O577">
        <v>13110</v>
      </c>
      <c r="P577" t="s">
        <v>1847</v>
      </c>
      <c r="Q577">
        <v>78312663715</v>
      </c>
      <c r="R577">
        <v>149.25</v>
      </c>
      <c r="S577" s="1">
        <v>45744.396269907411</v>
      </c>
      <c r="T577" t="s">
        <v>42</v>
      </c>
      <c r="U577" s="1">
        <v>45744.186805555553</v>
      </c>
      <c r="V577" t="s">
        <v>43</v>
      </c>
      <c r="W577" t="s">
        <v>36</v>
      </c>
      <c r="X577">
        <v>0</v>
      </c>
      <c r="Y577">
        <v>201</v>
      </c>
      <c r="Z577" t="s">
        <v>36</v>
      </c>
      <c r="AA577" t="s">
        <v>36</v>
      </c>
      <c r="AB577" t="s">
        <v>36</v>
      </c>
      <c r="AC577" t="s">
        <v>1809</v>
      </c>
      <c r="AD577" t="s">
        <v>1809</v>
      </c>
      <c r="AE577" t="s">
        <v>45</v>
      </c>
      <c r="AF577" s="44">
        <v>39121311</v>
      </c>
      <c r="AG577" s="18" t="s">
        <v>1848</v>
      </c>
      <c r="AH577" s="18"/>
      <c r="AI577" s="2" t="s">
        <v>48</v>
      </c>
      <c r="AJ577" s="2" t="e">
        <f>VLOOKUP(A577,'Classification Test Result'!$A$2:$D$2428,4,FALSE)</f>
        <v>#N/A</v>
      </c>
      <c r="AL577" s="2">
        <f>_xlfn.XLOOKUP($A577,Results!$A$2:$A$2256,Results!G$2:G$2256,"")</f>
        <v>0</v>
      </c>
      <c r="AM577" s="2">
        <f>_xlfn.XLOOKUP($A577,Results!$A$2:$A$2256,Results!H$2:H$2256,"")</f>
        <v>0</v>
      </c>
      <c r="AN577" s="2">
        <f>_xlfn.XLOOKUP($A577,Results!$A$2:$A$2256,Results!I$2:I$2256,"")</f>
        <v>0</v>
      </c>
      <c r="AO577" s="2">
        <f>_xlfn.XLOOKUP($A577,Results!$A$2:$A$2256,Results!J$2:J$2256,"")</f>
        <v>0</v>
      </c>
      <c r="AP577" s="2">
        <f>_xlfn.XLOOKUP($A577,Results!$A$2:$A$2256,Results!K$2:K$2256,"")</f>
        <v>0</v>
      </c>
      <c r="AQ577" s="2">
        <f>_xlfn.XLOOKUP($A577,Results!$A$2:$A$2256,Results!L$2:L$2256,"")</f>
        <v>0</v>
      </c>
      <c r="AR577" s="2">
        <f>_xlfn.XLOOKUP($A577,Results!$A$2:$A$2256,Results!M$2:M$2256,"")</f>
        <v>0</v>
      </c>
      <c r="AS577" s="2">
        <f>_xlfn.XLOOKUP($A577,Results!$A$2:$A$2256,Results!N$2:N$2256,"")</f>
        <v>0</v>
      </c>
      <c r="AT577" s="2" t="str">
        <f>_xlfn.XLOOKUP($A577,Results!$A$2:$A$2256,Results!O$2:O$2256,"")</f>
        <v>O Z GEDNEY</v>
      </c>
      <c r="AU577" s="2" t="str">
        <f>_xlfn.XLOOKUP($A577,Results!$A$2:$A$2256,Results!P$2:P$2256,"")</f>
        <v>OZG</v>
      </c>
      <c r="AV577" s="2" t="str">
        <f>_xlfn.XLOOKUP($A577,Results!$A$2:$A$2256,Results!Q$2:Q$2256,"")</f>
        <v>SINGLE_MATCH</v>
      </c>
      <c r="AW577" s="2">
        <f>_xlfn.XLOOKUP($A577,Results!$A$2:$A$2256,Results!R$2:R$2256,"")</f>
        <v>0</v>
      </c>
      <c r="AX577" s="2">
        <f>_xlfn.XLOOKUP($A577,Results!$A$2:$A$2256,Results!S$2:S$2256,"")</f>
        <v>0</v>
      </c>
      <c r="AY577" s="2">
        <f>_xlfn.XLOOKUP($A577,Results!$A$2:$A$2256,Results!T$2:T$2256,"")</f>
        <v>60</v>
      </c>
      <c r="AZ577" s="2">
        <f>_xlfn.XLOOKUP($A577,Results!$A$2:$A$2256,Results!U$2:U$2256,"")</f>
        <v>0</v>
      </c>
      <c r="BA577" s="2" t="str">
        <f>_xlfn.XLOOKUP($A577,Results!$A$2:$A$2256,Results!V$2:V$2256,"")</f>
        <v>O Z GEDNEY</v>
      </c>
      <c r="BB577" s="2">
        <f>_xlfn.XLOOKUP($A577,Results!$A$2:$A$2256,Results!W$2:W$2256,"")</f>
        <v>87</v>
      </c>
      <c r="BC577" s="2">
        <f>_xlfn.XLOOKUP($A577,Results!$A$2:$A$2256,Results!X$2:X$2256,"")</f>
        <v>39131718</v>
      </c>
      <c r="BD577" s="2">
        <f>_xlfn.XLOOKUP($A577,Results!$A$2:$A$2256,Results!Y$2:Y$2256,"")</f>
        <v>87</v>
      </c>
      <c r="BE577" s="2" t="b">
        <f>_xlfn.XLOOKUP($A577,Results!$A$2:$A$2256,Results!Z$2:Z$2256,"")</f>
        <v>1</v>
      </c>
    </row>
    <row r="578" spans="1:57" ht="38.25" customHeight="1" x14ac:dyDescent="0.3">
      <c r="A578">
        <v>906255</v>
      </c>
      <c r="B578">
        <v>281590</v>
      </c>
      <c r="C578" t="s">
        <v>36</v>
      </c>
      <c r="D578">
        <v>34791</v>
      </c>
      <c r="E578" s="2" t="str">
        <f>VLOOKUP(F578,'RPA Vendor Data '!F$1:$G$2418,2)</f>
        <v>BROADWAY ELECTRIC SUPPLY</v>
      </c>
      <c r="F578" s="2">
        <v>10455</v>
      </c>
      <c r="G578" s="2">
        <v>7</v>
      </c>
      <c r="H578" t="s">
        <v>1849</v>
      </c>
      <c r="I578">
        <v>100</v>
      </c>
      <c r="J578" t="s">
        <v>39</v>
      </c>
      <c r="K578" t="s">
        <v>39</v>
      </c>
      <c r="L578">
        <v>3.24</v>
      </c>
      <c r="M578" s="2" t="s">
        <v>1807</v>
      </c>
      <c r="N578" s="85" t="s">
        <v>1808</v>
      </c>
      <c r="O578" t="s">
        <v>36</v>
      </c>
      <c r="P578" t="s">
        <v>36</v>
      </c>
      <c r="Q578">
        <v>78312631015</v>
      </c>
      <c r="R578">
        <v>324</v>
      </c>
      <c r="S578" s="1">
        <v>45744.481881678243</v>
      </c>
      <c r="T578" t="s">
        <v>42</v>
      </c>
      <c r="U578" s="1">
        <v>45744.25</v>
      </c>
      <c r="V578" t="s">
        <v>43</v>
      </c>
      <c r="W578" t="s">
        <v>36</v>
      </c>
      <c r="X578">
        <v>0</v>
      </c>
      <c r="Y578">
        <v>999</v>
      </c>
      <c r="Z578" t="s">
        <v>36</v>
      </c>
      <c r="AA578" t="s">
        <v>36</v>
      </c>
      <c r="AB578" t="s">
        <v>36</v>
      </c>
      <c r="AC578" t="s">
        <v>1809</v>
      </c>
      <c r="AD578" t="s">
        <v>1809</v>
      </c>
      <c r="AE578" t="s">
        <v>45</v>
      </c>
      <c r="AF578" s="44">
        <v>31162905</v>
      </c>
      <c r="AG578" s="18" t="s">
        <v>1850</v>
      </c>
      <c r="AH578" s="18"/>
      <c r="AI578" s="2" t="s">
        <v>48</v>
      </c>
      <c r="AJ578" s="2" t="e">
        <f>VLOOKUP(A578,'Classification Test Result'!$A$2:$D$2428,4,FALSE)</f>
        <v>#N/A</v>
      </c>
      <c r="AL578" s="2">
        <f>_xlfn.XLOOKUP($A578,Results!$A$2:$A$2256,Results!G$2:G$2256,"")</f>
        <v>340916</v>
      </c>
      <c r="AM578" s="2" t="str">
        <f>_xlfn.XLOOKUP($A578,Results!$A$2:$A$2256,Results!H$2:H$2256,"")</f>
        <v>IS502</v>
      </c>
      <c r="AN578" s="2" t="str">
        <f>_xlfn.XLOOKUP($A578,Results!$A$2:$A$2256,Results!I$2:I$2256,"")</f>
        <v>O Z GEDNEY</v>
      </c>
      <c r="AO578" s="2">
        <f>_xlfn.XLOOKUP($A578,Results!$A$2:$A$2256,Results!J$2:J$2256,"")</f>
        <v>783126310153</v>
      </c>
      <c r="AP578" s="2">
        <f>_xlfn.XLOOKUP($A578,Results!$A$2:$A$2256,Results!K$2:K$2256,"")</f>
        <v>31162905</v>
      </c>
      <c r="AQ578" s="2" t="str">
        <f>_xlfn.XLOOKUP($A578,Results!$A$2:$A$2256,Results!L$2:L$2256,"")</f>
        <v>AK10078366</v>
      </c>
      <c r="AR578" s="2">
        <f>_xlfn.XLOOKUP($A578,Results!$A$2:$A$2256,Results!M$2:M$2256,"")</f>
        <v>639640</v>
      </c>
      <c r="AS578" s="2" t="str">
        <f>_xlfn.XLOOKUP($A578,Results!$A$2:$A$2256,Results!N$2:N$2256,"")</f>
        <v>OZ-G IS-502 BEAM CLAMP 3/8-16 TAP</v>
      </c>
      <c r="AT578" s="2" t="str">
        <f>_xlfn.XLOOKUP($A578,Results!$A$2:$A$2256,Results!O$2:O$2256,"")</f>
        <v>O Z GEDNEY</v>
      </c>
      <c r="AU578" s="2" t="str">
        <f>_xlfn.XLOOKUP($A578,Results!$A$2:$A$2256,Results!P$2:P$2256,"")</f>
        <v>OZG</v>
      </c>
      <c r="AV578" s="2" t="str">
        <f>_xlfn.XLOOKUP($A578,Results!$A$2:$A$2256,Results!Q$2:Q$2256,"")</f>
        <v>SINGLE_MATCH</v>
      </c>
      <c r="AW578" s="2" t="str">
        <f>_xlfn.XLOOKUP($A578,Results!$A$2:$A$2256,Results!R$2:R$2256,"")</f>
        <v>0.8892736636594843</v>
      </c>
      <c r="AX578" s="2">
        <f>_xlfn.XLOOKUP($A578,Results!$A$2:$A$2256,Results!S$2:S$2256,"")</f>
        <v>100</v>
      </c>
      <c r="AY578" s="2">
        <f>_xlfn.XLOOKUP($A578,Results!$A$2:$A$2256,Results!T$2:T$2256,"")</f>
        <v>100</v>
      </c>
      <c r="AZ578" s="2">
        <f>_xlfn.XLOOKUP($A578,Results!$A$2:$A$2256,Results!U$2:U$2256,"")</f>
        <v>100</v>
      </c>
      <c r="BA578" s="2" t="str">
        <f>_xlfn.XLOOKUP($A578,Results!$A$2:$A$2256,Results!V$2:V$2256,"")</f>
        <v>O Z GEDNEY</v>
      </c>
      <c r="BB578" s="2">
        <f>_xlfn.XLOOKUP($A578,Results!$A$2:$A$2256,Results!W$2:W$2256,"")</f>
        <v>90</v>
      </c>
      <c r="BC578" s="2">
        <f>_xlfn.XLOOKUP($A578,Results!$A$2:$A$2256,Results!X$2:X$2256,"")</f>
        <v>31162905</v>
      </c>
      <c r="BD578" s="2">
        <f>_xlfn.XLOOKUP($A578,Results!$A$2:$A$2256,Results!Y$2:Y$2256,"")</f>
        <v>90</v>
      </c>
      <c r="BE578" s="2" t="b">
        <f>_xlfn.XLOOKUP($A578,Results!$A$2:$A$2256,Results!Z$2:Z$2256,"")</f>
        <v>1</v>
      </c>
    </row>
    <row r="579" spans="1:57" ht="38.25" customHeight="1" x14ac:dyDescent="0.3">
      <c r="A579">
        <v>906256</v>
      </c>
      <c r="B579">
        <v>281666</v>
      </c>
      <c r="C579" t="s">
        <v>36</v>
      </c>
      <c r="D579" t="s">
        <v>95</v>
      </c>
      <c r="E579" s="2" t="str">
        <f>VLOOKUP(F579,'RPA Vendor Data '!F$1:$G$2418,2)</f>
        <v>VAN METER, INC.</v>
      </c>
      <c r="F579" s="2">
        <v>13513</v>
      </c>
      <c r="G579" s="2">
        <v>9</v>
      </c>
      <c r="H579" t="s">
        <v>1851</v>
      </c>
      <c r="I579">
        <v>1</v>
      </c>
      <c r="J579" t="s">
        <v>65</v>
      </c>
      <c r="K579" t="s">
        <v>39</v>
      </c>
      <c r="L579">
        <v>84.852000000000004</v>
      </c>
      <c r="M579" s="2" t="s">
        <v>1202</v>
      </c>
      <c r="N579" s="85" t="s">
        <v>1206</v>
      </c>
      <c r="O579" t="s">
        <v>36</v>
      </c>
      <c r="P579" t="s">
        <v>36</v>
      </c>
      <c r="Q579" t="s">
        <v>36</v>
      </c>
      <c r="R579">
        <v>84.85</v>
      </c>
      <c r="S579" s="1">
        <v>45744.501291550929</v>
      </c>
      <c r="T579" t="s">
        <v>42</v>
      </c>
      <c r="U579" s="1">
        <v>45744.282638888893</v>
      </c>
      <c r="V579" t="s">
        <v>43</v>
      </c>
      <c r="W579" t="s">
        <v>36</v>
      </c>
      <c r="X579">
        <v>0</v>
      </c>
      <c r="Y579">
        <v>999</v>
      </c>
      <c r="Z579" t="s">
        <v>36</v>
      </c>
      <c r="AA579" t="s">
        <v>36</v>
      </c>
      <c r="AB579" t="s">
        <v>36</v>
      </c>
      <c r="AC579" t="s">
        <v>1202</v>
      </c>
      <c r="AD579" t="s">
        <v>1202</v>
      </c>
      <c r="AE579" t="s">
        <v>45</v>
      </c>
      <c r="AG579" s="18" t="s">
        <v>1204</v>
      </c>
      <c r="AH579" s="18"/>
      <c r="AI579" s="2" t="s">
        <v>48</v>
      </c>
      <c r="AJ579" s="2" t="e">
        <f>VLOOKUP(A579,'Classification Test Result'!$A$2:$D$2428,4,FALSE)</f>
        <v>#N/A</v>
      </c>
      <c r="AL579" s="2">
        <f>_xlfn.XLOOKUP($A579,Results!$A$2:$A$2256,Results!G$2:G$2256,"")</f>
        <v>0</v>
      </c>
      <c r="AM579" s="2">
        <f>_xlfn.XLOOKUP($A579,Results!$A$2:$A$2256,Results!H$2:H$2256,"")</f>
        <v>0</v>
      </c>
      <c r="AN579" s="2">
        <f>_xlfn.XLOOKUP($A579,Results!$A$2:$A$2256,Results!I$2:I$2256,"")</f>
        <v>0</v>
      </c>
      <c r="AO579" s="2">
        <f>_xlfn.XLOOKUP($A579,Results!$A$2:$A$2256,Results!J$2:J$2256,"")</f>
        <v>0</v>
      </c>
      <c r="AP579" s="2">
        <f>_xlfn.XLOOKUP($A579,Results!$A$2:$A$2256,Results!K$2:K$2256,"")</f>
        <v>0</v>
      </c>
      <c r="AQ579" s="2">
        <f>_xlfn.XLOOKUP($A579,Results!$A$2:$A$2256,Results!L$2:L$2256,"")</f>
        <v>0</v>
      </c>
      <c r="AR579" s="2">
        <f>_xlfn.XLOOKUP($A579,Results!$A$2:$A$2256,Results!M$2:M$2256,"")</f>
        <v>0</v>
      </c>
      <c r="AS579" s="2">
        <f>_xlfn.XLOOKUP($A579,Results!$A$2:$A$2256,Results!N$2:N$2256,"")</f>
        <v>0</v>
      </c>
      <c r="AT579" s="2" t="str">
        <f>_xlfn.XLOOKUP($A579,Results!$A$2:$A$2256,Results!O$2:O$2256,"")</f>
        <v>OUELLET</v>
      </c>
      <c r="AU579" s="2" t="str">
        <f>_xlfn.XLOOKUP($A579,Results!$A$2:$A$2256,Results!P$2:P$2256,"")</f>
        <v>OUELLET</v>
      </c>
      <c r="AV579" s="2" t="str">
        <f>_xlfn.XLOOKUP($A579,Results!$A$2:$A$2256,Results!Q$2:Q$2256,"")</f>
        <v>SINGLE_MATCH</v>
      </c>
      <c r="AW579" s="2">
        <f>_xlfn.XLOOKUP($A579,Results!$A$2:$A$2256,Results!R$2:R$2256,"")</f>
        <v>0</v>
      </c>
      <c r="AX579" s="2">
        <f>_xlfn.XLOOKUP($A579,Results!$A$2:$A$2256,Results!S$2:S$2256,"")</f>
        <v>0</v>
      </c>
      <c r="AY579" s="2">
        <f>_xlfn.XLOOKUP($A579,Results!$A$2:$A$2256,Results!T$2:T$2256,"")</f>
        <v>95</v>
      </c>
      <c r="AZ579" s="2">
        <f>_xlfn.XLOOKUP($A579,Results!$A$2:$A$2256,Results!U$2:U$2256,"")</f>
        <v>0</v>
      </c>
      <c r="BA579" s="2">
        <f>_xlfn.XLOOKUP($A579,Results!$A$2:$A$2256,Results!V$2:V$2256,"")</f>
        <v>0</v>
      </c>
      <c r="BB579" s="2">
        <f>_xlfn.XLOOKUP($A579,Results!$A$2:$A$2256,Results!W$2:W$2256,"")</f>
        <v>0</v>
      </c>
      <c r="BC579" s="2">
        <f>_xlfn.XLOOKUP($A579,Results!$A$2:$A$2256,Results!X$2:X$2256,"")</f>
        <v>0</v>
      </c>
      <c r="BD579" s="2">
        <f>_xlfn.XLOOKUP($A579,Results!$A$2:$A$2256,Results!Y$2:Y$2256,"")</f>
        <v>0</v>
      </c>
      <c r="BE579" s="2">
        <f>_xlfn.XLOOKUP($A579,Results!$A$2:$A$2256,Results!Z$2:Z$2256,"")</f>
        <v>0</v>
      </c>
    </row>
    <row r="580" spans="1:57" ht="38.25" customHeight="1" x14ac:dyDescent="0.3">
      <c r="A580">
        <v>906257</v>
      </c>
      <c r="B580">
        <v>281609</v>
      </c>
      <c r="C580" t="s">
        <v>36</v>
      </c>
      <c r="D580" t="s">
        <v>95</v>
      </c>
      <c r="E580" s="2" t="str">
        <f>VLOOKUP(F580,'RPA Vendor Data '!F$1:$G$2418,2)</f>
        <v>VAN METER, INC.</v>
      </c>
      <c r="F580" s="2">
        <v>13513</v>
      </c>
      <c r="G580" s="2">
        <v>9</v>
      </c>
      <c r="H580" t="s">
        <v>1851</v>
      </c>
      <c r="I580">
        <v>1</v>
      </c>
      <c r="J580" t="s">
        <v>65</v>
      </c>
      <c r="K580" t="s">
        <v>39</v>
      </c>
      <c r="L580">
        <v>84.852000000000004</v>
      </c>
      <c r="M580" s="2" t="s">
        <v>1202</v>
      </c>
      <c r="N580" s="85" t="s">
        <v>1852</v>
      </c>
      <c r="O580" t="s">
        <v>36</v>
      </c>
      <c r="P580" t="s">
        <v>36</v>
      </c>
      <c r="Q580" t="s">
        <v>36</v>
      </c>
      <c r="R580">
        <v>84.85</v>
      </c>
      <c r="S580" s="1">
        <v>45744.480593865737</v>
      </c>
      <c r="T580" t="s">
        <v>42</v>
      </c>
      <c r="U580" s="1">
        <v>45744.253472222219</v>
      </c>
      <c r="V580" t="s">
        <v>43</v>
      </c>
      <c r="W580" t="s">
        <v>36</v>
      </c>
      <c r="X580">
        <v>0</v>
      </c>
      <c r="Y580">
        <v>999</v>
      </c>
      <c r="Z580" t="s">
        <v>36</v>
      </c>
      <c r="AA580" t="s">
        <v>36</v>
      </c>
      <c r="AB580" t="s">
        <v>36</v>
      </c>
      <c r="AC580" t="s">
        <v>1202</v>
      </c>
      <c r="AD580" t="s">
        <v>1202</v>
      </c>
      <c r="AE580" t="s">
        <v>45</v>
      </c>
      <c r="AG580" s="18" t="s">
        <v>1204</v>
      </c>
      <c r="AH580" s="18"/>
      <c r="AI580" s="2" t="s">
        <v>48</v>
      </c>
      <c r="AJ580" s="2" t="e">
        <f>VLOOKUP(A580,'Classification Test Result'!$A$2:$D$2428,4,FALSE)</f>
        <v>#N/A</v>
      </c>
      <c r="AL580" s="2">
        <f>_xlfn.XLOOKUP($A580,Results!$A$2:$A$2256,Results!G$2:G$2256,"")</f>
        <v>0</v>
      </c>
      <c r="AM580" s="2">
        <f>_xlfn.XLOOKUP($A580,Results!$A$2:$A$2256,Results!H$2:H$2256,"")</f>
        <v>0</v>
      </c>
      <c r="AN580" s="2">
        <f>_xlfn.XLOOKUP($A580,Results!$A$2:$A$2256,Results!I$2:I$2256,"")</f>
        <v>0</v>
      </c>
      <c r="AO580" s="2">
        <f>_xlfn.XLOOKUP($A580,Results!$A$2:$A$2256,Results!J$2:J$2256,"")</f>
        <v>0</v>
      </c>
      <c r="AP580" s="2">
        <f>_xlfn.XLOOKUP($A580,Results!$A$2:$A$2256,Results!K$2:K$2256,"")</f>
        <v>0</v>
      </c>
      <c r="AQ580" s="2">
        <f>_xlfn.XLOOKUP($A580,Results!$A$2:$A$2256,Results!L$2:L$2256,"")</f>
        <v>0</v>
      </c>
      <c r="AR580" s="2">
        <f>_xlfn.XLOOKUP($A580,Results!$A$2:$A$2256,Results!M$2:M$2256,"")</f>
        <v>0</v>
      </c>
      <c r="AS580" s="2">
        <f>_xlfn.XLOOKUP($A580,Results!$A$2:$A$2256,Results!N$2:N$2256,"")</f>
        <v>0</v>
      </c>
      <c r="AT580" s="2" t="str">
        <f>_xlfn.XLOOKUP($A580,Results!$A$2:$A$2256,Results!O$2:O$2256,"")</f>
        <v>OUELLET</v>
      </c>
      <c r="AU580" s="2" t="str">
        <f>_xlfn.XLOOKUP($A580,Results!$A$2:$A$2256,Results!P$2:P$2256,"")</f>
        <v>OUELLET</v>
      </c>
      <c r="AV580" s="2" t="str">
        <f>_xlfn.XLOOKUP($A580,Results!$A$2:$A$2256,Results!Q$2:Q$2256,"")</f>
        <v>SINGLE_MATCH</v>
      </c>
      <c r="AW580" s="2">
        <f>_xlfn.XLOOKUP($A580,Results!$A$2:$A$2256,Results!R$2:R$2256,"")</f>
        <v>0</v>
      </c>
      <c r="AX580" s="2">
        <f>_xlfn.XLOOKUP($A580,Results!$A$2:$A$2256,Results!S$2:S$2256,"")</f>
        <v>0</v>
      </c>
      <c r="AY580" s="2">
        <f>_xlfn.XLOOKUP($A580,Results!$A$2:$A$2256,Results!T$2:T$2256,"")</f>
        <v>95</v>
      </c>
      <c r="AZ580" s="2">
        <f>_xlfn.XLOOKUP($A580,Results!$A$2:$A$2256,Results!U$2:U$2256,"")</f>
        <v>0</v>
      </c>
      <c r="BA580" s="2">
        <f>_xlfn.XLOOKUP($A580,Results!$A$2:$A$2256,Results!V$2:V$2256,"")</f>
        <v>0</v>
      </c>
      <c r="BB580" s="2">
        <f>_xlfn.XLOOKUP($A580,Results!$A$2:$A$2256,Results!W$2:W$2256,"")</f>
        <v>0</v>
      </c>
      <c r="BC580" s="2">
        <f>_xlfn.XLOOKUP($A580,Results!$A$2:$A$2256,Results!X$2:X$2256,"")</f>
        <v>0</v>
      </c>
      <c r="BD580" s="2">
        <f>_xlfn.XLOOKUP($A580,Results!$A$2:$A$2256,Results!Y$2:Y$2256,"")</f>
        <v>0</v>
      </c>
      <c r="BE580" s="2">
        <f>_xlfn.XLOOKUP($A580,Results!$A$2:$A$2256,Results!Z$2:Z$2256,"")</f>
        <v>0</v>
      </c>
    </row>
    <row r="581" spans="1:57" ht="38.25" customHeight="1" x14ac:dyDescent="0.3">
      <c r="A581">
        <v>906258</v>
      </c>
      <c r="B581">
        <v>281618</v>
      </c>
      <c r="C581" t="s">
        <v>36</v>
      </c>
      <c r="D581" t="s">
        <v>95</v>
      </c>
      <c r="E581" s="2" t="str">
        <f>VLOOKUP(F581,'RPA Vendor Data '!F$1:$G$2418,2)</f>
        <v>VAN METER, INC.</v>
      </c>
      <c r="F581" s="2">
        <v>13513</v>
      </c>
      <c r="G581" s="2">
        <v>9</v>
      </c>
      <c r="H581" t="s">
        <v>1851</v>
      </c>
      <c r="I581">
        <v>1</v>
      </c>
      <c r="J581" t="s">
        <v>65</v>
      </c>
      <c r="K581" t="s">
        <v>39</v>
      </c>
      <c r="L581">
        <v>84.852000000000004</v>
      </c>
      <c r="M581" s="2" t="s">
        <v>1202</v>
      </c>
      <c r="N581" s="85" t="s">
        <v>1852</v>
      </c>
      <c r="O581" t="s">
        <v>36</v>
      </c>
      <c r="P581" t="s">
        <v>36</v>
      </c>
      <c r="Q581" t="s">
        <v>36</v>
      </c>
      <c r="R581">
        <v>84.85</v>
      </c>
      <c r="S581" s="1">
        <v>45744.48025054398</v>
      </c>
      <c r="T581" t="s">
        <v>42</v>
      </c>
      <c r="U581" s="1">
        <v>45744.263888888891</v>
      </c>
      <c r="V581" t="s">
        <v>43</v>
      </c>
      <c r="W581" t="s">
        <v>36</v>
      </c>
      <c r="X581">
        <v>0</v>
      </c>
      <c r="Y581">
        <v>999</v>
      </c>
      <c r="Z581" t="s">
        <v>36</v>
      </c>
      <c r="AA581" t="s">
        <v>36</v>
      </c>
      <c r="AB581" t="s">
        <v>36</v>
      </c>
      <c r="AC581" t="s">
        <v>1202</v>
      </c>
      <c r="AD581" t="s">
        <v>1202</v>
      </c>
      <c r="AE581" t="s">
        <v>45</v>
      </c>
      <c r="AG581" s="18" t="s">
        <v>1204</v>
      </c>
      <c r="AH581" s="18"/>
      <c r="AI581" s="2" t="s">
        <v>48</v>
      </c>
      <c r="AJ581" s="2" t="e">
        <f>VLOOKUP(A581,'Classification Test Result'!$A$2:$D$2428,4,FALSE)</f>
        <v>#N/A</v>
      </c>
      <c r="AL581" s="2">
        <f>_xlfn.XLOOKUP($A581,Results!$A$2:$A$2256,Results!G$2:G$2256,"")</f>
        <v>0</v>
      </c>
      <c r="AM581" s="2">
        <f>_xlfn.XLOOKUP($A581,Results!$A$2:$A$2256,Results!H$2:H$2256,"")</f>
        <v>0</v>
      </c>
      <c r="AN581" s="2">
        <f>_xlfn.XLOOKUP($A581,Results!$A$2:$A$2256,Results!I$2:I$2256,"")</f>
        <v>0</v>
      </c>
      <c r="AO581" s="2">
        <f>_xlfn.XLOOKUP($A581,Results!$A$2:$A$2256,Results!J$2:J$2256,"")</f>
        <v>0</v>
      </c>
      <c r="AP581" s="2">
        <f>_xlfn.XLOOKUP($A581,Results!$A$2:$A$2256,Results!K$2:K$2256,"")</f>
        <v>0</v>
      </c>
      <c r="AQ581" s="2">
        <f>_xlfn.XLOOKUP($A581,Results!$A$2:$A$2256,Results!L$2:L$2256,"")</f>
        <v>0</v>
      </c>
      <c r="AR581" s="2">
        <f>_xlfn.XLOOKUP($A581,Results!$A$2:$A$2256,Results!M$2:M$2256,"")</f>
        <v>0</v>
      </c>
      <c r="AS581" s="2">
        <f>_xlfn.XLOOKUP($A581,Results!$A$2:$A$2256,Results!N$2:N$2256,"")</f>
        <v>0</v>
      </c>
      <c r="AT581" s="2" t="str">
        <f>_xlfn.XLOOKUP($A581,Results!$A$2:$A$2256,Results!O$2:O$2256,"")</f>
        <v>OUELLET</v>
      </c>
      <c r="AU581" s="2" t="str">
        <f>_xlfn.XLOOKUP($A581,Results!$A$2:$A$2256,Results!P$2:P$2256,"")</f>
        <v>OUELLET</v>
      </c>
      <c r="AV581" s="2" t="str">
        <f>_xlfn.XLOOKUP($A581,Results!$A$2:$A$2256,Results!Q$2:Q$2256,"")</f>
        <v>SINGLE_MATCH</v>
      </c>
      <c r="AW581" s="2">
        <f>_xlfn.XLOOKUP($A581,Results!$A$2:$A$2256,Results!R$2:R$2256,"")</f>
        <v>0</v>
      </c>
      <c r="AX581" s="2">
        <f>_xlfn.XLOOKUP($A581,Results!$A$2:$A$2256,Results!S$2:S$2256,"")</f>
        <v>0</v>
      </c>
      <c r="AY581" s="2">
        <f>_xlfn.XLOOKUP($A581,Results!$A$2:$A$2256,Results!T$2:T$2256,"")</f>
        <v>95</v>
      </c>
      <c r="AZ581" s="2">
        <f>_xlfn.XLOOKUP($A581,Results!$A$2:$A$2256,Results!U$2:U$2256,"")</f>
        <v>0</v>
      </c>
      <c r="BA581" s="2">
        <f>_xlfn.XLOOKUP($A581,Results!$A$2:$A$2256,Results!V$2:V$2256,"")</f>
        <v>0</v>
      </c>
      <c r="BB581" s="2">
        <f>_xlfn.XLOOKUP($A581,Results!$A$2:$A$2256,Results!W$2:W$2256,"")</f>
        <v>0</v>
      </c>
      <c r="BC581" s="2">
        <f>_xlfn.XLOOKUP($A581,Results!$A$2:$A$2256,Results!X$2:X$2256,"")</f>
        <v>0</v>
      </c>
      <c r="BD581" s="2">
        <f>_xlfn.XLOOKUP($A581,Results!$A$2:$A$2256,Results!Y$2:Y$2256,"")</f>
        <v>0</v>
      </c>
      <c r="BE581" s="2">
        <f>_xlfn.XLOOKUP($A581,Results!$A$2:$A$2256,Results!Z$2:Z$2256,"")</f>
        <v>0</v>
      </c>
    </row>
    <row r="582" spans="1:57" ht="38.25" customHeight="1" x14ac:dyDescent="0.3">
      <c r="A582">
        <v>906259</v>
      </c>
      <c r="B582">
        <v>281666</v>
      </c>
      <c r="C582" t="s">
        <v>36</v>
      </c>
      <c r="D582" t="s">
        <v>95</v>
      </c>
      <c r="E582" s="2" t="str">
        <f>VLOOKUP(F582,'RPA Vendor Data '!F$1:$G$2418,2)</f>
        <v>VAN METER, INC.</v>
      </c>
      <c r="F582" s="2">
        <v>13513</v>
      </c>
      <c r="G582" s="2">
        <v>10</v>
      </c>
      <c r="H582" t="s">
        <v>1853</v>
      </c>
      <c r="I582">
        <v>1</v>
      </c>
      <c r="J582" t="s">
        <v>65</v>
      </c>
      <c r="K582" t="s">
        <v>39</v>
      </c>
      <c r="L582">
        <v>41.466000000000001</v>
      </c>
      <c r="M582" s="2" t="s">
        <v>1202</v>
      </c>
      <c r="N582" s="85" t="s">
        <v>1854</v>
      </c>
      <c r="O582" t="s">
        <v>36</v>
      </c>
      <c r="P582" t="s">
        <v>36</v>
      </c>
      <c r="Q582" t="s">
        <v>36</v>
      </c>
      <c r="R582">
        <v>41.47</v>
      </c>
      <c r="S582" s="1">
        <v>45744.501297222218</v>
      </c>
      <c r="T582" t="s">
        <v>42</v>
      </c>
      <c r="U582" s="1">
        <v>45744.282638888893</v>
      </c>
      <c r="V582" t="s">
        <v>43</v>
      </c>
      <c r="W582" t="s">
        <v>36</v>
      </c>
      <c r="X582">
        <v>0</v>
      </c>
      <c r="Y582">
        <v>999</v>
      </c>
      <c r="Z582" t="s">
        <v>36</v>
      </c>
      <c r="AA582" t="s">
        <v>36</v>
      </c>
      <c r="AB582" t="s">
        <v>36</v>
      </c>
      <c r="AC582" t="s">
        <v>1202</v>
      </c>
      <c r="AD582" t="s">
        <v>1202</v>
      </c>
      <c r="AE582" t="s">
        <v>45</v>
      </c>
      <c r="AG582" s="18" t="s">
        <v>1855</v>
      </c>
      <c r="AH582" s="18"/>
      <c r="AI582" s="2" t="s">
        <v>48</v>
      </c>
      <c r="AJ582" s="2" t="e">
        <f>VLOOKUP(A582,'Classification Test Result'!$A$2:$D$2428,4,FALSE)</f>
        <v>#N/A</v>
      </c>
      <c r="AL582" s="2">
        <f>_xlfn.XLOOKUP($A582,Results!$A$2:$A$2256,Results!G$2:G$2256,"")</f>
        <v>940290</v>
      </c>
      <c r="AM582" s="2" t="str">
        <f>_xlfn.XLOOKUP($A582,Results!$A$2:$A$2256,Results!H$2:H$2256,"")</f>
        <v>KITRBHTB26BL</v>
      </c>
      <c r="AN582" s="2" t="str">
        <f>_xlfn.XLOOKUP($A582,Results!$A$2:$A$2256,Results!I$2:I$2256,"")</f>
        <v>OUELLET</v>
      </c>
      <c r="AO582" s="2">
        <f>_xlfn.XLOOKUP($A582,Results!$A$2:$A$2256,Results!J$2:J$2256,"")</f>
        <v>625262122767</v>
      </c>
      <c r="AP582" s="2">
        <f>_xlfn.XLOOKUP($A582,Results!$A$2:$A$2256,Results!K$2:K$2256,"")</f>
        <v>40101800</v>
      </c>
      <c r="AQ582" s="2">
        <f>_xlfn.XLOOKUP($A582,Results!$A$2:$A$2256,Results!L$2:L$2256,"")</f>
        <v>0</v>
      </c>
      <c r="AR582" s="2">
        <f>_xlfn.XLOOKUP($A582,Results!$A$2:$A$2256,Results!M$2:M$2256,"")</f>
        <v>713457</v>
      </c>
      <c r="AS582" s="2" t="str">
        <f>_xlfn.XLOOKUP($A582,Results!$A$2:$A$2256,Results!N$2:N$2256,"")</f>
        <v>OUE KIT-RBH-TB26BL THERMOSTAT KT</v>
      </c>
      <c r="AT582" s="2" t="str">
        <f>_xlfn.XLOOKUP($A582,Results!$A$2:$A$2256,Results!O$2:O$2256,"")</f>
        <v>OUELLET</v>
      </c>
      <c r="AU582" s="2" t="str">
        <f>_xlfn.XLOOKUP($A582,Results!$A$2:$A$2256,Results!P$2:P$2256,"")</f>
        <v>OUELLET</v>
      </c>
      <c r="AV582" s="2" t="str">
        <f>_xlfn.XLOOKUP($A582,Results!$A$2:$A$2256,Results!Q$2:Q$2256,"")</f>
        <v>SINGLE_MATCH</v>
      </c>
      <c r="AW582" s="2" t="str">
        <f>_xlfn.XLOOKUP($A582,Results!$A$2:$A$2256,Results!R$2:R$2256,"")</f>
        <v>0.7143445355755816</v>
      </c>
      <c r="AX582" s="2">
        <f>_xlfn.XLOOKUP($A582,Results!$A$2:$A$2256,Results!S$2:S$2256,"")</f>
        <v>100</v>
      </c>
      <c r="AY582" s="2">
        <f>_xlfn.XLOOKUP($A582,Results!$A$2:$A$2256,Results!T$2:T$2256,"")</f>
        <v>100</v>
      </c>
      <c r="AZ582" s="2">
        <f>_xlfn.XLOOKUP($A582,Results!$A$2:$A$2256,Results!U$2:U$2256,"")</f>
        <v>100</v>
      </c>
      <c r="BA582" s="2" t="str">
        <f>_xlfn.XLOOKUP($A582,Results!$A$2:$A$2256,Results!V$2:V$2256,"")</f>
        <v>OUELLET</v>
      </c>
      <c r="BB582" s="2">
        <f>_xlfn.XLOOKUP($A582,Results!$A$2:$A$2256,Results!W$2:W$2256,"")</f>
        <v>78</v>
      </c>
      <c r="BC582" s="2">
        <f>_xlfn.XLOOKUP($A582,Results!$A$2:$A$2256,Results!X$2:X$2256,"")</f>
        <v>41112209</v>
      </c>
      <c r="BD582" s="2">
        <f>_xlfn.XLOOKUP($A582,Results!$A$2:$A$2256,Results!Y$2:Y$2256,"")</f>
        <v>62</v>
      </c>
      <c r="BE582" s="2" t="b">
        <f>_xlfn.XLOOKUP($A582,Results!$A$2:$A$2256,Results!Z$2:Z$2256,"")</f>
        <v>1</v>
      </c>
    </row>
    <row r="583" spans="1:57" ht="38.25" customHeight="1" x14ac:dyDescent="0.3">
      <c r="A583">
        <v>906260</v>
      </c>
      <c r="B583">
        <v>281609</v>
      </c>
      <c r="C583" t="s">
        <v>36</v>
      </c>
      <c r="D583" t="s">
        <v>95</v>
      </c>
      <c r="E583" s="2" t="str">
        <f>VLOOKUP(F583,'RPA Vendor Data '!F$1:$G$2418,2)</f>
        <v>VAN METER, INC.</v>
      </c>
      <c r="F583" s="2">
        <v>13513</v>
      </c>
      <c r="G583" s="2">
        <v>10</v>
      </c>
      <c r="H583" t="s">
        <v>1853</v>
      </c>
      <c r="I583">
        <v>1</v>
      </c>
      <c r="J583" t="s">
        <v>65</v>
      </c>
      <c r="K583" t="s">
        <v>39</v>
      </c>
      <c r="L583">
        <v>41.466000000000001</v>
      </c>
      <c r="M583" s="2" t="s">
        <v>1202</v>
      </c>
      <c r="N583" s="85" t="s">
        <v>1854</v>
      </c>
      <c r="O583" t="s">
        <v>36</v>
      </c>
      <c r="P583" t="s">
        <v>36</v>
      </c>
      <c r="Q583" t="s">
        <v>36</v>
      </c>
      <c r="R583">
        <v>41.47</v>
      </c>
      <c r="S583" s="1">
        <v>45744.48060185185</v>
      </c>
      <c r="T583" t="s">
        <v>42</v>
      </c>
      <c r="U583" s="1">
        <v>45744.253472222219</v>
      </c>
      <c r="V583" t="s">
        <v>43</v>
      </c>
      <c r="W583" t="s">
        <v>36</v>
      </c>
      <c r="X583">
        <v>0</v>
      </c>
      <c r="Y583">
        <v>999</v>
      </c>
      <c r="Z583" t="s">
        <v>36</v>
      </c>
      <c r="AA583" t="s">
        <v>36</v>
      </c>
      <c r="AB583" t="s">
        <v>36</v>
      </c>
      <c r="AC583" t="s">
        <v>1202</v>
      </c>
      <c r="AD583" t="s">
        <v>1202</v>
      </c>
      <c r="AE583" t="s">
        <v>45</v>
      </c>
      <c r="AG583" s="18" t="s">
        <v>1855</v>
      </c>
      <c r="AH583" s="18"/>
      <c r="AI583" s="2" t="s">
        <v>48</v>
      </c>
      <c r="AJ583" s="2" t="e">
        <f>VLOOKUP(A583,'Classification Test Result'!$A$2:$D$2428,4,FALSE)</f>
        <v>#N/A</v>
      </c>
      <c r="AL583" s="2">
        <f>_xlfn.XLOOKUP($A583,Results!$A$2:$A$2256,Results!G$2:G$2256,"")</f>
        <v>940290</v>
      </c>
      <c r="AM583" s="2" t="str">
        <f>_xlfn.XLOOKUP($A583,Results!$A$2:$A$2256,Results!H$2:H$2256,"")</f>
        <v>KITRBHTB26BL</v>
      </c>
      <c r="AN583" s="2" t="str">
        <f>_xlfn.XLOOKUP($A583,Results!$A$2:$A$2256,Results!I$2:I$2256,"")</f>
        <v>OUELLET</v>
      </c>
      <c r="AO583" s="2">
        <f>_xlfn.XLOOKUP($A583,Results!$A$2:$A$2256,Results!J$2:J$2256,"")</f>
        <v>625262122767</v>
      </c>
      <c r="AP583" s="2">
        <f>_xlfn.XLOOKUP($A583,Results!$A$2:$A$2256,Results!K$2:K$2256,"")</f>
        <v>40101800</v>
      </c>
      <c r="AQ583" s="2">
        <f>_xlfn.XLOOKUP($A583,Results!$A$2:$A$2256,Results!L$2:L$2256,"")</f>
        <v>0</v>
      </c>
      <c r="AR583" s="2">
        <f>_xlfn.XLOOKUP($A583,Results!$A$2:$A$2256,Results!M$2:M$2256,"")</f>
        <v>713457</v>
      </c>
      <c r="AS583" s="2" t="str">
        <f>_xlfn.XLOOKUP($A583,Results!$A$2:$A$2256,Results!N$2:N$2256,"")</f>
        <v>OUE KIT-RBH-TB26BL THERMOSTAT KT</v>
      </c>
      <c r="AT583" s="2" t="str">
        <f>_xlfn.XLOOKUP($A583,Results!$A$2:$A$2256,Results!O$2:O$2256,"")</f>
        <v>OUELLET</v>
      </c>
      <c r="AU583" s="2" t="str">
        <f>_xlfn.XLOOKUP($A583,Results!$A$2:$A$2256,Results!P$2:P$2256,"")</f>
        <v>OUELLET</v>
      </c>
      <c r="AV583" s="2" t="str">
        <f>_xlfn.XLOOKUP($A583,Results!$A$2:$A$2256,Results!Q$2:Q$2256,"")</f>
        <v>SINGLE_MATCH</v>
      </c>
      <c r="AW583" s="2" t="str">
        <f>_xlfn.XLOOKUP($A583,Results!$A$2:$A$2256,Results!R$2:R$2256,"")</f>
        <v>0.7143445355755816</v>
      </c>
      <c r="AX583" s="2">
        <f>_xlfn.XLOOKUP($A583,Results!$A$2:$A$2256,Results!S$2:S$2256,"")</f>
        <v>100</v>
      </c>
      <c r="AY583" s="2">
        <f>_xlfn.XLOOKUP($A583,Results!$A$2:$A$2256,Results!T$2:T$2256,"")</f>
        <v>100</v>
      </c>
      <c r="AZ583" s="2">
        <f>_xlfn.XLOOKUP($A583,Results!$A$2:$A$2256,Results!U$2:U$2256,"")</f>
        <v>100</v>
      </c>
      <c r="BA583" s="2" t="str">
        <f>_xlfn.XLOOKUP($A583,Results!$A$2:$A$2256,Results!V$2:V$2256,"")</f>
        <v>OUELLET</v>
      </c>
      <c r="BB583" s="2">
        <f>_xlfn.XLOOKUP($A583,Results!$A$2:$A$2256,Results!W$2:W$2256,"")</f>
        <v>78</v>
      </c>
      <c r="BC583" s="2">
        <f>_xlfn.XLOOKUP($A583,Results!$A$2:$A$2256,Results!X$2:X$2256,"")</f>
        <v>41112209</v>
      </c>
      <c r="BD583" s="2">
        <f>_xlfn.XLOOKUP($A583,Results!$A$2:$A$2256,Results!Y$2:Y$2256,"")</f>
        <v>62</v>
      </c>
      <c r="BE583" s="2" t="b">
        <f>_xlfn.XLOOKUP($A583,Results!$A$2:$A$2256,Results!Z$2:Z$2256,"")</f>
        <v>1</v>
      </c>
    </row>
    <row r="584" spans="1:57" ht="38.25" customHeight="1" x14ac:dyDescent="0.3">
      <c r="A584">
        <v>906261</v>
      </c>
      <c r="B584">
        <v>281618</v>
      </c>
      <c r="C584" t="s">
        <v>36</v>
      </c>
      <c r="D584" t="s">
        <v>95</v>
      </c>
      <c r="E584" s="2" t="str">
        <f>VLOOKUP(F584,'RPA Vendor Data '!F$1:$G$2418,2)</f>
        <v>VAN METER, INC.</v>
      </c>
      <c r="F584" s="2">
        <v>13513</v>
      </c>
      <c r="G584" s="2">
        <v>10</v>
      </c>
      <c r="H584" t="s">
        <v>1853</v>
      </c>
      <c r="I584">
        <v>1</v>
      </c>
      <c r="J584" t="s">
        <v>65</v>
      </c>
      <c r="K584" t="s">
        <v>39</v>
      </c>
      <c r="L584">
        <v>41.466000000000001</v>
      </c>
      <c r="M584" s="2" t="s">
        <v>1202</v>
      </c>
      <c r="N584" s="85" t="s">
        <v>1854</v>
      </c>
      <c r="O584" t="s">
        <v>36</v>
      </c>
      <c r="P584" t="s">
        <v>36</v>
      </c>
      <c r="Q584" t="s">
        <v>36</v>
      </c>
      <c r="R584">
        <v>41.47</v>
      </c>
      <c r="S584" s="1">
        <v>45744.480260266202</v>
      </c>
      <c r="T584" t="s">
        <v>42</v>
      </c>
      <c r="U584" s="1">
        <v>45744.263888888891</v>
      </c>
      <c r="V584" t="s">
        <v>43</v>
      </c>
      <c r="W584" t="s">
        <v>36</v>
      </c>
      <c r="X584">
        <v>0</v>
      </c>
      <c r="Y584">
        <v>999</v>
      </c>
      <c r="Z584" t="s">
        <v>36</v>
      </c>
      <c r="AA584" t="s">
        <v>36</v>
      </c>
      <c r="AB584" t="s">
        <v>36</v>
      </c>
      <c r="AC584" t="s">
        <v>1202</v>
      </c>
      <c r="AD584" t="s">
        <v>1202</v>
      </c>
      <c r="AE584" t="s">
        <v>45</v>
      </c>
      <c r="AG584" s="18" t="s">
        <v>1855</v>
      </c>
      <c r="AH584" s="18"/>
      <c r="AI584" s="2" t="s">
        <v>48</v>
      </c>
      <c r="AJ584" s="2" t="e">
        <f>VLOOKUP(A584,'Classification Test Result'!$A$2:$D$2428,4,FALSE)</f>
        <v>#N/A</v>
      </c>
      <c r="AL584" s="2">
        <f>_xlfn.XLOOKUP($A584,Results!$A$2:$A$2256,Results!G$2:G$2256,"")</f>
        <v>940290</v>
      </c>
      <c r="AM584" s="2" t="str">
        <f>_xlfn.XLOOKUP($A584,Results!$A$2:$A$2256,Results!H$2:H$2256,"")</f>
        <v>KITRBHTB26BL</v>
      </c>
      <c r="AN584" s="2" t="str">
        <f>_xlfn.XLOOKUP($A584,Results!$A$2:$A$2256,Results!I$2:I$2256,"")</f>
        <v>OUELLET</v>
      </c>
      <c r="AO584" s="2">
        <f>_xlfn.XLOOKUP($A584,Results!$A$2:$A$2256,Results!J$2:J$2256,"")</f>
        <v>625262122767</v>
      </c>
      <c r="AP584" s="2">
        <f>_xlfn.XLOOKUP($A584,Results!$A$2:$A$2256,Results!K$2:K$2256,"")</f>
        <v>40101800</v>
      </c>
      <c r="AQ584" s="2">
        <f>_xlfn.XLOOKUP($A584,Results!$A$2:$A$2256,Results!L$2:L$2256,"")</f>
        <v>0</v>
      </c>
      <c r="AR584" s="2">
        <f>_xlfn.XLOOKUP($A584,Results!$A$2:$A$2256,Results!M$2:M$2256,"")</f>
        <v>713457</v>
      </c>
      <c r="AS584" s="2" t="str">
        <f>_xlfn.XLOOKUP($A584,Results!$A$2:$A$2256,Results!N$2:N$2256,"")</f>
        <v>OUE KIT-RBH-TB26BL THERMOSTAT KT</v>
      </c>
      <c r="AT584" s="2" t="str">
        <f>_xlfn.XLOOKUP($A584,Results!$A$2:$A$2256,Results!O$2:O$2256,"")</f>
        <v>OUELLET</v>
      </c>
      <c r="AU584" s="2" t="str">
        <f>_xlfn.XLOOKUP($A584,Results!$A$2:$A$2256,Results!P$2:P$2256,"")</f>
        <v>OUELLET</v>
      </c>
      <c r="AV584" s="2" t="str">
        <f>_xlfn.XLOOKUP($A584,Results!$A$2:$A$2256,Results!Q$2:Q$2256,"")</f>
        <v>SINGLE_MATCH</v>
      </c>
      <c r="AW584" s="2" t="str">
        <f>_xlfn.XLOOKUP($A584,Results!$A$2:$A$2256,Results!R$2:R$2256,"")</f>
        <v>0.7143445355755816</v>
      </c>
      <c r="AX584" s="2">
        <f>_xlfn.XLOOKUP($A584,Results!$A$2:$A$2256,Results!S$2:S$2256,"")</f>
        <v>100</v>
      </c>
      <c r="AY584" s="2">
        <f>_xlfn.XLOOKUP($A584,Results!$A$2:$A$2256,Results!T$2:T$2256,"")</f>
        <v>100</v>
      </c>
      <c r="AZ584" s="2">
        <f>_xlfn.XLOOKUP($A584,Results!$A$2:$A$2256,Results!U$2:U$2256,"")</f>
        <v>100</v>
      </c>
      <c r="BA584" s="2" t="str">
        <f>_xlfn.XLOOKUP($A584,Results!$A$2:$A$2256,Results!V$2:V$2256,"")</f>
        <v>OUELLET</v>
      </c>
      <c r="BB584" s="2">
        <f>_xlfn.XLOOKUP($A584,Results!$A$2:$A$2256,Results!W$2:W$2256,"")</f>
        <v>78</v>
      </c>
      <c r="BC584" s="2">
        <f>_xlfn.XLOOKUP($A584,Results!$A$2:$A$2256,Results!X$2:X$2256,"")</f>
        <v>41112209</v>
      </c>
      <c r="BD584" s="2">
        <f>_xlfn.XLOOKUP($A584,Results!$A$2:$A$2256,Results!Y$2:Y$2256,"")</f>
        <v>62</v>
      </c>
      <c r="BE584" s="2" t="b">
        <f>_xlfn.XLOOKUP($A584,Results!$A$2:$A$2256,Results!Z$2:Z$2256,"")</f>
        <v>1</v>
      </c>
    </row>
    <row r="585" spans="1:57" ht="38.25" customHeight="1" x14ac:dyDescent="0.3">
      <c r="A585">
        <v>906262</v>
      </c>
      <c r="B585">
        <v>281934</v>
      </c>
      <c r="C585" t="s">
        <v>36</v>
      </c>
      <c r="D585">
        <v>166166</v>
      </c>
      <c r="F585" s="2">
        <v>12078</v>
      </c>
      <c r="G585" s="2">
        <v>2</v>
      </c>
      <c r="H585" s="2" t="s">
        <v>1857</v>
      </c>
      <c r="I585">
        <v>1</v>
      </c>
      <c r="J585" t="s">
        <v>39</v>
      </c>
      <c r="K585" t="s">
        <v>39</v>
      </c>
      <c r="L585">
        <v>70</v>
      </c>
      <c r="M585" s="2" t="s">
        <v>36</v>
      </c>
      <c r="N585" s="9" t="s">
        <v>36</v>
      </c>
      <c r="O585" t="s">
        <v>36</v>
      </c>
      <c r="P585" t="s">
        <v>36</v>
      </c>
      <c r="Q585" t="s">
        <v>36</v>
      </c>
      <c r="R585">
        <v>70</v>
      </c>
      <c r="S585" s="1">
        <v>45744.834581828713</v>
      </c>
      <c r="T585" t="s">
        <v>42</v>
      </c>
      <c r="U585" s="1">
        <v>45744.611111111109</v>
      </c>
      <c r="V585" t="s">
        <v>43</v>
      </c>
      <c r="W585" t="s">
        <v>36</v>
      </c>
      <c r="X585">
        <v>0</v>
      </c>
      <c r="Y585">
        <v>999</v>
      </c>
      <c r="Z585" t="s">
        <v>36</v>
      </c>
      <c r="AA585" t="s">
        <v>36</v>
      </c>
      <c r="AB585" t="s">
        <v>36</v>
      </c>
      <c r="AC585" t="s">
        <v>49</v>
      </c>
      <c r="AD585" t="s">
        <v>49</v>
      </c>
      <c r="AE585" t="s">
        <v>45</v>
      </c>
      <c r="AF585" s="2"/>
      <c r="AI585" s="2" t="s">
        <v>92</v>
      </c>
      <c r="AJ585" s="2" t="e">
        <f>VLOOKUP(A585,'Classification Test Result'!$A$2:$D$2428,4,FALSE)</f>
        <v>#N/A</v>
      </c>
      <c r="AL585" s="2">
        <f>_xlfn.XLOOKUP($A585,Results!$A$2:$A$2256,Results!G$2:G$2256,"")</f>
        <v>0</v>
      </c>
      <c r="AM585" s="2">
        <f>_xlfn.XLOOKUP($A585,Results!$A$2:$A$2256,Results!H$2:H$2256,"")</f>
        <v>0</v>
      </c>
      <c r="AN585" s="2">
        <f>_xlfn.XLOOKUP($A585,Results!$A$2:$A$2256,Results!I$2:I$2256,"")</f>
        <v>0</v>
      </c>
      <c r="AO585" s="2">
        <f>_xlfn.XLOOKUP($A585,Results!$A$2:$A$2256,Results!J$2:J$2256,"")</f>
        <v>0</v>
      </c>
      <c r="AP585" s="2">
        <f>_xlfn.XLOOKUP($A585,Results!$A$2:$A$2256,Results!K$2:K$2256,"")</f>
        <v>0</v>
      </c>
      <c r="AQ585" s="2">
        <f>_xlfn.XLOOKUP($A585,Results!$A$2:$A$2256,Results!L$2:L$2256,"")</f>
        <v>0</v>
      </c>
      <c r="AR585" s="2">
        <f>_xlfn.XLOOKUP($A585,Results!$A$2:$A$2256,Results!M$2:M$2256,"")</f>
        <v>0</v>
      </c>
      <c r="AS585" s="2">
        <f>_xlfn.XLOOKUP($A585,Results!$A$2:$A$2256,Results!N$2:N$2256,"")</f>
        <v>0</v>
      </c>
      <c r="AT585" s="2">
        <f>_xlfn.XLOOKUP($A585,Results!$A$2:$A$2256,Results!O$2:O$2256,"")</f>
        <v>0</v>
      </c>
      <c r="AU585" s="2">
        <f>_xlfn.XLOOKUP($A585,Results!$A$2:$A$2256,Results!P$2:P$2256,"")</f>
        <v>0</v>
      </c>
      <c r="AV585" s="2">
        <f>_xlfn.XLOOKUP($A585,Results!$A$2:$A$2256,Results!Q$2:Q$2256,"")</f>
        <v>0</v>
      </c>
      <c r="AW585" s="2">
        <f>_xlfn.XLOOKUP($A585,Results!$A$2:$A$2256,Results!R$2:R$2256,"")</f>
        <v>0</v>
      </c>
      <c r="AX585" s="2">
        <f>_xlfn.XLOOKUP($A585,Results!$A$2:$A$2256,Results!S$2:S$2256,"")</f>
        <v>0</v>
      </c>
      <c r="AY585" s="2">
        <f>_xlfn.XLOOKUP($A585,Results!$A$2:$A$2256,Results!T$2:T$2256,"")</f>
        <v>0</v>
      </c>
      <c r="AZ585" s="2">
        <f>_xlfn.XLOOKUP($A585,Results!$A$2:$A$2256,Results!U$2:U$2256,"")</f>
        <v>0</v>
      </c>
      <c r="BA585" s="2">
        <f>_xlfn.XLOOKUP($A585,Results!$A$2:$A$2256,Results!V$2:V$2256,"")</f>
        <v>0</v>
      </c>
      <c r="BB585" s="2">
        <f>_xlfn.XLOOKUP($A585,Results!$A$2:$A$2256,Results!W$2:W$2256,"")</f>
        <v>0</v>
      </c>
      <c r="BC585" s="2">
        <f>_xlfn.XLOOKUP($A585,Results!$A$2:$A$2256,Results!X$2:X$2256,"")</f>
        <v>0</v>
      </c>
      <c r="BD585" s="2">
        <f>_xlfn.XLOOKUP($A585,Results!$A$2:$A$2256,Results!Y$2:Y$2256,"")</f>
        <v>0</v>
      </c>
      <c r="BE585" s="2">
        <f>_xlfn.XLOOKUP($A585,Results!$A$2:$A$2256,Results!Z$2:Z$2256,"")</f>
        <v>0</v>
      </c>
    </row>
    <row r="586" spans="1:57" ht="38.25" customHeight="1" x14ac:dyDescent="0.3">
      <c r="A586">
        <v>906263</v>
      </c>
      <c r="B586">
        <v>281906</v>
      </c>
      <c r="C586" t="s">
        <v>36</v>
      </c>
      <c r="D586">
        <v>56982</v>
      </c>
      <c r="E586" s="2" t="str">
        <f>VLOOKUP(F586,'RPA Vendor Data '!F$1:$G$2418,2)</f>
        <v>BUDROVICH EXCAVATING, INC</v>
      </c>
      <c r="F586" s="2">
        <v>10470</v>
      </c>
      <c r="G586" s="2">
        <v>2</v>
      </c>
      <c r="H586" t="s">
        <v>1858</v>
      </c>
      <c r="I586">
        <v>1</v>
      </c>
      <c r="J586" t="s">
        <v>39</v>
      </c>
      <c r="K586" t="s">
        <v>39</v>
      </c>
      <c r="L586">
        <v>221</v>
      </c>
      <c r="M586" s="2" t="s">
        <v>36</v>
      </c>
      <c r="N586" s="85" t="s">
        <v>36</v>
      </c>
      <c r="O586" t="s">
        <v>36</v>
      </c>
      <c r="P586" t="s">
        <v>36</v>
      </c>
      <c r="Q586" t="s">
        <v>36</v>
      </c>
      <c r="R586">
        <v>221</v>
      </c>
      <c r="S586" s="1">
        <v>45744.70858619213</v>
      </c>
      <c r="T586" t="s">
        <v>42</v>
      </c>
      <c r="U586" s="1">
        <v>45744.482638888891</v>
      </c>
      <c r="V586" t="s">
        <v>43</v>
      </c>
      <c r="W586" t="s">
        <v>36</v>
      </c>
      <c r="X586">
        <v>0</v>
      </c>
      <c r="Y586">
        <v>999</v>
      </c>
      <c r="Z586" t="s">
        <v>36</v>
      </c>
      <c r="AA586" t="s">
        <v>36</v>
      </c>
      <c r="AB586" t="s">
        <v>36</v>
      </c>
      <c r="AC586" t="s">
        <v>49</v>
      </c>
      <c r="AD586" t="s">
        <v>49</v>
      </c>
      <c r="AE586" t="s">
        <v>45</v>
      </c>
      <c r="AF586" s="44" t="s">
        <v>46</v>
      </c>
      <c r="AG586" s="2" t="s">
        <v>372</v>
      </c>
      <c r="AI586" s="2" t="s">
        <v>48</v>
      </c>
      <c r="AJ586" s="2" t="e">
        <f>VLOOKUP(A586,'Classification Test Result'!$A$2:$D$2428,4,FALSE)</f>
        <v>#N/A</v>
      </c>
      <c r="AL586" s="2">
        <f>_xlfn.XLOOKUP($A586,Results!$A$2:$A$2256,Results!G$2:G$2256,"")</f>
        <v>0</v>
      </c>
      <c r="AM586" s="2">
        <f>_xlfn.XLOOKUP($A586,Results!$A$2:$A$2256,Results!H$2:H$2256,"")</f>
        <v>0</v>
      </c>
      <c r="AN586" s="2">
        <f>_xlfn.XLOOKUP($A586,Results!$A$2:$A$2256,Results!I$2:I$2256,"")</f>
        <v>0</v>
      </c>
      <c r="AO586" s="2">
        <f>_xlfn.XLOOKUP($A586,Results!$A$2:$A$2256,Results!J$2:J$2256,"")</f>
        <v>0</v>
      </c>
      <c r="AP586" s="2">
        <f>_xlfn.XLOOKUP($A586,Results!$A$2:$A$2256,Results!K$2:K$2256,"")</f>
        <v>0</v>
      </c>
      <c r="AQ586" s="2">
        <f>_xlfn.XLOOKUP($A586,Results!$A$2:$A$2256,Results!L$2:L$2256,"")</f>
        <v>0</v>
      </c>
      <c r="AR586" s="2">
        <f>_xlfn.XLOOKUP($A586,Results!$A$2:$A$2256,Results!M$2:M$2256,"")</f>
        <v>0</v>
      </c>
      <c r="AS586" s="2">
        <f>_xlfn.XLOOKUP($A586,Results!$A$2:$A$2256,Results!N$2:N$2256,"")</f>
        <v>0</v>
      </c>
      <c r="AT586" s="2">
        <f>_xlfn.XLOOKUP($A586,Results!$A$2:$A$2256,Results!O$2:O$2256,"")</f>
        <v>0</v>
      </c>
      <c r="AU586" s="2">
        <f>_xlfn.XLOOKUP($A586,Results!$A$2:$A$2256,Results!P$2:P$2256,"")</f>
        <v>0</v>
      </c>
      <c r="AV586" s="2">
        <f>_xlfn.XLOOKUP($A586,Results!$A$2:$A$2256,Results!Q$2:Q$2256,"")</f>
        <v>0</v>
      </c>
      <c r="AW586" s="2">
        <f>_xlfn.XLOOKUP($A586,Results!$A$2:$A$2256,Results!R$2:R$2256,"")</f>
        <v>0</v>
      </c>
      <c r="AX586" s="2">
        <f>_xlfn.XLOOKUP($A586,Results!$A$2:$A$2256,Results!S$2:S$2256,"")</f>
        <v>0</v>
      </c>
      <c r="AY586" s="2">
        <f>_xlfn.XLOOKUP($A586,Results!$A$2:$A$2256,Results!T$2:T$2256,"")</f>
        <v>0</v>
      </c>
      <c r="AZ586" s="2">
        <f>_xlfn.XLOOKUP($A586,Results!$A$2:$A$2256,Results!U$2:U$2256,"")</f>
        <v>0</v>
      </c>
      <c r="BA586" s="2">
        <f>_xlfn.XLOOKUP($A586,Results!$A$2:$A$2256,Results!V$2:V$2256,"")</f>
        <v>0</v>
      </c>
      <c r="BB586" s="2">
        <f>_xlfn.XLOOKUP($A586,Results!$A$2:$A$2256,Results!W$2:W$2256,"")</f>
        <v>0</v>
      </c>
      <c r="BC586" s="2">
        <f>_xlfn.XLOOKUP($A586,Results!$A$2:$A$2256,Results!X$2:X$2256,"")</f>
        <v>0</v>
      </c>
      <c r="BD586" s="2">
        <f>_xlfn.XLOOKUP($A586,Results!$A$2:$A$2256,Results!Y$2:Y$2256,"")</f>
        <v>0</v>
      </c>
      <c r="BE586" s="2">
        <f>_xlfn.XLOOKUP($A586,Results!$A$2:$A$2256,Results!Z$2:Z$2256,"")</f>
        <v>0</v>
      </c>
    </row>
    <row r="587" spans="1:57" ht="38.25" customHeight="1" x14ac:dyDescent="0.3">
      <c r="A587">
        <v>906264</v>
      </c>
      <c r="B587">
        <v>281906</v>
      </c>
      <c r="C587" t="s">
        <v>36</v>
      </c>
      <c r="D587">
        <v>56982</v>
      </c>
      <c r="F587" s="2">
        <v>10470</v>
      </c>
      <c r="G587" s="2">
        <v>1</v>
      </c>
      <c r="H587" s="2" t="s">
        <v>1859</v>
      </c>
      <c r="I587">
        <v>2</v>
      </c>
      <c r="J587" t="s">
        <v>39</v>
      </c>
      <c r="K587" t="s">
        <v>39</v>
      </c>
      <c r="L587">
        <v>185</v>
      </c>
      <c r="M587" s="2" t="s">
        <v>36</v>
      </c>
      <c r="N587" s="9" t="s">
        <v>36</v>
      </c>
      <c r="O587" t="s">
        <v>36</v>
      </c>
      <c r="P587" t="s">
        <v>36</v>
      </c>
      <c r="Q587" t="s">
        <v>36</v>
      </c>
      <c r="R587">
        <v>370</v>
      </c>
      <c r="S587" s="1">
        <v>45744.70858298611</v>
      </c>
      <c r="T587" t="s">
        <v>42</v>
      </c>
      <c r="U587" s="1">
        <v>45744.482638888891</v>
      </c>
      <c r="V587" t="s">
        <v>43</v>
      </c>
      <c r="W587" t="s">
        <v>36</v>
      </c>
      <c r="X587">
        <v>0</v>
      </c>
      <c r="Y587">
        <v>999</v>
      </c>
      <c r="Z587" t="s">
        <v>36</v>
      </c>
      <c r="AA587" t="s">
        <v>36</v>
      </c>
      <c r="AB587" t="s">
        <v>36</v>
      </c>
      <c r="AC587" t="s">
        <v>49</v>
      </c>
      <c r="AD587" t="s">
        <v>49</v>
      </c>
      <c r="AE587" t="s">
        <v>45</v>
      </c>
      <c r="AF587" s="2"/>
      <c r="AI587" s="2" t="s">
        <v>165</v>
      </c>
      <c r="AJ587" s="2" t="e">
        <f>VLOOKUP(A587,'Classification Test Result'!$A$2:$D$2428,4,FALSE)</f>
        <v>#N/A</v>
      </c>
      <c r="AL587" s="2">
        <f>_xlfn.XLOOKUP($A587,Results!$A$2:$A$2256,Results!G$2:G$2256,"")</f>
        <v>0</v>
      </c>
      <c r="AM587" s="2">
        <f>_xlfn.XLOOKUP($A587,Results!$A$2:$A$2256,Results!H$2:H$2256,"")</f>
        <v>0</v>
      </c>
      <c r="AN587" s="2">
        <f>_xlfn.XLOOKUP($A587,Results!$A$2:$A$2256,Results!I$2:I$2256,"")</f>
        <v>0</v>
      </c>
      <c r="AO587" s="2">
        <f>_xlfn.XLOOKUP($A587,Results!$A$2:$A$2256,Results!J$2:J$2256,"")</f>
        <v>0</v>
      </c>
      <c r="AP587" s="2">
        <f>_xlfn.XLOOKUP($A587,Results!$A$2:$A$2256,Results!K$2:K$2256,"")</f>
        <v>0</v>
      </c>
      <c r="AQ587" s="2">
        <f>_xlfn.XLOOKUP($A587,Results!$A$2:$A$2256,Results!L$2:L$2256,"")</f>
        <v>0</v>
      </c>
      <c r="AR587" s="2">
        <f>_xlfn.XLOOKUP($A587,Results!$A$2:$A$2256,Results!M$2:M$2256,"")</f>
        <v>0</v>
      </c>
      <c r="AS587" s="2">
        <f>_xlfn.XLOOKUP($A587,Results!$A$2:$A$2256,Results!N$2:N$2256,"")</f>
        <v>0</v>
      </c>
      <c r="AT587" s="2">
        <f>_xlfn.XLOOKUP($A587,Results!$A$2:$A$2256,Results!O$2:O$2256,"")</f>
        <v>0</v>
      </c>
      <c r="AU587" s="2">
        <f>_xlfn.XLOOKUP($A587,Results!$A$2:$A$2256,Results!P$2:P$2256,"")</f>
        <v>0</v>
      </c>
      <c r="AV587" s="2">
        <f>_xlfn.XLOOKUP($A587,Results!$A$2:$A$2256,Results!Q$2:Q$2256,"")</f>
        <v>0</v>
      </c>
      <c r="AW587" s="2">
        <f>_xlfn.XLOOKUP($A587,Results!$A$2:$A$2256,Results!R$2:R$2256,"")</f>
        <v>0</v>
      </c>
      <c r="AX587" s="2">
        <f>_xlfn.XLOOKUP($A587,Results!$A$2:$A$2256,Results!S$2:S$2256,"")</f>
        <v>0</v>
      </c>
      <c r="AY587" s="2">
        <f>_xlfn.XLOOKUP($A587,Results!$A$2:$A$2256,Results!T$2:T$2256,"")</f>
        <v>0</v>
      </c>
      <c r="AZ587" s="2">
        <f>_xlfn.XLOOKUP($A587,Results!$A$2:$A$2256,Results!U$2:U$2256,"")</f>
        <v>0</v>
      </c>
      <c r="BA587" s="2">
        <f>_xlfn.XLOOKUP($A587,Results!$A$2:$A$2256,Results!V$2:V$2256,"")</f>
        <v>0</v>
      </c>
      <c r="BB587" s="2">
        <f>_xlfn.XLOOKUP($A587,Results!$A$2:$A$2256,Results!W$2:W$2256,"")</f>
        <v>0</v>
      </c>
      <c r="BC587" s="2">
        <f>_xlfn.XLOOKUP($A587,Results!$A$2:$A$2256,Results!X$2:X$2256,"")</f>
        <v>0</v>
      </c>
      <c r="BD587" s="2">
        <f>_xlfn.XLOOKUP($A587,Results!$A$2:$A$2256,Results!Y$2:Y$2256,"")</f>
        <v>0</v>
      </c>
      <c r="BE587" s="2">
        <f>_xlfn.XLOOKUP($A587,Results!$A$2:$A$2256,Results!Z$2:Z$2256,"")</f>
        <v>0</v>
      </c>
    </row>
    <row r="588" spans="1:57" ht="38.25" customHeight="1" x14ac:dyDescent="0.3">
      <c r="A588">
        <v>906265</v>
      </c>
      <c r="B588">
        <v>281430</v>
      </c>
      <c r="C588" t="s">
        <v>36</v>
      </c>
      <c r="D588">
        <v>9341428429</v>
      </c>
      <c r="E588" s="2" t="str">
        <f>VLOOKUP(F588,'RPA Vendor Data '!F$1:$G$2418,2)</f>
        <v>GRAYBAR ELECTRIC CO. INC.</v>
      </c>
      <c r="F588" s="2">
        <v>11471</v>
      </c>
      <c r="G588" s="2">
        <v>1</v>
      </c>
      <c r="H588" t="s">
        <v>1860</v>
      </c>
      <c r="I588">
        <v>3</v>
      </c>
      <c r="J588" t="s">
        <v>39</v>
      </c>
      <c r="K588" t="s">
        <v>39</v>
      </c>
      <c r="L588">
        <v>20.2</v>
      </c>
      <c r="M588" s="2" t="s">
        <v>1861</v>
      </c>
      <c r="N588" s="85" t="s">
        <v>1862</v>
      </c>
      <c r="O588" t="s">
        <v>36</v>
      </c>
      <c r="P588" t="s">
        <v>36</v>
      </c>
      <c r="Q588" t="s">
        <v>36</v>
      </c>
      <c r="R588">
        <v>60.6</v>
      </c>
      <c r="S588" s="1">
        <v>45744.292342858796</v>
      </c>
      <c r="T588" t="s">
        <v>42</v>
      </c>
      <c r="U588" s="1">
        <v>45744.06527777778</v>
      </c>
      <c r="V588" t="s">
        <v>43</v>
      </c>
      <c r="W588" t="s">
        <v>36</v>
      </c>
      <c r="X588">
        <v>0</v>
      </c>
      <c r="Y588">
        <v>201</v>
      </c>
      <c r="Z588" t="s">
        <v>36</v>
      </c>
      <c r="AA588" t="s">
        <v>36</v>
      </c>
      <c r="AB588" t="s">
        <v>36</v>
      </c>
      <c r="AC588" t="s">
        <v>1863</v>
      </c>
      <c r="AD588" t="s">
        <v>1863</v>
      </c>
      <c r="AE588" t="s">
        <v>45</v>
      </c>
      <c r="AG588" s="18" t="s">
        <v>1864</v>
      </c>
      <c r="AH588" s="18"/>
      <c r="AI588" s="2" t="s">
        <v>48</v>
      </c>
      <c r="AJ588" s="2" t="e">
        <f>VLOOKUP(A588,'Classification Test Result'!$A$2:$D$2428,4,FALSE)</f>
        <v>#N/A</v>
      </c>
      <c r="AL588" s="2">
        <f>_xlfn.XLOOKUP($A588,Results!$A$2:$A$2256,Results!G$2:G$2256,"")</f>
        <v>0</v>
      </c>
      <c r="AM588" s="2">
        <f>_xlfn.XLOOKUP($A588,Results!$A$2:$A$2256,Results!H$2:H$2256,"")</f>
        <v>0</v>
      </c>
      <c r="AN588" s="2">
        <f>_xlfn.XLOOKUP($A588,Results!$A$2:$A$2256,Results!I$2:I$2256,"")</f>
        <v>0</v>
      </c>
      <c r="AO588" s="2">
        <f>_xlfn.XLOOKUP($A588,Results!$A$2:$A$2256,Results!J$2:J$2256,"")</f>
        <v>0</v>
      </c>
      <c r="AP588" s="2">
        <f>_xlfn.XLOOKUP($A588,Results!$A$2:$A$2256,Results!K$2:K$2256,"")</f>
        <v>0</v>
      </c>
      <c r="AQ588" s="2">
        <f>_xlfn.XLOOKUP($A588,Results!$A$2:$A$2256,Results!L$2:L$2256,"")</f>
        <v>0</v>
      </c>
      <c r="AR588" s="2">
        <f>_xlfn.XLOOKUP($A588,Results!$A$2:$A$2256,Results!M$2:M$2256,"")</f>
        <v>0</v>
      </c>
      <c r="AS588" s="2">
        <f>_xlfn.XLOOKUP($A588,Results!$A$2:$A$2256,Results!N$2:N$2256,"")</f>
        <v>0</v>
      </c>
      <c r="AT588" s="2" t="str">
        <f>_xlfn.XLOOKUP($A588,Results!$A$2:$A$2256,Results!O$2:O$2256,"")</f>
        <v>ORTRONICS</v>
      </c>
      <c r="AU588" s="2" t="str">
        <f>_xlfn.XLOOKUP($A588,Results!$A$2:$A$2256,Results!P$2:P$2256,"")</f>
        <v>ORTRONICS</v>
      </c>
      <c r="AV588" s="2" t="str">
        <f>_xlfn.XLOOKUP($A588,Results!$A$2:$A$2256,Results!Q$2:Q$2256,"")</f>
        <v>SINGLE_MATCH</v>
      </c>
      <c r="AW588" s="2">
        <f>_xlfn.XLOOKUP($A588,Results!$A$2:$A$2256,Results!R$2:R$2256,"")</f>
        <v>0</v>
      </c>
      <c r="AX588" s="2">
        <f>_xlfn.XLOOKUP($A588,Results!$A$2:$A$2256,Results!S$2:S$2256,"")</f>
        <v>0</v>
      </c>
      <c r="AY588" s="2">
        <f>_xlfn.XLOOKUP($A588,Results!$A$2:$A$2256,Results!T$2:T$2256,"")</f>
        <v>100</v>
      </c>
      <c r="AZ588" s="2">
        <f>_xlfn.XLOOKUP($A588,Results!$A$2:$A$2256,Results!U$2:U$2256,"")</f>
        <v>0</v>
      </c>
      <c r="BA588" s="2" t="str">
        <f>_xlfn.XLOOKUP($A588,Results!$A$2:$A$2256,Results!V$2:V$2256,"")</f>
        <v>LEVITON</v>
      </c>
      <c r="BB588" s="2">
        <f>_xlfn.XLOOKUP($A588,Results!$A$2:$A$2256,Results!W$2:W$2256,"")</f>
        <v>76</v>
      </c>
      <c r="BC588" s="2">
        <f>_xlfn.XLOOKUP($A588,Results!$A$2:$A$2256,Results!X$2:X$2256,"")</f>
        <v>43223300</v>
      </c>
      <c r="BD588" s="2">
        <f>_xlfn.XLOOKUP($A588,Results!$A$2:$A$2256,Results!Y$2:Y$2256,"")</f>
        <v>76</v>
      </c>
      <c r="BE588" s="2" t="b">
        <f>_xlfn.XLOOKUP($A588,Results!$A$2:$A$2256,Results!Z$2:Z$2256,"")</f>
        <v>1</v>
      </c>
    </row>
    <row r="589" spans="1:57" ht="38.25" customHeight="1" x14ac:dyDescent="0.3">
      <c r="A589">
        <v>906266</v>
      </c>
      <c r="B589">
        <v>281942</v>
      </c>
      <c r="C589" t="s">
        <v>36</v>
      </c>
      <c r="D589">
        <v>9341429233</v>
      </c>
      <c r="E589" s="2" t="str">
        <f>VLOOKUP(F589,'RPA Vendor Data '!F$1:$G$2418,2)</f>
        <v>GRAYBAR ELECTRIC CO. INC.</v>
      </c>
      <c r="F589" s="2">
        <v>11471</v>
      </c>
      <c r="G589" s="2">
        <v>1</v>
      </c>
      <c r="H589" t="s">
        <v>1865</v>
      </c>
      <c r="I589">
        <v>2</v>
      </c>
      <c r="J589" t="s">
        <v>39</v>
      </c>
      <c r="K589" t="s">
        <v>39</v>
      </c>
      <c r="L589">
        <v>26.22</v>
      </c>
      <c r="M589" s="2" t="s">
        <v>1866</v>
      </c>
      <c r="N589" s="85" t="s">
        <v>1867</v>
      </c>
      <c r="O589" t="s">
        <v>36</v>
      </c>
      <c r="P589" t="s">
        <v>36</v>
      </c>
      <c r="Q589" t="s">
        <v>36</v>
      </c>
      <c r="R589">
        <v>52.44</v>
      </c>
      <c r="S589" s="1">
        <v>45744.834314814812</v>
      </c>
      <c r="T589" t="s">
        <v>42</v>
      </c>
      <c r="U589" s="1">
        <v>45744.617361111108</v>
      </c>
      <c r="V589" t="s">
        <v>43</v>
      </c>
      <c r="W589" t="s">
        <v>36</v>
      </c>
      <c r="X589">
        <v>0</v>
      </c>
      <c r="Y589" t="s">
        <v>54</v>
      </c>
      <c r="Z589" t="s">
        <v>36</v>
      </c>
      <c r="AA589">
        <v>26.22</v>
      </c>
      <c r="AB589" t="s">
        <v>36</v>
      </c>
      <c r="AC589" t="s">
        <v>1866</v>
      </c>
      <c r="AD589" t="s">
        <v>1866</v>
      </c>
      <c r="AE589" t="s">
        <v>45</v>
      </c>
      <c r="AG589" s="18" t="s">
        <v>1868</v>
      </c>
      <c r="AH589" s="18"/>
      <c r="AI589" s="2" t="s">
        <v>48</v>
      </c>
      <c r="AJ589" s="2" t="e">
        <f>VLOOKUP(A589,'Classification Test Result'!$A$2:$D$2428,4,FALSE)</f>
        <v>#N/A</v>
      </c>
      <c r="AL589" s="2">
        <f>_xlfn.XLOOKUP($A589,Results!$A$2:$A$2256,Results!G$2:G$2256,"")</f>
        <v>258002</v>
      </c>
      <c r="AM589" s="2">
        <f>_xlfn.XLOOKUP($A589,Results!$A$2:$A$2256,Results!H$2:H$2256,"")</f>
        <v>490057</v>
      </c>
      <c r="AN589" s="2" t="str">
        <f>_xlfn.XLOOKUP($A589,Results!$A$2:$A$2256,Results!I$2:I$2256,"")</f>
        <v>WD 40 COMPANY</v>
      </c>
      <c r="AO589" s="2" t="str">
        <f>_xlfn.XLOOKUP($A589,Results!$A$2:$A$2256,Results!J$2:J$2256,"")</f>
        <v>079567490050</v>
      </c>
      <c r="AP589" s="2">
        <f>_xlfn.XLOOKUP($A589,Results!$A$2:$A$2256,Results!K$2:K$2256,"")</f>
        <v>15121514</v>
      </c>
      <c r="AQ589" s="2">
        <f>_xlfn.XLOOKUP($A589,Results!$A$2:$A$2256,Results!L$2:L$2256,"")</f>
        <v>0</v>
      </c>
      <c r="AR589" s="2">
        <f>_xlfn.XLOOKUP($A589,Results!$A$2:$A$2256,Results!M$2:M$2256,"")</f>
        <v>681561</v>
      </c>
      <c r="AS589" s="2" t="str">
        <f>_xlfn.XLOOKUP($A589,Results!$A$2:$A$2256,Results!N$2:N$2256,"")</f>
        <v>WD-40 490057 LUBRICANT</v>
      </c>
      <c r="AT589" s="2" t="str">
        <f>_xlfn.XLOOKUP($A589,Results!$A$2:$A$2256,Results!O$2:O$2256,"")</f>
        <v>WD 40 COMPANY</v>
      </c>
      <c r="AU589" s="2" t="str">
        <f>_xlfn.XLOOKUP($A589,Results!$A$2:$A$2256,Results!P$2:P$2256,"")</f>
        <v>WD-40</v>
      </c>
      <c r="AV589" s="2" t="str">
        <f>_xlfn.XLOOKUP($A589,Results!$A$2:$A$2256,Results!Q$2:Q$2256,"")</f>
        <v>MULTIPLE_MATCHES_ONE_VALID</v>
      </c>
      <c r="AW589" s="2" t="str">
        <f>_xlfn.XLOOKUP($A589,Results!$A$2:$A$2256,Results!R$2:R$2256,"")</f>
        <v>0.7884799176828157</v>
      </c>
      <c r="AX589" s="2">
        <f>_xlfn.XLOOKUP($A589,Results!$A$2:$A$2256,Results!S$2:S$2256,"")</f>
        <v>100</v>
      </c>
      <c r="AY589" s="2">
        <f>_xlfn.XLOOKUP($A589,Results!$A$2:$A$2256,Results!T$2:T$2256,"")</f>
        <v>100</v>
      </c>
      <c r="AZ589" s="2">
        <f>_xlfn.XLOOKUP($A589,Results!$A$2:$A$2256,Results!U$2:U$2256,"")</f>
        <v>100</v>
      </c>
      <c r="BA589" s="2" t="str">
        <f>_xlfn.XLOOKUP($A589,Results!$A$2:$A$2256,Results!V$2:V$2256,"")</f>
        <v>WD 40 COMPANY</v>
      </c>
      <c r="BB589" s="2">
        <f>_xlfn.XLOOKUP($A589,Results!$A$2:$A$2256,Results!W$2:W$2256,"")</f>
        <v>83</v>
      </c>
      <c r="BC589" s="2">
        <f>_xlfn.XLOOKUP($A589,Results!$A$2:$A$2256,Results!X$2:X$2256,"")</f>
        <v>15121500</v>
      </c>
      <c r="BD589" s="2">
        <f>_xlfn.XLOOKUP($A589,Results!$A$2:$A$2256,Results!Y$2:Y$2256,"")</f>
        <v>66</v>
      </c>
      <c r="BE589" s="2" t="b">
        <f>_xlfn.XLOOKUP($A589,Results!$A$2:$A$2256,Results!Z$2:Z$2256,"")</f>
        <v>1</v>
      </c>
    </row>
    <row r="590" spans="1:57" ht="38.25" customHeight="1" x14ac:dyDescent="0.3">
      <c r="A590">
        <v>906267</v>
      </c>
      <c r="B590">
        <v>281721</v>
      </c>
      <c r="C590" t="s">
        <v>36</v>
      </c>
      <c r="D590" t="s">
        <v>1312</v>
      </c>
      <c r="E590" s="2" t="str">
        <f>VLOOKUP(F590,'RPA Vendor Data '!F$1:$G$2418,2)</f>
        <v>INDEPENDENT ELECTRIC</v>
      </c>
      <c r="F590" s="2">
        <v>14376</v>
      </c>
      <c r="G590" s="2">
        <v>4</v>
      </c>
      <c r="H590" t="s">
        <v>1871</v>
      </c>
      <c r="I590">
        <v>10</v>
      </c>
      <c r="J590" t="s">
        <v>58</v>
      </c>
      <c r="K590" t="s">
        <v>58</v>
      </c>
      <c r="L590">
        <v>469.61</v>
      </c>
      <c r="M590" s="2" t="s">
        <v>1872</v>
      </c>
      <c r="N590" s="85" t="s">
        <v>1873</v>
      </c>
      <c r="O590" t="s">
        <v>36</v>
      </c>
      <c r="P590" t="s">
        <v>1874</v>
      </c>
      <c r="Q590" t="s">
        <v>36</v>
      </c>
      <c r="R590">
        <v>46.96</v>
      </c>
      <c r="S590" s="1">
        <v>45744.543573958334</v>
      </c>
      <c r="T590" t="s">
        <v>42</v>
      </c>
      <c r="U590" s="1">
        <v>45744.315972222219</v>
      </c>
      <c r="V590" t="s">
        <v>43</v>
      </c>
      <c r="W590" t="s">
        <v>36</v>
      </c>
      <c r="X590">
        <v>0</v>
      </c>
      <c r="Y590">
        <v>0</v>
      </c>
      <c r="Z590">
        <v>469.61</v>
      </c>
      <c r="AA590" t="s">
        <v>36</v>
      </c>
      <c r="AB590">
        <v>157</v>
      </c>
      <c r="AC590" t="s">
        <v>1875</v>
      </c>
      <c r="AD590" t="s">
        <v>1875</v>
      </c>
      <c r="AE590" t="s">
        <v>45</v>
      </c>
      <c r="AG590" s="18" t="s">
        <v>1876</v>
      </c>
      <c r="AH590" s="18"/>
      <c r="AI590" s="2" t="s">
        <v>48</v>
      </c>
      <c r="AJ590" s="2" t="e">
        <f>VLOOKUP(A590,'Classification Test Result'!$A$2:$D$2428,4,FALSE)</f>
        <v>#N/A</v>
      </c>
      <c r="AL590" s="2">
        <f>_xlfn.XLOOKUP($A590,Results!$A$2:$A$2256,Results!G$2:G$2256,"")</f>
        <v>914880</v>
      </c>
      <c r="AM590" s="2" t="str">
        <f>_xlfn.XLOOKUP($A590,Results!$A$2:$A$2256,Results!H$2:H$2256,"")</f>
        <v>5AR1G58</v>
      </c>
      <c r="AN590" s="2" t="str">
        <f>_xlfn.XLOOKUP($A590,Results!$A$2:$A$2256,Results!I$2:I$2256,"")</f>
        <v>ORBIT INDUSTRIES</v>
      </c>
      <c r="AO590" s="2">
        <f>_xlfn.XLOOKUP($A590,Results!$A$2:$A$2256,Results!J$2:J$2256,"")</f>
        <v>835243022423</v>
      </c>
      <c r="AP590" s="2">
        <f>_xlfn.XLOOKUP($A590,Results!$A$2:$A$2256,Results!K$2:K$2256,"")</f>
        <v>39121320</v>
      </c>
      <c r="AQ590" s="2">
        <f>_xlfn.XLOOKUP($A590,Results!$A$2:$A$2256,Results!L$2:L$2256,"")</f>
        <v>0</v>
      </c>
      <c r="AR590" s="2">
        <f>_xlfn.XLOOKUP($A590,Results!$A$2:$A$2256,Results!M$2:M$2256,"")</f>
        <v>921679</v>
      </c>
      <c r="AS590" s="2" t="str">
        <f>_xlfn.XLOOKUP($A590,Results!$A$2:$A$2256,Results!N$2:N$2256,"")</f>
        <v>ORBT 5AR1G-58 BOX ADJUSTABLE RING</v>
      </c>
      <c r="AT590" s="2" t="str">
        <f>_xlfn.XLOOKUP($A590,Results!$A$2:$A$2256,Results!O$2:O$2256,"")</f>
        <v>ORBIT INDUSTRIES</v>
      </c>
      <c r="AU590" s="2" t="str">
        <f>_xlfn.XLOOKUP($A590,Results!$A$2:$A$2256,Results!P$2:P$2256,"")</f>
        <v>ORBIT</v>
      </c>
      <c r="AV590" s="2" t="str">
        <f>_xlfn.XLOOKUP($A590,Results!$A$2:$A$2256,Results!Q$2:Q$2256,"")</f>
        <v>MULTIPLE_MATCHES_ONE_VALID</v>
      </c>
      <c r="AW590" s="2" t="str">
        <f>_xlfn.XLOOKUP($A590,Results!$A$2:$A$2256,Results!R$2:R$2256,"")</f>
        <v>0.7547342537391294</v>
      </c>
      <c r="AX590" s="2">
        <f>_xlfn.XLOOKUP($A590,Results!$A$2:$A$2256,Results!S$2:S$2256,"")</f>
        <v>100</v>
      </c>
      <c r="AY590" s="2">
        <f>_xlfn.XLOOKUP($A590,Results!$A$2:$A$2256,Results!T$2:T$2256,"")</f>
        <v>100</v>
      </c>
      <c r="AZ590" s="2">
        <f>_xlfn.XLOOKUP($A590,Results!$A$2:$A$2256,Results!U$2:U$2256,"")</f>
        <v>100</v>
      </c>
      <c r="BA590" s="2" t="str">
        <f>_xlfn.XLOOKUP($A590,Results!$A$2:$A$2256,Results!V$2:V$2256,"")</f>
        <v>ORBIT INDUSTRIES</v>
      </c>
      <c r="BB590" s="2">
        <f>_xlfn.XLOOKUP($A590,Results!$A$2:$A$2256,Results!W$2:W$2256,"")</f>
        <v>80</v>
      </c>
      <c r="BC590" s="2">
        <f>_xlfn.XLOOKUP($A590,Results!$A$2:$A$2256,Results!X$2:X$2256,"")</f>
        <v>39121300</v>
      </c>
      <c r="BD590" s="2">
        <f>_xlfn.XLOOKUP($A590,Results!$A$2:$A$2256,Results!Y$2:Y$2256,"")</f>
        <v>66</v>
      </c>
      <c r="BE590" s="2" t="b">
        <f>_xlfn.XLOOKUP($A590,Results!$A$2:$A$2256,Results!Z$2:Z$2256,"")</f>
        <v>1</v>
      </c>
    </row>
    <row r="591" spans="1:57" ht="38.25" customHeight="1" x14ac:dyDescent="0.3">
      <c r="A591">
        <v>906268</v>
      </c>
      <c r="B591">
        <v>281721</v>
      </c>
      <c r="C591" t="s">
        <v>36</v>
      </c>
      <c r="D591" t="s">
        <v>1312</v>
      </c>
      <c r="E591" s="2" t="str">
        <f>VLOOKUP(F591,'RPA Vendor Data '!F$1:$G$2418,2)</f>
        <v>INDEPENDENT ELECTRIC</v>
      </c>
      <c r="F591" s="2">
        <v>14376</v>
      </c>
      <c r="G591" s="2">
        <v>3</v>
      </c>
      <c r="H591" t="s">
        <v>1878</v>
      </c>
      <c r="I591">
        <v>10</v>
      </c>
      <c r="J591" t="s">
        <v>58</v>
      </c>
      <c r="K591" t="s">
        <v>58</v>
      </c>
      <c r="L591">
        <v>301.58</v>
      </c>
      <c r="M591" s="2" t="s">
        <v>1872</v>
      </c>
      <c r="N591" s="85" t="s">
        <v>1879</v>
      </c>
      <c r="O591" t="s">
        <v>36</v>
      </c>
      <c r="P591" t="s">
        <v>1880</v>
      </c>
      <c r="Q591" t="s">
        <v>36</v>
      </c>
      <c r="R591">
        <v>30.16</v>
      </c>
      <c r="S591" s="1">
        <v>45744.543567361106</v>
      </c>
      <c r="T591" t="s">
        <v>42</v>
      </c>
      <c r="U591" s="1">
        <v>45744.315972222219</v>
      </c>
      <c r="V591" t="s">
        <v>43</v>
      </c>
      <c r="W591" t="s">
        <v>36</v>
      </c>
      <c r="X591">
        <v>0</v>
      </c>
      <c r="Y591">
        <v>0</v>
      </c>
      <c r="Z591">
        <v>301.58</v>
      </c>
      <c r="AA591" t="s">
        <v>36</v>
      </c>
      <c r="AB591">
        <v>157</v>
      </c>
      <c r="AC591" t="s">
        <v>1875</v>
      </c>
      <c r="AD591" t="s">
        <v>1875</v>
      </c>
      <c r="AE591" t="s">
        <v>45</v>
      </c>
      <c r="AG591" s="18" t="s">
        <v>1876</v>
      </c>
      <c r="AH591" s="18"/>
      <c r="AI591" s="2" t="s">
        <v>48</v>
      </c>
      <c r="AJ591" s="2" t="e">
        <f>VLOOKUP(A591,'Classification Test Result'!$A$2:$D$2428,4,FALSE)</f>
        <v>#N/A</v>
      </c>
      <c r="AL591" s="2">
        <f>_xlfn.XLOOKUP($A591,Results!$A$2:$A$2256,Results!G$2:G$2256,"")</f>
        <v>1222210</v>
      </c>
      <c r="AM591" s="2" t="str">
        <f>_xlfn.XLOOKUP($A591,Results!$A$2:$A$2256,Results!H$2:H$2256,"")</f>
        <v>4AR1G58</v>
      </c>
      <c r="AN591" s="2" t="str">
        <f>_xlfn.XLOOKUP($A591,Results!$A$2:$A$2256,Results!I$2:I$2256,"")</f>
        <v>ORBIT INDUSTRIES</v>
      </c>
      <c r="AO591" s="2">
        <f>_xlfn.XLOOKUP($A591,Results!$A$2:$A$2256,Results!J$2:J$2256,"")</f>
        <v>835243004313</v>
      </c>
      <c r="AP591" s="2">
        <f>_xlfn.XLOOKUP($A591,Results!$A$2:$A$2256,Results!K$2:K$2256,"")</f>
        <v>39121320</v>
      </c>
      <c r="AQ591" s="2">
        <f>_xlfn.XLOOKUP($A591,Results!$A$2:$A$2256,Results!L$2:L$2256,"")</f>
        <v>0</v>
      </c>
      <c r="AR591" s="2">
        <f>_xlfn.XLOOKUP($A591,Results!$A$2:$A$2256,Results!M$2:M$2256,"")</f>
        <v>672157</v>
      </c>
      <c r="AS591" s="2" t="str">
        <f>_xlfn.XLOOKUP($A591,Results!$A$2:$A$2256,Results!N$2:N$2256,"")</f>
        <v>ORBT 4AR1G-58 ADJUSTABLE RING</v>
      </c>
      <c r="AT591" s="2" t="str">
        <f>_xlfn.XLOOKUP($A591,Results!$A$2:$A$2256,Results!O$2:O$2256,"")</f>
        <v>ORBIT INDUSTRIES</v>
      </c>
      <c r="AU591" s="2" t="str">
        <f>_xlfn.XLOOKUP($A591,Results!$A$2:$A$2256,Results!P$2:P$2256,"")</f>
        <v>ORBIT</v>
      </c>
      <c r="AV591" s="2" t="str">
        <f>_xlfn.XLOOKUP($A591,Results!$A$2:$A$2256,Results!Q$2:Q$2256,"")</f>
        <v>SINGLE_MATCH</v>
      </c>
      <c r="AW591" s="2" t="str">
        <f>_xlfn.XLOOKUP($A591,Results!$A$2:$A$2256,Results!R$2:R$2256,"")</f>
        <v>0.7886552818320999</v>
      </c>
      <c r="AX591" s="2">
        <f>_xlfn.XLOOKUP($A591,Results!$A$2:$A$2256,Results!S$2:S$2256,"")</f>
        <v>100</v>
      </c>
      <c r="AY591" s="2">
        <f>_xlfn.XLOOKUP($A591,Results!$A$2:$A$2256,Results!T$2:T$2256,"")</f>
        <v>100</v>
      </c>
      <c r="AZ591" s="2">
        <f>_xlfn.XLOOKUP($A591,Results!$A$2:$A$2256,Results!U$2:U$2256,"")</f>
        <v>100</v>
      </c>
      <c r="BA591" s="2">
        <f>_xlfn.XLOOKUP($A591,Results!$A$2:$A$2256,Results!V$2:V$2256,"")</f>
        <v>0</v>
      </c>
      <c r="BB591" s="2">
        <f>_xlfn.XLOOKUP($A591,Results!$A$2:$A$2256,Results!W$2:W$2256,"")</f>
        <v>0</v>
      </c>
      <c r="BC591" s="2">
        <f>_xlfn.XLOOKUP($A591,Results!$A$2:$A$2256,Results!X$2:X$2256,"")</f>
        <v>39121300</v>
      </c>
      <c r="BD591" s="2">
        <f>_xlfn.XLOOKUP($A591,Results!$A$2:$A$2256,Results!Y$2:Y$2256,"")</f>
        <v>69</v>
      </c>
      <c r="BE591" s="2">
        <f>_xlfn.XLOOKUP($A591,Results!$A$2:$A$2256,Results!Z$2:Z$2256,"")</f>
        <v>0</v>
      </c>
    </row>
    <row r="592" spans="1:57" ht="38.25" customHeight="1" x14ac:dyDescent="0.3">
      <c r="A592">
        <v>906269</v>
      </c>
      <c r="B592">
        <v>281956</v>
      </c>
      <c r="C592" t="s">
        <v>36</v>
      </c>
      <c r="D592">
        <v>34725</v>
      </c>
      <c r="E592" s="2" t="str">
        <f>VLOOKUP(F592,'RPA Vendor Data '!F$1:$G$2418,2)</f>
        <v>BROADWAY ELECTRIC SUPPLY</v>
      </c>
      <c r="F592" s="2">
        <v>10455</v>
      </c>
      <c r="G592" s="2">
        <v>9</v>
      </c>
      <c r="H592" t="s">
        <v>1882</v>
      </c>
      <c r="I592">
        <v>500</v>
      </c>
      <c r="J592" t="s">
        <v>39</v>
      </c>
      <c r="K592" t="s">
        <v>39</v>
      </c>
      <c r="L592">
        <v>0.40010000000000001</v>
      </c>
      <c r="M592" s="2" t="s">
        <v>1872</v>
      </c>
      <c r="N592" s="85" t="s">
        <v>1883</v>
      </c>
      <c r="O592">
        <v>457332</v>
      </c>
      <c r="P592" t="s">
        <v>36</v>
      </c>
      <c r="Q592">
        <v>83524302479</v>
      </c>
      <c r="R592">
        <v>200.05</v>
      </c>
      <c r="S592" s="1">
        <v>45744.833776701387</v>
      </c>
      <c r="T592" t="s">
        <v>42</v>
      </c>
      <c r="U592" s="1">
        <v>45744.619444444441</v>
      </c>
      <c r="V592" t="s">
        <v>43</v>
      </c>
      <c r="W592" t="s">
        <v>36</v>
      </c>
      <c r="X592">
        <v>0</v>
      </c>
      <c r="Y592">
        <v>999</v>
      </c>
      <c r="Z592" t="s">
        <v>36</v>
      </c>
      <c r="AA592" t="s">
        <v>36</v>
      </c>
      <c r="AB592" t="s">
        <v>36</v>
      </c>
      <c r="AC592" t="s">
        <v>1875</v>
      </c>
      <c r="AD592" t="s">
        <v>1875</v>
      </c>
      <c r="AE592" t="s">
        <v>45</v>
      </c>
      <c r="AG592" s="18" t="s">
        <v>1884</v>
      </c>
      <c r="AH592" s="18"/>
      <c r="AI592" s="2" t="s">
        <v>48</v>
      </c>
      <c r="AJ592" s="2" t="e">
        <f>VLOOKUP(A592,'Classification Test Result'!$A$2:$D$2428,4,FALSE)</f>
        <v>#N/A</v>
      </c>
      <c r="AL592" s="2">
        <f>_xlfn.XLOOKUP($A592,Results!$A$2:$A$2256,Results!G$2:G$2256,"")</f>
        <v>1170510</v>
      </c>
      <c r="AM592" s="2" t="str">
        <f>_xlfn.XLOOKUP($A592,Results!$A$2:$A$2256,Results!H$2:H$2256,"")</f>
        <v>CC12</v>
      </c>
      <c r="AN592" s="2" t="str">
        <f>_xlfn.XLOOKUP($A592,Results!$A$2:$A$2256,Results!I$2:I$2256,"")</f>
        <v>ORBIT INDUSTRIES</v>
      </c>
      <c r="AO592" s="2">
        <f>_xlfn.XLOOKUP($A592,Results!$A$2:$A$2256,Results!J$2:J$2256,"")</f>
        <v>835243024793</v>
      </c>
      <c r="AP592" s="2">
        <f>_xlfn.XLOOKUP($A592,Results!$A$2:$A$2256,Results!K$2:K$2256,"")</f>
        <v>39121702</v>
      </c>
      <c r="AQ592" s="2">
        <f>_xlfn.XLOOKUP($A592,Results!$A$2:$A$2256,Results!L$2:L$2256,"")</f>
        <v>0</v>
      </c>
      <c r="AR592" s="2">
        <f>_xlfn.XLOOKUP($A592,Results!$A$2:$A$2256,Results!M$2:M$2256,"")</f>
        <v>56863</v>
      </c>
      <c r="AS592" s="2" t="str">
        <f>_xlfn.XLOOKUP($A592,Results!$A$2:$A$2256,Results!N$2:N$2256,"")</f>
        <v>ORBT CC-12 1/2-3/4 CLIP</v>
      </c>
      <c r="AT592" s="2" t="str">
        <f>_xlfn.XLOOKUP($A592,Results!$A$2:$A$2256,Results!O$2:O$2256,"")</f>
        <v>ORBIT INDUSTRIES</v>
      </c>
      <c r="AU592" s="2" t="str">
        <f>_xlfn.XLOOKUP($A592,Results!$A$2:$A$2256,Results!P$2:P$2256,"")</f>
        <v>ORBI</v>
      </c>
      <c r="AV592" s="2" t="str">
        <f>_xlfn.XLOOKUP($A592,Results!$A$2:$A$2256,Results!Q$2:Q$2256,"")</f>
        <v>SINGLE_MATCH</v>
      </c>
      <c r="AW592" s="2" t="str">
        <f>_xlfn.XLOOKUP($A592,Results!$A$2:$A$2256,Results!R$2:R$2256,"")</f>
        <v>0.9250029527061909</v>
      </c>
      <c r="AX592" s="2">
        <f>_xlfn.XLOOKUP($A592,Results!$A$2:$A$2256,Results!S$2:S$2256,"")</f>
        <v>100</v>
      </c>
      <c r="AY592" s="2">
        <f>_xlfn.XLOOKUP($A592,Results!$A$2:$A$2256,Results!T$2:T$2256,"")</f>
        <v>100</v>
      </c>
      <c r="AZ592" s="2">
        <f>_xlfn.XLOOKUP($A592,Results!$A$2:$A$2256,Results!U$2:U$2256,"")</f>
        <v>100</v>
      </c>
      <c r="BA592" s="2" t="str">
        <f>_xlfn.XLOOKUP($A592,Results!$A$2:$A$2256,Results!V$2:V$2256,"")</f>
        <v>ORBIT INDUSTRIES</v>
      </c>
      <c r="BB592" s="2">
        <f>_xlfn.XLOOKUP($A592,Results!$A$2:$A$2256,Results!W$2:W$2256,"")</f>
        <v>93</v>
      </c>
      <c r="BC592" s="2">
        <f>_xlfn.XLOOKUP($A592,Results!$A$2:$A$2256,Results!X$2:X$2256,"")</f>
        <v>39121702</v>
      </c>
      <c r="BD592" s="2">
        <f>_xlfn.XLOOKUP($A592,Results!$A$2:$A$2256,Results!Y$2:Y$2256,"")</f>
        <v>83</v>
      </c>
      <c r="BE592" s="2" t="b">
        <f>_xlfn.XLOOKUP($A592,Results!$A$2:$A$2256,Results!Z$2:Z$2256,"")</f>
        <v>1</v>
      </c>
    </row>
    <row r="593" spans="1:57" ht="38.25" customHeight="1" x14ac:dyDescent="0.3">
      <c r="A593">
        <v>906270</v>
      </c>
      <c r="B593">
        <v>281599</v>
      </c>
      <c r="C593" t="s">
        <v>36</v>
      </c>
      <c r="D593" t="s">
        <v>1417</v>
      </c>
      <c r="E593" s="2" t="str">
        <f>VLOOKUP(F593,'RPA Vendor Data '!F$1:$G$2418,2)</f>
        <v>REXEL USA, INC.</v>
      </c>
      <c r="F593" s="2">
        <v>12873</v>
      </c>
      <c r="G593" s="2">
        <v>2</v>
      </c>
      <c r="H593" t="s">
        <v>1886</v>
      </c>
      <c r="I593">
        <v>63</v>
      </c>
      <c r="J593" t="s">
        <v>58</v>
      </c>
      <c r="K593" t="s">
        <v>58</v>
      </c>
      <c r="L593">
        <v>209.36199999999999</v>
      </c>
      <c r="M593" s="2" t="s">
        <v>1872</v>
      </c>
      <c r="N593" s="85" t="s">
        <v>1887</v>
      </c>
      <c r="O593">
        <v>1346138</v>
      </c>
      <c r="P593" t="s">
        <v>1888</v>
      </c>
      <c r="Q593">
        <v>83524302414</v>
      </c>
      <c r="R593">
        <v>131.9</v>
      </c>
      <c r="S593" s="1">
        <v>45744.481209143523</v>
      </c>
      <c r="T593" t="s">
        <v>42</v>
      </c>
      <c r="U593" s="1">
        <v>45744.251388888893</v>
      </c>
      <c r="V593" t="s">
        <v>43</v>
      </c>
      <c r="W593" t="s">
        <v>36</v>
      </c>
      <c r="X593">
        <v>1</v>
      </c>
      <c r="Y593">
        <v>201</v>
      </c>
      <c r="Z593" t="s">
        <v>36</v>
      </c>
      <c r="AA593" t="s">
        <v>36</v>
      </c>
      <c r="AB593" t="s">
        <v>36</v>
      </c>
      <c r="AC593" t="s">
        <v>1875</v>
      </c>
      <c r="AD593" t="s">
        <v>1875</v>
      </c>
      <c r="AE593" t="s">
        <v>45</v>
      </c>
      <c r="AG593" s="18" t="s">
        <v>1889</v>
      </c>
      <c r="AH593" s="18"/>
      <c r="AI593" s="2" t="s">
        <v>48</v>
      </c>
      <c r="AJ593" s="2" t="e">
        <f>VLOOKUP(A593,'Classification Test Result'!$A$2:$D$2428,4,FALSE)</f>
        <v>#N/A</v>
      </c>
      <c r="AL593" s="2">
        <f>_xlfn.XLOOKUP($A593,Results!$A$2:$A$2256,Results!G$2:G$2256,"")</f>
        <v>0</v>
      </c>
      <c r="AM593" s="2">
        <f>_xlfn.XLOOKUP($A593,Results!$A$2:$A$2256,Results!H$2:H$2256,"")</f>
        <v>0</v>
      </c>
      <c r="AN593" s="2">
        <f>_xlfn.XLOOKUP($A593,Results!$A$2:$A$2256,Results!I$2:I$2256,"")</f>
        <v>0</v>
      </c>
      <c r="AO593" s="2">
        <f>_xlfn.XLOOKUP($A593,Results!$A$2:$A$2256,Results!J$2:J$2256,"")</f>
        <v>0</v>
      </c>
      <c r="AP593" s="2">
        <f>_xlfn.XLOOKUP($A593,Results!$A$2:$A$2256,Results!K$2:K$2256,"")</f>
        <v>0</v>
      </c>
      <c r="AQ593" s="2">
        <f>_xlfn.XLOOKUP($A593,Results!$A$2:$A$2256,Results!L$2:L$2256,"")</f>
        <v>0</v>
      </c>
      <c r="AR593" s="2">
        <f>_xlfn.XLOOKUP($A593,Results!$A$2:$A$2256,Results!M$2:M$2256,"")</f>
        <v>0</v>
      </c>
      <c r="AS593" s="2">
        <f>_xlfn.XLOOKUP($A593,Results!$A$2:$A$2256,Results!N$2:N$2256,"")</f>
        <v>0</v>
      </c>
      <c r="AT593" s="2" t="str">
        <f>_xlfn.XLOOKUP($A593,Results!$A$2:$A$2256,Results!O$2:O$2256,"")</f>
        <v>ADAPTER</v>
      </c>
      <c r="AU593" s="2" t="str">
        <f>_xlfn.XLOOKUP($A593,Results!$A$2:$A$2256,Results!P$2:P$2256,"")</f>
        <v>ADAPTER</v>
      </c>
      <c r="AV593" s="2" t="str">
        <f>_xlfn.XLOOKUP($A593,Results!$A$2:$A$2256,Results!Q$2:Q$2256,"")</f>
        <v>MULTIPLE_MATCHES_ONE_VALID</v>
      </c>
      <c r="AW593" s="2">
        <f>_xlfn.XLOOKUP($A593,Results!$A$2:$A$2256,Results!R$2:R$2256,"")</f>
        <v>0</v>
      </c>
      <c r="AX593" s="2">
        <f>_xlfn.XLOOKUP($A593,Results!$A$2:$A$2256,Results!S$2:S$2256,"")</f>
        <v>0</v>
      </c>
      <c r="AY593" s="2">
        <f>_xlfn.XLOOKUP($A593,Results!$A$2:$A$2256,Results!T$2:T$2256,"")</f>
        <v>50</v>
      </c>
      <c r="AZ593" s="2">
        <f>_xlfn.XLOOKUP($A593,Results!$A$2:$A$2256,Results!U$2:U$2256,"")</f>
        <v>0</v>
      </c>
      <c r="BA593" s="2">
        <f>_xlfn.XLOOKUP($A593,Results!$A$2:$A$2256,Results!V$2:V$2256,"")</f>
        <v>0</v>
      </c>
      <c r="BB593" s="2">
        <f>_xlfn.XLOOKUP($A593,Results!$A$2:$A$2256,Results!W$2:W$2256,"")</f>
        <v>0</v>
      </c>
      <c r="BC593" s="2">
        <f>_xlfn.XLOOKUP($A593,Results!$A$2:$A$2256,Results!X$2:X$2256,"")</f>
        <v>0</v>
      </c>
      <c r="BD593" s="2">
        <f>_xlfn.XLOOKUP($A593,Results!$A$2:$A$2256,Results!Y$2:Y$2256,"")</f>
        <v>0</v>
      </c>
      <c r="BE593" s="2">
        <f>_xlfn.XLOOKUP($A593,Results!$A$2:$A$2256,Results!Z$2:Z$2256,"")</f>
        <v>0</v>
      </c>
    </row>
    <row r="594" spans="1:57" ht="38.25" customHeight="1" x14ac:dyDescent="0.3">
      <c r="A594">
        <v>906271</v>
      </c>
      <c r="B594">
        <v>281604</v>
      </c>
      <c r="C594" t="s">
        <v>36</v>
      </c>
      <c r="D594" t="s">
        <v>1421</v>
      </c>
      <c r="E594" s="2" t="str">
        <f>VLOOKUP(F594,'RPA Vendor Data '!F$1:$G$2418,2)</f>
        <v>REXEL USA, INC.</v>
      </c>
      <c r="F594" s="2">
        <v>12873</v>
      </c>
      <c r="G594" s="2">
        <v>2</v>
      </c>
      <c r="H594" t="s">
        <v>1886</v>
      </c>
      <c r="I594">
        <v>31</v>
      </c>
      <c r="J594" t="s">
        <v>58</v>
      </c>
      <c r="K594" t="s">
        <v>58</v>
      </c>
      <c r="L594">
        <v>209.36199999999999</v>
      </c>
      <c r="M594" s="2" t="s">
        <v>1872</v>
      </c>
      <c r="N594" s="85" t="s">
        <v>1887</v>
      </c>
      <c r="O594">
        <v>1346138</v>
      </c>
      <c r="P594" t="s">
        <v>1888</v>
      </c>
      <c r="Q594">
        <v>83524302414</v>
      </c>
      <c r="R594">
        <v>64.900000000000006</v>
      </c>
      <c r="S594" s="1">
        <v>45744.480939236113</v>
      </c>
      <c r="T594" t="s">
        <v>42</v>
      </c>
      <c r="U594" s="1">
        <v>45744.25277777778</v>
      </c>
      <c r="V594" t="s">
        <v>43</v>
      </c>
      <c r="W594" t="s">
        <v>36</v>
      </c>
      <c r="X594">
        <v>0</v>
      </c>
      <c r="Y594">
        <v>201</v>
      </c>
      <c r="Z594" t="s">
        <v>36</v>
      </c>
      <c r="AA594" t="s">
        <v>36</v>
      </c>
      <c r="AB594" t="s">
        <v>36</v>
      </c>
      <c r="AC594" t="s">
        <v>1875</v>
      </c>
      <c r="AD594" t="s">
        <v>1875</v>
      </c>
      <c r="AE594" t="s">
        <v>45</v>
      </c>
      <c r="AG594" s="18" t="s">
        <v>1889</v>
      </c>
      <c r="AH594" s="18"/>
      <c r="AI594" s="2" t="s">
        <v>48</v>
      </c>
      <c r="AJ594" s="2" t="e">
        <f>VLOOKUP(A594,'Classification Test Result'!$A$2:$D$2428,4,FALSE)</f>
        <v>#N/A</v>
      </c>
      <c r="AL594" s="2">
        <f>_xlfn.XLOOKUP($A594,Results!$A$2:$A$2256,Results!G$2:G$2256,"")</f>
        <v>0</v>
      </c>
      <c r="AM594" s="2">
        <f>_xlfn.XLOOKUP($A594,Results!$A$2:$A$2256,Results!H$2:H$2256,"")</f>
        <v>0</v>
      </c>
      <c r="AN594" s="2">
        <f>_xlfn.XLOOKUP($A594,Results!$A$2:$A$2256,Results!I$2:I$2256,"")</f>
        <v>0</v>
      </c>
      <c r="AO594" s="2">
        <f>_xlfn.XLOOKUP($A594,Results!$A$2:$A$2256,Results!J$2:J$2256,"")</f>
        <v>0</v>
      </c>
      <c r="AP594" s="2">
        <f>_xlfn.XLOOKUP($A594,Results!$A$2:$A$2256,Results!K$2:K$2256,"")</f>
        <v>0</v>
      </c>
      <c r="AQ594" s="2">
        <f>_xlfn.XLOOKUP($A594,Results!$A$2:$A$2256,Results!L$2:L$2256,"")</f>
        <v>0</v>
      </c>
      <c r="AR594" s="2">
        <f>_xlfn.XLOOKUP($A594,Results!$A$2:$A$2256,Results!M$2:M$2256,"")</f>
        <v>0</v>
      </c>
      <c r="AS594" s="2">
        <f>_xlfn.XLOOKUP($A594,Results!$A$2:$A$2256,Results!N$2:N$2256,"")</f>
        <v>0</v>
      </c>
      <c r="AT594" s="2" t="str">
        <f>_xlfn.XLOOKUP($A594,Results!$A$2:$A$2256,Results!O$2:O$2256,"")</f>
        <v>ADAPTER</v>
      </c>
      <c r="AU594" s="2" t="str">
        <f>_xlfn.XLOOKUP($A594,Results!$A$2:$A$2256,Results!P$2:P$2256,"")</f>
        <v>ADAPTER</v>
      </c>
      <c r="AV594" s="2" t="str">
        <f>_xlfn.XLOOKUP($A594,Results!$A$2:$A$2256,Results!Q$2:Q$2256,"")</f>
        <v>MULTIPLE_MATCHES_ONE_VALID</v>
      </c>
      <c r="AW594" s="2">
        <f>_xlfn.XLOOKUP($A594,Results!$A$2:$A$2256,Results!R$2:R$2256,"")</f>
        <v>0</v>
      </c>
      <c r="AX594" s="2">
        <f>_xlfn.XLOOKUP($A594,Results!$A$2:$A$2256,Results!S$2:S$2256,"")</f>
        <v>0</v>
      </c>
      <c r="AY594" s="2">
        <f>_xlfn.XLOOKUP($A594,Results!$A$2:$A$2256,Results!T$2:T$2256,"")</f>
        <v>50</v>
      </c>
      <c r="AZ594" s="2">
        <f>_xlfn.XLOOKUP($A594,Results!$A$2:$A$2256,Results!U$2:U$2256,"")</f>
        <v>0</v>
      </c>
      <c r="BA594" s="2">
        <f>_xlfn.XLOOKUP($A594,Results!$A$2:$A$2256,Results!V$2:V$2256,"")</f>
        <v>0</v>
      </c>
      <c r="BB594" s="2">
        <f>_xlfn.XLOOKUP($A594,Results!$A$2:$A$2256,Results!W$2:W$2256,"")</f>
        <v>0</v>
      </c>
      <c r="BC594" s="2">
        <f>_xlfn.XLOOKUP($A594,Results!$A$2:$A$2256,Results!X$2:X$2256,"")</f>
        <v>0</v>
      </c>
      <c r="BD594" s="2">
        <f>_xlfn.XLOOKUP($A594,Results!$A$2:$A$2256,Results!Y$2:Y$2256,"")</f>
        <v>0</v>
      </c>
      <c r="BE594" s="2">
        <f>_xlfn.XLOOKUP($A594,Results!$A$2:$A$2256,Results!Z$2:Z$2256,"")</f>
        <v>0</v>
      </c>
    </row>
    <row r="595" spans="1:57" ht="38.25" customHeight="1" x14ac:dyDescent="0.3">
      <c r="A595">
        <v>906272</v>
      </c>
      <c r="B595">
        <v>281599</v>
      </c>
      <c r="C595" t="s">
        <v>36</v>
      </c>
      <c r="D595" t="s">
        <v>1417</v>
      </c>
      <c r="E595" s="2" t="str">
        <f>VLOOKUP(F595,'RPA Vendor Data '!F$1:$G$2418,2)</f>
        <v>REXEL USA, INC.</v>
      </c>
      <c r="F595" s="2">
        <v>12873</v>
      </c>
      <c r="G595" s="2">
        <v>10</v>
      </c>
      <c r="H595" t="s">
        <v>1890</v>
      </c>
      <c r="I595">
        <v>10</v>
      </c>
      <c r="J595" t="s">
        <v>58</v>
      </c>
      <c r="K595" t="s">
        <v>58</v>
      </c>
      <c r="L595">
        <v>1012.456</v>
      </c>
      <c r="M595" s="2" t="s">
        <v>1872</v>
      </c>
      <c r="N595" s="85" t="s">
        <v>1891</v>
      </c>
      <c r="O595">
        <v>877211</v>
      </c>
      <c r="P595" t="s">
        <v>1892</v>
      </c>
      <c r="Q595">
        <v>83524300642</v>
      </c>
      <c r="R595">
        <v>101.25</v>
      </c>
      <c r="S595" s="1">
        <v>45744.481302743057</v>
      </c>
      <c r="T595" t="s">
        <v>42</v>
      </c>
      <c r="U595" s="1">
        <v>45744.251388888893</v>
      </c>
      <c r="V595" t="s">
        <v>43</v>
      </c>
      <c r="W595" t="s">
        <v>36</v>
      </c>
      <c r="X595">
        <v>1</v>
      </c>
      <c r="Y595">
        <v>0</v>
      </c>
      <c r="Z595">
        <v>1012.456</v>
      </c>
      <c r="AA595" t="s">
        <v>36</v>
      </c>
      <c r="AB595">
        <v>195</v>
      </c>
      <c r="AC595" t="s">
        <v>1875</v>
      </c>
      <c r="AD595" t="s">
        <v>1875</v>
      </c>
      <c r="AE595" t="s">
        <v>45</v>
      </c>
      <c r="AG595" s="18" t="s">
        <v>1893</v>
      </c>
      <c r="AH595" s="18"/>
      <c r="AI595" s="2" t="s">
        <v>48</v>
      </c>
      <c r="AJ595" s="2" t="e">
        <f>VLOOKUP(A595,'Classification Test Result'!$A$2:$D$2428,4,FALSE)</f>
        <v>#N/A</v>
      </c>
      <c r="AL595" s="2">
        <f>_xlfn.XLOOKUP($A595,Results!$A$2:$A$2256,Results!G$2:G$2256,"")</f>
        <v>1245766</v>
      </c>
      <c r="AM595" s="2" t="str">
        <f>_xlfn.XLOOKUP($A595,Results!$A$2:$A$2256,Results!H$2:H$2256,"")</f>
        <v>SSB4S</v>
      </c>
      <c r="AN595" s="2" t="str">
        <f>_xlfn.XLOOKUP($A595,Results!$A$2:$A$2256,Results!I$2:I$2256,"")</f>
        <v>ORBIT INDUSTRIES</v>
      </c>
      <c r="AO595" s="2">
        <f>_xlfn.XLOOKUP($A595,Results!$A$2:$A$2256,Results!J$2:J$2256,"")</f>
        <v>835243006423</v>
      </c>
      <c r="AP595" s="2">
        <f>_xlfn.XLOOKUP($A595,Results!$A$2:$A$2256,Results!K$2:K$2256,"")</f>
        <v>39121321</v>
      </c>
      <c r="AQ595" s="2">
        <f>_xlfn.XLOOKUP($A595,Results!$A$2:$A$2256,Results!L$2:L$2256,"")</f>
        <v>0</v>
      </c>
      <c r="AR595" s="2">
        <f>_xlfn.XLOOKUP($A595,Results!$A$2:$A$2256,Results!M$2:M$2256,"")</f>
        <v>521798</v>
      </c>
      <c r="AS595" s="2" t="str">
        <f>_xlfn.XLOOKUP($A595,Results!$A$2:$A$2256,Results!N$2:N$2256,"")</f>
        <v>ORBT SSB-4S SUPPORT BRACKET</v>
      </c>
      <c r="AT595" s="2" t="str">
        <f>_xlfn.XLOOKUP($A595,Results!$A$2:$A$2256,Results!O$2:O$2256,"")</f>
        <v>ORBIT INDUSTRIES</v>
      </c>
      <c r="AU595" s="2" t="str">
        <f>_xlfn.XLOOKUP($A595,Results!$A$2:$A$2256,Results!P$2:P$2256,"")</f>
        <v>ORB</v>
      </c>
      <c r="AV595" s="2" t="str">
        <f>_xlfn.XLOOKUP($A595,Results!$A$2:$A$2256,Results!Q$2:Q$2256,"")</f>
        <v>MULTIPLE_MATCHES_ONE_VALID</v>
      </c>
      <c r="AW595" s="2" t="str">
        <f>_xlfn.XLOOKUP($A595,Results!$A$2:$A$2256,Results!R$2:R$2256,"")</f>
        <v>0.8117767411325294</v>
      </c>
      <c r="AX595" s="2">
        <f>_xlfn.XLOOKUP($A595,Results!$A$2:$A$2256,Results!S$2:S$2256,"")</f>
        <v>62</v>
      </c>
      <c r="AY595" s="2">
        <f>_xlfn.XLOOKUP($A595,Results!$A$2:$A$2256,Results!T$2:T$2256,"")</f>
        <v>100</v>
      </c>
      <c r="AZ595" s="2">
        <f>_xlfn.XLOOKUP($A595,Results!$A$2:$A$2256,Results!U$2:U$2256,"")</f>
        <v>69</v>
      </c>
      <c r="BA595" s="2" t="str">
        <f>_xlfn.XLOOKUP($A595,Results!$A$2:$A$2256,Results!V$2:V$2256,"")</f>
        <v>ORBIT INDUSTRIES</v>
      </c>
      <c r="BB595" s="2">
        <f>_xlfn.XLOOKUP($A595,Results!$A$2:$A$2256,Results!W$2:W$2256,"")</f>
        <v>84</v>
      </c>
      <c r="BC595" s="2">
        <f>_xlfn.XLOOKUP($A595,Results!$A$2:$A$2256,Results!X$2:X$2256,"")</f>
        <v>39120000</v>
      </c>
      <c r="BD595" s="2">
        <f>_xlfn.XLOOKUP($A595,Results!$A$2:$A$2256,Results!Y$2:Y$2256,"")</f>
        <v>84</v>
      </c>
      <c r="BE595" s="2" t="b">
        <f>_xlfn.XLOOKUP($A595,Results!$A$2:$A$2256,Results!Z$2:Z$2256,"")</f>
        <v>1</v>
      </c>
    </row>
    <row r="596" spans="1:57" ht="38.25" customHeight="1" x14ac:dyDescent="0.3">
      <c r="A596">
        <v>906273</v>
      </c>
      <c r="B596">
        <v>281604</v>
      </c>
      <c r="C596" t="s">
        <v>36</v>
      </c>
      <c r="D596" t="s">
        <v>1421</v>
      </c>
      <c r="E596" s="2" t="str">
        <f>VLOOKUP(F596,'RPA Vendor Data '!F$1:$G$2418,2)</f>
        <v>REXEL USA, INC.</v>
      </c>
      <c r="F596" s="2">
        <v>12873</v>
      </c>
      <c r="G596" s="2">
        <v>9</v>
      </c>
      <c r="H596" t="s">
        <v>1890</v>
      </c>
      <c r="I596">
        <v>7</v>
      </c>
      <c r="J596" t="s">
        <v>58</v>
      </c>
      <c r="K596" t="s">
        <v>58</v>
      </c>
      <c r="L596">
        <v>1012.456</v>
      </c>
      <c r="M596" s="2" t="s">
        <v>1872</v>
      </c>
      <c r="N596" s="85" t="s">
        <v>1891</v>
      </c>
      <c r="O596">
        <v>877211</v>
      </c>
      <c r="P596" t="s">
        <v>1892</v>
      </c>
      <c r="Q596">
        <v>83524300642</v>
      </c>
      <c r="R596">
        <v>70.87</v>
      </c>
      <c r="S596" s="1">
        <v>45744.480913807871</v>
      </c>
      <c r="T596" t="s">
        <v>42</v>
      </c>
      <c r="U596" s="1">
        <v>45744.25277777778</v>
      </c>
      <c r="V596" t="s">
        <v>43</v>
      </c>
      <c r="W596" t="s">
        <v>36</v>
      </c>
      <c r="X596">
        <v>0</v>
      </c>
      <c r="Y596">
        <v>0</v>
      </c>
      <c r="Z596">
        <v>1012.456</v>
      </c>
      <c r="AA596" t="s">
        <v>36</v>
      </c>
      <c r="AB596">
        <v>195</v>
      </c>
      <c r="AC596" t="s">
        <v>1875</v>
      </c>
      <c r="AD596" t="s">
        <v>1875</v>
      </c>
      <c r="AE596" t="s">
        <v>45</v>
      </c>
      <c r="AG596" s="18" t="s">
        <v>1893</v>
      </c>
      <c r="AH596" s="18"/>
      <c r="AI596" s="2" t="s">
        <v>48</v>
      </c>
      <c r="AJ596" s="2" t="e">
        <f>VLOOKUP(A596,'Classification Test Result'!$A$2:$D$2428,4,FALSE)</f>
        <v>#N/A</v>
      </c>
      <c r="AL596" s="2">
        <f>_xlfn.XLOOKUP($A596,Results!$A$2:$A$2256,Results!G$2:G$2256,"")</f>
        <v>1245766</v>
      </c>
      <c r="AM596" s="2" t="str">
        <f>_xlfn.XLOOKUP($A596,Results!$A$2:$A$2256,Results!H$2:H$2256,"")</f>
        <v>SSB4S</v>
      </c>
      <c r="AN596" s="2" t="str">
        <f>_xlfn.XLOOKUP($A596,Results!$A$2:$A$2256,Results!I$2:I$2256,"")</f>
        <v>ORBIT INDUSTRIES</v>
      </c>
      <c r="AO596" s="2">
        <f>_xlfn.XLOOKUP($A596,Results!$A$2:$A$2256,Results!J$2:J$2256,"")</f>
        <v>835243006423</v>
      </c>
      <c r="AP596" s="2">
        <f>_xlfn.XLOOKUP($A596,Results!$A$2:$A$2256,Results!K$2:K$2256,"")</f>
        <v>39121321</v>
      </c>
      <c r="AQ596" s="2">
        <f>_xlfn.XLOOKUP($A596,Results!$A$2:$A$2256,Results!L$2:L$2256,"")</f>
        <v>0</v>
      </c>
      <c r="AR596" s="2">
        <f>_xlfn.XLOOKUP($A596,Results!$A$2:$A$2256,Results!M$2:M$2256,"")</f>
        <v>521798</v>
      </c>
      <c r="AS596" s="2" t="str">
        <f>_xlfn.XLOOKUP($A596,Results!$A$2:$A$2256,Results!N$2:N$2256,"")</f>
        <v>ORBT SSB-4S SUPPORT BRACKET</v>
      </c>
      <c r="AT596" s="2" t="str">
        <f>_xlfn.XLOOKUP($A596,Results!$A$2:$A$2256,Results!O$2:O$2256,"")</f>
        <v>ORBIT INDUSTRIES</v>
      </c>
      <c r="AU596" s="2" t="str">
        <f>_xlfn.XLOOKUP($A596,Results!$A$2:$A$2256,Results!P$2:P$2256,"")</f>
        <v>ORB</v>
      </c>
      <c r="AV596" s="2" t="str">
        <f>_xlfn.XLOOKUP($A596,Results!$A$2:$A$2256,Results!Q$2:Q$2256,"")</f>
        <v>MULTIPLE_MATCHES_ONE_VALID</v>
      </c>
      <c r="AW596" s="2" t="str">
        <f>_xlfn.XLOOKUP($A596,Results!$A$2:$A$2256,Results!R$2:R$2256,"")</f>
        <v>0.8115287258498323</v>
      </c>
      <c r="AX596" s="2">
        <f>_xlfn.XLOOKUP($A596,Results!$A$2:$A$2256,Results!S$2:S$2256,"")</f>
        <v>62</v>
      </c>
      <c r="AY596" s="2">
        <f>_xlfn.XLOOKUP($A596,Results!$A$2:$A$2256,Results!T$2:T$2256,"")</f>
        <v>100</v>
      </c>
      <c r="AZ596" s="2">
        <f>_xlfn.XLOOKUP($A596,Results!$A$2:$A$2256,Results!U$2:U$2256,"")</f>
        <v>68</v>
      </c>
      <c r="BA596" s="2" t="str">
        <f>_xlfn.XLOOKUP($A596,Results!$A$2:$A$2256,Results!V$2:V$2256,"")</f>
        <v>ORBIT INDUSTRIES</v>
      </c>
      <c r="BB596" s="2">
        <f>_xlfn.XLOOKUP($A596,Results!$A$2:$A$2256,Results!W$2:W$2256,"")</f>
        <v>84</v>
      </c>
      <c r="BC596" s="2">
        <f>_xlfn.XLOOKUP($A596,Results!$A$2:$A$2256,Results!X$2:X$2256,"")</f>
        <v>39120000</v>
      </c>
      <c r="BD596" s="2">
        <f>_xlfn.XLOOKUP($A596,Results!$A$2:$A$2256,Results!Y$2:Y$2256,"")</f>
        <v>84</v>
      </c>
      <c r="BE596" s="2" t="b">
        <f>_xlfn.XLOOKUP($A596,Results!$A$2:$A$2256,Results!Z$2:Z$2256,"")</f>
        <v>1</v>
      </c>
    </row>
    <row r="597" spans="1:57" ht="38.25" customHeight="1" x14ac:dyDescent="0.3">
      <c r="A597">
        <v>906274</v>
      </c>
      <c r="B597">
        <v>281599</v>
      </c>
      <c r="C597" t="s">
        <v>36</v>
      </c>
      <c r="D597" t="s">
        <v>1417</v>
      </c>
      <c r="E597" s="2" t="str">
        <f>VLOOKUP(F597,'RPA Vendor Data '!F$1:$G$2418,2)</f>
        <v>REXEL USA, INC.</v>
      </c>
      <c r="F597" s="2">
        <v>12873</v>
      </c>
      <c r="G597" s="2">
        <v>7</v>
      </c>
      <c r="H597" t="s">
        <v>1894</v>
      </c>
      <c r="I597">
        <v>33</v>
      </c>
      <c r="J597" t="s">
        <v>65</v>
      </c>
      <c r="K597" t="s">
        <v>39</v>
      </c>
      <c r="L597">
        <v>17.448</v>
      </c>
      <c r="M597" s="2" t="s">
        <v>1872</v>
      </c>
      <c r="N597" s="85" t="s">
        <v>1895</v>
      </c>
      <c r="O597">
        <v>2417752</v>
      </c>
      <c r="P597" t="s">
        <v>36</v>
      </c>
      <c r="Q597" t="s">
        <v>36</v>
      </c>
      <c r="R597">
        <v>575.78</v>
      </c>
      <c r="S597" s="1">
        <v>45744.481286608803</v>
      </c>
      <c r="T597" t="s">
        <v>42</v>
      </c>
      <c r="U597" s="1">
        <v>45744.251388888893</v>
      </c>
      <c r="V597" t="s">
        <v>43</v>
      </c>
      <c r="W597" t="s">
        <v>36</v>
      </c>
      <c r="X597">
        <v>1</v>
      </c>
      <c r="Y597">
        <v>201</v>
      </c>
      <c r="Z597" t="s">
        <v>36</v>
      </c>
      <c r="AA597" t="s">
        <v>36</v>
      </c>
      <c r="AB597" t="s">
        <v>36</v>
      </c>
      <c r="AC597" t="s">
        <v>1875</v>
      </c>
      <c r="AD597" t="s">
        <v>1875</v>
      </c>
      <c r="AE597" t="s">
        <v>45</v>
      </c>
      <c r="AG597" s="18" t="s">
        <v>1896</v>
      </c>
      <c r="AH597" s="18"/>
      <c r="AI597" s="2" t="s">
        <v>48</v>
      </c>
      <c r="AJ597" s="2" t="e">
        <f>VLOOKUP(A597,'Classification Test Result'!$A$2:$D$2428,4,FALSE)</f>
        <v>#N/A</v>
      </c>
      <c r="AL597" s="2">
        <f>_xlfn.XLOOKUP($A597,Results!$A$2:$A$2256,Results!G$2:G$2256,"")</f>
        <v>770607</v>
      </c>
      <c r="AM597" s="2" t="str">
        <f>_xlfn.XLOOKUP($A597,Results!$A$2:$A$2256,Results!H$2:H$2256,"")</f>
        <v>SSBT5</v>
      </c>
      <c r="AN597" s="2" t="str">
        <f>_xlfn.XLOOKUP($A597,Results!$A$2:$A$2256,Results!I$2:I$2256,"")</f>
        <v>ORBIT INDUSTRIES</v>
      </c>
      <c r="AO597" s="2">
        <f>_xlfn.XLOOKUP($A597,Results!$A$2:$A$2256,Results!J$2:J$2256,"")</f>
        <v>835243027992</v>
      </c>
      <c r="AP597" s="2">
        <f>_xlfn.XLOOKUP($A597,Results!$A$2:$A$2256,Results!K$2:K$2256,"")</f>
        <v>39121321</v>
      </c>
      <c r="AQ597" s="2">
        <f>_xlfn.XLOOKUP($A597,Results!$A$2:$A$2256,Results!L$2:L$2256,"")</f>
        <v>0</v>
      </c>
      <c r="AR597" s="2">
        <f>_xlfn.XLOOKUP($A597,Results!$A$2:$A$2256,Results!M$2:M$2256,"")</f>
        <v>1109148</v>
      </c>
      <c r="AS597" s="2" t="str">
        <f>_xlfn.XLOOKUP($A597,Results!$A$2:$A$2256,Results!N$2:N$2256,"")</f>
        <v>ORBT SSB-T5 TELESCOPING BRACKET</v>
      </c>
      <c r="AT597" s="2" t="str">
        <f>_xlfn.XLOOKUP($A597,Results!$A$2:$A$2256,Results!O$2:O$2256,"")</f>
        <v>ORBIT INDUSTRIES</v>
      </c>
      <c r="AU597" s="2" t="str">
        <f>_xlfn.XLOOKUP($A597,Results!$A$2:$A$2256,Results!P$2:P$2256,"")</f>
        <v>ORB</v>
      </c>
      <c r="AV597" s="2" t="str">
        <f>_xlfn.XLOOKUP($A597,Results!$A$2:$A$2256,Results!Q$2:Q$2256,"")</f>
        <v>SINGLE_MATCH</v>
      </c>
      <c r="AW597" s="2">
        <f>_xlfn.XLOOKUP($A597,Results!$A$2:$A$2256,Results!R$2:R$2256,"")</f>
        <v>0.62536199167242001</v>
      </c>
      <c r="AX597" s="2">
        <f>_xlfn.XLOOKUP($A597,Results!$A$2:$A$2256,Results!S$2:S$2256,"")</f>
        <v>70</v>
      </c>
      <c r="AY597" s="2">
        <f>_xlfn.XLOOKUP($A597,Results!$A$2:$A$2256,Results!T$2:T$2256,"")</f>
        <v>87</v>
      </c>
      <c r="AZ597" s="2">
        <f>_xlfn.XLOOKUP($A597,Results!$A$2:$A$2256,Results!U$2:U$2256,"")</f>
        <v>64</v>
      </c>
      <c r="BA597" s="2">
        <f>_xlfn.XLOOKUP($A597,Results!$A$2:$A$2256,Results!V$2:V$2256,"")</f>
        <v>0</v>
      </c>
      <c r="BB597" s="2">
        <f>_xlfn.XLOOKUP($A597,Results!$A$2:$A$2256,Results!W$2:W$2256,"")</f>
        <v>0</v>
      </c>
      <c r="BC597" s="2">
        <f>_xlfn.XLOOKUP($A597,Results!$A$2:$A$2256,Results!X$2:X$2256,"")</f>
        <v>0</v>
      </c>
      <c r="BD597" s="2">
        <f>_xlfn.XLOOKUP($A597,Results!$A$2:$A$2256,Results!Y$2:Y$2256,"")</f>
        <v>0</v>
      </c>
      <c r="BE597" s="2">
        <f>_xlfn.XLOOKUP($A597,Results!$A$2:$A$2256,Results!Z$2:Z$2256,"")</f>
        <v>0</v>
      </c>
    </row>
    <row r="598" spans="1:57" ht="38.25" customHeight="1" x14ac:dyDescent="0.3">
      <c r="A598">
        <v>906275</v>
      </c>
      <c r="B598">
        <v>281599</v>
      </c>
      <c r="C598" t="s">
        <v>36</v>
      </c>
      <c r="D598" t="s">
        <v>1417</v>
      </c>
      <c r="E598" s="2" t="str">
        <f>VLOOKUP(F598,'RPA Vendor Data '!F$1:$G$2418,2)</f>
        <v>REXEL USA, INC.</v>
      </c>
      <c r="F598" s="2">
        <v>12873</v>
      </c>
      <c r="G598" s="2">
        <v>6</v>
      </c>
      <c r="H598" t="s">
        <v>1897</v>
      </c>
      <c r="I598">
        <v>8</v>
      </c>
      <c r="J598" t="s">
        <v>65</v>
      </c>
      <c r="K598" t="s">
        <v>39</v>
      </c>
      <c r="L598">
        <v>14.523</v>
      </c>
      <c r="M598" s="2" t="s">
        <v>1872</v>
      </c>
      <c r="N598" s="85" t="s">
        <v>1898</v>
      </c>
      <c r="O598">
        <v>2417755</v>
      </c>
      <c r="P598" t="s">
        <v>36</v>
      </c>
      <c r="Q598" t="s">
        <v>36</v>
      </c>
      <c r="R598">
        <v>116.18</v>
      </c>
      <c r="S598" s="1">
        <v>45744.481261342589</v>
      </c>
      <c r="T598" t="s">
        <v>42</v>
      </c>
      <c r="U598" s="1">
        <v>45744.251388888893</v>
      </c>
      <c r="V598" t="s">
        <v>43</v>
      </c>
      <c r="W598" t="s">
        <v>36</v>
      </c>
      <c r="X598">
        <v>1</v>
      </c>
      <c r="Y598">
        <v>201</v>
      </c>
      <c r="Z598" t="s">
        <v>36</v>
      </c>
      <c r="AA598" t="s">
        <v>36</v>
      </c>
      <c r="AB598" t="s">
        <v>36</v>
      </c>
      <c r="AC598" t="s">
        <v>1875</v>
      </c>
      <c r="AD598" t="s">
        <v>1875</v>
      </c>
      <c r="AE598" t="s">
        <v>45</v>
      </c>
      <c r="AG598" s="18" t="s">
        <v>1899</v>
      </c>
      <c r="AH598" s="18"/>
      <c r="AI598" s="2" t="s">
        <v>48</v>
      </c>
      <c r="AJ598" s="2" t="e">
        <f>VLOOKUP(A598,'Classification Test Result'!$A$2:$D$2428,4,FALSE)</f>
        <v>#N/A</v>
      </c>
      <c r="AL598" s="2">
        <f>_xlfn.XLOOKUP($A598,Results!$A$2:$A$2256,Results!G$2:G$2256,"")</f>
        <v>770607</v>
      </c>
      <c r="AM598" s="2" t="str">
        <f>_xlfn.XLOOKUP($A598,Results!$A$2:$A$2256,Results!H$2:H$2256,"")</f>
        <v>SSBT5</v>
      </c>
      <c r="AN598" s="2" t="str">
        <f>_xlfn.XLOOKUP($A598,Results!$A$2:$A$2256,Results!I$2:I$2256,"")</f>
        <v>ORBIT INDUSTRIES</v>
      </c>
      <c r="AO598" s="2">
        <f>_xlfn.XLOOKUP($A598,Results!$A$2:$A$2256,Results!J$2:J$2256,"")</f>
        <v>835243027992</v>
      </c>
      <c r="AP598" s="2">
        <f>_xlfn.XLOOKUP($A598,Results!$A$2:$A$2256,Results!K$2:K$2256,"")</f>
        <v>39121321</v>
      </c>
      <c r="AQ598" s="2">
        <f>_xlfn.XLOOKUP($A598,Results!$A$2:$A$2256,Results!L$2:L$2256,"")</f>
        <v>0</v>
      </c>
      <c r="AR598" s="2">
        <f>_xlfn.XLOOKUP($A598,Results!$A$2:$A$2256,Results!M$2:M$2256,"")</f>
        <v>1109148</v>
      </c>
      <c r="AS598" s="2" t="str">
        <f>_xlfn.XLOOKUP($A598,Results!$A$2:$A$2256,Results!N$2:N$2256,"")</f>
        <v>ORBT SSB-T5 TELESCOPING BRACKET</v>
      </c>
      <c r="AT598" s="2" t="str">
        <f>_xlfn.XLOOKUP($A598,Results!$A$2:$A$2256,Results!O$2:O$2256,"")</f>
        <v>ORBIT INDUSTRIES</v>
      </c>
      <c r="AU598" s="2" t="str">
        <f>_xlfn.XLOOKUP($A598,Results!$A$2:$A$2256,Results!P$2:P$2256,"")</f>
        <v>ORB</v>
      </c>
      <c r="AV598" s="2" t="str">
        <f>_xlfn.XLOOKUP($A598,Results!$A$2:$A$2256,Results!Q$2:Q$2256,"")</f>
        <v>SINGLE_MATCH</v>
      </c>
      <c r="AW598" s="2" t="str">
        <f>_xlfn.XLOOKUP($A598,Results!$A$2:$A$2256,Results!R$2:R$2256,"")</f>
        <v>0.5985504896443027</v>
      </c>
      <c r="AX598" s="2">
        <f>_xlfn.XLOOKUP($A598,Results!$A$2:$A$2256,Results!S$2:S$2256,"")</f>
        <v>100</v>
      </c>
      <c r="AY598" s="2">
        <f>_xlfn.XLOOKUP($A598,Results!$A$2:$A$2256,Results!T$2:T$2256,"")</f>
        <v>100</v>
      </c>
      <c r="AZ598" s="2">
        <f>_xlfn.XLOOKUP($A598,Results!$A$2:$A$2256,Results!U$2:U$2256,"")</f>
        <v>96</v>
      </c>
      <c r="BA598" s="2" t="str">
        <f>_xlfn.XLOOKUP($A598,Results!$A$2:$A$2256,Results!V$2:V$2256,"")</f>
        <v>SELECTA PRODUCTS</v>
      </c>
      <c r="BB598" s="2">
        <f>_xlfn.XLOOKUP($A598,Results!$A$2:$A$2256,Results!W$2:W$2256,"")</f>
        <v>79</v>
      </c>
      <c r="BC598" s="2">
        <f>_xlfn.XLOOKUP($A598,Results!$A$2:$A$2256,Results!X$2:X$2256,"")</f>
        <v>39122216</v>
      </c>
      <c r="BD598" s="2">
        <f>_xlfn.XLOOKUP($A598,Results!$A$2:$A$2256,Results!Y$2:Y$2256,"")</f>
        <v>79</v>
      </c>
      <c r="BE598" s="2" t="b">
        <f>_xlfn.XLOOKUP($A598,Results!$A$2:$A$2256,Results!Z$2:Z$2256,"")</f>
        <v>1</v>
      </c>
    </row>
    <row r="599" spans="1:57" ht="38.25" customHeight="1" x14ac:dyDescent="0.3">
      <c r="A599">
        <v>906276</v>
      </c>
      <c r="B599">
        <v>281604</v>
      </c>
      <c r="C599" t="s">
        <v>36</v>
      </c>
      <c r="D599" t="s">
        <v>1421</v>
      </c>
      <c r="E599" s="2" t="str">
        <f>VLOOKUP(F599,'RPA Vendor Data '!F$1:$G$2418,2)</f>
        <v>REXEL USA, INC.</v>
      </c>
      <c r="F599" s="2">
        <v>12873</v>
      </c>
      <c r="G599" s="2">
        <v>6</v>
      </c>
      <c r="H599" t="s">
        <v>1897</v>
      </c>
      <c r="I599">
        <v>12</v>
      </c>
      <c r="J599" t="s">
        <v>65</v>
      </c>
      <c r="K599" t="s">
        <v>39</v>
      </c>
      <c r="L599">
        <v>14.523</v>
      </c>
      <c r="M599" s="2" t="s">
        <v>1872</v>
      </c>
      <c r="N599" s="85" t="s">
        <v>1898</v>
      </c>
      <c r="O599">
        <v>2417755</v>
      </c>
      <c r="P599" t="s">
        <v>36</v>
      </c>
      <c r="Q599" t="s">
        <v>36</v>
      </c>
      <c r="R599">
        <v>174.27</v>
      </c>
      <c r="S599" s="1">
        <v>45744.480972650461</v>
      </c>
      <c r="T599" t="s">
        <v>42</v>
      </c>
      <c r="U599" s="1">
        <v>45744.25277777778</v>
      </c>
      <c r="V599" t="s">
        <v>43</v>
      </c>
      <c r="W599" t="s">
        <v>36</v>
      </c>
      <c r="X599">
        <v>0</v>
      </c>
      <c r="Y599">
        <v>201</v>
      </c>
      <c r="Z599" t="s">
        <v>36</v>
      </c>
      <c r="AA599" t="s">
        <v>36</v>
      </c>
      <c r="AB599" t="s">
        <v>36</v>
      </c>
      <c r="AC599" t="s">
        <v>1875</v>
      </c>
      <c r="AD599" t="s">
        <v>1875</v>
      </c>
      <c r="AE599" t="s">
        <v>45</v>
      </c>
      <c r="AG599" s="18" t="s">
        <v>1899</v>
      </c>
      <c r="AH599" s="18"/>
      <c r="AI599" s="2" t="s">
        <v>48</v>
      </c>
      <c r="AJ599" s="2" t="e">
        <f>VLOOKUP(A599,'Classification Test Result'!$A$2:$D$2428,4,FALSE)</f>
        <v>#N/A</v>
      </c>
      <c r="AL599" s="2">
        <f>_xlfn.XLOOKUP($A599,Results!$A$2:$A$2256,Results!G$2:G$2256,"")</f>
        <v>770607</v>
      </c>
      <c r="AM599" s="2" t="str">
        <f>_xlfn.XLOOKUP($A599,Results!$A$2:$A$2256,Results!H$2:H$2256,"")</f>
        <v>SSBT5</v>
      </c>
      <c r="AN599" s="2" t="str">
        <f>_xlfn.XLOOKUP($A599,Results!$A$2:$A$2256,Results!I$2:I$2256,"")</f>
        <v>ORBIT INDUSTRIES</v>
      </c>
      <c r="AO599" s="2">
        <f>_xlfn.XLOOKUP($A599,Results!$A$2:$A$2256,Results!J$2:J$2256,"")</f>
        <v>835243027992</v>
      </c>
      <c r="AP599" s="2">
        <f>_xlfn.XLOOKUP($A599,Results!$A$2:$A$2256,Results!K$2:K$2256,"")</f>
        <v>39121321</v>
      </c>
      <c r="AQ599" s="2">
        <f>_xlfn.XLOOKUP($A599,Results!$A$2:$A$2256,Results!L$2:L$2256,"")</f>
        <v>0</v>
      </c>
      <c r="AR599" s="2">
        <f>_xlfn.XLOOKUP($A599,Results!$A$2:$A$2256,Results!M$2:M$2256,"")</f>
        <v>1109148</v>
      </c>
      <c r="AS599" s="2" t="str">
        <f>_xlfn.XLOOKUP($A599,Results!$A$2:$A$2256,Results!N$2:N$2256,"")</f>
        <v>ORBT SSB-T5 TELESCOPING BRACKET</v>
      </c>
      <c r="AT599" s="2" t="str">
        <f>_xlfn.XLOOKUP($A599,Results!$A$2:$A$2256,Results!O$2:O$2256,"")</f>
        <v>ORBIT INDUSTRIES</v>
      </c>
      <c r="AU599" s="2" t="str">
        <f>_xlfn.XLOOKUP($A599,Results!$A$2:$A$2256,Results!P$2:P$2256,"")</f>
        <v>ORB</v>
      </c>
      <c r="AV599" s="2" t="str">
        <f>_xlfn.XLOOKUP($A599,Results!$A$2:$A$2256,Results!Q$2:Q$2256,"")</f>
        <v>SINGLE_MATCH</v>
      </c>
      <c r="AW599" s="2" t="str">
        <f>_xlfn.XLOOKUP($A599,Results!$A$2:$A$2256,Results!R$2:R$2256,"")</f>
        <v>0.5985504896443027</v>
      </c>
      <c r="AX599" s="2">
        <f>_xlfn.XLOOKUP($A599,Results!$A$2:$A$2256,Results!S$2:S$2256,"")</f>
        <v>100</v>
      </c>
      <c r="AY599" s="2">
        <f>_xlfn.XLOOKUP($A599,Results!$A$2:$A$2256,Results!T$2:T$2256,"")</f>
        <v>100</v>
      </c>
      <c r="AZ599" s="2">
        <f>_xlfn.XLOOKUP($A599,Results!$A$2:$A$2256,Results!U$2:U$2256,"")</f>
        <v>96</v>
      </c>
      <c r="BA599" s="2" t="str">
        <f>_xlfn.XLOOKUP($A599,Results!$A$2:$A$2256,Results!V$2:V$2256,"")</f>
        <v>SELECTA PRODUCTS</v>
      </c>
      <c r="BB599" s="2">
        <f>_xlfn.XLOOKUP($A599,Results!$A$2:$A$2256,Results!W$2:W$2256,"")</f>
        <v>79</v>
      </c>
      <c r="BC599" s="2">
        <f>_xlfn.XLOOKUP($A599,Results!$A$2:$A$2256,Results!X$2:X$2256,"")</f>
        <v>39122216</v>
      </c>
      <c r="BD599" s="2">
        <f>_xlfn.XLOOKUP($A599,Results!$A$2:$A$2256,Results!Y$2:Y$2256,"")</f>
        <v>79</v>
      </c>
      <c r="BE599" s="2" t="b">
        <f>_xlfn.XLOOKUP($A599,Results!$A$2:$A$2256,Results!Z$2:Z$2256,"")</f>
        <v>1</v>
      </c>
    </row>
    <row r="600" spans="1:57" ht="38.25" customHeight="1" x14ac:dyDescent="0.3">
      <c r="A600">
        <v>906277</v>
      </c>
      <c r="B600">
        <v>281599</v>
      </c>
      <c r="C600" t="s">
        <v>36</v>
      </c>
      <c r="D600" t="s">
        <v>1417</v>
      </c>
      <c r="E600" s="2" t="str">
        <f>VLOOKUP(F600,'RPA Vendor Data '!F$1:$G$2418,2)</f>
        <v>REXEL USA, INC.</v>
      </c>
      <c r="F600" s="2">
        <v>12873</v>
      </c>
      <c r="G600" s="2">
        <v>5</v>
      </c>
      <c r="H600" t="s">
        <v>1901</v>
      </c>
      <c r="I600">
        <v>32</v>
      </c>
      <c r="J600" t="s">
        <v>65</v>
      </c>
      <c r="K600" t="s">
        <v>39</v>
      </c>
      <c r="L600">
        <v>20.710999999999999</v>
      </c>
      <c r="M600" s="2" t="s">
        <v>1872</v>
      </c>
      <c r="N600" s="85" t="s">
        <v>1902</v>
      </c>
      <c r="O600">
        <v>2417754</v>
      </c>
      <c r="P600" t="s">
        <v>36</v>
      </c>
      <c r="Q600" t="s">
        <v>36</v>
      </c>
      <c r="R600">
        <v>662.76</v>
      </c>
      <c r="S600" s="1">
        <v>45744.481253124999</v>
      </c>
      <c r="T600" t="s">
        <v>42</v>
      </c>
      <c r="U600" s="1">
        <v>45744.251388888893</v>
      </c>
      <c r="V600" t="s">
        <v>43</v>
      </c>
      <c r="W600" t="s">
        <v>36</v>
      </c>
      <c r="X600">
        <v>1</v>
      </c>
      <c r="Y600">
        <v>201</v>
      </c>
      <c r="Z600" t="s">
        <v>36</v>
      </c>
      <c r="AA600" t="s">
        <v>36</v>
      </c>
      <c r="AB600" t="s">
        <v>36</v>
      </c>
      <c r="AC600" t="s">
        <v>1875</v>
      </c>
      <c r="AD600" t="s">
        <v>1875</v>
      </c>
      <c r="AE600" t="s">
        <v>45</v>
      </c>
      <c r="AG600" s="18" t="s">
        <v>1903</v>
      </c>
      <c r="AH600" s="18"/>
      <c r="AI600" s="2" t="s">
        <v>48</v>
      </c>
      <c r="AJ600" s="2" t="e">
        <f>VLOOKUP(A600,'Classification Test Result'!$A$2:$D$2428,4,FALSE)</f>
        <v>#N/A</v>
      </c>
      <c r="AL600" s="2">
        <f>_xlfn.XLOOKUP($A600,Results!$A$2:$A$2256,Results!G$2:G$2256,"")</f>
        <v>1170491</v>
      </c>
      <c r="AM600" s="2" t="str">
        <f>_xlfn.XLOOKUP($A600,Results!$A$2:$A$2256,Results!H$2:H$2256,"")</f>
        <v>4SDBMKOPT10</v>
      </c>
      <c r="AN600" s="2" t="str">
        <f>_xlfn.XLOOKUP($A600,Results!$A$2:$A$2256,Results!I$2:I$2256,"")</f>
        <v>ORBIT INDUSTRIES</v>
      </c>
      <c r="AO600" s="2">
        <f>_xlfn.XLOOKUP($A600,Results!$A$2:$A$2256,Results!J$2:J$2256,"")</f>
        <v>835243022638</v>
      </c>
      <c r="AP600" s="2">
        <f>_xlfn.XLOOKUP($A600,Results!$A$2:$A$2256,Results!K$2:K$2256,"")</f>
        <v>39121306</v>
      </c>
      <c r="AQ600" s="2">
        <f>_xlfn.XLOOKUP($A600,Results!$A$2:$A$2256,Results!L$2:L$2256,"")</f>
        <v>0</v>
      </c>
      <c r="AR600" s="2">
        <f>_xlfn.XLOOKUP($A600,Results!$A$2:$A$2256,Results!M$2:M$2256,"")</f>
        <v>568129</v>
      </c>
      <c r="AS600" s="2" t="str">
        <f>_xlfn.XLOOKUP($A600,Results!$A$2:$A$2256,Results!N$2:N$2256,"")</f>
        <v>ORBT 4SDB-MKO-PT-10 SQUARE BOX</v>
      </c>
      <c r="AT600" s="2" t="str">
        <f>_xlfn.XLOOKUP($A600,Results!$A$2:$A$2256,Results!O$2:O$2256,"")</f>
        <v>ORBIT INDUSTRIES</v>
      </c>
      <c r="AU600" s="2" t="str">
        <f>_xlfn.XLOOKUP($A600,Results!$A$2:$A$2256,Results!P$2:P$2256,"")</f>
        <v>ORB</v>
      </c>
      <c r="AV600" s="2" t="str">
        <f>_xlfn.XLOOKUP($A600,Results!$A$2:$A$2256,Results!Q$2:Q$2256,"")</f>
        <v>SINGLE_MATCH</v>
      </c>
      <c r="AW600" s="2" t="str">
        <f>_xlfn.XLOOKUP($A600,Results!$A$2:$A$2256,Results!R$2:R$2256,"")</f>
        <v>0.5459364950858507</v>
      </c>
      <c r="AX600" s="2">
        <f>_xlfn.XLOOKUP($A600,Results!$A$2:$A$2256,Results!S$2:S$2256,"")</f>
        <v>70</v>
      </c>
      <c r="AY600" s="2">
        <f>_xlfn.XLOOKUP($A600,Results!$A$2:$A$2256,Results!T$2:T$2256,"")</f>
        <v>100</v>
      </c>
      <c r="AZ600" s="2">
        <f>_xlfn.XLOOKUP($A600,Results!$A$2:$A$2256,Results!U$2:U$2256,"")</f>
        <v>52</v>
      </c>
      <c r="BA600" s="2">
        <f>_xlfn.XLOOKUP($A600,Results!$A$2:$A$2256,Results!V$2:V$2256,"")</f>
        <v>0</v>
      </c>
      <c r="BB600" s="2">
        <f>_xlfn.XLOOKUP($A600,Results!$A$2:$A$2256,Results!W$2:W$2256,"")</f>
        <v>0</v>
      </c>
      <c r="BC600" s="2">
        <f>_xlfn.XLOOKUP($A600,Results!$A$2:$A$2256,Results!X$2:X$2256,"")</f>
        <v>0</v>
      </c>
      <c r="BD600" s="2">
        <f>_xlfn.XLOOKUP($A600,Results!$A$2:$A$2256,Results!Y$2:Y$2256,"")</f>
        <v>0</v>
      </c>
      <c r="BE600" s="2">
        <f>_xlfn.XLOOKUP($A600,Results!$A$2:$A$2256,Results!Z$2:Z$2256,"")</f>
        <v>0</v>
      </c>
    </row>
    <row r="601" spans="1:57" ht="38.25" customHeight="1" x14ac:dyDescent="0.3">
      <c r="A601">
        <v>906278</v>
      </c>
      <c r="B601">
        <v>281604</v>
      </c>
      <c r="C601" t="s">
        <v>36</v>
      </c>
      <c r="D601" t="s">
        <v>1421</v>
      </c>
      <c r="E601" s="2" t="str">
        <f>VLOOKUP(F601,'RPA Vendor Data '!F$1:$G$2418,2)</f>
        <v>REXEL USA, INC.</v>
      </c>
      <c r="F601" s="2">
        <v>12873</v>
      </c>
      <c r="G601" s="2">
        <v>5</v>
      </c>
      <c r="H601" t="s">
        <v>1901</v>
      </c>
      <c r="I601">
        <v>11</v>
      </c>
      <c r="J601" t="s">
        <v>65</v>
      </c>
      <c r="K601" t="s">
        <v>39</v>
      </c>
      <c r="L601">
        <v>20.710999999999999</v>
      </c>
      <c r="M601" s="2" t="s">
        <v>1872</v>
      </c>
      <c r="N601" s="85" t="s">
        <v>1902</v>
      </c>
      <c r="O601">
        <v>2417754</v>
      </c>
      <c r="P601" t="s">
        <v>36</v>
      </c>
      <c r="Q601" t="s">
        <v>36</v>
      </c>
      <c r="R601">
        <v>227.82</v>
      </c>
      <c r="S601" s="1">
        <v>45744.480960381938</v>
      </c>
      <c r="T601" t="s">
        <v>42</v>
      </c>
      <c r="U601" s="1">
        <v>45744.25277777778</v>
      </c>
      <c r="V601" t="s">
        <v>43</v>
      </c>
      <c r="W601" t="s">
        <v>36</v>
      </c>
      <c r="X601">
        <v>0</v>
      </c>
      <c r="Y601">
        <v>201</v>
      </c>
      <c r="Z601" t="s">
        <v>36</v>
      </c>
      <c r="AA601" t="s">
        <v>36</v>
      </c>
      <c r="AB601" t="s">
        <v>36</v>
      </c>
      <c r="AC601" t="s">
        <v>1875</v>
      </c>
      <c r="AD601" t="s">
        <v>1875</v>
      </c>
      <c r="AE601" t="s">
        <v>45</v>
      </c>
      <c r="AG601" s="18" t="s">
        <v>1903</v>
      </c>
      <c r="AH601" s="18"/>
      <c r="AI601" s="2" t="s">
        <v>48</v>
      </c>
      <c r="AJ601" s="2" t="e">
        <f>VLOOKUP(A601,'Classification Test Result'!$A$2:$D$2428,4,FALSE)</f>
        <v>#N/A</v>
      </c>
      <c r="AL601" s="2">
        <f>_xlfn.XLOOKUP($A601,Results!$A$2:$A$2256,Results!G$2:G$2256,"")</f>
        <v>1170491</v>
      </c>
      <c r="AM601" s="2" t="str">
        <f>_xlfn.XLOOKUP($A601,Results!$A$2:$A$2256,Results!H$2:H$2256,"")</f>
        <v>4SDBMKOPT10</v>
      </c>
      <c r="AN601" s="2" t="str">
        <f>_xlfn.XLOOKUP($A601,Results!$A$2:$A$2256,Results!I$2:I$2256,"")</f>
        <v>ORBIT INDUSTRIES</v>
      </c>
      <c r="AO601" s="2">
        <f>_xlfn.XLOOKUP($A601,Results!$A$2:$A$2256,Results!J$2:J$2256,"")</f>
        <v>835243022638</v>
      </c>
      <c r="AP601" s="2">
        <f>_xlfn.XLOOKUP($A601,Results!$A$2:$A$2256,Results!K$2:K$2256,"")</f>
        <v>39121306</v>
      </c>
      <c r="AQ601" s="2">
        <f>_xlfn.XLOOKUP($A601,Results!$A$2:$A$2256,Results!L$2:L$2256,"")</f>
        <v>0</v>
      </c>
      <c r="AR601" s="2">
        <f>_xlfn.XLOOKUP($A601,Results!$A$2:$A$2256,Results!M$2:M$2256,"")</f>
        <v>568129</v>
      </c>
      <c r="AS601" s="2" t="str">
        <f>_xlfn.XLOOKUP($A601,Results!$A$2:$A$2256,Results!N$2:N$2256,"")</f>
        <v>ORBT 4SDB-MKO-PT-10 SQUARE BOX</v>
      </c>
      <c r="AT601" s="2" t="str">
        <f>_xlfn.XLOOKUP($A601,Results!$A$2:$A$2256,Results!O$2:O$2256,"")</f>
        <v>ORBIT INDUSTRIES</v>
      </c>
      <c r="AU601" s="2" t="str">
        <f>_xlfn.XLOOKUP($A601,Results!$A$2:$A$2256,Results!P$2:P$2256,"")</f>
        <v>ORB</v>
      </c>
      <c r="AV601" s="2" t="str">
        <f>_xlfn.XLOOKUP($A601,Results!$A$2:$A$2256,Results!Q$2:Q$2256,"")</f>
        <v>SINGLE_MATCH</v>
      </c>
      <c r="AW601" s="2" t="str">
        <f>_xlfn.XLOOKUP($A601,Results!$A$2:$A$2256,Results!R$2:R$2256,"")</f>
        <v>0.5459364950858507</v>
      </c>
      <c r="AX601" s="2">
        <f>_xlfn.XLOOKUP($A601,Results!$A$2:$A$2256,Results!S$2:S$2256,"")</f>
        <v>70</v>
      </c>
      <c r="AY601" s="2">
        <f>_xlfn.XLOOKUP($A601,Results!$A$2:$A$2256,Results!T$2:T$2256,"")</f>
        <v>100</v>
      </c>
      <c r="AZ601" s="2">
        <f>_xlfn.XLOOKUP($A601,Results!$A$2:$A$2256,Results!U$2:U$2256,"")</f>
        <v>52</v>
      </c>
      <c r="BA601" s="2">
        <f>_xlfn.XLOOKUP($A601,Results!$A$2:$A$2256,Results!V$2:V$2256,"")</f>
        <v>0</v>
      </c>
      <c r="BB601" s="2">
        <f>_xlfn.XLOOKUP($A601,Results!$A$2:$A$2256,Results!W$2:W$2256,"")</f>
        <v>0</v>
      </c>
      <c r="BC601" s="2">
        <f>_xlfn.XLOOKUP($A601,Results!$A$2:$A$2256,Results!X$2:X$2256,"")</f>
        <v>0</v>
      </c>
      <c r="BD601" s="2">
        <f>_xlfn.XLOOKUP($A601,Results!$A$2:$A$2256,Results!Y$2:Y$2256,"")</f>
        <v>0</v>
      </c>
      <c r="BE601" s="2">
        <f>_xlfn.XLOOKUP($A601,Results!$A$2:$A$2256,Results!Z$2:Z$2256,"")</f>
        <v>0</v>
      </c>
    </row>
    <row r="602" spans="1:57" ht="38.25" customHeight="1" x14ac:dyDescent="0.3">
      <c r="A602">
        <v>906279</v>
      </c>
      <c r="B602">
        <v>281599</v>
      </c>
      <c r="C602" t="s">
        <v>36</v>
      </c>
      <c r="D602" t="s">
        <v>1417</v>
      </c>
      <c r="E602" s="2" t="str">
        <f>VLOOKUP(F602,'RPA Vendor Data '!F$1:$G$2418,2)</f>
        <v>REXEL USA, INC.</v>
      </c>
      <c r="F602" s="2">
        <v>12873</v>
      </c>
      <c r="G602" s="2">
        <v>1</v>
      </c>
      <c r="H602" t="s">
        <v>1904</v>
      </c>
      <c r="I602">
        <v>101</v>
      </c>
      <c r="J602" t="s">
        <v>65</v>
      </c>
      <c r="K602" t="s">
        <v>39</v>
      </c>
      <c r="L602">
        <v>16.823</v>
      </c>
      <c r="M602" s="2" t="s">
        <v>1872</v>
      </c>
      <c r="N602" s="85" t="s">
        <v>1905</v>
      </c>
      <c r="O602">
        <v>2417753</v>
      </c>
      <c r="P602" t="s">
        <v>36</v>
      </c>
      <c r="Q602" t="s">
        <v>36</v>
      </c>
      <c r="R602">
        <v>1699.12</v>
      </c>
      <c r="S602" s="1">
        <v>45744.481193252323</v>
      </c>
      <c r="T602" t="s">
        <v>42</v>
      </c>
      <c r="U602" s="1">
        <v>45744.251388888893</v>
      </c>
      <c r="V602" t="s">
        <v>43</v>
      </c>
      <c r="W602" t="s">
        <v>36</v>
      </c>
      <c r="X602">
        <v>1</v>
      </c>
      <c r="Y602">
        <v>201</v>
      </c>
      <c r="Z602" t="s">
        <v>36</v>
      </c>
      <c r="AA602" t="s">
        <v>36</v>
      </c>
      <c r="AB602" t="s">
        <v>36</v>
      </c>
      <c r="AC602" t="s">
        <v>1875</v>
      </c>
      <c r="AD602" t="s">
        <v>1875</v>
      </c>
      <c r="AE602" t="s">
        <v>45</v>
      </c>
      <c r="AG602" s="18" t="s">
        <v>1903</v>
      </c>
      <c r="AH602" s="18"/>
      <c r="AI602" s="2" t="s">
        <v>48</v>
      </c>
      <c r="AJ602" s="2" t="e">
        <f>VLOOKUP(A602,'Classification Test Result'!$A$2:$D$2428,4,FALSE)</f>
        <v>#N/A</v>
      </c>
      <c r="AL602" s="2">
        <f>_xlfn.XLOOKUP($A602,Results!$A$2:$A$2256,Results!G$2:G$2256,"")</f>
        <v>1170491</v>
      </c>
      <c r="AM602" s="2" t="str">
        <f>_xlfn.XLOOKUP($A602,Results!$A$2:$A$2256,Results!H$2:H$2256,"")</f>
        <v>4SDBMKOPT10</v>
      </c>
      <c r="AN602" s="2" t="str">
        <f>_xlfn.XLOOKUP($A602,Results!$A$2:$A$2256,Results!I$2:I$2256,"")</f>
        <v>ORBIT INDUSTRIES</v>
      </c>
      <c r="AO602" s="2">
        <f>_xlfn.XLOOKUP($A602,Results!$A$2:$A$2256,Results!J$2:J$2256,"")</f>
        <v>835243022638</v>
      </c>
      <c r="AP602" s="2">
        <f>_xlfn.XLOOKUP($A602,Results!$A$2:$A$2256,Results!K$2:K$2256,"")</f>
        <v>39121306</v>
      </c>
      <c r="AQ602" s="2">
        <f>_xlfn.XLOOKUP($A602,Results!$A$2:$A$2256,Results!L$2:L$2256,"")</f>
        <v>0</v>
      </c>
      <c r="AR602" s="2">
        <f>_xlfn.XLOOKUP($A602,Results!$A$2:$A$2256,Results!M$2:M$2256,"")</f>
        <v>568129</v>
      </c>
      <c r="AS602" s="2" t="str">
        <f>_xlfn.XLOOKUP($A602,Results!$A$2:$A$2256,Results!N$2:N$2256,"")</f>
        <v>ORBT 4SDB-MKO-PT-10 SQUARE BOX</v>
      </c>
      <c r="AT602" s="2" t="str">
        <f>_xlfn.XLOOKUP($A602,Results!$A$2:$A$2256,Results!O$2:O$2256,"")</f>
        <v>ORBIT INDUSTRIES</v>
      </c>
      <c r="AU602" s="2" t="str">
        <f>_xlfn.XLOOKUP($A602,Results!$A$2:$A$2256,Results!P$2:P$2256,"")</f>
        <v>ORB</v>
      </c>
      <c r="AV602" s="2" t="str">
        <f>_xlfn.XLOOKUP($A602,Results!$A$2:$A$2256,Results!Q$2:Q$2256,"")</f>
        <v>SINGLE_MATCH</v>
      </c>
      <c r="AW602" s="2" t="str">
        <f>_xlfn.XLOOKUP($A602,Results!$A$2:$A$2256,Results!R$2:R$2256,"")</f>
        <v>0.5447528910223157</v>
      </c>
      <c r="AX602" s="2">
        <f>_xlfn.XLOOKUP($A602,Results!$A$2:$A$2256,Results!S$2:S$2256,"")</f>
        <v>69</v>
      </c>
      <c r="AY602" s="2">
        <f>_xlfn.XLOOKUP($A602,Results!$A$2:$A$2256,Results!T$2:T$2256,"")</f>
        <v>99</v>
      </c>
      <c r="AZ602" s="2">
        <f>_xlfn.XLOOKUP($A602,Results!$A$2:$A$2256,Results!U$2:U$2256,"")</f>
        <v>52</v>
      </c>
      <c r="BA602" s="2">
        <f>_xlfn.XLOOKUP($A602,Results!$A$2:$A$2256,Results!V$2:V$2256,"")</f>
        <v>0</v>
      </c>
      <c r="BB602" s="2">
        <f>_xlfn.XLOOKUP($A602,Results!$A$2:$A$2256,Results!W$2:W$2256,"")</f>
        <v>0</v>
      </c>
      <c r="BC602" s="2">
        <f>_xlfn.XLOOKUP($A602,Results!$A$2:$A$2256,Results!X$2:X$2256,"")</f>
        <v>0</v>
      </c>
      <c r="BD602" s="2">
        <f>_xlfn.XLOOKUP($A602,Results!$A$2:$A$2256,Results!Y$2:Y$2256,"")</f>
        <v>0</v>
      </c>
      <c r="BE602" s="2">
        <f>_xlfn.XLOOKUP($A602,Results!$A$2:$A$2256,Results!Z$2:Z$2256,"")</f>
        <v>0</v>
      </c>
    </row>
    <row r="603" spans="1:57" ht="38.25" customHeight="1" x14ac:dyDescent="0.3">
      <c r="A603">
        <v>906280</v>
      </c>
      <c r="B603">
        <v>281604</v>
      </c>
      <c r="C603" t="s">
        <v>36</v>
      </c>
      <c r="D603" t="s">
        <v>1421</v>
      </c>
      <c r="E603" s="2" t="str">
        <f>VLOOKUP(F603,'RPA Vendor Data '!F$1:$G$2418,2)</f>
        <v>REXEL USA, INC.</v>
      </c>
      <c r="F603" s="2">
        <v>12873</v>
      </c>
      <c r="G603" s="2">
        <v>1</v>
      </c>
      <c r="H603" t="s">
        <v>1904</v>
      </c>
      <c r="I603">
        <v>62</v>
      </c>
      <c r="J603" t="s">
        <v>65</v>
      </c>
      <c r="K603" t="s">
        <v>39</v>
      </c>
      <c r="L603">
        <v>16.823</v>
      </c>
      <c r="M603" s="2" t="s">
        <v>1872</v>
      </c>
      <c r="N603" s="85" t="s">
        <v>1905</v>
      </c>
      <c r="O603">
        <v>2417753</v>
      </c>
      <c r="P603" t="s">
        <v>36</v>
      </c>
      <c r="Q603" t="s">
        <v>36</v>
      </c>
      <c r="R603">
        <v>1043</v>
      </c>
      <c r="S603" s="1">
        <v>45744.480930752317</v>
      </c>
      <c r="T603" t="s">
        <v>42</v>
      </c>
      <c r="U603" s="1">
        <v>45744.25277777778</v>
      </c>
      <c r="V603" t="s">
        <v>43</v>
      </c>
      <c r="W603" t="s">
        <v>36</v>
      </c>
      <c r="X603">
        <v>0</v>
      </c>
      <c r="Y603">
        <v>201</v>
      </c>
      <c r="Z603" t="s">
        <v>36</v>
      </c>
      <c r="AA603" t="s">
        <v>36</v>
      </c>
      <c r="AB603" t="s">
        <v>36</v>
      </c>
      <c r="AC603" t="s">
        <v>1875</v>
      </c>
      <c r="AD603" t="s">
        <v>1875</v>
      </c>
      <c r="AE603" t="s">
        <v>45</v>
      </c>
      <c r="AG603" s="18" t="s">
        <v>1903</v>
      </c>
      <c r="AH603" s="18"/>
      <c r="AI603" s="2" t="s">
        <v>48</v>
      </c>
      <c r="AJ603" s="2" t="e">
        <f>VLOOKUP(A603,'Classification Test Result'!$A$2:$D$2428,4,FALSE)</f>
        <v>#N/A</v>
      </c>
      <c r="AL603" s="2">
        <f>_xlfn.XLOOKUP($A603,Results!$A$2:$A$2256,Results!G$2:G$2256,"")</f>
        <v>1170491</v>
      </c>
      <c r="AM603" s="2" t="str">
        <f>_xlfn.XLOOKUP($A603,Results!$A$2:$A$2256,Results!H$2:H$2256,"")</f>
        <v>4SDBMKOPT10</v>
      </c>
      <c r="AN603" s="2" t="str">
        <f>_xlfn.XLOOKUP($A603,Results!$A$2:$A$2256,Results!I$2:I$2256,"")</f>
        <v>ORBIT INDUSTRIES</v>
      </c>
      <c r="AO603" s="2">
        <f>_xlfn.XLOOKUP($A603,Results!$A$2:$A$2256,Results!J$2:J$2256,"")</f>
        <v>835243022638</v>
      </c>
      <c r="AP603" s="2">
        <f>_xlfn.XLOOKUP($A603,Results!$A$2:$A$2256,Results!K$2:K$2256,"")</f>
        <v>39121306</v>
      </c>
      <c r="AQ603" s="2">
        <f>_xlfn.XLOOKUP($A603,Results!$A$2:$A$2256,Results!L$2:L$2256,"")</f>
        <v>0</v>
      </c>
      <c r="AR603" s="2">
        <f>_xlfn.XLOOKUP($A603,Results!$A$2:$A$2256,Results!M$2:M$2256,"")</f>
        <v>568129</v>
      </c>
      <c r="AS603" s="2" t="str">
        <f>_xlfn.XLOOKUP($A603,Results!$A$2:$A$2256,Results!N$2:N$2256,"")</f>
        <v>ORBT 4SDB-MKO-PT-10 SQUARE BOX</v>
      </c>
      <c r="AT603" s="2" t="str">
        <f>_xlfn.XLOOKUP($A603,Results!$A$2:$A$2256,Results!O$2:O$2256,"")</f>
        <v>ORBIT INDUSTRIES</v>
      </c>
      <c r="AU603" s="2" t="str">
        <f>_xlfn.XLOOKUP($A603,Results!$A$2:$A$2256,Results!P$2:P$2256,"")</f>
        <v>ORB</v>
      </c>
      <c r="AV603" s="2" t="str">
        <f>_xlfn.XLOOKUP($A603,Results!$A$2:$A$2256,Results!Q$2:Q$2256,"")</f>
        <v>SINGLE_MATCH</v>
      </c>
      <c r="AW603" s="2" t="str">
        <f>_xlfn.XLOOKUP($A603,Results!$A$2:$A$2256,Results!R$2:R$2256,"")</f>
        <v>0.5447528910223157</v>
      </c>
      <c r="AX603" s="2">
        <f>_xlfn.XLOOKUP($A603,Results!$A$2:$A$2256,Results!S$2:S$2256,"")</f>
        <v>69</v>
      </c>
      <c r="AY603" s="2">
        <f>_xlfn.XLOOKUP($A603,Results!$A$2:$A$2256,Results!T$2:T$2256,"")</f>
        <v>99</v>
      </c>
      <c r="AZ603" s="2">
        <f>_xlfn.XLOOKUP($A603,Results!$A$2:$A$2256,Results!U$2:U$2256,"")</f>
        <v>52</v>
      </c>
      <c r="BA603" s="2">
        <f>_xlfn.XLOOKUP($A603,Results!$A$2:$A$2256,Results!V$2:V$2256,"")</f>
        <v>0</v>
      </c>
      <c r="BB603" s="2">
        <f>_xlfn.XLOOKUP($A603,Results!$A$2:$A$2256,Results!W$2:W$2256,"")</f>
        <v>0</v>
      </c>
      <c r="BC603" s="2">
        <f>_xlfn.XLOOKUP($A603,Results!$A$2:$A$2256,Results!X$2:X$2256,"")</f>
        <v>0</v>
      </c>
      <c r="BD603" s="2">
        <f>_xlfn.XLOOKUP($A603,Results!$A$2:$A$2256,Results!Y$2:Y$2256,"")</f>
        <v>0</v>
      </c>
      <c r="BE603" s="2">
        <f>_xlfn.XLOOKUP($A603,Results!$A$2:$A$2256,Results!Z$2:Z$2256,"")</f>
        <v>0</v>
      </c>
    </row>
    <row r="604" spans="1:57" s="31" customFormat="1" ht="38.25" customHeight="1" x14ac:dyDescent="0.3">
      <c r="A604">
        <v>906281</v>
      </c>
      <c r="B604">
        <v>281599</v>
      </c>
      <c r="C604" t="s">
        <v>36</v>
      </c>
      <c r="D604" t="s">
        <v>1417</v>
      </c>
      <c r="E604" s="2" t="str">
        <f>VLOOKUP(F604,'RPA Vendor Data '!F$1:$G$2418,2)</f>
        <v>REXEL USA, INC.</v>
      </c>
      <c r="F604" s="2">
        <v>12873</v>
      </c>
      <c r="G604" s="2">
        <v>4</v>
      </c>
      <c r="H604" t="s">
        <v>1906</v>
      </c>
      <c r="I604">
        <v>94</v>
      </c>
      <c r="J604" t="s">
        <v>58</v>
      </c>
      <c r="K604" t="s">
        <v>58</v>
      </c>
      <c r="L604">
        <v>523.95899999999995</v>
      </c>
      <c r="M604" s="2" t="s">
        <v>1872</v>
      </c>
      <c r="N604" s="85" t="s">
        <v>1873</v>
      </c>
      <c r="O604">
        <v>1108763</v>
      </c>
      <c r="P604" t="s">
        <v>1874</v>
      </c>
      <c r="Q604">
        <v>83524302242</v>
      </c>
      <c r="R604">
        <v>492.52</v>
      </c>
      <c r="S604" s="1">
        <v>45744.481217476852</v>
      </c>
      <c r="T604" t="s">
        <v>42</v>
      </c>
      <c r="U604" s="1">
        <v>45744.251388888893</v>
      </c>
      <c r="V604" t="s">
        <v>43</v>
      </c>
      <c r="W604" t="s">
        <v>36</v>
      </c>
      <c r="X604">
        <v>1</v>
      </c>
      <c r="Y604">
        <v>0</v>
      </c>
      <c r="Z604">
        <v>523.95899999999995</v>
      </c>
      <c r="AA604" t="s">
        <v>36</v>
      </c>
      <c r="AB604">
        <v>195</v>
      </c>
      <c r="AC604" t="s">
        <v>1875</v>
      </c>
      <c r="AD604" t="s">
        <v>1875</v>
      </c>
      <c r="AE604" t="s">
        <v>45</v>
      </c>
      <c r="AF604" s="44"/>
      <c r="AG604" s="18" t="s">
        <v>1907</v>
      </c>
      <c r="AH604" s="18"/>
      <c r="AI604" s="2" t="s">
        <v>48</v>
      </c>
      <c r="AJ604" s="2" t="e">
        <f>VLOOKUP(A604,'Classification Test Result'!$A$2:$D$2428,4,FALSE)</f>
        <v>#N/A</v>
      </c>
      <c r="AL604" s="2">
        <f>_xlfn.XLOOKUP($A604,Results!$A$2:$A$2256,Results!G$2:G$2256,"")</f>
        <v>914880</v>
      </c>
      <c r="AM604" s="2" t="str">
        <f>_xlfn.XLOOKUP($A604,Results!$A$2:$A$2256,Results!H$2:H$2256,"")</f>
        <v>5AR1G58</v>
      </c>
      <c r="AN604" s="2" t="str">
        <f>_xlfn.XLOOKUP($A604,Results!$A$2:$A$2256,Results!I$2:I$2256,"")</f>
        <v>ORBIT INDUSTRIES</v>
      </c>
      <c r="AO604" s="2">
        <f>_xlfn.XLOOKUP($A604,Results!$A$2:$A$2256,Results!J$2:J$2256,"")</f>
        <v>835243022423</v>
      </c>
      <c r="AP604" s="2">
        <f>_xlfn.XLOOKUP($A604,Results!$A$2:$A$2256,Results!K$2:K$2256,"")</f>
        <v>39121320</v>
      </c>
      <c r="AQ604" s="2">
        <f>_xlfn.XLOOKUP($A604,Results!$A$2:$A$2256,Results!L$2:L$2256,"")</f>
        <v>0</v>
      </c>
      <c r="AR604" s="2">
        <f>_xlfn.XLOOKUP($A604,Results!$A$2:$A$2256,Results!M$2:M$2256,"")</f>
        <v>921679</v>
      </c>
      <c r="AS604" s="2" t="str">
        <f>_xlfn.XLOOKUP($A604,Results!$A$2:$A$2256,Results!N$2:N$2256,"")</f>
        <v>ORBT 5AR1G-58 BOX ADJUSTABLE RING</v>
      </c>
      <c r="AT604" s="2" t="str">
        <f>_xlfn.XLOOKUP($A604,Results!$A$2:$A$2256,Results!O$2:O$2256,"")</f>
        <v>ORBIT INDUSTRIES</v>
      </c>
      <c r="AU604" s="2" t="str">
        <f>_xlfn.XLOOKUP($A604,Results!$A$2:$A$2256,Results!P$2:P$2256,"")</f>
        <v>ORB</v>
      </c>
      <c r="AV604" s="2" t="str">
        <f>_xlfn.XLOOKUP($A604,Results!$A$2:$A$2256,Results!Q$2:Q$2256,"")</f>
        <v>SINGLE_MATCH</v>
      </c>
      <c r="AW604" s="2" t="str">
        <f>_xlfn.XLOOKUP($A604,Results!$A$2:$A$2256,Results!R$2:R$2256,"")</f>
        <v>0.7697192872190654</v>
      </c>
      <c r="AX604" s="2">
        <f>_xlfn.XLOOKUP($A604,Results!$A$2:$A$2256,Results!S$2:S$2256,"")</f>
        <v>100</v>
      </c>
      <c r="AY604" s="2">
        <f>_xlfn.XLOOKUP($A604,Results!$A$2:$A$2256,Results!T$2:T$2256,"")</f>
        <v>100</v>
      </c>
      <c r="AZ604" s="2">
        <f>_xlfn.XLOOKUP($A604,Results!$A$2:$A$2256,Results!U$2:U$2256,"")</f>
        <v>100</v>
      </c>
      <c r="BA604" s="2" t="str">
        <f>_xlfn.XLOOKUP($A604,Results!$A$2:$A$2256,Results!V$2:V$2256,"")</f>
        <v>ORBIT INDUSTRIES</v>
      </c>
      <c r="BB604" s="2">
        <f>_xlfn.XLOOKUP($A604,Results!$A$2:$A$2256,Results!W$2:W$2256,"")</f>
        <v>81</v>
      </c>
      <c r="BC604" s="2">
        <f>_xlfn.XLOOKUP($A604,Results!$A$2:$A$2256,Results!X$2:X$2256,"")</f>
        <v>39121300</v>
      </c>
      <c r="BD604" s="2">
        <f>_xlfn.XLOOKUP($A604,Results!$A$2:$A$2256,Results!Y$2:Y$2256,"")</f>
        <v>81</v>
      </c>
      <c r="BE604" s="2" t="b">
        <f>_xlfn.XLOOKUP($A604,Results!$A$2:$A$2256,Results!Z$2:Z$2256,"")</f>
        <v>1</v>
      </c>
    </row>
    <row r="605" spans="1:57" ht="38.25" customHeight="1" x14ac:dyDescent="0.3">
      <c r="A605">
        <v>906282</v>
      </c>
      <c r="B605">
        <v>281604</v>
      </c>
      <c r="C605" t="s">
        <v>36</v>
      </c>
      <c r="D605" t="s">
        <v>1421</v>
      </c>
      <c r="E605" s="2" t="str">
        <f>VLOOKUP(F605,'RPA Vendor Data '!F$1:$G$2418,2)</f>
        <v>REXEL USA, INC.</v>
      </c>
      <c r="F605" s="2">
        <v>12873</v>
      </c>
      <c r="G605" s="2">
        <v>4</v>
      </c>
      <c r="H605" t="s">
        <v>1906</v>
      </c>
      <c r="I605">
        <v>49</v>
      </c>
      <c r="J605" t="s">
        <v>58</v>
      </c>
      <c r="K605" t="s">
        <v>58</v>
      </c>
      <c r="L605">
        <v>523.95899999999995</v>
      </c>
      <c r="M605" s="2" t="s">
        <v>1872</v>
      </c>
      <c r="N605" s="85" t="s">
        <v>1873</v>
      </c>
      <c r="O605">
        <v>1108763</v>
      </c>
      <c r="P605" t="s">
        <v>1874</v>
      </c>
      <c r="Q605">
        <v>83524302242</v>
      </c>
      <c r="R605">
        <v>256.74</v>
      </c>
      <c r="S605" s="1">
        <v>45744.480955590283</v>
      </c>
      <c r="T605" t="s">
        <v>42</v>
      </c>
      <c r="U605" s="1">
        <v>45744.25277777778</v>
      </c>
      <c r="V605" t="s">
        <v>43</v>
      </c>
      <c r="W605" t="s">
        <v>36</v>
      </c>
      <c r="X605">
        <v>0</v>
      </c>
      <c r="Y605">
        <v>0</v>
      </c>
      <c r="Z605">
        <v>523.95899999999995</v>
      </c>
      <c r="AA605" t="s">
        <v>36</v>
      </c>
      <c r="AB605">
        <v>195</v>
      </c>
      <c r="AC605" t="s">
        <v>1875</v>
      </c>
      <c r="AD605" t="s">
        <v>1875</v>
      </c>
      <c r="AE605" t="s">
        <v>45</v>
      </c>
      <c r="AG605" s="18" t="s">
        <v>1907</v>
      </c>
      <c r="AH605" s="18"/>
      <c r="AI605" s="2" t="s">
        <v>48</v>
      </c>
      <c r="AJ605" s="2" t="e">
        <f>VLOOKUP(A605,'Classification Test Result'!$A$2:$D$2428,4,FALSE)</f>
        <v>#N/A</v>
      </c>
      <c r="AL605" s="2">
        <f>_xlfn.XLOOKUP($A605,Results!$A$2:$A$2256,Results!G$2:G$2256,"")</f>
        <v>914880</v>
      </c>
      <c r="AM605" s="2" t="str">
        <f>_xlfn.XLOOKUP($A605,Results!$A$2:$A$2256,Results!H$2:H$2256,"")</f>
        <v>5AR1G58</v>
      </c>
      <c r="AN605" s="2" t="str">
        <f>_xlfn.XLOOKUP($A605,Results!$A$2:$A$2256,Results!I$2:I$2256,"")</f>
        <v>ORBIT INDUSTRIES</v>
      </c>
      <c r="AO605" s="2">
        <f>_xlfn.XLOOKUP($A605,Results!$A$2:$A$2256,Results!J$2:J$2256,"")</f>
        <v>835243022423</v>
      </c>
      <c r="AP605" s="2">
        <f>_xlfn.XLOOKUP($A605,Results!$A$2:$A$2256,Results!K$2:K$2256,"")</f>
        <v>39121320</v>
      </c>
      <c r="AQ605" s="2">
        <f>_xlfn.XLOOKUP($A605,Results!$A$2:$A$2256,Results!L$2:L$2256,"")</f>
        <v>0</v>
      </c>
      <c r="AR605" s="2">
        <f>_xlfn.XLOOKUP($A605,Results!$A$2:$A$2256,Results!M$2:M$2256,"")</f>
        <v>921679</v>
      </c>
      <c r="AS605" s="2" t="str">
        <f>_xlfn.XLOOKUP($A605,Results!$A$2:$A$2256,Results!N$2:N$2256,"")</f>
        <v>ORBT 5AR1G-58 BOX ADJUSTABLE RING</v>
      </c>
      <c r="AT605" s="2" t="str">
        <f>_xlfn.XLOOKUP($A605,Results!$A$2:$A$2256,Results!O$2:O$2256,"")</f>
        <v>ORBIT INDUSTRIES</v>
      </c>
      <c r="AU605" s="2" t="str">
        <f>_xlfn.XLOOKUP($A605,Results!$A$2:$A$2256,Results!P$2:P$2256,"")</f>
        <v>ORB</v>
      </c>
      <c r="AV605" s="2" t="str">
        <f>_xlfn.XLOOKUP($A605,Results!$A$2:$A$2256,Results!Q$2:Q$2256,"")</f>
        <v>SINGLE_MATCH</v>
      </c>
      <c r="AW605" s="2" t="str">
        <f>_xlfn.XLOOKUP($A605,Results!$A$2:$A$2256,Results!R$2:R$2256,"")</f>
        <v>0.7697192872190654</v>
      </c>
      <c r="AX605" s="2">
        <f>_xlfn.XLOOKUP($A605,Results!$A$2:$A$2256,Results!S$2:S$2256,"")</f>
        <v>100</v>
      </c>
      <c r="AY605" s="2">
        <f>_xlfn.XLOOKUP($A605,Results!$A$2:$A$2256,Results!T$2:T$2256,"")</f>
        <v>100</v>
      </c>
      <c r="AZ605" s="2">
        <f>_xlfn.XLOOKUP($A605,Results!$A$2:$A$2256,Results!U$2:U$2256,"")</f>
        <v>100</v>
      </c>
      <c r="BA605" s="2" t="str">
        <f>_xlfn.XLOOKUP($A605,Results!$A$2:$A$2256,Results!V$2:V$2256,"")</f>
        <v>ORBIT INDUSTRIES</v>
      </c>
      <c r="BB605" s="2">
        <f>_xlfn.XLOOKUP($A605,Results!$A$2:$A$2256,Results!W$2:W$2256,"")</f>
        <v>81</v>
      </c>
      <c r="BC605" s="2">
        <f>_xlfn.XLOOKUP($A605,Results!$A$2:$A$2256,Results!X$2:X$2256,"")</f>
        <v>39121300</v>
      </c>
      <c r="BD605" s="2">
        <f>_xlfn.XLOOKUP($A605,Results!$A$2:$A$2256,Results!Y$2:Y$2256,"")</f>
        <v>81</v>
      </c>
      <c r="BE605" s="2" t="b">
        <f>_xlfn.XLOOKUP($A605,Results!$A$2:$A$2256,Results!Z$2:Z$2256,"")</f>
        <v>1</v>
      </c>
    </row>
    <row r="606" spans="1:57" ht="38.25" customHeight="1" x14ac:dyDescent="0.3">
      <c r="A606">
        <v>906283</v>
      </c>
      <c r="B606">
        <v>281614</v>
      </c>
      <c r="C606" t="s">
        <v>36</v>
      </c>
      <c r="D606" t="s">
        <v>1908</v>
      </c>
      <c r="E606" s="2" t="str">
        <f>VLOOKUP(F606,'RPA Vendor Data '!F$1:$G$2418,2)</f>
        <v>REXEL USA, INC.</v>
      </c>
      <c r="F606" s="2">
        <v>12873</v>
      </c>
      <c r="G606" s="2">
        <v>1</v>
      </c>
      <c r="H606" t="s">
        <v>1909</v>
      </c>
      <c r="I606">
        <v>12</v>
      </c>
      <c r="J606" t="s">
        <v>58</v>
      </c>
      <c r="K606" t="s">
        <v>58</v>
      </c>
      <c r="L606">
        <v>472.4</v>
      </c>
      <c r="M606" s="2" t="s">
        <v>1872</v>
      </c>
      <c r="N606" s="85" t="s">
        <v>1910</v>
      </c>
      <c r="O606">
        <v>990600</v>
      </c>
      <c r="P606" t="s">
        <v>1911</v>
      </c>
      <c r="Q606">
        <v>83524300433</v>
      </c>
      <c r="R606">
        <v>56.69</v>
      </c>
      <c r="S606" s="1">
        <v>45744.480411539349</v>
      </c>
      <c r="T606" t="s">
        <v>42</v>
      </c>
      <c r="U606" s="1">
        <v>45744.255555555559</v>
      </c>
      <c r="V606" t="s">
        <v>43</v>
      </c>
      <c r="W606" t="s">
        <v>36</v>
      </c>
      <c r="X606">
        <v>0</v>
      </c>
      <c r="Y606">
        <v>203</v>
      </c>
      <c r="Z606">
        <v>394.15899999999999</v>
      </c>
      <c r="AA606" t="s">
        <v>36</v>
      </c>
      <c r="AB606">
        <v>195</v>
      </c>
      <c r="AC606" t="s">
        <v>1875</v>
      </c>
      <c r="AD606" t="s">
        <v>1875</v>
      </c>
      <c r="AE606" t="s">
        <v>45</v>
      </c>
      <c r="AG606" s="18" t="s">
        <v>1912</v>
      </c>
      <c r="AH606" s="18"/>
      <c r="AI606" s="2" t="s">
        <v>48</v>
      </c>
      <c r="AJ606" s="2" t="e">
        <f>VLOOKUP(A606,'Classification Test Result'!$A$2:$D$2428,4,FALSE)</f>
        <v>#N/A</v>
      </c>
      <c r="AL606" s="2">
        <f>_xlfn.XLOOKUP($A606,Results!$A$2:$A$2256,Results!G$2:G$2256,"")</f>
        <v>768157</v>
      </c>
      <c r="AM606" s="2" t="str">
        <f>_xlfn.XLOOKUP($A606,Results!$A$2:$A$2256,Results!H$2:H$2256,"")</f>
        <v>4AR2G58</v>
      </c>
      <c r="AN606" s="2" t="str">
        <f>_xlfn.XLOOKUP($A606,Results!$A$2:$A$2256,Results!I$2:I$2256,"")</f>
        <v>ORBIT INDUSTRIES</v>
      </c>
      <c r="AO606" s="2">
        <f>_xlfn.XLOOKUP($A606,Results!$A$2:$A$2256,Results!J$2:J$2256,"")</f>
        <v>835243004337</v>
      </c>
      <c r="AP606" s="2">
        <f>_xlfn.XLOOKUP($A606,Results!$A$2:$A$2256,Results!K$2:K$2256,"")</f>
        <v>39121320</v>
      </c>
      <c r="AQ606" s="2">
        <f>_xlfn.XLOOKUP($A606,Results!$A$2:$A$2256,Results!L$2:L$2256,"")</f>
        <v>0</v>
      </c>
      <c r="AR606" s="2">
        <f>_xlfn.XLOOKUP($A606,Results!$A$2:$A$2256,Results!M$2:M$2256,"")</f>
        <v>574410</v>
      </c>
      <c r="AS606" s="2" t="str">
        <f>_xlfn.XLOOKUP($A606,Results!$A$2:$A$2256,Results!N$2:N$2256,"")</f>
        <v>ORBT 4AR2G-58 ADJUSTABLE RING</v>
      </c>
      <c r="AT606" s="2" t="str">
        <f>_xlfn.XLOOKUP($A606,Results!$A$2:$A$2256,Results!O$2:O$2256,"")</f>
        <v>ORBIT INDUSTRIES</v>
      </c>
      <c r="AU606" s="2" t="str">
        <f>_xlfn.XLOOKUP($A606,Results!$A$2:$A$2256,Results!P$2:P$2256,"")</f>
        <v>ORB</v>
      </c>
      <c r="AV606" s="2" t="str">
        <f>_xlfn.XLOOKUP($A606,Results!$A$2:$A$2256,Results!Q$2:Q$2256,"")</f>
        <v>SINGLE_MATCH</v>
      </c>
      <c r="AW606" s="2" t="str">
        <f>_xlfn.XLOOKUP($A606,Results!$A$2:$A$2256,Results!R$2:R$2256,"")</f>
        <v>0.7976400029704175</v>
      </c>
      <c r="AX606" s="2">
        <f>_xlfn.XLOOKUP($A606,Results!$A$2:$A$2256,Results!S$2:S$2256,"")</f>
        <v>100</v>
      </c>
      <c r="AY606" s="2">
        <f>_xlfn.XLOOKUP($A606,Results!$A$2:$A$2256,Results!T$2:T$2256,"")</f>
        <v>100</v>
      </c>
      <c r="AZ606" s="2">
        <f>_xlfn.XLOOKUP($A606,Results!$A$2:$A$2256,Results!U$2:U$2256,"")</f>
        <v>100</v>
      </c>
      <c r="BA606" s="2" t="str">
        <f>_xlfn.XLOOKUP($A606,Results!$A$2:$A$2256,Results!V$2:V$2256,"")</f>
        <v>ORBIT INDUSTRIES</v>
      </c>
      <c r="BB606" s="2">
        <f>_xlfn.XLOOKUP($A606,Results!$A$2:$A$2256,Results!W$2:W$2256,"")</f>
        <v>83</v>
      </c>
      <c r="BC606" s="2">
        <f>_xlfn.XLOOKUP($A606,Results!$A$2:$A$2256,Results!X$2:X$2256,"")</f>
        <v>39121300</v>
      </c>
      <c r="BD606" s="2">
        <f>_xlfn.XLOOKUP($A606,Results!$A$2:$A$2256,Results!Y$2:Y$2256,"")</f>
        <v>83</v>
      </c>
      <c r="BE606" s="2" t="b">
        <f>_xlfn.XLOOKUP($A606,Results!$A$2:$A$2256,Results!Z$2:Z$2256,"")</f>
        <v>1</v>
      </c>
    </row>
    <row r="607" spans="1:57" ht="38.25" customHeight="1" x14ac:dyDescent="0.3">
      <c r="A607">
        <v>906284</v>
      </c>
      <c r="B607">
        <v>281599</v>
      </c>
      <c r="C607" t="s">
        <v>36</v>
      </c>
      <c r="D607" t="s">
        <v>1417</v>
      </c>
      <c r="E607" s="2" t="str">
        <f>VLOOKUP(F607,'RPA Vendor Data '!F$1:$G$2418,2)</f>
        <v>REXEL USA, INC.</v>
      </c>
      <c r="F607" s="2">
        <v>12873</v>
      </c>
      <c r="G607" s="2">
        <v>11</v>
      </c>
      <c r="H607" t="s">
        <v>1914</v>
      </c>
      <c r="I607">
        <v>5</v>
      </c>
      <c r="J607" t="s">
        <v>58</v>
      </c>
      <c r="K607" t="s">
        <v>58</v>
      </c>
      <c r="L607">
        <v>394.15899999999999</v>
      </c>
      <c r="M607" s="2" t="s">
        <v>1872</v>
      </c>
      <c r="N607" s="85" t="s">
        <v>1910</v>
      </c>
      <c r="O607">
        <v>990600</v>
      </c>
      <c r="P607" t="s">
        <v>1911</v>
      </c>
      <c r="Q607">
        <v>83524300433</v>
      </c>
      <c r="R607">
        <v>19.71</v>
      </c>
      <c r="S607" s="1">
        <v>45744.481311423609</v>
      </c>
      <c r="T607" t="s">
        <v>42</v>
      </c>
      <c r="U607" s="1">
        <v>45744.251388888893</v>
      </c>
      <c r="V607" t="s">
        <v>43</v>
      </c>
      <c r="W607" t="s">
        <v>36</v>
      </c>
      <c r="X607">
        <v>1</v>
      </c>
      <c r="Y607">
        <v>0</v>
      </c>
      <c r="Z607">
        <v>394.15899999999999</v>
      </c>
      <c r="AA607" t="s">
        <v>36</v>
      </c>
      <c r="AB607">
        <v>195</v>
      </c>
      <c r="AC607" t="s">
        <v>1875</v>
      </c>
      <c r="AD607" t="s">
        <v>1875</v>
      </c>
      <c r="AE607" t="s">
        <v>45</v>
      </c>
      <c r="AG607" s="18" t="s">
        <v>1912</v>
      </c>
      <c r="AH607" s="18"/>
      <c r="AI607" s="2" t="s">
        <v>48</v>
      </c>
      <c r="AJ607" s="2" t="e">
        <f>VLOOKUP(A607,'Classification Test Result'!$A$2:$D$2428,4,FALSE)</f>
        <v>#N/A</v>
      </c>
      <c r="AL607" s="2">
        <f>_xlfn.XLOOKUP($A607,Results!$A$2:$A$2256,Results!G$2:G$2256,"")</f>
        <v>768157</v>
      </c>
      <c r="AM607" s="2" t="str">
        <f>_xlfn.XLOOKUP($A607,Results!$A$2:$A$2256,Results!H$2:H$2256,"")</f>
        <v>4AR2G58</v>
      </c>
      <c r="AN607" s="2" t="str">
        <f>_xlfn.XLOOKUP($A607,Results!$A$2:$A$2256,Results!I$2:I$2256,"")</f>
        <v>ORBIT INDUSTRIES</v>
      </c>
      <c r="AO607" s="2">
        <f>_xlfn.XLOOKUP($A607,Results!$A$2:$A$2256,Results!J$2:J$2256,"")</f>
        <v>835243004337</v>
      </c>
      <c r="AP607" s="2">
        <f>_xlfn.XLOOKUP($A607,Results!$A$2:$A$2256,Results!K$2:K$2256,"")</f>
        <v>39121320</v>
      </c>
      <c r="AQ607" s="2">
        <f>_xlfn.XLOOKUP($A607,Results!$A$2:$A$2256,Results!L$2:L$2256,"")</f>
        <v>0</v>
      </c>
      <c r="AR607" s="2">
        <f>_xlfn.XLOOKUP($A607,Results!$A$2:$A$2256,Results!M$2:M$2256,"")</f>
        <v>574410</v>
      </c>
      <c r="AS607" s="2" t="str">
        <f>_xlfn.XLOOKUP($A607,Results!$A$2:$A$2256,Results!N$2:N$2256,"")</f>
        <v>ORBT 4AR2G-58 ADJUSTABLE RING</v>
      </c>
      <c r="AT607" s="2" t="str">
        <f>_xlfn.XLOOKUP($A607,Results!$A$2:$A$2256,Results!O$2:O$2256,"")</f>
        <v>ORBIT INDUSTRIES</v>
      </c>
      <c r="AU607" s="2" t="str">
        <f>_xlfn.XLOOKUP($A607,Results!$A$2:$A$2256,Results!P$2:P$2256,"")</f>
        <v>ORB</v>
      </c>
      <c r="AV607" s="2" t="str">
        <f>_xlfn.XLOOKUP($A607,Results!$A$2:$A$2256,Results!Q$2:Q$2256,"")</f>
        <v>SINGLE_MATCH</v>
      </c>
      <c r="AW607" s="2" t="str">
        <f>_xlfn.XLOOKUP($A607,Results!$A$2:$A$2256,Results!R$2:R$2256,"")</f>
        <v>0.8266298118790287</v>
      </c>
      <c r="AX607" s="2">
        <f>_xlfn.XLOOKUP($A607,Results!$A$2:$A$2256,Results!S$2:S$2256,"")</f>
        <v>100</v>
      </c>
      <c r="AY607" s="2">
        <f>_xlfn.XLOOKUP($A607,Results!$A$2:$A$2256,Results!T$2:T$2256,"")</f>
        <v>100</v>
      </c>
      <c r="AZ607" s="2">
        <f>_xlfn.XLOOKUP($A607,Results!$A$2:$A$2256,Results!U$2:U$2256,"")</f>
        <v>100</v>
      </c>
      <c r="BA607" s="2" t="str">
        <f>_xlfn.XLOOKUP($A607,Results!$A$2:$A$2256,Results!V$2:V$2256,"")</f>
        <v>ORBIT INDUSTRIES</v>
      </c>
      <c r="BB607" s="2">
        <f>_xlfn.XLOOKUP($A607,Results!$A$2:$A$2256,Results!W$2:W$2256,"")</f>
        <v>85</v>
      </c>
      <c r="BC607" s="2">
        <f>_xlfn.XLOOKUP($A607,Results!$A$2:$A$2256,Results!X$2:X$2256,"")</f>
        <v>39121300</v>
      </c>
      <c r="BD607" s="2">
        <f>_xlfn.XLOOKUP($A607,Results!$A$2:$A$2256,Results!Y$2:Y$2256,"")</f>
        <v>85</v>
      </c>
      <c r="BE607" s="2" t="b">
        <f>_xlfn.XLOOKUP($A607,Results!$A$2:$A$2256,Results!Z$2:Z$2256,"")</f>
        <v>1</v>
      </c>
    </row>
    <row r="608" spans="1:57" ht="38.25" customHeight="1" x14ac:dyDescent="0.3">
      <c r="A608">
        <v>906285</v>
      </c>
      <c r="B608">
        <v>281604</v>
      </c>
      <c r="C608" t="s">
        <v>36</v>
      </c>
      <c r="D608" t="s">
        <v>1421</v>
      </c>
      <c r="E608" s="2" t="str">
        <f>VLOOKUP(F608,'RPA Vendor Data '!F$1:$G$2418,2)</f>
        <v>REXEL USA, INC.</v>
      </c>
      <c r="F608" s="2">
        <v>12873</v>
      </c>
      <c r="G608" s="2">
        <v>10</v>
      </c>
      <c r="H608" t="s">
        <v>1914</v>
      </c>
      <c r="I608">
        <v>4</v>
      </c>
      <c r="J608" t="s">
        <v>58</v>
      </c>
      <c r="K608" t="s">
        <v>58</v>
      </c>
      <c r="L608">
        <v>394.15899999999999</v>
      </c>
      <c r="M608" s="2" t="s">
        <v>1872</v>
      </c>
      <c r="N608" s="85" t="s">
        <v>1910</v>
      </c>
      <c r="O608">
        <v>990600</v>
      </c>
      <c r="P608" t="s">
        <v>1911</v>
      </c>
      <c r="Q608">
        <v>83524300433</v>
      </c>
      <c r="R608">
        <v>15.77</v>
      </c>
      <c r="S608" s="1">
        <v>45744.48097989583</v>
      </c>
      <c r="T608" t="s">
        <v>42</v>
      </c>
      <c r="U608" s="1">
        <v>45744.25277777778</v>
      </c>
      <c r="V608" t="s">
        <v>43</v>
      </c>
      <c r="W608" t="s">
        <v>36</v>
      </c>
      <c r="X608">
        <v>0</v>
      </c>
      <c r="Y608">
        <v>0</v>
      </c>
      <c r="Z608">
        <v>394.15899999999999</v>
      </c>
      <c r="AA608" t="s">
        <v>36</v>
      </c>
      <c r="AB608">
        <v>195</v>
      </c>
      <c r="AC608" t="s">
        <v>1875</v>
      </c>
      <c r="AD608" t="s">
        <v>1875</v>
      </c>
      <c r="AE608" t="s">
        <v>45</v>
      </c>
      <c r="AG608" s="18" t="s">
        <v>1912</v>
      </c>
      <c r="AH608" s="18"/>
      <c r="AI608" s="2" t="s">
        <v>48</v>
      </c>
      <c r="AJ608" s="2" t="e">
        <f>VLOOKUP(A608,'Classification Test Result'!$A$2:$D$2428,4,FALSE)</f>
        <v>#N/A</v>
      </c>
      <c r="AL608" s="2">
        <f>_xlfn.XLOOKUP($A608,Results!$A$2:$A$2256,Results!G$2:G$2256,"")</f>
        <v>768157</v>
      </c>
      <c r="AM608" s="2" t="str">
        <f>_xlfn.XLOOKUP($A608,Results!$A$2:$A$2256,Results!H$2:H$2256,"")</f>
        <v>4AR2G58</v>
      </c>
      <c r="AN608" s="2" t="str">
        <f>_xlfn.XLOOKUP($A608,Results!$A$2:$A$2256,Results!I$2:I$2256,"")</f>
        <v>ORBIT INDUSTRIES</v>
      </c>
      <c r="AO608" s="2">
        <f>_xlfn.XLOOKUP($A608,Results!$A$2:$A$2256,Results!J$2:J$2256,"")</f>
        <v>835243004337</v>
      </c>
      <c r="AP608" s="2">
        <f>_xlfn.XLOOKUP($A608,Results!$A$2:$A$2256,Results!K$2:K$2256,"")</f>
        <v>39121320</v>
      </c>
      <c r="AQ608" s="2">
        <f>_xlfn.XLOOKUP($A608,Results!$A$2:$A$2256,Results!L$2:L$2256,"")</f>
        <v>0</v>
      </c>
      <c r="AR608" s="2">
        <f>_xlfn.XLOOKUP($A608,Results!$A$2:$A$2256,Results!M$2:M$2256,"")</f>
        <v>574410</v>
      </c>
      <c r="AS608" s="2" t="str">
        <f>_xlfn.XLOOKUP($A608,Results!$A$2:$A$2256,Results!N$2:N$2256,"")</f>
        <v>ORBT 4AR2G-58 ADJUSTABLE RING</v>
      </c>
      <c r="AT608" s="2" t="str">
        <f>_xlfn.XLOOKUP($A608,Results!$A$2:$A$2256,Results!O$2:O$2256,"")</f>
        <v>ORBIT INDUSTRIES</v>
      </c>
      <c r="AU608" s="2" t="str">
        <f>_xlfn.XLOOKUP($A608,Results!$A$2:$A$2256,Results!P$2:P$2256,"")</f>
        <v>ORB</v>
      </c>
      <c r="AV608" s="2" t="str">
        <f>_xlfn.XLOOKUP($A608,Results!$A$2:$A$2256,Results!Q$2:Q$2256,"")</f>
        <v>SINGLE_MATCH</v>
      </c>
      <c r="AW608" s="2" t="str">
        <f>_xlfn.XLOOKUP($A608,Results!$A$2:$A$2256,Results!R$2:R$2256,"")</f>
        <v>0.8266298118790287</v>
      </c>
      <c r="AX608" s="2">
        <f>_xlfn.XLOOKUP($A608,Results!$A$2:$A$2256,Results!S$2:S$2256,"")</f>
        <v>100</v>
      </c>
      <c r="AY608" s="2">
        <f>_xlfn.XLOOKUP($A608,Results!$A$2:$A$2256,Results!T$2:T$2256,"")</f>
        <v>100</v>
      </c>
      <c r="AZ608" s="2">
        <f>_xlfn.XLOOKUP($A608,Results!$A$2:$A$2256,Results!U$2:U$2256,"")</f>
        <v>100</v>
      </c>
      <c r="BA608" s="2" t="str">
        <f>_xlfn.XLOOKUP($A608,Results!$A$2:$A$2256,Results!V$2:V$2256,"")</f>
        <v>ORBIT INDUSTRIES</v>
      </c>
      <c r="BB608" s="2">
        <f>_xlfn.XLOOKUP($A608,Results!$A$2:$A$2256,Results!W$2:W$2256,"")</f>
        <v>85</v>
      </c>
      <c r="BC608" s="2">
        <f>_xlfn.XLOOKUP($A608,Results!$A$2:$A$2256,Results!X$2:X$2256,"")</f>
        <v>39121300</v>
      </c>
      <c r="BD608" s="2">
        <f>_xlfn.XLOOKUP($A608,Results!$A$2:$A$2256,Results!Y$2:Y$2256,"")</f>
        <v>85</v>
      </c>
      <c r="BE608" s="2" t="b">
        <f>_xlfn.XLOOKUP($A608,Results!$A$2:$A$2256,Results!Z$2:Z$2256,"")</f>
        <v>1</v>
      </c>
    </row>
    <row r="609" spans="1:57" ht="38.25" customHeight="1" x14ac:dyDescent="0.3">
      <c r="A609">
        <v>906286</v>
      </c>
      <c r="B609">
        <v>281599</v>
      </c>
      <c r="C609" t="s">
        <v>36</v>
      </c>
      <c r="D609" t="s">
        <v>1417</v>
      </c>
      <c r="E609" s="2" t="str">
        <f>VLOOKUP(F609,'RPA Vendor Data '!F$1:$G$2418,2)</f>
        <v>REXEL USA, INC.</v>
      </c>
      <c r="F609" s="2">
        <v>12873</v>
      </c>
      <c r="G609" s="2">
        <v>12</v>
      </c>
      <c r="H609" t="s">
        <v>1915</v>
      </c>
      <c r="I609">
        <v>5</v>
      </c>
      <c r="J609" t="s">
        <v>58</v>
      </c>
      <c r="K609" t="s">
        <v>58</v>
      </c>
      <c r="L609">
        <v>315.83199999999999</v>
      </c>
      <c r="M609" s="2" t="s">
        <v>1872</v>
      </c>
      <c r="N609" s="85" t="s">
        <v>1879</v>
      </c>
      <c r="O609">
        <v>990599</v>
      </c>
      <c r="P609" t="s">
        <v>1880</v>
      </c>
      <c r="Q609">
        <v>83524300431</v>
      </c>
      <c r="R609">
        <v>15.79</v>
      </c>
      <c r="S609" s="1">
        <v>45744.48126940972</v>
      </c>
      <c r="T609" t="s">
        <v>42</v>
      </c>
      <c r="U609" s="1">
        <v>45744.251388888893</v>
      </c>
      <c r="V609" t="s">
        <v>43</v>
      </c>
      <c r="W609" t="s">
        <v>36</v>
      </c>
      <c r="X609">
        <v>1</v>
      </c>
      <c r="Y609">
        <v>0</v>
      </c>
      <c r="Z609">
        <v>315.83199999999999</v>
      </c>
      <c r="AA609" t="s">
        <v>36</v>
      </c>
      <c r="AB609">
        <v>195</v>
      </c>
      <c r="AC609" t="s">
        <v>1875</v>
      </c>
      <c r="AD609" t="s">
        <v>1875</v>
      </c>
      <c r="AE609" t="s">
        <v>45</v>
      </c>
      <c r="AG609" s="18" t="s">
        <v>1912</v>
      </c>
      <c r="AH609" s="18"/>
      <c r="AI609" s="2" t="s">
        <v>48</v>
      </c>
      <c r="AJ609" s="2" t="e">
        <f>VLOOKUP(A609,'Classification Test Result'!$A$2:$D$2428,4,FALSE)</f>
        <v>#N/A</v>
      </c>
      <c r="AL609" s="2">
        <f>_xlfn.XLOOKUP($A609,Results!$A$2:$A$2256,Results!G$2:G$2256,"")</f>
        <v>1222210</v>
      </c>
      <c r="AM609" s="2" t="str">
        <f>_xlfn.XLOOKUP($A609,Results!$A$2:$A$2256,Results!H$2:H$2256,"")</f>
        <v>4AR1G58</v>
      </c>
      <c r="AN609" s="2" t="str">
        <f>_xlfn.XLOOKUP($A609,Results!$A$2:$A$2256,Results!I$2:I$2256,"")</f>
        <v>ORBIT INDUSTRIES</v>
      </c>
      <c r="AO609" s="2">
        <f>_xlfn.XLOOKUP($A609,Results!$A$2:$A$2256,Results!J$2:J$2256,"")</f>
        <v>835243004313</v>
      </c>
      <c r="AP609" s="2">
        <f>_xlfn.XLOOKUP($A609,Results!$A$2:$A$2256,Results!K$2:K$2256,"")</f>
        <v>39121320</v>
      </c>
      <c r="AQ609" s="2">
        <f>_xlfn.XLOOKUP($A609,Results!$A$2:$A$2256,Results!L$2:L$2256,"")</f>
        <v>0</v>
      </c>
      <c r="AR609" s="2">
        <f>_xlfn.XLOOKUP($A609,Results!$A$2:$A$2256,Results!M$2:M$2256,"")</f>
        <v>672157</v>
      </c>
      <c r="AS609" s="2" t="str">
        <f>_xlfn.XLOOKUP($A609,Results!$A$2:$A$2256,Results!N$2:N$2256,"")</f>
        <v>ORBT 4AR1G-58 ADJUSTABLE RING</v>
      </c>
      <c r="AT609" s="2" t="str">
        <f>_xlfn.XLOOKUP($A609,Results!$A$2:$A$2256,Results!O$2:O$2256,"")</f>
        <v>ORBIT INDUSTRIES</v>
      </c>
      <c r="AU609" s="2" t="str">
        <f>_xlfn.XLOOKUP($A609,Results!$A$2:$A$2256,Results!P$2:P$2256,"")</f>
        <v>ORB</v>
      </c>
      <c r="AV609" s="2" t="str">
        <f>_xlfn.XLOOKUP($A609,Results!$A$2:$A$2256,Results!Q$2:Q$2256,"")</f>
        <v>SINGLE_MATCH</v>
      </c>
      <c r="AW609" s="2" t="str">
        <f>_xlfn.XLOOKUP($A609,Results!$A$2:$A$2256,Results!R$2:R$2256,"")</f>
        <v>0.8251447930554142</v>
      </c>
      <c r="AX609" s="2">
        <f>_xlfn.XLOOKUP($A609,Results!$A$2:$A$2256,Results!S$2:S$2256,"")</f>
        <v>100</v>
      </c>
      <c r="AY609" s="2">
        <f>_xlfn.XLOOKUP($A609,Results!$A$2:$A$2256,Results!T$2:T$2256,"")</f>
        <v>100</v>
      </c>
      <c r="AZ609" s="2">
        <f>_xlfn.XLOOKUP($A609,Results!$A$2:$A$2256,Results!U$2:U$2256,"")</f>
        <v>100</v>
      </c>
      <c r="BA609" s="2" t="str">
        <f>_xlfn.XLOOKUP($A609,Results!$A$2:$A$2256,Results!V$2:V$2256,"")</f>
        <v>ORBIT INDUSTRIES</v>
      </c>
      <c r="BB609" s="2">
        <f>_xlfn.XLOOKUP($A609,Results!$A$2:$A$2256,Results!W$2:W$2256,"")</f>
        <v>85</v>
      </c>
      <c r="BC609" s="2">
        <f>_xlfn.XLOOKUP($A609,Results!$A$2:$A$2256,Results!X$2:X$2256,"")</f>
        <v>39121300</v>
      </c>
      <c r="BD609" s="2">
        <f>_xlfn.XLOOKUP($A609,Results!$A$2:$A$2256,Results!Y$2:Y$2256,"")</f>
        <v>85</v>
      </c>
      <c r="BE609" s="2" t="b">
        <f>_xlfn.XLOOKUP($A609,Results!$A$2:$A$2256,Results!Z$2:Z$2256,"")</f>
        <v>1</v>
      </c>
    </row>
    <row r="610" spans="1:57" ht="38.25" customHeight="1" x14ac:dyDescent="0.3">
      <c r="A610">
        <v>906287</v>
      </c>
      <c r="B610">
        <v>281604</v>
      </c>
      <c r="C610" t="s">
        <v>36</v>
      </c>
      <c r="D610" t="s">
        <v>1421</v>
      </c>
      <c r="E610" s="2" t="str">
        <f>VLOOKUP(F610,'RPA Vendor Data '!F$1:$G$2418,2)</f>
        <v>REXEL USA, INC.</v>
      </c>
      <c r="F610" s="2">
        <v>12873</v>
      </c>
      <c r="G610" s="2">
        <v>11</v>
      </c>
      <c r="H610" t="s">
        <v>1915</v>
      </c>
      <c r="I610">
        <v>3</v>
      </c>
      <c r="J610" t="s">
        <v>58</v>
      </c>
      <c r="K610" t="s">
        <v>58</v>
      </c>
      <c r="L610">
        <v>315.83199999999999</v>
      </c>
      <c r="M610" s="2" t="s">
        <v>1872</v>
      </c>
      <c r="N610" s="85" t="s">
        <v>1879</v>
      </c>
      <c r="O610">
        <v>990599</v>
      </c>
      <c r="P610" t="s">
        <v>1880</v>
      </c>
      <c r="Q610">
        <v>83524300431</v>
      </c>
      <c r="R610">
        <v>9.4700000000000006</v>
      </c>
      <c r="S610" s="1">
        <v>45744.480988460651</v>
      </c>
      <c r="T610" t="s">
        <v>42</v>
      </c>
      <c r="U610" s="1">
        <v>45744.25277777778</v>
      </c>
      <c r="V610" t="s">
        <v>43</v>
      </c>
      <c r="W610" t="s">
        <v>36</v>
      </c>
      <c r="X610">
        <v>0</v>
      </c>
      <c r="Y610">
        <v>0</v>
      </c>
      <c r="Z610">
        <v>315.83199999999999</v>
      </c>
      <c r="AA610" t="s">
        <v>36</v>
      </c>
      <c r="AB610">
        <v>195</v>
      </c>
      <c r="AC610" t="s">
        <v>1875</v>
      </c>
      <c r="AD610" t="s">
        <v>1875</v>
      </c>
      <c r="AE610" t="s">
        <v>45</v>
      </c>
      <c r="AG610" s="18" t="s">
        <v>1912</v>
      </c>
      <c r="AH610" s="18"/>
      <c r="AI610" s="2" t="s">
        <v>48</v>
      </c>
      <c r="AJ610" s="2" t="e">
        <f>VLOOKUP(A610,'Classification Test Result'!$A$2:$D$2428,4,FALSE)</f>
        <v>#N/A</v>
      </c>
      <c r="AL610" s="2">
        <f>_xlfn.XLOOKUP($A610,Results!$A$2:$A$2256,Results!G$2:G$2256,"")</f>
        <v>1222210</v>
      </c>
      <c r="AM610" s="2" t="str">
        <f>_xlfn.XLOOKUP($A610,Results!$A$2:$A$2256,Results!H$2:H$2256,"")</f>
        <v>4AR1G58</v>
      </c>
      <c r="AN610" s="2" t="str">
        <f>_xlfn.XLOOKUP($A610,Results!$A$2:$A$2256,Results!I$2:I$2256,"")</f>
        <v>ORBIT INDUSTRIES</v>
      </c>
      <c r="AO610" s="2">
        <f>_xlfn.XLOOKUP($A610,Results!$A$2:$A$2256,Results!J$2:J$2256,"")</f>
        <v>835243004313</v>
      </c>
      <c r="AP610" s="2">
        <f>_xlfn.XLOOKUP($A610,Results!$A$2:$A$2256,Results!K$2:K$2256,"")</f>
        <v>39121320</v>
      </c>
      <c r="AQ610" s="2">
        <f>_xlfn.XLOOKUP($A610,Results!$A$2:$A$2256,Results!L$2:L$2256,"")</f>
        <v>0</v>
      </c>
      <c r="AR610" s="2">
        <f>_xlfn.XLOOKUP($A610,Results!$A$2:$A$2256,Results!M$2:M$2256,"")</f>
        <v>672157</v>
      </c>
      <c r="AS610" s="2" t="str">
        <f>_xlfn.XLOOKUP($A610,Results!$A$2:$A$2256,Results!N$2:N$2256,"")</f>
        <v>ORBT 4AR1G-58 ADJUSTABLE RING</v>
      </c>
      <c r="AT610" s="2" t="str">
        <f>_xlfn.XLOOKUP($A610,Results!$A$2:$A$2256,Results!O$2:O$2256,"")</f>
        <v>ORBIT INDUSTRIES</v>
      </c>
      <c r="AU610" s="2" t="str">
        <f>_xlfn.XLOOKUP($A610,Results!$A$2:$A$2256,Results!P$2:P$2256,"")</f>
        <v>ORB</v>
      </c>
      <c r="AV610" s="2" t="str">
        <f>_xlfn.XLOOKUP($A610,Results!$A$2:$A$2256,Results!Q$2:Q$2256,"")</f>
        <v>SINGLE_MATCH</v>
      </c>
      <c r="AW610" s="2" t="str">
        <f>_xlfn.XLOOKUP($A610,Results!$A$2:$A$2256,Results!R$2:R$2256,"")</f>
        <v>0.8251447930554142</v>
      </c>
      <c r="AX610" s="2">
        <f>_xlfn.XLOOKUP($A610,Results!$A$2:$A$2256,Results!S$2:S$2256,"")</f>
        <v>100</v>
      </c>
      <c r="AY610" s="2">
        <f>_xlfn.XLOOKUP($A610,Results!$A$2:$A$2256,Results!T$2:T$2256,"")</f>
        <v>100</v>
      </c>
      <c r="AZ610" s="2">
        <f>_xlfn.XLOOKUP($A610,Results!$A$2:$A$2256,Results!U$2:U$2256,"")</f>
        <v>100</v>
      </c>
      <c r="BA610" s="2" t="str">
        <f>_xlfn.XLOOKUP($A610,Results!$A$2:$A$2256,Results!V$2:V$2256,"")</f>
        <v>ORBIT INDUSTRIES</v>
      </c>
      <c r="BB610" s="2">
        <f>_xlfn.XLOOKUP($A610,Results!$A$2:$A$2256,Results!W$2:W$2256,"")</f>
        <v>85</v>
      </c>
      <c r="BC610" s="2">
        <f>_xlfn.XLOOKUP($A610,Results!$A$2:$A$2256,Results!X$2:X$2256,"")</f>
        <v>39121300</v>
      </c>
      <c r="BD610" s="2">
        <f>_xlfn.XLOOKUP($A610,Results!$A$2:$A$2256,Results!Y$2:Y$2256,"")</f>
        <v>85</v>
      </c>
      <c r="BE610" s="2" t="b">
        <f>_xlfn.XLOOKUP($A610,Results!$A$2:$A$2256,Results!Z$2:Z$2256,"")</f>
        <v>1</v>
      </c>
    </row>
    <row r="611" spans="1:57" ht="38.25" customHeight="1" x14ac:dyDescent="0.3">
      <c r="A611">
        <v>906288</v>
      </c>
      <c r="B611">
        <v>281712</v>
      </c>
      <c r="C611" t="s">
        <v>36</v>
      </c>
      <c r="D611" t="s">
        <v>1916</v>
      </c>
      <c r="E611" s="2" t="str">
        <f>VLOOKUP(F611,'RPA Vendor Data '!F$1:$G$2418,2)</f>
        <v>ONESOURCE DISTRIBUTORS</v>
      </c>
      <c r="F611" s="2">
        <v>16089</v>
      </c>
      <c r="G611" s="2">
        <v>1</v>
      </c>
      <c r="H611" t="s">
        <v>1917</v>
      </c>
      <c r="I611">
        <v>30</v>
      </c>
      <c r="J611" t="s">
        <v>98</v>
      </c>
      <c r="K611" t="s">
        <v>98</v>
      </c>
      <c r="L611">
        <v>15775</v>
      </c>
      <c r="M611" s="2" t="s">
        <v>1918</v>
      </c>
      <c r="N611" s="85" t="s">
        <v>1919</v>
      </c>
      <c r="O611" t="s">
        <v>36</v>
      </c>
      <c r="P611" t="s">
        <v>36</v>
      </c>
      <c r="Q611" t="s">
        <v>36</v>
      </c>
      <c r="R611">
        <v>473.25</v>
      </c>
      <c r="S611" s="1">
        <v>45744.543883449071</v>
      </c>
      <c r="T611" t="s">
        <v>42</v>
      </c>
      <c r="U611" s="1">
        <v>45744.313194444447</v>
      </c>
      <c r="V611" t="s">
        <v>43</v>
      </c>
      <c r="W611" t="s">
        <v>36</v>
      </c>
      <c r="X611">
        <v>0</v>
      </c>
      <c r="Y611" s="3">
        <v>201301</v>
      </c>
      <c r="Z611" t="s">
        <v>36</v>
      </c>
      <c r="AA611" t="s">
        <v>36</v>
      </c>
      <c r="AB611" t="s">
        <v>36</v>
      </c>
      <c r="AC611" t="s">
        <v>1920</v>
      </c>
      <c r="AD611" t="s">
        <v>1920</v>
      </c>
      <c r="AE611" t="s">
        <v>45</v>
      </c>
      <c r="AG611" s="18" t="s">
        <v>1921</v>
      </c>
      <c r="AH611" s="18"/>
      <c r="AI611" s="2" t="s">
        <v>48</v>
      </c>
      <c r="AJ611" s="2" t="e">
        <f>VLOOKUP(A611,'Classification Test Result'!$A$2:$D$2428,4,FALSE)</f>
        <v>#N/A</v>
      </c>
      <c r="AL611" s="2">
        <f>_xlfn.XLOOKUP($A611,Results!$A$2:$A$2256,Results!G$2:G$2256,"")</f>
        <v>0</v>
      </c>
      <c r="AM611" s="2">
        <f>_xlfn.XLOOKUP($A611,Results!$A$2:$A$2256,Results!H$2:H$2256,"")</f>
        <v>0</v>
      </c>
      <c r="AN611" s="2">
        <f>_xlfn.XLOOKUP($A611,Results!$A$2:$A$2256,Results!I$2:I$2256,"")</f>
        <v>0</v>
      </c>
      <c r="AO611" s="2">
        <f>_xlfn.XLOOKUP($A611,Results!$A$2:$A$2256,Results!J$2:J$2256,"")</f>
        <v>0</v>
      </c>
      <c r="AP611" s="2">
        <f>_xlfn.XLOOKUP($A611,Results!$A$2:$A$2256,Results!K$2:K$2256,"")</f>
        <v>0</v>
      </c>
      <c r="AQ611" s="2">
        <f>_xlfn.XLOOKUP($A611,Results!$A$2:$A$2256,Results!L$2:L$2256,"")</f>
        <v>0</v>
      </c>
      <c r="AR611" s="2">
        <f>_xlfn.XLOOKUP($A611,Results!$A$2:$A$2256,Results!M$2:M$2256,"")</f>
        <v>0</v>
      </c>
      <c r="AS611" s="2">
        <f>_xlfn.XLOOKUP($A611,Results!$A$2:$A$2256,Results!N$2:N$2256,"")</f>
        <v>0</v>
      </c>
      <c r="AT611" s="2" t="str">
        <f>_xlfn.XLOOKUP($A611,Results!$A$2:$A$2256,Results!O$2:O$2256,"")</f>
        <v>NON STOCK ITEM</v>
      </c>
      <c r="AU611" s="2" t="str">
        <f>_xlfn.XLOOKUP($A611,Results!$A$2:$A$2256,Results!P$2:P$2256,"")</f>
        <v>NONSTOCK ITEM</v>
      </c>
      <c r="AV611" s="2" t="str">
        <f>_xlfn.XLOOKUP($A611,Results!$A$2:$A$2256,Results!Q$2:Q$2256,"")</f>
        <v>MULTIPLE_MATCHES_ONE_VALID</v>
      </c>
      <c r="AW611" s="2">
        <f>_xlfn.XLOOKUP($A611,Results!$A$2:$A$2256,Results!R$2:R$2256,"")</f>
        <v>0</v>
      </c>
      <c r="AX611" s="2">
        <f>_xlfn.XLOOKUP($A611,Results!$A$2:$A$2256,Results!S$2:S$2256,"")</f>
        <v>0</v>
      </c>
      <c r="AY611" s="2">
        <f>_xlfn.XLOOKUP($A611,Results!$A$2:$A$2256,Results!T$2:T$2256,"")</f>
        <v>50</v>
      </c>
      <c r="AZ611" s="2">
        <f>_xlfn.XLOOKUP($A611,Results!$A$2:$A$2256,Results!U$2:U$2256,"")</f>
        <v>0</v>
      </c>
      <c r="BA611" s="2">
        <f>_xlfn.XLOOKUP($A611,Results!$A$2:$A$2256,Results!V$2:V$2256,"")</f>
        <v>0</v>
      </c>
      <c r="BB611" s="2">
        <f>_xlfn.XLOOKUP($A611,Results!$A$2:$A$2256,Results!W$2:W$2256,"")</f>
        <v>0</v>
      </c>
      <c r="BC611" s="2">
        <f>_xlfn.XLOOKUP($A611,Results!$A$2:$A$2256,Results!X$2:X$2256,"")</f>
        <v>0</v>
      </c>
      <c r="BD611" s="2">
        <f>_xlfn.XLOOKUP($A611,Results!$A$2:$A$2256,Results!Y$2:Y$2256,"")</f>
        <v>0</v>
      </c>
      <c r="BE611" s="2">
        <f>_xlfn.XLOOKUP($A611,Results!$A$2:$A$2256,Results!Z$2:Z$2256,"")</f>
        <v>0</v>
      </c>
    </row>
    <row r="612" spans="1:57" ht="38.25" customHeight="1" x14ac:dyDescent="0.3">
      <c r="A612">
        <v>906289</v>
      </c>
      <c r="B612">
        <v>281914</v>
      </c>
      <c r="C612" t="s">
        <v>36</v>
      </c>
      <c r="D612" t="s">
        <v>1922</v>
      </c>
      <c r="E612" s="2" t="str">
        <f>VLOOKUP(F612,'RPA Vendor Data '!F$1:$G$2418,2)</f>
        <v>REXEL USA, INC.</v>
      </c>
      <c r="F612" s="2">
        <v>12873</v>
      </c>
      <c r="G612" s="2">
        <v>2</v>
      </c>
      <c r="H612" t="s">
        <v>1923</v>
      </c>
      <c r="I612">
        <v>220</v>
      </c>
      <c r="J612" t="s">
        <v>65</v>
      </c>
      <c r="K612" t="s">
        <v>39</v>
      </c>
      <c r="L612">
        <v>13.238</v>
      </c>
      <c r="M612" s="2" t="s">
        <v>1918</v>
      </c>
      <c r="N612" s="85" t="s">
        <v>1924</v>
      </c>
      <c r="O612">
        <v>127735</v>
      </c>
      <c r="P612" t="s">
        <v>36</v>
      </c>
      <c r="Q612" t="s">
        <v>36</v>
      </c>
      <c r="R612">
        <v>2912.25</v>
      </c>
      <c r="S612" s="1">
        <v>45744.729382291669</v>
      </c>
      <c r="T612" t="s">
        <v>42</v>
      </c>
      <c r="U612" s="1">
        <v>45744.515972222223</v>
      </c>
      <c r="V612" t="s">
        <v>43</v>
      </c>
      <c r="W612" t="s">
        <v>36</v>
      </c>
      <c r="X612">
        <v>1</v>
      </c>
      <c r="Y612">
        <v>201</v>
      </c>
      <c r="Z612" t="s">
        <v>36</v>
      </c>
      <c r="AA612" t="s">
        <v>36</v>
      </c>
      <c r="AB612" t="s">
        <v>36</v>
      </c>
      <c r="AC612" t="s">
        <v>49</v>
      </c>
      <c r="AD612" t="s">
        <v>49</v>
      </c>
      <c r="AE612" t="s">
        <v>45</v>
      </c>
      <c r="AG612" s="18" t="s">
        <v>1925</v>
      </c>
      <c r="AH612" s="18"/>
      <c r="AI612" s="2" t="s">
        <v>48</v>
      </c>
      <c r="AJ612" s="2" t="e">
        <f>VLOOKUP(A612,'Classification Test Result'!$A$2:$D$2428,4,FALSE)</f>
        <v>#N/A</v>
      </c>
      <c r="AL612" s="2" t="str">
        <f>_xlfn.XLOOKUP($A612,Results!$A$2:$A$2256,Results!G$2:G$2256,"")</f>
        <v/>
      </c>
      <c r="AM612" s="2" t="str">
        <f>_xlfn.XLOOKUP($A612,Results!$A$2:$A$2256,Results!H$2:H$2256,"")</f>
        <v/>
      </c>
      <c r="AN612" s="2" t="str">
        <f>_xlfn.XLOOKUP($A612,Results!$A$2:$A$2256,Results!I$2:I$2256,"")</f>
        <v/>
      </c>
      <c r="AO612" s="2" t="str">
        <f>_xlfn.XLOOKUP($A612,Results!$A$2:$A$2256,Results!J$2:J$2256,"")</f>
        <v/>
      </c>
      <c r="AP612" s="2" t="str">
        <f>_xlfn.XLOOKUP($A612,Results!$A$2:$A$2256,Results!K$2:K$2256,"")</f>
        <v/>
      </c>
      <c r="AQ612" s="2" t="str">
        <f>_xlfn.XLOOKUP($A612,Results!$A$2:$A$2256,Results!L$2:L$2256,"")</f>
        <v/>
      </c>
      <c r="AR612" s="2" t="str">
        <f>_xlfn.XLOOKUP($A612,Results!$A$2:$A$2256,Results!M$2:M$2256,"")</f>
        <v/>
      </c>
      <c r="AS612" s="2" t="str">
        <f>_xlfn.XLOOKUP($A612,Results!$A$2:$A$2256,Results!N$2:N$2256,"")</f>
        <v/>
      </c>
      <c r="AT612" s="2" t="str">
        <f>_xlfn.XLOOKUP($A612,Results!$A$2:$A$2256,Results!O$2:O$2256,"")</f>
        <v/>
      </c>
      <c r="AU612" s="2" t="str">
        <f>_xlfn.XLOOKUP($A612,Results!$A$2:$A$2256,Results!P$2:P$2256,"")</f>
        <v/>
      </c>
      <c r="AV612" s="2" t="str">
        <f>_xlfn.XLOOKUP($A612,Results!$A$2:$A$2256,Results!Q$2:Q$2256,"")</f>
        <v/>
      </c>
      <c r="AW612" s="2" t="str">
        <f>_xlfn.XLOOKUP($A612,Results!$A$2:$A$2256,Results!R$2:R$2256,"")</f>
        <v/>
      </c>
      <c r="AX612" s="2" t="str">
        <f>_xlfn.XLOOKUP($A612,Results!$A$2:$A$2256,Results!S$2:S$2256,"")</f>
        <v/>
      </c>
      <c r="AY612" s="2" t="str">
        <f>_xlfn.XLOOKUP($A612,Results!$A$2:$A$2256,Results!T$2:T$2256,"")</f>
        <v/>
      </c>
      <c r="AZ612" s="2" t="str">
        <f>_xlfn.XLOOKUP($A612,Results!$A$2:$A$2256,Results!U$2:U$2256,"")</f>
        <v/>
      </c>
      <c r="BA612" s="2" t="str">
        <f>_xlfn.XLOOKUP($A612,Results!$A$2:$A$2256,Results!V$2:V$2256,"")</f>
        <v/>
      </c>
      <c r="BB612" s="2" t="str">
        <f>_xlfn.XLOOKUP($A612,Results!$A$2:$A$2256,Results!W$2:W$2256,"")</f>
        <v/>
      </c>
      <c r="BC612" s="2" t="str">
        <f>_xlfn.XLOOKUP($A612,Results!$A$2:$A$2256,Results!X$2:X$2256,"")</f>
        <v/>
      </c>
      <c r="BD612" s="2" t="str">
        <f>_xlfn.XLOOKUP($A612,Results!$A$2:$A$2256,Results!Y$2:Y$2256,"")</f>
        <v/>
      </c>
      <c r="BE612" s="2" t="str">
        <f>_xlfn.XLOOKUP($A612,Results!$A$2:$A$2256,Results!Z$2:Z$2256,"")</f>
        <v/>
      </c>
    </row>
    <row r="613" spans="1:57" ht="38.25" customHeight="1" x14ac:dyDescent="0.3">
      <c r="A613">
        <v>906290</v>
      </c>
      <c r="B613">
        <v>281914</v>
      </c>
      <c r="C613" t="s">
        <v>36</v>
      </c>
      <c r="D613" t="s">
        <v>1922</v>
      </c>
      <c r="E613" s="2" t="str">
        <f>VLOOKUP(F613,'RPA Vendor Data '!F$1:$G$2418,2)</f>
        <v>REXEL USA, INC.</v>
      </c>
      <c r="F613" s="2">
        <v>12873</v>
      </c>
      <c r="G613" s="2">
        <v>2</v>
      </c>
      <c r="H613" t="s">
        <v>1923</v>
      </c>
      <c r="I613">
        <v>220</v>
      </c>
      <c r="J613" t="s">
        <v>65</v>
      </c>
      <c r="K613" t="s">
        <v>39</v>
      </c>
      <c r="L613">
        <v>13.238</v>
      </c>
      <c r="M613" s="2" t="s">
        <v>1918</v>
      </c>
      <c r="N613" s="85" t="s">
        <v>1924</v>
      </c>
      <c r="O613">
        <v>127735</v>
      </c>
      <c r="P613" t="s">
        <v>36</v>
      </c>
      <c r="Q613" t="s">
        <v>36</v>
      </c>
      <c r="R613">
        <v>2912.25</v>
      </c>
      <c r="S613" s="1">
        <v>45744.729362500002</v>
      </c>
      <c r="T613" t="s">
        <v>42</v>
      </c>
      <c r="U613" s="1">
        <v>45744.515972222223</v>
      </c>
      <c r="V613" t="s">
        <v>43</v>
      </c>
      <c r="W613" t="s">
        <v>36</v>
      </c>
      <c r="X613">
        <v>2</v>
      </c>
      <c r="Y613">
        <v>201</v>
      </c>
      <c r="Z613" t="s">
        <v>36</v>
      </c>
      <c r="AA613" t="s">
        <v>36</v>
      </c>
      <c r="AB613" t="s">
        <v>36</v>
      </c>
      <c r="AC613" t="s">
        <v>49</v>
      </c>
      <c r="AD613" t="s">
        <v>49</v>
      </c>
      <c r="AE613" t="s">
        <v>45</v>
      </c>
      <c r="AG613" s="18" t="s">
        <v>1925</v>
      </c>
      <c r="AH613" s="18"/>
      <c r="AI613" s="2" t="s">
        <v>48</v>
      </c>
      <c r="AJ613" s="2" t="e">
        <f>VLOOKUP(A613,'Classification Test Result'!$A$2:$D$2428,4,FALSE)</f>
        <v>#N/A</v>
      </c>
      <c r="AL613" s="2" t="str">
        <f>_xlfn.XLOOKUP($A613,Results!$A$2:$A$2256,Results!G$2:G$2256,"")</f>
        <v/>
      </c>
      <c r="AM613" s="2" t="str">
        <f>_xlfn.XLOOKUP($A613,Results!$A$2:$A$2256,Results!H$2:H$2256,"")</f>
        <v/>
      </c>
      <c r="AN613" s="2" t="str">
        <f>_xlfn.XLOOKUP($A613,Results!$A$2:$A$2256,Results!I$2:I$2256,"")</f>
        <v/>
      </c>
      <c r="AO613" s="2" t="str">
        <f>_xlfn.XLOOKUP($A613,Results!$A$2:$A$2256,Results!J$2:J$2256,"")</f>
        <v/>
      </c>
      <c r="AP613" s="2" t="str">
        <f>_xlfn.XLOOKUP($A613,Results!$A$2:$A$2256,Results!K$2:K$2256,"")</f>
        <v/>
      </c>
      <c r="AQ613" s="2" t="str">
        <f>_xlfn.XLOOKUP($A613,Results!$A$2:$A$2256,Results!L$2:L$2256,"")</f>
        <v/>
      </c>
      <c r="AR613" s="2" t="str">
        <f>_xlfn.XLOOKUP($A613,Results!$A$2:$A$2256,Results!M$2:M$2256,"")</f>
        <v/>
      </c>
      <c r="AS613" s="2" t="str">
        <f>_xlfn.XLOOKUP($A613,Results!$A$2:$A$2256,Results!N$2:N$2256,"")</f>
        <v/>
      </c>
      <c r="AT613" s="2" t="str">
        <f>_xlfn.XLOOKUP($A613,Results!$A$2:$A$2256,Results!O$2:O$2256,"")</f>
        <v/>
      </c>
      <c r="AU613" s="2" t="str">
        <f>_xlfn.XLOOKUP($A613,Results!$A$2:$A$2256,Results!P$2:P$2256,"")</f>
        <v/>
      </c>
      <c r="AV613" s="2" t="str">
        <f>_xlfn.XLOOKUP($A613,Results!$A$2:$A$2256,Results!Q$2:Q$2256,"")</f>
        <v/>
      </c>
      <c r="AW613" s="2" t="str">
        <f>_xlfn.XLOOKUP($A613,Results!$A$2:$A$2256,Results!R$2:R$2256,"")</f>
        <v/>
      </c>
      <c r="AX613" s="2" t="str">
        <f>_xlfn.XLOOKUP($A613,Results!$A$2:$A$2256,Results!S$2:S$2256,"")</f>
        <v/>
      </c>
      <c r="AY613" s="2" t="str">
        <f>_xlfn.XLOOKUP($A613,Results!$A$2:$A$2256,Results!T$2:T$2256,"")</f>
        <v/>
      </c>
      <c r="AZ613" s="2" t="str">
        <f>_xlfn.XLOOKUP($A613,Results!$A$2:$A$2256,Results!U$2:U$2256,"")</f>
        <v/>
      </c>
      <c r="BA613" s="2" t="str">
        <f>_xlfn.XLOOKUP($A613,Results!$A$2:$A$2256,Results!V$2:V$2256,"")</f>
        <v/>
      </c>
      <c r="BB613" s="2" t="str">
        <f>_xlfn.XLOOKUP($A613,Results!$A$2:$A$2256,Results!W$2:W$2256,"")</f>
        <v/>
      </c>
      <c r="BC613" s="2" t="str">
        <f>_xlfn.XLOOKUP($A613,Results!$A$2:$A$2256,Results!X$2:X$2256,"")</f>
        <v/>
      </c>
      <c r="BD613" s="2" t="str">
        <f>_xlfn.XLOOKUP($A613,Results!$A$2:$A$2256,Results!Y$2:Y$2256,"")</f>
        <v/>
      </c>
      <c r="BE613" s="2" t="str">
        <f>_xlfn.XLOOKUP($A613,Results!$A$2:$A$2256,Results!Z$2:Z$2256,"")</f>
        <v/>
      </c>
    </row>
    <row r="614" spans="1:57" ht="38.25" customHeight="1" x14ac:dyDescent="0.3">
      <c r="A614">
        <v>906291</v>
      </c>
      <c r="B614">
        <v>281871</v>
      </c>
      <c r="C614" t="s">
        <v>36</v>
      </c>
      <c r="D614">
        <v>65366</v>
      </c>
      <c r="F614" s="2">
        <v>15783</v>
      </c>
      <c r="G614" s="2">
        <v>3</v>
      </c>
      <c r="H614" s="2" t="s">
        <v>1926</v>
      </c>
      <c r="I614">
        <v>49</v>
      </c>
      <c r="J614" t="s">
        <v>39</v>
      </c>
      <c r="K614" t="s">
        <v>39</v>
      </c>
      <c r="L614">
        <v>1.4919999999999999E-2</v>
      </c>
      <c r="M614" s="2" t="s">
        <v>36</v>
      </c>
      <c r="N614" s="9" t="s">
        <v>36</v>
      </c>
      <c r="O614" t="s">
        <v>36</v>
      </c>
      <c r="P614" t="s">
        <v>36</v>
      </c>
      <c r="Q614" t="s">
        <v>36</v>
      </c>
      <c r="R614">
        <v>0.73</v>
      </c>
      <c r="S614" s="1">
        <v>45744.647473877318</v>
      </c>
      <c r="T614" t="s">
        <v>42</v>
      </c>
      <c r="U614" s="1">
        <v>45744.429166666669</v>
      </c>
      <c r="V614" t="s">
        <v>43</v>
      </c>
      <c r="W614" t="s">
        <v>36</v>
      </c>
      <c r="X614">
        <v>0</v>
      </c>
      <c r="Y614">
        <v>999</v>
      </c>
      <c r="Z614" t="s">
        <v>36</v>
      </c>
      <c r="AA614" t="s">
        <v>36</v>
      </c>
      <c r="AB614" t="s">
        <v>36</v>
      </c>
      <c r="AC614" t="s">
        <v>49</v>
      </c>
      <c r="AD614" t="s">
        <v>49</v>
      </c>
      <c r="AE614" t="s">
        <v>45</v>
      </c>
      <c r="AF614" s="2"/>
      <c r="AI614" s="2" t="s">
        <v>464</v>
      </c>
      <c r="AJ614" s="2" t="e">
        <f>VLOOKUP(A614,'Classification Test Result'!$A$2:$D$2428,4,FALSE)</f>
        <v>#N/A</v>
      </c>
      <c r="AL614" s="2">
        <f>_xlfn.XLOOKUP($A614,Results!$A$2:$A$2256,Results!G$2:G$2256,"")</f>
        <v>0</v>
      </c>
      <c r="AM614" s="2">
        <f>_xlfn.XLOOKUP($A614,Results!$A$2:$A$2256,Results!H$2:H$2256,"")</f>
        <v>0</v>
      </c>
      <c r="AN614" s="2">
        <f>_xlfn.XLOOKUP($A614,Results!$A$2:$A$2256,Results!I$2:I$2256,"")</f>
        <v>0</v>
      </c>
      <c r="AO614" s="2">
        <f>_xlfn.XLOOKUP($A614,Results!$A$2:$A$2256,Results!J$2:J$2256,"")</f>
        <v>0</v>
      </c>
      <c r="AP614" s="2">
        <f>_xlfn.XLOOKUP($A614,Results!$A$2:$A$2256,Results!K$2:K$2256,"")</f>
        <v>0</v>
      </c>
      <c r="AQ614" s="2">
        <f>_xlfn.XLOOKUP($A614,Results!$A$2:$A$2256,Results!L$2:L$2256,"")</f>
        <v>0</v>
      </c>
      <c r="AR614" s="2">
        <f>_xlfn.XLOOKUP($A614,Results!$A$2:$A$2256,Results!M$2:M$2256,"")</f>
        <v>0</v>
      </c>
      <c r="AS614" s="2">
        <f>_xlfn.XLOOKUP($A614,Results!$A$2:$A$2256,Results!N$2:N$2256,"")</f>
        <v>0</v>
      </c>
      <c r="AT614" s="2">
        <f>_xlfn.XLOOKUP($A614,Results!$A$2:$A$2256,Results!O$2:O$2256,"")</f>
        <v>0</v>
      </c>
      <c r="AU614" s="2">
        <f>_xlfn.XLOOKUP($A614,Results!$A$2:$A$2256,Results!P$2:P$2256,"")</f>
        <v>0</v>
      </c>
      <c r="AV614" s="2">
        <f>_xlfn.XLOOKUP($A614,Results!$A$2:$A$2256,Results!Q$2:Q$2256,"")</f>
        <v>0</v>
      </c>
      <c r="AW614" s="2">
        <f>_xlfn.XLOOKUP($A614,Results!$A$2:$A$2256,Results!R$2:R$2256,"")</f>
        <v>0</v>
      </c>
      <c r="AX614" s="2">
        <f>_xlfn.XLOOKUP($A614,Results!$A$2:$A$2256,Results!S$2:S$2256,"")</f>
        <v>0</v>
      </c>
      <c r="AY614" s="2">
        <f>_xlfn.XLOOKUP($A614,Results!$A$2:$A$2256,Results!T$2:T$2256,"")</f>
        <v>0</v>
      </c>
      <c r="AZ614" s="2">
        <f>_xlfn.XLOOKUP($A614,Results!$A$2:$A$2256,Results!U$2:U$2256,"")</f>
        <v>0</v>
      </c>
      <c r="BA614" s="2">
        <f>_xlfn.XLOOKUP($A614,Results!$A$2:$A$2256,Results!V$2:V$2256,"")</f>
        <v>0</v>
      </c>
      <c r="BB614" s="2">
        <f>_xlfn.XLOOKUP($A614,Results!$A$2:$A$2256,Results!W$2:W$2256,"")</f>
        <v>0</v>
      </c>
      <c r="BC614" s="2">
        <f>_xlfn.XLOOKUP($A614,Results!$A$2:$A$2256,Results!X$2:X$2256,"")</f>
        <v>0</v>
      </c>
      <c r="BD614" s="2">
        <f>_xlfn.XLOOKUP($A614,Results!$A$2:$A$2256,Results!Y$2:Y$2256,"")</f>
        <v>0</v>
      </c>
      <c r="BE614" s="2">
        <f>_xlfn.XLOOKUP($A614,Results!$A$2:$A$2256,Results!Z$2:Z$2256,"")</f>
        <v>0</v>
      </c>
    </row>
    <row r="615" spans="1:57" ht="38.25" customHeight="1" x14ac:dyDescent="0.3">
      <c r="A615">
        <v>906292</v>
      </c>
      <c r="B615">
        <v>281633</v>
      </c>
      <c r="C615" t="s">
        <v>36</v>
      </c>
      <c r="D615">
        <v>41106846</v>
      </c>
      <c r="F615" s="2">
        <v>10111</v>
      </c>
      <c r="G615" s="2">
        <v>2</v>
      </c>
      <c r="H615" s="2" t="s">
        <v>1927</v>
      </c>
      <c r="I615">
        <v>280</v>
      </c>
      <c r="J615" t="s">
        <v>453</v>
      </c>
      <c r="K615" t="s">
        <v>39</v>
      </c>
      <c r="L615">
        <v>1.49E-2</v>
      </c>
      <c r="M615" s="2" t="s">
        <v>36</v>
      </c>
      <c r="N615" s="9" t="s">
        <v>36</v>
      </c>
      <c r="O615" t="s">
        <v>36</v>
      </c>
      <c r="P615" t="s">
        <v>36</v>
      </c>
      <c r="Q615" t="s">
        <v>36</v>
      </c>
      <c r="R615">
        <v>4.17</v>
      </c>
      <c r="S615" s="1">
        <v>45744.502068668982</v>
      </c>
      <c r="T615" t="s">
        <v>42</v>
      </c>
      <c r="U615" s="1">
        <v>45744.274305555547</v>
      </c>
      <c r="V615" t="s">
        <v>43</v>
      </c>
      <c r="W615" t="s">
        <v>36</v>
      </c>
      <c r="X615">
        <v>0</v>
      </c>
      <c r="Y615">
        <v>999</v>
      </c>
      <c r="Z615" t="s">
        <v>36</v>
      </c>
      <c r="AA615" t="s">
        <v>36</v>
      </c>
      <c r="AB615" t="s">
        <v>36</v>
      </c>
      <c r="AC615" t="s">
        <v>49</v>
      </c>
      <c r="AD615" t="s">
        <v>49</v>
      </c>
      <c r="AE615" t="s">
        <v>45</v>
      </c>
      <c r="AF615" s="2"/>
      <c r="AI615" s="2" t="s">
        <v>464</v>
      </c>
      <c r="AJ615" s="2" t="e">
        <f>VLOOKUP(A615,'Classification Test Result'!$A$2:$D$2428,4,FALSE)</f>
        <v>#N/A</v>
      </c>
      <c r="AL615" s="2">
        <f>_xlfn.XLOOKUP($A615,Results!$A$2:$A$2256,Results!G$2:G$2256,"")</f>
        <v>0</v>
      </c>
      <c r="AM615" s="2">
        <f>_xlfn.XLOOKUP($A615,Results!$A$2:$A$2256,Results!H$2:H$2256,"")</f>
        <v>0</v>
      </c>
      <c r="AN615" s="2">
        <f>_xlfn.XLOOKUP($A615,Results!$A$2:$A$2256,Results!I$2:I$2256,"")</f>
        <v>0</v>
      </c>
      <c r="AO615" s="2">
        <f>_xlfn.XLOOKUP($A615,Results!$A$2:$A$2256,Results!J$2:J$2256,"")</f>
        <v>0</v>
      </c>
      <c r="AP615" s="2">
        <f>_xlfn.XLOOKUP($A615,Results!$A$2:$A$2256,Results!K$2:K$2256,"")</f>
        <v>0</v>
      </c>
      <c r="AQ615" s="2">
        <f>_xlfn.XLOOKUP($A615,Results!$A$2:$A$2256,Results!L$2:L$2256,"")</f>
        <v>0</v>
      </c>
      <c r="AR615" s="2">
        <f>_xlfn.XLOOKUP($A615,Results!$A$2:$A$2256,Results!M$2:M$2256,"")</f>
        <v>0</v>
      </c>
      <c r="AS615" s="2">
        <f>_xlfn.XLOOKUP($A615,Results!$A$2:$A$2256,Results!N$2:N$2256,"")</f>
        <v>0</v>
      </c>
      <c r="AT615" s="2">
        <f>_xlfn.XLOOKUP($A615,Results!$A$2:$A$2256,Results!O$2:O$2256,"")</f>
        <v>0</v>
      </c>
      <c r="AU615" s="2">
        <f>_xlfn.XLOOKUP($A615,Results!$A$2:$A$2256,Results!P$2:P$2256,"")</f>
        <v>0</v>
      </c>
      <c r="AV615" s="2">
        <f>_xlfn.XLOOKUP($A615,Results!$A$2:$A$2256,Results!Q$2:Q$2256,"")</f>
        <v>0</v>
      </c>
      <c r="AW615" s="2">
        <f>_xlfn.XLOOKUP($A615,Results!$A$2:$A$2256,Results!R$2:R$2256,"")</f>
        <v>0</v>
      </c>
      <c r="AX615" s="2">
        <f>_xlfn.XLOOKUP($A615,Results!$A$2:$A$2256,Results!S$2:S$2256,"")</f>
        <v>0</v>
      </c>
      <c r="AY615" s="2">
        <f>_xlfn.XLOOKUP($A615,Results!$A$2:$A$2256,Results!T$2:T$2256,"")</f>
        <v>0</v>
      </c>
      <c r="AZ615" s="2">
        <f>_xlfn.XLOOKUP($A615,Results!$A$2:$A$2256,Results!U$2:U$2256,"")</f>
        <v>0</v>
      </c>
      <c r="BA615" s="2">
        <f>_xlfn.XLOOKUP($A615,Results!$A$2:$A$2256,Results!V$2:V$2256,"")</f>
        <v>0</v>
      </c>
      <c r="BB615" s="2">
        <f>_xlfn.XLOOKUP($A615,Results!$A$2:$A$2256,Results!W$2:W$2256,"")</f>
        <v>0</v>
      </c>
      <c r="BC615" s="2">
        <f>_xlfn.XLOOKUP($A615,Results!$A$2:$A$2256,Results!X$2:X$2256,"")</f>
        <v>0</v>
      </c>
      <c r="BD615" s="2">
        <f>_xlfn.XLOOKUP($A615,Results!$A$2:$A$2256,Results!Y$2:Y$2256,"")</f>
        <v>0</v>
      </c>
      <c r="BE615" s="2">
        <f>_xlfn.XLOOKUP($A615,Results!$A$2:$A$2256,Results!Z$2:Z$2256,"")</f>
        <v>0</v>
      </c>
    </row>
    <row r="616" spans="1:57" ht="38.25" customHeight="1" x14ac:dyDescent="0.3">
      <c r="A616">
        <v>906293</v>
      </c>
      <c r="B616">
        <v>281737</v>
      </c>
      <c r="C616" t="s">
        <v>36</v>
      </c>
      <c r="D616" t="s">
        <v>1928</v>
      </c>
      <c r="E616" s="2" t="str">
        <f>VLOOKUP(F616,'RPA Vendor Data '!F$1:$G$2418,2)</f>
        <v>ONESOURCE DISTRIBUTORS</v>
      </c>
      <c r="F616" s="2">
        <v>16089</v>
      </c>
      <c r="G616" s="2">
        <v>1</v>
      </c>
      <c r="H616" t="s">
        <v>1929</v>
      </c>
      <c r="I616">
        <v>1</v>
      </c>
      <c r="J616" t="s">
        <v>65</v>
      </c>
      <c r="K616" t="s">
        <v>39</v>
      </c>
      <c r="L616">
        <v>3750</v>
      </c>
      <c r="M616" s="2" t="s">
        <v>1930</v>
      </c>
      <c r="N616" s="85" t="s">
        <v>1931</v>
      </c>
      <c r="O616" t="s">
        <v>36</v>
      </c>
      <c r="P616" t="s">
        <v>36</v>
      </c>
      <c r="Q616" t="s">
        <v>36</v>
      </c>
      <c r="R616">
        <v>3750</v>
      </c>
      <c r="S616" s="1">
        <v>45744.543108564823</v>
      </c>
      <c r="T616" t="s">
        <v>42</v>
      </c>
      <c r="U616" s="1">
        <v>45744.319444444453</v>
      </c>
      <c r="V616" t="s">
        <v>43</v>
      </c>
      <c r="W616" t="s">
        <v>36</v>
      </c>
      <c r="X616">
        <v>1</v>
      </c>
      <c r="Y616">
        <v>201</v>
      </c>
      <c r="Z616" t="s">
        <v>36</v>
      </c>
      <c r="AA616" t="s">
        <v>36</v>
      </c>
      <c r="AB616" t="s">
        <v>36</v>
      </c>
      <c r="AC616" t="s">
        <v>1932</v>
      </c>
      <c r="AD616" t="s">
        <v>1932</v>
      </c>
      <c r="AE616" t="s">
        <v>45</v>
      </c>
      <c r="AG616" s="18" t="s">
        <v>1933</v>
      </c>
      <c r="AH616" s="18"/>
      <c r="AI616" s="2" t="s">
        <v>48</v>
      </c>
      <c r="AJ616" s="2" t="e">
        <f>VLOOKUP(A616,'Classification Test Result'!$A$2:$D$2428,4,FALSE)</f>
        <v>#N/A</v>
      </c>
      <c r="AL616" s="2">
        <f>_xlfn.XLOOKUP($A616,Results!$A$2:$A$2256,Results!G$2:G$2256,"")</f>
        <v>0</v>
      </c>
      <c r="AM616" s="2">
        <f>_xlfn.XLOOKUP($A616,Results!$A$2:$A$2256,Results!H$2:H$2256,"")</f>
        <v>0</v>
      </c>
      <c r="AN616" s="2">
        <f>_xlfn.XLOOKUP($A616,Results!$A$2:$A$2256,Results!I$2:I$2256,"")</f>
        <v>0</v>
      </c>
      <c r="AO616" s="2">
        <f>_xlfn.XLOOKUP($A616,Results!$A$2:$A$2256,Results!J$2:J$2256,"")</f>
        <v>0</v>
      </c>
      <c r="AP616" s="2">
        <f>_xlfn.XLOOKUP($A616,Results!$A$2:$A$2256,Results!K$2:K$2256,"")</f>
        <v>0</v>
      </c>
      <c r="AQ616" s="2">
        <f>_xlfn.XLOOKUP($A616,Results!$A$2:$A$2256,Results!L$2:L$2256,"")</f>
        <v>0</v>
      </c>
      <c r="AR616" s="2">
        <f>_xlfn.XLOOKUP($A616,Results!$A$2:$A$2256,Results!M$2:M$2256,"")</f>
        <v>0</v>
      </c>
      <c r="AS616" s="2">
        <f>_xlfn.XLOOKUP($A616,Results!$A$2:$A$2256,Results!N$2:N$2256,"")</f>
        <v>0</v>
      </c>
      <c r="AT616" s="2" t="str">
        <f>_xlfn.XLOOKUP($A616,Results!$A$2:$A$2256,Results!O$2:O$2256,"")</f>
        <v>NON STOCK ITEM</v>
      </c>
      <c r="AU616" s="2" t="str">
        <f>_xlfn.XLOOKUP($A616,Results!$A$2:$A$2256,Results!P$2:P$2256,"")</f>
        <v>NONSTOCK ITEM</v>
      </c>
      <c r="AV616" s="2" t="str">
        <f>_xlfn.XLOOKUP($A616,Results!$A$2:$A$2256,Results!Q$2:Q$2256,"")</f>
        <v>SINGLE_MATCH</v>
      </c>
      <c r="AW616" s="2">
        <f>_xlfn.XLOOKUP($A616,Results!$A$2:$A$2256,Results!R$2:R$2256,"")</f>
        <v>0</v>
      </c>
      <c r="AX616" s="2">
        <f>_xlfn.XLOOKUP($A616,Results!$A$2:$A$2256,Results!S$2:S$2256,"")</f>
        <v>0</v>
      </c>
      <c r="AY616" s="2">
        <f>_xlfn.XLOOKUP($A616,Results!$A$2:$A$2256,Results!T$2:T$2256,"")</f>
        <v>100</v>
      </c>
      <c r="AZ616" s="2">
        <f>_xlfn.XLOOKUP($A616,Results!$A$2:$A$2256,Results!U$2:U$2256,"")</f>
        <v>0</v>
      </c>
      <c r="BA616" s="2" t="str">
        <f>_xlfn.XLOOKUP($A616,Results!$A$2:$A$2256,Results!V$2:V$2256,"")</f>
        <v>SIEMENS</v>
      </c>
      <c r="BB616" s="2">
        <f>_xlfn.XLOOKUP($A616,Results!$A$2:$A$2256,Results!W$2:W$2256,"")</f>
        <v>76</v>
      </c>
      <c r="BC616" s="2">
        <f>_xlfn.XLOOKUP($A616,Results!$A$2:$A$2256,Results!X$2:X$2256,"")</f>
        <v>39121600</v>
      </c>
      <c r="BD616" s="2">
        <f>_xlfn.XLOOKUP($A616,Results!$A$2:$A$2256,Results!Y$2:Y$2256,"")</f>
        <v>76</v>
      </c>
      <c r="BE616" s="2" t="b">
        <f>_xlfn.XLOOKUP($A616,Results!$A$2:$A$2256,Results!Z$2:Z$2256,"")</f>
        <v>1</v>
      </c>
    </row>
    <row r="617" spans="1:57" ht="38.25" customHeight="1" x14ac:dyDescent="0.3">
      <c r="A617">
        <v>906294</v>
      </c>
      <c r="B617">
        <v>281737</v>
      </c>
      <c r="C617" t="s">
        <v>36</v>
      </c>
      <c r="D617" t="s">
        <v>1928</v>
      </c>
      <c r="E617" s="2" t="str">
        <f>VLOOKUP(F617,'RPA Vendor Data '!F$1:$G$2418,2)</f>
        <v>ONESOURCE DISTRIBUTORS</v>
      </c>
      <c r="F617" s="2">
        <v>16089</v>
      </c>
      <c r="G617" s="2">
        <v>2</v>
      </c>
      <c r="H617" t="s">
        <v>1935</v>
      </c>
      <c r="I617">
        <v>1</v>
      </c>
      <c r="J617" t="s">
        <v>65</v>
      </c>
      <c r="K617" t="s">
        <v>39</v>
      </c>
      <c r="L617">
        <v>19.48</v>
      </c>
      <c r="M617" s="2" t="s">
        <v>1936</v>
      </c>
      <c r="N617" s="85" t="s">
        <v>1937</v>
      </c>
      <c r="O617" t="s">
        <v>36</v>
      </c>
      <c r="P617" t="s">
        <v>36</v>
      </c>
      <c r="Q617" t="s">
        <v>36</v>
      </c>
      <c r="R617">
        <v>19.48</v>
      </c>
      <c r="S617" s="1">
        <v>45744.543132870371</v>
      </c>
      <c r="T617" t="s">
        <v>42</v>
      </c>
      <c r="U617" s="1">
        <v>45744.319444444453</v>
      </c>
      <c r="V617" t="s">
        <v>43</v>
      </c>
      <c r="W617" t="s">
        <v>36</v>
      </c>
      <c r="X617">
        <v>1</v>
      </c>
      <c r="Y617">
        <v>201</v>
      </c>
      <c r="Z617" t="s">
        <v>36</v>
      </c>
      <c r="AA617" t="s">
        <v>36</v>
      </c>
      <c r="AB617" t="s">
        <v>36</v>
      </c>
      <c r="AC617" t="s">
        <v>49</v>
      </c>
      <c r="AD617" t="s">
        <v>49</v>
      </c>
      <c r="AE617" t="s">
        <v>45</v>
      </c>
      <c r="AG617" s="18" t="s">
        <v>1938</v>
      </c>
      <c r="AH617" s="18"/>
      <c r="AI617" s="2" t="s">
        <v>48</v>
      </c>
      <c r="AJ617" s="2" t="e">
        <f>VLOOKUP(A617,'Classification Test Result'!$A$2:$D$2428,4,FALSE)</f>
        <v>#N/A</v>
      </c>
      <c r="AL617" s="2">
        <f>_xlfn.XLOOKUP($A617,Results!$A$2:$A$2256,Results!G$2:G$2256,"")</f>
        <v>0</v>
      </c>
      <c r="AM617" s="2">
        <f>_xlfn.XLOOKUP($A617,Results!$A$2:$A$2256,Results!H$2:H$2256,"")</f>
        <v>0</v>
      </c>
      <c r="AN617" s="2">
        <f>_xlfn.XLOOKUP($A617,Results!$A$2:$A$2256,Results!I$2:I$2256,"")</f>
        <v>0</v>
      </c>
      <c r="AO617" s="2">
        <f>_xlfn.XLOOKUP($A617,Results!$A$2:$A$2256,Results!J$2:J$2256,"")</f>
        <v>0</v>
      </c>
      <c r="AP617" s="2">
        <f>_xlfn.XLOOKUP($A617,Results!$A$2:$A$2256,Results!K$2:K$2256,"")</f>
        <v>0</v>
      </c>
      <c r="AQ617" s="2">
        <f>_xlfn.XLOOKUP($A617,Results!$A$2:$A$2256,Results!L$2:L$2256,"")</f>
        <v>0</v>
      </c>
      <c r="AR617" s="2">
        <f>_xlfn.XLOOKUP($A617,Results!$A$2:$A$2256,Results!M$2:M$2256,"")</f>
        <v>0</v>
      </c>
      <c r="AS617" s="2">
        <f>_xlfn.XLOOKUP($A617,Results!$A$2:$A$2256,Results!N$2:N$2256,"")</f>
        <v>0</v>
      </c>
      <c r="AT617" s="2" t="str">
        <f>_xlfn.XLOOKUP($A617,Results!$A$2:$A$2256,Results!O$2:O$2256,"")</f>
        <v>NON STOCK ITEM</v>
      </c>
      <c r="AU617" s="2" t="str">
        <f>_xlfn.XLOOKUP($A617,Results!$A$2:$A$2256,Results!P$2:P$2256,"")</f>
        <v>NONSTOCK ITEM</v>
      </c>
      <c r="AV617" s="2" t="str">
        <f>_xlfn.XLOOKUP($A617,Results!$A$2:$A$2256,Results!Q$2:Q$2256,"")</f>
        <v>SINGLE_MATCH</v>
      </c>
      <c r="AW617" s="2">
        <f>_xlfn.XLOOKUP($A617,Results!$A$2:$A$2256,Results!R$2:R$2256,"")</f>
        <v>0</v>
      </c>
      <c r="AX617" s="2">
        <f>_xlfn.XLOOKUP($A617,Results!$A$2:$A$2256,Results!S$2:S$2256,"")</f>
        <v>0</v>
      </c>
      <c r="AY617" s="2">
        <f>_xlfn.XLOOKUP($A617,Results!$A$2:$A$2256,Results!T$2:T$2256,"")</f>
        <v>100</v>
      </c>
      <c r="AZ617" s="2">
        <f>_xlfn.XLOOKUP($A617,Results!$A$2:$A$2256,Results!U$2:U$2256,"")</f>
        <v>0</v>
      </c>
      <c r="BA617" s="2">
        <f>_xlfn.XLOOKUP($A617,Results!$A$2:$A$2256,Results!V$2:V$2256,"")</f>
        <v>0</v>
      </c>
      <c r="BB617" s="2">
        <f>_xlfn.XLOOKUP($A617,Results!$A$2:$A$2256,Results!W$2:W$2256,"")</f>
        <v>0</v>
      </c>
      <c r="BC617" s="2">
        <f>_xlfn.XLOOKUP($A617,Results!$A$2:$A$2256,Results!X$2:X$2256,"")</f>
        <v>0</v>
      </c>
      <c r="BD617" s="2">
        <f>_xlfn.XLOOKUP($A617,Results!$A$2:$A$2256,Results!Y$2:Y$2256,"")</f>
        <v>0</v>
      </c>
      <c r="BE617" s="2">
        <f>_xlfn.XLOOKUP($A617,Results!$A$2:$A$2256,Results!Z$2:Z$2256,"")</f>
        <v>0</v>
      </c>
    </row>
    <row r="618" spans="1:57" ht="38.25" customHeight="1" x14ac:dyDescent="0.3">
      <c r="A618">
        <v>906295</v>
      </c>
      <c r="B618">
        <v>281412</v>
      </c>
      <c r="C618" t="s">
        <v>36</v>
      </c>
      <c r="D618" t="s">
        <v>1939</v>
      </c>
      <c r="E618" s="2" t="str">
        <f>VLOOKUP(F618,'RPA Vendor Data '!F$1:$G$2418,2)</f>
        <v>REXEL USA, INC.</v>
      </c>
      <c r="F618" s="2">
        <v>12873</v>
      </c>
      <c r="G618" s="2">
        <v>1</v>
      </c>
      <c r="H618" t="s">
        <v>1940</v>
      </c>
      <c r="I618">
        <v>5</v>
      </c>
      <c r="J618" t="s">
        <v>58</v>
      </c>
      <c r="K618" t="s">
        <v>58</v>
      </c>
      <c r="L618">
        <v>279.56900000000002</v>
      </c>
      <c r="M618" s="2" t="s">
        <v>1941</v>
      </c>
      <c r="N618" s="85" t="s">
        <v>1942</v>
      </c>
      <c r="O618">
        <v>614607</v>
      </c>
      <c r="P618" t="s">
        <v>36</v>
      </c>
      <c r="Q618" t="s">
        <v>36</v>
      </c>
      <c r="R618">
        <v>13.98</v>
      </c>
      <c r="S618" s="1">
        <v>45744.271772800923</v>
      </c>
      <c r="T618" t="s">
        <v>42</v>
      </c>
      <c r="U618" s="1">
        <v>45744.059027777781</v>
      </c>
      <c r="V618" t="s">
        <v>43</v>
      </c>
      <c r="W618" t="s">
        <v>36</v>
      </c>
      <c r="X618">
        <v>0</v>
      </c>
      <c r="Y618">
        <v>201</v>
      </c>
      <c r="Z618" t="s">
        <v>36</v>
      </c>
      <c r="AA618" t="s">
        <v>36</v>
      </c>
      <c r="AB618" t="s">
        <v>36</v>
      </c>
      <c r="AC618" t="s">
        <v>1943</v>
      </c>
      <c r="AD618" t="s">
        <v>1943</v>
      </c>
      <c r="AE618" t="s">
        <v>45</v>
      </c>
      <c r="AF618" s="44">
        <v>46182103</v>
      </c>
      <c r="AG618" s="18" t="s">
        <v>1944</v>
      </c>
      <c r="AH618" s="18"/>
      <c r="AI618" s="2" t="s">
        <v>48</v>
      </c>
      <c r="AJ618" s="2" t="e">
        <f>VLOOKUP(A618,'Classification Test Result'!$A$2:$D$2428,4,FALSE)</f>
        <v>#N/A</v>
      </c>
      <c r="AL618" s="2">
        <f>_xlfn.XLOOKUP($A618,Results!$A$2:$A$2256,Results!G$2:G$2256,"")</f>
        <v>952215</v>
      </c>
      <c r="AM618" s="2" t="str">
        <f>_xlfn.XLOOKUP($A618,Results!$A$2:$A$2256,Results!H$2:H$2256,"")</f>
        <v>GLC4DBP</v>
      </c>
      <c r="AN618" s="2" t="str">
        <f>_xlfn.XLOOKUP($A618,Results!$A$2:$A$2256,Results!I$2:I$2256,"")</f>
        <v>NSI INDUSTRIES</v>
      </c>
      <c r="AO618" s="2">
        <f>_xlfn.XLOOKUP($A618,Results!$A$2:$A$2256,Results!J$2:J$2256,"")</f>
        <v>662381005328</v>
      </c>
      <c r="AP618" s="2">
        <f>_xlfn.XLOOKUP($A618,Results!$A$2:$A$2256,Results!K$2:K$2256,"")</f>
        <v>39121432</v>
      </c>
      <c r="AQ618" s="2">
        <f>_xlfn.XLOOKUP($A618,Results!$A$2:$A$2256,Results!L$2:L$2256,"")</f>
        <v>0</v>
      </c>
      <c r="AR618" s="2">
        <f>_xlfn.XLOOKUP($A618,Results!$A$2:$A$2256,Results!M$2:M$2256,"")</f>
        <v>450260</v>
      </c>
      <c r="AS618" s="2" t="str">
        <f>_xlfn.XLOOKUP($A618,Results!$A$2:$A$2256,Results!N$2:N$2256,"")</f>
        <v>NSI GLC-4DBP 4-14 CU LAY-IN CONN</v>
      </c>
      <c r="AT618" s="2" t="str">
        <f>_xlfn.XLOOKUP($A618,Results!$A$2:$A$2256,Results!O$2:O$2256,"")</f>
        <v>NSI INDUSTRIES</v>
      </c>
      <c r="AU618" s="2" t="str">
        <f>_xlfn.XLOOKUP($A618,Results!$A$2:$A$2256,Results!P$2:P$2256,"")</f>
        <v>NSI</v>
      </c>
      <c r="AV618" s="2" t="str">
        <f>_xlfn.XLOOKUP($A618,Results!$A$2:$A$2256,Results!Q$2:Q$2256,"")</f>
        <v>SINGLE_MATCH</v>
      </c>
      <c r="AW618" s="2" t="str">
        <f>_xlfn.XLOOKUP($A618,Results!$A$2:$A$2256,Results!R$2:R$2256,"")</f>
        <v>0.8735791046161555</v>
      </c>
      <c r="AX618" s="2">
        <f>_xlfn.XLOOKUP($A618,Results!$A$2:$A$2256,Results!S$2:S$2256,"")</f>
        <v>100</v>
      </c>
      <c r="AY618" s="2">
        <f>_xlfn.XLOOKUP($A618,Results!$A$2:$A$2256,Results!T$2:T$2256,"")</f>
        <v>100</v>
      </c>
      <c r="AZ618" s="2">
        <f>_xlfn.XLOOKUP($A618,Results!$A$2:$A$2256,Results!U$2:U$2256,"")</f>
        <v>100</v>
      </c>
      <c r="BA618" s="2" t="str">
        <f>_xlfn.XLOOKUP($A618,Results!$A$2:$A$2256,Results!V$2:V$2256,"")</f>
        <v>NSI INDUSTRIES</v>
      </c>
      <c r="BB618" s="2">
        <f>_xlfn.XLOOKUP($A618,Results!$A$2:$A$2256,Results!W$2:W$2256,"")</f>
        <v>89</v>
      </c>
      <c r="BC618" s="2">
        <f>_xlfn.XLOOKUP($A618,Results!$A$2:$A$2256,Results!X$2:X$2256,"")</f>
        <v>39120000</v>
      </c>
      <c r="BD618" s="2">
        <f>_xlfn.XLOOKUP($A618,Results!$A$2:$A$2256,Results!Y$2:Y$2256,"")</f>
        <v>89</v>
      </c>
      <c r="BE618" s="2" t="b">
        <f>_xlfn.XLOOKUP($A618,Results!$A$2:$A$2256,Results!Z$2:Z$2256,"")</f>
        <v>1</v>
      </c>
    </row>
    <row r="619" spans="1:57" ht="38.25" customHeight="1" x14ac:dyDescent="0.3">
      <c r="A619">
        <v>906296</v>
      </c>
      <c r="B619">
        <v>281453</v>
      </c>
      <c r="C619" t="s">
        <v>36</v>
      </c>
      <c r="D619" t="s">
        <v>1624</v>
      </c>
      <c r="E619" s="2" t="str">
        <f>VLOOKUP(F619,'RPA Vendor Data '!F$1:$G$2418,2)</f>
        <v>UNITED RENTALS</v>
      </c>
      <c r="F619" s="2">
        <v>13482</v>
      </c>
      <c r="G619" s="2">
        <v>1</v>
      </c>
      <c r="H619" t="s">
        <v>1946</v>
      </c>
      <c r="I619">
        <v>1</v>
      </c>
      <c r="J619" t="s">
        <v>39</v>
      </c>
      <c r="K619" t="s">
        <v>39</v>
      </c>
      <c r="L619">
        <v>1937</v>
      </c>
      <c r="M619" s="2" t="s">
        <v>1947</v>
      </c>
      <c r="N619" s="85" t="s">
        <v>1948</v>
      </c>
      <c r="O619" t="s">
        <v>1949</v>
      </c>
      <c r="P619" t="s">
        <v>36</v>
      </c>
      <c r="Q619" t="s">
        <v>36</v>
      </c>
      <c r="R619">
        <v>406</v>
      </c>
      <c r="S619" s="1">
        <v>45744.334391550918</v>
      </c>
      <c r="T619" t="s">
        <v>42</v>
      </c>
      <c r="U619" s="1">
        <v>45744.114583333343</v>
      </c>
      <c r="V619" t="s">
        <v>43</v>
      </c>
      <c r="W619" t="s">
        <v>36</v>
      </c>
      <c r="X619">
        <v>0</v>
      </c>
      <c r="Y619">
        <v>999</v>
      </c>
      <c r="Z619" t="s">
        <v>36</v>
      </c>
      <c r="AA619" t="s">
        <v>36</v>
      </c>
      <c r="AB619" t="s">
        <v>36</v>
      </c>
      <c r="AC619" t="s">
        <v>44</v>
      </c>
      <c r="AD619" t="s">
        <v>44</v>
      </c>
      <c r="AE619" t="s">
        <v>45</v>
      </c>
      <c r="AG619" s="18" t="s">
        <v>1950</v>
      </c>
      <c r="AH619" s="18"/>
      <c r="AI619" s="2" t="s">
        <v>48</v>
      </c>
      <c r="AJ619" s="2" t="e">
        <f>VLOOKUP(A619,'Classification Test Result'!$A$2:$D$2428,4,FALSE)</f>
        <v>#N/A</v>
      </c>
      <c r="AL619" s="2">
        <f>_xlfn.XLOOKUP($A619,Results!$A$2:$A$2256,Results!G$2:G$2256,"")</f>
        <v>0</v>
      </c>
      <c r="AM619" s="2">
        <f>_xlfn.XLOOKUP($A619,Results!$A$2:$A$2256,Results!H$2:H$2256,"")</f>
        <v>0</v>
      </c>
      <c r="AN619" s="2">
        <f>_xlfn.XLOOKUP($A619,Results!$A$2:$A$2256,Results!I$2:I$2256,"")</f>
        <v>0</v>
      </c>
      <c r="AO619" s="2">
        <f>_xlfn.XLOOKUP($A619,Results!$A$2:$A$2256,Results!J$2:J$2256,"")</f>
        <v>0</v>
      </c>
      <c r="AP619" s="2">
        <f>_xlfn.XLOOKUP($A619,Results!$A$2:$A$2256,Results!K$2:K$2256,"")</f>
        <v>0</v>
      </c>
      <c r="AQ619" s="2">
        <f>_xlfn.XLOOKUP($A619,Results!$A$2:$A$2256,Results!L$2:L$2256,"")</f>
        <v>0</v>
      </c>
      <c r="AR619" s="2">
        <f>_xlfn.XLOOKUP($A619,Results!$A$2:$A$2256,Results!M$2:M$2256,"")</f>
        <v>0</v>
      </c>
      <c r="AS619" s="2">
        <f>_xlfn.XLOOKUP($A619,Results!$A$2:$A$2256,Results!N$2:N$2256,"")</f>
        <v>0</v>
      </c>
      <c r="AT619" s="2">
        <f>_xlfn.XLOOKUP($A619,Results!$A$2:$A$2256,Results!O$2:O$2256,"")</f>
        <v>0</v>
      </c>
      <c r="AU619" s="2">
        <f>_xlfn.XLOOKUP($A619,Results!$A$2:$A$2256,Results!P$2:P$2256,"")</f>
        <v>0</v>
      </c>
      <c r="AV619" s="2">
        <f>_xlfn.XLOOKUP($A619,Results!$A$2:$A$2256,Results!Q$2:Q$2256,"")</f>
        <v>0</v>
      </c>
      <c r="AW619" s="2">
        <f>_xlfn.XLOOKUP($A619,Results!$A$2:$A$2256,Results!R$2:R$2256,"")</f>
        <v>0</v>
      </c>
      <c r="AX619" s="2">
        <f>_xlfn.XLOOKUP($A619,Results!$A$2:$A$2256,Results!S$2:S$2256,"")</f>
        <v>0</v>
      </c>
      <c r="AY619" s="2">
        <f>_xlfn.XLOOKUP($A619,Results!$A$2:$A$2256,Results!T$2:T$2256,"")</f>
        <v>0</v>
      </c>
      <c r="AZ619" s="2">
        <f>_xlfn.XLOOKUP($A619,Results!$A$2:$A$2256,Results!U$2:U$2256,"")</f>
        <v>0</v>
      </c>
      <c r="BA619" s="2">
        <f>_xlfn.XLOOKUP($A619,Results!$A$2:$A$2256,Results!V$2:V$2256,"")</f>
        <v>0</v>
      </c>
      <c r="BB619" s="2">
        <f>_xlfn.XLOOKUP($A619,Results!$A$2:$A$2256,Results!W$2:W$2256,"")</f>
        <v>0</v>
      </c>
      <c r="BC619" s="2">
        <f>_xlfn.XLOOKUP($A619,Results!$A$2:$A$2256,Results!X$2:X$2256,"")</f>
        <v>0</v>
      </c>
      <c r="BD619" s="2">
        <f>_xlfn.XLOOKUP($A619,Results!$A$2:$A$2256,Results!Y$2:Y$2256,"")</f>
        <v>0</v>
      </c>
      <c r="BE619" s="2">
        <f>_xlfn.XLOOKUP($A619,Results!$A$2:$A$2256,Results!Z$2:Z$2256,"")</f>
        <v>0</v>
      </c>
    </row>
    <row r="620" spans="1:57" ht="38.25" customHeight="1" x14ac:dyDescent="0.3">
      <c r="A620">
        <v>906297</v>
      </c>
      <c r="B620">
        <v>281587</v>
      </c>
      <c r="C620" t="s">
        <v>36</v>
      </c>
      <c r="D620">
        <v>1717464</v>
      </c>
      <c r="F620" s="2">
        <v>12763</v>
      </c>
      <c r="G620" s="2">
        <v>8</v>
      </c>
      <c r="H620" s="2" t="s">
        <v>1951</v>
      </c>
      <c r="I620">
        <v>9</v>
      </c>
      <c r="J620" t="s">
        <v>39</v>
      </c>
      <c r="K620" t="s">
        <v>39</v>
      </c>
      <c r="L620">
        <v>17.901111111100001</v>
      </c>
      <c r="M620" s="2" t="s">
        <v>36</v>
      </c>
      <c r="N620" s="9" t="s">
        <v>36</v>
      </c>
      <c r="O620" t="s">
        <v>36</v>
      </c>
      <c r="P620" t="s">
        <v>36</v>
      </c>
      <c r="Q620" t="s">
        <v>36</v>
      </c>
      <c r="R620">
        <v>161.11000000000001</v>
      </c>
      <c r="S620" s="1">
        <v>45744.459278622693</v>
      </c>
      <c r="T620" t="s">
        <v>42</v>
      </c>
      <c r="U620" s="1">
        <v>45744.249305555553</v>
      </c>
      <c r="V620" t="s">
        <v>43</v>
      </c>
      <c r="W620" t="s">
        <v>36</v>
      </c>
      <c r="X620">
        <v>0</v>
      </c>
      <c r="Y620">
        <v>999</v>
      </c>
      <c r="Z620" t="s">
        <v>36</v>
      </c>
      <c r="AA620" t="s">
        <v>36</v>
      </c>
      <c r="AB620" t="s">
        <v>36</v>
      </c>
      <c r="AC620" t="s">
        <v>49</v>
      </c>
      <c r="AD620" t="s">
        <v>49</v>
      </c>
      <c r="AE620" t="s">
        <v>45</v>
      </c>
      <c r="AF620" s="2"/>
      <c r="AI620" s="2" t="s">
        <v>464</v>
      </c>
      <c r="AJ620" s="2" t="e">
        <f>VLOOKUP(A620,'Classification Test Result'!$A$2:$D$2428,4,FALSE)</f>
        <v>#N/A</v>
      </c>
      <c r="AL620" s="2">
        <f>_xlfn.XLOOKUP($A620,Results!$A$2:$A$2256,Results!G$2:G$2256,"")</f>
        <v>188300</v>
      </c>
      <c r="AM620" s="2">
        <f>_xlfn.XLOOKUP($A620,Results!$A$2:$A$2256,Results!H$2:H$2256,"")</f>
        <v>55402</v>
      </c>
      <c r="AN620" s="2" t="str">
        <f>_xlfn.XLOOKUP($A620,Results!$A$2:$A$2256,Results!I$2:I$2256,"")</f>
        <v>MULBERRY METAL PRODUCTS</v>
      </c>
      <c r="AO620" s="2" t="str">
        <f>_xlfn.XLOOKUP($A620,Results!$A$2:$A$2256,Results!J$2:J$2256,"")</f>
        <v>095327554022</v>
      </c>
      <c r="AP620" s="2">
        <f>_xlfn.XLOOKUP($A620,Results!$A$2:$A$2256,Results!K$2:K$2256,"")</f>
        <v>39121704</v>
      </c>
      <c r="AQ620" s="2">
        <f>_xlfn.XLOOKUP($A620,Results!$A$2:$A$2256,Results!L$2:L$2256,"")</f>
        <v>0</v>
      </c>
      <c r="AR620" s="2">
        <f>_xlfn.XLOOKUP($A620,Results!$A$2:$A$2256,Results!M$2:M$2256,"")</f>
        <v>360884</v>
      </c>
      <c r="AS620" s="2" t="str">
        <f>_xlfn.XLOOKUP($A620,Results!$A$2:$A$2256,Results!N$2:N$2256,"")</f>
        <v>MULB 55402 2G BLK RCPT PLATE</v>
      </c>
      <c r="AT620" s="2" t="str">
        <f>_xlfn.XLOOKUP($A620,Results!$A$2:$A$2256,Results!O$2:O$2256,"")</f>
        <v>MULBERRY METAL PRODUCTS</v>
      </c>
      <c r="AU620" s="2">
        <f>_xlfn.XLOOKUP($A620,Results!$A$2:$A$2256,Results!P$2:P$2256,"")</f>
        <v>0</v>
      </c>
      <c r="AV620" s="2" t="str">
        <f>_xlfn.XLOOKUP($A620,Results!$A$2:$A$2256,Results!Q$2:Q$2256,"")</f>
        <v>NO_MANUFACTURERS_FOUND</v>
      </c>
      <c r="AW620" s="2" t="str">
        <f>_xlfn.XLOOKUP($A620,Results!$A$2:$A$2256,Results!R$2:R$2256,"")</f>
        <v>0.3114885316323841</v>
      </c>
      <c r="AX620" s="2">
        <f>_xlfn.XLOOKUP($A620,Results!$A$2:$A$2256,Results!S$2:S$2256,"")</f>
        <v>48</v>
      </c>
      <c r="AY620" s="2">
        <f>_xlfn.XLOOKUP($A620,Results!$A$2:$A$2256,Results!T$2:T$2256,"")</f>
        <v>50</v>
      </c>
      <c r="AZ620" s="2">
        <f>_xlfn.XLOOKUP($A620,Results!$A$2:$A$2256,Results!U$2:U$2256,"")</f>
        <v>14</v>
      </c>
      <c r="BA620" s="2">
        <f>_xlfn.XLOOKUP($A620,Results!$A$2:$A$2256,Results!V$2:V$2256,"")</f>
        <v>0</v>
      </c>
      <c r="BB620" s="2">
        <f>_xlfn.XLOOKUP($A620,Results!$A$2:$A$2256,Results!W$2:W$2256,"")</f>
        <v>0</v>
      </c>
      <c r="BC620" s="2">
        <f>_xlfn.XLOOKUP($A620,Results!$A$2:$A$2256,Results!X$2:X$2256,"")</f>
        <v>0</v>
      </c>
      <c r="BD620" s="2">
        <f>_xlfn.XLOOKUP($A620,Results!$A$2:$A$2256,Results!Y$2:Y$2256,"")</f>
        <v>0</v>
      </c>
      <c r="BE620" s="2">
        <f>_xlfn.XLOOKUP($A620,Results!$A$2:$A$2256,Results!Z$2:Z$2256,"")</f>
        <v>0</v>
      </c>
    </row>
    <row r="621" spans="1:57" ht="38.25" customHeight="1" x14ac:dyDescent="0.3">
      <c r="A621">
        <v>906298</v>
      </c>
      <c r="B621">
        <v>281743</v>
      </c>
      <c r="C621" t="s">
        <v>36</v>
      </c>
      <c r="D621" t="s">
        <v>597</v>
      </c>
      <c r="E621" s="2" t="str">
        <f>VLOOKUP(F621,'RPA Vendor Data '!F$1:$G$2418,2)</f>
        <v>ACME CONSTRUCTION SUPPLY</v>
      </c>
      <c r="F621" s="2">
        <v>10054</v>
      </c>
      <c r="G621" s="2">
        <v>1</v>
      </c>
      <c r="H621" t="s">
        <v>1952</v>
      </c>
      <c r="I621">
        <v>6</v>
      </c>
      <c r="J621" t="s">
        <v>1127</v>
      </c>
      <c r="K621" t="s">
        <v>39</v>
      </c>
      <c r="L621">
        <v>6.1</v>
      </c>
      <c r="M621" s="2" t="s">
        <v>1581</v>
      </c>
      <c r="N621" s="9" t="s">
        <v>1953</v>
      </c>
      <c r="O621" t="s">
        <v>36</v>
      </c>
      <c r="P621" t="s">
        <v>36</v>
      </c>
      <c r="Q621" t="s">
        <v>36</v>
      </c>
      <c r="R621">
        <v>36.6</v>
      </c>
      <c r="S621" s="1">
        <v>45744.542847719909</v>
      </c>
      <c r="T621" t="s">
        <v>42</v>
      </c>
      <c r="U621" s="1">
        <v>45744.320833333331</v>
      </c>
      <c r="V621" t="s">
        <v>43</v>
      </c>
      <c r="W621" t="s">
        <v>36</v>
      </c>
      <c r="X621">
        <v>1</v>
      </c>
      <c r="Y621">
        <v>201</v>
      </c>
      <c r="Z621" t="s">
        <v>36</v>
      </c>
      <c r="AA621" t="s">
        <v>36</v>
      </c>
      <c r="AB621" t="s">
        <v>36</v>
      </c>
      <c r="AC621" t="s">
        <v>49</v>
      </c>
      <c r="AD621" t="s">
        <v>49</v>
      </c>
      <c r="AE621" t="s">
        <v>45</v>
      </c>
      <c r="AG621" s="18" t="s">
        <v>1612</v>
      </c>
      <c r="AH621" s="18"/>
      <c r="AI621" s="2" t="s">
        <v>48</v>
      </c>
      <c r="AJ621" s="2" t="e">
        <f>VLOOKUP(A621,'Classification Test Result'!$A$2:$D$2428,4,FALSE)</f>
        <v>#N/A</v>
      </c>
      <c r="AL621" s="2">
        <f>_xlfn.XLOOKUP($A621,Results!$A$2:$A$2256,Results!G$2:G$2256,"")</f>
        <v>0</v>
      </c>
      <c r="AM621" s="2">
        <f>_xlfn.XLOOKUP($A621,Results!$A$2:$A$2256,Results!H$2:H$2256,"")</f>
        <v>0</v>
      </c>
      <c r="AN621" s="2">
        <f>_xlfn.XLOOKUP($A621,Results!$A$2:$A$2256,Results!I$2:I$2256,"")</f>
        <v>0</v>
      </c>
      <c r="AO621" s="2">
        <f>_xlfn.XLOOKUP($A621,Results!$A$2:$A$2256,Results!J$2:J$2256,"")</f>
        <v>0</v>
      </c>
      <c r="AP621" s="2">
        <f>_xlfn.XLOOKUP($A621,Results!$A$2:$A$2256,Results!K$2:K$2256,"")</f>
        <v>0</v>
      </c>
      <c r="AQ621" s="2">
        <f>_xlfn.XLOOKUP($A621,Results!$A$2:$A$2256,Results!L$2:L$2256,"")</f>
        <v>0</v>
      </c>
      <c r="AR621" s="2">
        <f>_xlfn.XLOOKUP($A621,Results!$A$2:$A$2256,Results!M$2:M$2256,"")</f>
        <v>0</v>
      </c>
      <c r="AS621" s="2">
        <f>_xlfn.XLOOKUP($A621,Results!$A$2:$A$2256,Results!N$2:N$2256,"")</f>
        <v>0</v>
      </c>
      <c r="AT621" s="2" t="str">
        <f>_xlfn.XLOOKUP($A621,Results!$A$2:$A$2256,Results!O$2:O$2256,"")</f>
        <v>NIAGARA WATER</v>
      </c>
      <c r="AU621" s="2" t="str">
        <f>_xlfn.XLOOKUP($A621,Results!$A$2:$A$2256,Results!P$2:P$2256,"")</f>
        <v>NIAGARA WATER</v>
      </c>
      <c r="AV621" s="2" t="str">
        <f>_xlfn.XLOOKUP($A621,Results!$A$2:$A$2256,Results!Q$2:Q$2256,"")</f>
        <v>MULTIPLE_MATCHES_ONE_VALID</v>
      </c>
      <c r="AW621" s="2">
        <f>_xlfn.XLOOKUP($A621,Results!$A$2:$A$2256,Results!R$2:R$2256,"")</f>
        <v>0</v>
      </c>
      <c r="AX621" s="2">
        <f>_xlfn.XLOOKUP($A621,Results!$A$2:$A$2256,Results!S$2:S$2256,"")</f>
        <v>0</v>
      </c>
      <c r="AY621" s="2">
        <f>_xlfn.XLOOKUP($A621,Results!$A$2:$A$2256,Results!T$2:T$2256,"")</f>
        <v>50</v>
      </c>
      <c r="AZ621" s="2">
        <f>_xlfn.XLOOKUP($A621,Results!$A$2:$A$2256,Results!U$2:U$2256,"")</f>
        <v>0</v>
      </c>
      <c r="BA621" s="2">
        <f>_xlfn.XLOOKUP($A621,Results!$A$2:$A$2256,Results!V$2:V$2256,"")</f>
        <v>0</v>
      </c>
      <c r="BB621" s="2">
        <f>_xlfn.XLOOKUP($A621,Results!$A$2:$A$2256,Results!W$2:W$2256,"")</f>
        <v>0</v>
      </c>
      <c r="BC621" s="2">
        <f>_xlfn.XLOOKUP($A621,Results!$A$2:$A$2256,Results!X$2:X$2256,"")</f>
        <v>0</v>
      </c>
      <c r="BD621" s="2">
        <f>_xlfn.XLOOKUP($A621,Results!$A$2:$A$2256,Results!Y$2:Y$2256,"")</f>
        <v>0</v>
      </c>
      <c r="BE621" s="2">
        <f>_xlfn.XLOOKUP($A621,Results!$A$2:$A$2256,Results!Z$2:Z$2256,"")</f>
        <v>0</v>
      </c>
    </row>
    <row r="622" spans="1:57" ht="38.25" customHeight="1" x14ac:dyDescent="0.3">
      <c r="A622">
        <v>906299</v>
      </c>
      <c r="B622">
        <v>281856</v>
      </c>
      <c r="C622" t="s">
        <v>36</v>
      </c>
      <c r="D622" t="s">
        <v>1005</v>
      </c>
      <c r="E622" s="2" t="str">
        <f>VLOOKUP(F622,'RPA Vendor Data '!F$1:$G$2418,2)</f>
        <v>ACME CONSTRUCTION SUPPLY</v>
      </c>
      <c r="F622" s="2">
        <v>10054</v>
      </c>
      <c r="G622" s="2">
        <v>3</v>
      </c>
      <c r="H622" t="s">
        <v>1952</v>
      </c>
      <c r="I622">
        <v>10</v>
      </c>
      <c r="J622" t="s">
        <v>1127</v>
      </c>
      <c r="K622" t="s">
        <v>39</v>
      </c>
      <c r="L622">
        <v>6.1</v>
      </c>
      <c r="M622" s="2" t="s">
        <v>1581</v>
      </c>
      <c r="N622" s="9" t="s">
        <v>1953</v>
      </c>
      <c r="O622" t="s">
        <v>36</v>
      </c>
      <c r="P622" t="s">
        <v>36</v>
      </c>
      <c r="Q622" t="s">
        <v>36</v>
      </c>
      <c r="R622">
        <v>61</v>
      </c>
      <c r="S622" s="1">
        <v>45744.648501076394</v>
      </c>
      <c r="T622" t="s">
        <v>42</v>
      </c>
      <c r="U622" s="1">
        <v>45744.42291666667</v>
      </c>
      <c r="V622" t="s">
        <v>43</v>
      </c>
      <c r="W622" t="s">
        <v>36</v>
      </c>
      <c r="X622">
        <v>0</v>
      </c>
      <c r="Y622">
        <v>201</v>
      </c>
      <c r="Z622" t="s">
        <v>36</v>
      </c>
      <c r="AA622" t="s">
        <v>36</v>
      </c>
      <c r="AB622" t="s">
        <v>36</v>
      </c>
      <c r="AC622" t="s">
        <v>1094</v>
      </c>
      <c r="AD622" t="s">
        <v>1094</v>
      </c>
      <c r="AE622" t="s">
        <v>45</v>
      </c>
      <c r="AG622" s="18" t="s">
        <v>1612</v>
      </c>
      <c r="AH622" s="18"/>
      <c r="AI622" s="2" t="s">
        <v>48</v>
      </c>
      <c r="AJ622" s="2" t="e">
        <f>VLOOKUP(A622,'Classification Test Result'!$A$2:$D$2428,4,FALSE)</f>
        <v>#N/A</v>
      </c>
      <c r="AL622" s="2">
        <f>_xlfn.XLOOKUP($A622,Results!$A$2:$A$2256,Results!G$2:G$2256,"")</f>
        <v>0</v>
      </c>
      <c r="AM622" s="2">
        <f>_xlfn.XLOOKUP($A622,Results!$A$2:$A$2256,Results!H$2:H$2256,"")</f>
        <v>0</v>
      </c>
      <c r="AN622" s="2">
        <f>_xlfn.XLOOKUP($A622,Results!$A$2:$A$2256,Results!I$2:I$2256,"")</f>
        <v>0</v>
      </c>
      <c r="AO622" s="2">
        <f>_xlfn.XLOOKUP($A622,Results!$A$2:$A$2256,Results!J$2:J$2256,"")</f>
        <v>0</v>
      </c>
      <c r="AP622" s="2">
        <f>_xlfn.XLOOKUP($A622,Results!$A$2:$A$2256,Results!K$2:K$2256,"")</f>
        <v>0</v>
      </c>
      <c r="AQ622" s="2">
        <f>_xlfn.XLOOKUP($A622,Results!$A$2:$A$2256,Results!L$2:L$2256,"")</f>
        <v>0</v>
      </c>
      <c r="AR622" s="2">
        <f>_xlfn.XLOOKUP($A622,Results!$A$2:$A$2256,Results!M$2:M$2256,"")</f>
        <v>0</v>
      </c>
      <c r="AS622" s="2">
        <f>_xlfn.XLOOKUP($A622,Results!$A$2:$A$2256,Results!N$2:N$2256,"")</f>
        <v>0</v>
      </c>
      <c r="AT622" s="2" t="str">
        <f>_xlfn.XLOOKUP($A622,Results!$A$2:$A$2256,Results!O$2:O$2256,"")</f>
        <v>NIAGARA WATER</v>
      </c>
      <c r="AU622" s="2" t="str">
        <f>_xlfn.XLOOKUP($A622,Results!$A$2:$A$2256,Results!P$2:P$2256,"")</f>
        <v>NIAGARA WATER</v>
      </c>
      <c r="AV622" s="2" t="str">
        <f>_xlfn.XLOOKUP($A622,Results!$A$2:$A$2256,Results!Q$2:Q$2256,"")</f>
        <v>MULTIPLE_MATCHES_ONE_VALID</v>
      </c>
      <c r="AW622" s="2">
        <f>_xlfn.XLOOKUP($A622,Results!$A$2:$A$2256,Results!R$2:R$2256,"")</f>
        <v>0</v>
      </c>
      <c r="AX622" s="2">
        <f>_xlfn.XLOOKUP($A622,Results!$A$2:$A$2256,Results!S$2:S$2256,"")</f>
        <v>0</v>
      </c>
      <c r="AY622" s="2">
        <f>_xlfn.XLOOKUP($A622,Results!$A$2:$A$2256,Results!T$2:T$2256,"")</f>
        <v>50</v>
      </c>
      <c r="AZ622" s="2">
        <f>_xlfn.XLOOKUP($A622,Results!$A$2:$A$2256,Results!U$2:U$2256,"")</f>
        <v>0</v>
      </c>
      <c r="BA622" s="2">
        <f>_xlfn.XLOOKUP($A622,Results!$A$2:$A$2256,Results!V$2:V$2256,"")</f>
        <v>0</v>
      </c>
      <c r="BB622" s="2">
        <f>_xlfn.XLOOKUP($A622,Results!$A$2:$A$2256,Results!W$2:W$2256,"")</f>
        <v>0</v>
      </c>
      <c r="BC622" s="2">
        <f>_xlfn.XLOOKUP($A622,Results!$A$2:$A$2256,Results!X$2:X$2256,"")</f>
        <v>0</v>
      </c>
      <c r="BD622" s="2">
        <f>_xlfn.XLOOKUP($A622,Results!$A$2:$A$2256,Results!Y$2:Y$2256,"")</f>
        <v>0</v>
      </c>
      <c r="BE622" s="2">
        <f>_xlfn.XLOOKUP($A622,Results!$A$2:$A$2256,Results!Z$2:Z$2256,"")</f>
        <v>0</v>
      </c>
    </row>
    <row r="623" spans="1:57" ht="38.25" customHeight="1" x14ac:dyDescent="0.3">
      <c r="A623">
        <v>906300</v>
      </c>
      <c r="B623">
        <v>281576</v>
      </c>
      <c r="C623" t="s">
        <v>36</v>
      </c>
      <c r="D623" t="s">
        <v>1954</v>
      </c>
      <c r="E623" s="2" t="str">
        <f>VLOOKUP(F623,'RPA Vendor Data '!F$1:$G$2418,2)</f>
        <v>ACME CONSTRUCTION SUPPLY</v>
      </c>
      <c r="F623" s="2">
        <v>10054</v>
      </c>
      <c r="G623" s="2">
        <v>1</v>
      </c>
      <c r="H623" t="s">
        <v>1955</v>
      </c>
      <c r="I623">
        <v>20</v>
      </c>
      <c r="J623" t="s">
        <v>1127</v>
      </c>
      <c r="K623" t="s">
        <v>39</v>
      </c>
      <c r="L623">
        <v>6.1</v>
      </c>
      <c r="M623" s="2" t="s">
        <v>1581</v>
      </c>
      <c r="N623" s="9" t="s">
        <v>1953</v>
      </c>
      <c r="O623" t="s">
        <v>36</v>
      </c>
      <c r="P623" t="s">
        <v>36</v>
      </c>
      <c r="Q623" t="s">
        <v>36</v>
      </c>
      <c r="R623">
        <v>122</v>
      </c>
      <c r="S623" s="1">
        <v>45744.459642858797</v>
      </c>
      <c r="T623" t="s">
        <v>42</v>
      </c>
      <c r="U623" s="1">
        <v>45744.246527777781</v>
      </c>
      <c r="V623" t="s">
        <v>43</v>
      </c>
      <c r="W623" t="s">
        <v>36</v>
      </c>
      <c r="X623">
        <v>0</v>
      </c>
      <c r="Y623">
        <v>201</v>
      </c>
      <c r="Z623" t="s">
        <v>36</v>
      </c>
      <c r="AA623" t="s">
        <v>36</v>
      </c>
      <c r="AB623" t="s">
        <v>36</v>
      </c>
      <c r="AC623" t="s">
        <v>1956</v>
      </c>
      <c r="AD623" t="s">
        <v>1956</v>
      </c>
      <c r="AE623" t="s">
        <v>45</v>
      </c>
      <c r="AG623" s="18" t="s">
        <v>1612</v>
      </c>
      <c r="AH623" s="18"/>
      <c r="AI623" s="2" t="s">
        <v>48</v>
      </c>
      <c r="AJ623" s="2" t="e">
        <f>VLOOKUP(A623,'Classification Test Result'!$A$2:$D$2428,4,FALSE)</f>
        <v>#N/A</v>
      </c>
      <c r="AL623" s="2">
        <f>_xlfn.XLOOKUP($A623,Results!$A$2:$A$2256,Results!G$2:G$2256,"")</f>
        <v>0</v>
      </c>
      <c r="AM623" s="2">
        <f>_xlfn.XLOOKUP($A623,Results!$A$2:$A$2256,Results!H$2:H$2256,"")</f>
        <v>0</v>
      </c>
      <c r="AN623" s="2">
        <f>_xlfn.XLOOKUP($A623,Results!$A$2:$A$2256,Results!I$2:I$2256,"")</f>
        <v>0</v>
      </c>
      <c r="AO623" s="2">
        <f>_xlfn.XLOOKUP($A623,Results!$A$2:$A$2256,Results!J$2:J$2256,"")</f>
        <v>0</v>
      </c>
      <c r="AP623" s="2">
        <f>_xlfn.XLOOKUP($A623,Results!$A$2:$A$2256,Results!K$2:K$2256,"")</f>
        <v>0</v>
      </c>
      <c r="AQ623" s="2">
        <f>_xlfn.XLOOKUP($A623,Results!$A$2:$A$2256,Results!L$2:L$2256,"")</f>
        <v>0</v>
      </c>
      <c r="AR623" s="2">
        <f>_xlfn.XLOOKUP($A623,Results!$A$2:$A$2256,Results!M$2:M$2256,"")</f>
        <v>0</v>
      </c>
      <c r="AS623" s="2">
        <f>_xlfn.XLOOKUP($A623,Results!$A$2:$A$2256,Results!N$2:N$2256,"")</f>
        <v>0</v>
      </c>
      <c r="AT623" s="2" t="str">
        <f>_xlfn.XLOOKUP($A623,Results!$A$2:$A$2256,Results!O$2:O$2256,"")</f>
        <v>NIAGARA WATER</v>
      </c>
      <c r="AU623" s="2" t="str">
        <f>_xlfn.XLOOKUP($A623,Results!$A$2:$A$2256,Results!P$2:P$2256,"")</f>
        <v>NIAGARA WATER</v>
      </c>
      <c r="AV623" s="2" t="str">
        <f>_xlfn.XLOOKUP($A623,Results!$A$2:$A$2256,Results!Q$2:Q$2256,"")</f>
        <v>MULTIPLE_MATCHES_ONE_VALID</v>
      </c>
      <c r="AW623" s="2">
        <f>_xlfn.XLOOKUP($A623,Results!$A$2:$A$2256,Results!R$2:R$2256,"")</f>
        <v>0</v>
      </c>
      <c r="AX623" s="2">
        <f>_xlfn.XLOOKUP($A623,Results!$A$2:$A$2256,Results!S$2:S$2256,"")</f>
        <v>0</v>
      </c>
      <c r="AY623" s="2">
        <f>_xlfn.XLOOKUP($A623,Results!$A$2:$A$2256,Results!T$2:T$2256,"")</f>
        <v>50</v>
      </c>
      <c r="AZ623" s="2">
        <f>_xlfn.XLOOKUP($A623,Results!$A$2:$A$2256,Results!U$2:U$2256,"")</f>
        <v>0</v>
      </c>
      <c r="BA623" s="2">
        <f>_xlfn.XLOOKUP($A623,Results!$A$2:$A$2256,Results!V$2:V$2256,"")</f>
        <v>0</v>
      </c>
      <c r="BB623" s="2">
        <f>_xlfn.XLOOKUP($A623,Results!$A$2:$A$2256,Results!W$2:W$2256,"")</f>
        <v>0</v>
      </c>
      <c r="BC623" s="2">
        <f>_xlfn.XLOOKUP($A623,Results!$A$2:$A$2256,Results!X$2:X$2256,"")</f>
        <v>0</v>
      </c>
      <c r="BD623" s="2">
        <f>_xlfn.XLOOKUP($A623,Results!$A$2:$A$2256,Results!Y$2:Y$2256,"")</f>
        <v>0</v>
      </c>
      <c r="BE623" s="2">
        <f>_xlfn.XLOOKUP($A623,Results!$A$2:$A$2256,Results!Z$2:Z$2256,"")</f>
        <v>0</v>
      </c>
    </row>
    <row r="624" spans="1:57" ht="38.25" customHeight="1" x14ac:dyDescent="0.3">
      <c r="A624">
        <v>906301</v>
      </c>
      <c r="B624">
        <v>281592</v>
      </c>
      <c r="C624" t="s">
        <v>36</v>
      </c>
      <c r="D624" t="s">
        <v>1524</v>
      </c>
      <c r="E624" s="2" t="str">
        <f>VLOOKUP(F624,'RPA Vendor Data '!F$1:$G$2418,2)</f>
        <v>LOEB ELECTRIC</v>
      </c>
      <c r="F624" s="2">
        <v>12062</v>
      </c>
      <c r="G624" s="2">
        <v>3</v>
      </c>
      <c r="H624" t="s">
        <v>1957</v>
      </c>
      <c r="I624">
        <v>108</v>
      </c>
      <c r="J624" t="s">
        <v>65</v>
      </c>
      <c r="K624" t="s">
        <v>39</v>
      </c>
      <c r="L624">
        <v>0.66</v>
      </c>
      <c r="M624" s="2" t="s">
        <v>1958</v>
      </c>
      <c r="N624" s="85" t="s">
        <v>1959</v>
      </c>
      <c r="O624" t="s">
        <v>36</v>
      </c>
      <c r="P624" t="s">
        <v>36</v>
      </c>
      <c r="Q624" t="s">
        <v>36</v>
      </c>
      <c r="R624">
        <v>71.28</v>
      </c>
      <c r="S624" s="1">
        <v>45744.481763773147</v>
      </c>
      <c r="T624" t="s">
        <v>42</v>
      </c>
      <c r="U624" s="1">
        <v>45744.25</v>
      </c>
      <c r="V624" t="s">
        <v>43</v>
      </c>
      <c r="W624" t="s">
        <v>36</v>
      </c>
      <c r="X624">
        <v>0</v>
      </c>
      <c r="Y624">
        <v>999</v>
      </c>
      <c r="Z624" t="s">
        <v>36</v>
      </c>
      <c r="AA624" t="s">
        <v>36</v>
      </c>
      <c r="AB624" t="s">
        <v>36</v>
      </c>
      <c r="AC624" t="s">
        <v>1819</v>
      </c>
      <c r="AD624" t="s">
        <v>1819</v>
      </c>
      <c r="AE624" t="s">
        <v>45</v>
      </c>
      <c r="AG624" s="18" t="s">
        <v>1960</v>
      </c>
      <c r="AH624" s="18"/>
      <c r="AI624" s="2" t="s">
        <v>48</v>
      </c>
      <c r="AJ624" s="2" t="e">
        <f>VLOOKUP(A624,'Classification Test Result'!$A$2:$D$2428,4,FALSE)</f>
        <v>#N/A</v>
      </c>
      <c r="AL624" s="2">
        <f>_xlfn.XLOOKUP($A624,Results!$A$2:$A$2256,Results!G$2:G$2256,"")</f>
        <v>566560</v>
      </c>
      <c r="AM624" s="2" t="str">
        <f>_xlfn.XLOOKUP($A624,Results!$A$2:$A$2256,Results!H$2:H$2256,"")</f>
        <v>CH200B</v>
      </c>
      <c r="AN624" s="2" t="str">
        <f>_xlfn.XLOOKUP($A624,Results!$A$2:$A$2256,Results!I$2:I$2256,"")</f>
        <v>APPLETON</v>
      </c>
      <c r="AO624" s="2">
        <f>_xlfn.XLOOKUP($A624,Results!$A$2:$A$2256,Results!J$2:J$2256,"")</f>
        <v>687855272006</v>
      </c>
      <c r="AP624" s="2">
        <f>_xlfn.XLOOKUP($A624,Results!$A$2:$A$2256,Results!K$2:K$2256,"")</f>
        <v>39121701</v>
      </c>
      <c r="AQ624" s="2">
        <f>_xlfn.XLOOKUP($A624,Results!$A$2:$A$2256,Results!L$2:L$2256,"")</f>
        <v>0</v>
      </c>
      <c r="AR624" s="2">
        <f>_xlfn.XLOOKUP($A624,Results!$A$2:$A$2256,Results!M$2:M$2256,"")</f>
        <v>26237</v>
      </c>
      <c r="AS624" s="2" t="str">
        <f>_xlfn.XLOOKUP($A624,Results!$A$2:$A$2256,Results!N$2:N$2256,"")</f>
        <v>NER CH-200-B 1-IN COND HGR W/BOLT</v>
      </c>
      <c r="AT624" s="2" t="str">
        <f>_xlfn.XLOOKUP($A624,Results!$A$2:$A$2256,Results!O$2:O$2256,"")</f>
        <v>APPLETON</v>
      </c>
      <c r="AU624" s="2">
        <f>_xlfn.XLOOKUP($A624,Results!$A$2:$A$2256,Results!P$2:P$2256,"")</f>
        <v>0</v>
      </c>
      <c r="AV624" s="2" t="str">
        <f>_xlfn.XLOOKUP($A624,Results!$A$2:$A$2256,Results!Q$2:Q$2256,"")</f>
        <v>NO_MANUFACTURERS_FOUND</v>
      </c>
      <c r="AW624" s="2" t="str">
        <f>_xlfn.XLOOKUP($A624,Results!$A$2:$A$2256,Results!R$2:R$2256,"")</f>
        <v>0.9276470707823431</v>
      </c>
      <c r="AX624" s="2">
        <f>_xlfn.XLOOKUP($A624,Results!$A$2:$A$2256,Results!S$2:S$2256,"")</f>
        <v>82</v>
      </c>
      <c r="AY624" s="2">
        <f>_xlfn.XLOOKUP($A624,Results!$A$2:$A$2256,Results!T$2:T$2256,"")</f>
        <v>68</v>
      </c>
      <c r="AZ624" s="2">
        <f>_xlfn.XLOOKUP($A624,Results!$A$2:$A$2256,Results!U$2:U$2256,"")</f>
        <v>99</v>
      </c>
      <c r="BA624" s="2" t="str">
        <f>_xlfn.XLOOKUP($A624,Results!$A$2:$A$2256,Results!V$2:V$2256,"")</f>
        <v>APPLETON</v>
      </c>
      <c r="BB624" s="2">
        <f>_xlfn.XLOOKUP($A624,Results!$A$2:$A$2256,Results!W$2:W$2256,"")</f>
        <v>93</v>
      </c>
      <c r="BC624" s="2">
        <f>_xlfn.XLOOKUP($A624,Results!$A$2:$A$2256,Results!X$2:X$2256,"")</f>
        <v>39121701</v>
      </c>
      <c r="BD624" s="2">
        <f>_xlfn.XLOOKUP($A624,Results!$A$2:$A$2256,Results!Y$2:Y$2256,"")</f>
        <v>93</v>
      </c>
      <c r="BE624" s="2" t="b">
        <f>_xlfn.XLOOKUP($A624,Results!$A$2:$A$2256,Results!Z$2:Z$2256,"")</f>
        <v>1</v>
      </c>
    </row>
    <row r="625" spans="1:57" ht="38.25" customHeight="1" x14ac:dyDescent="0.3">
      <c r="A625">
        <v>906302</v>
      </c>
      <c r="B625">
        <v>281593</v>
      </c>
      <c r="C625" t="s">
        <v>36</v>
      </c>
      <c r="D625" t="s">
        <v>535</v>
      </c>
      <c r="E625" s="2" t="str">
        <f>VLOOKUP(F625,'RPA Vendor Data '!F$1:$G$2418,2)</f>
        <v>LOEB ELECTRIC</v>
      </c>
      <c r="F625" s="2">
        <v>12062</v>
      </c>
      <c r="G625" s="2">
        <v>11</v>
      </c>
      <c r="H625" t="s">
        <v>1957</v>
      </c>
      <c r="I625">
        <v>142</v>
      </c>
      <c r="J625" t="s">
        <v>65</v>
      </c>
      <c r="K625" t="s">
        <v>39</v>
      </c>
      <c r="L625">
        <v>0.52400000000000002</v>
      </c>
      <c r="M625" s="2" t="s">
        <v>1958</v>
      </c>
      <c r="N625" s="85" t="s">
        <v>1959</v>
      </c>
      <c r="O625" t="s">
        <v>36</v>
      </c>
      <c r="P625" t="s">
        <v>36</v>
      </c>
      <c r="Q625" t="s">
        <v>36</v>
      </c>
      <c r="R625">
        <v>74.45</v>
      </c>
      <c r="S625" s="1">
        <v>45744.481719872689</v>
      </c>
      <c r="T625" t="s">
        <v>42</v>
      </c>
      <c r="U625" s="1">
        <v>45744.250694444447</v>
      </c>
      <c r="V625" t="s">
        <v>43</v>
      </c>
      <c r="W625" t="s">
        <v>36</v>
      </c>
      <c r="X625">
        <v>0</v>
      </c>
      <c r="Y625">
        <v>999</v>
      </c>
      <c r="Z625" t="s">
        <v>36</v>
      </c>
      <c r="AA625" t="s">
        <v>36</v>
      </c>
      <c r="AB625" t="s">
        <v>36</v>
      </c>
      <c r="AC625" t="s">
        <v>1819</v>
      </c>
      <c r="AD625" t="s">
        <v>1819</v>
      </c>
      <c r="AE625" t="s">
        <v>45</v>
      </c>
      <c r="AG625" s="18" t="s">
        <v>1960</v>
      </c>
      <c r="AH625" s="18"/>
      <c r="AI625" s="2" t="s">
        <v>48</v>
      </c>
      <c r="AJ625" s="2" t="e">
        <f>VLOOKUP(A625,'Classification Test Result'!$A$2:$D$2428,4,FALSE)</f>
        <v>#N/A</v>
      </c>
      <c r="AL625" s="2">
        <f>_xlfn.XLOOKUP($A625,Results!$A$2:$A$2256,Results!G$2:G$2256,"")</f>
        <v>566560</v>
      </c>
      <c r="AM625" s="2" t="str">
        <f>_xlfn.XLOOKUP($A625,Results!$A$2:$A$2256,Results!H$2:H$2256,"")</f>
        <v>CH200B</v>
      </c>
      <c r="AN625" s="2" t="str">
        <f>_xlfn.XLOOKUP($A625,Results!$A$2:$A$2256,Results!I$2:I$2256,"")</f>
        <v>APPLETON</v>
      </c>
      <c r="AO625" s="2">
        <f>_xlfn.XLOOKUP($A625,Results!$A$2:$A$2256,Results!J$2:J$2256,"")</f>
        <v>687855272006</v>
      </c>
      <c r="AP625" s="2">
        <f>_xlfn.XLOOKUP($A625,Results!$A$2:$A$2256,Results!K$2:K$2256,"")</f>
        <v>39121701</v>
      </c>
      <c r="AQ625" s="2">
        <f>_xlfn.XLOOKUP($A625,Results!$A$2:$A$2256,Results!L$2:L$2256,"")</f>
        <v>0</v>
      </c>
      <c r="AR625" s="2">
        <f>_xlfn.XLOOKUP($A625,Results!$A$2:$A$2256,Results!M$2:M$2256,"")</f>
        <v>26237</v>
      </c>
      <c r="AS625" s="2" t="str">
        <f>_xlfn.XLOOKUP($A625,Results!$A$2:$A$2256,Results!N$2:N$2256,"")</f>
        <v>NER CH-200-B 1-IN COND HGR W/BOLT</v>
      </c>
      <c r="AT625" s="2" t="str">
        <f>_xlfn.XLOOKUP($A625,Results!$A$2:$A$2256,Results!O$2:O$2256,"")</f>
        <v>APPLETON</v>
      </c>
      <c r="AU625" s="2">
        <f>_xlfn.XLOOKUP($A625,Results!$A$2:$A$2256,Results!P$2:P$2256,"")</f>
        <v>0</v>
      </c>
      <c r="AV625" s="2" t="str">
        <f>_xlfn.XLOOKUP($A625,Results!$A$2:$A$2256,Results!Q$2:Q$2256,"")</f>
        <v>NO_MANUFACTURERS_FOUND</v>
      </c>
      <c r="AW625" s="2" t="str">
        <f>_xlfn.XLOOKUP($A625,Results!$A$2:$A$2256,Results!R$2:R$2256,"")</f>
        <v>0.9276470707823431</v>
      </c>
      <c r="AX625" s="2">
        <f>_xlfn.XLOOKUP($A625,Results!$A$2:$A$2256,Results!S$2:S$2256,"")</f>
        <v>82</v>
      </c>
      <c r="AY625" s="2">
        <f>_xlfn.XLOOKUP($A625,Results!$A$2:$A$2256,Results!T$2:T$2256,"")</f>
        <v>68</v>
      </c>
      <c r="AZ625" s="2">
        <f>_xlfn.XLOOKUP($A625,Results!$A$2:$A$2256,Results!U$2:U$2256,"")</f>
        <v>99</v>
      </c>
      <c r="BA625" s="2" t="str">
        <f>_xlfn.XLOOKUP($A625,Results!$A$2:$A$2256,Results!V$2:V$2256,"")</f>
        <v>APPLETON</v>
      </c>
      <c r="BB625" s="2">
        <f>_xlfn.XLOOKUP($A625,Results!$A$2:$A$2256,Results!W$2:W$2256,"")</f>
        <v>93</v>
      </c>
      <c r="BC625" s="2">
        <f>_xlfn.XLOOKUP($A625,Results!$A$2:$A$2256,Results!X$2:X$2256,"")</f>
        <v>39121701</v>
      </c>
      <c r="BD625" s="2">
        <f>_xlfn.XLOOKUP($A625,Results!$A$2:$A$2256,Results!Y$2:Y$2256,"")</f>
        <v>93</v>
      </c>
      <c r="BE625" s="2" t="b">
        <f>_xlfn.XLOOKUP($A625,Results!$A$2:$A$2256,Results!Z$2:Z$2256,"")</f>
        <v>1</v>
      </c>
    </row>
    <row r="626" spans="1:57" ht="38.25" customHeight="1" x14ac:dyDescent="0.3">
      <c r="A626">
        <v>906303</v>
      </c>
      <c r="B626">
        <v>281998</v>
      </c>
      <c r="C626" t="s">
        <v>36</v>
      </c>
      <c r="D626" t="s">
        <v>1177</v>
      </c>
      <c r="E626" s="2" t="str">
        <f>VLOOKUP(F626,'RPA Vendor Data '!F$1:$G$2418,2)</f>
        <v>FROST ELECTRIC SUPPLY CO</v>
      </c>
      <c r="F626" s="2">
        <v>11364</v>
      </c>
      <c r="G626" s="2">
        <v>5</v>
      </c>
      <c r="H626" t="s">
        <v>1962</v>
      </c>
      <c r="I626">
        <v>1</v>
      </c>
      <c r="J626" t="s">
        <v>65</v>
      </c>
      <c r="K626" t="s">
        <v>39</v>
      </c>
      <c r="L626">
        <v>217.97</v>
      </c>
      <c r="M626" s="2" t="s">
        <v>1963</v>
      </c>
      <c r="N626" s="85" t="s">
        <v>164</v>
      </c>
      <c r="O626" t="s">
        <v>36</v>
      </c>
      <c r="P626" t="s">
        <v>1964</v>
      </c>
      <c r="Q626" t="s">
        <v>36</v>
      </c>
      <c r="R626">
        <v>217.97</v>
      </c>
      <c r="S626" s="1">
        <v>45744.89675983796</v>
      </c>
      <c r="T626" t="s">
        <v>42</v>
      </c>
      <c r="U626" s="1">
        <v>45744.67083333333</v>
      </c>
      <c r="V626" t="s">
        <v>43</v>
      </c>
      <c r="W626" t="s">
        <v>36</v>
      </c>
      <c r="X626">
        <v>0</v>
      </c>
      <c r="Y626">
        <v>201</v>
      </c>
      <c r="Z626" t="s">
        <v>36</v>
      </c>
      <c r="AA626" t="s">
        <v>36</v>
      </c>
      <c r="AB626" t="s">
        <v>36</v>
      </c>
      <c r="AC626" t="s">
        <v>1963</v>
      </c>
      <c r="AD626" t="s">
        <v>1963</v>
      </c>
      <c r="AE626" t="s">
        <v>45</v>
      </c>
      <c r="AG626" s="18" t="s">
        <v>1965</v>
      </c>
      <c r="AH626" s="18"/>
      <c r="AI626" s="2" t="s">
        <v>48</v>
      </c>
      <c r="AJ626" s="2" t="e">
        <f>VLOOKUP(A626,'Classification Test Result'!$A$2:$D$2428,4,FALSE)</f>
        <v>#N/A</v>
      </c>
      <c r="AL626" s="2">
        <f>_xlfn.XLOOKUP($A626,Results!$A$2:$A$2256,Results!G$2:G$2256,"")</f>
        <v>0</v>
      </c>
      <c r="AM626" s="2">
        <f>_xlfn.XLOOKUP($A626,Results!$A$2:$A$2256,Results!H$2:H$2256,"")</f>
        <v>0</v>
      </c>
      <c r="AN626" s="2">
        <f>_xlfn.XLOOKUP($A626,Results!$A$2:$A$2256,Results!I$2:I$2256,"")</f>
        <v>0</v>
      </c>
      <c r="AO626" s="2">
        <f>_xlfn.XLOOKUP($A626,Results!$A$2:$A$2256,Results!J$2:J$2256,"")</f>
        <v>0</v>
      </c>
      <c r="AP626" s="2">
        <f>_xlfn.XLOOKUP($A626,Results!$A$2:$A$2256,Results!K$2:K$2256,"")</f>
        <v>0</v>
      </c>
      <c r="AQ626" s="2">
        <f>_xlfn.XLOOKUP($A626,Results!$A$2:$A$2256,Results!L$2:L$2256,"")</f>
        <v>0</v>
      </c>
      <c r="AR626" s="2">
        <f>_xlfn.XLOOKUP($A626,Results!$A$2:$A$2256,Results!M$2:M$2256,"")</f>
        <v>0</v>
      </c>
      <c r="AS626" s="2">
        <f>_xlfn.XLOOKUP($A626,Results!$A$2:$A$2256,Results!N$2:N$2256,"")</f>
        <v>0</v>
      </c>
      <c r="AT626" s="2" t="str">
        <f>_xlfn.XLOOKUP($A626,Results!$A$2:$A$2256,Results!O$2:O$2256,"")</f>
        <v>NEPTCO</v>
      </c>
      <c r="AU626" s="2" t="str">
        <f>_xlfn.XLOOKUP($A626,Results!$A$2:$A$2256,Results!P$2:P$2256,"")</f>
        <v>NEPTCO</v>
      </c>
      <c r="AV626" s="2" t="str">
        <f>_xlfn.XLOOKUP($A626,Results!$A$2:$A$2256,Results!Q$2:Q$2256,"")</f>
        <v>MULTIPLE_MATCHES_ONE_VALID</v>
      </c>
      <c r="AW626" s="2">
        <f>_xlfn.XLOOKUP($A626,Results!$A$2:$A$2256,Results!R$2:R$2256,"")</f>
        <v>0</v>
      </c>
      <c r="AX626" s="2">
        <f>_xlfn.XLOOKUP($A626,Results!$A$2:$A$2256,Results!S$2:S$2256,"")</f>
        <v>0</v>
      </c>
      <c r="AY626" s="2">
        <f>_xlfn.XLOOKUP($A626,Results!$A$2:$A$2256,Results!T$2:T$2256,"")</f>
        <v>50</v>
      </c>
      <c r="AZ626" s="2">
        <f>_xlfn.XLOOKUP($A626,Results!$A$2:$A$2256,Results!U$2:U$2256,"")</f>
        <v>0</v>
      </c>
      <c r="BA626" s="2">
        <f>_xlfn.XLOOKUP($A626,Results!$A$2:$A$2256,Results!V$2:V$2256,"")</f>
        <v>0</v>
      </c>
      <c r="BB626" s="2">
        <f>_xlfn.XLOOKUP($A626,Results!$A$2:$A$2256,Results!W$2:W$2256,"")</f>
        <v>0</v>
      </c>
      <c r="BC626" s="2">
        <f>_xlfn.XLOOKUP($A626,Results!$A$2:$A$2256,Results!X$2:X$2256,"")</f>
        <v>0</v>
      </c>
      <c r="BD626" s="2">
        <f>_xlfn.XLOOKUP($A626,Results!$A$2:$A$2256,Results!Y$2:Y$2256,"")</f>
        <v>0</v>
      </c>
      <c r="BE626" s="2">
        <f>_xlfn.XLOOKUP($A626,Results!$A$2:$A$2256,Results!Z$2:Z$2256,"")</f>
        <v>0</v>
      </c>
    </row>
    <row r="627" spans="1:57" ht="38.25" customHeight="1" x14ac:dyDescent="0.3">
      <c r="A627">
        <v>906304</v>
      </c>
      <c r="B627">
        <v>281406</v>
      </c>
      <c r="C627" t="s">
        <v>36</v>
      </c>
      <c r="D627" t="s">
        <v>1427</v>
      </c>
      <c r="E627" s="2" t="str">
        <f>VLOOKUP(F627,'RPA Vendor Data '!F$1:$G$2418,2)</f>
        <v>REXEL USA, INC.</v>
      </c>
      <c r="F627" s="2">
        <v>12873</v>
      </c>
      <c r="G627" s="2">
        <v>1</v>
      </c>
      <c r="H627" t="s">
        <v>1966</v>
      </c>
      <c r="I627">
        <v>1</v>
      </c>
      <c r="J627" t="s">
        <v>65</v>
      </c>
      <c r="K627" t="s">
        <v>39</v>
      </c>
      <c r="L627">
        <v>184.35599999999999</v>
      </c>
      <c r="M627" s="2" t="s">
        <v>1963</v>
      </c>
      <c r="N627" s="85">
        <v>36311</v>
      </c>
      <c r="O627">
        <v>1757355</v>
      </c>
      <c r="P627" t="s">
        <v>36</v>
      </c>
      <c r="Q627" t="s">
        <v>36</v>
      </c>
      <c r="R627">
        <v>184.36</v>
      </c>
      <c r="S627" s="1">
        <v>45744.271881099543</v>
      </c>
      <c r="T627" t="s">
        <v>42</v>
      </c>
      <c r="U627" s="1">
        <v>45744.057638888888</v>
      </c>
      <c r="V627" t="s">
        <v>43</v>
      </c>
      <c r="W627" t="s">
        <v>36</v>
      </c>
      <c r="X627">
        <v>0</v>
      </c>
      <c r="Y627">
        <v>201</v>
      </c>
      <c r="Z627" t="s">
        <v>36</v>
      </c>
      <c r="AA627" t="s">
        <v>36</v>
      </c>
      <c r="AB627" t="s">
        <v>36</v>
      </c>
      <c r="AC627" t="s">
        <v>1967</v>
      </c>
      <c r="AD627" t="s">
        <v>1967</v>
      </c>
      <c r="AE627" t="s">
        <v>45</v>
      </c>
      <c r="AG627" s="18" t="s">
        <v>1968</v>
      </c>
      <c r="AH627" s="18"/>
      <c r="AI627" s="2" t="s">
        <v>48</v>
      </c>
      <c r="AJ627" s="2" t="e">
        <f>VLOOKUP(A627,'Classification Test Result'!$A$2:$D$2428,4,FALSE)</f>
        <v>#N/A</v>
      </c>
      <c r="AL627" s="2">
        <f>_xlfn.XLOOKUP($A627,Results!$A$2:$A$2256,Results!G$2:G$2256,"")</f>
        <v>1121824</v>
      </c>
      <c r="AM627" s="2">
        <f>_xlfn.XLOOKUP($A627,Results!$A$2:$A$2256,Results!H$2:H$2256,"")</f>
        <v>36311</v>
      </c>
      <c r="AN627" s="2" t="str">
        <f>_xlfn.XLOOKUP($A627,Results!$A$2:$A$2256,Results!I$2:I$2256,"")</f>
        <v>BRADY CORPORATION</v>
      </c>
      <c r="AO627" s="2">
        <f>_xlfn.XLOOKUP($A627,Results!$A$2:$A$2256,Results!J$2:J$2256,"")</f>
        <v>754473363116</v>
      </c>
      <c r="AP627" s="2">
        <f>_xlfn.XLOOKUP($A627,Results!$A$2:$A$2256,Results!K$2:K$2256,"")</f>
        <v>55121737</v>
      </c>
      <c r="AQ627" s="2">
        <f>_xlfn.XLOOKUP($A627,Results!$A$2:$A$2256,Results!L$2:L$2256,"")</f>
        <v>0</v>
      </c>
      <c r="AR627" s="2">
        <f>_xlfn.XLOOKUP($A627,Results!$A$2:$A$2256,Results!M$2:M$2256,"")</f>
        <v>303702</v>
      </c>
      <c r="AS627" s="2" t="str">
        <f>_xlfn.XLOOKUP($A627,Results!$A$2:$A$2256,Results!N$2:N$2256,"")</f>
        <v>BRADS 36311 2-IN BLK PIPE BAND TAPE</v>
      </c>
      <c r="AT627" s="2" t="str">
        <f>_xlfn.XLOOKUP($A627,Results!$A$2:$A$2256,Results!O$2:O$2256,"")</f>
        <v>BRADY CORPORATION</v>
      </c>
      <c r="AU627" s="2">
        <f>_xlfn.XLOOKUP($A627,Results!$A$2:$A$2256,Results!P$2:P$2256,"")</f>
        <v>0</v>
      </c>
      <c r="AV627" s="2" t="str">
        <f>_xlfn.XLOOKUP($A627,Results!$A$2:$A$2256,Results!Q$2:Q$2256,"")</f>
        <v>NO_VALID_MATCHES</v>
      </c>
      <c r="AW627" s="2" t="str">
        <f>_xlfn.XLOOKUP($A627,Results!$A$2:$A$2256,Results!R$2:R$2256,"")</f>
        <v>0.49844827616551735</v>
      </c>
      <c r="AX627" s="2">
        <f>_xlfn.XLOOKUP($A627,Results!$A$2:$A$2256,Results!S$2:S$2256,"")</f>
        <v>50</v>
      </c>
      <c r="AY627" s="2">
        <f>_xlfn.XLOOKUP($A627,Results!$A$2:$A$2256,Results!T$2:T$2256,"")</f>
        <v>24</v>
      </c>
      <c r="AZ627" s="2">
        <f>_xlfn.XLOOKUP($A627,Results!$A$2:$A$2256,Results!U$2:U$2256,"")</f>
        <v>24</v>
      </c>
      <c r="BA627" s="2" t="str">
        <f>_xlfn.XLOOKUP($A627,Results!$A$2:$A$2256,Results!V$2:V$2256,"")</f>
        <v>NSI INDUSTRIES</v>
      </c>
      <c r="BB627" s="2">
        <f>_xlfn.XLOOKUP($A627,Results!$A$2:$A$2256,Results!W$2:W$2256,"")</f>
        <v>61</v>
      </c>
      <c r="BC627" s="2">
        <f>_xlfn.XLOOKUP($A627,Results!$A$2:$A$2256,Results!X$2:X$2256,"")</f>
        <v>27113101</v>
      </c>
      <c r="BD627" s="2">
        <f>_xlfn.XLOOKUP($A627,Results!$A$2:$A$2256,Results!Y$2:Y$2256,"")</f>
        <v>61</v>
      </c>
      <c r="BE627" s="2" t="b">
        <f>_xlfn.XLOOKUP($A627,Results!$A$2:$A$2256,Results!Z$2:Z$2256,"")</f>
        <v>1</v>
      </c>
    </row>
    <row r="628" spans="1:57" ht="38.25" customHeight="1" x14ac:dyDescent="0.3">
      <c r="A628">
        <v>906305</v>
      </c>
      <c r="B628">
        <v>281475</v>
      </c>
      <c r="C628" t="s">
        <v>36</v>
      </c>
      <c r="D628" t="s">
        <v>1969</v>
      </c>
      <c r="E628" s="2" t="str">
        <f>VLOOKUP(F628,'RPA Vendor Data '!F$1:$G$2418,2)</f>
        <v>UNITED RENTALS</v>
      </c>
      <c r="F628" s="2">
        <v>13482</v>
      </c>
      <c r="G628" s="2">
        <v>1</v>
      </c>
      <c r="H628" t="s">
        <v>1970</v>
      </c>
      <c r="I628">
        <v>1</v>
      </c>
      <c r="J628" t="s">
        <v>39</v>
      </c>
      <c r="K628" t="s">
        <v>39</v>
      </c>
      <c r="L628">
        <v>300</v>
      </c>
      <c r="M628" s="2" t="s">
        <v>1971</v>
      </c>
      <c r="N628" s="85" t="s">
        <v>1972</v>
      </c>
      <c r="O628">
        <v>11761043</v>
      </c>
      <c r="P628" t="s">
        <v>36</v>
      </c>
      <c r="Q628" t="s">
        <v>36</v>
      </c>
      <c r="R628">
        <v>155</v>
      </c>
      <c r="S628" s="1">
        <v>45744.333953159723</v>
      </c>
      <c r="T628" t="s">
        <v>42</v>
      </c>
      <c r="U628" s="1">
        <v>45744.119444444441</v>
      </c>
      <c r="V628" t="s">
        <v>43</v>
      </c>
      <c r="W628" t="s">
        <v>36</v>
      </c>
      <c r="X628">
        <v>0</v>
      </c>
      <c r="Y628">
        <v>999</v>
      </c>
      <c r="Z628" t="s">
        <v>36</v>
      </c>
      <c r="AA628" t="s">
        <v>36</v>
      </c>
      <c r="AB628" t="s">
        <v>36</v>
      </c>
      <c r="AC628" t="s">
        <v>1971</v>
      </c>
      <c r="AD628" t="s">
        <v>1971</v>
      </c>
      <c r="AE628" t="s">
        <v>45</v>
      </c>
      <c r="AG628" s="18" t="s">
        <v>1973</v>
      </c>
      <c r="AH628" s="18"/>
      <c r="AI628" s="2" t="s">
        <v>48</v>
      </c>
      <c r="AJ628" s="2" t="e">
        <f>VLOOKUP(A628,'Classification Test Result'!$A$2:$D$2428,4,FALSE)</f>
        <v>#N/A</v>
      </c>
      <c r="AL628" s="2">
        <f>_xlfn.XLOOKUP($A628,Results!$A$2:$A$2256,Results!G$2:G$2256,"")</f>
        <v>0</v>
      </c>
      <c r="AM628" s="2">
        <f>_xlfn.XLOOKUP($A628,Results!$A$2:$A$2256,Results!H$2:H$2256,"")</f>
        <v>0</v>
      </c>
      <c r="AN628" s="2">
        <f>_xlfn.XLOOKUP($A628,Results!$A$2:$A$2256,Results!I$2:I$2256,"")</f>
        <v>0</v>
      </c>
      <c r="AO628" s="2">
        <f>_xlfn.XLOOKUP($A628,Results!$A$2:$A$2256,Results!J$2:J$2256,"")</f>
        <v>0</v>
      </c>
      <c r="AP628" s="2">
        <f>_xlfn.XLOOKUP($A628,Results!$A$2:$A$2256,Results!K$2:K$2256,"")</f>
        <v>0</v>
      </c>
      <c r="AQ628" s="2">
        <f>_xlfn.XLOOKUP($A628,Results!$A$2:$A$2256,Results!L$2:L$2256,"")</f>
        <v>0</v>
      </c>
      <c r="AR628" s="2">
        <f>_xlfn.XLOOKUP($A628,Results!$A$2:$A$2256,Results!M$2:M$2256,"")</f>
        <v>0</v>
      </c>
      <c r="AS628" s="2">
        <f>_xlfn.XLOOKUP($A628,Results!$A$2:$A$2256,Results!N$2:N$2256,"")</f>
        <v>0</v>
      </c>
      <c r="AT628" s="2" t="str">
        <f>_xlfn.XLOOKUP($A628,Results!$A$2:$A$2256,Results!O$2:O$2256,"")</f>
        <v>MULTIQUIP</v>
      </c>
      <c r="AU628" s="2" t="str">
        <f>_xlfn.XLOOKUP($A628,Results!$A$2:$A$2256,Results!P$2:P$2256,"")</f>
        <v>MULTIQUIP</v>
      </c>
      <c r="AV628" s="2" t="str">
        <f>_xlfn.XLOOKUP($A628,Results!$A$2:$A$2256,Results!Q$2:Q$2256,"")</f>
        <v>SINGLE_MATCH</v>
      </c>
      <c r="AW628" s="2">
        <f>_xlfn.XLOOKUP($A628,Results!$A$2:$A$2256,Results!R$2:R$2256,"")</f>
        <v>0</v>
      </c>
      <c r="AX628" s="2">
        <f>_xlfn.XLOOKUP($A628,Results!$A$2:$A$2256,Results!S$2:S$2256,"")</f>
        <v>0</v>
      </c>
      <c r="AY628" s="2">
        <f>_xlfn.XLOOKUP($A628,Results!$A$2:$A$2256,Results!T$2:T$2256,"")</f>
        <v>100</v>
      </c>
      <c r="AZ628" s="2">
        <f>_xlfn.XLOOKUP($A628,Results!$A$2:$A$2256,Results!U$2:U$2256,"")</f>
        <v>0</v>
      </c>
      <c r="BA628" s="2">
        <f>_xlfn.XLOOKUP($A628,Results!$A$2:$A$2256,Results!V$2:V$2256,"")</f>
        <v>0</v>
      </c>
      <c r="BB628" s="2">
        <f>_xlfn.XLOOKUP($A628,Results!$A$2:$A$2256,Results!W$2:W$2256,"")</f>
        <v>0</v>
      </c>
      <c r="BC628" s="2">
        <f>_xlfn.XLOOKUP($A628,Results!$A$2:$A$2256,Results!X$2:X$2256,"")</f>
        <v>0</v>
      </c>
      <c r="BD628" s="2">
        <f>_xlfn.XLOOKUP($A628,Results!$A$2:$A$2256,Results!Y$2:Y$2256,"")</f>
        <v>0</v>
      </c>
      <c r="BE628" s="2">
        <f>_xlfn.XLOOKUP($A628,Results!$A$2:$A$2256,Results!Z$2:Z$2256,"")</f>
        <v>0</v>
      </c>
    </row>
    <row r="629" spans="1:57" ht="38.25" customHeight="1" x14ac:dyDescent="0.3">
      <c r="A629">
        <v>906306</v>
      </c>
      <c r="B629">
        <v>281822</v>
      </c>
      <c r="C629" t="s">
        <v>36</v>
      </c>
      <c r="D629" t="s">
        <v>1762</v>
      </c>
      <c r="E629" s="2" t="str">
        <f>VLOOKUP(F629,'RPA Vendor Data '!F$1:$G$2418,2)</f>
        <v>CAPITAL ELECTRIC</v>
      </c>
      <c r="F629" s="2">
        <v>10512</v>
      </c>
      <c r="G629" s="2">
        <v>1</v>
      </c>
      <c r="H629" t="s">
        <v>1974</v>
      </c>
      <c r="I629">
        <v>6</v>
      </c>
      <c r="J629" t="s">
        <v>389</v>
      </c>
      <c r="K629" t="s">
        <v>58</v>
      </c>
      <c r="L629">
        <v>253.96</v>
      </c>
      <c r="M629" s="2" t="s">
        <v>1975</v>
      </c>
      <c r="N629" s="85">
        <v>97152</v>
      </c>
      <c r="O629" t="s">
        <v>36</v>
      </c>
      <c r="P629" t="s">
        <v>1976</v>
      </c>
      <c r="Q629">
        <v>9532797152</v>
      </c>
      <c r="R629">
        <v>15.24</v>
      </c>
      <c r="S629" s="1">
        <v>45744.604621909719</v>
      </c>
      <c r="T629" t="s">
        <v>42</v>
      </c>
      <c r="U629" s="1">
        <v>45744.392361111109</v>
      </c>
      <c r="V629" t="s">
        <v>43</v>
      </c>
      <c r="W629" t="s">
        <v>36</v>
      </c>
      <c r="X629">
        <v>0</v>
      </c>
      <c r="Y629">
        <v>999</v>
      </c>
      <c r="Z629" t="s">
        <v>36</v>
      </c>
      <c r="AA629" t="s">
        <v>36</v>
      </c>
      <c r="AB629" t="s">
        <v>36</v>
      </c>
      <c r="AC629" t="s">
        <v>1977</v>
      </c>
      <c r="AD629" t="s">
        <v>1977</v>
      </c>
      <c r="AE629" t="s">
        <v>45</v>
      </c>
      <c r="AF629" s="44">
        <v>39121704</v>
      </c>
      <c r="AG629" s="18" t="s">
        <v>1978</v>
      </c>
      <c r="AH629" s="18"/>
      <c r="AI629" s="2" t="s">
        <v>48</v>
      </c>
      <c r="AJ629" s="2" t="e">
        <f>VLOOKUP(A629,'Classification Test Result'!$A$2:$D$2428,4,FALSE)</f>
        <v>#N/A</v>
      </c>
      <c r="AL629" s="2">
        <f>_xlfn.XLOOKUP($A629,Results!$A$2:$A$2256,Results!G$2:G$2256,"")</f>
        <v>340789</v>
      </c>
      <c r="AM629" s="2">
        <f>_xlfn.XLOOKUP($A629,Results!$A$2:$A$2256,Results!H$2:H$2256,"")</f>
        <v>97152</v>
      </c>
      <c r="AN629" s="2" t="str">
        <f>_xlfn.XLOOKUP($A629,Results!$A$2:$A$2256,Results!I$2:I$2256,"")</f>
        <v>MULBERRY METAL PRODUCTS</v>
      </c>
      <c r="AO629" s="2" t="str">
        <f>_xlfn.XLOOKUP($A629,Results!$A$2:$A$2256,Results!J$2:J$2256,"")</f>
        <v>095327971522</v>
      </c>
      <c r="AP629" s="2">
        <f>_xlfn.XLOOKUP($A629,Results!$A$2:$A$2256,Results!K$2:K$2256,"")</f>
        <v>39121704</v>
      </c>
      <c r="AQ629" s="2" t="str">
        <f>_xlfn.XLOOKUP($A629,Results!$A$2:$A$2256,Results!L$2:L$2256,"")</f>
        <v>AK10620645</v>
      </c>
      <c r="AR629" s="2">
        <f>_xlfn.XLOOKUP($A629,Results!$A$2:$A$2256,Results!M$2:M$2256,"")</f>
        <v>404634</v>
      </c>
      <c r="AS629" s="2" t="str">
        <f>_xlfn.XLOOKUP($A629,Results!$A$2:$A$2256,Results!N$2:N$2256,"")</f>
        <v>MULB 97152 2G SAT-SS BLANK PLT</v>
      </c>
      <c r="AT629" s="2" t="str">
        <f>_xlfn.XLOOKUP($A629,Results!$A$2:$A$2256,Results!O$2:O$2256,"")</f>
        <v>MULBERRY METAL PRODUCTS</v>
      </c>
      <c r="AU629" s="2" t="str">
        <f>_xlfn.XLOOKUP($A629,Results!$A$2:$A$2256,Results!P$2:P$2256,"")</f>
        <v>MULB</v>
      </c>
      <c r="AV629" s="2" t="str">
        <f>_xlfn.XLOOKUP($A629,Results!$A$2:$A$2256,Results!Q$2:Q$2256,"")</f>
        <v>MULTIPLE_MATCHES_ONE_VALID</v>
      </c>
      <c r="AW629" s="2" t="str">
        <f>_xlfn.XLOOKUP($A629,Results!$A$2:$A$2256,Results!R$2:R$2256,"")</f>
        <v>0.9968500647980076</v>
      </c>
      <c r="AX629" s="2">
        <f>_xlfn.XLOOKUP($A629,Results!$A$2:$A$2256,Results!S$2:S$2256,"")</f>
        <v>100</v>
      </c>
      <c r="AY629" s="2">
        <f>_xlfn.XLOOKUP($A629,Results!$A$2:$A$2256,Results!T$2:T$2256,"")</f>
        <v>100</v>
      </c>
      <c r="AZ629" s="2">
        <f>_xlfn.XLOOKUP($A629,Results!$A$2:$A$2256,Results!U$2:U$2256,"")</f>
        <v>100</v>
      </c>
      <c r="BA629" s="2" t="str">
        <f>_xlfn.XLOOKUP($A629,Results!$A$2:$A$2256,Results!V$2:V$2256,"")</f>
        <v>MULBERRY METAL PRODUCTS</v>
      </c>
      <c r="BB629" s="2">
        <f>_xlfn.XLOOKUP($A629,Results!$A$2:$A$2256,Results!W$2:W$2256,"")</f>
        <v>100</v>
      </c>
      <c r="BC629" s="2">
        <f>_xlfn.XLOOKUP($A629,Results!$A$2:$A$2256,Results!X$2:X$2256,"")</f>
        <v>39121704</v>
      </c>
      <c r="BD629" s="2">
        <f>_xlfn.XLOOKUP($A629,Results!$A$2:$A$2256,Results!Y$2:Y$2256,"")</f>
        <v>100</v>
      </c>
      <c r="BE629" s="2" t="b">
        <f>_xlfn.XLOOKUP($A629,Results!$A$2:$A$2256,Results!Z$2:Z$2256,"")</f>
        <v>1</v>
      </c>
    </row>
    <row r="630" spans="1:57" ht="38.25" customHeight="1" x14ac:dyDescent="0.3">
      <c r="A630">
        <v>906307</v>
      </c>
      <c r="B630">
        <v>281822</v>
      </c>
      <c r="C630" t="s">
        <v>36</v>
      </c>
      <c r="D630" t="s">
        <v>1762</v>
      </c>
      <c r="E630" s="2" t="str">
        <f>VLOOKUP(F630,'RPA Vendor Data '!F$1:$G$2418,2)</f>
        <v>CAPITAL ELECTRIC</v>
      </c>
      <c r="F630" s="2">
        <v>10512</v>
      </c>
      <c r="G630" s="2">
        <v>2</v>
      </c>
      <c r="H630" t="s">
        <v>1980</v>
      </c>
      <c r="I630">
        <v>6</v>
      </c>
      <c r="J630" t="s">
        <v>389</v>
      </c>
      <c r="K630" t="s">
        <v>58</v>
      </c>
      <c r="L630">
        <v>126.73</v>
      </c>
      <c r="M630" s="2" t="s">
        <v>1975</v>
      </c>
      <c r="N630" s="85">
        <v>97151</v>
      </c>
      <c r="O630" t="s">
        <v>36</v>
      </c>
      <c r="P630" t="s">
        <v>1981</v>
      </c>
      <c r="Q630">
        <v>9532797151</v>
      </c>
      <c r="R630">
        <v>7.6</v>
      </c>
      <c r="S630" s="1">
        <v>45744.604628159723</v>
      </c>
      <c r="T630" t="s">
        <v>42</v>
      </c>
      <c r="U630" s="1">
        <v>45744.392361111109</v>
      </c>
      <c r="V630" t="s">
        <v>43</v>
      </c>
      <c r="W630" t="s">
        <v>36</v>
      </c>
      <c r="X630">
        <v>0</v>
      </c>
      <c r="Y630">
        <v>999</v>
      </c>
      <c r="Z630" t="s">
        <v>36</v>
      </c>
      <c r="AA630" t="s">
        <v>36</v>
      </c>
      <c r="AB630" t="s">
        <v>36</v>
      </c>
      <c r="AC630" t="s">
        <v>1977</v>
      </c>
      <c r="AD630" t="s">
        <v>1977</v>
      </c>
      <c r="AE630" t="s">
        <v>45</v>
      </c>
      <c r="AF630" s="44">
        <v>39121704</v>
      </c>
      <c r="AG630" s="18" t="s">
        <v>1982</v>
      </c>
      <c r="AH630" s="18"/>
      <c r="AI630" s="2" t="s">
        <v>48</v>
      </c>
      <c r="AJ630" s="2" t="e">
        <f>VLOOKUP(A630,'Classification Test Result'!$A$2:$D$2428,4,FALSE)</f>
        <v>#N/A</v>
      </c>
      <c r="AL630" s="2">
        <f>_xlfn.XLOOKUP($A630,Results!$A$2:$A$2256,Results!G$2:G$2256,"")</f>
        <v>340788</v>
      </c>
      <c r="AM630" s="2">
        <f>_xlfn.XLOOKUP($A630,Results!$A$2:$A$2256,Results!H$2:H$2256,"")</f>
        <v>97151</v>
      </c>
      <c r="AN630" s="2" t="str">
        <f>_xlfn.XLOOKUP($A630,Results!$A$2:$A$2256,Results!I$2:I$2256,"")</f>
        <v>MULBERRY METAL PRODUCTS</v>
      </c>
      <c r="AO630" s="2" t="str">
        <f>_xlfn.XLOOKUP($A630,Results!$A$2:$A$2256,Results!J$2:J$2256,"")</f>
        <v>095327971515</v>
      </c>
      <c r="AP630" s="2">
        <f>_xlfn.XLOOKUP($A630,Results!$A$2:$A$2256,Results!K$2:K$2256,"")</f>
        <v>39121704</v>
      </c>
      <c r="AQ630" s="2" t="str">
        <f>_xlfn.XLOOKUP($A630,Results!$A$2:$A$2256,Results!L$2:L$2256,"")</f>
        <v>AK10620644</v>
      </c>
      <c r="AR630" s="2">
        <f>_xlfn.XLOOKUP($A630,Results!$A$2:$A$2256,Results!M$2:M$2256,"")</f>
        <v>930919</v>
      </c>
      <c r="AS630" s="2" t="str">
        <f>_xlfn.XLOOKUP($A630,Results!$A$2:$A$2256,Results!N$2:N$2256,"")</f>
        <v>MULB 97151 1G SAT-SS BLANK PLT</v>
      </c>
      <c r="AT630" s="2" t="str">
        <f>_xlfn.XLOOKUP($A630,Results!$A$2:$A$2256,Results!O$2:O$2256,"")</f>
        <v>MULBERRY METAL PRODUCTS</v>
      </c>
      <c r="AU630" s="2" t="str">
        <f>_xlfn.XLOOKUP($A630,Results!$A$2:$A$2256,Results!P$2:P$2256,"")</f>
        <v>MULB</v>
      </c>
      <c r="AV630" s="2" t="str">
        <f>_xlfn.XLOOKUP($A630,Results!$A$2:$A$2256,Results!Q$2:Q$2256,"")</f>
        <v>MULTIPLE_MATCHES_ONE_VALID</v>
      </c>
      <c r="AW630" s="2" t="str">
        <f>_xlfn.XLOOKUP($A630,Results!$A$2:$A$2256,Results!R$2:R$2256,"")</f>
        <v>0.9999991881944447</v>
      </c>
      <c r="AX630" s="2">
        <f>_xlfn.XLOOKUP($A630,Results!$A$2:$A$2256,Results!S$2:S$2256,"")</f>
        <v>100</v>
      </c>
      <c r="AY630" s="2">
        <f>_xlfn.XLOOKUP($A630,Results!$A$2:$A$2256,Results!T$2:T$2256,"")</f>
        <v>100</v>
      </c>
      <c r="AZ630" s="2">
        <f>_xlfn.XLOOKUP($A630,Results!$A$2:$A$2256,Results!U$2:U$2256,"")</f>
        <v>100</v>
      </c>
      <c r="BA630" s="2" t="str">
        <f>_xlfn.XLOOKUP($A630,Results!$A$2:$A$2256,Results!V$2:V$2256,"")</f>
        <v>MULBERRY METAL PRODUCTS</v>
      </c>
      <c r="BB630" s="2">
        <f>_xlfn.XLOOKUP($A630,Results!$A$2:$A$2256,Results!W$2:W$2256,"")</f>
        <v>100</v>
      </c>
      <c r="BC630" s="2">
        <f>_xlfn.XLOOKUP($A630,Results!$A$2:$A$2256,Results!X$2:X$2256,"")</f>
        <v>39121704</v>
      </c>
      <c r="BD630" s="2">
        <f>_xlfn.XLOOKUP($A630,Results!$A$2:$A$2256,Results!Y$2:Y$2256,"")</f>
        <v>100</v>
      </c>
      <c r="BE630" s="2" t="b">
        <f>_xlfn.XLOOKUP($A630,Results!$A$2:$A$2256,Results!Z$2:Z$2256,"")</f>
        <v>1</v>
      </c>
    </row>
    <row r="631" spans="1:57" ht="38.25" customHeight="1" x14ac:dyDescent="0.3">
      <c r="A631">
        <v>906308</v>
      </c>
      <c r="B631">
        <v>281825</v>
      </c>
      <c r="C631" t="s">
        <v>36</v>
      </c>
      <c r="D631" t="s">
        <v>1984</v>
      </c>
      <c r="E631" s="2" t="str">
        <f>VLOOKUP(F631,'RPA Vendor Data '!F$1:$G$2418,2)</f>
        <v>CAPITAL ELECTRIC</v>
      </c>
      <c r="F631" s="2">
        <v>10512</v>
      </c>
      <c r="G631" s="2">
        <v>1</v>
      </c>
      <c r="H631" t="s">
        <v>1985</v>
      </c>
      <c r="I631">
        <v>-10</v>
      </c>
      <c r="J631" t="s">
        <v>389</v>
      </c>
      <c r="K631" t="s">
        <v>58</v>
      </c>
      <c r="L631">
        <v>909.31</v>
      </c>
      <c r="M631" s="2" t="s">
        <v>1975</v>
      </c>
      <c r="N631" s="85">
        <v>40582</v>
      </c>
      <c r="O631" t="s">
        <v>36</v>
      </c>
      <c r="P631" t="s">
        <v>36</v>
      </c>
      <c r="Q631">
        <v>9532740582</v>
      </c>
      <c r="R631">
        <v>-90.93</v>
      </c>
      <c r="S631" s="1">
        <v>45744.604571446762</v>
      </c>
      <c r="T631" t="s">
        <v>42</v>
      </c>
      <c r="U631" s="1">
        <v>45744.393750000003</v>
      </c>
      <c r="V631" t="s">
        <v>43</v>
      </c>
      <c r="W631" t="s">
        <v>36</v>
      </c>
      <c r="X631">
        <v>0</v>
      </c>
      <c r="Y631">
        <v>999</v>
      </c>
      <c r="Z631" t="s">
        <v>36</v>
      </c>
      <c r="AA631" t="s">
        <v>36</v>
      </c>
      <c r="AB631" t="s">
        <v>36</v>
      </c>
      <c r="AC631" t="s">
        <v>1977</v>
      </c>
      <c r="AD631" t="s">
        <v>1977</v>
      </c>
      <c r="AE631" t="s">
        <v>45</v>
      </c>
      <c r="AF631" s="44">
        <v>39121406</v>
      </c>
      <c r="AG631" s="18" t="s">
        <v>1986</v>
      </c>
      <c r="AH631" s="18"/>
      <c r="AI631" s="2" t="s">
        <v>48</v>
      </c>
      <c r="AJ631" s="2" t="e">
        <f>VLOOKUP(A631,'Classification Test Result'!$A$2:$D$2428,4,FALSE)</f>
        <v>#N/A</v>
      </c>
      <c r="AL631" s="2">
        <f>_xlfn.XLOOKUP($A631,Results!$A$2:$A$2256,Results!G$2:G$2256,"")</f>
        <v>178945</v>
      </c>
      <c r="AM631" s="2">
        <f>_xlfn.XLOOKUP($A631,Results!$A$2:$A$2256,Results!H$2:H$2256,"")</f>
        <v>40582</v>
      </c>
      <c r="AN631" s="2" t="str">
        <f>_xlfn.XLOOKUP($A631,Results!$A$2:$A$2256,Results!I$2:I$2256,"")</f>
        <v>MULBERRY METAL PRODUCTS</v>
      </c>
      <c r="AO631" s="2" t="str">
        <f>_xlfn.XLOOKUP($A631,Results!$A$2:$A$2256,Results!J$2:J$2256,"")</f>
        <v>095327405829</v>
      </c>
      <c r="AP631" s="2">
        <f>_xlfn.XLOOKUP($A631,Results!$A$2:$A$2256,Results!K$2:K$2256,"")</f>
        <v>39121406</v>
      </c>
      <c r="AQ631" s="2">
        <f>_xlfn.XLOOKUP($A631,Results!$A$2:$A$2256,Results!L$2:L$2256,"")</f>
        <v>0</v>
      </c>
      <c r="AR631" s="2">
        <f>_xlfn.XLOOKUP($A631,Results!$A$2:$A$2256,Results!M$2:M$2256,"")</f>
        <v>1062871</v>
      </c>
      <c r="AS631" s="2" t="str">
        <f>_xlfn.XLOOKUP($A631,Results!$A$2:$A$2256,Results!N$2:N$2256,"")</f>
        <v>MULB 40582 CLOCK HGR RCPT</v>
      </c>
      <c r="AT631" s="2" t="str">
        <f>_xlfn.XLOOKUP($A631,Results!$A$2:$A$2256,Results!O$2:O$2256,"")</f>
        <v>MULBERRY METAL PRODUCTS</v>
      </c>
      <c r="AU631" s="2" t="str">
        <f>_xlfn.XLOOKUP($A631,Results!$A$2:$A$2256,Results!P$2:P$2256,"")</f>
        <v>MULB</v>
      </c>
      <c r="AV631" s="2" t="str">
        <f>_xlfn.XLOOKUP($A631,Results!$A$2:$A$2256,Results!Q$2:Q$2256,"")</f>
        <v>SINGLE_MATCH</v>
      </c>
      <c r="AW631" s="2" t="str">
        <f>_xlfn.XLOOKUP($A631,Results!$A$2:$A$2256,Results!R$2:R$2256,"")</f>
        <v>0.9999991307871885</v>
      </c>
      <c r="AX631" s="2">
        <f>_xlfn.XLOOKUP($A631,Results!$A$2:$A$2256,Results!S$2:S$2256,"")</f>
        <v>100</v>
      </c>
      <c r="AY631" s="2">
        <f>_xlfn.XLOOKUP($A631,Results!$A$2:$A$2256,Results!T$2:T$2256,"")</f>
        <v>100</v>
      </c>
      <c r="AZ631" s="2">
        <f>_xlfn.XLOOKUP($A631,Results!$A$2:$A$2256,Results!U$2:U$2256,"")</f>
        <v>100</v>
      </c>
      <c r="BA631" s="2" t="str">
        <f>_xlfn.XLOOKUP($A631,Results!$A$2:$A$2256,Results!V$2:V$2256,"")</f>
        <v>MULBERRY METAL PRODUCTS</v>
      </c>
      <c r="BB631" s="2">
        <f>_xlfn.XLOOKUP($A631,Results!$A$2:$A$2256,Results!W$2:W$2256,"")</f>
        <v>100</v>
      </c>
      <c r="BC631" s="2">
        <f>_xlfn.XLOOKUP($A631,Results!$A$2:$A$2256,Results!X$2:X$2256,"")</f>
        <v>39121406</v>
      </c>
      <c r="BD631" s="2">
        <f>_xlfn.XLOOKUP($A631,Results!$A$2:$A$2256,Results!Y$2:Y$2256,"")</f>
        <v>100</v>
      </c>
      <c r="BE631" s="2" t="b">
        <f>_xlfn.XLOOKUP($A631,Results!$A$2:$A$2256,Results!Z$2:Z$2256,"")</f>
        <v>1</v>
      </c>
    </row>
    <row r="632" spans="1:57" ht="38.25" customHeight="1" x14ac:dyDescent="0.3">
      <c r="A632">
        <v>906309</v>
      </c>
      <c r="B632">
        <v>281825</v>
      </c>
      <c r="C632" t="s">
        <v>36</v>
      </c>
      <c r="D632" t="s">
        <v>1984</v>
      </c>
      <c r="E632" s="2" t="str">
        <f>VLOOKUP(F632,'RPA Vendor Data '!F$1:$G$2418,2)</f>
        <v>CAPITAL ELECTRIC</v>
      </c>
      <c r="F632" s="2">
        <v>10512</v>
      </c>
      <c r="G632" s="2">
        <v>2</v>
      </c>
      <c r="H632" t="s">
        <v>1988</v>
      </c>
      <c r="I632">
        <v>-20</v>
      </c>
      <c r="J632" t="s">
        <v>389</v>
      </c>
      <c r="K632" t="s">
        <v>58</v>
      </c>
      <c r="L632">
        <v>205.24</v>
      </c>
      <c r="M632" s="2" t="s">
        <v>1975</v>
      </c>
      <c r="N632" s="85">
        <v>11422</v>
      </c>
      <c r="O632" t="s">
        <v>36</v>
      </c>
      <c r="P632" t="s">
        <v>1989</v>
      </c>
      <c r="Q632">
        <v>9532711422</v>
      </c>
      <c r="R632">
        <v>-41.05</v>
      </c>
      <c r="S632" s="1">
        <v>45744.60457797454</v>
      </c>
      <c r="T632" t="s">
        <v>42</v>
      </c>
      <c r="U632" s="1">
        <v>45744.394444444442</v>
      </c>
      <c r="V632" t="s">
        <v>43</v>
      </c>
      <c r="W632" t="s">
        <v>36</v>
      </c>
      <c r="X632">
        <v>0</v>
      </c>
      <c r="Y632">
        <v>999</v>
      </c>
      <c r="Z632" t="s">
        <v>36</v>
      </c>
      <c r="AA632" t="s">
        <v>36</v>
      </c>
      <c r="AB632" t="s">
        <v>36</v>
      </c>
      <c r="AC632" t="s">
        <v>1977</v>
      </c>
      <c r="AD632" t="s">
        <v>1977</v>
      </c>
      <c r="AE632" t="s">
        <v>45</v>
      </c>
      <c r="AG632" s="18" t="s">
        <v>1990</v>
      </c>
      <c r="AH632" s="18"/>
      <c r="AI632" s="2" t="s">
        <v>48</v>
      </c>
      <c r="AJ632" s="2" t="e">
        <f>VLOOKUP(A632,'Classification Test Result'!$A$2:$D$2428,4,FALSE)</f>
        <v>#N/A</v>
      </c>
      <c r="AL632" s="2">
        <f>_xlfn.XLOOKUP($A632,Results!$A$2:$A$2256,Results!G$2:G$2256,"")</f>
        <v>340697</v>
      </c>
      <c r="AM632" s="2">
        <f>_xlfn.XLOOKUP($A632,Results!$A$2:$A$2256,Results!H$2:H$2256,"")</f>
        <v>11422</v>
      </c>
      <c r="AN632" s="2" t="str">
        <f>_xlfn.XLOOKUP($A632,Results!$A$2:$A$2256,Results!I$2:I$2256,"")</f>
        <v>MULBERRY METAL PRODUCTS</v>
      </c>
      <c r="AO632" s="2" t="str">
        <f>_xlfn.XLOOKUP($A632,Results!$A$2:$A$2256,Results!J$2:J$2256,"")</f>
        <v>095327114226</v>
      </c>
      <c r="AP632" s="2">
        <f>_xlfn.XLOOKUP($A632,Results!$A$2:$A$2256,Results!K$2:K$2256,"")</f>
        <v>39121304</v>
      </c>
      <c r="AQ632" s="2" t="str">
        <f>_xlfn.XLOOKUP($A632,Results!$A$2:$A$2256,Results!L$2:L$2256,"")</f>
        <v>AK10619364</v>
      </c>
      <c r="AR632" s="2">
        <f>_xlfn.XLOOKUP($A632,Results!$A$2:$A$2256,Results!M$2:M$2256,"")</f>
        <v>916889</v>
      </c>
      <c r="AS632" s="2" t="str">
        <f>_xlfn.XLOOKUP($A632,Results!$A$2:$A$2256,Results!N$2:N$2256,"")</f>
        <v>MULB 11422 4IN SQ 1/2 RSD RCPT CVR</v>
      </c>
      <c r="AT632" s="2" t="str">
        <f>_xlfn.XLOOKUP($A632,Results!$A$2:$A$2256,Results!O$2:O$2256,"")</f>
        <v>MULBERRY METAL PRODUCTS</v>
      </c>
      <c r="AU632" s="2" t="str">
        <f>_xlfn.XLOOKUP($A632,Results!$A$2:$A$2256,Results!P$2:P$2256,"")</f>
        <v>MULB</v>
      </c>
      <c r="AV632" s="2" t="str">
        <f>_xlfn.XLOOKUP($A632,Results!$A$2:$A$2256,Results!Q$2:Q$2256,"")</f>
        <v>MULTIPLE_MATCHES_ONE_VALID</v>
      </c>
      <c r="AW632" s="2" t="str">
        <f>_xlfn.XLOOKUP($A632,Results!$A$2:$A$2256,Results!R$2:R$2256,"")</f>
        <v>0.9999881697087929</v>
      </c>
      <c r="AX632" s="2">
        <f>_xlfn.XLOOKUP($A632,Results!$A$2:$A$2256,Results!S$2:S$2256,"")</f>
        <v>100</v>
      </c>
      <c r="AY632" s="2">
        <f>_xlfn.XLOOKUP($A632,Results!$A$2:$A$2256,Results!T$2:T$2256,"")</f>
        <v>100</v>
      </c>
      <c r="AZ632" s="2">
        <f>_xlfn.XLOOKUP($A632,Results!$A$2:$A$2256,Results!U$2:U$2256,"")</f>
        <v>100</v>
      </c>
      <c r="BA632" s="2" t="str">
        <f>_xlfn.XLOOKUP($A632,Results!$A$2:$A$2256,Results!V$2:V$2256,"")</f>
        <v>MULBERRY METAL PRODUCTS</v>
      </c>
      <c r="BB632" s="2">
        <f>_xlfn.XLOOKUP($A632,Results!$A$2:$A$2256,Results!W$2:W$2256,"")</f>
        <v>100</v>
      </c>
      <c r="BC632" s="2">
        <f>_xlfn.XLOOKUP($A632,Results!$A$2:$A$2256,Results!X$2:X$2256,"")</f>
        <v>39121304</v>
      </c>
      <c r="BD632" s="2">
        <f>_xlfn.XLOOKUP($A632,Results!$A$2:$A$2256,Results!Y$2:Y$2256,"")</f>
        <v>100</v>
      </c>
      <c r="BE632" s="2" t="b">
        <f>_xlfn.XLOOKUP($A632,Results!$A$2:$A$2256,Results!Z$2:Z$2256,"")</f>
        <v>1</v>
      </c>
    </row>
    <row r="633" spans="1:57" ht="38.25" customHeight="1" x14ac:dyDescent="0.3">
      <c r="A633">
        <v>906310</v>
      </c>
      <c r="B633">
        <v>281518</v>
      </c>
      <c r="C633" t="s">
        <v>36</v>
      </c>
      <c r="D633" t="s">
        <v>1019</v>
      </c>
      <c r="E633" s="2" t="str">
        <f>VLOOKUP(F633,'RPA Vendor Data '!F$1:$G$2418,2)</f>
        <v>MAURICE ELECTRCAL SUPLY</v>
      </c>
      <c r="F633" s="2">
        <v>12147</v>
      </c>
      <c r="G633" s="2">
        <v>5</v>
      </c>
      <c r="H633" t="s">
        <v>1992</v>
      </c>
      <c r="I633">
        <v>2</v>
      </c>
      <c r="J633" t="s">
        <v>389</v>
      </c>
      <c r="K633" t="s">
        <v>58</v>
      </c>
      <c r="L633">
        <v>138.61000000000001</v>
      </c>
      <c r="M633" s="2" t="s">
        <v>1975</v>
      </c>
      <c r="N633" s="85">
        <v>11402</v>
      </c>
      <c r="O633" t="s">
        <v>36</v>
      </c>
      <c r="P633" t="s">
        <v>1993</v>
      </c>
      <c r="Q633" t="s">
        <v>36</v>
      </c>
      <c r="R633">
        <v>2.77</v>
      </c>
      <c r="S633" s="1">
        <v>45744.438664548608</v>
      </c>
      <c r="T633" t="s">
        <v>42</v>
      </c>
      <c r="U633" s="1">
        <v>45744.213888888888</v>
      </c>
      <c r="V633" t="s">
        <v>43</v>
      </c>
      <c r="W633" t="s">
        <v>36</v>
      </c>
      <c r="X633">
        <v>0</v>
      </c>
      <c r="Y633">
        <v>202</v>
      </c>
      <c r="Z633">
        <v>1.36</v>
      </c>
      <c r="AA633" t="s">
        <v>36</v>
      </c>
      <c r="AB633">
        <v>144</v>
      </c>
      <c r="AC633" t="s">
        <v>1977</v>
      </c>
      <c r="AD633" t="s">
        <v>1977</v>
      </c>
      <c r="AE633" t="s">
        <v>45</v>
      </c>
      <c r="AF633" s="44">
        <v>39121304</v>
      </c>
      <c r="AG633" s="18" t="s">
        <v>1994</v>
      </c>
      <c r="AH633" s="18"/>
      <c r="AI633" s="2" t="s">
        <v>48</v>
      </c>
      <c r="AJ633" s="2" t="e">
        <f>VLOOKUP(A633,'Classification Test Result'!$A$2:$D$2428,4,FALSE)</f>
        <v>#N/A</v>
      </c>
      <c r="AL633" s="2">
        <f>_xlfn.XLOOKUP($A633,Results!$A$2:$A$2256,Results!G$2:G$2256,"")</f>
        <v>336519</v>
      </c>
      <c r="AM633" s="2">
        <f>_xlfn.XLOOKUP($A633,Results!$A$2:$A$2256,Results!H$2:H$2256,"")</f>
        <v>11402</v>
      </c>
      <c r="AN633" s="2" t="str">
        <f>_xlfn.XLOOKUP($A633,Results!$A$2:$A$2256,Results!I$2:I$2256,"")</f>
        <v>MULBERRY METAL PRODUCTS</v>
      </c>
      <c r="AO633" s="2" t="str">
        <f>_xlfn.XLOOKUP($A633,Results!$A$2:$A$2256,Results!J$2:J$2256,"")</f>
        <v>095327114028</v>
      </c>
      <c r="AP633" s="2">
        <f>_xlfn.XLOOKUP($A633,Results!$A$2:$A$2256,Results!K$2:K$2256,"")</f>
        <v>39121304</v>
      </c>
      <c r="AQ633" s="2" t="str">
        <f>_xlfn.XLOOKUP($A633,Results!$A$2:$A$2256,Results!L$2:L$2256,"")</f>
        <v>AK10619355</v>
      </c>
      <c r="AR633" s="2">
        <f>_xlfn.XLOOKUP($A633,Results!$A$2:$A$2256,Results!M$2:M$2256,"")</f>
        <v>252819</v>
      </c>
      <c r="AS633" s="2" t="str">
        <f>_xlfn.XLOOKUP($A633,Results!$A$2:$A$2256,Results!N$2:N$2256,"")</f>
        <v>MULB 11402 4IN SQ 1/2 RSD 1DPLX CVR</v>
      </c>
      <c r="AT633" s="2" t="str">
        <f>_xlfn.XLOOKUP($A633,Results!$A$2:$A$2256,Results!O$2:O$2256,"")</f>
        <v>MULBERRY METAL PRODUCTS</v>
      </c>
      <c r="AU633" s="2" t="str">
        <f>_xlfn.XLOOKUP($A633,Results!$A$2:$A$2256,Results!P$2:P$2256,"")</f>
        <v>MULB</v>
      </c>
      <c r="AV633" s="2" t="str">
        <f>_xlfn.XLOOKUP($A633,Results!$A$2:$A$2256,Results!Q$2:Q$2256,"")</f>
        <v>SINGLE_MATCH</v>
      </c>
      <c r="AW633" s="2" t="str">
        <f>_xlfn.XLOOKUP($A633,Results!$A$2:$A$2256,Results!R$2:R$2256,"")</f>
        <v>0.7652230622036242</v>
      </c>
      <c r="AX633" s="2">
        <f>_xlfn.XLOOKUP($A633,Results!$A$2:$A$2256,Results!S$2:S$2256,"")</f>
        <v>100</v>
      </c>
      <c r="AY633" s="2">
        <f>_xlfn.XLOOKUP($A633,Results!$A$2:$A$2256,Results!T$2:T$2256,"")</f>
        <v>100</v>
      </c>
      <c r="AZ633" s="2">
        <f>_xlfn.XLOOKUP($A633,Results!$A$2:$A$2256,Results!U$2:U$2256,"")</f>
        <v>100</v>
      </c>
      <c r="BA633" s="2" t="str">
        <f>_xlfn.XLOOKUP($A633,Results!$A$2:$A$2256,Results!V$2:V$2256,"")</f>
        <v>MULBERRY METAL PRODUCTS</v>
      </c>
      <c r="BB633" s="2">
        <f>_xlfn.XLOOKUP($A633,Results!$A$2:$A$2256,Results!W$2:W$2256,"")</f>
        <v>88</v>
      </c>
      <c r="BC633" s="2">
        <f>_xlfn.XLOOKUP($A633,Results!$A$2:$A$2256,Results!X$2:X$2256,"")</f>
        <v>39121304</v>
      </c>
      <c r="BD633" s="2">
        <f>_xlfn.XLOOKUP($A633,Results!$A$2:$A$2256,Results!Y$2:Y$2256,"")</f>
        <v>88</v>
      </c>
      <c r="BE633" s="2" t="b">
        <f>_xlfn.XLOOKUP($A633,Results!$A$2:$A$2256,Results!Z$2:Z$2256,"")</f>
        <v>1</v>
      </c>
    </row>
    <row r="634" spans="1:57" ht="38.25" customHeight="1" x14ac:dyDescent="0.3">
      <c r="A634">
        <v>906311</v>
      </c>
      <c r="B634">
        <v>281750</v>
      </c>
      <c r="C634" t="s">
        <v>36</v>
      </c>
      <c r="D634">
        <v>34693</v>
      </c>
      <c r="E634" s="2" t="str">
        <f>VLOOKUP(F634,'RPA Vendor Data '!F$1:$G$2418,2)</f>
        <v>BROADWAY ELECTRIC SUPPLY</v>
      </c>
      <c r="F634" s="2">
        <v>10455</v>
      </c>
      <c r="G634" s="2">
        <v>11</v>
      </c>
      <c r="H634" t="s">
        <v>1996</v>
      </c>
      <c r="I634">
        <v>10</v>
      </c>
      <c r="J634" t="s">
        <v>39</v>
      </c>
      <c r="K634" t="s">
        <v>39</v>
      </c>
      <c r="L634">
        <v>5.6870000000000003</v>
      </c>
      <c r="M634" s="2" t="s">
        <v>1975</v>
      </c>
      <c r="N634" s="85">
        <v>30216</v>
      </c>
      <c r="O634" t="s">
        <v>36</v>
      </c>
      <c r="P634" t="s">
        <v>36</v>
      </c>
      <c r="Q634">
        <v>9532730216</v>
      </c>
      <c r="R634">
        <v>56.87</v>
      </c>
      <c r="S634" s="1">
        <v>45744.542682175917</v>
      </c>
      <c r="T634" t="s">
        <v>42</v>
      </c>
      <c r="U634" s="1">
        <v>45744.322916666657</v>
      </c>
      <c r="V634" t="s">
        <v>43</v>
      </c>
      <c r="W634" t="s">
        <v>36</v>
      </c>
      <c r="X634">
        <v>0</v>
      </c>
      <c r="Y634">
        <v>999</v>
      </c>
      <c r="Z634" t="s">
        <v>36</v>
      </c>
      <c r="AA634" t="s">
        <v>36</v>
      </c>
      <c r="AB634" t="s">
        <v>36</v>
      </c>
      <c r="AC634" t="s">
        <v>1977</v>
      </c>
      <c r="AD634" t="s">
        <v>1977</v>
      </c>
      <c r="AE634" t="s">
        <v>45</v>
      </c>
      <c r="AF634" s="44">
        <v>39121305</v>
      </c>
      <c r="AG634" s="18" t="s">
        <v>1997</v>
      </c>
      <c r="AH634" s="18"/>
      <c r="AI634" s="2" t="s">
        <v>48</v>
      </c>
      <c r="AJ634" s="2" t="e">
        <f>VLOOKUP(A634,'Classification Test Result'!$A$2:$D$2428,4,FALSE)</f>
        <v>#N/A</v>
      </c>
      <c r="AL634" s="2">
        <f>_xlfn.XLOOKUP($A634,Results!$A$2:$A$2256,Results!G$2:G$2256,"")</f>
        <v>340811</v>
      </c>
      <c r="AM634" s="2">
        <f>_xlfn.XLOOKUP($A634,Results!$A$2:$A$2256,Results!H$2:H$2256,"")</f>
        <v>30216</v>
      </c>
      <c r="AN634" s="2" t="str">
        <f>_xlfn.XLOOKUP($A634,Results!$A$2:$A$2256,Results!I$2:I$2256,"")</f>
        <v>MULBERRY METAL PRODUCTS</v>
      </c>
      <c r="AO634" s="2" t="str">
        <f>_xlfn.XLOOKUP($A634,Results!$A$2:$A$2256,Results!J$2:J$2256,"")</f>
        <v>095327302166</v>
      </c>
      <c r="AP634" s="2">
        <f>_xlfn.XLOOKUP($A634,Results!$A$2:$A$2256,Results!K$2:K$2256,"")</f>
        <v>39121305</v>
      </c>
      <c r="AQ634" s="2" t="str">
        <f>_xlfn.XLOOKUP($A634,Results!$A$2:$A$2256,Results!L$2:L$2256,"")</f>
        <v>AK10619463</v>
      </c>
      <c r="AR634" s="2">
        <f>_xlfn.XLOOKUP($A634,Results!$A$2:$A$2256,Results!M$2:M$2256,"")</f>
        <v>252101</v>
      </c>
      <c r="AS634" s="2" t="str">
        <f>_xlfn.XLOOKUP($A634,Results!$A$2:$A$2256,Results!N$2:N$2256,"")</f>
        <v>MULB 30216 WP ALUM BOX W/LUG</v>
      </c>
      <c r="AT634" s="2" t="str">
        <f>_xlfn.XLOOKUP($A634,Results!$A$2:$A$2256,Results!O$2:O$2256,"")</f>
        <v>MULBERRY METAL PRODUCTS</v>
      </c>
      <c r="AU634" s="2" t="str">
        <f>_xlfn.XLOOKUP($A634,Results!$A$2:$A$2256,Results!P$2:P$2256,"")</f>
        <v>MULB</v>
      </c>
      <c r="AV634" s="2" t="str">
        <f>_xlfn.XLOOKUP($A634,Results!$A$2:$A$2256,Results!Q$2:Q$2256,"")</f>
        <v>SINGLE_MATCH</v>
      </c>
      <c r="AW634" s="2" t="str">
        <f>_xlfn.XLOOKUP($A634,Results!$A$2:$A$2256,Results!R$2:R$2256,"")</f>
        <v>0.8833254797704028</v>
      </c>
      <c r="AX634" s="2">
        <f>_xlfn.XLOOKUP($A634,Results!$A$2:$A$2256,Results!S$2:S$2256,"")</f>
        <v>100</v>
      </c>
      <c r="AY634" s="2">
        <f>_xlfn.XLOOKUP($A634,Results!$A$2:$A$2256,Results!T$2:T$2256,"")</f>
        <v>100</v>
      </c>
      <c r="AZ634" s="2">
        <f>_xlfn.XLOOKUP($A634,Results!$A$2:$A$2256,Results!U$2:U$2256,"")</f>
        <v>100</v>
      </c>
      <c r="BA634" s="2" t="str">
        <f>_xlfn.XLOOKUP($A634,Results!$A$2:$A$2256,Results!V$2:V$2256,"")</f>
        <v>MULBERRY METAL PRODUCTS</v>
      </c>
      <c r="BB634" s="2">
        <f>_xlfn.XLOOKUP($A634,Results!$A$2:$A$2256,Results!W$2:W$2256,"")</f>
        <v>90</v>
      </c>
      <c r="BC634" s="2">
        <f>_xlfn.XLOOKUP($A634,Results!$A$2:$A$2256,Results!X$2:X$2256,"")</f>
        <v>39121305</v>
      </c>
      <c r="BD634" s="2">
        <f>_xlfn.XLOOKUP($A634,Results!$A$2:$A$2256,Results!Y$2:Y$2256,"")</f>
        <v>90</v>
      </c>
      <c r="BE634" s="2" t="b">
        <f>_xlfn.XLOOKUP($A634,Results!$A$2:$A$2256,Results!Z$2:Z$2256,"")</f>
        <v>1</v>
      </c>
    </row>
    <row r="635" spans="1:57" ht="38.25" customHeight="1" x14ac:dyDescent="0.3">
      <c r="A635">
        <v>906312</v>
      </c>
      <c r="B635">
        <v>282009</v>
      </c>
      <c r="C635" t="s">
        <v>36</v>
      </c>
      <c r="D635" t="s">
        <v>1409</v>
      </c>
      <c r="E635" s="2" t="str">
        <f>VLOOKUP(F635,'RPA Vendor Data '!F$1:$G$2418,2)</f>
        <v>DOMINION ELECTRIC SUPPLY</v>
      </c>
      <c r="F635" s="2">
        <v>11048</v>
      </c>
      <c r="G635" s="2">
        <v>5</v>
      </c>
      <c r="H635" t="s">
        <v>2000</v>
      </c>
      <c r="I635">
        <v>-1</v>
      </c>
      <c r="J635" t="s">
        <v>389</v>
      </c>
      <c r="K635" t="s">
        <v>58</v>
      </c>
      <c r="L635">
        <v>128.33000000000001</v>
      </c>
      <c r="M635" s="2" t="s">
        <v>1975</v>
      </c>
      <c r="N635" s="85">
        <v>30381</v>
      </c>
      <c r="O635" t="s">
        <v>36</v>
      </c>
      <c r="P635" t="s">
        <v>2001</v>
      </c>
      <c r="Q635" t="s">
        <v>36</v>
      </c>
      <c r="R635">
        <v>-1.28</v>
      </c>
      <c r="S635" s="1">
        <v>45744.896517557871</v>
      </c>
      <c r="T635" t="s">
        <v>42</v>
      </c>
      <c r="U635" s="1">
        <v>45744.677083333343</v>
      </c>
      <c r="V635" t="s">
        <v>43</v>
      </c>
      <c r="W635" t="s">
        <v>36</v>
      </c>
      <c r="X635">
        <v>0</v>
      </c>
      <c r="Y635">
        <v>999</v>
      </c>
      <c r="Z635" t="s">
        <v>36</v>
      </c>
      <c r="AA635" t="s">
        <v>36</v>
      </c>
      <c r="AB635" t="s">
        <v>36</v>
      </c>
      <c r="AC635" t="s">
        <v>1977</v>
      </c>
      <c r="AD635" t="s">
        <v>1977</v>
      </c>
      <c r="AE635" t="s">
        <v>45</v>
      </c>
      <c r="AF635" s="44">
        <v>39121304</v>
      </c>
      <c r="AG635" s="18" t="s">
        <v>2002</v>
      </c>
      <c r="AH635" s="18"/>
      <c r="AI635" s="2" t="s">
        <v>48</v>
      </c>
      <c r="AJ635" s="2" t="e">
        <f>VLOOKUP(A635,'Classification Test Result'!$A$2:$D$2428,4,FALSE)</f>
        <v>#N/A</v>
      </c>
      <c r="AL635" s="2">
        <f>_xlfn.XLOOKUP($A635,Results!$A$2:$A$2256,Results!G$2:G$2256,"")</f>
        <v>340731</v>
      </c>
      <c r="AM635" s="2">
        <f>_xlfn.XLOOKUP($A635,Results!$A$2:$A$2256,Results!H$2:H$2256,"")</f>
        <v>30381</v>
      </c>
      <c r="AN635" s="2" t="str">
        <f>_xlfn.XLOOKUP($A635,Results!$A$2:$A$2256,Results!I$2:I$2256,"")</f>
        <v>MULBERRY METAL PRODUCTS</v>
      </c>
      <c r="AO635" s="2" t="str">
        <f>_xlfn.XLOOKUP($A635,Results!$A$2:$A$2256,Results!J$2:J$2256,"")</f>
        <v>095327303811</v>
      </c>
      <c r="AP635" s="2">
        <f>_xlfn.XLOOKUP($A635,Results!$A$2:$A$2256,Results!K$2:K$2256,"")</f>
        <v>39121304</v>
      </c>
      <c r="AQ635" s="2" t="str">
        <f>_xlfn.XLOOKUP($A635,Results!$A$2:$A$2256,Results!L$2:L$2256,"")</f>
        <v>AK10619530</v>
      </c>
      <c r="AR635" s="2">
        <f>_xlfn.XLOOKUP($A635,Results!$A$2:$A$2256,Results!M$2:M$2256,"")</f>
        <v>480683</v>
      </c>
      <c r="AS635" s="2" t="str">
        <f>_xlfn.XLOOKUP($A635,Results!$A$2:$A$2256,Results!N$2:N$2256,"")</f>
        <v>MULB 30381 ALUM WP BLANK COVER</v>
      </c>
      <c r="AT635" s="2" t="str">
        <f>_xlfn.XLOOKUP($A635,Results!$A$2:$A$2256,Results!O$2:O$2256,"")</f>
        <v>MULBERRY METAL PRODUCTS</v>
      </c>
      <c r="AU635" s="2">
        <f>_xlfn.XLOOKUP($A635,Results!$A$2:$A$2256,Results!P$2:P$2256,"")</f>
        <v>0</v>
      </c>
      <c r="AV635" s="2" t="str">
        <f>_xlfn.XLOOKUP($A635,Results!$A$2:$A$2256,Results!Q$2:Q$2256,"")</f>
        <v>NO_MANUFACTURERS_FOUND</v>
      </c>
      <c r="AW635" s="2" t="str">
        <f>_xlfn.XLOOKUP($A635,Results!$A$2:$A$2256,Results!R$2:R$2256,"")</f>
        <v>0.7140750928283314</v>
      </c>
      <c r="AX635" s="2">
        <f>_xlfn.XLOOKUP($A635,Results!$A$2:$A$2256,Results!S$2:S$2256,"")</f>
        <v>83</v>
      </c>
      <c r="AY635" s="2">
        <f>_xlfn.XLOOKUP($A635,Results!$A$2:$A$2256,Results!T$2:T$2256,"")</f>
        <v>77</v>
      </c>
      <c r="AZ635" s="2">
        <f>_xlfn.XLOOKUP($A635,Results!$A$2:$A$2256,Results!U$2:U$2256,"")</f>
        <v>76</v>
      </c>
      <c r="BA635" s="2" t="str">
        <f>_xlfn.XLOOKUP($A635,Results!$A$2:$A$2256,Results!V$2:V$2256,"")</f>
        <v>MULBERRY METAL PRODUCTS</v>
      </c>
      <c r="BB635" s="2">
        <f>_xlfn.XLOOKUP($A635,Results!$A$2:$A$2256,Results!W$2:W$2256,"")</f>
        <v>80</v>
      </c>
      <c r="BC635" s="2">
        <f>_xlfn.XLOOKUP($A635,Results!$A$2:$A$2256,Results!X$2:X$2256,"")</f>
        <v>39121304</v>
      </c>
      <c r="BD635" s="2">
        <f>_xlfn.XLOOKUP($A635,Results!$A$2:$A$2256,Results!Y$2:Y$2256,"")</f>
        <v>63</v>
      </c>
      <c r="BE635" s="2" t="b">
        <f>_xlfn.XLOOKUP($A635,Results!$A$2:$A$2256,Results!Z$2:Z$2256,"")</f>
        <v>1</v>
      </c>
    </row>
    <row r="636" spans="1:57" ht="38.25" customHeight="1" x14ac:dyDescent="0.3">
      <c r="A636">
        <v>906313</v>
      </c>
      <c r="B636">
        <v>281886</v>
      </c>
      <c r="C636" t="s">
        <v>36</v>
      </c>
      <c r="D636" t="s">
        <v>591</v>
      </c>
      <c r="E636" s="2" t="str">
        <f>VLOOKUP(F636,'RPA Vendor Data '!F$1:$G$2418,2)</f>
        <v>DOMINION ELECTRIC SUPPLY</v>
      </c>
      <c r="F636" s="2">
        <v>11048</v>
      </c>
      <c r="G636" s="2">
        <v>3</v>
      </c>
      <c r="H636" t="s">
        <v>2003</v>
      </c>
      <c r="I636">
        <v>2</v>
      </c>
      <c r="J636" t="s">
        <v>389</v>
      </c>
      <c r="K636" t="s">
        <v>58</v>
      </c>
      <c r="L636">
        <v>123.39</v>
      </c>
      <c r="M636" s="2" t="s">
        <v>1975</v>
      </c>
      <c r="N636" s="85">
        <v>11301</v>
      </c>
      <c r="O636" t="s">
        <v>36</v>
      </c>
      <c r="P636" t="s">
        <v>2004</v>
      </c>
      <c r="Q636" t="s">
        <v>36</v>
      </c>
      <c r="R636">
        <v>2.4700000000000002</v>
      </c>
      <c r="S636" s="1">
        <v>45744.667890659723</v>
      </c>
      <c r="T636" t="s">
        <v>42</v>
      </c>
      <c r="U636" s="1">
        <v>45744.447916666657</v>
      </c>
      <c r="V636" t="s">
        <v>43</v>
      </c>
      <c r="W636" t="s">
        <v>36</v>
      </c>
      <c r="X636">
        <v>3</v>
      </c>
      <c r="Y636" t="s">
        <v>158</v>
      </c>
      <c r="Z636">
        <v>123.39</v>
      </c>
      <c r="AA636">
        <v>123.39</v>
      </c>
      <c r="AB636">
        <v>191</v>
      </c>
      <c r="AC636" t="s">
        <v>1977</v>
      </c>
      <c r="AD636" t="s">
        <v>1977</v>
      </c>
      <c r="AE636" t="s">
        <v>45</v>
      </c>
      <c r="AG636" s="18" t="s">
        <v>2005</v>
      </c>
      <c r="AH636" s="18"/>
      <c r="AI636" s="2" t="s">
        <v>48</v>
      </c>
      <c r="AJ636" s="2" t="e">
        <f>VLOOKUP(A636,'Classification Test Result'!$A$2:$D$2428,4,FALSE)</f>
        <v>#N/A</v>
      </c>
      <c r="AL636" s="2">
        <f>_xlfn.XLOOKUP($A636,Results!$A$2:$A$2256,Results!G$2:G$2256,"")</f>
        <v>340683</v>
      </c>
      <c r="AM636" s="2">
        <f>_xlfn.XLOOKUP($A636,Results!$A$2:$A$2256,Results!H$2:H$2256,"")</f>
        <v>11301</v>
      </c>
      <c r="AN636" s="2" t="str">
        <f>_xlfn.XLOOKUP($A636,Results!$A$2:$A$2256,Results!I$2:I$2256,"")</f>
        <v>MULBERRY METAL PRODUCTS</v>
      </c>
      <c r="AO636" s="2" t="str">
        <f>_xlfn.XLOOKUP($A636,Results!$A$2:$A$2256,Results!J$2:J$2256,"")</f>
        <v>095327113014</v>
      </c>
      <c r="AP636" s="2">
        <f>_xlfn.XLOOKUP($A636,Results!$A$2:$A$2256,Results!K$2:K$2256,"")</f>
        <v>39121304</v>
      </c>
      <c r="AQ636" s="2" t="str">
        <f>_xlfn.XLOOKUP($A636,Results!$A$2:$A$2256,Results!L$2:L$2256,"")</f>
        <v>AK10619335</v>
      </c>
      <c r="AR636" s="2">
        <f>_xlfn.XLOOKUP($A636,Results!$A$2:$A$2256,Results!M$2:M$2256,"")</f>
        <v>252100</v>
      </c>
      <c r="AS636" s="2" t="str">
        <f>_xlfn.XLOOKUP($A636,Results!$A$2:$A$2256,Results!N$2:N$2256,"")</f>
        <v>MULB 11301 4-11/16 SQ FLT BLANK CVR</v>
      </c>
      <c r="AT636" s="2" t="str">
        <f>_xlfn.XLOOKUP($A636,Results!$A$2:$A$2256,Results!O$2:O$2256,"")</f>
        <v>MULBERRY METAL PRODUCTS</v>
      </c>
      <c r="AU636" s="2">
        <f>_xlfn.XLOOKUP($A636,Results!$A$2:$A$2256,Results!P$2:P$2256,"")</f>
        <v>0</v>
      </c>
      <c r="AV636" s="2" t="str">
        <f>_xlfn.XLOOKUP($A636,Results!$A$2:$A$2256,Results!Q$2:Q$2256,"")</f>
        <v>NO_MANUFACTURERS_FOUND</v>
      </c>
      <c r="AW636" s="2" t="str">
        <f>_xlfn.XLOOKUP($A636,Results!$A$2:$A$2256,Results!R$2:R$2256,"")</f>
        <v>0.7027813286668592</v>
      </c>
      <c r="AX636" s="2">
        <f>_xlfn.XLOOKUP($A636,Results!$A$2:$A$2256,Results!S$2:S$2256,"")</f>
        <v>83</v>
      </c>
      <c r="AY636" s="2">
        <f>_xlfn.XLOOKUP($A636,Results!$A$2:$A$2256,Results!T$2:T$2256,"")</f>
        <v>44</v>
      </c>
      <c r="AZ636" s="2">
        <f>_xlfn.XLOOKUP($A636,Results!$A$2:$A$2256,Results!U$2:U$2256,"")</f>
        <v>52</v>
      </c>
      <c r="BA636" s="2" t="str">
        <f>_xlfn.XLOOKUP($A636,Results!$A$2:$A$2256,Results!V$2:V$2256,"")</f>
        <v>MULBERRY METAL PRODUCTS</v>
      </c>
      <c r="BB636" s="2">
        <f>_xlfn.XLOOKUP($A636,Results!$A$2:$A$2256,Results!W$2:W$2256,"")</f>
        <v>81</v>
      </c>
      <c r="BC636" s="2">
        <f>_xlfn.XLOOKUP($A636,Results!$A$2:$A$2256,Results!X$2:X$2256,"")</f>
        <v>39121704</v>
      </c>
      <c r="BD636" s="2">
        <f>_xlfn.XLOOKUP($A636,Results!$A$2:$A$2256,Results!Y$2:Y$2256,"")</f>
        <v>81</v>
      </c>
      <c r="BE636" s="2" t="b">
        <f>_xlfn.XLOOKUP($A636,Results!$A$2:$A$2256,Results!Z$2:Z$2256,"")</f>
        <v>1</v>
      </c>
    </row>
    <row r="637" spans="1:57" ht="38.25" customHeight="1" x14ac:dyDescent="0.3">
      <c r="A637">
        <v>906314</v>
      </c>
      <c r="B637">
        <v>281886</v>
      </c>
      <c r="C637" t="s">
        <v>36</v>
      </c>
      <c r="D637" t="s">
        <v>591</v>
      </c>
      <c r="E637" s="2" t="str">
        <f>VLOOKUP(F637,'RPA Vendor Data '!F$1:$G$2418,2)</f>
        <v>DOMINION ELECTRIC SUPPLY</v>
      </c>
      <c r="F637" s="2">
        <v>11048</v>
      </c>
      <c r="G637" s="2">
        <v>2</v>
      </c>
      <c r="H637" t="s">
        <v>2006</v>
      </c>
      <c r="I637">
        <v>5</v>
      </c>
      <c r="J637" t="s">
        <v>389</v>
      </c>
      <c r="K637" t="s">
        <v>58</v>
      </c>
      <c r="L637">
        <v>81.47</v>
      </c>
      <c r="M637" s="2" t="s">
        <v>1975</v>
      </c>
      <c r="N637" s="85">
        <v>11201</v>
      </c>
      <c r="O637" t="s">
        <v>36</v>
      </c>
      <c r="P637" t="s">
        <v>2007</v>
      </c>
      <c r="Q637" t="s">
        <v>36</v>
      </c>
      <c r="R637">
        <v>4.07</v>
      </c>
      <c r="S637" s="1">
        <v>45744.667884490736</v>
      </c>
      <c r="T637" t="s">
        <v>42</v>
      </c>
      <c r="U637" s="1">
        <v>45744.447916666657</v>
      </c>
      <c r="V637" t="s">
        <v>43</v>
      </c>
      <c r="W637" t="s">
        <v>36</v>
      </c>
      <c r="X637">
        <v>2</v>
      </c>
      <c r="Y637" t="s">
        <v>158</v>
      </c>
      <c r="Z637">
        <v>81.47</v>
      </c>
      <c r="AA637">
        <v>81.47</v>
      </c>
      <c r="AB637">
        <v>191</v>
      </c>
      <c r="AC637" t="s">
        <v>1977</v>
      </c>
      <c r="AD637" t="s">
        <v>1977</v>
      </c>
      <c r="AE637" t="s">
        <v>45</v>
      </c>
      <c r="AF637" s="44">
        <v>39121304</v>
      </c>
      <c r="AG637" s="18" t="s">
        <v>2008</v>
      </c>
      <c r="AH637" s="18"/>
      <c r="AI637" s="2" t="s">
        <v>48</v>
      </c>
      <c r="AJ637" s="2" t="e">
        <f>VLOOKUP(A637,'Classification Test Result'!$A$2:$D$2428,4,FALSE)</f>
        <v>#N/A</v>
      </c>
      <c r="AL637" s="2">
        <f>_xlfn.XLOOKUP($A637,Results!$A$2:$A$2256,Results!G$2:G$2256,"")</f>
        <v>336516</v>
      </c>
      <c r="AM637" s="2">
        <f>_xlfn.XLOOKUP($A637,Results!$A$2:$A$2256,Results!H$2:H$2256,"")</f>
        <v>11201</v>
      </c>
      <c r="AN637" s="2" t="str">
        <f>_xlfn.XLOOKUP($A637,Results!$A$2:$A$2256,Results!I$2:I$2256,"")</f>
        <v>MULBERRY METAL PRODUCTS</v>
      </c>
      <c r="AO637" s="2" t="str">
        <f>_xlfn.XLOOKUP($A637,Results!$A$2:$A$2256,Results!J$2:J$2256,"")</f>
        <v>095327112017</v>
      </c>
      <c r="AP637" s="2">
        <f>_xlfn.XLOOKUP($A637,Results!$A$2:$A$2256,Results!K$2:K$2256,"")</f>
        <v>39121304</v>
      </c>
      <c r="AQ637" s="2" t="str">
        <f>_xlfn.XLOOKUP($A637,Results!$A$2:$A$2256,Results!L$2:L$2256,"")</f>
        <v>AK10619305</v>
      </c>
      <c r="AR637" s="2">
        <f>_xlfn.XLOOKUP($A637,Results!$A$2:$A$2256,Results!M$2:M$2256,"")</f>
        <v>1009536</v>
      </c>
      <c r="AS637" s="2" t="str">
        <f>_xlfn.XLOOKUP($A637,Results!$A$2:$A$2256,Results!N$2:N$2256,"")</f>
        <v>MULB 11201 4IN SQ FLAT BLANK CVR</v>
      </c>
      <c r="AT637" s="2" t="str">
        <f>_xlfn.XLOOKUP($A637,Results!$A$2:$A$2256,Results!O$2:O$2256,"")</f>
        <v>MULBERRY METAL PRODUCTS</v>
      </c>
      <c r="AU637" s="2">
        <f>_xlfn.XLOOKUP($A637,Results!$A$2:$A$2256,Results!P$2:P$2256,"")</f>
        <v>0</v>
      </c>
      <c r="AV637" s="2" t="str">
        <f>_xlfn.XLOOKUP($A637,Results!$A$2:$A$2256,Results!Q$2:Q$2256,"")</f>
        <v>NO_VALID_MATCHES</v>
      </c>
      <c r="AW637" s="2" t="str">
        <f>_xlfn.XLOOKUP($A637,Results!$A$2:$A$2256,Results!R$2:R$2256,"")</f>
        <v>0.8097143205276631</v>
      </c>
      <c r="AX637" s="2">
        <f>_xlfn.XLOOKUP($A637,Results!$A$2:$A$2256,Results!S$2:S$2256,"")</f>
        <v>92</v>
      </c>
      <c r="AY637" s="2">
        <f>_xlfn.XLOOKUP($A637,Results!$A$2:$A$2256,Results!T$2:T$2256,"")</f>
        <v>83</v>
      </c>
      <c r="AZ637" s="2">
        <f>_xlfn.XLOOKUP($A637,Results!$A$2:$A$2256,Results!U$2:U$2256,"")</f>
        <v>92</v>
      </c>
      <c r="BA637" s="2" t="str">
        <f>_xlfn.XLOOKUP($A637,Results!$A$2:$A$2256,Results!V$2:V$2256,"")</f>
        <v>MULBERRY METAL PRODUCTS</v>
      </c>
      <c r="BB637" s="2">
        <f>_xlfn.XLOOKUP($A637,Results!$A$2:$A$2256,Results!W$2:W$2256,"")</f>
        <v>84</v>
      </c>
      <c r="BC637" s="2">
        <f>_xlfn.XLOOKUP($A637,Results!$A$2:$A$2256,Results!X$2:X$2256,"")</f>
        <v>39121304</v>
      </c>
      <c r="BD637" s="2">
        <f>_xlfn.XLOOKUP($A637,Results!$A$2:$A$2256,Results!Y$2:Y$2256,"")</f>
        <v>84</v>
      </c>
      <c r="BE637" s="2" t="b">
        <f>_xlfn.XLOOKUP($A637,Results!$A$2:$A$2256,Results!Z$2:Z$2256,"")</f>
        <v>1</v>
      </c>
    </row>
    <row r="638" spans="1:57" ht="38.25" customHeight="1" x14ac:dyDescent="0.3">
      <c r="A638">
        <v>906315</v>
      </c>
      <c r="B638">
        <v>281459</v>
      </c>
      <c r="C638" t="s">
        <v>36</v>
      </c>
      <c r="D638" t="s">
        <v>2009</v>
      </c>
      <c r="E638" s="2" t="str">
        <f>VLOOKUP(F638,'RPA Vendor Data '!F$1:$G$2418,2)</f>
        <v>UNITED RENTALS</v>
      </c>
      <c r="F638" s="2">
        <v>13482</v>
      </c>
      <c r="G638" s="2">
        <v>1</v>
      </c>
      <c r="H638" t="s">
        <v>2010</v>
      </c>
      <c r="I638">
        <v>1</v>
      </c>
      <c r="J638" t="s">
        <v>39</v>
      </c>
      <c r="K638" t="s">
        <v>39</v>
      </c>
      <c r="L638">
        <v>350</v>
      </c>
      <c r="M638" s="2" t="s">
        <v>2011</v>
      </c>
      <c r="N638" s="85" t="s">
        <v>2012</v>
      </c>
      <c r="O638">
        <v>11738670</v>
      </c>
      <c r="P638" t="s">
        <v>36</v>
      </c>
      <c r="Q638" t="s">
        <v>36</v>
      </c>
      <c r="R638">
        <v>350</v>
      </c>
      <c r="S638" s="1">
        <v>45744.334284143522</v>
      </c>
      <c r="T638" t="s">
        <v>42</v>
      </c>
      <c r="U638" s="1">
        <v>45744.115972222222</v>
      </c>
      <c r="V638" t="s">
        <v>43</v>
      </c>
      <c r="W638" t="s">
        <v>36</v>
      </c>
      <c r="X638">
        <v>0</v>
      </c>
      <c r="Y638">
        <v>999</v>
      </c>
      <c r="Z638" t="s">
        <v>36</v>
      </c>
      <c r="AA638" t="s">
        <v>36</v>
      </c>
      <c r="AB638" t="s">
        <v>36</v>
      </c>
      <c r="AC638" t="s">
        <v>44</v>
      </c>
      <c r="AD638" t="s">
        <v>44</v>
      </c>
      <c r="AE638" t="s">
        <v>45</v>
      </c>
      <c r="AG638" s="18" t="s">
        <v>2013</v>
      </c>
      <c r="AH638" s="18"/>
      <c r="AI638" s="2" t="s">
        <v>48</v>
      </c>
      <c r="AJ638" s="2" t="e">
        <f>VLOOKUP(A638,'Classification Test Result'!$A$2:$D$2428,4,FALSE)</f>
        <v>#N/A</v>
      </c>
      <c r="AL638" s="2">
        <f>_xlfn.XLOOKUP($A638,Results!$A$2:$A$2256,Results!G$2:G$2256,"")</f>
        <v>0</v>
      </c>
      <c r="AM638" s="2">
        <f>_xlfn.XLOOKUP($A638,Results!$A$2:$A$2256,Results!H$2:H$2256,"")</f>
        <v>0</v>
      </c>
      <c r="AN638" s="2">
        <f>_xlfn.XLOOKUP($A638,Results!$A$2:$A$2256,Results!I$2:I$2256,"")</f>
        <v>0</v>
      </c>
      <c r="AO638" s="2">
        <f>_xlfn.XLOOKUP($A638,Results!$A$2:$A$2256,Results!J$2:J$2256,"")</f>
        <v>0</v>
      </c>
      <c r="AP638" s="2">
        <f>_xlfn.XLOOKUP($A638,Results!$A$2:$A$2256,Results!K$2:K$2256,"")</f>
        <v>0</v>
      </c>
      <c r="AQ638" s="2">
        <f>_xlfn.XLOOKUP($A638,Results!$A$2:$A$2256,Results!L$2:L$2256,"")</f>
        <v>0</v>
      </c>
      <c r="AR638" s="2">
        <f>_xlfn.XLOOKUP($A638,Results!$A$2:$A$2256,Results!M$2:M$2256,"")</f>
        <v>0</v>
      </c>
      <c r="AS638" s="2">
        <f>_xlfn.XLOOKUP($A638,Results!$A$2:$A$2256,Results!N$2:N$2256,"")</f>
        <v>0</v>
      </c>
      <c r="AT638" s="2">
        <f>_xlfn.XLOOKUP($A638,Results!$A$2:$A$2256,Results!O$2:O$2256,"")</f>
        <v>0</v>
      </c>
      <c r="AU638" s="2">
        <f>_xlfn.XLOOKUP($A638,Results!$A$2:$A$2256,Results!P$2:P$2256,"")</f>
        <v>0</v>
      </c>
      <c r="AV638" s="2">
        <f>_xlfn.XLOOKUP($A638,Results!$A$2:$A$2256,Results!Q$2:Q$2256,"")</f>
        <v>0</v>
      </c>
      <c r="AW638" s="2">
        <f>_xlfn.XLOOKUP($A638,Results!$A$2:$A$2256,Results!R$2:R$2256,"")</f>
        <v>0</v>
      </c>
      <c r="AX638" s="2">
        <f>_xlfn.XLOOKUP($A638,Results!$A$2:$A$2256,Results!S$2:S$2256,"")</f>
        <v>0</v>
      </c>
      <c r="AY638" s="2">
        <f>_xlfn.XLOOKUP($A638,Results!$A$2:$A$2256,Results!T$2:T$2256,"")</f>
        <v>0</v>
      </c>
      <c r="AZ638" s="2">
        <f>_xlfn.XLOOKUP($A638,Results!$A$2:$A$2256,Results!U$2:U$2256,"")</f>
        <v>0</v>
      </c>
      <c r="BA638" s="2">
        <f>_xlfn.XLOOKUP($A638,Results!$A$2:$A$2256,Results!V$2:V$2256,"")</f>
        <v>0</v>
      </c>
      <c r="BB638" s="2">
        <f>_xlfn.XLOOKUP($A638,Results!$A$2:$A$2256,Results!W$2:W$2256,"")</f>
        <v>0</v>
      </c>
      <c r="BC638" s="2">
        <f>_xlfn.XLOOKUP($A638,Results!$A$2:$A$2256,Results!X$2:X$2256,"")</f>
        <v>0</v>
      </c>
      <c r="BD638" s="2">
        <f>_xlfn.XLOOKUP($A638,Results!$A$2:$A$2256,Results!Y$2:Y$2256,"")</f>
        <v>0</v>
      </c>
      <c r="BE638" s="2">
        <f>_xlfn.XLOOKUP($A638,Results!$A$2:$A$2256,Results!Z$2:Z$2256,"")</f>
        <v>0</v>
      </c>
    </row>
    <row r="639" spans="1:57" ht="38.25" customHeight="1" x14ac:dyDescent="0.3">
      <c r="A639">
        <v>906316</v>
      </c>
      <c r="B639">
        <v>281450</v>
      </c>
      <c r="C639" t="s">
        <v>36</v>
      </c>
      <c r="D639" t="s">
        <v>2014</v>
      </c>
      <c r="E639" s="2" t="str">
        <f>VLOOKUP(F639,'RPA Vendor Data '!F$1:$G$2418,2)</f>
        <v>UNITED RENTALS</v>
      </c>
      <c r="F639" s="2">
        <v>13482</v>
      </c>
      <c r="G639" s="2">
        <v>1</v>
      </c>
      <c r="H639" t="s">
        <v>2015</v>
      </c>
      <c r="I639">
        <v>1</v>
      </c>
      <c r="J639" t="s">
        <v>39</v>
      </c>
      <c r="K639" t="s">
        <v>39</v>
      </c>
      <c r="L639">
        <v>130</v>
      </c>
      <c r="M639" s="2" t="s">
        <v>2016</v>
      </c>
      <c r="N639" s="85" t="s">
        <v>2017</v>
      </c>
      <c r="O639">
        <v>11390571</v>
      </c>
      <c r="P639" t="s">
        <v>36</v>
      </c>
      <c r="Q639" t="s">
        <v>36</v>
      </c>
      <c r="R639">
        <v>130</v>
      </c>
      <c r="S639" s="1">
        <v>45744.33446435185</v>
      </c>
      <c r="T639" t="s">
        <v>42</v>
      </c>
      <c r="U639" s="1">
        <v>45744.114583333343</v>
      </c>
      <c r="V639" t="s">
        <v>43</v>
      </c>
      <c r="W639" t="s">
        <v>36</v>
      </c>
      <c r="X639">
        <v>0</v>
      </c>
      <c r="Y639">
        <v>999</v>
      </c>
      <c r="Z639" t="s">
        <v>36</v>
      </c>
      <c r="AA639" t="s">
        <v>36</v>
      </c>
      <c r="AB639" t="s">
        <v>36</v>
      </c>
      <c r="AC639" t="s">
        <v>44</v>
      </c>
      <c r="AD639" t="s">
        <v>44</v>
      </c>
      <c r="AE639" t="s">
        <v>45</v>
      </c>
      <c r="AG639" s="18" t="s">
        <v>2018</v>
      </c>
      <c r="AH639" s="18"/>
      <c r="AI639" s="2" t="s">
        <v>48</v>
      </c>
      <c r="AJ639" s="2" t="e">
        <f>VLOOKUP(A639,'Classification Test Result'!$A$2:$D$2428,4,FALSE)</f>
        <v>#N/A</v>
      </c>
      <c r="AL639" s="2">
        <f>_xlfn.XLOOKUP($A639,Results!$A$2:$A$2256,Results!G$2:G$2256,"")</f>
        <v>0</v>
      </c>
      <c r="AM639" s="2">
        <f>_xlfn.XLOOKUP($A639,Results!$A$2:$A$2256,Results!H$2:H$2256,"")</f>
        <v>0</v>
      </c>
      <c r="AN639" s="2">
        <f>_xlfn.XLOOKUP($A639,Results!$A$2:$A$2256,Results!I$2:I$2256,"")</f>
        <v>0</v>
      </c>
      <c r="AO639" s="2">
        <f>_xlfn.XLOOKUP($A639,Results!$A$2:$A$2256,Results!J$2:J$2256,"")</f>
        <v>0</v>
      </c>
      <c r="AP639" s="2">
        <f>_xlfn.XLOOKUP($A639,Results!$A$2:$A$2256,Results!K$2:K$2256,"")</f>
        <v>0</v>
      </c>
      <c r="AQ639" s="2">
        <f>_xlfn.XLOOKUP($A639,Results!$A$2:$A$2256,Results!L$2:L$2256,"")</f>
        <v>0</v>
      </c>
      <c r="AR639" s="2">
        <f>_xlfn.XLOOKUP($A639,Results!$A$2:$A$2256,Results!M$2:M$2256,"")</f>
        <v>0</v>
      </c>
      <c r="AS639" s="2">
        <f>_xlfn.XLOOKUP($A639,Results!$A$2:$A$2256,Results!N$2:N$2256,"")</f>
        <v>0</v>
      </c>
      <c r="AT639" s="2">
        <f>_xlfn.XLOOKUP($A639,Results!$A$2:$A$2256,Results!O$2:O$2256,"")</f>
        <v>0</v>
      </c>
      <c r="AU639" s="2">
        <f>_xlfn.XLOOKUP($A639,Results!$A$2:$A$2256,Results!P$2:P$2256,"")</f>
        <v>0</v>
      </c>
      <c r="AV639" s="2">
        <f>_xlfn.XLOOKUP($A639,Results!$A$2:$A$2256,Results!Q$2:Q$2256,"")</f>
        <v>0</v>
      </c>
      <c r="AW639" s="2">
        <f>_xlfn.XLOOKUP($A639,Results!$A$2:$A$2256,Results!R$2:R$2256,"")</f>
        <v>0</v>
      </c>
      <c r="AX639" s="2">
        <f>_xlfn.XLOOKUP($A639,Results!$A$2:$A$2256,Results!S$2:S$2256,"")</f>
        <v>0</v>
      </c>
      <c r="AY639" s="2">
        <f>_xlfn.XLOOKUP($A639,Results!$A$2:$A$2256,Results!T$2:T$2256,"")</f>
        <v>0</v>
      </c>
      <c r="AZ639" s="2">
        <f>_xlfn.XLOOKUP($A639,Results!$A$2:$A$2256,Results!U$2:U$2256,"")</f>
        <v>0</v>
      </c>
      <c r="BA639" s="2">
        <f>_xlfn.XLOOKUP($A639,Results!$A$2:$A$2256,Results!V$2:V$2256,"")</f>
        <v>0</v>
      </c>
      <c r="BB639" s="2">
        <f>_xlfn.XLOOKUP($A639,Results!$A$2:$A$2256,Results!W$2:W$2256,"")</f>
        <v>0</v>
      </c>
      <c r="BC639" s="2">
        <f>_xlfn.XLOOKUP($A639,Results!$A$2:$A$2256,Results!X$2:X$2256,"")</f>
        <v>0</v>
      </c>
      <c r="BD639" s="2">
        <f>_xlfn.XLOOKUP($A639,Results!$A$2:$A$2256,Results!Y$2:Y$2256,"")</f>
        <v>0</v>
      </c>
      <c r="BE639" s="2">
        <f>_xlfn.XLOOKUP($A639,Results!$A$2:$A$2256,Results!Z$2:Z$2256,"")</f>
        <v>0</v>
      </c>
    </row>
    <row r="640" spans="1:57" ht="38.25" customHeight="1" x14ac:dyDescent="0.3">
      <c r="A640">
        <v>906317</v>
      </c>
      <c r="B640">
        <v>281448</v>
      </c>
      <c r="C640" t="s">
        <v>36</v>
      </c>
      <c r="D640" t="s">
        <v>2020</v>
      </c>
      <c r="E640" s="2" t="str">
        <f>VLOOKUP(F640,'RPA Vendor Data '!F$1:$G$2418,2)</f>
        <v>UNITED RENTALS</v>
      </c>
      <c r="F640" s="2">
        <v>13482</v>
      </c>
      <c r="G640" s="2">
        <v>2</v>
      </c>
      <c r="H640" t="s">
        <v>2021</v>
      </c>
      <c r="I640">
        <v>1</v>
      </c>
      <c r="J640" t="s">
        <v>39</v>
      </c>
      <c r="K640" t="s">
        <v>39</v>
      </c>
      <c r="L640">
        <v>600</v>
      </c>
      <c r="M640" s="2" t="s">
        <v>2022</v>
      </c>
      <c r="N640" s="85" t="s">
        <v>2023</v>
      </c>
      <c r="O640" t="s">
        <v>2024</v>
      </c>
      <c r="P640" t="s">
        <v>36</v>
      </c>
      <c r="Q640" t="s">
        <v>36</v>
      </c>
      <c r="R640">
        <v>600</v>
      </c>
      <c r="S640" s="1">
        <v>45744.334494328701</v>
      </c>
      <c r="T640" t="s">
        <v>42</v>
      </c>
      <c r="U640" s="1">
        <v>45744.113888888889</v>
      </c>
      <c r="V640" t="s">
        <v>43</v>
      </c>
      <c r="W640" t="s">
        <v>36</v>
      </c>
      <c r="X640">
        <v>0</v>
      </c>
      <c r="Y640">
        <v>999</v>
      </c>
      <c r="Z640" t="s">
        <v>36</v>
      </c>
      <c r="AA640" t="s">
        <v>36</v>
      </c>
      <c r="AB640" t="s">
        <v>36</v>
      </c>
      <c r="AC640" t="s">
        <v>44</v>
      </c>
      <c r="AD640" t="s">
        <v>44</v>
      </c>
      <c r="AE640" t="s">
        <v>45</v>
      </c>
      <c r="AG640" s="18" t="s">
        <v>2025</v>
      </c>
      <c r="AH640" s="18"/>
      <c r="AI640" s="2" t="s">
        <v>48</v>
      </c>
      <c r="AJ640" s="2" t="e">
        <f>VLOOKUP(A640,'Classification Test Result'!$A$2:$D$2428,4,FALSE)</f>
        <v>#N/A</v>
      </c>
      <c r="AL640" s="2">
        <f>_xlfn.XLOOKUP($A640,Results!$A$2:$A$2256,Results!G$2:G$2256,"")</f>
        <v>0</v>
      </c>
      <c r="AM640" s="2">
        <f>_xlfn.XLOOKUP($A640,Results!$A$2:$A$2256,Results!H$2:H$2256,"")</f>
        <v>0</v>
      </c>
      <c r="AN640" s="2">
        <f>_xlfn.XLOOKUP($A640,Results!$A$2:$A$2256,Results!I$2:I$2256,"")</f>
        <v>0</v>
      </c>
      <c r="AO640" s="2">
        <f>_xlfn.XLOOKUP($A640,Results!$A$2:$A$2256,Results!J$2:J$2256,"")</f>
        <v>0</v>
      </c>
      <c r="AP640" s="2">
        <f>_xlfn.XLOOKUP($A640,Results!$A$2:$A$2256,Results!K$2:K$2256,"")</f>
        <v>0</v>
      </c>
      <c r="AQ640" s="2">
        <f>_xlfn.XLOOKUP($A640,Results!$A$2:$A$2256,Results!L$2:L$2256,"")</f>
        <v>0</v>
      </c>
      <c r="AR640" s="2">
        <f>_xlfn.XLOOKUP($A640,Results!$A$2:$A$2256,Results!M$2:M$2256,"")</f>
        <v>0</v>
      </c>
      <c r="AS640" s="2">
        <f>_xlfn.XLOOKUP($A640,Results!$A$2:$A$2256,Results!N$2:N$2256,"")</f>
        <v>0</v>
      </c>
      <c r="AT640" s="2">
        <f>_xlfn.XLOOKUP($A640,Results!$A$2:$A$2256,Results!O$2:O$2256,"")</f>
        <v>0</v>
      </c>
      <c r="AU640" s="2">
        <f>_xlfn.XLOOKUP($A640,Results!$A$2:$A$2256,Results!P$2:P$2256,"")</f>
        <v>0</v>
      </c>
      <c r="AV640" s="2">
        <f>_xlfn.XLOOKUP($A640,Results!$A$2:$A$2256,Results!Q$2:Q$2256,"")</f>
        <v>0</v>
      </c>
      <c r="AW640" s="2">
        <f>_xlfn.XLOOKUP($A640,Results!$A$2:$A$2256,Results!R$2:R$2256,"")</f>
        <v>0</v>
      </c>
      <c r="AX640" s="2">
        <f>_xlfn.XLOOKUP($A640,Results!$A$2:$A$2256,Results!S$2:S$2256,"")</f>
        <v>0</v>
      </c>
      <c r="AY640" s="2">
        <f>_xlfn.XLOOKUP($A640,Results!$A$2:$A$2256,Results!T$2:T$2256,"")</f>
        <v>0</v>
      </c>
      <c r="AZ640" s="2">
        <f>_xlfn.XLOOKUP($A640,Results!$A$2:$A$2256,Results!U$2:U$2256,"")</f>
        <v>0</v>
      </c>
      <c r="BA640" s="2">
        <f>_xlfn.XLOOKUP($A640,Results!$A$2:$A$2256,Results!V$2:V$2256,"")</f>
        <v>0</v>
      </c>
      <c r="BB640" s="2">
        <f>_xlfn.XLOOKUP($A640,Results!$A$2:$A$2256,Results!W$2:W$2256,"")</f>
        <v>0</v>
      </c>
      <c r="BC640" s="2">
        <f>_xlfn.XLOOKUP($A640,Results!$A$2:$A$2256,Results!X$2:X$2256,"")</f>
        <v>0</v>
      </c>
      <c r="BD640" s="2">
        <f>_xlfn.XLOOKUP($A640,Results!$A$2:$A$2256,Results!Y$2:Y$2256,"")</f>
        <v>0</v>
      </c>
      <c r="BE640" s="2">
        <f>_xlfn.XLOOKUP($A640,Results!$A$2:$A$2256,Results!Z$2:Z$2256,"")</f>
        <v>0</v>
      </c>
    </row>
    <row r="641" spans="1:57" ht="38.25" customHeight="1" x14ac:dyDescent="0.3">
      <c r="A641">
        <v>906318</v>
      </c>
      <c r="B641">
        <v>281920</v>
      </c>
      <c r="C641" t="s">
        <v>36</v>
      </c>
      <c r="D641" t="s">
        <v>2026</v>
      </c>
      <c r="E641" s="2" t="str">
        <f>VLOOKUP(F641,'RPA Vendor Data '!F$1:$G$2418,2)</f>
        <v>ACME CONSTRUCTION SUPPLY</v>
      </c>
      <c r="F641" s="2">
        <v>10054</v>
      </c>
      <c r="G641" s="2">
        <v>11</v>
      </c>
      <c r="H641" t="s">
        <v>2027</v>
      </c>
      <c r="I641">
        <v>1</v>
      </c>
      <c r="J641" t="s">
        <v>65</v>
      </c>
      <c r="K641" t="s">
        <v>39</v>
      </c>
      <c r="L641">
        <v>155.04</v>
      </c>
      <c r="M641" s="2" t="s">
        <v>2028</v>
      </c>
      <c r="N641" s="85" t="s">
        <v>2029</v>
      </c>
      <c r="O641" t="s">
        <v>36</v>
      </c>
      <c r="P641" t="s">
        <v>36</v>
      </c>
      <c r="Q641" t="s">
        <v>36</v>
      </c>
      <c r="R641">
        <v>155.04</v>
      </c>
      <c r="S641" s="1">
        <v>45744.771235682871</v>
      </c>
      <c r="T641" t="s">
        <v>42</v>
      </c>
      <c r="U641" s="1">
        <v>45744.556944444441</v>
      </c>
      <c r="V641" t="s">
        <v>43</v>
      </c>
      <c r="W641" t="s">
        <v>36</v>
      </c>
      <c r="X641">
        <v>0</v>
      </c>
      <c r="Y641">
        <v>201</v>
      </c>
      <c r="Z641" t="s">
        <v>36</v>
      </c>
      <c r="AA641" t="s">
        <v>36</v>
      </c>
      <c r="AB641" t="s">
        <v>36</v>
      </c>
      <c r="AC641" t="s">
        <v>2030</v>
      </c>
      <c r="AD641" t="s">
        <v>2030</v>
      </c>
      <c r="AE641" t="s">
        <v>45</v>
      </c>
      <c r="AG641" s="18" t="s">
        <v>2031</v>
      </c>
      <c r="AH641" s="18"/>
      <c r="AI641" s="2" t="s">
        <v>48</v>
      </c>
      <c r="AJ641" s="2" t="e">
        <f>VLOOKUP(A641,'Classification Test Result'!$A$2:$D$2428,4,FALSE)</f>
        <v>#N/A</v>
      </c>
      <c r="AL641" s="2">
        <f>_xlfn.XLOOKUP($A641,Results!$A$2:$A$2256,Results!G$2:G$2256,"")</f>
        <v>0</v>
      </c>
      <c r="AM641" s="2">
        <f>_xlfn.XLOOKUP($A641,Results!$A$2:$A$2256,Results!H$2:H$2256,"")</f>
        <v>0</v>
      </c>
      <c r="AN641" s="2">
        <f>_xlfn.XLOOKUP($A641,Results!$A$2:$A$2256,Results!I$2:I$2256,"")</f>
        <v>0</v>
      </c>
      <c r="AO641" s="2">
        <f>_xlfn.XLOOKUP($A641,Results!$A$2:$A$2256,Results!J$2:J$2256,"")</f>
        <v>0</v>
      </c>
      <c r="AP641" s="2">
        <f>_xlfn.XLOOKUP($A641,Results!$A$2:$A$2256,Results!K$2:K$2256,"")</f>
        <v>0</v>
      </c>
      <c r="AQ641" s="2">
        <f>_xlfn.XLOOKUP($A641,Results!$A$2:$A$2256,Results!L$2:L$2256,"")</f>
        <v>0</v>
      </c>
      <c r="AR641" s="2">
        <f>_xlfn.XLOOKUP($A641,Results!$A$2:$A$2256,Results!M$2:M$2256,"")</f>
        <v>0</v>
      </c>
      <c r="AS641" s="2">
        <f>_xlfn.XLOOKUP($A641,Results!$A$2:$A$2256,Results!N$2:N$2256,"")</f>
        <v>0</v>
      </c>
      <c r="AT641" s="2" t="str">
        <f>_xlfn.XLOOKUP($A641,Results!$A$2:$A$2256,Results!O$2:O$2256,"")</f>
        <v>MK MORSE COMPANY</v>
      </c>
      <c r="AU641" s="2" t="str">
        <f>_xlfn.XLOOKUP($A641,Results!$A$2:$A$2256,Results!P$2:P$2256,"")</f>
        <v>MK-MORSE MHS08E</v>
      </c>
      <c r="AV641" s="2" t="str">
        <f>_xlfn.XLOOKUP($A641,Results!$A$2:$A$2256,Results!Q$2:Q$2256,"")</f>
        <v>SINGLE_MATCH</v>
      </c>
      <c r="AW641" s="2">
        <f>_xlfn.XLOOKUP($A641,Results!$A$2:$A$2256,Results!R$2:R$2256,"")</f>
        <v>0</v>
      </c>
      <c r="AX641" s="2">
        <f>_xlfn.XLOOKUP($A641,Results!$A$2:$A$2256,Results!S$2:S$2256,"")</f>
        <v>0</v>
      </c>
      <c r="AY641" s="2">
        <f>_xlfn.XLOOKUP($A641,Results!$A$2:$A$2256,Results!T$2:T$2256,"")</f>
        <v>100</v>
      </c>
      <c r="AZ641" s="2">
        <f>_xlfn.XLOOKUP($A641,Results!$A$2:$A$2256,Results!U$2:U$2256,"")</f>
        <v>0</v>
      </c>
      <c r="BA641" s="2" t="str">
        <f>_xlfn.XLOOKUP($A641,Results!$A$2:$A$2256,Results!V$2:V$2256,"")</f>
        <v>HILTI</v>
      </c>
      <c r="BB641" s="2">
        <f>_xlfn.XLOOKUP($A641,Results!$A$2:$A$2256,Results!W$2:W$2256,"")</f>
        <v>76</v>
      </c>
      <c r="BC641" s="2">
        <f>_xlfn.XLOOKUP($A641,Results!$A$2:$A$2256,Results!X$2:X$2256,"")</f>
        <v>27112826</v>
      </c>
      <c r="BD641" s="2">
        <f>_xlfn.XLOOKUP($A641,Results!$A$2:$A$2256,Results!Y$2:Y$2256,"")</f>
        <v>76</v>
      </c>
      <c r="BE641" s="2" t="b">
        <f>_xlfn.XLOOKUP($A641,Results!$A$2:$A$2256,Results!Z$2:Z$2256,"")</f>
        <v>1</v>
      </c>
    </row>
    <row r="642" spans="1:57" ht="38.25" customHeight="1" x14ac:dyDescent="0.3">
      <c r="A642">
        <v>906319</v>
      </c>
      <c r="B642">
        <v>281335</v>
      </c>
      <c r="C642" t="s">
        <v>36</v>
      </c>
      <c r="D642" t="s">
        <v>780</v>
      </c>
      <c r="E642" s="2" t="str">
        <f>VLOOKUP(F642,'RPA Vendor Data '!F$1:$G$2418,2)</f>
        <v>VIKING ELECTRIC</v>
      </c>
      <c r="F642" s="2">
        <v>13536</v>
      </c>
      <c r="G642" s="2">
        <v>9</v>
      </c>
      <c r="H642" t="s">
        <v>2032</v>
      </c>
      <c r="I642">
        <v>4</v>
      </c>
      <c r="J642" t="s">
        <v>389</v>
      </c>
      <c r="K642" t="s">
        <v>58</v>
      </c>
      <c r="L642">
        <v>55.31</v>
      </c>
      <c r="M642" s="111" t="s">
        <v>2033</v>
      </c>
      <c r="N642" s="85">
        <v>285</v>
      </c>
      <c r="O642" t="s">
        <v>36</v>
      </c>
      <c r="P642" t="s">
        <v>2034</v>
      </c>
      <c r="Q642" t="s">
        <v>36</v>
      </c>
      <c r="R642">
        <v>2.21</v>
      </c>
      <c r="S642" s="1">
        <v>45744.188218402778</v>
      </c>
      <c r="T642" t="s">
        <v>42</v>
      </c>
      <c r="U642" s="1">
        <v>45743.97152777778</v>
      </c>
      <c r="V642" t="s">
        <v>43</v>
      </c>
      <c r="W642" t="s">
        <v>36</v>
      </c>
      <c r="X642">
        <v>9</v>
      </c>
      <c r="Y642" t="s">
        <v>158</v>
      </c>
      <c r="Z642">
        <v>55.31</v>
      </c>
      <c r="AA642">
        <v>55.31</v>
      </c>
      <c r="AB642">
        <v>136</v>
      </c>
      <c r="AC642" t="s">
        <v>482</v>
      </c>
      <c r="AD642" t="s">
        <v>482</v>
      </c>
      <c r="AE642" t="s">
        <v>45</v>
      </c>
      <c r="AG642" s="18" t="s">
        <v>2035</v>
      </c>
      <c r="AH642" s="18"/>
      <c r="AI642" s="2" t="s">
        <v>48</v>
      </c>
      <c r="AJ642" s="2" t="e">
        <f>VLOOKUP(A642,'Classification Test Result'!$A$2:$D$2428,4,FALSE)</f>
        <v>#N/A</v>
      </c>
      <c r="AL642" s="2">
        <f>_xlfn.XLOOKUP($A642,Results!$A$2:$A$2256,Results!G$2:G$2256,"")</f>
        <v>0</v>
      </c>
      <c r="AM642" s="2">
        <f>_xlfn.XLOOKUP($A642,Results!$A$2:$A$2256,Results!H$2:H$2256,"")</f>
        <v>0</v>
      </c>
      <c r="AN642" s="2">
        <f>_xlfn.XLOOKUP($A642,Results!$A$2:$A$2256,Results!I$2:I$2256,"")</f>
        <v>0</v>
      </c>
      <c r="AO642" s="2">
        <f>_xlfn.XLOOKUP($A642,Results!$A$2:$A$2256,Results!J$2:J$2256,"")</f>
        <v>0</v>
      </c>
      <c r="AP642" s="2">
        <f>_xlfn.XLOOKUP($A642,Results!$A$2:$A$2256,Results!K$2:K$2256,"")</f>
        <v>0</v>
      </c>
      <c r="AQ642" s="2">
        <f>_xlfn.XLOOKUP($A642,Results!$A$2:$A$2256,Results!L$2:L$2256,"")</f>
        <v>0</v>
      </c>
      <c r="AR642" s="2">
        <f>_xlfn.XLOOKUP($A642,Results!$A$2:$A$2256,Results!M$2:M$2256,"")</f>
        <v>0</v>
      </c>
      <c r="AS642" s="2">
        <f>_xlfn.XLOOKUP($A642,Results!$A$2:$A$2256,Results!N$2:N$2256,"")</f>
        <v>0</v>
      </c>
      <c r="AT642" s="2" t="str">
        <f>_xlfn.XLOOKUP($A642,Results!$A$2:$A$2256,Results!O$2:O$2256,"")</f>
        <v>MINERALLAC COMPANY</v>
      </c>
      <c r="AU642" s="2" t="str">
        <f>_xlfn.XLOOKUP($A642,Results!$A$2:$A$2256,Results!P$2:P$2256,"")</f>
        <v>MINRLAC</v>
      </c>
      <c r="AV642" s="2" t="str">
        <f>_xlfn.XLOOKUP($A642,Results!$A$2:$A$2256,Results!Q$2:Q$2256,"")</f>
        <v>MULTIPLE_MATCHES_ONE_VALID</v>
      </c>
      <c r="AW642" s="2">
        <f>_xlfn.XLOOKUP($A642,Results!$A$2:$A$2256,Results!R$2:R$2256,"")</f>
        <v>0</v>
      </c>
      <c r="AX642" s="2">
        <f>_xlfn.XLOOKUP($A642,Results!$A$2:$A$2256,Results!S$2:S$2256,"")</f>
        <v>0</v>
      </c>
      <c r="AY642" s="2">
        <f>_xlfn.XLOOKUP($A642,Results!$A$2:$A$2256,Results!T$2:T$2256,"")</f>
        <v>50</v>
      </c>
      <c r="AZ642" s="2">
        <f>_xlfn.XLOOKUP($A642,Results!$A$2:$A$2256,Results!U$2:U$2256,"")</f>
        <v>0</v>
      </c>
      <c r="BA642" s="2" t="str">
        <f>_xlfn.XLOOKUP($A642,Results!$A$2:$A$2256,Results!V$2:V$2256,"")</f>
        <v>MINERALLAC COMPANY</v>
      </c>
      <c r="BB642" s="2">
        <f>_xlfn.XLOOKUP($A642,Results!$A$2:$A$2256,Results!W$2:W$2256,"")</f>
        <v>90</v>
      </c>
      <c r="BC642" s="2">
        <f>_xlfn.XLOOKUP($A642,Results!$A$2:$A$2256,Results!X$2:X$2256,"")</f>
        <v>31151901</v>
      </c>
      <c r="BD642" s="2">
        <f>_xlfn.XLOOKUP($A642,Results!$A$2:$A$2256,Results!Y$2:Y$2256,"")</f>
        <v>50</v>
      </c>
      <c r="BE642" s="2" t="b">
        <f>_xlfn.XLOOKUP($A642,Results!$A$2:$A$2256,Results!Z$2:Z$2256,"")</f>
        <v>1</v>
      </c>
    </row>
    <row r="643" spans="1:57" ht="38.25" customHeight="1" x14ac:dyDescent="0.3">
      <c r="A643">
        <v>906320</v>
      </c>
      <c r="B643">
        <v>281666</v>
      </c>
      <c r="C643" t="s">
        <v>36</v>
      </c>
      <c r="D643" t="s">
        <v>95</v>
      </c>
      <c r="E643" s="2" t="str">
        <f>VLOOKUP(F643,'RPA Vendor Data '!F$1:$G$2418,2)</f>
        <v>VAN METER, INC.</v>
      </c>
      <c r="F643" s="2">
        <v>13513</v>
      </c>
      <c r="G643" s="2">
        <v>8</v>
      </c>
      <c r="H643" t="s">
        <v>2036</v>
      </c>
      <c r="I643">
        <v>1</v>
      </c>
      <c r="J643" t="s">
        <v>389</v>
      </c>
      <c r="K643" t="s">
        <v>58</v>
      </c>
      <c r="L643">
        <v>35.340000000000003</v>
      </c>
      <c r="M643" s="111" t="s">
        <v>2033</v>
      </c>
      <c r="N643" s="85" t="s">
        <v>2037</v>
      </c>
      <c r="O643" t="s">
        <v>36</v>
      </c>
      <c r="P643" t="s">
        <v>2038</v>
      </c>
      <c r="Q643">
        <v>78461012001</v>
      </c>
      <c r="R643">
        <v>0.35</v>
      </c>
      <c r="S643" s="1">
        <v>45744.501285613427</v>
      </c>
      <c r="T643" t="s">
        <v>42</v>
      </c>
      <c r="U643" s="1">
        <v>45744.282638888893</v>
      </c>
      <c r="V643" t="s">
        <v>43</v>
      </c>
      <c r="W643" t="s">
        <v>36</v>
      </c>
      <c r="X643">
        <v>0</v>
      </c>
      <c r="Y643">
        <v>999</v>
      </c>
      <c r="Z643" t="s">
        <v>36</v>
      </c>
      <c r="AA643" t="s">
        <v>36</v>
      </c>
      <c r="AB643" t="s">
        <v>36</v>
      </c>
      <c r="AC643" t="s">
        <v>482</v>
      </c>
      <c r="AD643" t="s">
        <v>482</v>
      </c>
      <c r="AE643" t="s">
        <v>45</v>
      </c>
      <c r="AF643" s="44">
        <v>31162306</v>
      </c>
      <c r="AG643" s="18" t="s">
        <v>2039</v>
      </c>
      <c r="AH643" s="18"/>
      <c r="AI643" s="2" t="s">
        <v>48</v>
      </c>
      <c r="AJ643" s="2" t="e">
        <f>VLOOKUP(A643,'Classification Test Result'!$A$2:$D$2428,4,FALSE)</f>
        <v>#N/A</v>
      </c>
      <c r="AL643" s="2">
        <f>_xlfn.XLOOKUP($A643,Results!$A$2:$A$2256,Results!G$2:G$2256,"")</f>
        <v>0</v>
      </c>
      <c r="AM643" s="2">
        <f>_xlfn.XLOOKUP($A643,Results!$A$2:$A$2256,Results!H$2:H$2256,"")</f>
        <v>0</v>
      </c>
      <c r="AN643" s="2">
        <f>_xlfn.XLOOKUP($A643,Results!$A$2:$A$2256,Results!I$2:I$2256,"")</f>
        <v>0</v>
      </c>
      <c r="AO643" s="2">
        <f>_xlfn.XLOOKUP($A643,Results!$A$2:$A$2256,Results!J$2:J$2256,"")</f>
        <v>0</v>
      </c>
      <c r="AP643" s="2">
        <f>_xlfn.XLOOKUP($A643,Results!$A$2:$A$2256,Results!K$2:K$2256,"")</f>
        <v>0</v>
      </c>
      <c r="AQ643" s="2">
        <f>_xlfn.XLOOKUP($A643,Results!$A$2:$A$2256,Results!L$2:L$2256,"")</f>
        <v>0</v>
      </c>
      <c r="AR643" s="2">
        <f>_xlfn.XLOOKUP($A643,Results!$A$2:$A$2256,Results!M$2:M$2256,"")</f>
        <v>0</v>
      </c>
      <c r="AS643" s="2">
        <f>_xlfn.XLOOKUP($A643,Results!$A$2:$A$2256,Results!N$2:N$2256,"")</f>
        <v>0</v>
      </c>
      <c r="AT643" s="2" t="str">
        <f>_xlfn.XLOOKUP($A643,Results!$A$2:$A$2256,Results!O$2:O$2256,"")</f>
        <v>MINERALLAC COMPANY</v>
      </c>
      <c r="AU643" s="2" t="str">
        <f>_xlfn.XLOOKUP($A643,Results!$A$2:$A$2256,Results!P$2:P$2256,"")</f>
        <v>MINRLAC</v>
      </c>
      <c r="AV643" s="2" t="str">
        <f>_xlfn.XLOOKUP($A643,Results!$A$2:$A$2256,Results!Q$2:Q$2256,"")</f>
        <v>SINGLE_MATCH</v>
      </c>
      <c r="AW643" s="2">
        <f>_xlfn.XLOOKUP($A643,Results!$A$2:$A$2256,Results!R$2:R$2256,"")</f>
        <v>0</v>
      </c>
      <c r="AX643" s="2">
        <f>_xlfn.XLOOKUP($A643,Results!$A$2:$A$2256,Results!S$2:S$2256,"")</f>
        <v>0</v>
      </c>
      <c r="AY643" s="2">
        <f>_xlfn.XLOOKUP($A643,Results!$A$2:$A$2256,Results!T$2:T$2256,"")</f>
        <v>95</v>
      </c>
      <c r="AZ643" s="2">
        <f>_xlfn.XLOOKUP($A643,Results!$A$2:$A$2256,Results!U$2:U$2256,"")</f>
        <v>0</v>
      </c>
      <c r="BA643" s="2" t="str">
        <f>_xlfn.XLOOKUP($A643,Results!$A$2:$A$2256,Results!V$2:V$2256,"")</f>
        <v>MINERALLAC COMPANY</v>
      </c>
      <c r="BB643" s="2">
        <f>_xlfn.XLOOKUP($A643,Results!$A$2:$A$2256,Results!W$2:W$2256,"")</f>
        <v>84</v>
      </c>
      <c r="BC643" s="2">
        <f>_xlfn.XLOOKUP($A643,Results!$A$2:$A$2256,Results!X$2:X$2256,"")</f>
        <v>0</v>
      </c>
      <c r="BD643" s="2">
        <f>_xlfn.XLOOKUP($A643,Results!$A$2:$A$2256,Results!Y$2:Y$2256,"")</f>
        <v>0</v>
      </c>
      <c r="BE643" s="2" t="b">
        <f>_xlfn.XLOOKUP($A643,Results!$A$2:$A$2256,Results!Z$2:Z$2256,"")</f>
        <v>1</v>
      </c>
    </row>
    <row r="644" spans="1:57" ht="38.25" customHeight="1" x14ac:dyDescent="0.3">
      <c r="A644">
        <v>906321</v>
      </c>
      <c r="B644">
        <v>281597</v>
      </c>
      <c r="C644" t="s">
        <v>36</v>
      </c>
      <c r="D644" t="s">
        <v>95</v>
      </c>
      <c r="E644" s="2" t="str">
        <f>VLOOKUP(F644,'RPA Vendor Data '!F$1:$G$2418,2)</f>
        <v>VAN METER, INC.</v>
      </c>
      <c r="F644" s="2">
        <v>13513</v>
      </c>
      <c r="G644" s="2">
        <v>8</v>
      </c>
      <c r="H644" t="s">
        <v>2036</v>
      </c>
      <c r="I644">
        <v>1</v>
      </c>
      <c r="J644" t="s">
        <v>389</v>
      </c>
      <c r="K644" t="s">
        <v>58</v>
      </c>
      <c r="L644">
        <v>35.340000000000003</v>
      </c>
      <c r="M644" s="111" t="s">
        <v>2033</v>
      </c>
      <c r="N644" s="85" t="s">
        <v>2037</v>
      </c>
      <c r="O644" t="s">
        <v>36</v>
      </c>
      <c r="P644" t="s">
        <v>2038</v>
      </c>
      <c r="Q644">
        <v>78461012001</v>
      </c>
      <c r="R644">
        <v>0.35</v>
      </c>
      <c r="S644" s="1">
        <v>45744.481379548612</v>
      </c>
      <c r="T644" t="s">
        <v>42</v>
      </c>
      <c r="U644" s="1">
        <v>45744.250694444447</v>
      </c>
      <c r="V644" t="s">
        <v>43</v>
      </c>
      <c r="W644" t="s">
        <v>36</v>
      </c>
      <c r="X644">
        <v>0</v>
      </c>
      <c r="Y644" t="s">
        <v>54</v>
      </c>
      <c r="Z644" t="s">
        <v>36</v>
      </c>
      <c r="AA644">
        <v>35.340000000000003</v>
      </c>
      <c r="AB644" t="s">
        <v>36</v>
      </c>
      <c r="AC644" t="s">
        <v>482</v>
      </c>
      <c r="AD644" t="s">
        <v>482</v>
      </c>
      <c r="AE644" t="s">
        <v>45</v>
      </c>
      <c r="AF644" s="44">
        <v>31162306</v>
      </c>
      <c r="AG644" s="18" t="s">
        <v>2039</v>
      </c>
      <c r="AH644" s="18"/>
      <c r="AI644" s="2" t="s">
        <v>48</v>
      </c>
      <c r="AJ644" s="2" t="e">
        <f>VLOOKUP(A644,'Classification Test Result'!$A$2:$D$2428,4,FALSE)</f>
        <v>#N/A</v>
      </c>
      <c r="AL644" s="2">
        <f>_xlfn.XLOOKUP($A644,Results!$A$2:$A$2256,Results!G$2:G$2256,"")</f>
        <v>0</v>
      </c>
      <c r="AM644" s="2">
        <f>_xlfn.XLOOKUP($A644,Results!$A$2:$A$2256,Results!H$2:H$2256,"")</f>
        <v>0</v>
      </c>
      <c r="AN644" s="2">
        <f>_xlfn.XLOOKUP($A644,Results!$A$2:$A$2256,Results!I$2:I$2256,"")</f>
        <v>0</v>
      </c>
      <c r="AO644" s="2">
        <f>_xlfn.XLOOKUP($A644,Results!$A$2:$A$2256,Results!J$2:J$2256,"")</f>
        <v>0</v>
      </c>
      <c r="AP644" s="2">
        <f>_xlfn.XLOOKUP($A644,Results!$A$2:$A$2256,Results!K$2:K$2256,"")</f>
        <v>0</v>
      </c>
      <c r="AQ644" s="2">
        <f>_xlfn.XLOOKUP($A644,Results!$A$2:$A$2256,Results!L$2:L$2256,"")</f>
        <v>0</v>
      </c>
      <c r="AR644" s="2">
        <f>_xlfn.XLOOKUP($A644,Results!$A$2:$A$2256,Results!M$2:M$2256,"")</f>
        <v>0</v>
      </c>
      <c r="AS644" s="2">
        <f>_xlfn.XLOOKUP($A644,Results!$A$2:$A$2256,Results!N$2:N$2256,"")</f>
        <v>0</v>
      </c>
      <c r="AT644" s="2" t="str">
        <f>_xlfn.XLOOKUP($A644,Results!$A$2:$A$2256,Results!O$2:O$2256,"")</f>
        <v>MINERALLAC COMPANY</v>
      </c>
      <c r="AU644" s="2" t="str">
        <f>_xlfn.XLOOKUP($A644,Results!$A$2:$A$2256,Results!P$2:P$2256,"")</f>
        <v>MINRLAC</v>
      </c>
      <c r="AV644" s="2" t="str">
        <f>_xlfn.XLOOKUP($A644,Results!$A$2:$A$2256,Results!Q$2:Q$2256,"")</f>
        <v>SINGLE_MATCH</v>
      </c>
      <c r="AW644" s="2">
        <f>_xlfn.XLOOKUP($A644,Results!$A$2:$A$2256,Results!R$2:R$2256,"")</f>
        <v>0</v>
      </c>
      <c r="AX644" s="2">
        <f>_xlfn.XLOOKUP($A644,Results!$A$2:$A$2256,Results!S$2:S$2256,"")</f>
        <v>0</v>
      </c>
      <c r="AY644" s="2">
        <f>_xlfn.XLOOKUP($A644,Results!$A$2:$A$2256,Results!T$2:T$2256,"")</f>
        <v>95</v>
      </c>
      <c r="AZ644" s="2">
        <f>_xlfn.XLOOKUP($A644,Results!$A$2:$A$2256,Results!U$2:U$2256,"")</f>
        <v>0</v>
      </c>
      <c r="BA644" s="2" t="str">
        <f>_xlfn.XLOOKUP($A644,Results!$A$2:$A$2256,Results!V$2:V$2256,"")</f>
        <v>MINERALLAC COMPANY</v>
      </c>
      <c r="BB644" s="2">
        <f>_xlfn.XLOOKUP($A644,Results!$A$2:$A$2256,Results!W$2:W$2256,"")</f>
        <v>84</v>
      </c>
      <c r="BC644" s="2">
        <f>_xlfn.XLOOKUP($A644,Results!$A$2:$A$2256,Results!X$2:X$2256,"")</f>
        <v>0</v>
      </c>
      <c r="BD644" s="2">
        <f>_xlfn.XLOOKUP($A644,Results!$A$2:$A$2256,Results!Y$2:Y$2256,"")</f>
        <v>0</v>
      </c>
      <c r="BE644" s="2" t="b">
        <f>_xlfn.XLOOKUP($A644,Results!$A$2:$A$2256,Results!Z$2:Z$2256,"")</f>
        <v>1</v>
      </c>
    </row>
    <row r="645" spans="1:57" ht="38.25" customHeight="1" x14ac:dyDescent="0.3">
      <c r="A645">
        <v>906322</v>
      </c>
      <c r="B645">
        <v>281609</v>
      </c>
      <c r="C645" t="s">
        <v>36</v>
      </c>
      <c r="D645" t="s">
        <v>95</v>
      </c>
      <c r="E645" s="2" t="str">
        <f>VLOOKUP(F645,'RPA Vendor Data '!F$1:$G$2418,2)</f>
        <v>VAN METER, INC.</v>
      </c>
      <c r="F645" s="2">
        <v>13513</v>
      </c>
      <c r="G645" s="2">
        <v>8</v>
      </c>
      <c r="H645" t="s">
        <v>2036</v>
      </c>
      <c r="I645">
        <v>1</v>
      </c>
      <c r="J645" t="s">
        <v>389</v>
      </c>
      <c r="K645" t="s">
        <v>58</v>
      </c>
      <c r="L645">
        <v>35.340000000000003</v>
      </c>
      <c r="M645" s="111" t="s">
        <v>2033</v>
      </c>
      <c r="N645" s="85" t="s">
        <v>2037</v>
      </c>
      <c r="O645" t="s">
        <v>36</v>
      </c>
      <c r="P645" t="s">
        <v>2038</v>
      </c>
      <c r="Q645">
        <v>78461012001</v>
      </c>
      <c r="R645">
        <v>0.35</v>
      </c>
      <c r="S645" s="1">
        <v>45744.480584062498</v>
      </c>
      <c r="T645" t="s">
        <v>42</v>
      </c>
      <c r="U645" s="1">
        <v>45744.25277777778</v>
      </c>
      <c r="V645" t="s">
        <v>43</v>
      </c>
      <c r="W645" t="s">
        <v>36</v>
      </c>
      <c r="X645">
        <v>0</v>
      </c>
      <c r="Y645">
        <v>999</v>
      </c>
      <c r="Z645" t="s">
        <v>36</v>
      </c>
      <c r="AA645" t="s">
        <v>36</v>
      </c>
      <c r="AB645" t="s">
        <v>36</v>
      </c>
      <c r="AC645" t="s">
        <v>482</v>
      </c>
      <c r="AD645" t="s">
        <v>482</v>
      </c>
      <c r="AE645" t="s">
        <v>45</v>
      </c>
      <c r="AF645" s="44">
        <v>31162306</v>
      </c>
      <c r="AG645" s="18" t="s">
        <v>2039</v>
      </c>
      <c r="AH645" s="18"/>
      <c r="AI645" s="2" t="s">
        <v>48</v>
      </c>
      <c r="AJ645" s="2" t="e">
        <f>VLOOKUP(A645,'Classification Test Result'!$A$2:$D$2428,4,FALSE)</f>
        <v>#N/A</v>
      </c>
      <c r="AL645" s="2">
        <f>_xlfn.XLOOKUP($A645,Results!$A$2:$A$2256,Results!G$2:G$2256,"")</f>
        <v>0</v>
      </c>
      <c r="AM645" s="2">
        <f>_xlfn.XLOOKUP($A645,Results!$A$2:$A$2256,Results!H$2:H$2256,"")</f>
        <v>0</v>
      </c>
      <c r="AN645" s="2">
        <f>_xlfn.XLOOKUP($A645,Results!$A$2:$A$2256,Results!I$2:I$2256,"")</f>
        <v>0</v>
      </c>
      <c r="AO645" s="2">
        <f>_xlfn.XLOOKUP($A645,Results!$A$2:$A$2256,Results!J$2:J$2256,"")</f>
        <v>0</v>
      </c>
      <c r="AP645" s="2">
        <f>_xlfn.XLOOKUP($A645,Results!$A$2:$A$2256,Results!K$2:K$2256,"")</f>
        <v>0</v>
      </c>
      <c r="AQ645" s="2">
        <f>_xlfn.XLOOKUP($A645,Results!$A$2:$A$2256,Results!L$2:L$2256,"")</f>
        <v>0</v>
      </c>
      <c r="AR645" s="2">
        <f>_xlfn.XLOOKUP($A645,Results!$A$2:$A$2256,Results!M$2:M$2256,"")</f>
        <v>0</v>
      </c>
      <c r="AS645" s="2">
        <f>_xlfn.XLOOKUP($A645,Results!$A$2:$A$2256,Results!N$2:N$2256,"")</f>
        <v>0</v>
      </c>
      <c r="AT645" s="2" t="str">
        <f>_xlfn.XLOOKUP($A645,Results!$A$2:$A$2256,Results!O$2:O$2256,"")</f>
        <v>MINERALLAC COMPANY</v>
      </c>
      <c r="AU645" s="2" t="str">
        <f>_xlfn.XLOOKUP($A645,Results!$A$2:$A$2256,Results!P$2:P$2256,"")</f>
        <v>MINRLAC</v>
      </c>
      <c r="AV645" s="2" t="str">
        <f>_xlfn.XLOOKUP($A645,Results!$A$2:$A$2256,Results!Q$2:Q$2256,"")</f>
        <v>SINGLE_MATCH</v>
      </c>
      <c r="AW645" s="2">
        <f>_xlfn.XLOOKUP($A645,Results!$A$2:$A$2256,Results!R$2:R$2256,"")</f>
        <v>0</v>
      </c>
      <c r="AX645" s="2">
        <f>_xlfn.XLOOKUP($A645,Results!$A$2:$A$2256,Results!S$2:S$2256,"")</f>
        <v>0</v>
      </c>
      <c r="AY645" s="2">
        <f>_xlfn.XLOOKUP($A645,Results!$A$2:$A$2256,Results!T$2:T$2256,"")</f>
        <v>95</v>
      </c>
      <c r="AZ645" s="2">
        <f>_xlfn.XLOOKUP($A645,Results!$A$2:$A$2256,Results!U$2:U$2256,"")</f>
        <v>0</v>
      </c>
      <c r="BA645" s="2" t="str">
        <f>_xlfn.XLOOKUP($A645,Results!$A$2:$A$2256,Results!V$2:V$2256,"")</f>
        <v>MINERALLAC COMPANY</v>
      </c>
      <c r="BB645" s="2">
        <f>_xlfn.XLOOKUP($A645,Results!$A$2:$A$2256,Results!W$2:W$2256,"")</f>
        <v>84</v>
      </c>
      <c r="BC645" s="2">
        <f>_xlfn.XLOOKUP($A645,Results!$A$2:$A$2256,Results!X$2:X$2256,"")</f>
        <v>0</v>
      </c>
      <c r="BD645" s="2">
        <f>_xlfn.XLOOKUP($A645,Results!$A$2:$A$2256,Results!Y$2:Y$2256,"")</f>
        <v>0</v>
      </c>
      <c r="BE645" s="2" t="b">
        <f>_xlfn.XLOOKUP($A645,Results!$A$2:$A$2256,Results!Z$2:Z$2256,"")</f>
        <v>1</v>
      </c>
    </row>
    <row r="646" spans="1:57" ht="38.25" customHeight="1" x14ac:dyDescent="0.3">
      <c r="A646">
        <v>906323</v>
      </c>
      <c r="B646">
        <v>281618</v>
      </c>
      <c r="C646" t="s">
        <v>36</v>
      </c>
      <c r="D646" t="s">
        <v>95</v>
      </c>
      <c r="E646" s="2" t="str">
        <f>VLOOKUP(F646,'RPA Vendor Data '!F$1:$G$2418,2)</f>
        <v>VAN METER, INC.</v>
      </c>
      <c r="F646" s="2">
        <v>13513</v>
      </c>
      <c r="G646" s="2">
        <v>8</v>
      </c>
      <c r="H646" t="s">
        <v>2036</v>
      </c>
      <c r="I646">
        <v>1</v>
      </c>
      <c r="J646" t="s">
        <v>389</v>
      </c>
      <c r="K646" t="s">
        <v>58</v>
      </c>
      <c r="L646">
        <v>35.340000000000003</v>
      </c>
      <c r="M646" s="111" t="s">
        <v>2033</v>
      </c>
      <c r="N646" s="85" t="s">
        <v>2037</v>
      </c>
      <c r="O646" t="s">
        <v>36</v>
      </c>
      <c r="P646" t="s">
        <v>2038</v>
      </c>
      <c r="Q646">
        <v>78461012001</v>
      </c>
      <c r="R646">
        <v>0.35</v>
      </c>
      <c r="S646" s="1">
        <v>45744.480241666657</v>
      </c>
      <c r="T646" t="s">
        <v>42</v>
      </c>
      <c r="U646" s="1">
        <v>45744.263888888891</v>
      </c>
      <c r="V646" t="s">
        <v>43</v>
      </c>
      <c r="W646" t="s">
        <v>36</v>
      </c>
      <c r="X646">
        <v>0</v>
      </c>
      <c r="Y646">
        <v>999</v>
      </c>
      <c r="Z646" t="s">
        <v>36</v>
      </c>
      <c r="AA646" t="s">
        <v>36</v>
      </c>
      <c r="AB646" t="s">
        <v>36</v>
      </c>
      <c r="AC646" t="s">
        <v>482</v>
      </c>
      <c r="AD646" t="s">
        <v>482</v>
      </c>
      <c r="AE646" t="s">
        <v>45</v>
      </c>
      <c r="AF646" s="44">
        <v>31162306</v>
      </c>
      <c r="AG646" s="18" t="s">
        <v>2039</v>
      </c>
      <c r="AH646" s="18"/>
      <c r="AI646" s="2" t="s">
        <v>48</v>
      </c>
      <c r="AJ646" s="2" t="e">
        <f>VLOOKUP(A646,'Classification Test Result'!$A$2:$D$2428,4,FALSE)</f>
        <v>#N/A</v>
      </c>
      <c r="AK646" s="2" t="s">
        <v>2040</v>
      </c>
      <c r="AL646" s="2">
        <f>_xlfn.XLOOKUP($A646,Results!$A$2:$A$2256,Results!G$2:G$2256,"")</f>
        <v>0</v>
      </c>
      <c r="AM646" s="2">
        <f>_xlfn.XLOOKUP($A646,Results!$A$2:$A$2256,Results!H$2:H$2256,"")</f>
        <v>0</v>
      </c>
      <c r="AN646" s="2">
        <f>_xlfn.XLOOKUP($A646,Results!$A$2:$A$2256,Results!I$2:I$2256,"")</f>
        <v>0</v>
      </c>
      <c r="AO646" s="2">
        <f>_xlfn.XLOOKUP($A646,Results!$A$2:$A$2256,Results!J$2:J$2256,"")</f>
        <v>0</v>
      </c>
      <c r="AP646" s="2">
        <f>_xlfn.XLOOKUP($A646,Results!$A$2:$A$2256,Results!K$2:K$2256,"")</f>
        <v>0</v>
      </c>
      <c r="AQ646" s="2">
        <f>_xlfn.XLOOKUP($A646,Results!$A$2:$A$2256,Results!L$2:L$2256,"")</f>
        <v>0</v>
      </c>
      <c r="AR646" s="2">
        <f>_xlfn.XLOOKUP($A646,Results!$A$2:$A$2256,Results!M$2:M$2256,"")</f>
        <v>0</v>
      </c>
      <c r="AS646" s="2">
        <f>_xlfn.XLOOKUP($A646,Results!$A$2:$A$2256,Results!N$2:N$2256,"")</f>
        <v>0</v>
      </c>
      <c r="AT646" s="2" t="str">
        <f>_xlfn.XLOOKUP($A646,Results!$A$2:$A$2256,Results!O$2:O$2256,"")</f>
        <v>MINERALLAC COMPANY</v>
      </c>
      <c r="AU646" s="2" t="str">
        <f>_xlfn.XLOOKUP($A646,Results!$A$2:$A$2256,Results!P$2:P$2256,"")</f>
        <v>MINRLAC</v>
      </c>
      <c r="AV646" s="2" t="str">
        <f>_xlfn.XLOOKUP($A646,Results!$A$2:$A$2256,Results!Q$2:Q$2256,"")</f>
        <v>SINGLE_MATCH</v>
      </c>
      <c r="AW646" s="2">
        <f>_xlfn.XLOOKUP($A646,Results!$A$2:$A$2256,Results!R$2:R$2256,"")</f>
        <v>0</v>
      </c>
      <c r="AX646" s="2">
        <f>_xlfn.XLOOKUP($A646,Results!$A$2:$A$2256,Results!S$2:S$2256,"")</f>
        <v>0</v>
      </c>
      <c r="AY646" s="2">
        <f>_xlfn.XLOOKUP($A646,Results!$A$2:$A$2256,Results!T$2:T$2256,"")</f>
        <v>95</v>
      </c>
      <c r="AZ646" s="2">
        <f>_xlfn.XLOOKUP($A646,Results!$A$2:$A$2256,Results!U$2:U$2256,"")</f>
        <v>0</v>
      </c>
      <c r="BA646" s="2" t="str">
        <f>_xlfn.XLOOKUP($A646,Results!$A$2:$A$2256,Results!V$2:V$2256,"")</f>
        <v>MINERALLAC COMPANY</v>
      </c>
      <c r="BB646" s="2">
        <f>_xlfn.XLOOKUP($A646,Results!$A$2:$A$2256,Results!W$2:W$2256,"")</f>
        <v>84</v>
      </c>
      <c r="BC646" s="2">
        <f>_xlfn.XLOOKUP($A646,Results!$A$2:$A$2256,Results!X$2:X$2256,"")</f>
        <v>0</v>
      </c>
      <c r="BD646" s="2">
        <f>_xlfn.XLOOKUP($A646,Results!$A$2:$A$2256,Results!Y$2:Y$2256,"")</f>
        <v>0</v>
      </c>
      <c r="BE646" s="2" t="b">
        <f>_xlfn.XLOOKUP($A646,Results!$A$2:$A$2256,Results!Z$2:Z$2256,"")</f>
        <v>1</v>
      </c>
    </row>
    <row r="647" spans="1:57" ht="38.25" customHeight="1" x14ac:dyDescent="0.3">
      <c r="A647">
        <v>906324</v>
      </c>
      <c r="B647">
        <v>281315</v>
      </c>
      <c r="C647" t="s">
        <v>36</v>
      </c>
      <c r="D647" t="s">
        <v>2041</v>
      </c>
      <c r="E647" s="2" t="str">
        <f>VLOOKUP(F647,'RPA Vendor Data '!F$1:$G$2418,2)</f>
        <v>VIKING ELECTRIC</v>
      </c>
      <c r="F647" s="2">
        <v>13536</v>
      </c>
      <c r="G647" s="2">
        <v>2</v>
      </c>
      <c r="H647" t="s">
        <v>2042</v>
      </c>
      <c r="I647">
        <v>4</v>
      </c>
      <c r="J647" t="s">
        <v>389</v>
      </c>
      <c r="K647" t="s">
        <v>58</v>
      </c>
      <c r="L647">
        <v>101.13</v>
      </c>
      <c r="M647" s="111" t="s">
        <v>2033</v>
      </c>
      <c r="N647" s="112" t="s">
        <v>2043</v>
      </c>
      <c r="O647" t="s">
        <v>36</v>
      </c>
      <c r="P647" t="s">
        <v>2044</v>
      </c>
      <c r="Q647" t="s">
        <v>36</v>
      </c>
      <c r="R647">
        <v>4.05</v>
      </c>
      <c r="S647" s="1">
        <v>45744.189181597219</v>
      </c>
      <c r="T647" t="s">
        <v>42</v>
      </c>
      <c r="U647" s="1">
        <v>45743.966666666667</v>
      </c>
      <c r="V647" t="s">
        <v>43</v>
      </c>
      <c r="W647" t="s">
        <v>36</v>
      </c>
      <c r="X647">
        <v>3</v>
      </c>
      <c r="Y647" t="s">
        <v>158</v>
      </c>
      <c r="Z647">
        <v>101.13</v>
      </c>
      <c r="AA647">
        <v>101.13</v>
      </c>
      <c r="AB647">
        <v>136</v>
      </c>
      <c r="AC647" t="s">
        <v>482</v>
      </c>
      <c r="AD647" t="s">
        <v>482</v>
      </c>
      <c r="AE647" t="s">
        <v>45</v>
      </c>
      <c r="AF647" s="112">
        <v>31162306</v>
      </c>
      <c r="AG647" s="18" t="s">
        <v>2045</v>
      </c>
      <c r="AH647" s="18"/>
      <c r="AI647" s="2" t="s">
        <v>48</v>
      </c>
      <c r="AJ647" s="2" t="e">
        <f>VLOOKUP(A647,'Classification Test Result'!$A$2:$D$2428,4,FALSE)</f>
        <v>#N/A</v>
      </c>
      <c r="AK647" s="2" t="s">
        <v>2046</v>
      </c>
      <c r="AL647" s="2">
        <f>_xlfn.XLOOKUP($A647,Results!$A$2:$A$2256,Results!G$2:G$2256,"")</f>
        <v>0</v>
      </c>
      <c r="AM647" s="2">
        <f>_xlfn.XLOOKUP($A647,Results!$A$2:$A$2256,Results!H$2:H$2256,"")</f>
        <v>0</v>
      </c>
      <c r="AN647" s="2">
        <f>_xlfn.XLOOKUP($A647,Results!$A$2:$A$2256,Results!I$2:I$2256,"")</f>
        <v>0</v>
      </c>
      <c r="AO647" s="2">
        <f>_xlfn.XLOOKUP($A647,Results!$A$2:$A$2256,Results!J$2:J$2256,"")</f>
        <v>0</v>
      </c>
      <c r="AP647" s="2">
        <f>_xlfn.XLOOKUP($A647,Results!$A$2:$A$2256,Results!K$2:K$2256,"")</f>
        <v>0</v>
      </c>
      <c r="AQ647" s="2">
        <f>_xlfn.XLOOKUP($A647,Results!$A$2:$A$2256,Results!L$2:L$2256,"")</f>
        <v>0</v>
      </c>
      <c r="AR647" s="2">
        <f>_xlfn.XLOOKUP($A647,Results!$A$2:$A$2256,Results!M$2:M$2256,"")</f>
        <v>0</v>
      </c>
      <c r="AS647" s="2">
        <f>_xlfn.XLOOKUP($A647,Results!$A$2:$A$2256,Results!N$2:N$2256,"")</f>
        <v>0</v>
      </c>
      <c r="AT647" s="2" t="str">
        <f>_xlfn.XLOOKUP($A647,Results!$A$2:$A$2256,Results!O$2:O$2256,"")</f>
        <v>MINERALLAC COMPANY</v>
      </c>
      <c r="AU647" s="2" t="str">
        <f>_xlfn.XLOOKUP($A647,Results!$A$2:$A$2256,Results!P$2:P$2256,"")</f>
        <v>MINRLAC</v>
      </c>
      <c r="AV647" s="2" t="str">
        <f>_xlfn.XLOOKUP($A647,Results!$A$2:$A$2256,Results!Q$2:Q$2256,"")</f>
        <v>SINGLE_MATCH</v>
      </c>
      <c r="AW647" s="2">
        <f>_xlfn.XLOOKUP($A647,Results!$A$2:$A$2256,Results!R$2:R$2256,"")</f>
        <v>0</v>
      </c>
      <c r="AX647" s="2">
        <f>_xlfn.XLOOKUP($A647,Results!$A$2:$A$2256,Results!S$2:S$2256,"")</f>
        <v>0</v>
      </c>
      <c r="AY647" s="2">
        <f>_xlfn.XLOOKUP($A647,Results!$A$2:$A$2256,Results!T$2:T$2256,"")</f>
        <v>95</v>
      </c>
      <c r="AZ647" s="2">
        <f>_xlfn.XLOOKUP($A647,Results!$A$2:$A$2256,Results!U$2:U$2256,"")</f>
        <v>0</v>
      </c>
      <c r="BA647" s="2" t="str">
        <f>_xlfn.XLOOKUP($A647,Results!$A$2:$A$2256,Results!V$2:V$2256,"")</f>
        <v>MINERALLAC COMPANY</v>
      </c>
      <c r="BB647" s="2">
        <f>_xlfn.XLOOKUP($A647,Results!$A$2:$A$2256,Results!W$2:W$2256,"")</f>
        <v>82</v>
      </c>
      <c r="BC647" s="2">
        <f>_xlfn.XLOOKUP($A647,Results!$A$2:$A$2256,Results!X$2:X$2256,"")</f>
        <v>39121701</v>
      </c>
      <c r="BD647" s="2">
        <f>_xlfn.XLOOKUP($A647,Results!$A$2:$A$2256,Results!Y$2:Y$2256,"")</f>
        <v>51</v>
      </c>
      <c r="BE647" s="2" t="b">
        <f>_xlfn.XLOOKUP($A647,Results!$A$2:$A$2256,Results!Z$2:Z$2256,"")</f>
        <v>1</v>
      </c>
    </row>
    <row r="648" spans="1:57" ht="38.25" customHeight="1" x14ac:dyDescent="0.3">
      <c r="A648">
        <v>906325</v>
      </c>
      <c r="B648">
        <v>281967</v>
      </c>
      <c r="C648" t="s">
        <v>36</v>
      </c>
      <c r="D648" t="s">
        <v>148</v>
      </c>
      <c r="E648" s="2" t="str">
        <f>VLOOKUP(F648,'RPA Vendor Data '!F$1:$G$2418,2)</f>
        <v>FROST ELECTRIC SUPPLY CO</v>
      </c>
      <c r="F648" s="2">
        <v>11364</v>
      </c>
      <c r="G648" s="2">
        <v>1</v>
      </c>
      <c r="H648" t="s">
        <v>2047</v>
      </c>
      <c r="I648">
        <v>100</v>
      </c>
      <c r="J648" t="s">
        <v>58</v>
      </c>
      <c r="K648" t="s">
        <v>58</v>
      </c>
      <c r="L648">
        <v>21.56</v>
      </c>
      <c r="M648" s="2" t="s">
        <v>2033</v>
      </c>
      <c r="N648" s="162" t="s">
        <v>2048</v>
      </c>
      <c r="O648" t="s">
        <v>36</v>
      </c>
      <c r="P648" t="s">
        <v>2049</v>
      </c>
      <c r="Q648">
        <v>78461064030</v>
      </c>
      <c r="R648">
        <v>21.56</v>
      </c>
      <c r="S648" s="1">
        <v>45744.875736377318</v>
      </c>
      <c r="T648" t="s">
        <v>42</v>
      </c>
      <c r="U648" s="1">
        <v>45744.662499999999</v>
      </c>
      <c r="V648" t="s">
        <v>43</v>
      </c>
      <c r="W648" t="s">
        <v>36</v>
      </c>
      <c r="X648">
        <v>0</v>
      </c>
      <c r="Y648">
        <v>0</v>
      </c>
      <c r="Z648">
        <v>21.56</v>
      </c>
      <c r="AA648" t="s">
        <v>36</v>
      </c>
      <c r="AB648">
        <v>193</v>
      </c>
      <c r="AC648" t="s">
        <v>482</v>
      </c>
      <c r="AD648" t="s">
        <v>482</v>
      </c>
      <c r="AE648" t="s">
        <v>45</v>
      </c>
      <c r="AG648" s="18" t="s">
        <v>2050</v>
      </c>
      <c r="AH648" s="18"/>
      <c r="AI648" s="2" t="s">
        <v>48</v>
      </c>
      <c r="AJ648" s="2" t="e">
        <f>VLOOKUP(A648,'Classification Test Result'!$A$2:$D$2428,4,FALSE)</f>
        <v>#N/A</v>
      </c>
      <c r="AK648" s="2" t="s">
        <v>2046</v>
      </c>
      <c r="AL648" s="2">
        <f>_xlfn.XLOOKUP($A648,Results!$A$2:$A$2256,Results!G$2:G$2256,"")</f>
        <v>333939</v>
      </c>
      <c r="AM648" s="2" t="str">
        <f>_xlfn.XLOOKUP($A648,Results!$A$2:$A$2256,Results!H$2:H$2256,"")</f>
        <v>MINE30</v>
      </c>
      <c r="AN648" s="2" t="str">
        <f>_xlfn.XLOOKUP($A648,Results!$A$2:$A$2256,Results!I$2:I$2256,"")</f>
        <v>MINERALLAC COMPANY</v>
      </c>
      <c r="AO648" s="2">
        <f>_xlfn.XLOOKUP($A648,Results!$A$2:$A$2256,Results!J$2:J$2256,"")</f>
        <v>784610640305</v>
      </c>
      <c r="AP648" s="2">
        <f>_xlfn.XLOOKUP($A648,Results!$A$2:$A$2256,Results!K$2:K$2256,"")</f>
        <v>31151904</v>
      </c>
      <c r="AQ648" s="2">
        <f>_xlfn.XLOOKUP($A648,Results!$A$2:$A$2256,Results!L$2:L$2256,"")</f>
        <v>0</v>
      </c>
      <c r="AR648" s="2">
        <f>_xlfn.XLOOKUP($A648,Results!$A$2:$A$2256,Results!M$2:M$2256,"")</f>
        <v>671679</v>
      </c>
      <c r="AS648" s="2" t="str">
        <f>_xlfn.XLOOKUP($A648,Results!$A$2:$A$2256,Results!N$2:N$2256,"")</f>
        <v>MINRLAC MINE30 1/2 1H EMT STRAP</v>
      </c>
      <c r="AT648" s="2" t="str">
        <f>_xlfn.XLOOKUP($A648,Results!$A$2:$A$2256,Results!O$2:O$2256,"")</f>
        <v>MINERALLAC COMPANY</v>
      </c>
      <c r="AU648" s="2" t="str">
        <f>_xlfn.XLOOKUP($A648,Results!$A$2:$A$2256,Results!P$2:P$2256,"")</f>
        <v>MINERALLAC</v>
      </c>
      <c r="AV648" s="2" t="str">
        <f>_xlfn.XLOOKUP($A648,Results!$A$2:$A$2256,Results!Q$2:Q$2256,"")</f>
        <v>MULTIPLE_MATCHES_ONE_VALID</v>
      </c>
      <c r="AW648" s="2" t="str">
        <f>_xlfn.XLOOKUP($A648,Results!$A$2:$A$2256,Results!R$2:R$2256,"")</f>
        <v>0.6793006065544138</v>
      </c>
      <c r="AX648" s="2">
        <f>_xlfn.XLOOKUP($A648,Results!$A$2:$A$2256,Results!S$2:S$2256,"")</f>
        <v>100</v>
      </c>
      <c r="AY648" s="2">
        <f>_xlfn.XLOOKUP($A648,Results!$A$2:$A$2256,Results!T$2:T$2256,"")</f>
        <v>100</v>
      </c>
      <c r="AZ648" s="2">
        <f>_xlfn.XLOOKUP($A648,Results!$A$2:$A$2256,Results!U$2:U$2256,"")</f>
        <v>100</v>
      </c>
      <c r="BA648" s="2">
        <f>_xlfn.XLOOKUP($A648,Results!$A$2:$A$2256,Results!V$2:V$2256,"")</f>
        <v>0</v>
      </c>
      <c r="BB648" s="2">
        <f>_xlfn.XLOOKUP($A648,Results!$A$2:$A$2256,Results!W$2:W$2256,"")</f>
        <v>0</v>
      </c>
      <c r="BC648" s="2">
        <f>_xlfn.XLOOKUP($A648,Results!$A$2:$A$2256,Results!X$2:X$2256,"")</f>
        <v>0</v>
      </c>
      <c r="BD648" s="2">
        <f>_xlfn.XLOOKUP($A648,Results!$A$2:$A$2256,Results!Y$2:Y$2256,"")</f>
        <v>0</v>
      </c>
      <c r="BE648" s="2">
        <f>_xlfn.XLOOKUP($A648,Results!$A$2:$A$2256,Results!Z$2:Z$2256,"")</f>
        <v>0</v>
      </c>
    </row>
    <row r="649" spans="1:57" ht="38.25" customHeight="1" x14ac:dyDescent="0.3">
      <c r="A649">
        <v>906326</v>
      </c>
      <c r="B649">
        <v>281670</v>
      </c>
      <c r="C649" t="s">
        <v>36</v>
      </c>
      <c r="D649" t="s">
        <v>130</v>
      </c>
      <c r="E649" s="2" t="str">
        <f>VLOOKUP(F649,'RPA Vendor Data '!F$1:$G$2418,2)</f>
        <v>FROST ELECTRIC SUPPLY CO</v>
      </c>
      <c r="F649" s="2">
        <v>11364</v>
      </c>
      <c r="G649" s="2">
        <v>7</v>
      </c>
      <c r="H649" t="s">
        <v>2051</v>
      </c>
      <c r="I649">
        <v>100</v>
      </c>
      <c r="J649" t="s">
        <v>58</v>
      </c>
      <c r="K649" t="s">
        <v>58</v>
      </c>
      <c r="L649">
        <v>31.03</v>
      </c>
      <c r="M649" s="2" t="s">
        <v>2033</v>
      </c>
      <c r="N649" s="112" t="s">
        <v>2052</v>
      </c>
      <c r="O649" t="s">
        <v>36</v>
      </c>
      <c r="P649" t="s">
        <v>2053</v>
      </c>
      <c r="Q649">
        <v>78461056145</v>
      </c>
      <c r="R649">
        <v>31.03</v>
      </c>
      <c r="S649" s="1">
        <v>45744.501128009259</v>
      </c>
      <c r="T649" t="s">
        <v>42</v>
      </c>
      <c r="U649" s="1">
        <v>45744.287499999999</v>
      </c>
      <c r="V649" t="s">
        <v>43</v>
      </c>
      <c r="W649" t="s">
        <v>36</v>
      </c>
      <c r="X649">
        <v>8</v>
      </c>
      <c r="Y649" t="s">
        <v>158</v>
      </c>
      <c r="Z649">
        <v>31.03</v>
      </c>
      <c r="AA649">
        <v>31.03</v>
      </c>
      <c r="AB649">
        <v>193</v>
      </c>
      <c r="AC649" t="s">
        <v>482</v>
      </c>
      <c r="AD649" t="s">
        <v>482</v>
      </c>
      <c r="AE649" t="s">
        <v>45</v>
      </c>
      <c r="AF649" s="112">
        <v>31162310</v>
      </c>
      <c r="AG649" s="18" t="s">
        <v>2054</v>
      </c>
      <c r="AH649" s="18"/>
      <c r="AI649" s="2" t="s">
        <v>48</v>
      </c>
      <c r="AJ649" s="2" t="e">
        <f>VLOOKUP(A649,'Classification Test Result'!$A$2:$D$2428,4,FALSE)</f>
        <v>#N/A</v>
      </c>
      <c r="AK649" s="2" t="s">
        <v>2046</v>
      </c>
      <c r="AL649" s="2">
        <f>_xlfn.XLOOKUP($A649,Results!$A$2:$A$2256,Results!G$2:G$2256,"")</f>
        <v>340589</v>
      </c>
      <c r="AM649" s="2" t="str">
        <f>_xlfn.XLOOKUP($A649,Results!$A$2:$A$2256,Results!H$2:H$2256,"")</f>
        <v>MED45</v>
      </c>
      <c r="AN649" s="2" t="str">
        <f>_xlfn.XLOOKUP($A649,Results!$A$2:$A$2256,Results!I$2:I$2256,"")</f>
        <v>MINERALLAC COMPANY</v>
      </c>
      <c r="AO649" s="2">
        <f>_xlfn.XLOOKUP($A649,Results!$A$2:$A$2256,Results!J$2:J$2256,"")</f>
        <v>784610561457</v>
      </c>
      <c r="AP649" s="2">
        <f>_xlfn.XLOOKUP($A649,Results!$A$2:$A$2256,Results!K$2:K$2256,"")</f>
        <v>31151901</v>
      </c>
      <c r="AQ649" s="2" t="str">
        <f>_xlfn.XLOOKUP($A649,Results!$A$2:$A$2256,Results!L$2:L$2256,"")</f>
        <v>AK10612971</v>
      </c>
      <c r="AR649" s="2">
        <f>_xlfn.XLOOKUP($A649,Results!$A$2:$A$2256,Results!M$2:M$2256,"")</f>
        <v>902387</v>
      </c>
      <c r="AS649" s="2" t="str">
        <f>_xlfn.XLOOKUP($A649,Results!$A$2:$A$2256,Results!N$2:N$2256,"")</f>
        <v>MINRLAC MED45 3/4 1H EMT STRAP</v>
      </c>
      <c r="AT649" s="2" t="str">
        <f>_xlfn.XLOOKUP($A649,Results!$A$2:$A$2256,Results!O$2:O$2256,"")</f>
        <v>MINERALLAC COMPANY</v>
      </c>
      <c r="AU649" s="2" t="str">
        <f>_xlfn.XLOOKUP($A649,Results!$A$2:$A$2256,Results!P$2:P$2256,"")</f>
        <v>MINERALLAC</v>
      </c>
      <c r="AV649" s="2" t="str">
        <f>_xlfn.XLOOKUP($A649,Results!$A$2:$A$2256,Results!Q$2:Q$2256,"")</f>
        <v>MULTIPLE_MATCHES_ONE_VALID</v>
      </c>
      <c r="AW649" s="2" t="str">
        <f>_xlfn.XLOOKUP($A649,Results!$A$2:$A$2256,Results!R$2:R$2256,"")</f>
        <v>0.6472798315548643</v>
      </c>
      <c r="AX649" s="2">
        <f>_xlfn.XLOOKUP($A649,Results!$A$2:$A$2256,Results!S$2:S$2256,"")</f>
        <v>92</v>
      </c>
      <c r="AY649" s="2">
        <f>_xlfn.XLOOKUP($A649,Results!$A$2:$A$2256,Results!T$2:T$2256,"")</f>
        <v>88</v>
      </c>
      <c r="AZ649" s="2">
        <f>_xlfn.XLOOKUP($A649,Results!$A$2:$A$2256,Results!U$2:U$2256,"")</f>
        <v>77</v>
      </c>
      <c r="BA649" s="2">
        <f>_xlfn.XLOOKUP($A649,Results!$A$2:$A$2256,Results!V$2:V$2256,"")</f>
        <v>0</v>
      </c>
      <c r="BB649" s="2">
        <f>_xlfn.XLOOKUP($A649,Results!$A$2:$A$2256,Results!W$2:W$2256,"")</f>
        <v>0</v>
      </c>
      <c r="BC649" s="2">
        <f>_xlfn.XLOOKUP($A649,Results!$A$2:$A$2256,Results!X$2:X$2256,"")</f>
        <v>0</v>
      </c>
      <c r="BD649" s="2">
        <f>_xlfn.XLOOKUP($A649,Results!$A$2:$A$2256,Results!Y$2:Y$2256,"")</f>
        <v>0</v>
      </c>
      <c r="BE649" s="2">
        <f>_xlfn.XLOOKUP($A649,Results!$A$2:$A$2256,Results!Z$2:Z$2256,"")</f>
        <v>0</v>
      </c>
    </row>
    <row r="650" spans="1:57" ht="38.25" customHeight="1" x14ac:dyDescent="0.3">
      <c r="A650">
        <v>906327</v>
      </c>
      <c r="B650">
        <v>281912</v>
      </c>
      <c r="C650" t="s">
        <v>36</v>
      </c>
      <c r="D650">
        <v>9341438120</v>
      </c>
      <c r="E650" s="2" t="str">
        <f>VLOOKUP(F650,'RPA Vendor Data '!F$1:$G$2418,2)</f>
        <v>GRAYBAR ELECTRIC CO. INC.</v>
      </c>
      <c r="F650" s="2">
        <v>11471</v>
      </c>
      <c r="G650" s="2">
        <v>5</v>
      </c>
      <c r="H650" t="s">
        <v>2055</v>
      </c>
      <c r="I650">
        <v>100</v>
      </c>
      <c r="J650" t="s">
        <v>58</v>
      </c>
      <c r="K650" t="s">
        <v>58</v>
      </c>
      <c r="L650">
        <v>44.52</v>
      </c>
      <c r="M650" s="2" t="s">
        <v>482</v>
      </c>
      <c r="N650" s="85" t="s">
        <v>2052</v>
      </c>
      <c r="O650" t="s">
        <v>36</v>
      </c>
      <c r="P650" t="s">
        <v>2053</v>
      </c>
      <c r="Q650" t="s">
        <v>36</v>
      </c>
      <c r="R650">
        <v>44.52</v>
      </c>
      <c r="S650" s="1">
        <v>45744.729502233793</v>
      </c>
      <c r="T650" t="s">
        <v>42</v>
      </c>
      <c r="U650" s="1">
        <v>45744.511805555558</v>
      </c>
      <c r="V650" t="s">
        <v>43</v>
      </c>
      <c r="W650" t="s">
        <v>36</v>
      </c>
      <c r="X650">
        <v>1</v>
      </c>
      <c r="Y650">
        <v>0</v>
      </c>
      <c r="Z650">
        <v>44.52</v>
      </c>
      <c r="AA650" t="s">
        <v>36</v>
      </c>
      <c r="AB650">
        <v>31</v>
      </c>
      <c r="AC650" t="s">
        <v>482</v>
      </c>
      <c r="AD650" t="s">
        <v>482</v>
      </c>
      <c r="AE650" t="s">
        <v>45</v>
      </c>
      <c r="AG650" s="18" t="s">
        <v>2054</v>
      </c>
      <c r="AH650" s="18"/>
      <c r="AI650" s="2" t="s">
        <v>48</v>
      </c>
      <c r="AJ650" s="2" t="e">
        <f>VLOOKUP(A650,'Classification Test Result'!$A$2:$D$2428,4,FALSE)</f>
        <v>#N/A</v>
      </c>
      <c r="AK650" s="2" t="s">
        <v>2046</v>
      </c>
      <c r="AL650" s="2">
        <f>_xlfn.XLOOKUP($A650,Results!$A$2:$A$2256,Results!G$2:G$2256,"")</f>
        <v>340589</v>
      </c>
      <c r="AM650" s="2" t="str">
        <f>_xlfn.XLOOKUP($A650,Results!$A$2:$A$2256,Results!H$2:H$2256,"")</f>
        <v>MED45</v>
      </c>
      <c r="AN650" s="2" t="str">
        <f>_xlfn.XLOOKUP($A650,Results!$A$2:$A$2256,Results!I$2:I$2256,"")</f>
        <v>MINERALLAC COMPANY</v>
      </c>
      <c r="AO650" s="2">
        <f>_xlfn.XLOOKUP($A650,Results!$A$2:$A$2256,Results!J$2:J$2256,"")</f>
        <v>784610561457</v>
      </c>
      <c r="AP650" s="2">
        <f>_xlfn.XLOOKUP($A650,Results!$A$2:$A$2256,Results!K$2:K$2256,"")</f>
        <v>31151901</v>
      </c>
      <c r="AQ650" s="2" t="str">
        <f>_xlfn.XLOOKUP($A650,Results!$A$2:$A$2256,Results!L$2:L$2256,"")</f>
        <v>AK10612971</v>
      </c>
      <c r="AR650" s="2">
        <f>_xlfn.XLOOKUP($A650,Results!$A$2:$A$2256,Results!M$2:M$2256,"")</f>
        <v>902387</v>
      </c>
      <c r="AS650" s="2" t="str">
        <f>_xlfn.XLOOKUP($A650,Results!$A$2:$A$2256,Results!N$2:N$2256,"")</f>
        <v>MINRLAC MED45 3/4 1H EMT STRAP</v>
      </c>
      <c r="AT650" s="2" t="str">
        <f>_xlfn.XLOOKUP($A650,Results!$A$2:$A$2256,Results!O$2:O$2256,"")</f>
        <v>MINERALLAC COMPANY</v>
      </c>
      <c r="AU650" s="2" t="str">
        <f>_xlfn.XLOOKUP($A650,Results!$A$2:$A$2256,Results!P$2:P$2256,"")</f>
        <v>MINERALLAC COMPANY</v>
      </c>
      <c r="AV650" s="2" t="str">
        <f>_xlfn.XLOOKUP($A650,Results!$A$2:$A$2256,Results!Q$2:Q$2256,"")</f>
        <v>MULTIPLE_MATCHES_ONE_VALID</v>
      </c>
      <c r="AW650" s="2" t="str">
        <f>_xlfn.XLOOKUP($A650,Results!$A$2:$A$2256,Results!R$2:R$2256,"")</f>
        <v>0.7923381175699983</v>
      </c>
      <c r="AX650" s="2">
        <f>_xlfn.XLOOKUP($A650,Results!$A$2:$A$2256,Results!S$2:S$2256,"")</f>
        <v>100</v>
      </c>
      <c r="AY650" s="2">
        <f>_xlfn.XLOOKUP($A650,Results!$A$2:$A$2256,Results!T$2:T$2256,"")</f>
        <v>100</v>
      </c>
      <c r="AZ650" s="2">
        <f>_xlfn.XLOOKUP($A650,Results!$A$2:$A$2256,Results!U$2:U$2256,"")</f>
        <v>100</v>
      </c>
      <c r="BA650" s="2" t="str">
        <f>_xlfn.XLOOKUP($A650,Results!$A$2:$A$2256,Results!V$2:V$2256,"")</f>
        <v>MINERALLAC COMPANY</v>
      </c>
      <c r="BB650" s="2">
        <f>_xlfn.XLOOKUP($A650,Results!$A$2:$A$2256,Results!W$2:W$2256,"")</f>
        <v>87</v>
      </c>
      <c r="BC650" s="2">
        <f>_xlfn.XLOOKUP($A650,Results!$A$2:$A$2256,Results!X$2:X$2256,"")</f>
        <v>31151900</v>
      </c>
      <c r="BD650" s="2">
        <f>_xlfn.XLOOKUP($A650,Results!$A$2:$A$2256,Results!Y$2:Y$2256,"")</f>
        <v>72</v>
      </c>
      <c r="BE650" s="2" t="b">
        <f>_xlfn.XLOOKUP($A650,Results!$A$2:$A$2256,Results!Z$2:Z$2256,"")</f>
        <v>1</v>
      </c>
    </row>
    <row r="651" spans="1:57" ht="38.25" customHeight="1" x14ac:dyDescent="0.3">
      <c r="A651">
        <v>906328</v>
      </c>
      <c r="B651">
        <v>281937</v>
      </c>
      <c r="C651" t="s">
        <v>36</v>
      </c>
      <c r="D651">
        <v>9341429232</v>
      </c>
      <c r="E651" s="2" t="str">
        <f>VLOOKUP(F651,'RPA Vendor Data '!F$1:$G$2418,2)</f>
        <v>GRAYBAR ELECTRIC CO. INC.</v>
      </c>
      <c r="F651" s="2">
        <v>11471</v>
      </c>
      <c r="G651" s="2">
        <v>1</v>
      </c>
      <c r="H651" t="s">
        <v>2056</v>
      </c>
      <c r="I651">
        <v>1</v>
      </c>
      <c r="J651" t="s">
        <v>39</v>
      </c>
      <c r="K651" t="s">
        <v>39</v>
      </c>
      <c r="L651">
        <v>12.77</v>
      </c>
      <c r="M651" s="2" t="s">
        <v>2057</v>
      </c>
      <c r="N651" s="85" t="s">
        <v>2058</v>
      </c>
      <c r="O651" t="s">
        <v>36</v>
      </c>
      <c r="P651" t="s">
        <v>36</v>
      </c>
      <c r="Q651" t="s">
        <v>36</v>
      </c>
      <c r="R651">
        <v>12.77</v>
      </c>
      <c r="S651" s="1">
        <v>45744.834495717587</v>
      </c>
      <c r="T651" t="s">
        <v>42</v>
      </c>
      <c r="U651" s="1">
        <v>45744.615972222222</v>
      </c>
      <c r="V651" t="s">
        <v>43</v>
      </c>
      <c r="W651" t="s">
        <v>36</v>
      </c>
      <c r="X651">
        <v>0</v>
      </c>
      <c r="Y651" t="s">
        <v>54</v>
      </c>
      <c r="Z651" t="s">
        <v>36</v>
      </c>
      <c r="AA651">
        <v>12.77</v>
      </c>
      <c r="AB651" t="s">
        <v>36</v>
      </c>
      <c r="AC651" t="s">
        <v>2059</v>
      </c>
      <c r="AD651" t="s">
        <v>2059</v>
      </c>
      <c r="AE651" t="s">
        <v>45</v>
      </c>
      <c r="AG651" s="18" t="s">
        <v>2060</v>
      </c>
      <c r="AH651" s="18"/>
      <c r="AI651" s="2" t="s">
        <v>48</v>
      </c>
      <c r="AJ651" s="2" t="e">
        <f>VLOOKUP(A651,'Classification Test Result'!$A$2:$D$2428,4,FALSE)</f>
        <v>#N/A</v>
      </c>
      <c r="AL651" s="2">
        <f>_xlfn.XLOOKUP($A651,Results!$A$2:$A$2256,Results!G$2:G$2256,"")</f>
        <v>340558</v>
      </c>
      <c r="AM651" s="2">
        <f>_xlfn.XLOOKUP($A651,Results!$A$2:$A$2256,Results!H$2:H$2256,"")</f>
        <v>49560704</v>
      </c>
      <c r="AN651" s="2" t="str">
        <f>_xlfn.XLOOKUP($A651,Results!$A$2:$A$2256,Results!I$2:I$2256,"")</f>
        <v>MILWAUKEE TOOL</v>
      </c>
      <c r="AO651" s="2" t="str">
        <f>_xlfn.XLOOKUP($A651,Results!$A$2:$A$2256,Results!J$2:J$2256,"")</f>
        <v>045242503995</v>
      </c>
      <c r="AP651" s="2">
        <f>_xlfn.XLOOKUP($A651,Results!$A$2:$A$2256,Results!K$2:K$2256,"")</f>
        <v>27112826</v>
      </c>
      <c r="AQ651" s="2" t="str">
        <f>_xlfn.XLOOKUP($A651,Results!$A$2:$A$2256,Results!L$2:L$2256,"")</f>
        <v>AK10610965</v>
      </c>
      <c r="AR651" s="2">
        <f>_xlfn.XLOOKUP($A651,Results!$A$2:$A$2256,Results!M$2:M$2256,"")</f>
        <v>454869</v>
      </c>
      <c r="AS651" s="2" t="str">
        <f>_xlfn.XLOOKUP($A651,Results!$A$2:$A$2256,Results!N$2:N$2256,"")</f>
        <v>MILW 49-56-0704 7/8 HOLE SAW</v>
      </c>
      <c r="AT651" s="2" t="str">
        <f>_xlfn.XLOOKUP($A651,Results!$A$2:$A$2256,Results!O$2:O$2256,"")</f>
        <v>MILWAUKEE TOOL</v>
      </c>
      <c r="AU651" s="2" t="str">
        <f>_xlfn.XLOOKUP($A651,Results!$A$2:$A$2256,Results!P$2:P$2256,"")</f>
        <v>MILWAUKEE ELEC TOOL</v>
      </c>
      <c r="AV651" s="2" t="str">
        <f>_xlfn.XLOOKUP($A651,Results!$A$2:$A$2256,Results!Q$2:Q$2256,"")</f>
        <v>SINGLE_MATCH</v>
      </c>
      <c r="AW651" s="2" t="str">
        <f>_xlfn.XLOOKUP($A651,Results!$A$2:$A$2256,Results!R$2:R$2256,"")</f>
        <v>0.8200855749812808</v>
      </c>
      <c r="AX651" s="2">
        <f>_xlfn.XLOOKUP($A651,Results!$A$2:$A$2256,Results!S$2:S$2256,"")</f>
        <v>100</v>
      </c>
      <c r="AY651" s="2">
        <f>_xlfn.XLOOKUP($A651,Results!$A$2:$A$2256,Results!T$2:T$2256,"")</f>
        <v>100</v>
      </c>
      <c r="AZ651" s="2">
        <f>_xlfn.XLOOKUP($A651,Results!$A$2:$A$2256,Results!U$2:U$2256,"")</f>
        <v>100</v>
      </c>
      <c r="BA651" s="2" t="str">
        <f>_xlfn.XLOOKUP($A651,Results!$A$2:$A$2256,Results!V$2:V$2256,"")</f>
        <v>MILWAUKEE TOOL</v>
      </c>
      <c r="BB651" s="2">
        <f>_xlfn.XLOOKUP($A651,Results!$A$2:$A$2256,Results!W$2:W$2256,"")</f>
        <v>86</v>
      </c>
      <c r="BC651" s="2">
        <f>_xlfn.XLOOKUP($A651,Results!$A$2:$A$2256,Results!X$2:X$2256,"")</f>
        <v>27112800</v>
      </c>
      <c r="BD651" s="2">
        <f>_xlfn.XLOOKUP($A651,Results!$A$2:$A$2256,Results!Y$2:Y$2256,"")</f>
        <v>86</v>
      </c>
      <c r="BE651" s="2" t="b">
        <f>_xlfn.XLOOKUP($A651,Results!$A$2:$A$2256,Results!Z$2:Z$2256,"")</f>
        <v>1</v>
      </c>
    </row>
    <row r="652" spans="1:57" ht="38.25" customHeight="1" x14ac:dyDescent="0.3">
      <c r="A652">
        <v>906329</v>
      </c>
      <c r="B652">
        <v>281937</v>
      </c>
      <c r="C652" t="s">
        <v>36</v>
      </c>
      <c r="D652">
        <v>9341429232</v>
      </c>
      <c r="E652" s="2" t="str">
        <f>VLOOKUP(F652,'RPA Vendor Data '!F$1:$G$2418,2)</f>
        <v>GRAYBAR ELECTRIC CO. INC.</v>
      </c>
      <c r="F652" s="2">
        <v>11471</v>
      </c>
      <c r="G652" s="2">
        <v>6</v>
      </c>
      <c r="H652" t="s">
        <v>2063</v>
      </c>
      <c r="I652">
        <v>2</v>
      </c>
      <c r="J652" t="s">
        <v>39</v>
      </c>
      <c r="K652" t="s">
        <v>39</v>
      </c>
      <c r="L652">
        <v>57.69</v>
      </c>
      <c r="M652" s="2" t="s">
        <v>2057</v>
      </c>
      <c r="N652" s="85" t="s">
        <v>2064</v>
      </c>
      <c r="O652" t="s">
        <v>2065</v>
      </c>
      <c r="P652" t="s">
        <v>36</v>
      </c>
      <c r="Q652" t="s">
        <v>36</v>
      </c>
      <c r="R652">
        <v>115.38</v>
      </c>
      <c r="S652" s="1">
        <v>45744.834512118046</v>
      </c>
      <c r="T652" t="s">
        <v>42</v>
      </c>
      <c r="U652" s="1">
        <v>45744.615972222222</v>
      </c>
      <c r="V652" t="s">
        <v>43</v>
      </c>
      <c r="W652" t="s">
        <v>36</v>
      </c>
      <c r="X652">
        <v>0</v>
      </c>
      <c r="Y652" s="3">
        <v>201304305</v>
      </c>
      <c r="Z652" t="s">
        <v>36</v>
      </c>
      <c r="AA652">
        <v>5</v>
      </c>
      <c r="AB652" t="s">
        <v>36</v>
      </c>
      <c r="AC652" t="s">
        <v>2059</v>
      </c>
      <c r="AD652" t="s">
        <v>2059</v>
      </c>
      <c r="AE652" t="s">
        <v>45</v>
      </c>
      <c r="AG652" s="18" t="s">
        <v>2066</v>
      </c>
      <c r="AH652" s="18"/>
      <c r="AI652" s="2" t="s">
        <v>48</v>
      </c>
      <c r="AJ652" s="2" t="e">
        <f>VLOOKUP(A652,'Classification Test Result'!$A$2:$D$2428,4,FALSE)</f>
        <v>#N/A</v>
      </c>
      <c r="AL652" s="2">
        <f>_xlfn.XLOOKUP($A652,Results!$A$2:$A$2256,Results!G$2:G$2256,"")</f>
        <v>224221</v>
      </c>
      <c r="AM652" s="2">
        <f>_xlfn.XLOOKUP($A652,Results!$A$2:$A$2256,Results!H$2:H$2256,"")</f>
        <v>49109112</v>
      </c>
      <c r="AN652" s="2" t="str">
        <f>_xlfn.XLOOKUP($A652,Results!$A$2:$A$2256,Results!I$2:I$2256,"")</f>
        <v>MILWAUKEE TOOL</v>
      </c>
      <c r="AO652" s="2" t="str">
        <f>_xlfn.XLOOKUP($A652,Results!$A$2:$A$2256,Results!J$2:J$2256,"")</f>
        <v>045242586479</v>
      </c>
      <c r="AP652" s="2">
        <f>_xlfn.XLOOKUP($A652,Results!$A$2:$A$2256,Results!K$2:K$2256,"")</f>
        <v>27112802</v>
      </c>
      <c r="AQ652" s="2">
        <f>_xlfn.XLOOKUP($A652,Results!$A$2:$A$2256,Results!L$2:L$2256,"")</f>
        <v>0</v>
      </c>
      <c r="AR652" s="2">
        <f>_xlfn.XLOOKUP($A652,Results!$A$2:$A$2256,Results!M$2:M$2256,"")</f>
        <v>237010</v>
      </c>
      <c r="AS652" s="2" t="str">
        <f>_xlfn.XLOOKUP($A652,Results!$A$2:$A$2256,Results!N$2:N$2256,"")</f>
        <v>MILW 49-10-9112 MULTI-TOOL BLADE KT</v>
      </c>
      <c r="AT652" s="2" t="str">
        <f>_xlfn.XLOOKUP($A652,Results!$A$2:$A$2256,Results!O$2:O$2256,"")</f>
        <v>MILWAUKEE TOOL</v>
      </c>
      <c r="AU652" s="2" t="str">
        <f>_xlfn.XLOOKUP($A652,Results!$A$2:$A$2256,Results!P$2:P$2256,"")</f>
        <v>MILWAUKEE ELEC TOOL</v>
      </c>
      <c r="AV652" s="2" t="str">
        <f>_xlfn.XLOOKUP($A652,Results!$A$2:$A$2256,Results!Q$2:Q$2256,"")</f>
        <v>SINGLE_MATCH</v>
      </c>
      <c r="AW652" s="2">
        <f>_xlfn.XLOOKUP($A652,Results!$A$2:$A$2256,Results!R$2:R$2256,"")</f>
        <v>0.81466897323949805</v>
      </c>
      <c r="AX652" s="2">
        <f>_xlfn.XLOOKUP($A652,Results!$A$2:$A$2256,Results!S$2:S$2256,"")</f>
        <v>100</v>
      </c>
      <c r="AY652" s="2">
        <f>_xlfn.XLOOKUP($A652,Results!$A$2:$A$2256,Results!T$2:T$2256,"")</f>
        <v>100</v>
      </c>
      <c r="AZ652" s="2">
        <f>_xlfn.XLOOKUP($A652,Results!$A$2:$A$2256,Results!U$2:U$2256,"")</f>
        <v>100</v>
      </c>
      <c r="BA652" s="2" t="str">
        <f>_xlfn.XLOOKUP($A652,Results!$A$2:$A$2256,Results!V$2:V$2256,"")</f>
        <v>MILWAUKEE TOOL</v>
      </c>
      <c r="BB652" s="2">
        <f>_xlfn.XLOOKUP($A652,Results!$A$2:$A$2256,Results!W$2:W$2256,"")</f>
        <v>84</v>
      </c>
      <c r="BC652" s="2">
        <f>_xlfn.XLOOKUP($A652,Results!$A$2:$A$2256,Results!X$2:X$2256,"")</f>
        <v>27112800</v>
      </c>
      <c r="BD652" s="2">
        <f>_xlfn.XLOOKUP($A652,Results!$A$2:$A$2256,Results!Y$2:Y$2256,"")</f>
        <v>84</v>
      </c>
      <c r="BE652" s="2" t="b">
        <f>_xlfn.XLOOKUP($A652,Results!$A$2:$A$2256,Results!Z$2:Z$2256,"")</f>
        <v>1</v>
      </c>
    </row>
    <row r="653" spans="1:57" ht="38.25" customHeight="1" x14ac:dyDescent="0.3">
      <c r="A653">
        <v>906330</v>
      </c>
      <c r="B653">
        <v>281379</v>
      </c>
      <c r="C653" t="s">
        <v>36</v>
      </c>
      <c r="D653">
        <v>9341430940</v>
      </c>
      <c r="E653" s="2" t="str">
        <f>VLOOKUP(F653,'RPA Vendor Data '!F$1:$G$2418,2)</f>
        <v>GRAYBAR ELECTRIC CO. INC.</v>
      </c>
      <c r="F653" s="2">
        <v>11471</v>
      </c>
      <c r="G653" s="2">
        <v>4</v>
      </c>
      <c r="H653" t="s">
        <v>2068</v>
      </c>
      <c r="I653">
        <v>10</v>
      </c>
      <c r="J653">
        <v>1</v>
      </c>
      <c r="K653" t="s">
        <v>39</v>
      </c>
      <c r="L653">
        <v>3.08</v>
      </c>
      <c r="M653" s="2" t="s">
        <v>2057</v>
      </c>
      <c r="N653" s="85" t="s">
        <v>2069</v>
      </c>
      <c r="O653" t="s">
        <v>36</v>
      </c>
      <c r="P653" t="s">
        <v>2070</v>
      </c>
      <c r="Q653" t="s">
        <v>36</v>
      </c>
      <c r="R653">
        <v>30.8</v>
      </c>
      <c r="S653" s="1">
        <v>45744.250779166658</v>
      </c>
      <c r="T653" t="s">
        <v>42</v>
      </c>
      <c r="U653" s="1">
        <v>45744.027777777781</v>
      </c>
      <c r="V653" t="s">
        <v>43</v>
      </c>
      <c r="W653" t="s">
        <v>36</v>
      </c>
      <c r="X653">
        <v>4</v>
      </c>
      <c r="Y653" t="s">
        <v>54</v>
      </c>
      <c r="Z653" t="s">
        <v>36</v>
      </c>
      <c r="AA653">
        <v>3.08</v>
      </c>
      <c r="AB653" t="s">
        <v>36</v>
      </c>
      <c r="AC653" t="s">
        <v>2059</v>
      </c>
      <c r="AD653" t="s">
        <v>2059</v>
      </c>
      <c r="AE653" t="s">
        <v>45</v>
      </c>
      <c r="AG653" s="18" t="s">
        <v>2071</v>
      </c>
      <c r="AH653" s="18"/>
      <c r="AI653" s="2" t="s">
        <v>48</v>
      </c>
      <c r="AJ653" s="2" t="e">
        <f>VLOOKUP(A653,'Classification Test Result'!$A$2:$D$2428,4,FALSE)</f>
        <v>#N/A</v>
      </c>
      <c r="AK653" s="2" t="s">
        <v>2072</v>
      </c>
      <c r="AL653" s="2">
        <f>_xlfn.XLOOKUP($A653,Results!$A$2:$A$2256,Results!G$2:G$2256,"")</f>
        <v>340336</v>
      </c>
      <c r="AM653" s="2">
        <f>_xlfn.XLOOKUP($A653,Results!$A$2:$A$2256,Results!H$2:H$2256,"")</f>
        <v>48892726</v>
      </c>
      <c r="AN653" s="2" t="str">
        <f>_xlfn.XLOOKUP($A653,Results!$A$2:$A$2256,Results!I$2:I$2256,"")</f>
        <v>MILWAUKEE TOOL</v>
      </c>
      <c r="AO653" s="2" t="str">
        <f>_xlfn.XLOOKUP($A653,Results!$A$2:$A$2256,Results!J$2:J$2256,"")</f>
        <v>045242166961</v>
      </c>
      <c r="AP653" s="2">
        <f>_xlfn.XLOOKUP($A653,Results!$A$2:$A$2256,Results!K$2:K$2256,"")</f>
        <v>23241600</v>
      </c>
      <c r="AQ653" s="2" t="str">
        <f>_xlfn.XLOOKUP($A653,Results!$A$2:$A$2256,Results!L$2:L$2256,"")</f>
        <v>AK10610198</v>
      </c>
      <c r="AR653" s="2">
        <f>_xlfn.XLOOKUP($A653,Results!$A$2:$A$2256,Results!M$2:M$2256,"")</f>
        <v>833518</v>
      </c>
      <c r="AS653" s="2" t="str">
        <f>_xlfn.XLOOKUP($A653,Results!$A$2:$A$2256,Results!N$2:N$2256,"")</f>
        <v>MILW 48-89-2726 5/16 DRL BIT</v>
      </c>
      <c r="AT653" s="2" t="str">
        <f>_xlfn.XLOOKUP($A653,Results!$A$2:$A$2256,Results!O$2:O$2256,"")</f>
        <v>MILWAUKEE TOOL</v>
      </c>
      <c r="AU653" s="2" t="str">
        <f>_xlfn.XLOOKUP($A653,Results!$A$2:$A$2256,Results!P$2:P$2256,"")</f>
        <v>MILWAUKEE ELEC TOOL</v>
      </c>
      <c r="AV653" s="2" t="str">
        <f>_xlfn.XLOOKUP($A653,Results!$A$2:$A$2256,Results!Q$2:Q$2256,"")</f>
        <v>SINGLE_MATCH</v>
      </c>
      <c r="AW653" s="2" t="str">
        <f>_xlfn.XLOOKUP($A653,Results!$A$2:$A$2256,Results!R$2:R$2256,"")</f>
        <v>0.7962419296024248</v>
      </c>
      <c r="AX653" s="2">
        <f>_xlfn.XLOOKUP($A653,Results!$A$2:$A$2256,Results!S$2:S$2256,"")</f>
        <v>100</v>
      </c>
      <c r="AY653" s="2">
        <f>_xlfn.XLOOKUP($A653,Results!$A$2:$A$2256,Results!T$2:T$2256,"")</f>
        <v>100</v>
      </c>
      <c r="AZ653" s="2">
        <f>_xlfn.XLOOKUP($A653,Results!$A$2:$A$2256,Results!U$2:U$2256,"")</f>
        <v>100</v>
      </c>
      <c r="BA653" s="2" t="str">
        <f>_xlfn.XLOOKUP($A653,Results!$A$2:$A$2256,Results!V$2:V$2256,"")</f>
        <v>MILWAUKEE TOOL</v>
      </c>
      <c r="BB653" s="2">
        <f>_xlfn.XLOOKUP($A653,Results!$A$2:$A$2256,Results!W$2:W$2256,"")</f>
        <v>86</v>
      </c>
      <c r="BC653" s="2">
        <f>_xlfn.XLOOKUP($A653,Results!$A$2:$A$2256,Results!X$2:X$2256,"")</f>
        <v>27112800</v>
      </c>
      <c r="BD653" s="2">
        <f>_xlfn.XLOOKUP($A653,Results!$A$2:$A$2256,Results!Y$2:Y$2256,"")</f>
        <v>69</v>
      </c>
      <c r="BE653" s="2" t="b">
        <f>_xlfn.XLOOKUP($A653,Results!$A$2:$A$2256,Results!Z$2:Z$2256,"")</f>
        <v>1</v>
      </c>
    </row>
    <row r="654" spans="1:57" ht="38.25" customHeight="1" x14ac:dyDescent="0.3">
      <c r="A654">
        <v>906331</v>
      </c>
      <c r="B654">
        <v>281920</v>
      </c>
      <c r="C654" t="s">
        <v>36</v>
      </c>
      <c r="D654" t="s">
        <v>2026</v>
      </c>
      <c r="E654" s="2" t="str">
        <f>VLOOKUP(F654,'RPA Vendor Data '!F$1:$G$2418,2)</f>
        <v>ACME CONSTRUCTION SUPPLY</v>
      </c>
      <c r="F654" s="2">
        <v>10054</v>
      </c>
      <c r="G654" s="2">
        <v>9</v>
      </c>
      <c r="H654" t="s">
        <v>2074</v>
      </c>
      <c r="I654">
        <v>5</v>
      </c>
      <c r="J654" t="s">
        <v>65</v>
      </c>
      <c r="K654" t="s">
        <v>39</v>
      </c>
      <c r="L654">
        <v>12.98</v>
      </c>
      <c r="M654" s="2" t="s">
        <v>2075</v>
      </c>
      <c r="N654" s="85" t="s">
        <v>2076</v>
      </c>
      <c r="O654" t="s">
        <v>36</v>
      </c>
      <c r="P654" t="s">
        <v>36</v>
      </c>
      <c r="Q654" t="s">
        <v>36</v>
      </c>
      <c r="R654">
        <v>64.900000000000006</v>
      </c>
      <c r="S654" s="1">
        <v>45744.771241932867</v>
      </c>
      <c r="T654" t="s">
        <v>42</v>
      </c>
      <c r="U654" s="1">
        <v>45744.556944444441</v>
      </c>
      <c r="V654" t="s">
        <v>43</v>
      </c>
      <c r="W654" t="s">
        <v>36</v>
      </c>
      <c r="X654">
        <v>0</v>
      </c>
      <c r="Y654">
        <v>0</v>
      </c>
      <c r="Z654">
        <v>14.99</v>
      </c>
      <c r="AA654" t="s">
        <v>36</v>
      </c>
      <c r="AB654">
        <v>62</v>
      </c>
      <c r="AC654" t="s">
        <v>2059</v>
      </c>
      <c r="AD654" t="s">
        <v>2059</v>
      </c>
      <c r="AE654" t="s">
        <v>45</v>
      </c>
      <c r="AG654" s="18" t="s">
        <v>2077</v>
      </c>
      <c r="AH654" s="18"/>
      <c r="AI654" s="2" t="s">
        <v>48</v>
      </c>
      <c r="AJ654" s="2" t="e">
        <f>VLOOKUP(A654,'Classification Test Result'!$A$2:$D$2428,4,FALSE)</f>
        <v>#N/A</v>
      </c>
      <c r="AK654" s="2" t="s">
        <v>2072</v>
      </c>
      <c r="AL654" s="2">
        <f>_xlfn.XLOOKUP($A654,Results!$A$2:$A$2256,Results!G$2:G$2256,"")</f>
        <v>340571</v>
      </c>
      <c r="AM654" s="2">
        <f>_xlfn.XLOOKUP($A654,Results!$A$2:$A$2256,Results!H$2:H$2256,"")</f>
        <v>49569830</v>
      </c>
      <c r="AN654" s="2" t="str">
        <f>_xlfn.XLOOKUP($A654,Results!$A$2:$A$2256,Results!I$2:I$2256,"")</f>
        <v>MILWAUKEE TOOL</v>
      </c>
      <c r="AO654" s="2" t="str">
        <f>_xlfn.XLOOKUP($A654,Results!$A$2:$A$2256,Results!J$2:J$2256,"")</f>
        <v>045242321148</v>
      </c>
      <c r="AP654" s="2">
        <f>_xlfn.XLOOKUP($A654,Results!$A$2:$A$2256,Results!K$2:K$2256,"")</f>
        <v>27112826</v>
      </c>
      <c r="AQ654" s="2" t="str">
        <f>_xlfn.XLOOKUP($A654,Results!$A$2:$A$2256,Results!L$2:L$2256,"")</f>
        <v>AK10611176</v>
      </c>
      <c r="AR654" s="2">
        <f>_xlfn.XLOOKUP($A654,Results!$A$2:$A$2256,Results!M$2:M$2256,"")</f>
        <v>1004152</v>
      </c>
      <c r="AS654" s="2" t="str">
        <f>_xlfn.XLOOKUP($A654,Results!$A$2:$A$2256,Results!N$2:N$2256,"")</f>
        <v>MILW 49-56-9830 1-3/8 HOLE SAW</v>
      </c>
      <c r="AT654" s="2" t="str">
        <f>_xlfn.XLOOKUP($A654,Results!$A$2:$A$2256,Results!O$2:O$2256,"")</f>
        <v>MILWAUKEE TOOL</v>
      </c>
      <c r="AU654" s="2" t="str">
        <f>_xlfn.XLOOKUP($A654,Results!$A$2:$A$2256,Results!P$2:P$2256,"")</f>
        <v>MILWAUKEE</v>
      </c>
      <c r="AV654" s="2" t="str">
        <f>_xlfn.XLOOKUP($A654,Results!$A$2:$A$2256,Results!Q$2:Q$2256,"")</f>
        <v>MULTIPLE_MATCHES_ONE_VALID</v>
      </c>
      <c r="AW654" s="2" t="str">
        <f>_xlfn.XLOOKUP($A654,Results!$A$2:$A$2256,Results!R$2:R$2256,"")</f>
        <v>0.7422466998328099</v>
      </c>
      <c r="AX654" s="2">
        <f>_xlfn.XLOOKUP($A654,Results!$A$2:$A$2256,Results!S$2:S$2256,"")</f>
        <v>70</v>
      </c>
      <c r="AY654" s="2">
        <f>_xlfn.XLOOKUP($A654,Results!$A$2:$A$2256,Results!T$2:T$2256,"")</f>
        <v>70</v>
      </c>
      <c r="AZ654" s="2">
        <f>_xlfn.XLOOKUP($A654,Results!$A$2:$A$2256,Results!U$2:U$2256,"")</f>
        <v>100</v>
      </c>
      <c r="BA654" s="2">
        <f>_xlfn.XLOOKUP($A654,Results!$A$2:$A$2256,Results!V$2:V$2256,"")</f>
        <v>0</v>
      </c>
      <c r="BB654" s="2">
        <f>_xlfn.XLOOKUP($A654,Results!$A$2:$A$2256,Results!W$2:W$2256,"")</f>
        <v>0</v>
      </c>
      <c r="BC654" s="2">
        <f>_xlfn.XLOOKUP($A654,Results!$A$2:$A$2256,Results!X$2:X$2256,"")</f>
        <v>27112826</v>
      </c>
      <c r="BD654" s="2">
        <f>_xlfn.XLOOKUP($A654,Results!$A$2:$A$2256,Results!Y$2:Y$2256,"")</f>
        <v>80</v>
      </c>
      <c r="BE654" s="2">
        <f>_xlfn.XLOOKUP($A654,Results!$A$2:$A$2256,Results!Z$2:Z$2256,"")</f>
        <v>0</v>
      </c>
    </row>
    <row r="655" spans="1:57" ht="38.25" customHeight="1" x14ac:dyDescent="0.3">
      <c r="A655">
        <v>906332</v>
      </c>
      <c r="B655">
        <v>281920</v>
      </c>
      <c r="C655" t="s">
        <v>36</v>
      </c>
      <c r="D655" t="s">
        <v>2026</v>
      </c>
      <c r="E655" s="2" t="str">
        <f>VLOOKUP(F655,'RPA Vendor Data '!F$1:$G$2418,2)</f>
        <v>ACME CONSTRUCTION SUPPLY</v>
      </c>
      <c r="F655" s="2">
        <v>10054</v>
      </c>
      <c r="G655" s="2">
        <v>8</v>
      </c>
      <c r="H655" t="s">
        <v>2078</v>
      </c>
      <c r="I655">
        <v>5</v>
      </c>
      <c r="J655" t="s">
        <v>65</v>
      </c>
      <c r="K655" t="s">
        <v>39</v>
      </c>
      <c r="L655">
        <v>12.23</v>
      </c>
      <c r="M655" s="2" t="s">
        <v>2075</v>
      </c>
      <c r="N655" s="85" t="s">
        <v>2079</v>
      </c>
      <c r="O655" t="s">
        <v>36</v>
      </c>
      <c r="P655" t="s">
        <v>36</v>
      </c>
      <c r="Q655" t="s">
        <v>36</v>
      </c>
      <c r="R655">
        <v>61.15</v>
      </c>
      <c r="S655" s="1">
        <v>45744.771232256942</v>
      </c>
      <c r="T655" t="s">
        <v>42</v>
      </c>
      <c r="U655" s="1">
        <v>45744.556944444441</v>
      </c>
      <c r="V655" t="s">
        <v>43</v>
      </c>
      <c r="W655" t="s">
        <v>36</v>
      </c>
      <c r="X655">
        <v>0</v>
      </c>
      <c r="Y655">
        <v>0</v>
      </c>
      <c r="Z655">
        <v>14.37</v>
      </c>
      <c r="AA655" t="s">
        <v>36</v>
      </c>
      <c r="AB655">
        <v>62</v>
      </c>
      <c r="AC655" t="s">
        <v>2059</v>
      </c>
      <c r="AD655" t="s">
        <v>2059</v>
      </c>
      <c r="AE655" t="s">
        <v>45</v>
      </c>
      <c r="AG655" s="18" t="s">
        <v>2080</v>
      </c>
      <c r="AH655" s="18"/>
      <c r="AI655" s="2" t="s">
        <v>48</v>
      </c>
      <c r="AJ655" s="2" t="e">
        <f>VLOOKUP(A655,'Classification Test Result'!$A$2:$D$2428,4,FALSE)</f>
        <v>#N/A</v>
      </c>
      <c r="AK655" s="2" t="s">
        <v>2072</v>
      </c>
      <c r="AL655" s="2">
        <f>_xlfn.XLOOKUP($A655,Results!$A$2:$A$2256,Results!G$2:G$2256,"")</f>
        <v>1229956</v>
      </c>
      <c r="AM655" s="2" t="str">
        <f>_xlfn.XLOOKUP($A655,Results!$A$2:$A$2256,Results!H$2:H$2256,"")</f>
        <v>D180014IR</v>
      </c>
      <c r="AN655" s="2" t="str">
        <f>_xlfn.XLOOKUP($A655,Results!$A$2:$A$2256,Results!I$2:I$2256,"")</f>
        <v>DEWALT</v>
      </c>
      <c r="AO655" s="2">
        <f>_xlfn.XLOOKUP($A655,Results!$A$2:$A$2256,Results!J$2:J$2256,"")</f>
        <v>885911098496</v>
      </c>
      <c r="AP655" s="2">
        <f>_xlfn.XLOOKUP($A655,Results!$A$2:$A$2256,Results!K$2:K$2256,"")</f>
        <v>27112826</v>
      </c>
      <c r="AQ655" s="2">
        <f>_xlfn.XLOOKUP($A655,Results!$A$2:$A$2256,Results!L$2:L$2256,"")</f>
        <v>0</v>
      </c>
      <c r="AR655" s="2">
        <f>_xlfn.XLOOKUP($A655,Results!$A$2:$A$2256,Results!M$2:M$2256,"")</f>
        <v>717128</v>
      </c>
      <c r="AS655" s="2" t="str">
        <f>_xlfn.XLOOKUP($A655,Results!$A$2:$A$2256,Results!N$2:N$2256,"")</f>
        <v>B&amp;DDO D180014IR 7/8 22MM HOLE SAW</v>
      </c>
      <c r="AT655" s="2" t="str">
        <f>_xlfn.XLOOKUP($A655,Results!$A$2:$A$2256,Results!O$2:O$2256,"")</f>
        <v>DEWALT</v>
      </c>
      <c r="AU655" s="2" t="str">
        <f>_xlfn.XLOOKUP($A655,Results!$A$2:$A$2256,Results!P$2:P$2256,"")</f>
        <v>DEWALT</v>
      </c>
      <c r="AV655" s="2" t="str">
        <f>_xlfn.XLOOKUP($A655,Results!$A$2:$A$2256,Results!Q$2:Q$2256,"")</f>
        <v>MULTIPLE_MATCHES_ONE_VALID</v>
      </c>
      <c r="AW655" s="2" t="str">
        <f>_xlfn.XLOOKUP($A655,Results!$A$2:$A$2256,Results!R$2:R$2256,"")</f>
        <v>0.6950526414626651</v>
      </c>
      <c r="AX655" s="2">
        <f>_xlfn.XLOOKUP($A655,Results!$A$2:$A$2256,Results!S$2:S$2256,"")</f>
        <v>68</v>
      </c>
      <c r="AY655" s="2">
        <f>_xlfn.XLOOKUP($A655,Results!$A$2:$A$2256,Results!T$2:T$2256,"")</f>
        <v>63</v>
      </c>
      <c r="AZ655" s="2">
        <f>_xlfn.XLOOKUP($A655,Results!$A$2:$A$2256,Results!U$2:U$2256,"")</f>
        <v>100</v>
      </c>
      <c r="BA655" s="2" t="str">
        <f>_xlfn.XLOOKUP($A655,Results!$A$2:$A$2256,Results!V$2:V$2256,"")</f>
        <v>MILWAUKEE TOOL</v>
      </c>
      <c r="BB655" s="2">
        <f>_xlfn.XLOOKUP($A655,Results!$A$2:$A$2256,Results!W$2:W$2256,"")</f>
        <v>62</v>
      </c>
      <c r="BC655" s="2">
        <f>_xlfn.XLOOKUP($A655,Results!$A$2:$A$2256,Results!X$2:X$2256,"")</f>
        <v>27112826</v>
      </c>
      <c r="BD655" s="2">
        <f>_xlfn.XLOOKUP($A655,Results!$A$2:$A$2256,Results!Y$2:Y$2256,"")</f>
        <v>79</v>
      </c>
      <c r="BE655" s="2" t="b">
        <f>_xlfn.XLOOKUP($A655,Results!$A$2:$A$2256,Results!Z$2:Z$2256,"")</f>
        <v>1</v>
      </c>
    </row>
    <row r="656" spans="1:57" ht="38.25" customHeight="1" x14ac:dyDescent="0.3">
      <c r="A656">
        <v>906333</v>
      </c>
      <c r="B656">
        <v>281920</v>
      </c>
      <c r="C656" t="s">
        <v>36</v>
      </c>
      <c r="D656" t="s">
        <v>2026</v>
      </c>
      <c r="E656" s="2" t="str">
        <f>VLOOKUP(F656,'RPA Vendor Data '!F$1:$G$2418,2)</f>
        <v>ACME CONSTRUCTION SUPPLY</v>
      </c>
      <c r="F656" s="2">
        <v>10054</v>
      </c>
      <c r="G656" s="2">
        <v>7</v>
      </c>
      <c r="H656" t="s">
        <v>2081</v>
      </c>
      <c r="I656">
        <v>5</v>
      </c>
      <c r="J656" t="s">
        <v>65</v>
      </c>
      <c r="K656" t="s">
        <v>39</v>
      </c>
      <c r="L656">
        <v>10.99</v>
      </c>
      <c r="M656" s="2" t="s">
        <v>2075</v>
      </c>
      <c r="N656" s="85" t="s">
        <v>2082</v>
      </c>
      <c r="O656" t="s">
        <v>36</v>
      </c>
      <c r="P656" t="s">
        <v>36</v>
      </c>
      <c r="Q656" t="s">
        <v>36</v>
      </c>
      <c r="R656">
        <v>54.95</v>
      </c>
      <c r="S656" s="1">
        <v>45744.771238854169</v>
      </c>
      <c r="T656" t="s">
        <v>42</v>
      </c>
      <c r="U656" s="1">
        <v>45744.556944444441</v>
      </c>
      <c r="V656" t="s">
        <v>43</v>
      </c>
      <c r="W656" t="s">
        <v>36</v>
      </c>
      <c r="X656">
        <v>0</v>
      </c>
      <c r="Y656">
        <v>0</v>
      </c>
      <c r="Z656">
        <v>13.09</v>
      </c>
      <c r="AA656" t="s">
        <v>36</v>
      </c>
      <c r="AB656">
        <v>62</v>
      </c>
      <c r="AC656" t="s">
        <v>2059</v>
      </c>
      <c r="AD656" t="s">
        <v>2059</v>
      </c>
      <c r="AE656" t="s">
        <v>45</v>
      </c>
      <c r="AG656" s="18" t="s">
        <v>2083</v>
      </c>
      <c r="AH656" s="18"/>
      <c r="AI656" s="2" t="s">
        <v>48</v>
      </c>
      <c r="AJ656" s="2" t="e">
        <f>VLOOKUP(A656,'Classification Test Result'!$A$2:$D$2428,4,FALSE)</f>
        <v>#N/A</v>
      </c>
      <c r="AL656" s="2">
        <f>_xlfn.XLOOKUP($A656,Results!$A$2:$A$2256,Results!G$2:G$2256,"")</f>
        <v>336640</v>
      </c>
      <c r="AM656" s="2">
        <f>_xlfn.XLOOKUP($A656,Results!$A$2:$A$2256,Results!H$2:H$2256,"")</f>
        <v>49569810</v>
      </c>
      <c r="AN656" s="2" t="str">
        <f>_xlfn.XLOOKUP($A656,Results!$A$2:$A$2256,Results!I$2:I$2256,"")</f>
        <v>MILWAUKEE TOOL</v>
      </c>
      <c r="AO656" s="2" t="str">
        <f>_xlfn.XLOOKUP($A656,Results!$A$2:$A$2256,Results!J$2:J$2256,"")</f>
        <v>045242321100</v>
      </c>
      <c r="AP656" s="2">
        <f>_xlfn.XLOOKUP($A656,Results!$A$2:$A$2256,Results!K$2:K$2256,"")</f>
        <v>27112826</v>
      </c>
      <c r="AQ656" s="2" t="str">
        <f>_xlfn.XLOOKUP($A656,Results!$A$2:$A$2256,Results!L$2:L$2256,"")</f>
        <v>AK10611172</v>
      </c>
      <c r="AR656" s="2">
        <f>_xlfn.XLOOKUP($A656,Results!$A$2:$A$2256,Results!M$2:M$2256,"")</f>
        <v>451268</v>
      </c>
      <c r="AS656" s="2" t="str">
        <f>_xlfn.XLOOKUP($A656,Results!$A$2:$A$2256,Results!N$2:N$2256,"")</f>
        <v>MILW 49-56-9810 7/8 HOLE SAW</v>
      </c>
      <c r="AT656" s="2" t="str">
        <f>_xlfn.XLOOKUP($A656,Results!$A$2:$A$2256,Results!O$2:O$2256,"")</f>
        <v>MILWAUKEE TOOL</v>
      </c>
      <c r="AU656" s="2" t="str">
        <f>_xlfn.XLOOKUP($A656,Results!$A$2:$A$2256,Results!P$2:P$2256,"")</f>
        <v>MILWAUKEE</v>
      </c>
      <c r="AV656" s="2" t="str">
        <f>_xlfn.XLOOKUP($A656,Results!$A$2:$A$2256,Results!Q$2:Q$2256,"")</f>
        <v>MULTIPLE_MATCHES_ONE_VALID</v>
      </c>
      <c r="AW656" s="2" t="str">
        <f>_xlfn.XLOOKUP($A656,Results!$A$2:$A$2256,Results!R$2:R$2256,"")</f>
        <v>0.7281654220501329</v>
      </c>
      <c r="AX656" s="2">
        <f>_xlfn.XLOOKUP($A656,Results!$A$2:$A$2256,Results!S$2:S$2256,"")</f>
        <v>66</v>
      </c>
      <c r="AY656" s="2">
        <f>_xlfn.XLOOKUP($A656,Results!$A$2:$A$2256,Results!T$2:T$2256,"")</f>
        <v>68</v>
      </c>
      <c r="AZ656" s="2">
        <f>_xlfn.XLOOKUP($A656,Results!$A$2:$A$2256,Results!U$2:U$2256,"")</f>
        <v>100</v>
      </c>
      <c r="BA656" s="2" t="str">
        <f>_xlfn.XLOOKUP($A656,Results!$A$2:$A$2256,Results!V$2:V$2256,"")</f>
        <v>MILWAUKEE TOOL</v>
      </c>
      <c r="BB656" s="2">
        <f>_xlfn.XLOOKUP($A656,Results!$A$2:$A$2256,Results!W$2:W$2256,"")</f>
        <v>79</v>
      </c>
      <c r="BC656" s="2">
        <f>_xlfn.XLOOKUP($A656,Results!$A$2:$A$2256,Results!X$2:X$2256,"")</f>
        <v>27112826</v>
      </c>
      <c r="BD656" s="2">
        <f>_xlfn.XLOOKUP($A656,Results!$A$2:$A$2256,Results!Y$2:Y$2256,"")</f>
        <v>79</v>
      </c>
      <c r="BE656" s="2" t="b">
        <f>_xlfn.XLOOKUP($A656,Results!$A$2:$A$2256,Results!Z$2:Z$2256,"")</f>
        <v>1</v>
      </c>
    </row>
    <row r="657" spans="1:57" ht="38.25" customHeight="1" x14ac:dyDescent="0.3">
      <c r="A657">
        <v>906334</v>
      </c>
      <c r="B657">
        <v>281920</v>
      </c>
      <c r="C657" t="s">
        <v>36</v>
      </c>
      <c r="D657" t="s">
        <v>2026</v>
      </c>
      <c r="E657" s="2" t="str">
        <f>VLOOKUP(F657,'RPA Vendor Data '!F$1:$G$2418,2)</f>
        <v>ACME CONSTRUCTION SUPPLY</v>
      </c>
      <c r="F657" s="2">
        <v>10054</v>
      </c>
      <c r="G657" s="2">
        <v>6</v>
      </c>
      <c r="H657" t="s">
        <v>2084</v>
      </c>
      <c r="I657">
        <v>2</v>
      </c>
      <c r="J657" t="s">
        <v>65</v>
      </c>
      <c r="K657" t="s">
        <v>39</v>
      </c>
      <c r="L657">
        <v>10.73</v>
      </c>
      <c r="M657" s="2" t="s">
        <v>2075</v>
      </c>
      <c r="N657" s="85" t="s">
        <v>2085</v>
      </c>
      <c r="O657" t="s">
        <v>36</v>
      </c>
      <c r="P657" t="s">
        <v>36</v>
      </c>
      <c r="Q657" t="s">
        <v>36</v>
      </c>
      <c r="R657">
        <v>21.46</v>
      </c>
      <c r="S657" s="1">
        <v>45744.771126539352</v>
      </c>
      <c r="T657" t="s">
        <v>42</v>
      </c>
      <c r="U657" s="1">
        <v>45744.556944444441</v>
      </c>
      <c r="V657" t="s">
        <v>43</v>
      </c>
      <c r="W657" t="s">
        <v>36</v>
      </c>
      <c r="X657">
        <v>0</v>
      </c>
      <c r="Y657">
        <v>201</v>
      </c>
      <c r="Z657" t="s">
        <v>36</v>
      </c>
      <c r="AA657" t="s">
        <v>36</v>
      </c>
      <c r="AB657" t="s">
        <v>36</v>
      </c>
      <c r="AC657" t="s">
        <v>2059</v>
      </c>
      <c r="AD657" t="s">
        <v>2059</v>
      </c>
      <c r="AE657" t="s">
        <v>45</v>
      </c>
      <c r="AG657" s="18" t="s">
        <v>2086</v>
      </c>
      <c r="AH657" s="18"/>
      <c r="AI657" s="2" t="s">
        <v>48</v>
      </c>
      <c r="AJ657" s="2" t="e">
        <f>VLOOKUP(A657,'Classification Test Result'!$A$2:$D$2428,4,FALSE)</f>
        <v>#N/A</v>
      </c>
      <c r="AK657" s="2" t="s">
        <v>2087</v>
      </c>
      <c r="AL657" s="2">
        <f>_xlfn.XLOOKUP($A657,Results!$A$2:$A$2256,Results!G$2:G$2256,"")</f>
        <v>242868</v>
      </c>
      <c r="AM657" s="2">
        <f>_xlfn.XLOOKUP($A657,Results!$A$2:$A$2256,Results!H$2:H$2256,"")</f>
        <v>49569805</v>
      </c>
      <c r="AN657" s="2" t="str">
        <f>_xlfn.XLOOKUP($A657,Results!$A$2:$A$2256,Results!I$2:I$2256,"")</f>
        <v>MILWAUKEE TOOL</v>
      </c>
      <c r="AO657" s="2" t="str">
        <f>_xlfn.XLOOKUP($A657,Results!$A$2:$A$2256,Results!J$2:J$2256,"")</f>
        <v>045242321094</v>
      </c>
      <c r="AP657" s="2">
        <f>_xlfn.XLOOKUP($A657,Results!$A$2:$A$2256,Results!K$2:K$2256,"")</f>
        <v>27112826</v>
      </c>
      <c r="AQ657" s="2">
        <f>_xlfn.XLOOKUP($A657,Results!$A$2:$A$2256,Results!L$2:L$2256,"")</f>
        <v>0</v>
      </c>
      <c r="AR657" s="2">
        <f>_xlfn.XLOOKUP($A657,Results!$A$2:$A$2256,Results!M$2:M$2256,"")</f>
        <v>142363</v>
      </c>
      <c r="AS657" s="2" t="str">
        <f>_xlfn.XLOOKUP($A657,Results!$A$2:$A$2256,Results!N$2:N$2256,"")</f>
        <v>MILW 49-56-9805 3/4 HOLE SAW</v>
      </c>
      <c r="AT657" s="2" t="str">
        <f>_xlfn.XLOOKUP($A657,Results!$A$2:$A$2256,Results!O$2:O$2256,"")</f>
        <v>MILWAUKEE TOOL</v>
      </c>
      <c r="AU657" s="2" t="str">
        <f>_xlfn.XLOOKUP($A657,Results!$A$2:$A$2256,Results!P$2:P$2256,"")</f>
        <v>MILWAUKEE</v>
      </c>
      <c r="AV657" s="2" t="str">
        <f>_xlfn.XLOOKUP($A657,Results!$A$2:$A$2256,Results!Q$2:Q$2256,"")</f>
        <v>SINGLE_MATCH</v>
      </c>
      <c r="AW657" s="2" t="str">
        <f>_xlfn.XLOOKUP($A657,Results!$A$2:$A$2256,Results!R$2:R$2256,"")</f>
        <v>0.7662844840540396</v>
      </c>
      <c r="AX657" s="2">
        <f>_xlfn.XLOOKUP($A657,Results!$A$2:$A$2256,Results!S$2:S$2256,"")</f>
        <v>100</v>
      </c>
      <c r="AY657" s="2">
        <f>_xlfn.XLOOKUP($A657,Results!$A$2:$A$2256,Results!T$2:T$2256,"")</f>
        <v>100</v>
      </c>
      <c r="AZ657" s="2">
        <f>_xlfn.XLOOKUP($A657,Results!$A$2:$A$2256,Results!U$2:U$2256,"")</f>
        <v>100</v>
      </c>
      <c r="BA657" s="2" t="str">
        <f>_xlfn.XLOOKUP($A657,Results!$A$2:$A$2256,Results!V$2:V$2256,"")</f>
        <v>MILWAUKEE TOOL</v>
      </c>
      <c r="BB657" s="2">
        <f>_xlfn.XLOOKUP($A657,Results!$A$2:$A$2256,Results!W$2:W$2256,"")</f>
        <v>84</v>
      </c>
      <c r="BC657" s="2">
        <f>_xlfn.XLOOKUP($A657,Results!$A$2:$A$2256,Results!X$2:X$2256,"")</f>
        <v>27112826</v>
      </c>
      <c r="BD657" s="2">
        <f>_xlfn.XLOOKUP($A657,Results!$A$2:$A$2256,Results!Y$2:Y$2256,"")</f>
        <v>84</v>
      </c>
      <c r="BE657" s="2" t="b">
        <f>_xlfn.XLOOKUP($A657,Results!$A$2:$A$2256,Results!Z$2:Z$2256,"")</f>
        <v>1</v>
      </c>
    </row>
    <row r="658" spans="1:57" ht="38.25" customHeight="1" x14ac:dyDescent="0.3">
      <c r="A658">
        <v>906335</v>
      </c>
      <c r="B658">
        <v>281870</v>
      </c>
      <c r="C658" t="s">
        <v>36</v>
      </c>
      <c r="D658" t="s">
        <v>2089</v>
      </c>
      <c r="E658" s="2" t="str">
        <f>VLOOKUP(F658,'RPA Vendor Data '!F$1:$G$2418,2)</f>
        <v>COLONY HARDWARE CORP</v>
      </c>
      <c r="F658" s="2">
        <v>10775</v>
      </c>
      <c r="G658" s="2">
        <v>1</v>
      </c>
      <c r="H658" t="s">
        <v>2090</v>
      </c>
      <c r="I658">
        <v>2</v>
      </c>
      <c r="J658" t="s">
        <v>65</v>
      </c>
      <c r="K658" t="s">
        <v>39</v>
      </c>
      <c r="L658">
        <v>499.99</v>
      </c>
      <c r="M658" s="2" t="s">
        <v>2091</v>
      </c>
      <c r="N658" s="85" t="s">
        <v>2092</v>
      </c>
      <c r="O658">
        <v>1212167</v>
      </c>
      <c r="P658" t="s">
        <v>36</v>
      </c>
      <c r="Q658" t="s">
        <v>36</v>
      </c>
      <c r="R658">
        <v>999.98</v>
      </c>
      <c r="S658" s="1">
        <v>45744.647517094912</v>
      </c>
      <c r="T658" t="s">
        <v>42</v>
      </c>
      <c r="U658" s="1">
        <v>45744.428472222222</v>
      </c>
      <c r="V658" t="s">
        <v>43</v>
      </c>
      <c r="W658" t="s">
        <v>36</v>
      </c>
      <c r="X658">
        <v>1</v>
      </c>
      <c r="Y658" t="s">
        <v>54</v>
      </c>
      <c r="Z658" t="s">
        <v>36</v>
      </c>
      <c r="AA658">
        <v>499.99</v>
      </c>
      <c r="AB658" t="s">
        <v>36</v>
      </c>
      <c r="AC658" t="s">
        <v>2059</v>
      </c>
      <c r="AD658" t="s">
        <v>2059</v>
      </c>
      <c r="AE658" t="s">
        <v>45</v>
      </c>
      <c r="AG658" s="18" t="s">
        <v>2093</v>
      </c>
      <c r="AH658" s="18"/>
      <c r="AI658" s="2" t="s">
        <v>48</v>
      </c>
      <c r="AJ658" s="2" t="e">
        <f>VLOOKUP(A658,'Classification Test Result'!$A$2:$D$2428,4,FALSE)</f>
        <v>#N/A</v>
      </c>
      <c r="AL658" s="2">
        <f>_xlfn.XLOOKUP($A658,Results!$A$2:$A$2256,Results!G$2:G$2256,"")</f>
        <v>231542</v>
      </c>
      <c r="AM658" s="2">
        <f>_xlfn.XLOOKUP($A658,Results!$A$2:$A$2256,Results!H$2:H$2256,"")</f>
        <v>49160078</v>
      </c>
      <c r="AN658" s="2" t="str">
        <f>_xlfn.XLOOKUP($A658,Results!$A$2:$A$2256,Results!I$2:I$2256,"")</f>
        <v>MILWAUKEE TOOL</v>
      </c>
      <c r="AO658" s="2" t="str">
        <f>_xlfn.XLOOKUP($A658,Results!$A$2:$A$2256,Results!J$2:J$2256,"")</f>
        <v>045242821914</v>
      </c>
      <c r="AP658" s="2">
        <f>_xlfn.XLOOKUP($A658,Results!$A$2:$A$2256,Results!K$2:K$2256,"")</f>
        <v>27112800</v>
      </c>
      <c r="AQ658" s="2">
        <f>_xlfn.XLOOKUP($A658,Results!$A$2:$A$2256,Results!L$2:L$2256,"")</f>
        <v>0</v>
      </c>
      <c r="AR658" s="2">
        <f>_xlfn.XLOOKUP($A658,Results!$A$2:$A$2256,Results!M$2:M$2256,"")</f>
        <v>502224</v>
      </c>
      <c r="AS658" s="2" t="str">
        <f>_xlfn.XLOOKUP($A658,Results!$A$2:$A$2256,Results!N$2:N$2256,"")</f>
        <v>MILW 49-16-0078 7/8X1-5/8 DIE</v>
      </c>
      <c r="AT658" s="2" t="str">
        <f>_xlfn.XLOOKUP($A658,Results!$A$2:$A$2256,Results!O$2:O$2256,"")</f>
        <v>MILWAUKEE TOOL</v>
      </c>
      <c r="AU658" s="2" t="str">
        <f>_xlfn.XLOOKUP($A658,Results!$A$2:$A$2256,Results!P$2:P$2256,"")</f>
        <v>MILWAUKEE</v>
      </c>
      <c r="AV658" s="2" t="str">
        <f>_xlfn.XLOOKUP($A658,Results!$A$2:$A$2256,Results!Q$2:Q$2256,"")</f>
        <v>SINGLE_MATCH</v>
      </c>
      <c r="AW658" s="2" t="str">
        <f>_xlfn.XLOOKUP($A658,Results!$A$2:$A$2256,Results!R$2:R$2256,"")</f>
        <v>0.7728853535970984</v>
      </c>
      <c r="AX658" s="2">
        <f>_xlfn.XLOOKUP($A658,Results!$A$2:$A$2256,Results!S$2:S$2256,"")</f>
        <v>100</v>
      </c>
      <c r="AY658" s="2">
        <f>_xlfn.XLOOKUP($A658,Results!$A$2:$A$2256,Results!T$2:T$2256,"")</f>
        <v>100</v>
      </c>
      <c r="AZ658" s="2">
        <f>_xlfn.XLOOKUP($A658,Results!$A$2:$A$2256,Results!U$2:U$2256,"")</f>
        <v>100</v>
      </c>
      <c r="BA658" s="2" t="str">
        <f>_xlfn.XLOOKUP($A658,Results!$A$2:$A$2256,Results!V$2:V$2256,"")</f>
        <v>MILWAUKEE TOOL</v>
      </c>
      <c r="BB658" s="2">
        <f>_xlfn.XLOOKUP($A658,Results!$A$2:$A$2256,Results!W$2:W$2256,"")</f>
        <v>81</v>
      </c>
      <c r="BC658" s="2">
        <f>_xlfn.XLOOKUP($A658,Results!$A$2:$A$2256,Results!X$2:X$2256,"")</f>
        <v>0</v>
      </c>
      <c r="BD658" s="2">
        <f>_xlfn.XLOOKUP($A658,Results!$A$2:$A$2256,Results!Y$2:Y$2256,"")</f>
        <v>0</v>
      </c>
      <c r="BE658" s="2" t="b">
        <f>_xlfn.XLOOKUP($A658,Results!$A$2:$A$2256,Results!Z$2:Z$2256,"")</f>
        <v>1</v>
      </c>
    </row>
    <row r="659" spans="1:57" ht="38.25" customHeight="1" x14ac:dyDescent="0.3">
      <c r="A659">
        <v>906336</v>
      </c>
      <c r="B659">
        <v>281974</v>
      </c>
      <c r="C659" t="s">
        <v>36</v>
      </c>
      <c r="D659" t="s">
        <v>2095</v>
      </c>
      <c r="E659" s="2" t="str">
        <f>VLOOKUP(F659,'RPA Vendor Data '!F$1:$G$2418,2)</f>
        <v>FROST ELECTRIC SUPPLY CO</v>
      </c>
      <c r="F659" s="2">
        <v>11364</v>
      </c>
      <c r="G659" s="2">
        <v>1</v>
      </c>
      <c r="H659" t="s">
        <v>2096</v>
      </c>
      <c r="I659">
        <v>1</v>
      </c>
      <c r="J659" t="s">
        <v>65</v>
      </c>
      <c r="K659" t="s">
        <v>39</v>
      </c>
      <c r="L659">
        <v>168.34</v>
      </c>
      <c r="M659" s="2" t="s">
        <v>2091</v>
      </c>
      <c r="N659" s="85" t="s">
        <v>2097</v>
      </c>
      <c r="O659" t="s">
        <v>36</v>
      </c>
      <c r="P659" t="s">
        <v>36</v>
      </c>
      <c r="Q659">
        <v>45242505142</v>
      </c>
      <c r="R659">
        <v>168.34</v>
      </c>
      <c r="S659" s="1">
        <v>45744.875595682868</v>
      </c>
      <c r="T659" t="s">
        <v>42</v>
      </c>
      <c r="U659" s="1">
        <v>45744.663888888892</v>
      </c>
      <c r="V659" t="s">
        <v>43</v>
      </c>
      <c r="W659" t="s">
        <v>36</v>
      </c>
      <c r="X659">
        <v>0</v>
      </c>
      <c r="Y659">
        <v>0</v>
      </c>
      <c r="Z659">
        <v>168.34</v>
      </c>
      <c r="AA659" t="s">
        <v>36</v>
      </c>
      <c r="AB659">
        <v>193</v>
      </c>
      <c r="AC659" t="s">
        <v>2059</v>
      </c>
      <c r="AD659" t="s">
        <v>2059</v>
      </c>
      <c r="AE659" t="s">
        <v>45</v>
      </c>
      <c r="AG659" s="18" t="s">
        <v>2098</v>
      </c>
      <c r="AH659" s="18"/>
      <c r="AI659" s="2" t="s">
        <v>48</v>
      </c>
      <c r="AJ659" s="2" t="e">
        <f>VLOOKUP(A659,'Classification Test Result'!$A$2:$D$2428,4,FALSE)</f>
        <v>#N/A</v>
      </c>
      <c r="AL659" s="2">
        <f>_xlfn.XLOOKUP($A659,Results!$A$2:$A$2256,Results!G$2:G$2256,"")</f>
        <v>227538</v>
      </c>
      <c r="AM659" s="2">
        <f>_xlfn.XLOOKUP($A659,Results!$A$2:$A$2256,Results!H$2:H$2256,"")</f>
        <v>48899257</v>
      </c>
      <c r="AN659" s="2" t="str">
        <f>_xlfn.XLOOKUP($A659,Results!$A$2:$A$2256,Results!I$2:I$2256,"")</f>
        <v>MILWAUKEE TOOL</v>
      </c>
      <c r="AO659" s="2" t="str">
        <f>_xlfn.XLOOKUP($A659,Results!$A$2:$A$2256,Results!J$2:J$2256,"")</f>
        <v>045242505142</v>
      </c>
      <c r="AP659" s="2">
        <f>_xlfn.XLOOKUP($A659,Results!$A$2:$A$2256,Results!K$2:K$2256,"")</f>
        <v>27112800</v>
      </c>
      <c r="AQ659" s="2">
        <f>_xlfn.XLOOKUP($A659,Results!$A$2:$A$2256,Results!L$2:L$2256,"")</f>
        <v>0</v>
      </c>
      <c r="AR659" s="2">
        <f>_xlfn.XLOOKUP($A659,Results!$A$2:$A$2256,Results!M$2:M$2256,"")</f>
        <v>556323</v>
      </c>
      <c r="AS659" s="2" t="str">
        <f>_xlfn.XLOOKUP($A659,Results!$A$2:$A$2256,Results!N$2:N$2256,"")</f>
        <v>MILW 48-89-9257 3PC DRILL BIT SET</v>
      </c>
      <c r="AT659" s="2" t="str">
        <f>_xlfn.XLOOKUP($A659,Results!$A$2:$A$2256,Results!O$2:O$2256,"")</f>
        <v>MILWAUKEE TOOL</v>
      </c>
      <c r="AU659" s="2" t="str">
        <f>_xlfn.XLOOKUP($A659,Results!$A$2:$A$2256,Results!P$2:P$2256,"")</f>
        <v>MILWAUKEE</v>
      </c>
      <c r="AV659" s="2" t="str">
        <f>_xlfn.XLOOKUP($A659,Results!$A$2:$A$2256,Results!Q$2:Q$2256,"")</f>
        <v>SINGLE_MATCH</v>
      </c>
      <c r="AW659" s="2" t="str">
        <f>_xlfn.XLOOKUP($A659,Results!$A$2:$A$2256,Results!R$2:R$2256,"")</f>
        <v>0.7610793722314763</v>
      </c>
      <c r="AX659" s="2">
        <f>_xlfn.XLOOKUP($A659,Results!$A$2:$A$2256,Results!S$2:S$2256,"")</f>
        <v>100</v>
      </c>
      <c r="AY659" s="2">
        <f>_xlfn.XLOOKUP($A659,Results!$A$2:$A$2256,Results!T$2:T$2256,"")</f>
        <v>100</v>
      </c>
      <c r="AZ659" s="2">
        <f>_xlfn.XLOOKUP($A659,Results!$A$2:$A$2256,Results!U$2:U$2256,"")</f>
        <v>100</v>
      </c>
      <c r="BA659" s="2" t="str">
        <f>_xlfn.XLOOKUP($A659,Results!$A$2:$A$2256,Results!V$2:V$2256,"")</f>
        <v>MILWAUKEE TOOL</v>
      </c>
      <c r="BB659" s="2">
        <f>_xlfn.XLOOKUP($A659,Results!$A$2:$A$2256,Results!W$2:W$2256,"")</f>
        <v>86</v>
      </c>
      <c r="BC659" s="2">
        <f>_xlfn.XLOOKUP($A659,Results!$A$2:$A$2256,Results!X$2:X$2256,"")</f>
        <v>23241640</v>
      </c>
      <c r="BD659" s="2">
        <f>_xlfn.XLOOKUP($A659,Results!$A$2:$A$2256,Results!Y$2:Y$2256,"")</f>
        <v>54</v>
      </c>
      <c r="BE659" s="2" t="b">
        <f>_xlfn.XLOOKUP($A659,Results!$A$2:$A$2256,Results!Z$2:Z$2256,"")</f>
        <v>1</v>
      </c>
    </row>
    <row r="660" spans="1:57" ht="38.25" customHeight="1" x14ac:dyDescent="0.3">
      <c r="A660">
        <v>906337</v>
      </c>
      <c r="B660">
        <v>281753</v>
      </c>
      <c r="C660" t="s">
        <v>36</v>
      </c>
      <c r="D660">
        <v>294788</v>
      </c>
      <c r="E660" s="2" t="str">
        <f>VLOOKUP(F660,'RPA Vendor Data '!F$1:$G$2418,2)</f>
        <v>MURPHY COMPANY</v>
      </c>
      <c r="F660" s="2">
        <v>12373</v>
      </c>
      <c r="G660" s="2">
        <v>2</v>
      </c>
      <c r="H660" s="2" t="s">
        <v>2100</v>
      </c>
      <c r="I660">
        <v>1</v>
      </c>
      <c r="J660" t="s">
        <v>39</v>
      </c>
      <c r="K660" t="s">
        <v>39</v>
      </c>
      <c r="L660">
        <v>492.58</v>
      </c>
      <c r="M660" s="2" t="s">
        <v>36</v>
      </c>
      <c r="N660" s="9" t="s">
        <v>36</v>
      </c>
      <c r="O660" t="s">
        <v>36</v>
      </c>
      <c r="P660" t="s">
        <v>36</v>
      </c>
      <c r="Q660" t="s">
        <v>36</v>
      </c>
      <c r="R660">
        <v>492.58</v>
      </c>
      <c r="S660" s="1">
        <v>45744.542543831019</v>
      </c>
      <c r="T660" t="s">
        <v>42</v>
      </c>
      <c r="U660" s="1">
        <v>45744.32916666667</v>
      </c>
      <c r="V660" t="s">
        <v>43</v>
      </c>
      <c r="W660" t="s">
        <v>36</v>
      </c>
      <c r="X660">
        <v>0</v>
      </c>
      <c r="Y660">
        <v>999</v>
      </c>
      <c r="Z660" t="s">
        <v>36</v>
      </c>
      <c r="AA660" t="s">
        <v>36</v>
      </c>
      <c r="AB660" t="s">
        <v>36</v>
      </c>
      <c r="AC660" t="s">
        <v>49</v>
      </c>
      <c r="AD660" t="s">
        <v>49</v>
      </c>
      <c r="AE660" t="s">
        <v>45</v>
      </c>
      <c r="AF660" s="44" t="s">
        <v>46</v>
      </c>
      <c r="AG660" s="2" t="s">
        <v>46</v>
      </c>
      <c r="AI660" s="2" t="s">
        <v>464</v>
      </c>
      <c r="AJ660" s="2" t="e">
        <f>VLOOKUP(A660,'Classification Test Result'!$A$2:$D$2428,4,FALSE)</f>
        <v>#N/A</v>
      </c>
      <c r="AL660" s="2">
        <f>_xlfn.XLOOKUP($A660,Results!$A$2:$A$2256,Results!G$2:G$2256,"")</f>
        <v>0</v>
      </c>
      <c r="AM660" s="2">
        <f>_xlfn.XLOOKUP($A660,Results!$A$2:$A$2256,Results!H$2:H$2256,"")</f>
        <v>0</v>
      </c>
      <c r="AN660" s="2">
        <f>_xlfn.XLOOKUP($A660,Results!$A$2:$A$2256,Results!I$2:I$2256,"")</f>
        <v>0</v>
      </c>
      <c r="AO660" s="2">
        <f>_xlfn.XLOOKUP($A660,Results!$A$2:$A$2256,Results!J$2:J$2256,"")</f>
        <v>0</v>
      </c>
      <c r="AP660" s="2">
        <f>_xlfn.XLOOKUP($A660,Results!$A$2:$A$2256,Results!K$2:K$2256,"")</f>
        <v>0</v>
      </c>
      <c r="AQ660" s="2">
        <f>_xlfn.XLOOKUP($A660,Results!$A$2:$A$2256,Results!L$2:L$2256,"")</f>
        <v>0</v>
      </c>
      <c r="AR660" s="2">
        <f>_xlfn.XLOOKUP($A660,Results!$A$2:$A$2256,Results!M$2:M$2256,"")</f>
        <v>0</v>
      </c>
      <c r="AS660" s="2">
        <f>_xlfn.XLOOKUP($A660,Results!$A$2:$A$2256,Results!N$2:N$2256,"")</f>
        <v>0</v>
      </c>
      <c r="AT660" s="2">
        <f>_xlfn.XLOOKUP($A660,Results!$A$2:$A$2256,Results!O$2:O$2256,"")</f>
        <v>0</v>
      </c>
      <c r="AU660" s="2">
        <f>_xlfn.XLOOKUP($A660,Results!$A$2:$A$2256,Results!P$2:P$2256,"")</f>
        <v>0</v>
      </c>
      <c r="AV660" s="2">
        <f>_xlfn.XLOOKUP($A660,Results!$A$2:$A$2256,Results!Q$2:Q$2256,"")</f>
        <v>0</v>
      </c>
      <c r="AW660" s="2">
        <f>_xlfn.XLOOKUP($A660,Results!$A$2:$A$2256,Results!R$2:R$2256,"")</f>
        <v>0</v>
      </c>
      <c r="AX660" s="2">
        <f>_xlfn.XLOOKUP($A660,Results!$A$2:$A$2256,Results!S$2:S$2256,"")</f>
        <v>0</v>
      </c>
      <c r="AY660" s="2">
        <f>_xlfn.XLOOKUP($A660,Results!$A$2:$A$2256,Results!T$2:T$2256,"")</f>
        <v>0</v>
      </c>
      <c r="AZ660" s="2">
        <f>_xlfn.XLOOKUP($A660,Results!$A$2:$A$2256,Results!U$2:U$2256,"")</f>
        <v>0</v>
      </c>
      <c r="BA660" s="2">
        <f>_xlfn.XLOOKUP($A660,Results!$A$2:$A$2256,Results!V$2:V$2256,"")</f>
        <v>0</v>
      </c>
      <c r="BB660" s="2">
        <f>_xlfn.XLOOKUP($A660,Results!$A$2:$A$2256,Results!W$2:W$2256,"")</f>
        <v>0</v>
      </c>
      <c r="BC660" s="2">
        <f>_xlfn.XLOOKUP($A660,Results!$A$2:$A$2256,Results!X$2:X$2256,"")</f>
        <v>0</v>
      </c>
      <c r="BD660" s="2">
        <f>_xlfn.XLOOKUP($A660,Results!$A$2:$A$2256,Results!Y$2:Y$2256,"")</f>
        <v>0</v>
      </c>
      <c r="BE660" s="2">
        <f>_xlfn.XLOOKUP($A660,Results!$A$2:$A$2256,Results!Z$2:Z$2256,"")</f>
        <v>0</v>
      </c>
    </row>
    <row r="661" spans="1:57" ht="38.25" customHeight="1" x14ac:dyDescent="0.3">
      <c r="A661">
        <v>906338</v>
      </c>
      <c r="B661">
        <v>281988</v>
      </c>
      <c r="C661" t="s">
        <v>36</v>
      </c>
      <c r="D661" t="s">
        <v>75</v>
      </c>
      <c r="E661" s="2" t="str">
        <f>VLOOKUP(F661,'RPA Vendor Data '!F$1:$G$2418,2)</f>
        <v>FROST ELECTRIC SUPPLY CO</v>
      </c>
      <c r="F661" s="2">
        <v>11364</v>
      </c>
      <c r="G661" s="2">
        <v>4</v>
      </c>
      <c r="H661" t="s">
        <v>2101</v>
      </c>
      <c r="I661">
        <v>1</v>
      </c>
      <c r="J661" t="s">
        <v>65</v>
      </c>
      <c r="K661" t="s">
        <v>39</v>
      </c>
      <c r="L661">
        <v>87.83</v>
      </c>
      <c r="M661" s="2" t="s">
        <v>2091</v>
      </c>
      <c r="N661" s="85" t="s">
        <v>2102</v>
      </c>
      <c r="O661" t="s">
        <v>36</v>
      </c>
      <c r="P661" t="s">
        <v>2103</v>
      </c>
      <c r="Q661">
        <v>45242174041</v>
      </c>
      <c r="R661">
        <v>87.83</v>
      </c>
      <c r="S661" s="1">
        <v>45744.896986458327</v>
      </c>
      <c r="T661" t="s">
        <v>42</v>
      </c>
      <c r="U661" s="1">
        <v>45744.668055555558</v>
      </c>
      <c r="V661" t="s">
        <v>43</v>
      </c>
      <c r="W661" t="s">
        <v>36</v>
      </c>
      <c r="X661">
        <v>8</v>
      </c>
      <c r="Y661" t="s">
        <v>158</v>
      </c>
      <c r="Z661">
        <v>87.83</v>
      </c>
      <c r="AA661">
        <v>87.83</v>
      </c>
      <c r="AB661">
        <v>193</v>
      </c>
      <c r="AC661" t="s">
        <v>2059</v>
      </c>
      <c r="AD661" t="s">
        <v>2059</v>
      </c>
      <c r="AE661" t="s">
        <v>45</v>
      </c>
      <c r="AG661" s="18" t="s">
        <v>2104</v>
      </c>
      <c r="AH661" s="18"/>
      <c r="AI661" s="2" t="s">
        <v>48</v>
      </c>
      <c r="AJ661" s="2" t="e">
        <f>VLOOKUP(A661,'Classification Test Result'!$A$2:$D$2428,4,FALSE)</f>
        <v>#N/A</v>
      </c>
      <c r="AL661" s="2">
        <f>_xlfn.XLOOKUP($A661,Results!$A$2:$A$2256,Results!G$2:G$2256,"")</f>
        <v>340542</v>
      </c>
      <c r="AM661" s="2">
        <f>_xlfn.XLOOKUP($A661,Results!$A$2:$A$2256,Results!H$2:H$2256,"")</f>
        <v>48892802</v>
      </c>
      <c r="AN661" s="2" t="str">
        <f>_xlfn.XLOOKUP($A661,Results!$A$2:$A$2256,Results!I$2:I$2256,"")</f>
        <v>MILWAUKEE TOOL</v>
      </c>
      <c r="AO661" s="2" t="str">
        <f>_xlfn.XLOOKUP($A661,Results!$A$2:$A$2256,Results!J$2:J$2256,"")</f>
        <v>045242174041</v>
      </c>
      <c r="AP661" s="2">
        <f>_xlfn.XLOOKUP($A661,Results!$A$2:$A$2256,Results!K$2:K$2256,"")</f>
        <v>27112845</v>
      </c>
      <c r="AQ661" s="2" t="str">
        <f>_xlfn.XLOOKUP($A661,Results!$A$2:$A$2256,Results!L$2:L$2256,"")</f>
        <v>AK10610240</v>
      </c>
      <c r="AR661" s="2">
        <f>_xlfn.XLOOKUP($A661,Results!$A$2:$A$2256,Results!M$2:M$2256,"")</f>
        <v>8752</v>
      </c>
      <c r="AS661" s="2" t="str">
        <f>_xlfn.XLOOKUP($A661,Results!$A$2:$A$2256,Results!N$2:N$2256,"")</f>
        <v>MILW 48-89-2802 DRL BIT SET 29PC</v>
      </c>
      <c r="AT661" s="2" t="str">
        <f>_xlfn.XLOOKUP($A661,Results!$A$2:$A$2256,Results!O$2:O$2256,"")</f>
        <v>MILWAUKEE TOOL</v>
      </c>
      <c r="AU661" s="2" t="str">
        <f>_xlfn.XLOOKUP($A661,Results!$A$2:$A$2256,Results!P$2:P$2256,"")</f>
        <v>MILWAUKEE</v>
      </c>
      <c r="AV661" s="2" t="str">
        <f>_xlfn.XLOOKUP($A661,Results!$A$2:$A$2256,Results!Q$2:Q$2256,"")</f>
        <v>SINGLE_MATCH</v>
      </c>
      <c r="AW661" s="2" t="str">
        <f>_xlfn.XLOOKUP($A661,Results!$A$2:$A$2256,Results!R$2:R$2256,"")</f>
        <v>0.7904815037571418</v>
      </c>
      <c r="AX661" s="2">
        <f>_xlfn.XLOOKUP($A661,Results!$A$2:$A$2256,Results!S$2:S$2256,"")</f>
        <v>100</v>
      </c>
      <c r="AY661" s="2">
        <f>_xlfn.XLOOKUP($A661,Results!$A$2:$A$2256,Results!T$2:T$2256,"")</f>
        <v>100</v>
      </c>
      <c r="AZ661" s="2">
        <f>_xlfn.XLOOKUP($A661,Results!$A$2:$A$2256,Results!U$2:U$2256,"")</f>
        <v>100</v>
      </c>
      <c r="BA661" s="2" t="str">
        <f>_xlfn.XLOOKUP($A661,Results!$A$2:$A$2256,Results!V$2:V$2256,"")</f>
        <v>MILWAUKEE TOOL</v>
      </c>
      <c r="BB661" s="2">
        <f>_xlfn.XLOOKUP($A661,Results!$A$2:$A$2256,Results!W$2:W$2256,"")</f>
        <v>83</v>
      </c>
      <c r="BC661" s="2">
        <f>_xlfn.XLOOKUP($A661,Results!$A$2:$A$2256,Results!X$2:X$2256,"")</f>
        <v>27110000</v>
      </c>
      <c r="BD661" s="2">
        <f>_xlfn.XLOOKUP($A661,Results!$A$2:$A$2256,Results!Y$2:Y$2256,"")</f>
        <v>83</v>
      </c>
      <c r="BE661" s="2" t="b">
        <f>_xlfn.XLOOKUP($A661,Results!$A$2:$A$2256,Results!Z$2:Z$2256,"")</f>
        <v>1</v>
      </c>
    </row>
    <row r="662" spans="1:57" ht="38.25" customHeight="1" x14ac:dyDescent="0.3">
      <c r="A662">
        <v>906339</v>
      </c>
      <c r="B662">
        <v>281987</v>
      </c>
      <c r="C662" t="s">
        <v>36</v>
      </c>
      <c r="D662" t="s">
        <v>582</v>
      </c>
      <c r="E662" s="2" t="str">
        <f>VLOOKUP(F662,'RPA Vendor Data '!F$1:$G$2418,2)</f>
        <v>FROST ELECTRIC SUPPLY CO</v>
      </c>
      <c r="F662" s="2">
        <v>11364</v>
      </c>
      <c r="G662" s="2">
        <v>1</v>
      </c>
      <c r="H662" t="s">
        <v>2106</v>
      </c>
      <c r="I662">
        <v>1</v>
      </c>
      <c r="J662" t="s">
        <v>65</v>
      </c>
      <c r="K662" t="s">
        <v>39</v>
      </c>
      <c r="L662">
        <v>10.17</v>
      </c>
      <c r="M662" s="2" t="s">
        <v>2091</v>
      </c>
      <c r="N662" s="85" t="s">
        <v>2107</v>
      </c>
      <c r="O662" t="s">
        <v>36</v>
      </c>
      <c r="P662" t="s">
        <v>36</v>
      </c>
      <c r="Q662">
        <v>45242520893</v>
      </c>
      <c r="R662">
        <v>10.17</v>
      </c>
      <c r="S662" s="1">
        <v>45744.897034409732</v>
      </c>
      <c r="T662" t="s">
        <v>42</v>
      </c>
      <c r="U662" s="1">
        <v>45744.667361111111</v>
      </c>
      <c r="V662" t="s">
        <v>43</v>
      </c>
      <c r="W662" t="s">
        <v>36</v>
      </c>
      <c r="X662">
        <v>11</v>
      </c>
      <c r="Y662" t="s">
        <v>54</v>
      </c>
      <c r="Z662" t="s">
        <v>36</v>
      </c>
      <c r="AA662">
        <v>10.17</v>
      </c>
      <c r="AB662" t="s">
        <v>36</v>
      </c>
      <c r="AC662" t="s">
        <v>2059</v>
      </c>
      <c r="AD662" t="s">
        <v>2059</v>
      </c>
      <c r="AE662" t="s">
        <v>45</v>
      </c>
      <c r="AG662" s="18" t="s">
        <v>2108</v>
      </c>
      <c r="AH662" s="18"/>
      <c r="AI662" s="2" t="s">
        <v>48</v>
      </c>
      <c r="AJ662" s="2" t="e">
        <f>VLOOKUP(A662,'Classification Test Result'!$A$2:$D$2428,4,FALSE)</f>
        <v>#N/A</v>
      </c>
      <c r="AL662" s="2">
        <f>_xlfn.XLOOKUP($A662,Results!$A$2:$A$2256,Results!G$2:G$2256,"")</f>
        <v>263061</v>
      </c>
      <c r="AM662" s="2">
        <f>_xlfn.XLOOKUP($A662,Results!$A$2:$A$2256,Results!H$2:H$2256,"")</f>
        <v>48410710</v>
      </c>
      <c r="AN662" s="2" t="str">
        <f>_xlfn.XLOOKUP($A662,Results!$A$2:$A$2256,Results!I$2:I$2256,"")</f>
        <v>MILWAUKEE TOOL</v>
      </c>
      <c r="AO662" s="2" t="str">
        <f>_xlfn.XLOOKUP($A662,Results!$A$2:$A$2256,Results!J$2:J$2256,"")</f>
        <v>045242520893</v>
      </c>
      <c r="AP662" s="2">
        <f>_xlfn.XLOOKUP($A662,Results!$A$2:$A$2256,Results!K$2:K$2256,"")</f>
        <v>27112802</v>
      </c>
      <c r="AQ662" s="2">
        <f>_xlfn.XLOOKUP($A662,Results!$A$2:$A$2256,Results!L$2:L$2256,"")</f>
        <v>0</v>
      </c>
      <c r="AR662" s="2">
        <f>_xlfn.XLOOKUP($A662,Results!$A$2:$A$2256,Results!M$2:M$2256,"")</f>
        <v>483661</v>
      </c>
      <c r="AS662" s="2" t="str">
        <f>_xlfn.XLOOKUP($A662,Results!$A$2:$A$2256,Results!N$2:N$2256,"")</f>
        <v>MILW 48-41-0710 7-1/4 SAW BLADE</v>
      </c>
      <c r="AT662" s="2" t="str">
        <f>_xlfn.XLOOKUP($A662,Results!$A$2:$A$2256,Results!O$2:O$2256,"")</f>
        <v>MILWAUKEE TOOL</v>
      </c>
      <c r="AU662" s="2" t="str">
        <f>_xlfn.XLOOKUP($A662,Results!$A$2:$A$2256,Results!P$2:P$2256,"")</f>
        <v>MILWAUKEE</v>
      </c>
      <c r="AV662" s="2" t="str">
        <f>_xlfn.XLOOKUP($A662,Results!$A$2:$A$2256,Results!Q$2:Q$2256,"")</f>
        <v>SINGLE_MATCH</v>
      </c>
      <c r="AW662" s="2" t="str">
        <f>_xlfn.XLOOKUP($A662,Results!$A$2:$A$2256,Results!R$2:R$2256,"")</f>
        <v>0.7551656876079054</v>
      </c>
      <c r="AX662" s="2">
        <f>_xlfn.XLOOKUP($A662,Results!$A$2:$A$2256,Results!S$2:S$2256,"")</f>
        <v>100</v>
      </c>
      <c r="AY662" s="2">
        <f>_xlfn.XLOOKUP($A662,Results!$A$2:$A$2256,Results!T$2:T$2256,"")</f>
        <v>100</v>
      </c>
      <c r="AZ662" s="2">
        <f>_xlfn.XLOOKUP($A662,Results!$A$2:$A$2256,Results!U$2:U$2256,"")</f>
        <v>100</v>
      </c>
      <c r="BA662" s="2" t="str">
        <f>_xlfn.XLOOKUP($A662,Results!$A$2:$A$2256,Results!V$2:V$2256,"")</f>
        <v>MILWAUKEE TOOL</v>
      </c>
      <c r="BB662" s="2">
        <f>_xlfn.XLOOKUP($A662,Results!$A$2:$A$2256,Results!W$2:W$2256,"")</f>
        <v>81</v>
      </c>
      <c r="BC662" s="2">
        <f>_xlfn.XLOOKUP($A662,Results!$A$2:$A$2256,Results!X$2:X$2256,"")</f>
        <v>0</v>
      </c>
      <c r="BD662" s="2">
        <f>_xlfn.XLOOKUP($A662,Results!$A$2:$A$2256,Results!Y$2:Y$2256,"")</f>
        <v>0</v>
      </c>
      <c r="BE662" s="2" t="b">
        <f>_xlfn.XLOOKUP($A662,Results!$A$2:$A$2256,Results!Z$2:Z$2256,"")</f>
        <v>1</v>
      </c>
    </row>
    <row r="663" spans="1:57" ht="38.25" customHeight="1" x14ac:dyDescent="0.3">
      <c r="A663">
        <v>906340</v>
      </c>
      <c r="B663">
        <v>281989</v>
      </c>
      <c r="C663" t="s">
        <v>36</v>
      </c>
      <c r="D663" t="s">
        <v>2110</v>
      </c>
      <c r="E663" s="2" t="str">
        <f>VLOOKUP(F663,'RPA Vendor Data '!F$1:$G$2418,2)</f>
        <v>FROST ELECTRIC SUPPLY CO</v>
      </c>
      <c r="F663" s="2">
        <v>11364</v>
      </c>
      <c r="G663" s="2">
        <v>1</v>
      </c>
      <c r="H663" t="s">
        <v>2111</v>
      </c>
      <c r="I663">
        <v>2</v>
      </c>
      <c r="J663" t="s">
        <v>65</v>
      </c>
      <c r="K663" t="s">
        <v>39</v>
      </c>
      <c r="L663">
        <v>19.739999999999998</v>
      </c>
      <c r="M663" s="2" t="s">
        <v>2091</v>
      </c>
      <c r="N663" s="85" t="s">
        <v>2112</v>
      </c>
      <c r="O663" t="s">
        <v>36</v>
      </c>
      <c r="P663" t="s">
        <v>2113</v>
      </c>
      <c r="Q663">
        <v>45242201747</v>
      </c>
      <c r="R663">
        <v>39.479999999999997</v>
      </c>
      <c r="S663" s="1">
        <v>45744.896951192131</v>
      </c>
      <c r="T663" t="s">
        <v>42</v>
      </c>
      <c r="U663" s="1">
        <v>45744.668055555558</v>
      </c>
      <c r="V663" t="s">
        <v>43</v>
      </c>
      <c r="W663" t="s">
        <v>36</v>
      </c>
      <c r="X663">
        <v>0</v>
      </c>
      <c r="Y663">
        <v>0</v>
      </c>
      <c r="Z663">
        <v>19.739999999999998</v>
      </c>
      <c r="AA663" t="s">
        <v>36</v>
      </c>
      <c r="AB663">
        <v>193</v>
      </c>
      <c r="AC663" t="s">
        <v>2059</v>
      </c>
      <c r="AD663" t="s">
        <v>2059</v>
      </c>
      <c r="AE663" t="s">
        <v>45</v>
      </c>
      <c r="AG663" s="18" t="s">
        <v>2114</v>
      </c>
      <c r="AH663" s="18"/>
      <c r="AI663" s="2" t="s">
        <v>48</v>
      </c>
      <c r="AJ663" s="2" t="e">
        <f>VLOOKUP(A663,'Classification Test Result'!$A$2:$D$2428,4,FALSE)</f>
        <v>#N/A</v>
      </c>
      <c r="AL663" s="2">
        <f>_xlfn.XLOOKUP($A663,Results!$A$2:$A$2256,Results!G$2:G$2256,"")</f>
        <v>336273</v>
      </c>
      <c r="AM663" s="2">
        <f>_xlfn.XLOOKUP($A663,Results!$A$2:$A$2256,Results!H$2:H$2256,"")</f>
        <v>48390529</v>
      </c>
      <c r="AN663" s="2" t="str">
        <f>_xlfn.XLOOKUP($A663,Results!$A$2:$A$2256,Results!I$2:I$2256,"")</f>
        <v>MILWAUKEE TOOL</v>
      </c>
      <c r="AO663" s="2" t="str">
        <f>_xlfn.XLOOKUP($A663,Results!$A$2:$A$2256,Results!J$2:J$2256,"")</f>
        <v>045242201747</v>
      </c>
      <c r="AP663" s="2">
        <f>_xlfn.XLOOKUP($A663,Results!$A$2:$A$2256,Results!K$2:K$2256,"")</f>
        <v>27112802</v>
      </c>
      <c r="AQ663" s="2" t="str">
        <f>_xlfn.XLOOKUP($A663,Results!$A$2:$A$2256,Results!L$2:L$2256,"")</f>
        <v>AK10609458</v>
      </c>
      <c r="AR663" s="2">
        <f>_xlfn.XLOOKUP($A663,Results!$A$2:$A$2256,Results!M$2:M$2256,"")</f>
        <v>862955</v>
      </c>
      <c r="AS663" s="2" t="str">
        <f>_xlfn.XLOOKUP($A663,Results!$A$2:$A$2256,Results!N$2:N$2256,"")</f>
        <v>MILW 48-39-0529 18T BANDSAW BLADE</v>
      </c>
      <c r="AT663" s="2" t="str">
        <f>_xlfn.XLOOKUP($A663,Results!$A$2:$A$2256,Results!O$2:O$2256,"")</f>
        <v>MILWAUKEE TOOL</v>
      </c>
      <c r="AU663" s="2" t="str">
        <f>_xlfn.XLOOKUP($A663,Results!$A$2:$A$2256,Results!P$2:P$2256,"")</f>
        <v>MILWAUKEE</v>
      </c>
      <c r="AV663" s="2" t="str">
        <f>_xlfn.XLOOKUP($A663,Results!$A$2:$A$2256,Results!Q$2:Q$2256,"")</f>
        <v>MULTIPLE_MATCHES_ONE_VALID</v>
      </c>
      <c r="AW663" s="2">
        <f>_xlfn.XLOOKUP($A663,Results!$A$2:$A$2256,Results!R$2:R$2256,"")</f>
        <v>0.75587188622744195</v>
      </c>
      <c r="AX663" s="2">
        <f>_xlfn.XLOOKUP($A663,Results!$A$2:$A$2256,Results!S$2:S$2256,"")</f>
        <v>92</v>
      </c>
      <c r="AY663" s="2">
        <f>_xlfn.XLOOKUP($A663,Results!$A$2:$A$2256,Results!T$2:T$2256,"")</f>
        <v>100</v>
      </c>
      <c r="AZ663" s="2">
        <f>_xlfn.XLOOKUP($A663,Results!$A$2:$A$2256,Results!U$2:U$2256,"")</f>
        <v>85</v>
      </c>
      <c r="BA663" s="2" t="str">
        <f>_xlfn.XLOOKUP($A663,Results!$A$2:$A$2256,Results!V$2:V$2256,"")</f>
        <v>MILWAUKEE TOOL</v>
      </c>
      <c r="BB663" s="2">
        <f>_xlfn.XLOOKUP($A663,Results!$A$2:$A$2256,Results!W$2:W$2256,"")</f>
        <v>83</v>
      </c>
      <c r="BC663" s="2">
        <f>_xlfn.XLOOKUP($A663,Results!$A$2:$A$2256,Results!X$2:X$2256,"")</f>
        <v>0</v>
      </c>
      <c r="BD663" s="2">
        <f>_xlfn.XLOOKUP($A663,Results!$A$2:$A$2256,Results!Y$2:Y$2256,"")</f>
        <v>0</v>
      </c>
      <c r="BE663" s="2" t="b">
        <f>_xlfn.XLOOKUP($A663,Results!$A$2:$A$2256,Results!Z$2:Z$2256,"")</f>
        <v>1</v>
      </c>
    </row>
    <row r="664" spans="1:57" ht="38.25" customHeight="1" x14ac:dyDescent="0.3">
      <c r="A664">
        <v>906341</v>
      </c>
      <c r="B664">
        <v>281855</v>
      </c>
      <c r="C664" t="s">
        <v>36</v>
      </c>
      <c r="D664" t="s">
        <v>2115</v>
      </c>
      <c r="E664" s="2" t="str">
        <f>VLOOKUP(F664,'RPA Vendor Data '!F$1:$G$2418,2)</f>
        <v>ACME CONSTRUCTION SUPPLY</v>
      </c>
      <c r="F664" s="2">
        <v>10054</v>
      </c>
      <c r="G664" s="2">
        <v>1</v>
      </c>
      <c r="H664" t="s">
        <v>2116</v>
      </c>
      <c r="I664">
        <v>2</v>
      </c>
      <c r="J664" t="s">
        <v>65</v>
      </c>
      <c r="K664" t="s">
        <v>39</v>
      </c>
      <c r="L664">
        <v>28.8</v>
      </c>
      <c r="M664" s="2" t="s">
        <v>2075</v>
      </c>
      <c r="N664" s="85" t="s">
        <v>2117</v>
      </c>
      <c r="O664" t="s">
        <v>36</v>
      </c>
      <c r="P664" t="s">
        <v>36</v>
      </c>
      <c r="Q664" t="s">
        <v>36</v>
      </c>
      <c r="R664">
        <v>57.6</v>
      </c>
      <c r="S664" s="1">
        <v>45744.648541979157</v>
      </c>
      <c r="T664" t="s">
        <v>42</v>
      </c>
      <c r="U664" s="1">
        <v>45744.42291666667</v>
      </c>
      <c r="V664" t="s">
        <v>43</v>
      </c>
      <c r="W664" t="s">
        <v>36</v>
      </c>
      <c r="X664">
        <v>0</v>
      </c>
      <c r="Y664">
        <v>201</v>
      </c>
      <c r="Z664" t="s">
        <v>36</v>
      </c>
      <c r="AA664" t="s">
        <v>36</v>
      </c>
      <c r="AB664" t="s">
        <v>36</v>
      </c>
      <c r="AC664" t="s">
        <v>2059</v>
      </c>
      <c r="AD664" t="s">
        <v>2059</v>
      </c>
      <c r="AE664" t="s">
        <v>45</v>
      </c>
      <c r="AG664" s="18" t="s">
        <v>2118</v>
      </c>
      <c r="AH664" s="18"/>
      <c r="AI664" s="2" t="s">
        <v>48</v>
      </c>
      <c r="AJ664" s="2" t="e">
        <f>VLOOKUP(A664,'Classification Test Result'!$A$2:$D$2428,4,FALSE)</f>
        <v>#N/A</v>
      </c>
      <c r="AL664" s="2">
        <f>_xlfn.XLOOKUP($A664,Results!$A$2:$A$2256,Results!G$2:G$2256,"")</f>
        <v>237365</v>
      </c>
      <c r="AM664" s="2">
        <f>_xlfn.XLOOKUP($A664,Results!$A$2:$A$2256,Results!H$2:H$2256,"")</f>
        <v>48324010</v>
      </c>
      <c r="AN664" s="2" t="str">
        <f>_xlfn.XLOOKUP($A664,Results!$A$2:$A$2256,Results!I$2:I$2256,"")</f>
        <v>MILWAUKEE TOOL</v>
      </c>
      <c r="AO664" s="2" t="str">
        <f>_xlfn.XLOOKUP($A664,Results!$A$2:$A$2256,Results!J$2:J$2256,"")</f>
        <v>045242746989</v>
      </c>
      <c r="AP664" s="2">
        <f>_xlfn.XLOOKUP($A664,Results!$A$2:$A$2256,Results!K$2:K$2256,"")</f>
        <v>27111700</v>
      </c>
      <c r="AQ664" s="2">
        <f>_xlfn.XLOOKUP($A664,Results!$A$2:$A$2256,Results!L$2:L$2256,"")</f>
        <v>0</v>
      </c>
      <c r="AR664" s="2">
        <f>_xlfn.XLOOKUP($A664,Results!$A$2:$A$2256,Results!M$2:M$2256,"")</f>
        <v>248498</v>
      </c>
      <c r="AS664" s="2" t="str">
        <f>_xlfn.XLOOKUP($A664,Results!$A$2:$A$2256,Results!N$2:N$2256,"")</f>
        <v>MILW 48-32-4010 DRIVER BIT SET</v>
      </c>
      <c r="AT664" s="2" t="str">
        <f>_xlfn.XLOOKUP($A664,Results!$A$2:$A$2256,Results!O$2:O$2256,"")</f>
        <v>MILWAUKEE TOOL</v>
      </c>
      <c r="AU664" s="2" t="str">
        <f>_xlfn.XLOOKUP($A664,Results!$A$2:$A$2256,Results!P$2:P$2256,"")</f>
        <v>MILWAUKEE</v>
      </c>
      <c r="AV664" s="2" t="str">
        <f>_xlfn.XLOOKUP($A664,Results!$A$2:$A$2256,Results!Q$2:Q$2256,"")</f>
        <v>SINGLE_MATCH</v>
      </c>
      <c r="AW664" s="2" t="str">
        <f>_xlfn.XLOOKUP($A664,Results!$A$2:$A$2256,Results!R$2:R$2256,"")</f>
        <v>0.7744106301734714</v>
      </c>
      <c r="AX664" s="2">
        <f>_xlfn.XLOOKUP($A664,Results!$A$2:$A$2256,Results!S$2:S$2256,"")</f>
        <v>100</v>
      </c>
      <c r="AY664" s="2">
        <f>_xlfn.XLOOKUP($A664,Results!$A$2:$A$2256,Results!T$2:T$2256,"")</f>
        <v>100</v>
      </c>
      <c r="AZ664" s="2">
        <f>_xlfn.XLOOKUP($A664,Results!$A$2:$A$2256,Results!U$2:U$2256,"")</f>
        <v>100</v>
      </c>
      <c r="BA664" s="2" t="str">
        <f>_xlfn.XLOOKUP($A664,Results!$A$2:$A$2256,Results!V$2:V$2256,"")</f>
        <v>MILWAUKEE TOOL</v>
      </c>
      <c r="BB664" s="2">
        <f>_xlfn.XLOOKUP($A664,Results!$A$2:$A$2256,Results!W$2:W$2256,"")</f>
        <v>83</v>
      </c>
      <c r="BC664" s="2">
        <f>_xlfn.XLOOKUP($A664,Results!$A$2:$A$2256,Results!X$2:X$2256,"")</f>
        <v>27110000</v>
      </c>
      <c r="BD664" s="2">
        <f>_xlfn.XLOOKUP($A664,Results!$A$2:$A$2256,Results!Y$2:Y$2256,"")</f>
        <v>83</v>
      </c>
      <c r="BE664" s="2" t="b">
        <f>_xlfn.XLOOKUP($A664,Results!$A$2:$A$2256,Results!Z$2:Z$2256,"")</f>
        <v>1</v>
      </c>
    </row>
    <row r="665" spans="1:57" ht="38.25" customHeight="1" x14ac:dyDescent="0.3">
      <c r="A665">
        <v>906342</v>
      </c>
      <c r="B665">
        <v>281988</v>
      </c>
      <c r="C665" t="s">
        <v>36</v>
      </c>
      <c r="D665" t="s">
        <v>75</v>
      </c>
      <c r="E665" s="2" t="str">
        <f>VLOOKUP(F665,'RPA Vendor Data '!F$1:$G$2418,2)</f>
        <v>FROST ELECTRIC SUPPLY CO</v>
      </c>
      <c r="F665" s="2">
        <v>11364</v>
      </c>
      <c r="G665" s="2">
        <v>5</v>
      </c>
      <c r="H665" t="s">
        <v>2120</v>
      </c>
      <c r="I665">
        <v>1</v>
      </c>
      <c r="J665" t="s">
        <v>65</v>
      </c>
      <c r="K665" t="s">
        <v>39</v>
      </c>
      <c r="L665">
        <v>57.66</v>
      </c>
      <c r="M665" s="2" t="s">
        <v>2091</v>
      </c>
      <c r="N665" s="85" t="s">
        <v>2121</v>
      </c>
      <c r="O665" t="s">
        <v>36</v>
      </c>
      <c r="P665" t="s">
        <v>36</v>
      </c>
      <c r="Q665">
        <v>45242787753</v>
      </c>
      <c r="R665">
        <v>57.66</v>
      </c>
      <c r="S665" s="1">
        <v>45744.897018402778</v>
      </c>
      <c r="T665" t="s">
        <v>42</v>
      </c>
      <c r="U665" s="1">
        <v>45744.668055555558</v>
      </c>
      <c r="V665" t="s">
        <v>43</v>
      </c>
      <c r="W665" t="s">
        <v>36</v>
      </c>
      <c r="X665">
        <v>9</v>
      </c>
      <c r="Y665" t="s">
        <v>158</v>
      </c>
      <c r="Z665">
        <v>57.66</v>
      </c>
      <c r="AA665">
        <v>57.66</v>
      </c>
      <c r="AB665">
        <v>193</v>
      </c>
      <c r="AC665" t="s">
        <v>2059</v>
      </c>
      <c r="AD665" t="s">
        <v>2059</v>
      </c>
      <c r="AE665" t="s">
        <v>45</v>
      </c>
      <c r="AG665" s="94" t="s">
        <v>2122</v>
      </c>
      <c r="AH665" s="94"/>
      <c r="AI665" s="2" t="s">
        <v>48</v>
      </c>
      <c r="AJ665" s="2" t="e">
        <f>VLOOKUP(A665,'Classification Test Result'!$A$2:$D$2428,4,FALSE)</f>
        <v>#N/A</v>
      </c>
      <c r="AL665" s="2">
        <f>_xlfn.XLOOKUP($A665,Results!$A$2:$A$2256,Results!G$2:G$2256,"")</f>
        <v>236364</v>
      </c>
      <c r="AM665" s="2">
        <f>_xlfn.XLOOKUP($A665,Results!$A$2:$A$2256,Results!H$2:H$2256,"")</f>
        <v>48321556</v>
      </c>
      <c r="AN665" s="2" t="str">
        <f>_xlfn.XLOOKUP($A665,Results!$A$2:$A$2256,Results!I$2:I$2256,"")</f>
        <v>MILWAUKEE TOOL</v>
      </c>
      <c r="AO665" s="2" t="str">
        <f>_xlfn.XLOOKUP($A665,Results!$A$2:$A$2256,Results!J$2:J$2256,"")</f>
        <v>045242787753</v>
      </c>
      <c r="AP665" s="2">
        <f>_xlfn.XLOOKUP($A665,Results!$A$2:$A$2256,Results!K$2:K$2256,"")</f>
        <v>27111728</v>
      </c>
      <c r="AQ665" s="2">
        <f>_xlfn.XLOOKUP($A665,Results!$A$2:$A$2256,Results!L$2:L$2256,"")</f>
        <v>0</v>
      </c>
      <c r="AR665" s="2">
        <f>_xlfn.XLOOKUP($A665,Results!$A$2:$A$2256,Results!M$2:M$2256,"")</f>
        <v>652045</v>
      </c>
      <c r="AS665" s="2" t="str">
        <f>_xlfn.XLOOKUP($A665,Results!$A$2:$A$2256,Results!N$2:N$2256,"")</f>
        <v>MILW 48-32-1556 DRILL/DRV SET</v>
      </c>
      <c r="AT665" s="2" t="str">
        <f>_xlfn.XLOOKUP($A665,Results!$A$2:$A$2256,Results!O$2:O$2256,"")</f>
        <v>MILWAUKEE TOOL</v>
      </c>
      <c r="AU665" s="2" t="str">
        <f>_xlfn.XLOOKUP($A665,Results!$A$2:$A$2256,Results!P$2:P$2256,"")</f>
        <v>MILWAUKEE</v>
      </c>
      <c r="AV665" s="2" t="str">
        <f>_xlfn.XLOOKUP($A665,Results!$A$2:$A$2256,Results!Q$2:Q$2256,"")</f>
        <v>SINGLE_MATCH</v>
      </c>
      <c r="AW665" s="2" t="str">
        <f>_xlfn.XLOOKUP($A665,Results!$A$2:$A$2256,Results!R$2:R$2256,"")</f>
        <v>0.7359835297576208</v>
      </c>
      <c r="AX665" s="2">
        <f>_xlfn.XLOOKUP($A665,Results!$A$2:$A$2256,Results!S$2:S$2256,"")</f>
        <v>100</v>
      </c>
      <c r="AY665" s="2">
        <f>_xlfn.XLOOKUP($A665,Results!$A$2:$A$2256,Results!T$2:T$2256,"")</f>
        <v>100</v>
      </c>
      <c r="AZ665" s="2">
        <f>_xlfn.XLOOKUP($A665,Results!$A$2:$A$2256,Results!U$2:U$2256,"")</f>
        <v>100</v>
      </c>
      <c r="BA665" s="2" t="str">
        <f>_xlfn.XLOOKUP($A665,Results!$A$2:$A$2256,Results!V$2:V$2256,"")</f>
        <v>MILWAUKEE TOOL</v>
      </c>
      <c r="BB665" s="2">
        <f>_xlfn.XLOOKUP($A665,Results!$A$2:$A$2256,Results!W$2:W$2256,"")</f>
        <v>83</v>
      </c>
      <c r="BC665" s="2">
        <f>_xlfn.XLOOKUP($A665,Results!$A$2:$A$2256,Results!X$2:X$2256,"")</f>
        <v>27112800</v>
      </c>
      <c r="BD665" s="2">
        <f>_xlfn.XLOOKUP($A665,Results!$A$2:$A$2256,Results!Y$2:Y$2256,"")</f>
        <v>83</v>
      </c>
      <c r="BE665" s="2" t="b">
        <f>_xlfn.XLOOKUP($A665,Results!$A$2:$A$2256,Results!Z$2:Z$2256,"")</f>
        <v>1</v>
      </c>
    </row>
    <row r="666" spans="1:57" ht="38.25" customHeight="1" x14ac:dyDescent="0.3">
      <c r="A666">
        <v>906343</v>
      </c>
      <c r="B666">
        <v>281855</v>
      </c>
      <c r="C666" t="s">
        <v>36</v>
      </c>
      <c r="D666" t="s">
        <v>2115</v>
      </c>
      <c r="E666" s="2" t="str">
        <f>VLOOKUP(F666,'RPA Vendor Data '!F$1:$G$2418,2)</f>
        <v>ACME CONSTRUCTION SUPPLY</v>
      </c>
      <c r="F666" s="2">
        <v>10054</v>
      </c>
      <c r="G666" s="2">
        <v>5</v>
      </c>
      <c r="H666" t="s">
        <v>2124</v>
      </c>
      <c r="I666">
        <v>3</v>
      </c>
      <c r="J666" t="s">
        <v>65</v>
      </c>
      <c r="K666" t="s">
        <v>39</v>
      </c>
      <c r="L666">
        <v>12.93</v>
      </c>
      <c r="M666" s="2" t="s">
        <v>2075</v>
      </c>
      <c r="N666" s="85" t="s">
        <v>2125</v>
      </c>
      <c r="O666" t="s">
        <v>36</v>
      </c>
      <c r="P666" t="s">
        <v>36</v>
      </c>
      <c r="Q666" t="s">
        <v>36</v>
      </c>
      <c r="R666">
        <v>38.79</v>
      </c>
      <c r="S666" s="1">
        <v>45744.648566354168</v>
      </c>
      <c r="T666" t="s">
        <v>42</v>
      </c>
      <c r="U666" s="1">
        <v>45744.42291666667</v>
      </c>
      <c r="V666" t="s">
        <v>43</v>
      </c>
      <c r="W666" t="s">
        <v>36</v>
      </c>
      <c r="X666">
        <v>0</v>
      </c>
      <c r="Y666">
        <v>201</v>
      </c>
      <c r="Z666" t="s">
        <v>36</v>
      </c>
      <c r="AA666" t="s">
        <v>36</v>
      </c>
      <c r="AB666" t="s">
        <v>36</v>
      </c>
      <c r="AC666" t="s">
        <v>2059</v>
      </c>
      <c r="AD666" t="s">
        <v>2059</v>
      </c>
      <c r="AE666" t="s">
        <v>45</v>
      </c>
      <c r="AG666" s="18" t="s">
        <v>2126</v>
      </c>
      <c r="AH666" s="18"/>
      <c r="AI666" s="2" t="s">
        <v>48</v>
      </c>
      <c r="AJ666" s="2" t="e">
        <f>VLOOKUP(A666,'Classification Test Result'!$A$2:$D$2428,4,FALSE)</f>
        <v>#N/A</v>
      </c>
      <c r="AL666" s="2">
        <f>_xlfn.XLOOKUP($A666,Results!$A$2:$A$2256,Results!G$2:G$2256,"")</f>
        <v>340328</v>
      </c>
      <c r="AM666" s="2">
        <f>_xlfn.XLOOKUP($A666,Results!$A$2:$A$2256,Results!H$2:H$2256,"")</f>
        <v>48281010</v>
      </c>
      <c r="AN666" s="2" t="str">
        <f>_xlfn.XLOOKUP($A666,Results!$A$2:$A$2256,Results!I$2:I$2256,"")</f>
        <v>MILWAUKEE TOOL</v>
      </c>
      <c r="AO666" s="2" t="str">
        <f>_xlfn.XLOOKUP($A666,Results!$A$2:$A$2256,Results!J$2:J$2256,"")</f>
        <v>045242122639</v>
      </c>
      <c r="AP666" s="2">
        <f>_xlfn.XLOOKUP($A666,Results!$A$2:$A$2256,Results!K$2:K$2256,"")</f>
        <v>27112800</v>
      </c>
      <c r="AQ666" s="2" t="str">
        <f>_xlfn.XLOOKUP($A666,Results!$A$2:$A$2256,Results!L$2:L$2256,"")</f>
        <v>AK10609085</v>
      </c>
      <c r="AR666" s="2">
        <f>_xlfn.XLOOKUP($A666,Results!$A$2:$A$2256,Results!M$2:M$2256,"")</f>
        <v>880970</v>
      </c>
      <c r="AS666" s="2" t="str">
        <f>_xlfn.XLOOKUP($A666,Results!$A$2:$A$2256,Results!N$2:N$2256,"")</f>
        <v>MILW 48-28-1010 6IN HEX EXTENSION</v>
      </c>
      <c r="AT666" s="2" t="str">
        <f>_xlfn.XLOOKUP($A666,Results!$A$2:$A$2256,Results!O$2:O$2256,"")</f>
        <v>MILWAUKEE TOOL</v>
      </c>
      <c r="AU666" s="2" t="str">
        <f>_xlfn.XLOOKUP($A666,Results!$A$2:$A$2256,Results!P$2:P$2256,"")</f>
        <v>MILWAUKEE</v>
      </c>
      <c r="AV666" s="2" t="str">
        <f>_xlfn.XLOOKUP($A666,Results!$A$2:$A$2256,Results!Q$2:Q$2256,"")</f>
        <v>SINGLE_MATCH</v>
      </c>
      <c r="AW666" s="2" t="str">
        <f>_xlfn.XLOOKUP($A666,Results!$A$2:$A$2256,Results!R$2:R$2256,"")</f>
        <v>0.7714522991213607</v>
      </c>
      <c r="AX666" s="2">
        <f>_xlfn.XLOOKUP($A666,Results!$A$2:$A$2256,Results!S$2:S$2256,"")</f>
        <v>100</v>
      </c>
      <c r="AY666" s="2">
        <f>_xlfn.XLOOKUP($A666,Results!$A$2:$A$2256,Results!T$2:T$2256,"")</f>
        <v>100</v>
      </c>
      <c r="AZ666" s="2">
        <f>_xlfn.XLOOKUP($A666,Results!$A$2:$A$2256,Results!U$2:U$2256,"")</f>
        <v>100</v>
      </c>
      <c r="BA666" s="2" t="str">
        <f>_xlfn.XLOOKUP($A666,Results!$A$2:$A$2256,Results!V$2:V$2256,"")</f>
        <v>MILWAUKEE TOOL</v>
      </c>
      <c r="BB666" s="2">
        <f>_xlfn.XLOOKUP($A666,Results!$A$2:$A$2256,Results!W$2:W$2256,"")</f>
        <v>81</v>
      </c>
      <c r="BC666" s="2">
        <f>_xlfn.XLOOKUP($A666,Results!$A$2:$A$2256,Results!X$2:X$2256,"")</f>
        <v>27112800</v>
      </c>
      <c r="BD666" s="2">
        <f>_xlfn.XLOOKUP($A666,Results!$A$2:$A$2256,Results!Y$2:Y$2256,"")</f>
        <v>81</v>
      </c>
      <c r="BE666" s="2" t="b">
        <f>_xlfn.XLOOKUP($A666,Results!$A$2:$A$2256,Results!Z$2:Z$2256,"")</f>
        <v>1</v>
      </c>
    </row>
    <row r="667" spans="1:57" ht="38.25" customHeight="1" x14ac:dyDescent="0.3">
      <c r="A667">
        <v>906344</v>
      </c>
      <c r="B667">
        <v>281854</v>
      </c>
      <c r="C667" t="s">
        <v>36</v>
      </c>
      <c r="D667" t="s">
        <v>1457</v>
      </c>
      <c r="E667" s="2" t="str">
        <f>VLOOKUP(F667,'RPA Vendor Data '!F$1:$G$2418,2)</f>
        <v>ACME CONSTRUCTION SUPPLY</v>
      </c>
      <c r="F667" s="2">
        <v>10054</v>
      </c>
      <c r="G667" s="2">
        <v>2</v>
      </c>
      <c r="H667" t="s">
        <v>2129</v>
      </c>
      <c r="I667">
        <v>12</v>
      </c>
      <c r="J667" t="s">
        <v>65</v>
      </c>
      <c r="K667" t="s">
        <v>39</v>
      </c>
      <c r="L667">
        <v>1.04</v>
      </c>
      <c r="M667" s="2" t="s">
        <v>2075</v>
      </c>
      <c r="N667" s="85" t="s">
        <v>2130</v>
      </c>
      <c r="O667" t="s">
        <v>36</v>
      </c>
      <c r="P667" t="s">
        <v>36</v>
      </c>
      <c r="Q667" t="s">
        <v>36</v>
      </c>
      <c r="R667">
        <v>12.48</v>
      </c>
      <c r="S667" s="1">
        <v>45744.64860335648</v>
      </c>
      <c r="T667" t="s">
        <v>42</v>
      </c>
      <c r="U667" s="1">
        <v>45744.42291666667</v>
      </c>
      <c r="V667" t="s">
        <v>43</v>
      </c>
      <c r="W667" t="s">
        <v>36</v>
      </c>
      <c r="X667">
        <v>0</v>
      </c>
      <c r="Y667">
        <v>201</v>
      </c>
      <c r="Z667" t="s">
        <v>36</v>
      </c>
      <c r="AA667" t="s">
        <v>36</v>
      </c>
      <c r="AB667" t="s">
        <v>36</v>
      </c>
      <c r="AC667" t="s">
        <v>2059</v>
      </c>
      <c r="AD667" t="s">
        <v>2059</v>
      </c>
      <c r="AE667" t="s">
        <v>45</v>
      </c>
      <c r="AG667" s="18" t="s">
        <v>2131</v>
      </c>
      <c r="AH667" s="18"/>
      <c r="AI667" s="2" t="s">
        <v>48</v>
      </c>
      <c r="AJ667" s="2" t="e">
        <f>VLOOKUP(A667,'Classification Test Result'!$A$2:$D$2428,4,FALSE)</f>
        <v>#N/A</v>
      </c>
      <c r="AL667" s="2">
        <f>_xlfn.XLOOKUP($A667,Results!$A$2:$A$2256,Results!G$2:G$2256,"")</f>
        <v>232281</v>
      </c>
      <c r="AM667" s="2">
        <f>_xlfn.XLOOKUP($A667,Results!$A$2:$A$2256,Results!H$2:H$2256,"")</f>
        <v>48223100</v>
      </c>
      <c r="AN667" s="2" t="str">
        <f>_xlfn.XLOOKUP($A667,Results!$A$2:$A$2256,Results!I$2:I$2256,"")</f>
        <v>MILWAUKEE TOOL</v>
      </c>
      <c r="AO667" s="2" t="str">
        <f>_xlfn.XLOOKUP($A667,Results!$A$2:$A$2256,Results!J$2:J$2256,"")</f>
        <v>045242319473</v>
      </c>
      <c r="AP667" s="2">
        <f>_xlfn.XLOOKUP($A667,Results!$A$2:$A$2256,Results!K$2:K$2256,"")</f>
        <v>44121708</v>
      </c>
      <c r="AQ667" s="2">
        <f>_xlfn.XLOOKUP($A667,Results!$A$2:$A$2256,Results!L$2:L$2256,"")</f>
        <v>0</v>
      </c>
      <c r="AR667" s="2">
        <f>_xlfn.XLOOKUP($A667,Results!$A$2:$A$2256,Results!M$2:M$2256,"")</f>
        <v>922251</v>
      </c>
      <c r="AS667" s="2" t="str">
        <f>_xlfn.XLOOKUP($A667,Results!$A$2:$A$2256,Results!N$2:N$2256,"")</f>
        <v>MILW 48-22-3100 BLK JOBSITE MARKER</v>
      </c>
      <c r="AT667" s="2" t="str">
        <f>_xlfn.XLOOKUP($A667,Results!$A$2:$A$2256,Results!O$2:O$2256,"")</f>
        <v>MILWAUKEE TOOL</v>
      </c>
      <c r="AU667" s="2" t="str">
        <f>_xlfn.XLOOKUP($A667,Results!$A$2:$A$2256,Results!P$2:P$2256,"")</f>
        <v>MILWAUKEE</v>
      </c>
      <c r="AV667" s="2" t="str">
        <f>_xlfn.XLOOKUP($A667,Results!$A$2:$A$2256,Results!Q$2:Q$2256,"")</f>
        <v>MULTIPLE_MATCHES_ONE_VALID</v>
      </c>
      <c r="AW667" s="2" t="str">
        <f>_xlfn.XLOOKUP($A667,Results!$A$2:$A$2256,Results!R$2:R$2256,"")</f>
        <v>0.6948259308166027</v>
      </c>
      <c r="AX667" s="2">
        <f>_xlfn.XLOOKUP($A667,Results!$A$2:$A$2256,Results!S$2:S$2256,"")</f>
        <v>100</v>
      </c>
      <c r="AY667" s="2">
        <f>_xlfn.XLOOKUP($A667,Results!$A$2:$A$2256,Results!T$2:T$2256,"")</f>
        <v>100</v>
      </c>
      <c r="AZ667" s="2">
        <f>_xlfn.XLOOKUP($A667,Results!$A$2:$A$2256,Results!U$2:U$2256,"")</f>
        <v>100</v>
      </c>
      <c r="BA667" s="2" t="str">
        <f>_xlfn.XLOOKUP($A667,Results!$A$2:$A$2256,Results!V$2:V$2256,"")</f>
        <v>MILWAUKEE TOOL</v>
      </c>
      <c r="BB667" s="2">
        <f>_xlfn.XLOOKUP($A667,Results!$A$2:$A$2256,Results!W$2:W$2256,"")</f>
        <v>82</v>
      </c>
      <c r="BC667" s="2">
        <f>_xlfn.XLOOKUP($A667,Results!$A$2:$A$2256,Results!X$2:X$2256,"")</f>
        <v>0</v>
      </c>
      <c r="BD667" s="2">
        <f>_xlfn.XLOOKUP($A667,Results!$A$2:$A$2256,Results!Y$2:Y$2256,"")</f>
        <v>0</v>
      </c>
      <c r="BE667" s="2" t="b">
        <f>_xlfn.XLOOKUP($A667,Results!$A$2:$A$2256,Results!Z$2:Z$2256,"")</f>
        <v>1</v>
      </c>
    </row>
    <row r="668" spans="1:57" ht="38.25" customHeight="1" x14ac:dyDescent="0.3">
      <c r="A668">
        <v>906345</v>
      </c>
      <c r="B668">
        <v>281856</v>
      </c>
      <c r="C668" t="s">
        <v>36</v>
      </c>
      <c r="D668" t="s">
        <v>1005</v>
      </c>
      <c r="E668" s="2" t="str">
        <f>VLOOKUP(F668,'RPA Vendor Data '!F$1:$G$2418,2)</f>
        <v>ACME CONSTRUCTION SUPPLY</v>
      </c>
      <c r="F668" s="2">
        <v>10054</v>
      </c>
      <c r="G668" s="2">
        <v>7</v>
      </c>
      <c r="H668" t="s">
        <v>2133</v>
      </c>
      <c r="I668">
        <v>1</v>
      </c>
      <c r="J668" t="s">
        <v>910</v>
      </c>
      <c r="K668" t="s">
        <v>39</v>
      </c>
      <c r="L668">
        <v>17.579999999999998</v>
      </c>
      <c r="M668" s="2" t="s">
        <v>2075</v>
      </c>
      <c r="N668" s="85" t="s">
        <v>2134</v>
      </c>
      <c r="O668" t="s">
        <v>36</v>
      </c>
      <c r="P668" t="s">
        <v>36</v>
      </c>
      <c r="Q668" t="s">
        <v>36</v>
      </c>
      <c r="R668">
        <v>17.579999999999998</v>
      </c>
      <c r="S668" s="1">
        <v>45744.648523842603</v>
      </c>
      <c r="T668" t="s">
        <v>42</v>
      </c>
      <c r="U668" s="1">
        <v>45744.42291666667</v>
      </c>
      <c r="V668" t="s">
        <v>43</v>
      </c>
      <c r="W668" t="s">
        <v>36</v>
      </c>
      <c r="X668">
        <v>0</v>
      </c>
      <c r="Y668">
        <v>201</v>
      </c>
      <c r="Z668" t="s">
        <v>36</v>
      </c>
      <c r="AA668" t="s">
        <v>36</v>
      </c>
      <c r="AB668" t="s">
        <v>36</v>
      </c>
      <c r="AC668" t="s">
        <v>2059</v>
      </c>
      <c r="AD668" t="s">
        <v>2059</v>
      </c>
      <c r="AE668" t="s">
        <v>45</v>
      </c>
      <c r="AG668" s="18" t="s">
        <v>2135</v>
      </c>
      <c r="AH668" s="18"/>
      <c r="AI668" s="2" t="s">
        <v>48</v>
      </c>
      <c r="AJ668" s="2" t="e">
        <f>VLOOKUP(A668,'Classification Test Result'!$A$2:$D$2428,4,FALSE)</f>
        <v>#N/A</v>
      </c>
      <c r="AL668" s="2">
        <f>_xlfn.XLOOKUP($A668,Results!$A$2:$A$2256,Results!G$2:G$2256,"")</f>
        <v>340495</v>
      </c>
      <c r="AM668" s="2">
        <f>_xlfn.XLOOKUP($A668,Results!$A$2:$A$2256,Results!H$2:H$2256,"")</f>
        <v>48221900</v>
      </c>
      <c r="AN668" s="2" t="str">
        <f>_xlfn.XLOOKUP($A668,Results!$A$2:$A$2256,Results!I$2:I$2256,"")</f>
        <v>MILWAUKEE TOOL</v>
      </c>
      <c r="AO668" s="2" t="str">
        <f>_xlfn.XLOOKUP($A668,Results!$A$2:$A$2256,Results!J$2:J$2256,"")</f>
        <v>045242297610</v>
      </c>
      <c r="AP668" s="2">
        <f>_xlfn.XLOOKUP($A668,Results!$A$2:$A$2256,Results!K$2:K$2256,"")</f>
        <v>27111501</v>
      </c>
      <c r="AQ668" s="2" t="str">
        <f>_xlfn.XLOOKUP($A668,Results!$A$2:$A$2256,Results!L$2:L$2256,"")</f>
        <v>AK10608376</v>
      </c>
      <c r="AR668" s="2">
        <f>_xlfn.XLOOKUP($A668,Results!$A$2:$A$2256,Results!M$2:M$2256,"")</f>
        <v>836478</v>
      </c>
      <c r="AS668" s="2" t="str">
        <f>_xlfn.XLOOKUP($A668,Results!$A$2:$A$2256,Results!N$2:N$2256,"")</f>
        <v>MILW 48-22-1900 100PK UTILITY BLADE</v>
      </c>
      <c r="AT668" s="2" t="str">
        <f>_xlfn.XLOOKUP($A668,Results!$A$2:$A$2256,Results!O$2:O$2256,"")</f>
        <v>MILWAUKEE TOOL</v>
      </c>
      <c r="AU668" s="2" t="str">
        <f>_xlfn.XLOOKUP($A668,Results!$A$2:$A$2256,Results!P$2:P$2256,"")</f>
        <v>MILWAUKEE</v>
      </c>
      <c r="AV668" s="2" t="str">
        <f>_xlfn.XLOOKUP($A668,Results!$A$2:$A$2256,Results!Q$2:Q$2256,"")</f>
        <v>MULTIPLE_MATCHES_ONE_VALID</v>
      </c>
      <c r="AW668" s="2" t="str">
        <f>_xlfn.XLOOKUP($A668,Results!$A$2:$A$2256,Results!R$2:R$2256,"")</f>
        <v>0.8436477302483161</v>
      </c>
      <c r="AX668" s="2">
        <f>_xlfn.XLOOKUP($A668,Results!$A$2:$A$2256,Results!S$2:S$2256,"")</f>
        <v>100</v>
      </c>
      <c r="AY668" s="2">
        <f>_xlfn.XLOOKUP($A668,Results!$A$2:$A$2256,Results!T$2:T$2256,"")</f>
        <v>100</v>
      </c>
      <c r="AZ668" s="2">
        <f>_xlfn.XLOOKUP($A668,Results!$A$2:$A$2256,Results!U$2:U$2256,"")</f>
        <v>100</v>
      </c>
      <c r="BA668" s="2" t="str">
        <f>_xlfn.XLOOKUP($A668,Results!$A$2:$A$2256,Results!V$2:V$2256,"")</f>
        <v>MILWAUKEE TOOL</v>
      </c>
      <c r="BB668" s="2">
        <f>_xlfn.XLOOKUP($A668,Results!$A$2:$A$2256,Results!W$2:W$2256,"")</f>
        <v>86</v>
      </c>
      <c r="BC668" s="2">
        <f>_xlfn.XLOOKUP($A668,Results!$A$2:$A$2256,Results!X$2:X$2256,"")</f>
        <v>27111501</v>
      </c>
      <c r="BD668" s="2">
        <f>_xlfn.XLOOKUP($A668,Results!$A$2:$A$2256,Results!Y$2:Y$2256,"")</f>
        <v>86</v>
      </c>
      <c r="BE668" s="2" t="b">
        <f>_xlfn.XLOOKUP($A668,Results!$A$2:$A$2256,Results!Z$2:Z$2256,"")</f>
        <v>1</v>
      </c>
    </row>
    <row r="669" spans="1:57" ht="38.25" customHeight="1" x14ac:dyDescent="0.3">
      <c r="A669">
        <v>906346</v>
      </c>
      <c r="B669">
        <v>281981</v>
      </c>
      <c r="C669" t="s">
        <v>36</v>
      </c>
      <c r="D669" t="s">
        <v>2138</v>
      </c>
      <c r="E669" s="2" t="str">
        <f>VLOOKUP(F669,'RPA Vendor Data '!F$1:$G$2418,2)</f>
        <v>FROST ELECTRIC SUPPLY CO</v>
      </c>
      <c r="F669" s="2">
        <v>11364</v>
      </c>
      <c r="G669" s="2">
        <v>1</v>
      </c>
      <c r="H669" t="s">
        <v>2139</v>
      </c>
      <c r="I669">
        <v>1</v>
      </c>
      <c r="J669" t="s">
        <v>65</v>
      </c>
      <c r="K669" t="s">
        <v>39</v>
      </c>
      <c r="L669">
        <v>21.22</v>
      </c>
      <c r="M669" s="2" t="s">
        <v>2091</v>
      </c>
      <c r="N669" s="85" t="s">
        <v>2140</v>
      </c>
      <c r="O669" t="s">
        <v>36</v>
      </c>
      <c r="P669" t="s">
        <v>36</v>
      </c>
      <c r="Q669">
        <v>4524263879</v>
      </c>
      <c r="R669">
        <v>21.22</v>
      </c>
      <c r="S669" s="1">
        <v>45744.875477048612</v>
      </c>
      <c r="T669" t="s">
        <v>42</v>
      </c>
      <c r="U669" s="1">
        <v>45744.665972222218</v>
      </c>
      <c r="V669" t="s">
        <v>43</v>
      </c>
      <c r="W669" t="s">
        <v>36</v>
      </c>
      <c r="X669">
        <v>0</v>
      </c>
      <c r="Y669" t="s">
        <v>54</v>
      </c>
      <c r="Z669" t="s">
        <v>36</v>
      </c>
      <c r="AA669">
        <v>21.22</v>
      </c>
      <c r="AB669" t="s">
        <v>36</v>
      </c>
      <c r="AC669" t="s">
        <v>2059</v>
      </c>
      <c r="AD669" t="s">
        <v>2059</v>
      </c>
      <c r="AE669" t="s">
        <v>45</v>
      </c>
      <c r="AG669" s="94" t="s">
        <v>2141</v>
      </c>
      <c r="AH669" s="94"/>
      <c r="AI669" s="2" t="s">
        <v>48</v>
      </c>
      <c r="AJ669" s="2" t="e">
        <f>VLOOKUP(A669,'Classification Test Result'!$A$2:$D$2428,4,FALSE)</f>
        <v>#N/A</v>
      </c>
      <c r="AL669" s="2">
        <f>_xlfn.XLOOKUP($A669,Results!$A$2:$A$2256,Results!G$2:G$2256,"")</f>
        <v>234657</v>
      </c>
      <c r="AM669" s="2">
        <f>_xlfn.XLOOKUP($A669,Results!$A$2:$A$2256,Results!H$2:H$2256,"")</f>
        <v>48220307</v>
      </c>
      <c r="AN669" s="2" t="str">
        <f>_xlfn.XLOOKUP($A669,Results!$A$2:$A$2256,Results!I$2:I$2256,"")</f>
        <v>MILWAUKEE TOOL</v>
      </c>
      <c r="AO669" s="2" t="str">
        <f>_xlfn.XLOOKUP($A669,Results!$A$2:$A$2256,Results!J$2:J$2256,"")</f>
        <v>045242638796</v>
      </c>
      <c r="AP669" s="2">
        <f>_xlfn.XLOOKUP($A669,Results!$A$2:$A$2256,Results!K$2:K$2256,"")</f>
        <v>27111508</v>
      </c>
      <c r="AQ669" s="2">
        <f>_xlfn.XLOOKUP($A669,Results!$A$2:$A$2256,Results!L$2:L$2256,"")</f>
        <v>0</v>
      </c>
      <c r="AR669" s="2">
        <f>_xlfn.XLOOKUP($A669,Results!$A$2:$A$2256,Results!M$2:M$2256,"")</f>
        <v>751780</v>
      </c>
      <c r="AS669" s="2" t="str">
        <f>_xlfn.XLOOKUP($A669,Results!$A$2:$A$2256,Results!N$2:N$2256,"")</f>
        <v>MILW 48-22-0307 6IN FOLDING JAB SAW</v>
      </c>
      <c r="AT669" s="2" t="str">
        <f>_xlfn.XLOOKUP($A669,Results!$A$2:$A$2256,Results!O$2:O$2256,"")</f>
        <v>MILWAUKEE TOOL</v>
      </c>
      <c r="AU669" s="2" t="str">
        <f>_xlfn.XLOOKUP($A669,Results!$A$2:$A$2256,Results!P$2:P$2256,"")</f>
        <v>MILWAUKEE</v>
      </c>
      <c r="AV669" s="2" t="str">
        <f>_xlfn.XLOOKUP($A669,Results!$A$2:$A$2256,Results!Q$2:Q$2256,"")</f>
        <v>SINGLE_MATCH</v>
      </c>
      <c r="AW669" s="2" t="str">
        <f>_xlfn.XLOOKUP($A669,Results!$A$2:$A$2256,Results!R$2:R$2256,"")</f>
        <v>0.8512600280802062</v>
      </c>
      <c r="AX669" s="2">
        <f>_xlfn.XLOOKUP($A669,Results!$A$2:$A$2256,Results!S$2:S$2256,"")</f>
        <v>88</v>
      </c>
      <c r="AY669" s="2">
        <f>_xlfn.XLOOKUP($A669,Results!$A$2:$A$2256,Results!T$2:T$2256,"")</f>
        <v>100</v>
      </c>
      <c r="AZ669" s="2">
        <f>_xlfn.XLOOKUP($A669,Results!$A$2:$A$2256,Results!U$2:U$2256,"")</f>
        <v>92</v>
      </c>
      <c r="BA669" s="2" t="str">
        <f>_xlfn.XLOOKUP($A669,Results!$A$2:$A$2256,Results!V$2:V$2256,"")</f>
        <v>MILWAUKEE TOOL</v>
      </c>
      <c r="BB669" s="2">
        <f>_xlfn.XLOOKUP($A669,Results!$A$2:$A$2256,Results!W$2:W$2256,"")</f>
        <v>74</v>
      </c>
      <c r="BC669" s="2">
        <f>_xlfn.XLOOKUP($A669,Results!$A$2:$A$2256,Results!X$2:X$2256,"")</f>
        <v>27111508</v>
      </c>
      <c r="BD669" s="2">
        <f>_xlfn.XLOOKUP($A669,Results!$A$2:$A$2256,Results!Y$2:Y$2256,"")</f>
        <v>87</v>
      </c>
      <c r="BE669" s="2" t="b">
        <f>_xlfn.XLOOKUP($A669,Results!$A$2:$A$2256,Results!Z$2:Z$2256,"")</f>
        <v>1</v>
      </c>
    </row>
    <row r="670" spans="1:57" ht="38.25" customHeight="1" x14ac:dyDescent="0.3">
      <c r="A670">
        <v>906347</v>
      </c>
      <c r="B670">
        <v>281988</v>
      </c>
      <c r="C670" t="s">
        <v>36</v>
      </c>
      <c r="D670" t="s">
        <v>75</v>
      </c>
      <c r="E670" s="2" t="str">
        <f>VLOOKUP(F670,'RPA Vendor Data '!F$1:$G$2418,2)</f>
        <v>FROST ELECTRIC SUPPLY CO</v>
      </c>
      <c r="F670" s="2">
        <v>11364</v>
      </c>
      <c r="G670" s="2">
        <v>7</v>
      </c>
      <c r="H670" t="s">
        <v>2142</v>
      </c>
      <c r="I670">
        <v>1</v>
      </c>
      <c r="J670" t="s">
        <v>65</v>
      </c>
      <c r="K670" t="s">
        <v>39</v>
      </c>
      <c r="L670">
        <v>18.149999999999999</v>
      </c>
      <c r="M670" s="2" t="s">
        <v>2091</v>
      </c>
      <c r="N670" s="85" t="s">
        <v>2143</v>
      </c>
      <c r="O670" t="s">
        <v>36</v>
      </c>
      <c r="P670" t="s">
        <v>2144</v>
      </c>
      <c r="Q670">
        <v>4524208308</v>
      </c>
      <c r="R670">
        <v>18.149999999999999</v>
      </c>
      <c r="S670" s="1">
        <v>45744.896998761571</v>
      </c>
      <c r="T670" t="s">
        <v>42</v>
      </c>
      <c r="U670" s="1">
        <v>45744.668055555558</v>
      </c>
      <c r="V670" t="s">
        <v>43</v>
      </c>
      <c r="W670" t="s">
        <v>36</v>
      </c>
      <c r="X670">
        <v>12</v>
      </c>
      <c r="Y670" t="s">
        <v>158</v>
      </c>
      <c r="Z670">
        <v>18.149999999999999</v>
      </c>
      <c r="AA670">
        <v>18.149999999999999</v>
      </c>
      <c r="AB670">
        <v>193</v>
      </c>
      <c r="AC670" t="s">
        <v>2059</v>
      </c>
      <c r="AD670" t="s">
        <v>2059</v>
      </c>
      <c r="AE670" t="s">
        <v>45</v>
      </c>
      <c r="AG670" s="18" t="s">
        <v>2145</v>
      </c>
      <c r="AH670" s="18"/>
      <c r="AI670" s="2" t="s">
        <v>48</v>
      </c>
      <c r="AJ670" s="2" t="e">
        <f>VLOOKUP(A670,'Classification Test Result'!$A$2:$D$2428,4,FALSE)</f>
        <v>#N/A</v>
      </c>
      <c r="AL670" s="2">
        <f>_xlfn.XLOOKUP($A670,Results!$A$2:$A$2256,Results!G$2:G$2256,"")</f>
        <v>336626</v>
      </c>
      <c r="AM670" s="2">
        <f>_xlfn.XLOOKUP($A670,Results!$A$2:$A$2256,Results!H$2:H$2256,"")</f>
        <v>48005784</v>
      </c>
      <c r="AN670" s="2" t="str">
        <f>_xlfn.XLOOKUP($A670,Results!$A$2:$A$2256,Results!I$2:I$2256,"")</f>
        <v>MILWAUKEE TOOL</v>
      </c>
      <c r="AO670" s="2" t="str">
        <f>_xlfn.XLOOKUP($A670,Results!$A$2:$A$2256,Results!J$2:J$2256,"")</f>
        <v>045242083084</v>
      </c>
      <c r="AP670" s="2">
        <f>_xlfn.XLOOKUP($A670,Results!$A$2:$A$2256,Results!K$2:K$2256,"")</f>
        <v>27112802</v>
      </c>
      <c r="AQ670" s="2" t="str">
        <f>_xlfn.XLOOKUP($A670,Results!$A$2:$A$2256,Results!L$2:L$2256,"")</f>
        <v>AK10607459</v>
      </c>
      <c r="AR670" s="2">
        <f>_xlfn.XLOOKUP($A670,Results!$A$2:$A$2256,Results!M$2:M$2256,"")</f>
        <v>598940</v>
      </c>
      <c r="AS670" s="2" t="str">
        <f>_xlfn.XLOOKUP($A670,Results!$A$2:$A$2256,Results!N$2:N$2256,"")</f>
        <v>MILW 48-00-5784 18T 6L BLADE /PK</v>
      </c>
      <c r="AT670" s="2" t="str">
        <f>_xlfn.XLOOKUP($A670,Results!$A$2:$A$2256,Results!O$2:O$2256,"")</f>
        <v>MILWAUKEE TOOL</v>
      </c>
      <c r="AU670" s="2" t="str">
        <f>_xlfn.XLOOKUP($A670,Results!$A$2:$A$2256,Results!P$2:P$2256,"")</f>
        <v>MILWAUKEE</v>
      </c>
      <c r="AV670" s="2" t="str">
        <f>_xlfn.XLOOKUP($A670,Results!$A$2:$A$2256,Results!Q$2:Q$2256,"")</f>
        <v>MULTIPLE_MATCHES_ONE_VALID</v>
      </c>
      <c r="AW670" s="2">
        <f>_xlfn.XLOOKUP($A670,Results!$A$2:$A$2256,Results!R$2:R$2256,"")</f>
        <v>0.69941471293472701</v>
      </c>
      <c r="AX670" s="2">
        <f>_xlfn.XLOOKUP($A670,Results!$A$2:$A$2256,Results!S$2:S$2256,"")</f>
        <v>100</v>
      </c>
      <c r="AY670" s="2">
        <f>_xlfn.XLOOKUP($A670,Results!$A$2:$A$2256,Results!T$2:T$2256,"")</f>
        <v>100</v>
      </c>
      <c r="AZ670" s="2">
        <f>_xlfn.XLOOKUP($A670,Results!$A$2:$A$2256,Results!U$2:U$2256,"")</f>
        <v>100</v>
      </c>
      <c r="BA670" s="2" t="str">
        <f>_xlfn.XLOOKUP($A670,Results!$A$2:$A$2256,Results!V$2:V$2256,"")</f>
        <v>MILWAUKEE TOOL</v>
      </c>
      <c r="BB670" s="2">
        <f>_xlfn.XLOOKUP($A670,Results!$A$2:$A$2256,Results!W$2:W$2256,"")</f>
        <v>82</v>
      </c>
      <c r="BC670" s="2">
        <f>_xlfn.XLOOKUP($A670,Results!$A$2:$A$2256,Results!X$2:X$2256,"")</f>
        <v>27112802</v>
      </c>
      <c r="BD670" s="2">
        <f>_xlfn.XLOOKUP($A670,Results!$A$2:$A$2256,Results!Y$2:Y$2256,"")</f>
        <v>82</v>
      </c>
      <c r="BE670" s="2" t="b">
        <f>_xlfn.XLOOKUP($A670,Results!$A$2:$A$2256,Results!Z$2:Z$2256,"")</f>
        <v>1</v>
      </c>
    </row>
    <row r="671" spans="1:57" ht="38.25" customHeight="1" x14ac:dyDescent="0.3">
      <c r="A671">
        <v>906348</v>
      </c>
      <c r="B671">
        <v>281990</v>
      </c>
      <c r="C671" t="s">
        <v>36</v>
      </c>
      <c r="D671" t="s">
        <v>2147</v>
      </c>
      <c r="E671" s="2" t="str">
        <f>VLOOKUP(F671,'RPA Vendor Data '!F$1:$G$2418,2)</f>
        <v>FROST ELECTRIC SUPPLY CO</v>
      </c>
      <c r="F671" s="2">
        <v>11364</v>
      </c>
      <c r="G671" s="2">
        <v>1</v>
      </c>
      <c r="H671" t="s">
        <v>2148</v>
      </c>
      <c r="I671">
        <v>1</v>
      </c>
      <c r="J671" t="s">
        <v>65</v>
      </c>
      <c r="K671" t="s">
        <v>39</v>
      </c>
      <c r="L671">
        <v>129</v>
      </c>
      <c r="M671" s="2" t="s">
        <v>2091</v>
      </c>
      <c r="N671" s="85" t="s">
        <v>2149</v>
      </c>
      <c r="O671" t="s">
        <v>36</v>
      </c>
      <c r="P671" t="s">
        <v>36</v>
      </c>
      <c r="Q671">
        <v>45242823963</v>
      </c>
      <c r="R671">
        <v>129</v>
      </c>
      <c r="S671" s="1">
        <v>45744.896937962963</v>
      </c>
      <c r="T671" t="s">
        <v>42</v>
      </c>
      <c r="U671" s="1">
        <v>45744.668055555558</v>
      </c>
      <c r="V671" t="s">
        <v>43</v>
      </c>
      <c r="W671" t="s">
        <v>36</v>
      </c>
      <c r="X671">
        <v>0</v>
      </c>
      <c r="Y671" t="s">
        <v>158</v>
      </c>
      <c r="Z671">
        <v>172.22</v>
      </c>
      <c r="AA671">
        <v>129</v>
      </c>
      <c r="AB671">
        <v>193</v>
      </c>
      <c r="AC671" t="s">
        <v>2059</v>
      </c>
      <c r="AD671" t="s">
        <v>2059</v>
      </c>
      <c r="AE671" t="s">
        <v>45</v>
      </c>
      <c r="AG671" s="18" t="s">
        <v>2150</v>
      </c>
      <c r="AH671" s="18"/>
      <c r="AI671" s="2" t="s">
        <v>48</v>
      </c>
      <c r="AJ671" s="2" t="e">
        <f>VLOOKUP(A671,'Classification Test Result'!$A$2:$D$2428,4,FALSE)</f>
        <v>#N/A</v>
      </c>
      <c r="AL671" s="2">
        <f>_xlfn.XLOOKUP($A671,Results!$A$2:$A$2256,Results!G$2:G$2256,"")</f>
        <v>261316</v>
      </c>
      <c r="AM671" s="2">
        <f>_xlfn.XLOOKUP($A671,Results!$A$2:$A$2256,Results!H$2:H$2256,"")</f>
        <v>301720</v>
      </c>
      <c r="AN671" s="2" t="str">
        <f>_xlfn.XLOOKUP($A671,Results!$A$2:$A$2256,Results!I$2:I$2256,"")</f>
        <v>MILWAUKEE TOOL</v>
      </c>
      <c r="AO671" s="2" t="str">
        <f>_xlfn.XLOOKUP($A671,Results!$A$2:$A$2256,Results!J$2:J$2256,"")</f>
        <v>045242823963</v>
      </c>
      <c r="AP671" s="2">
        <f>_xlfn.XLOOKUP($A671,Results!$A$2:$A$2256,Results!K$2:K$2256,"")</f>
        <v>27112701</v>
      </c>
      <c r="AQ671" s="2">
        <f>_xlfn.XLOOKUP($A671,Results!$A$2:$A$2256,Results!L$2:L$2256,"")</f>
        <v>0</v>
      </c>
      <c r="AR671" s="2">
        <f>_xlfn.XLOOKUP($A671,Results!$A$2:$A$2256,Results!M$2:M$2256,"")</f>
        <v>1076888</v>
      </c>
      <c r="AS671" s="2" t="str">
        <f>_xlfn.XLOOKUP($A671,Results!$A$2:$A$2256,Results!N$2:N$2256,"")</f>
        <v>MILW 3017-20 TOOL FUEL BLOWER</v>
      </c>
      <c r="AT671" s="2" t="str">
        <f>_xlfn.XLOOKUP($A671,Results!$A$2:$A$2256,Results!O$2:O$2256,"")</f>
        <v>MILWAUKEE TOOL</v>
      </c>
      <c r="AU671" s="2" t="str">
        <f>_xlfn.XLOOKUP($A671,Results!$A$2:$A$2256,Results!P$2:P$2256,"")</f>
        <v>MILWAUKEE</v>
      </c>
      <c r="AV671" s="2" t="str">
        <f>_xlfn.XLOOKUP($A671,Results!$A$2:$A$2256,Results!Q$2:Q$2256,"")</f>
        <v>SINGLE_MATCH</v>
      </c>
      <c r="AW671" s="2" t="str">
        <f>_xlfn.XLOOKUP($A671,Results!$A$2:$A$2256,Results!R$2:R$2256,"")</f>
        <v>0.6090624757707164</v>
      </c>
      <c r="AX671" s="2">
        <f>_xlfn.XLOOKUP($A671,Results!$A$2:$A$2256,Results!S$2:S$2256,"")</f>
        <v>100</v>
      </c>
      <c r="AY671" s="2">
        <f>_xlfn.XLOOKUP($A671,Results!$A$2:$A$2256,Results!T$2:T$2256,"")</f>
        <v>100</v>
      </c>
      <c r="AZ671" s="2">
        <f>_xlfn.XLOOKUP($A671,Results!$A$2:$A$2256,Results!U$2:U$2256,"")</f>
        <v>100</v>
      </c>
      <c r="BA671" s="2">
        <f>_xlfn.XLOOKUP($A671,Results!$A$2:$A$2256,Results!V$2:V$2256,"")</f>
        <v>0</v>
      </c>
      <c r="BB671" s="2">
        <f>_xlfn.XLOOKUP($A671,Results!$A$2:$A$2256,Results!W$2:W$2256,"")</f>
        <v>0</v>
      </c>
      <c r="BC671" s="2">
        <f>_xlfn.XLOOKUP($A671,Results!$A$2:$A$2256,Results!X$2:X$2256,"")</f>
        <v>0</v>
      </c>
      <c r="BD671" s="2">
        <f>_xlfn.XLOOKUP($A671,Results!$A$2:$A$2256,Results!Y$2:Y$2256,"")</f>
        <v>0</v>
      </c>
      <c r="BE671" s="2">
        <f>_xlfn.XLOOKUP($A671,Results!$A$2:$A$2256,Results!Z$2:Z$2256,"")</f>
        <v>0</v>
      </c>
    </row>
    <row r="672" spans="1:57" ht="38.25" customHeight="1" x14ac:dyDescent="0.3">
      <c r="A672">
        <v>906349</v>
      </c>
      <c r="B672">
        <v>281992</v>
      </c>
      <c r="C672" t="s">
        <v>36</v>
      </c>
      <c r="D672" t="s">
        <v>2152</v>
      </c>
      <c r="E672" s="2" t="str">
        <f>VLOOKUP(F672,'RPA Vendor Data '!F$1:$G$2418,2)</f>
        <v>FROST ELECTRIC SUPPLY CO</v>
      </c>
      <c r="F672" s="2">
        <v>11364</v>
      </c>
      <c r="G672" s="2">
        <v>1</v>
      </c>
      <c r="H672" t="s">
        <v>2148</v>
      </c>
      <c r="I672">
        <v>1</v>
      </c>
      <c r="J672" t="s">
        <v>65</v>
      </c>
      <c r="K672" t="s">
        <v>39</v>
      </c>
      <c r="L672">
        <v>129</v>
      </c>
      <c r="M672" s="2" t="s">
        <v>2091</v>
      </c>
      <c r="N672" s="85" t="s">
        <v>2149</v>
      </c>
      <c r="O672" t="s">
        <v>36</v>
      </c>
      <c r="P672" t="s">
        <v>36</v>
      </c>
      <c r="Q672">
        <v>45242823963</v>
      </c>
      <c r="R672">
        <v>129</v>
      </c>
      <c r="S672" s="1">
        <v>45744.896900497683</v>
      </c>
      <c r="T672" t="s">
        <v>42</v>
      </c>
      <c r="U672" s="1">
        <v>45744.669444444437</v>
      </c>
      <c r="V672" t="s">
        <v>43</v>
      </c>
      <c r="W672" t="s">
        <v>36</v>
      </c>
      <c r="X672">
        <v>0</v>
      </c>
      <c r="Y672" t="s">
        <v>525</v>
      </c>
      <c r="Z672">
        <v>172.22</v>
      </c>
      <c r="AA672">
        <v>129</v>
      </c>
      <c r="AB672">
        <v>193</v>
      </c>
      <c r="AC672" t="s">
        <v>2059</v>
      </c>
      <c r="AD672" t="s">
        <v>2059</v>
      </c>
      <c r="AE672" t="s">
        <v>45</v>
      </c>
      <c r="AG672" s="18" t="s">
        <v>2150</v>
      </c>
      <c r="AH672" s="18"/>
      <c r="AI672" s="2" t="s">
        <v>48</v>
      </c>
      <c r="AJ672" s="2" t="e">
        <f>VLOOKUP(A672,'Classification Test Result'!$A$2:$D$2428,4,FALSE)</f>
        <v>#N/A</v>
      </c>
      <c r="AL672" s="2">
        <f>_xlfn.XLOOKUP($A672,Results!$A$2:$A$2256,Results!G$2:G$2256,"")</f>
        <v>261316</v>
      </c>
      <c r="AM672" s="2">
        <f>_xlfn.XLOOKUP($A672,Results!$A$2:$A$2256,Results!H$2:H$2256,"")</f>
        <v>301720</v>
      </c>
      <c r="AN672" s="2" t="str">
        <f>_xlfn.XLOOKUP($A672,Results!$A$2:$A$2256,Results!I$2:I$2256,"")</f>
        <v>MILWAUKEE TOOL</v>
      </c>
      <c r="AO672" s="2" t="str">
        <f>_xlfn.XLOOKUP($A672,Results!$A$2:$A$2256,Results!J$2:J$2256,"")</f>
        <v>045242823963</v>
      </c>
      <c r="AP672" s="2">
        <f>_xlfn.XLOOKUP($A672,Results!$A$2:$A$2256,Results!K$2:K$2256,"")</f>
        <v>27112701</v>
      </c>
      <c r="AQ672" s="2">
        <f>_xlfn.XLOOKUP($A672,Results!$A$2:$A$2256,Results!L$2:L$2256,"")</f>
        <v>0</v>
      </c>
      <c r="AR672" s="2">
        <f>_xlfn.XLOOKUP($A672,Results!$A$2:$A$2256,Results!M$2:M$2256,"")</f>
        <v>1076888</v>
      </c>
      <c r="AS672" s="2" t="str">
        <f>_xlfn.XLOOKUP($A672,Results!$A$2:$A$2256,Results!N$2:N$2256,"")</f>
        <v>MILW 3017-20 TOOL FUEL BLOWER</v>
      </c>
      <c r="AT672" s="2" t="str">
        <f>_xlfn.XLOOKUP($A672,Results!$A$2:$A$2256,Results!O$2:O$2256,"")</f>
        <v>MILWAUKEE TOOL</v>
      </c>
      <c r="AU672" s="2" t="str">
        <f>_xlfn.XLOOKUP($A672,Results!$A$2:$A$2256,Results!P$2:P$2256,"")</f>
        <v>MILWAUKEE</v>
      </c>
      <c r="AV672" s="2" t="str">
        <f>_xlfn.XLOOKUP($A672,Results!$A$2:$A$2256,Results!Q$2:Q$2256,"")</f>
        <v>SINGLE_MATCH</v>
      </c>
      <c r="AW672" s="2" t="str">
        <f>_xlfn.XLOOKUP($A672,Results!$A$2:$A$2256,Results!R$2:R$2256,"")</f>
        <v>0.6090624757707164</v>
      </c>
      <c r="AX672" s="2">
        <f>_xlfn.XLOOKUP($A672,Results!$A$2:$A$2256,Results!S$2:S$2256,"")</f>
        <v>100</v>
      </c>
      <c r="AY672" s="2">
        <f>_xlfn.XLOOKUP($A672,Results!$A$2:$A$2256,Results!T$2:T$2256,"")</f>
        <v>100</v>
      </c>
      <c r="AZ672" s="2">
        <f>_xlfn.XLOOKUP($A672,Results!$A$2:$A$2256,Results!U$2:U$2256,"")</f>
        <v>100</v>
      </c>
      <c r="BA672" s="2">
        <f>_xlfn.XLOOKUP($A672,Results!$A$2:$A$2256,Results!V$2:V$2256,"")</f>
        <v>0</v>
      </c>
      <c r="BB672" s="2">
        <f>_xlfn.XLOOKUP($A672,Results!$A$2:$A$2256,Results!W$2:W$2256,"")</f>
        <v>0</v>
      </c>
      <c r="BC672" s="2">
        <f>_xlfn.XLOOKUP($A672,Results!$A$2:$A$2256,Results!X$2:X$2256,"")</f>
        <v>0</v>
      </c>
      <c r="BD672" s="2">
        <f>_xlfn.XLOOKUP($A672,Results!$A$2:$A$2256,Results!Y$2:Y$2256,"")</f>
        <v>0</v>
      </c>
      <c r="BE672" s="2">
        <f>_xlfn.XLOOKUP($A672,Results!$A$2:$A$2256,Results!Z$2:Z$2256,"")</f>
        <v>0</v>
      </c>
    </row>
    <row r="673" spans="1:57" ht="38.25" customHeight="1" x14ac:dyDescent="0.3">
      <c r="A673">
        <v>906350</v>
      </c>
      <c r="B673">
        <v>281988</v>
      </c>
      <c r="C673" t="s">
        <v>36</v>
      </c>
      <c r="D673" t="s">
        <v>75</v>
      </c>
      <c r="E673" s="2" t="str">
        <f>VLOOKUP(F673,'RPA Vendor Data '!F$1:$G$2418,2)</f>
        <v>FROST ELECTRIC SUPPLY CO</v>
      </c>
      <c r="F673" s="2">
        <v>11364</v>
      </c>
      <c r="G673" s="2">
        <v>2</v>
      </c>
      <c r="H673" t="s">
        <v>2153</v>
      </c>
      <c r="I673">
        <v>1</v>
      </c>
      <c r="J673" t="s">
        <v>65</v>
      </c>
      <c r="K673" t="s">
        <v>39</v>
      </c>
      <c r="L673">
        <v>321.66000000000003</v>
      </c>
      <c r="M673" s="2" t="s">
        <v>2091</v>
      </c>
      <c r="N673" s="85" t="s">
        <v>2154</v>
      </c>
      <c r="O673" t="s">
        <v>36</v>
      </c>
      <c r="P673" t="s">
        <v>2155</v>
      </c>
      <c r="Q673">
        <v>4524255193</v>
      </c>
      <c r="R673">
        <v>321.66000000000003</v>
      </c>
      <c r="S673" s="1">
        <v>45744.89698020833</v>
      </c>
      <c r="T673" t="s">
        <v>42</v>
      </c>
      <c r="U673" s="1">
        <v>45744.668055555558</v>
      </c>
      <c r="V673" t="s">
        <v>43</v>
      </c>
      <c r="W673" t="s">
        <v>36</v>
      </c>
      <c r="X673">
        <v>3</v>
      </c>
      <c r="Y673" t="s">
        <v>158</v>
      </c>
      <c r="Z673">
        <v>321.66000000000003</v>
      </c>
      <c r="AA673">
        <v>321.66000000000003</v>
      </c>
      <c r="AB673">
        <v>193</v>
      </c>
      <c r="AC673" t="s">
        <v>2059</v>
      </c>
      <c r="AD673" t="s">
        <v>2059</v>
      </c>
      <c r="AE673" t="s">
        <v>45</v>
      </c>
      <c r="AG673" s="18" t="s">
        <v>2156</v>
      </c>
      <c r="AH673" s="18"/>
      <c r="AI673" s="2" t="s">
        <v>48</v>
      </c>
      <c r="AJ673" s="2" t="e">
        <f>VLOOKUP(A673,'Classification Test Result'!$A$2:$D$2428,4,FALSE)</f>
        <v>#N/A</v>
      </c>
      <c r="AL673" s="2">
        <f>_xlfn.XLOOKUP($A673,Results!$A$2:$A$2256,Results!G$2:G$2256,"")</f>
        <v>230129</v>
      </c>
      <c r="AM673" s="2">
        <f>_xlfn.XLOOKUP($A673,Results!$A$2:$A$2256,Results!H$2:H$2256,"")</f>
        <v>291220</v>
      </c>
      <c r="AN673" s="2" t="str">
        <f>_xlfn.XLOOKUP($A673,Results!$A$2:$A$2256,Results!I$2:I$2256,"")</f>
        <v>MILWAUKEE TOOL</v>
      </c>
      <c r="AO673" s="2" t="str">
        <f>_xlfn.XLOOKUP($A673,Results!$A$2:$A$2256,Results!J$2:J$2256,"")</f>
        <v>045242551934</v>
      </c>
      <c r="AP673" s="2">
        <f>_xlfn.XLOOKUP($A673,Results!$A$2:$A$2256,Results!K$2:K$2256,"")</f>
        <v>27112700</v>
      </c>
      <c r="AQ673" s="2">
        <f>_xlfn.XLOOKUP($A673,Results!$A$2:$A$2256,Results!L$2:L$2256,"")</f>
        <v>0</v>
      </c>
      <c r="AR673" s="2">
        <f>_xlfn.XLOOKUP($A673,Results!$A$2:$A$2256,Results!M$2:M$2256,"")</f>
        <v>32529</v>
      </c>
      <c r="AS673" s="2" t="str">
        <f>_xlfn.XLOOKUP($A673,Results!$A$2:$A$2256,Results!N$2:N$2256,"")</f>
        <v>MILW 2912-20 ROTARY HAMMER</v>
      </c>
      <c r="AT673" s="2" t="str">
        <f>_xlfn.XLOOKUP($A673,Results!$A$2:$A$2256,Results!O$2:O$2256,"")</f>
        <v>MILWAUKEE TOOL</v>
      </c>
      <c r="AU673" s="2" t="str">
        <f>_xlfn.XLOOKUP($A673,Results!$A$2:$A$2256,Results!P$2:P$2256,"")</f>
        <v>MILWAUKEE</v>
      </c>
      <c r="AV673" s="2" t="str">
        <f>_xlfn.XLOOKUP($A673,Results!$A$2:$A$2256,Results!Q$2:Q$2256,"")</f>
        <v>SINGLE_MATCH</v>
      </c>
      <c r="AW673" s="2" t="str">
        <f>_xlfn.XLOOKUP($A673,Results!$A$2:$A$2256,Results!R$2:R$2256,"")</f>
        <v>0.7183616732746801</v>
      </c>
      <c r="AX673" s="2">
        <f>_xlfn.XLOOKUP($A673,Results!$A$2:$A$2256,Results!S$2:S$2256,"")</f>
        <v>100</v>
      </c>
      <c r="AY673" s="2">
        <f>_xlfn.XLOOKUP($A673,Results!$A$2:$A$2256,Results!T$2:T$2256,"")</f>
        <v>100</v>
      </c>
      <c r="AZ673" s="2">
        <f>_xlfn.XLOOKUP($A673,Results!$A$2:$A$2256,Results!U$2:U$2256,"")</f>
        <v>100</v>
      </c>
      <c r="BA673" s="2" t="str">
        <f>_xlfn.XLOOKUP($A673,Results!$A$2:$A$2256,Results!V$2:V$2256,"")</f>
        <v>MILWAUKEE TOOL</v>
      </c>
      <c r="BB673" s="2">
        <f>_xlfn.XLOOKUP($A673,Results!$A$2:$A$2256,Results!W$2:W$2256,"")</f>
        <v>82</v>
      </c>
      <c r="BC673" s="2">
        <f>_xlfn.XLOOKUP($A673,Results!$A$2:$A$2256,Results!X$2:X$2256,"")</f>
        <v>27112700</v>
      </c>
      <c r="BD673" s="2">
        <f>_xlfn.XLOOKUP($A673,Results!$A$2:$A$2256,Results!Y$2:Y$2256,"")</f>
        <v>82</v>
      </c>
      <c r="BE673" s="2" t="b">
        <f>_xlfn.XLOOKUP($A673,Results!$A$2:$A$2256,Results!Z$2:Z$2256,"")</f>
        <v>1</v>
      </c>
    </row>
    <row r="674" spans="1:57" ht="38.25" customHeight="1" x14ac:dyDescent="0.3">
      <c r="A674">
        <v>906351</v>
      </c>
      <c r="B674">
        <v>282000</v>
      </c>
      <c r="C674" t="s">
        <v>36</v>
      </c>
      <c r="D674" t="s">
        <v>2158</v>
      </c>
      <c r="E674" s="2" t="str">
        <f>VLOOKUP(F674,'RPA Vendor Data '!F$1:$G$2418,2)</f>
        <v>FROST ELECTRIC SUPPLY CO</v>
      </c>
      <c r="F674" s="2">
        <v>11364</v>
      </c>
      <c r="G674" s="2">
        <v>1</v>
      </c>
      <c r="H674" t="s">
        <v>2159</v>
      </c>
      <c r="I674">
        <v>1</v>
      </c>
      <c r="J674" t="s">
        <v>65</v>
      </c>
      <c r="K674" t="s">
        <v>39</v>
      </c>
      <c r="L674">
        <v>422.59</v>
      </c>
      <c r="M674" s="2" t="s">
        <v>2091</v>
      </c>
      <c r="N674" s="85" t="s">
        <v>2160</v>
      </c>
      <c r="O674" t="s">
        <v>36</v>
      </c>
      <c r="P674" t="s">
        <v>36</v>
      </c>
      <c r="Q674">
        <v>4524261558</v>
      </c>
      <c r="R674">
        <v>422.59</v>
      </c>
      <c r="S674" s="1">
        <v>45744.89670582176</v>
      </c>
      <c r="T674" t="s">
        <v>42</v>
      </c>
      <c r="U674" s="1">
        <v>45744.671527777777</v>
      </c>
      <c r="V674" t="s">
        <v>43</v>
      </c>
      <c r="W674" t="s">
        <v>36</v>
      </c>
      <c r="X674">
        <v>0</v>
      </c>
      <c r="Y674" t="s">
        <v>211</v>
      </c>
      <c r="Z674" t="s">
        <v>36</v>
      </c>
      <c r="AA674">
        <v>422.59</v>
      </c>
      <c r="AB674" t="s">
        <v>36</v>
      </c>
      <c r="AC674" t="s">
        <v>2059</v>
      </c>
      <c r="AD674" t="s">
        <v>2059</v>
      </c>
      <c r="AE674" t="s">
        <v>45</v>
      </c>
      <c r="AG674" s="18" t="s">
        <v>2161</v>
      </c>
      <c r="AH674" s="18"/>
      <c r="AI674" s="2" t="s">
        <v>48</v>
      </c>
      <c r="AJ674" s="2" t="e">
        <f>VLOOKUP(A674,'Classification Test Result'!$A$2:$D$2428,4,FALSE)</f>
        <v>#N/A</v>
      </c>
      <c r="AL674" s="2">
        <f>_xlfn.XLOOKUP($A674,Results!$A$2:$A$2256,Results!G$2:G$2256,"")</f>
        <v>250589</v>
      </c>
      <c r="AM674" s="2">
        <f>_xlfn.XLOOKUP($A674,Results!$A$2:$A$2256,Results!H$2:H$2256,"")</f>
        <v>291120</v>
      </c>
      <c r="AN674" s="2" t="str">
        <f>_xlfn.XLOOKUP($A674,Results!$A$2:$A$2256,Results!I$2:I$2256,"")</f>
        <v>MILWAUKEE TOOL</v>
      </c>
      <c r="AO674" s="2" t="str">
        <f>_xlfn.XLOOKUP($A674,Results!$A$2:$A$2256,Results!J$2:J$2256,"")</f>
        <v>045242615582</v>
      </c>
      <c r="AP674" s="2">
        <f>_xlfn.XLOOKUP($A674,Results!$A$2:$A$2256,Results!K$2:K$2256,"")</f>
        <v>27112700</v>
      </c>
      <c r="AQ674" s="2">
        <f>_xlfn.XLOOKUP($A674,Results!$A$2:$A$2256,Results!L$2:L$2256,"")</f>
        <v>0</v>
      </c>
      <c r="AR674" s="2">
        <f>_xlfn.XLOOKUP($A674,Results!$A$2:$A$2256,Results!M$2:M$2256,"")</f>
        <v>433429</v>
      </c>
      <c r="AS674" s="2" t="str">
        <f>_xlfn.XLOOKUP($A674,Results!$A$2:$A$2256,Results!N$2:N$2256,"")</f>
        <v>MILW 2911-20 PENCIL VIBRATOR</v>
      </c>
      <c r="AT674" s="2" t="str">
        <f>_xlfn.XLOOKUP($A674,Results!$A$2:$A$2256,Results!O$2:O$2256,"")</f>
        <v>MILWAUKEE TOOL</v>
      </c>
      <c r="AU674" s="2" t="str">
        <f>_xlfn.XLOOKUP($A674,Results!$A$2:$A$2256,Results!P$2:P$2256,"")</f>
        <v>MILWAUKEE</v>
      </c>
      <c r="AV674" s="2" t="str">
        <f>_xlfn.XLOOKUP($A674,Results!$A$2:$A$2256,Results!Q$2:Q$2256,"")</f>
        <v>MULTIPLE_MATCHES_ONE_VALID</v>
      </c>
      <c r="AW674" s="2" t="str">
        <f>_xlfn.XLOOKUP($A674,Results!$A$2:$A$2256,Results!R$2:R$2256,"")</f>
        <v>0.6523267844120215</v>
      </c>
      <c r="AX674" s="2">
        <f>_xlfn.XLOOKUP($A674,Results!$A$2:$A$2256,Results!S$2:S$2256,"")</f>
        <v>100</v>
      </c>
      <c r="AY674" s="2">
        <f>_xlfn.XLOOKUP($A674,Results!$A$2:$A$2256,Results!T$2:T$2256,"")</f>
        <v>100</v>
      </c>
      <c r="AZ674" s="2">
        <f>_xlfn.XLOOKUP($A674,Results!$A$2:$A$2256,Results!U$2:U$2256,"")</f>
        <v>100</v>
      </c>
      <c r="BA674" s="2">
        <f>_xlfn.XLOOKUP($A674,Results!$A$2:$A$2256,Results!V$2:V$2256,"")</f>
        <v>0</v>
      </c>
      <c r="BB674" s="2">
        <f>_xlfn.XLOOKUP($A674,Results!$A$2:$A$2256,Results!W$2:W$2256,"")</f>
        <v>0</v>
      </c>
      <c r="BC674" s="2">
        <f>_xlfn.XLOOKUP($A674,Results!$A$2:$A$2256,Results!X$2:X$2256,"")</f>
        <v>27110000</v>
      </c>
      <c r="BD674" s="2">
        <f>_xlfn.XLOOKUP($A674,Results!$A$2:$A$2256,Results!Y$2:Y$2256,"")</f>
        <v>76</v>
      </c>
      <c r="BE674" s="2">
        <f>_xlfn.XLOOKUP($A674,Results!$A$2:$A$2256,Results!Z$2:Z$2256,"")</f>
        <v>0</v>
      </c>
    </row>
    <row r="675" spans="1:57" ht="38.25" customHeight="1" x14ac:dyDescent="0.3">
      <c r="A675">
        <v>906352</v>
      </c>
      <c r="B675">
        <v>281988</v>
      </c>
      <c r="C675" t="s">
        <v>36</v>
      </c>
      <c r="D675" t="s">
        <v>75</v>
      </c>
      <c r="E675" s="2" t="str">
        <f>VLOOKUP(F675,'RPA Vendor Data '!F$1:$G$2418,2)</f>
        <v>FROST ELECTRIC SUPPLY CO</v>
      </c>
      <c r="F675" s="2">
        <v>11364</v>
      </c>
      <c r="G675" s="2">
        <v>1</v>
      </c>
      <c r="H675" t="s">
        <v>2163</v>
      </c>
      <c r="I675">
        <v>1</v>
      </c>
      <c r="J675" t="s">
        <v>65</v>
      </c>
      <c r="K675" t="s">
        <v>39</v>
      </c>
      <c r="L675">
        <v>234.36</v>
      </c>
      <c r="M675" s="2" t="s">
        <v>2091</v>
      </c>
      <c r="N675" s="85" t="s">
        <v>2164</v>
      </c>
      <c r="O675" t="s">
        <v>36</v>
      </c>
      <c r="P675" t="s">
        <v>36</v>
      </c>
      <c r="Q675">
        <v>45242869428</v>
      </c>
      <c r="R675">
        <v>234.36</v>
      </c>
      <c r="S675" s="1">
        <v>45744.896970983798</v>
      </c>
      <c r="T675" t="s">
        <v>42</v>
      </c>
      <c r="U675" s="1">
        <v>45744.668055555558</v>
      </c>
      <c r="V675" t="s">
        <v>43</v>
      </c>
      <c r="W675" t="s">
        <v>36</v>
      </c>
      <c r="X675">
        <v>1</v>
      </c>
      <c r="Y675" t="s">
        <v>54</v>
      </c>
      <c r="Z675" t="s">
        <v>36</v>
      </c>
      <c r="AA675">
        <v>234.36</v>
      </c>
      <c r="AB675" t="s">
        <v>36</v>
      </c>
      <c r="AC675" t="s">
        <v>2059</v>
      </c>
      <c r="AD675" t="s">
        <v>2059</v>
      </c>
      <c r="AE675" t="s">
        <v>45</v>
      </c>
      <c r="AG675" s="18" t="s">
        <v>2165</v>
      </c>
      <c r="AH675" s="18"/>
      <c r="AI675" s="2" t="s">
        <v>48</v>
      </c>
      <c r="AJ675" s="2" t="e">
        <f>VLOOKUP(A675,'Classification Test Result'!$A$2:$D$2428,4,FALSE)</f>
        <v>#N/A</v>
      </c>
      <c r="AL675" s="2">
        <f>_xlfn.XLOOKUP($A675,Results!$A$2:$A$2256,Results!G$2:G$2256,"")</f>
        <v>218379</v>
      </c>
      <c r="AM675" s="2">
        <f>_xlfn.XLOOKUP($A675,Results!$A$2:$A$2256,Results!H$2:H$2256,"")</f>
        <v>283420</v>
      </c>
      <c r="AN675" s="2" t="str">
        <f>_xlfn.XLOOKUP($A675,Results!$A$2:$A$2256,Results!I$2:I$2256,"")</f>
        <v>MILWAUKEE TOOL</v>
      </c>
      <c r="AO675" s="2" t="str">
        <f>_xlfn.XLOOKUP($A675,Results!$A$2:$A$2256,Results!J$2:J$2256,"")</f>
        <v>045242869428</v>
      </c>
      <c r="AP675" s="2">
        <f>_xlfn.XLOOKUP($A675,Results!$A$2:$A$2256,Results!K$2:K$2256,"")</f>
        <v>27112709</v>
      </c>
      <c r="AQ675" s="2">
        <f>_xlfn.XLOOKUP($A675,Results!$A$2:$A$2256,Results!L$2:L$2256,"")</f>
        <v>0</v>
      </c>
      <c r="AR675" s="2">
        <f>_xlfn.XLOOKUP($A675,Results!$A$2:$A$2256,Results!M$2:M$2256,"")</f>
        <v>390408</v>
      </c>
      <c r="AS675" s="2" t="str">
        <f>_xlfn.XLOOKUP($A675,Results!$A$2:$A$2256,Results!N$2:N$2256,"")</f>
        <v>MILW 2834-20 7-1/4 CIRCULAR SAW</v>
      </c>
      <c r="AT675" s="2" t="str">
        <f>_xlfn.XLOOKUP($A675,Results!$A$2:$A$2256,Results!O$2:O$2256,"")</f>
        <v>MILWAUKEE TOOL</v>
      </c>
      <c r="AU675" s="2" t="str">
        <f>_xlfn.XLOOKUP($A675,Results!$A$2:$A$2256,Results!P$2:P$2256,"")</f>
        <v>MILWAUKEE</v>
      </c>
      <c r="AV675" s="2" t="str">
        <f>_xlfn.XLOOKUP($A675,Results!$A$2:$A$2256,Results!Q$2:Q$2256,"")</f>
        <v>SINGLE_MATCH</v>
      </c>
      <c r="AW675" s="2">
        <f>_xlfn.XLOOKUP($A675,Results!$A$2:$A$2256,Results!R$2:R$2256,"")</f>
        <v>0.74435139970719</v>
      </c>
      <c r="AX675" s="2">
        <f>_xlfn.XLOOKUP($A675,Results!$A$2:$A$2256,Results!S$2:S$2256,"")</f>
        <v>100</v>
      </c>
      <c r="AY675" s="2">
        <f>_xlfn.XLOOKUP($A675,Results!$A$2:$A$2256,Results!T$2:T$2256,"")</f>
        <v>100</v>
      </c>
      <c r="AZ675" s="2">
        <f>_xlfn.XLOOKUP($A675,Results!$A$2:$A$2256,Results!U$2:U$2256,"")</f>
        <v>100</v>
      </c>
      <c r="BA675" s="2" t="str">
        <f>_xlfn.XLOOKUP($A675,Results!$A$2:$A$2256,Results!V$2:V$2256,"")</f>
        <v>MILWAUKEE TOOL</v>
      </c>
      <c r="BB675" s="2">
        <f>_xlfn.XLOOKUP($A675,Results!$A$2:$A$2256,Results!W$2:W$2256,"")</f>
        <v>81</v>
      </c>
      <c r="BC675" s="2">
        <f>_xlfn.XLOOKUP($A675,Results!$A$2:$A$2256,Results!X$2:X$2256,"")</f>
        <v>27112709</v>
      </c>
      <c r="BD675" s="2">
        <f>_xlfn.XLOOKUP($A675,Results!$A$2:$A$2256,Results!Y$2:Y$2256,"")</f>
        <v>81</v>
      </c>
      <c r="BE675" s="2" t="b">
        <f>_xlfn.XLOOKUP($A675,Results!$A$2:$A$2256,Results!Z$2:Z$2256,"")</f>
        <v>1</v>
      </c>
    </row>
    <row r="676" spans="1:57" ht="38.25" customHeight="1" x14ac:dyDescent="0.3">
      <c r="A676">
        <v>906353</v>
      </c>
      <c r="B676">
        <v>281988</v>
      </c>
      <c r="C676" t="s">
        <v>36</v>
      </c>
      <c r="D676" t="s">
        <v>75</v>
      </c>
      <c r="E676" s="2" t="str">
        <f>VLOOKUP(F676,'RPA Vendor Data '!F$1:$G$2418,2)</f>
        <v>FROST ELECTRIC SUPPLY CO</v>
      </c>
      <c r="F676" s="2">
        <v>11364</v>
      </c>
      <c r="G676" s="2">
        <v>3</v>
      </c>
      <c r="H676" t="s">
        <v>2167</v>
      </c>
      <c r="I676">
        <v>1</v>
      </c>
      <c r="J676" t="s">
        <v>65</v>
      </c>
      <c r="K676" t="s">
        <v>39</v>
      </c>
      <c r="L676">
        <v>187.06</v>
      </c>
      <c r="M676" s="2" t="s">
        <v>2091</v>
      </c>
      <c r="N676" s="85" t="s">
        <v>2168</v>
      </c>
      <c r="O676" t="s">
        <v>36</v>
      </c>
      <c r="P676" t="s">
        <v>2169</v>
      </c>
      <c r="Q676">
        <v>45242559176</v>
      </c>
      <c r="R676">
        <v>187.06</v>
      </c>
      <c r="S676" s="1">
        <v>45744.89701226852</v>
      </c>
      <c r="T676" t="s">
        <v>42</v>
      </c>
      <c r="U676" s="1">
        <v>45744.668055555558</v>
      </c>
      <c r="V676" t="s">
        <v>43</v>
      </c>
      <c r="W676" t="s">
        <v>36</v>
      </c>
      <c r="X676">
        <v>5</v>
      </c>
      <c r="Y676" t="s">
        <v>158</v>
      </c>
      <c r="Z676">
        <v>187.06</v>
      </c>
      <c r="AA676">
        <v>187.06</v>
      </c>
      <c r="AB676">
        <v>193</v>
      </c>
      <c r="AC676" t="s">
        <v>2059</v>
      </c>
      <c r="AD676" t="s">
        <v>2059</v>
      </c>
      <c r="AE676" t="s">
        <v>45</v>
      </c>
      <c r="AG676" s="18" t="s">
        <v>2170</v>
      </c>
      <c r="AH676" s="18"/>
      <c r="AI676" s="2" t="s">
        <v>48</v>
      </c>
      <c r="AJ676" s="2" t="e">
        <f>VLOOKUP(A676,'Classification Test Result'!$A$2:$D$2428,4,FALSE)</f>
        <v>#N/A</v>
      </c>
      <c r="AL676" s="2">
        <f>_xlfn.XLOOKUP($A676,Results!$A$2:$A$2256,Results!G$2:G$2256,"")</f>
        <v>259398</v>
      </c>
      <c r="AM676" s="2">
        <f>_xlfn.XLOOKUP($A676,Results!$A$2:$A$2256,Results!H$2:H$2256,"")</f>
        <v>282120</v>
      </c>
      <c r="AN676" s="2" t="str">
        <f>_xlfn.XLOOKUP($A676,Results!$A$2:$A$2256,Results!I$2:I$2256,"")</f>
        <v>MILWAUKEE TOOL</v>
      </c>
      <c r="AO676" s="2" t="str">
        <f>_xlfn.XLOOKUP($A676,Results!$A$2:$A$2256,Results!J$2:J$2256,"")</f>
        <v>045242559176</v>
      </c>
      <c r="AP676" s="2">
        <f>_xlfn.XLOOKUP($A676,Results!$A$2:$A$2256,Results!K$2:K$2256,"")</f>
        <v>27112747</v>
      </c>
      <c r="AQ676" s="2">
        <f>_xlfn.XLOOKUP($A676,Results!$A$2:$A$2256,Results!L$2:L$2256,"")</f>
        <v>0</v>
      </c>
      <c r="AR676" s="2">
        <f>_xlfn.XLOOKUP($A676,Results!$A$2:$A$2256,Results!M$2:M$2256,"")</f>
        <v>1029974</v>
      </c>
      <c r="AS676" s="2" t="str">
        <f>_xlfn.XLOOKUP($A676,Results!$A$2:$A$2256,Results!N$2:N$2256,"")</f>
        <v>MILW 2821-20 RECIPROCATING SAW</v>
      </c>
      <c r="AT676" s="2" t="str">
        <f>_xlfn.XLOOKUP($A676,Results!$A$2:$A$2256,Results!O$2:O$2256,"")</f>
        <v>MILWAUKEE TOOL</v>
      </c>
      <c r="AU676" s="2" t="str">
        <f>_xlfn.XLOOKUP($A676,Results!$A$2:$A$2256,Results!P$2:P$2256,"")</f>
        <v>MILWAUKEE</v>
      </c>
      <c r="AV676" s="2" t="str">
        <f>_xlfn.XLOOKUP($A676,Results!$A$2:$A$2256,Results!Q$2:Q$2256,"")</f>
        <v>SINGLE_MATCH</v>
      </c>
      <c r="AW676" s="2" t="str">
        <f>_xlfn.XLOOKUP($A676,Results!$A$2:$A$2256,Results!R$2:R$2256,"")</f>
        <v>0.6719702131719884</v>
      </c>
      <c r="AX676" s="2">
        <f>_xlfn.XLOOKUP($A676,Results!$A$2:$A$2256,Results!S$2:S$2256,"")</f>
        <v>100</v>
      </c>
      <c r="AY676" s="2">
        <f>_xlfn.XLOOKUP($A676,Results!$A$2:$A$2256,Results!T$2:T$2256,"")</f>
        <v>100</v>
      </c>
      <c r="AZ676" s="2">
        <f>_xlfn.XLOOKUP($A676,Results!$A$2:$A$2256,Results!U$2:U$2256,"")</f>
        <v>100</v>
      </c>
      <c r="BA676" s="2" t="str">
        <f>_xlfn.XLOOKUP($A676,Results!$A$2:$A$2256,Results!V$2:V$2256,"")</f>
        <v>MILWAUKEE TOOL</v>
      </c>
      <c r="BB676" s="2">
        <f>_xlfn.XLOOKUP($A676,Results!$A$2:$A$2256,Results!W$2:W$2256,"")</f>
        <v>79</v>
      </c>
      <c r="BC676" s="2">
        <f>_xlfn.XLOOKUP($A676,Results!$A$2:$A$2256,Results!X$2:X$2256,"")</f>
        <v>27112700</v>
      </c>
      <c r="BD676" s="2">
        <f>_xlfn.XLOOKUP($A676,Results!$A$2:$A$2256,Results!Y$2:Y$2256,"")</f>
        <v>79</v>
      </c>
      <c r="BE676" s="2" t="b">
        <f>_xlfn.XLOOKUP($A676,Results!$A$2:$A$2256,Results!Z$2:Z$2256,"")</f>
        <v>1</v>
      </c>
    </row>
    <row r="677" spans="1:57" ht="38.25" customHeight="1" x14ac:dyDescent="0.3">
      <c r="A677">
        <v>906354</v>
      </c>
      <c r="B677">
        <v>281974</v>
      </c>
      <c r="C677" t="s">
        <v>36</v>
      </c>
      <c r="D677" t="s">
        <v>2095</v>
      </c>
      <c r="E677" s="2" t="str">
        <f>VLOOKUP(F677,'RPA Vendor Data '!F$1:$G$2418,2)</f>
        <v>FROST ELECTRIC SUPPLY CO</v>
      </c>
      <c r="F677" s="2">
        <v>11364</v>
      </c>
      <c r="G677" s="2">
        <v>2</v>
      </c>
      <c r="H677" t="s">
        <v>2172</v>
      </c>
      <c r="I677">
        <v>1</v>
      </c>
      <c r="J677" t="s">
        <v>65</v>
      </c>
      <c r="K677" t="s">
        <v>39</v>
      </c>
      <c r="L677">
        <v>24.97</v>
      </c>
      <c r="M677" s="2" t="s">
        <v>2091</v>
      </c>
      <c r="N677" s="85">
        <v>2103</v>
      </c>
      <c r="O677" t="s">
        <v>36</v>
      </c>
      <c r="P677" t="s">
        <v>2173</v>
      </c>
      <c r="Q677">
        <v>45242541256</v>
      </c>
      <c r="R677">
        <v>24.97</v>
      </c>
      <c r="S677" s="1">
        <v>45744.875602199078</v>
      </c>
      <c r="T677" t="s">
        <v>42</v>
      </c>
      <c r="U677" s="1">
        <v>45744.663888888892</v>
      </c>
      <c r="V677" t="s">
        <v>43</v>
      </c>
      <c r="W677" t="s">
        <v>36</v>
      </c>
      <c r="X677">
        <v>0</v>
      </c>
      <c r="Y677">
        <v>0</v>
      </c>
      <c r="Z677">
        <v>24.97</v>
      </c>
      <c r="AA677" t="s">
        <v>36</v>
      </c>
      <c r="AB677">
        <v>193</v>
      </c>
      <c r="AC677" t="s">
        <v>2059</v>
      </c>
      <c r="AD677" t="s">
        <v>2059</v>
      </c>
      <c r="AE677" t="s">
        <v>45</v>
      </c>
      <c r="AG677" s="18" t="s">
        <v>2174</v>
      </c>
      <c r="AH677" s="18"/>
      <c r="AI677" s="2" t="s">
        <v>48</v>
      </c>
      <c r="AJ677" s="2" t="e">
        <f>VLOOKUP(A677,'Classification Test Result'!$A$2:$D$2428,4,FALSE)</f>
        <v>#N/A</v>
      </c>
      <c r="AL677" s="2">
        <f>_xlfn.XLOOKUP($A677,Results!$A$2:$A$2256,Results!G$2:G$2256,"")</f>
        <v>0</v>
      </c>
      <c r="AM677" s="2">
        <f>_xlfn.XLOOKUP($A677,Results!$A$2:$A$2256,Results!H$2:H$2256,"")</f>
        <v>0</v>
      </c>
      <c r="AN677" s="2">
        <f>_xlfn.XLOOKUP($A677,Results!$A$2:$A$2256,Results!I$2:I$2256,"")</f>
        <v>0</v>
      </c>
      <c r="AO677" s="2">
        <f>_xlfn.XLOOKUP($A677,Results!$A$2:$A$2256,Results!J$2:J$2256,"")</f>
        <v>0</v>
      </c>
      <c r="AP677" s="2">
        <f>_xlfn.XLOOKUP($A677,Results!$A$2:$A$2256,Results!K$2:K$2256,"")</f>
        <v>0</v>
      </c>
      <c r="AQ677" s="2">
        <f>_xlfn.XLOOKUP($A677,Results!$A$2:$A$2256,Results!L$2:L$2256,"")</f>
        <v>0</v>
      </c>
      <c r="AR677" s="2">
        <f>_xlfn.XLOOKUP($A677,Results!$A$2:$A$2256,Results!M$2:M$2256,"")</f>
        <v>0</v>
      </c>
      <c r="AS677" s="2">
        <f>_xlfn.XLOOKUP($A677,Results!$A$2:$A$2256,Results!N$2:N$2256,"")</f>
        <v>0</v>
      </c>
      <c r="AT677" s="2" t="str">
        <f>_xlfn.XLOOKUP($A677,Results!$A$2:$A$2256,Results!O$2:O$2256,"")</f>
        <v>MILWAUKEE TOOL</v>
      </c>
      <c r="AU677" s="2" t="str">
        <f>_xlfn.XLOOKUP($A677,Results!$A$2:$A$2256,Results!P$2:P$2256,"")</f>
        <v>MILWAUKEE</v>
      </c>
      <c r="AV677" s="2" t="str">
        <f>_xlfn.XLOOKUP($A677,Results!$A$2:$A$2256,Results!Q$2:Q$2256,"")</f>
        <v>MULTIPLE_MATCHES_ONE_VALID</v>
      </c>
      <c r="AW677" s="2">
        <f>_xlfn.XLOOKUP($A677,Results!$A$2:$A$2256,Results!R$2:R$2256,"")</f>
        <v>0</v>
      </c>
      <c r="AX677" s="2">
        <f>_xlfn.XLOOKUP($A677,Results!$A$2:$A$2256,Results!S$2:S$2256,"")</f>
        <v>0</v>
      </c>
      <c r="AY677" s="2">
        <f>_xlfn.XLOOKUP($A677,Results!$A$2:$A$2256,Results!T$2:T$2256,"")</f>
        <v>50</v>
      </c>
      <c r="AZ677" s="2">
        <f>_xlfn.XLOOKUP($A677,Results!$A$2:$A$2256,Results!U$2:U$2256,"")</f>
        <v>0</v>
      </c>
      <c r="BA677" s="2">
        <f>_xlfn.XLOOKUP($A677,Results!$A$2:$A$2256,Results!V$2:V$2256,"")</f>
        <v>0</v>
      </c>
      <c r="BB677" s="2">
        <f>_xlfn.XLOOKUP($A677,Results!$A$2:$A$2256,Results!W$2:W$2256,"")</f>
        <v>0</v>
      </c>
      <c r="BC677" s="2">
        <f>_xlfn.XLOOKUP($A677,Results!$A$2:$A$2256,Results!X$2:X$2256,"")</f>
        <v>39111610</v>
      </c>
      <c r="BD677" s="2">
        <f>_xlfn.XLOOKUP($A677,Results!$A$2:$A$2256,Results!Y$2:Y$2256,"")</f>
        <v>65</v>
      </c>
      <c r="BE677" s="2">
        <f>_xlfn.XLOOKUP($A677,Results!$A$2:$A$2256,Results!Z$2:Z$2256,"")</f>
        <v>0</v>
      </c>
    </row>
    <row r="678" spans="1:57" ht="38.25" customHeight="1" x14ac:dyDescent="0.3">
      <c r="A678">
        <v>906355</v>
      </c>
      <c r="B678">
        <v>281530</v>
      </c>
      <c r="C678" t="s">
        <v>36</v>
      </c>
      <c r="D678" t="s">
        <v>2175</v>
      </c>
      <c r="E678" s="2" t="str">
        <f>VLOOKUP(F678,'RPA Vendor Data '!F$1:$G$2418,2)</f>
        <v>HOLT ELECTRICAL SUPPLIES</v>
      </c>
      <c r="F678" s="2">
        <v>11598</v>
      </c>
      <c r="G678" s="2">
        <v>3</v>
      </c>
      <c r="H678" t="s">
        <v>2176</v>
      </c>
      <c r="I678">
        <v>1</v>
      </c>
      <c r="J678" t="s">
        <v>65</v>
      </c>
      <c r="K678" t="s">
        <v>39</v>
      </c>
      <c r="L678">
        <v>52.97</v>
      </c>
      <c r="M678" s="2" t="s">
        <v>2177</v>
      </c>
      <c r="N678" s="85" t="s">
        <v>2178</v>
      </c>
      <c r="O678" t="s">
        <v>36</v>
      </c>
      <c r="P678" t="s">
        <v>36</v>
      </c>
      <c r="Q678" t="s">
        <v>36</v>
      </c>
      <c r="R678">
        <v>52.97</v>
      </c>
      <c r="S678" s="1">
        <v>45744.438090891214</v>
      </c>
      <c r="T678" t="s">
        <v>42</v>
      </c>
      <c r="U678" s="1">
        <v>45744.219444444447</v>
      </c>
      <c r="V678" t="s">
        <v>43</v>
      </c>
      <c r="W678" t="s">
        <v>36</v>
      </c>
      <c r="X678">
        <v>0</v>
      </c>
      <c r="Y678" t="s">
        <v>525</v>
      </c>
      <c r="Z678" t="s">
        <v>36</v>
      </c>
      <c r="AA678">
        <v>52.97</v>
      </c>
      <c r="AB678" t="s">
        <v>36</v>
      </c>
      <c r="AC678" t="s">
        <v>2059</v>
      </c>
      <c r="AD678" t="s">
        <v>2059</v>
      </c>
      <c r="AE678" t="s">
        <v>45</v>
      </c>
      <c r="AG678" s="18" t="s">
        <v>2179</v>
      </c>
      <c r="AH678" s="18"/>
      <c r="AI678" s="2" t="s">
        <v>48</v>
      </c>
      <c r="AJ678" s="2" t="e">
        <f>VLOOKUP(A678,'Classification Test Result'!$A$2:$D$2428,4,FALSE)</f>
        <v>#N/A</v>
      </c>
      <c r="AL678" s="2">
        <f>_xlfn.XLOOKUP($A678,Results!$A$2:$A$2256,Results!G$2:G$2256,"")</f>
        <v>340501</v>
      </c>
      <c r="AM678" s="2">
        <f>_xlfn.XLOOKUP($A678,Results!$A$2:$A$2256,Results!H$2:H$2256,"")</f>
        <v>48224176</v>
      </c>
      <c r="AN678" s="2" t="str">
        <f>_xlfn.XLOOKUP($A678,Results!$A$2:$A$2256,Results!I$2:I$2256,"")</f>
        <v>MILWAUKEE TOOL</v>
      </c>
      <c r="AO678" s="2" t="str">
        <f>_xlfn.XLOOKUP($A678,Results!$A$2:$A$2256,Results!J$2:J$2256,"")</f>
        <v>045242509867</v>
      </c>
      <c r="AP678" s="2">
        <f>_xlfn.XLOOKUP($A678,Results!$A$2:$A$2256,Results!K$2:K$2256,"")</f>
        <v>27113101</v>
      </c>
      <c r="AQ678" s="2" t="str">
        <f>_xlfn.XLOOKUP($A678,Results!$A$2:$A$2256,Results!L$2:L$2256,"")</f>
        <v>AK10608683</v>
      </c>
      <c r="AR678" s="2">
        <f>_xlfn.XLOOKUP($A678,Results!$A$2:$A$2256,Results!M$2:M$2256,"")</f>
        <v>444183</v>
      </c>
      <c r="AS678" s="2" t="str">
        <f>_xlfn.XLOOKUP($A678,Results!$A$2:$A$2256,Results!N$2:N$2256,"")</f>
        <v>MILW 48-22-4176 120FT FISH TAPE</v>
      </c>
      <c r="AT678" s="2" t="str">
        <f>_xlfn.XLOOKUP($A678,Results!$A$2:$A$2256,Results!O$2:O$2256,"")</f>
        <v>MILWAUKEE TOOL</v>
      </c>
      <c r="AU678" s="2" t="str">
        <f>_xlfn.XLOOKUP($A678,Results!$A$2:$A$2256,Results!P$2:P$2256,"")</f>
        <v>MILW</v>
      </c>
      <c r="AV678" s="2" t="str">
        <f>_xlfn.XLOOKUP($A678,Results!$A$2:$A$2256,Results!Q$2:Q$2256,"")</f>
        <v>SINGLE_MATCH</v>
      </c>
      <c r="AW678" s="2" t="str">
        <f>_xlfn.XLOOKUP($A678,Results!$A$2:$A$2256,Results!R$2:R$2256,"")</f>
        <v>0.9709218876520793</v>
      </c>
      <c r="AX678" s="2">
        <f>_xlfn.XLOOKUP($A678,Results!$A$2:$A$2256,Results!S$2:S$2256,"")</f>
        <v>100</v>
      </c>
      <c r="AY678" s="2">
        <f>_xlfn.XLOOKUP($A678,Results!$A$2:$A$2256,Results!T$2:T$2256,"")</f>
        <v>100</v>
      </c>
      <c r="AZ678" s="2">
        <f>_xlfn.XLOOKUP($A678,Results!$A$2:$A$2256,Results!U$2:U$2256,"")</f>
        <v>100</v>
      </c>
      <c r="BA678" s="2" t="str">
        <f>_xlfn.XLOOKUP($A678,Results!$A$2:$A$2256,Results!V$2:V$2256,"")</f>
        <v>MILWAUKEE TOOL</v>
      </c>
      <c r="BB678" s="2">
        <f>_xlfn.XLOOKUP($A678,Results!$A$2:$A$2256,Results!W$2:W$2256,"")</f>
        <v>97</v>
      </c>
      <c r="BC678" s="2">
        <f>_xlfn.XLOOKUP($A678,Results!$A$2:$A$2256,Results!X$2:X$2256,"")</f>
        <v>27113101</v>
      </c>
      <c r="BD678" s="2">
        <f>_xlfn.XLOOKUP($A678,Results!$A$2:$A$2256,Results!Y$2:Y$2256,"")</f>
        <v>97</v>
      </c>
      <c r="BE678" s="2" t="b">
        <f>_xlfn.XLOOKUP($A678,Results!$A$2:$A$2256,Results!Z$2:Z$2256,"")</f>
        <v>1</v>
      </c>
    </row>
    <row r="679" spans="1:57" ht="38.25" customHeight="1" x14ac:dyDescent="0.3">
      <c r="A679">
        <v>906356</v>
      </c>
      <c r="B679">
        <v>281530</v>
      </c>
      <c r="C679" t="s">
        <v>36</v>
      </c>
      <c r="D679" t="s">
        <v>2175</v>
      </c>
      <c r="E679" s="2" t="str">
        <f>VLOOKUP(F679,'RPA Vendor Data '!F$1:$G$2418,2)</f>
        <v>HOLT ELECTRICAL SUPPLIES</v>
      </c>
      <c r="F679" s="2">
        <v>11598</v>
      </c>
      <c r="G679" s="2">
        <v>2</v>
      </c>
      <c r="H679" t="s">
        <v>2182</v>
      </c>
      <c r="I679">
        <v>1</v>
      </c>
      <c r="J679" t="s">
        <v>65</v>
      </c>
      <c r="K679" t="s">
        <v>39</v>
      </c>
      <c r="L679">
        <v>9.99</v>
      </c>
      <c r="M679" s="2" t="s">
        <v>2177</v>
      </c>
      <c r="N679" s="85" t="s">
        <v>2183</v>
      </c>
      <c r="O679" t="s">
        <v>36</v>
      </c>
      <c r="P679" t="s">
        <v>36</v>
      </c>
      <c r="Q679" t="s">
        <v>36</v>
      </c>
      <c r="R679">
        <v>9.99</v>
      </c>
      <c r="S679" s="1">
        <v>45744.438105439818</v>
      </c>
      <c r="T679" t="s">
        <v>42</v>
      </c>
      <c r="U679" s="1">
        <v>45744.219444444447</v>
      </c>
      <c r="V679" t="s">
        <v>43</v>
      </c>
      <c r="W679" t="s">
        <v>36</v>
      </c>
      <c r="X679">
        <v>0</v>
      </c>
      <c r="Y679" t="s">
        <v>525</v>
      </c>
      <c r="Z679" t="s">
        <v>36</v>
      </c>
      <c r="AA679">
        <v>9.99</v>
      </c>
      <c r="AB679" t="s">
        <v>36</v>
      </c>
      <c r="AC679" t="s">
        <v>2059</v>
      </c>
      <c r="AD679" t="s">
        <v>2059</v>
      </c>
      <c r="AE679" t="s">
        <v>45</v>
      </c>
      <c r="AG679" s="18" t="s">
        <v>2184</v>
      </c>
      <c r="AH679" s="18"/>
      <c r="AI679" s="2" t="s">
        <v>48</v>
      </c>
      <c r="AJ679" s="2" t="e">
        <f>VLOOKUP(A679,'Classification Test Result'!$A$2:$D$2428,4,FALSE)</f>
        <v>#N/A</v>
      </c>
      <c r="AL679" s="2">
        <f>_xlfn.XLOOKUP($A679,Results!$A$2:$A$2256,Results!G$2:G$2256,"")</f>
        <v>247120</v>
      </c>
      <c r="AM679" s="2">
        <f>_xlfn.XLOOKUP($A679,Results!$A$2:$A$2256,Results!H$2:H$2256,"")</f>
        <v>48221950</v>
      </c>
      <c r="AN679" s="2" t="str">
        <f>_xlfn.XLOOKUP($A679,Results!$A$2:$A$2256,Results!I$2:I$2256,"")</f>
        <v>MILWAUKEE TOOL</v>
      </c>
      <c r="AO679" s="2" t="str">
        <f>_xlfn.XLOOKUP($A679,Results!$A$2:$A$2256,Results!J$2:J$2256,"")</f>
        <v>045242268078</v>
      </c>
      <c r="AP679" s="2">
        <f>_xlfn.XLOOKUP($A679,Results!$A$2:$A$2256,Results!K$2:K$2256,"")</f>
        <v>27111501</v>
      </c>
      <c r="AQ679" s="2">
        <f>_xlfn.XLOOKUP($A679,Results!$A$2:$A$2256,Results!L$2:L$2256,"")</f>
        <v>0</v>
      </c>
      <c r="AR679" s="2">
        <f>_xlfn.XLOOKUP($A679,Results!$A$2:$A$2256,Results!M$2:M$2256,"")</f>
        <v>730447</v>
      </c>
      <c r="AS679" s="2" t="str">
        <f>_xlfn.XLOOKUP($A679,Results!$A$2:$A$2256,Results!N$2:N$2256,"")</f>
        <v>MILW 48-22-1950 50PK UTILITY BLADE</v>
      </c>
      <c r="AT679" s="2" t="str">
        <f>_xlfn.XLOOKUP($A679,Results!$A$2:$A$2256,Results!O$2:O$2256,"")</f>
        <v>MILWAUKEE TOOL</v>
      </c>
      <c r="AU679" s="2" t="str">
        <f>_xlfn.XLOOKUP($A679,Results!$A$2:$A$2256,Results!P$2:P$2256,"")</f>
        <v>MILW</v>
      </c>
      <c r="AV679" s="2" t="str">
        <f>_xlfn.XLOOKUP($A679,Results!$A$2:$A$2256,Results!Q$2:Q$2256,"")</f>
        <v>MULTIPLE_MATCHES_ONE_VALID</v>
      </c>
      <c r="AW679" s="2" t="str">
        <f>_xlfn.XLOOKUP($A679,Results!$A$2:$A$2256,Results!R$2:R$2256,"")</f>
        <v>0.9506687552611838</v>
      </c>
      <c r="AX679" s="2">
        <f>_xlfn.XLOOKUP($A679,Results!$A$2:$A$2256,Results!S$2:S$2256,"")</f>
        <v>100</v>
      </c>
      <c r="AY679" s="2">
        <f>_xlfn.XLOOKUP($A679,Results!$A$2:$A$2256,Results!T$2:T$2256,"")</f>
        <v>100</v>
      </c>
      <c r="AZ679" s="2">
        <f>_xlfn.XLOOKUP($A679,Results!$A$2:$A$2256,Results!U$2:U$2256,"")</f>
        <v>100</v>
      </c>
      <c r="BA679" s="2" t="str">
        <f>_xlfn.XLOOKUP($A679,Results!$A$2:$A$2256,Results!V$2:V$2256,"")</f>
        <v>MILWAUKEE TOOL</v>
      </c>
      <c r="BB679" s="2">
        <f>_xlfn.XLOOKUP($A679,Results!$A$2:$A$2256,Results!W$2:W$2256,"")</f>
        <v>95</v>
      </c>
      <c r="BC679" s="2">
        <f>_xlfn.XLOOKUP($A679,Results!$A$2:$A$2256,Results!X$2:X$2256,"")</f>
        <v>27111501</v>
      </c>
      <c r="BD679" s="2">
        <f>_xlfn.XLOOKUP($A679,Results!$A$2:$A$2256,Results!Y$2:Y$2256,"")</f>
        <v>95</v>
      </c>
      <c r="BE679" s="2" t="b">
        <f>_xlfn.XLOOKUP($A679,Results!$A$2:$A$2256,Results!Z$2:Z$2256,"")</f>
        <v>1</v>
      </c>
    </row>
    <row r="680" spans="1:57" ht="38.25" customHeight="1" x14ac:dyDescent="0.3">
      <c r="A680">
        <v>906357</v>
      </c>
      <c r="B680">
        <v>281811</v>
      </c>
      <c r="C680" t="s">
        <v>36</v>
      </c>
      <c r="D680" t="s">
        <v>2186</v>
      </c>
      <c r="E680" s="2" t="str">
        <f>VLOOKUP(F680,'RPA Vendor Data '!F$1:$G$2418,2)</f>
        <v>COLONY HARDWARE CORP</v>
      </c>
      <c r="F680" s="2">
        <v>10775</v>
      </c>
      <c r="G680" s="2">
        <v>1</v>
      </c>
      <c r="H680" t="s">
        <v>2187</v>
      </c>
      <c r="I680">
        <v>20</v>
      </c>
      <c r="J680" t="s">
        <v>65</v>
      </c>
      <c r="K680" t="s">
        <v>39</v>
      </c>
      <c r="L680">
        <v>119.99</v>
      </c>
      <c r="M680" s="2" t="s">
        <v>2188</v>
      </c>
      <c r="N680" s="85" t="s">
        <v>2189</v>
      </c>
      <c r="O680">
        <v>1001065</v>
      </c>
      <c r="P680" t="s">
        <v>36</v>
      </c>
      <c r="Q680" t="s">
        <v>36</v>
      </c>
      <c r="R680">
        <v>2399.8000000000002</v>
      </c>
      <c r="S680" s="1">
        <v>45744.604871875003</v>
      </c>
      <c r="T680" t="s">
        <v>42</v>
      </c>
      <c r="U680" s="1">
        <v>45744.384027777778</v>
      </c>
      <c r="V680" t="s">
        <v>43</v>
      </c>
      <c r="W680" t="s">
        <v>36</v>
      </c>
      <c r="X680">
        <v>0</v>
      </c>
      <c r="Y680">
        <v>201</v>
      </c>
      <c r="Z680" t="s">
        <v>36</v>
      </c>
      <c r="AA680" t="s">
        <v>36</v>
      </c>
      <c r="AB680" t="s">
        <v>36</v>
      </c>
      <c r="AC680" t="s">
        <v>2059</v>
      </c>
      <c r="AD680" t="s">
        <v>2059</v>
      </c>
      <c r="AE680" t="s">
        <v>45</v>
      </c>
      <c r="AG680" s="18" t="s">
        <v>2190</v>
      </c>
      <c r="AH680" s="18"/>
      <c r="AI680" s="2" t="s">
        <v>48</v>
      </c>
      <c r="AJ680" s="2" t="e">
        <f>VLOOKUP(A680,'Classification Test Result'!$A$2:$D$2428,4,FALSE)</f>
        <v>#N/A</v>
      </c>
      <c r="AL680" s="2">
        <f>_xlfn.XLOOKUP($A680,Results!$A$2:$A$2256,Results!G$2:G$2256,"")</f>
        <v>219011</v>
      </c>
      <c r="AM680" s="2">
        <f>_xlfn.XLOOKUP($A680,Results!$A$2:$A$2256,Results!H$2:H$2256,"")</f>
        <v>48111835</v>
      </c>
      <c r="AN680" s="2" t="str">
        <f>_xlfn.XLOOKUP($A680,Results!$A$2:$A$2256,Results!I$2:I$2256,"")</f>
        <v>MILWAUKEE TOOL</v>
      </c>
      <c r="AO680" s="2" t="str">
        <f>_xlfn.XLOOKUP($A680,Results!$A$2:$A$2256,Results!J$2:J$2256,"")</f>
        <v>045242546831</v>
      </c>
      <c r="AP680" s="2">
        <f>_xlfn.XLOOKUP($A680,Results!$A$2:$A$2256,Results!K$2:K$2256,"")</f>
        <v>27112700</v>
      </c>
      <c r="AQ680" s="2">
        <f>_xlfn.XLOOKUP($A680,Results!$A$2:$A$2256,Results!L$2:L$2256,"")</f>
        <v>0</v>
      </c>
      <c r="AR680" s="2">
        <f>_xlfn.XLOOKUP($A680,Results!$A$2:$A$2256,Results!M$2:M$2256,"")</f>
        <v>991963</v>
      </c>
      <c r="AS680" s="2" t="str">
        <f>_xlfn.XLOOKUP($A680,Results!$A$2:$A$2256,Results!N$2:N$2256,"")</f>
        <v>MILW 48-11-1835 BATTERY</v>
      </c>
      <c r="AT680" s="2" t="str">
        <f>_xlfn.XLOOKUP($A680,Results!$A$2:$A$2256,Results!O$2:O$2256,"")</f>
        <v>MILWAUKEE TOOL</v>
      </c>
      <c r="AU680" s="2" t="str">
        <f>_xlfn.XLOOKUP($A680,Results!$A$2:$A$2256,Results!P$2:P$2256,"")</f>
        <v>MILW</v>
      </c>
      <c r="AV680" s="2" t="str">
        <f>_xlfn.XLOOKUP($A680,Results!$A$2:$A$2256,Results!Q$2:Q$2256,"")</f>
        <v>SINGLE_MATCH</v>
      </c>
      <c r="AW680" s="2" t="str">
        <f>_xlfn.XLOOKUP($A680,Results!$A$2:$A$2256,Results!R$2:R$2256,"")</f>
        <v>0.7559980009564601</v>
      </c>
      <c r="AX680" s="2">
        <f>_xlfn.XLOOKUP($A680,Results!$A$2:$A$2256,Results!S$2:S$2256,"")</f>
        <v>100</v>
      </c>
      <c r="AY680" s="2">
        <f>_xlfn.XLOOKUP($A680,Results!$A$2:$A$2256,Results!T$2:T$2256,"")</f>
        <v>100</v>
      </c>
      <c r="AZ680" s="2">
        <f>_xlfn.XLOOKUP($A680,Results!$A$2:$A$2256,Results!U$2:U$2256,"")</f>
        <v>100</v>
      </c>
      <c r="BA680" s="2" t="str">
        <f>_xlfn.XLOOKUP($A680,Results!$A$2:$A$2256,Results!V$2:V$2256,"")</f>
        <v>MILWAUKEE TOOL</v>
      </c>
      <c r="BB680" s="2">
        <f>_xlfn.XLOOKUP($A680,Results!$A$2:$A$2256,Results!W$2:W$2256,"")</f>
        <v>86</v>
      </c>
      <c r="BC680" s="2">
        <f>_xlfn.XLOOKUP($A680,Results!$A$2:$A$2256,Results!X$2:X$2256,"")</f>
        <v>0</v>
      </c>
      <c r="BD680" s="2">
        <f>_xlfn.XLOOKUP($A680,Results!$A$2:$A$2256,Results!Y$2:Y$2256,"")</f>
        <v>0</v>
      </c>
      <c r="BE680" s="2" t="b">
        <f>_xlfn.XLOOKUP($A680,Results!$A$2:$A$2256,Results!Z$2:Z$2256,"")</f>
        <v>1</v>
      </c>
    </row>
    <row r="681" spans="1:57" ht="38.25" customHeight="1" x14ac:dyDescent="0.3">
      <c r="A681">
        <v>906358</v>
      </c>
      <c r="B681">
        <v>281396</v>
      </c>
      <c r="C681" t="s">
        <v>36</v>
      </c>
      <c r="D681">
        <v>9341431321</v>
      </c>
      <c r="E681" s="2" t="str">
        <f>VLOOKUP(F681,'RPA Vendor Data '!F$1:$G$2418,2)</f>
        <v>GRAYBAR ELECTRIC CO. INC.</v>
      </c>
      <c r="F681" s="2">
        <v>11471</v>
      </c>
      <c r="G681" s="2">
        <v>3</v>
      </c>
      <c r="H681" t="s">
        <v>2192</v>
      </c>
      <c r="I681">
        <v>1</v>
      </c>
      <c r="J681" t="s">
        <v>39</v>
      </c>
      <c r="K681" t="s">
        <v>39</v>
      </c>
      <c r="L681">
        <v>492.97</v>
      </c>
      <c r="M681" s="2" t="s">
        <v>2193</v>
      </c>
      <c r="N681" s="85" t="s">
        <v>2194</v>
      </c>
      <c r="O681" t="s">
        <v>36</v>
      </c>
      <c r="P681" t="s">
        <v>2195</v>
      </c>
      <c r="Q681" t="s">
        <v>36</v>
      </c>
      <c r="R681">
        <v>492.97</v>
      </c>
      <c r="S681" s="1">
        <v>45744.272070023151</v>
      </c>
      <c r="T681" t="s">
        <v>42</v>
      </c>
      <c r="U681" s="1">
        <v>45744.054861111108</v>
      </c>
      <c r="V681" t="s">
        <v>43</v>
      </c>
      <c r="W681" t="s">
        <v>36</v>
      </c>
      <c r="X681">
        <v>0</v>
      </c>
      <c r="Y681" t="s">
        <v>54</v>
      </c>
      <c r="Z681" t="s">
        <v>36</v>
      </c>
      <c r="AA681">
        <v>492.97</v>
      </c>
      <c r="AB681" t="s">
        <v>36</v>
      </c>
      <c r="AC681" t="s">
        <v>2196</v>
      </c>
      <c r="AD681" t="s">
        <v>2196</v>
      </c>
      <c r="AE681" t="s">
        <v>45</v>
      </c>
      <c r="AG681" s="18" t="s">
        <v>2197</v>
      </c>
      <c r="AH681" s="18"/>
      <c r="AI681" s="2" t="s">
        <v>48</v>
      </c>
      <c r="AJ681" s="2" t="e">
        <f>VLOOKUP(A681,'Classification Test Result'!$A$2:$D$2428,4,FALSE)</f>
        <v>#N/A</v>
      </c>
      <c r="AL681" s="2">
        <f>_xlfn.XLOOKUP($A681,Results!$A$2:$A$2256,Results!G$2:G$2256,"")</f>
        <v>133129</v>
      </c>
      <c r="AM681" s="2" t="str">
        <f>_xlfn.XLOOKUP($A681,Results!$A$2:$A$2256,Results!H$2:H$2256,"")</f>
        <v>PT48AL</v>
      </c>
      <c r="AN681" s="2" t="str">
        <f>_xlfn.XLOOKUP($A681,Results!$A$2:$A$2256,Results!I$2:I$2256,"")</f>
        <v>MILBANK MANUFACTURING</v>
      </c>
      <c r="AO681" s="2">
        <f>_xlfn.XLOOKUP($A681,Results!$A$2:$A$2256,Results!J$2:J$2256,"")</f>
        <v>784572620865</v>
      </c>
      <c r="AP681" s="2">
        <f>_xlfn.XLOOKUP($A681,Results!$A$2:$A$2256,Results!K$2:K$2256,"")</f>
        <v>39121319</v>
      </c>
      <c r="AQ681" s="2">
        <f>_xlfn.XLOOKUP($A681,Results!$A$2:$A$2256,Results!L$2:L$2256,"")</f>
        <v>0</v>
      </c>
      <c r="AR681" s="2">
        <f>_xlfn.XLOOKUP($A681,Results!$A$2:$A$2256,Results!M$2:M$2256,"")</f>
        <v>414519</v>
      </c>
      <c r="AS681" s="2" t="str">
        <f>_xlfn.XLOOKUP($A681,Results!$A$2:$A$2256,Results!N$2:N$2256,"")</f>
        <v>MILB PT48AL TRANSFORMER CABINET</v>
      </c>
      <c r="AT681" s="2" t="str">
        <f>_xlfn.XLOOKUP($A681,Results!$A$2:$A$2256,Results!O$2:O$2256,"")</f>
        <v>MILBANK MANUFACTURING</v>
      </c>
      <c r="AU681" s="2" t="str">
        <f>_xlfn.XLOOKUP($A681,Results!$A$2:$A$2256,Results!P$2:P$2256,"")</f>
        <v>MILBANK MANUFACTURING CO</v>
      </c>
      <c r="AV681" s="2" t="str">
        <f>_xlfn.XLOOKUP($A681,Results!$A$2:$A$2256,Results!Q$2:Q$2256,"")</f>
        <v>SINGLE_MATCH</v>
      </c>
      <c r="AW681" s="2" t="str">
        <f>_xlfn.XLOOKUP($A681,Results!$A$2:$A$2256,Results!R$2:R$2256,"")</f>
        <v>0.6946164647341624</v>
      </c>
      <c r="AX681" s="2">
        <f>_xlfn.XLOOKUP($A681,Results!$A$2:$A$2256,Results!S$2:S$2256,"")</f>
        <v>100</v>
      </c>
      <c r="AY681" s="2">
        <f>_xlfn.XLOOKUP($A681,Results!$A$2:$A$2256,Results!T$2:T$2256,"")</f>
        <v>100</v>
      </c>
      <c r="AZ681" s="2">
        <f>_xlfn.XLOOKUP($A681,Results!$A$2:$A$2256,Results!U$2:U$2256,"")</f>
        <v>100</v>
      </c>
      <c r="BA681" s="2" t="str">
        <f>_xlfn.XLOOKUP($A681,Results!$A$2:$A$2256,Results!V$2:V$2256,"")</f>
        <v>MILBANK MANUFACTURING</v>
      </c>
      <c r="BB681" s="2">
        <f>_xlfn.XLOOKUP($A681,Results!$A$2:$A$2256,Results!W$2:W$2256,"")</f>
        <v>78</v>
      </c>
      <c r="BC681" s="2">
        <f>_xlfn.XLOOKUP($A681,Results!$A$2:$A$2256,Results!X$2:X$2256,"")</f>
        <v>39121300</v>
      </c>
      <c r="BD681" s="2">
        <f>_xlfn.XLOOKUP($A681,Results!$A$2:$A$2256,Results!Y$2:Y$2256,"")</f>
        <v>64</v>
      </c>
      <c r="BE681" s="2" t="b">
        <f>_xlfn.XLOOKUP($A681,Results!$A$2:$A$2256,Results!Z$2:Z$2256,"")</f>
        <v>1</v>
      </c>
    </row>
    <row r="682" spans="1:57" ht="38.25" customHeight="1" x14ac:dyDescent="0.3">
      <c r="A682">
        <v>906359</v>
      </c>
      <c r="B682">
        <v>281396</v>
      </c>
      <c r="C682" t="s">
        <v>36</v>
      </c>
      <c r="D682">
        <v>9341431321</v>
      </c>
      <c r="E682" s="2" t="str">
        <f>VLOOKUP(F682,'RPA Vendor Data '!F$1:$G$2418,2)</f>
        <v>GRAYBAR ELECTRIC CO. INC.</v>
      </c>
      <c r="F682" s="2">
        <v>11471</v>
      </c>
      <c r="G682" s="2">
        <v>2</v>
      </c>
      <c r="H682" t="s">
        <v>2198</v>
      </c>
      <c r="I682">
        <v>1</v>
      </c>
      <c r="J682" t="s">
        <v>39</v>
      </c>
      <c r="K682" t="s">
        <v>39</v>
      </c>
      <c r="L682">
        <v>688.08</v>
      </c>
      <c r="M682" s="2" t="s">
        <v>2193</v>
      </c>
      <c r="N682" s="85" t="s">
        <v>2199</v>
      </c>
      <c r="O682" t="s">
        <v>36</v>
      </c>
      <c r="P682" t="s">
        <v>2200</v>
      </c>
      <c r="Q682" t="s">
        <v>36</v>
      </c>
      <c r="R682">
        <v>688.08</v>
      </c>
      <c r="S682" s="1">
        <v>45744.272063310193</v>
      </c>
      <c r="T682" t="s">
        <v>42</v>
      </c>
      <c r="U682" s="1">
        <v>45744.054861111108</v>
      </c>
      <c r="V682" t="s">
        <v>43</v>
      </c>
      <c r="W682" t="s">
        <v>36</v>
      </c>
      <c r="X682">
        <v>0</v>
      </c>
      <c r="Y682" t="s">
        <v>54</v>
      </c>
      <c r="Z682" t="s">
        <v>36</v>
      </c>
      <c r="AA682">
        <v>688.08</v>
      </c>
      <c r="AB682" t="s">
        <v>36</v>
      </c>
      <c r="AC682" t="s">
        <v>2196</v>
      </c>
      <c r="AD682" t="s">
        <v>2196</v>
      </c>
      <c r="AE682" t="s">
        <v>45</v>
      </c>
      <c r="AG682" s="18" t="s">
        <v>2201</v>
      </c>
      <c r="AH682" s="18"/>
      <c r="AI682" s="2" t="s">
        <v>48</v>
      </c>
      <c r="AJ682" s="2" t="e">
        <f>VLOOKUP(A682,'Classification Test Result'!$A$2:$D$2428,4,FALSE)</f>
        <v>#N/A</v>
      </c>
      <c r="AL682" s="2">
        <f>_xlfn.XLOOKUP($A682,Results!$A$2:$A$2256,Results!G$2:G$2256,"")</f>
        <v>336240</v>
      </c>
      <c r="AM682" s="2" t="str">
        <f>_xlfn.XLOOKUP($A682,Results!$A$2:$A$2256,Results!H$2:H$2256,"")</f>
        <v>K5930</v>
      </c>
      <c r="AN682" s="2" t="str">
        <f>_xlfn.XLOOKUP($A682,Results!$A$2:$A$2256,Results!I$2:I$2256,"")</f>
        <v>MILBANK MANUFACTURING</v>
      </c>
      <c r="AO682" s="2">
        <f>_xlfn.XLOOKUP($A682,Results!$A$2:$A$2256,Results!J$2:J$2256,"")</f>
        <v>784572583788</v>
      </c>
      <c r="AP682" s="2">
        <f>_xlfn.XLOOKUP($A682,Results!$A$2:$A$2256,Results!K$2:K$2256,"")</f>
        <v>24102001</v>
      </c>
      <c r="AQ682" s="2" t="str">
        <f>_xlfn.XLOOKUP($A682,Results!$A$2:$A$2256,Results!L$2:L$2256,"")</f>
        <v>AK10605044</v>
      </c>
      <c r="AR682" s="2">
        <f>_xlfn.XLOOKUP($A682,Results!$A$2:$A$2256,Results!M$2:M$2256,"")</f>
        <v>330952</v>
      </c>
      <c r="AS682" s="2" t="str">
        <f>_xlfn.XLOOKUP($A682,Results!$A$2:$A$2256,Results!N$2:N$2256,"")</f>
        <v>MILB K5930 600V MOUNTING RACK</v>
      </c>
      <c r="AT682" s="2" t="str">
        <f>_xlfn.XLOOKUP($A682,Results!$A$2:$A$2256,Results!O$2:O$2256,"")</f>
        <v>MILBANK MANUFACTURING</v>
      </c>
      <c r="AU682" s="2" t="str">
        <f>_xlfn.XLOOKUP($A682,Results!$A$2:$A$2256,Results!P$2:P$2256,"")</f>
        <v>MILBANK MANUFACTURING CO</v>
      </c>
      <c r="AV682" s="2" t="str">
        <f>_xlfn.XLOOKUP($A682,Results!$A$2:$A$2256,Results!Q$2:Q$2256,"")</f>
        <v>SINGLE_MATCH</v>
      </c>
      <c r="AW682" s="2" t="str">
        <f>_xlfn.XLOOKUP($A682,Results!$A$2:$A$2256,Results!R$2:R$2256,"")</f>
        <v>0.7535584476388474</v>
      </c>
      <c r="AX682" s="2">
        <f>_xlfn.XLOOKUP($A682,Results!$A$2:$A$2256,Results!S$2:S$2256,"")</f>
        <v>100</v>
      </c>
      <c r="AY682" s="2">
        <f>_xlfn.XLOOKUP($A682,Results!$A$2:$A$2256,Results!T$2:T$2256,"")</f>
        <v>100</v>
      </c>
      <c r="AZ682" s="2">
        <f>_xlfn.XLOOKUP($A682,Results!$A$2:$A$2256,Results!U$2:U$2256,"")</f>
        <v>100</v>
      </c>
      <c r="BA682" s="2" t="str">
        <f>_xlfn.XLOOKUP($A682,Results!$A$2:$A$2256,Results!V$2:V$2256,"")</f>
        <v>MILBANK MANUFACTURING</v>
      </c>
      <c r="BB682" s="2">
        <f>_xlfn.XLOOKUP($A682,Results!$A$2:$A$2256,Results!W$2:W$2256,"")</f>
        <v>86</v>
      </c>
      <c r="BC682" s="2">
        <f>_xlfn.XLOOKUP($A682,Results!$A$2:$A$2256,Results!X$2:X$2256,"")</f>
        <v>24102001</v>
      </c>
      <c r="BD682" s="2">
        <f>_xlfn.XLOOKUP($A682,Results!$A$2:$A$2256,Results!Y$2:Y$2256,"")</f>
        <v>86</v>
      </c>
      <c r="BE682" s="2" t="b">
        <f>_xlfn.XLOOKUP($A682,Results!$A$2:$A$2256,Results!Z$2:Z$2256,"")</f>
        <v>1</v>
      </c>
    </row>
    <row r="683" spans="1:57" ht="38.25" customHeight="1" x14ac:dyDescent="0.3">
      <c r="A683">
        <v>906360</v>
      </c>
      <c r="B683">
        <v>281396</v>
      </c>
      <c r="C683" t="s">
        <v>36</v>
      </c>
      <c r="D683">
        <v>9341431321</v>
      </c>
      <c r="E683" s="2" t="str">
        <f>VLOOKUP(F683,'RPA Vendor Data '!F$1:$G$2418,2)</f>
        <v>GRAYBAR ELECTRIC CO. INC.</v>
      </c>
      <c r="F683" s="2">
        <v>11471</v>
      </c>
      <c r="G683" s="2">
        <v>1</v>
      </c>
      <c r="H683" t="s">
        <v>2202</v>
      </c>
      <c r="I683">
        <v>1</v>
      </c>
      <c r="J683" t="s">
        <v>39</v>
      </c>
      <c r="K683" t="s">
        <v>39</v>
      </c>
      <c r="L683">
        <v>1005.48</v>
      </c>
      <c r="M683" s="2" t="s">
        <v>2193</v>
      </c>
      <c r="N683" s="85" t="s">
        <v>2203</v>
      </c>
      <c r="O683" t="s">
        <v>36</v>
      </c>
      <c r="P683" t="s">
        <v>2204</v>
      </c>
      <c r="Q683" t="s">
        <v>36</v>
      </c>
      <c r="R683">
        <v>1005.48</v>
      </c>
      <c r="S683" s="1">
        <v>45744.27205644676</v>
      </c>
      <c r="T683" t="s">
        <v>42</v>
      </c>
      <c r="U683" s="1">
        <v>45744.054861111108</v>
      </c>
      <c r="V683" t="s">
        <v>43</v>
      </c>
      <c r="W683" t="s">
        <v>36</v>
      </c>
      <c r="X683">
        <v>0</v>
      </c>
      <c r="Y683" t="s">
        <v>54</v>
      </c>
      <c r="Z683" t="s">
        <v>36</v>
      </c>
      <c r="AA683">
        <v>1005.48</v>
      </c>
      <c r="AB683" t="s">
        <v>36</v>
      </c>
      <c r="AC683" t="s">
        <v>2196</v>
      </c>
      <c r="AD683" t="s">
        <v>2196</v>
      </c>
      <c r="AE683" t="s">
        <v>45</v>
      </c>
      <c r="AG683" s="18" t="s">
        <v>2205</v>
      </c>
      <c r="AH683" s="18"/>
      <c r="AI683" s="2" t="s">
        <v>48</v>
      </c>
      <c r="AJ683" s="2" t="e">
        <f>VLOOKUP(A683,'Classification Test Result'!$A$2:$D$2428,4,FALSE)</f>
        <v>#N/A</v>
      </c>
      <c r="AL683" s="2">
        <f>_xlfn.XLOOKUP($A683,Results!$A$2:$A$2256,Results!G$2:G$2256,"")</f>
        <v>336239</v>
      </c>
      <c r="AM683" s="2" t="str">
        <f>_xlfn.XLOOKUP($A683,Results!$A$2:$A$2256,Results!H$2:H$2256,"")</f>
        <v>CT364811HCAMS</v>
      </c>
      <c r="AN683" s="2" t="str">
        <f>_xlfn.XLOOKUP($A683,Results!$A$2:$A$2256,Results!I$2:I$2256,"")</f>
        <v>MILBANK MANUFACTURING</v>
      </c>
      <c r="AO683" s="2">
        <f>_xlfn.XLOOKUP($A683,Results!$A$2:$A$2256,Results!J$2:J$2256,"")</f>
        <v>784572662667</v>
      </c>
      <c r="AP683" s="2">
        <f>_xlfn.XLOOKUP($A683,Results!$A$2:$A$2256,Results!K$2:K$2256,"")</f>
        <v>39121319</v>
      </c>
      <c r="AQ683" s="2" t="str">
        <f>_xlfn.XLOOKUP($A683,Results!$A$2:$A$2256,Results!L$2:L$2256,"")</f>
        <v>AK10604949</v>
      </c>
      <c r="AR683" s="2">
        <f>_xlfn.XLOOKUP($A683,Results!$A$2:$A$2256,Results!M$2:M$2256,"")</f>
        <v>182815</v>
      </c>
      <c r="AS683" s="2" t="str">
        <f>_xlfn.XLOOKUP($A683,Results!$A$2:$A$2256,Results!N$2:N$2256,"")</f>
        <v>MILB CT364811-HC-AMS 800A CABINET</v>
      </c>
      <c r="AT683" s="2" t="str">
        <f>_xlfn.XLOOKUP($A683,Results!$A$2:$A$2256,Results!O$2:O$2256,"")</f>
        <v>MILBANK MANUFACTURING</v>
      </c>
      <c r="AU683" s="2" t="str">
        <f>_xlfn.XLOOKUP($A683,Results!$A$2:$A$2256,Results!P$2:P$2256,"")</f>
        <v>MILBANK MANUFACTURING CO</v>
      </c>
      <c r="AV683" s="2" t="str">
        <f>_xlfn.XLOOKUP($A683,Results!$A$2:$A$2256,Results!Q$2:Q$2256,"")</f>
        <v>SINGLE_MATCH</v>
      </c>
      <c r="AW683" s="2" t="str">
        <f>_xlfn.XLOOKUP($A683,Results!$A$2:$A$2256,Results!R$2:R$2256,"")</f>
        <v>0.7684632828885002</v>
      </c>
      <c r="AX683" s="2">
        <f>_xlfn.XLOOKUP($A683,Results!$A$2:$A$2256,Results!S$2:S$2256,"")</f>
        <v>100</v>
      </c>
      <c r="AY683" s="2">
        <f>_xlfn.XLOOKUP($A683,Results!$A$2:$A$2256,Results!T$2:T$2256,"")</f>
        <v>100</v>
      </c>
      <c r="AZ683" s="2">
        <f>_xlfn.XLOOKUP($A683,Results!$A$2:$A$2256,Results!U$2:U$2256,"")</f>
        <v>100</v>
      </c>
      <c r="BA683" s="2" t="str">
        <f>_xlfn.XLOOKUP($A683,Results!$A$2:$A$2256,Results!V$2:V$2256,"")</f>
        <v>MILBANK MANUFACTURING</v>
      </c>
      <c r="BB683" s="2">
        <f>_xlfn.XLOOKUP($A683,Results!$A$2:$A$2256,Results!W$2:W$2256,"")</f>
        <v>85</v>
      </c>
      <c r="BC683" s="2">
        <f>_xlfn.XLOOKUP($A683,Results!$A$2:$A$2256,Results!X$2:X$2256,"")</f>
        <v>39121300</v>
      </c>
      <c r="BD683" s="2">
        <f>_xlfn.XLOOKUP($A683,Results!$A$2:$A$2256,Results!Y$2:Y$2256,"")</f>
        <v>69</v>
      </c>
      <c r="BE683" s="2" t="b">
        <f>_xlfn.XLOOKUP($A683,Results!$A$2:$A$2256,Results!Z$2:Z$2256,"")</f>
        <v>1</v>
      </c>
    </row>
    <row r="684" spans="1:57" ht="38.25" customHeight="1" x14ac:dyDescent="0.3">
      <c r="A684">
        <v>906361</v>
      </c>
      <c r="B684">
        <v>281513</v>
      </c>
      <c r="C684" t="s">
        <v>36</v>
      </c>
      <c r="D684" t="s">
        <v>1095</v>
      </c>
      <c r="E684" s="2" t="str">
        <f>VLOOKUP(F684,'RPA Vendor Data '!F$1:$G$2418,2)</f>
        <v>REXEL USA, INC.</v>
      </c>
      <c r="F684" s="2">
        <v>12873</v>
      </c>
      <c r="G684" s="2">
        <v>6</v>
      </c>
      <c r="H684" t="s">
        <v>2207</v>
      </c>
      <c r="I684">
        <v>1</v>
      </c>
      <c r="J684" t="s">
        <v>65</v>
      </c>
      <c r="K684" t="s">
        <v>39</v>
      </c>
      <c r="L684">
        <v>19.132000000000001</v>
      </c>
      <c r="M684" s="2" t="s">
        <v>2208</v>
      </c>
      <c r="N684" s="85" t="s">
        <v>2209</v>
      </c>
      <c r="O684">
        <v>116909</v>
      </c>
      <c r="P684" t="s">
        <v>36</v>
      </c>
      <c r="Q684" t="s">
        <v>36</v>
      </c>
      <c r="R684">
        <v>19.13</v>
      </c>
      <c r="S684" s="1">
        <v>45744.396182951386</v>
      </c>
      <c r="T684" t="s">
        <v>42</v>
      </c>
      <c r="U684" s="1">
        <v>45744.1875</v>
      </c>
      <c r="V684" t="s">
        <v>43</v>
      </c>
      <c r="W684" t="s">
        <v>36</v>
      </c>
      <c r="X684">
        <v>0</v>
      </c>
      <c r="Y684">
        <v>201</v>
      </c>
      <c r="Z684" t="s">
        <v>36</v>
      </c>
      <c r="AA684" t="s">
        <v>36</v>
      </c>
      <c r="AB684" t="s">
        <v>36</v>
      </c>
      <c r="AC684" t="s">
        <v>49</v>
      </c>
      <c r="AD684" t="s">
        <v>49</v>
      </c>
      <c r="AE684" t="s">
        <v>45</v>
      </c>
      <c r="AG684" s="18" t="s">
        <v>2210</v>
      </c>
      <c r="AH684" s="18"/>
      <c r="AI684" s="2" t="s">
        <v>48</v>
      </c>
      <c r="AJ684" s="2" t="e">
        <f>VLOOKUP(A684,'Classification Test Result'!$A$2:$D$2428,4,FALSE)</f>
        <v>#N/A</v>
      </c>
      <c r="AL684" s="2">
        <f>_xlfn.XLOOKUP($A684,Results!$A$2:$A$2256,Results!G$2:G$2256,"")</f>
        <v>335751</v>
      </c>
      <c r="AM684" s="2">
        <f>_xlfn.XLOOKUP($A684,Results!$A$2:$A$2256,Results!H$2:H$2256,"")</f>
        <v>49567010</v>
      </c>
      <c r="AN684" s="2" t="str">
        <f>_xlfn.XLOOKUP($A684,Results!$A$2:$A$2256,Results!I$2:I$2256,"")</f>
        <v>MILWAUKEE TOOL</v>
      </c>
      <c r="AO684" s="2" t="str">
        <f>_xlfn.XLOOKUP($A684,Results!$A$2:$A$2256,Results!J$2:J$2256,"")</f>
        <v>045242200177</v>
      </c>
      <c r="AP684" s="2">
        <f>_xlfn.XLOOKUP($A684,Results!$A$2:$A$2256,Results!K$2:K$2256,"")</f>
        <v>27112811</v>
      </c>
      <c r="AQ684" s="2" t="str">
        <f>_xlfn.XLOOKUP($A684,Results!$A$2:$A$2256,Results!L$2:L$2256,"")</f>
        <v>AK10611046</v>
      </c>
      <c r="AR684" s="2">
        <f>_xlfn.XLOOKUP($A684,Results!$A$2:$A$2256,Results!M$2:M$2256,"")</f>
        <v>982518</v>
      </c>
      <c r="AS684" s="2" t="str">
        <f>_xlfn.XLOOKUP($A684,Results!$A$2:$A$2256,Results!N$2:N$2256,"")</f>
        <v>MILW 49-56-7010 3/8 HOLE SAW ARBOR</v>
      </c>
      <c r="AT684" s="2" t="str">
        <f>_xlfn.XLOOKUP($A684,Results!$A$2:$A$2256,Results!O$2:O$2256,"")</f>
        <v>MILWAUKEE TOOL</v>
      </c>
      <c r="AU684" s="2">
        <f>_xlfn.XLOOKUP($A684,Results!$A$2:$A$2256,Results!P$2:P$2256,"")</f>
        <v>0</v>
      </c>
      <c r="AV684" s="2" t="str">
        <f>_xlfn.XLOOKUP($A684,Results!$A$2:$A$2256,Results!Q$2:Q$2256,"")</f>
        <v>NO_MANUFACTURERS_FOUND</v>
      </c>
      <c r="AW684" s="2" t="str">
        <f>_xlfn.XLOOKUP($A684,Results!$A$2:$A$2256,Results!R$2:R$2256,"")</f>
        <v>0.9115673974250409</v>
      </c>
      <c r="AX684" s="2">
        <f>_xlfn.XLOOKUP($A684,Results!$A$2:$A$2256,Results!S$2:S$2256,"")</f>
        <v>100</v>
      </c>
      <c r="AY684" s="2">
        <f>_xlfn.XLOOKUP($A684,Results!$A$2:$A$2256,Results!T$2:T$2256,"")</f>
        <v>100</v>
      </c>
      <c r="AZ684" s="2">
        <f>_xlfn.XLOOKUP($A684,Results!$A$2:$A$2256,Results!U$2:U$2256,"")</f>
        <v>100</v>
      </c>
      <c r="BA684" s="2" t="str">
        <f>_xlfn.XLOOKUP($A684,Results!$A$2:$A$2256,Results!V$2:V$2256,"")</f>
        <v>MILWAUKEE TOOL</v>
      </c>
      <c r="BB684" s="2">
        <f>_xlfn.XLOOKUP($A684,Results!$A$2:$A$2256,Results!W$2:W$2256,"")</f>
        <v>92</v>
      </c>
      <c r="BC684" s="2">
        <f>_xlfn.XLOOKUP($A684,Results!$A$2:$A$2256,Results!X$2:X$2256,"")</f>
        <v>27112800</v>
      </c>
      <c r="BD684" s="2">
        <f>_xlfn.XLOOKUP($A684,Results!$A$2:$A$2256,Results!Y$2:Y$2256,"")</f>
        <v>92</v>
      </c>
      <c r="BE684" s="2" t="b">
        <f>_xlfn.XLOOKUP($A684,Results!$A$2:$A$2256,Results!Z$2:Z$2256,"")</f>
        <v>1</v>
      </c>
    </row>
    <row r="685" spans="1:57" ht="38.25" customHeight="1" x14ac:dyDescent="0.3">
      <c r="A685">
        <v>906362</v>
      </c>
      <c r="B685">
        <v>281513</v>
      </c>
      <c r="C685" t="s">
        <v>36</v>
      </c>
      <c r="D685" t="s">
        <v>1095</v>
      </c>
      <c r="E685" s="2" t="str">
        <f>VLOOKUP(F685,'RPA Vendor Data '!F$1:$G$2418,2)</f>
        <v>REXEL USA, INC.</v>
      </c>
      <c r="F685" s="2">
        <v>12873</v>
      </c>
      <c r="G685" s="2">
        <v>7</v>
      </c>
      <c r="H685" t="s">
        <v>2213</v>
      </c>
      <c r="I685">
        <v>1</v>
      </c>
      <c r="J685" t="s">
        <v>65</v>
      </c>
      <c r="K685" t="s">
        <v>39</v>
      </c>
      <c r="L685">
        <v>6.8739999999999997</v>
      </c>
      <c r="M685" s="2" t="s">
        <v>2208</v>
      </c>
      <c r="N685" s="85" t="s">
        <v>2214</v>
      </c>
      <c r="O685">
        <v>108577</v>
      </c>
      <c r="P685" t="s">
        <v>36</v>
      </c>
      <c r="Q685" t="s">
        <v>36</v>
      </c>
      <c r="R685">
        <v>6.87</v>
      </c>
      <c r="S685" s="1">
        <v>45744.396186342587</v>
      </c>
      <c r="T685" t="s">
        <v>42</v>
      </c>
      <c r="U685" s="1">
        <v>45744.1875</v>
      </c>
      <c r="V685" t="s">
        <v>43</v>
      </c>
      <c r="W685" t="s">
        <v>36</v>
      </c>
      <c r="X685">
        <v>0</v>
      </c>
      <c r="Y685">
        <v>201</v>
      </c>
      <c r="Z685" t="s">
        <v>36</v>
      </c>
      <c r="AA685" t="s">
        <v>36</v>
      </c>
      <c r="AB685" t="s">
        <v>36</v>
      </c>
      <c r="AC685" t="s">
        <v>49</v>
      </c>
      <c r="AD685" t="s">
        <v>49</v>
      </c>
      <c r="AE685" t="s">
        <v>45</v>
      </c>
      <c r="AG685" s="18" t="s">
        <v>2215</v>
      </c>
      <c r="AH685" s="18"/>
      <c r="AI685" s="2" t="s">
        <v>48</v>
      </c>
      <c r="AJ685" s="2" t="e">
        <f>VLOOKUP(A685,'Classification Test Result'!$A$2:$D$2428,4,FALSE)</f>
        <v>#N/A</v>
      </c>
      <c r="AL685" s="2">
        <f>_xlfn.XLOOKUP($A685,Results!$A$2:$A$2256,Results!G$2:G$2256,"")</f>
        <v>336285</v>
      </c>
      <c r="AM685" s="2">
        <f>_xlfn.XLOOKUP($A685,Results!$A$2:$A$2256,Results!H$2:H$2256,"")</f>
        <v>49560052</v>
      </c>
      <c r="AN685" s="2" t="str">
        <f>_xlfn.XLOOKUP($A685,Results!$A$2:$A$2256,Results!I$2:I$2256,"")</f>
        <v>MILWAUKEE TOOL</v>
      </c>
      <c r="AO685" s="2" t="str">
        <f>_xlfn.XLOOKUP($A685,Results!$A$2:$A$2256,Results!J$2:J$2256,"")</f>
        <v>045242192939</v>
      </c>
      <c r="AP685" s="2">
        <f>_xlfn.XLOOKUP($A685,Results!$A$2:$A$2256,Results!K$2:K$2256,"")</f>
        <v>27112826</v>
      </c>
      <c r="AQ685" s="2" t="str">
        <f>_xlfn.XLOOKUP($A685,Results!$A$2:$A$2256,Results!L$2:L$2256,"")</f>
        <v>AK10610886</v>
      </c>
      <c r="AR685" s="2">
        <f>_xlfn.XLOOKUP($A685,Results!$A$2:$A$2256,Results!M$2:M$2256,"")</f>
        <v>821945</v>
      </c>
      <c r="AS685" s="2" t="str">
        <f>_xlfn.XLOOKUP($A685,Results!$A$2:$A$2256,Results!N$2:N$2256,"")</f>
        <v>MILW 49-56-0052 1-1/8 ICE HRD H-SAW</v>
      </c>
      <c r="AT685" s="2" t="str">
        <f>_xlfn.XLOOKUP($A685,Results!$A$2:$A$2256,Results!O$2:O$2256,"")</f>
        <v>MILWAUKEE TOOL</v>
      </c>
      <c r="AU685" s="2">
        <f>_xlfn.XLOOKUP($A685,Results!$A$2:$A$2256,Results!P$2:P$2256,"")</f>
        <v>0</v>
      </c>
      <c r="AV685" s="2" t="str">
        <f>_xlfn.XLOOKUP($A685,Results!$A$2:$A$2256,Results!Q$2:Q$2256,"")</f>
        <v>NO_MANUFACTURERS_FOUND</v>
      </c>
      <c r="AW685" s="2" t="str">
        <f>_xlfn.XLOOKUP($A685,Results!$A$2:$A$2256,Results!R$2:R$2256,"")</f>
        <v>0.8764882234655149</v>
      </c>
      <c r="AX685" s="2">
        <f>_xlfn.XLOOKUP($A685,Results!$A$2:$A$2256,Results!S$2:S$2256,"")</f>
        <v>100</v>
      </c>
      <c r="AY685" s="2">
        <f>_xlfn.XLOOKUP($A685,Results!$A$2:$A$2256,Results!T$2:T$2256,"")</f>
        <v>100</v>
      </c>
      <c r="AZ685" s="2">
        <f>_xlfn.XLOOKUP($A685,Results!$A$2:$A$2256,Results!U$2:U$2256,"")</f>
        <v>100</v>
      </c>
      <c r="BA685" s="2" t="str">
        <f>_xlfn.XLOOKUP($A685,Results!$A$2:$A$2256,Results!V$2:V$2256,"")</f>
        <v>MILWAUKEE TOOL</v>
      </c>
      <c r="BB685" s="2">
        <f>_xlfn.XLOOKUP($A685,Results!$A$2:$A$2256,Results!W$2:W$2256,"")</f>
        <v>89</v>
      </c>
      <c r="BC685" s="2">
        <f>_xlfn.XLOOKUP($A685,Results!$A$2:$A$2256,Results!X$2:X$2256,"")</f>
        <v>27112826</v>
      </c>
      <c r="BD685" s="2">
        <f>_xlfn.XLOOKUP($A685,Results!$A$2:$A$2256,Results!Y$2:Y$2256,"")</f>
        <v>89</v>
      </c>
      <c r="BE685" s="2" t="b">
        <f>_xlfn.XLOOKUP($A685,Results!$A$2:$A$2256,Results!Z$2:Z$2256,"")</f>
        <v>1</v>
      </c>
    </row>
    <row r="686" spans="1:57" ht="38.25" customHeight="1" x14ac:dyDescent="0.3">
      <c r="A686">
        <v>906363</v>
      </c>
      <c r="B686">
        <v>281682</v>
      </c>
      <c r="C686" t="s">
        <v>36</v>
      </c>
      <c r="D686" t="s">
        <v>550</v>
      </c>
      <c r="E686" s="2" t="str">
        <f>VLOOKUP(F686,'RPA Vendor Data '!F$1:$G$2418,2)</f>
        <v>REXEL USA, INC.</v>
      </c>
      <c r="F686" s="2">
        <v>12873</v>
      </c>
      <c r="G686" s="2">
        <v>21</v>
      </c>
      <c r="H686" t="s">
        <v>2218</v>
      </c>
      <c r="I686">
        <v>1</v>
      </c>
      <c r="J686" t="s">
        <v>65</v>
      </c>
      <c r="K686" t="s">
        <v>39</v>
      </c>
      <c r="L686">
        <v>5.1710000000000003</v>
      </c>
      <c r="M686" s="2" t="s">
        <v>2208</v>
      </c>
      <c r="N686" s="85" t="s">
        <v>2219</v>
      </c>
      <c r="O686">
        <v>89248</v>
      </c>
      <c r="P686" t="s">
        <v>36</v>
      </c>
      <c r="Q686" t="s">
        <v>36</v>
      </c>
      <c r="R686">
        <v>5.17</v>
      </c>
      <c r="S686" s="1">
        <v>45744.522214965284</v>
      </c>
      <c r="T686" t="s">
        <v>42</v>
      </c>
      <c r="U686" s="1">
        <v>45744.293749999997</v>
      </c>
      <c r="V686" t="s">
        <v>43</v>
      </c>
      <c r="W686" t="s">
        <v>36</v>
      </c>
      <c r="X686">
        <v>21</v>
      </c>
      <c r="Y686" t="s">
        <v>54</v>
      </c>
      <c r="Z686" t="s">
        <v>36</v>
      </c>
      <c r="AA686">
        <v>5.1710000000000003</v>
      </c>
      <c r="AB686" t="s">
        <v>36</v>
      </c>
      <c r="AC686" t="s">
        <v>49</v>
      </c>
      <c r="AD686" t="s">
        <v>49</v>
      </c>
      <c r="AE686" t="s">
        <v>45</v>
      </c>
      <c r="AG686" s="18" t="s">
        <v>2220</v>
      </c>
      <c r="AH686" s="18"/>
      <c r="AI686" s="2" t="s">
        <v>48</v>
      </c>
      <c r="AJ686" s="2" t="e">
        <f>VLOOKUP(A686,'Classification Test Result'!$A$2:$D$2428,4,FALSE)</f>
        <v>#N/A</v>
      </c>
      <c r="AL686" s="2">
        <f>_xlfn.XLOOKUP($A686,Results!$A$2:$A$2256,Results!G$2:G$2256,"")</f>
        <v>336258</v>
      </c>
      <c r="AM686" s="2">
        <f>_xlfn.XLOOKUP($A686,Results!$A$2:$A$2256,Results!H$2:H$2256,"")</f>
        <v>48207471</v>
      </c>
      <c r="AN686" s="2" t="str">
        <f>_xlfn.XLOOKUP($A686,Results!$A$2:$A$2256,Results!I$2:I$2256,"")</f>
        <v>MILWAUKEE TOOL</v>
      </c>
      <c r="AO686" s="2" t="str">
        <f>_xlfn.XLOOKUP($A686,Results!$A$2:$A$2256,Results!J$2:J$2256,"")</f>
        <v>045242111664</v>
      </c>
      <c r="AP686" s="2">
        <f>_xlfn.XLOOKUP($A686,Results!$A$2:$A$2256,Results!K$2:K$2256,"")</f>
        <v>27111543</v>
      </c>
      <c r="AQ686" s="2" t="str">
        <f>_xlfn.XLOOKUP($A686,Results!$A$2:$A$2256,Results!L$2:L$2256,"")</f>
        <v>AK10608177</v>
      </c>
      <c r="AR686" s="2">
        <f>_xlfn.XLOOKUP($A686,Results!$A$2:$A$2256,Results!M$2:M$2256,"")</f>
        <v>791660</v>
      </c>
      <c r="AS686" s="2" t="str">
        <f>_xlfn.XLOOKUP($A686,Results!$A$2:$A$2256,Results!N$2:N$2256,"")</f>
        <v>MILW 48-20-7471 1/2X4X6 SDS BIT</v>
      </c>
      <c r="AT686" s="2" t="str">
        <f>_xlfn.XLOOKUP($A686,Results!$A$2:$A$2256,Results!O$2:O$2256,"")</f>
        <v>MILWAUKEE TOOL</v>
      </c>
      <c r="AU686" s="2">
        <f>_xlfn.XLOOKUP($A686,Results!$A$2:$A$2256,Results!P$2:P$2256,"")</f>
        <v>0</v>
      </c>
      <c r="AV686" s="2" t="str">
        <f>_xlfn.XLOOKUP($A686,Results!$A$2:$A$2256,Results!Q$2:Q$2256,"")</f>
        <v>NO_MANUFACTURERS_FOUND</v>
      </c>
      <c r="AW686" s="2" t="str">
        <f>_xlfn.XLOOKUP($A686,Results!$A$2:$A$2256,Results!R$2:R$2256,"")</f>
        <v>0.9375020024023506</v>
      </c>
      <c r="AX686" s="2">
        <f>_xlfn.XLOOKUP($A686,Results!$A$2:$A$2256,Results!S$2:S$2256,"")</f>
        <v>100</v>
      </c>
      <c r="AY686" s="2">
        <f>_xlfn.XLOOKUP($A686,Results!$A$2:$A$2256,Results!T$2:T$2256,"")</f>
        <v>100</v>
      </c>
      <c r="AZ686" s="2">
        <f>_xlfn.XLOOKUP($A686,Results!$A$2:$A$2256,Results!U$2:U$2256,"")</f>
        <v>100</v>
      </c>
      <c r="BA686" s="2" t="str">
        <f>_xlfn.XLOOKUP($A686,Results!$A$2:$A$2256,Results!V$2:V$2256,"")</f>
        <v>MILWAUKEE TOOL</v>
      </c>
      <c r="BB686" s="2">
        <f>_xlfn.XLOOKUP($A686,Results!$A$2:$A$2256,Results!W$2:W$2256,"")</f>
        <v>94</v>
      </c>
      <c r="BC686" s="2">
        <f>_xlfn.XLOOKUP($A686,Results!$A$2:$A$2256,Results!X$2:X$2256,"")</f>
        <v>27111543</v>
      </c>
      <c r="BD686" s="2">
        <f>_xlfn.XLOOKUP($A686,Results!$A$2:$A$2256,Results!Y$2:Y$2256,"")</f>
        <v>94</v>
      </c>
      <c r="BE686" s="2" t="b">
        <f>_xlfn.XLOOKUP($A686,Results!$A$2:$A$2256,Results!Z$2:Z$2256,"")</f>
        <v>1</v>
      </c>
    </row>
    <row r="687" spans="1:57" ht="38.25" customHeight="1" x14ac:dyDescent="0.3">
      <c r="A687">
        <v>906364</v>
      </c>
      <c r="B687">
        <v>281847</v>
      </c>
      <c r="C687" t="s">
        <v>36</v>
      </c>
      <c r="D687" t="s">
        <v>2223</v>
      </c>
      <c r="E687" s="2" t="str">
        <f>VLOOKUP(F687,'RPA Vendor Data '!F$1:$G$2418,2)</f>
        <v>ACME CONSTRUCTION SUPPLY</v>
      </c>
      <c r="F687" s="2">
        <v>10054</v>
      </c>
      <c r="G687" s="2">
        <v>1</v>
      </c>
      <c r="H687" t="s">
        <v>2224</v>
      </c>
      <c r="I687">
        <v>3</v>
      </c>
      <c r="J687" t="s">
        <v>910</v>
      </c>
      <c r="K687" t="s">
        <v>39</v>
      </c>
      <c r="L687">
        <v>9.31</v>
      </c>
      <c r="M687" s="2" t="s">
        <v>2225</v>
      </c>
      <c r="N687" s="85" t="s">
        <v>2226</v>
      </c>
      <c r="O687" t="s">
        <v>36</v>
      </c>
      <c r="P687" t="s">
        <v>36</v>
      </c>
      <c r="Q687" t="s">
        <v>36</v>
      </c>
      <c r="R687">
        <v>27.93</v>
      </c>
      <c r="S687" s="1">
        <v>45744.648840312497</v>
      </c>
      <c r="T687" t="s">
        <v>42</v>
      </c>
      <c r="U687" s="1">
        <v>45744.42083333333</v>
      </c>
      <c r="V687" t="s">
        <v>43</v>
      </c>
      <c r="W687" t="s">
        <v>36</v>
      </c>
      <c r="X687">
        <v>1</v>
      </c>
      <c r="Y687">
        <v>201</v>
      </c>
      <c r="Z687" t="s">
        <v>36</v>
      </c>
      <c r="AA687" t="s">
        <v>36</v>
      </c>
      <c r="AB687" t="s">
        <v>36</v>
      </c>
      <c r="AC687" t="s">
        <v>2227</v>
      </c>
      <c r="AD687" t="s">
        <v>2227</v>
      </c>
      <c r="AE687" t="s">
        <v>45</v>
      </c>
      <c r="AG687" s="18" t="s">
        <v>2228</v>
      </c>
      <c r="AH687" s="18"/>
      <c r="AI687" s="2" t="s">
        <v>48</v>
      </c>
      <c r="AJ687" s="2" t="e">
        <f>VLOOKUP(A687,'Classification Test Result'!$A$2:$D$2428,4,FALSE)</f>
        <v>#N/A</v>
      </c>
      <c r="AL687" s="2">
        <f>_xlfn.XLOOKUP($A687,Results!$A$2:$A$2256,Results!G$2:G$2256,"")</f>
        <v>0</v>
      </c>
      <c r="AM687" s="2">
        <f>_xlfn.XLOOKUP($A687,Results!$A$2:$A$2256,Results!H$2:H$2256,"")</f>
        <v>0</v>
      </c>
      <c r="AN687" s="2">
        <f>_xlfn.XLOOKUP($A687,Results!$A$2:$A$2256,Results!I$2:I$2256,"")</f>
        <v>0</v>
      </c>
      <c r="AO687" s="2">
        <f>_xlfn.XLOOKUP($A687,Results!$A$2:$A$2256,Results!J$2:J$2256,"")</f>
        <v>0</v>
      </c>
      <c r="AP687" s="2">
        <f>_xlfn.XLOOKUP($A687,Results!$A$2:$A$2256,Results!K$2:K$2256,"")</f>
        <v>0</v>
      </c>
      <c r="AQ687" s="2">
        <f>_xlfn.XLOOKUP($A687,Results!$A$2:$A$2256,Results!L$2:L$2256,"")</f>
        <v>0</v>
      </c>
      <c r="AR687" s="2">
        <f>_xlfn.XLOOKUP($A687,Results!$A$2:$A$2256,Results!M$2:M$2256,"")</f>
        <v>0</v>
      </c>
      <c r="AS687" s="2">
        <f>_xlfn.XLOOKUP($A687,Results!$A$2:$A$2256,Results!N$2:N$2256,"")</f>
        <v>0</v>
      </c>
      <c r="AT687" s="2" t="str">
        <f>_xlfn.XLOOKUP($A687,Results!$A$2:$A$2256,Results!O$2:O$2256,"")</f>
        <v>MIGHTY TIE</v>
      </c>
      <c r="AU687" s="2" t="str">
        <f>_xlfn.XLOOKUP($A687,Results!$A$2:$A$2256,Results!P$2:P$2256,"")</f>
        <v>MIGHTY-TIE</v>
      </c>
      <c r="AV687" s="2" t="str">
        <f>_xlfn.XLOOKUP($A687,Results!$A$2:$A$2256,Results!Q$2:Q$2256,"")</f>
        <v>SINGLE_MATCH</v>
      </c>
      <c r="AW687" s="2">
        <f>_xlfn.XLOOKUP($A687,Results!$A$2:$A$2256,Results!R$2:R$2256,"")</f>
        <v>0</v>
      </c>
      <c r="AX687" s="2">
        <f>_xlfn.XLOOKUP($A687,Results!$A$2:$A$2256,Results!S$2:S$2256,"")</f>
        <v>0</v>
      </c>
      <c r="AY687" s="2">
        <f>_xlfn.XLOOKUP($A687,Results!$A$2:$A$2256,Results!T$2:T$2256,"")</f>
        <v>100</v>
      </c>
      <c r="AZ687" s="2">
        <f>_xlfn.XLOOKUP($A687,Results!$A$2:$A$2256,Results!U$2:U$2256,"")</f>
        <v>0</v>
      </c>
      <c r="BA687" s="2">
        <f>_xlfn.XLOOKUP($A687,Results!$A$2:$A$2256,Results!V$2:V$2256,"")</f>
        <v>0</v>
      </c>
      <c r="BB687" s="2">
        <f>_xlfn.XLOOKUP($A687,Results!$A$2:$A$2256,Results!W$2:W$2256,"")</f>
        <v>0</v>
      </c>
      <c r="BC687" s="2">
        <f>_xlfn.XLOOKUP($A687,Results!$A$2:$A$2256,Results!X$2:X$2256,"")</f>
        <v>39121703</v>
      </c>
      <c r="BD687" s="2">
        <f>_xlfn.XLOOKUP($A687,Results!$A$2:$A$2256,Results!Y$2:Y$2256,"")</f>
        <v>75</v>
      </c>
      <c r="BE687" s="2">
        <f>_xlfn.XLOOKUP($A687,Results!$A$2:$A$2256,Results!Z$2:Z$2256,"")</f>
        <v>0</v>
      </c>
    </row>
    <row r="688" spans="1:57" ht="38.25" customHeight="1" x14ac:dyDescent="0.3">
      <c r="A688">
        <v>906365</v>
      </c>
      <c r="B688">
        <v>281849</v>
      </c>
      <c r="C688" t="s">
        <v>36</v>
      </c>
      <c r="D688" t="s">
        <v>1463</v>
      </c>
      <c r="E688" s="2" t="str">
        <f>VLOOKUP(F688,'RPA Vendor Data '!F$1:$G$2418,2)</f>
        <v>ACME CONSTRUCTION SUPPLY</v>
      </c>
      <c r="F688" s="2">
        <v>10054</v>
      </c>
      <c r="G688" s="2">
        <v>2</v>
      </c>
      <c r="H688" t="s">
        <v>2229</v>
      </c>
      <c r="I688">
        <v>1</v>
      </c>
      <c r="J688" t="s">
        <v>910</v>
      </c>
      <c r="K688" t="s">
        <v>39</v>
      </c>
      <c r="L688">
        <v>18.71</v>
      </c>
      <c r="M688" s="2" t="s">
        <v>2225</v>
      </c>
      <c r="N688" s="85" t="s">
        <v>2230</v>
      </c>
      <c r="O688" t="s">
        <v>36</v>
      </c>
      <c r="P688" t="s">
        <v>36</v>
      </c>
      <c r="Q688" t="s">
        <v>36</v>
      </c>
      <c r="R688">
        <v>18.71</v>
      </c>
      <c r="S688" s="1">
        <v>45744.648779398151</v>
      </c>
      <c r="T688" t="s">
        <v>42</v>
      </c>
      <c r="U688" s="1">
        <v>45744.42083333333</v>
      </c>
      <c r="V688" t="s">
        <v>43</v>
      </c>
      <c r="W688" t="s">
        <v>36</v>
      </c>
      <c r="X688">
        <v>0</v>
      </c>
      <c r="Y688">
        <v>201</v>
      </c>
      <c r="Z688" t="s">
        <v>36</v>
      </c>
      <c r="AA688" t="s">
        <v>36</v>
      </c>
      <c r="AB688" t="s">
        <v>36</v>
      </c>
      <c r="AC688" t="s">
        <v>2227</v>
      </c>
      <c r="AD688" t="s">
        <v>2227</v>
      </c>
      <c r="AE688" t="s">
        <v>45</v>
      </c>
      <c r="AG688" s="18" t="s">
        <v>2231</v>
      </c>
      <c r="AH688" s="18"/>
      <c r="AI688" s="2" t="s">
        <v>48</v>
      </c>
      <c r="AJ688" s="2" t="e">
        <f>VLOOKUP(A688,'Classification Test Result'!$A$2:$D$2428,4,FALSE)</f>
        <v>#N/A</v>
      </c>
      <c r="AL688" s="2">
        <f>_xlfn.XLOOKUP($A688,Results!$A$2:$A$2256,Results!G$2:G$2256,"")</f>
        <v>0</v>
      </c>
      <c r="AM688" s="2">
        <f>_xlfn.XLOOKUP($A688,Results!$A$2:$A$2256,Results!H$2:H$2256,"")</f>
        <v>0</v>
      </c>
      <c r="AN688" s="2">
        <f>_xlfn.XLOOKUP($A688,Results!$A$2:$A$2256,Results!I$2:I$2256,"")</f>
        <v>0</v>
      </c>
      <c r="AO688" s="2">
        <f>_xlfn.XLOOKUP($A688,Results!$A$2:$A$2256,Results!J$2:J$2256,"")</f>
        <v>0</v>
      </c>
      <c r="AP688" s="2">
        <f>_xlfn.XLOOKUP($A688,Results!$A$2:$A$2256,Results!K$2:K$2256,"")</f>
        <v>0</v>
      </c>
      <c r="AQ688" s="2">
        <f>_xlfn.XLOOKUP($A688,Results!$A$2:$A$2256,Results!L$2:L$2256,"")</f>
        <v>0</v>
      </c>
      <c r="AR688" s="2">
        <f>_xlfn.XLOOKUP($A688,Results!$A$2:$A$2256,Results!M$2:M$2256,"")</f>
        <v>0</v>
      </c>
      <c r="AS688" s="2">
        <f>_xlfn.XLOOKUP($A688,Results!$A$2:$A$2256,Results!N$2:N$2256,"")</f>
        <v>0</v>
      </c>
      <c r="AT688" s="2" t="str">
        <f>_xlfn.XLOOKUP($A688,Results!$A$2:$A$2256,Results!O$2:O$2256,"")</f>
        <v>MIGHTY TIE</v>
      </c>
      <c r="AU688" s="2" t="str">
        <f>_xlfn.XLOOKUP($A688,Results!$A$2:$A$2256,Results!P$2:P$2256,"")</f>
        <v>MIGHTY-TIE</v>
      </c>
      <c r="AV688" s="2" t="str">
        <f>_xlfn.XLOOKUP($A688,Results!$A$2:$A$2256,Results!Q$2:Q$2256,"")</f>
        <v>SINGLE_MATCH</v>
      </c>
      <c r="AW688" s="2">
        <f>_xlfn.XLOOKUP($A688,Results!$A$2:$A$2256,Results!R$2:R$2256,"")</f>
        <v>0</v>
      </c>
      <c r="AX688" s="2">
        <f>_xlfn.XLOOKUP($A688,Results!$A$2:$A$2256,Results!S$2:S$2256,"")</f>
        <v>0</v>
      </c>
      <c r="AY688" s="2">
        <f>_xlfn.XLOOKUP($A688,Results!$A$2:$A$2256,Results!T$2:T$2256,"")</f>
        <v>100</v>
      </c>
      <c r="AZ688" s="2">
        <f>_xlfn.XLOOKUP($A688,Results!$A$2:$A$2256,Results!U$2:U$2256,"")</f>
        <v>0</v>
      </c>
      <c r="BA688" s="2">
        <f>_xlfn.XLOOKUP($A688,Results!$A$2:$A$2256,Results!V$2:V$2256,"")</f>
        <v>0</v>
      </c>
      <c r="BB688" s="2">
        <f>_xlfn.XLOOKUP($A688,Results!$A$2:$A$2256,Results!W$2:W$2256,"")</f>
        <v>0</v>
      </c>
      <c r="BC688" s="2">
        <f>_xlfn.XLOOKUP($A688,Results!$A$2:$A$2256,Results!X$2:X$2256,"")</f>
        <v>39121703</v>
      </c>
      <c r="BD688" s="2">
        <f>_xlfn.XLOOKUP($A688,Results!$A$2:$A$2256,Results!Y$2:Y$2256,"")</f>
        <v>78</v>
      </c>
      <c r="BE688" s="2">
        <f>_xlfn.XLOOKUP($A688,Results!$A$2:$A$2256,Results!Z$2:Z$2256,"")</f>
        <v>0</v>
      </c>
    </row>
    <row r="689" spans="1:57" ht="38.25" customHeight="1" x14ac:dyDescent="0.3">
      <c r="A689">
        <v>906366</v>
      </c>
      <c r="B689">
        <v>281864</v>
      </c>
      <c r="C689" t="s">
        <v>36</v>
      </c>
      <c r="D689" t="s">
        <v>999</v>
      </c>
      <c r="E689" s="2" t="str">
        <f>VLOOKUP(F689,'RPA Vendor Data '!F$1:$G$2418,2)</f>
        <v>ACME CONSTRUCTION SUPPLY</v>
      </c>
      <c r="F689" s="2">
        <v>10054</v>
      </c>
      <c r="G689" s="2">
        <v>3</v>
      </c>
      <c r="H689" t="s">
        <v>2232</v>
      </c>
      <c r="I689">
        <v>4</v>
      </c>
      <c r="J689" t="s">
        <v>910</v>
      </c>
      <c r="K689" t="s">
        <v>39</v>
      </c>
      <c r="L689">
        <v>32.29</v>
      </c>
      <c r="M689" s="2" t="s">
        <v>2225</v>
      </c>
      <c r="N689" s="85" t="s">
        <v>2233</v>
      </c>
      <c r="O689">
        <v>363043</v>
      </c>
      <c r="P689" t="s">
        <v>36</v>
      </c>
      <c r="Q689" t="s">
        <v>36</v>
      </c>
      <c r="R689">
        <v>129.16</v>
      </c>
      <c r="S689" s="1">
        <v>45744.647836805547</v>
      </c>
      <c r="T689" t="s">
        <v>42</v>
      </c>
      <c r="U689" s="1">
        <v>45744.425000000003</v>
      </c>
      <c r="V689" t="s">
        <v>43</v>
      </c>
      <c r="W689" t="s">
        <v>36</v>
      </c>
      <c r="X689">
        <v>0</v>
      </c>
      <c r="Y689">
        <v>999</v>
      </c>
      <c r="Z689" t="s">
        <v>36</v>
      </c>
      <c r="AA689" t="s">
        <v>36</v>
      </c>
      <c r="AB689" t="s">
        <v>36</v>
      </c>
      <c r="AC689" t="s">
        <v>2227</v>
      </c>
      <c r="AD689" t="s">
        <v>2227</v>
      </c>
      <c r="AE689" t="s">
        <v>45</v>
      </c>
      <c r="AG689" s="18" t="s">
        <v>2234</v>
      </c>
      <c r="AH689" s="18"/>
      <c r="AI689" s="2" t="s">
        <v>48</v>
      </c>
      <c r="AJ689" s="2" t="e">
        <f>VLOOKUP(A689,'Classification Test Result'!$A$2:$D$2428,4,FALSE)</f>
        <v>#N/A</v>
      </c>
      <c r="AL689" s="2">
        <f>_xlfn.XLOOKUP($A689,Results!$A$2:$A$2256,Results!G$2:G$2256,"")</f>
        <v>0</v>
      </c>
      <c r="AM689" s="2">
        <f>_xlfn.XLOOKUP($A689,Results!$A$2:$A$2256,Results!H$2:H$2256,"")</f>
        <v>0</v>
      </c>
      <c r="AN689" s="2">
        <f>_xlfn.XLOOKUP($A689,Results!$A$2:$A$2256,Results!I$2:I$2256,"")</f>
        <v>0</v>
      </c>
      <c r="AO689" s="2">
        <f>_xlfn.XLOOKUP($A689,Results!$A$2:$A$2256,Results!J$2:J$2256,"")</f>
        <v>0</v>
      </c>
      <c r="AP689" s="2">
        <f>_xlfn.XLOOKUP($A689,Results!$A$2:$A$2256,Results!K$2:K$2256,"")</f>
        <v>0</v>
      </c>
      <c r="AQ689" s="2">
        <f>_xlfn.XLOOKUP($A689,Results!$A$2:$A$2256,Results!L$2:L$2256,"")</f>
        <v>0</v>
      </c>
      <c r="AR689" s="2">
        <f>_xlfn.XLOOKUP($A689,Results!$A$2:$A$2256,Results!M$2:M$2256,"")</f>
        <v>0</v>
      </c>
      <c r="AS689" s="2">
        <f>_xlfn.XLOOKUP($A689,Results!$A$2:$A$2256,Results!N$2:N$2256,"")</f>
        <v>0</v>
      </c>
      <c r="AT689" s="2" t="str">
        <f>_xlfn.XLOOKUP($A689,Results!$A$2:$A$2256,Results!O$2:O$2256,"")</f>
        <v>MIGHTY TIE</v>
      </c>
      <c r="AU689" s="2" t="str">
        <f>_xlfn.XLOOKUP($A689,Results!$A$2:$A$2256,Results!P$2:P$2256,"")</f>
        <v>MIGHTY-TIE</v>
      </c>
      <c r="AV689" s="2" t="str">
        <f>_xlfn.XLOOKUP($A689,Results!$A$2:$A$2256,Results!Q$2:Q$2256,"")</f>
        <v>SINGLE_MATCH</v>
      </c>
      <c r="AW689" s="2">
        <f>_xlfn.XLOOKUP($A689,Results!$A$2:$A$2256,Results!R$2:R$2256,"")</f>
        <v>0</v>
      </c>
      <c r="AX689" s="2">
        <f>_xlfn.XLOOKUP($A689,Results!$A$2:$A$2256,Results!S$2:S$2256,"")</f>
        <v>0</v>
      </c>
      <c r="AY689" s="2">
        <f>_xlfn.XLOOKUP($A689,Results!$A$2:$A$2256,Results!T$2:T$2256,"")</f>
        <v>100</v>
      </c>
      <c r="AZ689" s="2">
        <f>_xlfn.XLOOKUP($A689,Results!$A$2:$A$2256,Results!U$2:U$2256,"")</f>
        <v>0</v>
      </c>
      <c r="BA689" s="2">
        <f>_xlfn.XLOOKUP($A689,Results!$A$2:$A$2256,Results!V$2:V$2256,"")</f>
        <v>0</v>
      </c>
      <c r="BB689" s="2">
        <f>_xlfn.XLOOKUP($A689,Results!$A$2:$A$2256,Results!W$2:W$2256,"")</f>
        <v>0</v>
      </c>
      <c r="BC689" s="2">
        <f>_xlfn.XLOOKUP($A689,Results!$A$2:$A$2256,Results!X$2:X$2256,"")</f>
        <v>39121703</v>
      </c>
      <c r="BD689" s="2">
        <f>_xlfn.XLOOKUP($A689,Results!$A$2:$A$2256,Results!Y$2:Y$2256,"")</f>
        <v>77</v>
      </c>
      <c r="BE689" s="2">
        <f>_xlfn.XLOOKUP($A689,Results!$A$2:$A$2256,Results!Z$2:Z$2256,"")</f>
        <v>0</v>
      </c>
    </row>
    <row r="690" spans="1:57" ht="38.25" customHeight="1" x14ac:dyDescent="0.3">
      <c r="A690" s="30">
        <v>906367</v>
      </c>
      <c r="B690">
        <v>281854</v>
      </c>
      <c r="C690" t="s">
        <v>36</v>
      </c>
      <c r="D690" t="s">
        <v>1457</v>
      </c>
      <c r="E690" s="2" t="str">
        <f>VLOOKUP(F690,'RPA Vendor Data '!F$1:$G$2418,2)</f>
        <v>ACME CONSTRUCTION SUPPLY</v>
      </c>
      <c r="F690" s="31">
        <v>10054</v>
      </c>
      <c r="G690" s="31">
        <v>1</v>
      </c>
      <c r="H690" s="30" t="s">
        <v>2235</v>
      </c>
      <c r="I690">
        <v>4</v>
      </c>
      <c r="J690" t="s">
        <v>910</v>
      </c>
      <c r="K690" t="s">
        <v>39</v>
      </c>
      <c r="L690">
        <v>15.51</v>
      </c>
      <c r="M690" s="31" t="s">
        <v>2225</v>
      </c>
      <c r="N690" s="113" t="s">
        <v>2236</v>
      </c>
      <c r="O690" t="s">
        <v>36</v>
      </c>
      <c r="P690" t="s">
        <v>36</v>
      </c>
      <c r="Q690" t="s">
        <v>36</v>
      </c>
      <c r="R690">
        <v>62.04</v>
      </c>
      <c r="S690" s="1">
        <v>45744.648596145831</v>
      </c>
      <c r="T690" t="s">
        <v>42</v>
      </c>
      <c r="U690" s="1">
        <v>45744.42291666667</v>
      </c>
      <c r="V690" t="s">
        <v>43</v>
      </c>
      <c r="W690" t="s">
        <v>36</v>
      </c>
      <c r="X690">
        <v>0</v>
      </c>
      <c r="Y690">
        <v>201</v>
      </c>
      <c r="Z690" t="s">
        <v>36</v>
      </c>
      <c r="AA690" t="s">
        <v>36</v>
      </c>
      <c r="AB690" t="s">
        <v>36</v>
      </c>
      <c r="AC690" t="s">
        <v>2227</v>
      </c>
      <c r="AD690" t="s">
        <v>2227</v>
      </c>
      <c r="AE690" t="s">
        <v>45</v>
      </c>
      <c r="AF690" s="114" t="s">
        <v>46</v>
      </c>
      <c r="AG690" s="115" t="s">
        <v>2237</v>
      </c>
      <c r="AH690" s="115"/>
      <c r="AI690" s="31" t="s">
        <v>48</v>
      </c>
      <c r="AJ690" s="2" t="e">
        <f>VLOOKUP(A690,'Classification Test Result'!$A$2:$D$2428,4,FALSE)</f>
        <v>#N/A</v>
      </c>
      <c r="AL690" s="2">
        <f>_xlfn.XLOOKUP($A690,Results!$A$2:$A$2256,Results!G$2:G$2256,"")</f>
        <v>0</v>
      </c>
      <c r="AM690" s="2">
        <f>_xlfn.XLOOKUP($A690,Results!$A$2:$A$2256,Results!H$2:H$2256,"")</f>
        <v>0</v>
      </c>
      <c r="AN690" s="2">
        <f>_xlfn.XLOOKUP($A690,Results!$A$2:$A$2256,Results!I$2:I$2256,"")</f>
        <v>0</v>
      </c>
      <c r="AO690" s="2">
        <f>_xlfn.XLOOKUP($A690,Results!$A$2:$A$2256,Results!J$2:J$2256,"")</f>
        <v>0</v>
      </c>
      <c r="AP690" s="2">
        <f>_xlfn.XLOOKUP($A690,Results!$A$2:$A$2256,Results!K$2:K$2256,"")</f>
        <v>0</v>
      </c>
      <c r="AQ690" s="2">
        <f>_xlfn.XLOOKUP($A690,Results!$A$2:$A$2256,Results!L$2:L$2256,"")</f>
        <v>0</v>
      </c>
      <c r="AR690" s="2">
        <f>_xlfn.XLOOKUP($A690,Results!$A$2:$A$2256,Results!M$2:M$2256,"")</f>
        <v>0</v>
      </c>
      <c r="AS690" s="2">
        <f>_xlfn.XLOOKUP($A690,Results!$A$2:$A$2256,Results!N$2:N$2256,"")</f>
        <v>0</v>
      </c>
      <c r="AT690" s="2" t="str">
        <f>_xlfn.XLOOKUP($A690,Results!$A$2:$A$2256,Results!O$2:O$2256,"")</f>
        <v>MIGHTY TIE</v>
      </c>
      <c r="AU690" s="2" t="str">
        <f>_xlfn.XLOOKUP($A690,Results!$A$2:$A$2256,Results!P$2:P$2256,"")</f>
        <v>MIGHTY-TIE</v>
      </c>
      <c r="AV690" s="2" t="str">
        <f>_xlfn.XLOOKUP($A690,Results!$A$2:$A$2256,Results!Q$2:Q$2256,"")</f>
        <v>SINGLE_MATCH</v>
      </c>
      <c r="AW690" s="2">
        <f>_xlfn.XLOOKUP($A690,Results!$A$2:$A$2256,Results!R$2:R$2256,"")</f>
        <v>0</v>
      </c>
      <c r="AX690" s="2">
        <f>_xlfn.XLOOKUP($A690,Results!$A$2:$A$2256,Results!S$2:S$2256,"")</f>
        <v>0</v>
      </c>
      <c r="AY690" s="2">
        <f>_xlfn.XLOOKUP($A690,Results!$A$2:$A$2256,Results!T$2:T$2256,"")</f>
        <v>100</v>
      </c>
      <c r="AZ690" s="2">
        <f>_xlfn.XLOOKUP($A690,Results!$A$2:$A$2256,Results!U$2:U$2256,"")</f>
        <v>0</v>
      </c>
      <c r="BA690" s="2">
        <f>_xlfn.XLOOKUP($A690,Results!$A$2:$A$2256,Results!V$2:V$2256,"")</f>
        <v>0</v>
      </c>
      <c r="BB690" s="2">
        <f>_xlfn.XLOOKUP($A690,Results!$A$2:$A$2256,Results!W$2:W$2256,"")</f>
        <v>0</v>
      </c>
      <c r="BC690" s="2">
        <f>_xlfn.XLOOKUP($A690,Results!$A$2:$A$2256,Results!X$2:X$2256,"")</f>
        <v>39121703</v>
      </c>
      <c r="BD690" s="2">
        <f>_xlfn.XLOOKUP($A690,Results!$A$2:$A$2256,Results!Y$2:Y$2256,"")</f>
        <v>77</v>
      </c>
      <c r="BE690" s="2">
        <f>_xlfn.XLOOKUP($A690,Results!$A$2:$A$2256,Results!Z$2:Z$2256,"")</f>
        <v>0</v>
      </c>
    </row>
    <row r="691" spans="1:57" ht="38.25" customHeight="1" x14ac:dyDescent="0.3">
      <c r="A691">
        <v>906368</v>
      </c>
      <c r="B691">
        <v>281864</v>
      </c>
      <c r="C691" t="s">
        <v>36</v>
      </c>
      <c r="D691" t="s">
        <v>999</v>
      </c>
      <c r="E691" s="2" t="str">
        <f>VLOOKUP(F691,'RPA Vendor Data '!F$1:$G$2418,2)</f>
        <v>ACME CONSTRUCTION SUPPLY</v>
      </c>
      <c r="F691" s="2">
        <v>10054</v>
      </c>
      <c r="G691" s="2">
        <v>2</v>
      </c>
      <c r="H691" t="s">
        <v>2238</v>
      </c>
      <c r="I691">
        <v>4</v>
      </c>
      <c r="J691" t="s">
        <v>910</v>
      </c>
      <c r="K691" t="s">
        <v>39</v>
      </c>
      <c r="L691">
        <v>24.86</v>
      </c>
      <c r="M691" s="2" t="s">
        <v>2225</v>
      </c>
      <c r="N691" s="9" t="s">
        <v>2236</v>
      </c>
      <c r="O691">
        <v>363042</v>
      </c>
      <c r="P691" t="s">
        <v>36</v>
      </c>
      <c r="Q691" t="s">
        <v>36</v>
      </c>
      <c r="R691">
        <v>99.44</v>
      </c>
      <c r="S691" s="1">
        <v>45744.647808449074</v>
      </c>
      <c r="T691" t="s">
        <v>42</v>
      </c>
      <c r="U691" s="1">
        <v>45744.425000000003</v>
      </c>
      <c r="V691" t="s">
        <v>43</v>
      </c>
      <c r="W691" t="s">
        <v>36</v>
      </c>
      <c r="X691">
        <v>0</v>
      </c>
      <c r="Y691">
        <v>999</v>
      </c>
      <c r="Z691" t="s">
        <v>36</v>
      </c>
      <c r="AA691" t="s">
        <v>36</v>
      </c>
      <c r="AB691" t="s">
        <v>36</v>
      </c>
      <c r="AC691" t="s">
        <v>2227</v>
      </c>
      <c r="AD691" t="s">
        <v>2227</v>
      </c>
      <c r="AE691" t="s">
        <v>45</v>
      </c>
      <c r="AF691" s="44" t="s">
        <v>46</v>
      </c>
      <c r="AG691" s="18" t="s">
        <v>2237</v>
      </c>
      <c r="AH691" s="18"/>
      <c r="AI691" s="2" t="s">
        <v>48</v>
      </c>
      <c r="AJ691" s="2" t="e">
        <f>VLOOKUP(A691,'Classification Test Result'!$A$2:$D$2428,4,FALSE)</f>
        <v>#N/A</v>
      </c>
      <c r="AL691" s="2">
        <f>_xlfn.XLOOKUP($A691,Results!$A$2:$A$2256,Results!G$2:G$2256,"")</f>
        <v>0</v>
      </c>
      <c r="AM691" s="2">
        <f>_xlfn.XLOOKUP($A691,Results!$A$2:$A$2256,Results!H$2:H$2256,"")</f>
        <v>0</v>
      </c>
      <c r="AN691" s="2">
        <f>_xlfn.XLOOKUP($A691,Results!$A$2:$A$2256,Results!I$2:I$2256,"")</f>
        <v>0</v>
      </c>
      <c r="AO691" s="2">
        <f>_xlfn.XLOOKUP($A691,Results!$A$2:$A$2256,Results!J$2:J$2256,"")</f>
        <v>0</v>
      </c>
      <c r="AP691" s="2">
        <f>_xlfn.XLOOKUP($A691,Results!$A$2:$A$2256,Results!K$2:K$2256,"")</f>
        <v>0</v>
      </c>
      <c r="AQ691" s="2">
        <f>_xlfn.XLOOKUP($A691,Results!$A$2:$A$2256,Results!L$2:L$2256,"")</f>
        <v>0</v>
      </c>
      <c r="AR691" s="2">
        <f>_xlfn.XLOOKUP($A691,Results!$A$2:$A$2256,Results!M$2:M$2256,"")</f>
        <v>0</v>
      </c>
      <c r="AS691" s="2">
        <f>_xlfn.XLOOKUP($A691,Results!$A$2:$A$2256,Results!N$2:N$2256,"")</f>
        <v>0</v>
      </c>
      <c r="AT691" s="2" t="str">
        <f>_xlfn.XLOOKUP($A691,Results!$A$2:$A$2256,Results!O$2:O$2256,"")</f>
        <v>MIGHTY TIE</v>
      </c>
      <c r="AU691" s="2" t="str">
        <f>_xlfn.XLOOKUP($A691,Results!$A$2:$A$2256,Results!P$2:P$2256,"")</f>
        <v>MIGHTY-TIE</v>
      </c>
      <c r="AV691" s="2" t="str">
        <f>_xlfn.XLOOKUP($A691,Results!$A$2:$A$2256,Results!Q$2:Q$2256,"")</f>
        <v>SINGLE_MATCH</v>
      </c>
      <c r="AW691" s="2">
        <f>_xlfn.XLOOKUP($A691,Results!$A$2:$A$2256,Results!R$2:R$2256,"")</f>
        <v>0</v>
      </c>
      <c r="AX691" s="2">
        <f>_xlfn.XLOOKUP($A691,Results!$A$2:$A$2256,Results!S$2:S$2256,"")</f>
        <v>0</v>
      </c>
      <c r="AY691" s="2">
        <f>_xlfn.XLOOKUP($A691,Results!$A$2:$A$2256,Results!T$2:T$2256,"")</f>
        <v>100</v>
      </c>
      <c r="AZ691" s="2">
        <f>_xlfn.XLOOKUP($A691,Results!$A$2:$A$2256,Results!U$2:U$2256,"")</f>
        <v>0</v>
      </c>
      <c r="BA691" s="2">
        <f>_xlfn.XLOOKUP($A691,Results!$A$2:$A$2256,Results!V$2:V$2256,"")</f>
        <v>0</v>
      </c>
      <c r="BB691" s="2">
        <f>_xlfn.XLOOKUP($A691,Results!$A$2:$A$2256,Results!W$2:W$2256,"")</f>
        <v>0</v>
      </c>
      <c r="BC691" s="2">
        <f>_xlfn.XLOOKUP($A691,Results!$A$2:$A$2256,Results!X$2:X$2256,"")</f>
        <v>39121703</v>
      </c>
      <c r="BD691" s="2">
        <f>_xlfn.XLOOKUP($A691,Results!$A$2:$A$2256,Results!Y$2:Y$2256,"")</f>
        <v>76</v>
      </c>
      <c r="BE691" s="2">
        <f>_xlfn.XLOOKUP($A691,Results!$A$2:$A$2256,Results!Z$2:Z$2256,"")</f>
        <v>0</v>
      </c>
    </row>
    <row r="692" spans="1:57" ht="38.25" customHeight="1" x14ac:dyDescent="0.3">
      <c r="A692">
        <v>906369</v>
      </c>
      <c r="B692">
        <v>281979</v>
      </c>
      <c r="C692" t="s">
        <v>36</v>
      </c>
      <c r="D692" t="s">
        <v>581</v>
      </c>
      <c r="E692" s="2" t="str">
        <f>VLOOKUP(F692,'RPA Vendor Data '!F$1:$G$2418,2)</f>
        <v>FROST ELECTRIC SUPPLY CO</v>
      </c>
      <c r="F692" s="2">
        <v>11364</v>
      </c>
      <c r="G692" s="2">
        <v>1</v>
      </c>
      <c r="H692" t="s">
        <v>2239</v>
      </c>
      <c r="I692">
        <v>2</v>
      </c>
      <c r="J692" t="s">
        <v>65</v>
      </c>
      <c r="K692" t="s">
        <v>39</v>
      </c>
      <c r="L692">
        <v>104.58</v>
      </c>
      <c r="M692" s="2" t="s">
        <v>2240</v>
      </c>
      <c r="N692" s="9" t="s">
        <v>2241</v>
      </c>
      <c r="O692" t="s">
        <v>36</v>
      </c>
      <c r="P692" t="s">
        <v>36</v>
      </c>
      <c r="Q692">
        <v>8008317442</v>
      </c>
      <c r="R692">
        <v>209.16</v>
      </c>
      <c r="S692" s="1">
        <v>45744.897118321758</v>
      </c>
      <c r="T692" t="s">
        <v>42</v>
      </c>
      <c r="U692" s="1">
        <v>45744.667361111111</v>
      </c>
      <c r="V692" t="s">
        <v>43</v>
      </c>
      <c r="W692" t="s">
        <v>36</v>
      </c>
      <c r="X692">
        <v>1</v>
      </c>
      <c r="Y692" t="s">
        <v>54</v>
      </c>
      <c r="Z692" t="s">
        <v>36</v>
      </c>
      <c r="AA692">
        <v>104.58</v>
      </c>
      <c r="AB692" t="s">
        <v>36</v>
      </c>
      <c r="AC692" t="s">
        <v>2242</v>
      </c>
      <c r="AD692" t="s">
        <v>2242</v>
      </c>
      <c r="AE692" t="s">
        <v>45</v>
      </c>
      <c r="AF692" s="44" t="s">
        <v>46</v>
      </c>
      <c r="AG692" s="18" t="s">
        <v>2243</v>
      </c>
      <c r="AH692" s="18"/>
      <c r="AI692" s="2" t="s">
        <v>48</v>
      </c>
      <c r="AJ692" s="2" t="e">
        <f>VLOOKUP(A692,'Classification Test Result'!$A$2:$D$2428,4,FALSE)</f>
        <v>#N/A</v>
      </c>
      <c r="AL692" s="2">
        <f>_xlfn.XLOOKUP($A692,Results!$A$2:$A$2256,Results!G$2:G$2256,"")</f>
        <v>0</v>
      </c>
      <c r="AM692" s="2">
        <f>_xlfn.XLOOKUP($A692,Results!$A$2:$A$2256,Results!H$2:H$2256,"")</f>
        <v>0</v>
      </c>
      <c r="AN692" s="2">
        <f>_xlfn.XLOOKUP($A692,Results!$A$2:$A$2256,Results!I$2:I$2256,"")</f>
        <v>0</v>
      </c>
      <c r="AO692" s="2">
        <f>_xlfn.XLOOKUP($A692,Results!$A$2:$A$2256,Results!J$2:J$2256,"")</f>
        <v>0</v>
      </c>
      <c r="AP692" s="2">
        <f>_xlfn.XLOOKUP($A692,Results!$A$2:$A$2256,Results!K$2:K$2256,"")</f>
        <v>0</v>
      </c>
      <c r="AQ692" s="2">
        <f>_xlfn.XLOOKUP($A692,Results!$A$2:$A$2256,Results!L$2:L$2256,"")</f>
        <v>0</v>
      </c>
      <c r="AR692" s="2">
        <f>_xlfn.XLOOKUP($A692,Results!$A$2:$A$2256,Results!M$2:M$2256,"")</f>
        <v>0</v>
      </c>
      <c r="AS692" s="2">
        <f>_xlfn.XLOOKUP($A692,Results!$A$2:$A$2256,Results!N$2:N$2256,"")</f>
        <v>0</v>
      </c>
      <c r="AT692" s="2" t="str">
        <f>_xlfn.XLOOKUP($A692,Results!$A$2:$A$2256,Results!O$2:O$2256,"")</f>
        <v>METALUX LIGHT</v>
      </c>
      <c r="AU692" s="2" t="str">
        <f>_xlfn.XLOOKUP($A692,Results!$A$2:$A$2256,Results!P$2:P$2256,"")</f>
        <v>METALUX</v>
      </c>
      <c r="AV692" s="2" t="str">
        <f>_xlfn.XLOOKUP($A692,Results!$A$2:$A$2256,Results!Q$2:Q$2256,"")</f>
        <v>MULTIPLE_MATCHES_ONE_VALID</v>
      </c>
      <c r="AW692" s="2">
        <f>_xlfn.XLOOKUP($A692,Results!$A$2:$A$2256,Results!R$2:R$2256,"")</f>
        <v>0</v>
      </c>
      <c r="AX692" s="2">
        <f>_xlfn.XLOOKUP($A692,Results!$A$2:$A$2256,Results!S$2:S$2256,"")</f>
        <v>0</v>
      </c>
      <c r="AY692" s="2">
        <f>_xlfn.XLOOKUP($A692,Results!$A$2:$A$2256,Results!T$2:T$2256,"")</f>
        <v>33</v>
      </c>
      <c r="AZ692" s="2">
        <f>_xlfn.XLOOKUP($A692,Results!$A$2:$A$2256,Results!U$2:U$2256,"")</f>
        <v>0</v>
      </c>
      <c r="BA692" s="2">
        <f>_xlfn.XLOOKUP($A692,Results!$A$2:$A$2256,Results!V$2:V$2256,"")</f>
        <v>0</v>
      </c>
      <c r="BB692" s="2">
        <f>_xlfn.XLOOKUP($A692,Results!$A$2:$A$2256,Results!W$2:W$2256,"")</f>
        <v>0</v>
      </c>
      <c r="BC692" s="2">
        <f>_xlfn.XLOOKUP($A692,Results!$A$2:$A$2256,Results!X$2:X$2256,"")</f>
        <v>0</v>
      </c>
      <c r="BD692" s="2">
        <f>_xlfn.XLOOKUP($A692,Results!$A$2:$A$2256,Results!Y$2:Y$2256,"")</f>
        <v>0</v>
      </c>
      <c r="BE692" s="2">
        <f>_xlfn.XLOOKUP($A692,Results!$A$2:$A$2256,Results!Z$2:Z$2256,"")</f>
        <v>0</v>
      </c>
    </row>
    <row r="693" spans="1:57" ht="38.25" customHeight="1" x14ac:dyDescent="0.3">
      <c r="A693">
        <v>906370</v>
      </c>
      <c r="B693">
        <v>281699</v>
      </c>
      <c r="C693" t="s">
        <v>36</v>
      </c>
      <c r="D693" t="s">
        <v>2244</v>
      </c>
      <c r="E693" s="2" t="str">
        <f>VLOOKUP(F693,'RPA Vendor Data '!F$1:$G$2418,2)</f>
        <v>VANDALIA RENTAL</v>
      </c>
      <c r="F693" s="2">
        <v>14395</v>
      </c>
      <c r="G693" s="2">
        <v>5</v>
      </c>
      <c r="H693" t="s">
        <v>2245</v>
      </c>
      <c r="I693">
        <v>1</v>
      </c>
      <c r="J693" t="s">
        <v>39</v>
      </c>
      <c r="K693" t="s">
        <v>39</v>
      </c>
      <c r="L693">
        <v>650</v>
      </c>
      <c r="M693" s="2" t="s">
        <v>2246</v>
      </c>
      <c r="N693" s="9" t="s">
        <v>2247</v>
      </c>
      <c r="O693" t="s">
        <v>36</v>
      </c>
      <c r="P693" t="s">
        <v>36</v>
      </c>
      <c r="Q693" t="s">
        <v>36</v>
      </c>
      <c r="R693">
        <v>650</v>
      </c>
      <c r="S693" s="1">
        <v>45744.521707488428</v>
      </c>
      <c r="T693" t="s">
        <v>42</v>
      </c>
      <c r="U693" s="1">
        <v>45744.307638888888</v>
      </c>
      <c r="V693" t="s">
        <v>43</v>
      </c>
      <c r="W693" t="s">
        <v>36</v>
      </c>
      <c r="X693">
        <v>0</v>
      </c>
      <c r="Y693">
        <v>999</v>
      </c>
      <c r="Z693" t="s">
        <v>36</v>
      </c>
      <c r="AA693" t="s">
        <v>36</v>
      </c>
      <c r="AB693" t="s">
        <v>36</v>
      </c>
      <c r="AC693" t="s">
        <v>44</v>
      </c>
      <c r="AD693" t="s">
        <v>44</v>
      </c>
      <c r="AE693" t="s">
        <v>45</v>
      </c>
      <c r="AF693" s="44" t="s">
        <v>46</v>
      </c>
      <c r="AG693" s="18" t="s">
        <v>2248</v>
      </c>
      <c r="AH693" s="18"/>
      <c r="AI693" s="2" t="s">
        <v>48</v>
      </c>
      <c r="AJ693" s="2" t="e">
        <f>VLOOKUP(A693,'Classification Test Result'!$A$2:$D$2428,4,FALSE)</f>
        <v>#N/A</v>
      </c>
      <c r="AL693" s="2">
        <f>_xlfn.XLOOKUP($A693,Results!$A$2:$A$2256,Results!G$2:G$2256,"")</f>
        <v>0</v>
      </c>
      <c r="AM693" s="2">
        <f>_xlfn.XLOOKUP($A693,Results!$A$2:$A$2256,Results!H$2:H$2256,"")</f>
        <v>0</v>
      </c>
      <c r="AN693" s="2">
        <f>_xlfn.XLOOKUP($A693,Results!$A$2:$A$2256,Results!I$2:I$2256,"")</f>
        <v>0</v>
      </c>
      <c r="AO693" s="2">
        <f>_xlfn.XLOOKUP($A693,Results!$A$2:$A$2256,Results!J$2:J$2256,"")</f>
        <v>0</v>
      </c>
      <c r="AP693" s="2">
        <f>_xlfn.XLOOKUP($A693,Results!$A$2:$A$2256,Results!K$2:K$2256,"")</f>
        <v>0</v>
      </c>
      <c r="AQ693" s="2">
        <f>_xlfn.XLOOKUP($A693,Results!$A$2:$A$2256,Results!L$2:L$2256,"")</f>
        <v>0</v>
      </c>
      <c r="AR693" s="2">
        <f>_xlfn.XLOOKUP($A693,Results!$A$2:$A$2256,Results!M$2:M$2256,"")</f>
        <v>0</v>
      </c>
      <c r="AS693" s="2">
        <f>_xlfn.XLOOKUP($A693,Results!$A$2:$A$2256,Results!N$2:N$2256,"")</f>
        <v>0</v>
      </c>
      <c r="AT693" s="2">
        <f>_xlfn.XLOOKUP($A693,Results!$A$2:$A$2256,Results!O$2:O$2256,"")</f>
        <v>0</v>
      </c>
      <c r="AU693" s="2">
        <f>_xlfn.XLOOKUP($A693,Results!$A$2:$A$2256,Results!P$2:P$2256,"")</f>
        <v>0</v>
      </c>
      <c r="AV693" s="2">
        <f>_xlfn.XLOOKUP($A693,Results!$A$2:$A$2256,Results!Q$2:Q$2256,"")</f>
        <v>0</v>
      </c>
      <c r="AW693" s="2">
        <f>_xlfn.XLOOKUP($A693,Results!$A$2:$A$2256,Results!R$2:R$2256,"")</f>
        <v>0</v>
      </c>
      <c r="AX693" s="2">
        <f>_xlfn.XLOOKUP($A693,Results!$A$2:$A$2256,Results!S$2:S$2256,"")</f>
        <v>0</v>
      </c>
      <c r="AY693" s="2">
        <f>_xlfn.XLOOKUP($A693,Results!$A$2:$A$2256,Results!T$2:T$2256,"")</f>
        <v>0</v>
      </c>
      <c r="AZ693" s="2">
        <f>_xlfn.XLOOKUP($A693,Results!$A$2:$A$2256,Results!U$2:U$2256,"")</f>
        <v>0</v>
      </c>
      <c r="BA693" s="2">
        <f>_xlfn.XLOOKUP($A693,Results!$A$2:$A$2256,Results!V$2:V$2256,"")</f>
        <v>0</v>
      </c>
      <c r="BB693" s="2">
        <f>_xlfn.XLOOKUP($A693,Results!$A$2:$A$2256,Results!W$2:W$2256,"")</f>
        <v>0</v>
      </c>
      <c r="BC693" s="2">
        <f>_xlfn.XLOOKUP($A693,Results!$A$2:$A$2256,Results!X$2:X$2256,"")</f>
        <v>0</v>
      </c>
      <c r="BD693" s="2">
        <f>_xlfn.XLOOKUP($A693,Results!$A$2:$A$2256,Results!Y$2:Y$2256,"")</f>
        <v>0</v>
      </c>
      <c r="BE693" s="2">
        <f>_xlfn.XLOOKUP($A693,Results!$A$2:$A$2256,Results!Z$2:Z$2256,"")</f>
        <v>0</v>
      </c>
    </row>
    <row r="694" spans="1:57" ht="38.25" customHeight="1" x14ac:dyDescent="0.3">
      <c r="A694">
        <v>906371</v>
      </c>
      <c r="B694">
        <v>281699</v>
      </c>
      <c r="C694" t="s">
        <v>36</v>
      </c>
      <c r="D694" t="s">
        <v>2244</v>
      </c>
      <c r="E694" s="2" t="str">
        <f>VLOOKUP(F694,'RPA Vendor Data '!F$1:$G$2418,2)</f>
        <v>VANDALIA RENTAL</v>
      </c>
      <c r="F694" s="2">
        <v>14395</v>
      </c>
      <c r="G694" s="2">
        <v>4</v>
      </c>
      <c r="H694" t="s">
        <v>2245</v>
      </c>
      <c r="I694">
        <v>1</v>
      </c>
      <c r="J694" t="s">
        <v>39</v>
      </c>
      <c r="K694" t="s">
        <v>39</v>
      </c>
      <c r="L694">
        <v>650</v>
      </c>
      <c r="M694" s="2" t="s">
        <v>2246</v>
      </c>
      <c r="N694" s="9" t="s">
        <v>2247</v>
      </c>
      <c r="O694" t="s">
        <v>36</v>
      </c>
      <c r="P694" t="s">
        <v>36</v>
      </c>
      <c r="Q694" t="s">
        <v>36</v>
      </c>
      <c r="R694">
        <v>650</v>
      </c>
      <c r="S694" s="1">
        <v>45744.521704629631</v>
      </c>
      <c r="T694" t="s">
        <v>42</v>
      </c>
      <c r="U694" s="1">
        <v>45744.307638888888</v>
      </c>
      <c r="V694" t="s">
        <v>43</v>
      </c>
      <c r="W694" t="s">
        <v>36</v>
      </c>
      <c r="X694">
        <v>0</v>
      </c>
      <c r="Y694">
        <v>999</v>
      </c>
      <c r="Z694" t="s">
        <v>36</v>
      </c>
      <c r="AA694" t="s">
        <v>36</v>
      </c>
      <c r="AB694" t="s">
        <v>36</v>
      </c>
      <c r="AC694" t="s">
        <v>44</v>
      </c>
      <c r="AD694" t="s">
        <v>44</v>
      </c>
      <c r="AE694" t="s">
        <v>45</v>
      </c>
      <c r="AF694" s="44" t="s">
        <v>46</v>
      </c>
      <c r="AG694" s="18" t="s">
        <v>2248</v>
      </c>
      <c r="AH694" s="18"/>
      <c r="AI694" s="2" t="s">
        <v>48</v>
      </c>
      <c r="AJ694" s="2" t="e">
        <f>VLOOKUP(A694,'Classification Test Result'!$A$2:$D$2428,4,FALSE)</f>
        <v>#N/A</v>
      </c>
      <c r="AL694" s="2">
        <f>_xlfn.XLOOKUP($A694,Results!$A$2:$A$2256,Results!G$2:G$2256,"")</f>
        <v>0</v>
      </c>
      <c r="AM694" s="2">
        <f>_xlfn.XLOOKUP($A694,Results!$A$2:$A$2256,Results!H$2:H$2256,"")</f>
        <v>0</v>
      </c>
      <c r="AN694" s="2">
        <f>_xlfn.XLOOKUP($A694,Results!$A$2:$A$2256,Results!I$2:I$2256,"")</f>
        <v>0</v>
      </c>
      <c r="AO694" s="2">
        <f>_xlfn.XLOOKUP($A694,Results!$A$2:$A$2256,Results!J$2:J$2256,"")</f>
        <v>0</v>
      </c>
      <c r="AP694" s="2">
        <f>_xlfn.XLOOKUP($A694,Results!$A$2:$A$2256,Results!K$2:K$2256,"")</f>
        <v>0</v>
      </c>
      <c r="AQ694" s="2">
        <f>_xlfn.XLOOKUP($A694,Results!$A$2:$A$2256,Results!L$2:L$2256,"")</f>
        <v>0</v>
      </c>
      <c r="AR694" s="2">
        <f>_xlfn.XLOOKUP($A694,Results!$A$2:$A$2256,Results!M$2:M$2256,"")</f>
        <v>0</v>
      </c>
      <c r="AS694" s="2">
        <f>_xlfn.XLOOKUP($A694,Results!$A$2:$A$2256,Results!N$2:N$2256,"")</f>
        <v>0</v>
      </c>
      <c r="AT694" s="2">
        <f>_xlfn.XLOOKUP($A694,Results!$A$2:$A$2256,Results!O$2:O$2256,"")</f>
        <v>0</v>
      </c>
      <c r="AU694" s="2">
        <f>_xlfn.XLOOKUP($A694,Results!$A$2:$A$2256,Results!P$2:P$2256,"")</f>
        <v>0</v>
      </c>
      <c r="AV694" s="2">
        <f>_xlfn.XLOOKUP($A694,Results!$A$2:$A$2256,Results!Q$2:Q$2256,"")</f>
        <v>0</v>
      </c>
      <c r="AW694" s="2">
        <f>_xlfn.XLOOKUP($A694,Results!$A$2:$A$2256,Results!R$2:R$2256,"")</f>
        <v>0</v>
      </c>
      <c r="AX694" s="2">
        <f>_xlfn.XLOOKUP($A694,Results!$A$2:$A$2256,Results!S$2:S$2256,"")</f>
        <v>0</v>
      </c>
      <c r="AY694" s="2">
        <f>_xlfn.XLOOKUP($A694,Results!$A$2:$A$2256,Results!T$2:T$2256,"")</f>
        <v>0</v>
      </c>
      <c r="AZ694" s="2">
        <f>_xlfn.XLOOKUP($A694,Results!$A$2:$A$2256,Results!U$2:U$2256,"")</f>
        <v>0</v>
      </c>
      <c r="BA694" s="2">
        <f>_xlfn.XLOOKUP($A694,Results!$A$2:$A$2256,Results!V$2:V$2256,"")</f>
        <v>0</v>
      </c>
      <c r="BB694" s="2">
        <f>_xlfn.XLOOKUP($A694,Results!$A$2:$A$2256,Results!W$2:W$2256,"")</f>
        <v>0</v>
      </c>
      <c r="BC694" s="2">
        <f>_xlfn.XLOOKUP($A694,Results!$A$2:$A$2256,Results!X$2:X$2256,"")</f>
        <v>0</v>
      </c>
      <c r="BD694" s="2">
        <f>_xlfn.XLOOKUP($A694,Results!$A$2:$A$2256,Results!Y$2:Y$2256,"")</f>
        <v>0</v>
      </c>
      <c r="BE694" s="2">
        <f>_xlfn.XLOOKUP($A694,Results!$A$2:$A$2256,Results!Z$2:Z$2256,"")</f>
        <v>0</v>
      </c>
    </row>
    <row r="695" spans="1:57" ht="38.25" customHeight="1" x14ac:dyDescent="0.3">
      <c r="A695">
        <v>906372</v>
      </c>
      <c r="B695">
        <v>281699</v>
      </c>
      <c r="C695" t="s">
        <v>36</v>
      </c>
      <c r="D695" t="s">
        <v>2244</v>
      </c>
      <c r="E695" s="2" t="str">
        <f>VLOOKUP(F695,'RPA Vendor Data '!F$1:$G$2418,2)</f>
        <v>VANDALIA RENTAL</v>
      </c>
      <c r="F695" s="2">
        <v>14395</v>
      </c>
      <c r="G695" s="2">
        <v>2</v>
      </c>
      <c r="H695" t="s">
        <v>2245</v>
      </c>
      <c r="I695">
        <v>1</v>
      </c>
      <c r="J695" t="s">
        <v>39</v>
      </c>
      <c r="K695" t="s">
        <v>39</v>
      </c>
      <c r="L695">
        <v>650</v>
      </c>
      <c r="M695" s="2" t="s">
        <v>2246</v>
      </c>
      <c r="N695" s="9" t="s">
        <v>2247</v>
      </c>
      <c r="O695" t="s">
        <v>36</v>
      </c>
      <c r="P695" t="s">
        <v>36</v>
      </c>
      <c r="Q695" t="s">
        <v>36</v>
      </c>
      <c r="R695">
        <v>650</v>
      </c>
      <c r="S695" s="1">
        <v>45744.521695798612</v>
      </c>
      <c r="T695" t="s">
        <v>42</v>
      </c>
      <c r="U695" s="1">
        <v>45744.307638888888</v>
      </c>
      <c r="V695" t="s">
        <v>43</v>
      </c>
      <c r="W695" t="s">
        <v>36</v>
      </c>
      <c r="X695">
        <v>0</v>
      </c>
      <c r="Y695">
        <v>999</v>
      </c>
      <c r="Z695" t="s">
        <v>36</v>
      </c>
      <c r="AA695" t="s">
        <v>36</v>
      </c>
      <c r="AB695" t="s">
        <v>36</v>
      </c>
      <c r="AC695" t="s">
        <v>44</v>
      </c>
      <c r="AD695" t="s">
        <v>44</v>
      </c>
      <c r="AE695" t="s">
        <v>45</v>
      </c>
      <c r="AF695" s="44" t="s">
        <v>46</v>
      </c>
      <c r="AG695" s="18" t="s">
        <v>2248</v>
      </c>
      <c r="AH695" s="18"/>
      <c r="AI695" s="2" t="s">
        <v>48</v>
      </c>
      <c r="AJ695" s="2" t="e">
        <f>VLOOKUP(A695,'Classification Test Result'!$A$2:$D$2428,4,FALSE)</f>
        <v>#N/A</v>
      </c>
      <c r="AL695" s="2">
        <f>_xlfn.XLOOKUP($A695,Results!$A$2:$A$2256,Results!G$2:G$2256,"")</f>
        <v>0</v>
      </c>
      <c r="AM695" s="2">
        <f>_xlfn.XLOOKUP($A695,Results!$A$2:$A$2256,Results!H$2:H$2256,"")</f>
        <v>0</v>
      </c>
      <c r="AN695" s="2">
        <f>_xlfn.XLOOKUP($A695,Results!$A$2:$A$2256,Results!I$2:I$2256,"")</f>
        <v>0</v>
      </c>
      <c r="AO695" s="2">
        <f>_xlfn.XLOOKUP($A695,Results!$A$2:$A$2256,Results!J$2:J$2256,"")</f>
        <v>0</v>
      </c>
      <c r="AP695" s="2">
        <f>_xlfn.XLOOKUP($A695,Results!$A$2:$A$2256,Results!K$2:K$2256,"")</f>
        <v>0</v>
      </c>
      <c r="AQ695" s="2">
        <f>_xlfn.XLOOKUP($A695,Results!$A$2:$A$2256,Results!L$2:L$2256,"")</f>
        <v>0</v>
      </c>
      <c r="AR695" s="2">
        <f>_xlfn.XLOOKUP($A695,Results!$A$2:$A$2256,Results!M$2:M$2256,"")</f>
        <v>0</v>
      </c>
      <c r="AS695" s="2">
        <f>_xlfn.XLOOKUP($A695,Results!$A$2:$A$2256,Results!N$2:N$2256,"")</f>
        <v>0</v>
      </c>
      <c r="AT695" s="2">
        <f>_xlfn.XLOOKUP($A695,Results!$A$2:$A$2256,Results!O$2:O$2256,"")</f>
        <v>0</v>
      </c>
      <c r="AU695" s="2">
        <f>_xlfn.XLOOKUP($A695,Results!$A$2:$A$2256,Results!P$2:P$2256,"")</f>
        <v>0</v>
      </c>
      <c r="AV695" s="2">
        <f>_xlfn.XLOOKUP($A695,Results!$A$2:$A$2256,Results!Q$2:Q$2256,"")</f>
        <v>0</v>
      </c>
      <c r="AW695" s="2">
        <f>_xlfn.XLOOKUP($A695,Results!$A$2:$A$2256,Results!R$2:R$2256,"")</f>
        <v>0</v>
      </c>
      <c r="AX695" s="2">
        <f>_xlfn.XLOOKUP($A695,Results!$A$2:$A$2256,Results!S$2:S$2256,"")</f>
        <v>0</v>
      </c>
      <c r="AY695" s="2">
        <f>_xlfn.XLOOKUP($A695,Results!$A$2:$A$2256,Results!T$2:T$2256,"")</f>
        <v>0</v>
      </c>
      <c r="AZ695" s="2">
        <f>_xlfn.XLOOKUP($A695,Results!$A$2:$A$2256,Results!U$2:U$2256,"")</f>
        <v>0</v>
      </c>
      <c r="BA695" s="2">
        <f>_xlfn.XLOOKUP($A695,Results!$A$2:$A$2256,Results!V$2:V$2256,"")</f>
        <v>0</v>
      </c>
      <c r="BB695" s="2">
        <f>_xlfn.XLOOKUP($A695,Results!$A$2:$A$2256,Results!W$2:W$2256,"")</f>
        <v>0</v>
      </c>
      <c r="BC695" s="2">
        <f>_xlfn.XLOOKUP($A695,Results!$A$2:$A$2256,Results!X$2:X$2256,"")</f>
        <v>0</v>
      </c>
      <c r="BD695" s="2">
        <f>_xlfn.XLOOKUP($A695,Results!$A$2:$A$2256,Results!Y$2:Y$2256,"")</f>
        <v>0</v>
      </c>
      <c r="BE695" s="2">
        <f>_xlfn.XLOOKUP($A695,Results!$A$2:$A$2256,Results!Z$2:Z$2256,"")</f>
        <v>0</v>
      </c>
    </row>
    <row r="696" spans="1:57" ht="38.25" customHeight="1" x14ac:dyDescent="0.3">
      <c r="A696">
        <v>906373</v>
      </c>
      <c r="B696">
        <v>281699</v>
      </c>
      <c r="C696" t="s">
        <v>36</v>
      </c>
      <c r="D696" t="s">
        <v>2244</v>
      </c>
      <c r="E696" s="2" t="str">
        <f>VLOOKUP(F696,'RPA Vendor Data '!F$1:$G$2418,2)</f>
        <v>VANDALIA RENTAL</v>
      </c>
      <c r="F696" s="2">
        <v>14395</v>
      </c>
      <c r="G696" s="2">
        <v>1</v>
      </c>
      <c r="H696" t="s">
        <v>2245</v>
      </c>
      <c r="I696">
        <v>1</v>
      </c>
      <c r="J696" t="s">
        <v>39</v>
      </c>
      <c r="K696" t="s">
        <v>39</v>
      </c>
      <c r="L696">
        <v>650</v>
      </c>
      <c r="M696" s="2" t="s">
        <v>2246</v>
      </c>
      <c r="N696" s="9" t="s">
        <v>2247</v>
      </c>
      <c r="O696" t="s">
        <v>36</v>
      </c>
      <c r="P696" t="s">
        <v>36</v>
      </c>
      <c r="Q696" t="s">
        <v>36</v>
      </c>
      <c r="R696">
        <v>650</v>
      </c>
      <c r="S696" s="1">
        <v>45744.521692824077</v>
      </c>
      <c r="T696" t="s">
        <v>42</v>
      </c>
      <c r="U696" s="1">
        <v>45744.307638888888</v>
      </c>
      <c r="V696" t="s">
        <v>43</v>
      </c>
      <c r="W696" t="s">
        <v>36</v>
      </c>
      <c r="X696">
        <v>0</v>
      </c>
      <c r="Y696">
        <v>999</v>
      </c>
      <c r="Z696" t="s">
        <v>36</v>
      </c>
      <c r="AA696" t="s">
        <v>36</v>
      </c>
      <c r="AB696" t="s">
        <v>36</v>
      </c>
      <c r="AC696" t="s">
        <v>44</v>
      </c>
      <c r="AD696" t="s">
        <v>44</v>
      </c>
      <c r="AE696" t="s">
        <v>45</v>
      </c>
      <c r="AF696" s="44" t="s">
        <v>46</v>
      </c>
      <c r="AG696" s="18" t="s">
        <v>2248</v>
      </c>
      <c r="AH696" s="18"/>
      <c r="AI696" s="2" t="s">
        <v>48</v>
      </c>
      <c r="AJ696" s="2" t="e">
        <f>VLOOKUP(A696,'Classification Test Result'!$A$2:$D$2428,4,FALSE)</f>
        <v>#N/A</v>
      </c>
      <c r="AL696" s="2">
        <f>_xlfn.XLOOKUP($A696,Results!$A$2:$A$2256,Results!G$2:G$2256,"")</f>
        <v>0</v>
      </c>
      <c r="AM696" s="2">
        <f>_xlfn.XLOOKUP($A696,Results!$A$2:$A$2256,Results!H$2:H$2256,"")</f>
        <v>0</v>
      </c>
      <c r="AN696" s="2">
        <f>_xlfn.XLOOKUP($A696,Results!$A$2:$A$2256,Results!I$2:I$2256,"")</f>
        <v>0</v>
      </c>
      <c r="AO696" s="2">
        <f>_xlfn.XLOOKUP($A696,Results!$A$2:$A$2256,Results!J$2:J$2256,"")</f>
        <v>0</v>
      </c>
      <c r="AP696" s="2">
        <f>_xlfn.XLOOKUP($A696,Results!$A$2:$A$2256,Results!K$2:K$2256,"")</f>
        <v>0</v>
      </c>
      <c r="AQ696" s="2">
        <f>_xlfn.XLOOKUP($A696,Results!$A$2:$A$2256,Results!L$2:L$2256,"")</f>
        <v>0</v>
      </c>
      <c r="AR696" s="2">
        <f>_xlfn.XLOOKUP($A696,Results!$A$2:$A$2256,Results!M$2:M$2256,"")</f>
        <v>0</v>
      </c>
      <c r="AS696" s="2">
        <f>_xlfn.XLOOKUP($A696,Results!$A$2:$A$2256,Results!N$2:N$2256,"")</f>
        <v>0</v>
      </c>
      <c r="AT696" s="2">
        <f>_xlfn.XLOOKUP($A696,Results!$A$2:$A$2256,Results!O$2:O$2256,"")</f>
        <v>0</v>
      </c>
      <c r="AU696" s="2">
        <f>_xlfn.XLOOKUP($A696,Results!$A$2:$A$2256,Results!P$2:P$2256,"")</f>
        <v>0</v>
      </c>
      <c r="AV696" s="2">
        <f>_xlfn.XLOOKUP($A696,Results!$A$2:$A$2256,Results!Q$2:Q$2256,"")</f>
        <v>0</v>
      </c>
      <c r="AW696" s="2">
        <f>_xlfn.XLOOKUP($A696,Results!$A$2:$A$2256,Results!R$2:R$2256,"")</f>
        <v>0</v>
      </c>
      <c r="AX696" s="2">
        <f>_xlfn.XLOOKUP($A696,Results!$A$2:$A$2256,Results!S$2:S$2256,"")</f>
        <v>0</v>
      </c>
      <c r="AY696" s="2">
        <f>_xlfn.XLOOKUP($A696,Results!$A$2:$A$2256,Results!T$2:T$2256,"")</f>
        <v>0</v>
      </c>
      <c r="AZ696" s="2">
        <f>_xlfn.XLOOKUP($A696,Results!$A$2:$A$2256,Results!U$2:U$2256,"")</f>
        <v>0</v>
      </c>
      <c r="BA696" s="2">
        <f>_xlfn.XLOOKUP($A696,Results!$A$2:$A$2256,Results!V$2:V$2256,"")</f>
        <v>0</v>
      </c>
      <c r="BB696" s="2">
        <f>_xlfn.XLOOKUP($A696,Results!$A$2:$A$2256,Results!W$2:W$2256,"")</f>
        <v>0</v>
      </c>
      <c r="BC696" s="2">
        <f>_xlfn.XLOOKUP($A696,Results!$A$2:$A$2256,Results!X$2:X$2256,"")</f>
        <v>0</v>
      </c>
      <c r="BD696" s="2">
        <f>_xlfn.XLOOKUP($A696,Results!$A$2:$A$2256,Results!Y$2:Y$2256,"")</f>
        <v>0</v>
      </c>
      <c r="BE696" s="2">
        <f>_xlfn.XLOOKUP($A696,Results!$A$2:$A$2256,Results!Z$2:Z$2256,"")</f>
        <v>0</v>
      </c>
    </row>
    <row r="697" spans="1:57" ht="38.25" customHeight="1" x14ac:dyDescent="0.3">
      <c r="A697">
        <v>906374</v>
      </c>
      <c r="B697">
        <v>281553</v>
      </c>
      <c r="C697" t="s">
        <v>36</v>
      </c>
      <c r="D697" t="s">
        <v>2249</v>
      </c>
      <c r="E697" s="2" t="str">
        <f>VLOOKUP(F697,'RPA Vendor Data '!F$1:$G$2418,2)</f>
        <v>CRESCO EQUIPMENT RENTALS</v>
      </c>
      <c r="F697" s="2">
        <v>14555</v>
      </c>
      <c r="G697" s="2">
        <v>2</v>
      </c>
      <c r="H697" t="s">
        <v>2250</v>
      </c>
      <c r="I697">
        <v>1</v>
      </c>
      <c r="J697" t="s">
        <v>39</v>
      </c>
      <c r="K697" t="s">
        <v>39</v>
      </c>
      <c r="L697">
        <v>340</v>
      </c>
      <c r="M697" s="2" t="s">
        <v>2246</v>
      </c>
      <c r="N697" s="9" t="s">
        <v>2251</v>
      </c>
      <c r="O697" t="s">
        <v>36</v>
      </c>
      <c r="P697" t="s">
        <v>36</v>
      </c>
      <c r="Q697" t="s">
        <v>36</v>
      </c>
      <c r="R697">
        <v>340</v>
      </c>
      <c r="S697" s="1">
        <v>45744.460353506947</v>
      </c>
      <c r="T697" t="s">
        <v>42</v>
      </c>
      <c r="U697" s="1">
        <v>45744.232638888891</v>
      </c>
      <c r="V697" t="s">
        <v>43</v>
      </c>
      <c r="W697" t="s">
        <v>36</v>
      </c>
      <c r="X697">
        <v>0</v>
      </c>
      <c r="Y697">
        <v>999</v>
      </c>
      <c r="Z697" t="s">
        <v>36</v>
      </c>
      <c r="AA697" t="s">
        <v>36</v>
      </c>
      <c r="AB697" t="s">
        <v>36</v>
      </c>
      <c r="AC697" t="s">
        <v>44</v>
      </c>
      <c r="AD697" t="s">
        <v>44</v>
      </c>
      <c r="AE697" t="s">
        <v>45</v>
      </c>
      <c r="AF697" s="44" t="s">
        <v>46</v>
      </c>
      <c r="AG697" s="18" t="s">
        <v>2252</v>
      </c>
      <c r="AH697" s="18"/>
      <c r="AI697" s="2" t="s">
        <v>48</v>
      </c>
      <c r="AJ697" s="2" t="e">
        <f>VLOOKUP(A697,'Classification Test Result'!$A$2:$D$2428,4,FALSE)</f>
        <v>#N/A</v>
      </c>
      <c r="AL697" s="2">
        <f>_xlfn.XLOOKUP($A697,Results!$A$2:$A$2256,Results!G$2:G$2256,"")</f>
        <v>0</v>
      </c>
      <c r="AM697" s="2">
        <f>_xlfn.XLOOKUP($A697,Results!$A$2:$A$2256,Results!H$2:H$2256,"")</f>
        <v>0</v>
      </c>
      <c r="AN697" s="2">
        <f>_xlfn.XLOOKUP($A697,Results!$A$2:$A$2256,Results!I$2:I$2256,"")</f>
        <v>0</v>
      </c>
      <c r="AO697" s="2">
        <f>_xlfn.XLOOKUP($A697,Results!$A$2:$A$2256,Results!J$2:J$2256,"")</f>
        <v>0</v>
      </c>
      <c r="AP697" s="2">
        <f>_xlfn.XLOOKUP($A697,Results!$A$2:$A$2256,Results!K$2:K$2256,"")</f>
        <v>0</v>
      </c>
      <c r="AQ697" s="2">
        <f>_xlfn.XLOOKUP($A697,Results!$A$2:$A$2256,Results!L$2:L$2256,"")</f>
        <v>0</v>
      </c>
      <c r="AR697" s="2">
        <f>_xlfn.XLOOKUP($A697,Results!$A$2:$A$2256,Results!M$2:M$2256,"")</f>
        <v>0</v>
      </c>
      <c r="AS697" s="2">
        <f>_xlfn.XLOOKUP($A697,Results!$A$2:$A$2256,Results!N$2:N$2256,"")</f>
        <v>0</v>
      </c>
      <c r="AT697" s="2">
        <f>_xlfn.XLOOKUP($A697,Results!$A$2:$A$2256,Results!O$2:O$2256,"")</f>
        <v>0</v>
      </c>
      <c r="AU697" s="2">
        <f>_xlfn.XLOOKUP($A697,Results!$A$2:$A$2256,Results!P$2:P$2256,"")</f>
        <v>0</v>
      </c>
      <c r="AV697" s="2">
        <f>_xlfn.XLOOKUP($A697,Results!$A$2:$A$2256,Results!Q$2:Q$2256,"")</f>
        <v>0</v>
      </c>
      <c r="AW697" s="2">
        <f>_xlfn.XLOOKUP($A697,Results!$A$2:$A$2256,Results!R$2:R$2256,"")</f>
        <v>0</v>
      </c>
      <c r="AX697" s="2">
        <f>_xlfn.XLOOKUP($A697,Results!$A$2:$A$2256,Results!S$2:S$2256,"")</f>
        <v>0</v>
      </c>
      <c r="AY697" s="2">
        <f>_xlfn.XLOOKUP($A697,Results!$A$2:$A$2256,Results!T$2:T$2256,"")</f>
        <v>0</v>
      </c>
      <c r="AZ697" s="2">
        <f>_xlfn.XLOOKUP($A697,Results!$A$2:$A$2256,Results!U$2:U$2256,"")</f>
        <v>0</v>
      </c>
      <c r="BA697" s="2">
        <f>_xlfn.XLOOKUP($A697,Results!$A$2:$A$2256,Results!V$2:V$2256,"")</f>
        <v>0</v>
      </c>
      <c r="BB697" s="2">
        <f>_xlfn.XLOOKUP($A697,Results!$A$2:$A$2256,Results!W$2:W$2256,"")</f>
        <v>0</v>
      </c>
      <c r="BC697" s="2">
        <f>_xlfn.XLOOKUP($A697,Results!$A$2:$A$2256,Results!X$2:X$2256,"")</f>
        <v>0</v>
      </c>
      <c r="BD697" s="2">
        <f>_xlfn.XLOOKUP($A697,Results!$A$2:$A$2256,Results!Y$2:Y$2256,"")</f>
        <v>0</v>
      </c>
      <c r="BE697" s="2">
        <f>_xlfn.XLOOKUP($A697,Results!$A$2:$A$2256,Results!Z$2:Z$2256,"")</f>
        <v>0</v>
      </c>
    </row>
    <row r="698" spans="1:57" ht="38.25" customHeight="1" x14ac:dyDescent="0.3">
      <c r="A698">
        <v>906375</v>
      </c>
      <c r="B698">
        <v>281553</v>
      </c>
      <c r="C698" t="s">
        <v>36</v>
      </c>
      <c r="D698" t="s">
        <v>2249</v>
      </c>
      <c r="E698" s="2" t="str">
        <f>VLOOKUP(F698,'RPA Vendor Data '!F$1:$G$2418,2)</f>
        <v>CRESCO EQUIPMENT RENTALS</v>
      </c>
      <c r="F698" s="2">
        <v>14555</v>
      </c>
      <c r="G698" s="2">
        <v>1</v>
      </c>
      <c r="H698" t="s">
        <v>2250</v>
      </c>
      <c r="I698">
        <v>1</v>
      </c>
      <c r="J698" t="s">
        <v>39</v>
      </c>
      <c r="K698" t="s">
        <v>39</v>
      </c>
      <c r="L698">
        <v>340</v>
      </c>
      <c r="M698" s="2" t="s">
        <v>2246</v>
      </c>
      <c r="N698" s="9" t="s">
        <v>2251</v>
      </c>
      <c r="O698" t="s">
        <v>36</v>
      </c>
      <c r="P698" t="s">
        <v>36</v>
      </c>
      <c r="Q698" t="s">
        <v>36</v>
      </c>
      <c r="R698">
        <v>340</v>
      </c>
      <c r="S698" s="1">
        <v>45744.460350381953</v>
      </c>
      <c r="T698" t="s">
        <v>42</v>
      </c>
      <c r="U698" s="1">
        <v>45744.232638888891</v>
      </c>
      <c r="V698" t="s">
        <v>43</v>
      </c>
      <c r="W698" t="s">
        <v>36</v>
      </c>
      <c r="X698">
        <v>0</v>
      </c>
      <c r="Y698">
        <v>999</v>
      </c>
      <c r="Z698" t="s">
        <v>36</v>
      </c>
      <c r="AA698" t="s">
        <v>36</v>
      </c>
      <c r="AB698" t="s">
        <v>36</v>
      </c>
      <c r="AC698" t="s">
        <v>44</v>
      </c>
      <c r="AD698" t="s">
        <v>44</v>
      </c>
      <c r="AE698" t="s">
        <v>45</v>
      </c>
      <c r="AF698" s="44" t="s">
        <v>46</v>
      </c>
      <c r="AG698" s="18" t="s">
        <v>2252</v>
      </c>
      <c r="AH698" s="18"/>
      <c r="AI698" s="2" t="s">
        <v>48</v>
      </c>
      <c r="AJ698" s="2" t="e">
        <f>VLOOKUP(A698,'Classification Test Result'!$A$2:$D$2428,4,FALSE)</f>
        <v>#N/A</v>
      </c>
      <c r="AL698" s="2">
        <f>_xlfn.XLOOKUP($A698,Results!$A$2:$A$2256,Results!G$2:G$2256,"")</f>
        <v>0</v>
      </c>
      <c r="AM698" s="2">
        <f>_xlfn.XLOOKUP($A698,Results!$A$2:$A$2256,Results!H$2:H$2256,"")</f>
        <v>0</v>
      </c>
      <c r="AN698" s="2">
        <f>_xlfn.XLOOKUP($A698,Results!$A$2:$A$2256,Results!I$2:I$2256,"")</f>
        <v>0</v>
      </c>
      <c r="AO698" s="2">
        <f>_xlfn.XLOOKUP($A698,Results!$A$2:$A$2256,Results!J$2:J$2256,"")</f>
        <v>0</v>
      </c>
      <c r="AP698" s="2">
        <f>_xlfn.XLOOKUP($A698,Results!$A$2:$A$2256,Results!K$2:K$2256,"")</f>
        <v>0</v>
      </c>
      <c r="AQ698" s="2">
        <f>_xlfn.XLOOKUP($A698,Results!$A$2:$A$2256,Results!L$2:L$2256,"")</f>
        <v>0</v>
      </c>
      <c r="AR698" s="2">
        <f>_xlfn.XLOOKUP($A698,Results!$A$2:$A$2256,Results!M$2:M$2256,"")</f>
        <v>0</v>
      </c>
      <c r="AS698" s="2">
        <f>_xlfn.XLOOKUP($A698,Results!$A$2:$A$2256,Results!N$2:N$2256,"")</f>
        <v>0</v>
      </c>
      <c r="AT698" s="2">
        <f>_xlfn.XLOOKUP($A698,Results!$A$2:$A$2256,Results!O$2:O$2256,"")</f>
        <v>0</v>
      </c>
      <c r="AU698" s="2">
        <f>_xlfn.XLOOKUP($A698,Results!$A$2:$A$2256,Results!P$2:P$2256,"")</f>
        <v>0</v>
      </c>
      <c r="AV698" s="2">
        <f>_xlfn.XLOOKUP($A698,Results!$A$2:$A$2256,Results!Q$2:Q$2256,"")</f>
        <v>0</v>
      </c>
      <c r="AW698" s="2">
        <f>_xlfn.XLOOKUP($A698,Results!$A$2:$A$2256,Results!R$2:R$2256,"")</f>
        <v>0</v>
      </c>
      <c r="AX698" s="2">
        <f>_xlfn.XLOOKUP($A698,Results!$A$2:$A$2256,Results!S$2:S$2256,"")</f>
        <v>0</v>
      </c>
      <c r="AY698" s="2">
        <f>_xlfn.XLOOKUP($A698,Results!$A$2:$A$2256,Results!T$2:T$2256,"")</f>
        <v>0</v>
      </c>
      <c r="AZ698" s="2">
        <f>_xlfn.XLOOKUP($A698,Results!$A$2:$A$2256,Results!U$2:U$2256,"")</f>
        <v>0</v>
      </c>
      <c r="BA698" s="2">
        <f>_xlfn.XLOOKUP($A698,Results!$A$2:$A$2256,Results!V$2:V$2256,"")</f>
        <v>0</v>
      </c>
      <c r="BB698" s="2">
        <f>_xlfn.XLOOKUP($A698,Results!$A$2:$A$2256,Results!W$2:W$2256,"")</f>
        <v>0</v>
      </c>
      <c r="BC698" s="2">
        <f>_xlfn.XLOOKUP($A698,Results!$A$2:$A$2256,Results!X$2:X$2256,"")</f>
        <v>0</v>
      </c>
      <c r="BD698" s="2">
        <f>_xlfn.XLOOKUP($A698,Results!$A$2:$A$2256,Results!Y$2:Y$2256,"")</f>
        <v>0</v>
      </c>
      <c r="BE698" s="2">
        <f>_xlfn.XLOOKUP($A698,Results!$A$2:$A$2256,Results!Z$2:Z$2256,"")</f>
        <v>0</v>
      </c>
    </row>
    <row r="699" spans="1:57" ht="38.25" customHeight="1" x14ac:dyDescent="0.3">
      <c r="A699">
        <v>906376</v>
      </c>
      <c r="B699">
        <v>281289</v>
      </c>
      <c r="C699" t="s">
        <v>36</v>
      </c>
      <c r="D699" t="s">
        <v>2253</v>
      </c>
      <c r="E699" s="2" t="str">
        <f>VLOOKUP(F699,'RPA Vendor Data '!F$1:$G$2418,2)</f>
        <v>SUNBELT RENTALS/AGGREGATE</v>
      </c>
      <c r="F699" s="2">
        <v>13246</v>
      </c>
      <c r="G699" s="2">
        <v>1</v>
      </c>
      <c r="H699" t="s">
        <v>2254</v>
      </c>
      <c r="I699">
        <v>1</v>
      </c>
      <c r="J699" t="s">
        <v>39</v>
      </c>
      <c r="K699" t="s">
        <v>39</v>
      </c>
      <c r="L699">
        <v>415</v>
      </c>
      <c r="M699" s="2" t="s">
        <v>2246</v>
      </c>
      <c r="N699" s="9" t="s">
        <v>2255</v>
      </c>
      <c r="O699" t="s">
        <v>36</v>
      </c>
      <c r="P699" t="s">
        <v>36</v>
      </c>
      <c r="Q699" t="s">
        <v>36</v>
      </c>
      <c r="R699">
        <v>415</v>
      </c>
      <c r="S699" s="1">
        <v>45744.083597835648</v>
      </c>
      <c r="T699" t="s">
        <v>42</v>
      </c>
      <c r="U699" s="1">
        <v>45743.864583333343</v>
      </c>
      <c r="V699" t="s">
        <v>43</v>
      </c>
      <c r="W699" t="s">
        <v>36</v>
      </c>
      <c r="X699">
        <v>0</v>
      </c>
      <c r="Y699">
        <v>999</v>
      </c>
      <c r="Z699" t="s">
        <v>36</v>
      </c>
      <c r="AA699" t="s">
        <v>36</v>
      </c>
      <c r="AB699" t="s">
        <v>36</v>
      </c>
      <c r="AC699" t="s">
        <v>44</v>
      </c>
      <c r="AD699" t="s">
        <v>44</v>
      </c>
      <c r="AE699" t="s">
        <v>45</v>
      </c>
      <c r="AF699" s="44" t="s">
        <v>46</v>
      </c>
      <c r="AG699" s="18" t="s">
        <v>2256</v>
      </c>
      <c r="AH699" s="18"/>
      <c r="AI699" s="2" t="s">
        <v>48</v>
      </c>
      <c r="AJ699" s="2" t="e">
        <f>VLOOKUP(A699,'Classification Test Result'!$A$2:$D$2428,4,FALSE)</f>
        <v>#N/A</v>
      </c>
      <c r="AL699" s="2">
        <f>_xlfn.XLOOKUP($A699,Results!$A$2:$A$2256,Results!G$2:G$2256,"")</f>
        <v>0</v>
      </c>
      <c r="AM699" s="2">
        <f>_xlfn.XLOOKUP($A699,Results!$A$2:$A$2256,Results!H$2:H$2256,"")</f>
        <v>0</v>
      </c>
      <c r="AN699" s="2">
        <f>_xlfn.XLOOKUP($A699,Results!$A$2:$A$2256,Results!I$2:I$2256,"")</f>
        <v>0</v>
      </c>
      <c r="AO699" s="2">
        <f>_xlfn.XLOOKUP($A699,Results!$A$2:$A$2256,Results!J$2:J$2256,"")</f>
        <v>0</v>
      </c>
      <c r="AP699" s="2">
        <f>_xlfn.XLOOKUP($A699,Results!$A$2:$A$2256,Results!K$2:K$2256,"")</f>
        <v>0</v>
      </c>
      <c r="AQ699" s="2">
        <f>_xlfn.XLOOKUP($A699,Results!$A$2:$A$2256,Results!L$2:L$2256,"")</f>
        <v>0</v>
      </c>
      <c r="AR699" s="2">
        <f>_xlfn.XLOOKUP($A699,Results!$A$2:$A$2256,Results!M$2:M$2256,"")</f>
        <v>0</v>
      </c>
      <c r="AS699" s="2">
        <f>_xlfn.XLOOKUP($A699,Results!$A$2:$A$2256,Results!N$2:N$2256,"")</f>
        <v>0</v>
      </c>
      <c r="AT699" s="2">
        <f>_xlfn.XLOOKUP($A699,Results!$A$2:$A$2256,Results!O$2:O$2256,"")</f>
        <v>0</v>
      </c>
      <c r="AU699" s="2">
        <f>_xlfn.XLOOKUP($A699,Results!$A$2:$A$2256,Results!P$2:P$2256,"")</f>
        <v>0</v>
      </c>
      <c r="AV699" s="2">
        <f>_xlfn.XLOOKUP($A699,Results!$A$2:$A$2256,Results!Q$2:Q$2256,"")</f>
        <v>0</v>
      </c>
      <c r="AW699" s="2">
        <f>_xlfn.XLOOKUP($A699,Results!$A$2:$A$2256,Results!R$2:R$2256,"")</f>
        <v>0</v>
      </c>
      <c r="AX699" s="2">
        <f>_xlfn.XLOOKUP($A699,Results!$A$2:$A$2256,Results!S$2:S$2256,"")</f>
        <v>0</v>
      </c>
      <c r="AY699" s="2">
        <f>_xlfn.XLOOKUP($A699,Results!$A$2:$A$2256,Results!T$2:T$2256,"")</f>
        <v>0</v>
      </c>
      <c r="AZ699" s="2">
        <f>_xlfn.XLOOKUP($A699,Results!$A$2:$A$2256,Results!U$2:U$2256,"")</f>
        <v>0</v>
      </c>
      <c r="BA699" s="2">
        <f>_xlfn.XLOOKUP($A699,Results!$A$2:$A$2256,Results!V$2:V$2256,"")</f>
        <v>0</v>
      </c>
      <c r="BB699" s="2">
        <f>_xlfn.XLOOKUP($A699,Results!$A$2:$A$2256,Results!W$2:W$2256,"")</f>
        <v>0</v>
      </c>
      <c r="BC699" s="2">
        <f>_xlfn.XLOOKUP($A699,Results!$A$2:$A$2256,Results!X$2:X$2256,"")</f>
        <v>0</v>
      </c>
      <c r="BD699" s="2">
        <f>_xlfn.XLOOKUP($A699,Results!$A$2:$A$2256,Results!Y$2:Y$2256,"")</f>
        <v>0</v>
      </c>
      <c r="BE699" s="2">
        <f>_xlfn.XLOOKUP($A699,Results!$A$2:$A$2256,Results!Z$2:Z$2256,"")</f>
        <v>0</v>
      </c>
    </row>
    <row r="700" spans="1:57" ht="38.25" customHeight="1" x14ac:dyDescent="0.3">
      <c r="A700">
        <v>906377</v>
      </c>
      <c r="B700">
        <v>281289</v>
      </c>
      <c r="C700" t="s">
        <v>36</v>
      </c>
      <c r="D700" t="s">
        <v>2253</v>
      </c>
      <c r="E700" s="2" t="str">
        <f>VLOOKUP(F700,'RPA Vendor Data '!F$1:$G$2418,2)</f>
        <v>SUNBELT RENTALS/AGGREGATE</v>
      </c>
      <c r="F700" s="2">
        <v>13246</v>
      </c>
      <c r="G700" s="2">
        <v>3</v>
      </c>
      <c r="H700" t="s">
        <v>2257</v>
      </c>
      <c r="I700">
        <v>1</v>
      </c>
      <c r="J700" t="s">
        <v>39</v>
      </c>
      <c r="K700" t="s">
        <v>39</v>
      </c>
      <c r="L700">
        <v>415</v>
      </c>
      <c r="M700" s="2" t="s">
        <v>2246</v>
      </c>
      <c r="N700" s="9" t="s">
        <v>2255</v>
      </c>
      <c r="O700" t="s">
        <v>36</v>
      </c>
      <c r="P700" t="s">
        <v>36</v>
      </c>
      <c r="Q700" t="s">
        <v>36</v>
      </c>
      <c r="R700">
        <v>415</v>
      </c>
      <c r="S700" s="1">
        <v>45744.083600729173</v>
      </c>
      <c r="T700" t="s">
        <v>42</v>
      </c>
      <c r="U700" s="1">
        <v>45743.864583333343</v>
      </c>
      <c r="V700" t="s">
        <v>43</v>
      </c>
      <c r="W700" t="s">
        <v>36</v>
      </c>
      <c r="X700">
        <v>0</v>
      </c>
      <c r="Y700">
        <v>999</v>
      </c>
      <c r="Z700" t="s">
        <v>36</v>
      </c>
      <c r="AA700" t="s">
        <v>36</v>
      </c>
      <c r="AB700" t="s">
        <v>36</v>
      </c>
      <c r="AC700" t="s">
        <v>44</v>
      </c>
      <c r="AD700" t="s">
        <v>44</v>
      </c>
      <c r="AE700" t="s">
        <v>45</v>
      </c>
      <c r="AF700" s="44" t="s">
        <v>46</v>
      </c>
      <c r="AG700" s="18" t="s">
        <v>2256</v>
      </c>
      <c r="AH700" s="18"/>
      <c r="AI700" s="2" t="s">
        <v>48</v>
      </c>
      <c r="AJ700" s="2" t="e">
        <f>VLOOKUP(A700,'Classification Test Result'!$A$2:$D$2428,4,FALSE)</f>
        <v>#N/A</v>
      </c>
      <c r="AL700" s="2">
        <f>_xlfn.XLOOKUP($A700,Results!$A$2:$A$2256,Results!G$2:G$2256,"")</f>
        <v>0</v>
      </c>
      <c r="AM700" s="2">
        <f>_xlfn.XLOOKUP($A700,Results!$A$2:$A$2256,Results!H$2:H$2256,"")</f>
        <v>0</v>
      </c>
      <c r="AN700" s="2">
        <f>_xlfn.XLOOKUP($A700,Results!$A$2:$A$2256,Results!I$2:I$2256,"")</f>
        <v>0</v>
      </c>
      <c r="AO700" s="2">
        <f>_xlfn.XLOOKUP($A700,Results!$A$2:$A$2256,Results!J$2:J$2256,"")</f>
        <v>0</v>
      </c>
      <c r="AP700" s="2">
        <f>_xlfn.XLOOKUP($A700,Results!$A$2:$A$2256,Results!K$2:K$2256,"")</f>
        <v>0</v>
      </c>
      <c r="AQ700" s="2">
        <f>_xlfn.XLOOKUP($A700,Results!$A$2:$A$2256,Results!L$2:L$2256,"")</f>
        <v>0</v>
      </c>
      <c r="AR700" s="2">
        <f>_xlfn.XLOOKUP($A700,Results!$A$2:$A$2256,Results!M$2:M$2256,"")</f>
        <v>0</v>
      </c>
      <c r="AS700" s="2">
        <f>_xlfn.XLOOKUP($A700,Results!$A$2:$A$2256,Results!N$2:N$2256,"")</f>
        <v>0</v>
      </c>
      <c r="AT700" s="2">
        <f>_xlfn.XLOOKUP($A700,Results!$A$2:$A$2256,Results!O$2:O$2256,"")</f>
        <v>0</v>
      </c>
      <c r="AU700" s="2">
        <f>_xlfn.XLOOKUP($A700,Results!$A$2:$A$2256,Results!P$2:P$2256,"")</f>
        <v>0</v>
      </c>
      <c r="AV700" s="2">
        <f>_xlfn.XLOOKUP($A700,Results!$A$2:$A$2256,Results!Q$2:Q$2256,"")</f>
        <v>0</v>
      </c>
      <c r="AW700" s="2">
        <f>_xlfn.XLOOKUP($A700,Results!$A$2:$A$2256,Results!R$2:R$2256,"")</f>
        <v>0</v>
      </c>
      <c r="AX700" s="2">
        <f>_xlfn.XLOOKUP($A700,Results!$A$2:$A$2256,Results!S$2:S$2256,"")</f>
        <v>0</v>
      </c>
      <c r="AY700" s="2">
        <f>_xlfn.XLOOKUP($A700,Results!$A$2:$A$2256,Results!T$2:T$2256,"")</f>
        <v>0</v>
      </c>
      <c r="AZ700" s="2">
        <f>_xlfn.XLOOKUP($A700,Results!$A$2:$A$2256,Results!U$2:U$2256,"")</f>
        <v>0</v>
      </c>
      <c r="BA700" s="2">
        <f>_xlfn.XLOOKUP($A700,Results!$A$2:$A$2256,Results!V$2:V$2256,"")</f>
        <v>0</v>
      </c>
      <c r="BB700" s="2">
        <f>_xlfn.XLOOKUP($A700,Results!$A$2:$A$2256,Results!W$2:W$2256,"")</f>
        <v>0</v>
      </c>
      <c r="BC700" s="2">
        <f>_xlfn.XLOOKUP($A700,Results!$A$2:$A$2256,Results!X$2:X$2256,"")</f>
        <v>0</v>
      </c>
      <c r="BD700" s="2">
        <f>_xlfn.XLOOKUP($A700,Results!$A$2:$A$2256,Results!Y$2:Y$2256,"")</f>
        <v>0</v>
      </c>
      <c r="BE700" s="2">
        <f>_xlfn.XLOOKUP($A700,Results!$A$2:$A$2256,Results!Z$2:Z$2256,"")</f>
        <v>0</v>
      </c>
    </row>
    <row r="701" spans="1:57" ht="38.25" customHeight="1" x14ac:dyDescent="0.3">
      <c r="A701">
        <v>906378</v>
      </c>
      <c r="B701">
        <v>281289</v>
      </c>
      <c r="C701" t="s">
        <v>36</v>
      </c>
      <c r="D701" t="s">
        <v>2253</v>
      </c>
      <c r="E701" s="2" t="str">
        <f>VLOOKUP(F701,'RPA Vendor Data '!F$1:$G$2418,2)</f>
        <v>SUNBELT RENTALS/AGGREGATE</v>
      </c>
      <c r="F701" s="2">
        <v>13246</v>
      </c>
      <c r="G701" s="2">
        <v>2</v>
      </c>
      <c r="H701" t="s">
        <v>2258</v>
      </c>
      <c r="I701">
        <v>1</v>
      </c>
      <c r="J701" t="s">
        <v>39</v>
      </c>
      <c r="K701" t="s">
        <v>39</v>
      </c>
      <c r="L701">
        <v>415</v>
      </c>
      <c r="M701" s="2" t="s">
        <v>2246</v>
      </c>
      <c r="N701" s="9" t="s">
        <v>2255</v>
      </c>
      <c r="O701" t="s">
        <v>36</v>
      </c>
      <c r="P701" t="s">
        <v>36</v>
      </c>
      <c r="Q701" t="s">
        <v>36</v>
      </c>
      <c r="R701">
        <v>415</v>
      </c>
      <c r="S701" s="1">
        <v>45744.083603506937</v>
      </c>
      <c r="T701" t="s">
        <v>42</v>
      </c>
      <c r="U701" s="1">
        <v>45743.864583333343</v>
      </c>
      <c r="V701" t="s">
        <v>43</v>
      </c>
      <c r="W701" t="s">
        <v>36</v>
      </c>
      <c r="X701">
        <v>0</v>
      </c>
      <c r="Y701">
        <v>999</v>
      </c>
      <c r="Z701" t="s">
        <v>36</v>
      </c>
      <c r="AA701" t="s">
        <v>36</v>
      </c>
      <c r="AB701" t="s">
        <v>36</v>
      </c>
      <c r="AC701" t="s">
        <v>44</v>
      </c>
      <c r="AD701" t="s">
        <v>44</v>
      </c>
      <c r="AE701" t="s">
        <v>45</v>
      </c>
      <c r="AF701" s="44" t="s">
        <v>46</v>
      </c>
      <c r="AG701" s="18" t="s">
        <v>2256</v>
      </c>
      <c r="AH701" s="18"/>
      <c r="AI701" s="2" t="s">
        <v>48</v>
      </c>
      <c r="AJ701" s="2" t="e">
        <f>VLOOKUP(A701,'Classification Test Result'!$A$2:$D$2428,4,FALSE)</f>
        <v>#N/A</v>
      </c>
      <c r="AL701" s="2">
        <f>_xlfn.XLOOKUP($A701,Results!$A$2:$A$2256,Results!G$2:G$2256,"")</f>
        <v>0</v>
      </c>
      <c r="AM701" s="2">
        <f>_xlfn.XLOOKUP($A701,Results!$A$2:$A$2256,Results!H$2:H$2256,"")</f>
        <v>0</v>
      </c>
      <c r="AN701" s="2">
        <f>_xlfn.XLOOKUP($A701,Results!$A$2:$A$2256,Results!I$2:I$2256,"")</f>
        <v>0</v>
      </c>
      <c r="AO701" s="2">
        <f>_xlfn.XLOOKUP($A701,Results!$A$2:$A$2256,Results!J$2:J$2256,"")</f>
        <v>0</v>
      </c>
      <c r="AP701" s="2">
        <f>_xlfn.XLOOKUP($A701,Results!$A$2:$A$2256,Results!K$2:K$2256,"")</f>
        <v>0</v>
      </c>
      <c r="AQ701" s="2">
        <f>_xlfn.XLOOKUP($A701,Results!$A$2:$A$2256,Results!L$2:L$2256,"")</f>
        <v>0</v>
      </c>
      <c r="AR701" s="2">
        <f>_xlfn.XLOOKUP($A701,Results!$A$2:$A$2256,Results!M$2:M$2256,"")</f>
        <v>0</v>
      </c>
      <c r="AS701" s="2">
        <f>_xlfn.XLOOKUP($A701,Results!$A$2:$A$2256,Results!N$2:N$2256,"")</f>
        <v>0</v>
      </c>
      <c r="AT701" s="2">
        <f>_xlfn.XLOOKUP($A701,Results!$A$2:$A$2256,Results!O$2:O$2256,"")</f>
        <v>0</v>
      </c>
      <c r="AU701" s="2">
        <f>_xlfn.XLOOKUP($A701,Results!$A$2:$A$2256,Results!P$2:P$2256,"")</f>
        <v>0</v>
      </c>
      <c r="AV701" s="2">
        <f>_xlfn.XLOOKUP($A701,Results!$A$2:$A$2256,Results!Q$2:Q$2256,"")</f>
        <v>0</v>
      </c>
      <c r="AW701" s="2">
        <f>_xlfn.XLOOKUP($A701,Results!$A$2:$A$2256,Results!R$2:R$2256,"")</f>
        <v>0</v>
      </c>
      <c r="AX701" s="2">
        <f>_xlfn.XLOOKUP($A701,Results!$A$2:$A$2256,Results!S$2:S$2256,"")</f>
        <v>0</v>
      </c>
      <c r="AY701" s="2">
        <f>_xlfn.XLOOKUP($A701,Results!$A$2:$A$2256,Results!T$2:T$2256,"")</f>
        <v>0</v>
      </c>
      <c r="AZ701" s="2">
        <f>_xlfn.XLOOKUP($A701,Results!$A$2:$A$2256,Results!U$2:U$2256,"")</f>
        <v>0</v>
      </c>
      <c r="BA701" s="2">
        <f>_xlfn.XLOOKUP($A701,Results!$A$2:$A$2256,Results!V$2:V$2256,"")</f>
        <v>0</v>
      </c>
      <c r="BB701" s="2">
        <f>_xlfn.XLOOKUP($A701,Results!$A$2:$A$2256,Results!W$2:W$2256,"")</f>
        <v>0</v>
      </c>
      <c r="BC701" s="2">
        <f>_xlfn.XLOOKUP($A701,Results!$A$2:$A$2256,Results!X$2:X$2256,"")</f>
        <v>0</v>
      </c>
      <c r="BD701" s="2">
        <f>_xlfn.XLOOKUP($A701,Results!$A$2:$A$2256,Results!Y$2:Y$2256,"")</f>
        <v>0</v>
      </c>
      <c r="BE701" s="2">
        <f>_xlfn.XLOOKUP($A701,Results!$A$2:$A$2256,Results!Z$2:Z$2256,"")</f>
        <v>0</v>
      </c>
    </row>
    <row r="702" spans="1:57" ht="38.25" customHeight="1" x14ac:dyDescent="0.3">
      <c r="A702">
        <v>906379</v>
      </c>
      <c r="B702">
        <v>281589</v>
      </c>
      <c r="C702" t="s">
        <v>36</v>
      </c>
      <c r="D702" t="s">
        <v>2259</v>
      </c>
      <c r="E702" s="2" t="str">
        <f>VLOOKUP(F702,'RPA Vendor Data '!F$1:$G$2418,2)</f>
        <v>CRESCO EQUIPMENT RENTALS</v>
      </c>
      <c r="F702" s="2">
        <v>14555</v>
      </c>
      <c r="G702" s="2">
        <v>1</v>
      </c>
      <c r="H702" t="s">
        <v>2260</v>
      </c>
      <c r="I702">
        <v>1</v>
      </c>
      <c r="J702" t="s">
        <v>39</v>
      </c>
      <c r="K702" t="s">
        <v>39</v>
      </c>
      <c r="L702">
        <v>1345</v>
      </c>
      <c r="M702" s="2" t="s">
        <v>2246</v>
      </c>
      <c r="N702" s="9" t="s">
        <v>2261</v>
      </c>
      <c r="O702" t="s">
        <v>36</v>
      </c>
      <c r="P702" t="s">
        <v>36</v>
      </c>
      <c r="Q702" t="s">
        <v>36</v>
      </c>
      <c r="R702">
        <v>1345</v>
      </c>
      <c r="S702" s="1">
        <v>45744.481912650474</v>
      </c>
      <c r="T702" t="s">
        <v>42</v>
      </c>
      <c r="U702" s="1">
        <v>45744.25</v>
      </c>
      <c r="V702" t="s">
        <v>43</v>
      </c>
      <c r="W702" t="s">
        <v>36</v>
      </c>
      <c r="X702">
        <v>0</v>
      </c>
      <c r="Y702">
        <v>999</v>
      </c>
      <c r="Z702" t="s">
        <v>36</v>
      </c>
      <c r="AA702" t="s">
        <v>36</v>
      </c>
      <c r="AB702" t="s">
        <v>36</v>
      </c>
      <c r="AC702" t="s">
        <v>44</v>
      </c>
      <c r="AD702" t="s">
        <v>44</v>
      </c>
      <c r="AE702" t="s">
        <v>45</v>
      </c>
      <c r="AF702" s="44" t="s">
        <v>46</v>
      </c>
      <c r="AG702" s="18" t="s">
        <v>2262</v>
      </c>
      <c r="AH702" s="18"/>
      <c r="AI702" s="2" t="s">
        <v>48</v>
      </c>
      <c r="AJ702" s="2" t="e">
        <f>VLOOKUP(A702,'Classification Test Result'!$A$2:$D$2428,4,FALSE)</f>
        <v>#N/A</v>
      </c>
      <c r="AL702" s="2">
        <f>_xlfn.XLOOKUP($A702,Results!$A$2:$A$2256,Results!G$2:G$2256,"")</f>
        <v>0</v>
      </c>
      <c r="AM702" s="2">
        <f>_xlfn.XLOOKUP($A702,Results!$A$2:$A$2256,Results!H$2:H$2256,"")</f>
        <v>0</v>
      </c>
      <c r="AN702" s="2">
        <f>_xlfn.XLOOKUP($A702,Results!$A$2:$A$2256,Results!I$2:I$2256,"")</f>
        <v>0</v>
      </c>
      <c r="AO702" s="2">
        <f>_xlfn.XLOOKUP($A702,Results!$A$2:$A$2256,Results!J$2:J$2256,"")</f>
        <v>0</v>
      </c>
      <c r="AP702" s="2">
        <f>_xlfn.XLOOKUP($A702,Results!$A$2:$A$2256,Results!K$2:K$2256,"")</f>
        <v>0</v>
      </c>
      <c r="AQ702" s="2">
        <f>_xlfn.XLOOKUP($A702,Results!$A$2:$A$2256,Results!L$2:L$2256,"")</f>
        <v>0</v>
      </c>
      <c r="AR702" s="2">
        <f>_xlfn.XLOOKUP($A702,Results!$A$2:$A$2256,Results!M$2:M$2256,"")</f>
        <v>0</v>
      </c>
      <c r="AS702" s="2">
        <f>_xlfn.XLOOKUP($A702,Results!$A$2:$A$2256,Results!N$2:N$2256,"")</f>
        <v>0</v>
      </c>
      <c r="AT702" s="2">
        <f>_xlfn.XLOOKUP($A702,Results!$A$2:$A$2256,Results!O$2:O$2256,"")</f>
        <v>0</v>
      </c>
      <c r="AU702" s="2">
        <f>_xlfn.XLOOKUP($A702,Results!$A$2:$A$2256,Results!P$2:P$2256,"")</f>
        <v>0</v>
      </c>
      <c r="AV702" s="2">
        <f>_xlfn.XLOOKUP($A702,Results!$A$2:$A$2256,Results!Q$2:Q$2256,"")</f>
        <v>0</v>
      </c>
      <c r="AW702" s="2">
        <f>_xlfn.XLOOKUP($A702,Results!$A$2:$A$2256,Results!R$2:R$2256,"")</f>
        <v>0</v>
      </c>
      <c r="AX702" s="2">
        <f>_xlfn.XLOOKUP($A702,Results!$A$2:$A$2256,Results!S$2:S$2256,"")</f>
        <v>0</v>
      </c>
      <c r="AY702" s="2">
        <f>_xlfn.XLOOKUP($A702,Results!$A$2:$A$2256,Results!T$2:T$2256,"")</f>
        <v>0</v>
      </c>
      <c r="AZ702" s="2">
        <f>_xlfn.XLOOKUP($A702,Results!$A$2:$A$2256,Results!U$2:U$2256,"")</f>
        <v>0</v>
      </c>
      <c r="BA702" s="2" t="str">
        <f>_xlfn.XLOOKUP($A702,Results!$A$2:$A$2256,Results!V$2:V$2256,"")</f>
        <v>HILTI</v>
      </c>
      <c r="BB702" s="2">
        <f>_xlfn.XLOOKUP($A702,Results!$A$2:$A$2256,Results!W$2:W$2256,"")</f>
        <v>62</v>
      </c>
      <c r="BC702" s="2">
        <f>_xlfn.XLOOKUP($A702,Results!$A$2:$A$2256,Results!X$2:X$2256,"")</f>
        <v>27111800</v>
      </c>
      <c r="BD702" s="2">
        <f>_xlfn.XLOOKUP($A702,Results!$A$2:$A$2256,Results!Y$2:Y$2256,"")</f>
        <v>77</v>
      </c>
      <c r="BE702" s="2" t="b">
        <f>_xlfn.XLOOKUP($A702,Results!$A$2:$A$2256,Results!Z$2:Z$2256,"")</f>
        <v>1</v>
      </c>
    </row>
    <row r="703" spans="1:57" ht="38.25" customHeight="1" x14ac:dyDescent="0.3">
      <c r="A703">
        <v>906380</v>
      </c>
      <c r="B703">
        <v>281612</v>
      </c>
      <c r="C703" t="s">
        <v>36</v>
      </c>
      <c r="D703" t="s">
        <v>2263</v>
      </c>
      <c r="E703" s="2" t="str">
        <f>VLOOKUP(F703,'RPA Vendor Data '!F$1:$G$2418,2)</f>
        <v>CRESCO EQUIPMENT RENTALS</v>
      </c>
      <c r="F703" s="2">
        <v>14555</v>
      </c>
      <c r="G703" s="2">
        <v>1</v>
      </c>
      <c r="H703" t="s">
        <v>2264</v>
      </c>
      <c r="I703">
        <v>1</v>
      </c>
      <c r="J703" t="s">
        <v>39</v>
      </c>
      <c r="K703" t="s">
        <v>39</v>
      </c>
      <c r="L703">
        <v>330</v>
      </c>
      <c r="M703" s="2" t="s">
        <v>2246</v>
      </c>
      <c r="N703" s="85" t="s">
        <v>2265</v>
      </c>
      <c r="O703" t="s">
        <v>36</v>
      </c>
      <c r="P703" t="s">
        <v>36</v>
      </c>
      <c r="Q703" t="s">
        <v>36</v>
      </c>
      <c r="R703">
        <v>330</v>
      </c>
      <c r="S703" s="1">
        <v>45744.480452118063</v>
      </c>
      <c r="T703" t="s">
        <v>42</v>
      </c>
      <c r="U703" s="1">
        <v>45744.254166666673</v>
      </c>
      <c r="V703" t="s">
        <v>43</v>
      </c>
      <c r="W703" t="s">
        <v>36</v>
      </c>
      <c r="X703">
        <v>0</v>
      </c>
      <c r="Y703">
        <v>999</v>
      </c>
      <c r="Z703" t="s">
        <v>36</v>
      </c>
      <c r="AA703" t="s">
        <v>36</v>
      </c>
      <c r="AB703" t="s">
        <v>36</v>
      </c>
      <c r="AC703" t="s">
        <v>44</v>
      </c>
      <c r="AD703" t="s">
        <v>44</v>
      </c>
      <c r="AE703" t="s">
        <v>45</v>
      </c>
      <c r="AF703" s="44" t="s">
        <v>46</v>
      </c>
      <c r="AG703" s="18" t="s">
        <v>2266</v>
      </c>
      <c r="AH703" s="18"/>
      <c r="AI703" s="2" t="s">
        <v>48</v>
      </c>
      <c r="AJ703" s="2" t="e">
        <f>VLOOKUP(A703,'Classification Test Result'!$A$2:$D$2428,4,FALSE)</f>
        <v>#N/A</v>
      </c>
      <c r="AL703" s="2">
        <f>_xlfn.XLOOKUP($A703,Results!$A$2:$A$2256,Results!G$2:G$2256,"")</f>
        <v>0</v>
      </c>
      <c r="AM703" s="2">
        <f>_xlfn.XLOOKUP($A703,Results!$A$2:$A$2256,Results!H$2:H$2256,"")</f>
        <v>0</v>
      </c>
      <c r="AN703" s="2">
        <f>_xlfn.XLOOKUP($A703,Results!$A$2:$A$2256,Results!I$2:I$2256,"")</f>
        <v>0</v>
      </c>
      <c r="AO703" s="2">
        <f>_xlfn.XLOOKUP($A703,Results!$A$2:$A$2256,Results!J$2:J$2256,"")</f>
        <v>0</v>
      </c>
      <c r="AP703" s="2">
        <f>_xlfn.XLOOKUP($A703,Results!$A$2:$A$2256,Results!K$2:K$2256,"")</f>
        <v>0</v>
      </c>
      <c r="AQ703" s="2">
        <f>_xlfn.XLOOKUP($A703,Results!$A$2:$A$2256,Results!L$2:L$2256,"")</f>
        <v>0</v>
      </c>
      <c r="AR703" s="2">
        <f>_xlfn.XLOOKUP($A703,Results!$A$2:$A$2256,Results!M$2:M$2256,"")</f>
        <v>0</v>
      </c>
      <c r="AS703" s="2">
        <f>_xlfn.XLOOKUP($A703,Results!$A$2:$A$2256,Results!N$2:N$2256,"")</f>
        <v>0</v>
      </c>
      <c r="AT703" s="2">
        <f>_xlfn.XLOOKUP($A703,Results!$A$2:$A$2256,Results!O$2:O$2256,"")</f>
        <v>0</v>
      </c>
      <c r="AU703" s="2">
        <f>_xlfn.XLOOKUP($A703,Results!$A$2:$A$2256,Results!P$2:P$2256,"")</f>
        <v>0</v>
      </c>
      <c r="AV703" s="2">
        <f>_xlfn.XLOOKUP($A703,Results!$A$2:$A$2256,Results!Q$2:Q$2256,"")</f>
        <v>0</v>
      </c>
      <c r="AW703" s="2">
        <f>_xlfn.XLOOKUP($A703,Results!$A$2:$A$2256,Results!R$2:R$2256,"")</f>
        <v>0</v>
      </c>
      <c r="AX703" s="2">
        <f>_xlfn.XLOOKUP($A703,Results!$A$2:$A$2256,Results!S$2:S$2256,"")</f>
        <v>0</v>
      </c>
      <c r="AY703" s="2">
        <f>_xlfn.XLOOKUP($A703,Results!$A$2:$A$2256,Results!T$2:T$2256,"")</f>
        <v>0</v>
      </c>
      <c r="AZ703" s="2">
        <f>_xlfn.XLOOKUP($A703,Results!$A$2:$A$2256,Results!U$2:U$2256,"")</f>
        <v>0</v>
      </c>
      <c r="BA703" s="2">
        <f>_xlfn.XLOOKUP($A703,Results!$A$2:$A$2256,Results!V$2:V$2256,"")</f>
        <v>0</v>
      </c>
      <c r="BB703" s="2">
        <f>_xlfn.XLOOKUP($A703,Results!$A$2:$A$2256,Results!W$2:W$2256,"")</f>
        <v>0</v>
      </c>
      <c r="BC703" s="2">
        <f>_xlfn.XLOOKUP($A703,Results!$A$2:$A$2256,Results!X$2:X$2256,"")</f>
        <v>0</v>
      </c>
      <c r="BD703" s="2">
        <f>_xlfn.XLOOKUP($A703,Results!$A$2:$A$2256,Results!Y$2:Y$2256,"")</f>
        <v>0</v>
      </c>
      <c r="BE703" s="2">
        <f>_xlfn.XLOOKUP($A703,Results!$A$2:$A$2256,Results!Z$2:Z$2256,"")</f>
        <v>0</v>
      </c>
    </row>
    <row r="704" spans="1:57" ht="38.25" customHeight="1" x14ac:dyDescent="0.3">
      <c r="A704">
        <v>906381</v>
      </c>
      <c r="B704">
        <v>281285</v>
      </c>
      <c r="C704" t="s">
        <v>36</v>
      </c>
      <c r="D704" t="s">
        <v>2267</v>
      </c>
      <c r="F704" s="2">
        <v>13246</v>
      </c>
      <c r="G704" s="2">
        <v>2</v>
      </c>
      <c r="H704" s="2" t="s">
        <v>2268</v>
      </c>
      <c r="I704">
        <v>1</v>
      </c>
      <c r="J704" t="s">
        <v>65</v>
      </c>
      <c r="K704" t="s">
        <v>39</v>
      </c>
      <c r="L704">
        <v>2.5</v>
      </c>
      <c r="M704" s="2" t="s">
        <v>36</v>
      </c>
      <c r="N704" s="9" t="s">
        <v>36</v>
      </c>
      <c r="O704" t="s">
        <v>36</v>
      </c>
      <c r="P704" t="s">
        <v>36</v>
      </c>
      <c r="Q704" t="s">
        <v>36</v>
      </c>
      <c r="R704">
        <v>2.5</v>
      </c>
      <c r="S704" s="1">
        <v>45744.083681597222</v>
      </c>
      <c r="T704" t="s">
        <v>42</v>
      </c>
      <c r="U704" s="1">
        <v>45743.863888888889</v>
      </c>
      <c r="V704" t="s">
        <v>43</v>
      </c>
      <c r="W704" t="s">
        <v>36</v>
      </c>
      <c r="X704">
        <v>0</v>
      </c>
      <c r="Y704">
        <v>999</v>
      </c>
      <c r="Z704" t="s">
        <v>36</v>
      </c>
      <c r="AA704" t="s">
        <v>36</v>
      </c>
      <c r="AB704" t="s">
        <v>36</v>
      </c>
      <c r="AC704" t="s">
        <v>44</v>
      </c>
      <c r="AD704" t="s">
        <v>44</v>
      </c>
      <c r="AE704" t="s">
        <v>45</v>
      </c>
      <c r="AF704" s="2"/>
      <c r="AI704" s="2" t="s">
        <v>453</v>
      </c>
      <c r="AJ704" s="2" t="e">
        <f>VLOOKUP(A704,'Classification Test Result'!$A$2:$D$2428,4,FALSE)</f>
        <v>#N/A</v>
      </c>
      <c r="AL704" s="2">
        <f>_xlfn.XLOOKUP($A704,Results!$A$2:$A$2256,Results!G$2:G$2256,"")</f>
        <v>0</v>
      </c>
      <c r="AM704" s="2">
        <f>_xlfn.XLOOKUP($A704,Results!$A$2:$A$2256,Results!H$2:H$2256,"")</f>
        <v>0</v>
      </c>
      <c r="AN704" s="2">
        <f>_xlfn.XLOOKUP($A704,Results!$A$2:$A$2256,Results!I$2:I$2256,"")</f>
        <v>0</v>
      </c>
      <c r="AO704" s="2">
        <f>_xlfn.XLOOKUP($A704,Results!$A$2:$A$2256,Results!J$2:J$2256,"")</f>
        <v>0</v>
      </c>
      <c r="AP704" s="2">
        <f>_xlfn.XLOOKUP($A704,Results!$A$2:$A$2256,Results!K$2:K$2256,"")</f>
        <v>0</v>
      </c>
      <c r="AQ704" s="2">
        <f>_xlfn.XLOOKUP($A704,Results!$A$2:$A$2256,Results!L$2:L$2256,"")</f>
        <v>0</v>
      </c>
      <c r="AR704" s="2">
        <f>_xlfn.XLOOKUP($A704,Results!$A$2:$A$2256,Results!M$2:M$2256,"")</f>
        <v>0</v>
      </c>
      <c r="AS704" s="2">
        <f>_xlfn.XLOOKUP($A704,Results!$A$2:$A$2256,Results!N$2:N$2256,"")</f>
        <v>0</v>
      </c>
      <c r="AT704" s="2">
        <f>_xlfn.XLOOKUP($A704,Results!$A$2:$A$2256,Results!O$2:O$2256,"")</f>
        <v>0</v>
      </c>
      <c r="AU704" s="2">
        <f>_xlfn.XLOOKUP($A704,Results!$A$2:$A$2256,Results!P$2:P$2256,"")</f>
        <v>0</v>
      </c>
      <c r="AV704" s="2">
        <f>_xlfn.XLOOKUP($A704,Results!$A$2:$A$2256,Results!Q$2:Q$2256,"")</f>
        <v>0</v>
      </c>
      <c r="AW704" s="2">
        <f>_xlfn.XLOOKUP($A704,Results!$A$2:$A$2256,Results!R$2:R$2256,"")</f>
        <v>0</v>
      </c>
      <c r="AX704" s="2">
        <f>_xlfn.XLOOKUP($A704,Results!$A$2:$A$2256,Results!S$2:S$2256,"")</f>
        <v>0</v>
      </c>
      <c r="AY704" s="2">
        <f>_xlfn.XLOOKUP($A704,Results!$A$2:$A$2256,Results!T$2:T$2256,"")</f>
        <v>0</v>
      </c>
      <c r="AZ704" s="2">
        <f>_xlfn.XLOOKUP($A704,Results!$A$2:$A$2256,Results!U$2:U$2256,"")</f>
        <v>0</v>
      </c>
      <c r="BA704" s="2">
        <f>_xlfn.XLOOKUP($A704,Results!$A$2:$A$2256,Results!V$2:V$2256,"")</f>
        <v>0</v>
      </c>
      <c r="BB704" s="2">
        <f>_xlfn.XLOOKUP($A704,Results!$A$2:$A$2256,Results!W$2:W$2256,"")</f>
        <v>0</v>
      </c>
      <c r="BC704" s="2">
        <f>_xlfn.XLOOKUP($A704,Results!$A$2:$A$2256,Results!X$2:X$2256,"")</f>
        <v>0</v>
      </c>
      <c r="BD704" s="2">
        <f>_xlfn.XLOOKUP($A704,Results!$A$2:$A$2256,Results!Y$2:Y$2256,"")</f>
        <v>0</v>
      </c>
      <c r="BE704" s="2">
        <f>_xlfn.XLOOKUP($A704,Results!$A$2:$A$2256,Results!Z$2:Z$2256,"")</f>
        <v>0</v>
      </c>
    </row>
    <row r="705" spans="1:57" ht="38.25" customHeight="1" x14ac:dyDescent="0.3">
      <c r="A705">
        <v>906382</v>
      </c>
      <c r="B705">
        <v>281286</v>
      </c>
      <c r="C705" t="s">
        <v>36</v>
      </c>
      <c r="D705" t="s">
        <v>2269</v>
      </c>
      <c r="F705" s="2">
        <v>13246</v>
      </c>
      <c r="G705" s="2">
        <v>2</v>
      </c>
      <c r="H705" s="2" t="s">
        <v>2270</v>
      </c>
      <c r="I705">
        <v>1</v>
      </c>
      <c r="J705" t="s">
        <v>65</v>
      </c>
      <c r="K705" t="s">
        <v>39</v>
      </c>
      <c r="L705">
        <v>3.1</v>
      </c>
      <c r="M705" s="2" t="s">
        <v>36</v>
      </c>
      <c r="N705" s="9" t="s">
        <v>36</v>
      </c>
      <c r="O705" t="s">
        <v>36</v>
      </c>
      <c r="P705" t="s">
        <v>36</v>
      </c>
      <c r="Q705" t="s">
        <v>36</v>
      </c>
      <c r="R705">
        <v>3.1</v>
      </c>
      <c r="S705" s="1">
        <v>45744.083659027783</v>
      </c>
      <c r="T705" t="s">
        <v>42</v>
      </c>
      <c r="U705" s="1">
        <v>45743.863888888889</v>
      </c>
      <c r="V705" t="s">
        <v>43</v>
      </c>
      <c r="W705" t="s">
        <v>36</v>
      </c>
      <c r="X705">
        <v>0</v>
      </c>
      <c r="Y705">
        <v>999</v>
      </c>
      <c r="Z705" t="s">
        <v>36</v>
      </c>
      <c r="AA705" t="s">
        <v>36</v>
      </c>
      <c r="AB705" t="s">
        <v>36</v>
      </c>
      <c r="AC705" t="s">
        <v>44</v>
      </c>
      <c r="AD705" t="s">
        <v>44</v>
      </c>
      <c r="AE705" t="s">
        <v>45</v>
      </c>
      <c r="AF705" s="2"/>
      <c r="AI705" s="2" t="s">
        <v>453</v>
      </c>
      <c r="AJ705" s="2" t="e">
        <f>VLOOKUP(A705,'Classification Test Result'!$A$2:$D$2428,4,FALSE)</f>
        <v>#N/A</v>
      </c>
      <c r="AL705" s="2">
        <f>_xlfn.XLOOKUP($A705,Results!$A$2:$A$2256,Results!G$2:G$2256,"")</f>
        <v>0</v>
      </c>
      <c r="AM705" s="2">
        <f>_xlfn.XLOOKUP($A705,Results!$A$2:$A$2256,Results!H$2:H$2256,"")</f>
        <v>0</v>
      </c>
      <c r="AN705" s="2">
        <f>_xlfn.XLOOKUP($A705,Results!$A$2:$A$2256,Results!I$2:I$2256,"")</f>
        <v>0</v>
      </c>
      <c r="AO705" s="2">
        <f>_xlfn.XLOOKUP($A705,Results!$A$2:$A$2256,Results!J$2:J$2256,"")</f>
        <v>0</v>
      </c>
      <c r="AP705" s="2">
        <f>_xlfn.XLOOKUP($A705,Results!$A$2:$A$2256,Results!K$2:K$2256,"")</f>
        <v>0</v>
      </c>
      <c r="AQ705" s="2">
        <f>_xlfn.XLOOKUP($A705,Results!$A$2:$A$2256,Results!L$2:L$2256,"")</f>
        <v>0</v>
      </c>
      <c r="AR705" s="2">
        <f>_xlfn.XLOOKUP($A705,Results!$A$2:$A$2256,Results!M$2:M$2256,"")</f>
        <v>0</v>
      </c>
      <c r="AS705" s="2">
        <f>_xlfn.XLOOKUP($A705,Results!$A$2:$A$2256,Results!N$2:N$2256,"")</f>
        <v>0</v>
      </c>
      <c r="AT705" s="2">
        <f>_xlfn.XLOOKUP($A705,Results!$A$2:$A$2256,Results!O$2:O$2256,"")</f>
        <v>0</v>
      </c>
      <c r="AU705" s="2">
        <f>_xlfn.XLOOKUP($A705,Results!$A$2:$A$2256,Results!P$2:P$2256,"")</f>
        <v>0</v>
      </c>
      <c r="AV705" s="2">
        <f>_xlfn.XLOOKUP($A705,Results!$A$2:$A$2256,Results!Q$2:Q$2256,"")</f>
        <v>0</v>
      </c>
      <c r="AW705" s="2">
        <f>_xlfn.XLOOKUP($A705,Results!$A$2:$A$2256,Results!R$2:R$2256,"")</f>
        <v>0</v>
      </c>
      <c r="AX705" s="2">
        <f>_xlfn.XLOOKUP($A705,Results!$A$2:$A$2256,Results!S$2:S$2256,"")</f>
        <v>0</v>
      </c>
      <c r="AY705" s="2">
        <f>_xlfn.XLOOKUP($A705,Results!$A$2:$A$2256,Results!T$2:T$2256,"")</f>
        <v>0</v>
      </c>
      <c r="AZ705" s="2">
        <f>_xlfn.XLOOKUP($A705,Results!$A$2:$A$2256,Results!U$2:U$2256,"")</f>
        <v>0</v>
      </c>
      <c r="BA705" s="2">
        <f>_xlfn.XLOOKUP($A705,Results!$A$2:$A$2256,Results!V$2:V$2256,"")</f>
        <v>0</v>
      </c>
      <c r="BB705" s="2">
        <f>_xlfn.XLOOKUP($A705,Results!$A$2:$A$2256,Results!W$2:W$2256,"")</f>
        <v>0</v>
      </c>
      <c r="BC705" s="2">
        <f>_xlfn.XLOOKUP($A705,Results!$A$2:$A$2256,Results!X$2:X$2256,"")</f>
        <v>0</v>
      </c>
      <c r="BD705" s="2">
        <f>_xlfn.XLOOKUP($A705,Results!$A$2:$A$2256,Results!Y$2:Y$2256,"")</f>
        <v>0</v>
      </c>
      <c r="BE705" s="2">
        <f>_xlfn.XLOOKUP($A705,Results!$A$2:$A$2256,Results!Z$2:Z$2256,"")</f>
        <v>0</v>
      </c>
    </row>
    <row r="706" spans="1:57" ht="38.25" customHeight="1" x14ac:dyDescent="0.3">
      <c r="A706">
        <v>906383</v>
      </c>
      <c r="B706">
        <v>281520</v>
      </c>
      <c r="C706" t="s">
        <v>36</v>
      </c>
      <c r="D706" t="s">
        <v>2271</v>
      </c>
      <c r="E706" s="2" t="str">
        <f>VLOOKUP(F706,'RPA Vendor Data '!F$1:$G$2418,2)</f>
        <v>EDGES ELECTRICAL GROUP</v>
      </c>
      <c r="F706" s="2">
        <v>16768</v>
      </c>
      <c r="G706" s="2">
        <v>1</v>
      </c>
      <c r="H706" t="s">
        <v>2272</v>
      </c>
      <c r="I706">
        <v>250</v>
      </c>
      <c r="J706" t="s">
        <v>98</v>
      </c>
      <c r="K706" t="s">
        <v>98</v>
      </c>
      <c r="L706">
        <v>1713.5139999999999</v>
      </c>
      <c r="M706" s="2" t="s">
        <v>2273</v>
      </c>
      <c r="N706" s="85" t="s">
        <v>36</v>
      </c>
      <c r="O706" t="s">
        <v>2274</v>
      </c>
      <c r="P706" t="s">
        <v>36</v>
      </c>
      <c r="Q706" t="s">
        <v>36</v>
      </c>
      <c r="R706">
        <v>428.38</v>
      </c>
      <c r="S706" s="1">
        <v>45744.438320833331</v>
      </c>
      <c r="T706" t="s">
        <v>42</v>
      </c>
      <c r="U706" s="1">
        <v>45744.213888888888</v>
      </c>
      <c r="V706" t="s">
        <v>43</v>
      </c>
      <c r="W706" t="s">
        <v>36</v>
      </c>
      <c r="X706">
        <v>3</v>
      </c>
      <c r="Y706" t="s">
        <v>54</v>
      </c>
      <c r="Z706" t="s">
        <v>36</v>
      </c>
      <c r="AA706">
        <v>1713.51</v>
      </c>
      <c r="AB706" t="s">
        <v>36</v>
      </c>
      <c r="AC706" t="s">
        <v>49</v>
      </c>
      <c r="AD706" t="s">
        <v>49</v>
      </c>
      <c r="AE706" t="s">
        <v>45</v>
      </c>
      <c r="AF706" s="44" t="s">
        <v>46</v>
      </c>
      <c r="AG706" s="2" t="s">
        <v>1668</v>
      </c>
      <c r="AI706" s="2" t="s">
        <v>48</v>
      </c>
      <c r="AJ706" s="2" t="e">
        <f>VLOOKUP(A706,'Classification Test Result'!$A$2:$D$2428,4,FALSE)</f>
        <v>#N/A</v>
      </c>
      <c r="AL706" s="2">
        <f>_xlfn.XLOOKUP($A706,Results!$A$2:$A$2256,Results!G$2:G$2256,"")</f>
        <v>0</v>
      </c>
      <c r="AM706" s="2">
        <f>_xlfn.XLOOKUP($A706,Results!$A$2:$A$2256,Results!H$2:H$2256,"")</f>
        <v>0</v>
      </c>
      <c r="AN706" s="2">
        <f>_xlfn.XLOOKUP($A706,Results!$A$2:$A$2256,Results!I$2:I$2256,"")</f>
        <v>0</v>
      </c>
      <c r="AO706" s="2">
        <f>_xlfn.XLOOKUP($A706,Results!$A$2:$A$2256,Results!J$2:J$2256,"")</f>
        <v>0</v>
      </c>
      <c r="AP706" s="2">
        <f>_xlfn.XLOOKUP($A706,Results!$A$2:$A$2256,Results!K$2:K$2256,"")</f>
        <v>0</v>
      </c>
      <c r="AQ706" s="2">
        <f>_xlfn.XLOOKUP($A706,Results!$A$2:$A$2256,Results!L$2:L$2256,"")</f>
        <v>0</v>
      </c>
      <c r="AR706" s="2">
        <f>_xlfn.XLOOKUP($A706,Results!$A$2:$A$2256,Results!M$2:M$2256,"")</f>
        <v>0</v>
      </c>
      <c r="AS706" s="2">
        <f>_xlfn.XLOOKUP($A706,Results!$A$2:$A$2256,Results!N$2:N$2256,"")</f>
        <v>0</v>
      </c>
      <c r="AT706" s="2">
        <f>_xlfn.XLOOKUP($A706,Results!$A$2:$A$2256,Results!O$2:O$2256,"")</f>
        <v>0</v>
      </c>
      <c r="AU706" s="2">
        <f>_xlfn.XLOOKUP($A706,Results!$A$2:$A$2256,Results!P$2:P$2256,"")</f>
        <v>0</v>
      </c>
      <c r="AV706" s="2">
        <f>_xlfn.XLOOKUP($A706,Results!$A$2:$A$2256,Results!Q$2:Q$2256,"")</f>
        <v>0</v>
      </c>
      <c r="AW706" s="2">
        <f>_xlfn.XLOOKUP($A706,Results!$A$2:$A$2256,Results!R$2:R$2256,"")</f>
        <v>0</v>
      </c>
      <c r="AX706" s="2">
        <f>_xlfn.XLOOKUP($A706,Results!$A$2:$A$2256,Results!S$2:S$2256,"")</f>
        <v>0</v>
      </c>
      <c r="AY706" s="2">
        <f>_xlfn.XLOOKUP($A706,Results!$A$2:$A$2256,Results!T$2:T$2256,"")</f>
        <v>0</v>
      </c>
      <c r="AZ706" s="2">
        <f>_xlfn.XLOOKUP($A706,Results!$A$2:$A$2256,Results!U$2:U$2256,"")</f>
        <v>0</v>
      </c>
      <c r="BA706" s="2">
        <f>_xlfn.XLOOKUP($A706,Results!$A$2:$A$2256,Results!V$2:V$2256,"")</f>
        <v>0</v>
      </c>
      <c r="BB706" s="2">
        <f>_xlfn.XLOOKUP($A706,Results!$A$2:$A$2256,Results!W$2:W$2256,"")</f>
        <v>0</v>
      </c>
      <c r="BC706" s="2">
        <f>_xlfn.XLOOKUP($A706,Results!$A$2:$A$2256,Results!X$2:X$2256,"")</f>
        <v>0</v>
      </c>
      <c r="BD706" s="2">
        <f>_xlfn.XLOOKUP($A706,Results!$A$2:$A$2256,Results!Y$2:Y$2256,"")</f>
        <v>0</v>
      </c>
      <c r="BE706" s="2">
        <f>_xlfn.XLOOKUP($A706,Results!$A$2:$A$2256,Results!Z$2:Z$2256,"")</f>
        <v>0</v>
      </c>
    </row>
    <row r="707" spans="1:57" ht="38.25" customHeight="1" x14ac:dyDescent="0.3">
      <c r="A707">
        <v>906384</v>
      </c>
      <c r="B707">
        <v>281392</v>
      </c>
      <c r="C707" t="s">
        <v>36</v>
      </c>
      <c r="D707">
        <v>9341431317</v>
      </c>
      <c r="E707" s="2" t="str">
        <f>VLOOKUP(F707,'RPA Vendor Data '!F$1:$G$2418,2)</f>
        <v>GRAYBAR ELECTRIC CO. INC.</v>
      </c>
      <c r="F707" s="2">
        <v>11471</v>
      </c>
      <c r="G707" s="2">
        <v>1</v>
      </c>
      <c r="H707" t="s">
        <v>2275</v>
      </c>
      <c r="I707">
        <v>1</v>
      </c>
      <c r="J707" t="s">
        <v>39</v>
      </c>
      <c r="K707" t="s">
        <v>39</v>
      </c>
      <c r="L707">
        <v>6628.95</v>
      </c>
      <c r="M707" s="2" t="s">
        <v>924</v>
      </c>
      <c r="N707" s="85" t="s">
        <v>2276</v>
      </c>
      <c r="O707" t="s">
        <v>36</v>
      </c>
      <c r="P707" t="s">
        <v>36</v>
      </c>
      <c r="Q707" t="s">
        <v>36</v>
      </c>
      <c r="R707">
        <v>6628.95</v>
      </c>
      <c r="S707" s="1">
        <v>45744.272155787039</v>
      </c>
      <c r="T707" t="s">
        <v>42</v>
      </c>
      <c r="U707" s="1">
        <v>45744.053472222222</v>
      </c>
      <c r="V707" t="s">
        <v>43</v>
      </c>
      <c r="W707" t="s">
        <v>36</v>
      </c>
      <c r="X707">
        <v>1</v>
      </c>
      <c r="Y707">
        <v>201</v>
      </c>
      <c r="Z707" t="s">
        <v>36</v>
      </c>
      <c r="AA707" t="s">
        <v>36</v>
      </c>
      <c r="AB707" t="s">
        <v>36</v>
      </c>
      <c r="AC707" t="s">
        <v>921</v>
      </c>
      <c r="AD707" t="s">
        <v>921</v>
      </c>
      <c r="AE707" t="s">
        <v>45</v>
      </c>
      <c r="AF707" s="44">
        <v>39121112</v>
      </c>
      <c r="AG707" s="18" t="s">
        <v>2277</v>
      </c>
      <c r="AI707" s="2" t="s">
        <v>48</v>
      </c>
      <c r="AJ707" s="2" t="e">
        <f>VLOOKUP(A707,'Classification Test Result'!$A$2:$D$2428,4,FALSE)</f>
        <v>#N/A</v>
      </c>
      <c r="AL707" s="2">
        <f>_xlfn.XLOOKUP($A707,Results!$A$2:$A$2256,Results!G$2:G$2256,"")</f>
        <v>0</v>
      </c>
      <c r="AM707" s="2">
        <f>_xlfn.XLOOKUP($A707,Results!$A$2:$A$2256,Results!H$2:H$2256,"")</f>
        <v>0</v>
      </c>
      <c r="AN707" s="2">
        <f>_xlfn.XLOOKUP($A707,Results!$A$2:$A$2256,Results!I$2:I$2256,"")</f>
        <v>0</v>
      </c>
      <c r="AO707" s="2">
        <f>_xlfn.XLOOKUP($A707,Results!$A$2:$A$2256,Results!J$2:J$2256,"")</f>
        <v>0</v>
      </c>
      <c r="AP707" s="2">
        <f>_xlfn.XLOOKUP($A707,Results!$A$2:$A$2256,Results!K$2:K$2256,"")</f>
        <v>0</v>
      </c>
      <c r="AQ707" s="2">
        <f>_xlfn.XLOOKUP($A707,Results!$A$2:$A$2256,Results!L$2:L$2256,"")</f>
        <v>0</v>
      </c>
      <c r="AR707" s="2">
        <f>_xlfn.XLOOKUP($A707,Results!$A$2:$A$2256,Results!M$2:M$2256,"")</f>
        <v>0</v>
      </c>
      <c r="AS707" s="2">
        <f>_xlfn.XLOOKUP($A707,Results!$A$2:$A$2256,Results!N$2:N$2256,"")</f>
        <v>0</v>
      </c>
      <c r="AT707" s="2" t="str">
        <f>_xlfn.XLOOKUP($A707,Results!$A$2:$A$2256,Results!O$2:O$2256,"")</f>
        <v>SCHNEIDER ELECTRIC</v>
      </c>
      <c r="AU707" s="2" t="str">
        <f>_xlfn.XLOOKUP($A707,Results!$A$2:$A$2256,Results!P$2:P$2256,"")</f>
        <v>MB PANEL INTERIOR SCHNEIDER ELECTRIC USA INC</v>
      </c>
      <c r="AV707" s="2" t="str">
        <f>_xlfn.XLOOKUP($A707,Results!$A$2:$A$2256,Results!Q$2:Q$2256,"")</f>
        <v>SINGLE_MATCH</v>
      </c>
      <c r="AW707" s="2">
        <f>_xlfn.XLOOKUP($A707,Results!$A$2:$A$2256,Results!R$2:R$2256,"")</f>
        <v>0</v>
      </c>
      <c r="AX707" s="2">
        <f>_xlfn.XLOOKUP($A707,Results!$A$2:$A$2256,Results!S$2:S$2256,"")</f>
        <v>0</v>
      </c>
      <c r="AY707" s="2">
        <f>_xlfn.XLOOKUP($A707,Results!$A$2:$A$2256,Results!T$2:T$2256,"")</f>
        <v>100</v>
      </c>
      <c r="AZ707" s="2">
        <f>_xlfn.XLOOKUP($A707,Results!$A$2:$A$2256,Results!U$2:U$2256,"")</f>
        <v>0</v>
      </c>
      <c r="BA707" s="2" t="str">
        <f>_xlfn.XLOOKUP($A707,Results!$A$2:$A$2256,Results!V$2:V$2256,"")</f>
        <v>ABB DISTRIBUTED CONTROL SYSTEMS</v>
      </c>
      <c r="BB707" s="2">
        <f>_xlfn.XLOOKUP($A707,Results!$A$2:$A$2256,Results!W$2:W$2256,"")</f>
        <v>63</v>
      </c>
      <c r="BC707" s="2">
        <f>_xlfn.XLOOKUP($A707,Results!$A$2:$A$2256,Results!X$2:X$2256,"")</f>
        <v>39120000</v>
      </c>
      <c r="BD707" s="2">
        <f>_xlfn.XLOOKUP($A707,Results!$A$2:$A$2256,Results!Y$2:Y$2256,"")</f>
        <v>77</v>
      </c>
      <c r="BE707" s="2" t="b">
        <f>_xlfn.XLOOKUP($A707,Results!$A$2:$A$2256,Results!Z$2:Z$2256,"")</f>
        <v>1</v>
      </c>
    </row>
    <row r="708" spans="1:57" ht="38.25" customHeight="1" x14ac:dyDescent="0.3">
      <c r="A708">
        <v>906385</v>
      </c>
      <c r="B708">
        <v>281546</v>
      </c>
      <c r="C708" t="s">
        <v>36</v>
      </c>
      <c r="D708">
        <v>930104487</v>
      </c>
      <c r="E708" s="2" t="str">
        <f>VLOOKUP(F708,'RPA Vendor Data '!F$1:$G$2418,2)</f>
        <v>BORDER STATES INDUSTRIES</v>
      </c>
      <c r="F708" s="2">
        <v>10427</v>
      </c>
      <c r="G708" s="2">
        <v>4</v>
      </c>
      <c r="H708" t="s">
        <v>2278</v>
      </c>
      <c r="I708">
        <v>40</v>
      </c>
      <c r="J708" t="s">
        <v>65</v>
      </c>
      <c r="K708" t="s">
        <v>58</v>
      </c>
      <c r="L708">
        <v>251.03</v>
      </c>
      <c r="M708" s="2" t="s">
        <v>2279</v>
      </c>
      <c r="N708" s="85" t="s">
        <v>2280</v>
      </c>
      <c r="O708">
        <v>3594243</v>
      </c>
      <c r="P708" t="s">
        <v>36</v>
      </c>
      <c r="Q708" t="s">
        <v>36</v>
      </c>
      <c r="R708">
        <v>100.41</v>
      </c>
      <c r="S708" s="1">
        <v>45744.460498032407</v>
      </c>
      <c r="T708" t="s">
        <v>42</v>
      </c>
      <c r="U708" s="1">
        <v>45744.230555555558</v>
      </c>
      <c r="V708" t="s">
        <v>43</v>
      </c>
      <c r="W708" t="s">
        <v>36</v>
      </c>
      <c r="X708">
        <v>0</v>
      </c>
      <c r="Y708">
        <v>201</v>
      </c>
      <c r="Z708" t="s">
        <v>36</v>
      </c>
      <c r="AA708" t="s">
        <v>36</v>
      </c>
      <c r="AB708" t="s">
        <v>36</v>
      </c>
      <c r="AC708" t="s">
        <v>49</v>
      </c>
      <c r="AD708" t="s">
        <v>49</v>
      </c>
      <c r="AE708" t="s">
        <v>45</v>
      </c>
      <c r="AF708" s="44" t="s">
        <v>46</v>
      </c>
      <c r="AG708" s="2" t="s">
        <v>372</v>
      </c>
      <c r="AI708" s="2" t="s">
        <v>48</v>
      </c>
      <c r="AJ708" s="2" t="e">
        <f>VLOOKUP(A708,'Classification Test Result'!$A$2:$D$2428,4,FALSE)</f>
        <v>#N/A</v>
      </c>
      <c r="AL708" s="2">
        <f>_xlfn.XLOOKUP($A708,Results!$A$2:$A$2256,Results!G$2:G$2256,"")</f>
        <v>0</v>
      </c>
      <c r="AM708" s="2">
        <f>_xlfn.XLOOKUP($A708,Results!$A$2:$A$2256,Results!H$2:H$2256,"")</f>
        <v>0</v>
      </c>
      <c r="AN708" s="2">
        <f>_xlfn.XLOOKUP($A708,Results!$A$2:$A$2256,Results!I$2:I$2256,"")</f>
        <v>0</v>
      </c>
      <c r="AO708" s="2">
        <f>_xlfn.XLOOKUP($A708,Results!$A$2:$A$2256,Results!J$2:J$2256,"")</f>
        <v>0</v>
      </c>
      <c r="AP708" s="2">
        <f>_xlfn.XLOOKUP($A708,Results!$A$2:$A$2256,Results!K$2:K$2256,"")</f>
        <v>0</v>
      </c>
      <c r="AQ708" s="2">
        <f>_xlfn.XLOOKUP($A708,Results!$A$2:$A$2256,Results!L$2:L$2256,"")</f>
        <v>0</v>
      </c>
      <c r="AR708" s="2">
        <f>_xlfn.XLOOKUP($A708,Results!$A$2:$A$2256,Results!M$2:M$2256,"")</f>
        <v>0</v>
      </c>
      <c r="AS708" s="2">
        <f>_xlfn.XLOOKUP($A708,Results!$A$2:$A$2256,Results!N$2:N$2256,"")</f>
        <v>0</v>
      </c>
      <c r="AT708" s="2" t="str">
        <f>_xlfn.XLOOKUP($A708,Results!$A$2:$A$2256,Results!O$2:O$2256,"")</f>
        <v>GENERIC CONDUIT</v>
      </c>
      <c r="AU708" s="2" t="str">
        <f>_xlfn.XLOOKUP($A708,Results!$A$2:$A$2256,Results!P$2:P$2256,"")</f>
        <v>NIP</v>
      </c>
      <c r="AV708" s="2" t="str">
        <f>_xlfn.XLOOKUP($A708,Results!$A$2:$A$2256,Results!Q$2:Q$2256,"")</f>
        <v>SINGLE_MATCH</v>
      </c>
      <c r="AW708" s="2">
        <f>_xlfn.XLOOKUP($A708,Results!$A$2:$A$2256,Results!R$2:R$2256,"")</f>
        <v>0</v>
      </c>
      <c r="AX708" s="2">
        <f>_xlfn.XLOOKUP($A708,Results!$A$2:$A$2256,Results!S$2:S$2256,"")</f>
        <v>0</v>
      </c>
      <c r="AY708" s="2">
        <f>_xlfn.XLOOKUP($A708,Results!$A$2:$A$2256,Results!T$2:T$2256,"")</f>
        <v>60</v>
      </c>
      <c r="AZ708" s="2">
        <f>_xlfn.XLOOKUP($A708,Results!$A$2:$A$2256,Results!U$2:U$2256,"")</f>
        <v>0</v>
      </c>
      <c r="BA708" s="2" t="str">
        <f>_xlfn.XLOOKUP($A708,Results!$A$2:$A$2256,Results!V$2:V$2256,"")</f>
        <v>SOUTHWIRE</v>
      </c>
      <c r="BB708" s="2">
        <f>_xlfn.XLOOKUP($A708,Results!$A$2:$A$2256,Results!W$2:W$2256,"")</f>
        <v>77</v>
      </c>
      <c r="BC708" s="2">
        <f>_xlfn.XLOOKUP($A708,Results!$A$2:$A$2256,Results!X$2:X$2256,"")</f>
        <v>39121420</v>
      </c>
      <c r="BD708" s="2">
        <f>_xlfn.XLOOKUP($A708,Results!$A$2:$A$2256,Results!Y$2:Y$2256,"")</f>
        <v>77</v>
      </c>
      <c r="BE708" s="2" t="b">
        <f>_xlfn.XLOOKUP($A708,Results!$A$2:$A$2256,Results!Z$2:Z$2256,"")</f>
        <v>1</v>
      </c>
    </row>
    <row r="709" spans="1:57" ht="38.25" customHeight="1" x14ac:dyDescent="0.3">
      <c r="A709">
        <v>906386</v>
      </c>
      <c r="B709">
        <v>281871</v>
      </c>
      <c r="C709" t="s">
        <v>36</v>
      </c>
      <c r="D709">
        <v>65366</v>
      </c>
      <c r="F709" s="2">
        <v>15783</v>
      </c>
      <c r="G709" s="2">
        <v>2</v>
      </c>
      <c r="H709" s="2" t="s">
        <v>2281</v>
      </c>
      <c r="I709">
        <v>49</v>
      </c>
      <c r="J709" t="s">
        <v>39</v>
      </c>
      <c r="K709" t="s">
        <v>39</v>
      </c>
      <c r="L709">
        <v>1E-3</v>
      </c>
      <c r="M709" s="2" t="s">
        <v>36</v>
      </c>
      <c r="N709" s="9" t="s">
        <v>36</v>
      </c>
      <c r="O709" t="s">
        <v>36</v>
      </c>
      <c r="P709" t="s">
        <v>36</v>
      </c>
      <c r="Q709" t="s">
        <v>36</v>
      </c>
      <c r="R709">
        <v>0.05</v>
      </c>
      <c r="S709" s="1">
        <v>45744.647448761571</v>
      </c>
      <c r="T709" t="s">
        <v>42</v>
      </c>
      <c r="U709" s="1">
        <v>45744.429166666669</v>
      </c>
      <c r="V709" t="s">
        <v>43</v>
      </c>
      <c r="W709" t="s">
        <v>36</v>
      </c>
      <c r="X709">
        <v>0</v>
      </c>
      <c r="Y709">
        <v>999</v>
      </c>
      <c r="Z709" t="s">
        <v>36</v>
      </c>
      <c r="AA709" t="s">
        <v>36</v>
      </c>
      <c r="AB709" t="s">
        <v>36</v>
      </c>
      <c r="AC709" t="s">
        <v>49</v>
      </c>
      <c r="AD709" t="s">
        <v>49</v>
      </c>
      <c r="AE709" t="s">
        <v>45</v>
      </c>
      <c r="AF709" s="2"/>
      <c r="AI709" s="2" t="s">
        <v>464</v>
      </c>
      <c r="AJ709" s="2" t="e">
        <f>VLOOKUP(A709,'Classification Test Result'!$A$2:$D$2428,4,FALSE)</f>
        <v>#N/A</v>
      </c>
      <c r="AL709" s="2" t="str">
        <f>_xlfn.XLOOKUP($A709,Results!$A$2:$A$2256,Results!G$2:G$2256,"")</f>
        <v/>
      </c>
      <c r="AM709" s="2" t="str">
        <f>_xlfn.XLOOKUP($A709,Results!$A$2:$A$2256,Results!H$2:H$2256,"")</f>
        <v/>
      </c>
      <c r="AN709" s="2" t="str">
        <f>_xlfn.XLOOKUP($A709,Results!$A$2:$A$2256,Results!I$2:I$2256,"")</f>
        <v/>
      </c>
      <c r="AO709" s="2" t="str">
        <f>_xlfn.XLOOKUP($A709,Results!$A$2:$A$2256,Results!J$2:J$2256,"")</f>
        <v/>
      </c>
      <c r="AP709" s="2" t="str">
        <f>_xlfn.XLOOKUP($A709,Results!$A$2:$A$2256,Results!K$2:K$2256,"")</f>
        <v/>
      </c>
      <c r="AQ709" s="2" t="str">
        <f>_xlfn.XLOOKUP($A709,Results!$A$2:$A$2256,Results!L$2:L$2256,"")</f>
        <v/>
      </c>
      <c r="AR709" s="2" t="str">
        <f>_xlfn.XLOOKUP($A709,Results!$A$2:$A$2256,Results!M$2:M$2256,"")</f>
        <v/>
      </c>
      <c r="AS709" s="2" t="str">
        <f>_xlfn.XLOOKUP($A709,Results!$A$2:$A$2256,Results!N$2:N$2256,"")</f>
        <v/>
      </c>
      <c r="AT709" s="2" t="str">
        <f>_xlfn.XLOOKUP($A709,Results!$A$2:$A$2256,Results!O$2:O$2256,"")</f>
        <v/>
      </c>
      <c r="AU709" s="2" t="str">
        <f>_xlfn.XLOOKUP($A709,Results!$A$2:$A$2256,Results!P$2:P$2256,"")</f>
        <v/>
      </c>
      <c r="AV709" s="2" t="str">
        <f>_xlfn.XLOOKUP($A709,Results!$A$2:$A$2256,Results!Q$2:Q$2256,"")</f>
        <v/>
      </c>
      <c r="AW709" s="2" t="str">
        <f>_xlfn.XLOOKUP($A709,Results!$A$2:$A$2256,Results!R$2:R$2256,"")</f>
        <v/>
      </c>
      <c r="AX709" s="2" t="str">
        <f>_xlfn.XLOOKUP($A709,Results!$A$2:$A$2256,Results!S$2:S$2256,"")</f>
        <v/>
      </c>
      <c r="AY709" s="2" t="str">
        <f>_xlfn.XLOOKUP($A709,Results!$A$2:$A$2256,Results!T$2:T$2256,"")</f>
        <v/>
      </c>
      <c r="AZ709" s="2" t="str">
        <f>_xlfn.XLOOKUP($A709,Results!$A$2:$A$2256,Results!U$2:U$2256,"")</f>
        <v/>
      </c>
      <c r="BA709" s="2" t="str">
        <f>_xlfn.XLOOKUP($A709,Results!$A$2:$A$2256,Results!V$2:V$2256,"")</f>
        <v/>
      </c>
      <c r="BB709" s="2" t="str">
        <f>_xlfn.XLOOKUP($A709,Results!$A$2:$A$2256,Results!W$2:W$2256,"")</f>
        <v/>
      </c>
      <c r="BC709" s="2" t="str">
        <f>_xlfn.XLOOKUP($A709,Results!$A$2:$A$2256,Results!X$2:X$2256,"")</f>
        <v/>
      </c>
      <c r="BD709" s="2" t="str">
        <f>_xlfn.XLOOKUP($A709,Results!$A$2:$A$2256,Results!Y$2:Y$2256,"")</f>
        <v/>
      </c>
      <c r="BE709" s="2" t="str">
        <f>_xlfn.XLOOKUP($A709,Results!$A$2:$A$2256,Results!Z$2:Z$2256,"")</f>
        <v/>
      </c>
    </row>
    <row r="710" spans="1:57" ht="38.25" customHeight="1" x14ac:dyDescent="0.3">
      <c r="A710">
        <v>906387</v>
      </c>
      <c r="B710">
        <v>281658</v>
      </c>
      <c r="C710" t="s">
        <v>36</v>
      </c>
      <c r="D710" t="s">
        <v>2282</v>
      </c>
      <c r="E710" s="2" t="str">
        <f>VLOOKUP(F710,'RPA Vendor Data '!F$1:$G$2418,2)</f>
        <v>CED - MILPITAS</v>
      </c>
      <c r="F710" s="2">
        <v>17152</v>
      </c>
      <c r="G710" s="2">
        <v>1</v>
      </c>
      <c r="H710" t="s">
        <v>2283</v>
      </c>
      <c r="I710">
        <v>1</v>
      </c>
      <c r="J710" t="s">
        <v>39</v>
      </c>
      <c r="K710" t="s">
        <v>39</v>
      </c>
      <c r="L710">
        <v>10406</v>
      </c>
      <c r="M710" s="2" t="s">
        <v>73</v>
      </c>
      <c r="N710" s="9" t="s">
        <v>36</v>
      </c>
      <c r="O710" t="s">
        <v>36</v>
      </c>
      <c r="P710" t="s">
        <v>36</v>
      </c>
      <c r="Q710" t="s">
        <v>36</v>
      </c>
      <c r="R710">
        <v>10406</v>
      </c>
      <c r="S710" s="1">
        <v>45744.501450347219</v>
      </c>
      <c r="T710" t="s">
        <v>42</v>
      </c>
      <c r="U710" s="1">
        <v>45744.280555555553</v>
      </c>
      <c r="V710" t="s">
        <v>43</v>
      </c>
      <c r="W710" t="s">
        <v>36</v>
      </c>
      <c r="X710">
        <v>0</v>
      </c>
      <c r="Y710">
        <v>201</v>
      </c>
      <c r="Z710" t="s">
        <v>36</v>
      </c>
      <c r="AA710" t="s">
        <v>36</v>
      </c>
      <c r="AB710" t="s">
        <v>36</v>
      </c>
      <c r="AC710" t="s">
        <v>2284</v>
      </c>
      <c r="AD710" t="s">
        <v>2284</v>
      </c>
      <c r="AE710" t="s">
        <v>45</v>
      </c>
      <c r="AF710" s="44" t="s">
        <v>46</v>
      </c>
      <c r="AG710" s="2" t="s">
        <v>73</v>
      </c>
      <c r="AH710" s="2" t="s">
        <v>74</v>
      </c>
      <c r="AI710" s="2" t="s">
        <v>48</v>
      </c>
      <c r="AJ710" s="2" t="e">
        <f>VLOOKUP(A710,'Classification Test Result'!$A$2:$D$2428,4,FALSE)</f>
        <v>#N/A</v>
      </c>
      <c r="AL710" s="2">
        <f>_xlfn.XLOOKUP($A710,Results!$A$2:$A$2256,Results!G$2:G$2256,"")</f>
        <v>0</v>
      </c>
      <c r="AM710" s="2">
        <f>_xlfn.XLOOKUP($A710,Results!$A$2:$A$2256,Results!H$2:H$2256,"")</f>
        <v>0</v>
      </c>
      <c r="AN710" s="2">
        <f>_xlfn.XLOOKUP($A710,Results!$A$2:$A$2256,Results!I$2:I$2256,"")</f>
        <v>0</v>
      </c>
      <c r="AO710" s="2">
        <f>_xlfn.XLOOKUP($A710,Results!$A$2:$A$2256,Results!J$2:J$2256,"")</f>
        <v>0</v>
      </c>
      <c r="AP710" s="2">
        <f>_xlfn.XLOOKUP($A710,Results!$A$2:$A$2256,Results!K$2:K$2256,"")</f>
        <v>0</v>
      </c>
      <c r="AQ710" s="2">
        <f>_xlfn.XLOOKUP($A710,Results!$A$2:$A$2256,Results!L$2:L$2256,"")</f>
        <v>0</v>
      </c>
      <c r="AR710" s="2">
        <f>_xlfn.XLOOKUP($A710,Results!$A$2:$A$2256,Results!M$2:M$2256,"")</f>
        <v>0</v>
      </c>
      <c r="AS710" s="2">
        <f>_xlfn.XLOOKUP($A710,Results!$A$2:$A$2256,Results!N$2:N$2256,"")</f>
        <v>0</v>
      </c>
      <c r="AT710" s="2" t="str">
        <f>_xlfn.XLOOKUP($A710,Results!$A$2:$A$2256,Results!O$2:O$2256,"")</f>
        <v>LUTRON ELECTRONICS</v>
      </c>
      <c r="AU710" s="2" t="str">
        <f>_xlfn.XLOOKUP($A710,Results!$A$2:$A$2256,Results!P$2:P$2256,"")</f>
        <v>LUT</v>
      </c>
      <c r="AV710" s="2" t="str">
        <f>_xlfn.XLOOKUP($A710,Results!$A$2:$A$2256,Results!Q$2:Q$2256,"")</f>
        <v>SINGLE_MATCH</v>
      </c>
      <c r="AW710" s="2">
        <f>_xlfn.XLOOKUP($A710,Results!$A$2:$A$2256,Results!R$2:R$2256,"")</f>
        <v>0</v>
      </c>
      <c r="AX710" s="2">
        <f>_xlfn.XLOOKUP($A710,Results!$A$2:$A$2256,Results!S$2:S$2256,"")</f>
        <v>0</v>
      </c>
      <c r="AY710" s="2">
        <f>_xlfn.XLOOKUP($A710,Results!$A$2:$A$2256,Results!T$2:T$2256,"")</f>
        <v>60</v>
      </c>
      <c r="AZ710" s="2">
        <f>_xlfn.XLOOKUP($A710,Results!$A$2:$A$2256,Results!U$2:U$2256,"")</f>
        <v>0</v>
      </c>
      <c r="BA710" s="2">
        <f>_xlfn.XLOOKUP($A710,Results!$A$2:$A$2256,Results!V$2:V$2256,"")</f>
        <v>0</v>
      </c>
      <c r="BB710" s="2">
        <f>_xlfn.XLOOKUP($A710,Results!$A$2:$A$2256,Results!W$2:W$2256,"")</f>
        <v>0</v>
      </c>
      <c r="BC710" s="2">
        <f>_xlfn.XLOOKUP($A710,Results!$A$2:$A$2256,Results!X$2:X$2256,"")</f>
        <v>0</v>
      </c>
      <c r="BD710" s="2">
        <f>_xlfn.XLOOKUP($A710,Results!$A$2:$A$2256,Results!Y$2:Y$2256,"")</f>
        <v>0</v>
      </c>
      <c r="BE710" s="2">
        <f>_xlfn.XLOOKUP($A710,Results!$A$2:$A$2256,Results!Z$2:Z$2256,"")</f>
        <v>0</v>
      </c>
    </row>
    <row r="711" spans="1:57" ht="38.25" customHeight="1" x14ac:dyDescent="0.3">
      <c r="A711">
        <v>906388</v>
      </c>
      <c r="B711">
        <v>281789</v>
      </c>
      <c r="C711" t="s">
        <v>36</v>
      </c>
      <c r="D711">
        <v>9341426311</v>
      </c>
      <c r="E711" s="2" t="str">
        <f>VLOOKUP(F711,'RPA Vendor Data '!F$1:$G$2418,2)</f>
        <v>GRAYBAR ELECTRIC CO. INC.</v>
      </c>
      <c r="F711" s="2">
        <v>11471</v>
      </c>
      <c r="G711" s="2">
        <v>1</v>
      </c>
      <c r="H711" t="s">
        <v>2285</v>
      </c>
      <c r="I711">
        <v>1</v>
      </c>
      <c r="J711" t="s">
        <v>39</v>
      </c>
      <c r="K711" t="s">
        <v>39</v>
      </c>
      <c r="L711">
        <v>9756</v>
      </c>
      <c r="M711" s="2" t="s">
        <v>2286</v>
      </c>
      <c r="N711" s="85" t="s">
        <v>2287</v>
      </c>
      <c r="O711" t="s">
        <v>36</v>
      </c>
      <c r="P711" t="s">
        <v>36</v>
      </c>
      <c r="Q711" t="s">
        <v>36</v>
      </c>
      <c r="R711">
        <v>9756</v>
      </c>
      <c r="S711" s="1">
        <v>45744.564170173609</v>
      </c>
      <c r="T711" t="s">
        <v>42</v>
      </c>
      <c r="U711" s="1">
        <v>45744.352777777778</v>
      </c>
      <c r="V711" t="s">
        <v>43</v>
      </c>
      <c r="W711" t="s">
        <v>36</v>
      </c>
      <c r="X711">
        <v>0</v>
      </c>
      <c r="Y711" s="3">
        <v>201301</v>
      </c>
      <c r="Z711" t="s">
        <v>36</v>
      </c>
      <c r="AA711" t="s">
        <v>36</v>
      </c>
      <c r="AB711" t="s">
        <v>36</v>
      </c>
      <c r="AC711" t="s">
        <v>49</v>
      </c>
      <c r="AD711" t="s">
        <v>49</v>
      </c>
      <c r="AE711" t="s">
        <v>45</v>
      </c>
      <c r="AF711" s="44" t="s">
        <v>46</v>
      </c>
      <c r="AG711" s="2" t="s">
        <v>73</v>
      </c>
      <c r="AH711" s="2" t="s">
        <v>74</v>
      </c>
      <c r="AI711" s="2" t="s">
        <v>48</v>
      </c>
      <c r="AJ711" s="2" t="e">
        <f>VLOOKUP(A711,'Classification Test Result'!$A$2:$D$2428,4,FALSE)</f>
        <v>#N/A</v>
      </c>
      <c r="AL711" s="2">
        <f>_xlfn.XLOOKUP($A711,Results!$A$2:$A$2256,Results!G$2:G$2256,"")</f>
        <v>0</v>
      </c>
      <c r="AM711" s="2">
        <f>_xlfn.XLOOKUP($A711,Results!$A$2:$A$2256,Results!H$2:H$2256,"")</f>
        <v>0</v>
      </c>
      <c r="AN711" s="2">
        <f>_xlfn.XLOOKUP($A711,Results!$A$2:$A$2256,Results!I$2:I$2256,"")</f>
        <v>0</v>
      </c>
      <c r="AO711" s="2">
        <f>_xlfn.XLOOKUP($A711,Results!$A$2:$A$2256,Results!J$2:J$2256,"")</f>
        <v>0</v>
      </c>
      <c r="AP711" s="2">
        <f>_xlfn.XLOOKUP($A711,Results!$A$2:$A$2256,Results!K$2:K$2256,"")</f>
        <v>0</v>
      </c>
      <c r="AQ711" s="2">
        <f>_xlfn.XLOOKUP($A711,Results!$A$2:$A$2256,Results!L$2:L$2256,"")</f>
        <v>0</v>
      </c>
      <c r="AR711" s="2">
        <f>_xlfn.XLOOKUP($A711,Results!$A$2:$A$2256,Results!M$2:M$2256,"")</f>
        <v>0</v>
      </c>
      <c r="AS711" s="2">
        <f>_xlfn.XLOOKUP($A711,Results!$A$2:$A$2256,Results!N$2:N$2256,"")</f>
        <v>0</v>
      </c>
      <c r="AT711" s="2">
        <f>_xlfn.XLOOKUP($A711,Results!$A$2:$A$2256,Results!O$2:O$2256,"")</f>
        <v>0</v>
      </c>
      <c r="AU711" s="2">
        <f>_xlfn.XLOOKUP($A711,Results!$A$2:$A$2256,Results!P$2:P$2256,"")</f>
        <v>0</v>
      </c>
      <c r="AV711" s="2">
        <f>_xlfn.XLOOKUP($A711,Results!$A$2:$A$2256,Results!Q$2:Q$2256,"")</f>
        <v>0</v>
      </c>
      <c r="AW711" s="2">
        <f>_xlfn.XLOOKUP($A711,Results!$A$2:$A$2256,Results!R$2:R$2256,"")</f>
        <v>0</v>
      </c>
      <c r="AX711" s="2">
        <f>_xlfn.XLOOKUP($A711,Results!$A$2:$A$2256,Results!S$2:S$2256,"")</f>
        <v>0</v>
      </c>
      <c r="AY711" s="2">
        <f>_xlfn.XLOOKUP($A711,Results!$A$2:$A$2256,Results!T$2:T$2256,"")</f>
        <v>0</v>
      </c>
      <c r="AZ711" s="2">
        <f>_xlfn.XLOOKUP($A711,Results!$A$2:$A$2256,Results!U$2:U$2256,"")</f>
        <v>0</v>
      </c>
      <c r="BA711" s="2">
        <f>_xlfn.XLOOKUP($A711,Results!$A$2:$A$2256,Results!V$2:V$2256,"")</f>
        <v>0</v>
      </c>
      <c r="BB711" s="2">
        <f>_xlfn.XLOOKUP($A711,Results!$A$2:$A$2256,Results!W$2:W$2256,"")</f>
        <v>0</v>
      </c>
      <c r="BC711" s="2">
        <f>_xlfn.XLOOKUP($A711,Results!$A$2:$A$2256,Results!X$2:X$2256,"")</f>
        <v>0</v>
      </c>
      <c r="BD711" s="2">
        <f>_xlfn.XLOOKUP($A711,Results!$A$2:$A$2256,Results!Y$2:Y$2256,"")</f>
        <v>0</v>
      </c>
      <c r="BE711" s="2">
        <f>_xlfn.XLOOKUP($A711,Results!$A$2:$A$2256,Results!Z$2:Z$2256,"")</f>
        <v>0</v>
      </c>
    </row>
    <row r="712" spans="1:57" ht="38.25" customHeight="1" x14ac:dyDescent="0.3">
      <c r="A712">
        <v>906389</v>
      </c>
      <c r="B712">
        <v>281886</v>
      </c>
      <c r="C712" t="s">
        <v>36</v>
      </c>
      <c r="D712" t="s">
        <v>591</v>
      </c>
      <c r="E712" s="2" t="str">
        <f>VLOOKUP(F712,'RPA Vendor Data '!F$1:$G$2418,2)</f>
        <v>DOMINION ELECTRIC SUPPLY</v>
      </c>
      <c r="F712" s="2">
        <v>11048</v>
      </c>
      <c r="G712" s="2">
        <v>5</v>
      </c>
      <c r="H712" t="s">
        <v>2288</v>
      </c>
      <c r="I712">
        <v>6</v>
      </c>
      <c r="J712" t="s">
        <v>389</v>
      </c>
      <c r="K712" t="s">
        <v>58</v>
      </c>
      <c r="L712">
        <v>602.17999999999995</v>
      </c>
      <c r="M712" s="2" t="s">
        <v>2289</v>
      </c>
      <c r="N712" s="85" t="s">
        <v>2290</v>
      </c>
      <c r="O712" t="s">
        <v>36</v>
      </c>
      <c r="P712" t="s">
        <v>36</v>
      </c>
      <c r="Q712" t="s">
        <v>36</v>
      </c>
      <c r="R712">
        <v>36.130000000000003</v>
      </c>
      <c r="S712" s="1">
        <v>45744.66789355324</v>
      </c>
      <c r="T712" t="s">
        <v>42</v>
      </c>
      <c r="U712" s="1">
        <v>45744.447916666657</v>
      </c>
      <c r="V712" t="s">
        <v>43</v>
      </c>
      <c r="W712" t="s">
        <v>36</v>
      </c>
      <c r="X712">
        <v>33</v>
      </c>
      <c r="Y712" t="s">
        <v>54</v>
      </c>
      <c r="Z712" t="s">
        <v>36</v>
      </c>
      <c r="AA712">
        <v>602.17999999999995</v>
      </c>
      <c r="AB712" t="s">
        <v>36</v>
      </c>
      <c r="AC712" t="s">
        <v>49</v>
      </c>
      <c r="AD712" t="s">
        <v>49</v>
      </c>
      <c r="AE712" t="s">
        <v>45</v>
      </c>
      <c r="AF712" s="44" t="s">
        <v>46</v>
      </c>
      <c r="AG712" s="2" t="s">
        <v>372</v>
      </c>
      <c r="AI712" s="2" t="s">
        <v>48</v>
      </c>
      <c r="AJ712" s="2" t="e">
        <f>VLOOKUP(A712,'Classification Test Result'!$A$2:$D$2428,4,FALSE)</f>
        <v>#N/A</v>
      </c>
      <c r="AL712" s="2">
        <f>_xlfn.XLOOKUP($A712,Results!$A$2:$A$2256,Results!G$2:G$2256,"")</f>
        <v>105203</v>
      </c>
      <c r="AM712" s="2" t="str">
        <f>_xlfn.XLOOKUP($A712,Results!$A$2:$A$2256,Results!H$2:H$2256,"")</f>
        <v>LT150</v>
      </c>
      <c r="AN712" s="2" t="str">
        <f>_xlfn.XLOOKUP($A712,Results!$A$2:$A$2256,Results!I$2:I$2256,"")</f>
        <v>SOUTHWIRE</v>
      </c>
      <c r="AO712" s="2">
        <f>_xlfn.XLOOKUP($A712,Results!$A$2:$A$2256,Results!J$2:J$2256,"")</f>
        <v>784297323249</v>
      </c>
      <c r="AP712" s="2">
        <f>_xlfn.XLOOKUP($A712,Results!$A$2:$A$2256,Results!K$2:K$2256,"")</f>
        <v>39131708</v>
      </c>
      <c r="AQ712" s="2">
        <f>_xlfn.XLOOKUP($A712,Results!$A$2:$A$2256,Results!L$2:L$2256,"")</f>
        <v>0</v>
      </c>
      <c r="AR712" s="2">
        <f>_xlfn.XLOOKUP($A712,Results!$A$2:$A$2256,Results!M$2:M$2256,"")</f>
        <v>579538</v>
      </c>
      <c r="AS712" s="2" t="str">
        <f>_xlfn.XLOOKUP($A712,Results!$A$2:$A$2256,Results!N$2:N$2256,"")</f>
        <v>MADISON LT-150 1-1/2 RGD COND BODY</v>
      </c>
      <c r="AT712" s="2" t="str">
        <f>_xlfn.XLOOKUP($A712,Results!$A$2:$A$2256,Results!O$2:O$2256,"")</f>
        <v>SOUTHWIRE</v>
      </c>
      <c r="AU712" s="2" t="str">
        <f>_xlfn.XLOOKUP($A712,Results!$A$2:$A$2256,Results!P$2:P$2256,"")</f>
        <v>SW</v>
      </c>
      <c r="AV712" s="2" t="str">
        <f>_xlfn.XLOOKUP($A712,Results!$A$2:$A$2256,Results!Q$2:Q$2256,"")</f>
        <v>MULTIPLE_MATCHES_ONE_VALID</v>
      </c>
      <c r="AW712" s="2" t="str">
        <f>_xlfn.XLOOKUP($A712,Results!$A$2:$A$2256,Results!R$2:R$2256,"")</f>
        <v>0.6001235078240544</v>
      </c>
      <c r="AX712" s="2">
        <f>_xlfn.XLOOKUP($A712,Results!$A$2:$A$2256,Results!S$2:S$2256,"")</f>
        <v>52</v>
      </c>
      <c r="AY712" s="2">
        <f>_xlfn.XLOOKUP($A712,Results!$A$2:$A$2256,Results!T$2:T$2256,"")</f>
        <v>60</v>
      </c>
      <c r="AZ712" s="2">
        <f>_xlfn.XLOOKUP($A712,Results!$A$2:$A$2256,Results!U$2:U$2256,"")</f>
        <v>46</v>
      </c>
      <c r="BA712" s="2" t="str">
        <f>_xlfn.XLOOKUP($A712,Results!$A$2:$A$2256,Results!V$2:V$2256,"")</f>
        <v>ELECTRI FLEX</v>
      </c>
      <c r="BB712" s="2">
        <f>_xlfn.XLOOKUP($A712,Results!$A$2:$A$2256,Results!W$2:W$2256,"")</f>
        <v>79</v>
      </c>
      <c r="BC712" s="2">
        <f>_xlfn.XLOOKUP($A712,Results!$A$2:$A$2256,Results!X$2:X$2256,"")</f>
        <v>39131706</v>
      </c>
      <c r="BD712" s="2">
        <f>_xlfn.XLOOKUP($A712,Results!$A$2:$A$2256,Results!Y$2:Y$2256,"")</f>
        <v>79</v>
      </c>
      <c r="BE712" s="2" t="b">
        <f>_xlfn.XLOOKUP($A712,Results!$A$2:$A$2256,Results!Z$2:Z$2256,"")</f>
        <v>1</v>
      </c>
    </row>
    <row r="713" spans="1:57" ht="38.25" customHeight="1" x14ac:dyDescent="0.3">
      <c r="A713">
        <v>906390</v>
      </c>
      <c r="B713">
        <v>281886</v>
      </c>
      <c r="C713" t="s">
        <v>36</v>
      </c>
      <c r="D713" t="s">
        <v>591</v>
      </c>
      <c r="E713" s="2" t="str">
        <f>VLOOKUP(F713,'RPA Vendor Data '!F$1:$G$2418,2)</f>
        <v>DOMINION ELECTRIC SUPPLY</v>
      </c>
      <c r="F713" s="2">
        <v>11048</v>
      </c>
      <c r="G713" s="2">
        <v>16</v>
      </c>
      <c r="H713" t="s">
        <v>2292</v>
      </c>
      <c r="I713">
        <v>6</v>
      </c>
      <c r="J713" t="s">
        <v>389</v>
      </c>
      <c r="K713" t="s">
        <v>58</v>
      </c>
      <c r="L713">
        <v>602.17999999999995</v>
      </c>
      <c r="M713" s="2" t="s">
        <v>2289</v>
      </c>
      <c r="N713" s="85" t="s">
        <v>2290</v>
      </c>
      <c r="O713" t="s">
        <v>36</v>
      </c>
      <c r="P713" t="s">
        <v>36</v>
      </c>
      <c r="Q713" t="s">
        <v>36</v>
      </c>
      <c r="R713">
        <v>36.130000000000003</v>
      </c>
      <c r="S713" s="1">
        <v>45744.667852928244</v>
      </c>
      <c r="T713" t="s">
        <v>42</v>
      </c>
      <c r="U713" s="1">
        <v>45744.448611111111</v>
      </c>
      <c r="V713" t="s">
        <v>43</v>
      </c>
      <c r="W713" t="s">
        <v>36</v>
      </c>
      <c r="X713">
        <v>34</v>
      </c>
      <c r="Y713" t="s">
        <v>54</v>
      </c>
      <c r="Z713" t="s">
        <v>36</v>
      </c>
      <c r="AA713">
        <v>602.17999999999995</v>
      </c>
      <c r="AB713" t="s">
        <v>36</v>
      </c>
      <c r="AC713" t="s">
        <v>49</v>
      </c>
      <c r="AD713" t="s">
        <v>49</v>
      </c>
      <c r="AE713" t="s">
        <v>45</v>
      </c>
      <c r="AF713" s="44" t="s">
        <v>46</v>
      </c>
      <c r="AG713" s="2" t="s">
        <v>372</v>
      </c>
      <c r="AI713" s="2" t="s">
        <v>48</v>
      </c>
      <c r="AJ713" s="2" t="e">
        <f>VLOOKUP(A713,'Classification Test Result'!$A$2:$D$2428,4,FALSE)</f>
        <v>#N/A</v>
      </c>
      <c r="AL713" s="2">
        <f>_xlfn.XLOOKUP($A713,Results!$A$2:$A$2256,Results!G$2:G$2256,"")</f>
        <v>759020</v>
      </c>
      <c r="AM713" s="2">
        <f>_xlfn.XLOOKUP($A713,Results!$A$2:$A$2256,Results!H$2:H$2256,"")</f>
        <v>62063500</v>
      </c>
      <c r="AN713" s="2" t="str">
        <f>_xlfn.XLOOKUP($A713,Results!$A$2:$A$2256,Results!I$2:I$2256,"")</f>
        <v>ATKORE</v>
      </c>
      <c r="AO713" s="2" t="str">
        <f>_xlfn.XLOOKUP($A713,Results!$A$2:$A$2256,Results!J$2:J$2256,"")</f>
        <v>077680148070</v>
      </c>
      <c r="AP713" s="2">
        <f>_xlfn.XLOOKUP($A713,Results!$A$2:$A$2256,Results!K$2:K$2256,"")</f>
        <v>39131706</v>
      </c>
      <c r="AQ713" s="2">
        <f>_xlfn.XLOOKUP($A713,Results!$A$2:$A$2256,Results!L$2:L$2256,"")</f>
        <v>0</v>
      </c>
      <c r="AR713" s="2">
        <f>_xlfn.XLOOKUP($A713,Results!$A$2:$A$2256,Results!M$2:M$2256,"")</f>
        <v>279858</v>
      </c>
      <c r="AS713" s="2" t="str">
        <f>_xlfn.XLOOKUP($A713,Results!$A$2:$A$2256,Results!N$2:N$2256,"")</f>
        <v>AFC 6206-35-00 1IN STL CONDUIT</v>
      </c>
      <c r="AT713" s="2" t="str">
        <f>_xlfn.XLOOKUP($A713,Results!$A$2:$A$2256,Results!O$2:O$2256,"")</f>
        <v>ATKORE</v>
      </c>
      <c r="AU713" s="2">
        <f>_xlfn.XLOOKUP($A713,Results!$A$2:$A$2256,Results!P$2:P$2256,"")</f>
        <v>0</v>
      </c>
      <c r="AV713" s="2" t="str">
        <f>_xlfn.XLOOKUP($A713,Results!$A$2:$A$2256,Results!Q$2:Q$2256,"")</f>
        <v>NO_VALID_MATCHES</v>
      </c>
      <c r="AW713" s="2" t="str">
        <f>_xlfn.XLOOKUP($A713,Results!$A$2:$A$2256,Results!R$2:R$2256,"")</f>
        <v>0.5645736158498282</v>
      </c>
      <c r="AX713" s="2">
        <f>_xlfn.XLOOKUP($A713,Results!$A$2:$A$2256,Results!S$2:S$2256,"")</f>
        <v>60</v>
      </c>
      <c r="AY713" s="2">
        <f>_xlfn.XLOOKUP($A713,Results!$A$2:$A$2256,Results!T$2:T$2256,"")</f>
        <v>59</v>
      </c>
      <c r="AZ713" s="2">
        <f>_xlfn.XLOOKUP($A713,Results!$A$2:$A$2256,Results!U$2:U$2256,"")</f>
        <v>40</v>
      </c>
      <c r="BA713" s="2" t="str">
        <f>_xlfn.XLOOKUP($A713,Results!$A$2:$A$2256,Results!V$2:V$2256,"")</f>
        <v>ELECTRI FLEX</v>
      </c>
      <c r="BB713" s="2">
        <f>_xlfn.XLOOKUP($A713,Results!$A$2:$A$2256,Results!W$2:W$2256,"")</f>
        <v>79</v>
      </c>
      <c r="BC713" s="2">
        <f>_xlfn.XLOOKUP($A713,Results!$A$2:$A$2256,Results!X$2:X$2256,"")</f>
        <v>39131706</v>
      </c>
      <c r="BD713" s="2">
        <f>_xlfn.XLOOKUP($A713,Results!$A$2:$A$2256,Results!Y$2:Y$2256,"")</f>
        <v>79</v>
      </c>
      <c r="BE713" s="2" t="b">
        <f>_xlfn.XLOOKUP($A713,Results!$A$2:$A$2256,Results!Z$2:Z$2256,"")</f>
        <v>1</v>
      </c>
    </row>
    <row r="714" spans="1:57" ht="38.25" customHeight="1" x14ac:dyDescent="0.3">
      <c r="A714">
        <v>906391</v>
      </c>
      <c r="B714">
        <v>281682</v>
      </c>
      <c r="C714" t="s">
        <v>36</v>
      </c>
      <c r="D714" t="s">
        <v>550</v>
      </c>
      <c r="E714" s="2" t="str">
        <f>VLOOKUP(F714,'RPA Vendor Data '!F$1:$G$2418,2)</f>
        <v>REXEL USA, INC.</v>
      </c>
      <c r="F714" s="2">
        <v>12873</v>
      </c>
      <c r="G714" s="2">
        <v>2</v>
      </c>
      <c r="H714" t="s">
        <v>2293</v>
      </c>
      <c r="I714">
        <v>50</v>
      </c>
      <c r="J714" t="s">
        <v>58</v>
      </c>
      <c r="K714" t="s">
        <v>58</v>
      </c>
      <c r="L714">
        <v>162.548</v>
      </c>
      <c r="M714" s="2" t="s">
        <v>507</v>
      </c>
      <c r="N714" s="85" t="s">
        <v>2294</v>
      </c>
      <c r="O714">
        <v>1259571</v>
      </c>
      <c r="P714" t="s">
        <v>36</v>
      </c>
      <c r="Q714" t="s">
        <v>36</v>
      </c>
      <c r="R714">
        <v>81.27</v>
      </c>
      <c r="S714" s="1">
        <v>45744.522130555553</v>
      </c>
      <c r="T714" t="s">
        <v>42</v>
      </c>
      <c r="U714" s="1">
        <v>45744.293749999997</v>
      </c>
      <c r="V714" t="s">
        <v>43</v>
      </c>
      <c r="W714" t="s">
        <v>36</v>
      </c>
      <c r="X714">
        <v>2</v>
      </c>
      <c r="Y714" t="s">
        <v>54</v>
      </c>
      <c r="Z714" t="s">
        <v>36</v>
      </c>
      <c r="AA714">
        <v>162.548</v>
      </c>
      <c r="AB714" t="s">
        <v>36</v>
      </c>
      <c r="AC714" t="s">
        <v>49</v>
      </c>
      <c r="AD714" t="s">
        <v>49</v>
      </c>
      <c r="AE714" t="s">
        <v>45</v>
      </c>
      <c r="AF714" s="44" t="s">
        <v>46</v>
      </c>
      <c r="AG714" s="18" t="s">
        <v>2295</v>
      </c>
      <c r="AH714" s="18"/>
      <c r="AI714" s="2" t="s">
        <v>48</v>
      </c>
      <c r="AJ714" s="2" t="e">
        <f>VLOOKUP(A714,'Classification Test Result'!$A$2:$D$2428,4,FALSE)</f>
        <v>#N/A</v>
      </c>
      <c r="AL714" s="2">
        <f>_xlfn.XLOOKUP($A714,Results!$A$2:$A$2256,Results!G$2:G$2256,"")</f>
        <v>0</v>
      </c>
      <c r="AM714" s="2">
        <f>_xlfn.XLOOKUP($A714,Results!$A$2:$A$2256,Results!H$2:H$2256,"")</f>
        <v>0</v>
      </c>
      <c r="AN714" s="2">
        <f>_xlfn.XLOOKUP($A714,Results!$A$2:$A$2256,Results!I$2:I$2256,"")</f>
        <v>0</v>
      </c>
      <c r="AO714" s="2">
        <f>_xlfn.XLOOKUP($A714,Results!$A$2:$A$2256,Results!J$2:J$2256,"")</f>
        <v>0</v>
      </c>
      <c r="AP714" s="2">
        <f>_xlfn.XLOOKUP($A714,Results!$A$2:$A$2256,Results!K$2:K$2256,"")</f>
        <v>0</v>
      </c>
      <c r="AQ714" s="2">
        <f>_xlfn.XLOOKUP($A714,Results!$A$2:$A$2256,Results!L$2:L$2256,"")</f>
        <v>0</v>
      </c>
      <c r="AR714" s="2">
        <f>_xlfn.XLOOKUP($A714,Results!$A$2:$A$2256,Results!M$2:M$2256,"")</f>
        <v>0</v>
      </c>
      <c r="AS714" s="2">
        <f>_xlfn.XLOOKUP($A714,Results!$A$2:$A$2256,Results!N$2:N$2256,"")</f>
        <v>0</v>
      </c>
      <c r="AT714" s="2">
        <f>_xlfn.XLOOKUP($A714,Results!$A$2:$A$2256,Results!O$2:O$2256,"")</f>
        <v>0</v>
      </c>
      <c r="AU714" s="2">
        <f>_xlfn.XLOOKUP($A714,Results!$A$2:$A$2256,Results!P$2:P$2256,"")</f>
        <v>0</v>
      </c>
      <c r="AV714" s="2">
        <f>_xlfn.XLOOKUP($A714,Results!$A$2:$A$2256,Results!Q$2:Q$2256,"")</f>
        <v>0</v>
      </c>
      <c r="AW714" s="2">
        <f>_xlfn.XLOOKUP($A714,Results!$A$2:$A$2256,Results!R$2:R$2256,"")</f>
        <v>0</v>
      </c>
      <c r="AX714" s="2">
        <f>_xlfn.XLOOKUP($A714,Results!$A$2:$A$2256,Results!S$2:S$2256,"")</f>
        <v>0</v>
      </c>
      <c r="AY714" s="2">
        <f>_xlfn.XLOOKUP($A714,Results!$A$2:$A$2256,Results!T$2:T$2256,"")</f>
        <v>0</v>
      </c>
      <c r="AZ714" s="2">
        <f>_xlfn.XLOOKUP($A714,Results!$A$2:$A$2256,Results!U$2:U$2256,"")</f>
        <v>0</v>
      </c>
      <c r="BA714" s="2">
        <f>_xlfn.XLOOKUP($A714,Results!$A$2:$A$2256,Results!V$2:V$2256,"")</f>
        <v>0</v>
      </c>
      <c r="BB714" s="2">
        <f>_xlfn.XLOOKUP($A714,Results!$A$2:$A$2256,Results!W$2:W$2256,"")</f>
        <v>0</v>
      </c>
      <c r="BC714" s="2">
        <f>_xlfn.XLOOKUP($A714,Results!$A$2:$A$2256,Results!X$2:X$2256,"")</f>
        <v>0</v>
      </c>
      <c r="BD714" s="2">
        <f>_xlfn.XLOOKUP($A714,Results!$A$2:$A$2256,Results!Y$2:Y$2256,"")</f>
        <v>0</v>
      </c>
      <c r="BE714" s="2">
        <f>_xlfn.XLOOKUP($A714,Results!$A$2:$A$2256,Results!Z$2:Z$2256,"")</f>
        <v>0</v>
      </c>
    </row>
    <row r="715" spans="1:57" ht="38.25" customHeight="1" x14ac:dyDescent="0.3">
      <c r="A715">
        <v>906392</v>
      </c>
      <c r="B715">
        <v>281414</v>
      </c>
      <c r="C715" t="s">
        <v>36</v>
      </c>
      <c r="D715" t="s">
        <v>1395</v>
      </c>
      <c r="E715" s="2" t="str">
        <f>VLOOKUP(F715,'RPA Vendor Data '!F$1:$G$2418,2)</f>
        <v>REXEL USA, INC.</v>
      </c>
      <c r="F715" s="2">
        <v>12873</v>
      </c>
      <c r="G715" s="2">
        <v>5</v>
      </c>
      <c r="H715" t="s">
        <v>2296</v>
      </c>
      <c r="I715">
        <v>100</v>
      </c>
      <c r="J715" t="s">
        <v>58</v>
      </c>
      <c r="K715" t="s">
        <v>58</v>
      </c>
      <c r="L715">
        <v>131.89099999999999</v>
      </c>
      <c r="M715" s="2" t="s">
        <v>507</v>
      </c>
      <c r="N715" s="85" t="s">
        <v>2297</v>
      </c>
      <c r="O715">
        <v>130467</v>
      </c>
      <c r="P715" t="s">
        <v>977</v>
      </c>
      <c r="Q715">
        <v>98005002321</v>
      </c>
      <c r="R715">
        <v>131.88999999999999</v>
      </c>
      <c r="S715" s="1">
        <v>45744.271688923611</v>
      </c>
      <c r="T715" t="s">
        <v>42</v>
      </c>
      <c r="U715" s="1">
        <v>45744.059027777781</v>
      </c>
      <c r="V715" t="s">
        <v>43</v>
      </c>
      <c r="W715" t="s">
        <v>36</v>
      </c>
      <c r="X715">
        <v>0</v>
      </c>
      <c r="Y715">
        <v>201</v>
      </c>
      <c r="Z715" t="s">
        <v>36</v>
      </c>
      <c r="AA715" t="s">
        <v>36</v>
      </c>
      <c r="AB715" t="s">
        <v>36</v>
      </c>
      <c r="AC715" t="s">
        <v>59</v>
      </c>
      <c r="AD715" t="s">
        <v>59</v>
      </c>
      <c r="AE715" t="s">
        <v>45</v>
      </c>
      <c r="AF715" s="44" t="s">
        <v>46</v>
      </c>
      <c r="AG715" s="18" t="s">
        <v>2298</v>
      </c>
      <c r="AH715" s="18"/>
      <c r="AI715" s="2" t="s">
        <v>48</v>
      </c>
      <c r="AJ715" s="2" t="e">
        <f>VLOOKUP(A715,'Classification Test Result'!$A$2:$D$2428,4,FALSE)</f>
        <v>#N/A</v>
      </c>
      <c r="AL715" s="2">
        <f>_xlfn.XLOOKUP($A715,Results!$A$2:$A$2256,Results!G$2:G$2256,"")</f>
        <v>0</v>
      </c>
      <c r="AM715" s="2">
        <f>_xlfn.XLOOKUP($A715,Results!$A$2:$A$2256,Results!H$2:H$2256,"")</f>
        <v>0</v>
      </c>
      <c r="AN715" s="2">
        <f>_xlfn.XLOOKUP($A715,Results!$A$2:$A$2256,Results!I$2:I$2256,"")</f>
        <v>0</v>
      </c>
      <c r="AO715" s="2">
        <f>_xlfn.XLOOKUP($A715,Results!$A$2:$A$2256,Results!J$2:J$2256,"")</f>
        <v>0</v>
      </c>
      <c r="AP715" s="2">
        <f>_xlfn.XLOOKUP($A715,Results!$A$2:$A$2256,Results!K$2:K$2256,"")</f>
        <v>0</v>
      </c>
      <c r="AQ715" s="2">
        <f>_xlfn.XLOOKUP($A715,Results!$A$2:$A$2256,Results!L$2:L$2256,"")</f>
        <v>0</v>
      </c>
      <c r="AR715" s="2">
        <f>_xlfn.XLOOKUP($A715,Results!$A$2:$A$2256,Results!M$2:M$2256,"")</f>
        <v>0</v>
      </c>
      <c r="AS715" s="2">
        <f>_xlfn.XLOOKUP($A715,Results!$A$2:$A$2256,Results!N$2:N$2256,"")</f>
        <v>0</v>
      </c>
      <c r="AT715" s="2">
        <f>_xlfn.XLOOKUP($A715,Results!$A$2:$A$2256,Results!O$2:O$2256,"")</f>
        <v>0</v>
      </c>
      <c r="AU715" s="2">
        <f>_xlfn.XLOOKUP($A715,Results!$A$2:$A$2256,Results!P$2:P$2256,"")</f>
        <v>0</v>
      </c>
      <c r="AV715" s="2">
        <f>_xlfn.XLOOKUP($A715,Results!$A$2:$A$2256,Results!Q$2:Q$2256,"")</f>
        <v>0</v>
      </c>
      <c r="AW715" s="2">
        <f>_xlfn.XLOOKUP($A715,Results!$A$2:$A$2256,Results!R$2:R$2256,"")</f>
        <v>0</v>
      </c>
      <c r="AX715" s="2">
        <f>_xlfn.XLOOKUP($A715,Results!$A$2:$A$2256,Results!S$2:S$2256,"")</f>
        <v>0</v>
      </c>
      <c r="AY715" s="2">
        <f>_xlfn.XLOOKUP($A715,Results!$A$2:$A$2256,Results!T$2:T$2256,"")</f>
        <v>0</v>
      </c>
      <c r="AZ715" s="2">
        <f>_xlfn.XLOOKUP($A715,Results!$A$2:$A$2256,Results!U$2:U$2256,"")</f>
        <v>0</v>
      </c>
      <c r="BA715" s="2">
        <f>_xlfn.XLOOKUP($A715,Results!$A$2:$A$2256,Results!V$2:V$2256,"")</f>
        <v>0</v>
      </c>
      <c r="BB715" s="2">
        <f>_xlfn.XLOOKUP($A715,Results!$A$2:$A$2256,Results!W$2:W$2256,"")</f>
        <v>0</v>
      </c>
      <c r="BC715" s="2">
        <f>_xlfn.XLOOKUP($A715,Results!$A$2:$A$2256,Results!X$2:X$2256,"")</f>
        <v>0</v>
      </c>
      <c r="BD715" s="2">
        <f>_xlfn.XLOOKUP($A715,Results!$A$2:$A$2256,Results!Y$2:Y$2256,"")</f>
        <v>0</v>
      </c>
      <c r="BE715" s="2">
        <f>_xlfn.XLOOKUP($A715,Results!$A$2:$A$2256,Results!Z$2:Z$2256,"")</f>
        <v>0</v>
      </c>
    </row>
    <row r="716" spans="1:57" ht="38.25" customHeight="1" x14ac:dyDescent="0.3">
      <c r="A716">
        <v>906393</v>
      </c>
      <c r="B716">
        <v>281521</v>
      </c>
      <c r="C716" t="s">
        <v>36</v>
      </c>
      <c r="D716" t="s">
        <v>2299</v>
      </c>
      <c r="E716" s="2" t="str">
        <f>VLOOKUP(F716,'RPA Vendor Data '!F$1:$G$2418,2)</f>
        <v>UNITED ELECTRIC SUPPLY</v>
      </c>
      <c r="F716" s="2">
        <v>13477</v>
      </c>
      <c r="G716" s="2">
        <v>1</v>
      </c>
      <c r="H716" t="s">
        <v>2300</v>
      </c>
      <c r="I716">
        <v>1</v>
      </c>
      <c r="J716" t="s">
        <v>65</v>
      </c>
      <c r="K716" t="s">
        <v>39</v>
      </c>
      <c r="L716">
        <v>4565</v>
      </c>
      <c r="M716" s="2" t="s">
        <v>36</v>
      </c>
      <c r="N716" s="85" t="s">
        <v>36</v>
      </c>
      <c r="O716" t="s">
        <v>2301</v>
      </c>
      <c r="P716" t="s">
        <v>36</v>
      </c>
      <c r="Q716" t="s">
        <v>36</v>
      </c>
      <c r="R716">
        <v>4565</v>
      </c>
      <c r="S716" s="1">
        <v>45744.438303159717</v>
      </c>
      <c r="T716" t="s">
        <v>42</v>
      </c>
      <c r="U716" s="1">
        <v>45744.213888888888</v>
      </c>
      <c r="V716" t="s">
        <v>43</v>
      </c>
      <c r="W716" t="s">
        <v>36</v>
      </c>
      <c r="X716">
        <v>1</v>
      </c>
      <c r="Y716" t="s">
        <v>525</v>
      </c>
      <c r="Z716" t="s">
        <v>36</v>
      </c>
      <c r="AA716">
        <v>4565</v>
      </c>
      <c r="AB716" t="s">
        <v>36</v>
      </c>
      <c r="AC716" t="s">
        <v>49</v>
      </c>
      <c r="AD716" t="s">
        <v>49</v>
      </c>
      <c r="AE716" t="s">
        <v>45</v>
      </c>
      <c r="AF716" s="44" t="s">
        <v>46</v>
      </c>
      <c r="AG716" s="2" t="s">
        <v>73</v>
      </c>
      <c r="AH716" s="2" t="s">
        <v>74</v>
      </c>
      <c r="AI716" s="2" t="s">
        <v>48</v>
      </c>
      <c r="AJ716" s="2" t="e">
        <f>VLOOKUP(A716,'Classification Test Result'!$A$2:$D$2428,4,FALSE)</f>
        <v>#N/A</v>
      </c>
      <c r="AL716" s="2">
        <f>_xlfn.XLOOKUP($A716,Results!$A$2:$A$2256,Results!G$2:G$2256,"")</f>
        <v>0</v>
      </c>
      <c r="AM716" s="2">
        <f>_xlfn.XLOOKUP($A716,Results!$A$2:$A$2256,Results!H$2:H$2256,"")</f>
        <v>0</v>
      </c>
      <c r="AN716" s="2">
        <f>_xlfn.XLOOKUP($A716,Results!$A$2:$A$2256,Results!I$2:I$2256,"")</f>
        <v>0</v>
      </c>
      <c r="AO716" s="2">
        <f>_xlfn.XLOOKUP($A716,Results!$A$2:$A$2256,Results!J$2:J$2256,"")</f>
        <v>0</v>
      </c>
      <c r="AP716" s="2">
        <f>_xlfn.XLOOKUP($A716,Results!$A$2:$A$2256,Results!K$2:K$2256,"")</f>
        <v>0</v>
      </c>
      <c r="AQ716" s="2">
        <f>_xlfn.XLOOKUP($A716,Results!$A$2:$A$2256,Results!L$2:L$2256,"")</f>
        <v>0</v>
      </c>
      <c r="AR716" s="2">
        <f>_xlfn.XLOOKUP($A716,Results!$A$2:$A$2256,Results!M$2:M$2256,"")</f>
        <v>0</v>
      </c>
      <c r="AS716" s="2">
        <f>_xlfn.XLOOKUP($A716,Results!$A$2:$A$2256,Results!N$2:N$2256,"")</f>
        <v>0</v>
      </c>
      <c r="AT716" s="2">
        <f>_xlfn.XLOOKUP($A716,Results!$A$2:$A$2256,Results!O$2:O$2256,"")</f>
        <v>0</v>
      </c>
      <c r="AU716" s="2">
        <f>_xlfn.XLOOKUP($A716,Results!$A$2:$A$2256,Results!P$2:P$2256,"")</f>
        <v>0</v>
      </c>
      <c r="AV716" s="2">
        <f>_xlfn.XLOOKUP($A716,Results!$A$2:$A$2256,Results!Q$2:Q$2256,"")</f>
        <v>0</v>
      </c>
      <c r="AW716" s="2">
        <f>_xlfn.XLOOKUP($A716,Results!$A$2:$A$2256,Results!R$2:R$2256,"")</f>
        <v>0</v>
      </c>
      <c r="AX716" s="2">
        <f>_xlfn.XLOOKUP($A716,Results!$A$2:$A$2256,Results!S$2:S$2256,"")</f>
        <v>0</v>
      </c>
      <c r="AY716" s="2">
        <f>_xlfn.XLOOKUP($A716,Results!$A$2:$A$2256,Results!T$2:T$2256,"")</f>
        <v>0</v>
      </c>
      <c r="AZ716" s="2">
        <f>_xlfn.XLOOKUP($A716,Results!$A$2:$A$2256,Results!U$2:U$2256,"")</f>
        <v>0</v>
      </c>
      <c r="BA716" s="2">
        <f>_xlfn.XLOOKUP($A716,Results!$A$2:$A$2256,Results!V$2:V$2256,"")</f>
        <v>0</v>
      </c>
      <c r="BB716" s="2">
        <f>_xlfn.XLOOKUP($A716,Results!$A$2:$A$2256,Results!W$2:W$2256,"")</f>
        <v>0</v>
      </c>
      <c r="BC716" s="2">
        <f>_xlfn.XLOOKUP($A716,Results!$A$2:$A$2256,Results!X$2:X$2256,"")</f>
        <v>39110000</v>
      </c>
      <c r="BD716" s="2">
        <f>_xlfn.XLOOKUP($A716,Results!$A$2:$A$2256,Results!Y$2:Y$2256,"")</f>
        <v>77</v>
      </c>
      <c r="BE716" s="2">
        <f>_xlfn.XLOOKUP($A716,Results!$A$2:$A$2256,Results!Z$2:Z$2256,"")</f>
        <v>0</v>
      </c>
    </row>
    <row r="717" spans="1:57" ht="38.25" customHeight="1" x14ac:dyDescent="0.3">
      <c r="A717">
        <v>906394</v>
      </c>
      <c r="B717">
        <v>281933</v>
      </c>
      <c r="C717" t="s">
        <v>36</v>
      </c>
      <c r="D717" t="s">
        <v>2302</v>
      </c>
      <c r="E717" s="2" t="str">
        <f>VLOOKUP(F717,'RPA Vendor Data '!F$1:$G$2418,2)</f>
        <v>VAN METER, INC.</v>
      </c>
      <c r="F717" s="2">
        <v>13513</v>
      </c>
      <c r="G717" s="2">
        <v>1</v>
      </c>
      <c r="H717" t="s">
        <v>2303</v>
      </c>
      <c r="I717">
        <v>1</v>
      </c>
      <c r="J717" t="s">
        <v>65</v>
      </c>
      <c r="K717" t="s">
        <v>39</v>
      </c>
      <c r="L717">
        <v>714.29</v>
      </c>
      <c r="M717" s="2" t="s">
        <v>2304</v>
      </c>
      <c r="N717" s="85" t="s">
        <v>36</v>
      </c>
      <c r="O717" t="s">
        <v>2305</v>
      </c>
      <c r="P717" t="s">
        <v>36</v>
      </c>
      <c r="Q717" t="s">
        <v>36</v>
      </c>
      <c r="R717">
        <v>714.29</v>
      </c>
      <c r="S717" s="1">
        <v>45744.834599108799</v>
      </c>
      <c r="T717" t="s">
        <v>42</v>
      </c>
      <c r="U717" s="1">
        <v>45744.607638888891</v>
      </c>
      <c r="V717" t="s">
        <v>43</v>
      </c>
      <c r="W717" t="s">
        <v>36</v>
      </c>
      <c r="X717">
        <v>0</v>
      </c>
      <c r="Y717" t="s">
        <v>54</v>
      </c>
      <c r="Z717" t="s">
        <v>36</v>
      </c>
      <c r="AA717">
        <v>714.29</v>
      </c>
      <c r="AB717" t="s">
        <v>36</v>
      </c>
      <c r="AC717" t="s">
        <v>49</v>
      </c>
      <c r="AD717" t="s">
        <v>49</v>
      </c>
      <c r="AE717" t="s">
        <v>45</v>
      </c>
      <c r="AF717" s="44" t="s">
        <v>46</v>
      </c>
      <c r="AG717" s="2" t="s">
        <v>73</v>
      </c>
      <c r="AH717" s="2" t="s">
        <v>74</v>
      </c>
      <c r="AI717" s="2" t="s">
        <v>48</v>
      </c>
      <c r="AJ717" s="2" t="e">
        <f>VLOOKUP(A717,'Classification Test Result'!$A$2:$D$2428,4,FALSE)</f>
        <v>#N/A</v>
      </c>
      <c r="AL717" s="2">
        <f>_xlfn.XLOOKUP($A717,Results!$A$2:$A$2256,Results!G$2:G$2256,"")</f>
        <v>0</v>
      </c>
      <c r="AM717" s="2">
        <f>_xlfn.XLOOKUP($A717,Results!$A$2:$A$2256,Results!H$2:H$2256,"")</f>
        <v>0</v>
      </c>
      <c r="AN717" s="2">
        <f>_xlfn.XLOOKUP($A717,Results!$A$2:$A$2256,Results!I$2:I$2256,"")</f>
        <v>0</v>
      </c>
      <c r="AO717" s="2">
        <f>_xlfn.XLOOKUP($A717,Results!$A$2:$A$2256,Results!J$2:J$2256,"")</f>
        <v>0</v>
      </c>
      <c r="AP717" s="2">
        <f>_xlfn.XLOOKUP($A717,Results!$A$2:$A$2256,Results!K$2:K$2256,"")</f>
        <v>0</v>
      </c>
      <c r="AQ717" s="2">
        <f>_xlfn.XLOOKUP($A717,Results!$A$2:$A$2256,Results!L$2:L$2256,"")</f>
        <v>0</v>
      </c>
      <c r="AR717" s="2">
        <f>_xlfn.XLOOKUP($A717,Results!$A$2:$A$2256,Results!M$2:M$2256,"")</f>
        <v>0</v>
      </c>
      <c r="AS717" s="2">
        <f>_xlfn.XLOOKUP($A717,Results!$A$2:$A$2256,Results!N$2:N$2256,"")</f>
        <v>0</v>
      </c>
      <c r="AT717" s="2" t="str">
        <f>_xlfn.XLOOKUP($A717,Results!$A$2:$A$2256,Results!O$2:O$2256,"")</f>
        <v>FOCAL POINT LIGHTING</v>
      </c>
      <c r="AU717" s="2" t="str">
        <f>_xlfn.XLOOKUP($A717,Results!$A$2:$A$2256,Results!P$2:P$2256,"")</f>
        <v>FOCAL</v>
      </c>
      <c r="AV717" s="2" t="str">
        <f>_xlfn.XLOOKUP($A717,Results!$A$2:$A$2256,Results!Q$2:Q$2256,"")</f>
        <v>SINGLE_MATCH</v>
      </c>
      <c r="AW717" s="2">
        <f>_xlfn.XLOOKUP($A717,Results!$A$2:$A$2256,Results!R$2:R$2256,"")</f>
        <v>0</v>
      </c>
      <c r="AX717" s="2">
        <f>_xlfn.XLOOKUP($A717,Results!$A$2:$A$2256,Results!S$2:S$2256,"")</f>
        <v>0</v>
      </c>
      <c r="AY717" s="2">
        <f>_xlfn.XLOOKUP($A717,Results!$A$2:$A$2256,Results!T$2:T$2256,"")</f>
        <v>85</v>
      </c>
      <c r="AZ717" s="2">
        <f>_xlfn.XLOOKUP($A717,Results!$A$2:$A$2256,Results!U$2:U$2256,"")</f>
        <v>0</v>
      </c>
      <c r="BA717" s="2">
        <f>_xlfn.XLOOKUP($A717,Results!$A$2:$A$2256,Results!V$2:V$2256,"")</f>
        <v>0</v>
      </c>
      <c r="BB717" s="2">
        <f>_xlfn.XLOOKUP($A717,Results!$A$2:$A$2256,Results!W$2:W$2256,"")</f>
        <v>0</v>
      </c>
      <c r="BC717" s="2">
        <f>_xlfn.XLOOKUP($A717,Results!$A$2:$A$2256,Results!X$2:X$2256,"")</f>
        <v>0</v>
      </c>
      <c r="BD717" s="2">
        <f>_xlfn.XLOOKUP($A717,Results!$A$2:$A$2256,Results!Y$2:Y$2256,"")</f>
        <v>0</v>
      </c>
      <c r="BE717" s="2">
        <f>_xlfn.XLOOKUP($A717,Results!$A$2:$A$2256,Results!Z$2:Z$2256,"")</f>
        <v>0</v>
      </c>
    </row>
    <row r="718" spans="1:57" ht="38.25" customHeight="1" x14ac:dyDescent="0.3">
      <c r="A718">
        <v>906395</v>
      </c>
      <c r="B718">
        <v>281648</v>
      </c>
      <c r="C718" t="s">
        <v>36</v>
      </c>
      <c r="D718" t="s">
        <v>2306</v>
      </c>
      <c r="E718" s="2" t="str">
        <f>VLOOKUP(F718,'RPA Vendor Data '!F$1:$G$2418,2)</f>
        <v>DOMINION ELECTRIC SUPPLY</v>
      </c>
      <c r="F718" s="2">
        <v>11048</v>
      </c>
      <c r="G718" s="2">
        <v>1</v>
      </c>
      <c r="H718" t="s">
        <v>2307</v>
      </c>
      <c r="I718">
        <v>1</v>
      </c>
      <c r="J718" t="s">
        <v>65</v>
      </c>
      <c r="K718" t="s">
        <v>39</v>
      </c>
      <c r="L718">
        <v>700</v>
      </c>
      <c r="M718" s="2" t="s">
        <v>36</v>
      </c>
      <c r="N718" s="85" t="s">
        <v>36</v>
      </c>
      <c r="O718" t="s">
        <v>36</v>
      </c>
      <c r="P718" t="s">
        <v>36</v>
      </c>
      <c r="Q718" t="s">
        <v>36</v>
      </c>
      <c r="R718">
        <v>700</v>
      </c>
      <c r="S718" s="1">
        <v>45744.501732141202</v>
      </c>
      <c r="T718" t="s">
        <v>42</v>
      </c>
      <c r="U718" s="1">
        <v>45744.277777777781</v>
      </c>
      <c r="V718" t="s">
        <v>43</v>
      </c>
      <c r="W718" t="s">
        <v>36</v>
      </c>
      <c r="X718">
        <v>0</v>
      </c>
      <c r="Y718">
        <v>201</v>
      </c>
      <c r="Z718" t="s">
        <v>36</v>
      </c>
      <c r="AA718" t="s">
        <v>36</v>
      </c>
      <c r="AB718" t="s">
        <v>36</v>
      </c>
      <c r="AC718" t="s">
        <v>49</v>
      </c>
      <c r="AD718" t="s">
        <v>49</v>
      </c>
      <c r="AE718" t="s">
        <v>45</v>
      </c>
      <c r="AF718" s="44" t="s">
        <v>46</v>
      </c>
      <c r="AG718" s="2" t="s">
        <v>73</v>
      </c>
      <c r="AH718" s="2" t="s">
        <v>74</v>
      </c>
      <c r="AI718" s="2" t="s">
        <v>48</v>
      </c>
      <c r="AJ718" s="2" t="e">
        <f>VLOOKUP(A718,'Classification Test Result'!$A$2:$D$2428,4,FALSE)</f>
        <v>#N/A</v>
      </c>
      <c r="AL718" s="2">
        <f>_xlfn.XLOOKUP($A718,Results!$A$2:$A$2256,Results!G$2:G$2256,"")</f>
        <v>549238</v>
      </c>
      <c r="AM718" s="2" t="str">
        <f>_xlfn.XLOOKUP($A718,Results!$A$2:$A$2256,Results!H$2:H$2256,"")</f>
        <v>E2RLBOW</v>
      </c>
      <c r="AN718" s="2" t="str">
        <f>_xlfn.XLOOKUP($A718,Results!$A$2:$A$2256,Results!I$2:I$2256,"")</f>
        <v>MODERN AIDS INCORPORATED</v>
      </c>
      <c r="AO718" s="2">
        <f>_xlfn.XLOOKUP($A718,Results!$A$2:$A$2256,Results!J$2:J$2256,"")</f>
        <v>191963000692</v>
      </c>
      <c r="AP718" s="2">
        <f>_xlfn.XLOOKUP($A718,Results!$A$2:$A$2256,Results!K$2:K$2256,"")</f>
        <v>39111541</v>
      </c>
      <c r="AQ718" s="2">
        <f>_xlfn.XLOOKUP($A718,Results!$A$2:$A$2256,Results!L$2:L$2256,"")</f>
        <v>0</v>
      </c>
      <c r="AR718" s="2">
        <f>_xlfn.XLOOKUP($A718,Results!$A$2:$A$2256,Results!M$2:M$2256,"")</f>
        <v>90801</v>
      </c>
      <c r="AS718" s="2" t="str">
        <f>_xlfn.XLOOKUP($A718,Results!$A$2:$A$2256,Results!N$2:N$2256,"")</f>
        <v>TLG E2RLB-OW DNL TRIM</v>
      </c>
      <c r="AT718" s="2" t="str">
        <f>_xlfn.XLOOKUP($A718,Results!$A$2:$A$2256,Results!O$2:O$2256,"")</f>
        <v>MODERN AIDS INCORPORATED</v>
      </c>
      <c r="AU718" s="2">
        <f>_xlfn.XLOOKUP($A718,Results!$A$2:$A$2256,Results!P$2:P$2256,"")</f>
        <v>0</v>
      </c>
      <c r="AV718" s="2" t="str">
        <f>_xlfn.XLOOKUP($A718,Results!$A$2:$A$2256,Results!Q$2:Q$2256,"")</f>
        <v>NO_MANUFACTURERS_FOUND</v>
      </c>
      <c r="AW718" s="2" t="str">
        <f>_xlfn.XLOOKUP($A718,Results!$A$2:$A$2256,Results!R$2:R$2256,"")</f>
        <v>0.5430850592305936</v>
      </c>
      <c r="AX718" s="2">
        <f>_xlfn.XLOOKUP($A718,Results!$A$2:$A$2256,Results!S$2:S$2256,"")</f>
        <v>100</v>
      </c>
      <c r="AY718" s="2">
        <f>_xlfn.XLOOKUP($A718,Results!$A$2:$A$2256,Results!T$2:T$2256,"")</f>
        <v>90</v>
      </c>
      <c r="AZ718" s="2">
        <f>_xlfn.XLOOKUP($A718,Results!$A$2:$A$2256,Results!U$2:U$2256,"")</f>
        <v>71</v>
      </c>
      <c r="BA718" s="2" t="str">
        <f>_xlfn.XLOOKUP($A718,Results!$A$2:$A$2256,Results!V$2:V$2256,"")</f>
        <v>LITHONIA LIGHTING</v>
      </c>
      <c r="BB718" s="2">
        <f>_xlfn.XLOOKUP($A718,Results!$A$2:$A$2256,Results!W$2:W$2256,"")</f>
        <v>75</v>
      </c>
      <c r="BC718" s="2">
        <f>_xlfn.XLOOKUP($A718,Results!$A$2:$A$2256,Results!X$2:X$2256,"")</f>
        <v>39110000</v>
      </c>
      <c r="BD718" s="2">
        <f>_xlfn.XLOOKUP($A718,Results!$A$2:$A$2256,Results!Y$2:Y$2256,"")</f>
        <v>75</v>
      </c>
      <c r="BE718" s="2" t="b">
        <f>_xlfn.XLOOKUP($A718,Results!$A$2:$A$2256,Results!Z$2:Z$2256,"")</f>
        <v>1</v>
      </c>
    </row>
    <row r="719" spans="1:57" ht="38.25" customHeight="1" x14ac:dyDescent="0.3">
      <c r="A719">
        <v>906396</v>
      </c>
      <c r="B719">
        <v>281571</v>
      </c>
      <c r="C719" t="s">
        <v>36</v>
      </c>
      <c r="D719" t="s">
        <v>2308</v>
      </c>
      <c r="E719" s="2" t="str">
        <f>VLOOKUP(F719,'RPA Vendor Data '!F$1:$G$2418,2)</f>
        <v>MAURICE ELECTRCAL SUPLY</v>
      </c>
      <c r="F719" s="2">
        <v>12147</v>
      </c>
      <c r="G719" s="2">
        <v>1</v>
      </c>
      <c r="H719" t="s">
        <v>2309</v>
      </c>
      <c r="I719">
        <v>1</v>
      </c>
      <c r="J719" t="s">
        <v>65</v>
      </c>
      <c r="K719" t="s">
        <v>39</v>
      </c>
      <c r="L719">
        <v>1545.87</v>
      </c>
      <c r="M719" s="2" t="s">
        <v>36</v>
      </c>
      <c r="N719" s="85" t="s">
        <v>2310</v>
      </c>
      <c r="O719" t="s">
        <v>36</v>
      </c>
      <c r="P719" t="s">
        <v>36</v>
      </c>
      <c r="Q719" t="s">
        <v>36</v>
      </c>
      <c r="R719">
        <v>1545.87</v>
      </c>
      <c r="S719" s="1">
        <v>45744.459733449083</v>
      </c>
      <c r="T719" t="s">
        <v>42</v>
      </c>
      <c r="U719" s="1">
        <v>45744.245138888888</v>
      </c>
      <c r="V719" t="s">
        <v>43</v>
      </c>
      <c r="W719" t="s">
        <v>36</v>
      </c>
      <c r="X719">
        <v>1</v>
      </c>
      <c r="Y719">
        <v>201</v>
      </c>
      <c r="Z719" t="s">
        <v>36</v>
      </c>
      <c r="AA719" t="s">
        <v>36</v>
      </c>
      <c r="AB719" t="s">
        <v>36</v>
      </c>
      <c r="AC719" t="s">
        <v>49</v>
      </c>
      <c r="AD719" t="s">
        <v>49</v>
      </c>
      <c r="AE719" t="s">
        <v>45</v>
      </c>
      <c r="AF719" s="44" t="s">
        <v>46</v>
      </c>
      <c r="AG719" s="2" t="s">
        <v>73</v>
      </c>
      <c r="AH719" s="2" t="s">
        <v>74</v>
      </c>
      <c r="AI719" s="2" t="s">
        <v>48</v>
      </c>
      <c r="AJ719" s="2" t="e">
        <f>VLOOKUP(A719,'Classification Test Result'!$A$2:$D$2428,4,FALSE)</f>
        <v>#N/A</v>
      </c>
      <c r="AL719" s="2">
        <f>_xlfn.XLOOKUP($A719,Results!$A$2:$A$2256,Results!G$2:G$2256,"")</f>
        <v>0</v>
      </c>
      <c r="AM719" s="2">
        <f>_xlfn.XLOOKUP($A719,Results!$A$2:$A$2256,Results!H$2:H$2256,"")</f>
        <v>0</v>
      </c>
      <c r="AN719" s="2">
        <f>_xlfn.XLOOKUP($A719,Results!$A$2:$A$2256,Results!I$2:I$2256,"")</f>
        <v>0</v>
      </c>
      <c r="AO719" s="2">
        <f>_xlfn.XLOOKUP($A719,Results!$A$2:$A$2256,Results!J$2:J$2256,"")</f>
        <v>0</v>
      </c>
      <c r="AP719" s="2">
        <f>_xlfn.XLOOKUP($A719,Results!$A$2:$A$2256,Results!K$2:K$2256,"")</f>
        <v>0</v>
      </c>
      <c r="AQ719" s="2">
        <f>_xlfn.XLOOKUP($A719,Results!$A$2:$A$2256,Results!L$2:L$2256,"")</f>
        <v>0</v>
      </c>
      <c r="AR719" s="2">
        <f>_xlfn.XLOOKUP($A719,Results!$A$2:$A$2256,Results!M$2:M$2256,"")</f>
        <v>0</v>
      </c>
      <c r="AS719" s="2">
        <f>_xlfn.XLOOKUP($A719,Results!$A$2:$A$2256,Results!N$2:N$2256,"")</f>
        <v>0</v>
      </c>
      <c r="AT719" s="2" t="str">
        <f>_xlfn.XLOOKUP($A719,Results!$A$2:$A$2256,Results!O$2:O$2256,"")</f>
        <v>FEDEX</v>
      </c>
      <c r="AU719" s="2" t="str">
        <f>_xlfn.XLOOKUP($A719,Results!$A$2:$A$2256,Results!P$2:P$2256,"")</f>
        <v>FEDEX</v>
      </c>
      <c r="AV719" s="2" t="str">
        <f>_xlfn.XLOOKUP($A719,Results!$A$2:$A$2256,Results!Q$2:Q$2256,"")</f>
        <v>SINGLE_MATCH</v>
      </c>
      <c r="AW719" s="2">
        <f>_xlfn.XLOOKUP($A719,Results!$A$2:$A$2256,Results!R$2:R$2256,"")</f>
        <v>0</v>
      </c>
      <c r="AX719" s="2">
        <f>_xlfn.XLOOKUP($A719,Results!$A$2:$A$2256,Results!S$2:S$2256,"")</f>
        <v>0</v>
      </c>
      <c r="AY719" s="2">
        <f>_xlfn.XLOOKUP($A719,Results!$A$2:$A$2256,Results!T$2:T$2256,"")</f>
        <v>85</v>
      </c>
      <c r="AZ719" s="2">
        <f>_xlfn.XLOOKUP($A719,Results!$A$2:$A$2256,Results!U$2:U$2256,"")</f>
        <v>0</v>
      </c>
      <c r="BA719" s="2">
        <f>_xlfn.XLOOKUP($A719,Results!$A$2:$A$2256,Results!V$2:V$2256,"")</f>
        <v>0</v>
      </c>
      <c r="BB719" s="2">
        <f>_xlfn.XLOOKUP($A719,Results!$A$2:$A$2256,Results!W$2:W$2256,"")</f>
        <v>0</v>
      </c>
      <c r="BC719" s="2">
        <f>_xlfn.XLOOKUP($A719,Results!$A$2:$A$2256,Results!X$2:X$2256,"")</f>
        <v>0</v>
      </c>
      <c r="BD719" s="2">
        <f>_xlfn.XLOOKUP($A719,Results!$A$2:$A$2256,Results!Y$2:Y$2256,"")</f>
        <v>0</v>
      </c>
      <c r="BE719" s="2">
        <f>_xlfn.XLOOKUP($A719,Results!$A$2:$A$2256,Results!Z$2:Z$2256,"")</f>
        <v>0</v>
      </c>
    </row>
    <row r="720" spans="1:57" ht="38.25" customHeight="1" x14ac:dyDescent="0.3">
      <c r="A720">
        <v>906397</v>
      </c>
      <c r="B720">
        <v>281575</v>
      </c>
      <c r="C720" t="s">
        <v>36</v>
      </c>
      <c r="D720" t="s">
        <v>2311</v>
      </c>
      <c r="E720" s="2" t="str">
        <f>VLOOKUP(F720,'RPA Vendor Data '!F$1:$G$2418,2)</f>
        <v>DOMINION ELECTRIC SUPPLY</v>
      </c>
      <c r="F720" s="2">
        <v>11048</v>
      </c>
      <c r="G720" s="2">
        <v>1</v>
      </c>
      <c r="H720" s="2" t="s">
        <v>2312</v>
      </c>
      <c r="I720">
        <v>1</v>
      </c>
      <c r="J720" t="s">
        <v>65</v>
      </c>
      <c r="K720" t="s">
        <v>39</v>
      </c>
      <c r="L720">
        <v>123976.37</v>
      </c>
      <c r="M720" s="2" t="s">
        <v>36</v>
      </c>
      <c r="N720" s="85" t="s">
        <v>2313</v>
      </c>
      <c r="O720" t="s">
        <v>36</v>
      </c>
      <c r="P720" t="s">
        <v>36</v>
      </c>
      <c r="Q720" t="s">
        <v>36</v>
      </c>
      <c r="R720">
        <v>123976.37</v>
      </c>
      <c r="S720" s="1">
        <v>45744.459660879627</v>
      </c>
      <c r="T720" t="s">
        <v>42</v>
      </c>
      <c r="U720" s="1">
        <v>45744.246527777781</v>
      </c>
      <c r="V720" t="s">
        <v>43</v>
      </c>
      <c r="W720" t="s">
        <v>36</v>
      </c>
      <c r="X720">
        <v>0</v>
      </c>
      <c r="Y720">
        <v>201</v>
      </c>
      <c r="Z720" t="s">
        <v>36</v>
      </c>
      <c r="AA720" t="s">
        <v>36</v>
      </c>
      <c r="AB720" t="s">
        <v>36</v>
      </c>
      <c r="AC720" t="s">
        <v>49</v>
      </c>
      <c r="AD720" t="s">
        <v>49</v>
      </c>
      <c r="AE720" t="s">
        <v>45</v>
      </c>
      <c r="AF720" s="44" t="s">
        <v>46</v>
      </c>
      <c r="AG720" s="2" t="s">
        <v>73</v>
      </c>
      <c r="AH720" s="2" t="s">
        <v>74</v>
      </c>
      <c r="AI720" s="2" t="s">
        <v>48</v>
      </c>
      <c r="AJ720" s="2" t="e">
        <f>VLOOKUP(A720,'Classification Test Result'!$A$2:$D$2428,4,FALSE)</f>
        <v>#N/A</v>
      </c>
      <c r="AL720" s="2">
        <f>_xlfn.XLOOKUP($A720,Results!$A$2:$A$2256,Results!G$2:G$2256,"")</f>
        <v>0</v>
      </c>
      <c r="AM720" s="2">
        <f>_xlfn.XLOOKUP($A720,Results!$A$2:$A$2256,Results!H$2:H$2256,"")</f>
        <v>0</v>
      </c>
      <c r="AN720" s="2">
        <f>_xlfn.XLOOKUP($A720,Results!$A$2:$A$2256,Results!I$2:I$2256,"")</f>
        <v>0</v>
      </c>
      <c r="AO720" s="2">
        <f>_xlfn.XLOOKUP($A720,Results!$A$2:$A$2256,Results!J$2:J$2256,"")</f>
        <v>0</v>
      </c>
      <c r="AP720" s="2">
        <f>_xlfn.XLOOKUP($A720,Results!$A$2:$A$2256,Results!K$2:K$2256,"")</f>
        <v>0</v>
      </c>
      <c r="AQ720" s="2">
        <f>_xlfn.XLOOKUP($A720,Results!$A$2:$A$2256,Results!L$2:L$2256,"")</f>
        <v>0</v>
      </c>
      <c r="AR720" s="2">
        <f>_xlfn.XLOOKUP($A720,Results!$A$2:$A$2256,Results!M$2:M$2256,"")</f>
        <v>0</v>
      </c>
      <c r="AS720" s="2">
        <f>_xlfn.XLOOKUP($A720,Results!$A$2:$A$2256,Results!N$2:N$2256,"")</f>
        <v>0</v>
      </c>
      <c r="AT720" s="2" t="str">
        <f>_xlfn.XLOOKUP($A720,Results!$A$2:$A$2256,Results!O$2:O$2256,"")</f>
        <v>QTRAN</v>
      </c>
      <c r="AU720" s="2" t="str">
        <f>_xlfn.XLOOKUP($A720,Results!$A$2:$A$2256,Results!P$2:P$2256,"")</f>
        <v>Q-TRAN</v>
      </c>
      <c r="AV720" s="2" t="str">
        <f>_xlfn.XLOOKUP($A720,Results!$A$2:$A$2256,Results!Q$2:Q$2256,"")</f>
        <v>MULTIPLE_MATCHES_ONE_VALID</v>
      </c>
      <c r="AW720" s="2">
        <f>_xlfn.XLOOKUP($A720,Results!$A$2:$A$2256,Results!R$2:R$2256,"")</f>
        <v>0</v>
      </c>
      <c r="AX720" s="2">
        <f>_xlfn.XLOOKUP($A720,Results!$A$2:$A$2256,Results!S$2:S$2256,"")</f>
        <v>0</v>
      </c>
      <c r="AY720" s="2">
        <f>_xlfn.XLOOKUP($A720,Results!$A$2:$A$2256,Results!T$2:T$2256,"")</f>
        <v>50</v>
      </c>
      <c r="AZ720" s="2">
        <f>_xlfn.XLOOKUP($A720,Results!$A$2:$A$2256,Results!U$2:U$2256,"")</f>
        <v>0</v>
      </c>
      <c r="BA720" s="2">
        <f>_xlfn.XLOOKUP($A720,Results!$A$2:$A$2256,Results!V$2:V$2256,"")</f>
        <v>0</v>
      </c>
      <c r="BB720" s="2">
        <f>_xlfn.XLOOKUP($A720,Results!$A$2:$A$2256,Results!W$2:W$2256,"")</f>
        <v>0</v>
      </c>
      <c r="BC720" s="2">
        <f>_xlfn.XLOOKUP($A720,Results!$A$2:$A$2256,Results!X$2:X$2256,"")</f>
        <v>0</v>
      </c>
      <c r="BD720" s="2">
        <f>_xlfn.XLOOKUP($A720,Results!$A$2:$A$2256,Results!Y$2:Y$2256,"")</f>
        <v>0</v>
      </c>
      <c r="BE720" s="2">
        <f>_xlfn.XLOOKUP($A720,Results!$A$2:$A$2256,Results!Z$2:Z$2256,"")</f>
        <v>0</v>
      </c>
    </row>
    <row r="721" spans="1:57" ht="38.25" customHeight="1" x14ac:dyDescent="0.3">
      <c r="A721">
        <v>906398</v>
      </c>
      <c r="B721">
        <v>281611</v>
      </c>
      <c r="C721" t="s">
        <v>36</v>
      </c>
      <c r="D721">
        <v>34776</v>
      </c>
      <c r="E721" s="2" t="str">
        <f>VLOOKUP(F721,'RPA Vendor Data '!F$1:$G$2418,2)</f>
        <v>BROADWAY ELECTRIC SUPPLY</v>
      </c>
      <c r="F721" s="2">
        <v>10455</v>
      </c>
      <c r="G721" s="2">
        <v>1</v>
      </c>
      <c r="H721" t="s">
        <v>2314</v>
      </c>
      <c r="I721">
        <v>1</v>
      </c>
      <c r="J721" t="s">
        <v>39</v>
      </c>
      <c r="K721" t="s">
        <v>39</v>
      </c>
      <c r="L721">
        <v>3000</v>
      </c>
      <c r="M721" s="2" t="s">
        <v>36</v>
      </c>
      <c r="N721" s="85" t="s">
        <v>2315</v>
      </c>
      <c r="O721" t="s">
        <v>36</v>
      </c>
      <c r="P721" t="s">
        <v>36</v>
      </c>
      <c r="Q721" t="s">
        <v>36</v>
      </c>
      <c r="R721">
        <v>3000</v>
      </c>
      <c r="S721" s="1">
        <v>45744.480485532411</v>
      </c>
      <c r="T721" t="s">
        <v>42</v>
      </c>
      <c r="U721" s="1">
        <v>45744.253472222219</v>
      </c>
      <c r="V721" t="s">
        <v>43</v>
      </c>
      <c r="W721" t="s">
        <v>36</v>
      </c>
      <c r="X721">
        <v>0</v>
      </c>
      <c r="Y721">
        <v>999</v>
      </c>
      <c r="Z721" t="s">
        <v>36</v>
      </c>
      <c r="AA721" t="s">
        <v>36</v>
      </c>
      <c r="AB721" t="s">
        <v>36</v>
      </c>
      <c r="AC721" t="s">
        <v>49</v>
      </c>
      <c r="AD721" t="s">
        <v>49</v>
      </c>
      <c r="AE721" t="s">
        <v>45</v>
      </c>
      <c r="AF721" s="44" t="s">
        <v>46</v>
      </c>
      <c r="AG721" s="2" t="s">
        <v>73</v>
      </c>
      <c r="AH721" s="2" t="s">
        <v>74</v>
      </c>
      <c r="AI721" s="2" t="s">
        <v>48</v>
      </c>
      <c r="AJ721" s="2" t="e">
        <f>VLOOKUP(A721,'Classification Test Result'!$A$2:$D$2428,4,FALSE)</f>
        <v>#N/A</v>
      </c>
      <c r="AL721" s="2">
        <f>_xlfn.XLOOKUP($A721,Results!$A$2:$A$2256,Results!G$2:G$2256,"")</f>
        <v>0</v>
      </c>
      <c r="AM721" s="2">
        <f>_xlfn.XLOOKUP($A721,Results!$A$2:$A$2256,Results!H$2:H$2256,"")</f>
        <v>0</v>
      </c>
      <c r="AN721" s="2">
        <f>_xlfn.XLOOKUP($A721,Results!$A$2:$A$2256,Results!I$2:I$2256,"")</f>
        <v>0</v>
      </c>
      <c r="AO721" s="2">
        <f>_xlfn.XLOOKUP($A721,Results!$A$2:$A$2256,Results!J$2:J$2256,"")</f>
        <v>0</v>
      </c>
      <c r="AP721" s="2">
        <f>_xlfn.XLOOKUP($A721,Results!$A$2:$A$2256,Results!K$2:K$2256,"")</f>
        <v>0</v>
      </c>
      <c r="AQ721" s="2">
        <f>_xlfn.XLOOKUP($A721,Results!$A$2:$A$2256,Results!L$2:L$2256,"")</f>
        <v>0</v>
      </c>
      <c r="AR721" s="2">
        <f>_xlfn.XLOOKUP($A721,Results!$A$2:$A$2256,Results!M$2:M$2256,"")</f>
        <v>0</v>
      </c>
      <c r="AS721" s="2">
        <f>_xlfn.XLOOKUP($A721,Results!$A$2:$A$2256,Results!N$2:N$2256,"")</f>
        <v>0</v>
      </c>
      <c r="AT721" s="2" t="str">
        <f>_xlfn.XLOOKUP($A721,Results!$A$2:$A$2256,Results!O$2:O$2256,"")</f>
        <v>FEDEX</v>
      </c>
      <c r="AU721" s="2" t="str">
        <f>_xlfn.XLOOKUP($A721,Results!$A$2:$A$2256,Results!P$2:P$2256,"")</f>
        <v>FEDEX</v>
      </c>
      <c r="AV721" s="2" t="str">
        <f>_xlfn.XLOOKUP($A721,Results!$A$2:$A$2256,Results!Q$2:Q$2256,"")</f>
        <v>MULTIPLE_MATCHES_ONE_VALID</v>
      </c>
      <c r="AW721" s="2">
        <f>_xlfn.XLOOKUP($A721,Results!$A$2:$A$2256,Results!R$2:R$2256,"")</f>
        <v>0</v>
      </c>
      <c r="AX721" s="2">
        <f>_xlfn.XLOOKUP($A721,Results!$A$2:$A$2256,Results!S$2:S$2256,"")</f>
        <v>0</v>
      </c>
      <c r="AY721" s="2">
        <f>_xlfn.XLOOKUP($A721,Results!$A$2:$A$2256,Results!T$2:T$2256,"")</f>
        <v>50</v>
      </c>
      <c r="AZ721" s="2">
        <f>_xlfn.XLOOKUP($A721,Results!$A$2:$A$2256,Results!U$2:U$2256,"")</f>
        <v>0</v>
      </c>
      <c r="BA721" s="2">
        <f>_xlfn.XLOOKUP($A721,Results!$A$2:$A$2256,Results!V$2:V$2256,"")</f>
        <v>0</v>
      </c>
      <c r="BB721" s="2">
        <f>_xlfn.XLOOKUP($A721,Results!$A$2:$A$2256,Results!W$2:W$2256,"")</f>
        <v>0</v>
      </c>
      <c r="BC721" s="2">
        <f>_xlfn.XLOOKUP($A721,Results!$A$2:$A$2256,Results!X$2:X$2256,"")</f>
        <v>0</v>
      </c>
      <c r="BD721" s="2">
        <f>_xlfn.XLOOKUP($A721,Results!$A$2:$A$2256,Results!Y$2:Y$2256,"")</f>
        <v>0</v>
      </c>
      <c r="BE721" s="2">
        <f>_xlfn.XLOOKUP($A721,Results!$A$2:$A$2256,Results!Z$2:Z$2256,"")</f>
        <v>0</v>
      </c>
    </row>
    <row r="722" spans="1:57" ht="38.25" customHeight="1" x14ac:dyDescent="0.3">
      <c r="A722">
        <v>906399</v>
      </c>
      <c r="B722">
        <v>281526</v>
      </c>
      <c r="C722" t="s">
        <v>36</v>
      </c>
      <c r="D722" t="s">
        <v>2316</v>
      </c>
      <c r="E722" s="2" t="str">
        <f>VLOOKUP(F722,'RPA Vendor Data '!F$1:$G$2418,2)</f>
        <v>MAURICE ELECTRCAL SUPLY</v>
      </c>
      <c r="F722" s="2">
        <v>12147</v>
      </c>
      <c r="G722" s="2">
        <v>1</v>
      </c>
      <c r="H722" t="s">
        <v>2317</v>
      </c>
      <c r="I722">
        <v>1</v>
      </c>
      <c r="J722" t="s">
        <v>65</v>
      </c>
      <c r="K722" t="s">
        <v>39</v>
      </c>
      <c r="L722">
        <v>1560</v>
      </c>
      <c r="M722" s="2" t="s">
        <v>36</v>
      </c>
      <c r="N722" s="85" t="s">
        <v>36</v>
      </c>
      <c r="O722" t="s">
        <v>36</v>
      </c>
      <c r="P722" t="s">
        <v>36</v>
      </c>
      <c r="Q722" t="s">
        <v>36</v>
      </c>
      <c r="R722">
        <v>1560</v>
      </c>
      <c r="S722" s="1">
        <v>45744.438187812499</v>
      </c>
      <c r="T722" t="s">
        <v>42</v>
      </c>
      <c r="U722" s="1">
        <v>45744.215277777781</v>
      </c>
      <c r="V722" t="s">
        <v>43</v>
      </c>
      <c r="W722" t="s">
        <v>36</v>
      </c>
      <c r="X722">
        <v>0</v>
      </c>
      <c r="Y722">
        <v>201</v>
      </c>
      <c r="Z722" t="s">
        <v>36</v>
      </c>
      <c r="AA722" t="s">
        <v>36</v>
      </c>
      <c r="AB722" t="s">
        <v>36</v>
      </c>
      <c r="AC722" t="s">
        <v>49</v>
      </c>
      <c r="AD722" t="s">
        <v>49</v>
      </c>
      <c r="AE722" t="s">
        <v>45</v>
      </c>
      <c r="AF722" s="44" t="s">
        <v>46</v>
      </c>
      <c r="AG722" s="2" t="s">
        <v>73</v>
      </c>
      <c r="AH722" s="2" t="s">
        <v>74</v>
      </c>
      <c r="AI722" s="2" t="s">
        <v>48</v>
      </c>
      <c r="AJ722" s="2" t="e">
        <f>VLOOKUP(A722,'Classification Test Result'!$A$2:$D$2428,4,FALSE)</f>
        <v>#N/A</v>
      </c>
      <c r="AL722" s="2">
        <f>_xlfn.XLOOKUP($A722,Results!$A$2:$A$2256,Results!G$2:G$2256,"")</f>
        <v>0</v>
      </c>
      <c r="AM722" s="2">
        <f>_xlfn.XLOOKUP($A722,Results!$A$2:$A$2256,Results!H$2:H$2256,"")</f>
        <v>0</v>
      </c>
      <c r="AN722" s="2">
        <f>_xlfn.XLOOKUP($A722,Results!$A$2:$A$2256,Results!I$2:I$2256,"")</f>
        <v>0</v>
      </c>
      <c r="AO722" s="2">
        <f>_xlfn.XLOOKUP($A722,Results!$A$2:$A$2256,Results!J$2:J$2256,"")</f>
        <v>0</v>
      </c>
      <c r="AP722" s="2">
        <f>_xlfn.XLOOKUP($A722,Results!$A$2:$A$2256,Results!K$2:K$2256,"")</f>
        <v>0</v>
      </c>
      <c r="AQ722" s="2">
        <f>_xlfn.XLOOKUP($A722,Results!$A$2:$A$2256,Results!L$2:L$2256,"")</f>
        <v>0</v>
      </c>
      <c r="AR722" s="2">
        <f>_xlfn.XLOOKUP($A722,Results!$A$2:$A$2256,Results!M$2:M$2256,"")</f>
        <v>0</v>
      </c>
      <c r="AS722" s="2">
        <f>_xlfn.XLOOKUP($A722,Results!$A$2:$A$2256,Results!N$2:N$2256,"")</f>
        <v>0</v>
      </c>
      <c r="AT722" s="2" t="str">
        <f>_xlfn.XLOOKUP($A722,Results!$A$2:$A$2256,Results!O$2:O$2256,"")</f>
        <v>FEDEX</v>
      </c>
      <c r="AU722" s="2" t="str">
        <f>_xlfn.XLOOKUP($A722,Results!$A$2:$A$2256,Results!P$2:P$2256,"")</f>
        <v>FEDEX</v>
      </c>
      <c r="AV722" s="2" t="str">
        <f>_xlfn.XLOOKUP($A722,Results!$A$2:$A$2256,Results!Q$2:Q$2256,"")</f>
        <v>MULTIPLE_MATCHES_ONE_VALID</v>
      </c>
      <c r="AW722" s="2">
        <f>_xlfn.XLOOKUP($A722,Results!$A$2:$A$2256,Results!R$2:R$2256,"")</f>
        <v>0</v>
      </c>
      <c r="AX722" s="2">
        <f>_xlfn.XLOOKUP($A722,Results!$A$2:$A$2256,Results!S$2:S$2256,"")</f>
        <v>0</v>
      </c>
      <c r="AY722" s="2">
        <f>_xlfn.XLOOKUP($A722,Results!$A$2:$A$2256,Results!T$2:T$2256,"")</f>
        <v>50</v>
      </c>
      <c r="AZ722" s="2">
        <f>_xlfn.XLOOKUP($A722,Results!$A$2:$A$2256,Results!U$2:U$2256,"")</f>
        <v>0</v>
      </c>
      <c r="BA722" s="2">
        <f>_xlfn.XLOOKUP($A722,Results!$A$2:$A$2256,Results!V$2:V$2256,"")</f>
        <v>0</v>
      </c>
      <c r="BB722" s="2">
        <f>_xlfn.XLOOKUP($A722,Results!$A$2:$A$2256,Results!W$2:W$2256,"")</f>
        <v>0</v>
      </c>
      <c r="BC722" s="2">
        <f>_xlfn.XLOOKUP($A722,Results!$A$2:$A$2256,Results!X$2:X$2256,"")</f>
        <v>0</v>
      </c>
      <c r="BD722" s="2">
        <f>_xlfn.XLOOKUP($A722,Results!$A$2:$A$2256,Results!Y$2:Y$2256,"")</f>
        <v>0</v>
      </c>
      <c r="BE722" s="2">
        <f>_xlfn.XLOOKUP($A722,Results!$A$2:$A$2256,Results!Z$2:Z$2256,"")</f>
        <v>0</v>
      </c>
    </row>
    <row r="723" spans="1:57" ht="38.25" customHeight="1" x14ac:dyDescent="0.3">
      <c r="A723">
        <v>906400</v>
      </c>
      <c r="B723">
        <v>281623</v>
      </c>
      <c r="C723" t="s">
        <v>36</v>
      </c>
      <c r="D723" t="s">
        <v>2318</v>
      </c>
      <c r="F723" s="2">
        <v>11048</v>
      </c>
      <c r="G723" s="2">
        <v>1</v>
      </c>
      <c r="H723" s="2" t="s">
        <v>2319</v>
      </c>
      <c r="I723">
        <v>1</v>
      </c>
      <c r="J723" t="s">
        <v>65</v>
      </c>
      <c r="K723" t="s">
        <v>39</v>
      </c>
      <c r="L723">
        <v>32015.87</v>
      </c>
      <c r="M723" s="2" t="s">
        <v>36</v>
      </c>
      <c r="N723" s="9" t="s">
        <v>36</v>
      </c>
      <c r="O723" t="s">
        <v>36</v>
      </c>
      <c r="P723" t="s">
        <v>36</v>
      </c>
      <c r="Q723" t="s">
        <v>36</v>
      </c>
      <c r="R723">
        <v>32015.87</v>
      </c>
      <c r="S723" s="1">
        <v>45744.502265196759</v>
      </c>
      <c r="T723" t="s">
        <v>42</v>
      </c>
      <c r="U723" s="1">
        <v>45744.270833333343</v>
      </c>
      <c r="V723" t="s">
        <v>43</v>
      </c>
      <c r="W723" t="s">
        <v>36</v>
      </c>
      <c r="X723">
        <v>0</v>
      </c>
      <c r="Y723">
        <v>201</v>
      </c>
      <c r="Z723" t="s">
        <v>36</v>
      </c>
      <c r="AA723" t="s">
        <v>36</v>
      </c>
      <c r="AB723" t="s">
        <v>36</v>
      </c>
      <c r="AC723" t="s">
        <v>49</v>
      </c>
      <c r="AD723" t="s">
        <v>49</v>
      </c>
      <c r="AE723" t="s">
        <v>45</v>
      </c>
      <c r="AF723" s="2"/>
      <c r="AI723" s="2" t="s">
        <v>464</v>
      </c>
      <c r="AJ723" s="2" t="e">
        <f>VLOOKUP(A723,'Classification Test Result'!$A$2:$D$2428,4,FALSE)</f>
        <v>#N/A</v>
      </c>
      <c r="AL723" s="2">
        <f>_xlfn.XLOOKUP($A723,Results!$A$2:$A$2256,Results!G$2:G$2256,"")</f>
        <v>0</v>
      </c>
      <c r="AM723" s="2">
        <f>_xlfn.XLOOKUP($A723,Results!$A$2:$A$2256,Results!H$2:H$2256,"")</f>
        <v>0</v>
      </c>
      <c r="AN723" s="2">
        <f>_xlfn.XLOOKUP($A723,Results!$A$2:$A$2256,Results!I$2:I$2256,"")</f>
        <v>0</v>
      </c>
      <c r="AO723" s="2">
        <f>_xlfn.XLOOKUP($A723,Results!$A$2:$A$2256,Results!J$2:J$2256,"")</f>
        <v>0</v>
      </c>
      <c r="AP723" s="2">
        <f>_xlfn.XLOOKUP($A723,Results!$A$2:$A$2256,Results!K$2:K$2256,"")</f>
        <v>0</v>
      </c>
      <c r="AQ723" s="2">
        <f>_xlfn.XLOOKUP($A723,Results!$A$2:$A$2256,Results!L$2:L$2256,"")</f>
        <v>0</v>
      </c>
      <c r="AR723" s="2">
        <f>_xlfn.XLOOKUP($A723,Results!$A$2:$A$2256,Results!M$2:M$2256,"")</f>
        <v>0</v>
      </c>
      <c r="AS723" s="2">
        <f>_xlfn.XLOOKUP($A723,Results!$A$2:$A$2256,Results!N$2:N$2256,"")</f>
        <v>0</v>
      </c>
      <c r="AT723" s="2">
        <f>_xlfn.XLOOKUP($A723,Results!$A$2:$A$2256,Results!O$2:O$2256,"")</f>
        <v>0</v>
      </c>
      <c r="AU723" s="2">
        <f>_xlfn.XLOOKUP($A723,Results!$A$2:$A$2256,Results!P$2:P$2256,"")</f>
        <v>0</v>
      </c>
      <c r="AV723" s="2">
        <f>_xlfn.XLOOKUP($A723,Results!$A$2:$A$2256,Results!Q$2:Q$2256,"")</f>
        <v>0</v>
      </c>
      <c r="AW723" s="2">
        <f>_xlfn.XLOOKUP($A723,Results!$A$2:$A$2256,Results!R$2:R$2256,"")</f>
        <v>0</v>
      </c>
      <c r="AX723" s="2">
        <f>_xlfn.XLOOKUP($A723,Results!$A$2:$A$2256,Results!S$2:S$2256,"")</f>
        <v>0</v>
      </c>
      <c r="AY723" s="2">
        <f>_xlfn.XLOOKUP($A723,Results!$A$2:$A$2256,Results!T$2:T$2256,"")</f>
        <v>0</v>
      </c>
      <c r="AZ723" s="2">
        <f>_xlfn.XLOOKUP($A723,Results!$A$2:$A$2256,Results!U$2:U$2256,"")</f>
        <v>0</v>
      </c>
      <c r="BA723" s="2">
        <f>_xlfn.XLOOKUP($A723,Results!$A$2:$A$2256,Results!V$2:V$2256,"")</f>
        <v>0</v>
      </c>
      <c r="BB723" s="2">
        <f>_xlfn.XLOOKUP($A723,Results!$A$2:$A$2256,Results!W$2:W$2256,"")</f>
        <v>0</v>
      </c>
      <c r="BC723" s="2">
        <f>_xlfn.XLOOKUP($A723,Results!$A$2:$A$2256,Results!X$2:X$2256,"")</f>
        <v>0</v>
      </c>
      <c r="BD723" s="2">
        <f>_xlfn.XLOOKUP($A723,Results!$A$2:$A$2256,Results!Y$2:Y$2256,"")</f>
        <v>0</v>
      </c>
      <c r="BE723" s="2">
        <f>_xlfn.XLOOKUP($A723,Results!$A$2:$A$2256,Results!Z$2:Z$2256,"")</f>
        <v>0</v>
      </c>
    </row>
    <row r="724" spans="1:57" ht="38.25" customHeight="1" x14ac:dyDescent="0.3">
      <c r="A724">
        <v>906401</v>
      </c>
      <c r="B724">
        <v>281601</v>
      </c>
      <c r="C724" t="s">
        <v>36</v>
      </c>
      <c r="D724" t="s">
        <v>2320</v>
      </c>
      <c r="E724" s="2" t="str">
        <f>VLOOKUP(F724,'RPA Vendor Data '!F$1:$G$2418,2)</f>
        <v>REXEL USA, INC.</v>
      </c>
      <c r="F724" s="2">
        <v>12873</v>
      </c>
      <c r="G724" s="2">
        <v>1</v>
      </c>
      <c r="H724" t="s">
        <v>2321</v>
      </c>
      <c r="I724">
        <v>1</v>
      </c>
      <c r="J724" t="s">
        <v>65</v>
      </c>
      <c r="K724" t="s">
        <v>39</v>
      </c>
      <c r="L724">
        <v>700</v>
      </c>
      <c r="M724" s="2" t="s">
        <v>73</v>
      </c>
      <c r="N724" s="85" t="s">
        <v>2322</v>
      </c>
      <c r="O724" t="s">
        <v>36</v>
      </c>
      <c r="P724" t="s">
        <v>36</v>
      </c>
      <c r="Q724" t="s">
        <v>36</v>
      </c>
      <c r="R724">
        <v>700</v>
      </c>
      <c r="S724" s="1">
        <v>45744.481056018521</v>
      </c>
      <c r="T724" t="s">
        <v>42</v>
      </c>
      <c r="U724" s="1">
        <v>45744.251388888893</v>
      </c>
      <c r="V724" t="s">
        <v>43</v>
      </c>
      <c r="W724" t="s">
        <v>36</v>
      </c>
      <c r="X724">
        <v>0</v>
      </c>
      <c r="Y724">
        <v>201</v>
      </c>
      <c r="Z724" t="s">
        <v>36</v>
      </c>
      <c r="AA724" t="s">
        <v>36</v>
      </c>
      <c r="AB724" t="s">
        <v>36</v>
      </c>
      <c r="AC724" t="s">
        <v>49</v>
      </c>
      <c r="AD724" t="s">
        <v>49</v>
      </c>
      <c r="AE724" t="s">
        <v>45</v>
      </c>
      <c r="AF724" s="44" t="s">
        <v>46</v>
      </c>
      <c r="AG724" s="44" t="s">
        <v>46</v>
      </c>
      <c r="AH724" s="2" t="s">
        <v>74</v>
      </c>
      <c r="AI724" s="2" t="s">
        <v>48</v>
      </c>
      <c r="AJ724" s="2" t="e">
        <f>VLOOKUP(A724,'Classification Test Result'!$A$2:$D$2428,4,FALSE)</f>
        <v>#N/A</v>
      </c>
      <c r="AL724" s="2">
        <f>_xlfn.XLOOKUP($A724,Results!$A$2:$A$2256,Results!G$2:G$2256,"")</f>
        <v>0</v>
      </c>
      <c r="AM724" s="2">
        <f>_xlfn.XLOOKUP($A724,Results!$A$2:$A$2256,Results!H$2:H$2256,"")</f>
        <v>0</v>
      </c>
      <c r="AN724" s="2">
        <f>_xlfn.XLOOKUP($A724,Results!$A$2:$A$2256,Results!I$2:I$2256,"")</f>
        <v>0</v>
      </c>
      <c r="AO724" s="2">
        <f>_xlfn.XLOOKUP($A724,Results!$A$2:$A$2256,Results!J$2:J$2256,"")</f>
        <v>0</v>
      </c>
      <c r="AP724" s="2">
        <f>_xlfn.XLOOKUP($A724,Results!$A$2:$A$2256,Results!K$2:K$2256,"")</f>
        <v>0</v>
      </c>
      <c r="AQ724" s="2">
        <f>_xlfn.XLOOKUP($A724,Results!$A$2:$A$2256,Results!L$2:L$2256,"")</f>
        <v>0</v>
      </c>
      <c r="AR724" s="2">
        <f>_xlfn.XLOOKUP($A724,Results!$A$2:$A$2256,Results!M$2:M$2256,"")</f>
        <v>0</v>
      </c>
      <c r="AS724" s="2">
        <f>_xlfn.XLOOKUP($A724,Results!$A$2:$A$2256,Results!N$2:N$2256,"")</f>
        <v>0</v>
      </c>
      <c r="AT724" s="2" t="str">
        <f>_xlfn.XLOOKUP($A724,Results!$A$2:$A$2256,Results!O$2:O$2256,"")</f>
        <v>LVS CONTROLS</v>
      </c>
      <c r="AU724" s="2" t="str">
        <f>_xlfn.XLOOKUP($A724,Results!$A$2:$A$2256,Results!P$2:P$2256,"")</f>
        <v>LVS</v>
      </c>
      <c r="AV724" s="2" t="str">
        <f>_xlfn.XLOOKUP($A724,Results!$A$2:$A$2256,Results!Q$2:Q$2256,"")</f>
        <v>SINGLE_MATCH</v>
      </c>
      <c r="AW724" s="2">
        <f>_xlfn.XLOOKUP($A724,Results!$A$2:$A$2256,Results!R$2:R$2256,"")</f>
        <v>0</v>
      </c>
      <c r="AX724" s="2">
        <f>_xlfn.XLOOKUP($A724,Results!$A$2:$A$2256,Results!S$2:S$2256,"")</f>
        <v>0</v>
      </c>
      <c r="AY724" s="2">
        <f>_xlfn.XLOOKUP($A724,Results!$A$2:$A$2256,Results!T$2:T$2256,"")</f>
        <v>60</v>
      </c>
      <c r="AZ724" s="2">
        <f>_xlfn.XLOOKUP($A724,Results!$A$2:$A$2256,Results!U$2:U$2256,"")</f>
        <v>0</v>
      </c>
      <c r="BA724" s="2">
        <f>_xlfn.XLOOKUP($A724,Results!$A$2:$A$2256,Results!V$2:V$2256,"")</f>
        <v>0</v>
      </c>
      <c r="BB724" s="2">
        <f>_xlfn.XLOOKUP($A724,Results!$A$2:$A$2256,Results!W$2:W$2256,"")</f>
        <v>0</v>
      </c>
      <c r="BC724" s="2">
        <f>_xlfn.XLOOKUP($A724,Results!$A$2:$A$2256,Results!X$2:X$2256,"")</f>
        <v>0</v>
      </c>
      <c r="BD724" s="2">
        <f>_xlfn.XLOOKUP($A724,Results!$A$2:$A$2256,Results!Y$2:Y$2256,"")</f>
        <v>0</v>
      </c>
      <c r="BE724" s="2">
        <f>_xlfn.XLOOKUP($A724,Results!$A$2:$A$2256,Results!Z$2:Z$2256,"")</f>
        <v>0</v>
      </c>
    </row>
    <row r="725" spans="1:57" ht="38.25" customHeight="1" x14ac:dyDescent="0.3">
      <c r="A725">
        <v>906402</v>
      </c>
      <c r="B725">
        <v>281555</v>
      </c>
      <c r="C725" t="s">
        <v>36</v>
      </c>
      <c r="D725" t="s">
        <v>2323</v>
      </c>
      <c r="E725" s="2" t="str">
        <f>VLOOKUP(F725,'RPA Vendor Data '!F$1:$G$2418,2)</f>
        <v>MAURICE ELECTRCAL SUPLY</v>
      </c>
      <c r="F725" s="2">
        <v>12147</v>
      </c>
      <c r="G725" s="2">
        <v>1</v>
      </c>
      <c r="H725" t="s">
        <v>2324</v>
      </c>
      <c r="I725">
        <v>1</v>
      </c>
      <c r="J725" t="s">
        <v>65</v>
      </c>
      <c r="K725" t="s">
        <v>39</v>
      </c>
      <c r="L725">
        <v>2931</v>
      </c>
      <c r="M725" s="2" t="s">
        <v>36</v>
      </c>
      <c r="N725" s="85" t="s">
        <v>2325</v>
      </c>
      <c r="O725" t="s">
        <v>36</v>
      </c>
      <c r="P725" t="s">
        <v>36</v>
      </c>
      <c r="Q725" t="s">
        <v>36</v>
      </c>
      <c r="R725">
        <v>2931</v>
      </c>
      <c r="S725" s="1">
        <v>45744.460319247693</v>
      </c>
      <c r="T725" t="s">
        <v>42</v>
      </c>
      <c r="U725" s="1">
        <v>45744.242361111108</v>
      </c>
      <c r="V725" t="s">
        <v>43</v>
      </c>
      <c r="W725" t="s">
        <v>36</v>
      </c>
      <c r="X725">
        <v>1</v>
      </c>
      <c r="Y725">
        <v>201</v>
      </c>
      <c r="Z725" t="s">
        <v>36</v>
      </c>
      <c r="AA725" t="s">
        <v>36</v>
      </c>
      <c r="AB725" t="s">
        <v>36</v>
      </c>
      <c r="AC725" t="s">
        <v>1932</v>
      </c>
      <c r="AD725" t="s">
        <v>1932</v>
      </c>
      <c r="AE725" t="s">
        <v>45</v>
      </c>
      <c r="AF725" s="44" t="s">
        <v>46</v>
      </c>
      <c r="AG725" s="2" t="s">
        <v>73</v>
      </c>
      <c r="AH725" s="2" t="s">
        <v>74</v>
      </c>
      <c r="AI725" s="2" t="s">
        <v>48</v>
      </c>
      <c r="AJ725" s="2" t="e">
        <f>VLOOKUP(A725,'Classification Test Result'!$A$2:$D$2428,4,FALSE)</f>
        <v>#N/A</v>
      </c>
      <c r="AL725" s="2">
        <f>_xlfn.XLOOKUP($A725,Results!$A$2:$A$2256,Results!G$2:G$2256,"")</f>
        <v>0</v>
      </c>
      <c r="AM725" s="2">
        <f>_xlfn.XLOOKUP($A725,Results!$A$2:$A$2256,Results!H$2:H$2256,"")</f>
        <v>0</v>
      </c>
      <c r="AN725" s="2">
        <f>_xlfn.XLOOKUP($A725,Results!$A$2:$A$2256,Results!I$2:I$2256,"")</f>
        <v>0</v>
      </c>
      <c r="AO725" s="2">
        <f>_xlfn.XLOOKUP($A725,Results!$A$2:$A$2256,Results!J$2:J$2256,"")</f>
        <v>0</v>
      </c>
      <c r="AP725" s="2">
        <f>_xlfn.XLOOKUP($A725,Results!$A$2:$A$2256,Results!K$2:K$2256,"")</f>
        <v>0</v>
      </c>
      <c r="AQ725" s="2">
        <f>_xlfn.XLOOKUP($A725,Results!$A$2:$A$2256,Results!L$2:L$2256,"")</f>
        <v>0</v>
      </c>
      <c r="AR725" s="2">
        <f>_xlfn.XLOOKUP($A725,Results!$A$2:$A$2256,Results!M$2:M$2256,"")</f>
        <v>0</v>
      </c>
      <c r="AS725" s="2">
        <f>_xlfn.XLOOKUP($A725,Results!$A$2:$A$2256,Results!N$2:N$2256,"")</f>
        <v>0</v>
      </c>
      <c r="AT725" s="2" t="str">
        <f>_xlfn.XLOOKUP($A725,Results!$A$2:$A$2256,Results!O$2:O$2256,"")</f>
        <v>SOUTHWIRE</v>
      </c>
      <c r="AU725" s="2" t="str">
        <f>_xlfn.XLOOKUP($A725,Results!$A$2:$A$2256,Results!P$2:P$2256,"")</f>
        <v>SW</v>
      </c>
      <c r="AV725" s="2" t="str">
        <f>_xlfn.XLOOKUP($A725,Results!$A$2:$A$2256,Results!Q$2:Q$2256,"")</f>
        <v>SINGLE_MATCH</v>
      </c>
      <c r="AW725" s="2">
        <f>_xlfn.XLOOKUP($A725,Results!$A$2:$A$2256,Results!R$2:R$2256,"")</f>
        <v>0</v>
      </c>
      <c r="AX725" s="2">
        <f>_xlfn.XLOOKUP($A725,Results!$A$2:$A$2256,Results!S$2:S$2256,"")</f>
        <v>0</v>
      </c>
      <c r="AY725" s="2">
        <f>_xlfn.XLOOKUP($A725,Results!$A$2:$A$2256,Results!T$2:T$2256,"")</f>
        <v>60</v>
      </c>
      <c r="AZ725" s="2">
        <f>_xlfn.XLOOKUP($A725,Results!$A$2:$A$2256,Results!U$2:U$2256,"")</f>
        <v>0</v>
      </c>
      <c r="BA725" s="2" t="str">
        <f>_xlfn.XLOOKUP($A725,Results!$A$2:$A$2256,Results!V$2:V$2256,"")</f>
        <v>SIEMENS</v>
      </c>
      <c r="BB725" s="2">
        <f>_xlfn.XLOOKUP($A725,Results!$A$2:$A$2256,Results!W$2:W$2256,"")</f>
        <v>62</v>
      </c>
      <c r="BC725" s="2">
        <f>_xlfn.XLOOKUP($A725,Results!$A$2:$A$2256,Results!X$2:X$2256,"")</f>
        <v>39120000</v>
      </c>
      <c r="BD725" s="2">
        <f>_xlfn.XLOOKUP($A725,Results!$A$2:$A$2256,Results!Y$2:Y$2256,"")</f>
        <v>77</v>
      </c>
      <c r="BE725" s="2" t="b">
        <f>_xlfn.XLOOKUP($A725,Results!$A$2:$A$2256,Results!Z$2:Z$2256,"")</f>
        <v>1</v>
      </c>
    </row>
    <row r="726" spans="1:57" ht="38.25" customHeight="1" x14ac:dyDescent="0.3">
      <c r="A726">
        <v>906403</v>
      </c>
      <c r="B726">
        <v>281570</v>
      </c>
      <c r="C726" t="s">
        <v>36</v>
      </c>
      <c r="D726" t="s">
        <v>2326</v>
      </c>
      <c r="E726" s="2" t="str">
        <f>VLOOKUP(F726,'RPA Vendor Data '!F$1:$G$2418,2)</f>
        <v>MAURICE ELECTRCAL SUPLY</v>
      </c>
      <c r="F726" s="2">
        <v>12147</v>
      </c>
      <c r="G726" s="2">
        <v>1</v>
      </c>
      <c r="H726" t="s">
        <v>2327</v>
      </c>
      <c r="I726">
        <v>1</v>
      </c>
      <c r="J726" t="s">
        <v>65</v>
      </c>
      <c r="K726" t="s">
        <v>39</v>
      </c>
      <c r="L726">
        <v>1022.23</v>
      </c>
      <c r="M726" s="2" t="s">
        <v>36</v>
      </c>
      <c r="N726" s="85" t="s">
        <v>2328</v>
      </c>
      <c r="O726" t="s">
        <v>36</v>
      </c>
      <c r="P726" t="s">
        <v>36</v>
      </c>
      <c r="Q726" t="s">
        <v>36</v>
      </c>
      <c r="R726">
        <v>1022.23</v>
      </c>
      <c r="S726" s="1">
        <v>45744.459747534733</v>
      </c>
      <c r="T726" t="s">
        <v>42</v>
      </c>
      <c r="U726" s="1">
        <v>45744.245138888888</v>
      </c>
      <c r="V726" t="s">
        <v>43</v>
      </c>
      <c r="W726" t="s">
        <v>36</v>
      </c>
      <c r="X726">
        <v>0</v>
      </c>
      <c r="Y726">
        <v>201</v>
      </c>
      <c r="Z726" t="s">
        <v>36</v>
      </c>
      <c r="AA726" t="s">
        <v>36</v>
      </c>
      <c r="AB726" t="s">
        <v>36</v>
      </c>
      <c r="AC726" t="s">
        <v>1932</v>
      </c>
      <c r="AD726" t="s">
        <v>1932</v>
      </c>
      <c r="AE726" t="s">
        <v>45</v>
      </c>
      <c r="AF726" s="44" t="s">
        <v>46</v>
      </c>
      <c r="AG726" s="2" t="s">
        <v>73</v>
      </c>
      <c r="AH726" s="2" t="s">
        <v>74</v>
      </c>
      <c r="AI726" s="2" t="s">
        <v>48</v>
      </c>
      <c r="AJ726" s="2" t="e">
        <f>VLOOKUP(A726,'Classification Test Result'!$A$2:$D$2428,4,FALSE)</f>
        <v>#N/A</v>
      </c>
      <c r="AL726" s="2">
        <f>_xlfn.XLOOKUP($A726,Results!$A$2:$A$2256,Results!G$2:G$2256,"")</f>
        <v>855612</v>
      </c>
      <c r="AM726" s="2" t="str">
        <f>_xlfn.XLOOKUP($A726,Results!$A$2:$A$2256,Results!H$2:H$2256,"")</f>
        <v>DS468GK</v>
      </c>
      <c r="AN726" s="2" t="str">
        <f>_xlfn.XLOOKUP($A726,Results!$A$2:$A$2256,Results!I$2:I$2256,"")</f>
        <v>SIEMENS</v>
      </c>
      <c r="AO726" s="2">
        <f>_xlfn.XLOOKUP($A726,Results!$A$2:$A$2256,Results!J$2:J$2256,"")</f>
        <v>783643278226</v>
      </c>
      <c r="AP726" s="2">
        <f>_xlfn.XLOOKUP($A726,Results!$A$2:$A$2256,Results!K$2:K$2256,"")</f>
        <v>39122221</v>
      </c>
      <c r="AQ726" s="2">
        <f>_xlfn.XLOOKUP($A726,Results!$A$2:$A$2256,Results!L$2:L$2256,"")</f>
        <v>0</v>
      </c>
      <c r="AR726" s="2">
        <f>_xlfn.XLOOKUP($A726,Results!$A$2:$A$2256,Results!M$2:M$2256,"")</f>
        <v>106677</v>
      </c>
      <c r="AS726" s="2" t="str">
        <f>_xlfn.XLOOKUP($A726,Results!$A$2:$A$2256,Results!N$2:N$2256,"")</f>
        <v>SIEM5 DS468GK GROUND LUG KIT</v>
      </c>
      <c r="AT726" s="2" t="str">
        <f>_xlfn.XLOOKUP($A726,Results!$A$2:$A$2256,Results!O$2:O$2256,"")</f>
        <v>SIEMENS</v>
      </c>
      <c r="AU726" s="2">
        <f>_xlfn.XLOOKUP($A726,Results!$A$2:$A$2256,Results!P$2:P$2256,"")</f>
        <v>0</v>
      </c>
      <c r="AV726" s="2" t="str">
        <f>_xlfn.XLOOKUP($A726,Results!$A$2:$A$2256,Results!Q$2:Q$2256,"")</f>
        <v>NO_VALID_MATCHES</v>
      </c>
      <c r="AW726" s="2">
        <f>_xlfn.XLOOKUP($A726,Results!$A$2:$A$2256,Results!R$2:R$2256,"")</f>
        <v>0.62119920794029304</v>
      </c>
      <c r="AX726" s="2">
        <f>_xlfn.XLOOKUP($A726,Results!$A$2:$A$2256,Results!S$2:S$2256,"")</f>
        <v>62</v>
      </c>
      <c r="AY726" s="2">
        <f>_xlfn.XLOOKUP($A726,Results!$A$2:$A$2256,Results!T$2:T$2256,"")</f>
        <v>23</v>
      </c>
      <c r="AZ726" s="2">
        <f>_xlfn.XLOOKUP($A726,Results!$A$2:$A$2256,Results!U$2:U$2256,"")</f>
        <v>38</v>
      </c>
      <c r="BA726" s="2">
        <f>_xlfn.XLOOKUP($A726,Results!$A$2:$A$2256,Results!V$2:V$2256,"")</f>
        <v>0</v>
      </c>
      <c r="BB726" s="2">
        <f>_xlfn.XLOOKUP($A726,Results!$A$2:$A$2256,Results!W$2:W$2256,"")</f>
        <v>0</v>
      </c>
      <c r="BC726" s="2">
        <f>_xlfn.XLOOKUP($A726,Results!$A$2:$A$2256,Results!X$2:X$2256,"")</f>
        <v>0</v>
      </c>
      <c r="BD726" s="2">
        <f>_xlfn.XLOOKUP($A726,Results!$A$2:$A$2256,Results!Y$2:Y$2256,"")</f>
        <v>0</v>
      </c>
      <c r="BE726" s="2">
        <f>_xlfn.XLOOKUP($A726,Results!$A$2:$A$2256,Results!Z$2:Z$2256,"")</f>
        <v>0</v>
      </c>
    </row>
    <row r="727" spans="1:57" ht="38.25" customHeight="1" x14ac:dyDescent="0.3">
      <c r="A727">
        <v>906404</v>
      </c>
      <c r="B727">
        <v>281516</v>
      </c>
      <c r="C727" t="s">
        <v>36</v>
      </c>
      <c r="D727" t="s">
        <v>2329</v>
      </c>
      <c r="E727" s="2" t="str">
        <f>VLOOKUP(F727,'RPA Vendor Data '!F$1:$G$2418,2)</f>
        <v>VIKING ELECTRIC</v>
      </c>
      <c r="F727" s="2">
        <v>13536</v>
      </c>
      <c r="G727" s="2">
        <v>1</v>
      </c>
      <c r="H727" t="s">
        <v>2330</v>
      </c>
      <c r="I727">
        <v>1</v>
      </c>
      <c r="J727" t="s">
        <v>65</v>
      </c>
      <c r="K727" t="s">
        <v>39</v>
      </c>
      <c r="L727">
        <v>1702.46</v>
      </c>
      <c r="M727" s="2" t="s">
        <v>686</v>
      </c>
      <c r="N727" s="85" t="s">
        <v>36</v>
      </c>
      <c r="O727" t="s">
        <v>36</v>
      </c>
      <c r="P727" t="s">
        <v>36</v>
      </c>
      <c r="Q727" t="s">
        <v>36</v>
      </c>
      <c r="R727">
        <v>1702.46</v>
      </c>
      <c r="S727" s="1">
        <v>45744.416795173609</v>
      </c>
      <c r="T727" t="s">
        <v>42</v>
      </c>
      <c r="U727" s="1">
        <v>45744.1875</v>
      </c>
      <c r="V727" t="s">
        <v>43</v>
      </c>
      <c r="W727" t="s">
        <v>36</v>
      </c>
      <c r="X727">
        <v>1</v>
      </c>
      <c r="Y727">
        <v>201</v>
      </c>
      <c r="Z727" t="s">
        <v>36</v>
      </c>
      <c r="AA727" t="s">
        <v>36</v>
      </c>
      <c r="AB727" t="s">
        <v>36</v>
      </c>
      <c r="AC727" t="s">
        <v>49</v>
      </c>
      <c r="AD727" t="s">
        <v>49</v>
      </c>
      <c r="AE727" t="s">
        <v>45</v>
      </c>
      <c r="AF727" s="44" t="s">
        <v>46</v>
      </c>
      <c r="AG727" s="44" t="s">
        <v>46</v>
      </c>
      <c r="AH727" s="2" t="s">
        <v>74</v>
      </c>
      <c r="AI727" s="2" t="s">
        <v>48</v>
      </c>
      <c r="AJ727" s="2" t="e">
        <f>VLOOKUP(A727,'Classification Test Result'!$A$2:$D$2428,4,FALSE)</f>
        <v>#N/A</v>
      </c>
      <c r="AL727" s="2">
        <f>_xlfn.XLOOKUP($A727,Results!$A$2:$A$2256,Results!G$2:G$2256,"")</f>
        <v>0</v>
      </c>
      <c r="AM727" s="2">
        <f>_xlfn.XLOOKUP($A727,Results!$A$2:$A$2256,Results!H$2:H$2256,"")</f>
        <v>0</v>
      </c>
      <c r="AN727" s="2">
        <f>_xlfn.XLOOKUP($A727,Results!$A$2:$A$2256,Results!I$2:I$2256,"")</f>
        <v>0</v>
      </c>
      <c r="AO727" s="2">
        <f>_xlfn.XLOOKUP($A727,Results!$A$2:$A$2256,Results!J$2:J$2256,"")</f>
        <v>0</v>
      </c>
      <c r="AP727" s="2">
        <f>_xlfn.XLOOKUP($A727,Results!$A$2:$A$2256,Results!K$2:K$2256,"")</f>
        <v>0</v>
      </c>
      <c r="AQ727" s="2">
        <f>_xlfn.XLOOKUP($A727,Results!$A$2:$A$2256,Results!L$2:L$2256,"")</f>
        <v>0</v>
      </c>
      <c r="AR727" s="2">
        <f>_xlfn.XLOOKUP($A727,Results!$A$2:$A$2256,Results!M$2:M$2256,"")</f>
        <v>0</v>
      </c>
      <c r="AS727" s="2">
        <f>_xlfn.XLOOKUP($A727,Results!$A$2:$A$2256,Results!N$2:N$2256,"")</f>
        <v>0</v>
      </c>
      <c r="AT727" s="2" t="str">
        <f>_xlfn.XLOOKUP($A727,Results!$A$2:$A$2256,Results!O$2:O$2256,"")</f>
        <v>COOPER LIGHTING</v>
      </c>
      <c r="AU727" s="2" t="str">
        <f>_xlfn.XLOOKUP($A727,Results!$A$2:$A$2256,Results!P$2:P$2256,"")</f>
        <v>COOPER LIGHTING</v>
      </c>
      <c r="AV727" s="2" t="str">
        <f>_xlfn.XLOOKUP($A727,Results!$A$2:$A$2256,Results!Q$2:Q$2256,"")</f>
        <v>SINGLE_MATCH</v>
      </c>
      <c r="AW727" s="2">
        <f>_xlfn.XLOOKUP($A727,Results!$A$2:$A$2256,Results!R$2:R$2256,"")</f>
        <v>0</v>
      </c>
      <c r="AX727" s="2">
        <f>_xlfn.XLOOKUP($A727,Results!$A$2:$A$2256,Results!S$2:S$2256,"")</f>
        <v>0</v>
      </c>
      <c r="AY727" s="2">
        <f>_xlfn.XLOOKUP($A727,Results!$A$2:$A$2256,Results!T$2:T$2256,"")</f>
        <v>100</v>
      </c>
      <c r="AZ727" s="2">
        <f>_xlfn.XLOOKUP($A727,Results!$A$2:$A$2256,Results!U$2:U$2256,"")</f>
        <v>0</v>
      </c>
      <c r="BA727" s="2" t="str">
        <f>_xlfn.XLOOKUP($A727,Results!$A$2:$A$2256,Results!V$2:V$2256,"")</f>
        <v>HINKLEY LIGHTING</v>
      </c>
      <c r="BB727" s="2">
        <f>_xlfn.XLOOKUP($A727,Results!$A$2:$A$2256,Results!W$2:W$2256,"")</f>
        <v>76</v>
      </c>
      <c r="BC727" s="2">
        <f>_xlfn.XLOOKUP($A727,Results!$A$2:$A$2256,Results!X$2:X$2256,"")</f>
        <v>39111500</v>
      </c>
      <c r="BD727" s="2">
        <f>_xlfn.XLOOKUP($A727,Results!$A$2:$A$2256,Results!Y$2:Y$2256,"")</f>
        <v>76</v>
      </c>
      <c r="BE727" s="2" t="b">
        <f>_xlfn.XLOOKUP($A727,Results!$A$2:$A$2256,Results!Z$2:Z$2256,"")</f>
        <v>1</v>
      </c>
    </row>
    <row r="728" spans="1:57" ht="38.25" customHeight="1" x14ac:dyDescent="0.3">
      <c r="A728">
        <v>906405</v>
      </c>
      <c r="B728">
        <v>281529</v>
      </c>
      <c r="C728" t="s">
        <v>36</v>
      </c>
      <c r="D728">
        <v>50255</v>
      </c>
      <c r="E728" s="2" t="str">
        <f>VLOOKUP(F728,'RPA Vendor Data '!F$1:$G$2418,2)</f>
        <v>POVOLNY SPECIALTIES</v>
      </c>
      <c r="F728" s="2">
        <v>12724</v>
      </c>
      <c r="G728" s="2">
        <v>1</v>
      </c>
      <c r="H728" t="s">
        <v>2331</v>
      </c>
      <c r="I728">
        <v>1</v>
      </c>
      <c r="J728" t="s">
        <v>39</v>
      </c>
      <c r="K728" t="s">
        <v>39</v>
      </c>
      <c r="L728">
        <v>760</v>
      </c>
      <c r="M728" s="2" t="s">
        <v>36</v>
      </c>
      <c r="N728" s="85" t="s">
        <v>36</v>
      </c>
      <c r="O728" t="s">
        <v>36</v>
      </c>
      <c r="P728" t="s">
        <v>36</v>
      </c>
      <c r="Q728" t="s">
        <v>36</v>
      </c>
      <c r="R728">
        <v>760</v>
      </c>
      <c r="S728" s="1">
        <v>45744.438122488427</v>
      </c>
      <c r="T728" t="s">
        <v>42</v>
      </c>
      <c r="U728" s="1">
        <v>45744.219444444447</v>
      </c>
      <c r="V728" t="s">
        <v>43</v>
      </c>
      <c r="W728" t="s">
        <v>36</v>
      </c>
      <c r="X728">
        <v>0</v>
      </c>
      <c r="Y728">
        <v>999</v>
      </c>
      <c r="Z728" t="s">
        <v>36</v>
      </c>
      <c r="AA728" t="s">
        <v>36</v>
      </c>
      <c r="AB728" t="s">
        <v>36</v>
      </c>
      <c r="AC728" t="s">
        <v>49</v>
      </c>
      <c r="AD728" t="s">
        <v>49</v>
      </c>
      <c r="AE728" t="s">
        <v>45</v>
      </c>
      <c r="AF728" s="44" t="s">
        <v>46</v>
      </c>
      <c r="AG728" s="2" t="s">
        <v>73</v>
      </c>
      <c r="AH728" s="2" t="s">
        <v>74</v>
      </c>
      <c r="AI728" s="2" t="s">
        <v>48</v>
      </c>
      <c r="AJ728" s="2" t="e">
        <f>VLOOKUP(A728,'Classification Test Result'!$A$2:$D$2428,4,FALSE)</f>
        <v>#N/A</v>
      </c>
      <c r="AL728" s="2">
        <f>_xlfn.XLOOKUP($A728,Results!$A$2:$A$2256,Results!G$2:G$2256,"")</f>
        <v>0</v>
      </c>
      <c r="AM728" s="2">
        <f>_xlfn.XLOOKUP($A728,Results!$A$2:$A$2256,Results!H$2:H$2256,"")</f>
        <v>0</v>
      </c>
      <c r="AN728" s="2">
        <f>_xlfn.XLOOKUP($A728,Results!$A$2:$A$2256,Results!I$2:I$2256,"")</f>
        <v>0</v>
      </c>
      <c r="AO728" s="2">
        <f>_xlfn.XLOOKUP($A728,Results!$A$2:$A$2256,Results!J$2:J$2256,"")</f>
        <v>0</v>
      </c>
      <c r="AP728" s="2">
        <f>_xlfn.XLOOKUP($A728,Results!$A$2:$A$2256,Results!K$2:K$2256,"")</f>
        <v>0</v>
      </c>
      <c r="AQ728" s="2">
        <f>_xlfn.XLOOKUP($A728,Results!$A$2:$A$2256,Results!L$2:L$2256,"")</f>
        <v>0</v>
      </c>
      <c r="AR728" s="2">
        <f>_xlfn.XLOOKUP($A728,Results!$A$2:$A$2256,Results!M$2:M$2256,"")</f>
        <v>0</v>
      </c>
      <c r="AS728" s="2">
        <f>_xlfn.XLOOKUP($A728,Results!$A$2:$A$2256,Results!N$2:N$2256,"")</f>
        <v>0</v>
      </c>
      <c r="AT728" s="2">
        <f>_xlfn.XLOOKUP($A728,Results!$A$2:$A$2256,Results!O$2:O$2256,"")</f>
        <v>0</v>
      </c>
      <c r="AU728" s="2">
        <f>_xlfn.XLOOKUP($A728,Results!$A$2:$A$2256,Results!P$2:P$2256,"")</f>
        <v>0</v>
      </c>
      <c r="AV728" s="2">
        <f>_xlfn.XLOOKUP($A728,Results!$A$2:$A$2256,Results!Q$2:Q$2256,"")</f>
        <v>0</v>
      </c>
      <c r="AW728" s="2">
        <f>_xlfn.XLOOKUP($A728,Results!$A$2:$A$2256,Results!R$2:R$2256,"")</f>
        <v>0</v>
      </c>
      <c r="AX728" s="2">
        <f>_xlfn.XLOOKUP($A728,Results!$A$2:$A$2256,Results!S$2:S$2256,"")</f>
        <v>0</v>
      </c>
      <c r="AY728" s="2">
        <f>_xlfn.XLOOKUP($A728,Results!$A$2:$A$2256,Results!T$2:T$2256,"")</f>
        <v>0</v>
      </c>
      <c r="AZ728" s="2">
        <f>_xlfn.XLOOKUP($A728,Results!$A$2:$A$2256,Results!U$2:U$2256,"")</f>
        <v>0</v>
      </c>
      <c r="BA728" s="2">
        <f>_xlfn.XLOOKUP($A728,Results!$A$2:$A$2256,Results!V$2:V$2256,"")</f>
        <v>0</v>
      </c>
      <c r="BB728" s="2">
        <f>_xlfn.XLOOKUP($A728,Results!$A$2:$A$2256,Results!W$2:W$2256,"")</f>
        <v>0</v>
      </c>
      <c r="BC728" s="2">
        <f>_xlfn.XLOOKUP($A728,Results!$A$2:$A$2256,Results!X$2:X$2256,"")</f>
        <v>0</v>
      </c>
      <c r="BD728" s="2">
        <f>_xlfn.XLOOKUP($A728,Results!$A$2:$A$2256,Results!Y$2:Y$2256,"")</f>
        <v>0</v>
      </c>
      <c r="BE728" s="2">
        <f>_xlfn.XLOOKUP($A728,Results!$A$2:$A$2256,Results!Z$2:Z$2256,"")</f>
        <v>0</v>
      </c>
    </row>
    <row r="729" spans="1:57" ht="38.25" customHeight="1" x14ac:dyDescent="0.3">
      <c r="A729">
        <v>906406</v>
      </c>
      <c r="B729">
        <v>281791</v>
      </c>
      <c r="C729" t="s">
        <v>36</v>
      </c>
      <c r="D729">
        <v>9341426312</v>
      </c>
      <c r="E729" s="2" t="str">
        <f>VLOOKUP(F729,'RPA Vendor Data '!F$1:$G$2418,2)</f>
        <v>GRAYBAR ELECTRIC CO. INC.</v>
      </c>
      <c r="F729" s="2">
        <v>11471</v>
      </c>
      <c r="G729" s="2">
        <v>1</v>
      </c>
      <c r="H729" t="s">
        <v>2332</v>
      </c>
      <c r="I729">
        <v>1</v>
      </c>
      <c r="J729" t="s">
        <v>39</v>
      </c>
      <c r="K729" t="s">
        <v>39</v>
      </c>
      <c r="L729">
        <v>40850</v>
      </c>
      <c r="M729" s="2" t="s">
        <v>2333</v>
      </c>
      <c r="N729" s="85" t="s">
        <v>2334</v>
      </c>
      <c r="O729" t="s">
        <v>2335</v>
      </c>
      <c r="P729" t="s">
        <v>36</v>
      </c>
      <c r="Q729" t="s">
        <v>36</v>
      </c>
      <c r="R729">
        <v>40850</v>
      </c>
      <c r="S729" s="1">
        <v>45744.564083877318</v>
      </c>
      <c r="T729" t="s">
        <v>42</v>
      </c>
      <c r="U729" s="1">
        <v>45744.352777777778</v>
      </c>
      <c r="V729" t="s">
        <v>43</v>
      </c>
      <c r="W729" t="s">
        <v>36</v>
      </c>
      <c r="X729">
        <v>0</v>
      </c>
      <c r="Y729" s="3">
        <v>201301</v>
      </c>
      <c r="Z729" t="s">
        <v>36</v>
      </c>
      <c r="AA729" t="s">
        <v>36</v>
      </c>
      <c r="AB729" t="s">
        <v>36</v>
      </c>
      <c r="AC729" t="s">
        <v>49</v>
      </c>
      <c r="AD729" t="s">
        <v>49</v>
      </c>
      <c r="AE729" t="s">
        <v>45</v>
      </c>
      <c r="AF729" s="44" t="s">
        <v>46</v>
      </c>
      <c r="AG729" s="2" t="s">
        <v>73</v>
      </c>
      <c r="AH729" s="2" t="s">
        <v>74</v>
      </c>
      <c r="AI729" s="2" t="s">
        <v>48</v>
      </c>
      <c r="AJ729" s="2" t="e">
        <f>VLOOKUP(A729,'Classification Test Result'!$A$2:$D$2428,4,FALSE)</f>
        <v>#N/A</v>
      </c>
      <c r="AL729" s="2">
        <f>_xlfn.XLOOKUP($A729,Results!$A$2:$A$2256,Results!G$2:G$2256,"")</f>
        <v>0</v>
      </c>
      <c r="AM729" s="2">
        <f>_xlfn.XLOOKUP($A729,Results!$A$2:$A$2256,Results!H$2:H$2256,"")</f>
        <v>0</v>
      </c>
      <c r="AN729" s="2">
        <f>_xlfn.XLOOKUP($A729,Results!$A$2:$A$2256,Results!I$2:I$2256,"")</f>
        <v>0</v>
      </c>
      <c r="AO729" s="2">
        <f>_xlfn.XLOOKUP($A729,Results!$A$2:$A$2256,Results!J$2:J$2256,"")</f>
        <v>0</v>
      </c>
      <c r="AP729" s="2">
        <f>_xlfn.XLOOKUP($A729,Results!$A$2:$A$2256,Results!K$2:K$2256,"")</f>
        <v>0</v>
      </c>
      <c r="AQ729" s="2">
        <f>_xlfn.XLOOKUP($A729,Results!$A$2:$A$2256,Results!L$2:L$2256,"")</f>
        <v>0</v>
      </c>
      <c r="AR729" s="2">
        <f>_xlfn.XLOOKUP($A729,Results!$A$2:$A$2256,Results!M$2:M$2256,"")</f>
        <v>0</v>
      </c>
      <c r="AS729" s="2">
        <f>_xlfn.XLOOKUP($A729,Results!$A$2:$A$2256,Results!N$2:N$2256,"")</f>
        <v>0</v>
      </c>
      <c r="AT729" s="2">
        <f>_xlfn.XLOOKUP($A729,Results!$A$2:$A$2256,Results!O$2:O$2256,"")</f>
        <v>0</v>
      </c>
      <c r="AU729" s="2">
        <f>_xlfn.XLOOKUP($A729,Results!$A$2:$A$2256,Results!P$2:P$2256,"")</f>
        <v>0</v>
      </c>
      <c r="AV729" s="2">
        <f>_xlfn.XLOOKUP($A729,Results!$A$2:$A$2256,Results!Q$2:Q$2256,"")</f>
        <v>0</v>
      </c>
      <c r="AW729" s="2">
        <f>_xlfn.XLOOKUP($A729,Results!$A$2:$A$2256,Results!R$2:R$2256,"")</f>
        <v>0</v>
      </c>
      <c r="AX729" s="2">
        <f>_xlfn.XLOOKUP($A729,Results!$A$2:$A$2256,Results!S$2:S$2256,"")</f>
        <v>0</v>
      </c>
      <c r="AY729" s="2">
        <f>_xlfn.XLOOKUP($A729,Results!$A$2:$A$2256,Results!T$2:T$2256,"")</f>
        <v>0</v>
      </c>
      <c r="AZ729" s="2">
        <f>_xlfn.XLOOKUP($A729,Results!$A$2:$A$2256,Results!U$2:U$2256,"")</f>
        <v>0</v>
      </c>
      <c r="BA729" s="2">
        <f>_xlfn.XLOOKUP($A729,Results!$A$2:$A$2256,Results!V$2:V$2256,"")</f>
        <v>0</v>
      </c>
      <c r="BB729" s="2">
        <f>_xlfn.XLOOKUP($A729,Results!$A$2:$A$2256,Results!W$2:W$2256,"")</f>
        <v>0</v>
      </c>
      <c r="BC729" s="2">
        <f>_xlfn.XLOOKUP($A729,Results!$A$2:$A$2256,Results!X$2:X$2256,"")</f>
        <v>39110000</v>
      </c>
      <c r="BD729" s="2">
        <f>_xlfn.XLOOKUP($A729,Results!$A$2:$A$2256,Results!Y$2:Y$2256,"")</f>
        <v>76</v>
      </c>
      <c r="BE729" s="2">
        <f>_xlfn.XLOOKUP($A729,Results!$A$2:$A$2256,Results!Z$2:Z$2256,"")</f>
        <v>0</v>
      </c>
    </row>
    <row r="730" spans="1:57" ht="38.25" customHeight="1" x14ac:dyDescent="0.3">
      <c r="A730">
        <v>906407</v>
      </c>
      <c r="B730">
        <v>281838</v>
      </c>
      <c r="C730" t="s">
        <v>36</v>
      </c>
      <c r="D730" t="s">
        <v>2336</v>
      </c>
      <c r="E730" s="2" t="str">
        <f>VLOOKUP(F730,'RPA Vendor Data '!F$1:$G$2418,2)</f>
        <v>COLONY HARDWARE CORP</v>
      </c>
      <c r="F730" s="2">
        <v>10775</v>
      </c>
      <c r="G730" s="2">
        <v>3</v>
      </c>
      <c r="H730" t="s">
        <v>2337</v>
      </c>
      <c r="I730">
        <v>2</v>
      </c>
      <c r="J730" t="s">
        <v>65</v>
      </c>
      <c r="K730" t="s">
        <v>39</v>
      </c>
      <c r="L730">
        <v>28</v>
      </c>
      <c r="M730" s="2" t="s">
        <v>2338</v>
      </c>
      <c r="N730" s="85" t="s">
        <v>2339</v>
      </c>
      <c r="O730">
        <v>1030295</v>
      </c>
      <c r="P730" t="s">
        <v>36</v>
      </c>
      <c r="Q730" t="s">
        <v>36</v>
      </c>
      <c r="R730">
        <v>56</v>
      </c>
      <c r="S730" s="1">
        <v>45744.62533978009</v>
      </c>
      <c r="T730" t="s">
        <v>42</v>
      </c>
      <c r="U730" s="1">
        <v>45744.416666666657</v>
      </c>
      <c r="V730" t="s">
        <v>43</v>
      </c>
      <c r="W730" t="s">
        <v>36</v>
      </c>
      <c r="X730">
        <v>1</v>
      </c>
      <c r="Y730">
        <v>201</v>
      </c>
      <c r="Z730" t="s">
        <v>36</v>
      </c>
      <c r="AA730" t="s">
        <v>36</v>
      </c>
      <c r="AB730" t="s">
        <v>36</v>
      </c>
      <c r="AC730" t="s">
        <v>2340</v>
      </c>
      <c r="AD730" t="s">
        <v>2340</v>
      </c>
      <c r="AE730" t="s">
        <v>45</v>
      </c>
      <c r="AF730" s="44" t="s">
        <v>46</v>
      </c>
      <c r="AG730" s="18" t="s">
        <v>2341</v>
      </c>
      <c r="AI730" s="2" t="s">
        <v>48</v>
      </c>
      <c r="AJ730" s="2" t="e">
        <f>VLOOKUP(A730,'Classification Test Result'!$A$2:$D$2428,4,FALSE)</f>
        <v>#N/A</v>
      </c>
      <c r="AL730" s="2">
        <f>_xlfn.XLOOKUP($A730,Results!$A$2:$A$2256,Results!G$2:G$2256,"")</f>
        <v>0</v>
      </c>
      <c r="AM730" s="2">
        <f>_xlfn.XLOOKUP($A730,Results!$A$2:$A$2256,Results!H$2:H$2256,"")</f>
        <v>0</v>
      </c>
      <c r="AN730" s="2">
        <f>_xlfn.XLOOKUP($A730,Results!$A$2:$A$2256,Results!I$2:I$2256,"")</f>
        <v>0</v>
      </c>
      <c r="AO730" s="2">
        <f>_xlfn.XLOOKUP($A730,Results!$A$2:$A$2256,Results!J$2:J$2256,"")</f>
        <v>0</v>
      </c>
      <c r="AP730" s="2">
        <f>_xlfn.XLOOKUP($A730,Results!$A$2:$A$2256,Results!K$2:K$2256,"")</f>
        <v>0</v>
      </c>
      <c r="AQ730" s="2">
        <f>_xlfn.XLOOKUP($A730,Results!$A$2:$A$2256,Results!L$2:L$2256,"")</f>
        <v>0</v>
      </c>
      <c r="AR730" s="2">
        <f>_xlfn.XLOOKUP($A730,Results!$A$2:$A$2256,Results!M$2:M$2256,"")</f>
        <v>0</v>
      </c>
      <c r="AS730" s="2">
        <f>_xlfn.XLOOKUP($A730,Results!$A$2:$A$2256,Results!N$2:N$2256,"")</f>
        <v>0</v>
      </c>
      <c r="AT730" s="2" t="str">
        <f>_xlfn.XLOOKUP($A730,Results!$A$2:$A$2256,Results!O$2:O$2256,"")</f>
        <v>LIFTALL</v>
      </c>
      <c r="AU730" s="2" t="str">
        <f>_xlfn.XLOOKUP($A730,Results!$A$2:$A$2256,Results!P$2:P$2256,"")</f>
        <v>LIFTALL</v>
      </c>
      <c r="AV730" s="2" t="str">
        <f>_xlfn.XLOOKUP($A730,Results!$A$2:$A$2256,Results!Q$2:Q$2256,"")</f>
        <v>SINGLE_MATCH</v>
      </c>
      <c r="AW730" s="2">
        <f>_xlfn.XLOOKUP($A730,Results!$A$2:$A$2256,Results!R$2:R$2256,"")</f>
        <v>0</v>
      </c>
      <c r="AX730" s="2">
        <f>_xlfn.XLOOKUP($A730,Results!$A$2:$A$2256,Results!S$2:S$2256,"")</f>
        <v>0</v>
      </c>
      <c r="AY730" s="2">
        <f>_xlfn.XLOOKUP($A730,Results!$A$2:$A$2256,Results!T$2:T$2256,"")</f>
        <v>95</v>
      </c>
      <c r="AZ730" s="2">
        <f>_xlfn.XLOOKUP($A730,Results!$A$2:$A$2256,Results!U$2:U$2256,"")</f>
        <v>0</v>
      </c>
      <c r="BA730" s="2" t="str">
        <f>_xlfn.XLOOKUP($A730,Results!$A$2:$A$2256,Results!V$2:V$2256,"")</f>
        <v>MILWAUKEE TOOL</v>
      </c>
      <c r="BB730" s="2">
        <f>_xlfn.XLOOKUP($A730,Results!$A$2:$A$2256,Results!W$2:W$2256,"")</f>
        <v>80</v>
      </c>
      <c r="BC730" s="2">
        <f>_xlfn.XLOOKUP($A730,Results!$A$2:$A$2256,Results!X$2:X$2256,"")</f>
        <v>24101611</v>
      </c>
      <c r="BD730" s="2">
        <f>_xlfn.XLOOKUP($A730,Results!$A$2:$A$2256,Results!Y$2:Y$2256,"")</f>
        <v>80</v>
      </c>
      <c r="BE730" s="2" t="b">
        <f>_xlfn.XLOOKUP($A730,Results!$A$2:$A$2256,Results!Z$2:Z$2256,"")</f>
        <v>1</v>
      </c>
    </row>
    <row r="731" spans="1:57" ht="38.25" customHeight="1" x14ac:dyDescent="0.3">
      <c r="A731">
        <v>906408</v>
      </c>
      <c r="B731">
        <v>281838</v>
      </c>
      <c r="C731" t="s">
        <v>36</v>
      </c>
      <c r="D731" t="s">
        <v>2336</v>
      </c>
      <c r="E731" s="2" t="str">
        <f>VLOOKUP(F731,'RPA Vendor Data '!F$1:$G$2418,2)</f>
        <v>COLONY HARDWARE CORP</v>
      </c>
      <c r="F731" s="2">
        <v>10775</v>
      </c>
      <c r="G731" s="2">
        <v>1</v>
      </c>
      <c r="H731" t="s">
        <v>2342</v>
      </c>
      <c r="I731">
        <v>2</v>
      </c>
      <c r="J731" t="s">
        <v>65</v>
      </c>
      <c r="K731" t="s">
        <v>39</v>
      </c>
      <c r="L731">
        <v>18</v>
      </c>
      <c r="M731" s="2" t="s">
        <v>2338</v>
      </c>
      <c r="N731" s="85" t="s">
        <v>2343</v>
      </c>
      <c r="O731">
        <v>1030293</v>
      </c>
      <c r="P731" t="s">
        <v>36</v>
      </c>
      <c r="Q731" t="s">
        <v>36</v>
      </c>
      <c r="R731">
        <v>36</v>
      </c>
      <c r="S731" s="1">
        <v>45744.625328009257</v>
      </c>
      <c r="T731" t="s">
        <v>42</v>
      </c>
      <c r="U731" s="1">
        <v>45744.415972222218</v>
      </c>
      <c r="V731" t="s">
        <v>43</v>
      </c>
      <c r="W731" t="s">
        <v>36</v>
      </c>
      <c r="X731">
        <v>1</v>
      </c>
      <c r="Y731">
        <v>201</v>
      </c>
      <c r="Z731" t="s">
        <v>36</v>
      </c>
      <c r="AA731" t="s">
        <v>36</v>
      </c>
      <c r="AB731" t="s">
        <v>36</v>
      </c>
      <c r="AC731" t="s">
        <v>2340</v>
      </c>
      <c r="AD731" t="s">
        <v>2340</v>
      </c>
      <c r="AE731" t="s">
        <v>45</v>
      </c>
      <c r="AF731" s="44" t="s">
        <v>46</v>
      </c>
      <c r="AG731" s="18" t="s">
        <v>2344</v>
      </c>
      <c r="AI731" s="2" t="s">
        <v>48</v>
      </c>
      <c r="AJ731" s="2" t="e">
        <f>VLOOKUP(A731,'Classification Test Result'!$A$2:$D$2428,4,FALSE)</f>
        <v>#N/A</v>
      </c>
      <c r="AL731" s="2">
        <f>_xlfn.XLOOKUP($A731,Results!$A$2:$A$2256,Results!G$2:G$2256,"")</f>
        <v>0</v>
      </c>
      <c r="AM731" s="2">
        <f>_xlfn.XLOOKUP($A731,Results!$A$2:$A$2256,Results!H$2:H$2256,"")</f>
        <v>0</v>
      </c>
      <c r="AN731" s="2">
        <f>_xlfn.XLOOKUP($A731,Results!$A$2:$A$2256,Results!I$2:I$2256,"")</f>
        <v>0</v>
      </c>
      <c r="AO731" s="2">
        <f>_xlfn.XLOOKUP($A731,Results!$A$2:$A$2256,Results!J$2:J$2256,"")</f>
        <v>0</v>
      </c>
      <c r="AP731" s="2">
        <f>_xlfn.XLOOKUP($A731,Results!$A$2:$A$2256,Results!K$2:K$2256,"")</f>
        <v>0</v>
      </c>
      <c r="AQ731" s="2">
        <f>_xlfn.XLOOKUP($A731,Results!$A$2:$A$2256,Results!L$2:L$2256,"")</f>
        <v>0</v>
      </c>
      <c r="AR731" s="2">
        <f>_xlfn.XLOOKUP($A731,Results!$A$2:$A$2256,Results!M$2:M$2256,"")</f>
        <v>0</v>
      </c>
      <c r="AS731" s="2">
        <f>_xlfn.XLOOKUP($A731,Results!$A$2:$A$2256,Results!N$2:N$2256,"")</f>
        <v>0</v>
      </c>
      <c r="AT731" s="2" t="str">
        <f>_xlfn.XLOOKUP($A731,Results!$A$2:$A$2256,Results!O$2:O$2256,"")</f>
        <v>LIFTALL</v>
      </c>
      <c r="AU731" s="2" t="str">
        <f>_xlfn.XLOOKUP($A731,Results!$A$2:$A$2256,Results!P$2:P$2256,"")</f>
        <v>LIFTALL</v>
      </c>
      <c r="AV731" s="2" t="str">
        <f>_xlfn.XLOOKUP($A731,Results!$A$2:$A$2256,Results!Q$2:Q$2256,"")</f>
        <v>SINGLE_MATCH</v>
      </c>
      <c r="AW731" s="2">
        <f>_xlfn.XLOOKUP($A731,Results!$A$2:$A$2256,Results!R$2:R$2256,"")</f>
        <v>0</v>
      </c>
      <c r="AX731" s="2">
        <f>_xlfn.XLOOKUP($A731,Results!$A$2:$A$2256,Results!S$2:S$2256,"")</f>
        <v>0</v>
      </c>
      <c r="AY731" s="2">
        <f>_xlfn.XLOOKUP($A731,Results!$A$2:$A$2256,Results!T$2:T$2256,"")</f>
        <v>95</v>
      </c>
      <c r="AZ731" s="2">
        <f>_xlfn.XLOOKUP($A731,Results!$A$2:$A$2256,Results!U$2:U$2256,"")</f>
        <v>0</v>
      </c>
      <c r="BA731" s="2" t="str">
        <f>_xlfn.XLOOKUP($A731,Results!$A$2:$A$2256,Results!V$2:V$2256,"")</f>
        <v>MILWAUKEE TOOL</v>
      </c>
      <c r="BB731" s="2">
        <f>_xlfn.XLOOKUP($A731,Results!$A$2:$A$2256,Results!W$2:W$2256,"")</f>
        <v>79</v>
      </c>
      <c r="BC731" s="2">
        <f>_xlfn.XLOOKUP($A731,Results!$A$2:$A$2256,Results!X$2:X$2256,"")</f>
        <v>24101611</v>
      </c>
      <c r="BD731" s="2">
        <f>_xlfn.XLOOKUP($A731,Results!$A$2:$A$2256,Results!Y$2:Y$2256,"")</f>
        <v>79</v>
      </c>
      <c r="BE731" s="2" t="b">
        <f>_xlfn.XLOOKUP($A731,Results!$A$2:$A$2256,Results!Z$2:Z$2256,"")</f>
        <v>1</v>
      </c>
    </row>
    <row r="732" spans="1:57" ht="38.25" customHeight="1" x14ac:dyDescent="0.3">
      <c r="A732">
        <v>906409</v>
      </c>
      <c r="B732">
        <v>281766</v>
      </c>
      <c r="C732" t="s">
        <v>36</v>
      </c>
      <c r="D732" t="s">
        <v>2345</v>
      </c>
      <c r="E732" s="2" t="str">
        <f>VLOOKUP(F732,'RPA Vendor Data '!F$1:$G$2418,2)</f>
        <v>LOEB ELECTRIC</v>
      </c>
      <c r="F732" s="2">
        <v>12062</v>
      </c>
      <c r="G732" s="2">
        <v>1</v>
      </c>
      <c r="H732" t="s">
        <v>2346</v>
      </c>
      <c r="I732">
        <v>7</v>
      </c>
      <c r="J732" t="s">
        <v>65</v>
      </c>
      <c r="K732" t="s">
        <v>39</v>
      </c>
      <c r="L732">
        <v>13.865</v>
      </c>
      <c r="M732" s="2" t="s">
        <v>2347</v>
      </c>
      <c r="N732" s="85" t="s">
        <v>2348</v>
      </c>
      <c r="O732" t="s">
        <v>36</v>
      </c>
      <c r="P732" t="s">
        <v>36</v>
      </c>
      <c r="Q732" t="s">
        <v>36</v>
      </c>
      <c r="R732">
        <v>97.06</v>
      </c>
      <c r="S732" s="1">
        <v>45744.564862847219</v>
      </c>
      <c r="T732" t="s">
        <v>42</v>
      </c>
      <c r="U732" s="1">
        <v>45744.34375</v>
      </c>
      <c r="V732" t="s">
        <v>43</v>
      </c>
      <c r="W732" t="s">
        <v>36</v>
      </c>
      <c r="X732">
        <v>0</v>
      </c>
      <c r="Y732">
        <v>999</v>
      </c>
      <c r="Z732" t="s">
        <v>36</v>
      </c>
      <c r="AA732" t="s">
        <v>36</v>
      </c>
      <c r="AB732" t="s">
        <v>36</v>
      </c>
      <c r="AC732" t="s">
        <v>2347</v>
      </c>
      <c r="AD732" t="s">
        <v>2347</v>
      </c>
      <c r="AE732" t="s">
        <v>45</v>
      </c>
      <c r="AF732" s="44" t="s">
        <v>46</v>
      </c>
      <c r="AG732" s="18" t="s">
        <v>2349</v>
      </c>
      <c r="AI732" s="2" t="s">
        <v>48</v>
      </c>
      <c r="AJ732" s="2" t="e">
        <f>VLOOKUP(A732,'Classification Test Result'!$A$2:$D$2428,4,FALSE)</f>
        <v>#N/A</v>
      </c>
      <c r="AL732" s="2">
        <f>_xlfn.XLOOKUP($A732,Results!$A$2:$A$2256,Results!G$2:G$2256,"")</f>
        <v>0</v>
      </c>
      <c r="AM732" s="2">
        <f>_xlfn.XLOOKUP($A732,Results!$A$2:$A$2256,Results!H$2:H$2256,"")</f>
        <v>0</v>
      </c>
      <c r="AN732" s="2">
        <f>_xlfn.XLOOKUP($A732,Results!$A$2:$A$2256,Results!I$2:I$2256,"")</f>
        <v>0</v>
      </c>
      <c r="AO732" s="2">
        <f>_xlfn.XLOOKUP($A732,Results!$A$2:$A$2256,Results!J$2:J$2256,"")</f>
        <v>0</v>
      </c>
      <c r="AP732" s="2">
        <f>_xlfn.XLOOKUP($A732,Results!$A$2:$A$2256,Results!K$2:K$2256,"")</f>
        <v>0</v>
      </c>
      <c r="AQ732" s="2">
        <f>_xlfn.XLOOKUP($A732,Results!$A$2:$A$2256,Results!L$2:L$2256,"")</f>
        <v>0</v>
      </c>
      <c r="AR732" s="2">
        <f>_xlfn.XLOOKUP($A732,Results!$A$2:$A$2256,Results!M$2:M$2256,"")</f>
        <v>0</v>
      </c>
      <c r="AS732" s="2">
        <f>_xlfn.XLOOKUP($A732,Results!$A$2:$A$2256,Results!N$2:N$2256,"")</f>
        <v>0</v>
      </c>
      <c r="AT732" s="2" t="str">
        <f>_xlfn.XLOOKUP($A732,Results!$A$2:$A$2256,Results!O$2:O$2256,"")</f>
        <v>LITTELFUSE</v>
      </c>
      <c r="AU732" s="2" t="str">
        <f>_xlfn.XLOOKUP($A732,Results!$A$2:$A$2256,Results!P$2:P$2256,"")</f>
        <v>L-FSE</v>
      </c>
      <c r="AV732" s="2" t="str">
        <f>_xlfn.XLOOKUP($A732,Results!$A$2:$A$2256,Results!Q$2:Q$2256,"")</f>
        <v>SINGLE_MATCH</v>
      </c>
      <c r="AW732" s="2">
        <f>_xlfn.XLOOKUP($A732,Results!$A$2:$A$2256,Results!R$2:R$2256,"")</f>
        <v>0</v>
      </c>
      <c r="AX732" s="2">
        <f>_xlfn.XLOOKUP($A732,Results!$A$2:$A$2256,Results!S$2:S$2256,"")</f>
        <v>0</v>
      </c>
      <c r="AY732" s="2">
        <f>_xlfn.XLOOKUP($A732,Results!$A$2:$A$2256,Results!T$2:T$2256,"")</f>
        <v>85</v>
      </c>
      <c r="AZ732" s="2">
        <f>_xlfn.XLOOKUP($A732,Results!$A$2:$A$2256,Results!U$2:U$2256,"")</f>
        <v>0</v>
      </c>
      <c r="BA732" s="2" t="str">
        <f>_xlfn.XLOOKUP($A732,Results!$A$2:$A$2256,Results!V$2:V$2256,"")</f>
        <v>LITTELFUSE</v>
      </c>
      <c r="BB732" s="2">
        <f>_xlfn.XLOOKUP($A732,Results!$A$2:$A$2256,Results!W$2:W$2256,"")</f>
        <v>92</v>
      </c>
      <c r="BC732" s="2">
        <f>_xlfn.XLOOKUP($A732,Results!$A$2:$A$2256,Results!X$2:X$2256,"")</f>
        <v>39121600</v>
      </c>
      <c r="BD732" s="2">
        <f>_xlfn.XLOOKUP($A732,Results!$A$2:$A$2256,Results!Y$2:Y$2256,"")</f>
        <v>92</v>
      </c>
      <c r="BE732" s="2" t="b">
        <f>_xlfn.XLOOKUP($A732,Results!$A$2:$A$2256,Results!Z$2:Z$2256,"")</f>
        <v>1</v>
      </c>
    </row>
    <row r="733" spans="1:57" ht="38.25" customHeight="1" x14ac:dyDescent="0.3">
      <c r="A733">
        <v>906410</v>
      </c>
      <c r="B733">
        <v>281783</v>
      </c>
      <c r="C733" t="s">
        <v>36</v>
      </c>
      <c r="D733" t="s">
        <v>2350</v>
      </c>
      <c r="E733" s="2" t="str">
        <f>VLOOKUP(F733,'RPA Vendor Data '!F$1:$G$2418,2)</f>
        <v>LOEB ELECTRIC</v>
      </c>
      <c r="F733" s="2">
        <v>12062</v>
      </c>
      <c r="G733" s="2">
        <v>1</v>
      </c>
      <c r="H733" t="s">
        <v>2346</v>
      </c>
      <c r="I733">
        <v>10</v>
      </c>
      <c r="J733" t="s">
        <v>65</v>
      </c>
      <c r="K733" t="s">
        <v>39</v>
      </c>
      <c r="L733">
        <v>13.865</v>
      </c>
      <c r="M733" s="2" t="s">
        <v>2347</v>
      </c>
      <c r="N733" s="85" t="s">
        <v>2348</v>
      </c>
      <c r="O733" t="s">
        <v>36</v>
      </c>
      <c r="P733" t="s">
        <v>36</v>
      </c>
      <c r="Q733" t="s">
        <v>36</v>
      </c>
      <c r="R733">
        <v>138.65</v>
      </c>
      <c r="S733" s="1">
        <v>45744.564468252313</v>
      </c>
      <c r="T733" t="s">
        <v>42</v>
      </c>
      <c r="U733" s="1">
        <v>45744.35</v>
      </c>
      <c r="V733" t="s">
        <v>43</v>
      </c>
      <c r="W733" t="s">
        <v>36</v>
      </c>
      <c r="X733">
        <v>0</v>
      </c>
      <c r="Y733">
        <v>999</v>
      </c>
      <c r="Z733" t="s">
        <v>36</v>
      </c>
      <c r="AA733" t="s">
        <v>36</v>
      </c>
      <c r="AB733" t="s">
        <v>36</v>
      </c>
      <c r="AC733" t="s">
        <v>2347</v>
      </c>
      <c r="AD733" t="s">
        <v>2347</v>
      </c>
      <c r="AE733" t="s">
        <v>45</v>
      </c>
      <c r="AF733" s="44" t="s">
        <v>46</v>
      </c>
      <c r="AG733" s="18" t="s">
        <v>2349</v>
      </c>
      <c r="AI733" s="2" t="s">
        <v>48</v>
      </c>
      <c r="AJ733" s="2" t="e">
        <f>VLOOKUP(A733,'Classification Test Result'!$A$2:$D$2428,4,FALSE)</f>
        <v>#N/A</v>
      </c>
      <c r="AL733" s="2">
        <f>_xlfn.XLOOKUP($A733,Results!$A$2:$A$2256,Results!G$2:G$2256,"")</f>
        <v>0</v>
      </c>
      <c r="AM733" s="2">
        <f>_xlfn.XLOOKUP($A733,Results!$A$2:$A$2256,Results!H$2:H$2256,"")</f>
        <v>0</v>
      </c>
      <c r="AN733" s="2">
        <f>_xlfn.XLOOKUP($A733,Results!$A$2:$A$2256,Results!I$2:I$2256,"")</f>
        <v>0</v>
      </c>
      <c r="AO733" s="2">
        <f>_xlfn.XLOOKUP($A733,Results!$A$2:$A$2256,Results!J$2:J$2256,"")</f>
        <v>0</v>
      </c>
      <c r="AP733" s="2">
        <f>_xlfn.XLOOKUP($A733,Results!$A$2:$A$2256,Results!K$2:K$2256,"")</f>
        <v>0</v>
      </c>
      <c r="AQ733" s="2">
        <f>_xlfn.XLOOKUP($A733,Results!$A$2:$A$2256,Results!L$2:L$2256,"")</f>
        <v>0</v>
      </c>
      <c r="AR733" s="2">
        <f>_xlfn.XLOOKUP($A733,Results!$A$2:$A$2256,Results!M$2:M$2256,"")</f>
        <v>0</v>
      </c>
      <c r="AS733" s="2">
        <f>_xlfn.XLOOKUP($A733,Results!$A$2:$A$2256,Results!N$2:N$2256,"")</f>
        <v>0</v>
      </c>
      <c r="AT733" s="2" t="str">
        <f>_xlfn.XLOOKUP($A733,Results!$A$2:$A$2256,Results!O$2:O$2256,"")</f>
        <v>LITTELFUSE</v>
      </c>
      <c r="AU733" s="2" t="str">
        <f>_xlfn.XLOOKUP($A733,Results!$A$2:$A$2256,Results!P$2:P$2256,"")</f>
        <v>L-FSE</v>
      </c>
      <c r="AV733" s="2" t="str">
        <f>_xlfn.XLOOKUP($A733,Results!$A$2:$A$2256,Results!Q$2:Q$2256,"")</f>
        <v>SINGLE_MATCH</v>
      </c>
      <c r="AW733" s="2">
        <f>_xlfn.XLOOKUP($A733,Results!$A$2:$A$2256,Results!R$2:R$2256,"")</f>
        <v>0</v>
      </c>
      <c r="AX733" s="2">
        <f>_xlfn.XLOOKUP($A733,Results!$A$2:$A$2256,Results!S$2:S$2256,"")</f>
        <v>0</v>
      </c>
      <c r="AY733" s="2">
        <f>_xlfn.XLOOKUP($A733,Results!$A$2:$A$2256,Results!T$2:T$2256,"")</f>
        <v>85</v>
      </c>
      <c r="AZ733" s="2">
        <f>_xlfn.XLOOKUP($A733,Results!$A$2:$A$2256,Results!U$2:U$2256,"")</f>
        <v>0</v>
      </c>
      <c r="BA733" s="2" t="str">
        <f>_xlfn.XLOOKUP($A733,Results!$A$2:$A$2256,Results!V$2:V$2256,"")</f>
        <v>LITTELFUSE</v>
      </c>
      <c r="BB733" s="2">
        <f>_xlfn.XLOOKUP($A733,Results!$A$2:$A$2256,Results!W$2:W$2256,"")</f>
        <v>92</v>
      </c>
      <c r="BC733" s="2">
        <f>_xlfn.XLOOKUP($A733,Results!$A$2:$A$2256,Results!X$2:X$2256,"")</f>
        <v>39121600</v>
      </c>
      <c r="BD733" s="2">
        <f>_xlfn.XLOOKUP($A733,Results!$A$2:$A$2256,Results!Y$2:Y$2256,"")</f>
        <v>92</v>
      </c>
      <c r="BE733" s="2" t="b">
        <f>_xlfn.XLOOKUP($A733,Results!$A$2:$A$2256,Results!Z$2:Z$2256,"")</f>
        <v>1</v>
      </c>
    </row>
    <row r="734" spans="1:57" ht="38.25" customHeight="1" x14ac:dyDescent="0.3">
      <c r="A734">
        <v>906411</v>
      </c>
      <c r="B734">
        <v>281436</v>
      </c>
      <c r="C734" t="s">
        <v>36</v>
      </c>
      <c r="D734">
        <v>9341438920</v>
      </c>
      <c r="E734" s="2" t="str">
        <f>VLOOKUP(F734,'RPA Vendor Data '!F$1:$G$2418,2)</f>
        <v>GRAYBAR ELECTRIC CO. INC.</v>
      </c>
      <c r="F734" s="2">
        <v>11471</v>
      </c>
      <c r="G734" s="2">
        <v>5</v>
      </c>
      <c r="H734" t="s">
        <v>2351</v>
      </c>
      <c r="I734">
        <v>16</v>
      </c>
      <c r="J734" t="s">
        <v>39</v>
      </c>
      <c r="K734" t="s">
        <v>39</v>
      </c>
      <c r="L734">
        <v>17.05</v>
      </c>
      <c r="M734" s="2" t="s">
        <v>2352</v>
      </c>
      <c r="N734" s="85" t="s">
        <v>2353</v>
      </c>
      <c r="O734" t="s">
        <v>36</v>
      </c>
      <c r="P734" t="s">
        <v>36</v>
      </c>
      <c r="Q734" t="s">
        <v>36</v>
      </c>
      <c r="R734">
        <v>272.8</v>
      </c>
      <c r="S734" s="1">
        <v>45744.292150462963</v>
      </c>
      <c r="T734" t="s">
        <v>42</v>
      </c>
      <c r="U734" s="1">
        <v>45744.066666666673</v>
      </c>
      <c r="V734" t="s">
        <v>43</v>
      </c>
      <c r="W734" t="s">
        <v>36</v>
      </c>
      <c r="X734">
        <v>0</v>
      </c>
      <c r="Y734">
        <v>201</v>
      </c>
      <c r="Z734" t="s">
        <v>36</v>
      </c>
      <c r="AA734" t="s">
        <v>36</v>
      </c>
      <c r="AB734" t="s">
        <v>36</v>
      </c>
      <c r="AC734" t="s">
        <v>2352</v>
      </c>
      <c r="AD734" t="s">
        <v>2352</v>
      </c>
      <c r="AE734" t="s">
        <v>45</v>
      </c>
      <c r="AF734" s="44">
        <v>26121607</v>
      </c>
      <c r="AG734" s="18" t="s">
        <v>2354</v>
      </c>
      <c r="AH734" s="18"/>
      <c r="AI734" s="2" t="s">
        <v>48</v>
      </c>
      <c r="AJ734" s="2" t="e">
        <f>VLOOKUP(A734,'Classification Test Result'!$A$2:$D$2428,4,FALSE)</f>
        <v>#N/A</v>
      </c>
      <c r="AL734" s="2">
        <f>_xlfn.XLOOKUP($A734,Results!$A$2:$A$2256,Results!G$2:G$2256,"")</f>
        <v>757922</v>
      </c>
      <c r="AM734" s="2" t="str">
        <f>_xlfn.XLOOKUP($A734,Results!$A$2:$A$2256,Results!H$2:H$2256,"")</f>
        <v>UPDLCS10</v>
      </c>
      <c r="AN734" s="2" t="str">
        <f>_xlfn.XLOOKUP($A734,Results!$A$2:$A$2256,Results!I$2:I$2256,"")</f>
        <v>LEVITON</v>
      </c>
      <c r="AO734" s="2" t="str">
        <f>_xlfn.XLOOKUP($A734,Results!$A$2:$A$2256,Results!J$2:J$2256,"")</f>
        <v>078477260371</v>
      </c>
      <c r="AP734" s="2">
        <f>_xlfn.XLOOKUP($A734,Results!$A$2:$A$2256,Results!K$2:K$2256,"")</f>
        <v>43223326</v>
      </c>
      <c r="AQ734" s="2">
        <f>_xlfn.XLOOKUP($A734,Results!$A$2:$A$2256,Results!L$2:L$2256,"")</f>
        <v>0</v>
      </c>
      <c r="AR734" s="2">
        <f>_xlfn.XLOOKUP($A734,Results!$A$2:$A$2256,Results!M$2:M$2256,"")</f>
        <v>841320</v>
      </c>
      <c r="AS734" s="2" t="str">
        <f>_xlfn.XLOOKUP($A734,Results!$A$2:$A$2256,Results!N$2:N$2256,"")</f>
        <v>LEV UPDLC-S10 10M DPLX PATCH CORD</v>
      </c>
      <c r="AT734" s="2" t="str">
        <f>_xlfn.XLOOKUP($A734,Results!$A$2:$A$2256,Results!O$2:O$2256,"")</f>
        <v>LEVITON</v>
      </c>
      <c r="AU734" s="2" t="str">
        <f>_xlfn.XLOOKUP($A734,Results!$A$2:$A$2256,Results!P$2:P$2256,"")</f>
        <v>LEVITON MANUFACTURING COMPANY, INC</v>
      </c>
      <c r="AV734" s="2" t="str">
        <f>_xlfn.XLOOKUP($A734,Results!$A$2:$A$2256,Results!Q$2:Q$2256,"")</f>
        <v>SINGLE_MATCH</v>
      </c>
      <c r="AW734" s="2" t="str">
        <f>_xlfn.XLOOKUP($A734,Results!$A$2:$A$2256,Results!R$2:R$2256,"")</f>
        <v>0.7709814661255954</v>
      </c>
      <c r="AX734" s="2">
        <f>_xlfn.XLOOKUP($A734,Results!$A$2:$A$2256,Results!S$2:S$2256,"")</f>
        <v>100</v>
      </c>
      <c r="AY734" s="2">
        <f>_xlfn.XLOOKUP($A734,Results!$A$2:$A$2256,Results!T$2:T$2256,"")</f>
        <v>100</v>
      </c>
      <c r="AZ734" s="2">
        <f>_xlfn.XLOOKUP($A734,Results!$A$2:$A$2256,Results!U$2:U$2256,"")</f>
        <v>100</v>
      </c>
      <c r="BA734" s="2" t="str">
        <f>_xlfn.XLOOKUP($A734,Results!$A$2:$A$2256,Results!V$2:V$2256,"")</f>
        <v>LEVITON</v>
      </c>
      <c r="BB734" s="2">
        <f>_xlfn.XLOOKUP($A734,Results!$A$2:$A$2256,Results!W$2:W$2256,"")</f>
        <v>81</v>
      </c>
      <c r="BC734" s="2">
        <f>_xlfn.XLOOKUP($A734,Results!$A$2:$A$2256,Results!X$2:X$2256,"")</f>
        <v>43223326</v>
      </c>
      <c r="BD734" s="2">
        <f>_xlfn.XLOOKUP($A734,Results!$A$2:$A$2256,Results!Y$2:Y$2256,"")</f>
        <v>81</v>
      </c>
      <c r="BE734" s="2" t="b">
        <f>_xlfn.XLOOKUP($A734,Results!$A$2:$A$2256,Results!Z$2:Z$2256,"")</f>
        <v>1</v>
      </c>
    </row>
    <row r="735" spans="1:57" ht="38.25" customHeight="1" x14ac:dyDescent="0.3">
      <c r="A735">
        <v>906412</v>
      </c>
      <c r="B735">
        <v>281436</v>
      </c>
      <c r="C735" t="s">
        <v>36</v>
      </c>
      <c r="D735">
        <v>9341438920</v>
      </c>
      <c r="E735" s="2" t="str">
        <f>VLOOKUP(F735,'RPA Vendor Data '!F$1:$G$2418,2)</f>
        <v>GRAYBAR ELECTRIC CO. INC.</v>
      </c>
      <c r="F735" s="2">
        <v>11471</v>
      </c>
      <c r="G735" s="2">
        <v>12</v>
      </c>
      <c r="H735" t="s">
        <v>2357</v>
      </c>
      <c r="I735">
        <v>10</v>
      </c>
      <c r="J735">
        <v>1</v>
      </c>
      <c r="K735" t="s">
        <v>39</v>
      </c>
      <c r="L735">
        <v>14</v>
      </c>
      <c r="M735" s="2" t="s">
        <v>2352</v>
      </c>
      <c r="N735" s="85" t="s">
        <v>2358</v>
      </c>
      <c r="O735" t="s">
        <v>36</v>
      </c>
      <c r="P735" t="s">
        <v>36</v>
      </c>
      <c r="Q735" t="s">
        <v>36</v>
      </c>
      <c r="R735">
        <v>140</v>
      </c>
      <c r="S735" s="1">
        <v>45744.29218452546</v>
      </c>
      <c r="T735" t="s">
        <v>42</v>
      </c>
      <c r="U735" s="1">
        <v>45744.066666666673</v>
      </c>
      <c r="V735" t="s">
        <v>43</v>
      </c>
      <c r="W735" t="s">
        <v>36</v>
      </c>
      <c r="X735">
        <v>0</v>
      </c>
      <c r="Y735">
        <v>201</v>
      </c>
      <c r="Z735" t="s">
        <v>36</v>
      </c>
      <c r="AA735" t="s">
        <v>36</v>
      </c>
      <c r="AB735" t="s">
        <v>36</v>
      </c>
      <c r="AC735" t="s">
        <v>2352</v>
      </c>
      <c r="AD735" t="s">
        <v>2352</v>
      </c>
      <c r="AE735" t="s">
        <v>45</v>
      </c>
      <c r="AF735" s="44">
        <v>26121607</v>
      </c>
      <c r="AG735" s="18" t="s">
        <v>2359</v>
      </c>
      <c r="AI735" s="2" t="s">
        <v>48</v>
      </c>
      <c r="AJ735" s="2" t="e">
        <f>VLOOKUP(A735,'Classification Test Result'!$A$2:$D$2428,4,FALSE)</f>
        <v>#N/A</v>
      </c>
      <c r="AL735" s="2">
        <f>_xlfn.XLOOKUP($A735,Results!$A$2:$A$2256,Results!G$2:G$2256,"")</f>
        <v>878762</v>
      </c>
      <c r="AM735" s="2" t="str">
        <f>_xlfn.XLOOKUP($A735,Results!$A$2:$A$2256,Results!H$2:H$2256,"")</f>
        <v>UPDLCS02</v>
      </c>
      <c r="AN735" s="2" t="str">
        <f>_xlfn.XLOOKUP($A735,Results!$A$2:$A$2256,Results!I$2:I$2256,"")</f>
        <v>LEVITON</v>
      </c>
      <c r="AO735" s="2" t="str">
        <f>_xlfn.XLOOKUP($A735,Results!$A$2:$A$2256,Results!J$2:J$2256,"")</f>
        <v>078477544402</v>
      </c>
      <c r="AP735" s="2">
        <f>_xlfn.XLOOKUP($A735,Results!$A$2:$A$2256,Results!K$2:K$2256,"")</f>
        <v>43223326</v>
      </c>
      <c r="AQ735" s="2">
        <f>_xlfn.XLOOKUP($A735,Results!$A$2:$A$2256,Results!L$2:L$2256,"")</f>
        <v>0</v>
      </c>
      <c r="AR735" s="2">
        <f>_xlfn.XLOOKUP($A735,Results!$A$2:$A$2256,Results!M$2:M$2256,"")</f>
        <v>918911</v>
      </c>
      <c r="AS735" s="2" t="str">
        <f>_xlfn.XLOOKUP($A735,Results!$A$2:$A$2256,Results!N$2:N$2256,"")</f>
        <v>LEV UPDLC-S02 2M DPLX PATCH CORD</v>
      </c>
      <c r="AT735" s="2" t="str">
        <f>_xlfn.XLOOKUP($A735,Results!$A$2:$A$2256,Results!O$2:O$2256,"")</f>
        <v>LEVITON</v>
      </c>
      <c r="AU735" s="2" t="str">
        <f>_xlfn.XLOOKUP($A735,Results!$A$2:$A$2256,Results!P$2:P$2256,"")</f>
        <v>LEVITON MANUFACTURING COMPANY, INC</v>
      </c>
      <c r="AV735" s="2" t="str">
        <f>_xlfn.XLOOKUP($A735,Results!$A$2:$A$2256,Results!Q$2:Q$2256,"")</f>
        <v>SINGLE_MATCH</v>
      </c>
      <c r="AW735" s="2" t="str">
        <f>_xlfn.XLOOKUP($A735,Results!$A$2:$A$2256,Results!R$2:R$2256,"")</f>
        <v>0.7840136083570572</v>
      </c>
      <c r="AX735" s="2">
        <f>_xlfn.XLOOKUP($A735,Results!$A$2:$A$2256,Results!S$2:S$2256,"")</f>
        <v>100</v>
      </c>
      <c r="AY735" s="2">
        <f>_xlfn.XLOOKUP($A735,Results!$A$2:$A$2256,Results!T$2:T$2256,"")</f>
        <v>100</v>
      </c>
      <c r="AZ735" s="2">
        <f>_xlfn.XLOOKUP($A735,Results!$A$2:$A$2256,Results!U$2:U$2256,"")</f>
        <v>100</v>
      </c>
      <c r="BA735" s="2" t="str">
        <f>_xlfn.XLOOKUP($A735,Results!$A$2:$A$2256,Results!V$2:V$2256,"")</f>
        <v>LEVITON</v>
      </c>
      <c r="BB735" s="2">
        <f>_xlfn.XLOOKUP($A735,Results!$A$2:$A$2256,Results!W$2:W$2256,"")</f>
        <v>82</v>
      </c>
      <c r="BC735" s="2">
        <f>_xlfn.XLOOKUP($A735,Results!$A$2:$A$2256,Results!X$2:X$2256,"")</f>
        <v>43223326</v>
      </c>
      <c r="BD735" s="2">
        <f>_xlfn.XLOOKUP($A735,Results!$A$2:$A$2256,Results!Y$2:Y$2256,"")</f>
        <v>82</v>
      </c>
      <c r="BE735" s="2" t="b">
        <f>_xlfn.XLOOKUP($A735,Results!$A$2:$A$2256,Results!Z$2:Z$2256,"")</f>
        <v>1</v>
      </c>
    </row>
    <row r="736" spans="1:57" ht="38.25" customHeight="1" x14ac:dyDescent="0.3">
      <c r="A736">
        <v>906413</v>
      </c>
      <c r="B736">
        <v>281431</v>
      </c>
      <c r="C736" t="s">
        <v>36</v>
      </c>
      <c r="D736">
        <v>9341435109</v>
      </c>
      <c r="E736" s="2" t="str">
        <f>VLOOKUP(F736,'RPA Vendor Data '!F$1:$G$2418,2)</f>
        <v>GRAYBAR ELECTRIC CO. INC.</v>
      </c>
      <c r="F736" s="2">
        <v>11471</v>
      </c>
      <c r="G736" s="2">
        <v>1</v>
      </c>
      <c r="H736" t="s">
        <v>2362</v>
      </c>
      <c r="I736">
        <v>13</v>
      </c>
      <c r="J736" t="s">
        <v>39</v>
      </c>
      <c r="K736" t="s">
        <v>39</v>
      </c>
      <c r="L736">
        <v>17.87</v>
      </c>
      <c r="M736" s="2" t="s">
        <v>2352</v>
      </c>
      <c r="N736" s="85" t="s">
        <v>2363</v>
      </c>
      <c r="O736" t="s">
        <v>36</v>
      </c>
      <c r="P736" t="s">
        <v>2364</v>
      </c>
      <c r="Q736" t="s">
        <v>36</v>
      </c>
      <c r="R736">
        <v>232.31</v>
      </c>
      <c r="S736" s="1">
        <v>45744.292311307872</v>
      </c>
      <c r="T736" t="s">
        <v>42</v>
      </c>
      <c r="U736" s="1">
        <v>45744.06527777778</v>
      </c>
      <c r="V736" t="s">
        <v>43</v>
      </c>
      <c r="W736" t="s">
        <v>36</v>
      </c>
      <c r="X736">
        <v>0</v>
      </c>
      <c r="Y736">
        <v>201</v>
      </c>
      <c r="Z736" t="s">
        <v>36</v>
      </c>
      <c r="AA736" t="s">
        <v>36</v>
      </c>
      <c r="AB736" t="s">
        <v>36</v>
      </c>
      <c r="AC736" t="s">
        <v>2352</v>
      </c>
      <c r="AD736" t="s">
        <v>2352</v>
      </c>
      <c r="AE736" t="s">
        <v>45</v>
      </c>
      <c r="AF736" s="44">
        <v>39121406</v>
      </c>
      <c r="AG736" s="18" t="s">
        <v>2365</v>
      </c>
      <c r="AH736" s="18"/>
      <c r="AI736" s="2" t="s">
        <v>48</v>
      </c>
      <c r="AJ736" s="2" t="e">
        <f>VLOOKUP(A736,'Classification Test Result'!$A$2:$D$2428,4,FALSE)</f>
        <v>#N/A</v>
      </c>
      <c r="AL736" s="2">
        <f>_xlfn.XLOOKUP($A736,Results!$A$2:$A$2256,Results!G$2:G$2256,"")</f>
        <v>967125</v>
      </c>
      <c r="AM736" s="2" t="str">
        <f>_xlfn.XLOOKUP($A736,Results!$A$2:$A$2256,Results!H$2:H$2256,"")</f>
        <v>GFTR2</v>
      </c>
      <c r="AN736" s="2" t="str">
        <f>_xlfn.XLOOKUP($A736,Results!$A$2:$A$2256,Results!I$2:I$2256,"")</f>
        <v>LEVITON</v>
      </c>
      <c r="AO736" s="2" t="str">
        <f>_xlfn.XLOOKUP($A736,Results!$A$2:$A$2256,Results!J$2:J$2256,"")</f>
        <v>078477497296</v>
      </c>
      <c r="AP736" s="2">
        <f>_xlfn.XLOOKUP($A736,Results!$A$2:$A$2256,Results!K$2:K$2256,"")</f>
        <v>39121406</v>
      </c>
      <c r="AQ736" s="2">
        <f>_xlfn.XLOOKUP($A736,Results!$A$2:$A$2256,Results!L$2:L$2256,"")</f>
        <v>0</v>
      </c>
      <c r="AR736" s="2">
        <f>_xlfn.XLOOKUP($A736,Results!$A$2:$A$2256,Results!M$2:M$2256,"")</f>
        <v>711174</v>
      </c>
      <c r="AS736" s="2" t="str">
        <f>_xlfn.XLOOKUP($A736,Results!$A$2:$A$2256,Results!N$2:N$2256,"")</f>
        <v>LEV GFTR2 20A RECEPTACLE</v>
      </c>
      <c r="AT736" s="2" t="str">
        <f>_xlfn.XLOOKUP($A736,Results!$A$2:$A$2256,Results!O$2:O$2256,"")</f>
        <v>LEVITON</v>
      </c>
      <c r="AU736" s="2" t="str">
        <f>_xlfn.XLOOKUP($A736,Results!$A$2:$A$2256,Results!P$2:P$2256,"")</f>
        <v>LEVITON MANUFACTURING COMPANY, INC</v>
      </c>
      <c r="AV736" s="2" t="str">
        <f>_xlfn.XLOOKUP($A736,Results!$A$2:$A$2256,Results!Q$2:Q$2256,"")</f>
        <v>SINGLE_MATCH</v>
      </c>
      <c r="AW736" s="2" t="str">
        <f>_xlfn.XLOOKUP($A736,Results!$A$2:$A$2256,Results!R$2:R$2256,"")</f>
        <v>0.7193313857768269</v>
      </c>
      <c r="AX736" s="2">
        <f>_xlfn.XLOOKUP($A736,Results!$A$2:$A$2256,Results!S$2:S$2256,"")</f>
        <v>100</v>
      </c>
      <c r="AY736" s="2">
        <f>_xlfn.XLOOKUP($A736,Results!$A$2:$A$2256,Results!T$2:T$2256,"")</f>
        <v>100</v>
      </c>
      <c r="AZ736" s="2">
        <f>_xlfn.XLOOKUP($A736,Results!$A$2:$A$2256,Results!U$2:U$2256,"")</f>
        <v>100</v>
      </c>
      <c r="BA736" s="2" t="str">
        <f>_xlfn.XLOOKUP($A736,Results!$A$2:$A$2256,Results!V$2:V$2256,"")</f>
        <v>LEVITON</v>
      </c>
      <c r="BB736" s="2">
        <f>_xlfn.XLOOKUP($A736,Results!$A$2:$A$2256,Results!W$2:W$2256,"")</f>
        <v>84</v>
      </c>
      <c r="BC736" s="2">
        <f>_xlfn.XLOOKUP($A736,Results!$A$2:$A$2256,Results!X$2:X$2256,"")</f>
        <v>39121406</v>
      </c>
      <c r="BD736" s="2">
        <f>_xlfn.XLOOKUP($A736,Results!$A$2:$A$2256,Results!Y$2:Y$2256,"")</f>
        <v>84</v>
      </c>
      <c r="BE736" s="2" t="b">
        <f>_xlfn.XLOOKUP($A736,Results!$A$2:$A$2256,Results!Z$2:Z$2256,"")</f>
        <v>1</v>
      </c>
    </row>
    <row r="737" spans="1:57" ht="38.25" customHeight="1" x14ac:dyDescent="0.3">
      <c r="A737">
        <v>906414</v>
      </c>
      <c r="B737">
        <v>281436</v>
      </c>
      <c r="C737" t="s">
        <v>36</v>
      </c>
      <c r="D737">
        <v>9341438920</v>
      </c>
      <c r="E737" s="2" t="str">
        <f>VLOOKUP(F737,'RPA Vendor Data '!F$1:$G$2418,2)</f>
        <v>GRAYBAR ELECTRIC CO. INC.</v>
      </c>
      <c r="F737" s="2">
        <v>11471</v>
      </c>
      <c r="G737" s="2">
        <v>11</v>
      </c>
      <c r="H737" t="s">
        <v>2367</v>
      </c>
      <c r="I737">
        <v>10</v>
      </c>
      <c r="J737">
        <v>1</v>
      </c>
      <c r="K737" t="s">
        <v>39</v>
      </c>
      <c r="L737">
        <v>200.15</v>
      </c>
      <c r="M737" s="2" t="s">
        <v>2352</v>
      </c>
      <c r="N737" s="85" t="s">
        <v>2368</v>
      </c>
      <c r="O737" t="s">
        <v>36</v>
      </c>
      <c r="P737" t="s">
        <v>36</v>
      </c>
      <c r="Q737" t="s">
        <v>36</v>
      </c>
      <c r="R737">
        <v>2001.5</v>
      </c>
      <c r="S737" s="1">
        <v>45744.292178321761</v>
      </c>
      <c r="T737" t="s">
        <v>42</v>
      </c>
      <c r="U737" s="1">
        <v>45744.066666666673</v>
      </c>
      <c r="V737" t="s">
        <v>43</v>
      </c>
      <c r="W737" t="s">
        <v>36</v>
      </c>
      <c r="X737">
        <v>0</v>
      </c>
      <c r="Y737">
        <v>201</v>
      </c>
      <c r="Z737" t="s">
        <v>36</v>
      </c>
      <c r="AA737" t="s">
        <v>36</v>
      </c>
      <c r="AB737" t="s">
        <v>36</v>
      </c>
      <c r="AC737" t="s">
        <v>2352</v>
      </c>
      <c r="AD737" t="s">
        <v>2352</v>
      </c>
      <c r="AE737" t="s">
        <v>45</v>
      </c>
      <c r="AF737" s="44" t="s">
        <v>46</v>
      </c>
      <c r="AG737" s="18" t="s">
        <v>2369</v>
      </c>
      <c r="AI737" s="2" t="s">
        <v>48</v>
      </c>
      <c r="AJ737" s="2" t="e">
        <f>VLOOKUP(A737,'Classification Test Result'!$A$2:$D$2428,4,FALSE)</f>
        <v>#N/A</v>
      </c>
      <c r="AL737" s="2">
        <f>_xlfn.XLOOKUP($A737,Results!$A$2:$A$2256,Results!G$2:G$2256,"")</f>
        <v>0</v>
      </c>
      <c r="AM737" s="2">
        <f>_xlfn.XLOOKUP($A737,Results!$A$2:$A$2256,Results!H$2:H$2256,"")</f>
        <v>0</v>
      </c>
      <c r="AN737" s="2">
        <f>_xlfn.XLOOKUP($A737,Results!$A$2:$A$2256,Results!I$2:I$2256,"")</f>
        <v>0</v>
      </c>
      <c r="AO737" s="2">
        <f>_xlfn.XLOOKUP($A737,Results!$A$2:$A$2256,Results!J$2:J$2256,"")</f>
        <v>0</v>
      </c>
      <c r="AP737" s="2">
        <f>_xlfn.XLOOKUP($A737,Results!$A$2:$A$2256,Results!K$2:K$2256,"")</f>
        <v>0</v>
      </c>
      <c r="AQ737" s="2">
        <f>_xlfn.XLOOKUP($A737,Results!$A$2:$A$2256,Results!L$2:L$2256,"")</f>
        <v>0</v>
      </c>
      <c r="AR737" s="2">
        <f>_xlfn.XLOOKUP($A737,Results!$A$2:$A$2256,Results!M$2:M$2256,"")</f>
        <v>0</v>
      </c>
      <c r="AS737" s="2">
        <f>_xlfn.XLOOKUP($A737,Results!$A$2:$A$2256,Results!N$2:N$2256,"")</f>
        <v>0</v>
      </c>
      <c r="AT737" s="2" t="str">
        <f>_xlfn.XLOOKUP($A737,Results!$A$2:$A$2256,Results!O$2:O$2256,"")</f>
        <v>LEVITON</v>
      </c>
      <c r="AU737" s="2" t="str">
        <f>_xlfn.XLOOKUP($A737,Results!$A$2:$A$2256,Results!P$2:P$2256,"")</f>
        <v>LEVITON MANUFACTURING COMPANY, INC</v>
      </c>
      <c r="AV737" s="2" t="str">
        <f>_xlfn.XLOOKUP($A737,Results!$A$2:$A$2256,Results!Q$2:Q$2256,"")</f>
        <v>SINGLE_MATCH</v>
      </c>
      <c r="AW737" s="2">
        <f>_xlfn.XLOOKUP($A737,Results!$A$2:$A$2256,Results!R$2:R$2256,"")</f>
        <v>0</v>
      </c>
      <c r="AX737" s="2">
        <f>_xlfn.XLOOKUP($A737,Results!$A$2:$A$2256,Results!S$2:S$2256,"")</f>
        <v>0</v>
      </c>
      <c r="AY737" s="2">
        <f>_xlfn.XLOOKUP($A737,Results!$A$2:$A$2256,Results!T$2:T$2256,"")</f>
        <v>100</v>
      </c>
      <c r="AZ737" s="2">
        <f>_xlfn.XLOOKUP($A737,Results!$A$2:$A$2256,Results!U$2:U$2256,"")</f>
        <v>0</v>
      </c>
      <c r="BA737" s="2" t="str">
        <f>_xlfn.XLOOKUP($A737,Results!$A$2:$A$2256,Results!V$2:V$2256,"")</f>
        <v>LEVITON</v>
      </c>
      <c r="BB737" s="2">
        <f>_xlfn.XLOOKUP($A737,Results!$A$2:$A$2256,Results!W$2:W$2256,"")</f>
        <v>78</v>
      </c>
      <c r="BC737" s="2">
        <f>_xlfn.XLOOKUP($A737,Results!$A$2:$A$2256,Results!X$2:X$2256,"")</f>
        <v>43223300</v>
      </c>
      <c r="BD737" s="2">
        <f>_xlfn.XLOOKUP($A737,Results!$A$2:$A$2256,Results!Y$2:Y$2256,"")</f>
        <v>78</v>
      </c>
      <c r="BE737" s="2" t="b">
        <f>_xlfn.XLOOKUP($A737,Results!$A$2:$A$2256,Results!Z$2:Z$2256,"")</f>
        <v>1</v>
      </c>
    </row>
    <row r="738" spans="1:57" ht="38.25" customHeight="1" x14ac:dyDescent="0.3">
      <c r="A738">
        <v>906415</v>
      </c>
      <c r="B738">
        <v>281436</v>
      </c>
      <c r="C738" t="s">
        <v>36</v>
      </c>
      <c r="D738">
        <v>9341438920</v>
      </c>
      <c r="E738" s="2" t="str">
        <f>VLOOKUP(F738,'RPA Vendor Data '!F$1:$G$2418,2)</f>
        <v>GRAYBAR ELECTRIC CO. INC.</v>
      </c>
      <c r="F738" s="2">
        <v>11471</v>
      </c>
      <c r="G738" s="2">
        <v>10</v>
      </c>
      <c r="H738" t="s">
        <v>2370</v>
      </c>
      <c r="I738">
        <v>2</v>
      </c>
      <c r="J738">
        <v>1</v>
      </c>
      <c r="K738" t="s">
        <v>39</v>
      </c>
      <c r="L738">
        <v>200.15</v>
      </c>
      <c r="M738" s="2" t="s">
        <v>2352</v>
      </c>
      <c r="N738" s="85" t="s">
        <v>2371</v>
      </c>
      <c r="O738" t="s">
        <v>36</v>
      </c>
      <c r="P738" t="s">
        <v>36</v>
      </c>
      <c r="Q738" t="s">
        <v>36</v>
      </c>
      <c r="R738">
        <v>400.3</v>
      </c>
      <c r="S738" s="1">
        <v>45744.292175347233</v>
      </c>
      <c r="T738" t="s">
        <v>42</v>
      </c>
      <c r="U738" s="1">
        <v>45744.066666666673</v>
      </c>
      <c r="V738" t="s">
        <v>43</v>
      </c>
      <c r="W738" t="s">
        <v>36</v>
      </c>
      <c r="X738">
        <v>0</v>
      </c>
      <c r="Y738">
        <v>201</v>
      </c>
      <c r="Z738" t="s">
        <v>36</v>
      </c>
      <c r="AA738" t="s">
        <v>36</v>
      </c>
      <c r="AB738" t="s">
        <v>36</v>
      </c>
      <c r="AC738" t="s">
        <v>2352</v>
      </c>
      <c r="AD738" t="s">
        <v>2352</v>
      </c>
      <c r="AE738" t="s">
        <v>45</v>
      </c>
      <c r="AF738" s="44" t="s">
        <v>46</v>
      </c>
      <c r="AG738" s="18" t="s">
        <v>2372</v>
      </c>
      <c r="AI738" s="2" t="s">
        <v>48</v>
      </c>
      <c r="AJ738" s="2" t="e">
        <f>VLOOKUP(A738,'Classification Test Result'!$A$2:$D$2428,4,FALSE)</f>
        <v>#N/A</v>
      </c>
      <c r="AL738" s="2">
        <f>_xlfn.XLOOKUP($A738,Results!$A$2:$A$2256,Results!G$2:G$2256,"")</f>
        <v>0</v>
      </c>
      <c r="AM738" s="2">
        <f>_xlfn.XLOOKUP($A738,Results!$A$2:$A$2256,Results!H$2:H$2256,"")</f>
        <v>0</v>
      </c>
      <c r="AN738" s="2">
        <f>_xlfn.XLOOKUP($A738,Results!$A$2:$A$2256,Results!I$2:I$2256,"")</f>
        <v>0</v>
      </c>
      <c r="AO738" s="2">
        <f>_xlfn.XLOOKUP($A738,Results!$A$2:$A$2256,Results!J$2:J$2256,"")</f>
        <v>0</v>
      </c>
      <c r="AP738" s="2">
        <f>_xlfn.XLOOKUP($A738,Results!$A$2:$A$2256,Results!K$2:K$2256,"")</f>
        <v>0</v>
      </c>
      <c r="AQ738" s="2">
        <f>_xlfn.XLOOKUP($A738,Results!$A$2:$A$2256,Results!L$2:L$2256,"")</f>
        <v>0</v>
      </c>
      <c r="AR738" s="2">
        <f>_xlfn.XLOOKUP($A738,Results!$A$2:$A$2256,Results!M$2:M$2256,"")</f>
        <v>0</v>
      </c>
      <c r="AS738" s="2">
        <f>_xlfn.XLOOKUP($A738,Results!$A$2:$A$2256,Results!N$2:N$2256,"")</f>
        <v>0</v>
      </c>
      <c r="AT738" s="2" t="str">
        <f>_xlfn.XLOOKUP($A738,Results!$A$2:$A$2256,Results!O$2:O$2256,"")</f>
        <v>LEVITON</v>
      </c>
      <c r="AU738" s="2" t="str">
        <f>_xlfn.XLOOKUP($A738,Results!$A$2:$A$2256,Results!P$2:P$2256,"")</f>
        <v>LEVITON MANUFACTURING COMPANY, INC</v>
      </c>
      <c r="AV738" s="2" t="str">
        <f>_xlfn.XLOOKUP($A738,Results!$A$2:$A$2256,Results!Q$2:Q$2256,"")</f>
        <v>SINGLE_MATCH</v>
      </c>
      <c r="AW738" s="2">
        <f>_xlfn.XLOOKUP($A738,Results!$A$2:$A$2256,Results!R$2:R$2256,"")</f>
        <v>0</v>
      </c>
      <c r="AX738" s="2">
        <f>_xlfn.XLOOKUP($A738,Results!$A$2:$A$2256,Results!S$2:S$2256,"")</f>
        <v>0</v>
      </c>
      <c r="AY738" s="2">
        <f>_xlfn.XLOOKUP($A738,Results!$A$2:$A$2256,Results!T$2:T$2256,"")</f>
        <v>100</v>
      </c>
      <c r="AZ738" s="2">
        <f>_xlfn.XLOOKUP($A738,Results!$A$2:$A$2256,Results!U$2:U$2256,"")</f>
        <v>0</v>
      </c>
      <c r="BA738" s="2" t="str">
        <f>_xlfn.XLOOKUP($A738,Results!$A$2:$A$2256,Results!V$2:V$2256,"")</f>
        <v>LEVITON</v>
      </c>
      <c r="BB738" s="2">
        <f>_xlfn.XLOOKUP($A738,Results!$A$2:$A$2256,Results!W$2:W$2256,"")</f>
        <v>79</v>
      </c>
      <c r="BC738" s="2">
        <f>_xlfn.XLOOKUP($A738,Results!$A$2:$A$2256,Results!X$2:X$2256,"")</f>
        <v>43223328</v>
      </c>
      <c r="BD738" s="2">
        <f>_xlfn.XLOOKUP($A738,Results!$A$2:$A$2256,Results!Y$2:Y$2256,"")</f>
        <v>79</v>
      </c>
      <c r="BE738" s="2" t="b">
        <f>_xlfn.XLOOKUP($A738,Results!$A$2:$A$2256,Results!Z$2:Z$2256,"")</f>
        <v>1</v>
      </c>
    </row>
    <row r="739" spans="1:57" ht="38.25" customHeight="1" x14ac:dyDescent="0.3">
      <c r="A739">
        <v>906416</v>
      </c>
      <c r="B739">
        <v>281436</v>
      </c>
      <c r="C739" t="s">
        <v>36</v>
      </c>
      <c r="D739">
        <v>9341438920</v>
      </c>
      <c r="E739" s="2" t="str">
        <f>VLOOKUP(F739,'RPA Vendor Data '!F$1:$G$2418,2)</f>
        <v>GRAYBAR ELECTRIC CO. INC.</v>
      </c>
      <c r="F739" s="2">
        <v>11471</v>
      </c>
      <c r="G739" s="2">
        <v>2</v>
      </c>
      <c r="H739" t="s">
        <v>2373</v>
      </c>
      <c r="I739">
        <v>27</v>
      </c>
      <c r="J739" t="s">
        <v>39</v>
      </c>
      <c r="K739" t="s">
        <v>39</v>
      </c>
      <c r="L739">
        <v>2.7</v>
      </c>
      <c r="M739" s="2" t="s">
        <v>2352</v>
      </c>
      <c r="N739" s="85" t="s">
        <v>2374</v>
      </c>
      <c r="O739" t="s">
        <v>36</v>
      </c>
      <c r="P739" t="s">
        <v>36</v>
      </c>
      <c r="Q739" t="s">
        <v>36</v>
      </c>
      <c r="R739">
        <v>72.900000000000006</v>
      </c>
      <c r="S739" s="1">
        <v>45744.292134490737</v>
      </c>
      <c r="T739" t="s">
        <v>42</v>
      </c>
      <c r="U739" s="1">
        <v>45744.066666666673</v>
      </c>
      <c r="V739" t="s">
        <v>43</v>
      </c>
      <c r="W739" t="s">
        <v>36</v>
      </c>
      <c r="X739">
        <v>0</v>
      </c>
      <c r="Y739">
        <v>201</v>
      </c>
      <c r="Z739" t="s">
        <v>36</v>
      </c>
      <c r="AA739" t="s">
        <v>36</v>
      </c>
      <c r="AB739" t="s">
        <v>36</v>
      </c>
      <c r="AC739" t="s">
        <v>2352</v>
      </c>
      <c r="AD739" t="s">
        <v>2352</v>
      </c>
      <c r="AE739" t="s">
        <v>45</v>
      </c>
      <c r="AF739" s="44" t="s">
        <v>46</v>
      </c>
      <c r="AG739" s="2" t="s">
        <v>1668</v>
      </c>
      <c r="AI739" s="2" t="s">
        <v>48</v>
      </c>
      <c r="AJ739" s="2" t="e">
        <f>VLOOKUP(A739,'Classification Test Result'!$A$2:$D$2428,4,FALSE)</f>
        <v>#N/A</v>
      </c>
      <c r="AL739" s="2">
        <f>_xlfn.XLOOKUP($A739,Results!$A$2:$A$2256,Results!G$2:G$2256,"")</f>
        <v>0</v>
      </c>
      <c r="AM739" s="2">
        <f>_xlfn.XLOOKUP($A739,Results!$A$2:$A$2256,Results!H$2:H$2256,"")</f>
        <v>0</v>
      </c>
      <c r="AN739" s="2">
        <f>_xlfn.XLOOKUP($A739,Results!$A$2:$A$2256,Results!I$2:I$2256,"")</f>
        <v>0</v>
      </c>
      <c r="AO739" s="2">
        <f>_xlfn.XLOOKUP($A739,Results!$A$2:$A$2256,Results!J$2:J$2256,"")</f>
        <v>0</v>
      </c>
      <c r="AP739" s="2">
        <f>_xlfn.XLOOKUP($A739,Results!$A$2:$A$2256,Results!K$2:K$2256,"")</f>
        <v>0</v>
      </c>
      <c r="AQ739" s="2">
        <f>_xlfn.XLOOKUP($A739,Results!$A$2:$A$2256,Results!L$2:L$2256,"")</f>
        <v>0</v>
      </c>
      <c r="AR739" s="2">
        <f>_xlfn.XLOOKUP($A739,Results!$A$2:$A$2256,Results!M$2:M$2256,"")</f>
        <v>0</v>
      </c>
      <c r="AS739" s="2">
        <f>_xlfn.XLOOKUP($A739,Results!$A$2:$A$2256,Results!N$2:N$2256,"")</f>
        <v>0</v>
      </c>
      <c r="AT739" s="2" t="str">
        <f>_xlfn.XLOOKUP($A739,Results!$A$2:$A$2256,Results!O$2:O$2256,"")</f>
        <v>LEVITON</v>
      </c>
      <c r="AU739" s="2" t="str">
        <f>_xlfn.XLOOKUP($A739,Results!$A$2:$A$2256,Results!P$2:P$2256,"")</f>
        <v>LEVITON MANUFACTURING COMPANY, INC</v>
      </c>
      <c r="AV739" s="2" t="str">
        <f>_xlfn.XLOOKUP($A739,Results!$A$2:$A$2256,Results!Q$2:Q$2256,"")</f>
        <v>SINGLE_MATCH</v>
      </c>
      <c r="AW739" s="2">
        <f>_xlfn.XLOOKUP($A739,Results!$A$2:$A$2256,Results!R$2:R$2256,"")</f>
        <v>0</v>
      </c>
      <c r="AX739" s="2">
        <f>_xlfn.XLOOKUP($A739,Results!$A$2:$A$2256,Results!S$2:S$2256,"")</f>
        <v>0</v>
      </c>
      <c r="AY739" s="2">
        <f>_xlfn.XLOOKUP($A739,Results!$A$2:$A$2256,Results!T$2:T$2256,"")</f>
        <v>100</v>
      </c>
      <c r="AZ739" s="2">
        <f>_xlfn.XLOOKUP($A739,Results!$A$2:$A$2256,Results!U$2:U$2256,"")</f>
        <v>0</v>
      </c>
      <c r="BA739" s="2" t="str">
        <f>_xlfn.XLOOKUP($A739,Results!$A$2:$A$2256,Results!V$2:V$2256,"")</f>
        <v>LEVITON</v>
      </c>
      <c r="BB739" s="2">
        <f>_xlfn.XLOOKUP($A739,Results!$A$2:$A$2256,Results!W$2:W$2256,"")</f>
        <v>80</v>
      </c>
      <c r="BC739" s="2">
        <f>_xlfn.XLOOKUP($A739,Results!$A$2:$A$2256,Results!X$2:X$2256,"")</f>
        <v>43223303</v>
      </c>
      <c r="BD739" s="2">
        <f>_xlfn.XLOOKUP($A739,Results!$A$2:$A$2256,Results!Y$2:Y$2256,"")</f>
        <v>80</v>
      </c>
      <c r="BE739" s="2" t="b">
        <f>_xlfn.XLOOKUP($A739,Results!$A$2:$A$2256,Results!Z$2:Z$2256,"")</f>
        <v>1</v>
      </c>
    </row>
    <row r="740" spans="1:57" ht="38.25" customHeight="1" x14ac:dyDescent="0.3">
      <c r="A740">
        <v>906417</v>
      </c>
      <c r="B740">
        <v>281436</v>
      </c>
      <c r="C740" t="s">
        <v>36</v>
      </c>
      <c r="D740">
        <v>9341438920</v>
      </c>
      <c r="E740" s="2" t="str">
        <f>VLOOKUP(F740,'RPA Vendor Data '!F$1:$G$2418,2)</f>
        <v>GRAYBAR ELECTRIC CO. INC.</v>
      </c>
      <c r="F740" s="2">
        <v>11471</v>
      </c>
      <c r="G740" s="2">
        <v>1</v>
      </c>
      <c r="H740" t="s">
        <v>2375</v>
      </c>
      <c r="I740">
        <v>9</v>
      </c>
      <c r="J740" t="s">
        <v>39</v>
      </c>
      <c r="K740" t="s">
        <v>39</v>
      </c>
      <c r="L740">
        <v>2.7</v>
      </c>
      <c r="M740" s="2" t="s">
        <v>2352</v>
      </c>
      <c r="N740" s="85" t="s">
        <v>2376</v>
      </c>
      <c r="O740" t="s">
        <v>36</v>
      </c>
      <c r="P740" t="s">
        <v>36</v>
      </c>
      <c r="Q740" t="s">
        <v>36</v>
      </c>
      <c r="R740">
        <v>24.3</v>
      </c>
      <c r="S740" s="1">
        <v>45744.2921283912</v>
      </c>
      <c r="T740" t="s">
        <v>42</v>
      </c>
      <c r="U740" s="1">
        <v>45744.066666666673</v>
      </c>
      <c r="V740" t="s">
        <v>43</v>
      </c>
      <c r="W740" t="s">
        <v>36</v>
      </c>
      <c r="X740">
        <v>0</v>
      </c>
      <c r="Y740">
        <v>201</v>
      </c>
      <c r="Z740" t="s">
        <v>36</v>
      </c>
      <c r="AA740" t="s">
        <v>36</v>
      </c>
      <c r="AB740" t="s">
        <v>36</v>
      </c>
      <c r="AC740" t="s">
        <v>2352</v>
      </c>
      <c r="AD740" t="s">
        <v>2352</v>
      </c>
      <c r="AE740" t="s">
        <v>45</v>
      </c>
      <c r="AF740" s="44">
        <v>43223303</v>
      </c>
      <c r="AG740" s="18" t="s">
        <v>2377</v>
      </c>
      <c r="AH740" s="18"/>
      <c r="AI740" s="2" t="s">
        <v>48</v>
      </c>
      <c r="AJ740" s="2" t="e">
        <f>VLOOKUP(A740,'Classification Test Result'!$A$2:$D$2428,4,FALSE)</f>
        <v>#N/A</v>
      </c>
      <c r="AL740" s="2">
        <f>_xlfn.XLOOKUP($A740,Results!$A$2:$A$2256,Results!G$2:G$2256,"")</f>
        <v>477237</v>
      </c>
      <c r="AM740" s="2" t="str">
        <f>_xlfn.XLOOKUP($A740,Results!$A$2:$A$2256,Results!H$2:H$2256,"")</f>
        <v>6H4606IL</v>
      </c>
      <c r="AN740" s="2" t="str">
        <f>_xlfn.XLOOKUP($A740,Results!$A$2:$A$2256,Results!I$2:I$2256,"")</f>
        <v>LEVITON</v>
      </c>
      <c r="AO740" s="2" t="str">
        <f>_xlfn.XLOOKUP($A740,Results!$A$2:$A$2256,Results!J$2:J$2256,"")</f>
        <v>078477668818</v>
      </c>
      <c r="AP740" s="2">
        <f>_xlfn.XLOOKUP($A740,Results!$A$2:$A$2256,Results!K$2:K$2256,"")</f>
        <v>43223303</v>
      </c>
      <c r="AQ740" s="2">
        <f>_xlfn.XLOOKUP($A740,Results!$A$2:$A$2256,Results!L$2:L$2256,"")</f>
        <v>0</v>
      </c>
      <c r="AR740" s="2">
        <f>_xlfn.XLOOKUP($A740,Results!$A$2:$A$2256,Results!M$2:M$2256,"")</f>
        <v>173828</v>
      </c>
      <c r="AS740" s="2" t="str">
        <f>_xlfn.XLOOKUP($A740,Results!$A$2:$A$2256,Results!N$2:N$2256,"")</f>
        <v>LEV 6H460-6IL 6IN BLU PATCH CORD</v>
      </c>
      <c r="AT740" s="2" t="str">
        <f>_xlfn.XLOOKUP($A740,Results!$A$2:$A$2256,Results!O$2:O$2256,"")</f>
        <v>LEVITON</v>
      </c>
      <c r="AU740" s="2" t="str">
        <f>_xlfn.XLOOKUP($A740,Results!$A$2:$A$2256,Results!P$2:P$2256,"")</f>
        <v>LEVITON MANUFACTURING COMPANY, INC</v>
      </c>
      <c r="AV740" s="2" t="str">
        <f>_xlfn.XLOOKUP($A740,Results!$A$2:$A$2256,Results!Q$2:Q$2256,"")</f>
        <v>SINGLE_MATCH</v>
      </c>
      <c r="AW740" s="2" t="str">
        <f>_xlfn.XLOOKUP($A740,Results!$A$2:$A$2256,Results!R$2:R$2256,"")</f>
        <v>0.7144471958618651</v>
      </c>
      <c r="AX740" s="2">
        <f>_xlfn.XLOOKUP($A740,Results!$A$2:$A$2256,Results!S$2:S$2256,"")</f>
        <v>100</v>
      </c>
      <c r="AY740" s="2">
        <f>_xlfn.XLOOKUP($A740,Results!$A$2:$A$2256,Results!T$2:T$2256,"")</f>
        <v>100</v>
      </c>
      <c r="AZ740" s="2">
        <f>_xlfn.XLOOKUP($A740,Results!$A$2:$A$2256,Results!U$2:U$2256,"")</f>
        <v>100</v>
      </c>
      <c r="BA740" s="2" t="str">
        <f>_xlfn.XLOOKUP($A740,Results!$A$2:$A$2256,Results!V$2:V$2256,"")</f>
        <v>LEVITON</v>
      </c>
      <c r="BB740" s="2">
        <f>_xlfn.XLOOKUP($A740,Results!$A$2:$A$2256,Results!W$2:W$2256,"")</f>
        <v>78</v>
      </c>
      <c r="BC740" s="2">
        <f>_xlfn.XLOOKUP($A740,Results!$A$2:$A$2256,Results!X$2:X$2256,"")</f>
        <v>43223300</v>
      </c>
      <c r="BD740" s="2">
        <f>_xlfn.XLOOKUP($A740,Results!$A$2:$A$2256,Results!Y$2:Y$2256,"")</f>
        <v>78</v>
      </c>
      <c r="BE740" s="2" t="b">
        <f>_xlfn.XLOOKUP($A740,Results!$A$2:$A$2256,Results!Z$2:Z$2256,"")</f>
        <v>1</v>
      </c>
    </row>
    <row r="741" spans="1:57" ht="38.25" customHeight="1" x14ac:dyDescent="0.3">
      <c r="A741">
        <v>906418</v>
      </c>
      <c r="B741">
        <v>281436</v>
      </c>
      <c r="C741" t="s">
        <v>36</v>
      </c>
      <c r="D741">
        <v>9341438920</v>
      </c>
      <c r="E741" s="2" t="str">
        <f>VLOOKUP(F741,'RPA Vendor Data '!F$1:$G$2418,2)</f>
        <v>GRAYBAR ELECTRIC CO. INC.</v>
      </c>
      <c r="F741" s="2">
        <v>11471</v>
      </c>
      <c r="G741" s="2">
        <v>3</v>
      </c>
      <c r="H741" t="s">
        <v>2380</v>
      </c>
      <c r="I741">
        <v>20</v>
      </c>
      <c r="J741" t="s">
        <v>39</v>
      </c>
      <c r="K741" t="s">
        <v>39</v>
      </c>
      <c r="L741">
        <v>7.05</v>
      </c>
      <c r="M741" s="2" t="s">
        <v>2352</v>
      </c>
      <c r="N741" s="85" t="s">
        <v>2381</v>
      </c>
      <c r="O741" t="s">
        <v>36</v>
      </c>
      <c r="P741" t="s">
        <v>36</v>
      </c>
      <c r="Q741" t="s">
        <v>36</v>
      </c>
      <c r="R741">
        <v>141</v>
      </c>
      <c r="S741" s="1">
        <v>45744.292141087957</v>
      </c>
      <c r="T741" t="s">
        <v>42</v>
      </c>
      <c r="U741" s="1">
        <v>45744.066666666673</v>
      </c>
      <c r="V741" t="s">
        <v>43</v>
      </c>
      <c r="W741" t="s">
        <v>36</v>
      </c>
      <c r="X741">
        <v>0</v>
      </c>
      <c r="Y741">
        <v>201</v>
      </c>
      <c r="Z741" t="s">
        <v>36</v>
      </c>
      <c r="AA741" t="s">
        <v>36</v>
      </c>
      <c r="AB741" t="s">
        <v>36</v>
      </c>
      <c r="AC741" t="s">
        <v>2352</v>
      </c>
      <c r="AD741" t="s">
        <v>2352</v>
      </c>
      <c r="AE741" t="s">
        <v>45</v>
      </c>
      <c r="AF741" s="44" t="s">
        <v>46</v>
      </c>
      <c r="AG741" s="18" t="s">
        <v>2382</v>
      </c>
      <c r="AH741" s="18"/>
      <c r="AI741" s="2" t="s">
        <v>48</v>
      </c>
      <c r="AJ741" s="2" t="e">
        <f>VLOOKUP(A741,'Classification Test Result'!$A$2:$D$2428,4,FALSE)</f>
        <v>#N/A</v>
      </c>
      <c r="AL741" s="2">
        <f>_xlfn.XLOOKUP($A741,Results!$A$2:$A$2256,Results!G$2:G$2256,"")</f>
        <v>0</v>
      </c>
      <c r="AM741" s="2">
        <f>_xlfn.XLOOKUP($A741,Results!$A$2:$A$2256,Results!H$2:H$2256,"")</f>
        <v>0</v>
      </c>
      <c r="AN741" s="2">
        <f>_xlfn.XLOOKUP($A741,Results!$A$2:$A$2256,Results!I$2:I$2256,"")</f>
        <v>0</v>
      </c>
      <c r="AO741" s="2">
        <f>_xlfn.XLOOKUP($A741,Results!$A$2:$A$2256,Results!J$2:J$2256,"")</f>
        <v>0</v>
      </c>
      <c r="AP741" s="2">
        <f>_xlfn.XLOOKUP($A741,Results!$A$2:$A$2256,Results!K$2:K$2256,"")</f>
        <v>0</v>
      </c>
      <c r="AQ741" s="2">
        <f>_xlfn.XLOOKUP($A741,Results!$A$2:$A$2256,Results!L$2:L$2256,"")</f>
        <v>0</v>
      </c>
      <c r="AR741" s="2">
        <f>_xlfn.XLOOKUP($A741,Results!$A$2:$A$2256,Results!M$2:M$2256,"")</f>
        <v>0</v>
      </c>
      <c r="AS741" s="2">
        <f>_xlfn.XLOOKUP($A741,Results!$A$2:$A$2256,Results!N$2:N$2256,"")</f>
        <v>0</v>
      </c>
      <c r="AT741" s="2" t="str">
        <f>_xlfn.XLOOKUP($A741,Results!$A$2:$A$2256,Results!O$2:O$2256,"")</f>
        <v>LEVITON</v>
      </c>
      <c r="AU741" s="2" t="str">
        <f>_xlfn.XLOOKUP($A741,Results!$A$2:$A$2256,Results!P$2:P$2256,"")</f>
        <v>LEVITON MANUFACTURING COMPANY, INC</v>
      </c>
      <c r="AV741" s="2" t="str">
        <f>_xlfn.XLOOKUP($A741,Results!$A$2:$A$2256,Results!Q$2:Q$2256,"")</f>
        <v>MULTIPLE_MATCHES_ONE_VALID</v>
      </c>
      <c r="AW741" s="2">
        <f>_xlfn.XLOOKUP($A741,Results!$A$2:$A$2256,Results!R$2:R$2256,"")</f>
        <v>0</v>
      </c>
      <c r="AX741" s="2">
        <f>_xlfn.XLOOKUP($A741,Results!$A$2:$A$2256,Results!S$2:S$2256,"")</f>
        <v>0</v>
      </c>
      <c r="AY741" s="2">
        <f>_xlfn.XLOOKUP($A741,Results!$A$2:$A$2256,Results!T$2:T$2256,"")</f>
        <v>50</v>
      </c>
      <c r="AZ741" s="2">
        <f>_xlfn.XLOOKUP($A741,Results!$A$2:$A$2256,Results!U$2:U$2256,"")</f>
        <v>0</v>
      </c>
      <c r="BA741" s="2" t="str">
        <f>_xlfn.XLOOKUP($A741,Results!$A$2:$A$2256,Results!V$2:V$2256,"")</f>
        <v>LEVITON</v>
      </c>
      <c r="BB741" s="2">
        <f>_xlfn.XLOOKUP($A741,Results!$A$2:$A$2256,Results!W$2:W$2256,"")</f>
        <v>85</v>
      </c>
      <c r="BC741" s="2">
        <f>_xlfn.XLOOKUP($A741,Results!$A$2:$A$2256,Results!X$2:X$2256,"")</f>
        <v>26121609</v>
      </c>
      <c r="BD741" s="2">
        <f>_xlfn.XLOOKUP($A741,Results!$A$2:$A$2256,Results!Y$2:Y$2256,"")</f>
        <v>85</v>
      </c>
      <c r="BE741" s="2" t="b">
        <f>_xlfn.XLOOKUP($A741,Results!$A$2:$A$2256,Results!Z$2:Z$2256,"")</f>
        <v>1</v>
      </c>
    </row>
    <row r="742" spans="1:57" ht="38.25" customHeight="1" x14ac:dyDescent="0.3">
      <c r="A742">
        <v>906419</v>
      </c>
      <c r="B742">
        <v>281436</v>
      </c>
      <c r="C742" t="s">
        <v>36</v>
      </c>
      <c r="D742">
        <v>9341438920</v>
      </c>
      <c r="E742" s="2" t="str">
        <f>VLOOKUP(F742,'RPA Vendor Data '!F$1:$G$2418,2)</f>
        <v>GRAYBAR ELECTRIC CO. INC.</v>
      </c>
      <c r="F742" s="2">
        <v>11471</v>
      </c>
      <c r="G742" s="2">
        <v>4</v>
      </c>
      <c r="H742" t="s">
        <v>2383</v>
      </c>
      <c r="I742">
        <v>20</v>
      </c>
      <c r="J742" t="s">
        <v>39</v>
      </c>
      <c r="K742" t="s">
        <v>39</v>
      </c>
      <c r="L742">
        <v>7.05</v>
      </c>
      <c r="M742" s="2" t="s">
        <v>2352</v>
      </c>
      <c r="N742" s="85" t="s">
        <v>2384</v>
      </c>
      <c r="O742" t="s">
        <v>36</v>
      </c>
      <c r="P742" t="s">
        <v>36</v>
      </c>
      <c r="Q742" t="s">
        <v>36</v>
      </c>
      <c r="R742">
        <v>141</v>
      </c>
      <c r="S742" s="1">
        <v>45744.292144363433</v>
      </c>
      <c r="T742" t="s">
        <v>42</v>
      </c>
      <c r="U742" s="1">
        <v>45744.066666666673</v>
      </c>
      <c r="V742" t="s">
        <v>43</v>
      </c>
      <c r="W742" t="s">
        <v>36</v>
      </c>
      <c r="X742">
        <v>0</v>
      </c>
      <c r="Y742">
        <v>201</v>
      </c>
      <c r="Z742" t="s">
        <v>36</v>
      </c>
      <c r="AA742" t="s">
        <v>36</v>
      </c>
      <c r="AB742" t="s">
        <v>36</v>
      </c>
      <c r="AC742" t="s">
        <v>2352</v>
      </c>
      <c r="AD742" t="s">
        <v>2352</v>
      </c>
      <c r="AE742" t="s">
        <v>45</v>
      </c>
      <c r="AF742" s="44">
        <v>43223303</v>
      </c>
      <c r="AG742" s="18" t="s">
        <v>2385</v>
      </c>
      <c r="AH742" s="18"/>
      <c r="AI742" s="2" t="s">
        <v>48</v>
      </c>
      <c r="AJ742" s="2" t="e">
        <f>VLOOKUP(A742,'Classification Test Result'!$A$2:$D$2428,4,FALSE)</f>
        <v>#N/A</v>
      </c>
      <c r="AL742" s="2">
        <f>_xlfn.XLOOKUP($A742,Results!$A$2:$A$2256,Results!G$2:G$2256,"")</f>
        <v>947196</v>
      </c>
      <c r="AM742" s="2" t="str">
        <f>_xlfn.XLOOKUP($A742,Results!$A$2:$A$2256,Results!H$2:H$2256,"")</f>
        <v>6H46025L</v>
      </c>
      <c r="AN742" s="2" t="str">
        <f>_xlfn.XLOOKUP($A742,Results!$A$2:$A$2256,Results!I$2:I$2256,"")</f>
        <v>LEVITON</v>
      </c>
      <c r="AO742" s="2" t="str">
        <f>_xlfn.XLOOKUP($A742,Results!$A$2:$A$2256,Results!J$2:J$2256,"")</f>
        <v>078477775721</v>
      </c>
      <c r="AP742" s="2">
        <f>_xlfn.XLOOKUP($A742,Results!$A$2:$A$2256,Results!K$2:K$2256,"")</f>
        <v>43223303</v>
      </c>
      <c r="AQ742" s="2">
        <f>_xlfn.XLOOKUP($A742,Results!$A$2:$A$2256,Results!L$2:L$2256,"")</f>
        <v>0</v>
      </c>
      <c r="AR742" s="2">
        <f>_xlfn.XLOOKUP($A742,Results!$A$2:$A$2256,Results!M$2:M$2256,"")</f>
        <v>979574</v>
      </c>
      <c r="AS742" s="2" t="str">
        <f>_xlfn.XLOOKUP($A742,Results!$A$2:$A$2256,Results!N$2:N$2256,"")</f>
        <v>LEV 6H460-25L 25FT PATCH CORD</v>
      </c>
      <c r="AT742" s="2" t="str">
        <f>_xlfn.XLOOKUP($A742,Results!$A$2:$A$2256,Results!O$2:O$2256,"")</f>
        <v>LEVITON</v>
      </c>
      <c r="AU742" s="2" t="str">
        <f>_xlfn.XLOOKUP($A742,Results!$A$2:$A$2256,Results!P$2:P$2256,"")</f>
        <v>LEVITON MANUFACTURING COMPANY, INC</v>
      </c>
      <c r="AV742" s="2" t="str">
        <f>_xlfn.XLOOKUP($A742,Results!$A$2:$A$2256,Results!Q$2:Q$2256,"")</f>
        <v>MULTIPLE_MATCHES_ONE_VALID</v>
      </c>
      <c r="AW742" s="2" t="str">
        <f>_xlfn.XLOOKUP($A742,Results!$A$2:$A$2256,Results!R$2:R$2256,"")</f>
        <v>0.7130957405511488</v>
      </c>
      <c r="AX742" s="2">
        <f>_xlfn.XLOOKUP($A742,Results!$A$2:$A$2256,Results!S$2:S$2256,"")</f>
        <v>100</v>
      </c>
      <c r="AY742" s="2">
        <f>_xlfn.XLOOKUP($A742,Results!$A$2:$A$2256,Results!T$2:T$2256,"")</f>
        <v>100</v>
      </c>
      <c r="AZ742" s="2">
        <f>_xlfn.XLOOKUP($A742,Results!$A$2:$A$2256,Results!U$2:U$2256,"")</f>
        <v>100</v>
      </c>
      <c r="BA742" s="2" t="str">
        <f>_xlfn.XLOOKUP($A742,Results!$A$2:$A$2256,Results!V$2:V$2256,"")</f>
        <v>LEVITON</v>
      </c>
      <c r="BB742" s="2">
        <f>_xlfn.XLOOKUP($A742,Results!$A$2:$A$2256,Results!W$2:W$2256,"")</f>
        <v>80</v>
      </c>
      <c r="BC742" s="2">
        <f>_xlfn.XLOOKUP($A742,Results!$A$2:$A$2256,Results!X$2:X$2256,"")</f>
        <v>26121609</v>
      </c>
      <c r="BD742" s="2">
        <f>_xlfn.XLOOKUP($A742,Results!$A$2:$A$2256,Results!Y$2:Y$2256,"")</f>
        <v>80</v>
      </c>
      <c r="BE742" s="2" t="b">
        <f>_xlfn.XLOOKUP($A742,Results!$A$2:$A$2256,Results!Z$2:Z$2256,"")</f>
        <v>1</v>
      </c>
    </row>
    <row r="743" spans="1:57" ht="38.25" customHeight="1" x14ac:dyDescent="0.3">
      <c r="A743">
        <v>906420</v>
      </c>
      <c r="B743">
        <v>281436</v>
      </c>
      <c r="C743" t="s">
        <v>36</v>
      </c>
      <c r="D743">
        <v>9341438920</v>
      </c>
      <c r="E743" s="2" t="str">
        <f>VLOOKUP(F743,'RPA Vendor Data '!F$1:$G$2418,2)</f>
        <v>GRAYBAR ELECTRIC CO. INC.</v>
      </c>
      <c r="F743" s="2">
        <v>11471</v>
      </c>
      <c r="G743" s="2">
        <v>9</v>
      </c>
      <c r="H743" t="s">
        <v>2388</v>
      </c>
      <c r="I743">
        <v>1</v>
      </c>
      <c r="J743">
        <v>1</v>
      </c>
      <c r="K743" t="s">
        <v>39</v>
      </c>
      <c r="L743">
        <v>239.28</v>
      </c>
      <c r="M743" s="2" t="s">
        <v>2352</v>
      </c>
      <c r="N743" s="85" t="s">
        <v>2389</v>
      </c>
      <c r="O743" t="s">
        <v>36</v>
      </c>
      <c r="P743" t="s">
        <v>36</v>
      </c>
      <c r="Q743" t="s">
        <v>36</v>
      </c>
      <c r="R743">
        <v>239.28</v>
      </c>
      <c r="S743" s="1">
        <v>45744.292172256937</v>
      </c>
      <c r="T743" t="s">
        <v>42</v>
      </c>
      <c r="U743" s="1">
        <v>45744.066666666673</v>
      </c>
      <c r="V743" t="s">
        <v>43</v>
      </c>
      <c r="W743" t="s">
        <v>36</v>
      </c>
      <c r="X743">
        <v>0</v>
      </c>
      <c r="Y743">
        <v>201</v>
      </c>
      <c r="Z743" t="s">
        <v>36</v>
      </c>
      <c r="AA743" t="s">
        <v>36</v>
      </c>
      <c r="AB743" t="s">
        <v>36</v>
      </c>
      <c r="AC743" t="s">
        <v>2352</v>
      </c>
      <c r="AD743" t="s">
        <v>2352</v>
      </c>
      <c r="AE743" t="s">
        <v>45</v>
      </c>
      <c r="AF743" s="44">
        <v>39121301</v>
      </c>
      <c r="AG743" s="18" t="s">
        <v>2390</v>
      </c>
      <c r="AH743" s="18"/>
      <c r="AI743" s="2" t="s">
        <v>48</v>
      </c>
      <c r="AJ743" s="2" t="e">
        <f>VLOOKUP(A743,'Classification Test Result'!$A$2:$D$2428,4,FALSE)</f>
        <v>#N/A</v>
      </c>
      <c r="AL743" s="2">
        <f>_xlfn.XLOOKUP($A743,Results!$A$2:$A$2256,Results!G$2:G$2256,"")</f>
        <v>898974</v>
      </c>
      <c r="AM743" s="2" t="str">
        <f>_xlfn.XLOOKUP($A743,Results!$A$2:$A$2256,Results!H$2:H$2256,"")</f>
        <v>5WLRG12C</v>
      </c>
      <c r="AN743" s="2" t="str">
        <f>_xlfn.XLOOKUP($A743,Results!$A$2:$A$2256,Results!I$2:I$2256,"")</f>
        <v>LEVITON</v>
      </c>
      <c r="AO743" s="2" t="str">
        <f>_xlfn.XLOOKUP($A743,Results!$A$2:$A$2256,Results!J$2:J$2256,"")</f>
        <v>078477824986</v>
      </c>
      <c r="AP743" s="2">
        <f>_xlfn.XLOOKUP($A743,Results!$A$2:$A$2256,Results!K$2:K$2256,"")</f>
        <v>43223306</v>
      </c>
      <c r="AQ743" s="2">
        <f>_xlfn.XLOOKUP($A743,Results!$A$2:$A$2256,Results!L$2:L$2256,"")</f>
        <v>0</v>
      </c>
      <c r="AR743" s="2">
        <f>_xlfn.XLOOKUP($A743,Results!$A$2:$A$2256,Results!M$2:M$2256,"")</f>
        <v>48482</v>
      </c>
      <c r="AS743" s="2" t="str">
        <f>_xlfn.XLOOKUP($A743,Results!$A$2:$A$2256,Results!N$2:N$2256,"")</f>
        <v>LEV 5WLRG-12C LARGE ENCLOSURE</v>
      </c>
      <c r="AT743" s="2" t="str">
        <f>_xlfn.XLOOKUP($A743,Results!$A$2:$A$2256,Results!O$2:O$2256,"")</f>
        <v>LEVITON</v>
      </c>
      <c r="AU743" s="2" t="str">
        <f>_xlfn.XLOOKUP($A743,Results!$A$2:$A$2256,Results!P$2:P$2256,"")</f>
        <v>LEVITON MANUFACTURING COMPANY, INC</v>
      </c>
      <c r="AV743" s="2" t="str">
        <f>_xlfn.XLOOKUP($A743,Results!$A$2:$A$2256,Results!Q$2:Q$2256,"")</f>
        <v>SINGLE_MATCH</v>
      </c>
      <c r="AW743" s="2" t="str">
        <f>_xlfn.XLOOKUP($A743,Results!$A$2:$A$2256,Results!R$2:R$2256,"")</f>
        <v>0.7282186295233037</v>
      </c>
      <c r="AX743" s="2">
        <f>_xlfn.XLOOKUP($A743,Results!$A$2:$A$2256,Results!S$2:S$2256,"")</f>
        <v>100</v>
      </c>
      <c r="AY743" s="2">
        <f>_xlfn.XLOOKUP($A743,Results!$A$2:$A$2256,Results!T$2:T$2256,"")</f>
        <v>100</v>
      </c>
      <c r="AZ743" s="2">
        <f>_xlfn.XLOOKUP($A743,Results!$A$2:$A$2256,Results!U$2:U$2256,"")</f>
        <v>100</v>
      </c>
      <c r="BA743" s="2" t="str">
        <f>_xlfn.XLOOKUP($A743,Results!$A$2:$A$2256,Results!V$2:V$2256,"")</f>
        <v>LEVITON</v>
      </c>
      <c r="BB743" s="2">
        <f>_xlfn.XLOOKUP($A743,Results!$A$2:$A$2256,Results!W$2:W$2256,"")</f>
        <v>79</v>
      </c>
      <c r="BC743" s="2">
        <f>_xlfn.XLOOKUP($A743,Results!$A$2:$A$2256,Results!X$2:X$2256,"")</f>
        <v>0</v>
      </c>
      <c r="BD743" s="2">
        <f>_xlfn.XLOOKUP($A743,Results!$A$2:$A$2256,Results!Y$2:Y$2256,"")</f>
        <v>0</v>
      </c>
      <c r="BE743" s="2" t="b">
        <f>_xlfn.XLOOKUP($A743,Results!$A$2:$A$2256,Results!Z$2:Z$2256,"")</f>
        <v>1</v>
      </c>
    </row>
    <row r="744" spans="1:57" ht="38.25" customHeight="1" x14ac:dyDescent="0.3">
      <c r="A744">
        <v>906421</v>
      </c>
      <c r="B744">
        <v>281436</v>
      </c>
      <c r="C744" t="s">
        <v>36</v>
      </c>
      <c r="D744">
        <v>9341438920</v>
      </c>
      <c r="E744" s="2" t="str">
        <f>VLOOKUP(F744,'RPA Vendor Data '!F$1:$G$2418,2)</f>
        <v>GRAYBAR ELECTRIC CO. INC.</v>
      </c>
      <c r="F744" s="2">
        <v>11471</v>
      </c>
      <c r="G744" s="2">
        <v>13</v>
      </c>
      <c r="H744" t="s">
        <v>2393</v>
      </c>
      <c r="I744">
        <v>3</v>
      </c>
      <c r="J744">
        <v>1</v>
      </c>
      <c r="K744" t="s">
        <v>39</v>
      </c>
      <c r="L744">
        <v>218.9</v>
      </c>
      <c r="M744" s="2" t="s">
        <v>2352</v>
      </c>
      <c r="N744" s="85" t="s">
        <v>2394</v>
      </c>
      <c r="O744" t="s">
        <v>36</v>
      </c>
      <c r="P744" t="s">
        <v>36</v>
      </c>
      <c r="Q744" t="s">
        <v>36</v>
      </c>
      <c r="R744">
        <v>656.7</v>
      </c>
      <c r="S744" s="1">
        <v>45744.292187615742</v>
      </c>
      <c r="T744" t="s">
        <v>42</v>
      </c>
      <c r="U744" s="1">
        <v>45744.066666666673</v>
      </c>
      <c r="V744" t="s">
        <v>43</v>
      </c>
      <c r="W744" t="s">
        <v>36</v>
      </c>
      <c r="X744">
        <v>0</v>
      </c>
      <c r="Y744">
        <v>201</v>
      </c>
      <c r="Z744" t="s">
        <v>36</v>
      </c>
      <c r="AA744" t="s">
        <v>36</v>
      </c>
      <c r="AB744" t="s">
        <v>36</v>
      </c>
      <c r="AC744" t="s">
        <v>2352</v>
      </c>
      <c r="AD744" t="s">
        <v>2352</v>
      </c>
      <c r="AE744" t="s">
        <v>45</v>
      </c>
      <c r="AF744" s="44">
        <v>39121301</v>
      </c>
      <c r="AG744" s="18" t="s">
        <v>2395</v>
      </c>
      <c r="AH744" s="18"/>
      <c r="AI744" s="2" t="s">
        <v>48</v>
      </c>
      <c r="AJ744" s="2" t="e">
        <f>VLOOKUP(A744,'Classification Test Result'!$A$2:$D$2428,4,FALSE)</f>
        <v>#N/A</v>
      </c>
      <c r="AL744" s="2">
        <f>_xlfn.XLOOKUP($A744,Results!$A$2:$A$2256,Results!G$2:G$2256,"")</f>
        <v>1009118</v>
      </c>
      <c r="AM744" s="2" t="str">
        <f>_xlfn.XLOOKUP($A744,Results!$A$2:$A$2256,Results!H$2:H$2256,"")</f>
        <v>5R1UHS03</v>
      </c>
      <c r="AN744" s="2" t="str">
        <f>_xlfn.XLOOKUP($A744,Results!$A$2:$A$2256,Results!I$2:I$2256,"")</f>
        <v>LEVITON</v>
      </c>
      <c r="AO744" s="2" t="str">
        <f>_xlfn.XLOOKUP($A744,Results!$A$2:$A$2256,Results!J$2:J$2256,"")</f>
        <v>078477352359</v>
      </c>
      <c r="AP744" s="2">
        <f>_xlfn.XLOOKUP($A744,Results!$A$2:$A$2256,Results!K$2:K$2256,"")</f>
        <v>43223309</v>
      </c>
      <c r="AQ744" s="2">
        <f>_xlfn.XLOOKUP($A744,Results!$A$2:$A$2256,Results!L$2:L$2256,"")</f>
        <v>0</v>
      </c>
      <c r="AR744" s="2">
        <f>_xlfn.XLOOKUP($A744,Results!$A$2:$A$2256,Results!M$2:M$2256,"")</f>
        <v>779306</v>
      </c>
      <c r="AS744" s="2" t="str">
        <f>_xlfn.XLOOKUP($A744,Results!$A$2:$A$2256,Results!N$2:N$2256,"")</f>
        <v>LEV 5R1UH-S03 1RU ULTRA ENCL W/TRAY</v>
      </c>
      <c r="AT744" s="2" t="str">
        <f>_xlfn.XLOOKUP($A744,Results!$A$2:$A$2256,Results!O$2:O$2256,"")</f>
        <v>LEVITON</v>
      </c>
      <c r="AU744" s="2" t="str">
        <f>_xlfn.XLOOKUP($A744,Results!$A$2:$A$2256,Results!P$2:P$2256,"")</f>
        <v>LEVITON MANUFACTURING COMPANY, INC</v>
      </c>
      <c r="AV744" s="2" t="str">
        <f>_xlfn.XLOOKUP($A744,Results!$A$2:$A$2256,Results!Q$2:Q$2256,"")</f>
        <v>SINGLE_MATCH</v>
      </c>
      <c r="AW744" s="2" t="str">
        <f>_xlfn.XLOOKUP($A744,Results!$A$2:$A$2256,Results!R$2:R$2256,"")</f>
        <v>0.8200407980653878</v>
      </c>
      <c r="AX744" s="2">
        <f>_xlfn.XLOOKUP($A744,Results!$A$2:$A$2256,Results!S$2:S$2256,"")</f>
        <v>100</v>
      </c>
      <c r="AY744" s="2">
        <f>_xlfn.XLOOKUP($A744,Results!$A$2:$A$2256,Results!T$2:T$2256,"")</f>
        <v>100</v>
      </c>
      <c r="AZ744" s="2">
        <f>_xlfn.XLOOKUP($A744,Results!$A$2:$A$2256,Results!U$2:U$2256,"")</f>
        <v>100</v>
      </c>
      <c r="BA744" s="2" t="str">
        <f>_xlfn.XLOOKUP($A744,Results!$A$2:$A$2256,Results!V$2:V$2256,"")</f>
        <v>LEVITON</v>
      </c>
      <c r="BB744" s="2">
        <f>_xlfn.XLOOKUP($A744,Results!$A$2:$A$2256,Results!W$2:W$2256,"")</f>
        <v>85</v>
      </c>
      <c r="BC744" s="2">
        <f>_xlfn.XLOOKUP($A744,Results!$A$2:$A$2256,Results!X$2:X$2256,"")</f>
        <v>43223300</v>
      </c>
      <c r="BD744" s="2">
        <f>_xlfn.XLOOKUP($A744,Results!$A$2:$A$2256,Results!Y$2:Y$2256,"")</f>
        <v>85</v>
      </c>
      <c r="BE744" s="2" t="b">
        <f>_xlfn.XLOOKUP($A744,Results!$A$2:$A$2256,Results!Z$2:Z$2256,"")</f>
        <v>1</v>
      </c>
    </row>
    <row r="745" spans="1:57" ht="38.25" customHeight="1" x14ac:dyDescent="0.3">
      <c r="A745">
        <v>906422</v>
      </c>
      <c r="B745">
        <v>281807</v>
      </c>
      <c r="C745" t="s">
        <v>36</v>
      </c>
      <c r="D745">
        <v>9341429242</v>
      </c>
      <c r="E745" s="2" t="str">
        <f>VLOOKUP(F745,'RPA Vendor Data '!F$1:$G$2418,2)</f>
        <v>GRAYBAR ELECTRIC CO. INC.</v>
      </c>
      <c r="F745" s="2">
        <v>11471</v>
      </c>
      <c r="G745" s="2">
        <v>2</v>
      </c>
      <c r="H745" t="s">
        <v>2398</v>
      </c>
      <c r="I745">
        <v>3</v>
      </c>
      <c r="J745">
        <v>1</v>
      </c>
      <c r="K745" t="s">
        <v>39</v>
      </c>
      <c r="L745">
        <v>8.18</v>
      </c>
      <c r="M745" s="2" t="s">
        <v>2352</v>
      </c>
      <c r="N745" s="85" t="s">
        <v>2399</v>
      </c>
      <c r="O745" t="s">
        <v>36</v>
      </c>
      <c r="P745" t="s">
        <v>2400</v>
      </c>
      <c r="Q745" t="s">
        <v>36</v>
      </c>
      <c r="R745">
        <v>24.54</v>
      </c>
      <c r="S745" s="1">
        <v>45744.60495494213</v>
      </c>
      <c r="T745" t="s">
        <v>42</v>
      </c>
      <c r="U745" s="1">
        <v>45744.378472222219</v>
      </c>
      <c r="V745" t="s">
        <v>43</v>
      </c>
      <c r="W745" t="s">
        <v>36</v>
      </c>
      <c r="X745">
        <v>2</v>
      </c>
      <c r="Y745" t="s">
        <v>54</v>
      </c>
      <c r="Z745" t="s">
        <v>36</v>
      </c>
      <c r="AA745">
        <v>8.18</v>
      </c>
      <c r="AB745" t="s">
        <v>36</v>
      </c>
      <c r="AC745" t="s">
        <v>2352</v>
      </c>
      <c r="AD745" t="s">
        <v>2352</v>
      </c>
      <c r="AE745" t="s">
        <v>45</v>
      </c>
      <c r="AF745" s="44">
        <v>39122226</v>
      </c>
      <c r="AG745" s="18" t="s">
        <v>2401</v>
      </c>
      <c r="AH745" s="18"/>
      <c r="AI745" s="2" t="s">
        <v>48</v>
      </c>
      <c r="AJ745" s="2" t="e">
        <f>VLOOKUP(A745,'Classification Test Result'!$A$2:$D$2428,4,FALSE)</f>
        <v>#N/A</v>
      </c>
      <c r="AL745" s="2">
        <f>_xlfn.XLOOKUP($A745,Results!$A$2:$A$2256,Results!G$2:G$2256,"")</f>
        <v>340075</v>
      </c>
      <c r="AM745" s="2" t="str">
        <f>_xlfn.XLOOKUP($A745,Results!$A$2:$A$2256,Results!H$2:H$2256,"")</f>
        <v>56212E</v>
      </c>
      <c r="AN745" s="2" t="str">
        <f>_xlfn.XLOOKUP($A745,Results!$A$2:$A$2256,Results!I$2:I$2256,"")</f>
        <v>LEVITON</v>
      </c>
      <c r="AO745" s="2" t="str">
        <f>_xlfn.XLOOKUP($A745,Results!$A$2:$A$2256,Results!J$2:J$2256,"")</f>
        <v>078477052679</v>
      </c>
      <c r="AP745" s="2">
        <f>_xlfn.XLOOKUP($A745,Results!$A$2:$A$2256,Results!K$2:K$2256,"")</f>
        <v>39122200</v>
      </c>
      <c r="AQ745" s="2" t="str">
        <f>_xlfn.XLOOKUP($A745,Results!$A$2:$A$2256,Results!L$2:L$2256,"")</f>
        <v>AK10574285</v>
      </c>
      <c r="AR745" s="2">
        <f>_xlfn.XLOOKUP($A745,Results!$A$2:$A$2256,Results!M$2:M$2256,"")</f>
        <v>70304</v>
      </c>
      <c r="AS745" s="2" t="str">
        <f>_xlfn.XLOOKUP($A745,Results!$A$2:$A$2256,Results!N$2:N$2256,"")</f>
        <v>LEV 5621-2E SP BLK 20A SWITCH</v>
      </c>
      <c r="AT745" s="2" t="str">
        <f>_xlfn.XLOOKUP($A745,Results!$A$2:$A$2256,Results!O$2:O$2256,"")</f>
        <v>LEVITON</v>
      </c>
      <c r="AU745" s="2" t="str">
        <f>_xlfn.XLOOKUP($A745,Results!$A$2:$A$2256,Results!P$2:P$2256,"")</f>
        <v>LEVITON MANUFACTURING COMPANY, INC</v>
      </c>
      <c r="AV745" s="2" t="str">
        <f>_xlfn.XLOOKUP($A745,Results!$A$2:$A$2256,Results!Q$2:Q$2256,"")</f>
        <v>SINGLE_MATCH</v>
      </c>
      <c r="AW745" s="2" t="str">
        <f>_xlfn.XLOOKUP($A745,Results!$A$2:$A$2256,Results!R$2:R$2256,"")</f>
        <v>0.8221219980864067</v>
      </c>
      <c r="AX745" s="2">
        <f>_xlfn.XLOOKUP($A745,Results!$A$2:$A$2256,Results!S$2:S$2256,"")</f>
        <v>82</v>
      </c>
      <c r="AY745" s="2">
        <f>_xlfn.XLOOKUP($A745,Results!$A$2:$A$2256,Results!T$2:T$2256,"")</f>
        <v>100</v>
      </c>
      <c r="AZ745" s="2">
        <f>_xlfn.XLOOKUP($A745,Results!$A$2:$A$2256,Results!U$2:U$2256,"")</f>
        <v>100</v>
      </c>
      <c r="BA745" s="2" t="str">
        <f>_xlfn.XLOOKUP($A745,Results!$A$2:$A$2256,Results!V$2:V$2256,"")</f>
        <v>LEVITON</v>
      </c>
      <c r="BB745" s="2">
        <f>_xlfn.XLOOKUP($A745,Results!$A$2:$A$2256,Results!W$2:W$2256,"")</f>
        <v>85</v>
      </c>
      <c r="BC745" s="2">
        <f>_xlfn.XLOOKUP($A745,Results!$A$2:$A$2256,Results!X$2:X$2256,"")</f>
        <v>39122200</v>
      </c>
      <c r="BD745" s="2">
        <f>_xlfn.XLOOKUP($A745,Results!$A$2:$A$2256,Results!Y$2:Y$2256,"")</f>
        <v>85</v>
      </c>
      <c r="BE745" s="2" t="b">
        <f>_xlfn.XLOOKUP($A745,Results!$A$2:$A$2256,Results!Z$2:Z$2256,"")</f>
        <v>1</v>
      </c>
    </row>
    <row r="746" spans="1:57" ht="38.25" customHeight="1" x14ac:dyDescent="0.3">
      <c r="A746">
        <v>906423</v>
      </c>
      <c r="B746">
        <v>281807</v>
      </c>
      <c r="C746" t="s">
        <v>36</v>
      </c>
      <c r="D746">
        <v>9341429242</v>
      </c>
      <c r="E746" s="2" t="str">
        <f>VLOOKUP(F746,'RPA Vendor Data '!F$1:$G$2418,2)</f>
        <v>GRAYBAR ELECTRIC CO. INC.</v>
      </c>
      <c r="F746" s="2">
        <v>11471</v>
      </c>
      <c r="G746" s="2">
        <v>1</v>
      </c>
      <c r="H746" t="s">
        <v>2398</v>
      </c>
      <c r="I746">
        <v>3</v>
      </c>
      <c r="J746">
        <v>1</v>
      </c>
      <c r="K746" t="s">
        <v>39</v>
      </c>
      <c r="L746">
        <v>8.18</v>
      </c>
      <c r="M746" s="2" t="s">
        <v>2352</v>
      </c>
      <c r="N746" s="85" t="s">
        <v>2399</v>
      </c>
      <c r="O746" t="s">
        <v>36</v>
      </c>
      <c r="P746" t="s">
        <v>2400</v>
      </c>
      <c r="Q746" t="s">
        <v>36</v>
      </c>
      <c r="R746">
        <v>24.54</v>
      </c>
      <c r="S746" s="1">
        <v>45744.604945370367</v>
      </c>
      <c r="T746" t="s">
        <v>42</v>
      </c>
      <c r="U746" s="1">
        <v>45744.37777777778</v>
      </c>
      <c r="V746" t="s">
        <v>43</v>
      </c>
      <c r="W746" t="s">
        <v>36</v>
      </c>
      <c r="X746">
        <v>1</v>
      </c>
      <c r="Y746" t="s">
        <v>54</v>
      </c>
      <c r="Z746" t="s">
        <v>36</v>
      </c>
      <c r="AA746">
        <v>8.18</v>
      </c>
      <c r="AB746" t="s">
        <v>36</v>
      </c>
      <c r="AC746" t="s">
        <v>2352</v>
      </c>
      <c r="AD746" t="s">
        <v>2352</v>
      </c>
      <c r="AE746" t="s">
        <v>45</v>
      </c>
      <c r="AF746" s="44">
        <v>39122226</v>
      </c>
      <c r="AG746" s="18" t="s">
        <v>2401</v>
      </c>
      <c r="AH746" s="18"/>
      <c r="AI746" s="2" t="s">
        <v>48</v>
      </c>
      <c r="AJ746" s="2" t="e">
        <f>VLOOKUP(A746,'Classification Test Result'!$A$2:$D$2428,4,FALSE)</f>
        <v>#N/A</v>
      </c>
      <c r="AL746" s="2">
        <f>_xlfn.XLOOKUP($A746,Results!$A$2:$A$2256,Results!G$2:G$2256,"")</f>
        <v>340075</v>
      </c>
      <c r="AM746" s="2" t="str">
        <f>_xlfn.XLOOKUP($A746,Results!$A$2:$A$2256,Results!H$2:H$2256,"")</f>
        <v>56212E</v>
      </c>
      <c r="AN746" s="2" t="str">
        <f>_xlfn.XLOOKUP($A746,Results!$A$2:$A$2256,Results!I$2:I$2256,"")</f>
        <v>LEVITON</v>
      </c>
      <c r="AO746" s="2" t="str">
        <f>_xlfn.XLOOKUP($A746,Results!$A$2:$A$2256,Results!J$2:J$2256,"")</f>
        <v>078477052679</v>
      </c>
      <c r="AP746" s="2">
        <f>_xlfn.XLOOKUP($A746,Results!$A$2:$A$2256,Results!K$2:K$2256,"")</f>
        <v>39122200</v>
      </c>
      <c r="AQ746" s="2" t="str">
        <f>_xlfn.XLOOKUP($A746,Results!$A$2:$A$2256,Results!L$2:L$2256,"")</f>
        <v>AK10574285</v>
      </c>
      <c r="AR746" s="2">
        <f>_xlfn.XLOOKUP($A746,Results!$A$2:$A$2256,Results!M$2:M$2256,"")</f>
        <v>70304</v>
      </c>
      <c r="AS746" s="2" t="str">
        <f>_xlfn.XLOOKUP($A746,Results!$A$2:$A$2256,Results!N$2:N$2256,"")</f>
        <v>LEV 5621-2E SP BLK 20A SWITCH</v>
      </c>
      <c r="AT746" s="2" t="str">
        <f>_xlfn.XLOOKUP($A746,Results!$A$2:$A$2256,Results!O$2:O$2256,"")</f>
        <v>LEVITON</v>
      </c>
      <c r="AU746" s="2" t="str">
        <f>_xlfn.XLOOKUP($A746,Results!$A$2:$A$2256,Results!P$2:P$2256,"")</f>
        <v>LEVITON MANUFACTURING COMPANY, INC</v>
      </c>
      <c r="AV746" s="2" t="str">
        <f>_xlfn.XLOOKUP($A746,Results!$A$2:$A$2256,Results!Q$2:Q$2256,"")</f>
        <v>SINGLE_MATCH</v>
      </c>
      <c r="AW746" s="2" t="str">
        <f>_xlfn.XLOOKUP($A746,Results!$A$2:$A$2256,Results!R$2:R$2256,"")</f>
        <v>0.8221219980864067</v>
      </c>
      <c r="AX746" s="2">
        <f>_xlfn.XLOOKUP($A746,Results!$A$2:$A$2256,Results!S$2:S$2256,"")</f>
        <v>82</v>
      </c>
      <c r="AY746" s="2">
        <f>_xlfn.XLOOKUP($A746,Results!$A$2:$A$2256,Results!T$2:T$2256,"")</f>
        <v>100</v>
      </c>
      <c r="AZ746" s="2">
        <f>_xlfn.XLOOKUP($A746,Results!$A$2:$A$2256,Results!U$2:U$2256,"")</f>
        <v>100</v>
      </c>
      <c r="BA746" s="2" t="str">
        <f>_xlfn.XLOOKUP($A746,Results!$A$2:$A$2256,Results!V$2:V$2256,"")</f>
        <v>LEVITON</v>
      </c>
      <c r="BB746" s="2">
        <f>_xlfn.XLOOKUP($A746,Results!$A$2:$A$2256,Results!W$2:W$2256,"")</f>
        <v>85</v>
      </c>
      <c r="BC746" s="2">
        <f>_xlfn.XLOOKUP($A746,Results!$A$2:$A$2256,Results!X$2:X$2256,"")</f>
        <v>39122200</v>
      </c>
      <c r="BD746" s="2">
        <f>_xlfn.XLOOKUP($A746,Results!$A$2:$A$2256,Results!Y$2:Y$2256,"")</f>
        <v>85</v>
      </c>
      <c r="BE746" s="2" t="b">
        <f>_xlfn.XLOOKUP($A746,Results!$A$2:$A$2256,Results!Z$2:Z$2256,"")</f>
        <v>1</v>
      </c>
    </row>
    <row r="747" spans="1:57" ht="38.25" customHeight="1" x14ac:dyDescent="0.3">
      <c r="A747">
        <v>906424</v>
      </c>
      <c r="B747">
        <v>281670</v>
      </c>
      <c r="C747" t="s">
        <v>36</v>
      </c>
      <c r="D747" t="s">
        <v>130</v>
      </c>
      <c r="E747" s="2" t="str">
        <f>VLOOKUP(F747,'RPA Vendor Data '!F$1:$G$2418,2)</f>
        <v>FROST ELECTRIC SUPPLY CO</v>
      </c>
      <c r="F747" s="2">
        <v>11364</v>
      </c>
      <c r="G747" s="2">
        <v>12</v>
      </c>
      <c r="H747" t="s">
        <v>2403</v>
      </c>
      <c r="I747">
        <v>10</v>
      </c>
      <c r="J747" t="s">
        <v>65</v>
      </c>
      <c r="K747" t="s">
        <v>39</v>
      </c>
      <c r="L747">
        <v>20.14</v>
      </c>
      <c r="M747" s="2" t="s">
        <v>2402</v>
      </c>
      <c r="N747" s="85" t="s">
        <v>2404</v>
      </c>
      <c r="O747" t="s">
        <v>36</v>
      </c>
      <c r="P747" t="s">
        <v>2405</v>
      </c>
      <c r="Q747">
        <v>7847771276</v>
      </c>
      <c r="R747">
        <v>201.4</v>
      </c>
      <c r="S747" s="1">
        <v>45744.501139386572</v>
      </c>
      <c r="T747" t="s">
        <v>42</v>
      </c>
      <c r="U747" s="1">
        <v>45744.287499999999</v>
      </c>
      <c r="V747" t="s">
        <v>43</v>
      </c>
      <c r="W747" t="s">
        <v>36</v>
      </c>
      <c r="X747">
        <v>13</v>
      </c>
      <c r="Y747" t="s">
        <v>158</v>
      </c>
      <c r="Z747">
        <v>20.14</v>
      </c>
      <c r="AA747">
        <v>20.14</v>
      </c>
      <c r="AB747">
        <v>193</v>
      </c>
      <c r="AC747" t="s">
        <v>2352</v>
      </c>
      <c r="AD747" t="s">
        <v>2352</v>
      </c>
      <c r="AE747" t="s">
        <v>45</v>
      </c>
      <c r="AF747" s="44" t="s">
        <v>46</v>
      </c>
      <c r="AG747" s="18" t="s">
        <v>2406</v>
      </c>
      <c r="AH747" s="18"/>
      <c r="AI747" s="2" t="s">
        <v>48</v>
      </c>
      <c r="AJ747" s="2" t="e">
        <f>VLOOKUP(A747,'Classification Test Result'!$A$2:$D$2428,4,FALSE)</f>
        <v>#N/A</v>
      </c>
      <c r="AL747" s="2">
        <f>_xlfn.XLOOKUP($A747,Results!$A$2:$A$2256,Results!G$2:G$2256,"")</f>
        <v>336220</v>
      </c>
      <c r="AM747" s="2" t="str">
        <f>_xlfn.XLOOKUP($A747,Results!$A$2:$A$2256,Results!H$2:H$2256,"")</f>
        <v>GFNT2W</v>
      </c>
      <c r="AN747" s="2" t="str">
        <f>_xlfn.XLOOKUP($A747,Results!$A$2:$A$2256,Results!I$2:I$2256,"")</f>
        <v>LEVITON</v>
      </c>
      <c r="AO747" s="2" t="str">
        <f>_xlfn.XLOOKUP($A747,Results!$A$2:$A$2256,Results!J$2:J$2256,"")</f>
        <v>078477712764</v>
      </c>
      <c r="AP747" s="2">
        <f>_xlfn.XLOOKUP($A747,Results!$A$2:$A$2256,Results!K$2:K$2256,"")</f>
        <v>39121406</v>
      </c>
      <c r="AQ747" s="2" t="str">
        <f>_xlfn.XLOOKUP($A747,Results!$A$2:$A$2256,Results!L$2:L$2256,"")</f>
        <v>AK10579765</v>
      </c>
      <c r="AR747" s="2">
        <f>_xlfn.XLOOKUP($A747,Results!$A$2:$A$2256,Results!M$2:M$2256,"")</f>
        <v>519550</v>
      </c>
      <c r="AS747" s="2" t="str">
        <f>_xlfn.XLOOKUP($A747,Results!$A$2:$A$2256,Results!N$2:N$2256,"")</f>
        <v>LEV GFNT2-W 20A 125V RECEPTACLE</v>
      </c>
      <c r="AT747" s="2" t="str">
        <f>_xlfn.XLOOKUP($A747,Results!$A$2:$A$2256,Results!O$2:O$2256,"")</f>
        <v>LEVITON</v>
      </c>
      <c r="AU747" s="2" t="str">
        <f>_xlfn.XLOOKUP($A747,Results!$A$2:$A$2256,Results!P$2:P$2256,"")</f>
        <v>LEVITON</v>
      </c>
      <c r="AV747" s="2" t="str">
        <f>_xlfn.XLOOKUP($A747,Results!$A$2:$A$2256,Results!Q$2:Q$2256,"")</f>
        <v>MULTIPLE_MATCHES_ONE_VALID</v>
      </c>
      <c r="AW747" s="2">
        <f>_xlfn.XLOOKUP($A747,Results!$A$2:$A$2256,Results!R$2:R$2256,"")</f>
        <v>0.70957640880674999</v>
      </c>
      <c r="AX747" s="2">
        <f>_xlfn.XLOOKUP($A747,Results!$A$2:$A$2256,Results!S$2:S$2256,"")</f>
        <v>82</v>
      </c>
      <c r="AY747" s="2">
        <f>_xlfn.XLOOKUP($A747,Results!$A$2:$A$2256,Results!T$2:T$2256,"")</f>
        <v>100</v>
      </c>
      <c r="AZ747" s="2">
        <f>_xlfn.XLOOKUP($A747,Results!$A$2:$A$2256,Results!U$2:U$2256,"")</f>
        <v>100</v>
      </c>
      <c r="BA747" s="2" t="str">
        <f>_xlfn.XLOOKUP($A747,Results!$A$2:$A$2256,Results!V$2:V$2256,"")</f>
        <v>LEVITON</v>
      </c>
      <c r="BB747" s="2">
        <f>_xlfn.XLOOKUP($A747,Results!$A$2:$A$2256,Results!W$2:W$2256,"")</f>
        <v>80</v>
      </c>
      <c r="BC747" s="2">
        <f>_xlfn.XLOOKUP($A747,Results!$A$2:$A$2256,Results!X$2:X$2256,"")</f>
        <v>39120000</v>
      </c>
      <c r="BD747" s="2">
        <f>_xlfn.XLOOKUP($A747,Results!$A$2:$A$2256,Results!Y$2:Y$2256,"")</f>
        <v>80</v>
      </c>
      <c r="BE747" s="2" t="b">
        <f>_xlfn.XLOOKUP($A747,Results!$A$2:$A$2256,Results!Z$2:Z$2256,"")</f>
        <v>1</v>
      </c>
    </row>
    <row r="748" spans="1:57" ht="38.25" customHeight="1" x14ac:dyDescent="0.3">
      <c r="A748">
        <v>906425</v>
      </c>
      <c r="B748">
        <v>281991</v>
      </c>
      <c r="C748" t="s">
        <v>36</v>
      </c>
      <c r="D748" t="s">
        <v>2408</v>
      </c>
      <c r="E748" s="2" t="str">
        <f>VLOOKUP(F748,'RPA Vendor Data '!F$1:$G$2418,2)</f>
        <v>FROST ELECTRIC SUPPLY CO</v>
      </c>
      <c r="F748" s="2">
        <v>11364</v>
      </c>
      <c r="G748" s="2">
        <v>2</v>
      </c>
      <c r="H748" t="s">
        <v>2409</v>
      </c>
      <c r="I748">
        <v>4</v>
      </c>
      <c r="J748" t="s">
        <v>58</v>
      </c>
      <c r="K748" t="s">
        <v>58</v>
      </c>
      <c r="L748">
        <v>225.4</v>
      </c>
      <c r="M748" s="2" t="s">
        <v>2402</v>
      </c>
      <c r="N748" s="85" t="s">
        <v>2410</v>
      </c>
      <c r="O748" t="s">
        <v>36</v>
      </c>
      <c r="P748" t="s">
        <v>2411</v>
      </c>
      <c r="Q748">
        <v>7847781980</v>
      </c>
      <c r="R748">
        <v>9.02</v>
      </c>
      <c r="S748" s="1">
        <v>45744.896913275457</v>
      </c>
      <c r="T748" t="s">
        <v>42</v>
      </c>
      <c r="U748" s="1">
        <v>45744.668749999997</v>
      </c>
      <c r="V748" t="s">
        <v>43</v>
      </c>
      <c r="W748" t="s">
        <v>36</v>
      </c>
      <c r="X748">
        <v>2</v>
      </c>
      <c r="Y748" t="s">
        <v>158</v>
      </c>
      <c r="Z748">
        <v>225.4</v>
      </c>
      <c r="AA748">
        <v>225.4</v>
      </c>
      <c r="AB748">
        <v>193</v>
      </c>
      <c r="AC748" t="s">
        <v>2352</v>
      </c>
      <c r="AD748" t="s">
        <v>2352</v>
      </c>
      <c r="AE748" t="s">
        <v>45</v>
      </c>
      <c r="AF748" s="44">
        <v>39121406</v>
      </c>
      <c r="AG748" s="18" t="s">
        <v>2412</v>
      </c>
      <c r="AH748" s="18"/>
      <c r="AI748" s="2" t="s">
        <v>48</v>
      </c>
      <c r="AJ748" s="2" t="e">
        <f>VLOOKUP(A748,'Classification Test Result'!$A$2:$D$2428,4,FALSE)</f>
        <v>#N/A</v>
      </c>
      <c r="AL748" s="2">
        <f>_xlfn.XLOOKUP($A748,Results!$A$2:$A$2256,Results!G$2:G$2256,"")</f>
        <v>898944</v>
      </c>
      <c r="AM748" s="2" t="str">
        <f>_xlfn.XLOOKUP($A748,Results!$A$2:$A$2256,Results!H$2:H$2256,"")</f>
        <v>BR20I</v>
      </c>
      <c r="AN748" s="2" t="str">
        <f>_xlfn.XLOOKUP($A748,Results!$A$2:$A$2256,Results!I$2:I$2256,"")</f>
        <v>LEVITON</v>
      </c>
      <c r="AO748" s="2" t="str">
        <f>_xlfn.XLOOKUP($A748,Results!$A$2:$A$2256,Results!J$2:J$2256,"")</f>
        <v>078477819807</v>
      </c>
      <c r="AP748" s="2">
        <f>_xlfn.XLOOKUP($A748,Results!$A$2:$A$2256,Results!K$2:K$2256,"")</f>
        <v>39121406</v>
      </c>
      <c r="AQ748" s="2">
        <f>_xlfn.XLOOKUP($A748,Results!$A$2:$A$2256,Results!L$2:L$2256,"")</f>
        <v>0</v>
      </c>
      <c r="AR748" s="2">
        <f>_xlfn.XLOOKUP($A748,Results!$A$2:$A$2256,Results!M$2:M$2256,"")</f>
        <v>214110</v>
      </c>
      <c r="AS748" s="2" t="str">
        <f>_xlfn.XLOOKUP($A748,Results!$A$2:$A$2256,Results!N$2:N$2256,"")</f>
        <v>LEV BR20-I IV DPLX RCPT NEMA5-20R</v>
      </c>
      <c r="AT748" s="2" t="str">
        <f>_xlfn.XLOOKUP($A748,Results!$A$2:$A$2256,Results!O$2:O$2256,"")</f>
        <v>LEVITON</v>
      </c>
      <c r="AU748" s="2" t="str">
        <f>_xlfn.XLOOKUP($A748,Results!$A$2:$A$2256,Results!P$2:P$2256,"")</f>
        <v>LEVITON</v>
      </c>
      <c r="AV748" s="2" t="str">
        <f>_xlfn.XLOOKUP($A748,Results!$A$2:$A$2256,Results!Q$2:Q$2256,"")</f>
        <v>MULTIPLE_MATCHES_ONE_VALID</v>
      </c>
      <c r="AW748" s="2" t="str">
        <f>_xlfn.XLOOKUP($A748,Results!$A$2:$A$2256,Results!R$2:R$2256,"")</f>
        <v>0.7247792424235906</v>
      </c>
      <c r="AX748" s="2">
        <f>_xlfn.XLOOKUP($A748,Results!$A$2:$A$2256,Results!S$2:S$2256,"")</f>
        <v>100</v>
      </c>
      <c r="AY748" s="2">
        <f>_xlfn.XLOOKUP($A748,Results!$A$2:$A$2256,Results!T$2:T$2256,"")</f>
        <v>100</v>
      </c>
      <c r="AZ748" s="2">
        <f>_xlfn.XLOOKUP($A748,Results!$A$2:$A$2256,Results!U$2:U$2256,"")</f>
        <v>100</v>
      </c>
      <c r="BA748" s="2" t="str">
        <f>_xlfn.XLOOKUP($A748,Results!$A$2:$A$2256,Results!V$2:V$2256,"")</f>
        <v>LEVITON</v>
      </c>
      <c r="BB748" s="2">
        <f>_xlfn.XLOOKUP($A748,Results!$A$2:$A$2256,Results!W$2:W$2256,"")</f>
        <v>82</v>
      </c>
      <c r="BC748" s="2">
        <f>_xlfn.XLOOKUP($A748,Results!$A$2:$A$2256,Results!X$2:X$2256,"")</f>
        <v>39121406</v>
      </c>
      <c r="BD748" s="2">
        <f>_xlfn.XLOOKUP($A748,Results!$A$2:$A$2256,Results!Y$2:Y$2256,"")</f>
        <v>82</v>
      </c>
      <c r="BE748" s="2" t="b">
        <f>_xlfn.XLOOKUP($A748,Results!$A$2:$A$2256,Results!Z$2:Z$2256,"")</f>
        <v>1</v>
      </c>
    </row>
    <row r="749" spans="1:57" ht="38.25" customHeight="1" x14ac:dyDescent="0.3">
      <c r="A749">
        <v>906426</v>
      </c>
      <c r="B749">
        <v>281976</v>
      </c>
      <c r="C749" t="s">
        <v>36</v>
      </c>
      <c r="D749" t="s">
        <v>588</v>
      </c>
      <c r="E749" s="2" t="str">
        <f>VLOOKUP(F749,'RPA Vendor Data '!F$1:$G$2418,2)</f>
        <v>FROST ELECTRIC SUPPLY CO</v>
      </c>
      <c r="F749" s="2">
        <v>11364</v>
      </c>
      <c r="G749" s="2">
        <v>1</v>
      </c>
      <c r="H749" t="s">
        <v>2415</v>
      </c>
      <c r="I749">
        <v>2</v>
      </c>
      <c r="J749" t="s">
        <v>58</v>
      </c>
      <c r="K749" t="s">
        <v>58</v>
      </c>
      <c r="L749">
        <v>4575.41</v>
      </c>
      <c r="M749" s="2" t="s">
        <v>2402</v>
      </c>
      <c r="N749" s="85">
        <v>8460</v>
      </c>
      <c r="O749" t="s">
        <v>36</v>
      </c>
      <c r="P749" t="s">
        <v>2416</v>
      </c>
      <c r="Q749">
        <v>7847784334</v>
      </c>
      <c r="R749">
        <v>91.51</v>
      </c>
      <c r="S749" s="1">
        <v>45744.875538807872</v>
      </c>
      <c r="T749" t="s">
        <v>42</v>
      </c>
      <c r="U749" s="1">
        <v>45744.665277777778</v>
      </c>
      <c r="V749" t="s">
        <v>43</v>
      </c>
      <c r="W749" t="s">
        <v>36</v>
      </c>
      <c r="X749">
        <v>1</v>
      </c>
      <c r="Y749" t="s">
        <v>158</v>
      </c>
      <c r="Z749">
        <v>4575.41</v>
      </c>
      <c r="AA749">
        <v>4575.41</v>
      </c>
      <c r="AB749">
        <v>193</v>
      </c>
      <c r="AC749" t="s">
        <v>2352</v>
      </c>
      <c r="AD749" t="s">
        <v>2352</v>
      </c>
      <c r="AE749" t="s">
        <v>45</v>
      </c>
      <c r="AF749" s="44">
        <v>39121406</v>
      </c>
      <c r="AG749" s="18" t="s">
        <v>2417</v>
      </c>
      <c r="AH749" s="18"/>
      <c r="AI749" s="2" t="s">
        <v>48</v>
      </c>
      <c r="AJ749" s="2" t="e">
        <f>VLOOKUP(A749,'Classification Test Result'!$A$2:$D$2428,4,FALSE)</f>
        <v>#N/A</v>
      </c>
      <c r="AL749" s="2" t="str">
        <f>_xlfn.XLOOKUP($A749,Results!$A$2:$A$2256,Results!G$2:G$2256,"")</f>
        <v/>
      </c>
      <c r="AM749" s="2" t="str">
        <f>_xlfn.XLOOKUP($A749,Results!$A$2:$A$2256,Results!H$2:H$2256,"")</f>
        <v/>
      </c>
      <c r="AN749" s="2" t="str">
        <f>_xlfn.XLOOKUP($A749,Results!$A$2:$A$2256,Results!I$2:I$2256,"")</f>
        <v/>
      </c>
      <c r="AO749" s="2" t="str">
        <f>_xlfn.XLOOKUP($A749,Results!$A$2:$A$2256,Results!J$2:J$2256,"")</f>
        <v/>
      </c>
      <c r="AP749" s="2" t="str">
        <f>_xlfn.XLOOKUP($A749,Results!$A$2:$A$2256,Results!K$2:K$2256,"")</f>
        <v/>
      </c>
      <c r="AQ749" s="2" t="str">
        <f>_xlfn.XLOOKUP($A749,Results!$A$2:$A$2256,Results!L$2:L$2256,"")</f>
        <v/>
      </c>
      <c r="AR749" s="2" t="str">
        <f>_xlfn.XLOOKUP($A749,Results!$A$2:$A$2256,Results!M$2:M$2256,"")</f>
        <v/>
      </c>
      <c r="AS749" s="2" t="str">
        <f>_xlfn.XLOOKUP($A749,Results!$A$2:$A$2256,Results!N$2:N$2256,"")</f>
        <v/>
      </c>
      <c r="AT749" s="2" t="str">
        <f>_xlfn.XLOOKUP($A749,Results!$A$2:$A$2256,Results!O$2:O$2256,"")</f>
        <v/>
      </c>
      <c r="AU749" s="2" t="str">
        <f>_xlfn.XLOOKUP($A749,Results!$A$2:$A$2256,Results!P$2:P$2256,"")</f>
        <v/>
      </c>
      <c r="AV749" s="2" t="str">
        <f>_xlfn.XLOOKUP($A749,Results!$A$2:$A$2256,Results!Q$2:Q$2256,"")</f>
        <v/>
      </c>
      <c r="AW749" s="2" t="str">
        <f>_xlfn.XLOOKUP($A749,Results!$A$2:$A$2256,Results!R$2:R$2256,"")</f>
        <v/>
      </c>
      <c r="AX749" s="2" t="str">
        <f>_xlfn.XLOOKUP($A749,Results!$A$2:$A$2256,Results!S$2:S$2256,"")</f>
        <v/>
      </c>
      <c r="AY749" s="2" t="str">
        <f>_xlfn.XLOOKUP($A749,Results!$A$2:$A$2256,Results!T$2:T$2256,"")</f>
        <v/>
      </c>
      <c r="AZ749" s="2" t="str">
        <f>_xlfn.XLOOKUP($A749,Results!$A$2:$A$2256,Results!U$2:U$2256,"")</f>
        <v/>
      </c>
      <c r="BA749" s="2" t="str">
        <f>_xlfn.XLOOKUP($A749,Results!$A$2:$A$2256,Results!V$2:V$2256,"")</f>
        <v/>
      </c>
      <c r="BB749" s="2" t="str">
        <f>_xlfn.XLOOKUP($A749,Results!$A$2:$A$2256,Results!W$2:W$2256,"")</f>
        <v/>
      </c>
      <c r="BC749" s="2" t="str">
        <f>_xlfn.XLOOKUP($A749,Results!$A$2:$A$2256,Results!X$2:X$2256,"")</f>
        <v/>
      </c>
      <c r="BD749" s="2" t="str">
        <f>_xlfn.XLOOKUP($A749,Results!$A$2:$A$2256,Results!Y$2:Y$2256,"")</f>
        <v/>
      </c>
      <c r="BE749" s="2" t="str">
        <f>_xlfn.XLOOKUP($A749,Results!$A$2:$A$2256,Results!Z$2:Z$2256,"")</f>
        <v/>
      </c>
    </row>
    <row r="750" spans="1:57" ht="38.25" customHeight="1" x14ac:dyDescent="0.3">
      <c r="A750">
        <v>906427</v>
      </c>
      <c r="B750">
        <v>281991</v>
      </c>
      <c r="C750" t="s">
        <v>36</v>
      </c>
      <c r="D750" t="s">
        <v>2408</v>
      </c>
      <c r="E750" s="2" t="str">
        <f>VLOOKUP(F750,'RPA Vendor Data '!F$1:$G$2418,2)</f>
        <v>FROST ELECTRIC SUPPLY CO</v>
      </c>
      <c r="F750" s="2">
        <v>11364</v>
      </c>
      <c r="G750" s="2">
        <v>3</v>
      </c>
      <c r="H750" t="s">
        <v>2418</v>
      </c>
      <c r="I750">
        <v>2</v>
      </c>
      <c r="J750" t="s">
        <v>58</v>
      </c>
      <c r="K750" t="s">
        <v>58</v>
      </c>
      <c r="L750">
        <v>88.34</v>
      </c>
      <c r="M750" s="2" t="s">
        <v>2402</v>
      </c>
      <c r="N750" s="85" t="s">
        <v>2419</v>
      </c>
      <c r="O750" t="s">
        <v>36</v>
      </c>
      <c r="P750" t="s">
        <v>2420</v>
      </c>
      <c r="Q750">
        <v>7847749400</v>
      </c>
      <c r="R750">
        <v>1.77</v>
      </c>
      <c r="S750" s="1">
        <v>45744.896925462963</v>
      </c>
      <c r="T750" t="s">
        <v>42</v>
      </c>
      <c r="U750" s="1">
        <v>45744.668749999997</v>
      </c>
      <c r="V750" t="s">
        <v>43</v>
      </c>
      <c r="W750" t="s">
        <v>36</v>
      </c>
      <c r="X750">
        <v>3</v>
      </c>
      <c r="Y750" t="s">
        <v>158</v>
      </c>
      <c r="Z750">
        <v>88.34</v>
      </c>
      <c r="AA750">
        <v>88.34</v>
      </c>
      <c r="AB750">
        <v>193</v>
      </c>
      <c r="AC750" t="s">
        <v>2352</v>
      </c>
      <c r="AD750" t="s">
        <v>2352</v>
      </c>
      <c r="AE750" t="s">
        <v>45</v>
      </c>
      <c r="AF750" s="44">
        <v>39121704</v>
      </c>
      <c r="AG750" s="18" t="s">
        <v>2421</v>
      </c>
      <c r="AH750" s="18"/>
      <c r="AI750" s="2" t="s">
        <v>48</v>
      </c>
      <c r="AJ750" s="2" t="e">
        <f>VLOOKUP(A750,'Classification Test Result'!$A$2:$D$2428,4,FALSE)</f>
        <v>#N/A</v>
      </c>
      <c r="AL750" s="2">
        <f>_xlfn.XLOOKUP($A750,Results!$A$2:$A$2256,Results!G$2:G$2256,"")</f>
        <v>1009541</v>
      </c>
      <c r="AM750" s="2" t="str">
        <f>_xlfn.XLOOKUP($A750,Results!$A$2:$A$2256,Results!H$2:H$2256,"")</f>
        <v>80716I</v>
      </c>
      <c r="AN750" s="2" t="str">
        <f>_xlfn.XLOOKUP($A750,Results!$A$2:$A$2256,Results!I$2:I$2256,"")</f>
        <v>LEVITON</v>
      </c>
      <c r="AO750" s="2" t="str">
        <f>_xlfn.XLOOKUP($A750,Results!$A$2:$A$2256,Results!J$2:J$2256,"")</f>
        <v>078477494004</v>
      </c>
      <c r="AP750" s="2">
        <f>_xlfn.XLOOKUP($A750,Results!$A$2:$A$2256,Results!K$2:K$2256,"")</f>
        <v>39121704</v>
      </c>
      <c r="AQ750" s="2">
        <f>_xlfn.XLOOKUP($A750,Results!$A$2:$A$2256,Results!L$2:L$2256,"")</f>
        <v>0</v>
      </c>
      <c r="AR750" s="2">
        <f>_xlfn.XLOOKUP($A750,Results!$A$2:$A$2256,Results!M$2:M$2256,"")</f>
        <v>1007338</v>
      </c>
      <c r="AS750" s="2" t="str">
        <f>_xlfn.XLOOKUP($A750,Results!$A$2:$A$2256,Results!N$2:N$2256,"")</f>
        <v>LEV 80716-I NYL 2G DUPLX PLT</v>
      </c>
      <c r="AT750" s="2" t="str">
        <f>_xlfn.XLOOKUP($A750,Results!$A$2:$A$2256,Results!O$2:O$2256,"")</f>
        <v>LEVITON</v>
      </c>
      <c r="AU750" s="2" t="str">
        <f>_xlfn.XLOOKUP($A750,Results!$A$2:$A$2256,Results!P$2:P$2256,"")</f>
        <v>LEVITON</v>
      </c>
      <c r="AV750" s="2" t="str">
        <f>_xlfn.XLOOKUP($A750,Results!$A$2:$A$2256,Results!Q$2:Q$2256,"")</f>
        <v>SINGLE_MATCH</v>
      </c>
      <c r="AW750" s="2" t="str">
        <f>_xlfn.XLOOKUP($A750,Results!$A$2:$A$2256,Results!R$2:R$2256,"")</f>
        <v>0.7021391404170421</v>
      </c>
      <c r="AX750" s="2">
        <f>_xlfn.XLOOKUP($A750,Results!$A$2:$A$2256,Results!S$2:S$2256,"")</f>
        <v>77</v>
      </c>
      <c r="AY750" s="2">
        <f>_xlfn.XLOOKUP($A750,Results!$A$2:$A$2256,Results!T$2:T$2256,"")</f>
        <v>100</v>
      </c>
      <c r="AZ750" s="2">
        <f>_xlfn.XLOOKUP($A750,Results!$A$2:$A$2256,Results!U$2:U$2256,"")</f>
        <v>100</v>
      </c>
      <c r="BA750" s="2" t="str">
        <f>_xlfn.XLOOKUP($A750,Results!$A$2:$A$2256,Results!V$2:V$2256,"")</f>
        <v>LEVITON</v>
      </c>
      <c r="BB750" s="2">
        <f>_xlfn.XLOOKUP($A750,Results!$A$2:$A$2256,Results!W$2:W$2256,"")</f>
        <v>82</v>
      </c>
      <c r="BC750" s="2">
        <f>_xlfn.XLOOKUP($A750,Results!$A$2:$A$2256,Results!X$2:X$2256,"")</f>
        <v>39121704</v>
      </c>
      <c r="BD750" s="2">
        <f>_xlfn.XLOOKUP($A750,Results!$A$2:$A$2256,Results!Y$2:Y$2256,"")</f>
        <v>82</v>
      </c>
      <c r="BE750" s="2" t="b">
        <f>_xlfn.XLOOKUP($A750,Results!$A$2:$A$2256,Results!Z$2:Z$2256,"")</f>
        <v>1</v>
      </c>
    </row>
    <row r="751" spans="1:57" ht="38.25" customHeight="1" x14ac:dyDescent="0.3">
      <c r="A751">
        <v>906428</v>
      </c>
      <c r="B751">
        <v>281383</v>
      </c>
      <c r="C751" t="s">
        <v>36</v>
      </c>
      <c r="D751" t="s">
        <v>2423</v>
      </c>
      <c r="E751" s="2" t="str">
        <f>VLOOKUP(F751,'RPA Vendor Data '!F$1:$G$2418,2)</f>
        <v>LOEB ELECTRIC</v>
      </c>
      <c r="F751" s="2">
        <v>12062</v>
      </c>
      <c r="G751" s="2">
        <v>1</v>
      </c>
      <c r="H751" t="s">
        <v>2424</v>
      </c>
      <c r="I751">
        <v>12</v>
      </c>
      <c r="J751" t="s">
        <v>65</v>
      </c>
      <c r="K751" t="s">
        <v>39</v>
      </c>
      <c r="L751">
        <v>150.56299999999999</v>
      </c>
      <c r="M751" s="2" t="s">
        <v>2352</v>
      </c>
      <c r="N751" s="85" t="s">
        <v>2425</v>
      </c>
      <c r="O751" t="s">
        <v>36</v>
      </c>
      <c r="P751" t="s">
        <v>36</v>
      </c>
      <c r="Q751" t="s">
        <v>36</v>
      </c>
      <c r="R751">
        <v>1806.75</v>
      </c>
      <c r="S751" s="1">
        <v>45744.25069641204</v>
      </c>
      <c r="T751" t="s">
        <v>42</v>
      </c>
      <c r="U751" s="1">
        <v>45744.029166666667</v>
      </c>
      <c r="V751" t="s">
        <v>43</v>
      </c>
      <c r="W751" t="s">
        <v>36</v>
      </c>
      <c r="X751">
        <v>2</v>
      </c>
      <c r="Y751">
        <v>999</v>
      </c>
      <c r="Z751" t="s">
        <v>36</v>
      </c>
      <c r="AA751" t="s">
        <v>36</v>
      </c>
      <c r="AB751" t="s">
        <v>36</v>
      </c>
      <c r="AC751" t="s">
        <v>2352</v>
      </c>
      <c r="AD751" t="s">
        <v>2352</v>
      </c>
      <c r="AE751" t="s">
        <v>45</v>
      </c>
      <c r="AF751" s="44">
        <v>39121404</v>
      </c>
      <c r="AG751" s="18" t="s">
        <v>2426</v>
      </c>
      <c r="AI751" s="2" t="s">
        <v>48</v>
      </c>
      <c r="AJ751" s="2" t="e">
        <f>VLOOKUP(A751,'Classification Test Result'!$A$2:$D$2428,4,FALSE)</f>
        <v>#N/A</v>
      </c>
      <c r="AL751" s="2">
        <f>_xlfn.XLOOKUP($A751,Results!$A$2:$A$2256,Results!G$2:G$2256,"")</f>
        <v>447036</v>
      </c>
      <c r="AM751" s="2" t="str">
        <f>_xlfn.XLOOKUP($A751,Results!$A$2:$A$2256,Results!H$2:H$2256,"")</f>
        <v>320R6WLEV</v>
      </c>
      <c r="AN751" s="2" t="str">
        <f>_xlfn.XLOOKUP($A751,Results!$A$2:$A$2256,Results!I$2:I$2256,"")</f>
        <v>LEVITON</v>
      </c>
      <c r="AO751" s="2" t="str">
        <f>_xlfn.XLOOKUP($A751,Results!$A$2:$A$2256,Results!J$2:J$2256,"")</f>
        <v>078477953143</v>
      </c>
      <c r="AP751" s="2">
        <f>_xlfn.XLOOKUP($A751,Results!$A$2:$A$2256,Results!K$2:K$2256,"")</f>
        <v>39121406</v>
      </c>
      <c r="AQ751" s="2">
        <f>_xlfn.XLOOKUP($A751,Results!$A$2:$A$2256,Results!L$2:L$2256,"")</f>
        <v>0</v>
      </c>
      <c r="AR751" s="2">
        <f>_xlfn.XLOOKUP($A751,Results!$A$2:$A$2256,Results!M$2:M$2256,"")</f>
        <v>861501</v>
      </c>
      <c r="AS751" s="2" t="str">
        <f>_xlfn.XLOOKUP($A751,Results!$A$2:$A$2256,Results!N$2:N$2256,"")</f>
        <v>LEV 320R6WLEV 2P 20A RECEPTACLE</v>
      </c>
      <c r="AT751" s="2" t="str">
        <f>_xlfn.XLOOKUP($A751,Results!$A$2:$A$2256,Results!O$2:O$2256,"")</f>
        <v>LEVITON</v>
      </c>
      <c r="AU751" s="2" t="str">
        <f>_xlfn.XLOOKUP($A751,Results!$A$2:$A$2256,Results!P$2:P$2256,"")</f>
        <v>LEVITON</v>
      </c>
      <c r="AV751" s="2" t="str">
        <f>_xlfn.XLOOKUP($A751,Results!$A$2:$A$2256,Results!Q$2:Q$2256,"")</f>
        <v>SINGLE_MATCH</v>
      </c>
      <c r="AW751" s="2" t="str">
        <f>_xlfn.XLOOKUP($A751,Results!$A$2:$A$2256,Results!R$2:R$2256,"")</f>
        <v>0.6607034860466426</v>
      </c>
      <c r="AX751" s="2">
        <f>_xlfn.XLOOKUP($A751,Results!$A$2:$A$2256,Results!S$2:S$2256,"")</f>
        <v>100</v>
      </c>
      <c r="AY751" s="2">
        <f>_xlfn.XLOOKUP($A751,Results!$A$2:$A$2256,Results!T$2:T$2256,"")</f>
        <v>100</v>
      </c>
      <c r="AZ751" s="2">
        <f>_xlfn.XLOOKUP($A751,Results!$A$2:$A$2256,Results!U$2:U$2256,"")</f>
        <v>100</v>
      </c>
      <c r="BA751" s="2">
        <f>_xlfn.XLOOKUP($A751,Results!$A$2:$A$2256,Results!V$2:V$2256,"")</f>
        <v>0</v>
      </c>
      <c r="BB751" s="2">
        <f>_xlfn.XLOOKUP($A751,Results!$A$2:$A$2256,Results!W$2:W$2256,"")</f>
        <v>0</v>
      </c>
      <c r="BC751" s="2">
        <f>_xlfn.XLOOKUP($A751,Results!$A$2:$A$2256,Results!X$2:X$2256,"")</f>
        <v>0</v>
      </c>
      <c r="BD751" s="2">
        <f>_xlfn.XLOOKUP($A751,Results!$A$2:$A$2256,Results!Y$2:Y$2256,"")</f>
        <v>0</v>
      </c>
      <c r="BE751" s="2">
        <f>_xlfn.XLOOKUP($A751,Results!$A$2:$A$2256,Results!Z$2:Z$2256,"")</f>
        <v>0</v>
      </c>
    </row>
    <row r="752" spans="1:57" ht="38.25" customHeight="1" x14ac:dyDescent="0.3">
      <c r="A752">
        <v>906429</v>
      </c>
      <c r="B752">
        <v>281966</v>
      </c>
      <c r="C752" t="s">
        <v>36</v>
      </c>
      <c r="D752" t="s">
        <v>149</v>
      </c>
      <c r="E752" s="2" t="str">
        <f>VLOOKUP(F752,'RPA Vendor Data '!F$1:$G$2418,2)</f>
        <v>FROST ELECTRIC SUPPLY CO</v>
      </c>
      <c r="F752" s="2">
        <v>11364</v>
      </c>
      <c r="G752" s="2">
        <v>5</v>
      </c>
      <c r="H752" t="s">
        <v>2428</v>
      </c>
      <c r="I752">
        <v>2</v>
      </c>
      <c r="J752" t="s">
        <v>58</v>
      </c>
      <c r="K752" t="s">
        <v>58</v>
      </c>
      <c r="L752">
        <v>3016.67</v>
      </c>
      <c r="M752" s="2" t="s">
        <v>2402</v>
      </c>
      <c r="N752" s="85">
        <v>2710</v>
      </c>
      <c r="O752" t="s">
        <v>36</v>
      </c>
      <c r="P752" t="s">
        <v>2429</v>
      </c>
      <c r="Q752">
        <v>7847780961</v>
      </c>
      <c r="R752">
        <v>60.33</v>
      </c>
      <c r="S752" s="1">
        <v>45744.875790543978</v>
      </c>
      <c r="T752" t="s">
        <v>42</v>
      </c>
      <c r="U752" s="1">
        <v>45744.662499999999</v>
      </c>
      <c r="V752" t="s">
        <v>43</v>
      </c>
      <c r="W752" t="s">
        <v>36</v>
      </c>
      <c r="X752">
        <v>5</v>
      </c>
      <c r="Y752" t="s">
        <v>158</v>
      </c>
      <c r="Z752">
        <v>3016.67</v>
      </c>
      <c r="AA752">
        <v>3016.67</v>
      </c>
      <c r="AB752">
        <v>193</v>
      </c>
      <c r="AC752" t="s">
        <v>2352</v>
      </c>
      <c r="AD752" t="s">
        <v>2352</v>
      </c>
      <c r="AE752" t="s">
        <v>45</v>
      </c>
      <c r="AF752" s="44" t="s">
        <v>46</v>
      </c>
      <c r="AG752" s="18" t="s">
        <v>2430</v>
      </c>
      <c r="AH752" s="18"/>
      <c r="AI752" s="2" t="s">
        <v>48</v>
      </c>
      <c r="AJ752" s="2" t="e">
        <f>VLOOKUP(A752,'Classification Test Result'!$A$2:$D$2428,4,FALSE)</f>
        <v>#N/A</v>
      </c>
      <c r="AL752" s="2">
        <f>_xlfn.XLOOKUP($A752,Results!$A$2:$A$2256,Results!G$2:G$2256,"")</f>
        <v>966373</v>
      </c>
      <c r="AM752" s="2" t="str">
        <f>_xlfn.XLOOKUP($A752,Results!$A$2:$A$2256,Results!H$2:H$2256,"")</f>
        <v>L1430R</v>
      </c>
      <c r="AN752" s="2" t="str">
        <f>_xlfn.XLOOKUP($A752,Results!$A$2:$A$2256,Results!I$2:I$2256,"")</f>
        <v>HUBBELL</v>
      </c>
      <c r="AO752" s="2">
        <f>_xlfn.XLOOKUP($A752,Results!$A$2:$A$2256,Results!J$2:J$2256,"")</f>
        <v>783585840642</v>
      </c>
      <c r="AP752" s="2">
        <f>_xlfn.XLOOKUP($A752,Results!$A$2:$A$2256,Results!K$2:K$2256,"")</f>
        <v>39121406</v>
      </c>
      <c r="AQ752" s="2">
        <f>_xlfn.XLOOKUP($A752,Results!$A$2:$A$2256,Results!L$2:L$2256,"")</f>
        <v>0</v>
      </c>
      <c r="AR752" s="2">
        <f>_xlfn.XLOOKUP($A752,Results!$A$2:$A$2256,Results!M$2:M$2256,"")</f>
        <v>785561</v>
      </c>
      <c r="AS752" s="2" t="str">
        <f>_xlfn.XLOOKUP($A752,Results!$A$2:$A$2256,Results!N$2:N$2256,"")</f>
        <v>HUBW L1430R NEMA L14-30R RECEPTACLE</v>
      </c>
      <c r="AT752" s="2" t="str">
        <f>_xlfn.XLOOKUP($A752,Results!$A$2:$A$2256,Results!O$2:O$2256,"")</f>
        <v>HUBBELL</v>
      </c>
      <c r="AU752" s="2">
        <f>_xlfn.XLOOKUP($A752,Results!$A$2:$A$2256,Results!P$2:P$2256,"")</f>
        <v>0</v>
      </c>
      <c r="AV752" s="2" t="str">
        <f>_xlfn.XLOOKUP($A752,Results!$A$2:$A$2256,Results!Q$2:Q$2256,"")</f>
        <v>NO_VALID_MATCHES</v>
      </c>
      <c r="AW752" s="2" t="str">
        <f>_xlfn.XLOOKUP($A752,Results!$A$2:$A$2256,Results!R$2:R$2256,"")</f>
        <v>0.6666192827298919</v>
      </c>
      <c r="AX752" s="2">
        <f>_xlfn.XLOOKUP($A752,Results!$A$2:$A$2256,Results!S$2:S$2256,"")</f>
        <v>52</v>
      </c>
      <c r="AY752" s="2">
        <f>_xlfn.XLOOKUP($A752,Results!$A$2:$A$2256,Results!T$2:T$2256,"")</f>
        <v>10</v>
      </c>
      <c r="AZ752" s="2">
        <f>_xlfn.XLOOKUP($A752,Results!$A$2:$A$2256,Results!U$2:U$2256,"")</f>
        <v>68</v>
      </c>
      <c r="BA752" s="2" t="str">
        <f>_xlfn.XLOOKUP($A752,Results!$A$2:$A$2256,Results!V$2:V$2256,"")</f>
        <v>LEVITON</v>
      </c>
      <c r="BB752" s="2">
        <f>_xlfn.XLOOKUP($A752,Results!$A$2:$A$2256,Results!W$2:W$2256,"")</f>
        <v>84</v>
      </c>
      <c r="BC752" s="2">
        <f>_xlfn.XLOOKUP($A752,Results!$A$2:$A$2256,Results!X$2:X$2256,"")</f>
        <v>39121406</v>
      </c>
      <c r="BD752" s="2">
        <f>_xlfn.XLOOKUP($A752,Results!$A$2:$A$2256,Results!Y$2:Y$2256,"")</f>
        <v>84</v>
      </c>
      <c r="BE752" s="2" t="b">
        <f>_xlfn.XLOOKUP($A752,Results!$A$2:$A$2256,Results!Z$2:Z$2256,"")</f>
        <v>1</v>
      </c>
    </row>
    <row r="753" spans="1:57" ht="38.25" customHeight="1" x14ac:dyDescent="0.3">
      <c r="A753">
        <v>906430</v>
      </c>
      <c r="B753">
        <v>281966</v>
      </c>
      <c r="C753" t="s">
        <v>36</v>
      </c>
      <c r="D753" t="s">
        <v>149</v>
      </c>
      <c r="E753" s="2" t="str">
        <f>VLOOKUP(F753,'RPA Vendor Data '!F$1:$G$2418,2)</f>
        <v>FROST ELECTRIC SUPPLY CO</v>
      </c>
      <c r="F753" s="2">
        <v>11364</v>
      </c>
      <c r="G753" s="2">
        <v>4</v>
      </c>
      <c r="H753" t="s">
        <v>2431</v>
      </c>
      <c r="I753">
        <v>2</v>
      </c>
      <c r="J753" t="s">
        <v>58</v>
      </c>
      <c r="K753" t="s">
        <v>58</v>
      </c>
      <c r="L753">
        <v>2129.1</v>
      </c>
      <c r="M753" s="2" t="s">
        <v>2402</v>
      </c>
      <c r="N753" s="85">
        <v>2620</v>
      </c>
      <c r="O753" t="s">
        <v>36</v>
      </c>
      <c r="P753" t="s">
        <v>2432</v>
      </c>
      <c r="Q753">
        <v>7847780949</v>
      </c>
      <c r="R753">
        <v>42.58</v>
      </c>
      <c r="S753" s="1">
        <v>45744.875783912037</v>
      </c>
      <c r="T753" t="s">
        <v>42</v>
      </c>
      <c r="U753" s="1">
        <v>45744.661805555559</v>
      </c>
      <c r="V753" t="s">
        <v>43</v>
      </c>
      <c r="W753" t="s">
        <v>36</v>
      </c>
      <c r="X753">
        <v>4</v>
      </c>
      <c r="Y753" t="s">
        <v>158</v>
      </c>
      <c r="Z753">
        <v>2129.1</v>
      </c>
      <c r="AA753">
        <v>2129.1</v>
      </c>
      <c r="AB753">
        <v>193</v>
      </c>
      <c r="AC753" t="s">
        <v>2352</v>
      </c>
      <c r="AD753" t="s">
        <v>2352</v>
      </c>
      <c r="AE753" t="s">
        <v>45</v>
      </c>
      <c r="AF753" s="44">
        <v>39121406</v>
      </c>
      <c r="AG753" s="18" t="s">
        <v>2433</v>
      </c>
      <c r="AH753" s="18"/>
      <c r="AI753" s="2" t="s">
        <v>48</v>
      </c>
      <c r="AJ753" s="2" t="e">
        <f>VLOOKUP(A753,'Classification Test Result'!$A$2:$D$2428,4,FALSE)</f>
        <v>#N/A</v>
      </c>
      <c r="AL753" s="2">
        <f>_xlfn.XLOOKUP($A753,Results!$A$2:$A$2256,Results!G$2:G$2256,"")</f>
        <v>339342</v>
      </c>
      <c r="AM753" s="2" t="str">
        <f>_xlfn.XLOOKUP($A753,Results!$A$2:$A$2256,Results!H$2:H$2256,"")</f>
        <v>L630R</v>
      </c>
      <c r="AN753" s="2" t="str">
        <f>_xlfn.XLOOKUP($A753,Results!$A$2:$A$2256,Results!I$2:I$2256,"")</f>
        <v>HUBBELL WIRING DEVICEKELLEMS</v>
      </c>
      <c r="AO753" s="2">
        <f>_xlfn.XLOOKUP($A753,Results!$A$2:$A$2256,Results!J$2:J$2256,"")</f>
        <v>783585835969</v>
      </c>
      <c r="AP753" s="2">
        <f>_xlfn.XLOOKUP($A753,Results!$A$2:$A$2256,Results!K$2:K$2256,"")</f>
        <v>39121406</v>
      </c>
      <c r="AQ753" s="2" t="str">
        <f>_xlfn.XLOOKUP($A753,Results!$A$2:$A$2256,Results!L$2:L$2256,"")</f>
        <v>AK10508491</v>
      </c>
      <c r="AR753" s="2">
        <f>_xlfn.XLOOKUP($A753,Results!$A$2:$A$2256,Results!M$2:M$2256,"")</f>
        <v>785560</v>
      </c>
      <c r="AS753" s="2" t="str">
        <f>_xlfn.XLOOKUP($A753,Results!$A$2:$A$2256,Results!N$2:N$2256,"")</f>
        <v>HUBW L630R NEMA L6-30R RECEPTACLE</v>
      </c>
      <c r="AT753" s="2" t="str">
        <f>_xlfn.XLOOKUP($A753,Results!$A$2:$A$2256,Results!O$2:O$2256,"")</f>
        <v>HUBBELL WIRING DEVICEKELLEMS</v>
      </c>
      <c r="AU753" s="2">
        <f>_xlfn.XLOOKUP($A753,Results!$A$2:$A$2256,Results!P$2:P$2256,"")</f>
        <v>0</v>
      </c>
      <c r="AV753" s="2" t="str">
        <f>_xlfn.XLOOKUP($A753,Results!$A$2:$A$2256,Results!Q$2:Q$2256,"")</f>
        <v>NO_VALID_MATCHES</v>
      </c>
      <c r="AW753" s="2" t="str">
        <f>_xlfn.XLOOKUP($A753,Results!$A$2:$A$2256,Results!R$2:R$2256,"")</f>
        <v>0.6956044817268253</v>
      </c>
      <c r="AX753" s="2">
        <f>_xlfn.XLOOKUP($A753,Results!$A$2:$A$2256,Results!S$2:S$2256,"")</f>
        <v>46</v>
      </c>
      <c r="AY753" s="2">
        <f>_xlfn.XLOOKUP($A753,Results!$A$2:$A$2256,Results!T$2:T$2256,"")</f>
        <v>7</v>
      </c>
      <c r="AZ753" s="2">
        <f>_xlfn.XLOOKUP($A753,Results!$A$2:$A$2256,Results!U$2:U$2256,"")</f>
        <v>67</v>
      </c>
      <c r="BA753" s="2" t="str">
        <f>_xlfn.XLOOKUP($A753,Results!$A$2:$A$2256,Results!V$2:V$2256,"")</f>
        <v>LEVITON</v>
      </c>
      <c r="BB753" s="2">
        <f>_xlfn.XLOOKUP($A753,Results!$A$2:$A$2256,Results!W$2:W$2256,"")</f>
        <v>85</v>
      </c>
      <c r="BC753" s="2">
        <f>_xlfn.XLOOKUP($A753,Results!$A$2:$A$2256,Results!X$2:X$2256,"")</f>
        <v>39121406</v>
      </c>
      <c r="BD753" s="2">
        <f>_xlfn.XLOOKUP($A753,Results!$A$2:$A$2256,Results!Y$2:Y$2256,"")</f>
        <v>85</v>
      </c>
      <c r="BE753" s="2" t="b">
        <f>_xlfn.XLOOKUP($A753,Results!$A$2:$A$2256,Results!Z$2:Z$2256,"")</f>
        <v>1</v>
      </c>
    </row>
    <row r="754" spans="1:57" ht="38.25" customHeight="1" x14ac:dyDescent="0.3">
      <c r="A754">
        <v>906431</v>
      </c>
      <c r="B754">
        <v>282003</v>
      </c>
      <c r="C754" t="s">
        <v>36</v>
      </c>
      <c r="D754" t="s">
        <v>2434</v>
      </c>
      <c r="E754" s="2" t="str">
        <f>VLOOKUP(F754,'RPA Vendor Data '!F$1:$G$2418,2)</f>
        <v>DOMINION ELECTRIC SUPPLY</v>
      </c>
      <c r="F754" s="2">
        <v>11048</v>
      </c>
      <c r="G754" s="2">
        <v>1</v>
      </c>
      <c r="H754" t="s">
        <v>2435</v>
      </c>
      <c r="I754">
        <v>9</v>
      </c>
      <c r="J754" t="s">
        <v>65</v>
      </c>
      <c r="K754" t="s">
        <v>39</v>
      </c>
      <c r="L754">
        <v>235.28</v>
      </c>
      <c r="M754" s="2" t="s">
        <v>2352</v>
      </c>
      <c r="N754" s="85" t="s">
        <v>2436</v>
      </c>
      <c r="O754" t="s">
        <v>36</v>
      </c>
      <c r="P754" t="s">
        <v>36</v>
      </c>
      <c r="Q754" t="s">
        <v>36</v>
      </c>
      <c r="R754">
        <v>2117.52</v>
      </c>
      <c r="S754" s="1">
        <v>45744.896651423609</v>
      </c>
      <c r="T754" t="s">
        <v>42</v>
      </c>
      <c r="U754" s="1">
        <v>45744.673611111109</v>
      </c>
      <c r="V754" t="s">
        <v>43</v>
      </c>
      <c r="W754" t="s">
        <v>36</v>
      </c>
      <c r="X754">
        <v>0</v>
      </c>
      <c r="Y754">
        <v>999</v>
      </c>
      <c r="Z754" t="s">
        <v>36</v>
      </c>
      <c r="AA754" t="s">
        <v>36</v>
      </c>
      <c r="AB754" t="s">
        <v>36</v>
      </c>
      <c r="AC754" t="s">
        <v>2352</v>
      </c>
      <c r="AD754" t="s">
        <v>2352</v>
      </c>
      <c r="AE754" t="s">
        <v>45</v>
      </c>
      <c r="AF754" s="44">
        <v>39121032</v>
      </c>
      <c r="AG754" s="18" t="s">
        <v>2437</v>
      </c>
      <c r="AI754" s="2" t="s">
        <v>48</v>
      </c>
      <c r="AJ754" s="2" t="e">
        <f>VLOOKUP(A754,'Classification Test Result'!$A$2:$D$2428,4,FALSE)</f>
        <v>#N/A</v>
      </c>
      <c r="AL754" s="2">
        <f>_xlfn.XLOOKUP($A754,Results!$A$2:$A$2256,Results!G$2:G$2256,"")</f>
        <v>893992</v>
      </c>
      <c r="AM754" s="2" t="str">
        <f>_xlfn.XLOOKUP($A754,Results!$A$2:$A$2256,Results!H$2:H$2256,"")</f>
        <v>CRV50LR2</v>
      </c>
      <c r="AN754" s="2" t="str">
        <f>_xlfn.XLOOKUP($A754,Results!$A$2:$A$2256,Results!I$2:I$2256,"")</f>
        <v>LEVITON</v>
      </c>
      <c r="AO754" s="2" t="str">
        <f>_xlfn.XLOOKUP($A754,Results!$A$2:$A$2256,Results!J$2:J$2256,"")</f>
        <v>078477968314</v>
      </c>
      <c r="AP754" s="2">
        <f>_xlfn.XLOOKUP($A754,Results!$A$2:$A$2256,Results!K$2:K$2256,"")</f>
        <v>39121000</v>
      </c>
      <c r="AQ754" s="2">
        <f>_xlfn.XLOOKUP($A754,Results!$A$2:$A$2256,Results!L$2:L$2256,"")</f>
        <v>0</v>
      </c>
      <c r="AR754" s="2">
        <f>_xlfn.XLOOKUP($A754,Results!$A$2:$A$2256,Results!M$2:M$2256,"")</f>
        <v>561164</v>
      </c>
      <c r="AS754" s="2" t="str">
        <f>_xlfn.XLOOKUP($A754,Results!$A$2:$A$2256,Results!N$2:N$2256,"")</f>
        <v>LEV CRV50-LR2 CURX COIL</v>
      </c>
      <c r="AT754" s="2" t="str">
        <f>_xlfn.XLOOKUP($A754,Results!$A$2:$A$2256,Results!O$2:O$2256,"")</f>
        <v>LEVITON</v>
      </c>
      <c r="AU754" s="2" t="str">
        <f>_xlfn.XLOOKUP($A754,Results!$A$2:$A$2256,Results!P$2:P$2256,"")</f>
        <v>LEV</v>
      </c>
      <c r="AV754" s="2" t="str">
        <f>_xlfn.XLOOKUP($A754,Results!$A$2:$A$2256,Results!Q$2:Q$2256,"")</f>
        <v>SINGLE_MATCH</v>
      </c>
      <c r="AW754" s="2" t="str">
        <f>_xlfn.XLOOKUP($A754,Results!$A$2:$A$2256,Results!R$2:R$2256,"")</f>
        <v>0.6843629446414673</v>
      </c>
      <c r="AX754" s="2">
        <f>_xlfn.XLOOKUP($A754,Results!$A$2:$A$2256,Results!S$2:S$2256,"")</f>
        <v>100</v>
      </c>
      <c r="AY754" s="2">
        <f>_xlfn.XLOOKUP($A754,Results!$A$2:$A$2256,Results!T$2:T$2256,"")</f>
        <v>100</v>
      </c>
      <c r="AZ754" s="2">
        <f>_xlfn.XLOOKUP($A754,Results!$A$2:$A$2256,Results!U$2:U$2256,"")</f>
        <v>100</v>
      </c>
      <c r="BA754" s="2" t="str">
        <f>_xlfn.XLOOKUP($A754,Results!$A$2:$A$2256,Results!V$2:V$2256,"")</f>
        <v>LEVITON</v>
      </c>
      <c r="BB754" s="2">
        <f>_xlfn.XLOOKUP($A754,Results!$A$2:$A$2256,Results!W$2:W$2256,"")</f>
        <v>76</v>
      </c>
      <c r="BC754" s="2">
        <f>_xlfn.XLOOKUP($A754,Results!$A$2:$A$2256,Results!X$2:X$2256,"")</f>
        <v>39121000</v>
      </c>
      <c r="BD754" s="2">
        <f>_xlfn.XLOOKUP($A754,Results!$A$2:$A$2256,Results!Y$2:Y$2256,"")</f>
        <v>76</v>
      </c>
      <c r="BE754" s="2" t="b">
        <f>_xlfn.XLOOKUP($A754,Results!$A$2:$A$2256,Results!Z$2:Z$2256,"")</f>
        <v>1</v>
      </c>
    </row>
    <row r="755" spans="1:57" ht="38.25" customHeight="1" x14ac:dyDescent="0.3">
      <c r="A755">
        <v>906432</v>
      </c>
      <c r="B755">
        <v>281518</v>
      </c>
      <c r="C755" t="s">
        <v>36</v>
      </c>
      <c r="D755" t="s">
        <v>1019</v>
      </c>
      <c r="E755" s="2" t="str">
        <f>VLOOKUP(F755,'RPA Vendor Data '!F$1:$G$2418,2)</f>
        <v>MAURICE ELECTRCAL SUPLY</v>
      </c>
      <c r="F755" s="2">
        <v>12147</v>
      </c>
      <c r="G755" s="2">
        <v>4</v>
      </c>
      <c r="H755" t="s">
        <v>2440</v>
      </c>
      <c r="I755">
        <v>2</v>
      </c>
      <c r="J755" t="s">
        <v>65</v>
      </c>
      <c r="K755" t="s">
        <v>39</v>
      </c>
      <c r="L755">
        <v>1.8</v>
      </c>
      <c r="M755" s="2" t="s">
        <v>2352</v>
      </c>
      <c r="N755" s="85" t="s">
        <v>2441</v>
      </c>
      <c r="O755" t="s">
        <v>36</v>
      </c>
      <c r="P755" t="s">
        <v>2442</v>
      </c>
      <c r="Q755" t="s">
        <v>36</v>
      </c>
      <c r="R755">
        <v>3.6</v>
      </c>
      <c r="S755" s="1">
        <v>45744.438612962957</v>
      </c>
      <c r="T755" t="s">
        <v>42</v>
      </c>
      <c r="U755" s="1">
        <v>45744.213888888888</v>
      </c>
      <c r="V755" t="s">
        <v>43</v>
      </c>
      <c r="W755" t="s">
        <v>36</v>
      </c>
      <c r="X755">
        <v>0</v>
      </c>
      <c r="Y755">
        <v>0</v>
      </c>
      <c r="Z755">
        <v>1.8</v>
      </c>
      <c r="AA755" t="s">
        <v>36</v>
      </c>
      <c r="AB755">
        <v>144</v>
      </c>
      <c r="AC755" t="s">
        <v>2352</v>
      </c>
      <c r="AD755" t="s">
        <v>2352</v>
      </c>
      <c r="AE755" t="s">
        <v>45</v>
      </c>
      <c r="AF755" s="44">
        <v>39121406</v>
      </c>
      <c r="AG755" s="18" t="s">
        <v>2443</v>
      </c>
      <c r="AI755" s="2" t="s">
        <v>48</v>
      </c>
      <c r="AJ755" s="2" t="e">
        <f>VLOOKUP(A755,'Classification Test Result'!$A$2:$D$2428,4,FALSE)</f>
        <v>#N/A</v>
      </c>
      <c r="AL755" s="2">
        <f>_xlfn.XLOOKUP($A755,Results!$A$2:$A$2256,Results!G$2:G$2256,"")</f>
        <v>338011</v>
      </c>
      <c r="AM755" s="2" t="str">
        <f>_xlfn.XLOOKUP($A755,Results!$A$2:$A$2256,Results!H$2:H$2256,"")</f>
        <v>CR20W</v>
      </c>
      <c r="AN755" s="2" t="str">
        <f>_xlfn.XLOOKUP($A755,Results!$A$2:$A$2256,Results!I$2:I$2256,"")</f>
        <v>LEVITON</v>
      </c>
      <c r="AO755" s="2" t="str">
        <f>_xlfn.XLOOKUP($A755,Results!$A$2:$A$2256,Results!J$2:J$2256,"")</f>
        <v>078477815458</v>
      </c>
      <c r="AP755" s="2">
        <f>_xlfn.XLOOKUP($A755,Results!$A$2:$A$2256,Results!K$2:K$2256,"")</f>
        <v>39121406</v>
      </c>
      <c r="AQ755" s="2" t="str">
        <f>_xlfn.XLOOKUP($A755,Results!$A$2:$A$2256,Results!L$2:L$2256,"")</f>
        <v>AK10578982</v>
      </c>
      <c r="AR755" s="2">
        <f>_xlfn.XLOOKUP($A755,Results!$A$2:$A$2256,Results!M$2:M$2256,"")</f>
        <v>465984</v>
      </c>
      <c r="AS755" s="2" t="str">
        <f>_xlfn.XLOOKUP($A755,Results!$A$2:$A$2256,Results!N$2:N$2256,"")</f>
        <v>LEV CR20-W WHT DPLX RCPT NEMA5-20R</v>
      </c>
      <c r="AT755" s="2" t="str">
        <f>_xlfn.XLOOKUP($A755,Results!$A$2:$A$2256,Results!O$2:O$2256,"")</f>
        <v>LEVITON</v>
      </c>
      <c r="AU755" s="2" t="str">
        <f>_xlfn.XLOOKUP($A755,Results!$A$2:$A$2256,Results!P$2:P$2256,"")</f>
        <v>LEV</v>
      </c>
      <c r="AV755" s="2" t="str">
        <f>_xlfn.XLOOKUP($A755,Results!$A$2:$A$2256,Results!Q$2:Q$2256,"")</f>
        <v>MULTIPLE_MATCHES_ONE_VALID</v>
      </c>
      <c r="AW755" s="2" t="str">
        <f>_xlfn.XLOOKUP($A755,Results!$A$2:$A$2256,Results!R$2:R$2256,"")</f>
        <v>0.9316831327307319</v>
      </c>
      <c r="AX755" s="2">
        <f>_xlfn.XLOOKUP($A755,Results!$A$2:$A$2256,Results!S$2:S$2256,"")</f>
        <v>100</v>
      </c>
      <c r="AY755" s="2">
        <f>_xlfn.XLOOKUP($A755,Results!$A$2:$A$2256,Results!T$2:T$2256,"")</f>
        <v>100</v>
      </c>
      <c r="AZ755" s="2">
        <f>_xlfn.XLOOKUP($A755,Results!$A$2:$A$2256,Results!U$2:U$2256,"")</f>
        <v>100</v>
      </c>
      <c r="BA755" s="2" t="str">
        <f>_xlfn.XLOOKUP($A755,Results!$A$2:$A$2256,Results!V$2:V$2256,"")</f>
        <v>LEVITON</v>
      </c>
      <c r="BB755" s="2">
        <f>_xlfn.XLOOKUP($A755,Results!$A$2:$A$2256,Results!W$2:W$2256,"")</f>
        <v>94</v>
      </c>
      <c r="BC755" s="2">
        <f>_xlfn.XLOOKUP($A755,Results!$A$2:$A$2256,Results!X$2:X$2256,"")</f>
        <v>39121406</v>
      </c>
      <c r="BD755" s="2">
        <f>_xlfn.XLOOKUP($A755,Results!$A$2:$A$2256,Results!Y$2:Y$2256,"")</f>
        <v>94</v>
      </c>
      <c r="BE755" s="2" t="b">
        <f>_xlfn.XLOOKUP($A755,Results!$A$2:$A$2256,Results!Z$2:Z$2256,"")</f>
        <v>1</v>
      </c>
    </row>
    <row r="756" spans="1:57" ht="38.25" customHeight="1" x14ac:dyDescent="0.3">
      <c r="A756">
        <v>906433</v>
      </c>
      <c r="B756">
        <v>282014</v>
      </c>
      <c r="C756" t="s">
        <v>36</v>
      </c>
      <c r="D756" t="s">
        <v>1374</v>
      </c>
      <c r="E756" s="2" t="str">
        <f>VLOOKUP(F756,'RPA Vendor Data '!F$1:$G$2418,2)</f>
        <v>DOMINION ELECTRIC SUPPLY</v>
      </c>
      <c r="F756" s="2">
        <v>11048</v>
      </c>
      <c r="G756" s="2">
        <v>3</v>
      </c>
      <c r="H756" t="s">
        <v>2446</v>
      </c>
      <c r="I756">
        <v>1</v>
      </c>
      <c r="J756" t="s">
        <v>389</v>
      </c>
      <c r="K756" t="s">
        <v>58</v>
      </c>
      <c r="L756">
        <v>130.19999999999999</v>
      </c>
      <c r="M756" s="2" t="s">
        <v>2352</v>
      </c>
      <c r="N756" s="85" t="s">
        <v>2441</v>
      </c>
      <c r="O756" t="s">
        <v>36</v>
      </c>
      <c r="P756" t="s">
        <v>2442</v>
      </c>
      <c r="Q756" t="s">
        <v>36</v>
      </c>
      <c r="R756">
        <v>1.3</v>
      </c>
      <c r="S756" s="1">
        <v>45744.89641021991</v>
      </c>
      <c r="T756" t="s">
        <v>42</v>
      </c>
      <c r="U756" s="1">
        <v>45744.678472222222</v>
      </c>
      <c r="V756" t="s">
        <v>43</v>
      </c>
      <c r="W756" t="s">
        <v>36</v>
      </c>
      <c r="X756">
        <v>4</v>
      </c>
      <c r="Y756" t="s">
        <v>158</v>
      </c>
      <c r="Z756">
        <v>130.19999999999999</v>
      </c>
      <c r="AA756">
        <v>130.19999999999999</v>
      </c>
      <c r="AB756">
        <v>191</v>
      </c>
      <c r="AC756" t="s">
        <v>2352</v>
      </c>
      <c r="AD756" t="s">
        <v>2352</v>
      </c>
      <c r="AE756" t="s">
        <v>45</v>
      </c>
      <c r="AF756" s="44" t="s">
        <v>46</v>
      </c>
      <c r="AG756" s="18" t="s">
        <v>2447</v>
      </c>
      <c r="AI756" s="2" t="s">
        <v>48</v>
      </c>
      <c r="AJ756" s="2" t="e">
        <f>VLOOKUP(A756,'Classification Test Result'!$A$2:$D$2428,4,FALSE)</f>
        <v>#N/A</v>
      </c>
      <c r="AL756" s="2">
        <f>_xlfn.XLOOKUP($A756,Results!$A$2:$A$2256,Results!G$2:G$2256,"")</f>
        <v>338011</v>
      </c>
      <c r="AM756" s="2" t="str">
        <f>_xlfn.XLOOKUP($A756,Results!$A$2:$A$2256,Results!H$2:H$2256,"")</f>
        <v>CR20W</v>
      </c>
      <c r="AN756" s="2" t="str">
        <f>_xlfn.XLOOKUP($A756,Results!$A$2:$A$2256,Results!I$2:I$2256,"")</f>
        <v>LEVITON</v>
      </c>
      <c r="AO756" s="2" t="str">
        <f>_xlfn.XLOOKUP($A756,Results!$A$2:$A$2256,Results!J$2:J$2256,"")</f>
        <v>078477815458</v>
      </c>
      <c r="AP756" s="2">
        <f>_xlfn.XLOOKUP($A756,Results!$A$2:$A$2256,Results!K$2:K$2256,"")</f>
        <v>39121406</v>
      </c>
      <c r="AQ756" s="2" t="str">
        <f>_xlfn.XLOOKUP($A756,Results!$A$2:$A$2256,Results!L$2:L$2256,"")</f>
        <v>AK10578982</v>
      </c>
      <c r="AR756" s="2">
        <f>_xlfn.XLOOKUP($A756,Results!$A$2:$A$2256,Results!M$2:M$2256,"")</f>
        <v>465984</v>
      </c>
      <c r="AS756" s="2" t="str">
        <f>_xlfn.XLOOKUP($A756,Results!$A$2:$A$2256,Results!N$2:N$2256,"")</f>
        <v>LEV CR20-W WHT DPLX RCPT NEMA5-20R</v>
      </c>
      <c r="AT756" s="2" t="str">
        <f>_xlfn.XLOOKUP($A756,Results!$A$2:$A$2256,Results!O$2:O$2256,"")</f>
        <v>LEVITON</v>
      </c>
      <c r="AU756" s="2" t="str">
        <f>_xlfn.XLOOKUP($A756,Results!$A$2:$A$2256,Results!P$2:P$2256,"")</f>
        <v>LEV</v>
      </c>
      <c r="AV756" s="2" t="str">
        <f>_xlfn.XLOOKUP($A756,Results!$A$2:$A$2256,Results!Q$2:Q$2256,"")</f>
        <v>SINGLE_MATCH</v>
      </c>
      <c r="AW756" s="2" t="str">
        <f>_xlfn.XLOOKUP($A756,Results!$A$2:$A$2256,Results!R$2:R$2256,"")</f>
        <v>0.8428213118165366</v>
      </c>
      <c r="AX756" s="2">
        <f>_xlfn.XLOOKUP($A756,Results!$A$2:$A$2256,Results!S$2:S$2256,"")</f>
        <v>100</v>
      </c>
      <c r="AY756" s="2">
        <f>_xlfn.XLOOKUP($A756,Results!$A$2:$A$2256,Results!T$2:T$2256,"")</f>
        <v>100</v>
      </c>
      <c r="AZ756" s="2">
        <f>_xlfn.XLOOKUP($A756,Results!$A$2:$A$2256,Results!U$2:U$2256,"")</f>
        <v>100</v>
      </c>
      <c r="BA756" s="2" t="str">
        <f>_xlfn.XLOOKUP($A756,Results!$A$2:$A$2256,Results!V$2:V$2256,"")</f>
        <v>LEVITON</v>
      </c>
      <c r="BB756" s="2">
        <f>_xlfn.XLOOKUP($A756,Results!$A$2:$A$2256,Results!W$2:W$2256,"")</f>
        <v>86</v>
      </c>
      <c r="BC756" s="2">
        <f>_xlfn.XLOOKUP($A756,Results!$A$2:$A$2256,Results!X$2:X$2256,"")</f>
        <v>39121406</v>
      </c>
      <c r="BD756" s="2">
        <f>_xlfn.XLOOKUP($A756,Results!$A$2:$A$2256,Results!Y$2:Y$2256,"")</f>
        <v>86</v>
      </c>
      <c r="BE756" s="2" t="b">
        <f>_xlfn.XLOOKUP($A756,Results!$A$2:$A$2256,Results!Z$2:Z$2256,"")</f>
        <v>1</v>
      </c>
    </row>
    <row r="757" spans="1:57" ht="38.25" customHeight="1" x14ac:dyDescent="0.3">
      <c r="A757">
        <v>906434</v>
      </c>
      <c r="B757">
        <v>281416</v>
      </c>
      <c r="C757" t="s">
        <v>36</v>
      </c>
      <c r="D757" t="s">
        <v>2448</v>
      </c>
      <c r="E757" s="2" t="str">
        <f>VLOOKUP(F757,'RPA Vendor Data '!F$1:$G$2418,2)</f>
        <v>REXEL USA, INC.</v>
      </c>
      <c r="F757" s="2">
        <v>12873</v>
      </c>
      <c r="G757" s="2">
        <v>1</v>
      </c>
      <c r="H757" t="s">
        <v>2449</v>
      </c>
      <c r="I757">
        <v>16</v>
      </c>
      <c r="J757" t="s">
        <v>65</v>
      </c>
      <c r="K757" t="s">
        <v>39</v>
      </c>
      <c r="L757">
        <v>12.635</v>
      </c>
      <c r="M757" s="2" t="s">
        <v>2352</v>
      </c>
      <c r="N757" s="85" t="s">
        <v>2450</v>
      </c>
      <c r="O757">
        <v>9484</v>
      </c>
      <c r="P757" t="s">
        <v>36</v>
      </c>
      <c r="Q757" t="s">
        <v>36</v>
      </c>
      <c r="R757">
        <v>202.17</v>
      </c>
      <c r="S757" s="1">
        <v>45744.271641932872</v>
      </c>
      <c r="T757" t="s">
        <v>42</v>
      </c>
      <c r="U757" s="1">
        <v>45744.059027777781</v>
      </c>
      <c r="V757" t="s">
        <v>43</v>
      </c>
      <c r="W757" t="s">
        <v>36</v>
      </c>
      <c r="X757">
        <v>0</v>
      </c>
      <c r="Y757">
        <v>201</v>
      </c>
      <c r="Z757" t="s">
        <v>36</v>
      </c>
      <c r="AA757" t="s">
        <v>36</v>
      </c>
      <c r="AB757" t="s">
        <v>36</v>
      </c>
      <c r="AC757" t="s">
        <v>2352</v>
      </c>
      <c r="AD757" t="s">
        <v>2352</v>
      </c>
      <c r="AE757" t="s">
        <v>45</v>
      </c>
      <c r="AF757" s="44">
        <v>39121704</v>
      </c>
      <c r="AG757" s="18" t="s">
        <v>2451</v>
      </c>
      <c r="AH757" s="18"/>
      <c r="AI757" s="2" t="s">
        <v>48</v>
      </c>
      <c r="AJ757" s="2" t="e">
        <f>VLOOKUP(A757,'Classification Test Result'!$A$2:$D$2428,4,FALSE)</f>
        <v>#N/A</v>
      </c>
      <c r="AL757" s="2">
        <f>_xlfn.XLOOKUP($A757,Results!$A$2:$A$2256,Results!G$2:G$2256,"")</f>
        <v>853471</v>
      </c>
      <c r="AM757" s="2">
        <f>_xlfn.XLOOKUP($A757,Results!$A$2:$A$2256,Results!H$2:H$2256,"")</f>
        <v>8406440</v>
      </c>
      <c r="AN757" s="2" t="str">
        <f>_xlfn.XLOOKUP($A757,Results!$A$2:$A$2256,Results!I$2:I$2256,"")</f>
        <v>LEVITON</v>
      </c>
      <c r="AO757" s="2" t="str">
        <f>_xlfn.XLOOKUP($A757,Results!$A$2:$A$2256,Results!J$2:J$2256,"")</f>
        <v>078477780138</v>
      </c>
      <c r="AP757" s="2">
        <f>_xlfn.XLOOKUP($A757,Results!$A$2:$A$2256,Results!K$2:K$2256,"")</f>
        <v>39121704</v>
      </c>
      <c r="AQ757" s="2">
        <f>_xlfn.XLOOKUP($A757,Results!$A$2:$A$2256,Results!L$2:L$2256,"")</f>
        <v>0</v>
      </c>
      <c r="AR757" s="2">
        <f>_xlfn.XLOOKUP($A757,Results!$A$2:$A$2256,Results!M$2:M$2256,"")</f>
        <v>95424</v>
      </c>
      <c r="AS757" s="2" t="str">
        <f>_xlfn.XLOOKUP($A757,Results!$A$2:$A$2256,Results!N$2:N$2256,"")</f>
        <v>LEV 84064-40 4G SS BLANK PLATE</v>
      </c>
      <c r="AT757" s="2" t="str">
        <f>_xlfn.XLOOKUP($A757,Results!$A$2:$A$2256,Results!O$2:O$2256,"")</f>
        <v>LEVITON</v>
      </c>
      <c r="AU757" s="2" t="str">
        <f>_xlfn.XLOOKUP($A757,Results!$A$2:$A$2256,Results!P$2:P$2256,"")</f>
        <v>LEV</v>
      </c>
      <c r="AV757" s="2" t="str">
        <f>_xlfn.XLOOKUP($A757,Results!$A$2:$A$2256,Results!Q$2:Q$2256,"")</f>
        <v>SINGLE_MATCH</v>
      </c>
      <c r="AW757" s="2">
        <f>_xlfn.XLOOKUP($A757,Results!$A$2:$A$2256,Results!R$2:R$2256,"")</f>
        <v>0.98820387954606903</v>
      </c>
      <c r="AX757" s="2">
        <f>_xlfn.XLOOKUP($A757,Results!$A$2:$A$2256,Results!S$2:S$2256,"")</f>
        <v>92</v>
      </c>
      <c r="AY757" s="2">
        <f>_xlfn.XLOOKUP($A757,Results!$A$2:$A$2256,Results!T$2:T$2256,"")</f>
        <v>100</v>
      </c>
      <c r="AZ757" s="2">
        <f>_xlfn.XLOOKUP($A757,Results!$A$2:$A$2256,Results!U$2:U$2256,"")</f>
        <v>100</v>
      </c>
      <c r="BA757" s="2" t="str">
        <f>_xlfn.XLOOKUP($A757,Results!$A$2:$A$2256,Results!V$2:V$2256,"")</f>
        <v>LEVITON</v>
      </c>
      <c r="BB757" s="2">
        <f>_xlfn.XLOOKUP($A757,Results!$A$2:$A$2256,Results!W$2:W$2256,"")</f>
        <v>99</v>
      </c>
      <c r="BC757" s="2">
        <f>_xlfn.XLOOKUP($A757,Results!$A$2:$A$2256,Results!X$2:X$2256,"")</f>
        <v>39121704</v>
      </c>
      <c r="BD757" s="2">
        <f>_xlfn.XLOOKUP($A757,Results!$A$2:$A$2256,Results!Y$2:Y$2256,"")</f>
        <v>99</v>
      </c>
      <c r="BE757" s="2" t="b">
        <f>_xlfn.XLOOKUP($A757,Results!$A$2:$A$2256,Results!Z$2:Z$2256,"")</f>
        <v>1</v>
      </c>
    </row>
    <row r="758" spans="1:57" ht="38.25" customHeight="1" x14ac:dyDescent="0.3">
      <c r="A758">
        <v>906435</v>
      </c>
      <c r="B758">
        <v>282015</v>
      </c>
      <c r="C758" t="s">
        <v>36</v>
      </c>
      <c r="D758" t="s">
        <v>676</v>
      </c>
      <c r="E758" s="2" t="str">
        <f>VLOOKUP(F758,'RPA Vendor Data '!F$1:$G$2418,2)</f>
        <v>DOMINION ELECTRIC SUPPLY</v>
      </c>
      <c r="F758" s="2">
        <v>11048</v>
      </c>
      <c r="G758" s="2">
        <v>1</v>
      </c>
      <c r="H758" t="s">
        <v>2452</v>
      </c>
      <c r="I758">
        <v>10</v>
      </c>
      <c r="J758" t="s">
        <v>389</v>
      </c>
      <c r="K758" t="s">
        <v>58</v>
      </c>
      <c r="L758">
        <v>59.77</v>
      </c>
      <c r="M758" s="2" t="s">
        <v>2352</v>
      </c>
      <c r="N758" s="85" t="s">
        <v>2453</v>
      </c>
      <c r="O758" t="s">
        <v>36</v>
      </c>
      <c r="P758" t="s">
        <v>2454</v>
      </c>
      <c r="Q758" t="s">
        <v>36</v>
      </c>
      <c r="R758">
        <v>5.98</v>
      </c>
      <c r="S758" s="1">
        <v>45744.896381712962</v>
      </c>
      <c r="T758" t="s">
        <v>42</v>
      </c>
      <c r="U758" s="1">
        <v>45744.679861111108</v>
      </c>
      <c r="V758" t="s">
        <v>43</v>
      </c>
      <c r="W758" t="s">
        <v>36</v>
      </c>
      <c r="X758">
        <v>1</v>
      </c>
      <c r="Y758" t="s">
        <v>158</v>
      </c>
      <c r="Z758">
        <v>59.77</v>
      </c>
      <c r="AA758">
        <v>59.77</v>
      </c>
      <c r="AB758">
        <v>191</v>
      </c>
      <c r="AC758" t="s">
        <v>2352</v>
      </c>
      <c r="AD758" t="s">
        <v>2352</v>
      </c>
      <c r="AE758" t="s">
        <v>45</v>
      </c>
      <c r="AF758" s="44">
        <v>39121704</v>
      </c>
      <c r="AG758" s="18" t="s">
        <v>2455</v>
      </c>
      <c r="AI758" s="2" t="s">
        <v>48</v>
      </c>
      <c r="AJ758" s="2" t="e">
        <f>VLOOKUP(A758,'Classification Test Result'!$A$2:$D$2428,4,FALSE)</f>
        <v>#N/A</v>
      </c>
      <c r="AL758" s="2">
        <f>_xlfn.XLOOKUP($A758,Results!$A$2:$A$2256,Results!G$2:G$2256,"")</f>
        <v>336207</v>
      </c>
      <c r="AM758" s="2" t="str">
        <f>_xlfn.XLOOKUP($A758,Results!$A$2:$A$2256,Results!H$2:H$2256,"")</f>
        <v>80704W</v>
      </c>
      <c r="AN758" s="2" t="str">
        <f>_xlfn.XLOOKUP($A758,Results!$A$2:$A$2256,Results!I$2:I$2256,"")</f>
        <v>LEVITON</v>
      </c>
      <c r="AO758" s="2" t="str">
        <f>_xlfn.XLOOKUP($A758,Results!$A$2:$A$2256,Results!J$2:J$2256,"")</f>
        <v>078477493403</v>
      </c>
      <c r="AP758" s="2">
        <f>_xlfn.XLOOKUP($A758,Results!$A$2:$A$2256,Results!K$2:K$2256,"")</f>
        <v>39121704</v>
      </c>
      <c r="AQ758" s="2" t="str">
        <f>_xlfn.XLOOKUP($A758,Results!$A$2:$A$2256,Results!L$2:L$2256,"")</f>
        <v>AK10577077</v>
      </c>
      <c r="AR758" s="2">
        <f>_xlfn.XLOOKUP($A758,Results!$A$2:$A$2256,Results!M$2:M$2256,"")</f>
        <v>551782</v>
      </c>
      <c r="AS758" s="2" t="str">
        <f>_xlfn.XLOOKUP($A758,Results!$A$2:$A$2256,Results!N$2:N$2256,"")</f>
        <v>LEV 80704-W WHT NYL 1G SGL RCPT PLT</v>
      </c>
      <c r="AT758" s="2" t="str">
        <f>_xlfn.XLOOKUP($A758,Results!$A$2:$A$2256,Results!O$2:O$2256,"")</f>
        <v>LEVITON</v>
      </c>
      <c r="AU758" s="2" t="str">
        <f>_xlfn.XLOOKUP($A758,Results!$A$2:$A$2256,Results!P$2:P$2256,"")</f>
        <v>LEV</v>
      </c>
      <c r="AV758" s="2" t="str">
        <f>_xlfn.XLOOKUP($A758,Results!$A$2:$A$2256,Results!Q$2:Q$2256,"")</f>
        <v>SINGLE_MATCH</v>
      </c>
      <c r="AW758" s="2" t="str">
        <f>_xlfn.XLOOKUP($A758,Results!$A$2:$A$2256,Results!R$2:R$2256,"")</f>
        <v>0.7622649054396449</v>
      </c>
      <c r="AX758" s="2">
        <f>_xlfn.XLOOKUP($A758,Results!$A$2:$A$2256,Results!S$2:S$2256,"")</f>
        <v>76</v>
      </c>
      <c r="AY758" s="2">
        <f>_xlfn.XLOOKUP($A758,Results!$A$2:$A$2256,Results!T$2:T$2256,"")</f>
        <v>100</v>
      </c>
      <c r="AZ758" s="2">
        <f>_xlfn.XLOOKUP($A758,Results!$A$2:$A$2256,Results!U$2:U$2256,"")</f>
        <v>100</v>
      </c>
      <c r="BA758" s="2" t="str">
        <f>_xlfn.XLOOKUP($A758,Results!$A$2:$A$2256,Results!V$2:V$2256,"")</f>
        <v>LEVITON</v>
      </c>
      <c r="BB758" s="2">
        <f>_xlfn.XLOOKUP($A758,Results!$A$2:$A$2256,Results!W$2:W$2256,"")</f>
        <v>85</v>
      </c>
      <c r="BC758" s="2">
        <f>_xlfn.XLOOKUP($A758,Results!$A$2:$A$2256,Results!X$2:X$2256,"")</f>
        <v>39121704</v>
      </c>
      <c r="BD758" s="2">
        <f>_xlfn.XLOOKUP($A758,Results!$A$2:$A$2256,Results!Y$2:Y$2256,"")</f>
        <v>85</v>
      </c>
      <c r="BE758" s="2" t="b">
        <f>_xlfn.XLOOKUP($A758,Results!$A$2:$A$2256,Results!Z$2:Z$2256,"")</f>
        <v>1</v>
      </c>
    </row>
    <row r="759" spans="1:57" ht="38.25" customHeight="1" x14ac:dyDescent="0.3">
      <c r="A759">
        <v>906436</v>
      </c>
      <c r="B759">
        <v>282014</v>
      </c>
      <c r="C759" t="s">
        <v>36</v>
      </c>
      <c r="D759" t="s">
        <v>1374</v>
      </c>
      <c r="E759" s="2" t="str">
        <f>VLOOKUP(F759,'RPA Vendor Data '!F$1:$G$2418,2)</f>
        <v>DOMINION ELECTRIC SUPPLY</v>
      </c>
      <c r="F759" s="2">
        <v>11048</v>
      </c>
      <c r="G759" s="2">
        <v>2</v>
      </c>
      <c r="H759" t="s">
        <v>2457</v>
      </c>
      <c r="I759">
        <v>1</v>
      </c>
      <c r="J759" t="s">
        <v>389</v>
      </c>
      <c r="K759" t="s">
        <v>58</v>
      </c>
      <c r="L759">
        <v>50.13</v>
      </c>
      <c r="M759" s="2" t="s">
        <v>2352</v>
      </c>
      <c r="N759" s="85" t="s">
        <v>2458</v>
      </c>
      <c r="O759" t="s">
        <v>36</v>
      </c>
      <c r="P759" t="s">
        <v>2459</v>
      </c>
      <c r="Q759" t="s">
        <v>36</v>
      </c>
      <c r="R759">
        <v>0.5</v>
      </c>
      <c r="S759" s="1">
        <v>45744.89640416667</v>
      </c>
      <c r="T759" t="s">
        <v>42</v>
      </c>
      <c r="U759" s="1">
        <v>45744.678472222222</v>
      </c>
      <c r="V759" t="s">
        <v>43</v>
      </c>
      <c r="W759" t="s">
        <v>36</v>
      </c>
      <c r="X759">
        <v>3</v>
      </c>
      <c r="Y759" t="s">
        <v>158</v>
      </c>
      <c r="Z759">
        <v>50.13</v>
      </c>
      <c r="AA759">
        <v>50.13</v>
      </c>
      <c r="AB759">
        <v>191</v>
      </c>
      <c r="AC759" t="s">
        <v>2352</v>
      </c>
      <c r="AD759" t="s">
        <v>2352</v>
      </c>
      <c r="AE759" t="s">
        <v>45</v>
      </c>
      <c r="AF759" s="44">
        <v>39121704</v>
      </c>
      <c r="AG759" s="18" t="s">
        <v>2460</v>
      </c>
      <c r="AI759" s="2" t="s">
        <v>48</v>
      </c>
      <c r="AJ759" s="2" t="e">
        <f>VLOOKUP(A759,'Classification Test Result'!$A$2:$D$2428,4,FALSE)</f>
        <v>#N/A</v>
      </c>
      <c r="AL759" s="2">
        <f>_xlfn.XLOOKUP($A759,Results!$A$2:$A$2256,Results!G$2:G$2256,"")</f>
        <v>336206</v>
      </c>
      <c r="AM759" s="2" t="str">
        <f>_xlfn.XLOOKUP($A759,Results!$A$2:$A$2256,Results!H$2:H$2256,"")</f>
        <v>80703W</v>
      </c>
      <c r="AN759" s="2" t="str">
        <f>_xlfn.XLOOKUP($A759,Results!$A$2:$A$2256,Results!I$2:I$2256,"")</f>
        <v>LEVITON</v>
      </c>
      <c r="AO759" s="2" t="str">
        <f>_xlfn.XLOOKUP($A759,Results!$A$2:$A$2256,Results!J$2:J$2256,"")</f>
        <v>078477493243</v>
      </c>
      <c r="AP759" s="2">
        <f>_xlfn.XLOOKUP($A759,Results!$A$2:$A$2256,Results!K$2:K$2256,"")</f>
        <v>39121704</v>
      </c>
      <c r="AQ759" s="2" t="str">
        <f>_xlfn.XLOOKUP($A759,Results!$A$2:$A$2256,Results!L$2:L$2256,"")</f>
        <v>AK10577068</v>
      </c>
      <c r="AR759" s="2">
        <f>_xlfn.XLOOKUP($A759,Results!$A$2:$A$2256,Results!M$2:M$2256,"")</f>
        <v>798309</v>
      </c>
      <c r="AS759" s="2" t="str">
        <f>_xlfn.XLOOKUP($A759,Results!$A$2:$A$2256,Results!N$2:N$2256,"")</f>
        <v>LEV 80703-W NYL 1-DPLX OUTLET PLT</v>
      </c>
      <c r="AT759" s="2" t="str">
        <f>_xlfn.XLOOKUP($A759,Results!$A$2:$A$2256,Results!O$2:O$2256,"")</f>
        <v>LEVITON</v>
      </c>
      <c r="AU759" s="2" t="str">
        <f>_xlfn.XLOOKUP($A759,Results!$A$2:$A$2256,Results!P$2:P$2256,"")</f>
        <v>LEV</v>
      </c>
      <c r="AV759" s="2" t="str">
        <f>_xlfn.XLOOKUP($A759,Results!$A$2:$A$2256,Results!Q$2:Q$2256,"")</f>
        <v>SINGLE_MATCH</v>
      </c>
      <c r="AW759" s="2" t="str">
        <f>_xlfn.XLOOKUP($A759,Results!$A$2:$A$2256,Results!R$2:R$2256,"")</f>
        <v>0.7695152629441261</v>
      </c>
      <c r="AX759" s="2">
        <f>_xlfn.XLOOKUP($A759,Results!$A$2:$A$2256,Results!S$2:S$2256,"")</f>
        <v>74</v>
      </c>
      <c r="AY759" s="2">
        <f>_xlfn.XLOOKUP($A759,Results!$A$2:$A$2256,Results!T$2:T$2256,"")</f>
        <v>100</v>
      </c>
      <c r="AZ759" s="2">
        <f>_xlfn.XLOOKUP($A759,Results!$A$2:$A$2256,Results!U$2:U$2256,"")</f>
        <v>100</v>
      </c>
      <c r="BA759" s="2" t="str">
        <f>_xlfn.XLOOKUP($A759,Results!$A$2:$A$2256,Results!V$2:V$2256,"")</f>
        <v>LEVITON</v>
      </c>
      <c r="BB759" s="2">
        <f>_xlfn.XLOOKUP($A759,Results!$A$2:$A$2256,Results!W$2:W$2256,"")</f>
        <v>85</v>
      </c>
      <c r="BC759" s="2">
        <f>_xlfn.XLOOKUP($A759,Results!$A$2:$A$2256,Results!X$2:X$2256,"")</f>
        <v>39121704</v>
      </c>
      <c r="BD759" s="2">
        <f>_xlfn.XLOOKUP($A759,Results!$A$2:$A$2256,Results!Y$2:Y$2256,"")</f>
        <v>85</v>
      </c>
      <c r="BE759" s="2" t="b">
        <f>_xlfn.XLOOKUP($A759,Results!$A$2:$A$2256,Results!Z$2:Z$2256,"")</f>
        <v>1</v>
      </c>
    </row>
    <row r="760" spans="1:57" ht="38.25" customHeight="1" x14ac:dyDescent="0.3">
      <c r="A760">
        <v>906437</v>
      </c>
      <c r="B760">
        <v>281368</v>
      </c>
      <c r="C760" t="s">
        <v>36</v>
      </c>
      <c r="D760" t="s">
        <v>2462</v>
      </c>
      <c r="E760" s="2" t="str">
        <f>VLOOKUP(F760,'RPA Vendor Data '!F$1:$G$2418,2)</f>
        <v>LOEB ELECTRIC</v>
      </c>
      <c r="F760" s="2">
        <v>12062</v>
      </c>
      <c r="G760" s="2">
        <v>4</v>
      </c>
      <c r="H760" t="s">
        <v>2463</v>
      </c>
      <c r="I760">
        <v>2</v>
      </c>
      <c r="J760" t="s">
        <v>65</v>
      </c>
      <c r="K760" t="s">
        <v>39</v>
      </c>
      <c r="L760">
        <v>2.9569999999999999</v>
      </c>
      <c r="M760" s="2" t="s">
        <v>2352</v>
      </c>
      <c r="N760" s="85" t="s">
        <v>2464</v>
      </c>
      <c r="O760" t="s">
        <v>36</v>
      </c>
      <c r="P760" t="s">
        <v>36</v>
      </c>
      <c r="Q760" t="s">
        <v>36</v>
      </c>
      <c r="R760">
        <v>5.91</v>
      </c>
      <c r="S760" s="1">
        <v>45744.251092557868</v>
      </c>
      <c r="T760" t="s">
        <v>42</v>
      </c>
      <c r="U760" s="1">
        <v>45744.025000000001</v>
      </c>
      <c r="V760" t="s">
        <v>43</v>
      </c>
      <c r="W760" t="s">
        <v>36</v>
      </c>
      <c r="X760">
        <v>0</v>
      </c>
      <c r="Y760">
        <v>999</v>
      </c>
      <c r="Z760" t="s">
        <v>36</v>
      </c>
      <c r="AA760" t="s">
        <v>36</v>
      </c>
      <c r="AB760" t="s">
        <v>36</v>
      </c>
      <c r="AC760" t="s">
        <v>2352</v>
      </c>
      <c r="AD760" t="s">
        <v>2352</v>
      </c>
      <c r="AE760" t="s">
        <v>45</v>
      </c>
      <c r="AF760" s="44" t="s">
        <v>46</v>
      </c>
      <c r="AG760" s="18" t="s">
        <v>2465</v>
      </c>
      <c r="AI760" s="2" t="s">
        <v>48</v>
      </c>
      <c r="AJ760" s="2" t="e">
        <f>VLOOKUP(A760,'Classification Test Result'!$A$2:$D$2428,4,FALSE)</f>
        <v>#N/A</v>
      </c>
      <c r="AL760" s="2">
        <f>_xlfn.XLOOKUP($A760,Results!$A$2:$A$2256,Results!G$2:G$2256,"")</f>
        <v>340063</v>
      </c>
      <c r="AM760" s="2" t="str">
        <f>_xlfn.XLOOKUP($A760,Results!$A$2:$A$2256,Results!H$2:H$2256,"")</f>
        <v>5362SW</v>
      </c>
      <c r="AN760" s="2" t="str">
        <f>_xlfn.XLOOKUP($A760,Results!$A$2:$A$2256,Results!I$2:I$2256,"")</f>
        <v>LEVITON</v>
      </c>
      <c r="AO760" s="2" t="str">
        <f>_xlfn.XLOOKUP($A760,Results!$A$2:$A$2256,Results!J$2:J$2256,"")</f>
        <v>078477141151</v>
      </c>
      <c r="AP760" s="2">
        <f>_xlfn.XLOOKUP($A760,Results!$A$2:$A$2256,Results!K$2:K$2256,"")</f>
        <v>39121406</v>
      </c>
      <c r="AQ760" s="2" t="str">
        <f>_xlfn.XLOOKUP($A760,Results!$A$2:$A$2256,Results!L$2:L$2256,"")</f>
        <v>AK10573993</v>
      </c>
      <c r="AR760" s="2">
        <f>_xlfn.XLOOKUP($A760,Results!$A$2:$A$2256,Results!M$2:M$2256,"")</f>
        <v>377210</v>
      </c>
      <c r="AS760" s="2" t="str">
        <f>_xlfn.XLOOKUP($A760,Results!$A$2:$A$2256,Results!N$2:N$2256,"")</f>
        <v>LEV 5362-SW WHT 20A/125V DUPLX RCPT</v>
      </c>
      <c r="AT760" s="2" t="str">
        <f>_xlfn.XLOOKUP($A760,Results!$A$2:$A$2256,Results!O$2:O$2256,"")</f>
        <v>LEVITON</v>
      </c>
      <c r="AU760" s="2" t="str">
        <f>_xlfn.XLOOKUP($A760,Results!$A$2:$A$2256,Results!P$2:P$2256,"")</f>
        <v>LEV</v>
      </c>
      <c r="AV760" s="2" t="str">
        <f>_xlfn.XLOOKUP($A760,Results!$A$2:$A$2256,Results!Q$2:Q$2256,"")</f>
        <v>MULTIPLE_MATCHES_ONE_VALID</v>
      </c>
      <c r="AW760" s="2" t="str">
        <f>_xlfn.XLOOKUP($A760,Results!$A$2:$A$2256,Results!R$2:R$2256,"")</f>
        <v>0.9248108638100098</v>
      </c>
      <c r="AX760" s="2">
        <f>_xlfn.XLOOKUP($A760,Results!$A$2:$A$2256,Results!S$2:S$2256,"")</f>
        <v>100</v>
      </c>
      <c r="AY760" s="2">
        <f>_xlfn.XLOOKUP($A760,Results!$A$2:$A$2256,Results!T$2:T$2256,"")</f>
        <v>100</v>
      </c>
      <c r="AZ760" s="2">
        <f>_xlfn.XLOOKUP($A760,Results!$A$2:$A$2256,Results!U$2:U$2256,"")</f>
        <v>100</v>
      </c>
      <c r="BA760" s="2" t="str">
        <f>_xlfn.XLOOKUP($A760,Results!$A$2:$A$2256,Results!V$2:V$2256,"")</f>
        <v>LEVITON</v>
      </c>
      <c r="BB760" s="2">
        <f>_xlfn.XLOOKUP($A760,Results!$A$2:$A$2256,Results!W$2:W$2256,"")</f>
        <v>93</v>
      </c>
      <c r="BC760" s="2">
        <f>_xlfn.XLOOKUP($A760,Results!$A$2:$A$2256,Results!X$2:X$2256,"")</f>
        <v>39121406</v>
      </c>
      <c r="BD760" s="2">
        <f>_xlfn.XLOOKUP($A760,Results!$A$2:$A$2256,Results!Y$2:Y$2256,"")</f>
        <v>93</v>
      </c>
      <c r="BE760" s="2" t="b">
        <f>_xlfn.XLOOKUP($A760,Results!$A$2:$A$2256,Results!Z$2:Z$2256,"")</f>
        <v>1</v>
      </c>
    </row>
    <row r="761" spans="1:57" ht="38.25" customHeight="1" x14ac:dyDescent="0.3">
      <c r="A761">
        <v>906438</v>
      </c>
      <c r="B761">
        <v>281423</v>
      </c>
      <c r="C761" t="s">
        <v>36</v>
      </c>
      <c r="D761" t="s">
        <v>2469</v>
      </c>
      <c r="E761" s="2" t="str">
        <f>VLOOKUP(F761,'RPA Vendor Data '!F$1:$G$2418,2)</f>
        <v>REXEL USA, INC.</v>
      </c>
      <c r="F761" s="2">
        <v>12873</v>
      </c>
      <c r="G761" s="2">
        <v>1</v>
      </c>
      <c r="H761" t="s">
        <v>2470</v>
      </c>
      <c r="I761">
        <v>2</v>
      </c>
      <c r="J761" t="s">
        <v>65</v>
      </c>
      <c r="K761" t="s">
        <v>39</v>
      </c>
      <c r="L761">
        <v>17.777000000000001</v>
      </c>
      <c r="M761" s="2" t="s">
        <v>2352</v>
      </c>
      <c r="N761" s="85">
        <v>2433</v>
      </c>
      <c r="O761">
        <v>53011</v>
      </c>
      <c r="P761" t="s">
        <v>2471</v>
      </c>
      <c r="Q761">
        <v>7847780831</v>
      </c>
      <c r="R761">
        <v>35.549999999999997</v>
      </c>
      <c r="S761" s="1">
        <v>45744.27139047454</v>
      </c>
      <c r="T761" t="s">
        <v>42</v>
      </c>
      <c r="U761" s="1">
        <v>45744.061805555553</v>
      </c>
      <c r="V761" t="s">
        <v>43</v>
      </c>
      <c r="W761" t="s">
        <v>36</v>
      </c>
      <c r="X761">
        <v>0</v>
      </c>
      <c r="Y761">
        <v>201</v>
      </c>
      <c r="Z761" t="s">
        <v>36</v>
      </c>
      <c r="AA761" t="s">
        <v>36</v>
      </c>
      <c r="AB761" t="s">
        <v>36</v>
      </c>
      <c r="AC761" t="s">
        <v>2352</v>
      </c>
      <c r="AD761" t="s">
        <v>2352</v>
      </c>
      <c r="AE761" t="s">
        <v>45</v>
      </c>
      <c r="AF761" s="44" t="s">
        <v>46</v>
      </c>
      <c r="AG761" s="18" t="s">
        <v>2472</v>
      </c>
      <c r="AH761" s="18"/>
      <c r="AI761" s="2" t="s">
        <v>48</v>
      </c>
      <c r="AJ761" s="2" t="e">
        <f>VLOOKUP(A761,'Classification Test Result'!$A$2:$D$2428,4,FALSE)</f>
        <v>#N/A</v>
      </c>
      <c r="AL761" s="2">
        <f>_xlfn.XLOOKUP($A761,Results!$A$2:$A$2256,Results!G$2:G$2256,"")</f>
        <v>874425</v>
      </c>
      <c r="AM761" s="2" t="str">
        <f>_xlfn.XLOOKUP($A761,Results!$A$2:$A$2256,Results!H$2:H$2256,"")</f>
        <v>L1620R</v>
      </c>
      <c r="AN761" s="2" t="str">
        <f>_xlfn.XLOOKUP($A761,Results!$A$2:$A$2256,Results!I$2:I$2256,"")</f>
        <v>PASS &amp; SEYMOUR</v>
      </c>
      <c r="AO761" s="2">
        <f>_xlfn.XLOOKUP($A761,Results!$A$2:$A$2256,Results!J$2:J$2256,"")</f>
        <v>785007162059</v>
      </c>
      <c r="AP761" s="2">
        <f>_xlfn.XLOOKUP($A761,Results!$A$2:$A$2256,Results!K$2:K$2256,"")</f>
        <v>39121406</v>
      </c>
      <c r="AQ761" s="2">
        <f>_xlfn.XLOOKUP($A761,Results!$A$2:$A$2256,Results!L$2:L$2256,"")</f>
        <v>0</v>
      </c>
      <c r="AR761" s="2">
        <f>_xlfn.XLOOKUP($A761,Results!$A$2:$A$2256,Results!M$2:M$2256,"")</f>
        <v>140766</v>
      </c>
      <c r="AS761" s="2" t="str">
        <f>_xlfn.XLOOKUP($A761,Results!$A$2:$A$2256,Results!N$2:N$2256,"")</f>
        <v>P&amp;S L1620-R LKG SGL RCPT-NM L16-20R</v>
      </c>
      <c r="AT761" s="2" t="str">
        <f>_xlfn.XLOOKUP($A761,Results!$A$2:$A$2256,Results!O$2:O$2256,"")</f>
        <v>PASS &amp; SEYMOUR</v>
      </c>
      <c r="AU761" s="2">
        <f>_xlfn.XLOOKUP($A761,Results!$A$2:$A$2256,Results!P$2:P$2256,"")</f>
        <v>0</v>
      </c>
      <c r="AV761" s="2" t="str">
        <f>_xlfn.XLOOKUP($A761,Results!$A$2:$A$2256,Results!Q$2:Q$2256,"")</f>
        <v>NO_VALID_MATCHES</v>
      </c>
      <c r="AW761" s="2" t="str">
        <f>_xlfn.XLOOKUP($A761,Results!$A$2:$A$2256,Results!R$2:R$2256,"")</f>
        <v>0.7209102840051766</v>
      </c>
      <c r="AX761" s="2">
        <f>_xlfn.XLOOKUP($A761,Results!$A$2:$A$2256,Results!S$2:S$2256,"")</f>
        <v>87</v>
      </c>
      <c r="AY761" s="2">
        <f>_xlfn.XLOOKUP($A761,Results!$A$2:$A$2256,Results!T$2:T$2256,"")</f>
        <v>35</v>
      </c>
      <c r="AZ761" s="2">
        <f>_xlfn.XLOOKUP($A761,Results!$A$2:$A$2256,Results!U$2:U$2256,"")</f>
        <v>88</v>
      </c>
      <c r="BA761" s="2" t="str">
        <f>_xlfn.XLOOKUP($A761,Results!$A$2:$A$2256,Results!V$2:V$2256,"")</f>
        <v>LEVITON</v>
      </c>
      <c r="BB761" s="2">
        <f>_xlfn.XLOOKUP($A761,Results!$A$2:$A$2256,Results!W$2:W$2256,"")</f>
        <v>90</v>
      </c>
      <c r="BC761" s="2">
        <f>_xlfn.XLOOKUP($A761,Results!$A$2:$A$2256,Results!X$2:X$2256,"")</f>
        <v>39121400</v>
      </c>
      <c r="BD761" s="2">
        <f>_xlfn.XLOOKUP($A761,Results!$A$2:$A$2256,Results!Y$2:Y$2256,"")</f>
        <v>90</v>
      </c>
      <c r="BE761" s="2" t="b">
        <f>_xlfn.XLOOKUP($A761,Results!$A$2:$A$2256,Results!Z$2:Z$2256,"")</f>
        <v>1</v>
      </c>
    </row>
    <row r="762" spans="1:57" ht="38.25" customHeight="1" x14ac:dyDescent="0.3">
      <c r="A762">
        <v>906439</v>
      </c>
      <c r="B762">
        <v>281385</v>
      </c>
      <c r="C762" t="s">
        <v>36</v>
      </c>
      <c r="D762" t="s">
        <v>2473</v>
      </c>
      <c r="E762" s="2" t="str">
        <f>VLOOKUP(F762,'RPA Vendor Data '!F$1:$G$2418,2)</f>
        <v>LOEB ELECTRIC</v>
      </c>
      <c r="F762" s="2">
        <v>12062</v>
      </c>
      <c r="G762" s="2">
        <v>1</v>
      </c>
      <c r="H762" t="s">
        <v>2474</v>
      </c>
      <c r="I762">
        <v>12</v>
      </c>
      <c r="J762" t="s">
        <v>65</v>
      </c>
      <c r="K762" t="s">
        <v>39</v>
      </c>
      <c r="L762">
        <v>13.46</v>
      </c>
      <c r="M762" s="2" t="s">
        <v>2352</v>
      </c>
      <c r="N762" s="85">
        <v>2321</v>
      </c>
      <c r="O762" t="s">
        <v>36</v>
      </c>
      <c r="P762" t="s">
        <v>36</v>
      </c>
      <c r="Q762" t="s">
        <v>36</v>
      </c>
      <c r="R762">
        <v>161.52000000000001</v>
      </c>
      <c r="S762" s="1">
        <v>45744.250669328707</v>
      </c>
      <c r="T762" t="s">
        <v>42</v>
      </c>
      <c r="U762" s="1">
        <v>45744.029861111107</v>
      </c>
      <c r="V762" t="s">
        <v>43</v>
      </c>
      <c r="W762" t="s">
        <v>36</v>
      </c>
      <c r="X762">
        <v>0</v>
      </c>
      <c r="Y762">
        <v>999</v>
      </c>
      <c r="Z762" t="s">
        <v>36</v>
      </c>
      <c r="AA762" t="s">
        <v>36</v>
      </c>
      <c r="AB762" t="s">
        <v>36</v>
      </c>
      <c r="AC762" t="s">
        <v>2352</v>
      </c>
      <c r="AD762" t="s">
        <v>2352</v>
      </c>
      <c r="AE762" t="s">
        <v>45</v>
      </c>
      <c r="AF762" s="44" t="s">
        <v>46</v>
      </c>
      <c r="AG762" s="18" t="s">
        <v>2475</v>
      </c>
      <c r="AI762" s="2" t="s">
        <v>48</v>
      </c>
      <c r="AJ762" s="2" t="e">
        <f>VLOOKUP(A762,'Classification Test Result'!$A$2:$D$2428,4,FALSE)</f>
        <v>#N/A</v>
      </c>
      <c r="AL762" s="2">
        <f>_xlfn.XLOOKUP($A762,Results!$A$2:$A$2256,Results!G$2:G$2256,"")</f>
        <v>340249</v>
      </c>
      <c r="AM762" s="2" t="str">
        <f>_xlfn.XLOOKUP($A762,Results!$A$2:$A$2256,Results!H$2:H$2256,"")</f>
        <v>L620P</v>
      </c>
      <c r="AN762" s="2" t="str">
        <f>_xlfn.XLOOKUP($A762,Results!$A$2:$A$2256,Results!I$2:I$2256,"")</f>
        <v>PASS &amp; SEYMOUR</v>
      </c>
      <c r="AO762" s="2">
        <f>_xlfn.XLOOKUP($A762,Results!$A$2:$A$2256,Results!J$2:J$2256,"")</f>
        <v>785007262049</v>
      </c>
      <c r="AP762" s="2">
        <f>_xlfn.XLOOKUP($A762,Results!$A$2:$A$2256,Results!K$2:K$2256,"")</f>
        <v>39121403</v>
      </c>
      <c r="AQ762" s="2" t="str">
        <f>_xlfn.XLOOKUP($A762,Results!$A$2:$A$2256,Results!L$2:L$2256,"")</f>
        <v>AK10557592</v>
      </c>
      <c r="AR762" s="2">
        <f>_xlfn.XLOOKUP($A762,Results!$A$2:$A$2256,Results!M$2:M$2256,"")</f>
        <v>897588</v>
      </c>
      <c r="AS762" s="2" t="str">
        <f>_xlfn.XLOOKUP($A762,Results!$A$2:$A$2256,Results!N$2:N$2256,"")</f>
        <v>P&amp;S L620-P LKG PLUG-NEMA L6-20P</v>
      </c>
      <c r="AT762" s="2" t="str">
        <f>_xlfn.XLOOKUP($A762,Results!$A$2:$A$2256,Results!O$2:O$2256,"")</f>
        <v>PASS &amp; SEYMOUR</v>
      </c>
      <c r="AU762" s="2">
        <f>_xlfn.XLOOKUP($A762,Results!$A$2:$A$2256,Results!P$2:P$2256,"")</f>
        <v>0</v>
      </c>
      <c r="AV762" s="2" t="str">
        <f>_xlfn.XLOOKUP($A762,Results!$A$2:$A$2256,Results!Q$2:Q$2256,"")</f>
        <v>NO_VALID_MATCHES</v>
      </c>
      <c r="AW762" s="2" t="str">
        <f>_xlfn.XLOOKUP($A762,Results!$A$2:$A$2256,Results!R$2:R$2256,"")</f>
        <v>0.7062586771190618</v>
      </c>
      <c r="AX762" s="2">
        <f>_xlfn.XLOOKUP($A762,Results!$A$2:$A$2256,Results!S$2:S$2256,"")</f>
        <v>77</v>
      </c>
      <c r="AY762" s="2">
        <f>_xlfn.XLOOKUP($A762,Results!$A$2:$A$2256,Results!T$2:T$2256,"")</f>
        <v>32</v>
      </c>
      <c r="AZ762" s="2">
        <f>_xlfn.XLOOKUP($A762,Results!$A$2:$A$2256,Results!U$2:U$2256,"")</f>
        <v>83</v>
      </c>
      <c r="BA762" s="2" t="str">
        <f>_xlfn.XLOOKUP($A762,Results!$A$2:$A$2256,Results!V$2:V$2256,"")</f>
        <v>LEVITON</v>
      </c>
      <c r="BB762" s="2">
        <f>_xlfn.XLOOKUP($A762,Results!$A$2:$A$2256,Results!W$2:W$2256,"")</f>
        <v>86</v>
      </c>
      <c r="BC762" s="2">
        <f>_xlfn.XLOOKUP($A762,Results!$A$2:$A$2256,Results!X$2:X$2256,"")</f>
        <v>39121400</v>
      </c>
      <c r="BD762" s="2">
        <f>_xlfn.XLOOKUP($A762,Results!$A$2:$A$2256,Results!Y$2:Y$2256,"")</f>
        <v>86</v>
      </c>
      <c r="BE762" s="2" t="b">
        <f>_xlfn.XLOOKUP($A762,Results!$A$2:$A$2256,Results!Z$2:Z$2256,"")</f>
        <v>1</v>
      </c>
    </row>
    <row r="763" spans="1:57" ht="38.25" customHeight="1" x14ac:dyDescent="0.3">
      <c r="A763">
        <v>906440</v>
      </c>
      <c r="B763">
        <v>281591</v>
      </c>
      <c r="C763" t="s">
        <v>36</v>
      </c>
      <c r="D763" t="s">
        <v>2476</v>
      </c>
      <c r="E763" s="2" t="str">
        <f>VLOOKUP(F763,'RPA Vendor Data '!F$1:$G$2418,2)</f>
        <v>LOEB ELECTRIC</v>
      </c>
      <c r="F763" s="2">
        <v>12062</v>
      </c>
      <c r="G763" s="2">
        <v>2</v>
      </c>
      <c r="H763" t="s">
        <v>2477</v>
      </c>
      <c r="I763">
        <v>20</v>
      </c>
      <c r="J763" t="s">
        <v>65</v>
      </c>
      <c r="K763" t="s">
        <v>39</v>
      </c>
      <c r="L763">
        <v>12.268000000000001</v>
      </c>
      <c r="M763" s="2" t="s">
        <v>2352</v>
      </c>
      <c r="N763" s="85">
        <v>2320</v>
      </c>
      <c r="O763" t="s">
        <v>36</v>
      </c>
      <c r="P763" t="s">
        <v>36</v>
      </c>
      <c r="Q763" t="s">
        <v>36</v>
      </c>
      <c r="R763">
        <v>245.36</v>
      </c>
      <c r="S763" s="1">
        <v>45744.48180065972</v>
      </c>
      <c r="T763" t="s">
        <v>42</v>
      </c>
      <c r="U763" s="1">
        <v>45744.25</v>
      </c>
      <c r="V763" t="s">
        <v>43</v>
      </c>
      <c r="W763" t="s">
        <v>36</v>
      </c>
      <c r="X763">
        <v>0</v>
      </c>
      <c r="Y763">
        <v>999</v>
      </c>
      <c r="Z763" t="s">
        <v>36</v>
      </c>
      <c r="AA763" t="s">
        <v>36</v>
      </c>
      <c r="AB763" t="s">
        <v>36</v>
      </c>
      <c r="AC763" t="s">
        <v>2352</v>
      </c>
      <c r="AD763" t="s">
        <v>2352</v>
      </c>
      <c r="AE763" t="s">
        <v>45</v>
      </c>
      <c r="AF763" s="44" t="s">
        <v>46</v>
      </c>
      <c r="AG763" s="18" t="s">
        <v>2478</v>
      </c>
      <c r="AI763" s="2" t="s">
        <v>48</v>
      </c>
      <c r="AJ763" s="2" t="e">
        <f>VLOOKUP(A763,'Classification Test Result'!$A$2:$D$2428,4,FALSE)</f>
        <v>#N/A</v>
      </c>
      <c r="AL763" s="2">
        <f>_xlfn.XLOOKUP($A763,Results!$A$2:$A$2256,Results!G$2:G$2256,"")</f>
        <v>340252</v>
      </c>
      <c r="AM763" s="2" t="str">
        <f>_xlfn.XLOOKUP($A763,Results!$A$2:$A$2256,Results!H$2:H$2256,"")</f>
        <v>L620R</v>
      </c>
      <c r="AN763" s="2" t="str">
        <f>_xlfn.XLOOKUP($A763,Results!$A$2:$A$2256,Results!I$2:I$2256,"")</f>
        <v>PASS &amp; SEYMOUR</v>
      </c>
      <c r="AO763" s="2">
        <f>_xlfn.XLOOKUP($A763,Results!$A$2:$A$2256,Results!J$2:J$2256,"")</f>
        <v>785007262056</v>
      </c>
      <c r="AP763" s="2">
        <f>_xlfn.XLOOKUP($A763,Results!$A$2:$A$2256,Results!K$2:K$2256,"")</f>
        <v>39121406</v>
      </c>
      <c r="AQ763" s="2" t="str">
        <f>_xlfn.XLOOKUP($A763,Results!$A$2:$A$2256,Results!L$2:L$2256,"")</f>
        <v>AK10557593</v>
      </c>
      <c r="AR763" s="2">
        <f>_xlfn.XLOOKUP($A763,Results!$A$2:$A$2256,Results!M$2:M$2256,"")</f>
        <v>618430</v>
      </c>
      <c r="AS763" s="2" t="str">
        <f>_xlfn.XLOOKUP($A763,Results!$A$2:$A$2256,Results!N$2:N$2256,"")</f>
        <v>P&amp;S L620-R LKG SGL RCPT-NEMA L6-20R</v>
      </c>
      <c r="AT763" s="2" t="str">
        <f>_xlfn.XLOOKUP($A763,Results!$A$2:$A$2256,Results!O$2:O$2256,"")</f>
        <v>PASS &amp; SEYMOUR</v>
      </c>
      <c r="AU763" s="2">
        <f>_xlfn.XLOOKUP($A763,Results!$A$2:$A$2256,Results!P$2:P$2256,"")</f>
        <v>0</v>
      </c>
      <c r="AV763" s="2" t="str">
        <f>_xlfn.XLOOKUP($A763,Results!$A$2:$A$2256,Results!Q$2:Q$2256,"")</f>
        <v>NO_VALID_MATCHES</v>
      </c>
      <c r="AW763" s="2" t="str">
        <f>_xlfn.XLOOKUP($A763,Results!$A$2:$A$2256,Results!R$2:R$2256,"")</f>
        <v>0.6871005950978717</v>
      </c>
      <c r="AX763" s="2">
        <f>_xlfn.XLOOKUP($A763,Results!$A$2:$A$2256,Results!S$2:S$2256,"")</f>
        <v>75</v>
      </c>
      <c r="AY763" s="2">
        <f>_xlfn.XLOOKUP($A763,Results!$A$2:$A$2256,Results!T$2:T$2256,"")</f>
        <v>30</v>
      </c>
      <c r="AZ763" s="2">
        <f>_xlfn.XLOOKUP($A763,Results!$A$2:$A$2256,Results!U$2:U$2256,"")</f>
        <v>82</v>
      </c>
      <c r="BA763" s="2" t="str">
        <f>_xlfn.XLOOKUP($A763,Results!$A$2:$A$2256,Results!V$2:V$2256,"")</f>
        <v>LEVITON</v>
      </c>
      <c r="BB763" s="2">
        <f>_xlfn.XLOOKUP($A763,Results!$A$2:$A$2256,Results!W$2:W$2256,"")</f>
        <v>84</v>
      </c>
      <c r="BC763" s="2">
        <f>_xlfn.XLOOKUP($A763,Results!$A$2:$A$2256,Results!X$2:X$2256,"")</f>
        <v>39121400</v>
      </c>
      <c r="BD763" s="2">
        <f>_xlfn.XLOOKUP($A763,Results!$A$2:$A$2256,Results!Y$2:Y$2256,"")</f>
        <v>84</v>
      </c>
      <c r="BE763" s="2" t="b">
        <f>_xlfn.XLOOKUP($A763,Results!$A$2:$A$2256,Results!Z$2:Z$2256,"")</f>
        <v>1</v>
      </c>
    </row>
    <row r="764" spans="1:57" ht="38.25" customHeight="1" x14ac:dyDescent="0.3">
      <c r="A764">
        <v>906441</v>
      </c>
      <c r="B764">
        <v>282013</v>
      </c>
      <c r="C764" t="s">
        <v>36</v>
      </c>
      <c r="D764" t="s">
        <v>2479</v>
      </c>
      <c r="E764" s="2" t="str">
        <f>VLOOKUP(F764,'RPA Vendor Data '!F$1:$G$2418,2)</f>
        <v>DOMINION ELECTRIC SUPPLY</v>
      </c>
      <c r="F764" s="2">
        <v>11048</v>
      </c>
      <c r="G764" s="2">
        <v>2</v>
      </c>
      <c r="H764" t="s">
        <v>2480</v>
      </c>
      <c r="I764">
        <v>6</v>
      </c>
      <c r="J764" t="s">
        <v>389</v>
      </c>
      <c r="K764" t="s">
        <v>58</v>
      </c>
      <c r="L764">
        <v>581.96</v>
      </c>
      <c r="M764" s="2" t="s">
        <v>2352</v>
      </c>
      <c r="N764" s="85">
        <v>2006</v>
      </c>
      <c r="O764" t="s">
        <v>36</v>
      </c>
      <c r="P764" t="s">
        <v>36</v>
      </c>
      <c r="Q764" t="s">
        <v>36</v>
      </c>
      <c r="R764">
        <v>34.92</v>
      </c>
      <c r="S764" s="1">
        <v>45744.896429664353</v>
      </c>
      <c r="T764" t="s">
        <v>42</v>
      </c>
      <c r="U764" s="1">
        <v>45744.678472222222</v>
      </c>
      <c r="V764" t="s">
        <v>43</v>
      </c>
      <c r="W764" t="s">
        <v>36</v>
      </c>
      <c r="X764">
        <v>0</v>
      </c>
      <c r="Y764">
        <v>201</v>
      </c>
      <c r="Z764" t="s">
        <v>36</v>
      </c>
      <c r="AA764" t="s">
        <v>36</v>
      </c>
      <c r="AB764" t="s">
        <v>36</v>
      </c>
      <c r="AC764" t="s">
        <v>2352</v>
      </c>
      <c r="AD764" t="s">
        <v>2352</v>
      </c>
      <c r="AE764" t="s">
        <v>45</v>
      </c>
      <c r="AF764" s="44">
        <v>39111803</v>
      </c>
      <c r="AG764" s="18" t="s">
        <v>2481</v>
      </c>
      <c r="AI764" s="2" t="s">
        <v>48</v>
      </c>
      <c r="AJ764" s="2" t="e">
        <f>VLOOKUP(A764,'Classification Test Result'!$A$2:$D$2428,4,FALSE)</f>
        <v>#N/A</v>
      </c>
      <c r="AL764" s="2">
        <f>_xlfn.XLOOKUP($A764,Results!$A$2:$A$2256,Results!G$2:G$2256,"")</f>
        <v>0</v>
      </c>
      <c r="AM764" s="2">
        <f>_xlfn.XLOOKUP($A764,Results!$A$2:$A$2256,Results!H$2:H$2256,"")</f>
        <v>0</v>
      </c>
      <c r="AN764" s="2">
        <f>_xlfn.XLOOKUP($A764,Results!$A$2:$A$2256,Results!I$2:I$2256,"")</f>
        <v>0</v>
      </c>
      <c r="AO764" s="2">
        <f>_xlfn.XLOOKUP($A764,Results!$A$2:$A$2256,Results!J$2:J$2256,"")</f>
        <v>0</v>
      </c>
      <c r="AP764" s="2">
        <f>_xlfn.XLOOKUP($A764,Results!$A$2:$A$2256,Results!K$2:K$2256,"")</f>
        <v>0</v>
      </c>
      <c r="AQ764" s="2">
        <f>_xlfn.XLOOKUP($A764,Results!$A$2:$A$2256,Results!L$2:L$2256,"")</f>
        <v>0</v>
      </c>
      <c r="AR764" s="2">
        <f>_xlfn.XLOOKUP($A764,Results!$A$2:$A$2256,Results!M$2:M$2256,"")</f>
        <v>0</v>
      </c>
      <c r="AS764" s="2">
        <f>_xlfn.XLOOKUP($A764,Results!$A$2:$A$2256,Results!N$2:N$2256,"")</f>
        <v>0</v>
      </c>
      <c r="AT764" s="2" t="str">
        <f>_xlfn.XLOOKUP($A764,Results!$A$2:$A$2256,Results!O$2:O$2256,"")</f>
        <v>LEVITON</v>
      </c>
      <c r="AU764" s="2" t="str">
        <f>_xlfn.XLOOKUP($A764,Results!$A$2:$A$2256,Results!P$2:P$2256,"")</f>
        <v>LEV</v>
      </c>
      <c r="AV764" s="2" t="str">
        <f>_xlfn.XLOOKUP($A764,Results!$A$2:$A$2256,Results!Q$2:Q$2256,"")</f>
        <v>SINGLE_MATCH</v>
      </c>
      <c r="AW764" s="2">
        <f>_xlfn.XLOOKUP($A764,Results!$A$2:$A$2256,Results!R$2:R$2256,"")</f>
        <v>0</v>
      </c>
      <c r="AX764" s="2">
        <f>_xlfn.XLOOKUP($A764,Results!$A$2:$A$2256,Results!S$2:S$2256,"")</f>
        <v>0</v>
      </c>
      <c r="AY764" s="2">
        <f>_xlfn.XLOOKUP($A764,Results!$A$2:$A$2256,Results!T$2:T$2256,"")</f>
        <v>60</v>
      </c>
      <c r="AZ764" s="2">
        <f>_xlfn.XLOOKUP($A764,Results!$A$2:$A$2256,Results!U$2:U$2256,"")</f>
        <v>0</v>
      </c>
      <c r="BA764" s="2" t="str">
        <f>_xlfn.XLOOKUP($A764,Results!$A$2:$A$2256,Results!V$2:V$2256,"")</f>
        <v>LEVITON</v>
      </c>
      <c r="BB764" s="2">
        <f>_xlfn.XLOOKUP($A764,Results!$A$2:$A$2256,Results!W$2:W$2256,"")</f>
        <v>78</v>
      </c>
      <c r="BC764" s="2">
        <f>_xlfn.XLOOKUP($A764,Results!$A$2:$A$2256,Results!X$2:X$2256,"")</f>
        <v>39111803</v>
      </c>
      <c r="BD764" s="2">
        <f>_xlfn.XLOOKUP($A764,Results!$A$2:$A$2256,Results!Y$2:Y$2256,"")</f>
        <v>78</v>
      </c>
      <c r="BE764" s="2" t="b">
        <f>_xlfn.XLOOKUP($A764,Results!$A$2:$A$2256,Results!Z$2:Z$2256,"")</f>
        <v>1</v>
      </c>
    </row>
    <row r="765" spans="1:57" ht="38.25" customHeight="1" x14ac:dyDescent="0.3">
      <c r="A765">
        <v>906442</v>
      </c>
      <c r="B765">
        <v>281600</v>
      </c>
      <c r="C765" t="s">
        <v>36</v>
      </c>
      <c r="D765" t="s">
        <v>1364</v>
      </c>
      <c r="E765" s="2" t="str">
        <f>VLOOKUP(F765,'RPA Vendor Data '!F$1:$G$2418,2)</f>
        <v>REXEL USA, INC.</v>
      </c>
      <c r="F765" s="2">
        <v>12873</v>
      </c>
      <c r="G765" s="2">
        <v>13</v>
      </c>
      <c r="H765" t="s">
        <v>2482</v>
      </c>
      <c r="I765">
        <v>5</v>
      </c>
      <c r="J765" t="s">
        <v>65</v>
      </c>
      <c r="K765" t="s">
        <v>39</v>
      </c>
      <c r="L765">
        <v>2.81</v>
      </c>
      <c r="M765" s="2" t="s">
        <v>2352</v>
      </c>
      <c r="N765" s="85" t="s">
        <v>2483</v>
      </c>
      <c r="O765">
        <v>49651</v>
      </c>
      <c r="P765" t="s">
        <v>2484</v>
      </c>
      <c r="Q765">
        <v>7847723990</v>
      </c>
      <c r="R765">
        <v>14.05</v>
      </c>
      <c r="S765" s="1">
        <v>45744.481123032398</v>
      </c>
      <c r="T765" t="s">
        <v>42</v>
      </c>
      <c r="U765" s="1">
        <v>45744.251388888893</v>
      </c>
      <c r="V765" t="s">
        <v>43</v>
      </c>
      <c r="W765" t="s">
        <v>36</v>
      </c>
      <c r="X765">
        <v>0</v>
      </c>
      <c r="Y765">
        <v>0</v>
      </c>
      <c r="Z765">
        <v>2.81</v>
      </c>
      <c r="AA765" t="s">
        <v>36</v>
      </c>
      <c r="AB765">
        <v>195</v>
      </c>
      <c r="AC765" t="s">
        <v>2352</v>
      </c>
      <c r="AD765" t="s">
        <v>2352</v>
      </c>
      <c r="AE765" t="s">
        <v>45</v>
      </c>
      <c r="AF765" s="44">
        <v>39122211</v>
      </c>
      <c r="AG765" s="18" t="s">
        <v>2485</v>
      </c>
      <c r="AH765" s="18"/>
      <c r="AI765" s="2" t="s">
        <v>48</v>
      </c>
      <c r="AJ765" s="2" t="e">
        <f>VLOOKUP(A765,'Classification Test Result'!$A$2:$D$2428,4,FALSE)</f>
        <v>#N/A</v>
      </c>
      <c r="AL765" s="2">
        <f>_xlfn.XLOOKUP($A765,Results!$A$2:$A$2256,Results!G$2:G$2256,"")</f>
        <v>336534</v>
      </c>
      <c r="AM765" s="2" t="str">
        <f>_xlfn.XLOOKUP($A765,Results!$A$2:$A$2256,Results!H$2:H$2256,"")</f>
        <v>12212W</v>
      </c>
      <c r="AN765" s="2" t="str">
        <f>_xlfn.XLOOKUP($A765,Results!$A$2:$A$2256,Results!I$2:I$2256,"")</f>
        <v>LEVITON</v>
      </c>
      <c r="AO765" s="2" t="str">
        <f>_xlfn.XLOOKUP($A765,Results!$A$2:$A$2256,Results!J$2:J$2256,"")</f>
        <v>078477239902</v>
      </c>
      <c r="AP765" s="2">
        <f>_xlfn.XLOOKUP($A765,Results!$A$2:$A$2256,Results!K$2:K$2256,"")</f>
        <v>39122211</v>
      </c>
      <c r="AQ765" s="2" t="str">
        <f>_xlfn.XLOOKUP($A765,Results!$A$2:$A$2256,Results!L$2:L$2256,"")</f>
        <v>AK10568731</v>
      </c>
      <c r="AR765" s="2">
        <f>_xlfn.XLOOKUP($A765,Results!$A$2:$A$2256,Results!M$2:M$2256,"")</f>
        <v>609870</v>
      </c>
      <c r="AS765" s="2" t="str">
        <f>_xlfn.XLOOKUP($A765,Results!$A$2:$A$2256,Results!N$2:N$2256,"")</f>
        <v>LEV 1221-2W SP 20A120/277V TGL SW</v>
      </c>
      <c r="AT765" s="2" t="str">
        <f>_xlfn.XLOOKUP($A765,Results!$A$2:$A$2256,Results!O$2:O$2256,"")</f>
        <v>LEVITON</v>
      </c>
      <c r="AU765" s="2" t="str">
        <f>_xlfn.XLOOKUP($A765,Results!$A$2:$A$2256,Results!P$2:P$2256,"")</f>
        <v>LEV</v>
      </c>
      <c r="AV765" s="2" t="str">
        <f>_xlfn.XLOOKUP($A765,Results!$A$2:$A$2256,Results!Q$2:Q$2256,"")</f>
        <v>MULTIPLE_MATCHES_ONE_VALID</v>
      </c>
      <c r="AW765" s="2" t="str">
        <f>_xlfn.XLOOKUP($A765,Results!$A$2:$A$2256,Results!R$2:R$2256,"")</f>
        <v>0.8982545003550597</v>
      </c>
      <c r="AX765" s="2">
        <f>_xlfn.XLOOKUP($A765,Results!$A$2:$A$2256,Results!S$2:S$2256,"")</f>
        <v>80</v>
      </c>
      <c r="AY765" s="2">
        <f>_xlfn.XLOOKUP($A765,Results!$A$2:$A$2256,Results!T$2:T$2256,"")</f>
        <v>100</v>
      </c>
      <c r="AZ765" s="2">
        <f>_xlfn.XLOOKUP($A765,Results!$A$2:$A$2256,Results!U$2:U$2256,"")</f>
        <v>100</v>
      </c>
      <c r="BA765" s="2" t="str">
        <f>_xlfn.XLOOKUP($A765,Results!$A$2:$A$2256,Results!V$2:V$2256,"")</f>
        <v>LEVITON</v>
      </c>
      <c r="BB765" s="2">
        <f>_xlfn.XLOOKUP($A765,Results!$A$2:$A$2256,Results!W$2:W$2256,"")</f>
        <v>92</v>
      </c>
      <c r="BC765" s="2">
        <f>_xlfn.XLOOKUP($A765,Results!$A$2:$A$2256,Results!X$2:X$2256,"")</f>
        <v>39122211</v>
      </c>
      <c r="BD765" s="2">
        <f>_xlfn.XLOOKUP($A765,Results!$A$2:$A$2256,Results!Y$2:Y$2256,"")</f>
        <v>92</v>
      </c>
      <c r="BE765" s="2" t="b">
        <f>_xlfn.XLOOKUP($A765,Results!$A$2:$A$2256,Results!Z$2:Z$2256,"")</f>
        <v>1</v>
      </c>
    </row>
    <row r="766" spans="1:57" ht="38.25" customHeight="1" x14ac:dyDescent="0.3">
      <c r="A766">
        <v>906443</v>
      </c>
      <c r="B766">
        <v>281420</v>
      </c>
      <c r="C766" t="s">
        <v>36</v>
      </c>
      <c r="D766" t="s">
        <v>63</v>
      </c>
      <c r="E766" s="2" t="str">
        <f>VLOOKUP(F766,'RPA Vendor Data '!F$1:$G$2418,2)</f>
        <v>REXEL USA, INC.</v>
      </c>
      <c r="F766" s="2">
        <v>12873</v>
      </c>
      <c r="G766" s="2">
        <v>3</v>
      </c>
      <c r="H766" t="s">
        <v>2482</v>
      </c>
      <c r="I766">
        <v>4</v>
      </c>
      <c r="J766" t="s">
        <v>65</v>
      </c>
      <c r="K766" t="s">
        <v>39</v>
      </c>
      <c r="L766">
        <v>2.81</v>
      </c>
      <c r="M766" s="2" t="s">
        <v>2352</v>
      </c>
      <c r="N766" s="85" t="s">
        <v>2483</v>
      </c>
      <c r="O766">
        <v>49651</v>
      </c>
      <c r="P766" t="s">
        <v>2484</v>
      </c>
      <c r="Q766">
        <v>7847723990</v>
      </c>
      <c r="R766">
        <v>11.24</v>
      </c>
      <c r="S766" s="1">
        <v>45744.271471261571</v>
      </c>
      <c r="T766" t="s">
        <v>42</v>
      </c>
      <c r="U766" s="1">
        <v>45744.061111111107</v>
      </c>
      <c r="V766" t="s">
        <v>43</v>
      </c>
      <c r="W766" t="s">
        <v>36</v>
      </c>
      <c r="X766">
        <v>0</v>
      </c>
      <c r="Y766">
        <v>0</v>
      </c>
      <c r="Z766">
        <v>2.81</v>
      </c>
      <c r="AA766" t="s">
        <v>36</v>
      </c>
      <c r="AB766">
        <v>195</v>
      </c>
      <c r="AC766" t="s">
        <v>2352</v>
      </c>
      <c r="AD766" t="s">
        <v>2352</v>
      </c>
      <c r="AE766" t="s">
        <v>45</v>
      </c>
      <c r="AF766" s="44">
        <v>39122211</v>
      </c>
      <c r="AG766" s="18" t="s">
        <v>2487</v>
      </c>
      <c r="AH766" s="18"/>
      <c r="AI766" s="2" t="s">
        <v>48</v>
      </c>
      <c r="AJ766" s="2" t="e">
        <f>VLOOKUP(A766,'Classification Test Result'!$A$2:$D$2428,4,FALSE)</f>
        <v>#N/A</v>
      </c>
      <c r="AL766" s="2">
        <f>_xlfn.XLOOKUP($A766,Results!$A$2:$A$2256,Results!G$2:G$2256,"")</f>
        <v>336534</v>
      </c>
      <c r="AM766" s="2" t="str">
        <f>_xlfn.XLOOKUP($A766,Results!$A$2:$A$2256,Results!H$2:H$2256,"")</f>
        <v>12212W</v>
      </c>
      <c r="AN766" s="2" t="str">
        <f>_xlfn.XLOOKUP($A766,Results!$A$2:$A$2256,Results!I$2:I$2256,"")</f>
        <v>LEVITON</v>
      </c>
      <c r="AO766" s="2" t="str">
        <f>_xlfn.XLOOKUP($A766,Results!$A$2:$A$2256,Results!J$2:J$2256,"")</f>
        <v>078477239902</v>
      </c>
      <c r="AP766" s="2">
        <f>_xlfn.XLOOKUP($A766,Results!$A$2:$A$2256,Results!K$2:K$2256,"")</f>
        <v>39122211</v>
      </c>
      <c r="AQ766" s="2" t="str">
        <f>_xlfn.XLOOKUP($A766,Results!$A$2:$A$2256,Results!L$2:L$2256,"")</f>
        <v>AK10568731</v>
      </c>
      <c r="AR766" s="2">
        <f>_xlfn.XLOOKUP($A766,Results!$A$2:$A$2256,Results!M$2:M$2256,"")</f>
        <v>609870</v>
      </c>
      <c r="AS766" s="2" t="str">
        <f>_xlfn.XLOOKUP($A766,Results!$A$2:$A$2256,Results!N$2:N$2256,"")</f>
        <v>LEV 1221-2W SP 20A120/277V TGL SW</v>
      </c>
      <c r="AT766" s="2" t="str">
        <f>_xlfn.XLOOKUP($A766,Results!$A$2:$A$2256,Results!O$2:O$2256,"")</f>
        <v>LEVITON</v>
      </c>
      <c r="AU766" s="2" t="str">
        <f>_xlfn.XLOOKUP($A766,Results!$A$2:$A$2256,Results!P$2:P$2256,"")</f>
        <v>LEV</v>
      </c>
      <c r="AV766" s="2" t="str">
        <f>_xlfn.XLOOKUP($A766,Results!$A$2:$A$2256,Results!Q$2:Q$2256,"")</f>
        <v>MULTIPLE_MATCHES_ONE_VALID</v>
      </c>
      <c r="AW766" s="2" t="str">
        <f>_xlfn.XLOOKUP($A766,Results!$A$2:$A$2256,Results!R$2:R$2256,"")</f>
        <v>0.8982545003550597</v>
      </c>
      <c r="AX766" s="2">
        <f>_xlfn.XLOOKUP($A766,Results!$A$2:$A$2256,Results!S$2:S$2256,"")</f>
        <v>80</v>
      </c>
      <c r="AY766" s="2">
        <f>_xlfn.XLOOKUP($A766,Results!$A$2:$A$2256,Results!T$2:T$2256,"")</f>
        <v>100</v>
      </c>
      <c r="AZ766" s="2">
        <f>_xlfn.XLOOKUP($A766,Results!$A$2:$A$2256,Results!U$2:U$2256,"")</f>
        <v>100</v>
      </c>
      <c r="BA766" s="2" t="str">
        <f>_xlfn.XLOOKUP($A766,Results!$A$2:$A$2256,Results!V$2:V$2256,"")</f>
        <v>LEVITON</v>
      </c>
      <c r="BB766" s="2">
        <f>_xlfn.XLOOKUP($A766,Results!$A$2:$A$2256,Results!W$2:W$2256,"")</f>
        <v>92</v>
      </c>
      <c r="BC766" s="2">
        <f>_xlfn.XLOOKUP($A766,Results!$A$2:$A$2256,Results!X$2:X$2256,"")</f>
        <v>39122211</v>
      </c>
      <c r="BD766" s="2">
        <f>_xlfn.XLOOKUP($A766,Results!$A$2:$A$2256,Results!Y$2:Y$2256,"")</f>
        <v>92</v>
      </c>
      <c r="BE766" s="2" t="b">
        <f>_xlfn.XLOOKUP($A766,Results!$A$2:$A$2256,Results!Z$2:Z$2256,"")</f>
        <v>1</v>
      </c>
    </row>
    <row r="767" spans="1:57" ht="38.25" customHeight="1" x14ac:dyDescent="0.3">
      <c r="A767">
        <v>906444</v>
      </c>
      <c r="B767">
        <v>281308</v>
      </c>
      <c r="C767" t="s">
        <v>36</v>
      </c>
      <c r="D767" t="s">
        <v>604</v>
      </c>
      <c r="E767" s="2" t="str">
        <f>VLOOKUP(F767,'RPA Vendor Data '!F$1:$G$2418,2)</f>
        <v>VIKING ELECTRIC</v>
      </c>
      <c r="F767" s="2">
        <v>13536</v>
      </c>
      <c r="G767" s="2">
        <v>1</v>
      </c>
      <c r="H767" t="s">
        <v>2488</v>
      </c>
      <c r="I767">
        <v>3</v>
      </c>
      <c r="J767" t="s">
        <v>65</v>
      </c>
      <c r="K767" t="s">
        <v>39</v>
      </c>
      <c r="L767">
        <v>15</v>
      </c>
      <c r="M767" s="2" t="s">
        <v>671</v>
      </c>
      <c r="N767" s="85" t="s">
        <v>2489</v>
      </c>
      <c r="O767">
        <v>4613540332</v>
      </c>
      <c r="P767" t="s">
        <v>36</v>
      </c>
      <c r="Q767" t="s">
        <v>36</v>
      </c>
      <c r="R767">
        <v>45</v>
      </c>
      <c r="S767" s="1">
        <v>45744.189429548613</v>
      </c>
      <c r="T767" t="s">
        <v>42</v>
      </c>
      <c r="U767" s="1">
        <v>45743.964583333327</v>
      </c>
      <c r="V767" t="s">
        <v>43</v>
      </c>
      <c r="W767" t="s">
        <v>36</v>
      </c>
      <c r="X767">
        <v>1</v>
      </c>
      <c r="Y767" t="s">
        <v>54</v>
      </c>
      <c r="Z767" t="s">
        <v>36</v>
      </c>
      <c r="AA767">
        <v>15</v>
      </c>
      <c r="AB767" t="s">
        <v>36</v>
      </c>
      <c r="AC767" t="s">
        <v>671</v>
      </c>
      <c r="AD767" t="s">
        <v>671</v>
      </c>
      <c r="AE767" t="s">
        <v>45</v>
      </c>
      <c r="AF767" s="44">
        <v>39112102</v>
      </c>
      <c r="AG767" s="18" t="s">
        <v>2490</v>
      </c>
      <c r="AH767" s="18"/>
      <c r="AI767" s="2" t="s">
        <v>48</v>
      </c>
      <c r="AJ767" s="2" t="e">
        <f>VLOOKUP(A767,'Classification Test Result'!$A$2:$D$2428,4,FALSE)</f>
        <v>#N/A</v>
      </c>
      <c r="AL767" s="2">
        <f>_xlfn.XLOOKUP($A767,Results!$A$2:$A$2256,Results!G$2:G$2256,"")</f>
        <v>0</v>
      </c>
      <c r="AM767" s="2">
        <f>_xlfn.XLOOKUP($A767,Results!$A$2:$A$2256,Results!H$2:H$2256,"")</f>
        <v>0</v>
      </c>
      <c r="AN767" s="2">
        <f>_xlfn.XLOOKUP($A767,Results!$A$2:$A$2256,Results!I$2:I$2256,"")</f>
        <v>0</v>
      </c>
      <c r="AO767" s="2">
        <f>_xlfn.XLOOKUP($A767,Results!$A$2:$A$2256,Results!J$2:J$2256,"")</f>
        <v>0</v>
      </c>
      <c r="AP767" s="2">
        <f>_xlfn.XLOOKUP($A767,Results!$A$2:$A$2256,Results!K$2:K$2256,"")</f>
        <v>0</v>
      </c>
      <c r="AQ767" s="2">
        <f>_xlfn.XLOOKUP($A767,Results!$A$2:$A$2256,Results!L$2:L$2256,"")</f>
        <v>0</v>
      </c>
      <c r="AR767" s="2">
        <f>_xlfn.XLOOKUP($A767,Results!$A$2:$A$2256,Results!M$2:M$2256,"")</f>
        <v>0</v>
      </c>
      <c r="AS767" s="2">
        <f>_xlfn.XLOOKUP($A767,Results!$A$2:$A$2256,Results!N$2:N$2256,"")</f>
        <v>0</v>
      </c>
      <c r="AT767" s="2" t="str">
        <f>_xlfn.XLOOKUP($A767,Results!$A$2:$A$2256,Results!O$2:O$2256,"")</f>
        <v>SYLVANIA</v>
      </c>
      <c r="AU767" s="2" t="str">
        <f>_xlfn.XLOOKUP($A767,Results!$A$2:$A$2256,Results!P$2:P$2256,"")</f>
        <v>SYL</v>
      </c>
      <c r="AV767" s="2" t="str">
        <f>_xlfn.XLOOKUP($A767,Results!$A$2:$A$2256,Results!Q$2:Q$2256,"")</f>
        <v>SINGLE_MATCH</v>
      </c>
      <c r="AW767" s="2">
        <f>_xlfn.XLOOKUP($A767,Results!$A$2:$A$2256,Results!R$2:R$2256,"")</f>
        <v>0</v>
      </c>
      <c r="AX767" s="2">
        <f>_xlfn.XLOOKUP($A767,Results!$A$2:$A$2256,Results!S$2:S$2256,"")</f>
        <v>0</v>
      </c>
      <c r="AY767" s="2">
        <f>_xlfn.XLOOKUP($A767,Results!$A$2:$A$2256,Results!T$2:T$2256,"")</f>
        <v>60</v>
      </c>
      <c r="AZ767" s="2">
        <f>_xlfn.XLOOKUP($A767,Results!$A$2:$A$2256,Results!U$2:U$2256,"")</f>
        <v>0</v>
      </c>
      <c r="BA767" s="2" t="str">
        <f>_xlfn.XLOOKUP($A767,Results!$A$2:$A$2256,Results!V$2:V$2256,"")</f>
        <v>LEDVANCE</v>
      </c>
      <c r="BB767" s="2">
        <f>_xlfn.XLOOKUP($A767,Results!$A$2:$A$2256,Results!W$2:W$2256,"")</f>
        <v>87</v>
      </c>
      <c r="BC767" s="2">
        <f>_xlfn.XLOOKUP($A767,Results!$A$2:$A$2256,Results!X$2:X$2256,"")</f>
        <v>39101628</v>
      </c>
      <c r="BD767" s="2">
        <f>_xlfn.XLOOKUP($A767,Results!$A$2:$A$2256,Results!Y$2:Y$2256,"")</f>
        <v>87</v>
      </c>
      <c r="BE767" s="2" t="b">
        <f>_xlfn.XLOOKUP($A767,Results!$A$2:$A$2256,Results!Z$2:Z$2256,"")</f>
        <v>1</v>
      </c>
    </row>
    <row r="768" spans="1:57" ht="38.25" customHeight="1" x14ac:dyDescent="0.3">
      <c r="A768">
        <v>906445</v>
      </c>
      <c r="B768">
        <v>281605</v>
      </c>
      <c r="C768" t="s">
        <v>36</v>
      </c>
      <c r="D768">
        <v>5269519522</v>
      </c>
      <c r="E768" s="2" t="str">
        <f>VLOOKUP(F768,'RPA Vendor Data '!F$1:$G$2418,2)</f>
        <v>GAMEWELL</v>
      </c>
      <c r="F768" s="2">
        <v>11385</v>
      </c>
      <c r="G768" s="2">
        <v>1</v>
      </c>
      <c r="H768" t="s">
        <v>2491</v>
      </c>
      <c r="I768">
        <v>1</v>
      </c>
      <c r="J768" t="s">
        <v>65</v>
      </c>
      <c r="K768" t="s">
        <v>39</v>
      </c>
      <c r="L768">
        <v>405</v>
      </c>
      <c r="M768" s="2" t="s">
        <v>2492</v>
      </c>
      <c r="N768" s="85" t="s">
        <v>2493</v>
      </c>
      <c r="O768" t="s">
        <v>36</v>
      </c>
      <c r="P768" t="s">
        <v>36</v>
      </c>
      <c r="Q768">
        <v>8531200020</v>
      </c>
      <c r="R768">
        <v>405</v>
      </c>
      <c r="S768" s="1">
        <v>45744.480833912043</v>
      </c>
      <c r="T768" t="s">
        <v>42</v>
      </c>
      <c r="U768" s="1">
        <v>45744.252083333333</v>
      </c>
      <c r="V768" t="s">
        <v>43</v>
      </c>
      <c r="W768" t="s">
        <v>36</v>
      </c>
      <c r="X768">
        <v>0</v>
      </c>
      <c r="Y768">
        <v>999</v>
      </c>
      <c r="Z768" t="s">
        <v>36</v>
      </c>
      <c r="AA768" t="s">
        <v>36</v>
      </c>
      <c r="AB768" t="s">
        <v>36</v>
      </c>
      <c r="AC768" t="s">
        <v>49</v>
      </c>
      <c r="AD768" t="s">
        <v>49</v>
      </c>
      <c r="AE768" t="s">
        <v>45</v>
      </c>
      <c r="AF768" s="44" t="s">
        <v>46</v>
      </c>
      <c r="AG768" s="18" t="s">
        <v>2494</v>
      </c>
      <c r="AI768" s="2" t="s">
        <v>48</v>
      </c>
      <c r="AJ768" s="2" t="e">
        <f>VLOOKUP(A768,'Classification Test Result'!$A$2:$D$2428,4,FALSE)</f>
        <v>#N/A</v>
      </c>
      <c r="AL768" s="2">
        <f>_xlfn.XLOOKUP($A768,Results!$A$2:$A$2256,Results!G$2:G$2256,"")</f>
        <v>0</v>
      </c>
      <c r="AM768" s="2">
        <f>_xlfn.XLOOKUP($A768,Results!$A$2:$A$2256,Results!H$2:H$2256,"")</f>
        <v>0</v>
      </c>
      <c r="AN768" s="2">
        <f>_xlfn.XLOOKUP($A768,Results!$A$2:$A$2256,Results!I$2:I$2256,"")</f>
        <v>0</v>
      </c>
      <c r="AO768" s="2">
        <f>_xlfn.XLOOKUP($A768,Results!$A$2:$A$2256,Results!J$2:J$2256,"")</f>
        <v>0</v>
      </c>
      <c r="AP768" s="2">
        <f>_xlfn.XLOOKUP($A768,Results!$A$2:$A$2256,Results!K$2:K$2256,"")</f>
        <v>0</v>
      </c>
      <c r="AQ768" s="2">
        <f>_xlfn.XLOOKUP($A768,Results!$A$2:$A$2256,Results!L$2:L$2256,"")</f>
        <v>0</v>
      </c>
      <c r="AR768" s="2">
        <f>_xlfn.XLOOKUP($A768,Results!$A$2:$A$2256,Results!M$2:M$2256,"")</f>
        <v>0</v>
      </c>
      <c r="AS768" s="2">
        <f>_xlfn.XLOOKUP($A768,Results!$A$2:$A$2256,Results!N$2:N$2256,"")</f>
        <v>0</v>
      </c>
      <c r="AT768" s="2" t="str">
        <f>_xlfn.XLOOKUP($A768,Results!$A$2:$A$2256,Results!O$2:O$2256,"")</f>
        <v>GAMEWELL-FCI</v>
      </c>
      <c r="AU768" s="2" t="str">
        <f>_xlfn.XLOOKUP($A768,Results!$A$2:$A$2256,Results!P$2:P$2256,"")</f>
        <v>GAMEWELL</v>
      </c>
      <c r="AV768" s="2" t="str">
        <f>_xlfn.XLOOKUP($A768,Results!$A$2:$A$2256,Results!Q$2:Q$2256,"")</f>
        <v>SINGLE_MATCH</v>
      </c>
      <c r="AW768" s="2">
        <f>_xlfn.XLOOKUP($A768,Results!$A$2:$A$2256,Results!R$2:R$2256,"")</f>
        <v>0</v>
      </c>
      <c r="AX768" s="2">
        <f>_xlfn.XLOOKUP($A768,Results!$A$2:$A$2256,Results!S$2:S$2256,"")</f>
        <v>0</v>
      </c>
      <c r="AY768" s="2">
        <f>_xlfn.XLOOKUP($A768,Results!$A$2:$A$2256,Results!T$2:T$2256,"")</f>
        <v>100</v>
      </c>
      <c r="AZ768" s="2">
        <f>_xlfn.XLOOKUP($A768,Results!$A$2:$A$2256,Results!U$2:U$2256,"")</f>
        <v>0</v>
      </c>
      <c r="BA768" s="2">
        <f>_xlfn.XLOOKUP($A768,Results!$A$2:$A$2256,Results!V$2:V$2256,"")</f>
        <v>0</v>
      </c>
      <c r="BB768" s="2">
        <f>_xlfn.XLOOKUP($A768,Results!$A$2:$A$2256,Results!W$2:W$2256,"")</f>
        <v>0</v>
      </c>
      <c r="BC768" s="2">
        <f>_xlfn.XLOOKUP($A768,Results!$A$2:$A$2256,Results!X$2:X$2256,"")</f>
        <v>0</v>
      </c>
      <c r="BD768" s="2">
        <f>_xlfn.XLOOKUP($A768,Results!$A$2:$A$2256,Results!Y$2:Y$2256,"")</f>
        <v>0</v>
      </c>
      <c r="BE768" s="2">
        <f>_xlfn.XLOOKUP($A768,Results!$A$2:$A$2256,Results!Z$2:Z$2256,"")</f>
        <v>0</v>
      </c>
    </row>
    <row r="769" spans="1:57" ht="38.25" customHeight="1" x14ac:dyDescent="0.3">
      <c r="A769">
        <v>906446</v>
      </c>
      <c r="B769">
        <v>281934</v>
      </c>
      <c r="C769" t="s">
        <v>36</v>
      </c>
      <c r="D769">
        <v>166166</v>
      </c>
      <c r="F769" s="2">
        <v>12078</v>
      </c>
      <c r="G769" s="2">
        <v>1</v>
      </c>
      <c r="H769" s="11" t="s">
        <v>2495</v>
      </c>
      <c r="I769">
        <v>2</v>
      </c>
      <c r="J769" t="s">
        <v>39</v>
      </c>
      <c r="K769" t="s">
        <v>39</v>
      </c>
      <c r="L769">
        <v>285</v>
      </c>
      <c r="M769" s="2" t="s">
        <v>36</v>
      </c>
      <c r="N769" s="9" t="s">
        <v>36</v>
      </c>
      <c r="O769" t="s">
        <v>36</v>
      </c>
      <c r="P769" t="s">
        <v>36</v>
      </c>
      <c r="Q769" t="s">
        <v>36</v>
      </c>
      <c r="R769">
        <v>570</v>
      </c>
      <c r="S769" s="1">
        <v>45744.834578703703</v>
      </c>
      <c r="T769" t="s">
        <v>42</v>
      </c>
      <c r="U769" s="1">
        <v>45744.61041666667</v>
      </c>
      <c r="V769" t="s">
        <v>43</v>
      </c>
      <c r="W769" t="s">
        <v>36</v>
      </c>
      <c r="X769">
        <v>0</v>
      </c>
      <c r="Y769">
        <v>999</v>
      </c>
      <c r="Z769" t="s">
        <v>36</v>
      </c>
      <c r="AA769" t="s">
        <v>36</v>
      </c>
      <c r="AB769" t="s">
        <v>36</v>
      </c>
      <c r="AC769" t="s">
        <v>49</v>
      </c>
      <c r="AD769" t="s">
        <v>49</v>
      </c>
      <c r="AE769" t="s">
        <v>45</v>
      </c>
      <c r="AF769" s="2"/>
      <c r="AI769" s="2" t="s">
        <v>165</v>
      </c>
      <c r="AJ769" s="2" t="e">
        <f>VLOOKUP(A769,'Classification Test Result'!$A$2:$D$2428,4,FALSE)</f>
        <v>#N/A</v>
      </c>
      <c r="AL769" s="2">
        <f>_xlfn.XLOOKUP($A769,Results!$A$2:$A$2256,Results!G$2:G$2256,"")</f>
        <v>0</v>
      </c>
      <c r="AM769" s="2">
        <f>_xlfn.XLOOKUP($A769,Results!$A$2:$A$2256,Results!H$2:H$2256,"")</f>
        <v>0</v>
      </c>
      <c r="AN769" s="2">
        <f>_xlfn.XLOOKUP($A769,Results!$A$2:$A$2256,Results!I$2:I$2256,"")</f>
        <v>0</v>
      </c>
      <c r="AO769" s="2">
        <f>_xlfn.XLOOKUP($A769,Results!$A$2:$A$2256,Results!J$2:J$2256,"")</f>
        <v>0</v>
      </c>
      <c r="AP769" s="2">
        <f>_xlfn.XLOOKUP($A769,Results!$A$2:$A$2256,Results!K$2:K$2256,"")</f>
        <v>0</v>
      </c>
      <c r="AQ769" s="2">
        <f>_xlfn.XLOOKUP($A769,Results!$A$2:$A$2256,Results!L$2:L$2256,"")</f>
        <v>0</v>
      </c>
      <c r="AR769" s="2">
        <f>_xlfn.XLOOKUP($A769,Results!$A$2:$A$2256,Results!M$2:M$2256,"")</f>
        <v>0</v>
      </c>
      <c r="AS769" s="2">
        <f>_xlfn.XLOOKUP($A769,Results!$A$2:$A$2256,Results!N$2:N$2256,"")</f>
        <v>0</v>
      </c>
      <c r="AT769" s="2">
        <f>_xlfn.XLOOKUP($A769,Results!$A$2:$A$2256,Results!O$2:O$2256,"")</f>
        <v>0</v>
      </c>
      <c r="AU769" s="2">
        <f>_xlfn.XLOOKUP($A769,Results!$A$2:$A$2256,Results!P$2:P$2256,"")</f>
        <v>0</v>
      </c>
      <c r="AV769" s="2">
        <f>_xlfn.XLOOKUP($A769,Results!$A$2:$A$2256,Results!Q$2:Q$2256,"")</f>
        <v>0</v>
      </c>
      <c r="AW769" s="2">
        <f>_xlfn.XLOOKUP($A769,Results!$A$2:$A$2256,Results!R$2:R$2256,"")</f>
        <v>0</v>
      </c>
      <c r="AX769" s="2">
        <f>_xlfn.XLOOKUP($A769,Results!$A$2:$A$2256,Results!S$2:S$2256,"")</f>
        <v>0</v>
      </c>
      <c r="AY769" s="2">
        <f>_xlfn.XLOOKUP($A769,Results!$A$2:$A$2256,Results!T$2:T$2256,"")</f>
        <v>0</v>
      </c>
      <c r="AZ769" s="2">
        <f>_xlfn.XLOOKUP($A769,Results!$A$2:$A$2256,Results!U$2:U$2256,"")</f>
        <v>0</v>
      </c>
      <c r="BA769" s="2">
        <f>_xlfn.XLOOKUP($A769,Results!$A$2:$A$2256,Results!V$2:V$2256,"")</f>
        <v>0</v>
      </c>
      <c r="BB769" s="2">
        <f>_xlfn.XLOOKUP($A769,Results!$A$2:$A$2256,Results!W$2:W$2256,"")</f>
        <v>0</v>
      </c>
      <c r="BC769" s="2">
        <f>_xlfn.XLOOKUP($A769,Results!$A$2:$A$2256,Results!X$2:X$2256,"")</f>
        <v>0</v>
      </c>
      <c r="BD769" s="2">
        <f>_xlfn.XLOOKUP($A769,Results!$A$2:$A$2256,Results!Y$2:Y$2256,"")</f>
        <v>0</v>
      </c>
      <c r="BE769" s="2">
        <f>_xlfn.XLOOKUP($A769,Results!$A$2:$A$2256,Results!Z$2:Z$2256,"")</f>
        <v>0</v>
      </c>
    </row>
    <row r="770" spans="1:57" ht="38.25" customHeight="1" x14ac:dyDescent="0.3">
      <c r="A770">
        <v>906447</v>
      </c>
      <c r="B770">
        <v>281753</v>
      </c>
      <c r="C770" t="s">
        <v>36</v>
      </c>
      <c r="D770">
        <v>294788</v>
      </c>
      <c r="F770" s="2">
        <v>12373</v>
      </c>
      <c r="G770" s="2">
        <v>1</v>
      </c>
      <c r="H770" s="2" t="s">
        <v>165</v>
      </c>
      <c r="I770">
        <v>1</v>
      </c>
      <c r="J770" t="s">
        <v>39</v>
      </c>
      <c r="K770" t="s">
        <v>39</v>
      </c>
      <c r="L770">
        <v>5660</v>
      </c>
      <c r="M770" s="2" t="s">
        <v>36</v>
      </c>
      <c r="N770" s="9" t="s">
        <v>36</v>
      </c>
      <c r="O770" t="s">
        <v>36</v>
      </c>
      <c r="P770" t="s">
        <v>36</v>
      </c>
      <c r="Q770" t="s">
        <v>36</v>
      </c>
      <c r="R770">
        <v>5660</v>
      </c>
      <c r="S770" s="1">
        <v>45744.542540393522</v>
      </c>
      <c r="T770" t="s">
        <v>42</v>
      </c>
      <c r="U770" s="1">
        <v>45744.32916666667</v>
      </c>
      <c r="V770" t="s">
        <v>43</v>
      </c>
      <c r="W770" t="s">
        <v>36</v>
      </c>
      <c r="X770">
        <v>0</v>
      </c>
      <c r="Y770">
        <v>999</v>
      </c>
      <c r="Z770" t="s">
        <v>36</v>
      </c>
      <c r="AA770" t="s">
        <v>36</v>
      </c>
      <c r="AB770" t="s">
        <v>36</v>
      </c>
      <c r="AC770" t="s">
        <v>165</v>
      </c>
      <c r="AD770" t="s">
        <v>165</v>
      </c>
      <c r="AE770" t="s">
        <v>45</v>
      </c>
      <c r="AF770" s="2"/>
      <c r="AI770" s="2" t="str">
        <f>IF(COUNTIF(Classification!$C$2:$C$394,H770)&gt;0,"LABOR", " ")</f>
        <v>LABOR</v>
      </c>
      <c r="AJ770" s="2" t="e">
        <f>VLOOKUP(A770,'Classification Test Result'!$A$2:$D$2428,4,FALSE)</f>
        <v>#N/A</v>
      </c>
      <c r="AL770" s="2" t="str">
        <f>_xlfn.XLOOKUP($A770,Results!$A$2:$A$2256,Results!G$2:G$2256,"")</f>
        <v/>
      </c>
      <c r="AM770" s="2" t="str">
        <f>_xlfn.XLOOKUP($A770,Results!$A$2:$A$2256,Results!H$2:H$2256,"")</f>
        <v/>
      </c>
      <c r="AN770" s="2" t="str">
        <f>_xlfn.XLOOKUP($A770,Results!$A$2:$A$2256,Results!I$2:I$2256,"")</f>
        <v/>
      </c>
      <c r="AO770" s="2" t="str">
        <f>_xlfn.XLOOKUP($A770,Results!$A$2:$A$2256,Results!J$2:J$2256,"")</f>
        <v/>
      </c>
      <c r="AP770" s="2" t="str">
        <f>_xlfn.XLOOKUP($A770,Results!$A$2:$A$2256,Results!K$2:K$2256,"")</f>
        <v/>
      </c>
      <c r="AQ770" s="2" t="str">
        <f>_xlfn.XLOOKUP($A770,Results!$A$2:$A$2256,Results!L$2:L$2256,"")</f>
        <v/>
      </c>
      <c r="AR770" s="2" t="str">
        <f>_xlfn.XLOOKUP($A770,Results!$A$2:$A$2256,Results!M$2:M$2256,"")</f>
        <v/>
      </c>
      <c r="AS770" s="2" t="str">
        <f>_xlfn.XLOOKUP($A770,Results!$A$2:$A$2256,Results!N$2:N$2256,"")</f>
        <v/>
      </c>
      <c r="AT770" s="2" t="str">
        <f>_xlfn.XLOOKUP($A770,Results!$A$2:$A$2256,Results!O$2:O$2256,"")</f>
        <v/>
      </c>
      <c r="AU770" s="2" t="str">
        <f>_xlfn.XLOOKUP($A770,Results!$A$2:$A$2256,Results!P$2:P$2256,"")</f>
        <v/>
      </c>
      <c r="AV770" s="2" t="str">
        <f>_xlfn.XLOOKUP($A770,Results!$A$2:$A$2256,Results!Q$2:Q$2256,"")</f>
        <v/>
      </c>
      <c r="AW770" s="2" t="str">
        <f>_xlfn.XLOOKUP($A770,Results!$A$2:$A$2256,Results!R$2:R$2256,"")</f>
        <v/>
      </c>
      <c r="AX770" s="2" t="str">
        <f>_xlfn.XLOOKUP($A770,Results!$A$2:$A$2256,Results!S$2:S$2256,"")</f>
        <v/>
      </c>
      <c r="AY770" s="2" t="str">
        <f>_xlfn.XLOOKUP($A770,Results!$A$2:$A$2256,Results!T$2:T$2256,"")</f>
        <v/>
      </c>
      <c r="AZ770" s="2" t="str">
        <f>_xlfn.XLOOKUP($A770,Results!$A$2:$A$2256,Results!U$2:U$2256,"")</f>
        <v/>
      </c>
      <c r="BA770" s="2" t="str">
        <f>_xlfn.XLOOKUP($A770,Results!$A$2:$A$2256,Results!V$2:V$2256,"")</f>
        <v/>
      </c>
      <c r="BB770" s="2" t="str">
        <f>_xlfn.XLOOKUP($A770,Results!$A$2:$A$2256,Results!W$2:W$2256,"")</f>
        <v/>
      </c>
      <c r="BC770" s="2" t="str">
        <f>_xlfn.XLOOKUP($A770,Results!$A$2:$A$2256,Results!X$2:X$2256,"")</f>
        <v/>
      </c>
      <c r="BD770" s="2" t="str">
        <f>_xlfn.XLOOKUP($A770,Results!$A$2:$A$2256,Results!Y$2:Y$2256,"")</f>
        <v/>
      </c>
      <c r="BE770" s="2" t="str">
        <f>_xlfn.XLOOKUP($A770,Results!$A$2:$A$2256,Results!Z$2:Z$2256,"")</f>
        <v/>
      </c>
    </row>
    <row r="771" spans="1:57" ht="38.25" customHeight="1" x14ac:dyDescent="0.3">
      <c r="A771">
        <v>906448</v>
      </c>
      <c r="B771">
        <v>281812</v>
      </c>
      <c r="C771" t="s">
        <v>36</v>
      </c>
      <c r="D771">
        <v>9341410283</v>
      </c>
      <c r="E771" s="2" t="str">
        <f>VLOOKUP(F771,'RPA Vendor Data '!F$1:$G$2418,2)</f>
        <v>GRAYBAR ELECTRIC CO. INC.</v>
      </c>
      <c r="F771" s="2">
        <v>11471</v>
      </c>
      <c r="G771" s="2">
        <v>9</v>
      </c>
      <c r="H771" t="s">
        <v>2496</v>
      </c>
      <c r="I771">
        <v>1</v>
      </c>
      <c r="J771" t="s">
        <v>58</v>
      </c>
      <c r="K771" t="s">
        <v>58</v>
      </c>
      <c r="L771">
        <v>626.11</v>
      </c>
      <c r="M771" s="2" t="s">
        <v>2497</v>
      </c>
      <c r="N771" s="85" t="s">
        <v>2498</v>
      </c>
      <c r="O771" t="s">
        <v>36</v>
      </c>
      <c r="P771" t="s">
        <v>2499</v>
      </c>
      <c r="Q771" t="s">
        <v>36</v>
      </c>
      <c r="R771">
        <v>6.26</v>
      </c>
      <c r="S771" s="1">
        <v>45744.604839270833</v>
      </c>
      <c r="T771" t="s">
        <v>42</v>
      </c>
      <c r="U771" s="1">
        <v>45744.385416666657</v>
      </c>
      <c r="V771" t="s">
        <v>43</v>
      </c>
      <c r="W771" t="s">
        <v>36</v>
      </c>
      <c r="X771">
        <v>0</v>
      </c>
      <c r="Y771">
        <v>999</v>
      </c>
      <c r="Z771" t="s">
        <v>36</v>
      </c>
      <c r="AA771" t="s">
        <v>36</v>
      </c>
      <c r="AB771" t="s">
        <v>36</v>
      </c>
      <c r="AC771" t="s">
        <v>55</v>
      </c>
      <c r="AD771" t="s">
        <v>55</v>
      </c>
      <c r="AE771" t="s">
        <v>45</v>
      </c>
      <c r="AF771" s="44">
        <v>39131708</v>
      </c>
      <c r="AG771" s="18" t="s">
        <v>2500</v>
      </c>
      <c r="AH771" s="18"/>
      <c r="AI771" s="2" t="s">
        <v>48</v>
      </c>
      <c r="AJ771" s="2" t="e">
        <f>VLOOKUP(A771,'Classification Test Result'!$A$2:$D$2428,4,FALSE)</f>
        <v>#N/A</v>
      </c>
      <c r="AL771" s="2">
        <f>_xlfn.XLOOKUP($A771,Results!$A$2:$A$2256,Results!G$2:G$2256,"")</f>
        <v>0</v>
      </c>
      <c r="AM771" s="2">
        <f>_xlfn.XLOOKUP($A771,Results!$A$2:$A$2256,Results!H$2:H$2256,"")</f>
        <v>0</v>
      </c>
      <c r="AN771" s="2">
        <f>_xlfn.XLOOKUP($A771,Results!$A$2:$A$2256,Results!I$2:I$2256,"")</f>
        <v>0</v>
      </c>
      <c r="AO771" s="2">
        <f>_xlfn.XLOOKUP($A771,Results!$A$2:$A$2256,Results!J$2:J$2256,"")</f>
        <v>0</v>
      </c>
      <c r="AP771" s="2">
        <f>_xlfn.XLOOKUP($A771,Results!$A$2:$A$2256,Results!K$2:K$2256,"")</f>
        <v>0</v>
      </c>
      <c r="AQ771" s="2">
        <f>_xlfn.XLOOKUP($A771,Results!$A$2:$A$2256,Results!L$2:L$2256,"")</f>
        <v>0</v>
      </c>
      <c r="AR771" s="2">
        <f>_xlfn.XLOOKUP($A771,Results!$A$2:$A$2256,Results!M$2:M$2256,"")</f>
        <v>0</v>
      </c>
      <c r="AS771" s="2">
        <f>_xlfn.XLOOKUP($A771,Results!$A$2:$A$2256,Results!N$2:N$2256,"")</f>
        <v>0</v>
      </c>
      <c r="AT771" s="2" t="str">
        <f>_xlfn.XLOOKUP($A771,Results!$A$2:$A$2256,Results!O$2:O$2256,"")</f>
        <v>CROUSE HINDS</v>
      </c>
      <c r="AU771" s="2" t="str">
        <f>_xlfn.XLOOKUP($A771,Results!$A$2:$A$2256,Results!P$2:P$2256,"")</f>
        <v>CGN COOPER CROUSE-HINDS DIVISION</v>
      </c>
      <c r="AV771" s="2" t="str">
        <f>_xlfn.XLOOKUP($A771,Results!$A$2:$A$2256,Results!Q$2:Q$2256,"")</f>
        <v>SINGLE_MATCH</v>
      </c>
      <c r="AW771" s="2">
        <f>_xlfn.XLOOKUP($A771,Results!$A$2:$A$2256,Results!R$2:R$2256,"")</f>
        <v>0</v>
      </c>
      <c r="AX771" s="2">
        <f>_xlfn.XLOOKUP($A771,Results!$A$2:$A$2256,Results!S$2:S$2256,"")</f>
        <v>0</v>
      </c>
      <c r="AY771" s="2">
        <f>_xlfn.XLOOKUP($A771,Results!$A$2:$A$2256,Results!T$2:T$2256,"")</f>
        <v>100</v>
      </c>
      <c r="AZ771" s="2">
        <f>_xlfn.XLOOKUP($A771,Results!$A$2:$A$2256,Results!U$2:U$2256,"")</f>
        <v>0</v>
      </c>
      <c r="BA771" s="2" t="str">
        <f>_xlfn.XLOOKUP($A771,Results!$A$2:$A$2256,Results!V$2:V$2256,"")</f>
        <v>EATON DISTRIBUTION EQUIP</v>
      </c>
      <c r="BB771" s="2">
        <f>_xlfn.XLOOKUP($A771,Results!$A$2:$A$2256,Results!W$2:W$2256,"")</f>
        <v>67</v>
      </c>
      <c r="BC771" s="2">
        <f>_xlfn.XLOOKUP($A771,Results!$A$2:$A$2256,Results!X$2:X$2256,"")</f>
        <v>39131708</v>
      </c>
      <c r="BD771" s="2">
        <f>_xlfn.XLOOKUP($A771,Results!$A$2:$A$2256,Results!Y$2:Y$2256,"")</f>
        <v>81</v>
      </c>
      <c r="BE771" s="2" t="b">
        <f>_xlfn.XLOOKUP($A771,Results!$A$2:$A$2256,Results!Z$2:Z$2256,"")</f>
        <v>1</v>
      </c>
    </row>
    <row r="772" spans="1:57" ht="38.25" customHeight="1" x14ac:dyDescent="0.3">
      <c r="A772">
        <v>906449</v>
      </c>
      <c r="B772">
        <v>281379</v>
      </c>
      <c r="C772" t="s">
        <v>36</v>
      </c>
      <c r="D772">
        <v>9341430940</v>
      </c>
      <c r="E772" s="2" t="str">
        <f>VLOOKUP(F772,'RPA Vendor Data '!F$1:$G$2418,2)</f>
        <v>GRAYBAR ELECTRIC CO. INC.</v>
      </c>
      <c r="F772" s="2">
        <v>11471</v>
      </c>
      <c r="G772" s="2">
        <v>3</v>
      </c>
      <c r="H772" t="s">
        <v>2501</v>
      </c>
      <c r="I772">
        <v>200</v>
      </c>
      <c r="J772">
        <v>100</v>
      </c>
      <c r="K772" t="s">
        <v>58</v>
      </c>
      <c r="L772">
        <v>13.93</v>
      </c>
      <c r="M772" s="2" t="s">
        <v>2502</v>
      </c>
      <c r="N772" s="85" t="s">
        <v>2503</v>
      </c>
      <c r="O772" t="s">
        <v>36</v>
      </c>
      <c r="P772" t="s">
        <v>2504</v>
      </c>
      <c r="Q772" t="s">
        <v>36</v>
      </c>
      <c r="R772">
        <v>27.86</v>
      </c>
      <c r="S772" s="1">
        <v>45744.250772256943</v>
      </c>
      <c r="T772" t="s">
        <v>42</v>
      </c>
      <c r="U772" s="1">
        <v>45744.027777777781</v>
      </c>
      <c r="V772" t="s">
        <v>43</v>
      </c>
      <c r="W772" t="s">
        <v>36</v>
      </c>
      <c r="X772">
        <v>3</v>
      </c>
      <c r="Y772" t="s">
        <v>158</v>
      </c>
      <c r="Z772">
        <v>13.93</v>
      </c>
      <c r="AA772">
        <v>13.93</v>
      </c>
      <c r="AB772">
        <v>31</v>
      </c>
      <c r="AC772" t="s">
        <v>102</v>
      </c>
      <c r="AD772" t="s">
        <v>102</v>
      </c>
      <c r="AE772" t="s">
        <v>45</v>
      </c>
      <c r="AF772" s="44">
        <v>31161528</v>
      </c>
      <c r="AG772" s="18" t="s">
        <v>2505</v>
      </c>
      <c r="AH772" s="18"/>
      <c r="AI772" s="2" t="s">
        <v>48</v>
      </c>
      <c r="AJ772" s="2" t="e">
        <f>VLOOKUP(A772,'Classification Test Result'!$A$2:$D$2428,4,FALSE)</f>
        <v>#N/A</v>
      </c>
      <c r="AL772" s="2">
        <f>_xlfn.XLOOKUP($A772,Results!$A$2:$A$2256,Results!G$2:G$2256,"")</f>
        <v>338477</v>
      </c>
      <c r="AM772" s="2" t="str">
        <f>_xlfn.XLOOKUP($A772,Results!$A$2:$A$2256,Results!H$2:H$2256,"")</f>
        <v>TEKHW1034</v>
      </c>
      <c r="AN772" s="2" t="str">
        <f>_xlfn.XLOOKUP($A772,Results!$A$2:$A$2256,Results!I$2:I$2256,"")</f>
        <v>LH DOTTIE</v>
      </c>
      <c r="AO772" s="2">
        <f>_xlfn.XLOOKUP($A772,Results!$A$2:$A$2256,Results!J$2:J$2256,"")</f>
        <v>781002175308</v>
      </c>
      <c r="AP772" s="2">
        <f>_xlfn.XLOOKUP($A772,Results!$A$2:$A$2256,Results!K$2:K$2256,"")</f>
        <v>31161528</v>
      </c>
      <c r="AQ772" s="2" t="str">
        <f>_xlfn.XLOOKUP($A772,Results!$A$2:$A$2256,Results!L$2:L$2256,"")</f>
        <v>AK10589392</v>
      </c>
      <c r="AR772" s="2">
        <f>_xlfn.XLOOKUP($A772,Results!$A$2:$A$2256,Results!M$2:M$2256,"")</f>
        <v>1007418</v>
      </c>
      <c r="AS772" s="2" t="str">
        <f>_xlfn.XLOOKUP($A772,Results!$A$2:$A$2256,Results!N$2:N$2256,"")</f>
        <v>DOTTIE TEKHW1034 HEX HEAD</v>
      </c>
      <c r="AT772" s="2" t="str">
        <f>_xlfn.XLOOKUP($A772,Results!$A$2:$A$2256,Results!O$2:O$2256,"")</f>
        <v>LH DOTTIE</v>
      </c>
      <c r="AU772" s="2" t="str">
        <f>_xlfn.XLOOKUP($A772,Results!$A$2:$A$2256,Results!P$2:P$2256,"")</f>
        <v>L H DOTTIE CO</v>
      </c>
      <c r="AV772" s="2" t="str">
        <f>_xlfn.XLOOKUP($A772,Results!$A$2:$A$2256,Results!Q$2:Q$2256,"")</f>
        <v>SINGLE_MATCH</v>
      </c>
      <c r="AW772" s="2" t="str">
        <f>_xlfn.XLOOKUP($A772,Results!$A$2:$A$2256,Results!R$2:R$2256,"")</f>
        <v>0.7810361119569558</v>
      </c>
      <c r="AX772" s="2">
        <f>_xlfn.XLOOKUP($A772,Results!$A$2:$A$2256,Results!S$2:S$2256,"")</f>
        <v>100</v>
      </c>
      <c r="AY772" s="2">
        <f>_xlfn.XLOOKUP($A772,Results!$A$2:$A$2256,Results!T$2:T$2256,"")</f>
        <v>100</v>
      </c>
      <c r="AZ772" s="2">
        <f>_xlfn.XLOOKUP($A772,Results!$A$2:$A$2256,Results!U$2:U$2256,"")</f>
        <v>100</v>
      </c>
      <c r="BA772" s="2" t="str">
        <f>_xlfn.XLOOKUP($A772,Results!$A$2:$A$2256,Results!V$2:V$2256,"")</f>
        <v>LH DOTTIE</v>
      </c>
      <c r="BB772" s="2">
        <f>_xlfn.XLOOKUP($A772,Results!$A$2:$A$2256,Results!W$2:W$2256,"")</f>
        <v>86</v>
      </c>
      <c r="BC772" s="2">
        <f>_xlfn.XLOOKUP($A772,Results!$A$2:$A$2256,Results!X$2:X$2256,"")</f>
        <v>31161528</v>
      </c>
      <c r="BD772" s="2">
        <f>_xlfn.XLOOKUP($A772,Results!$A$2:$A$2256,Results!Y$2:Y$2256,"")</f>
        <v>86</v>
      </c>
      <c r="BE772" s="2" t="b">
        <f>_xlfn.XLOOKUP($A772,Results!$A$2:$A$2256,Results!Z$2:Z$2256,"")</f>
        <v>1</v>
      </c>
    </row>
    <row r="773" spans="1:57" ht="38.25" customHeight="1" x14ac:dyDescent="0.3">
      <c r="A773">
        <v>906450</v>
      </c>
      <c r="B773">
        <v>281929</v>
      </c>
      <c r="C773" t="s">
        <v>36</v>
      </c>
      <c r="D773">
        <v>9341355100</v>
      </c>
      <c r="E773" s="2" t="str">
        <f>VLOOKUP(F773,'RPA Vendor Data '!F$1:$G$2418,2)</f>
        <v>GRAYBAR ELECTRIC CO. INC.</v>
      </c>
      <c r="F773" s="2">
        <v>11471</v>
      </c>
      <c r="G773" s="2">
        <v>5</v>
      </c>
      <c r="H773" t="s">
        <v>2506</v>
      </c>
      <c r="I773">
        <v>20</v>
      </c>
      <c r="J773" t="s">
        <v>39</v>
      </c>
      <c r="K773" t="s">
        <v>39</v>
      </c>
      <c r="L773">
        <v>18.73</v>
      </c>
      <c r="M773" s="2" t="s">
        <v>2502</v>
      </c>
      <c r="N773" s="85" t="s">
        <v>2507</v>
      </c>
      <c r="O773" t="s">
        <v>36</v>
      </c>
      <c r="P773" t="s">
        <v>2508</v>
      </c>
      <c r="Q773" t="s">
        <v>36</v>
      </c>
      <c r="R773">
        <v>374.6</v>
      </c>
      <c r="S773" s="1">
        <v>45744.812870682872</v>
      </c>
      <c r="T773" t="s">
        <v>42</v>
      </c>
      <c r="U773" s="1">
        <v>45744.592361111107</v>
      </c>
      <c r="V773" t="s">
        <v>43</v>
      </c>
      <c r="W773" t="s">
        <v>36</v>
      </c>
      <c r="X773">
        <v>0</v>
      </c>
      <c r="Y773">
        <v>0</v>
      </c>
      <c r="Z773">
        <v>18.73</v>
      </c>
      <c r="AA773" t="s">
        <v>36</v>
      </c>
      <c r="AB773">
        <v>31</v>
      </c>
      <c r="AC773" t="s">
        <v>102</v>
      </c>
      <c r="AD773" t="s">
        <v>102</v>
      </c>
      <c r="AE773" t="s">
        <v>45</v>
      </c>
      <c r="AF773" s="44">
        <v>12352310</v>
      </c>
      <c r="AG773" s="18" t="s">
        <v>2509</v>
      </c>
      <c r="AH773" s="18"/>
      <c r="AI773" s="2" t="s">
        <v>48</v>
      </c>
      <c r="AJ773" s="2" t="e">
        <f>VLOOKUP(A773,'Classification Test Result'!$A$2:$D$2428,4,FALSE)</f>
        <v>#N/A</v>
      </c>
      <c r="AL773" s="2">
        <f>_xlfn.XLOOKUP($A773,Results!$A$2:$A$2256,Results!G$2:G$2256,"")</f>
        <v>338473</v>
      </c>
      <c r="AM773" s="2" t="str">
        <f>_xlfn.XLOOKUP($A773,Results!$A$2:$A$2256,Results!H$2:H$2256,"")</f>
        <v>RTV10</v>
      </c>
      <c r="AN773" s="2" t="str">
        <f>_xlfn.XLOOKUP($A773,Results!$A$2:$A$2256,Results!I$2:I$2256,"")</f>
        <v>LH DOTTIE</v>
      </c>
      <c r="AO773" s="2">
        <f>_xlfn.XLOOKUP($A773,Results!$A$2:$A$2256,Results!J$2:J$2256,"")</f>
        <v>781002173656</v>
      </c>
      <c r="AP773" s="2">
        <f>_xlfn.XLOOKUP($A773,Results!$A$2:$A$2256,Results!K$2:K$2256,"")</f>
        <v>31201712</v>
      </c>
      <c r="AQ773" s="2" t="str">
        <f>_xlfn.XLOOKUP($A773,Results!$A$2:$A$2256,Results!L$2:L$2256,"")</f>
        <v>AK10588921</v>
      </c>
      <c r="AR773" s="2">
        <f>_xlfn.XLOOKUP($A773,Results!$A$2:$A$2256,Results!M$2:M$2256,"")</f>
        <v>123429</v>
      </c>
      <c r="AS773" s="2" t="str">
        <f>_xlfn.XLOOKUP($A773,Results!$A$2:$A$2256,Results!N$2:N$2256,"")</f>
        <v>DOTTIE RTV10 10.3OZ SILICONE SEALAN</v>
      </c>
      <c r="AT773" s="2" t="str">
        <f>_xlfn.XLOOKUP($A773,Results!$A$2:$A$2256,Results!O$2:O$2256,"")</f>
        <v>LH DOTTIE</v>
      </c>
      <c r="AU773" s="2" t="str">
        <f>_xlfn.XLOOKUP($A773,Results!$A$2:$A$2256,Results!P$2:P$2256,"")</f>
        <v>L H DOTTIE CO</v>
      </c>
      <c r="AV773" s="2" t="str">
        <f>_xlfn.XLOOKUP($A773,Results!$A$2:$A$2256,Results!Q$2:Q$2256,"")</f>
        <v>SINGLE_MATCH</v>
      </c>
      <c r="AW773" s="2" t="str">
        <f>_xlfn.XLOOKUP($A773,Results!$A$2:$A$2256,Results!R$2:R$2256,"")</f>
        <v>0.8944811477210085</v>
      </c>
      <c r="AX773" s="2">
        <f>_xlfn.XLOOKUP($A773,Results!$A$2:$A$2256,Results!S$2:S$2256,"")</f>
        <v>100</v>
      </c>
      <c r="AY773" s="2">
        <f>_xlfn.XLOOKUP($A773,Results!$A$2:$A$2256,Results!T$2:T$2256,"")</f>
        <v>100</v>
      </c>
      <c r="AZ773" s="2">
        <f>_xlfn.XLOOKUP($A773,Results!$A$2:$A$2256,Results!U$2:U$2256,"")</f>
        <v>100</v>
      </c>
      <c r="BA773" s="2" t="str">
        <f>_xlfn.XLOOKUP($A773,Results!$A$2:$A$2256,Results!V$2:V$2256,"")</f>
        <v>LH DOTTIE</v>
      </c>
      <c r="BB773" s="2">
        <f>_xlfn.XLOOKUP($A773,Results!$A$2:$A$2256,Results!W$2:W$2256,"")</f>
        <v>61</v>
      </c>
      <c r="BC773" s="2">
        <f>_xlfn.XLOOKUP($A773,Results!$A$2:$A$2256,Results!X$2:X$2256,"")</f>
        <v>31200000</v>
      </c>
      <c r="BD773" s="2">
        <f>_xlfn.XLOOKUP($A773,Results!$A$2:$A$2256,Results!Y$2:Y$2256,"")</f>
        <v>90</v>
      </c>
      <c r="BE773" s="2" t="b">
        <f>_xlfn.XLOOKUP($A773,Results!$A$2:$A$2256,Results!Z$2:Z$2256,"")</f>
        <v>1</v>
      </c>
    </row>
    <row r="774" spans="1:57" ht="38.25" customHeight="1" x14ac:dyDescent="0.3">
      <c r="A774">
        <v>906451</v>
      </c>
      <c r="B774">
        <v>281943</v>
      </c>
      <c r="C774" t="s">
        <v>36</v>
      </c>
      <c r="D774">
        <v>9341429234</v>
      </c>
      <c r="E774" s="2" t="str">
        <f>VLOOKUP(F774,'RPA Vendor Data '!F$1:$G$2418,2)</f>
        <v>GRAYBAR ELECTRIC CO. INC.</v>
      </c>
      <c r="F774" s="2">
        <v>11471</v>
      </c>
      <c r="G774" s="2">
        <v>4</v>
      </c>
      <c r="H774" t="s">
        <v>2510</v>
      </c>
      <c r="I774">
        <v>200</v>
      </c>
      <c r="J774" t="s">
        <v>58</v>
      </c>
      <c r="K774" t="s">
        <v>58</v>
      </c>
      <c r="L774">
        <v>6.41</v>
      </c>
      <c r="M774" s="2" t="s">
        <v>2502</v>
      </c>
      <c r="N774" s="85" t="s">
        <v>2511</v>
      </c>
      <c r="O774" t="s">
        <v>2512</v>
      </c>
      <c r="P774" t="s">
        <v>36</v>
      </c>
      <c r="Q774" t="s">
        <v>36</v>
      </c>
      <c r="R774">
        <v>12.82</v>
      </c>
      <c r="S774" s="1">
        <v>45744.834297951391</v>
      </c>
      <c r="T774" t="s">
        <v>42</v>
      </c>
      <c r="U774" s="1">
        <v>45744.617361111108</v>
      </c>
      <c r="V774" t="s">
        <v>43</v>
      </c>
      <c r="W774" t="s">
        <v>36</v>
      </c>
      <c r="X774">
        <v>0</v>
      </c>
      <c r="Y774" t="s">
        <v>54</v>
      </c>
      <c r="Z774" t="s">
        <v>36</v>
      </c>
      <c r="AA774">
        <v>6.41</v>
      </c>
      <c r="AB774" t="s">
        <v>36</v>
      </c>
      <c r="AC774" t="s">
        <v>102</v>
      </c>
      <c r="AD774" t="s">
        <v>102</v>
      </c>
      <c r="AE774" t="s">
        <v>45</v>
      </c>
      <c r="AF774" s="44">
        <v>31161504</v>
      </c>
      <c r="AG774" s="18" t="s">
        <v>2513</v>
      </c>
      <c r="AH774" s="18"/>
      <c r="AI774" s="2" t="s">
        <v>48</v>
      </c>
      <c r="AJ774" s="2" t="e">
        <f>VLOOKUP(A774,'Classification Test Result'!$A$2:$D$2428,4,FALSE)</f>
        <v>#N/A</v>
      </c>
      <c r="AL774" s="2">
        <f>_xlfn.XLOOKUP($A774,Results!$A$2:$A$2256,Results!G$2:G$2256,"")</f>
        <v>336039</v>
      </c>
      <c r="AM774" s="2" t="str">
        <f>_xlfn.XLOOKUP($A774,Results!$A$2:$A$2256,Results!H$2:H$2256,"")</f>
        <v>RMC6322</v>
      </c>
      <c r="AN774" s="2" t="str">
        <f>_xlfn.XLOOKUP($A774,Results!$A$2:$A$2256,Results!I$2:I$2256,"")</f>
        <v>LH DOTTIE</v>
      </c>
      <c r="AO774" s="2">
        <f>_xlfn.XLOOKUP($A774,Results!$A$2:$A$2256,Results!J$2:J$2256,"")</f>
        <v>781002558279</v>
      </c>
      <c r="AP774" s="2">
        <f>_xlfn.XLOOKUP($A774,Results!$A$2:$A$2256,Results!K$2:K$2256,"")</f>
        <v>31161504</v>
      </c>
      <c r="AQ774" s="2" t="str">
        <f>_xlfn.XLOOKUP($A774,Results!$A$2:$A$2256,Results!L$2:L$2256,"")</f>
        <v>AK10588818</v>
      </c>
      <c r="AR774" s="2">
        <f>_xlfn.XLOOKUP($A774,Results!$A$2:$A$2256,Results!M$2:M$2256,"")</f>
        <v>834494</v>
      </c>
      <c r="AS774" s="2" t="str">
        <f>_xlfn.XLOOKUP($A774,Results!$A$2:$A$2256,Results!N$2:N$2256,"")</f>
        <v>DOTTIE RMC6322 6-32X2 RDHD M/S</v>
      </c>
      <c r="AT774" s="2" t="str">
        <f>_xlfn.XLOOKUP($A774,Results!$A$2:$A$2256,Results!O$2:O$2256,"")</f>
        <v>LH DOTTIE</v>
      </c>
      <c r="AU774" s="2" t="str">
        <f>_xlfn.XLOOKUP($A774,Results!$A$2:$A$2256,Results!P$2:P$2256,"")</f>
        <v>L H DOTTIE CO</v>
      </c>
      <c r="AV774" s="2" t="str">
        <f>_xlfn.XLOOKUP($A774,Results!$A$2:$A$2256,Results!Q$2:Q$2256,"")</f>
        <v>SINGLE_MATCH</v>
      </c>
      <c r="AW774" s="2" t="str">
        <f>_xlfn.XLOOKUP($A774,Results!$A$2:$A$2256,Results!R$2:R$2256,"")</f>
        <v>0.8225457357645066</v>
      </c>
      <c r="AX774" s="2">
        <f>_xlfn.XLOOKUP($A774,Results!$A$2:$A$2256,Results!S$2:S$2256,"")</f>
        <v>100</v>
      </c>
      <c r="AY774" s="2">
        <f>_xlfn.XLOOKUP($A774,Results!$A$2:$A$2256,Results!T$2:T$2256,"")</f>
        <v>100</v>
      </c>
      <c r="AZ774" s="2">
        <f>_xlfn.XLOOKUP($A774,Results!$A$2:$A$2256,Results!U$2:U$2256,"")</f>
        <v>100</v>
      </c>
      <c r="BA774" s="2" t="str">
        <f>_xlfn.XLOOKUP($A774,Results!$A$2:$A$2256,Results!V$2:V$2256,"")</f>
        <v>LH DOTTIE</v>
      </c>
      <c r="BB774" s="2">
        <f>_xlfn.XLOOKUP($A774,Results!$A$2:$A$2256,Results!W$2:W$2256,"")</f>
        <v>87</v>
      </c>
      <c r="BC774" s="2">
        <f>_xlfn.XLOOKUP($A774,Results!$A$2:$A$2256,Results!X$2:X$2256,"")</f>
        <v>31161504</v>
      </c>
      <c r="BD774" s="2">
        <f>_xlfn.XLOOKUP($A774,Results!$A$2:$A$2256,Results!Y$2:Y$2256,"")</f>
        <v>87</v>
      </c>
      <c r="BE774" s="2" t="b">
        <f>_xlfn.XLOOKUP($A774,Results!$A$2:$A$2256,Results!Z$2:Z$2256,"")</f>
        <v>1</v>
      </c>
    </row>
    <row r="775" spans="1:57" ht="38.25" customHeight="1" x14ac:dyDescent="0.3">
      <c r="A775">
        <v>906452</v>
      </c>
      <c r="B775">
        <v>281943</v>
      </c>
      <c r="C775" t="s">
        <v>36</v>
      </c>
      <c r="D775">
        <v>9341429234</v>
      </c>
      <c r="E775" s="2" t="str">
        <f>VLOOKUP(F775,'RPA Vendor Data '!F$1:$G$2418,2)</f>
        <v>GRAYBAR ELECTRIC CO. INC.</v>
      </c>
      <c r="F775" s="2">
        <v>11471</v>
      </c>
      <c r="G775" s="2">
        <v>1</v>
      </c>
      <c r="H775" t="s">
        <v>2515</v>
      </c>
      <c r="I775">
        <v>200</v>
      </c>
      <c r="J775" t="s">
        <v>58</v>
      </c>
      <c r="K775" t="s">
        <v>58</v>
      </c>
      <c r="L775">
        <v>4.78</v>
      </c>
      <c r="M775" s="2" t="s">
        <v>2502</v>
      </c>
      <c r="N775" s="85" t="s">
        <v>2516</v>
      </c>
      <c r="O775" t="s">
        <v>2517</v>
      </c>
      <c r="P775" t="s">
        <v>36</v>
      </c>
      <c r="Q775" t="s">
        <v>36</v>
      </c>
      <c r="R775">
        <v>9.56</v>
      </c>
      <c r="S775" s="1">
        <v>45744.834284525467</v>
      </c>
      <c r="T775" t="s">
        <v>42</v>
      </c>
      <c r="U775" s="1">
        <v>45744.617361111108</v>
      </c>
      <c r="V775" t="s">
        <v>43</v>
      </c>
      <c r="W775" t="s">
        <v>36</v>
      </c>
      <c r="X775">
        <v>0</v>
      </c>
      <c r="Y775" t="s">
        <v>54</v>
      </c>
      <c r="Z775" t="s">
        <v>36</v>
      </c>
      <c r="AA775">
        <v>4.78</v>
      </c>
      <c r="AB775" t="s">
        <v>36</v>
      </c>
      <c r="AC775" t="s">
        <v>102</v>
      </c>
      <c r="AD775" t="s">
        <v>102</v>
      </c>
      <c r="AE775" t="s">
        <v>45</v>
      </c>
      <c r="AF775" s="44">
        <v>31161504</v>
      </c>
      <c r="AG775" s="18" t="s">
        <v>2518</v>
      </c>
      <c r="AH775" s="18"/>
      <c r="AI775" s="2" t="s">
        <v>48</v>
      </c>
      <c r="AJ775" s="2" t="e">
        <f>VLOOKUP(A775,'Classification Test Result'!$A$2:$D$2428,4,FALSE)</f>
        <v>#N/A</v>
      </c>
      <c r="AL775" s="2">
        <f>_xlfn.XLOOKUP($A775,Results!$A$2:$A$2256,Results!G$2:G$2256,"")</f>
        <v>336036</v>
      </c>
      <c r="AM775" s="2" t="str">
        <f>_xlfn.XLOOKUP($A775,Results!$A$2:$A$2256,Results!H$2:H$2256,"")</f>
        <v>RMC632112</v>
      </c>
      <c r="AN775" s="2" t="str">
        <f>_xlfn.XLOOKUP($A775,Results!$A$2:$A$2256,Results!I$2:I$2256,"")</f>
        <v>LH DOTTIE</v>
      </c>
      <c r="AO775" s="2">
        <f>_xlfn.XLOOKUP($A775,Results!$A$2:$A$2256,Results!J$2:J$2256,"")</f>
        <v>781002558262</v>
      </c>
      <c r="AP775" s="2">
        <f>_xlfn.XLOOKUP($A775,Results!$A$2:$A$2256,Results!K$2:K$2256,"")</f>
        <v>31161504</v>
      </c>
      <c r="AQ775" s="2" t="str">
        <f>_xlfn.XLOOKUP($A775,Results!$A$2:$A$2256,Results!L$2:L$2256,"")</f>
        <v>AK10588813</v>
      </c>
      <c r="AR775" s="2">
        <f>_xlfn.XLOOKUP($A775,Results!$A$2:$A$2256,Results!M$2:M$2256,"")</f>
        <v>341517</v>
      </c>
      <c r="AS775" s="2" t="str">
        <f>_xlfn.XLOOKUP($A775,Results!$A$2:$A$2256,Results!N$2:N$2256,"")</f>
        <v>DOTTIE RMC632112 6-32X1-1/2 M/S</v>
      </c>
      <c r="AT775" s="2" t="str">
        <f>_xlfn.XLOOKUP($A775,Results!$A$2:$A$2256,Results!O$2:O$2256,"")</f>
        <v>LH DOTTIE</v>
      </c>
      <c r="AU775" s="2" t="str">
        <f>_xlfn.XLOOKUP($A775,Results!$A$2:$A$2256,Results!P$2:P$2256,"")</f>
        <v>L H DOTTIE CO</v>
      </c>
      <c r="AV775" s="2" t="str">
        <f>_xlfn.XLOOKUP($A775,Results!$A$2:$A$2256,Results!Q$2:Q$2256,"")</f>
        <v>SINGLE_MATCH</v>
      </c>
      <c r="AW775" s="2">
        <f>_xlfn.XLOOKUP($A775,Results!$A$2:$A$2256,Results!R$2:R$2256,"")</f>
        <v>0.84117756070845395</v>
      </c>
      <c r="AX775" s="2">
        <f>_xlfn.XLOOKUP($A775,Results!$A$2:$A$2256,Results!S$2:S$2256,"")</f>
        <v>100</v>
      </c>
      <c r="AY775" s="2">
        <f>_xlfn.XLOOKUP($A775,Results!$A$2:$A$2256,Results!T$2:T$2256,"")</f>
        <v>100</v>
      </c>
      <c r="AZ775" s="2">
        <f>_xlfn.XLOOKUP($A775,Results!$A$2:$A$2256,Results!U$2:U$2256,"")</f>
        <v>100</v>
      </c>
      <c r="BA775" s="2" t="str">
        <f>_xlfn.XLOOKUP($A775,Results!$A$2:$A$2256,Results!V$2:V$2256,"")</f>
        <v>LH DOTTIE</v>
      </c>
      <c r="BB775" s="2">
        <f>_xlfn.XLOOKUP($A775,Results!$A$2:$A$2256,Results!W$2:W$2256,"")</f>
        <v>87</v>
      </c>
      <c r="BC775" s="2">
        <f>_xlfn.XLOOKUP($A775,Results!$A$2:$A$2256,Results!X$2:X$2256,"")</f>
        <v>31161504</v>
      </c>
      <c r="BD775" s="2">
        <f>_xlfn.XLOOKUP($A775,Results!$A$2:$A$2256,Results!Y$2:Y$2256,"")</f>
        <v>87</v>
      </c>
      <c r="BE775" s="2" t="b">
        <f>_xlfn.XLOOKUP($A775,Results!$A$2:$A$2256,Results!Z$2:Z$2256,"")</f>
        <v>1</v>
      </c>
    </row>
    <row r="776" spans="1:57" ht="38.25" customHeight="1" x14ac:dyDescent="0.3">
      <c r="A776">
        <v>906453</v>
      </c>
      <c r="B776">
        <v>281943</v>
      </c>
      <c r="C776" t="s">
        <v>36</v>
      </c>
      <c r="D776">
        <v>9341429234</v>
      </c>
      <c r="E776" s="2" t="str">
        <f>VLOOKUP(F776,'RPA Vendor Data '!F$1:$G$2418,2)</f>
        <v>GRAYBAR ELECTRIC CO. INC.</v>
      </c>
      <c r="F776" s="2">
        <v>11471</v>
      </c>
      <c r="G776" s="2">
        <v>3</v>
      </c>
      <c r="H776" t="s">
        <v>2520</v>
      </c>
      <c r="I776">
        <v>200</v>
      </c>
      <c r="J776" t="s">
        <v>58</v>
      </c>
      <c r="K776" t="s">
        <v>58</v>
      </c>
      <c r="L776">
        <v>3.73</v>
      </c>
      <c r="M776" s="2" t="s">
        <v>2502</v>
      </c>
      <c r="N776" s="85" t="s">
        <v>2521</v>
      </c>
      <c r="O776" t="s">
        <v>2522</v>
      </c>
      <c r="P776" t="s">
        <v>36</v>
      </c>
      <c r="Q776" t="s">
        <v>36</v>
      </c>
      <c r="R776">
        <v>7.46</v>
      </c>
      <c r="S776" s="1">
        <v>45744.834278043978</v>
      </c>
      <c r="T776" t="s">
        <v>42</v>
      </c>
      <c r="U776" s="1">
        <v>45744.617361111108</v>
      </c>
      <c r="V776" t="s">
        <v>43</v>
      </c>
      <c r="W776" t="s">
        <v>36</v>
      </c>
      <c r="X776">
        <v>0</v>
      </c>
      <c r="Y776" t="s">
        <v>54</v>
      </c>
      <c r="Z776" t="s">
        <v>36</v>
      </c>
      <c r="AA776">
        <v>3.73</v>
      </c>
      <c r="AB776" t="s">
        <v>36</v>
      </c>
      <c r="AC776" t="s">
        <v>102</v>
      </c>
      <c r="AD776" t="s">
        <v>102</v>
      </c>
      <c r="AE776" t="s">
        <v>45</v>
      </c>
      <c r="AF776" s="44">
        <v>31161504</v>
      </c>
      <c r="AG776" s="18" t="s">
        <v>2523</v>
      </c>
      <c r="AH776" s="18"/>
      <c r="AI776" s="2" t="s">
        <v>48</v>
      </c>
      <c r="AJ776" s="2" t="e">
        <f>VLOOKUP(A776,'Classification Test Result'!$A$2:$D$2428,4,FALSE)</f>
        <v>#N/A</v>
      </c>
      <c r="AL776" s="2">
        <f>_xlfn.XLOOKUP($A776,Results!$A$2:$A$2256,Results!G$2:G$2256,"")</f>
        <v>338470</v>
      </c>
      <c r="AM776" s="2" t="str">
        <f>_xlfn.XLOOKUP($A776,Results!$A$2:$A$2256,Results!H$2:H$2256,"")</f>
        <v>RMC6321</v>
      </c>
      <c r="AN776" s="2" t="str">
        <f>_xlfn.XLOOKUP($A776,Results!$A$2:$A$2256,Results!I$2:I$2256,"")</f>
        <v>LH DOTTIE</v>
      </c>
      <c r="AO776" s="2">
        <f>_xlfn.XLOOKUP($A776,Results!$A$2:$A$2256,Results!J$2:J$2256,"")</f>
        <v>781002558248</v>
      </c>
      <c r="AP776" s="2">
        <f>_xlfn.XLOOKUP($A776,Results!$A$2:$A$2256,Results!K$2:K$2256,"")</f>
        <v>31161504</v>
      </c>
      <c r="AQ776" s="2" t="str">
        <f>_xlfn.XLOOKUP($A776,Results!$A$2:$A$2256,Results!L$2:L$2256,"")</f>
        <v>AK10588812</v>
      </c>
      <c r="AR776" s="2">
        <f>_xlfn.XLOOKUP($A776,Results!$A$2:$A$2256,Results!M$2:M$2256,"")</f>
        <v>977779</v>
      </c>
      <c r="AS776" s="2" t="str">
        <f>_xlfn.XLOOKUP($A776,Results!$A$2:$A$2256,Results!N$2:N$2256,"")</f>
        <v>DOTTIE RMC6321 6-32X1 RDHD M/S</v>
      </c>
      <c r="AT776" s="2" t="str">
        <f>_xlfn.XLOOKUP($A776,Results!$A$2:$A$2256,Results!O$2:O$2256,"")</f>
        <v>LH DOTTIE</v>
      </c>
      <c r="AU776" s="2" t="str">
        <f>_xlfn.XLOOKUP($A776,Results!$A$2:$A$2256,Results!P$2:P$2256,"")</f>
        <v>L H DOTTIE CO</v>
      </c>
      <c r="AV776" s="2" t="str">
        <f>_xlfn.XLOOKUP($A776,Results!$A$2:$A$2256,Results!Q$2:Q$2256,"")</f>
        <v>SINGLE_MATCH</v>
      </c>
      <c r="AW776" s="2" t="str">
        <f>_xlfn.XLOOKUP($A776,Results!$A$2:$A$2256,Results!R$2:R$2256,"")</f>
        <v>0.8507467782865339</v>
      </c>
      <c r="AX776" s="2">
        <f>_xlfn.XLOOKUP($A776,Results!$A$2:$A$2256,Results!S$2:S$2256,"")</f>
        <v>100</v>
      </c>
      <c r="AY776" s="2">
        <f>_xlfn.XLOOKUP($A776,Results!$A$2:$A$2256,Results!T$2:T$2256,"")</f>
        <v>100</v>
      </c>
      <c r="AZ776" s="2">
        <f>_xlfn.XLOOKUP($A776,Results!$A$2:$A$2256,Results!U$2:U$2256,"")</f>
        <v>100</v>
      </c>
      <c r="BA776" s="2" t="str">
        <f>_xlfn.XLOOKUP($A776,Results!$A$2:$A$2256,Results!V$2:V$2256,"")</f>
        <v>LH DOTTIE</v>
      </c>
      <c r="BB776" s="2">
        <f>_xlfn.XLOOKUP($A776,Results!$A$2:$A$2256,Results!W$2:W$2256,"")</f>
        <v>87</v>
      </c>
      <c r="BC776" s="2">
        <f>_xlfn.XLOOKUP($A776,Results!$A$2:$A$2256,Results!X$2:X$2256,"")</f>
        <v>31161504</v>
      </c>
      <c r="BD776" s="2">
        <f>_xlfn.XLOOKUP($A776,Results!$A$2:$A$2256,Results!Y$2:Y$2256,"")</f>
        <v>87</v>
      </c>
      <c r="BE776" s="2" t="b">
        <f>_xlfn.XLOOKUP($A776,Results!$A$2:$A$2256,Results!Z$2:Z$2256,"")</f>
        <v>1</v>
      </c>
    </row>
    <row r="777" spans="1:57" ht="38.25" customHeight="1" x14ac:dyDescent="0.3">
      <c r="A777">
        <v>906454</v>
      </c>
      <c r="B777">
        <v>281379</v>
      </c>
      <c r="C777" t="s">
        <v>36</v>
      </c>
      <c r="D777">
        <v>9341430940</v>
      </c>
      <c r="E777" s="2" t="str">
        <f>VLOOKUP(F777,'RPA Vendor Data '!F$1:$G$2418,2)</f>
        <v>GRAYBAR ELECTRIC CO. INC.</v>
      </c>
      <c r="F777" s="2">
        <v>11471</v>
      </c>
      <c r="G777" s="2">
        <v>5</v>
      </c>
      <c r="H777" t="s">
        <v>2525</v>
      </c>
      <c r="I777">
        <v>100</v>
      </c>
      <c r="J777">
        <v>100</v>
      </c>
      <c r="K777" t="s">
        <v>58</v>
      </c>
      <c r="L777">
        <v>31.79</v>
      </c>
      <c r="M777" s="2" t="s">
        <v>2502</v>
      </c>
      <c r="N777" s="85" t="s">
        <v>2526</v>
      </c>
      <c r="O777" t="s">
        <v>36</v>
      </c>
      <c r="P777" t="s">
        <v>36</v>
      </c>
      <c r="Q777" t="s">
        <v>36</v>
      </c>
      <c r="R777">
        <v>31.79</v>
      </c>
      <c r="S777" s="1">
        <v>45744.250785879631</v>
      </c>
      <c r="T777" t="s">
        <v>42</v>
      </c>
      <c r="U777" s="1">
        <v>45744.027777777781</v>
      </c>
      <c r="V777" t="s">
        <v>43</v>
      </c>
      <c r="W777" t="s">
        <v>36</v>
      </c>
      <c r="X777">
        <v>5</v>
      </c>
      <c r="Y777" t="s">
        <v>54</v>
      </c>
      <c r="Z777" t="s">
        <v>36</v>
      </c>
      <c r="AA777">
        <v>31.79</v>
      </c>
      <c r="AB777" t="s">
        <v>36</v>
      </c>
      <c r="AC777" t="s">
        <v>102</v>
      </c>
      <c r="AD777" t="s">
        <v>102</v>
      </c>
      <c r="AE777" t="s">
        <v>45</v>
      </c>
      <c r="AF777" s="44">
        <v>31161620</v>
      </c>
      <c r="AG777" s="18" t="s">
        <v>2527</v>
      </c>
      <c r="AH777" s="18"/>
      <c r="AI777" s="2" t="s">
        <v>48</v>
      </c>
      <c r="AJ777" s="2" t="e">
        <f>VLOOKUP(A777,'Classification Test Result'!$A$2:$D$2428,4,FALSE)</f>
        <v>#N/A</v>
      </c>
      <c r="AL777" s="2">
        <f>_xlfn.XLOOKUP($A777,Results!$A$2:$A$2256,Results!G$2:G$2256,"")</f>
        <v>340289</v>
      </c>
      <c r="AM777" s="2" t="str">
        <f>_xlfn.XLOOKUP($A777,Results!$A$2:$A$2256,Results!H$2:H$2256,"")</f>
        <v>MBS14114</v>
      </c>
      <c r="AN777" s="2" t="str">
        <f>_xlfn.XLOOKUP($A777,Results!$A$2:$A$2256,Results!I$2:I$2256,"")</f>
        <v>LH DOTTIE</v>
      </c>
      <c r="AO777" s="2">
        <f>_xlfn.XLOOKUP($A777,Results!$A$2:$A$2256,Results!J$2:J$2256,"")</f>
        <v>781002697107</v>
      </c>
      <c r="AP777" s="2">
        <f>_xlfn.XLOOKUP($A777,Results!$A$2:$A$2256,Results!K$2:K$2256,"")</f>
        <v>31161501</v>
      </c>
      <c r="AQ777" s="2" t="str">
        <f>_xlfn.XLOOKUP($A777,Results!$A$2:$A$2256,Results!L$2:L$2256,"")</f>
        <v>AK10588278</v>
      </c>
      <c r="AR777" s="2">
        <f>_xlfn.XLOOKUP($A777,Results!$A$2:$A$2256,Results!M$2:M$2256,"")</f>
        <v>1061532</v>
      </c>
      <c r="AS777" s="2" t="str">
        <f>_xlfn.XLOOKUP($A777,Results!$A$2:$A$2256,Results!N$2:N$2256,"")</f>
        <v>DOTTIE MBS14114 SS HEX MACH BOLT</v>
      </c>
      <c r="AT777" s="2" t="str">
        <f>_xlfn.XLOOKUP($A777,Results!$A$2:$A$2256,Results!O$2:O$2256,"")</f>
        <v>LH DOTTIE</v>
      </c>
      <c r="AU777" s="2" t="str">
        <f>_xlfn.XLOOKUP($A777,Results!$A$2:$A$2256,Results!P$2:P$2256,"")</f>
        <v>L H DOTTIE CO</v>
      </c>
      <c r="AV777" s="2" t="str">
        <f>_xlfn.XLOOKUP($A777,Results!$A$2:$A$2256,Results!Q$2:Q$2256,"")</f>
        <v>SINGLE_MATCH</v>
      </c>
      <c r="AW777" s="2" t="str">
        <f>_xlfn.XLOOKUP($A777,Results!$A$2:$A$2256,Results!R$2:R$2256,"")</f>
        <v>0.8023946409742893</v>
      </c>
      <c r="AX777" s="2">
        <f>_xlfn.XLOOKUP($A777,Results!$A$2:$A$2256,Results!S$2:S$2256,"")</f>
        <v>100</v>
      </c>
      <c r="AY777" s="2">
        <f>_xlfn.XLOOKUP($A777,Results!$A$2:$A$2256,Results!T$2:T$2256,"")</f>
        <v>100</v>
      </c>
      <c r="AZ777" s="2">
        <f>_xlfn.XLOOKUP($A777,Results!$A$2:$A$2256,Results!U$2:U$2256,"")</f>
        <v>100</v>
      </c>
      <c r="BA777" s="2" t="str">
        <f>_xlfn.XLOOKUP($A777,Results!$A$2:$A$2256,Results!V$2:V$2256,"")</f>
        <v>LH DOTTIE</v>
      </c>
      <c r="BB777" s="2">
        <f>_xlfn.XLOOKUP($A777,Results!$A$2:$A$2256,Results!W$2:W$2256,"")</f>
        <v>83</v>
      </c>
      <c r="BC777" s="2">
        <f>_xlfn.XLOOKUP($A777,Results!$A$2:$A$2256,Results!X$2:X$2256,"")</f>
        <v>31161500</v>
      </c>
      <c r="BD777" s="2">
        <f>_xlfn.XLOOKUP($A777,Results!$A$2:$A$2256,Results!Y$2:Y$2256,"")</f>
        <v>83</v>
      </c>
      <c r="BE777" s="2" t="b">
        <f>_xlfn.XLOOKUP($A777,Results!$A$2:$A$2256,Results!Z$2:Z$2256,"")</f>
        <v>1</v>
      </c>
    </row>
    <row r="778" spans="1:57" ht="38.25" customHeight="1" x14ac:dyDescent="0.3">
      <c r="A778">
        <v>906455</v>
      </c>
      <c r="B778">
        <v>281379</v>
      </c>
      <c r="C778" t="s">
        <v>36</v>
      </c>
      <c r="D778">
        <v>9341430940</v>
      </c>
      <c r="E778" s="2" t="str">
        <f>VLOOKUP(F778,'RPA Vendor Data '!F$1:$G$2418,2)</f>
        <v>GRAYBAR ELECTRIC CO. INC.</v>
      </c>
      <c r="F778" s="2">
        <v>11471</v>
      </c>
      <c r="G778" s="2">
        <v>7</v>
      </c>
      <c r="H778" t="s">
        <v>2529</v>
      </c>
      <c r="I778">
        <v>100</v>
      </c>
      <c r="J778">
        <v>100</v>
      </c>
      <c r="K778" t="s">
        <v>58</v>
      </c>
      <c r="L778">
        <v>6.87</v>
      </c>
      <c r="M778" s="2" t="s">
        <v>2502</v>
      </c>
      <c r="N778" s="85" t="s">
        <v>2530</v>
      </c>
      <c r="O778" t="s">
        <v>36</v>
      </c>
      <c r="P778" t="s">
        <v>2531</v>
      </c>
      <c r="Q778" t="s">
        <v>36</v>
      </c>
      <c r="R778">
        <v>6.87</v>
      </c>
      <c r="S778" s="1">
        <v>45744.250799189816</v>
      </c>
      <c r="T778" t="s">
        <v>42</v>
      </c>
      <c r="U778" s="1">
        <v>45744.027777777781</v>
      </c>
      <c r="V778" t="s">
        <v>43</v>
      </c>
      <c r="W778" t="s">
        <v>36</v>
      </c>
      <c r="X778">
        <v>7</v>
      </c>
      <c r="Y778" t="s">
        <v>54</v>
      </c>
      <c r="Z778" t="s">
        <v>36</v>
      </c>
      <c r="AA778">
        <v>6.87</v>
      </c>
      <c r="AB778" t="s">
        <v>36</v>
      </c>
      <c r="AC778" t="s">
        <v>102</v>
      </c>
      <c r="AD778" t="s">
        <v>102</v>
      </c>
      <c r="AE778" t="s">
        <v>45</v>
      </c>
      <c r="AF778" s="44">
        <v>31161801</v>
      </c>
      <c r="AG778" s="18" t="s">
        <v>2532</v>
      </c>
      <c r="AH778" s="18"/>
      <c r="AI778" s="2" t="s">
        <v>48</v>
      </c>
      <c r="AJ778" s="2" t="e">
        <f>VLOOKUP(A778,'Classification Test Result'!$A$2:$D$2428,4,FALSE)</f>
        <v>#N/A</v>
      </c>
      <c r="AL778" s="2">
        <f>_xlfn.XLOOKUP($A778,Results!$A$2:$A$2256,Results!G$2:G$2256,"")</f>
        <v>338523</v>
      </c>
      <c r="AM778" s="2" t="str">
        <f>_xlfn.XLOOKUP($A778,Results!$A$2:$A$2256,Results!H$2:H$2256,"")</f>
        <v>LWS14</v>
      </c>
      <c r="AN778" s="2" t="str">
        <f>_xlfn.XLOOKUP($A778,Results!$A$2:$A$2256,Results!I$2:I$2256,"")</f>
        <v>LH DOTTIE</v>
      </c>
      <c r="AO778" s="2">
        <f>_xlfn.XLOOKUP($A778,Results!$A$2:$A$2256,Results!J$2:J$2256,"")</f>
        <v>781002699729</v>
      </c>
      <c r="AP778" s="2">
        <f>_xlfn.XLOOKUP($A778,Results!$A$2:$A$2256,Results!K$2:K$2256,"")</f>
        <v>31161800</v>
      </c>
      <c r="AQ778" s="2" t="str">
        <f>_xlfn.XLOOKUP($A778,Results!$A$2:$A$2256,Results!L$2:L$2256,"")</f>
        <v>AK10588128</v>
      </c>
      <c r="AR778" s="2">
        <f>_xlfn.XLOOKUP($A778,Results!$A$2:$A$2256,Results!M$2:M$2256,"")</f>
        <v>106793</v>
      </c>
      <c r="AS778" s="2" t="str">
        <f>_xlfn.XLOOKUP($A778,Results!$A$2:$A$2256,Results!N$2:N$2256,"")</f>
        <v>DOTTIE LWS14 SS LOCK WASHER</v>
      </c>
      <c r="AT778" s="2" t="str">
        <f>_xlfn.XLOOKUP($A778,Results!$A$2:$A$2256,Results!O$2:O$2256,"")</f>
        <v>LH DOTTIE</v>
      </c>
      <c r="AU778" s="2" t="str">
        <f>_xlfn.XLOOKUP($A778,Results!$A$2:$A$2256,Results!P$2:P$2256,"")</f>
        <v>L H DOTTIE CO</v>
      </c>
      <c r="AV778" s="2" t="str">
        <f>_xlfn.XLOOKUP($A778,Results!$A$2:$A$2256,Results!Q$2:Q$2256,"")</f>
        <v>SINGLE_MATCH</v>
      </c>
      <c r="AW778" s="2" t="str">
        <f>_xlfn.XLOOKUP($A778,Results!$A$2:$A$2256,Results!R$2:R$2256,"")</f>
        <v>0.8699198627217583</v>
      </c>
      <c r="AX778" s="2">
        <f>_xlfn.XLOOKUP($A778,Results!$A$2:$A$2256,Results!S$2:S$2256,"")</f>
        <v>100</v>
      </c>
      <c r="AY778" s="2">
        <f>_xlfn.XLOOKUP($A778,Results!$A$2:$A$2256,Results!T$2:T$2256,"")</f>
        <v>100</v>
      </c>
      <c r="AZ778" s="2">
        <f>_xlfn.XLOOKUP($A778,Results!$A$2:$A$2256,Results!U$2:U$2256,"")</f>
        <v>100</v>
      </c>
      <c r="BA778" s="2" t="str">
        <f>_xlfn.XLOOKUP($A778,Results!$A$2:$A$2256,Results!V$2:V$2256,"")</f>
        <v>LH DOTTIE</v>
      </c>
      <c r="BB778" s="2">
        <f>_xlfn.XLOOKUP($A778,Results!$A$2:$A$2256,Results!W$2:W$2256,"")</f>
        <v>88</v>
      </c>
      <c r="BC778" s="2">
        <f>_xlfn.XLOOKUP($A778,Results!$A$2:$A$2256,Results!X$2:X$2256,"")</f>
        <v>31161800</v>
      </c>
      <c r="BD778" s="2">
        <f>_xlfn.XLOOKUP($A778,Results!$A$2:$A$2256,Results!Y$2:Y$2256,"")</f>
        <v>88</v>
      </c>
      <c r="BE778" s="2" t="b">
        <f>_xlfn.XLOOKUP($A778,Results!$A$2:$A$2256,Results!Z$2:Z$2256,"")</f>
        <v>1</v>
      </c>
    </row>
    <row r="779" spans="1:57" ht="38.25" customHeight="1" x14ac:dyDescent="0.3">
      <c r="A779">
        <v>906456</v>
      </c>
      <c r="B779">
        <v>281373</v>
      </c>
      <c r="C779" t="s">
        <v>36</v>
      </c>
      <c r="D779">
        <v>9341430932</v>
      </c>
      <c r="E779" s="2" t="str">
        <f>VLOOKUP(F779,'RPA Vendor Data '!F$1:$G$2418,2)</f>
        <v>GRAYBAR ELECTRIC CO. INC.</v>
      </c>
      <c r="F779" s="2">
        <v>11471</v>
      </c>
      <c r="G779" s="2">
        <v>2</v>
      </c>
      <c r="H779" t="s">
        <v>2533</v>
      </c>
      <c r="I779">
        <v>100</v>
      </c>
      <c r="J779" t="s">
        <v>58</v>
      </c>
      <c r="K779" t="s">
        <v>58</v>
      </c>
      <c r="L779">
        <v>2.36</v>
      </c>
      <c r="M779" s="2" t="s">
        <v>2502</v>
      </c>
      <c r="N779" s="85" t="s">
        <v>2534</v>
      </c>
      <c r="O779" t="s">
        <v>36</v>
      </c>
      <c r="P779" t="s">
        <v>2535</v>
      </c>
      <c r="Q779" t="s">
        <v>36</v>
      </c>
      <c r="R779">
        <v>2.36</v>
      </c>
      <c r="S779" s="1">
        <v>45744.250952974537</v>
      </c>
      <c r="T779" t="s">
        <v>42</v>
      </c>
      <c r="U779" s="1">
        <v>45744.025000000001</v>
      </c>
      <c r="V779" t="s">
        <v>43</v>
      </c>
      <c r="W779" t="s">
        <v>36</v>
      </c>
      <c r="X779">
        <v>2</v>
      </c>
      <c r="Y779" t="s">
        <v>54</v>
      </c>
      <c r="Z779" t="s">
        <v>36</v>
      </c>
      <c r="AA779">
        <v>2.36</v>
      </c>
      <c r="AB779" t="s">
        <v>36</v>
      </c>
      <c r="AC779" t="s">
        <v>102</v>
      </c>
      <c r="AD779" t="s">
        <v>102</v>
      </c>
      <c r="AE779" t="s">
        <v>45</v>
      </c>
      <c r="AF779" s="44">
        <v>31161801</v>
      </c>
      <c r="AG779" s="18" t="s">
        <v>2536</v>
      </c>
      <c r="AH779" s="18"/>
      <c r="AI779" s="2" t="s">
        <v>48</v>
      </c>
      <c r="AJ779" s="2" t="e">
        <f>VLOOKUP(A779,'Classification Test Result'!$A$2:$D$2428,4,FALSE)</f>
        <v>#N/A</v>
      </c>
      <c r="AL779" s="2">
        <f>_xlfn.XLOOKUP($A779,Results!$A$2:$A$2256,Results!G$2:G$2256,"")</f>
        <v>0</v>
      </c>
      <c r="AM779" s="2">
        <f>_xlfn.XLOOKUP($A779,Results!$A$2:$A$2256,Results!H$2:H$2256,"")</f>
        <v>0</v>
      </c>
      <c r="AN779" s="2">
        <f>_xlfn.XLOOKUP($A779,Results!$A$2:$A$2256,Results!I$2:I$2256,"")</f>
        <v>0</v>
      </c>
      <c r="AO779" s="2">
        <f>_xlfn.XLOOKUP($A779,Results!$A$2:$A$2256,Results!J$2:J$2256,"")</f>
        <v>0</v>
      </c>
      <c r="AP779" s="2">
        <f>_xlfn.XLOOKUP($A779,Results!$A$2:$A$2256,Results!K$2:K$2256,"")</f>
        <v>0</v>
      </c>
      <c r="AQ779" s="2">
        <f>_xlfn.XLOOKUP($A779,Results!$A$2:$A$2256,Results!L$2:L$2256,"")</f>
        <v>0</v>
      </c>
      <c r="AR779" s="2">
        <f>_xlfn.XLOOKUP($A779,Results!$A$2:$A$2256,Results!M$2:M$2256,"")</f>
        <v>0</v>
      </c>
      <c r="AS779" s="2">
        <f>_xlfn.XLOOKUP($A779,Results!$A$2:$A$2256,Results!N$2:N$2256,"")</f>
        <v>0</v>
      </c>
      <c r="AT779" s="2" t="str">
        <f>_xlfn.XLOOKUP($A779,Results!$A$2:$A$2256,Results!O$2:O$2256,"")</f>
        <v>LH DOTTIE</v>
      </c>
      <c r="AU779" s="2" t="str">
        <f>_xlfn.XLOOKUP($A779,Results!$A$2:$A$2256,Results!P$2:P$2256,"")</f>
        <v>L H DOTTIE CO</v>
      </c>
      <c r="AV779" s="2" t="str">
        <f>_xlfn.XLOOKUP($A779,Results!$A$2:$A$2256,Results!Q$2:Q$2256,"")</f>
        <v>SINGLE_MATCH</v>
      </c>
      <c r="AW779" s="2">
        <f>_xlfn.XLOOKUP($A779,Results!$A$2:$A$2256,Results!R$2:R$2256,"")</f>
        <v>0</v>
      </c>
      <c r="AX779" s="2">
        <f>_xlfn.XLOOKUP($A779,Results!$A$2:$A$2256,Results!S$2:S$2256,"")</f>
        <v>0</v>
      </c>
      <c r="AY779" s="2">
        <f>_xlfn.XLOOKUP($A779,Results!$A$2:$A$2256,Results!T$2:T$2256,"")</f>
        <v>100</v>
      </c>
      <c r="AZ779" s="2">
        <f>_xlfn.XLOOKUP($A779,Results!$A$2:$A$2256,Results!U$2:U$2256,"")</f>
        <v>0</v>
      </c>
      <c r="BA779" s="2" t="str">
        <f>_xlfn.XLOOKUP($A779,Results!$A$2:$A$2256,Results!V$2:V$2256,"")</f>
        <v>LH DOTTIE</v>
      </c>
      <c r="BB779" s="2">
        <f>_xlfn.XLOOKUP($A779,Results!$A$2:$A$2256,Results!W$2:W$2256,"")</f>
        <v>87</v>
      </c>
      <c r="BC779" s="2">
        <f>_xlfn.XLOOKUP($A779,Results!$A$2:$A$2256,Results!X$2:X$2256,"")</f>
        <v>31161800</v>
      </c>
      <c r="BD779" s="2">
        <f>_xlfn.XLOOKUP($A779,Results!$A$2:$A$2256,Results!Y$2:Y$2256,"")</f>
        <v>87</v>
      </c>
      <c r="BE779" s="2" t="b">
        <f>_xlfn.XLOOKUP($A779,Results!$A$2:$A$2256,Results!Z$2:Z$2256,"")</f>
        <v>1</v>
      </c>
    </row>
    <row r="780" spans="1:57" ht="38.25" customHeight="1" x14ac:dyDescent="0.3">
      <c r="A780">
        <v>906457</v>
      </c>
      <c r="B780">
        <v>281942</v>
      </c>
      <c r="C780" t="s">
        <v>36</v>
      </c>
      <c r="D780">
        <v>9341429233</v>
      </c>
      <c r="E780" s="2" t="str">
        <f>VLOOKUP(F780,'RPA Vendor Data '!F$1:$G$2418,2)</f>
        <v>GRAYBAR ELECTRIC CO. INC.</v>
      </c>
      <c r="F780" s="2">
        <v>11471</v>
      </c>
      <c r="G780" s="2">
        <v>2</v>
      </c>
      <c r="H780" t="s">
        <v>2537</v>
      </c>
      <c r="I780">
        <v>100</v>
      </c>
      <c r="J780" t="s">
        <v>58</v>
      </c>
      <c r="K780" t="s">
        <v>58</v>
      </c>
      <c r="L780">
        <v>2.4900000000000002</v>
      </c>
      <c r="M780" s="2" t="s">
        <v>2502</v>
      </c>
      <c r="N780" s="85" t="s">
        <v>2538</v>
      </c>
      <c r="O780" t="s">
        <v>36</v>
      </c>
      <c r="P780" t="s">
        <v>2539</v>
      </c>
      <c r="Q780" t="s">
        <v>36</v>
      </c>
      <c r="R780">
        <v>2.4900000000000002</v>
      </c>
      <c r="S780" s="1">
        <v>45744.834321608803</v>
      </c>
      <c r="T780" t="s">
        <v>42</v>
      </c>
      <c r="U780" s="1">
        <v>45744.617361111108</v>
      </c>
      <c r="V780" t="s">
        <v>43</v>
      </c>
      <c r="W780" t="s">
        <v>36</v>
      </c>
      <c r="X780">
        <v>0</v>
      </c>
      <c r="Y780" t="s">
        <v>54</v>
      </c>
      <c r="Z780" t="s">
        <v>36</v>
      </c>
      <c r="AA780">
        <v>2.4900000000000002</v>
      </c>
      <c r="AB780" t="s">
        <v>36</v>
      </c>
      <c r="AC780" t="s">
        <v>102</v>
      </c>
      <c r="AD780" t="s">
        <v>102</v>
      </c>
      <c r="AE780" t="s">
        <v>45</v>
      </c>
      <c r="AF780" s="44">
        <v>31161727</v>
      </c>
      <c r="AG780" s="18" t="s">
        <v>2540</v>
      </c>
      <c r="AH780" s="18"/>
      <c r="AI780" s="2" t="s">
        <v>48</v>
      </c>
      <c r="AJ780" s="2" t="e">
        <f>VLOOKUP(A780,'Classification Test Result'!$A$2:$D$2428,4,FALSE)</f>
        <v>#N/A</v>
      </c>
      <c r="AL780" s="2">
        <f>_xlfn.XLOOKUP($A780,Results!$A$2:$A$2256,Results!G$2:G$2256,"")</f>
        <v>336006</v>
      </c>
      <c r="AM780" s="2" t="str">
        <f>_xlfn.XLOOKUP($A780,Results!$A$2:$A$2256,Results!H$2:H$2256,"")</f>
        <v>HN632</v>
      </c>
      <c r="AN780" s="2" t="str">
        <f>_xlfn.XLOOKUP($A780,Results!$A$2:$A$2256,Results!I$2:I$2256,"")</f>
        <v>LH DOTTIE</v>
      </c>
      <c r="AO780" s="2">
        <f>_xlfn.XLOOKUP($A780,Results!$A$2:$A$2256,Results!J$2:J$2256,"")</f>
        <v>781002170105</v>
      </c>
      <c r="AP780" s="2">
        <f>_xlfn.XLOOKUP($A780,Results!$A$2:$A$2256,Results!K$2:K$2256,"")</f>
        <v>31161727</v>
      </c>
      <c r="AQ780" s="2" t="str">
        <f>_xlfn.XLOOKUP($A780,Results!$A$2:$A$2256,Results!L$2:L$2256,"")</f>
        <v>AK10587599</v>
      </c>
      <c r="AR780" s="2">
        <f>_xlfn.XLOOKUP($A780,Results!$A$2:$A$2256,Results!M$2:M$2256,"")</f>
        <v>1058896</v>
      </c>
      <c r="AS780" s="2" t="str">
        <f>_xlfn.XLOOKUP($A780,Results!$A$2:$A$2256,Results!N$2:N$2256,"")</f>
        <v>DOTTIE HN632 STEEL HEX NUT</v>
      </c>
      <c r="AT780" s="2" t="str">
        <f>_xlfn.XLOOKUP($A780,Results!$A$2:$A$2256,Results!O$2:O$2256,"")</f>
        <v>LH DOTTIE</v>
      </c>
      <c r="AU780" s="2" t="str">
        <f>_xlfn.XLOOKUP($A780,Results!$A$2:$A$2256,Results!P$2:P$2256,"")</f>
        <v>L H DOTTIE CO</v>
      </c>
      <c r="AV780" s="2" t="str">
        <f>_xlfn.XLOOKUP($A780,Results!$A$2:$A$2256,Results!Q$2:Q$2256,"")</f>
        <v>SINGLE_MATCH</v>
      </c>
      <c r="AW780" s="2" t="str">
        <f>_xlfn.XLOOKUP($A780,Results!$A$2:$A$2256,Results!R$2:R$2256,"")</f>
        <v>0.7961502361156644</v>
      </c>
      <c r="AX780" s="2">
        <f>_xlfn.XLOOKUP($A780,Results!$A$2:$A$2256,Results!S$2:S$2256,"")</f>
        <v>100</v>
      </c>
      <c r="AY780" s="2">
        <f>_xlfn.XLOOKUP($A780,Results!$A$2:$A$2256,Results!T$2:T$2256,"")</f>
        <v>100</v>
      </c>
      <c r="AZ780" s="2">
        <f>_xlfn.XLOOKUP($A780,Results!$A$2:$A$2256,Results!U$2:U$2256,"")</f>
        <v>100</v>
      </c>
      <c r="BA780" s="2" t="str">
        <f>_xlfn.XLOOKUP($A780,Results!$A$2:$A$2256,Results!V$2:V$2256,"")</f>
        <v>LH DOTTIE</v>
      </c>
      <c r="BB780" s="2">
        <f>_xlfn.XLOOKUP($A780,Results!$A$2:$A$2256,Results!W$2:W$2256,"")</f>
        <v>85</v>
      </c>
      <c r="BC780" s="2">
        <f>_xlfn.XLOOKUP($A780,Results!$A$2:$A$2256,Results!X$2:X$2256,"")</f>
        <v>31161727</v>
      </c>
      <c r="BD780" s="2">
        <f>_xlfn.XLOOKUP($A780,Results!$A$2:$A$2256,Results!Y$2:Y$2256,"")</f>
        <v>85</v>
      </c>
      <c r="BE780" s="2" t="b">
        <f>_xlfn.XLOOKUP($A780,Results!$A$2:$A$2256,Results!Z$2:Z$2256,"")</f>
        <v>1</v>
      </c>
    </row>
    <row r="781" spans="1:57" ht="38.25" customHeight="1" x14ac:dyDescent="0.3">
      <c r="A781">
        <v>906458</v>
      </c>
      <c r="B781">
        <v>281942</v>
      </c>
      <c r="C781" t="s">
        <v>36</v>
      </c>
      <c r="D781">
        <v>9341429233</v>
      </c>
      <c r="E781" s="2" t="str">
        <f>VLOOKUP(F781,'RPA Vendor Data '!F$1:$G$2418,2)</f>
        <v>GRAYBAR ELECTRIC CO. INC.</v>
      </c>
      <c r="F781" s="2">
        <v>11471</v>
      </c>
      <c r="G781" s="2">
        <v>4</v>
      </c>
      <c r="H781" t="s">
        <v>2541</v>
      </c>
      <c r="I781">
        <v>100</v>
      </c>
      <c r="J781" t="s">
        <v>58</v>
      </c>
      <c r="K781" t="s">
        <v>58</v>
      </c>
      <c r="L781">
        <v>2.4900000000000002</v>
      </c>
      <c r="M781" s="2" t="s">
        <v>2502</v>
      </c>
      <c r="N781" s="85" t="s">
        <v>2538</v>
      </c>
      <c r="O781" t="s">
        <v>2542</v>
      </c>
      <c r="P781" t="s">
        <v>36</v>
      </c>
      <c r="Q781" t="s">
        <v>36</v>
      </c>
      <c r="R781">
        <v>2.4900000000000002</v>
      </c>
      <c r="S781" s="1">
        <v>45744.83433140046</v>
      </c>
      <c r="T781" t="s">
        <v>42</v>
      </c>
      <c r="U781" s="1">
        <v>45744.617361111108</v>
      </c>
      <c r="V781" t="s">
        <v>43</v>
      </c>
      <c r="W781" t="s">
        <v>36</v>
      </c>
      <c r="X781">
        <v>0</v>
      </c>
      <c r="Y781" t="s">
        <v>54</v>
      </c>
      <c r="Z781" t="s">
        <v>36</v>
      </c>
      <c r="AA781">
        <v>2.4900000000000002</v>
      </c>
      <c r="AB781" t="s">
        <v>36</v>
      </c>
      <c r="AC781" t="s">
        <v>102</v>
      </c>
      <c r="AD781" t="s">
        <v>102</v>
      </c>
      <c r="AE781" t="s">
        <v>45</v>
      </c>
      <c r="AF781" s="44">
        <v>31161727</v>
      </c>
      <c r="AG781" s="18" t="s">
        <v>2540</v>
      </c>
      <c r="AH781" s="18"/>
      <c r="AI781" s="2" t="s">
        <v>48</v>
      </c>
      <c r="AJ781" s="2" t="e">
        <f>VLOOKUP(A781,'Classification Test Result'!$A$2:$D$2428,4,FALSE)</f>
        <v>#N/A</v>
      </c>
      <c r="AL781" s="2">
        <f>_xlfn.XLOOKUP($A781,Results!$A$2:$A$2256,Results!G$2:G$2256,"")</f>
        <v>336006</v>
      </c>
      <c r="AM781" s="2" t="str">
        <f>_xlfn.XLOOKUP($A781,Results!$A$2:$A$2256,Results!H$2:H$2256,"")</f>
        <v>HN632</v>
      </c>
      <c r="AN781" s="2" t="str">
        <f>_xlfn.XLOOKUP($A781,Results!$A$2:$A$2256,Results!I$2:I$2256,"")</f>
        <v>LH DOTTIE</v>
      </c>
      <c r="AO781" s="2">
        <f>_xlfn.XLOOKUP($A781,Results!$A$2:$A$2256,Results!J$2:J$2256,"")</f>
        <v>781002170105</v>
      </c>
      <c r="AP781" s="2">
        <f>_xlfn.XLOOKUP($A781,Results!$A$2:$A$2256,Results!K$2:K$2256,"")</f>
        <v>31161727</v>
      </c>
      <c r="AQ781" s="2" t="str">
        <f>_xlfn.XLOOKUP($A781,Results!$A$2:$A$2256,Results!L$2:L$2256,"")</f>
        <v>AK10587599</v>
      </c>
      <c r="AR781" s="2">
        <f>_xlfn.XLOOKUP($A781,Results!$A$2:$A$2256,Results!M$2:M$2256,"")</f>
        <v>1058896</v>
      </c>
      <c r="AS781" s="2" t="str">
        <f>_xlfn.XLOOKUP($A781,Results!$A$2:$A$2256,Results!N$2:N$2256,"")</f>
        <v>DOTTIE HN632 STEEL HEX NUT</v>
      </c>
      <c r="AT781" s="2" t="str">
        <f>_xlfn.XLOOKUP($A781,Results!$A$2:$A$2256,Results!O$2:O$2256,"")</f>
        <v>LH DOTTIE</v>
      </c>
      <c r="AU781" s="2" t="str">
        <f>_xlfn.XLOOKUP($A781,Results!$A$2:$A$2256,Results!P$2:P$2256,"")</f>
        <v>L H DOTTIE CO</v>
      </c>
      <c r="AV781" s="2" t="str">
        <f>_xlfn.XLOOKUP($A781,Results!$A$2:$A$2256,Results!Q$2:Q$2256,"")</f>
        <v>SINGLE_MATCH</v>
      </c>
      <c r="AW781" s="2" t="str">
        <f>_xlfn.XLOOKUP($A781,Results!$A$2:$A$2256,Results!R$2:R$2256,"")</f>
        <v>0.8319845157066283</v>
      </c>
      <c r="AX781" s="2">
        <f>_xlfn.XLOOKUP($A781,Results!$A$2:$A$2256,Results!S$2:S$2256,"")</f>
        <v>100</v>
      </c>
      <c r="AY781" s="2">
        <f>_xlfn.XLOOKUP($A781,Results!$A$2:$A$2256,Results!T$2:T$2256,"")</f>
        <v>100</v>
      </c>
      <c r="AZ781" s="2">
        <f>_xlfn.XLOOKUP($A781,Results!$A$2:$A$2256,Results!U$2:U$2256,"")</f>
        <v>100</v>
      </c>
      <c r="BA781" s="2" t="str">
        <f>_xlfn.XLOOKUP($A781,Results!$A$2:$A$2256,Results!V$2:V$2256,"")</f>
        <v>LH DOTTIE</v>
      </c>
      <c r="BB781" s="2">
        <f>_xlfn.XLOOKUP($A781,Results!$A$2:$A$2256,Results!W$2:W$2256,"")</f>
        <v>87</v>
      </c>
      <c r="BC781" s="2">
        <f>_xlfn.XLOOKUP($A781,Results!$A$2:$A$2256,Results!X$2:X$2256,"")</f>
        <v>31161727</v>
      </c>
      <c r="BD781" s="2">
        <f>_xlfn.XLOOKUP($A781,Results!$A$2:$A$2256,Results!Y$2:Y$2256,"")</f>
        <v>87</v>
      </c>
      <c r="BE781" s="2" t="b">
        <f>_xlfn.XLOOKUP($A781,Results!$A$2:$A$2256,Results!Z$2:Z$2256,"")</f>
        <v>1</v>
      </c>
    </row>
    <row r="782" spans="1:57" ht="38.25" customHeight="1" x14ac:dyDescent="0.3">
      <c r="A782">
        <v>906459</v>
      </c>
      <c r="B782">
        <v>281942</v>
      </c>
      <c r="C782" t="s">
        <v>36</v>
      </c>
      <c r="D782">
        <v>9341429233</v>
      </c>
      <c r="E782" s="2" t="str">
        <f>VLOOKUP(F782,'RPA Vendor Data '!F$1:$G$2418,2)</f>
        <v>GRAYBAR ELECTRIC CO. INC.</v>
      </c>
      <c r="F782" s="2">
        <v>11471</v>
      </c>
      <c r="G782" s="2">
        <v>5</v>
      </c>
      <c r="H782" t="s">
        <v>2543</v>
      </c>
      <c r="I782">
        <v>200</v>
      </c>
      <c r="J782" t="s">
        <v>58</v>
      </c>
      <c r="K782" t="s">
        <v>58</v>
      </c>
      <c r="L782">
        <v>3.16</v>
      </c>
      <c r="M782" s="2" t="s">
        <v>2502</v>
      </c>
      <c r="N782" s="85" t="s">
        <v>2544</v>
      </c>
      <c r="O782" t="s">
        <v>2545</v>
      </c>
      <c r="P782" t="s">
        <v>36</v>
      </c>
      <c r="Q782" t="s">
        <v>36</v>
      </c>
      <c r="R782">
        <v>6.32</v>
      </c>
      <c r="S782" s="1">
        <v>45744.834338113433</v>
      </c>
      <c r="T782" t="s">
        <v>42</v>
      </c>
      <c r="U782" s="1">
        <v>45744.617361111108</v>
      </c>
      <c r="V782" t="s">
        <v>43</v>
      </c>
      <c r="W782" t="s">
        <v>36</v>
      </c>
      <c r="X782">
        <v>0</v>
      </c>
      <c r="Y782" t="s">
        <v>54</v>
      </c>
      <c r="Z782" t="s">
        <v>36</v>
      </c>
      <c r="AA782">
        <v>3.16</v>
      </c>
      <c r="AB782" t="s">
        <v>36</v>
      </c>
      <c r="AC782" t="s">
        <v>102</v>
      </c>
      <c r="AD782" t="s">
        <v>102</v>
      </c>
      <c r="AE782" t="s">
        <v>45</v>
      </c>
      <c r="AF782" s="44">
        <v>31161807</v>
      </c>
      <c r="AG782" s="18" t="s">
        <v>2546</v>
      </c>
      <c r="AH782" s="18"/>
      <c r="AI782" s="2" t="s">
        <v>48</v>
      </c>
      <c r="AJ782" s="2" t="e">
        <f>VLOOKUP(A782,'Classification Test Result'!$A$2:$D$2428,4,FALSE)</f>
        <v>#N/A</v>
      </c>
      <c r="AL782" s="2">
        <f>_xlfn.XLOOKUP($A782,Results!$A$2:$A$2256,Results!G$2:G$2256,"")</f>
        <v>0</v>
      </c>
      <c r="AM782" s="2">
        <f>_xlfn.XLOOKUP($A782,Results!$A$2:$A$2256,Results!H$2:H$2256,"")</f>
        <v>0</v>
      </c>
      <c r="AN782" s="2">
        <f>_xlfn.XLOOKUP($A782,Results!$A$2:$A$2256,Results!I$2:I$2256,"")</f>
        <v>0</v>
      </c>
      <c r="AO782" s="2">
        <f>_xlfn.XLOOKUP($A782,Results!$A$2:$A$2256,Results!J$2:J$2256,"")</f>
        <v>0</v>
      </c>
      <c r="AP782" s="2">
        <f>_xlfn.XLOOKUP($A782,Results!$A$2:$A$2256,Results!K$2:K$2256,"")</f>
        <v>0</v>
      </c>
      <c r="AQ782" s="2">
        <f>_xlfn.XLOOKUP($A782,Results!$A$2:$A$2256,Results!L$2:L$2256,"")</f>
        <v>0</v>
      </c>
      <c r="AR782" s="2">
        <f>_xlfn.XLOOKUP($A782,Results!$A$2:$A$2256,Results!M$2:M$2256,"")</f>
        <v>0</v>
      </c>
      <c r="AS782" s="2">
        <f>_xlfn.XLOOKUP($A782,Results!$A$2:$A$2256,Results!N$2:N$2256,"")</f>
        <v>0</v>
      </c>
      <c r="AT782" s="2" t="str">
        <f>_xlfn.XLOOKUP($A782,Results!$A$2:$A$2256,Results!O$2:O$2256,"")</f>
        <v>LH DOTTIE</v>
      </c>
      <c r="AU782" s="2" t="str">
        <f>_xlfn.XLOOKUP($A782,Results!$A$2:$A$2256,Results!P$2:P$2256,"")</f>
        <v>L H DOTTIE CO</v>
      </c>
      <c r="AV782" s="2" t="str">
        <f>_xlfn.XLOOKUP($A782,Results!$A$2:$A$2256,Results!Q$2:Q$2256,"")</f>
        <v>SINGLE_MATCH</v>
      </c>
      <c r="AW782" s="2">
        <f>_xlfn.XLOOKUP($A782,Results!$A$2:$A$2256,Results!R$2:R$2256,"")</f>
        <v>0</v>
      </c>
      <c r="AX782" s="2">
        <f>_xlfn.XLOOKUP($A782,Results!$A$2:$A$2256,Results!S$2:S$2256,"")</f>
        <v>0</v>
      </c>
      <c r="AY782" s="2">
        <f>_xlfn.XLOOKUP($A782,Results!$A$2:$A$2256,Results!T$2:T$2256,"")</f>
        <v>100</v>
      </c>
      <c r="AZ782" s="2">
        <f>_xlfn.XLOOKUP($A782,Results!$A$2:$A$2256,Results!U$2:U$2256,"")</f>
        <v>0</v>
      </c>
      <c r="BA782" s="2" t="str">
        <f>_xlfn.XLOOKUP($A782,Results!$A$2:$A$2256,Results!V$2:V$2256,"")</f>
        <v>LH DOTTIE</v>
      </c>
      <c r="BB782" s="2">
        <f>_xlfn.XLOOKUP($A782,Results!$A$2:$A$2256,Results!W$2:W$2256,"")</f>
        <v>89</v>
      </c>
      <c r="BC782" s="2">
        <f>_xlfn.XLOOKUP($A782,Results!$A$2:$A$2256,Results!X$2:X$2256,"")</f>
        <v>31161807</v>
      </c>
      <c r="BD782" s="2">
        <f>_xlfn.XLOOKUP($A782,Results!$A$2:$A$2256,Results!Y$2:Y$2256,"")</f>
        <v>89</v>
      </c>
      <c r="BE782" s="2" t="b">
        <f>_xlfn.XLOOKUP($A782,Results!$A$2:$A$2256,Results!Z$2:Z$2256,"")</f>
        <v>1</v>
      </c>
    </row>
    <row r="783" spans="1:57" ht="38.25" customHeight="1" x14ac:dyDescent="0.3">
      <c r="A783">
        <v>906460</v>
      </c>
      <c r="B783">
        <v>281379</v>
      </c>
      <c r="C783" t="s">
        <v>36</v>
      </c>
      <c r="D783">
        <v>9341430940</v>
      </c>
      <c r="E783" s="2" t="str">
        <f>VLOOKUP(F783,'RPA Vendor Data '!F$1:$G$2418,2)</f>
        <v>GRAYBAR ELECTRIC CO. INC.</v>
      </c>
      <c r="F783" s="2">
        <v>11471</v>
      </c>
      <c r="G783" s="2">
        <v>6</v>
      </c>
      <c r="H783" t="s">
        <v>2547</v>
      </c>
      <c r="I783">
        <v>100</v>
      </c>
      <c r="J783">
        <v>100</v>
      </c>
      <c r="K783" t="s">
        <v>58</v>
      </c>
      <c r="L783">
        <v>23.56</v>
      </c>
      <c r="M783" s="2" t="s">
        <v>2502</v>
      </c>
      <c r="N783" s="85" t="s">
        <v>2548</v>
      </c>
      <c r="O783" t="s">
        <v>36</v>
      </c>
      <c r="P783" t="s">
        <v>2549</v>
      </c>
      <c r="Q783" t="s">
        <v>36</v>
      </c>
      <c r="R783">
        <v>23.56</v>
      </c>
      <c r="S783" s="1">
        <v>45744.250792395833</v>
      </c>
      <c r="T783" t="s">
        <v>42</v>
      </c>
      <c r="U783" s="1">
        <v>45744.027777777781</v>
      </c>
      <c r="V783" t="s">
        <v>43</v>
      </c>
      <c r="W783" t="s">
        <v>36</v>
      </c>
      <c r="X783">
        <v>6</v>
      </c>
      <c r="Y783" t="s">
        <v>54</v>
      </c>
      <c r="Z783" t="s">
        <v>36</v>
      </c>
      <c r="AA783">
        <v>23.56</v>
      </c>
      <c r="AB783" t="s">
        <v>36</v>
      </c>
      <c r="AC783" t="s">
        <v>102</v>
      </c>
      <c r="AD783" t="s">
        <v>102</v>
      </c>
      <c r="AE783" t="s">
        <v>45</v>
      </c>
      <c r="AF783" s="44">
        <v>31161823</v>
      </c>
      <c r="AG783" s="18" t="s">
        <v>2550</v>
      </c>
      <c r="AH783" s="18"/>
      <c r="AI783" s="2" t="s">
        <v>48</v>
      </c>
      <c r="AJ783" s="2" t="e">
        <f>VLOOKUP(A783,'Classification Test Result'!$A$2:$D$2428,4,FALSE)</f>
        <v>#N/A</v>
      </c>
      <c r="AL783" s="2">
        <f>_xlfn.XLOOKUP($A783,Results!$A$2:$A$2256,Results!G$2:G$2256,"")</f>
        <v>338661</v>
      </c>
      <c r="AM783" s="2" t="str">
        <f>_xlfn.XLOOKUP($A783,Results!$A$2:$A$2256,Results!H$2:H$2256,"")</f>
        <v>FENWS141</v>
      </c>
      <c r="AN783" s="2" t="str">
        <f>_xlfn.XLOOKUP($A783,Results!$A$2:$A$2256,Results!I$2:I$2256,"")</f>
        <v>LH DOTTIE</v>
      </c>
      <c r="AO783" s="2">
        <f>_xlfn.XLOOKUP($A783,Results!$A$2:$A$2256,Results!J$2:J$2256,"")</f>
        <v>781002699088</v>
      </c>
      <c r="AP783" s="2">
        <f>_xlfn.XLOOKUP($A783,Results!$A$2:$A$2256,Results!K$2:K$2256,"")</f>
        <v>31161823</v>
      </c>
      <c r="AQ783" s="2" t="str">
        <f>_xlfn.XLOOKUP($A783,Results!$A$2:$A$2256,Results!L$2:L$2256,"")</f>
        <v>AK10587343</v>
      </c>
      <c r="AR783" s="2">
        <f>_xlfn.XLOOKUP($A783,Results!$A$2:$A$2256,Results!M$2:M$2256,"")</f>
        <v>546919</v>
      </c>
      <c r="AS783" s="2" t="str">
        <f>_xlfn.XLOOKUP($A783,Results!$A$2:$A$2256,Results!N$2:N$2256,"")</f>
        <v>DOTTIE FENWS141 SS FENDER WASHER</v>
      </c>
      <c r="AT783" s="2" t="str">
        <f>_xlfn.XLOOKUP($A783,Results!$A$2:$A$2256,Results!O$2:O$2256,"")</f>
        <v>LH DOTTIE</v>
      </c>
      <c r="AU783" s="2" t="str">
        <f>_xlfn.XLOOKUP($A783,Results!$A$2:$A$2256,Results!P$2:P$2256,"")</f>
        <v>L H DOTTIE CO</v>
      </c>
      <c r="AV783" s="2" t="str">
        <f>_xlfn.XLOOKUP($A783,Results!$A$2:$A$2256,Results!Q$2:Q$2256,"")</f>
        <v>SINGLE_MATCH</v>
      </c>
      <c r="AW783" s="2" t="str">
        <f>_xlfn.XLOOKUP($A783,Results!$A$2:$A$2256,Results!R$2:R$2256,"")</f>
        <v>0.8699072682852651</v>
      </c>
      <c r="AX783" s="2">
        <f>_xlfn.XLOOKUP($A783,Results!$A$2:$A$2256,Results!S$2:S$2256,"")</f>
        <v>100</v>
      </c>
      <c r="AY783" s="2">
        <f>_xlfn.XLOOKUP($A783,Results!$A$2:$A$2256,Results!T$2:T$2256,"")</f>
        <v>100</v>
      </c>
      <c r="AZ783" s="2">
        <f>_xlfn.XLOOKUP($A783,Results!$A$2:$A$2256,Results!U$2:U$2256,"")</f>
        <v>100</v>
      </c>
      <c r="BA783" s="2" t="str">
        <f>_xlfn.XLOOKUP($A783,Results!$A$2:$A$2256,Results!V$2:V$2256,"")</f>
        <v>LH DOTTIE</v>
      </c>
      <c r="BB783" s="2">
        <f>_xlfn.XLOOKUP($A783,Results!$A$2:$A$2256,Results!W$2:W$2256,"")</f>
        <v>89</v>
      </c>
      <c r="BC783" s="2">
        <f>_xlfn.XLOOKUP($A783,Results!$A$2:$A$2256,Results!X$2:X$2256,"")</f>
        <v>31161823</v>
      </c>
      <c r="BD783" s="2">
        <f>_xlfn.XLOOKUP($A783,Results!$A$2:$A$2256,Results!Y$2:Y$2256,"")</f>
        <v>89</v>
      </c>
      <c r="BE783" s="2" t="b">
        <f>_xlfn.XLOOKUP($A783,Results!$A$2:$A$2256,Results!Z$2:Z$2256,"")</f>
        <v>1</v>
      </c>
    </row>
    <row r="784" spans="1:57" ht="38.25" customHeight="1" x14ac:dyDescent="0.3">
      <c r="A784">
        <v>906461</v>
      </c>
      <c r="B784">
        <v>281938</v>
      </c>
      <c r="C784" t="s">
        <v>36</v>
      </c>
      <c r="D784">
        <v>9341429239</v>
      </c>
      <c r="E784" s="2" t="str">
        <f>VLOOKUP(F784,'RPA Vendor Data '!F$1:$G$2418,2)</f>
        <v>GRAYBAR ELECTRIC CO. INC.</v>
      </c>
      <c r="F784" s="2">
        <v>11471</v>
      </c>
      <c r="G784" s="2">
        <v>4</v>
      </c>
      <c r="H784" t="s">
        <v>2551</v>
      </c>
      <c r="I784">
        <v>300</v>
      </c>
      <c r="J784" t="s">
        <v>58</v>
      </c>
      <c r="K784" t="s">
        <v>58</v>
      </c>
      <c r="L784">
        <v>100.14</v>
      </c>
      <c r="M784" s="2" t="s">
        <v>2502</v>
      </c>
      <c r="N784" s="85" t="s">
        <v>2552</v>
      </c>
      <c r="O784" t="s">
        <v>36</v>
      </c>
      <c r="P784" t="s">
        <v>2553</v>
      </c>
      <c r="Q784" t="s">
        <v>36</v>
      </c>
      <c r="R784">
        <v>300.42</v>
      </c>
      <c r="S784" s="1">
        <v>45744.834458599536</v>
      </c>
      <c r="T784" t="s">
        <v>42</v>
      </c>
      <c r="U784" s="1">
        <v>45744.615972222222</v>
      </c>
      <c r="V784" t="s">
        <v>43</v>
      </c>
      <c r="W784" t="s">
        <v>36</v>
      </c>
      <c r="X784">
        <v>3</v>
      </c>
      <c r="Y784" t="s">
        <v>158</v>
      </c>
      <c r="Z784">
        <v>141.04</v>
      </c>
      <c r="AA784">
        <v>100.14</v>
      </c>
      <c r="AB784">
        <v>31</v>
      </c>
      <c r="AC784" t="s">
        <v>102</v>
      </c>
      <c r="AD784" t="s">
        <v>102</v>
      </c>
      <c r="AE784" t="s">
        <v>45</v>
      </c>
      <c r="AF784" s="44">
        <v>31151804</v>
      </c>
      <c r="AG784" s="18" t="s">
        <v>2554</v>
      </c>
      <c r="AH784" s="18"/>
      <c r="AI784" s="2" t="s">
        <v>48</v>
      </c>
      <c r="AJ784" s="2" t="e">
        <f>VLOOKUP(A784,'Classification Test Result'!$A$2:$D$2428,4,FALSE)</f>
        <v>#N/A</v>
      </c>
      <c r="AL784" s="2">
        <f>_xlfn.XLOOKUP($A784,Results!$A$2:$A$2256,Results!G$2:G$2256,"")</f>
        <v>0</v>
      </c>
      <c r="AM784" s="2">
        <f>_xlfn.XLOOKUP($A784,Results!$A$2:$A$2256,Results!H$2:H$2256,"")</f>
        <v>0</v>
      </c>
      <c r="AN784" s="2">
        <f>_xlfn.XLOOKUP($A784,Results!$A$2:$A$2256,Results!I$2:I$2256,"")</f>
        <v>0</v>
      </c>
      <c r="AO784" s="2">
        <f>_xlfn.XLOOKUP($A784,Results!$A$2:$A$2256,Results!J$2:J$2256,"")</f>
        <v>0</v>
      </c>
      <c r="AP784" s="2">
        <f>_xlfn.XLOOKUP($A784,Results!$A$2:$A$2256,Results!K$2:K$2256,"")</f>
        <v>0</v>
      </c>
      <c r="AQ784" s="2">
        <f>_xlfn.XLOOKUP($A784,Results!$A$2:$A$2256,Results!L$2:L$2256,"")</f>
        <v>0</v>
      </c>
      <c r="AR784" s="2">
        <f>_xlfn.XLOOKUP($A784,Results!$A$2:$A$2256,Results!M$2:M$2256,"")</f>
        <v>0</v>
      </c>
      <c r="AS784" s="2">
        <f>_xlfn.XLOOKUP($A784,Results!$A$2:$A$2256,Results!N$2:N$2256,"")</f>
        <v>0</v>
      </c>
      <c r="AT784" s="2" t="str">
        <f>_xlfn.XLOOKUP($A784,Results!$A$2:$A$2256,Results!O$2:O$2256,"")</f>
        <v>LH DOTTIE</v>
      </c>
      <c r="AU784" s="2" t="str">
        <f>_xlfn.XLOOKUP($A784,Results!$A$2:$A$2256,Results!P$2:P$2256,"")</f>
        <v>L H DOTTIE CO</v>
      </c>
      <c r="AV784" s="2" t="str">
        <f>_xlfn.XLOOKUP($A784,Results!$A$2:$A$2256,Results!Q$2:Q$2256,"")</f>
        <v>MULTIPLE_MATCHES_ONE_VALID</v>
      </c>
      <c r="AW784" s="2">
        <f>_xlfn.XLOOKUP($A784,Results!$A$2:$A$2256,Results!R$2:R$2256,"")</f>
        <v>0</v>
      </c>
      <c r="AX784" s="2">
        <f>_xlfn.XLOOKUP($A784,Results!$A$2:$A$2256,Results!S$2:S$2256,"")</f>
        <v>0</v>
      </c>
      <c r="AY784" s="2">
        <f>_xlfn.XLOOKUP($A784,Results!$A$2:$A$2256,Results!T$2:T$2256,"")</f>
        <v>50</v>
      </c>
      <c r="AZ784" s="2">
        <f>_xlfn.XLOOKUP($A784,Results!$A$2:$A$2256,Results!U$2:U$2256,"")</f>
        <v>0</v>
      </c>
      <c r="BA784" s="2" t="str">
        <f>_xlfn.XLOOKUP($A784,Results!$A$2:$A$2256,Results!V$2:V$2256,"")</f>
        <v>LH DOTTIE</v>
      </c>
      <c r="BB784" s="2">
        <f>_xlfn.XLOOKUP($A784,Results!$A$2:$A$2256,Results!W$2:W$2256,"")</f>
        <v>56</v>
      </c>
      <c r="BC784" s="2">
        <f>_xlfn.XLOOKUP($A784,Results!$A$2:$A$2256,Results!X$2:X$2256,"")</f>
        <v>31162400</v>
      </c>
      <c r="BD784" s="2">
        <f>_xlfn.XLOOKUP($A784,Results!$A$2:$A$2256,Results!Y$2:Y$2256,"")</f>
        <v>83</v>
      </c>
      <c r="BE784" s="2" t="b">
        <f>_xlfn.XLOOKUP($A784,Results!$A$2:$A$2256,Results!Z$2:Z$2256,"")</f>
        <v>1</v>
      </c>
    </row>
    <row r="785" spans="1:57" ht="38.25" customHeight="1" x14ac:dyDescent="0.3">
      <c r="A785">
        <v>906462</v>
      </c>
      <c r="B785">
        <v>281817</v>
      </c>
      <c r="C785" t="s">
        <v>36</v>
      </c>
      <c r="D785">
        <v>9341429248</v>
      </c>
      <c r="E785" s="2" t="str">
        <f>VLOOKUP(F785,'RPA Vendor Data '!F$1:$G$2418,2)</f>
        <v>GRAYBAR ELECTRIC CO. INC.</v>
      </c>
      <c r="F785" s="2">
        <v>11471</v>
      </c>
      <c r="G785" s="2">
        <v>3</v>
      </c>
      <c r="H785" t="s">
        <v>2555</v>
      </c>
      <c r="I785">
        <v>1</v>
      </c>
      <c r="J785">
        <v>1</v>
      </c>
      <c r="K785" t="s">
        <v>39</v>
      </c>
      <c r="L785">
        <v>10.23</v>
      </c>
      <c r="M785" s="2" t="s">
        <v>2502</v>
      </c>
      <c r="N785" s="85" t="s">
        <v>2556</v>
      </c>
      <c r="O785" t="s">
        <v>36</v>
      </c>
      <c r="P785" t="s">
        <v>2557</v>
      </c>
      <c r="Q785" t="s">
        <v>36</v>
      </c>
      <c r="R785">
        <v>10.23</v>
      </c>
      <c r="S785" s="1">
        <v>45744.604713043977</v>
      </c>
      <c r="T785" t="s">
        <v>42</v>
      </c>
      <c r="U785" s="1">
        <v>45744.388888888891</v>
      </c>
      <c r="V785" t="s">
        <v>43</v>
      </c>
      <c r="W785" t="s">
        <v>36</v>
      </c>
      <c r="X785">
        <v>0</v>
      </c>
      <c r="Y785" t="s">
        <v>54</v>
      </c>
      <c r="Z785" t="s">
        <v>36</v>
      </c>
      <c r="AA785">
        <v>10.23</v>
      </c>
      <c r="AB785" t="s">
        <v>36</v>
      </c>
      <c r="AC785" t="s">
        <v>102</v>
      </c>
      <c r="AD785" t="s">
        <v>102</v>
      </c>
      <c r="AE785" t="s">
        <v>45</v>
      </c>
      <c r="AF785" s="44">
        <v>27112906</v>
      </c>
      <c r="AG785" s="18" t="s">
        <v>2558</v>
      </c>
      <c r="AH785" s="18"/>
      <c r="AI785" s="2" t="s">
        <v>48</v>
      </c>
      <c r="AJ785" s="2" t="e">
        <f>VLOOKUP(A785,'Classification Test Result'!$A$2:$D$2428,4,FALSE)</f>
        <v>#N/A</v>
      </c>
      <c r="AL785" s="2">
        <f>_xlfn.XLOOKUP($A785,Results!$A$2:$A$2256,Results!G$2:G$2256,"")</f>
        <v>0</v>
      </c>
      <c r="AM785" s="2">
        <f>_xlfn.XLOOKUP($A785,Results!$A$2:$A$2256,Results!H$2:H$2256,"")</f>
        <v>0</v>
      </c>
      <c r="AN785" s="2">
        <f>_xlfn.XLOOKUP($A785,Results!$A$2:$A$2256,Results!I$2:I$2256,"")</f>
        <v>0</v>
      </c>
      <c r="AO785" s="2">
        <f>_xlfn.XLOOKUP($A785,Results!$A$2:$A$2256,Results!J$2:J$2256,"")</f>
        <v>0</v>
      </c>
      <c r="AP785" s="2">
        <f>_xlfn.XLOOKUP($A785,Results!$A$2:$A$2256,Results!K$2:K$2256,"")</f>
        <v>0</v>
      </c>
      <c r="AQ785" s="2">
        <f>_xlfn.XLOOKUP($A785,Results!$A$2:$A$2256,Results!L$2:L$2256,"")</f>
        <v>0</v>
      </c>
      <c r="AR785" s="2">
        <f>_xlfn.XLOOKUP($A785,Results!$A$2:$A$2256,Results!M$2:M$2256,"")</f>
        <v>0</v>
      </c>
      <c r="AS785" s="2">
        <f>_xlfn.XLOOKUP($A785,Results!$A$2:$A$2256,Results!N$2:N$2256,"")</f>
        <v>0</v>
      </c>
      <c r="AT785" s="2" t="str">
        <f>_xlfn.XLOOKUP($A785,Results!$A$2:$A$2256,Results!O$2:O$2256,"")</f>
        <v>LH DOTTIE</v>
      </c>
      <c r="AU785" s="2" t="str">
        <f>_xlfn.XLOOKUP($A785,Results!$A$2:$A$2256,Results!P$2:P$2256,"")</f>
        <v>L H DOTTIE CO</v>
      </c>
      <c r="AV785" s="2" t="str">
        <f>_xlfn.XLOOKUP($A785,Results!$A$2:$A$2256,Results!Q$2:Q$2256,"")</f>
        <v>SINGLE_MATCH</v>
      </c>
      <c r="AW785" s="2">
        <f>_xlfn.XLOOKUP($A785,Results!$A$2:$A$2256,Results!R$2:R$2256,"")</f>
        <v>0</v>
      </c>
      <c r="AX785" s="2">
        <f>_xlfn.XLOOKUP($A785,Results!$A$2:$A$2256,Results!S$2:S$2256,"")</f>
        <v>0</v>
      </c>
      <c r="AY785" s="2">
        <f>_xlfn.XLOOKUP($A785,Results!$A$2:$A$2256,Results!T$2:T$2256,"")</f>
        <v>100</v>
      </c>
      <c r="AZ785" s="2">
        <f>_xlfn.XLOOKUP($A785,Results!$A$2:$A$2256,Results!U$2:U$2256,"")</f>
        <v>0</v>
      </c>
      <c r="BA785" s="2" t="str">
        <f>_xlfn.XLOOKUP($A785,Results!$A$2:$A$2256,Results!V$2:V$2256,"")</f>
        <v>LH DOTTIE</v>
      </c>
      <c r="BB785" s="2">
        <f>_xlfn.XLOOKUP($A785,Results!$A$2:$A$2256,Results!W$2:W$2256,"")</f>
        <v>51</v>
      </c>
      <c r="BC785" s="2">
        <f>_xlfn.XLOOKUP($A785,Results!$A$2:$A$2256,Results!X$2:X$2256,"")</f>
        <v>27110000</v>
      </c>
      <c r="BD785" s="2">
        <f>_xlfn.XLOOKUP($A785,Results!$A$2:$A$2256,Results!Y$2:Y$2256,"")</f>
        <v>74</v>
      </c>
      <c r="BE785" s="2" t="b">
        <f>_xlfn.XLOOKUP($A785,Results!$A$2:$A$2256,Results!Z$2:Z$2256,"")</f>
        <v>1</v>
      </c>
    </row>
    <row r="786" spans="1:57" ht="38.25" customHeight="1" x14ac:dyDescent="0.3">
      <c r="A786">
        <v>906463</v>
      </c>
      <c r="B786">
        <v>281559</v>
      </c>
      <c r="C786" t="s">
        <v>36</v>
      </c>
      <c r="D786">
        <v>9341414797</v>
      </c>
      <c r="E786" s="2" t="str">
        <f>VLOOKUP(F786,'RPA Vendor Data '!F$1:$G$2418,2)</f>
        <v>GRAYBAR ELECTRIC CO. INC.</v>
      </c>
      <c r="F786" s="2">
        <v>11471</v>
      </c>
      <c r="G786" s="2">
        <v>8</v>
      </c>
      <c r="H786" t="s">
        <v>2559</v>
      </c>
      <c r="I786">
        <v>1</v>
      </c>
      <c r="J786" t="s">
        <v>39</v>
      </c>
      <c r="K786" t="s">
        <v>39</v>
      </c>
      <c r="L786">
        <v>15.07</v>
      </c>
      <c r="M786" s="2" t="s">
        <v>2502</v>
      </c>
      <c r="N786" s="85" t="s">
        <v>2560</v>
      </c>
      <c r="O786" t="s">
        <v>36</v>
      </c>
      <c r="P786" t="s">
        <v>2561</v>
      </c>
      <c r="Q786" t="s">
        <v>36</v>
      </c>
      <c r="R786">
        <v>15.07</v>
      </c>
      <c r="S786" s="1">
        <v>45744.460200266207</v>
      </c>
      <c r="T786" t="s">
        <v>42</v>
      </c>
      <c r="U786" s="1">
        <v>45744.243055555547</v>
      </c>
      <c r="V786" t="s">
        <v>43</v>
      </c>
      <c r="W786" t="s">
        <v>36</v>
      </c>
      <c r="X786">
        <v>1</v>
      </c>
      <c r="Y786">
        <v>201</v>
      </c>
      <c r="Z786" t="s">
        <v>36</v>
      </c>
      <c r="AA786" t="s">
        <v>36</v>
      </c>
      <c r="AB786" t="s">
        <v>36</v>
      </c>
      <c r="AC786" t="s">
        <v>102</v>
      </c>
      <c r="AD786" t="s">
        <v>102</v>
      </c>
      <c r="AE786" t="s">
        <v>45</v>
      </c>
      <c r="AF786" s="44">
        <v>31162814</v>
      </c>
      <c r="AG786" s="18" t="s">
        <v>2562</v>
      </c>
      <c r="AH786" s="18"/>
      <c r="AI786" s="2" t="s">
        <v>48</v>
      </c>
      <c r="AJ786" s="2" t="e">
        <f>VLOOKUP(A786,'Classification Test Result'!$A$2:$D$2428,4,FALSE)</f>
        <v>#N/A</v>
      </c>
      <c r="AL786" s="2">
        <f>_xlfn.XLOOKUP($A786,Results!$A$2:$A$2256,Results!G$2:G$2256,"")</f>
        <v>0</v>
      </c>
      <c r="AM786" s="2">
        <f>_xlfn.XLOOKUP($A786,Results!$A$2:$A$2256,Results!H$2:H$2256,"")</f>
        <v>0</v>
      </c>
      <c r="AN786" s="2">
        <f>_xlfn.XLOOKUP($A786,Results!$A$2:$A$2256,Results!I$2:I$2256,"")</f>
        <v>0</v>
      </c>
      <c r="AO786" s="2">
        <f>_xlfn.XLOOKUP($A786,Results!$A$2:$A$2256,Results!J$2:J$2256,"")</f>
        <v>0</v>
      </c>
      <c r="AP786" s="2">
        <f>_xlfn.XLOOKUP($A786,Results!$A$2:$A$2256,Results!K$2:K$2256,"")</f>
        <v>0</v>
      </c>
      <c r="AQ786" s="2">
        <f>_xlfn.XLOOKUP($A786,Results!$A$2:$A$2256,Results!L$2:L$2256,"")</f>
        <v>0</v>
      </c>
      <c r="AR786" s="2">
        <f>_xlfn.XLOOKUP($A786,Results!$A$2:$A$2256,Results!M$2:M$2256,"")</f>
        <v>0</v>
      </c>
      <c r="AS786" s="2">
        <f>_xlfn.XLOOKUP($A786,Results!$A$2:$A$2256,Results!N$2:N$2256,"")</f>
        <v>0</v>
      </c>
      <c r="AT786" s="2" t="str">
        <f>_xlfn.XLOOKUP($A786,Results!$A$2:$A$2256,Results!O$2:O$2256,"")</f>
        <v>LH DOTTIE</v>
      </c>
      <c r="AU786" s="2" t="str">
        <f>_xlfn.XLOOKUP($A786,Results!$A$2:$A$2256,Results!P$2:P$2256,"")</f>
        <v>L H DOTTIE CO</v>
      </c>
      <c r="AV786" s="2" t="str">
        <f>_xlfn.XLOOKUP($A786,Results!$A$2:$A$2256,Results!Q$2:Q$2256,"")</f>
        <v>SINGLE_MATCH</v>
      </c>
      <c r="AW786" s="2">
        <f>_xlfn.XLOOKUP($A786,Results!$A$2:$A$2256,Results!R$2:R$2256,"")</f>
        <v>0</v>
      </c>
      <c r="AX786" s="2">
        <f>_xlfn.XLOOKUP($A786,Results!$A$2:$A$2256,Results!S$2:S$2256,"")</f>
        <v>0</v>
      </c>
      <c r="AY786" s="2">
        <f>_xlfn.XLOOKUP($A786,Results!$A$2:$A$2256,Results!T$2:T$2256,"")</f>
        <v>100</v>
      </c>
      <c r="AZ786" s="2">
        <f>_xlfn.XLOOKUP($A786,Results!$A$2:$A$2256,Results!U$2:U$2256,"")</f>
        <v>0</v>
      </c>
      <c r="BA786" s="2" t="str">
        <f>_xlfn.XLOOKUP($A786,Results!$A$2:$A$2256,Results!V$2:V$2256,"")</f>
        <v>LH DOTTIE</v>
      </c>
      <c r="BB786" s="2">
        <f>_xlfn.XLOOKUP($A786,Results!$A$2:$A$2256,Results!W$2:W$2256,"")</f>
        <v>85</v>
      </c>
      <c r="BC786" s="2">
        <f>_xlfn.XLOOKUP($A786,Results!$A$2:$A$2256,Results!X$2:X$2256,"")</f>
        <v>31160000</v>
      </c>
      <c r="BD786" s="2">
        <f>_xlfn.XLOOKUP($A786,Results!$A$2:$A$2256,Results!Y$2:Y$2256,"")</f>
        <v>85</v>
      </c>
      <c r="BE786" s="2" t="b">
        <f>_xlfn.XLOOKUP($A786,Results!$A$2:$A$2256,Results!Z$2:Z$2256,"")</f>
        <v>1</v>
      </c>
    </row>
    <row r="787" spans="1:57" ht="38.25" customHeight="1" x14ac:dyDescent="0.3">
      <c r="A787">
        <v>906464</v>
      </c>
      <c r="B787">
        <v>281938</v>
      </c>
      <c r="C787" t="s">
        <v>36</v>
      </c>
      <c r="D787">
        <v>9341429239</v>
      </c>
      <c r="E787" s="2" t="str">
        <f>VLOOKUP(F787,'RPA Vendor Data '!F$1:$G$2418,2)</f>
        <v>GRAYBAR ELECTRIC CO. INC.</v>
      </c>
      <c r="F787" s="2">
        <v>11471</v>
      </c>
      <c r="G787" s="2">
        <v>6</v>
      </c>
      <c r="H787" t="s">
        <v>2563</v>
      </c>
      <c r="I787">
        <v>5</v>
      </c>
      <c r="J787" t="s">
        <v>39</v>
      </c>
      <c r="K787" t="s">
        <v>39</v>
      </c>
      <c r="L787">
        <v>10.42</v>
      </c>
      <c r="M787" s="2" t="s">
        <v>2502</v>
      </c>
      <c r="N787" s="85" t="s">
        <v>2564</v>
      </c>
      <c r="O787" t="s">
        <v>36</v>
      </c>
      <c r="P787" t="s">
        <v>36</v>
      </c>
      <c r="Q787" t="s">
        <v>36</v>
      </c>
      <c r="R787">
        <v>52.1</v>
      </c>
      <c r="S787" s="1">
        <v>45744.834465196764</v>
      </c>
      <c r="T787" t="s">
        <v>42</v>
      </c>
      <c r="U787" s="1">
        <v>45744.615972222222</v>
      </c>
      <c r="V787" t="s">
        <v>43</v>
      </c>
      <c r="W787" t="s">
        <v>36</v>
      </c>
      <c r="X787">
        <v>5</v>
      </c>
      <c r="Y787" t="s">
        <v>54</v>
      </c>
      <c r="Z787" t="s">
        <v>36</v>
      </c>
      <c r="AA787">
        <v>10.42</v>
      </c>
      <c r="AB787" t="s">
        <v>36</v>
      </c>
      <c r="AC787" t="s">
        <v>102</v>
      </c>
      <c r="AD787" t="s">
        <v>102</v>
      </c>
      <c r="AE787" t="s">
        <v>45</v>
      </c>
      <c r="AF787" s="44">
        <v>31211513</v>
      </c>
      <c r="AG787" s="18" t="s">
        <v>2565</v>
      </c>
      <c r="AH787" s="18"/>
      <c r="AI787" s="2" t="s">
        <v>48</v>
      </c>
      <c r="AJ787" s="2" t="e">
        <f>VLOOKUP(A787,'Classification Test Result'!$A$2:$D$2428,4,FALSE)</f>
        <v>#N/A</v>
      </c>
      <c r="AL787" s="2">
        <f>_xlfn.XLOOKUP($A787,Results!$A$2:$A$2256,Results!G$2:G$2256,"")</f>
        <v>0</v>
      </c>
      <c r="AM787" s="2">
        <f>_xlfn.XLOOKUP($A787,Results!$A$2:$A$2256,Results!H$2:H$2256,"")</f>
        <v>0</v>
      </c>
      <c r="AN787" s="2">
        <f>_xlfn.XLOOKUP($A787,Results!$A$2:$A$2256,Results!I$2:I$2256,"")</f>
        <v>0</v>
      </c>
      <c r="AO787" s="2">
        <f>_xlfn.XLOOKUP($A787,Results!$A$2:$A$2256,Results!J$2:J$2256,"")</f>
        <v>0</v>
      </c>
      <c r="AP787" s="2">
        <f>_xlfn.XLOOKUP($A787,Results!$A$2:$A$2256,Results!K$2:K$2256,"")</f>
        <v>0</v>
      </c>
      <c r="AQ787" s="2">
        <f>_xlfn.XLOOKUP($A787,Results!$A$2:$A$2256,Results!L$2:L$2256,"")</f>
        <v>0</v>
      </c>
      <c r="AR787" s="2">
        <f>_xlfn.XLOOKUP($A787,Results!$A$2:$A$2256,Results!M$2:M$2256,"")</f>
        <v>0</v>
      </c>
      <c r="AS787" s="2">
        <f>_xlfn.XLOOKUP($A787,Results!$A$2:$A$2256,Results!N$2:N$2256,"")</f>
        <v>0</v>
      </c>
      <c r="AT787" s="2" t="str">
        <f>_xlfn.XLOOKUP($A787,Results!$A$2:$A$2256,Results!O$2:O$2256,"")</f>
        <v>LH DOTTIE</v>
      </c>
      <c r="AU787" s="2" t="str">
        <f>_xlfn.XLOOKUP($A787,Results!$A$2:$A$2256,Results!P$2:P$2256,"")</f>
        <v>L H DOTTIE CO</v>
      </c>
      <c r="AV787" s="2" t="str">
        <f>_xlfn.XLOOKUP($A787,Results!$A$2:$A$2256,Results!Q$2:Q$2256,"")</f>
        <v>SINGLE_MATCH</v>
      </c>
      <c r="AW787" s="2">
        <f>_xlfn.XLOOKUP($A787,Results!$A$2:$A$2256,Results!R$2:R$2256,"")</f>
        <v>0</v>
      </c>
      <c r="AX787" s="2">
        <f>_xlfn.XLOOKUP($A787,Results!$A$2:$A$2256,Results!S$2:S$2256,"")</f>
        <v>0</v>
      </c>
      <c r="AY787" s="2">
        <f>_xlfn.XLOOKUP($A787,Results!$A$2:$A$2256,Results!T$2:T$2256,"")</f>
        <v>100</v>
      </c>
      <c r="AZ787" s="2">
        <f>_xlfn.XLOOKUP($A787,Results!$A$2:$A$2256,Results!U$2:U$2256,"")</f>
        <v>0</v>
      </c>
      <c r="BA787" s="2">
        <f>_xlfn.XLOOKUP($A787,Results!$A$2:$A$2256,Results!V$2:V$2256,"")</f>
        <v>0</v>
      </c>
      <c r="BB787" s="2">
        <f>_xlfn.XLOOKUP($A787,Results!$A$2:$A$2256,Results!W$2:W$2256,"")</f>
        <v>0</v>
      </c>
      <c r="BC787" s="2">
        <f>_xlfn.XLOOKUP($A787,Results!$A$2:$A$2256,Results!X$2:X$2256,"")</f>
        <v>0</v>
      </c>
      <c r="BD787" s="2">
        <f>_xlfn.XLOOKUP($A787,Results!$A$2:$A$2256,Results!Y$2:Y$2256,"")</f>
        <v>0</v>
      </c>
      <c r="BE787" s="2">
        <f>_xlfn.XLOOKUP($A787,Results!$A$2:$A$2256,Results!Z$2:Z$2256,"")</f>
        <v>0</v>
      </c>
    </row>
    <row r="788" spans="1:57" ht="38.25" customHeight="1" x14ac:dyDescent="0.3">
      <c r="A788">
        <v>906465</v>
      </c>
      <c r="B788">
        <v>281750</v>
      </c>
      <c r="C788" t="s">
        <v>36</v>
      </c>
      <c r="D788">
        <v>34693</v>
      </c>
      <c r="E788" s="2" t="str">
        <f>VLOOKUP(F788,'RPA Vendor Data '!F$1:$G$2418,2)</f>
        <v>BROADWAY ELECTRIC SUPPLY</v>
      </c>
      <c r="F788" s="2">
        <v>10455</v>
      </c>
      <c r="G788" s="2">
        <v>15</v>
      </c>
      <c r="H788" t="s">
        <v>2566</v>
      </c>
      <c r="I788">
        <v>5</v>
      </c>
      <c r="J788" t="s">
        <v>39</v>
      </c>
      <c r="K788" t="s">
        <v>39</v>
      </c>
      <c r="L788">
        <v>4.8879999999999999</v>
      </c>
      <c r="M788" s="2" t="s">
        <v>2567</v>
      </c>
      <c r="N788" s="85">
        <v>78293</v>
      </c>
      <c r="O788" t="s">
        <v>36</v>
      </c>
      <c r="P788" t="s">
        <v>36</v>
      </c>
      <c r="Q788">
        <v>98006006146</v>
      </c>
      <c r="R788">
        <v>24.44</v>
      </c>
      <c r="S788" s="1">
        <v>45744.542712002323</v>
      </c>
      <c r="T788" t="s">
        <v>42</v>
      </c>
      <c r="U788" s="1">
        <v>45744.322916666657</v>
      </c>
      <c r="V788" t="s">
        <v>43</v>
      </c>
      <c r="W788" t="s">
        <v>36</v>
      </c>
      <c r="X788">
        <v>0</v>
      </c>
      <c r="Y788">
        <v>999</v>
      </c>
      <c r="Z788" t="s">
        <v>36</v>
      </c>
      <c r="AA788" t="s">
        <v>36</v>
      </c>
      <c r="AB788" t="s">
        <v>36</v>
      </c>
      <c r="AC788" t="s">
        <v>59</v>
      </c>
      <c r="AD788" t="s">
        <v>59</v>
      </c>
      <c r="AE788" t="s">
        <v>45</v>
      </c>
      <c r="AF788" s="44">
        <v>39131700</v>
      </c>
      <c r="AG788" s="18" t="s">
        <v>2568</v>
      </c>
      <c r="AI788" s="2" t="s">
        <v>48</v>
      </c>
      <c r="AJ788" s="2" t="e">
        <f>VLOOKUP(A788,'Classification Test Result'!$A$2:$D$2428,4,FALSE)</f>
        <v>#N/A</v>
      </c>
      <c r="AL788" s="2">
        <f>_xlfn.XLOOKUP($A788,Results!$A$2:$A$2256,Results!G$2:G$2256,"")</f>
        <v>341581</v>
      </c>
      <c r="AM788" s="2" t="str">
        <f>_xlfn.XLOOKUP($A788,Results!$A$2:$A$2256,Results!H$2:H$2256,"")</f>
        <v>E997J</v>
      </c>
      <c r="AN788" s="2" t="str">
        <f>_xlfn.XLOOKUP($A788,Results!$A$2:$A$2256,Results!I$2:I$2256,"")</f>
        <v>ABB INSTALLATION PRODUCTS</v>
      </c>
      <c r="AO788" s="2" t="str">
        <f>_xlfn.XLOOKUP($A788,Results!$A$2:$A$2256,Results!J$2:J$2256,"")</f>
        <v>034481061465</v>
      </c>
      <c r="AP788" s="2">
        <f>_xlfn.XLOOKUP($A788,Results!$A$2:$A$2256,Results!K$2:K$2256,"")</f>
        <v>39131700</v>
      </c>
      <c r="AQ788" s="2" t="str">
        <f>_xlfn.XLOOKUP($A788,Results!$A$2:$A$2256,Results!L$2:L$2256,"")</f>
        <v>AK10032037</v>
      </c>
      <c r="AR788" s="2">
        <f>_xlfn.XLOOKUP($A788,Results!$A$2:$A$2256,Results!M$2:M$2256,"")</f>
        <v>78935</v>
      </c>
      <c r="AS788" s="2" t="str">
        <f>_xlfn.XLOOKUP($A788,Results!$A$2:$A$2256,Results!N$2:N$2256,"")</f>
        <v>CARLON E997J 2IN SCH 40 E BELL</v>
      </c>
      <c r="AT788" s="2" t="str">
        <f>_xlfn.XLOOKUP($A788,Results!$A$2:$A$2256,Results!O$2:O$2256,"")</f>
        <v>ABB INSTALLATION PRODUCTS</v>
      </c>
      <c r="AU788" s="2">
        <f>_xlfn.XLOOKUP($A788,Results!$A$2:$A$2256,Results!P$2:P$2256,"")</f>
        <v>0</v>
      </c>
      <c r="AV788" s="2" t="str">
        <f>_xlfn.XLOOKUP($A788,Results!$A$2:$A$2256,Results!Q$2:Q$2256,"")</f>
        <v>NO_VALID_MATCHES</v>
      </c>
      <c r="AW788" s="2" t="str">
        <f>_xlfn.XLOOKUP($A788,Results!$A$2:$A$2256,Results!R$2:R$2256,"")</f>
        <v>0.7204510796047894</v>
      </c>
      <c r="AX788" s="2">
        <f>_xlfn.XLOOKUP($A788,Results!$A$2:$A$2256,Results!S$2:S$2256,"")</f>
        <v>63</v>
      </c>
      <c r="AY788" s="2">
        <f>_xlfn.XLOOKUP($A788,Results!$A$2:$A$2256,Results!T$2:T$2256,"")</f>
        <v>36</v>
      </c>
      <c r="AZ788" s="2">
        <f>_xlfn.XLOOKUP($A788,Results!$A$2:$A$2256,Results!U$2:U$2256,"")</f>
        <v>54</v>
      </c>
      <c r="BA788" s="2" t="str">
        <f>_xlfn.XLOOKUP($A788,Results!$A$2:$A$2256,Results!V$2:V$2256,"")</f>
        <v>CARLON</v>
      </c>
      <c r="BB788" s="2">
        <f>_xlfn.XLOOKUP($A788,Results!$A$2:$A$2256,Results!W$2:W$2256,"")</f>
        <v>83</v>
      </c>
      <c r="BC788" s="2">
        <f>_xlfn.XLOOKUP($A788,Results!$A$2:$A$2256,Results!X$2:X$2256,"")</f>
        <v>39131700</v>
      </c>
      <c r="BD788" s="2">
        <f>_xlfn.XLOOKUP($A788,Results!$A$2:$A$2256,Results!Y$2:Y$2256,"")</f>
        <v>83</v>
      </c>
      <c r="BE788" s="2" t="b">
        <f>_xlfn.XLOOKUP($A788,Results!$A$2:$A$2256,Results!Z$2:Z$2256,"")</f>
        <v>1</v>
      </c>
    </row>
    <row r="789" spans="1:57" ht="38.25" customHeight="1" x14ac:dyDescent="0.3">
      <c r="A789">
        <v>906466</v>
      </c>
      <c r="B789">
        <v>281750</v>
      </c>
      <c r="C789" t="s">
        <v>36</v>
      </c>
      <c r="D789">
        <v>34693</v>
      </c>
      <c r="E789" s="2" t="str">
        <f>VLOOKUP(F789,'RPA Vendor Data '!F$1:$G$2418,2)</f>
        <v>BROADWAY ELECTRIC SUPPLY</v>
      </c>
      <c r="F789" s="2">
        <v>10455</v>
      </c>
      <c r="G789" s="2">
        <v>4</v>
      </c>
      <c r="H789" t="s">
        <v>2569</v>
      </c>
      <c r="I789">
        <v>5</v>
      </c>
      <c r="J789" t="s">
        <v>39</v>
      </c>
      <c r="K789" t="s">
        <v>39</v>
      </c>
      <c r="L789">
        <v>0.6</v>
      </c>
      <c r="M789" s="2" t="s">
        <v>2567</v>
      </c>
      <c r="N789" s="85" t="s">
        <v>2570</v>
      </c>
      <c r="O789" t="s">
        <v>36</v>
      </c>
      <c r="P789" t="s">
        <v>36</v>
      </c>
      <c r="Q789">
        <v>98006006204</v>
      </c>
      <c r="R789">
        <v>3</v>
      </c>
      <c r="S789" s="1">
        <v>45744.542625578702</v>
      </c>
      <c r="T789" t="s">
        <v>42</v>
      </c>
      <c r="U789" s="1">
        <v>45744.322916666657</v>
      </c>
      <c r="V789" t="s">
        <v>43</v>
      </c>
      <c r="W789" t="s">
        <v>36</v>
      </c>
      <c r="X789">
        <v>0</v>
      </c>
      <c r="Y789">
        <v>999</v>
      </c>
      <c r="Z789" t="s">
        <v>36</v>
      </c>
      <c r="AA789" t="s">
        <v>36</v>
      </c>
      <c r="AB789" t="s">
        <v>36</v>
      </c>
      <c r="AC789" t="s">
        <v>59</v>
      </c>
      <c r="AD789" t="s">
        <v>59</v>
      </c>
      <c r="AE789" t="s">
        <v>45</v>
      </c>
      <c r="AF789" s="44">
        <v>39131700</v>
      </c>
      <c r="AG789" s="18" t="s">
        <v>2571</v>
      </c>
      <c r="AI789" s="2" t="s">
        <v>48</v>
      </c>
      <c r="AJ789" s="2" t="e">
        <f>VLOOKUP(A789,'Classification Test Result'!$A$2:$D$2428,4,FALSE)</f>
        <v>#N/A</v>
      </c>
      <c r="AL789" s="2">
        <f>_xlfn.XLOOKUP($A789,Results!$A$2:$A$2256,Results!G$2:G$2256,"")</f>
        <v>337697</v>
      </c>
      <c r="AM789" s="2" t="str">
        <f>_xlfn.XLOOKUP($A789,Results!$A$2:$A$2256,Results!H$2:H$2256,"")</f>
        <v>E943G</v>
      </c>
      <c r="AN789" s="2" t="str">
        <f>_xlfn.XLOOKUP($A789,Results!$A$2:$A$2256,Results!I$2:I$2256,"")</f>
        <v>ABB INSTALLATION PRODUCTS</v>
      </c>
      <c r="AO789" s="2" t="str">
        <f>_xlfn.XLOOKUP($A789,Results!$A$2:$A$2256,Results!J$2:J$2256,"")</f>
        <v>034481062042</v>
      </c>
      <c r="AP789" s="2">
        <f>_xlfn.XLOOKUP($A789,Results!$A$2:$A$2256,Results!K$2:K$2256,"")</f>
        <v>39131700</v>
      </c>
      <c r="AQ789" s="2" t="str">
        <f>_xlfn.XLOOKUP($A789,Results!$A$2:$A$2256,Results!L$2:L$2256,"")</f>
        <v>AK10031699</v>
      </c>
      <c r="AR789" s="2">
        <f>_xlfn.XLOOKUP($A789,Results!$A$2:$A$2256,Results!M$2:M$2256,"")</f>
        <v>595441</v>
      </c>
      <c r="AS789" s="2" t="str">
        <f>_xlfn.XLOOKUP($A789,Results!$A$2:$A$2256,Results!N$2:N$2256,"")</f>
        <v>CARLON E943G 1-1/4 PVC TERM ADPT</v>
      </c>
      <c r="AT789" s="2" t="str">
        <f>_xlfn.XLOOKUP($A789,Results!$A$2:$A$2256,Results!O$2:O$2256,"")</f>
        <v>ABB INSTALLATION PRODUCTS</v>
      </c>
      <c r="AU789" s="2">
        <f>_xlfn.XLOOKUP($A789,Results!$A$2:$A$2256,Results!P$2:P$2256,"")</f>
        <v>0</v>
      </c>
      <c r="AV789" s="2" t="str">
        <f>_xlfn.XLOOKUP($A789,Results!$A$2:$A$2256,Results!Q$2:Q$2256,"")</f>
        <v>NO_VALID_MATCHES</v>
      </c>
      <c r="AW789" s="2">
        <f>_xlfn.XLOOKUP($A789,Results!$A$2:$A$2256,Results!R$2:R$2256,"")</f>
        <v>0.75069130438047904</v>
      </c>
      <c r="AX789" s="2">
        <f>_xlfn.XLOOKUP($A789,Results!$A$2:$A$2256,Results!S$2:S$2256,"")</f>
        <v>36</v>
      </c>
      <c r="AY789" s="2">
        <f>_xlfn.XLOOKUP($A789,Results!$A$2:$A$2256,Results!T$2:T$2256,"")</f>
        <v>28</v>
      </c>
      <c r="AZ789" s="2">
        <f>_xlfn.XLOOKUP($A789,Results!$A$2:$A$2256,Results!U$2:U$2256,"")</f>
        <v>79</v>
      </c>
      <c r="BA789" s="2">
        <f>_xlfn.XLOOKUP($A789,Results!$A$2:$A$2256,Results!V$2:V$2256,"")</f>
        <v>0</v>
      </c>
      <c r="BB789" s="2">
        <f>_xlfn.XLOOKUP($A789,Results!$A$2:$A$2256,Results!W$2:W$2256,"")</f>
        <v>0</v>
      </c>
      <c r="BC789" s="2">
        <f>_xlfn.XLOOKUP($A789,Results!$A$2:$A$2256,Results!X$2:X$2256,"")</f>
        <v>39131700</v>
      </c>
      <c r="BD789" s="2">
        <f>_xlfn.XLOOKUP($A789,Results!$A$2:$A$2256,Results!Y$2:Y$2256,"")</f>
        <v>80</v>
      </c>
      <c r="BE789" s="2">
        <f>_xlfn.XLOOKUP($A789,Results!$A$2:$A$2256,Results!Z$2:Z$2256,"")</f>
        <v>0</v>
      </c>
    </row>
    <row r="790" spans="1:57" ht="38.25" customHeight="1" x14ac:dyDescent="0.3">
      <c r="A790">
        <v>906467</v>
      </c>
      <c r="B790">
        <v>281579</v>
      </c>
      <c r="C790" t="s">
        <v>36</v>
      </c>
      <c r="D790" t="s">
        <v>2572</v>
      </c>
      <c r="E790" s="2" t="str">
        <f>VLOOKUP(F790,'RPA Vendor Data '!F$1:$G$2418,2)</f>
        <v>ACME CONSTRUCTION SUPPLY</v>
      </c>
      <c r="F790" s="2">
        <v>10054</v>
      </c>
      <c r="G790" s="2">
        <v>1</v>
      </c>
      <c r="H790" t="s">
        <v>2573</v>
      </c>
      <c r="I790">
        <v>2</v>
      </c>
      <c r="J790" t="s">
        <v>2574</v>
      </c>
      <c r="K790" t="s">
        <v>39</v>
      </c>
      <c r="L790">
        <v>41.68</v>
      </c>
      <c r="M790" s="2" t="s">
        <v>2575</v>
      </c>
      <c r="N790" s="85" t="s">
        <v>2576</v>
      </c>
      <c r="O790" t="s">
        <v>36</v>
      </c>
      <c r="P790" t="s">
        <v>36</v>
      </c>
      <c r="Q790" t="s">
        <v>36</v>
      </c>
      <c r="R790">
        <v>83.36</v>
      </c>
      <c r="S790" s="1">
        <v>45744.459564386583</v>
      </c>
      <c r="T790" t="s">
        <v>42</v>
      </c>
      <c r="U790" s="1">
        <v>45744.24722222222</v>
      </c>
      <c r="V790" t="s">
        <v>43</v>
      </c>
      <c r="W790" t="s">
        <v>36</v>
      </c>
      <c r="X790">
        <v>0</v>
      </c>
      <c r="Y790">
        <v>201</v>
      </c>
      <c r="Z790" t="s">
        <v>36</v>
      </c>
      <c r="AA790" t="s">
        <v>36</v>
      </c>
      <c r="AB790" t="s">
        <v>36</v>
      </c>
      <c r="AC790" t="s">
        <v>2577</v>
      </c>
      <c r="AD790" t="s">
        <v>2577</v>
      </c>
      <c r="AE790" t="s">
        <v>45</v>
      </c>
      <c r="AF790" s="44" t="s">
        <v>46</v>
      </c>
      <c r="AG790" s="18" t="s">
        <v>2578</v>
      </c>
      <c r="AI790" s="2" t="s">
        <v>48</v>
      </c>
      <c r="AJ790" s="2" t="e">
        <f>VLOOKUP(A790,'Classification Test Result'!$A$2:$D$2428,4,FALSE)</f>
        <v>#N/A</v>
      </c>
      <c r="AL790" s="2">
        <f>_xlfn.XLOOKUP($A790,Results!$A$2:$A$2256,Results!G$2:G$2256,"")</f>
        <v>0</v>
      </c>
      <c r="AM790" s="2">
        <f>_xlfn.XLOOKUP($A790,Results!$A$2:$A$2256,Results!H$2:H$2256,"")</f>
        <v>0</v>
      </c>
      <c r="AN790" s="2">
        <f>_xlfn.XLOOKUP($A790,Results!$A$2:$A$2256,Results!I$2:I$2256,"")</f>
        <v>0</v>
      </c>
      <c r="AO790" s="2">
        <f>_xlfn.XLOOKUP($A790,Results!$A$2:$A$2256,Results!J$2:J$2256,"")</f>
        <v>0</v>
      </c>
      <c r="AP790" s="2">
        <f>_xlfn.XLOOKUP($A790,Results!$A$2:$A$2256,Results!K$2:K$2256,"")</f>
        <v>0</v>
      </c>
      <c r="AQ790" s="2">
        <f>_xlfn.XLOOKUP($A790,Results!$A$2:$A$2256,Results!L$2:L$2256,"")</f>
        <v>0</v>
      </c>
      <c r="AR790" s="2">
        <f>_xlfn.XLOOKUP($A790,Results!$A$2:$A$2256,Results!M$2:M$2256,"")</f>
        <v>0</v>
      </c>
      <c r="AS790" s="2">
        <f>_xlfn.XLOOKUP($A790,Results!$A$2:$A$2256,Results!N$2:N$2256,"")</f>
        <v>0</v>
      </c>
      <c r="AT790" s="2" t="str">
        <f>_xlfn.XLOOKUP($A790,Results!$A$2:$A$2256,Results!O$2:O$2256,"")</f>
        <v>SELLSTROM MANUFACTURING</v>
      </c>
      <c r="AU790" s="2" t="str">
        <f>_xlfn.XLOOKUP($A790,Results!$A$2:$A$2256,Results!P$2:P$2256,"")</f>
        <v>SELLSTROM</v>
      </c>
      <c r="AV790" s="2" t="str">
        <f>_xlfn.XLOOKUP($A790,Results!$A$2:$A$2256,Results!Q$2:Q$2256,"")</f>
        <v>MULTIPLE_MATCHES_ONE_VALID</v>
      </c>
      <c r="AW790" s="2">
        <f>_xlfn.XLOOKUP($A790,Results!$A$2:$A$2256,Results!R$2:R$2256,"")</f>
        <v>0</v>
      </c>
      <c r="AX790" s="2">
        <f>_xlfn.XLOOKUP($A790,Results!$A$2:$A$2256,Results!S$2:S$2256,"")</f>
        <v>0</v>
      </c>
      <c r="AY790" s="2">
        <f>_xlfn.XLOOKUP($A790,Results!$A$2:$A$2256,Results!T$2:T$2256,"")</f>
        <v>50</v>
      </c>
      <c r="AZ790" s="2">
        <f>_xlfn.XLOOKUP($A790,Results!$A$2:$A$2256,Results!U$2:U$2256,"")</f>
        <v>0</v>
      </c>
      <c r="BA790" s="2">
        <f>_xlfn.XLOOKUP($A790,Results!$A$2:$A$2256,Results!V$2:V$2256,"")</f>
        <v>0</v>
      </c>
      <c r="BB790" s="2">
        <f>_xlfn.XLOOKUP($A790,Results!$A$2:$A$2256,Results!W$2:W$2256,"")</f>
        <v>0</v>
      </c>
      <c r="BC790" s="2">
        <f>_xlfn.XLOOKUP($A790,Results!$A$2:$A$2256,Results!X$2:X$2256,"")</f>
        <v>0</v>
      </c>
      <c r="BD790" s="2">
        <f>_xlfn.XLOOKUP($A790,Results!$A$2:$A$2256,Results!Y$2:Y$2256,"")</f>
        <v>0</v>
      </c>
      <c r="BE790" s="2">
        <f>_xlfn.XLOOKUP($A790,Results!$A$2:$A$2256,Results!Z$2:Z$2256,"")</f>
        <v>0</v>
      </c>
    </row>
    <row r="791" spans="1:57" ht="38.25" customHeight="1" x14ac:dyDescent="0.3">
      <c r="A791">
        <v>906468</v>
      </c>
      <c r="B791">
        <v>281442</v>
      </c>
      <c r="C791" t="s">
        <v>36</v>
      </c>
      <c r="D791" t="s">
        <v>602</v>
      </c>
      <c r="E791" s="2" t="str">
        <f>VLOOKUP(F791,'RPA Vendor Data '!F$1:$G$2418,2)</f>
        <v>COLONY HARDWARE CORP</v>
      </c>
      <c r="F791" s="2">
        <v>10775</v>
      </c>
      <c r="G791" s="2">
        <v>3</v>
      </c>
      <c r="H791" t="s">
        <v>2579</v>
      </c>
      <c r="I791">
        <v>1</v>
      </c>
      <c r="J791" t="s">
        <v>65</v>
      </c>
      <c r="K791" t="s">
        <v>39</v>
      </c>
      <c r="L791">
        <v>869.84</v>
      </c>
      <c r="M791" s="2" t="s">
        <v>2580</v>
      </c>
      <c r="N791" s="85">
        <v>4830</v>
      </c>
      <c r="O791">
        <v>1016957</v>
      </c>
      <c r="P791" t="s">
        <v>36</v>
      </c>
      <c r="Q791" t="s">
        <v>36</v>
      </c>
      <c r="R791">
        <v>869.84</v>
      </c>
      <c r="S791" s="1">
        <v>45744.312662731492</v>
      </c>
      <c r="T791" t="s">
        <v>42</v>
      </c>
      <c r="U791" s="1">
        <v>45744.097916666673</v>
      </c>
      <c r="V791" t="s">
        <v>43</v>
      </c>
      <c r="W791" t="s">
        <v>36</v>
      </c>
      <c r="X791">
        <v>10</v>
      </c>
      <c r="Y791" t="s">
        <v>54</v>
      </c>
      <c r="Z791" t="s">
        <v>36</v>
      </c>
      <c r="AA791">
        <v>869.84</v>
      </c>
      <c r="AB791" t="s">
        <v>36</v>
      </c>
      <c r="AC791" t="s">
        <v>2581</v>
      </c>
      <c r="AD791" t="s">
        <v>2581</v>
      </c>
      <c r="AE791" t="s">
        <v>45</v>
      </c>
      <c r="AF791" s="44">
        <v>24112401</v>
      </c>
      <c r="AG791" s="18" t="s">
        <v>2582</v>
      </c>
      <c r="AI791" s="2" t="s">
        <v>48</v>
      </c>
      <c r="AJ791" s="2" t="e">
        <f>VLOOKUP(A791,'Classification Test Result'!$A$2:$D$2428,4,FALSE)</f>
        <v>#N/A</v>
      </c>
      <c r="AL791" s="2">
        <f>_xlfn.XLOOKUP($A791,Results!$A$2:$A$2256,Results!G$2:G$2256,"")</f>
        <v>0</v>
      </c>
      <c r="AM791" s="2">
        <f>_xlfn.XLOOKUP($A791,Results!$A$2:$A$2256,Results!H$2:H$2256,"")</f>
        <v>0</v>
      </c>
      <c r="AN791" s="2">
        <f>_xlfn.XLOOKUP($A791,Results!$A$2:$A$2256,Results!I$2:I$2256,"")</f>
        <v>0</v>
      </c>
      <c r="AO791" s="2">
        <f>_xlfn.XLOOKUP($A791,Results!$A$2:$A$2256,Results!J$2:J$2256,"")</f>
        <v>0</v>
      </c>
      <c r="AP791" s="2">
        <f>_xlfn.XLOOKUP($A791,Results!$A$2:$A$2256,Results!K$2:K$2256,"")</f>
        <v>0</v>
      </c>
      <c r="AQ791" s="2">
        <f>_xlfn.XLOOKUP($A791,Results!$A$2:$A$2256,Results!L$2:L$2256,"")</f>
        <v>0</v>
      </c>
      <c r="AR791" s="2">
        <f>_xlfn.XLOOKUP($A791,Results!$A$2:$A$2256,Results!M$2:M$2256,"")</f>
        <v>0</v>
      </c>
      <c r="AS791" s="2">
        <f>_xlfn.XLOOKUP($A791,Results!$A$2:$A$2256,Results!N$2:N$2256,"")</f>
        <v>0</v>
      </c>
      <c r="AT791" s="2" t="str">
        <f>_xlfn.XLOOKUP($A791,Results!$A$2:$A$2256,Results!O$2:O$2256,"")</f>
        <v>KNAACK</v>
      </c>
      <c r="AU791" s="2" t="str">
        <f>_xlfn.XLOOKUP($A791,Results!$A$2:$A$2256,Results!P$2:P$2256,"")</f>
        <v>KNAACK</v>
      </c>
      <c r="AV791" s="2" t="str">
        <f>_xlfn.XLOOKUP($A791,Results!$A$2:$A$2256,Results!Q$2:Q$2256,"")</f>
        <v>SINGLE_MATCH</v>
      </c>
      <c r="AW791" s="2">
        <f>_xlfn.XLOOKUP($A791,Results!$A$2:$A$2256,Results!R$2:R$2256,"")</f>
        <v>0</v>
      </c>
      <c r="AX791" s="2">
        <f>_xlfn.XLOOKUP($A791,Results!$A$2:$A$2256,Results!S$2:S$2256,"")</f>
        <v>0</v>
      </c>
      <c r="AY791" s="2">
        <f>_xlfn.XLOOKUP($A791,Results!$A$2:$A$2256,Results!T$2:T$2256,"")</f>
        <v>90</v>
      </c>
      <c r="AZ791" s="2">
        <f>_xlfn.XLOOKUP($A791,Results!$A$2:$A$2256,Results!U$2:U$2256,"")</f>
        <v>0</v>
      </c>
      <c r="BA791" s="2">
        <f>_xlfn.XLOOKUP($A791,Results!$A$2:$A$2256,Results!V$2:V$2256,"")</f>
        <v>0</v>
      </c>
      <c r="BB791" s="2">
        <f>_xlfn.XLOOKUP($A791,Results!$A$2:$A$2256,Results!W$2:W$2256,"")</f>
        <v>0</v>
      </c>
      <c r="BC791" s="2">
        <f>_xlfn.XLOOKUP($A791,Results!$A$2:$A$2256,Results!X$2:X$2256,"")</f>
        <v>0</v>
      </c>
      <c r="BD791" s="2">
        <f>_xlfn.XLOOKUP($A791,Results!$A$2:$A$2256,Results!Y$2:Y$2256,"")</f>
        <v>0</v>
      </c>
      <c r="BE791" s="2">
        <f>_xlfn.XLOOKUP($A791,Results!$A$2:$A$2256,Results!Z$2:Z$2256,"")</f>
        <v>0</v>
      </c>
    </row>
    <row r="792" spans="1:57" ht="38.25" customHeight="1" x14ac:dyDescent="0.3">
      <c r="A792">
        <v>906469</v>
      </c>
      <c r="B792">
        <v>281672</v>
      </c>
      <c r="C792" t="s">
        <v>36</v>
      </c>
      <c r="D792" t="s">
        <v>623</v>
      </c>
      <c r="E792" s="2" t="str">
        <f>VLOOKUP(F792,'RPA Vendor Data '!F$1:$G$2418,2)</f>
        <v>VIKING ELECTRIC</v>
      </c>
      <c r="F792" s="2">
        <v>13536</v>
      </c>
      <c r="G792" s="2">
        <v>2</v>
      </c>
      <c r="H792" t="s">
        <v>2583</v>
      </c>
      <c r="I792">
        <v>12</v>
      </c>
      <c r="J792" t="s">
        <v>65</v>
      </c>
      <c r="K792" t="s">
        <v>39</v>
      </c>
      <c r="L792">
        <v>9.36</v>
      </c>
      <c r="M792" s="2" t="s">
        <v>2584</v>
      </c>
      <c r="N792" s="85" t="s">
        <v>2585</v>
      </c>
      <c r="O792" t="s">
        <v>36</v>
      </c>
      <c r="P792" t="s">
        <v>2586</v>
      </c>
      <c r="Q792" t="s">
        <v>36</v>
      </c>
      <c r="R792">
        <v>112.32</v>
      </c>
      <c r="S792" s="1">
        <v>45744.500984571758</v>
      </c>
      <c r="T792" t="s">
        <v>42</v>
      </c>
      <c r="U792" s="1">
        <v>45744.290972222218</v>
      </c>
      <c r="V792" t="s">
        <v>43</v>
      </c>
      <c r="W792" t="s">
        <v>36</v>
      </c>
      <c r="X792">
        <v>2</v>
      </c>
      <c r="Y792" t="s">
        <v>158</v>
      </c>
      <c r="Z792">
        <v>9.36</v>
      </c>
      <c r="AA792">
        <v>9.36</v>
      </c>
      <c r="AB792">
        <v>136</v>
      </c>
      <c r="AC792" t="s">
        <v>2587</v>
      </c>
      <c r="AD792" t="s">
        <v>2587</v>
      </c>
      <c r="AE792" t="s">
        <v>45</v>
      </c>
      <c r="AF792" s="44" t="s">
        <v>46</v>
      </c>
      <c r="AG792" s="18" t="s">
        <v>2588</v>
      </c>
      <c r="AH792" s="18"/>
      <c r="AI792" s="2" t="s">
        <v>48</v>
      </c>
      <c r="AJ792" s="2" t="e">
        <f>VLOOKUP(A792,'Classification Test Result'!$A$2:$D$2428,4,FALSE)</f>
        <v>#N/A</v>
      </c>
      <c r="AL792" s="2">
        <f>_xlfn.XLOOKUP($A792,Results!$A$2:$A$2256,Results!G$2:G$2256,"")</f>
        <v>0</v>
      </c>
      <c r="AM792" s="2">
        <f>_xlfn.XLOOKUP($A792,Results!$A$2:$A$2256,Results!H$2:H$2256,"")</f>
        <v>0</v>
      </c>
      <c r="AN792" s="2">
        <f>_xlfn.XLOOKUP($A792,Results!$A$2:$A$2256,Results!I$2:I$2256,"")</f>
        <v>0</v>
      </c>
      <c r="AO792" s="2">
        <f>_xlfn.XLOOKUP($A792,Results!$A$2:$A$2256,Results!J$2:J$2256,"")</f>
        <v>0</v>
      </c>
      <c r="AP792" s="2">
        <f>_xlfn.XLOOKUP($A792,Results!$A$2:$A$2256,Results!K$2:K$2256,"")</f>
        <v>0</v>
      </c>
      <c r="AQ792" s="2">
        <f>_xlfn.XLOOKUP($A792,Results!$A$2:$A$2256,Results!L$2:L$2256,"")</f>
        <v>0</v>
      </c>
      <c r="AR792" s="2">
        <f>_xlfn.XLOOKUP($A792,Results!$A$2:$A$2256,Results!M$2:M$2256,"")</f>
        <v>0</v>
      </c>
      <c r="AS792" s="2">
        <f>_xlfn.XLOOKUP($A792,Results!$A$2:$A$2256,Results!N$2:N$2256,"")</f>
        <v>0</v>
      </c>
      <c r="AT792" s="2" t="str">
        <f>_xlfn.XLOOKUP($A792,Results!$A$2:$A$2256,Results!O$2:O$2256,"")</f>
        <v>GENERIC CONDUIT/CONDUIT FITTINGS</v>
      </c>
      <c r="AU792" s="2" t="str">
        <f>_xlfn.XLOOKUP($A792,Results!$A$2:$A$2256,Results!P$2:P$2256,"")</f>
        <v>CONDUIT</v>
      </c>
      <c r="AV792" s="2" t="str">
        <f>_xlfn.XLOOKUP($A792,Results!$A$2:$A$2256,Results!Q$2:Q$2256,"")</f>
        <v>MULTIPLE_MATCHES_ONE_VALID</v>
      </c>
      <c r="AW792" s="2">
        <f>_xlfn.XLOOKUP($A792,Results!$A$2:$A$2256,Results!R$2:R$2256,"")</f>
        <v>0</v>
      </c>
      <c r="AX792" s="2">
        <f>_xlfn.XLOOKUP($A792,Results!$A$2:$A$2256,Results!S$2:S$2256,"")</f>
        <v>0</v>
      </c>
      <c r="AY792" s="2">
        <f>_xlfn.XLOOKUP($A792,Results!$A$2:$A$2256,Results!T$2:T$2256,"")</f>
        <v>33</v>
      </c>
      <c r="AZ792" s="2">
        <f>_xlfn.XLOOKUP($A792,Results!$A$2:$A$2256,Results!U$2:U$2256,"")</f>
        <v>0</v>
      </c>
      <c r="BA792" s="2" t="str">
        <f>_xlfn.XLOOKUP($A792,Results!$A$2:$A$2256,Results!V$2:V$2256,"")</f>
        <v>KILLARK ELECTRIC MANUFACTURING</v>
      </c>
      <c r="BB792" s="2">
        <f>_xlfn.XLOOKUP($A792,Results!$A$2:$A$2256,Results!W$2:W$2256,"")</f>
        <v>89</v>
      </c>
      <c r="BC792" s="2">
        <f>_xlfn.XLOOKUP($A792,Results!$A$2:$A$2256,Results!X$2:X$2256,"")</f>
        <v>0</v>
      </c>
      <c r="BD792" s="2">
        <f>_xlfn.XLOOKUP($A792,Results!$A$2:$A$2256,Results!Y$2:Y$2256,"")</f>
        <v>0</v>
      </c>
      <c r="BE792" s="2" t="b">
        <f>_xlfn.XLOOKUP($A792,Results!$A$2:$A$2256,Results!Z$2:Z$2256,"")</f>
        <v>1</v>
      </c>
    </row>
    <row r="793" spans="1:57" ht="38.25" customHeight="1" x14ac:dyDescent="0.3">
      <c r="A793">
        <v>906470</v>
      </c>
      <c r="B793">
        <v>281672</v>
      </c>
      <c r="C793" t="s">
        <v>36</v>
      </c>
      <c r="D793" t="s">
        <v>623</v>
      </c>
      <c r="E793" s="2" t="str">
        <f>VLOOKUP(F793,'RPA Vendor Data '!F$1:$G$2418,2)</f>
        <v>VIKING ELECTRIC</v>
      </c>
      <c r="F793" s="2">
        <v>13536</v>
      </c>
      <c r="G793" s="2">
        <v>5</v>
      </c>
      <c r="H793" t="s">
        <v>2589</v>
      </c>
      <c r="I793">
        <v>6</v>
      </c>
      <c r="J793" t="s">
        <v>65</v>
      </c>
      <c r="K793" t="s">
        <v>39</v>
      </c>
      <c r="L793">
        <v>8.44</v>
      </c>
      <c r="M793" s="2" t="s">
        <v>2584</v>
      </c>
      <c r="N793" s="85" t="s">
        <v>2590</v>
      </c>
      <c r="O793" t="s">
        <v>36</v>
      </c>
      <c r="P793" t="s">
        <v>2591</v>
      </c>
      <c r="Q793" t="s">
        <v>36</v>
      </c>
      <c r="R793">
        <v>50.64</v>
      </c>
      <c r="S793" s="1">
        <v>45744.50094834491</v>
      </c>
      <c r="T793" t="s">
        <v>42</v>
      </c>
      <c r="U793" s="1">
        <v>45744.290972222218</v>
      </c>
      <c r="V793" t="s">
        <v>43</v>
      </c>
      <c r="W793" t="s">
        <v>36</v>
      </c>
      <c r="X793">
        <v>5</v>
      </c>
      <c r="Y793" t="s">
        <v>158</v>
      </c>
      <c r="Z793">
        <v>8.44</v>
      </c>
      <c r="AA793">
        <v>8.44</v>
      </c>
      <c r="AB793">
        <v>136</v>
      </c>
      <c r="AC793" t="s">
        <v>2587</v>
      </c>
      <c r="AD793" t="s">
        <v>2587</v>
      </c>
      <c r="AE793" t="s">
        <v>45</v>
      </c>
      <c r="AF793" s="44">
        <v>39131708</v>
      </c>
      <c r="AG793" s="18" t="s">
        <v>2592</v>
      </c>
      <c r="AH793" s="18"/>
      <c r="AI793" s="2" t="s">
        <v>48</v>
      </c>
      <c r="AJ793" s="2" t="e">
        <f>VLOOKUP(A793,'Classification Test Result'!$A$2:$D$2428,4,FALSE)</f>
        <v>#N/A</v>
      </c>
      <c r="AL793" s="2">
        <f>_xlfn.XLOOKUP($A793,Results!$A$2:$A$2256,Results!G$2:G$2256,"")</f>
        <v>0</v>
      </c>
      <c r="AM793" s="2">
        <f>_xlfn.XLOOKUP($A793,Results!$A$2:$A$2256,Results!H$2:H$2256,"")</f>
        <v>0</v>
      </c>
      <c r="AN793" s="2">
        <f>_xlfn.XLOOKUP($A793,Results!$A$2:$A$2256,Results!I$2:I$2256,"")</f>
        <v>0</v>
      </c>
      <c r="AO793" s="2">
        <f>_xlfn.XLOOKUP($A793,Results!$A$2:$A$2256,Results!J$2:J$2256,"")</f>
        <v>0</v>
      </c>
      <c r="AP793" s="2">
        <f>_xlfn.XLOOKUP($A793,Results!$A$2:$A$2256,Results!K$2:K$2256,"")</f>
        <v>0</v>
      </c>
      <c r="AQ793" s="2">
        <f>_xlfn.XLOOKUP($A793,Results!$A$2:$A$2256,Results!L$2:L$2256,"")</f>
        <v>0</v>
      </c>
      <c r="AR793" s="2">
        <f>_xlfn.XLOOKUP($A793,Results!$A$2:$A$2256,Results!M$2:M$2256,"")</f>
        <v>0</v>
      </c>
      <c r="AS793" s="2">
        <f>_xlfn.XLOOKUP($A793,Results!$A$2:$A$2256,Results!N$2:N$2256,"")</f>
        <v>0</v>
      </c>
      <c r="AT793" s="2" t="str">
        <f>_xlfn.XLOOKUP($A793,Results!$A$2:$A$2256,Results!O$2:O$2256,"")</f>
        <v>GENERIC CONDUIT/CONDUIT FITTINGS</v>
      </c>
      <c r="AU793" s="2" t="str">
        <f>_xlfn.XLOOKUP($A793,Results!$A$2:$A$2256,Results!P$2:P$2256,"")</f>
        <v>CONDUIT</v>
      </c>
      <c r="AV793" s="2" t="str">
        <f>_xlfn.XLOOKUP($A793,Results!$A$2:$A$2256,Results!Q$2:Q$2256,"")</f>
        <v>MULTIPLE_MATCHES_ONE_VALID</v>
      </c>
      <c r="AW793" s="2">
        <f>_xlfn.XLOOKUP($A793,Results!$A$2:$A$2256,Results!R$2:R$2256,"")</f>
        <v>0</v>
      </c>
      <c r="AX793" s="2">
        <f>_xlfn.XLOOKUP($A793,Results!$A$2:$A$2256,Results!S$2:S$2256,"")</f>
        <v>0</v>
      </c>
      <c r="AY793" s="2">
        <f>_xlfn.XLOOKUP($A793,Results!$A$2:$A$2256,Results!T$2:T$2256,"")</f>
        <v>50</v>
      </c>
      <c r="AZ793" s="2">
        <f>_xlfn.XLOOKUP($A793,Results!$A$2:$A$2256,Results!U$2:U$2256,"")</f>
        <v>0</v>
      </c>
      <c r="BA793" s="2" t="str">
        <f>_xlfn.XLOOKUP($A793,Results!$A$2:$A$2256,Results!V$2:V$2256,"")</f>
        <v>KILLARK ELECTRIC MANUFACTURING</v>
      </c>
      <c r="BB793" s="2">
        <f>_xlfn.XLOOKUP($A793,Results!$A$2:$A$2256,Results!W$2:W$2256,"")</f>
        <v>89</v>
      </c>
      <c r="BC793" s="2">
        <f>_xlfn.XLOOKUP($A793,Results!$A$2:$A$2256,Results!X$2:X$2256,"")</f>
        <v>39121308</v>
      </c>
      <c r="BD793" s="2">
        <f>_xlfn.XLOOKUP($A793,Results!$A$2:$A$2256,Results!Y$2:Y$2256,"")</f>
        <v>55</v>
      </c>
      <c r="BE793" s="2" t="b">
        <f>_xlfn.XLOOKUP($A793,Results!$A$2:$A$2256,Results!Z$2:Z$2256,"")</f>
        <v>1</v>
      </c>
    </row>
    <row r="794" spans="1:57" ht="38.25" customHeight="1" x14ac:dyDescent="0.3">
      <c r="A794">
        <v>906471</v>
      </c>
      <c r="B794">
        <v>281672</v>
      </c>
      <c r="C794" t="s">
        <v>36</v>
      </c>
      <c r="D794" t="s">
        <v>623</v>
      </c>
      <c r="E794" s="2" t="str">
        <f>VLOOKUP(F794,'RPA Vendor Data '!F$1:$G$2418,2)</f>
        <v>VIKING ELECTRIC</v>
      </c>
      <c r="F794" s="2">
        <v>13536</v>
      </c>
      <c r="G794" s="2">
        <v>4</v>
      </c>
      <c r="H794" t="s">
        <v>2593</v>
      </c>
      <c r="I794">
        <v>6</v>
      </c>
      <c r="J794" t="s">
        <v>65</v>
      </c>
      <c r="K794" t="s">
        <v>39</v>
      </c>
      <c r="L794">
        <v>6.7</v>
      </c>
      <c r="M794" s="2" t="s">
        <v>2584</v>
      </c>
      <c r="N794" s="85" t="s">
        <v>2594</v>
      </c>
      <c r="O794" t="s">
        <v>36</v>
      </c>
      <c r="P794" t="s">
        <v>2595</v>
      </c>
      <c r="Q794" t="s">
        <v>36</v>
      </c>
      <c r="R794">
        <v>40.200000000000003</v>
      </c>
      <c r="S794" s="1">
        <v>45744.500942511571</v>
      </c>
      <c r="T794" t="s">
        <v>42</v>
      </c>
      <c r="U794" s="1">
        <v>45744.290972222218</v>
      </c>
      <c r="V794" t="s">
        <v>43</v>
      </c>
      <c r="W794" t="s">
        <v>36</v>
      </c>
      <c r="X794">
        <v>4</v>
      </c>
      <c r="Y794" t="s">
        <v>158</v>
      </c>
      <c r="Z794">
        <v>6.7</v>
      </c>
      <c r="AA794">
        <v>6.7</v>
      </c>
      <c r="AB794">
        <v>136</v>
      </c>
      <c r="AC794" t="s">
        <v>2587</v>
      </c>
      <c r="AD794" t="s">
        <v>2587</v>
      </c>
      <c r="AE794" t="s">
        <v>45</v>
      </c>
      <c r="AF794" s="44">
        <v>39131708</v>
      </c>
      <c r="AG794" s="18" t="s">
        <v>2596</v>
      </c>
      <c r="AH794" s="18"/>
      <c r="AI794" s="2" t="s">
        <v>48</v>
      </c>
      <c r="AJ794" s="2" t="e">
        <f>VLOOKUP(A794,'Classification Test Result'!$A$2:$D$2428,4,FALSE)</f>
        <v>#N/A</v>
      </c>
      <c r="AL794" s="2">
        <f>_xlfn.XLOOKUP($A794,Results!$A$2:$A$2256,Results!G$2:G$2256,"")</f>
        <v>0</v>
      </c>
      <c r="AM794" s="2">
        <f>_xlfn.XLOOKUP($A794,Results!$A$2:$A$2256,Results!H$2:H$2256,"")</f>
        <v>0</v>
      </c>
      <c r="AN794" s="2">
        <f>_xlfn.XLOOKUP($A794,Results!$A$2:$A$2256,Results!I$2:I$2256,"")</f>
        <v>0</v>
      </c>
      <c r="AO794" s="2">
        <f>_xlfn.XLOOKUP($A794,Results!$A$2:$A$2256,Results!J$2:J$2256,"")</f>
        <v>0</v>
      </c>
      <c r="AP794" s="2">
        <f>_xlfn.XLOOKUP($A794,Results!$A$2:$A$2256,Results!K$2:K$2256,"")</f>
        <v>0</v>
      </c>
      <c r="AQ794" s="2">
        <f>_xlfn.XLOOKUP($A794,Results!$A$2:$A$2256,Results!L$2:L$2256,"")</f>
        <v>0</v>
      </c>
      <c r="AR794" s="2">
        <f>_xlfn.XLOOKUP($A794,Results!$A$2:$A$2256,Results!M$2:M$2256,"")</f>
        <v>0</v>
      </c>
      <c r="AS794" s="2">
        <f>_xlfn.XLOOKUP($A794,Results!$A$2:$A$2256,Results!N$2:N$2256,"")</f>
        <v>0</v>
      </c>
      <c r="AT794" s="2" t="str">
        <f>_xlfn.XLOOKUP($A794,Results!$A$2:$A$2256,Results!O$2:O$2256,"")</f>
        <v>GENERIC CONDUIT/CONDUIT FITTINGS</v>
      </c>
      <c r="AU794" s="2" t="str">
        <f>_xlfn.XLOOKUP($A794,Results!$A$2:$A$2256,Results!P$2:P$2256,"")</f>
        <v>CONDUIT</v>
      </c>
      <c r="AV794" s="2" t="str">
        <f>_xlfn.XLOOKUP($A794,Results!$A$2:$A$2256,Results!Q$2:Q$2256,"")</f>
        <v>MULTIPLE_MATCHES_ONE_VALID</v>
      </c>
      <c r="AW794" s="2">
        <f>_xlfn.XLOOKUP($A794,Results!$A$2:$A$2256,Results!R$2:R$2256,"")</f>
        <v>0</v>
      </c>
      <c r="AX794" s="2">
        <f>_xlfn.XLOOKUP($A794,Results!$A$2:$A$2256,Results!S$2:S$2256,"")</f>
        <v>0</v>
      </c>
      <c r="AY794" s="2">
        <f>_xlfn.XLOOKUP($A794,Results!$A$2:$A$2256,Results!T$2:T$2256,"")</f>
        <v>50</v>
      </c>
      <c r="AZ794" s="2">
        <f>_xlfn.XLOOKUP($A794,Results!$A$2:$A$2256,Results!U$2:U$2256,"")</f>
        <v>0</v>
      </c>
      <c r="BA794" s="2" t="str">
        <f>_xlfn.XLOOKUP($A794,Results!$A$2:$A$2256,Results!V$2:V$2256,"")</f>
        <v>KILLARK ELECTRIC MANUFACTURING</v>
      </c>
      <c r="BB794" s="2">
        <f>_xlfn.XLOOKUP($A794,Results!$A$2:$A$2256,Results!W$2:W$2256,"")</f>
        <v>90</v>
      </c>
      <c r="BC794" s="2">
        <f>_xlfn.XLOOKUP($A794,Results!$A$2:$A$2256,Results!X$2:X$2256,"")</f>
        <v>39131708</v>
      </c>
      <c r="BD794" s="2">
        <f>_xlfn.XLOOKUP($A794,Results!$A$2:$A$2256,Results!Y$2:Y$2256,"")</f>
        <v>90</v>
      </c>
      <c r="BE794" s="2" t="b">
        <f>_xlfn.XLOOKUP($A794,Results!$A$2:$A$2256,Results!Z$2:Z$2256,"")</f>
        <v>1</v>
      </c>
    </row>
    <row r="795" spans="1:57" ht="38.25" customHeight="1" x14ac:dyDescent="0.3">
      <c r="A795">
        <v>906472</v>
      </c>
      <c r="B795">
        <v>281672</v>
      </c>
      <c r="C795" t="s">
        <v>36</v>
      </c>
      <c r="D795" t="s">
        <v>623</v>
      </c>
      <c r="E795" s="2" t="str">
        <f>VLOOKUP(F795,'RPA Vendor Data '!F$1:$G$2418,2)</f>
        <v>VIKING ELECTRIC</v>
      </c>
      <c r="F795" s="2">
        <v>13536</v>
      </c>
      <c r="G795" s="2">
        <v>3</v>
      </c>
      <c r="H795" t="s">
        <v>2597</v>
      </c>
      <c r="I795">
        <v>6</v>
      </c>
      <c r="J795" t="s">
        <v>65</v>
      </c>
      <c r="K795" t="s">
        <v>39</v>
      </c>
      <c r="L795">
        <v>6.7</v>
      </c>
      <c r="M795" s="2" t="s">
        <v>2584</v>
      </c>
      <c r="N795" s="85" t="s">
        <v>2598</v>
      </c>
      <c r="O795" t="s">
        <v>36</v>
      </c>
      <c r="P795" t="s">
        <v>2599</v>
      </c>
      <c r="Q795" t="s">
        <v>36</v>
      </c>
      <c r="R795">
        <v>40.200000000000003</v>
      </c>
      <c r="S795" s="1">
        <v>45744.500990277767</v>
      </c>
      <c r="T795" t="s">
        <v>42</v>
      </c>
      <c r="U795" s="1">
        <v>45744.290972222218</v>
      </c>
      <c r="V795" t="s">
        <v>43</v>
      </c>
      <c r="W795" t="s">
        <v>36</v>
      </c>
      <c r="X795">
        <v>3</v>
      </c>
      <c r="Y795" t="s">
        <v>158</v>
      </c>
      <c r="Z795">
        <v>6.7</v>
      </c>
      <c r="AA795">
        <v>6.7</v>
      </c>
      <c r="AB795">
        <v>136</v>
      </c>
      <c r="AC795" t="s">
        <v>2587</v>
      </c>
      <c r="AD795" t="s">
        <v>2587</v>
      </c>
      <c r="AE795" t="s">
        <v>45</v>
      </c>
      <c r="AF795" s="44">
        <v>39131708</v>
      </c>
      <c r="AG795" s="18" t="s">
        <v>2600</v>
      </c>
      <c r="AH795" s="18"/>
      <c r="AI795" s="2" t="s">
        <v>48</v>
      </c>
      <c r="AJ795" s="2" t="e">
        <f>VLOOKUP(A795,'Classification Test Result'!$A$2:$D$2428,4,FALSE)</f>
        <v>#N/A</v>
      </c>
      <c r="AL795" s="2">
        <f>_xlfn.XLOOKUP($A795,Results!$A$2:$A$2256,Results!G$2:G$2256,"")</f>
        <v>0</v>
      </c>
      <c r="AM795" s="2">
        <f>_xlfn.XLOOKUP($A795,Results!$A$2:$A$2256,Results!H$2:H$2256,"")</f>
        <v>0</v>
      </c>
      <c r="AN795" s="2">
        <f>_xlfn.XLOOKUP($A795,Results!$A$2:$A$2256,Results!I$2:I$2256,"")</f>
        <v>0</v>
      </c>
      <c r="AO795" s="2">
        <f>_xlfn.XLOOKUP($A795,Results!$A$2:$A$2256,Results!J$2:J$2256,"")</f>
        <v>0</v>
      </c>
      <c r="AP795" s="2">
        <f>_xlfn.XLOOKUP($A795,Results!$A$2:$A$2256,Results!K$2:K$2256,"")</f>
        <v>0</v>
      </c>
      <c r="AQ795" s="2">
        <f>_xlfn.XLOOKUP($A795,Results!$A$2:$A$2256,Results!L$2:L$2256,"")</f>
        <v>0</v>
      </c>
      <c r="AR795" s="2">
        <f>_xlfn.XLOOKUP($A795,Results!$A$2:$A$2256,Results!M$2:M$2256,"")</f>
        <v>0</v>
      </c>
      <c r="AS795" s="2">
        <f>_xlfn.XLOOKUP($A795,Results!$A$2:$A$2256,Results!N$2:N$2256,"")</f>
        <v>0</v>
      </c>
      <c r="AT795" s="2" t="str">
        <f>_xlfn.XLOOKUP($A795,Results!$A$2:$A$2256,Results!O$2:O$2256,"")</f>
        <v>GENERIC CONDUIT/CONDUIT FITTINGS</v>
      </c>
      <c r="AU795" s="2" t="str">
        <f>_xlfn.XLOOKUP($A795,Results!$A$2:$A$2256,Results!P$2:P$2256,"")</f>
        <v>CONDUIT</v>
      </c>
      <c r="AV795" s="2" t="str">
        <f>_xlfn.XLOOKUP($A795,Results!$A$2:$A$2256,Results!Q$2:Q$2256,"")</f>
        <v>MULTIPLE_MATCHES_ONE_VALID</v>
      </c>
      <c r="AW795" s="2">
        <f>_xlfn.XLOOKUP($A795,Results!$A$2:$A$2256,Results!R$2:R$2256,"")</f>
        <v>0</v>
      </c>
      <c r="AX795" s="2">
        <f>_xlfn.XLOOKUP($A795,Results!$A$2:$A$2256,Results!S$2:S$2256,"")</f>
        <v>0</v>
      </c>
      <c r="AY795" s="2">
        <f>_xlfn.XLOOKUP($A795,Results!$A$2:$A$2256,Results!T$2:T$2256,"")</f>
        <v>50</v>
      </c>
      <c r="AZ795" s="2">
        <f>_xlfn.XLOOKUP($A795,Results!$A$2:$A$2256,Results!U$2:U$2256,"")</f>
        <v>0</v>
      </c>
      <c r="BA795" s="2" t="str">
        <f>_xlfn.XLOOKUP($A795,Results!$A$2:$A$2256,Results!V$2:V$2256,"")</f>
        <v>KILLARK ELECTRIC MANUFACTURING</v>
      </c>
      <c r="BB795" s="2">
        <f>_xlfn.XLOOKUP($A795,Results!$A$2:$A$2256,Results!W$2:W$2256,"")</f>
        <v>91</v>
      </c>
      <c r="BC795" s="2">
        <f>_xlfn.XLOOKUP($A795,Results!$A$2:$A$2256,Results!X$2:X$2256,"")</f>
        <v>39131708</v>
      </c>
      <c r="BD795" s="2">
        <f>_xlfn.XLOOKUP($A795,Results!$A$2:$A$2256,Results!Y$2:Y$2256,"")</f>
        <v>91</v>
      </c>
      <c r="BE795" s="2" t="b">
        <f>_xlfn.XLOOKUP($A795,Results!$A$2:$A$2256,Results!Z$2:Z$2256,"")</f>
        <v>1</v>
      </c>
    </row>
    <row r="796" spans="1:57" ht="38.25" customHeight="1" x14ac:dyDescent="0.3">
      <c r="A796">
        <v>906473</v>
      </c>
      <c r="B796">
        <v>281672</v>
      </c>
      <c r="C796" t="s">
        <v>36</v>
      </c>
      <c r="D796" t="s">
        <v>623</v>
      </c>
      <c r="E796" s="2" t="str">
        <f>VLOOKUP(F796,'RPA Vendor Data '!F$1:$G$2418,2)</f>
        <v>VIKING ELECTRIC</v>
      </c>
      <c r="F796" s="2">
        <v>13536</v>
      </c>
      <c r="G796" s="2">
        <v>1</v>
      </c>
      <c r="H796" t="s">
        <v>2601</v>
      </c>
      <c r="I796">
        <v>12</v>
      </c>
      <c r="J796" t="s">
        <v>65</v>
      </c>
      <c r="K796" t="s">
        <v>39</v>
      </c>
      <c r="L796">
        <v>6.7</v>
      </c>
      <c r="M796" s="2" t="s">
        <v>2584</v>
      </c>
      <c r="N796" s="85" t="s">
        <v>2602</v>
      </c>
      <c r="O796" t="s">
        <v>36</v>
      </c>
      <c r="P796" t="s">
        <v>2603</v>
      </c>
      <c r="Q796" t="s">
        <v>36</v>
      </c>
      <c r="R796">
        <v>80.400000000000006</v>
      </c>
      <c r="S796" s="1">
        <v>45744.500978356482</v>
      </c>
      <c r="T796" t="s">
        <v>42</v>
      </c>
      <c r="U796" s="1">
        <v>45744.290972222218</v>
      </c>
      <c r="V796" t="s">
        <v>43</v>
      </c>
      <c r="W796" t="s">
        <v>36</v>
      </c>
      <c r="X796">
        <v>1</v>
      </c>
      <c r="Y796" t="s">
        <v>158</v>
      </c>
      <c r="Z796">
        <v>6.7</v>
      </c>
      <c r="AA796">
        <v>6.7</v>
      </c>
      <c r="AB796">
        <v>136</v>
      </c>
      <c r="AC796" t="s">
        <v>2587</v>
      </c>
      <c r="AD796" t="s">
        <v>2587</v>
      </c>
      <c r="AE796" t="s">
        <v>45</v>
      </c>
      <c r="AF796" s="44">
        <v>39131708</v>
      </c>
      <c r="AG796" s="18" t="s">
        <v>2604</v>
      </c>
      <c r="AH796" s="18"/>
      <c r="AI796" s="2" t="s">
        <v>48</v>
      </c>
      <c r="AJ796" s="2" t="e">
        <f>VLOOKUP(A796,'Classification Test Result'!$A$2:$D$2428,4,FALSE)</f>
        <v>#N/A</v>
      </c>
      <c r="AL796" s="2">
        <f>_xlfn.XLOOKUP($A796,Results!$A$2:$A$2256,Results!G$2:G$2256,"")</f>
        <v>0</v>
      </c>
      <c r="AM796" s="2">
        <f>_xlfn.XLOOKUP($A796,Results!$A$2:$A$2256,Results!H$2:H$2256,"")</f>
        <v>0</v>
      </c>
      <c r="AN796" s="2">
        <f>_xlfn.XLOOKUP($A796,Results!$A$2:$A$2256,Results!I$2:I$2256,"")</f>
        <v>0</v>
      </c>
      <c r="AO796" s="2">
        <f>_xlfn.XLOOKUP($A796,Results!$A$2:$A$2256,Results!J$2:J$2256,"")</f>
        <v>0</v>
      </c>
      <c r="AP796" s="2">
        <f>_xlfn.XLOOKUP($A796,Results!$A$2:$A$2256,Results!K$2:K$2256,"")</f>
        <v>0</v>
      </c>
      <c r="AQ796" s="2">
        <f>_xlfn.XLOOKUP($A796,Results!$A$2:$A$2256,Results!L$2:L$2256,"")</f>
        <v>0</v>
      </c>
      <c r="AR796" s="2">
        <f>_xlfn.XLOOKUP($A796,Results!$A$2:$A$2256,Results!M$2:M$2256,"")</f>
        <v>0</v>
      </c>
      <c r="AS796" s="2">
        <f>_xlfn.XLOOKUP($A796,Results!$A$2:$A$2256,Results!N$2:N$2256,"")</f>
        <v>0</v>
      </c>
      <c r="AT796" s="2" t="str">
        <f>_xlfn.XLOOKUP($A796,Results!$A$2:$A$2256,Results!O$2:O$2256,"")</f>
        <v>GENERIC CONDUIT/CONDUIT FITTINGS</v>
      </c>
      <c r="AU796" s="2" t="str">
        <f>_xlfn.XLOOKUP($A796,Results!$A$2:$A$2256,Results!P$2:P$2256,"")</f>
        <v>CONDUIT</v>
      </c>
      <c r="AV796" s="2" t="str">
        <f>_xlfn.XLOOKUP($A796,Results!$A$2:$A$2256,Results!Q$2:Q$2256,"")</f>
        <v>MULTIPLE_MATCHES_ONE_VALID</v>
      </c>
      <c r="AW796" s="2">
        <f>_xlfn.XLOOKUP($A796,Results!$A$2:$A$2256,Results!R$2:R$2256,"")</f>
        <v>0</v>
      </c>
      <c r="AX796" s="2">
        <f>_xlfn.XLOOKUP($A796,Results!$A$2:$A$2256,Results!S$2:S$2256,"")</f>
        <v>0</v>
      </c>
      <c r="AY796" s="2">
        <f>_xlfn.XLOOKUP($A796,Results!$A$2:$A$2256,Results!T$2:T$2256,"")</f>
        <v>50</v>
      </c>
      <c r="AZ796" s="2">
        <f>_xlfn.XLOOKUP($A796,Results!$A$2:$A$2256,Results!U$2:U$2256,"")</f>
        <v>0</v>
      </c>
      <c r="BA796" s="2" t="str">
        <f>_xlfn.XLOOKUP($A796,Results!$A$2:$A$2256,Results!V$2:V$2256,"")</f>
        <v>KILLARK ELECTRIC MANUFACTURING</v>
      </c>
      <c r="BB796" s="2">
        <f>_xlfn.XLOOKUP($A796,Results!$A$2:$A$2256,Results!W$2:W$2256,"")</f>
        <v>90</v>
      </c>
      <c r="BC796" s="2">
        <f>_xlfn.XLOOKUP($A796,Results!$A$2:$A$2256,Results!X$2:X$2256,"")</f>
        <v>39131708</v>
      </c>
      <c r="BD796" s="2">
        <f>_xlfn.XLOOKUP($A796,Results!$A$2:$A$2256,Results!Y$2:Y$2256,"")</f>
        <v>90</v>
      </c>
      <c r="BE796" s="2" t="b">
        <f>_xlfn.XLOOKUP($A796,Results!$A$2:$A$2256,Results!Z$2:Z$2256,"")</f>
        <v>1</v>
      </c>
    </row>
    <row r="797" spans="1:57" ht="38.25" customHeight="1" x14ac:dyDescent="0.3">
      <c r="A797">
        <v>906474</v>
      </c>
      <c r="B797">
        <v>281723</v>
      </c>
      <c r="C797" t="s">
        <v>36</v>
      </c>
      <c r="D797" t="s">
        <v>1266</v>
      </c>
      <c r="E797" s="2" t="str">
        <f>VLOOKUP(F797,'RPA Vendor Data '!F$1:$G$2418,2)</f>
        <v>INDEPENDENT ELECTRIC</v>
      </c>
      <c r="F797" s="2">
        <v>14376</v>
      </c>
      <c r="G797" s="2">
        <v>2</v>
      </c>
      <c r="H797" t="s">
        <v>2605</v>
      </c>
      <c r="I797">
        <v>6</v>
      </c>
      <c r="J797" t="s">
        <v>65</v>
      </c>
      <c r="K797" t="s">
        <v>39</v>
      </c>
      <c r="L797">
        <v>9.85</v>
      </c>
      <c r="M797" s="2" t="s">
        <v>2606</v>
      </c>
      <c r="N797" s="85" t="s">
        <v>2607</v>
      </c>
      <c r="O797" t="s">
        <v>36</v>
      </c>
      <c r="P797" t="s">
        <v>2608</v>
      </c>
      <c r="Q797" t="s">
        <v>36</v>
      </c>
      <c r="R797">
        <v>59.1</v>
      </c>
      <c r="S797" s="1">
        <v>45744.543512384262</v>
      </c>
      <c r="T797" t="s">
        <v>42</v>
      </c>
      <c r="U797" s="1">
        <v>45744.315972222219</v>
      </c>
      <c r="V797" t="s">
        <v>43</v>
      </c>
      <c r="W797" t="s">
        <v>36</v>
      </c>
      <c r="X797">
        <v>0</v>
      </c>
      <c r="Y797">
        <v>0</v>
      </c>
      <c r="Z797">
        <v>9.85</v>
      </c>
      <c r="AA797" t="s">
        <v>36</v>
      </c>
      <c r="AB797">
        <v>157</v>
      </c>
      <c r="AC797" t="s">
        <v>2587</v>
      </c>
      <c r="AD797" t="s">
        <v>2587</v>
      </c>
      <c r="AE797" t="s">
        <v>45</v>
      </c>
      <c r="AF797" s="44" t="s">
        <v>2609</v>
      </c>
      <c r="AG797" s="18" t="s">
        <v>2610</v>
      </c>
      <c r="AH797" s="18"/>
      <c r="AI797" s="2" t="s">
        <v>48</v>
      </c>
      <c r="AJ797" s="2" t="e">
        <f>VLOOKUP(A797,'Classification Test Result'!$A$2:$D$2428,4,FALSE)</f>
        <v>#N/A</v>
      </c>
      <c r="AL797" s="2">
        <f>_xlfn.XLOOKUP($A797,Results!$A$2:$A$2256,Results!G$2:G$2256,"")</f>
        <v>0</v>
      </c>
      <c r="AM797" s="2">
        <f>_xlfn.XLOOKUP($A797,Results!$A$2:$A$2256,Results!H$2:H$2256,"")</f>
        <v>0</v>
      </c>
      <c r="AN797" s="2">
        <f>_xlfn.XLOOKUP($A797,Results!$A$2:$A$2256,Results!I$2:I$2256,"")</f>
        <v>0</v>
      </c>
      <c r="AO797" s="2">
        <f>_xlfn.XLOOKUP($A797,Results!$A$2:$A$2256,Results!J$2:J$2256,"")</f>
        <v>0</v>
      </c>
      <c r="AP797" s="2">
        <f>_xlfn.XLOOKUP($A797,Results!$A$2:$A$2256,Results!K$2:K$2256,"")</f>
        <v>0</v>
      </c>
      <c r="AQ797" s="2">
        <f>_xlfn.XLOOKUP($A797,Results!$A$2:$A$2256,Results!L$2:L$2256,"")</f>
        <v>0</v>
      </c>
      <c r="AR797" s="2">
        <f>_xlfn.XLOOKUP($A797,Results!$A$2:$A$2256,Results!M$2:M$2256,"")</f>
        <v>0</v>
      </c>
      <c r="AS797" s="2">
        <f>_xlfn.XLOOKUP($A797,Results!$A$2:$A$2256,Results!N$2:N$2256,"")</f>
        <v>0</v>
      </c>
      <c r="AT797" s="2" t="str">
        <f>_xlfn.XLOOKUP($A797,Results!$A$2:$A$2256,Results!O$2:O$2256,"")</f>
        <v>KILLARK ELECTRIC MANUFACTURING</v>
      </c>
      <c r="AU797" s="2" t="str">
        <f>_xlfn.XLOOKUP($A797,Results!$A$2:$A$2256,Results!P$2:P$2256,"")</f>
        <v>KLRK</v>
      </c>
      <c r="AV797" s="2" t="str">
        <f>_xlfn.XLOOKUP($A797,Results!$A$2:$A$2256,Results!Q$2:Q$2256,"")</f>
        <v>SINGLE_MATCH</v>
      </c>
      <c r="AW797" s="2">
        <f>_xlfn.XLOOKUP($A797,Results!$A$2:$A$2256,Results!R$2:R$2256,"")</f>
        <v>0</v>
      </c>
      <c r="AX797" s="2">
        <f>_xlfn.XLOOKUP($A797,Results!$A$2:$A$2256,Results!S$2:S$2256,"")</f>
        <v>0</v>
      </c>
      <c r="AY797" s="2">
        <f>_xlfn.XLOOKUP($A797,Results!$A$2:$A$2256,Results!T$2:T$2256,"")</f>
        <v>75</v>
      </c>
      <c r="AZ797" s="2">
        <f>_xlfn.XLOOKUP($A797,Results!$A$2:$A$2256,Results!U$2:U$2256,"")</f>
        <v>0</v>
      </c>
      <c r="BA797" s="2" t="str">
        <f>_xlfn.XLOOKUP($A797,Results!$A$2:$A$2256,Results!V$2:V$2256,"")</f>
        <v>KILLARK ELECTRIC MANUFACTURING</v>
      </c>
      <c r="BB797" s="2">
        <f>_xlfn.XLOOKUP($A797,Results!$A$2:$A$2256,Results!W$2:W$2256,"")</f>
        <v>85</v>
      </c>
      <c r="BC797" s="2">
        <f>_xlfn.XLOOKUP($A797,Results!$A$2:$A$2256,Results!X$2:X$2256,"")</f>
        <v>39131700</v>
      </c>
      <c r="BD797" s="2">
        <f>_xlfn.XLOOKUP($A797,Results!$A$2:$A$2256,Results!Y$2:Y$2256,"")</f>
        <v>65</v>
      </c>
      <c r="BE797" s="2" t="b">
        <f>_xlfn.XLOOKUP($A797,Results!$A$2:$A$2256,Results!Z$2:Z$2256,"")</f>
        <v>1</v>
      </c>
    </row>
    <row r="798" spans="1:57" ht="38.25" customHeight="1" x14ac:dyDescent="0.3">
      <c r="A798">
        <v>906475</v>
      </c>
      <c r="B798">
        <v>281336</v>
      </c>
      <c r="C798" t="s">
        <v>36</v>
      </c>
      <c r="D798" t="s">
        <v>2611</v>
      </c>
      <c r="E798" s="2" t="str">
        <f>VLOOKUP(F798,'RPA Vendor Data '!F$1:$G$2418,2)</f>
        <v>VIKING ELECTRIC</v>
      </c>
      <c r="F798" s="2">
        <v>13536</v>
      </c>
      <c r="G798" s="2">
        <v>1</v>
      </c>
      <c r="H798" t="s">
        <v>2612</v>
      </c>
      <c r="I798">
        <v>12</v>
      </c>
      <c r="J798" t="s">
        <v>65</v>
      </c>
      <c r="K798" t="s">
        <v>39</v>
      </c>
      <c r="L798">
        <v>8.25</v>
      </c>
      <c r="M798" s="2" t="s">
        <v>2584</v>
      </c>
      <c r="N798" s="85" t="s">
        <v>2607</v>
      </c>
      <c r="O798" t="s">
        <v>36</v>
      </c>
      <c r="P798" t="s">
        <v>36</v>
      </c>
      <c r="Q798" t="s">
        <v>36</v>
      </c>
      <c r="R798">
        <v>99</v>
      </c>
      <c r="S798" s="1">
        <v>45744.188186805557</v>
      </c>
      <c r="T798" t="s">
        <v>42</v>
      </c>
      <c r="U798" s="1">
        <v>45743.974999999999</v>
      </c>
      <c r="V798" t="s">
        <v>43</v>
      </c>
      <c r="W798" t="s">
        <v>36</v>
      </c>
      <c r="X798">
        <v>1</v>
      </c>
      <c r="Y798" t="s">
        <v>54</v>
      </c>
      <c r="Z798" t="s">
        <v>36</v>
      </c>
      <c r="AA798">
        <v>8.25</v>
      </c>
      <c r="AB798" t="s">
        <v>36</v>
      </c>
      <c r="AC798" t="s">
        <v>2587</v>
      </c>
      <c r="AD798" t="s">
        <v>2587</v>
      </c>
      <c r="AE798" t="s">
        <v>45</v>
      </c>
      <c r="AG798" s="18" t="s">
        <v>2613</v>
      </c>
      <c r="AH798" s="18"/>
      <c r="AI798" s="2" t="s">
        <v>48</v>
      </c>
      <c r="AJ798" s="2" t="e">
        <f>VLOOKUP(A798,'Classification Test Result'!$A$2:$D$2428,4,FALSE)</f>
        <v>#N/A</v>
      </c>
      <c r="AL798" s="2">
        <f>_xlfn.XLOOKUP($A798,Results!$A$2:$A$2256,Results!G$2:G$2256,"")</f>
        <v>0</v>
      </c>
      <c r="AM798" s="2">
        <f>_xlfn.XLOOKUP($A798,Results!$A$2:$A$2256,Results!H$2:H$2256,"")</f>
        <v>0</v>
      </c>
      <c r="AN798" s="2">
        <f>_xlfn.XLOOKUP($A798,Results!$A$2:$A$2256,Results!I$2:I$2256,"")</f>
        <v>0</v>
      </c>
      <c r="AO798" s="2">
        <f>_xlfn.XLOOKUP($A798,Results!$A$2:$A$2256,Results!J$2:J$2256,"")</f>
        <v>0</v>
      </c>
      <c r="AP798" s="2">
        <f>_xlfn.XLOOKUP($A798,Results!$A$2:$A$2256,Results!K$2:K$2256,"")</f>
        <v>0</v>
      </c>
      <c r="AQ798" s="2">
        <f>_xlfn.XLOOKUP($A798,Results!$A$2:$A$2256,Results!L$2:L$2256,"")</f>
        <v>0</v>
      </c>
      <c r="AR798" s="2">
        <f>_xlfn.XLOOKUP($A798,Results!$A$2:$A$2256,Results!M$2:M$2256,"")</f>
        <v>0</v>
      </c>
      <c r="AS798" s="2">
        <f>_xlfn.XLOOKUP($A798,Results!$A$2:$A$2256,Results!N$2:N$2256,"")</f>
        <v>0</v>
      </c>
      <c r="AT798" s="2" t="str">
        <f>_xlfn.XLOOKUP($A798,Results!$A$2:$A$2256,Results!O$2:O$2256,"")</f>
        <v>KILLARK ELECTRIC MANUFACTURING</v>
      </c>
      <c r="AU798" s="2" t="str">
        <f>_xlfn.XLOOKUP($A798,Results!$A$2:$A$2256,Results!P$2:P$2256,"")</f>
        <v>KLRK</v>
      </c>
      <c r="AV798" s="2" t="str">
        <f>_xlfn.XLOOKUP($A798,Results!$A$2:$A$2256,Results!Q$2:Q$2256,"")</f>
        <v>SINGLE_MATCH</v>
      </c>
      <c r="AW798" s="2">
        <f>_xlfn.XLOOKUP($A798,Results!$A$2:$A$2256,Results!R$2:R$2256,"")</f>
        <v>0</v>
      </c>
      <c r="AX798" s="2">
        <f>_xlfn.XLOOKUP($A798,Results!$A$2:$A$2256,Results!S$2:S$2256,"")</f>
        <v>0</v>
      </c>
      <c r="AY798" s="2">
        <f>_xlfn.XLOOKUP($A798,Results!$A$2:$A$2256,Results!T$2:T$2256,"")</f>
        <v>75</v>
      </c>
      <c r="AZ798" s="2">
        <f>_xlfn.XLOOKUP($A798,Results!$A$2:$A$2256,Results!U$2:U$2256,"")</f>
        <v>0</v>
      </c>
      <c r="BA798" s="2" t="str">
        <f>_xlfn.XLOOKUP($A798,Results!$A$2:$A$2256,Results!V$2:V$2256,"")</f>
        <v>KILLARK ELECTRIC MANUFACTURING</v>
      </c>
      <c r="BB798" s="2">
        <f>_xlfn.XLOOKUP($A798,Results!$A$2:$A$2256,Results!W$2:W$2256,"")</f>
        <v>88</v>
      </c>
      <c r="BC798" s="2">
        <f>_xlfn.XLOOKUP($A798,Results!$A$2:$A$2256,Results!X$2:X$2256,"")</f>
        <v>39131700</v>
      </c>
      <c r="BD798" s="2">
        <f>_xlfn.XLOOKUP($A798,Results!$A$2:$A$2256,Results!Y$2:Y$2256,"")</f>
        <v>64</v>
      </c>
      <c r="BE798" s="2" t="b">
        <f>_xlfn.XLOOKUP($A798,Results!$A$2:$A$2256,Results!Z$2:Z$2256,"")</f>
        <v>1</v>
      </c>
    </row>
    <row r="799" spans="1:57" ht="38.25" customHeight="1" x14ac:dyDescent="0.3">
      <c r="A799">
        <v>906476</v>
      </c>
      <c r="B799">
        <v>281672</v>
      </c>
      <c r="C799" t="s">
        <v>36</v>
      </c>
      <c r="D799" t="s">
        <v>623</v>
      </c>
      <c r="E799" s="2" t="str">
        <f>VLOOKUP(F799,'RPA Vendor Data '!F$1:$G$2418,2)</f>
        <v>VIKING ELECTRIC</v>
      </c>
      <c r="F799" s="2">
        <v>13536</v>
      </c>
      <c r="G799" s="2">
        <v>6</v>
      </c>
      <c r="H799" t="s">
        <v>2614</v>
      </c>
      <c r="I799">
        <v>42</v>
      </c>
      <c r="J799" t="s">
        <v>65</v>
      </c>
      <c r="K799" t="s">
        <v>39</v>
      </c>
      <c r="L799">
        <v>3.62</v>
      </c>
      <c r="M799" s="2" t="s">
        <v>2584</v>
      </c>
      <c r="N799" s="85" t="s">
        <v>2615</v>
      </c>
      <c r="O799" t="s">
        <v>36</v>
      </c>
      <c r="P799" t="s">
        <v>2616</v>
      </c>
      <c r="Q799" t="s">
        <v>36</v>
      </c>
      <c r="R799">
        <v>152.04</v>
      </c>
      <c r="S799" s="1">
        <v>45744.500996296287</v>
      </c>
      <c r="T799" t="s">
        <v>42</v>
      </c>
      <c r="U799" s="1">
        <v>45744.290972222218</v>
      </c>
      <c r="V799" t="s">
        <v>43</v>
      </c>
      <c r="W799" t="s">
        <v>36</v>
      </c>
      <c r="X799">
        <v>6</v>
      </c>
      <c r="Y799" t="s">
        <v>158</v>
      </c>
      <c r="Z799">
        <v>3.62</v>
      </c>
      <c r="AA799">
        <v>3.62</v>
      </c>
      <c r="AB799">
        <v>136</v>
      </c>
      <c r="AC799" t="s">
        <v>2587</v>
      </c>
      <c r="AD799" t="s">
        <v>2587</v>
      </c>
      <c r="AE799" t="s">
        <v>45</v>
      </c>
      <c r="AF799" s="44">
        <v>39131708</v>
      </c>
      <c r="AG799" s="18" t="s">
        <v>2617</v>
      </c>
      <c r="AH799" s="18"/>
      <c r="AI799" s="2" t="s">
        <v>48</v>
      </c>
      <c r="AJ799" s="2" t="e">
        <f>VLOOKUP(A799,'Classification Test Result'!$A$2:$D$2428,4,FALSE)</f>
        <v>#N/A</v>
      </c>
      <c r="AL799" s="2">
        <f>_xlfn.XLOOKUP($A799,Results!$A$2:$A$2256,Results!G$2:G$2256,"")</f>
        <v>0</v>
      </c>
      <c r="AM799" s="2">
        <f>_xlfn.XLOOKUP($A799,Results!$A$2:$A$2256,Results!H$2:H$2256,"")</f>
        <v>0</v>
      </c>
      <c r="AN799" s="2">
        <f>_xlfn.XLOOKUP($A799,Results!$A$2:$A$2256,Results!I$2:I$2256,"")</f>
        <v>0</v>
      </c>
      <c r="AO799" s="2">
        <f>_xlfn.XLOOKUP($A799,Results!$A$2:$A$2256,Results!J$2:J$2256,"")</f>
        <v>0</v>
      </c>
      <c r="AP799" s="2">
        <f>_xlfn.XLOOKUP($A799,Results!$A$2:$A$2256,Results!K$2:K$2256,"")</f>
        <v>0</v>
      </c>
      <c r="AQ799" s="2">
        <f>_xlfn.XLOOKUP($A799,Results!$A$2:$A$2256,Results!L$2:L$2256,"")</f>
        <v>0</v>
      </c>
      <c r="AR799" s="2">
        <f>_xlfn.XLOOKUP($A799,Results!$A$2:$A$2256,Results!M$2:M$2256,"")</f>
        <v>0</v>
      </c>
      <c r="AS799" s="2">
        <f>_xlfn.XLOOKUP($A799,Results!$A$2:$A$2256,Results!N$2:N$2256,"")</f>
        <v>0</v>
      </c>
      <c r="AT799" s="2" t="str">
        <f>_xlfn.XLOOKUP($A799,Results!$A$2:$A$2256,Results!O$2:O$2256,"")</f>
        <v>KILLARK ELECTRIC MANUFACTURING</v>
      </c>
      <c r="AU799" s="2" t="str">
        <f>_xlfn.XLOOKUP($A799,Results!$A$2:$A$2256,Results!P$2:P$2256,"")</f>
        <v>KLRK</v>
      </c>
      <c r="AV799" s="2" t="str">
        <f>_xlfn.XLOOKUP($A799,Results!$A$2:$A$2256,Results!Q$2:Q$2256,"")</f>
        <v>SINGLE_MATCH</v>
      </c>
      <c r="AW799" s="2">
        <f>_xlfn.XLOOKUP($A799,Results!$A$2:$A$2256,Results!R$2:R$2256,"")</f>
        <v>0</v>
      </c>
      <c r="AX799" s="2">
        <f>_xlfn.XLOOKUP($A799,Results!$A$2:$A$2256,Results!S$2:S$2256,"")</f>
        <v>0</v>
      </c>
      <c r="AY799" s="2">
        <f>_xlfn.XLOOKUP($A799,Results!$A$2:$A$2256,Results!T$2:T$2256,"")</f>
        <v>75</v>
      </c>
      <c r="AZ799" s="2">
        <f>_xlfn.XLOOKUP($A799,Results!$A$2:$A$2256,Results!U$2:U$2256,"")</f>
        <v>0</v>
      </c>
      <c r="BA799" s="2" t="str">
        <f>_xlfn.XLOOKUP($A799,Results!$A$2:$A$2256,Results!V$2:V$2256,"")</f>
        <v>KILLARK ELECTRIC MANUFACTURING</v>
      </c>
      <c r="BB799" s="2">
        <f>_xlfn.XLOOKUP($A799,Results!$A$2:$A$2256,Results!W$2:W$2256,"")</f>
        <v>84</v>
      </c>
      <c r="BC799" s="2">
        <f>_xlfn.XLOOKUP($A799,Results!$A$2:$A$2256,Results!X$2:X$2256,"")</f>
        <v>39131700</v>
      </c>
      <c r="BD799" s="2">
        <f>_xlfn.XLOOKUP($A799,Results!$A$2:$A$2256,Results!Y$2:Y$2256,"")</f>
        <v>67</v>
      </c>
      <c r="BE799" s="2" t="b">
        <f>_xlfn.XLOOKUP($A799,Results!$A$2:$A$2256,Results!Z$2:Z$2256,"")</f>
        <v>1</v>
      </c>
    </row>
    <row r="800" spans="1:57" ht="38.25" customHeight="1" x14ac:dyDescent="0.3">
      <c r="A800">
        <v>906477</v>
      </c>
      <c r="B800">
        <v>281562</v>
      </c>
      <c r="C800" t="s">
        <v>36</v>
      </c>
      <c r="D800">
        <v>9341414799</v>
      </c>
      <c r="E800" s="2" t="str">
        <f>VLOOKUP(F800,'RPA Vendor Data '!F$1:$G$2418,2)</f>
        <v>GRAYBAR ELECTRIC CO. INC.</v>
      </c>
      <c r="F800" s="2">
        <v>11471</v>
      </c>
      <c r="G800" s="2">
        <v>2</v>
      </c>
      <c r="H800" t="s">
        <v>2618</v>
      </c>
      <c r="I800">
        <v>1</v>
      </c>
      <c r="J800" t="s">
        <v>39</v>
      </c>
      <c r="K800" t="s">
        <v>39</v>
      </c>
      <c r="L800">
        <v>26.29</v>
      </c>
      <c r="M800" s="2" t="s">
        <v>2619</v>
      </c>
      <c r="N800" s="85" t="s">
        <v>2620</v>
      </c>
      <c r="O800" t="s">
        <v>36</v>
      </c>
      <c r="P800" t="s">
        <v>36</v>
      </c>
      <c r="Q800" t="s">
        <v>36</v>
      </c>
      <c r="R800">
        <v>26.29</v>
      </c>
      <c r="S800" s="1">
        <v>45744.460059375</v>
      </c>
      <c r="T800" t="s">
        <v>42</v>
      </c>
      <c r="U800" s="1">
        <v>45744.243750000001</v>
      </c>
      <c r="V800" t="s">
        <v>43</v>
      </c>
      <c r="W800" t="s">
        <v>36</v>
      </c>
      <c r="X800">
        <v>3</v>
      </c>
      <c r="Y800" t="s">
        <v>54</v>
      </c>
      <c r="Z800" t="s">
        <v>36</v>
      </c>
      <c r="AA800">
        <v>26.29</v>
      </c>
      <c r="AB800" t="s">
        <v>36</v>
      </c>
      <c r="AC800" t="s">
        <v>2619</v>
      </c>
      <c r="AD800" t="s">
        <v>2619</v>
      </c>
      <c r="AE800" t="s">
        <v>45</v>
      </c>
      <c r="AF800" s="44">
        <v>39121449</v>
      </c>
      <c r="AG800" s="18" t="s">
        <v>2621</v>
      </c>
      <c r="AH800" s="18"/>
      <c r="AI800" s="2" t="s">
        <v>48</v>
      </c>
      <c r="AJ800" s="2" t="e">
        <f>VLOOKUP(A800,'Classification Test Result'!$A$2:$D$2428,4,FALSE)</f>
        <v>#N/A</v>
      </c>
      <c r="AL800" s="2">
        <f>_xlfn.XLOOKUP($A800,Results!$A$2:$A$2256,Results!G$2:G$2256,"")</f>
        <v>339787</v>
      </c>
      <c r="AM800" s="2" t="str">
        <f>_xlfn.XLOOKUP($A800,Results!$A$2:$A$2256,Results!H$2:H$2256,"")</f>
        <v>VDV826703</v>
      </c>
      <c r="AN800" s="2" t="str">
        <f>_xlfn.XLOOKUP($A800,Results!$A$2:$A$2256,Results!I$2:I$2256,"")</f>
        <v>KLEIN TOOLS</v>
      </c>
      <c r="AO800" s="2" t="str">
        <f>_xlfn.XLOOKUP($A800,Results!$A$2:$A$2256,Results!J$2:J$2256,"")</f>
        <v>092644690938</v>
      </c>
      <c r="AP800" s="2">
        <f>_xlfn.XLOOKUP($A800,Results!$A$2:$A$2256,Results!K$2:K$2256,"")</f>
        <v>39121444</v>
      </c>
      <c r="AQ800" s="2" t="str">
        <f>_xlfn.XLOOKUP($A800,Results!$A$2:$A$2256,Results!L$2:L$2256,"")</f>
        <v>AK10530720</v>
      </c>
      <c r="AR800" s="2">
        <f>_xlfn.XLOOKUP($A800,Results!$A$2:$A$2256,Results!M$2:M$2256,"")</f>
        <v>512911</v>
      </c>
      <c r="AS800" s="2" t="str">
        <f>_xlfn.XLOOKUP($A800,Results!$A$2:$A$2256,Results!N$2:N$2256,"")</f>
        <v>KLEIN VDV826-703 MODULAR DATA PLUG</v>
      </c>
      <c r="AT800" s="2" t="str">
        <f>_xlfn.XLOOKUP($A800,Results!$A$2:$A$2256,Results!O$2:O$2256,"")</f>
        <v>KLEIN TOOLS</v>
      </c>
      <c r="AU800" s="2" t="str">
        <f>_xlfn.XLOOKUP($A800,Results!$A$2:$A$2256,Results!P$2:P$2256,"")</f>
        <v>KLEIN TOOLS INC</v>
      </c>
      <c r="AV800" s="2" t="str">
        <f>_xlfn.XLOOKUP($A800,Results!$A$2:$A$2256,Results!Q$2:Q$2256,"")</f>
        <v>MULTIPLE_MATCHES_ONE_VALID</v>
      </c>
      <c r="AW800" s="2" t="str">
        <f>_xlfn.XLOOKUP($A800,Results!$A$2:$A$2256,Results!R$2:R$2256,"")</f>
        <v>0.7278190674721676</v>
      </c>
      <c r="AX800" s="2">
        <f>_xlfn.XLOOKUP($A800,Results!$A$2:$A$2256,Results!S$2:S$2256,"")</f>
        <v>100</v>
      </c>
      <c r="AY800" s="2">
        <f>_xlfn.XLOOKUP($A800,Results!$A$2:$A$2256,Results!T$2:T$2256,"")</f>
        <v>100</v>
      </c>
      <c r="AZ800" s="2">
        <f>_xlfn.XLOOKUP($A800,Results!$A$2:$A$2256,Results!U$2:U$2256,"")</f>
        <v>100</v>
      </c>
      <c r="BA800" s="2" t="str">
        <f>_xlfn.XLOOKUP($A800,Results!$A$2:$A$2256,Results!V$2:V$2256,"")</f>
        <v>KLEIN TOOLS</v>
      </c>
      <c r="BB800" s="2">
        <f>_xlfn.XLOOKUP($A800,Results!$A$2:$A$2256,Results!W$2:W$2256,"")</f>
        <v>81</v>
      </c>
      <c r="BC800" s="2">
        <f>_xlfn.XLOOKUP($A800,Results!$A$2:$A$2256,Results!X$2:X$2256,"")</f>
        <v>39121400</v>
      </c>
      <c r="BD800" s="2">
        <f>_xlfn.XLOOKUP($A800,Results!$A$2:$A$2256,Results!Y$2:Y$2256,"")</f>
        <v>64</v>
      </c>
      <c r="BE800" s="2" t="b">
        <f>_xlfn.XLOOKUP($A800,Results!$A$2:$A$2256,Results!Z$2:Z$2256,"")</f>
        <v>1</v>
      </c>
    </row>
    <row r="801" spans="1:57" ht="38.25" customHeight="1" x14ac:dyDescent="0.3">
      <c r="A801">
        <v>906478</v>
      </c>
      <c r="B801">
        <v>281995</v>
      </c>
      <c r="C801" t="s">
        <v>36</v>
      </c>
      <c r="D801" t="s">
        <v>584</v>
      </c>
      <c r="E801" s="2" t="str">
        <f>VLOOKUP(F801,'RPA Vendor Data '!F$1:$G$2418,2)</f>
        <v>FROST ELECTRIC SUPPLY CO</v>
      </c>
      <c r="F801" s="2">
        <v>11364</v>
      </c>
      <c r="G801" s="2">
        <v>1</v>
      </c>
      <c r="H801" t="s">
        <v>2625</v>
      </c>
      <c r="I801">
        <v>1</v>
      </c>
      <c r="J801" t="s">
        <v>65</v>
      </c>
      <c r="K801" t="s">
        <v>39</v>
      </c>
      <c r="L801">
        <v>16.149999999999999</v>
      </c>
      <c r="M801" s="104" t="s">
        <v>2619</v>
      </c>
      <c r="N801" s="85">
        <v>65200</v>
      </c>
      <c r="O801" t="s">
        <v>36</v>
      </c>
      <c r="P801" t="s">
        <v>2626</v>
      </c>
      <c r="Q801">
        <v>92644651168</v>
      </c>
      <c r="R801">
        <v>16.149999999999999</v>
      </c>
      <c r="S801" s="1">
        <v>45744.896817013891</v>
      </c>
      <c r="T801" t="s">
        <v>42</v>
      </c>
      <c r="U801" s="1">
        <v>45744.670138888891</v>
      </c>
      <c r="V801" t="s">
        <v>43</v>
      </c>
      <c r="W801" t="s">
        <v>36</v>
      </c>
      <c r="X801">
        <v>1</v>
      </c>
      <c r="Y801" t="s">
        <v>158</v>
      </c>
      <c r="Z801">
        <v>16.149999999999999</v>
      </c>
      <c r="AA801">
        <v>16.149999999999999</v>
      </c>
      <c r="AB801">
        <v>193</v>
      </c>
      <c r="AC801" t="s">
        <v>2619</v>
      </c>
      <c r="AD801" t="s">
        <v>2619</v>
      </c>
      <c r="AE801" t="s">
        <v>45</v>
      </c>
      <c r="AF801" s="44" t="s">
        <v>46</v>
      </c>
      <c r="AG801" s="18" t="s">
        <v>2627</v>
      </c>
      <c r="AH801" s="18"/>
      <c r="AI801" s="2" t="s">
        <v>48</v>
      </c>
      <c r="AJ801" s="2" t="e">
        <f>VLOOKUP(A801,'Classification Test Result'!$A$2:$D$2428,4,FALSE)</f>
        <v>#N/A</v>
      </c>
      <c r="AL801" s="2">
        <f>_xlfn.XLOOKUP($A801,Results!$A$2:$A$2256,Results!G$2:G$2256,"")</f>
        <v>339838</v>
      </c>
      <c r="AM801" s="2">
        <f>_xlfn.XLOOKUP($A801,Results!$A$2:$A$2256,Results!H$2:H$2256,"")</f>
        <v>65200</v>
      </c>
      <c r="AN801" s="2" t="str">
        <f>_xlfn.XLOOKUP($A801,Results!$A$2:$A$2256,Results!I$2:I$2256,"")</f>
        <v>KLEIN TOOLS</v>
      </c>
      <c r="AO801" s="2" t="str">
        <f>_xlfn.XLOOKUP($A801,Results!$A$2:$A$2256,Results!J$2:J$2256,"")</f>
        <v>092644651168</v>
      </c>
      <c r="AP801" s="2">
        <f>_xlfn.XLOOKUP($A801,Results!$A$2:$A$2256,Results!K$2:K$2256,"")</f>
        <v>27111711</v>
      </c>
      <c r="AQ801" s="2" t="str">
        <f>_xlfn.XLOOKUP($A801,Results!$A$2:$A$2256,Results!L$2:L$2256,"")</f>
        <v>AK10528789</v>
      </c>
      <c r="AR801" s="2">
        <f>_xlfn.XLOOKUP($A801,Results!$A$2:$A$2256,Results!M$2:M$2256,"")</f>
        <v>509288</v>
      </c>
      <c r="AS801" s="2" t="str">
        <f>_xlfn.XLOOKUP($A801,Results!$A$2:$A$2256,Results!N$2:N$2256,"")</f>
        <v>KLEIN 65200 MINI RATCHET SET</v>
      </c>
      <c r="AT801" s="2" t="str">
        <f>_xlfn.XLOOKUP($A801,Results!$A$2:$A$2256,Results!O$2:O$2256,"")</f>
        <v>KLEIN TOOLS</v>
      </c>
      <c r="AU801" s="2" t="str">
        <f>_xlfn.XLOOKUP($A801,Results!$A$2:$A$2256,Results!P$2:P$2256,"")</f>
        <v>KLEIN</v>
      </c>
      <c r="AV801" s="2" t="str">
        <f>_xlfn.XLOOKUP($A801,Results!$A$2:$A$2256,Results!Q$2:Q$2256,"")</f>
        <v>MULTIPLE_MATCHES_ONE_VALID</v>
      </c>
      <c r="AW801" s="2" t="str">
        <f>_xlfn.XLOOKUP($A801,Results!$A$2:$A$2256,Results!R$2:R$2256,"")</f>
        <v>0.8575730436677773</v>
      </c>
      <c r="AX801" s="2">
        <f>_xlfn.XLOOKUP($A801,Results!$A$2:$A$2256,Results!S$2:S$2256,"")</f>
        <v>100</v>
      </c>
      <c r="AY801" s="2">
        <f>_xlfn.XLOOKUP($A801,Results!$A$2:$A$2256,Results!T$2:T$2256,"")</f>
        <v>100</v>
      </c>
      <c r="AZ801" s="2">
        <f>_xlfn.XLOOKUP($A801,Results!$A$2:$A$2256,Results!U$2:U$2256,"")</f>
        <v>100</v>
      </c>
      <c r="BA801" s="2" t="str">
        <f>_xlfn.XLOOKUP($A801,Results!$A$2:$A$2256,Results!V$2:V$2256,"")</f>
        <v>KLEIN TOOLS</v>
      </c>
      <c r="BB801" s="2">
        <f>_xlfn.XLOOKUP($A801,Results!$A$2:$A$2256,Results!W$2:W$2256,"")</f>
        <v>88</v>
      </c>
      <c r="BC801" s="2">
        <f>_xlfn.XLOOKUP($A801,Results!$A$2:$A$2256,Results!X$2:X$2256,"")</f>
        <v>27111700</v>
      </c>
      <c r="BD801" s="2">
        <f>_xlfn.XLOOKUP($A801,Results!$A$2:$A$2256,Results!Y$2:Y$2256,"")</f>
        <v>88</v>
      </c>
      <c r="BE801" s="2" t="b">
        <f>_xlfn.XLOOKUP($A801,Results!$A$2:$A$2256,Results!Z$2:Z$2256,"")</f>
        <v>1</v>
      </c>
    </row>
    <row r="802" spans="1:57" ht="38.25" customHeight="1" x14ac:dyDescent="0.3">
      <c r="A802">
        <v>906479</v>
      </c>
      <c r="B802">
        <v>281320</v>
      </c>
      <c r="C802" t="s">
        <v>36</v>
      </c>
      <c r="D802" t="s">
        <v>765</v>
      </c>
      <c r="E802" s="2" t="str">
        <f>VLOOKUP(F802,'RPA Vendor Data '!F$1:$G$2418,2)</f>
        <v>VIKING ELECTRIC</v>
      </c>
      <c r="F802" s="2">
        <v>13536</v>
      </c>
      <c r="G802" s="2">
        <v>12</v>
      </c>
      <c r="H802" t="s">
        <v>2629</v>
      </c>
      <c r="I802">
        <v>1</v>
      </c>
      <c r="J802" t="s">
        <v>65</v>
      </c>
      <c r="K802" t="s">
        <v>39</v>
      </c>
      <c r="L802">
        <v>8.74</v>
      </c>
      <c r="M802" s="2" t="s">
        <v>2619</v>
      </c>
      <c r="N802" s="85" t="s">
        <v>2630</v>
      </c>
      <c r="O802" t="s">
        <v>36</v>
      </c>
      <c r="P802" t="s">
        <v>2631</v>
      </c>
      <c r="Q802" t="s">
        <v>36</v>
      </c>
      <c r="R802">
        <v>8.74</v>
      </c>
      <c r="S802" s="1">
        <v>45744.189001307866</v>
      </c>
      <c r="T802" t="s">
        <v>42</v>
      </c>
      <c r="U802" s="1">
        <v>45743.967361111107</v>
      </c>
      <c r="V802" t="s">
        <v>43</v>
      </c>
      <c r="W802" t="s">
        <v>36</v>
      </c>
      <c r="X802">
        <v>0</v>
      </c>
      <c r="Y802" t="s">
        <v>726</v>
      </c>
      <c r="Z802">
        <v>8.74</v>
      </c>
      <c r="AA802" t="s">
        <v>36</v>
      </c>
      <c r="AB802">
        <v>136</v>
      </c>
      <c r="AC802" t="s">
        <v>2619</v>
      </c>
      <c r="AD802" t="s">
        <v>2619</v>
      </c>
      <c r="AE802" t="s">
        <v>45</v>
      </c>
      <c r="AF802" s="44" t="s">
        <v>46</v>
      </c>
      <c r="AG802" s="18" t="s">
        <v>2632</v>
      </c>
      <c r="AH802" s="18"/>
      <c r="AI802" s="2" t="s">
        <v>48</v>
      </c>
      <c r="AJ802" s="2" t="e">
        <f>VLOOKUP(A802,'Classification Test Result'!$A$2:$D$2428,4,FALSE)</f>
        <v>#N/A</v>
      </c>
      <c r="AL802" s="2">
        <f>_xlfn.XLOOKUP($A802,Results!$A$2:$A$2256,Results!G$2:G$2256,"")</f>
        <v>339781</v>
      </c>
      <c r="AM802" s="2">
        <f>_xlfn.XLOOKUP($A802,Results!$A$2:$A$2256,Results!H$2:H$2256,"")</f>
        <v>6056</v>
      </c>
      <c r="AN802" s="2" t="str">
        <f>_xlfn.XLOOKUP($A802,Results!$A$2:$A$2256,Results!I$2:I$2256,"")</f>
        <v>KLEIN TOOLS</v>
      </c>
      <c r="AO802" s="2" t="str">
        <f>_xlfn.XLOOKUP($A802,Results!$A$2:$A$2256,Results!J$2:J$2256,"")</f>
        <v>092644850462</v>
      </c>
      <c r="AP802" s="2">
        <f>_xlfn.XLOOKUP($A802,Results!$A$2:$A$2256,Results!K$2:K$2256,"")</f>
        <v>27111701</v>
      </c>
      <c r="AQ802" s="2" t="str">
        <f>_xlfn.XLOOKUP($A802,Results!$A$2:$A$2256,Results!L$2:L$2256,"")</f>
        <v>AK10528564</v>
      </c>
      <c r="AR802" s="2">
        <f>_xlfn.XLOOKUP($A802,Results!$A$2:$A$2256,Results!M$2:M$2256,"")</f>
        <v>281433</v>
      </c>
      <c r="AS802" s="2" t="str">
        <f>_xlfn.XLOOKUP($A802,Results!$A$2:$A$2256,Results!N$2:N$2256,"")</f>
        <v>KLEIN 605-6 6-IN CAB-PT SCR-DRVR</v>
      </c>
      <c r="AT802" s="2" t="str">
        <f>_xlfn.XLOOKUP($A802,Results!$A$2:$A$2256,Results!O$2:O$2256,"")</f>
        <v>KLEIN TOOLS</v>
      </c>
      <c r="AU802" s="2" t="str">
        <f>_xlfn.XLOOKUP($A802,Results!$A$2:$A$2256,Results!P$2:P$2256,"")</f>
        <v>KLEIN</v>
      </c>
      <c r="AV802" s="2" t="str">
        <f>_xlfn.XLOOKUP($A802,Results!$A$2:$A$2256,Results!Q$2:Q$2256,"")</f>
        <v>SINGLE_MATCH</v>
      </c>
      <c r="AW802" s="2" t="str">
        <f>_xlfn.XLOOKUP($A802,Results!$A$2:$A$2256,Results!R$2:R$2256,"")</f>
        <v>0.8683110409033616</v>
      </c>
      <c r="AX802" s="2">
        <f>_xlfn.XLOOKUP($A802,Results!$A$2:$A$2256,Results!S$2:S$2256,"")</f>
        <v>100</v>
      </c>
      <c r="AY802" s="2">
        <f>_xlfn.XLOOKUP($A802,Results!$A$2:$A$2256,Results!T$2:T$2256,"")</f>
        <v>100</v>
      </c>
      <c r="AZ802" s="2">
        <f>_xlfn.XLOOKUP($A802,Results!$A$2:$A$2256,Results!U$2:U$2256,"")</f>
        <v>100</v>
      </c>
      <c r="BA802" s="2" t="str">
        <f>_xlfn.XLOOKUP($A802,Results!$A$2:$A$2256,Results!V$2:V$2256,"")</f>
        <v>KLEIN TOOLS</v>
      </c>
      <c r="BB802" s="2">
        <f>_xlfn.XLOOKUP($A802,Results!$A$2:$A$2256,Results!W$2:W$2256,"")</f>
        <v>89</v>
      </c>
      <c r="BC802" s="2">
        <f>_xlfn.XLOOKUP($A802,Results!$A$2:$A$2256,Results!X$2:X$2256,"")</f>
        <v>27111700</v>
      </c>
      <c r="BD802" s="2">
        <f>_xlfn.XLOOKUP($A802,Results!$A$2:$A$2256,Results!Y$2:Y$2256,"")</f>
        <v>89</v>
      </c>
      <c r="BE802" s="2" t="b">
        <f>_xlfn.XLOOKUP($A802,Results!$A$2:$A$2256,Results!Z$2:Z$2256,"")</f>
        <v>1</v>
      </c>
    </row>
    <row r="803" spans="1:57" ht="38.25" customHeight="1" x14ac:dyDescent="0.3">
      <c r="A803">
        <v>906480</v>
      </c>
      <c r="B803">
        <v>281997</v>
      </c>
      <c r="C803" t="s">
        <v>36</v>
      </c>
      <c r="D803" t="s">
        <v>2634</v>
      </c>
      <c r="E803" s="2" t="str">
        <f>VLOOKUP(F803,'RPA Vendor Data '!F$1:$G$2418,2)</f>
        <v>FROST ELECTRIC SUPPLY CO</v>
      </c>
      <c r="F803" s="2">
        <v>11364</v>
      </c>
      <c r="G803" s="2">
        <v>1</v>
      </c>
      <c r="H803" t="s">
        <v>2635</v>
      </c>
      <c r="I803">
        <v>1</v>
      </c>
      <c r="J803" t="s">
        <v>65</v>
      </c>
      <c r="K803" t="s">
        <v>39</v>
      </c>
      <c r="L803">
        <v>21.81</v>
      </c>
      <c r="M803" s="104" t="s">
        <v>2619</v>
      </c>
      <c r="N803" s="85" t="s">
        <v>2636</v>
      </c>
      <c r="O803" t="s">
        <v>36</v>
      </c>
      <c r="P803" t="s">
        <v>36</v>
      </c>
      <c r="Q803">
        <v>9264485008</v>
      </c>
      <c r="R803">
        <v>21.81</v>
      </c>
      <c r="S803" s="1">
        <v>45744.896772453707</v>
      </c>
      <c r="T803" t="s">
        <v>42</v>
      </c>
      <c r="U803" s="1">
        <v>45744.67083333333</v>
      </c>
      <c r="V803" t="s">
        <v>43</v>
      </c>
      <c r="W803" t="s">
        <v>36</v>
      </c>
      <c r="X803">
        <v>0</v>
      </c>
      <c r="Y803" t="s">
        <v>54</v>
      </c>
      <c r="Z803" t="s">
        <v>36</v>
      </c>
      <c r="AA803">
        <v>21.81</v>
      </c>
      <c r="AB803" t="s">
        <v>36</v>
      </c>
      <c r="AC803" t="s">
        <v>2619</v>
      </c>
      <c r="AD803" t="s">
        <v>2619</v>
      </c>
      <c r="AE803" t="s">
        <v>45</v>
      </c>
      <c r="AF803" s="44" t="s">
        <v>46</v>
      </c>
      <c r="AG803" s="18" t="s">
        <v>2637</v>
      </c>
      <c r="AH803" s="18"/>
      <c r="AI803" s="2" t="s">
        <v>48</v>
      </c>
      <c r="AJ803" s="2" t="e">
        <f>VLOOKUP(A803,'Classification Test Result'!$A$2:$D$2428,4,FALSE)</f>
        <v>#N/A</v>
      </c>
      <c r="AL803" s="2">
        <f>_xlfn.XLOOKUP($A803,Results!$A$2:$A$2256,Results!G$2:G$2256,"")</f>
        <v>299943</v>
      </c>
      <c r="AM803" s="2">
        <f>_xlfn.XLOOKUP($A803,Results!$A$2:$A$2256,Results!H$2:H$2256,"")</f>
        <v>60012</v>
      </c>
      <c r="AN803" s="2" t="str">
        <f>_xlfn.XLOOKUP($A803,Results!$A$2:$A$2256,Results!I$2:I$2256,"")</f>
        <v>KLEIN TOOLS</v>
      </c>
      <c r="AO803" s="2" t="str">
        <f>_xlfn.XLOOKUP($A803,Results!$A$2:$A$2256,Results!J$2:J$2256,"")</f>
        <v>092644850080</v>
      </c>
      <c r="AP803" s="2">
        <f>_xlfn.XLOOKUP($A803,Results!$A$2:$A$2256,Results!K$2:K$2256,"")</f>
        <v>27111701</v>
      </c>
      <c r="AQ803" s="2">
        <f>_xlfn.XLOOKUP($A803,Results!$A$2:$A$2256,Results!L$2:L$2256,"")</f>
        <v>0</v>
      </c>
      <c r="AR803" s="2">
        <f>_xlfn.XLOOKUP($A803,Results!$A$2:$A$2256,Results!M$2:M$2256,"")</f>
        <v>705084</v>
      </c>
      <c r="AS803" s="2" t="str">
        <f>_xlfn.XLOOKUP($A803,Results!$A$2:$A$2256,Results!N$2:N$2256,"")</f>
        <v>KLEIN 600-12 12-IN SQRSHNK SCRDRVR</v>
      </c>
      <c r="AT803" s="2" t="str">
        <f>_xlfn.XLOOKUP($A803,Results!$A$2:$A$2256,Results!O$2:O$2256,"")</f>
        <v>KLEIN TOOLS</v>
      </c>
      <c r="AU803" s="2" t="str">
        <f>_xlfn.XLOOKUP($A803,Results!$A$2:$A$2256,Results!P$2:P$2256,"")</f>
        <v>KLEIN</v>
      </c>
      <c r="AV803" s="2" t="str">
        <f>_xlfn.XLOOKUP($A803,Results!$A$2:$A$2256,Results!Q$2:Q$2256,"")</f>
        <v>MULTIPLE_MATCHES_ONE_VALID</v>
      </c>
      <c r="AW803" s="2" t="str">
        <f>_xlfn.XLOOKUP($A803,Results!$A$2:$A$2256,Results!R$2:R$2256,"")</f>
        <v>0.8120266032943604</v>
      </c>
      <c r="AX803" s="2">
        <f>_xlfn.XLOOKUP($A803,Results!$A$2:$A$2256,Results!S$2:S$2256,"")</f>
        <v>100</v>
      </c>
      <c r="AY803" s="2">
        <f>_xlfn.XLOOKUP($A803,Results!$A$2:$A$2256,Results!T$2:T$2256,"")</f>
        <v>100</v>
      </c>
      <c r="AZ803" s="2">
        <f>_xlfn.XLOOKUP($A803,Results!$A$2:$A$2256,Results!U$2:U$2256,"")</f>
        <v>100</v>
      </c>
      <c r="BA803" s="2" t="str">
        <f>_xlfn.XLOOKUP($A803,Results!$A$2:$A$2256,Results!V$2:V$2256,"")</f>
        <v>KLEIN TOOLS</v>
      </c>
      <c r="BB803" s="2">
        <f>_xlfn.XLOOKUP($A803,Results!$A$2:$A$2256,Results!W$2:W$2256,"")</f>
        <v>84</v>
      </c>
      <c r="BC803" s="2">
        <f>_xlfn.XLOOKUP($A803,Results!$A$2:$A$2256,Results!X$2:X$2256,"")</f>
        <v>27111700</v>
      </c>
      <c r="BD803" s="2">
        <f>_xlfn.XLOOKUP($A803,Results!$A$2:$A$2256,Results!Y$2:Y$2256,"")</f>
        <v>84</v>
      </c>
      <c r="BE803" s="2" t="b">
        <f>_xlfn.XLOOKUP($A803,Results!$A$2:$A$2256,Results!Z$2:Z$2256,"")</f>
        <v>1</v>
      </c>
    </row>
    <row r="804" spans="1:57" ht="38.25" customHeight="1" x14ac:dyDescent="0.3">
      <c r="A804">
        <v>906481</v>
      </c>
      <c r="B804">
        <v>281320</v>
      </c>
      <c r="C804" t="s">
        <v>36</v>
      </c>
      <c r="D804" t="s">
        <v>765</v>
      </c>
      <c r="E804" s="2" t="str">
        <f>VLOOKUP(F804,'RPA Vendor Data '!F$1:$G$2418,2)</f>
        <v>VIKING ELECTRIC</v>
      </c>
      <c r="F804" s="2">
        <v>13536</v>
      </c>
      <c r="G804" s="2">
        <v>13</v>
      </c>
      <c r="H804" t="s">
        <v>2639</v>
      </c>
      <c r="I804">
        <v>1</v>
      </c>
      <c r="J804" t="s">
        <v>65</v>
      </c>
      <c r="K804" t="s">
        <v>39</v>
      </c>
      <c r="L804">
        <v>18.12</v>
      </c>
      <c r="M804" s="2" t="s">
        <v>2619</v>
      </c>
      <c r="N804" s="85">
        <v>11055</v>
      </c>
      <c r="O804" t="s">
        <v>36</v>
      </c>
      <c r="P804" t="s">
        <v>2640</v>
      </c>
      <c r="Q804" t="s">
        <v>36</v>
      </c>
      <c r="R804">
        <v>18.12</v>
      </c>
      <c r="S804" s="1">
        <v>45744.189007754627</v>
      </c>
      <c r="T804" t="s">
        <v>42</v>
      </c>
      <c r="U804" s="1">
        <v>45743.967361111107</v>
      </c>
      <c r="V804" t="s">
        <v>43</v>
      </c>
      <c r="W804" t="s">
        <v>36</v>
      </c>
      <c r="X804">
        <v>0</v>
      </c>
      <c r="Y804" t="s">
        <v>726</v>
      </c>
      <c r="Z804">
        <v>18.12</v>
      </c>
      <c r="AA804" t="s">
        <v>36</v>
      </c>
      <c r="AB804">
        <v>136</v>
      </c>
      <c r="AC804" t="s">
        <v>2619</v>
      </c>
      <c r="AD804" t="s">
        <v>2619</v>
      </c>
      <c r="AE804" t="s">
        <v>45</v>
      </c>
      <c r="AF804" s="44" t="s">
        <v>46</v>
      </c>
      <c r="AG804" s="18" t="s">
        <v>2641</v>
      </c>
      <c r="AH804" s="18"/>
      <c r="AI804" s="2" t="s">
        <v>48</v>
      </c>
      <c r="AJ804" s="2" t="e">
        <f>VLOOKUP(A804,'Classification Test Result'!$A$2:$D$2428,4,FALSE)</f>
        <v>#N/A</v>
      </c>
      <c r="AL804" s="2">
        <f>_xlfn.XLOOKUP($A804,Results!$A$2:$A$2256,Results!G$2:G$2256,"")</f>
        <v>336429</v>
      </c>
      <c r="AM804" s="2">
        <f>_xlfn.XLOOKUP($A804,Results!$A$2:$A$2256,Results!H$2:H$2256,"")</f>
        <v>11055</v>
      </c>
      <c r="AN804" s="2" t="str">
        <f>_xlfn.XLOOKUP($A804,Results!$A$2:$A$2256,Results!I$2:I$2256,"")</f>
        <v>KLEIN TOOLS</v>
      </c>
      <c r="AO804" s="2" t="str">
        <f>_xlfn.XLOOKUP($A804,Results!$A$2:$A$2256,Results!J$2:J$2256,"")</f>
        <v>092644740572</v>
      </c>
      <c r="AP804" s="2">
        <f>_xlfn.XLOOKUP($A804,Results!$A$2:$A$2256,Results!K$2:K$2256,"")</f>
        <v>27111510</v>
      </c>
      <c r="AQ804" s="2" t="str">
        <f>_xlfn.XLOOKUP($A804,Results!$A$2:$A$2256,Results!L$2:L$2256,"")</f>
        <v>AK10527028</v>
      </c>
      <c r="AR804" s="2">
        <f>_xlfn.XLOOKUP($A804,Results!$A$2:$A$2256,Results!M$2:M$2256,"")</f>
        <v>500715</v>
      </c>
      <c r="AS804" s="2" t="str">
        <f>_xlfn.XLOOKUP($A804,Results!$A$2:$A$2256,Results!N$2:N$2256,"")</f>
        <v>KLEIN 11055 WIRE STRIPPER/CUTTER</v>
      </c>
      <c r="AT804" s="2" t="str">
        <f>_xlfn.XLOOKUP($A804,Results!$A$2:$A$2256,Results!O$2:O$2256,"")</f>
        <v>KLEIN TOOLS</v>
      </c>
      <c r="AU804" s="2" t="str">
        <f>_xlfn.XLOOKUP($A804,Results!$A$2:$A$2256,Results!P$2:P$2256,"")</f>
        <v>KLEIN</v>
      </c>
      <c r="AV804" s="2" t="str">
        <f>_xlfn.XLOOKUP($A804,Results!$A$2:$A$2256,Results!Q$2:Q$2256,"")</f>
        <v>MULTIPLE_MATCHES_ONE_VALID</v>
      </c>
      <c r="AW804" s="2" t="str">
        <f>_xlfn.XLOOKUP($A804,Results!$A$2:$A$2256,Results!R$2:R$2256,"")</f>
        <v>0.9168675689533177</v>
      </c>
      <c r="AX804" s="2">
        <f>_xlfn.XLOOKUP($A804,Results!$A$2:$A$2256,Results!S$2:S$2256,"")</f>
        <v>100</v>
      </c>
      <c r="AY804" s="2">
        <f>_xlfn.XLOOKUP($A804,Results!$A$2:$A$2256,Results!T$2:T$2256,"")</f>
        <v>100</v>
      </c>
      <c r="AZ804" s="2">
        <f>_xlfn.XLOOKUP($A804,Results!$A$2:$A$2256,Results!U$2:U$2256,"")</f>
        <v>100</v>
      </c>
      <c r="BA804" s="2" t="str">
        <f>_xlfn.XLOOKUP($A804,Results!$A$2:$A$2256,Results!V$2:V$2256,"")</f>
        <v>KLEIN TOOLS</v>
      </c>
      <c r="BB804" s="2">
        <f>_xlfn.XLOOKUP($A804,Results!$A$2:$A$2256,Results!W$2:W$2256,"")</f>
        <v>92</v>
      </c>
      <c r="BC804" s="2">
        <f>_xlfn.XLOOKUP($A804,Results!$A$2:$A$2256,Results!X$2:X$2256,"")</f>
        <v>27110000</v>
      </c>
      <c r="BD804" s="2">
        <f>_xlfn.XLOOKUP($A804,Results!$A$2:$A$2256,Results!Y$2:Y$2256,"")</f>
        <v>92</v>
      </c>
      <c r="BE804" s="2" t="b">
        <f>_xlfn.XLOOKUP($A804,Results!$A$2:$A$2256,Results!Z$2:Z$2256,"")</f>
        <v>1</v>
      </c>
    </row>
    <row r="805" spans="1:57" ht="38.25" customHeight="1" x14ac:dyDescent="0.3">
      <c r="A805">
        <v>906482</v>
      </c>
      <c r="B805">
        <v>281995</v>
      </c>
      <c r="C805" t="s">
        <v>36</v>
      </c>
      <c r="D805" t="s">
        <v>584</v>
      </c>
      <c r="E805" s="2" t="str">
        <f>VLOOKUP(F805,'RPA Vendor Data '!F$1:$G$2418,2)</f>
        <v>FROST ELECTRIC SUPPLY CO</v>
      </c>
      <c r="F805" s="2">
        <v>11364</v>
      </c>
      <c r="G805" s="2">
        <v>2</v>
      </c>
      <c r="H805" t="s">
        <v>2643</v>
      </c>
      <c r="I805">
        <v>1</v>
      </c>
      <c r="J805" t="s">
        <v>65</v>
      </c>
      <c r="K805" t="s">
        <v>39</v>
      </c>
      <c r="L805">
        <v>32.4</v>
      </c>
      <c r="M805" s="104" t="s">
        <v>2619</v>
      </c>
      <c r="N805" s="85" t="s">
        <v>2644</v>
      </c>
      <c r="O805" t="s">
        <v>36</v>
      </c>
      <c r="P805" t="s">
        <v>2645</v>
      </c>
      <c r="Q805">
        <v>9264469237</v>
      </c>
      <c r="R805">
        <v>32.4</v>
      </c>
      <c r="S805" s="1">
        <v>45744.896822997682</v>
      </c>
      <c r="T805" t="s">
        <v>42</v>
      </c>
      <c r="U805" s="1">
        <v>45744.670138888891</v>
      </c>
      <c r="V805" t="s">
        <v>43</v>
      </c>
      <c r="W805" t="s">
        <v>36</v>
      </c>
      <c r="X805">
        <v>2</v>
      </c>
      <c r="Y805" t="s">
        <v>158</v>
      </c>
      <c r="Z805">
        <v>32.4</v>
      </c>
      <c r="AA805">
        <v>32.4</v>
      </c>
      <c r="AB805">
        <v>193</v>
      </c>
      <c r="AC805" t="s">
        <v>2619</v>
      </c>
      <c r="AD805" t="s">
        <v>2619</v>
      </c>
      <c r="AE805" t="s">
        <v>45</v>
      </c>
      <c r="AF805" s="44" t="s">
        <v>46</v>
      </c>
      <c r="AG805" s="18" t="s">
        <v>2646</v>
      </c>
      <c r="AH805" s="18"/>
      <c r="AI805" s="2" t="s">
        <v>48</v>
      </c>
      <c r="AJ805" s="2" t="e">
        <f>VLOOKUP(A805,'Classification Test Result'!$A$2:$D$2428,4,FALSE)</f>
        <v>#N/A</v>
      </c>
      <c r="AL805" s="2">
        <f>_xlfn.XLOOKUP($A805,Results!$A$2:$A$2256,Results!G$2:G$2256,"")</f>
        <v>339788</v>
      </c>
      <c r="AM805" s="2" t="str">
        <f>_xlfn.XLOOKUP($A805,Results!$A$2:$A$2256,Results!H$2:H$2256,"")</f>
        <v>935DAG</v>
      </c>
      <c r="AN805" s="2" t="str">
        <f>_xlfn.XLOOKUP($A805,Results!$A$2:$A$2256,Results!I$2:I$2256,"")</f>
        <v>KLEIN TOOLS</v>
      </c>
      <c r="AO805" s="2" t="str">
        <f>_xlfn.XLOOKUP($A805,Results!$A$2:$A$2256,Results!J$2:J$2256,"")</f>
        <v>092644692376</v>
      </c>
      <c r="AP805" s="2">
        <f>_xlfn.XLOOKUP($A805,Results!$A$2:$A$2256,Results!K$2:K$2256,"")</f>
        <v>27111824</v>
      </c>
      <c r="AQ805" s="2" t="str">
        <f>_xlfn.XLOOKUP($A805,Results!$A$2:$A$2256,Results!L$2:L$2256,"")</f>
        <v>AK10529359</v>
      </c>
      <c r="AR805" s="2">
        <f>_xlfn.XLOOKUP($A805,Results!$A$2:$A$2256,Results!M$2:M$2256,"")</f>
        <v>65754</v>
      </c>
      <c r="AS805" s="2" t="str">
        <f>_xlfn.XLOOKUP($A805,Results!$A$2:$A$2256,Results!N$2:N$2256,"")</f>
        <v>KLEIN 935DAG ANGLE GAUGE/LEVEL</v>
      </c>
      <c r="AT805" s="2" t="str">
        <f>_xlfn.XLOOKUP($A805,Results!$A$2:$A$2256,Results!O$2:O$2256,"")</f>
        <v>KLEIN TOOLS</v>
      </c>
      <c r="AU805" s="2" t="str">
        <f>_xlfn.XLOOKUP($A805,Results!$A$2:$A$2256,Results!P$2:P$2256,"")</f>
        <v>KLEIN</v>
      </c>
      <c r="AV805" s="2" t="str">
        <f>_xlfn.XLOOKUP($A805,Results!$A$2:$A$2256,Results!Q$2:Q$2256,"")</f>
        <v>MULTIPLE_MATCHES_ONE_VALID</v>
      </c>
      <c r="AW805" s="2" t="str">
        <f>_xlfn.XLOOKUP($A805,Results!$A$2:$A$2256,Results!R$2:R$2256,"")</f>
        <v>0.8625104684482798</v>
      </c>
      <c r="AX805" s="2">
        <f>_xlfn.XLOOKUP($A805,Results!$A$2:$A$2256,Results!S$2:S$2256,"")</f>
        <v>100</v>
      </c>
      <c r="AY805" s="2">
        <f>_xlfn.XLOOKUP($A805,Results!$A$2:$A$2256,Results!T$2:T$2256,"")</f>
        <v>100</v>
      </c>
      <c r="AZ805" s="2">
        <f>_xlfn.XLOOKUP($A805,Results!$A$2:$A$2256,Results!U$2:U$2256,"")</f>
        <v>100</v>
      </c>
      <c r="BA805" s="2" t="str">
        <f>_xlfn.XLOOKUP($A805,Results!$A$2:$A$2256,Results!V$2:V$2256,"")</f>
        <v>KLEIN TOOLS</v>
      </c>
      <c r="BB805" s="2">
        <f>_xlfn.XLOOKUP($A805,Results!$A$2:$A$2256,Results!W$2:W$2256,"")</f>
        <v>88</v>
      </c>
      <c r="BC805" s="2">
        <f>_xlfn.XLOOKUP($A805,Results!$A$2:$A$2256,Results!X$2:X$2256,"")</f>
        <v>27111800</v>
      </c>
      <c r="BD805" s="2">
        <f>_xlfn.XLOOKUP($A805,Results!$A$2:$A$2256,Results!Y$2:Y$2256,"")</f>
        <v>88</v>
      </c>
      <c r="BE805" s="2" t="b">
        <f>_xlfn.XLOOKUP($A805,Results!$A$2:$A$2256,Results!Z$2:Z$2256,"")</f>
        <v>1</v>
      </c>
    </row>
    <row r="806" spans="1:57" ht="38.25" customHeight="1" x14ac:dyDescent="0.3">
      <c r="A806">
        <v>906483</v>
      </c>
      <c r="B806">
        <v>281597</v>
      </c>
      <c r="C806" t="s">
        <v>36</v>
      </c>
      <c r="D806" t="s">
        <v>95</v>
      </c>
      <c r="E806" s="2" t="str">
        <f>VLOOKUP(F806,'RPA Vendor Data '!F$1:$G$2418,2)</f>
        <v>VAN METER, INC.</v>
      </c>
      <c r="F806" s="2">
        <v>13513</v>
      </c>
      <c r="G806" s="2">
        <v>10</v>
      </c>
      <c r="H806" t="s">
        <v>2648</v>
      </c>
      <c r="I806">
        <v>1</v>
      </c>
      <c r="J806" t="s">
        <v>65</v>
      </c>
      <c r="K806" t="s">
        <v>39</v>
      </c>
      <c r="L806">
        <v>41.466000000000001</v>
      </c>
      <c r="M806" s="2" t="s">
        <v>1202</v>
      </c>
      <c r="N806" s="85" t="s">
        <v>1854</v>
      </c>
      <c r="O806">
        <v>10228981</v>
      </c>
      <c r="P806" t="s">
        <v>36</v>
      </c>
      <c r="Q806" t="s">
        <v>36</v>
      </c>
      <c r="R806">
        <v>41.47</v>
      </c>
      <c r="S806" s="1">
        <v>45744.481423611112</v>
      </c>
      <c r="T806" t="s">
        <v>42</v>
      </c>
      <c r="U806" s="1">
        <v>45744.250694444447</v>
      </c>
      <c r="V806" t="s">
        <v>43</v>
      </c>
      <c r="W806" t="s">
        <v>36</v>
      </c>
      <c r="X806">
        <v>0</v>
      </c>
      <c r="Y806" t="s">
        <v>54</v>
      </c>
      <c r="Z806" t="s">
        <v>36</v>
      </c>
      <c r="AA806">
        <v>41.466000000000001</v>
      </c>
      <c r="AB806" t="s">
        <v>36</v>
      </c>
      <c r="AC806" t="s">
        <v>1202</v>
      </c>
      <c r="AD806" t="s">
        <v>1202</v>
      </c>
      <c r="AE806" t="s">
        <v>45</v>
      </c>
      <c r="AF806" s="44">
        <v>40101800</v>
      </c>
      <c r="AG806" s="18" t="s">
        <v>2649</v>
      </c>
      <c r="AI806" s="2" t="s">
        <v>48</v>
      </c>
      <c r="AJ806" s="2" t="e">
        <f>VLOOKUP(A806,'Classification Test Result'!$A$2:$D$2428,4,FALSE)</f>
        <v>#N/A</v>
      </c>
      <c r="AL806" s="2">
        <f>_xlfn.XLOOKUP($A806,Results!$A$2:$A$2256,Results!G$2:G$2256,"")</f>
        <v>940290</v>
      </c>
      <c r="AM806" s="2" t="str">
        <f>_xlfn.XLOOKUP($A806,Results!$A$2:$A$2256,Results!H$2:H$2256,"")</f>
        <v>KITRBHTB26BL</v>
      </c>
      <c r="AN806" s="2" t="str">
        <f>_xlfn.XLOOKUP($A806,Results!$A$2:$A$2256,Results!I$2:I$2256,"")</f>
        <v>OUELLET</v>
      </c>
      <c r="AO806" s="2">
        <f>_xlfn.XLOOKUP($A806,Results!$A$2:$A$2256,Results!J$2:J$2256,"")</f>
        <v>625262122767</v>
      </c>
      <c r="AP806" s="2">
        <f>_xlfn.XLOOKUP($A806,Results!$A$2:$A$2256,Results!K$2:K$2256,"")</f>
        <v>40101800</v>
      </c>
      <c r="AQ806" s="2">
        <f>_xlfn.XLOOKUP($A806,Results!$A$2:$A$2256,Results!L$2:L$2256,"")</f>
        <v>0</v>
      </c>
      <c r="AR806" s="2">
        <f>_xlfn.XLOOKUP($A806,Results!$A$2:$A$2256,Results!M$2:M$2256,"")</f>
        <v>713457</v>
      </c>
      <c r="AS806" s="2" t="str">
        <f>_xlfn.XLOOKUP($A806,Results!$A$2:$A$2256,Results!N$2:N$2256,"")</f>
        <v>OUE KIT-RBH-TB26BL THERMOSTAT KT</v>
      </c>
      <c r="AT806" s="2" t="str">
        <f>_xlfn.XLOOKUP($A806,Results!$A$2:$A$2256,Results!O$2:O$2256,"")</f>
        <v>OUELLET</v>
      </c>
      <c r="AU806" s="2" t="str">
        <f>_xlfn.XLOOKUP($A806,Results!$A$2:$A$2256,Results!P$2:P$2256,"")</f>
        <v>OUELLET</v>
      </c>
      <c r="AV806" s="2" t="str">
        <f>_xlfn.XLOOKUP($A806,Results!$A$2:$A$2256,Results!Q$2:Q$2256,"")</f>
        <v>SINGLE_MATCH</v>
      </c>
      <c r="AW806" s="2" t="str">
        <f>_xlfn.XLOOKUP($A806,Results!$A$2:$A$2256,Results!R$2:R$2256,"")</f>
        <v>0.7608145609150564</v>
      </c>
      <c r="AX806" s="2">
        <f>_xlfn.XLOOKUP($A806,Results!$A$2:$A$2256,Results!S$2:S$2256,"")</f>
        <v>100</v>
      </c>
      <c r="AY806" s="2">
        <f>_xlfn.XLOOKUP($A806,Results!$A$2:$A$2256,Results!T$2:T$2256,"")</f>
        <v>100</v>
      </c>
      <c r="AZ806" s="2">
        <f>_xlfn.XLOOKUP($A806,Results!$A$2:$A$2256,Results!U$2:U$2256,"")</f>
        <v>100</v>
      </c>
      <c r="BA806" s="2" t="str">
        <f>_xlfn.XLOOKUP($A806,Results!$A$2:$A$2256,Results!V$2:V$2256,"")</f>
        <v>OUELLET</v>
      </c>
      <c r="BB806" s="2">
        <f>_xlfn.XLOOKUP($A806,Results!$A$2:$A$2256,Results!W$2:W$2256,"")</f>
        <v>81</v>
      </c>
      <c r="BC806" s="2">
        <f>_xlfn.XLOOKUP($A806,Results!$A$2:$A$2256,Results!X$2:X$2256,"")</f>
        <v>0</v>
      </c>
      <c r="BD806" s="2">
        <f>_xlfn.XLOOKUP($A806,Results!$A$2:$A$2256,Results!Y$2:Y$2256,"")</f>
        <v>0</v>
      </c>
      <c r="BE806" s="2" t="b">
        <f>_xlfn.XLOOKUP($A806,Results!$A$2:$A$2256,Results!Z$2:Z$2256,"")</f>
        <v>1</v>
      </c>
    </row>
    <row r="807" spans="1:57" ht="38.25" customHeight="1" x14ac:dyDescent="0.3">
      <c r="A807">
        <v>906484</v>
      </c>
      <c r="B807">
        <v>282009</v>
      </c>
      <c r="C807" t="s">
        <v>36</v>
      </c>
      <c r="D807" t="s">
        <v>1409</v>
      </c>
      <c r="E807" s="2" t="str">
        <f>VLOOKUP(F807,'RPA Vendor Data '!F$1:$G$2418,2)</f>
        <v>DOMINION ELECTRIC SUPPLY</v>
      </c>
      <c r="F807" s="2">
        <v>11048</v>
      </c>
      <c r="G807" s="2">
        <v>6</v>
      </c>
      <c r="H807" t="s">
        <v>2650</v>
      </c>
      <c r="I807">
        <v>-2</v>
      </c>
      <c r="J807" t="s">
        <v>65</v>
      </c>
      <c r="K807" t="s">
        <v>39</v>
      </c>
      <c r="L807">
        <v>4.5199999999999996</v>
      </c>
      <c r="M807" s="2" t="s">
        <v>2606</v>
      </c>
      <c r="N807" s="85" t="s">
        <v>2651</v>
      </c>
      <c r="O807" t="s">
        <v>36</v>
      </c>
      <c r="P807" t="s">
        <v>2652</v>
      </c>
      <c r="Q807" t="s">
        <v>36</v>
      </c>
      <c r="R807">
        <v>-9.0399999999999991</v>
      </c>
      <c r="S807" s="1">
        <v>45744.896545636577</v>
      </c>
      <c r="T807" t="s">
        <v>42</v>
      </c>
      <c r="U807" s="1">
        <v>45744.677083333343</v>
      </c>
      <c r="V807" t="s">
        <v>43</v>
      </c>
      <c r="W807" t="s">
        <v>36</v>
      </c>
      <c r="X807">
        <v>0</v>
      </c>
      <c r="Y807">
        <v>999</v>
      </c>
      <c r="Z807" t="s">
        <v>36</v>
      </c>
      <c r="AA807" t="s">
        <v>36</v>
      </c>
      <c r="AB807" t="s">
        <v>36</v>
      </c>
      <c r="AC807" t="s">
        <v>2587</v>
      </c>
      <c r="AD807" t="s">
        <v>2587</v>
      </c>
      <c r="AE807" t="s">
        <v>45</v>
      </c>
      <c r="AF807" s="44" t="s">
        <v>2653</v>
      </c>
      <c r="AG807" s="18" t="s">
        <v>2654</v>
      </c>
      <c r="AI807" s="2" t="s">
        <v>48</v>
      </c>
      <c r="AJ807" s="2" t="e">
        <f>VLOOKUP(A807,'Classification Test Result'!$A$2:$D$2428,4,FALSE)</f>
        <v>#N/A</v>
      </c>
      <c r="AL807" s="2">
        <f>_xlfn.XLOOKUP($A807,Results!$A$2:$A$2256,Results!G$2:G$2256,"")</f>
        <v>493296</v>
      </c>
      <c r="AM807" s="2" t="str">
        <f>_xlfn.XLOOKUP($A807,Results!$A$2:$A$2256,Results!H$2:H$2256,"")</f>
        <v>EAT1CGN</v>
      </c>
      <c r="AN807" s="2" t="str">
        <f>_xlfn.XLOOKUP($A807,Results!$A$2:$A$2256,Results!I$2:I$2256,"")</f>
        <v>KILLARK ELECTRIC MANUFACTURING</v>
      </c>
      <c r="AO807" s="2">
        <f>_xlfn.XLOOKUP($A807,Results!$A$2:$A$2256,Results!J$2:J$2256,"")</f>
        <v>783936108827</v>
      </c>
      <c r="AP807" s="2">
        <f>_xlfn.XLOOKUP($A807,Results!$A$2:$A$2256,Results!K$2:K$2256,"")</f>
        <v>39131708</v>
      </c>
      <c r="AQ807" s="2">
        <f>_xlfn.XLOOKUP($A807,Results!$A$2:$A$2256,Results!L$2:L$2256,"")</f>
        <v>0</v>
      </c>
      <c r="AR807" s="2">
        <f>_xlfn.XLOOKUP($A807,Results!$A$2:$A$2256,Results!M$2:M$2256,"")</f>
        <v>82200</v>
      </c>
      <c r="AS807" s="2" t="str">
        <f>_xlfn.XLOOKUP($A807,Results!$A$2:$A$2256,Results!N$2:N$2256,"")</f>
        <v>KLRK EAT-1CGN 1/2 AL CONDUIT BDY</v>
      </c>
      <c r="AT807" s="2" t="str">
        <f>_xlfn.XLOOKUP($A807,Results!$A$2:$A$2256,Results!O$2:O$2256,"")</f>
        <v>KILLARK ELECTRIC MANUFACTURING</v>
      </c>
      <c r="AU807" s="2" t="str">
        <f>_xlfn.XLOOKUP($A807,Results!$A$2:$A$2256,Results!P$2:P$2256,"")</f>
        <v>KIL</v>
      </c>
      <c r="AV807" s="2" t="str">
        <f>_xlfn.XLOOKUP($A807,Results!$A$2:$A$2256,Results!Q$2:Q$2256,"")</f>
        <v>MULTIPLE_MATCHES_ONE_VALID</v>
      </c>
      <c r="AW807" s="2" t="str">
        <f>_xlfn.XLOOKUP($A807,Results!$A$2:$A$2256,Results!R$2:R$2256,"")</f>
        <v>0.7345727067770603</v>
      </c>
      <c r="AX807" s="2">
        <f>_xlfn.XLOOKUP($A807,Results!$A$2:$A$2256,Results!S$2:S$2256,"")</f>
        <v>100</v>
      </c>
      <c r="AY807" s="2">
        <f>_xlfn.XLOOKUP($A807,Results!$A$2:$A$2256,Results!T$2:T$2256,"")</f>
        <v>100</v>
      </c>
      <c r="AZ807" s="2">
        <f>_xlfn.XLOOKUP($A807,Results!$A$2:$A$2256,Results!U$2:U$2256,"")</f>
        <v>100</v>
      </c>
      <c r="BA807" s="2" t="str">
        <f>_xlfn.XLOOKUP($A807,Results!$A$2:$A$2256,Results!V$2:V$2256,"")</f>
        <v>KILLARK ELECTRIC MANUFACTURING</v>
      </c>
      <c r="BB807" s="2">
        <f>_xlfn.XLOOKUP($A807,Results!$A$2:$A$2256,Results!W$2:W$2256,"")</f>
        <v>79</v>
      </c>
      <c r="BC807" s="2">
        <f>_xlfn.XLOOKUP($A807,Results!$A$2:$A$2256,Results!X$2:X$2256,"")</f>
        <v>39131708</v>
      </c>
      <c r="BD807" s="2">
        <f>_xlfn.XLOOKUP($A807,Results!$A$2:$A$2256,Results!Y$2:Y$2256,"")</f>
        <v>79</v>
      </c>
      <c r="BE807" s="2" t="b">
        <f>_xlfn.XLOOKUP($A807,Results!$A$2:$A$2256,Results!Z$2:Z$2256,"")</f>
        <v>1</v>
      </c>
    </row>
    <row r="808" spans="1:57" ht="38.25" customHeight="1" x14ac:dyDescent="0.3">
      <c r="A808">
        <v>906485</v>
      </c>
      <c r="B808">
        <v>281886</v>
      </c>
      <c r="C808" t="s">
        <v>36</v>
      </c>
      <c r="D808" t="s">
        <v>591</v>
      </c>
      <c r="E808" s="2" t="str">
        <f>VLOOKUP(F808,'RPA Vendor Data '!F$1:$G$2418,2)</f>
        <v>DOMINION ELECTRIC SUPPLY</v>
      </c>
      <c r="F808" s="2">
        <v>11048</v>
      </c>
      <c r="G808" s="2">
        <v>8</v>
      </c>
      <c r="H808" t="s">
        <v>2656</v>
      </c>
      <c r="I808">
        <v>1</v>
      </c>
      <c r="J808" t="s">
        <v>65</v>
      </c>
      <c r="K808" t="s">
        <v>39</v>
      </c>
      <c r="L808">
        <v>11.43</v>
      </c>
      <c r="M808" s="2" t="s">
        <v>2606</v>
      </c>
      <c r="N808" s="85" t="s">
        <v>2657</v>
      </c>
      <c r="O808" t="s">
        <v>36</v>
      </c>
      <c r="P808" t="s">
        <v>2658</v>
      </c>
      <c r="Q808" t="s">
        <v>36</v>
      </c>
      <c r="R808">
        <v>11.43</v>
      </c>
      <c r="S808" s="1">
        <v>45744.667899768523</v>
      </c>
      <c r="T808" t="s">
        <v>42</v>
      </c>
      <c r="U808" s="1">
        <v>45744.448611111111</v>
      </c>
      <c r="V808" t="s">
        <v>43</v>
      </c>
      <c r="W808" t="s">
        <v>36</v>
      </c>
      <c r="X808">
        <v>8</v>
      </c>
      <c r="Y808" t="s">
        <v>158</v>
      </c>
      <c r="Z808">
        <v>11.43</v>
      </c>
      <c r="AA808">
        <v>11.43</v>
      </c>
      <c r="AB808">
        <v>191</v>
      </c>
      <c r="AC808" t="s">
        <v>2587</v>
      </c>
      <c r="AD808" t="s">
        <v>2587</v>
      </c>
      <c r="AE808" t="s">
        <v>45</v>
      </c>
      <c r="AF808" s="44">
        <v>39131708</v>
      </c>
      <c r="AG808" s="18" t="s">
        <v>2659</v>
      </c>
      <c r="AI808" s="2" t="s">
        <v>48</v>
      </c>
      <c r="AJ808" s="2" t="e">
        <f>VLOOKUP(A808,'Classification Test Result'!$A$2:$D$2428,4,FALSE)</f>
        <v>#N/A</v>
      </c>
      <c r="AL808" s="2">
        <f>_xlfn.XLOOKUP($A808,Results!$A$2:$A$2256,Results!G$2:G$2256,"")</f>
        <v>871313</v>
      </c>
      <c r="AM808" s="2" t="str">
        <f>_xlfn.XLOOKUP($A808,Results!$A$2:$A$2256,Results!H$2:H$2256,"")</f>
        <v>EALB5CGN</v>
      </c>
      <c r="AN808" s="2" t="str">
        <f>_xlfn.XLOOKUP($A808,Results!$A$2:$A$2256,Results!I$2:I$2256,"")</f>
        <v>KILLARK ELECTRIC MANUFACTURING</v>
      </c>
      <c r="AO808" s="2">
        <f>_xlfn.XLOOKUP($A808,Results!$A$2:$A$2256,Results!J$2:J$2256,"")</f>
        <v>783936108636</v>
      </c>
      <c r="AP808" s="2">
        <f>_xlfn.XLOOKUP($A808,Results!$A$2:$A$2256,Results!K$2:K$2256,"")</f>
        <v>39131708</v>
      </c>
      <c r="AQ808" s="2">
        <f>_xlfn.XLOOKUP($A808,Results!$A$2:$A$2256,Results!L$2:L$2256,"")</f>
        <v>0</v>
      </c>
      <c r="AR808" s="2">
        <f>_xlfn.XLOOKUP($A808,Results!$A$2:$A$2256,Results!M$2:M$2256,"")</f>
        <v>723671</v>
      </c>
      <c r="AS808" s="2" t="str">
        <f>_xlfn.XLOOKUP($A808,Results!$A$2:$A$2256,Results!N$2:N$2256,"")</f>
        <v>KLRK EALB-5CGN 1-1/2 AL CONDUIT BDY</v>
      </c>
      <c r="AT808" s="2" t="str">
        <f>_xlfn.XLOOKUP($A808,Results!$A$2:$A$2256,Results!O$2:O$2256,"")</f>
        <v>KILLARK ELECTRIC MANUFACTURING</v>
      </c>
      <c r="AU808" s="2" t="str">
        <f>_xlfn.XLOOKUP($A808,Results!$A$2:$A$2256,Results!P$2:P$2256,"")</f>
        <v>KIL</v>
      </c>
      <c r="AV808" s="2" t="str">
        <f>_xlfn.XLOOKUP($A808,Results!$A$2:$A$2256,Results!Q$2:Q$2256,"")</f>
        <v>MULTIPLE_MATCHES_ONE_VALID</v>
      </c>
      <c r="AW808" s="2" t="str">
        <f>_xlfn.XLOOKUP($A808,Results!$A$2:$A$2256,Results!R$2:R$2256,"")</f>
        <v>0.7994202590943328</v>
      </c>
      <c r="AX808" s="2">
        <f>_xlfn.XLOOKUP($A808,Results!$A$2:$A$2256,Results!S$2:S$2256,"")</f>
        <v>100</v>
      </c>
      <c r="AY808" s="2">
        <f>_xlfn.XLOOKUP($A808,Results!$A$2:$A$2256,Results!T$2:T$2256,"")</f>
        <v>100</v>
      </c>
      <c r="AZ808" s="2">
        <f>_xlfn.XLOOKUP($A808,Results!$A$2:$A$2256,Results!U$2:U$2256,"")</f>
        <v>100</v>
      </c>
      <c r="BA808" s="2" t="str">
        <f>_xlfn.XLOOKUP($A808,Results!$A$2:$A$2256,Results!V$2:V$2256,"")</f>
        <v>KILLARK ELECTRIC MANUFACTURING</v>
      </c>
      <c r="BB808" s="2">
        <f>_xlfn.XLOOKUP($A808,Results!$A$2:$A$2256,Results!W$2:W$2256,"")</f>
        <v>68</v>
      </c>
      <c r="BC808" s="2">
        <f>_xlfn.XLOOKUP($A808,Results!$A$2:$A$2256,Results!X$2:X$2256,"")</f>
        <v>39131708</v>
      </c>
      <c r="BD808" s="2">
        <f>_xlfn.XLOOKUP($A808,Results!$A$2:$A$2256,Results!Y$2:Y$2256,"")</f>
        <v>83</v>
      </c>
      <c r="BE808" s="2" t="b">
        <f>_xlfn.XLOOKUP($A808,Results!$A$2:$A$2256,Results!Z$2:Z$2256,"")</f>
        <v>1</v>
      </c>
    </row>
    <row r="809" spans="1:57" ht="38.25" customHeight="1" x14ac:dyDescent="0.3">
      <c r="A809">
        <v>906486</v>
      </c>
      <c r="B809">
        <v>281886</v>
      </c>
      <c r="C809" t="s">
        <v>36</v>
      </c>
      <c r="D809" t="s">
        <v>591</v>
      </c>
      <c r="E809" s="2" t="str">
        <f>VLOOKUP(F809,'RPA Vendor Data '!F$1:$G$2418,2)</f>
        <v>DOMINION ELECTRIC SUPPLY</v>
      </c>
      <c r="F809" s="2">
        <v>11048</v>
      </c>
      <c r="G809" s="2">
        <v>21</v>
      </c>
      <c r="H809" t="s">
        <v>2661</v>
      </c>
      <c r="I809">
        <v>1</v>
      </c>
      <c r="J809" t="s">
        <v>65</v>
      </c>
      <c r="K809" t="s">
        <v>39</v>
      </c>
      <c r="L809">
        <v>6.62</v>
      </c>
      <c r="M809" s="2" t="s">
        <v>2606</v>
      </c>
      <c r="N809" s="85" t="s">
        <v>2662</v>
      </c>
      <c r="O809" t="s">
        <v>36</v>
      </c>
      <c r="P809" t="s">
        <v>2663</v>
      </c>
      <c r="Q809" t="s">
        <v>36</v>
      </c>
      <c r="R809">
        <v>6.62</v>
      </c>
      <c r="S809" s="1">
        <v>45744.668012118047</v>
      </c>
      <c r="T809" t="s">
        <v>42</v>
      </c>
      <c r="U809" s="1">
        <v>45744.448611111111</v>
      </c>
      <c r="V809" t="s">
        <v>43</v>
      </c>
      <c r="W809" t="s">
        <v>36</v>
      </c>
      <c r="X809">
        <v>21</v>
      </c>
      <c r="Y809" t="s">
        <v>158</v>
      </c>
      <c r="Z809">
        <v>6.62</v>
      </c>
      <c r="AA809">
        <v>6.62</v>
      </c>
      <c r="AB809">
        <v>191</v>
      </c>
      <c r="AC809" t="s">
        <v>2587</v>
      </c>
      <c r="AD809" t="s">
        <v>2587</v>
      </c>
      <c r="AE809" t="s">
        <v>45</v>
      </c>
      <c r="AF809" s="44" t="s">
        <v>46</v>
      </c>
      <c r="AG809" s="18" t="s">
        <v>2664</v>
      </c>
      <c r="AI809" s="2" t="s">
        <v>48</v>
      </c>
      <c r="AJ809" s="2" t="e">
        <f>VLOOKUP(A809,'Classification Test Result'!$A$2:$D$2428,4,FALSE)</f>
        <v>#N/A</v>
      </c>
      <c r="AL809" s="2">
        <f>_xlfn.XLOOKUP($A809,Results!$A$2:$A$2256,Results!G$2:G$2256,"")</f>
        <v>1124442</v>
      </c>
      <c r="AM809" s="2" t="str">
        <f>_xlfn.XLOOKUP($A809,Results!$A$2:$A$2256,Results!H$2:H$2256,"")</f>
        <v>EALB3CGN</v>
      </c>
      <c r="AN809" s="2" t="str">
        <f>_xlfn.XLOOKUP($A809,Results!$A$2:$A$2256,Results!I$2:I$2256,"")</f>
        <v>KILLARK ELECTRIC MANUFACTURING</v>
      </c>
      <c r="AO809" s="2">
        <f>_xlfn.XLOOKUP($A809,Results!$A$2:$A$2256,Results!J$2:J$2256,"")</f>
        <v>783936108612</v>
      </c>
      <c r="AP809" s="2">
        <f>_xlfn.XLOOKUP($A809,Results!$A$2:$A$2256,Results!K$2:K$2256,"")</f>
        <v>39131708</v>
      </c>
      <c r="AQ809" s="2">
        <f>_xlfn.XLOOKUP($A809,Results!$A$2:$A$2256,Results!L$2:L$2256,"")</f>
        <v>0</v>
      </c>
      <c r="AR809" s="2">
        <f>_xlfn.XLOOKUP($A809,Results!$A$2:$A$2256,Results!M$2:M$2256,"")</f>
        <v>1066226</v>
      </c>
      <c r="AS809" s="2" t="str">
        <f>_xlfn.XLOOKUP($A809,Results!$A$2:$A$2256,Results!N$2:N$2256,"")</f>
        <v>KLRK EALB-3CGN 1IN AL CONDUIT BDY</v>
      </c>
      <c r="AT809" s="2" t="str">
        <f>_xlfn.XLOOKUP($A809,Results!$A$2:$A$2256,Results!O$2:O$2256,"")</f>
        <v>KILLARK ELECTRIC MANUFACTURING</v>
      </c>
      <c r="AU809" s="2" t="str">
        <f>_xlfn.XLOOKUP($A809,Results!$A$2:$A$2256,Results!P$2:P$2256,"")</f>
        <v>KIL</v>
      </c>
      <c r="AV809" s="2" t="str">
        <f>_xlfn.XLOOKUP($A809,Results!$A$2:$A$2256,Results!Q$2:Q$2256,"")</f>
        <v>MULTIPLE_MATCHES_ONE_VALID</v>
      </c>
      <c r="AW809" s="2" t="str">
        <f>_xlfn.XLOOKUP($A809,Results!$A$2:$A$2256,Results!R$2:R$2256,"")</f>
        <v>0.7351072933152902</v>
      </c>
      <c r="AX809" s="2">
        <f>_xlfn.XLOOKUP($A809,Results!$A$2:$A$2256,Results!S$2:S$2256,"")</f>
        <v>100</v>
      </c>
      <c r="AY809" s="2">
        <f>_xlfn.XLOOKUP($A809,Results!$A$2:$A$2256,Results!T$2:T$2256,"")</f>
        <v>98</v>
      </c>
      <c r="AZ809" s="2">
        <f>_xlfn.XLOOKUP($A809,Results!$A$2:$A$2256,Results!U$2:U$2256,"")</f>
        <v>99</v>
      </c>
      <c r="BA809" s="2" t="str">
        <f>_xlfn.XLOOKUP($A809,Results!$A$2:$A$2256,Results!V$2:V$2256,"")</f>
        <v>KILLARK ELECTRIC MANUFACTURING</v>
      </c>
      <c r="BB809" s="2">
        <f>_xlfn.XLOOKUP($A809,Results!$A$2:$A$2256,Results!W$2:W$2256,"")</f>
        <v>81</v>
      </c>
      <c r="BC809" s="2">
        <f>_xlfn.XLOOKUP($A809,Results!$A$2:$A$2256,Results!X$2:X$2256,"")</f>
        <v>39131708</v>
      </c>
      <c r="BD809" s="2">
        <f>_xlfn.XLOOKUP($A809,Results!$A$2:$A$2256,Results!Y$2:Y$2256,"")</f>
        <v>65</v>
      </c>
      <c r="BE809" s="2" t="b">
        <f>_xlfn.XLOOKUP($A809,Results!$A$2:$A$2256,Results!Z$2:Z$2256,"")</f>
        <v>1</v>
      </c>
    </row>
    <row r="810" spans="1:57" ht="38.25" customHeight="1" x14ac:dyDescent="0.3">
      <c r="A810">
        <v>906487</v>
      </c>
      <c r="B810">
        <v>281333</v>
      </c>
      <c r="C810" t="s">
        <v>36</v>
      </c>
      <c r="D810" t="s">
        <v>606</v>
      </c>
      <c r="E810" s="2" t="str">
        <f>VLOOKUP(F810,'RPA Vendor Data '!F$1:$G$2418,2)</f>
        <v>VIKING ELECTRIC</v>
      </c>
      <c r="F810" s="2">
        <v>13536</v>
      </c>
      <c r="G810" s="2">
        <v>2</v>
      </c>
      <c r="H810" t="s">
        <v>2666</v>
      </c>
      <c r="I810">
        <v>3</v>
      </c>
      <c r="J810" t="s">
        <v>65</v>
      </c>
      <c r="K810" t="s">
        <v>39</v>
      </c>
      <c r="L810">
        <v>42.41</v>
      </c>
      <c r="M810" s="2" t="s">
        <v>2667</v>
      </c>
      <c r="N810" s="85" t="s">
        <v>2668</v>
      </c>
      <c r="O810" t="s">
        <v>36</v>
      </c>
      <c r="P810" t="s">
        <v>36</v>
      </c>
      <c r="Q810" t="s">
        <v>36</v>
      </c>
      <c r="R810">
        <v>127.23</v>
      </c>
      <c r="S810" s="1">
        <v>45744.188404398148</v>
      </c>
      <c r="T810" t="s">
        <v>42</v>
      </c>
      <c r="U810" s="1">
        <v>45743.970833333333</v>
      </c>
      <c r="V810" t="s">
        <v>43</v>
      </c>
      <c r="W810" t="s">
        <v>36</v>
      </c>
      <c r="X810">
        <v>2</v>
      </c>
      <c r="Y810" t="s">
        <v>54</v>
      </c>
      <c r="Z810" t="s">
        <v>36</v>
      </c>
      <c r="AA810">
        <v>42.41</v>
      </c>
      <c r="AB810" t="s">
        <v>36</v>
      </c>
      <c r="AC810" t="s">
        <v>2669</v>
      </c>
      <c r="AD810" t="s">
        <v>2669</v>
      </c>
      <c r="AE810" t="s">
        <v>45</v>
      </c>
      <c r="AF810" s="44" t="s">
        <v>46</v>
      </c>
      <c r="AG810" s="18" t="s">
        <v>2670</v>
      </c>
      <c r="AH810" s="18"/>
      <c r="AI810" s="2" t="s">
        <v>48</v>
      </c>
      <c r="AJ810" s="2" t="e">
        <f>VLOOKUP(A810,'Classification Test Result'!$A$2:$D$2428,4,FALSE)</f>
        <v>#N/A</v>
      </c>
      <c r="AL810" s="2">
        <f>_xlfn.XLOOKUP($A810,Results!$A$2:$A$2256,Results!G$2:G$2256,"")</f>
        <v>934926</v>
      </c>
      <c r="AM810" s="2" t="str">
        <f>_xlfn.XLOOKUP($A810,Results!$A$2:$A$2256,Results!H$2:H$2256,"")</f>
        <v>KTLED27PSHIDE26850DG4</v>
      </c>
      <c r="AN810" s="2" t="str">
        <f>_xlfn.XLOOKUP($A810,Results!$A$2:$A$2256,Results!I$2:I$2256,"")</f>
        <v>KEYSTONE LIGHT</v>
      </c>
      <c r="AO810" s="2">
        <f>_xlfn.XLOOKUP($A810,Results!$A$2:$A$2256,Results!J$2:J$2256,"")</f>
        <v>843654138176</v>
      </c>
      <c r="AP810" s="2">
        <f>_xlfn.XLOOKUP($A810,Results!$A$2:$A$2256,Results!K$2:K$2256,"")</f>
        <v>39101628</v>
      </c>
      <c r="AQ810" s="2">
        <f>_xlfn.XLOOKUP($A810,Results!$A$2:$A$2256,Results!L$2:L$2256,"")</f>
        <v>0</v>
      </c>
      <c r="AR810" s="2">
        <f>_xlfn.XLOOKUP($A810,Results!$A$2:$A$2256,Results!M$2:M$2256,"")</f>
        <v>508044</v>
      </c>
      <c r="AS810" s="2" t="str">
        <f>_xlfn.XLOOKUP($A810,Results!$A$2:$A$2256,Results!N$2:N$2256,"")</f>
        <v>KSTL KT-LED27PSHID-E26-850-D-/G4</v>
      </c>
      <c r="AT810" s="2" t="str">
        <f>_xlfn.XLOOKUP($A810,Results!$A$2:$A$2256,Results!O$2:O$2256,"")</f>
        <v>KEYSTONE LIGHT</v>
      </c>
      <c r="AU810" s="2">
        <f>_xlfn.XLOOKUP($A810,Results!$A$2:$A$2256,Results!P$2:P$2256,"")</f>
        <v>0</v>
      </c>
      <c r="AV810" s="2" t="str">
        <f>_xlfn.XLOOKUP($A810,Results!$A$2:$A$2256,Results!Q$2:Q$2256,"")</f>
        <v>NO_VALID_MATCHES</v>
      </c>
      <c r="AW810" s="2" t="str">
        <f>_xlfn.XLOOKUP($A810,Results!$A$2:$A$2256,Results!R$2:R$2256,"")</f>
        <v>0.8123884165512725</v>
      </c>
      <c r="AX810" s="2">
        <f>_xlfn.XLOOKUP($A810,Results!$A$2:$A$2256,Results!S$2:S$2256,"")</f>
        <v>98</v>
      </c>
      <c r="AY810" s="2">
        <f>_xlfn.XLOOKUP($A810,Results!$A$2:$A$2256,Results!T$2:T$2256,"")</f>
        <v>63</v>
      </c>
      <c r="AZ810" s="2">
        <f>_xlfn.XLOOKUP($A810,Results!$A$2:$A$2256,Results!U$2:U$2256,"")</f>
        <v>86</v>
      </c>
      <c r="BA810" s="2" t="str">
        <f>_xlfn.XLOOKUP($A810,Results!$A$2:$A$2256,Results!V$2:V$2256,"")</f>
        <v>KEYSTONE LIGHT</v>
      </c>
      <c r="BB810" s="2">
        <f>_xlfn.XLOOKUP($A810,Results!$A$2:$A$2256,Results!W$2:W$2256,"")</f>
        <v>84</v>
      </c>
      <c r="BC810" s="2">
        <f>_xlfn.XLOOKUP($A810,Results!$A$2:$A$2256,Results!X$2:X$2256,"")</f>
        <v>39101628</v>
      </c>
      <c r="BD810" s="2">
        <f>_xlfn.XLOOKUP($A810,Results!$A$2:$A$2256,Results!Y$2:Y$2256,"")</f>
        <v>84</v>
      </c>
      <c r="BE810" s="2" t="b">
        <f>_xlfn.XLOOKUP($A810,Results!$A$2:$A$2256,Results!Z$2:Z$2256,"")</f>
        <v>1</v>
      </c>
    </row>
    <row r="811" spans="1:57" ht="38.25" customHeight="1" x14ac:dyDescent="0.3">
      <c r="A811">
        <v>906488</v>
      </c>
      <c r="B811">
        <v>281333</v>
      </c>
      <c r="C811" t="s">
        <v>36</v>
      </c>
      <c r="D811" t="s">
        <v>606</v>
      </c>
      <c r="E811" s="2" t="str">
        <f>VLOOKUP(F811,'RPA Vendor Data '!F$1:$G$2418,2)</f>
        <v>VIKING ELECTRIC</v>
      </c>
      <c r="F811" s="2">
        <v>13536</v>
      </c>
      <c r="G811" s="2">
        <v>1</v>
      </c>
      <c r="H811" t="s">
        <v>2672</v>
      </c>
      <c r="I811">
        <v>1</v>
      </c>
      <c r="J811" t="s">
        <v>65</v>
      </c>
      <c r="K811" t="s">
        <v>39</v>
      </c>
      <c r="L811">
        <v>169.8</v>
      </c>
      <c r="M811" s="2" t="s">
        <v>2667</v>
      </c>
      <c r="N811" s="85" t="s">
        <v>2673</v>
      </c>
      <c r="O811" t="s">
        <v>36</v>
      </c>
      <c r="P811" t="s">
        <v>36</v>
      </c>
      <c r="Q811" t="s">
        <v>36</v>
      </c>
      <c r="R811">
        <v>169.8</v>
      </c>
      <c r="S811" s="1">
        <v>45744.188401192128</v>
      </c>
      <c r="T811" t="s">
        <v>42</v>
      </c>
      <c r="U811" s="1">
        <v>45743.970833333333</v>
      </c>
      <c r="V811" t="s">
        <v>43</v>
      </c>
      <c r="W811" t="s">
        <v>36</v>
      </c>
      <c r="X811">
        <v>1</v>
      </c>
      <c r="Y811" t="s">
        <v>54</v>
      </c>
      <c r="Z811" t="s">
        <v>36</v>
      </c>
      <c r="AA811">
        <v>169.8</v>
      </c>
      <c r="AB811" t="s">
        <v>36</v>
      </c>
      <c r="AC811" t="s">
        <v>2669</v>
      </c>
      <c r="AD811" t="s">
        <v>2669</v>
      </c>
      <c r="AE811" t="s">
        <v>45</v>
      </c>
      <c r="AF811" s="44" t="s">
        <v>46</v>
      </c>
      <c r="AG811" s="18" t="s">
        <v>2674</v>
      </c>
      <c r="AH811" s="18"/>
      <c r="AI811" s="2" t="s">
        <v>48</v>
      </c>
      <c r="AJ811" s="2" t="e">
        <f>VLOOKUP(A811,'Classification Test Result'!$A$2:$D$2428,4,FALSE)</f>
        <v>#N/A</v>
      </c>
      <c r="AL811" s="2">
        <f>_xlfn.XLOOKUP($A811,Results!$A$2:$A$2256,Results!G$2:G$2256,"")</f>
        <v>1194005</v>
      </c>
      <c r="AM811" s="2" t="str">
        <f>_xlfn.XLOOKUP($A811,Results!$A$2:$A$2256,Results!H$2:H$2256,"")</f>
        <v>KTLED110PSHIDHEX398CSBD</v>
      </c>
      <c r="AN811" s="2" t="str">
        <f>_xlfn.XLOOKUP($A811,Results!$A$2:$A$2256,Results!I$2:I$2256,"")</f>
        <v>KEYSTONE LIGHT</v>
      </c>
      <c r="AO811" s="2">
        <f>_xlfn.XLOOKUP($A811,Results!$A$2:$A$2256,Results!J$2:J$2256,"")</f>
        <v>843654138930</v>
      </c>
      <c r="AP811" s="2">
        <f>_xlfn.XLOOKUP($A811,Results!$A$2:$A$2256,Results!K$2:K$2256,"")</f>
        <v>39101628</v>
      </c>
      <c r="AQ811" s="2">
        <f>_xlfn.XLOOKUP($A811,Results!$A$2:$A$2256,Results!L$2:L$2256,"")</f>
        <v>0</v>
      </c>
      <c r="AR811" s="2">
        <f>_xlfn.XLOOKUP($A811,Results!$A$2:$A$2256,Results!M$2:M$2256,"")</f>
        <v>601980</v>
      </c>
      <c r="AS811" s="2" t="str">
        <f>_xlfn.XLOOKUP($A811,Results!$A$2:$A$2256,Results!N$2:N$2256,"")</f>
        <v>KSTL KT-LED110PSHID-H-EX39-8CSB-D</v>
      </c>
      <c r="AT811" s="2" t="str">
        <f>_xlfn.XLOOKUP($A811,Results!$A$2:$A$2256,Results!O$2:O$2256,"")</f>
        <v>KEYSTONE LIGHT</v>
      </c>
      <c r="AU811" s="2">
        <f>_xlfn.XLOOKUP($A811,Results!$A$2:$A$2256,Results!P$2:P$2256,"")</f>
        <v>0</v>
      </c>
      <c r="AV811" s="2" t="str">
        <f>_xlfn.XLOOKUP($A811,Results!$A$2:$A$2256,Results!Q$2:Q$2256,"")</f>
        <v>NO_VALID_MATCHES</v>
      </c>
      <c r="AW811" s="2">
        <f>_xlfn.XLOOKUP($A811,Results!$A$2:$A$2256,Results!R$2:R$2256,"")</f>
        <v>0.81555913224492704</v>
      </c>
      <c r="AX811" s="2">
        <f>_xlfn.XLOOKUP($A811,Results!$A$2:$A$2256,Results!S$2:S$2256,"")</f>
        <v>99</v>
      </c>
      <c r="AY811" s="2">
        <f>_xlfn.XLOOKUP($A811,Results!$A$2:$A$2256,Results!T$2:T$2256,"")</f>
        <v>64</v>
      </c>
      <c r="AZ811" s="2">
        <f>_xlfn.XLOOKUP($A811,Results!$A$2:$A$2256,Results!U$2:U$2256,"")</f>
        <v>86</v>
      </c>
      <c r="BA811" s="2" t="str">
        <f>_xlfn.XLOOKUP($A811,Results!$A$2:$A$2256,Results!V$2:V$2256,"")</f>
        <v>KEYSTONE LIGHT</v>
      </c>
      <c r="BB811" s="2">
        <f>_xlfn.XLOOKUP($A811,Results!$A$2:$A$2256,Results!W$2:W$2256,"")</f>
        <v>84</v>
      </c>
      <c r="BC811" s="2">
        <f>_xlfn.XLOOKUP($A811,Results!$A$2:$A$2256,Results!X$2:X$2256,"")</f>
        <v>39101628</v>
      </c>
      <c r="BD811" s="2">
        <f>_xlfn.XLOOKUP($A811,Results!$A$2:$A$2256,Results!Y$2:Y$2256,"")</f>
        <v>84</v>
      </c>
      <c r="BE811" s="2" t="b">
        <f>_xlfn.XLOOKUP($A811,Results!$A$2:$A$2256,Results!Z$2:Z$2256,"")</f>
        <v>1</v>
      </c>
    </row>
    <row r="812" spans="1:57" ht="38.25" customHeight="1" x14ac:dyDescent="0.3">
      <c r="A812">
        <v>906489</v>
      </c>
      <c r="B812">
        <v>281288</v>
      </c>
      <c r="C812" t="s">
        <v>36</v>
      </c>
      <c r="D812" t="s">
        <v>2676</v>
      </c>
      <c r="E812" s="2" t="str">
        <f>VLOOKUP(F812,'RPA Vendor Data '!F$1:$G$2418,2)</f>
        <v>SUNBELT RENTALS/AGGREGATE</v>
      </c>
      <c r="F812" s="2">
        <v>13246</v>
      </c>
      <c r="G812" s="2">
        <v>1</v>
      </c>
      <c r="H812" t="s">
        <v>2677</v>
      </c>
      <c r="I812">
        <v>1</v>
      </c>
      <c r="J812" t="s">
        <v>39</v>
      </c>
      <c r="K812" t="s">
        <v>39</v>
      </c>
      <c r="L812">
        <v>595</v>
      </c>
      <c r="M812" s="2" t="s">
        <v>2678</v>
      </c>
      <c r="N812" s="85" t="s">
        <v>2679</v>
      </c>
      <c r="O812" t="s">
        <v>36</v>
      </c>
      <c r="P812" t="s">
        <v>36</v>
      </c>
      <c r="Q812" t="s">
        <v>36</v>
      </c>
      <c r="R812">
        <v>595</v>
      </c>
      <c r="S812" s="1">
        <v>45744.083616701391</v>
      </c>
      <c r="T812" t="s">
        <v>42</v>
      </c>
      <c r="U812" s="1">
        <v>45743.863888888889</v>
      </c>
      <c r="V812" t="s">
        <v>43</v>
      </c>
      <c r="W812" t="s">
        <v>36</v>
      </c>
      <c r="X812">
        <v>0</v>
      </c>
      <c r="Y812">
        <v>999</v>
      </c>
      <c r="Z812" t="s">
        <v>36</v>
      </c>
      <c r="AA812" t="s">
        <v>36</v>
      </c>
      <c r="AB812" t="s">
        <v>36</v>
      </c>
      <c r="AC812" t="s">
        <v>2678</v>
      </c>
      <c r="AD812" t="s">
        <v>2678</v>
      </c>
      <c r="AE812" t="s">
        <v>45</v>
      </c>
      <c r="AF812" s="44" t="s">
        <v>46</v>
      </c>
      <c r="AG812" s="18" t="s">
        <v>2680</v>
      </c>
      <c r="AI812" s="2" t="s">
        <v>48</v>
      </c>
      <c r="AJ812" s="2" t="e">
        <f>VLOOKUP(A812,'Classification Test Result'!$A$2:$D$2428,4,FALSE)</f>
        <v>#N/A</v>
      </c>
      <c r="AL812" s="2">
        <f>_xlfn.XLOOKUP($A812,Results!$A$2:$A$2256,Results!G$2:G$2256,"")</f>
        <v>0</v>
      </c>
      <c r="AM812" s="2">
        <f>_xlfn.XLOOKUP($A812,Results!$A$2:$A$2256,Results!H$2:H$2256,"")</f>
        <v>0</v>
      </c>
      <c r="AN812" s="2">
        <f>_xlfn.XLOOKUP($A812,Results!$A$2:$A$2256,Results!I$2:I$2256,"")</f>
        <v>0</v>
      </c>
      <c r="AO812" s="2">
        <f>_xlfn.XLOOKUP($A812,Results!$A$2:$A$2256,Results!J$2:J$2256,"")</f>
        <v>0</v>
      </c>
      <c r="AP812" s="2">
        <f>_xlfn.XLOOKUP($A812,Results!$A$2:$A$2256,Results!K$2:K$2256,"")</f>
        <v>0</v>
      </c>
      <c r="AQ812" s="2">
        <f>_xlfn.XLOOKUP($A812,Results!$A$2:$A$2256,Results!L$2:L$2256,"")</f>
        <v>0</v>
      </c>
      <c r="AR812" s="2">
        <f>_xlfn.XLOOKUP($A812,Results!$A$2:$A$2256,Results!M$2:M$2256,"")</f>
        <v>0</v>
      </c>
      <c r="AS812" s="2">
        <f>_xlfn.XLOOKUP($A812,Results!$A$2:$A$2256,Results!N$2:N$2256,"")</f>
        <v>0</v>
      </c>
      <c r="AT812" s="2" t="str">
        <f>_xlfn.XLOOKUP($A812,Results!$A$2:$A$2256,Results!O$2:O$2256,"")</f>
        <v>KAWASAKI</v>
      </c>
      <c r="AU812" s="2" t="str">
        <f>_xlfn.XLOOKUP($A812,Results!$A$2:$A$2256,Results!P$2:P$2256,"")</f>
        <v>KAWASAKI</v>
      </c>
      <c r="AV812" s="2" t="str">
        <f>_xlfn.XLOOKUP($A812,Results!$A$2:$A$2256,Results!Q$2:Q$2256,"")</f>
        <v>SINGLE_MATCH</v>
      </c>
      <c r="AW812" s="2">
        <f>_xlfn.XLOOKUP($A812,Results!$A$2:$A$2256,Results!R$2:R$2256,"")</f>
        <v>0</v>
      </c>
      <c r="AX812" s="2">
        <f>_xlfn.XLOOKUP($A812,Results!$A$2:$A$2256,Results!S$2:S$2256,"")</f>
        <v>0</v>
      </c>
      <c r="AY812" s="2">
        <f>_xlfn.XLOOKUP($A812,Results!$A$2:$A$2256,Results!T$2:T$2256,"")</f>
        <v>100</v>
      </c>
      <c r="AZ812" s="2">
        <f>_xlfn.XLOOKUP($A812,Results!$A$2:$A$2256,Results!U$2:U$2256,"")</f>
        <v>0</v>
      </c>
      <c r="BA812" s="2">
        <f>_xlfn.XLOOKUP($A812,Results!$A$2:$A$2256,Results!V$2:V$2256,"")</f>
        <v>0</v>
      </c>
      <c r="BB812" s="2">
        <f>_xlfn.XLOOKUP($A812,Results!$A$2:$A$2256,Results!W$2:W$2256,"")</f>
        <v>0</v>
      </c>
      <c r="BC812" s="2">
        <f>_xlfn.XLOOKUP($A812,Results!$A$2:$A$2256,Results!X$2:X$2256,"")</f>
        <v>0</v>
      </c>
      <c r="BD812" s="2">
        <f>_xlfn.XLOOKUP($A812,Results!$A$2:$A$2256,Results!Y$2:Y$2256,"")</f>
        <v>0</v>
      </c>
      <c r="BE812" s="2">
        <f>_xlfn.XLOOKUP($A812,Results!$A$2:$A$2256,Results!Z$2:Z$2256,"")</f>
        <v>0</v>
      </c>
    </row>
    <row r="813" spans="1:57" ht="38.25" customHeight="1" x14ac:dyDescent="0.3">
      <c r="A813">
        <v>906490</v>
      </c>
      <c r="B813">
        <v>281288</v>
      </c>
      <c r="C813" t="s">
        <v>36</v>
      </c>
      <c r="D813" t="s">
        <v>2676</v>
      </c>
      <c r="E813" s="2" t="str">
        <f>VLOOKUP(F813,'RPA Vendor Data '!F$1:$G$2418,2)</f>
        <v>SUNBELT RENTALS/AGGREGATE</v>
      </c>
      <c r="F813" s="2">
        <v>13246</v>
      </c>
      <c r="G813" s="2">
        <v>2</v>
      </c>
      <c r="H813" t="s">
        <v>2681</v>
      </c>
      <c r="I813">
        <v>1</v>
      </c>
      <c r="J813" t="s">
        <v>39</v>
      </c>
      <c r="K813" t="s">
        <v>39</v>
      </c>
      <c r="L813">
        <v>595</v>
      </c>
      <c r="M813" s="2" t="s">
        <v>2678</v>
      </c>
      <c r="N813" s="85">
        <v>4010</v>
      </c>
      <c r="O813" t="s">
        <v>36</v>
      </c>
      <c r="P813" t="s">
        <v>36</v>
      </c>
      <c r="Q813" t="s">
        <v>36</v>
      </c>
      <c r="R813">
        <v>595</v>
      </c>
      <c r="S813" s="1">
        <v>45744.083619756937</v>
      </c>
      <c r="T813" t="s">
        <v>42</v>
      </c>
      <c r="U813" s="1">
        <v>45743.863888888889</v>
      </c>
      <c r="V813" t="s">
        <v>43</v>
      </c>
      <c r="W813" t="s">
        <v>36</v>
      </c>
      <c r="X813">
        <v>0</v>
      </c>
      <c r="Y813">
        <v>999</v>
      </c>
      <c r="Z813" t="s">
        <v>36</v>
      </c>
      <c r="AA813" t="s">
        <v>36</v>
      </c>
      <c r="AB813" t="s">
        <v>36</v>
      </c>
      <c r="AC813" t="s">
        <v>2678</v>
      </c>
      <c r="AD813" t="s">
        <v>2678</v>
      </c>
      <c r="AE813" t="s">
        <v>45</v>
      </c>
      <c r="AF813" s="44" t="s">
        <v>46</v>
      </c>
      <c r="AG813" s="18" t="s">
        <v>2682</v>
      </c>
      <c r="AI813" s="2" t="s">
        <v>48</v>
      </c>
      <c r="AJ813" s="2" t="e">
        <f>VLOOKUP(A813,'Classification Test Result'!$A$2:$D$2428,4,FALSE)</f>
        <v>#N/A</v>
      </c>
      <c r="AL813" s="2">
        <f>_xlfn.XLOOKUP($A813,Results!$A$2:$A$2256,Results!G$2:G$2256,"")</f>
        <v>0</v>
      </c>
      <c r="AM813" s="2">
        <f>_xlfn.XLOOKUP($A813,Results!$A$2:$A$2256,Results!H$2:H$2256,"")</f>
        <v>0</v>
      </c>
      <c r="AN813" s="2">
        <f>_xlfn.XLOOKUP($A813,Results!$A$2:$A$2256,Results!I$2:I$2256,"")</f>
        <v>0</v>
      </c>
      <c r="AO813" s="2">
        <f>_xlfn.XLOOKUP($A813,Results!$A$2:$A$2256,Results!J$2:J$2256,"")</f>
        <v>0</v>
      </c>
      <c r="AP813" s="2">
        <f>_xlfn.XLOOKUP($A813,Results!$A$2:$A$2256,Results!K$2:K$2256,"")</f>
        <v>0</v>
      </c>
      <c r="AQ813" s="2">
        <f>_xlfn.XLOOKUP($A813,Results!$A$2:$A$2256,Results!L$2:L$2256,"")</f>
        <v>0</v>
      </c>
      <c r="AR813" s="2">
        <f>_xlfn.XLOOKUP($A813,Results!$A$2:$A$2256,Results!M$2:M$2256,"")</f>
        <v>0</v>
      </c>
      <c r="AS813" s="2">
        <f>_xlfn.XLOOKUP($A813,Results!$A$2:$A$2256,Results!N$2:N$2256,"")</f>
        <v>0</v>
      </c>
      <c r="AT813" s="2" t="str">
        <f>_xlfn.XLOOKUP($A813,Results!$A$2:$A$2256,Results!O$2:O$2256,"")</f>
        <v>KAWASAKI</v>
      </c>
      <c r="AU813" s="2" t="str">
        <f>_xlfn.XLOOKUP($A813,Results!$A$2:$A$2256,Results!P$2:P$2256,"")</f>
        <v>KAWASAKI</v>
      </c>
      <c r="AV813" s="2" t="str">
        <f>_xlfn.XLOOKUP($A813,Results!$A$2:$A$2256,Results!Q$2:Q$2256,"")</f>
        <v>SINGLE_MATCH</v>
      </c>
      <c r="AW813" s="2">
        <f>_xlfn.XLOOKUP($A813,Results!$A$2:$A$2256,Results!R$2:R$2256,"")</f>
        <v>0</v>
      </c>
      <c r="AX813" s="2">
        <f>_xlfn.XLOOKUP($A813,Results!$A$2:$A$2256,Results!S$2:S$2256,"")</f>
        <v>0</v>
      </c>
      <c r="AY813" s="2">
        <f>_xlfn.XLOOKUP($A813,Results!$A$2:$A$2256,Results!T$2:T$2256,"")</f>
        <v>100</v>
      </c>
      <c r="AZ813" s="2">
        <f>_xlfn.XLOOKUP($A813,Results!$A$2:$A$2256,Results!U$2:U$2256,"")</f>
        <v>0</v>
      </c>
      <c r="BA813" s="2">
        <f>_xlfn.XLOOKUP($A813,Results!$A$2:$A$2256,Results!V$2:V$2256,"")</f>
        <v>0</v>
      </c>
      <c r="BB813" s="2">
        <f>_xlfn.XLOOKUP($A813,Results!$A$2:$A$2256,Results!W$2:W$2256,"")</f>
        <v>0</v>
      </c>
      <c r="BC813" s="2">
        <f>_xlfn.XLOOKUP($A813,Results!$A$2:$A$2256,Results!X$2:X$2256,"")</f>
        <v>0</v>
      </c>
      <c r="BD813" s="2">
        <f>_xlfn.XLOOKUP($A813,Results!$A$2:$A$2256,Results!Y$2:Y$2256,"")</f>
        <v>0</v>
      </c>
      <c r="BE813" s="2">
        <f>_xlfn.XLOOKUP($A813,Results!$A$2:$A$2256,Results!Z$2:Z$2256,"")</f>
        <v>0</v>
      </c>
    </row>
    <row r="814" spans="1:57" ht="38.25" customHeight="1" x14ac:dyDescent="0.3">
      <c r="A814">
        <v>906491</v>
      </c>
      <c r="B814">
        <v>281954</v>
      </c>
      <c r="C814" t="s">
        <v>36</v>
      </c>
      <c r="D814">
        <v>9341430824</v>
      </c>
      <c r="E814" s="2" t="str">
        <f>VLOOKUP(F814,'RPA Vendor Data '!F$1:$G$2418,2)</f>
        <v>GRAYBAR ELECTRIC CO. INC.</v>
      </c>
      <c r="F814" s="2">
        <v>11471</v>
      </c>
      <c r="G814" s="2">
        <v>9</v>
      </c>
      <c r="H814" t="s">
        <v>2683</v>
      </c>
      <c r="I814">
        <v>400</v>
      </c>
      <c r="J814" t="s">
        <v>58</v>
      </c>
      <c r="K814" t="s">
        <v>58</v>
      </c>
      <c r="L814">
        <v>52.04</v>
      </c>
      <c r="M814" s="2" t="s">
        <v>2684</v>
      </c>
      <c r="N814" s="85" t="s">
        <v>2685</v>
      </c>
      <c r="O814" t="s">
        <v>36</v>
      </c>
      <c r="P814" t="s">
        <v>2686</v>
      </c>
      <c r="Q814" t="s">
        <v>36</v>
      </c>
      <c r="R814">
        <v>208.16</v>
      </c>
      <c r="S814" s="1">
        <v>45744.833938043979</v>
      </c>
      <c r="T814" t="s">
        <v>42</v>
      </c>
      <c r="U814" s="1">
        <v>45744.619444444441</v>
      </c>
      <c r="V814" t="s">
        <v>43</v>
      </c>
      <c r="W814" t="s">
        <v>36</v>
      </c>
      <c r="X814">
        <v>1</v>
      </c>
      <c r="Y814">
        <v>0</v>
      </c>
      <c r="Z814">
        <v>52.04</v>
      </c>
      <c r="AA814" t="s">
        <v>36</v>
      </c>
      <c r="AB814">
        <v>127</v>
      </c>
      <c r="AC814" t="s">
        <v>2687</v>
      </c>
      <c r="AD814" t="s">
        <v>2687</v>
      </c>
      <c r="AE814" t="s">
        <v>45</v>
      </c>
      <c r="AF814" s="44">
        <v>39121701</v>
      </c>
      <c r="AG814" s="18" t="s">
        <v>2688</v>
      </c>
      <c r="AI814" s="2" t="s">
        <v>48</v>
      </c>
      <c r="AJ814" s="2" t="e">
        <f>VLOOKUP(A814,'Classification Test Result'!$A$2:$D$2428,4,FALSE)</f>
        <v>#N/A</v>
      </c>
      <c r="AL814" s="2">
        <f>_xlfn.XLOOKUP($A814,Results!$A$2:$A$2256,Results!G$2:G$2256,"")</f>
        <v>0</v>
      </c>
      <c r="AM814" s="2">
        <f>_xlfn.XLOOKUP($A814,Results!$A$2:$A$2256,Results!H$2:H$2256,"")</f>
        <v>0</v>
      </c>
      <c r="AN814" s="2">
        <f>_xlfn.XLOOKUP($A814,Results!$A$2:$A$2256,Results!I$2:I$2256,"")</f>
        <v>0</v>
      </c>
      <c r="AO814" s="2">
        <f>_xlfn.XLOOKUP($A814,Results!$A$2:$A$2256,Results!J$2:J$2256,"")</f>
        <v>0</v>
      </c>
      <c r="AP814" s="2">
        <f>_xlfn.XLOOKUP($A814,Results!$A$2:$A$2256,Results!K$2:K$2256,"")</f>
        <v>0</v>
      </c>
      <c r="AQ814" s="2">
        <f>_xlfn.XLOOKUP($A814,Results!$A$2:$A$2256,Results!L$2:L$2256,"")</f>
        <v>0</v>
      </c>
      <c r="AR814" s="2">
        <f>_xlfn.XLOOKUP($A814,Results!$A$2:$A$2256,Results!M$2:M$2256,"")</f>
        <v>0</v>
      </c>
      <c r="AS814" s="2">
        <f>_xlfn.XLOOKUP($A814,Results!$A$2:$A$2256,Results!N$2:N$2256,"")</f>
        <v>0</v>
      </c>
      <c r="AT814" s="2" t="str">
        <f>_xlfn.XLOOKUP($A814,Results!$A$2:$A$2256,Results!O$2:O$2256,"")</f>
        <v>ERICO</v>
      </c>
      <c r="AU814" s="2" t="str">
        <f>_xlfn.XLOOKUP($A814,Results!$A$2:$A$2256,Results!P$2:P$2256,"")</f>
        <v>ERICO INTERNATIONAL CORPORATION</v>
      </c>
      <c r="AV814" s="2" t="str">
        <f>_xlfn.XLOOKUP($A814,Results!$A$2:$A$2256,Results!Q$2:Q$2256,"")</f>
        <v>SINGLE_MATCH</v>
      </c>
      <c r="AW814" s="2">
        <f>_xlfn.XLOOKUP($A814,Results!$A$2:$A$2256,Results!R$2:R$2256,"")</f>
        <v>0</v>
      </c>
      <c r="AX814" s="2">
        <f>_xlfn.XLOOKUP($A814,Results!$A$2:$A$2256,Results!S$2:S$2256,"")</f>
        <v>0</v>
      </c>
      <c r="AY814" s="2">
        <f>_xlfn.XLOOKUP($A814,Results!$A$2:$A$2256,Results!T$2:T$2256,"")</f>
        <v>100</v>
      </c>
      <c r="AZ814" s="2">
        <f>_xlfn.XLOOKUP($A814,Results!$A$2:$A$2256,Results!U$2:U$2256,"")</f>
        <v>0</v>
      </c>
      <c r="BA814" s="2">
        <f>_xlfn.XLOOKUP($A814,Results!$A$2:$A$2256,Results!V$2:V$2256,"")</f>
        <v>0</v>
      </c>
      <c r="BB814" s="2">
        <f>_xlfn.XLOOKUP($A814,Results!$A$2:$A$2256,Results!W$2:W$2256,"")</f>
        <v>0</v>
      </c>
      <c r="BC814" s="2">
        <f>_xlfn.XLOOKUP($A814,Results!$A$2:$A$2256,Results!X$2:X$2256,"")</f>
        <v>0</v>
      </c>
      <c r="BD814" s="2">
        <f>_xlfn.XLOOKUP($A814,Results!$A$2:$A$2256,Results!Y$2:Y$2256,"")</f>
        <v>0</v>
      </c>
      <c r="BE814" s="2">
        <f>_xlfn.XLOOKUP($A814,Results!$A$2:$A$2256,Results!Z$2:Z$2256,"")</f>
        <v>0</v>
      </c>
    </row>
    <row r="815" spans="1:57" ht="38.25" customHeight="1" x14ac:dyDescent="0.3">
      <c r="A815">
        <v>906492</v>
      </c>
      <c r="B815">
        <v>281954</v>
      </c>
      <c r="C815" t="s">
        <v>36</v>
      </c>
      <c r="D815">
        <v>9341430824</v>
      </c>
      <c r="E815" s="2" t="str">
        <f>VLOOKUP(F815,'RPA Vendor Data '!F$1:$G$2418,2)</f>
        <v>GRAYBAR ELECTRIC CO. INC.</v>
      </c>
      <c r="F815" s="2">
        <v>11471</v>
      </c>
      <c r="G815" s="2">
        <v>3</v>
      </c>
      <c r="H815" t="s">
        <v>2689</v>
      </c>
      <c r="I815">
        <v>100</v>
      </c>
      <c r="J815" t="s">
        <v>58</v>
      </c>
      <c r="K815" t="s">
        <v>58</v>
      </c>
      <c r="L815">
        <v>51.72</v>
      </c>
      <c r="M815" s="2" t="s">
        <v>2690</v>
      </c>
      <c r="N815" s="85" t="s">
        <v>2691</v>
      </c>
      <c r="O815" t="s">
        <v>36</v>
      </c>
      <c r="P815" t="s">
        <v>36</v>
      </c>
      <c r="Q815" t="s">
        <v>36</v>
      </c>
      <c r="R815">
        <v>51.72</v>
      </c>
      <c r="S815" s="1">
        <v>45744.833921064812</v>
      </c>
      <c r="T815" t="s">
        <v>42</v>
      </c>
      <c r="U815" s="1">
        <v>45744.619444444441</v>
      </c>
      <c r="V815" t="s">
        <v>43</v>
      </c>
      <c r="W815" t="s">
        <v>36</v>
      </c>
      <c r="X815">
        <v>1</v>
      </c>
      <c r="Y815">
        <v>0</v>
      </c>
      <c r="Z815">
        <v>51.72</v>
      </c>
      <c r="AA815" t="s">
        <v>36</v>
      </c>
      <c r="AB815">
        <v>127</v>
      </c>
      <c r="AC815" t="s">
        <v>49</v>
      </c>
      <c r="AD815" t="s">
        <v>49</v>
      </c>
      <c r="AE815" t="s">
        <v>45</v>
      </c>
      <c r="AF815" s="44">
        <v>39121701</v>
      </c>
      <c r="AG815" s="18" t="s">
        <v>2692</v>
      </c>
      <c r="AI815" s="2" t="s">
        <v>48</v>
      </c>
      <c r="AJ815" s="2" t="e">
        <f>VLOOKUP(A815,'Classification Test Result'!$A$2:$D$2428,4,FALSE)</f>
        <v>#N/A</v>
      </c>
      <c r="AL815" s="2">
        <f>_xlfn.XLOOKUP($A815,Results!$A$2:$A$2256,Results!G$2:G$2256,"")</f>
        <v>0</v>
      </c>
      <c r="AM815" s="2">
        <f>_xlfn.XLOOKUP($A815,Results!$A$2:$A$2256,Results!H$2:H$2256,"")</f>
        <v>0</v>
      </c>
      <c r="AN815" s="2">
        <f>_xlfn.XLOOKUP($A815,Results!$A$2:$A$2256,Results!I$2:I$2256,"")</f>
        <v>0</v>
      </c>
      <c r="AO815" s="2">
        <f>_xlfn.XLOOKUP($A815,Results!$A$2:$A$2256,Results!J$2:J$2256,"")</f>
        <v>0</v>
      </c>
      <c r="AP815" s="2">
        <f>_xlfn.XLOOKUP($A815,Results!$A$2:$A$2256,Results!K$2:K$2256,"")</f>
        <v>0</v>
      </c>
      <c r="AQ815" s="2">
        <f>_xlfn.XLOOKUP($A815,Results!$A$2:$A$2256,Results!L$2:L$2256,"")</f>
        <v>0</v>
      </c>
      <c r="AR815" s="2">
        <f>_xlfn.XLOOKUP($A815,Results!$A$2:$A$2256,Results!M$2:M$2256,"")</f>
        <v>0</v>
      </c>
      <c r="AS815" s="2">
        <f>_xlfn.XLOOKUP($A815,Results!$A$2:$A$2256,Results!N$2:N$2256,"")</f>
        <v>0</v>
      </c>
      <c r="AT815" s="2" t="str">
        <f>_xlfn.XLOOKUP($A815,Results!$A$2:$A$2256,Results!O$2:O$2256,"")</f>
        <v>ERICO</v>
      </c>
      <c r="AU815" s="2" t="str">
        <f>_xlfn.XLOOKUP($A815,Results!$A$2:$A$2256,Results!P$2:P$2256,"")</f>
        <v>ERICO INTERNATIONAL CORPORATION</v>
      </c>
      <c r="AV815" s="2" t="str">
        <f>_xlfn.XLOOKUP($A815,Results!$A$2:$A$2256,Results!Q$2:Q$2256,"")</f>
        <v>SINGLE_MATCH</v>
      </c>
      <c r="AW815" s="2">
        <f>_xlfn.XLOOKUP($A815,Results!$A$2:$A$2256,Results!R$2:R$2256,"")</f>
        <v>0</v>
      </c>
      <c r="AX815" s="2">
        <f>_xlfn.XLOOKUP($A815,Results!$A$2:$A$2256,Results!S$2:S$2256,"")</f>
        <v>0</v>
      </c>
      <c r="AY815" s="2">
        <f>_xlfn.XLOOKUP($A815,Results!$A$2:$A$2256,Results!T$2:T$2256,"")</f>
        <v>100</v>
      </c>
      <c r="AZ815" s="2">
        <f>_xlfn.XLOOKUP($A815,Results!$A$2:$A$2256,Results!U$2:U$2256,"")</f>
        <v>0</v>
      </c>
      <c r="BA815" s="2" t="str">
        <f>_xlfn.XLOOKUP($A815,Results!$A$2:$A$2256,Results!V$2:V$2256,"")</f>
        <v>NVENT THERMAL</v>
      </c>
      <c r="BB815" s="2">
        <f>_xlfn.XLOOKUP($A815,Results!$A$2:$A$2256,Results!W$2:W$2256,"")</f>
        <v>81</v>
      </c>
      <c r="BC815" s="2">
        <f>_xlfn.XLOOKUP($A815,Results!$A$2:$A$2256,Results!X$2:X$2256,"")</f>
        <v>39121700</v>
      </c>
      <c r="BD815" s="2">
        <f>_xlfn.XLOOKUP($A815,Results!$A$2:$A$2256,Results!Y$2:Y$2256,"")</f>
        <v>66</v>
      </c>
      <c r="BE815" s="2" t="b">
        <f>_xlfn.XLOOKUP($A815,Results!$A$2:$A$2256,Results!Z$2:Z$2256,"")</f>
        <v>1</v>
      </c>
    </row>
    <row r="816" spans="1:57" ht="38.25" customHeight="1" x14ac:dyDescent="0.3">
      <c r="A816">
        <v>906493</v>
      </c>
      <c r="B816">
        <v>281954</v>
      </c>
      <c r="C816" t="s">
        <v>36</v>
      </c>
      <c r="D816">
        <v>9341430824</v>
      </c>
      <c r="E816" s="2" t="str">
        <f>VLOOKUP(F816,'RPA Vendor Data '!F$1:$G$2418,2)</f>
        <v>GRAYBAR ELECTRIC CO. INC.</v>
      </c>
      <c r="F816" s="2">
        <v>11471</v>
      </c>
      <c r="G816" s="2">
        <v>2</v>
      </c>
      <c r="H816" t="s">
        <v>2693</v>
      </c>
      <c r="I816">
        <v>400</v>
      </c>
      <c r="J816" t="s">
        <v>58</v>
      </c>
      <c r="K816" t="s">
        <v>58</v>
      </c>
      <c r="L816">
        <v>42.73</v>
      </c>
      <c r="M816" s="2" t="s">
        <v>2690</v>
      </c>
      <c r="N816" s="85" t="s">
        <v>2694</v>
      </c>
      <c r="O816" t="s">
        <v>36</v>
      </c>
      <c r="P816" t="s">
        <v>36</v>
      </c>
      <c r="Q816" t="s">
        <v>36</v>
      </c>
      <c r="R816">
        <v>170.92</v>
      </c>
      <c r="S816" s="1">
        <v>45744.83391778935</v>
      </c>
      <c r="T816" t="s">
        <v>42</v>
      </c>
      <c r="U816" s="1">
        <v>45744.619444444441</v>
      </c>
      <c r="V816" t="s">
        <v>43</v>
      </c>
      <c r="W816" t="s">
        <v>36</v>
      </c>
      <c r="X816">
        <v>1</v>
      </c>
      <c r="Y816">
        <v>0</v>
      </c>
      <c r="Z816">
        <v>42.73</v>
      </c>
      <c r="AA816" t="s">
        <v>36</v>
      </c>
      <c r="AB816">
        <v>127</v>
      </c>
      <c r="AC816" t="s">
        <v>49</v>
      </c>
      <c r="AD816" t="s">
        <v>49</v>
      </c>
      <c r="AE816" t="s">
        <v>45</v>
      </c>
      <c r="AF816" s="44">
        <v>39121701</v>
      </c>
      <c r="AG816" s="18" t="s">
        <v>2695</v>
      </c>
      <c r="AI816" s="2" t="s">
        <v>48</v>
      </c>
      <c r="AJ816" s="2" t="e">
        <f>VLOOKUP(A816,'Classification Test Result'!$A$2:$D$2428,4,FALSE)</f>
        <v>#N/A</v>
      </c>
      <c r="AL816" s="2">
        <f>_xlfn.XLOOKUP($A816,Results!$A$2:$A$2256,Results!G$2:G$2256,"")</f>
        <v>0</v>
      </c>
      <c r="AM816" s="2">
        <f>_xlfn.XLOOKUP($A816,Results!$A$2:$A$2256,Results!H$2:H$2256,"")</f>
        <v>0</v>
      </c>
      <c r="AN816" s="2">
        <f>_xlfn.XLOOKUP($A816,Results!$A$2:$A$2256,Results!I$2:I$2256,"")</f>
        <v>0</v>
      </c>
      <c r="AO816" s="2">
        <f>_xlfn.XLOOKUP($A816,Results!$A$2:$A$2256,Results!J$2:J$2256,"")</f>
        <v>0</v>
      </c>
      <c r="AP816" s="2">
        <f>_xlfn.XLOOKUP($A816,Results!$A$2:$A$2256,Results!K$2:K$2256,"")</f>
        <v>0</v>
      </c>
      <c r="AQ816" s="2">
        <f>_xlfn.XLOOKUP($A816,Results!$A$2:$A$2256,Results!L$2:L$2256,"")</f>
        <v>0</v>
      </c>
      <c r="AR816" s="2">
        <f>_xlfn.XLOOKUP($A816,Results!$A$2:$A$2256,Results!M$2:M$2256,"")</f>
        <v>0</v>
      </c>
      <c r="AS816" s="2">
        <f>_xlfn.XLOOKUP($A816,Results!$A$2:$A$2256,Results!N$2:N$2256,"")</f>
        <v>0</v>
      </c>
      <c r="AT816" s="2" t="str">
        <f>_xlfn.XLOOKUP($A816,Results!$A$2:$A$2256,Results!O$2:O$2256,"")</f>
        <v>ERICO</v>
      </c>
      <c r="AU816" s="2" t="str">
        <f>_xlfn.XLOOKUP($A816,Results!$A$2:$A$2256,Results!P$2:P$2256,"")</f>
        <v>ERICO INTERNATIONAL CORPORATION</v>
      </c>
      <c r="AV816" s="2" t="str">
        <f>_xlfn.XLOOKUP($A816,Results!$A$2:$A$2256,Results!Q$2:Q$2256,"")</f>
        <v>SINGLE_MATCH</v>
      </c>
      <c r="AW816" s="2">
        <f>_xlfn.XLOOKUP($A816,Results!$A$2:$A$2256,Results!R$2:R$2256,"")</f>
        <v>0</v>
      </c>
      <c r="AX816" s="2">
        <f>_xlfn.XLOOKUP($A816,Results!$A$2:$A$2256,Results!S$2:S$2256,"")</f>
        <v>0</v>
      </c>
      <c r="AY816" s="2">
        <f>_xlfn.XLOOKUP($A816,Results!$A$2:$A$2256,Results!T$2:T$2256,"")</f>
        <v>100</v>
      </c>
      <c r="AZ816" s="2">
        <f>_xlfn.XLOOKUP($A816,Results!$A$2:$A$2256,Results!U$2:U$2256,"")</f>
        <v>0</v>
      </c>
      <c r="BA816" s="2" t="str">
        <f>_xlfn.XLOOKUP($A816,Results!$A$2:$A$2256,Results!V$2:V$2256,"")</f>
        <v>NVENT THERMAL</v>
      </c>
      <c r="BB816" s="2">
        <f>_xlfn.XLOOKUP($A816,Results!$A$2:$A$2256,Results!W$2:W$2256,"")</f>
        <v>81</v>
      </c>
      <c r="BC816" s="2">
        <f>_xlfn.XLOOKUP($A816,Results!$A$2:$A$2256,Results!X$2:X$2256,"")</f>
        <v>39121700</v>
      </c>
      <c r="BD816" s="2">
        <f>_xlfn.XLOOKUP($A816,Results!$A$2:$A$2256,Results!Y$2:Y$2256,"")</f>
        <v>66</v>
      </c>
      <c r="BE816" s="2" t="b">
        <f>_xlfn.XLOOKUP($A816,Results!$A$2:$A$2256,Results!Z$2:Z$2256,"")</f>
        <v>1</v>
      </c>
    </row>
    <row r="817" spans="1:57" ht="38.25" customHeight="1" x14ac:dyDescent="0.3">
      <c r="A817">
        <v>906494</v>
      </c>
      <c r="B817">
        <v>281467</v>
      </c>
      <c r="C817" t="s">
        <v>36</v>
      </c>
      <c r="D817" t="s">
        <v>2696</v>
      </c>
      <c r="E817" s="2" t="str">
        <f>VLOOKUP(F817,'RPA Vendor Data '!F$1:$G$2418,2)</f>
        <v>UNITED RENTALS</v>
      </c>
      <c r="F817" s="2">
        <v>13482</v>
      </c>
      <c r="G817" s="2">
        <v>1</v>
      </c>
      <c r="H817" t="s">
        <v>2697</v>
      </c>
      <c r="I817">
        <v>1</v>
      </c>
      <c r="J817" t="s">
        <v>39</v>
      </c>
      <c r="K817" t="s">
        <v>39</v>
      </c>
      <c r="L817">
        <v>3358</v>
      </c>
      <c r="M817" s="2" t="s">
        <v>2698</v>
      </c>
      <c r="N817" s="85" t="s">
        <v>2699</v>
      </c>
      <c r="O817" t="s">
        <v>2700</v>
      </c>
      <c r="P817" t="s">
        <v>36</v>
      </c>
      <c r="Q817">
        <v>300213747</v>
      </c>
      <c r="R817">
        <v>3358</v>
      </c>
      <c r="S817" s="1">
        <v>45744.334136423611</v>
      </c>
      <c r="T817" t="s">
        <v>42</v>
      </c>
      <c r="U817" s="1">
        <v>45744.118055555547</v>
      </c>
      <c r="V817" t="s">
        <v>43</v>
      </c>
      <c r="W817" t="s">
        <v>36</v>
      </c>
      <c r="X817">
        <v>0</v>
      </c>
      <c r="Y817">
        <v>999</v>
      </c>
      <c r="Z817" t="s">
        <v>36</v>
      </c>
      <c r="AA817" t="s">
        <v>36</v>
      </c>
      <c r="AB817" t="s">
        <v>36</v>
      </c>
      <c r="AC817" t="s">
        <v>2701</v>
      </c>
      <c r="AD817" t="s">
        <v>2701</v>
      </c>
      <c r="AE817" t="s">
        <v>45</v>
      </c>
      <c r="AF817" s="44" t="s">
        <v>46</v>
      </c>
      <c r="AG817" s="18" t="s">
        <v>2702</v>
      </c>
      <c r="AH817" s="18"/>
      <c r="AI817" s="2" t="s">
        <v>48</v>
      </c>
      <c r="AJ817" s="2" t="e">
        <f>VLOOKUP(A817,'Classification Test Result'!$A$2:$D$2428,4,FALSE)</f>
        <v>#N/A</v>
      </c>
      <c r="AL817" s="2">
        <f>_xlfn.XLOOKUP($A817,Results!$A$2:$A$2256,Results!G$2:G$2256,"")</f>
        <v>0</v>
      </c>
      <c r="AM817" s="2">
        <f>_xlfn.XLOOKUP($A817,Results!$A$2:$A$2256,Results!H$2:H$2256,"")</f>
        <v>0</v>
      </c>
      <c r="AN817" s="2">
        <f>_xlfn.XLOOKUP($A817,Results!$A$2:$A$2256,Results!I$2:I$2256,"")</f>
        <v>0</v>
      </c>
      <c r="AO817" s="2">
        <f>_xlfn.XLOOKUP($A817,Results!$A$2:$A$2256,Results!J$2:J$2256,"")</f>
        <v>0</v>
      </c>
      <c r="AP817" s="2">
        <f>_xlfn.XLOOKUP($A817,Results!$A$2:$A$2256,Results!K$2:K$2256,"")</f>
        <v>0</v>
      </c>
      <c r="AQ817" s="2">
        <f>_xlfn.XLOOKUP($A817,Results!$A$2:$A$2256,Results!L$2:L$2256,"")</f>
        <v>0</v>
      </c>
      <c r="AR817" s="2">
        <f>_xlfn.XLOOKUP($A817,Results!$A$2:$A$2256,Results!M$2:M$2256,"")</f>
        <v>0</v>
      </c>
      <c r="AS817" s="2">
        <f>_xlfn.XLOOKUP($A817,Results!$A$2:$A$2256,Results!N$2:N$2256,"")</f>
        <v>0</v>
      </c>
      <c r="AT817" s="2" t="str">
        <f>_xlfn.XLOOKUP($A817,Results!$A$2:$A$2256,Results!O$2:O$2256,"")</f>
        <v>JLG INDUSTRIES</v>
      </c>
      <c r="AU817" s="2" t="str">
        <f>_xlfn.XLOOKUP($A817,Results!$A$2:$A$2256,Results!P$2:P$2256,"")</f>
        <v>JLG</v>
      </c>
      <c r="AV817" s="2" t="str">
        <f>_xlfn.XLOOKUP($A817,Results!$A$2:$A$2256,Results!Q$2:Q$2256,"")</f>
        <v>SINGLE_MATCH</v>
      </c>
      <c r="AW817" s="2">
        <f>_xlfn.XLOOKUP($A817,Results!$A$2:$A$2256,Results!R$2:R$2256,"")</f>
        <v>0</v>
      </c>
      <c r="AX817" s="2">
        <f>_xlfn.XLOOKUP($A817,Results!$A$2:$A$2256,Results!S$2:S$2256,"")</f>
        <v>0</v>
      </c>
      <c r="AY817" s="2">
        <f>_xlfn.XLOOKUP($A817,Results!$A$2:$A$2256,Results!T$2:T$2256,"")</f>
        <v>60</v>
      </c>
      <c r="AZ817" s="2">
        <f>_xlfn.XLOOKUP($A817,Results!$A$2:$A$2256,Results!U$2:U$2256,"")</f>
        <v>0</v>
      </c>
      <c r="BA817" s="2">
        <f>_xlfn.XLOOKUP($A817,Results!$A$2:$A$2256,Results!V$2:V$2256,"")</f>
        <v>0</v>
      </c>
      <c r="BB817" s="2">
        <f>_xlfn.XLOOKUP($A817,Results!$A$2:$A$2256,Results!W$2:W$2256,"")</f>
        <v>0</v>
      </c>
      <c r="BC817" s="2">
        <f>_xlfn.XLOOKUP($A817,Results!$A$2:$A$2256,Results!X$2:X$2256,"")</f>
        <v>0</v>
      </c>
      <c r="BD817" s="2">
        <f>_xlfn.XLOOKUP($A817,Results!$A$2:$A$2256,Results!Y$2:Y$2256,"")</f>
        <v>0</v>
      </c>
      <c r="BE817" s="2">
        <f>_xlfn.XLOOKUP($A817,Results!$A$2:$A$2256,Results!Z$2:Z$2256,"")</f>
        <v>0</v>
      </c>
    </row>
    <row r="818" spans="1:57" ht="38.25" customHeight="1" x14ac:dyDescent="0.3">
      <c r="A818">
        <v>906495</v>
      </c>
      <c r="B818">
        <v>281287</v>
      </c>
      <c r="C818" t="s">
        <v>36</v>
      </c>
      <c r="D818" t="s">
        <v>2703</v>
      </c>
      <c r="E818" s="2" t="str">
        <f>VLOOKUP(F818,'RPA Vendor Data '!F$1:$G$2418,2)</f>
        <v>SUNBELT RENTALS/AGGREGATE</v>
      </c>
      <c r="F818" s="2">
        <v>13246</v>
      </c>
      <c r="G818" s="2">
        <v>1</v>
      </c>
      <c r="H818" t="s">
        <v>2704</v>
      </c>
      <c r="I818">
        <v>1</v>
      </c>
      <c r="J818" t="s">
        <v>39</v>
      </c>
      <c r="K818" t="s">
        <v>39</v>
      </c>
      <c r="L818">
        <v>295</v>
      </c>
      <c r="M818" s="2" t="s">
        <v>2705</v>
      </c>
      <c r="N818" s="85" t="s">
        <v>2706</v>
      </c>
      <c r="O818" t="s">
        <v>36</v>
      </c>
      <c r="P818" t="s">
        <v>36</v>
      </c>
      <c r="Q818">
        <v>300219376</v>
      </c>
      <c r="R818">
        <v>295</v>
      </c>
      <c r="S818" s="1">
        <v>45744.083635069437</v>
      </c>
      <c r="T818" t="s">
        <v>42</v>
      </c>
      <c r="U818" s="1">
        <v>45743.863888888889</v>
      </c>
      <c r="V818" t="s">
        <v>43</v>
      </c>
      <c r="W818" t="s">
        <v>36</v>
      </c>
      <c r="X818">
        <v>0</v>
      </c>
      <c r="Y818">
        <v>999</v>
      </c>
      <c r="Z818" t="s">
        <v>36</v>
      </c>
      <c r="AA818" t="s">
        <v>36</v>
      </c>
      <c r="AB818" t="s">
        <v>36</v>
      </c>
      <c r="AC818" t="s">
        <v>2701</v>
      </c>
      <c r="AD818" t="s">
        <v>2701</v>
      </c>
      <c r="AE818" t="s">
        <v>45</v>
      </c>
      <c r="AF818" s="44" t="s">
        <v>46</v>
      </c>
      <c r="AG818" s="18" t="s">
        <v>2707</v>
      </c>
      <c r="AI818" s="2" t="s">
        <v>48</v>
      </c>
      <c r="AJ818" s="2" t="e">
        <f>VLOOKUP(A818,'Classification Test Result'!$A$2:$D$2428,4,FALSE)</f>
        <v>#N/A</v>
      </c>
      <c r="AL818" s="2">
        <f>_xlfn.XLOOKUP($A818,Results!$A$2:$A$2256,Results!G$2:G$2256,"")</f>
        <v>0</v>
      </c>
      <c r="AM818" s="2">
        <f>_xlfn.XLOOKUP($A818,Results!$A$2:$A$2256,Results!H$2:H$2256,"")</f>
        <v>0</v>
      </c>
      <c r="AN818" s="2">
        <f>_xlfn.XLOOKUP($A818,Results!$A$2:$A$2256,Results!I$2:I$2256,"")</f>
        <v>0</v>
      </c>
      <c r="AO818" s="2">
        <f>_xlfn.XLOOKUP($A818,Results!$A$2:$A$2256,Results!J$2:J$2256,"")</f>
        <v>0</v>
      </c>
      <c r="AP818" s="2">
        <f>_xlfn.XLOOKUP($A818,Results!$A$2:$A$2256,Results!K$2:K$2256,"")</f>
        <v>0</v>
      </c>
      <c r="AQ818" s="2">
        <f>_xlfn.XLOOKUP($A818,Results!$A$2:$A$2256,Results!L$2:L$2256,"")</f>
        <v>0</v>
      </c>
      <c r="AR818" s="2">
        <f>_xlfn.XLOOKUP($A818,Results!$A$2:$A$2256,Results!M$2:M$2256,"")</f>
        <v>0</v>
      </c>
      <c r="AS818" s="2">
        <f>_xlfn.XLOOKUP($A818,Results!$A$2:$A$2256,Results!N$2:N$2256,"")</f>
        <v>0</v>
      </c>
      <c r="AT818" s="2" t="str">
        <f>_xlfn.XLOOKUP($A818,Results!$A$2:$A$2256,Results!O$2:O$2256,"")</f>
        <v>JLG INDUSTRIES</v>
      </c>
      <c r="AU818" s="2" t="str">
        <f>_xlfn.XLOOKUP($A818,Results!$A$2:$A$2256,Results!P$2:P$2256,"")</f>
        <v>JLG</v>
      </c>
      <c r="AV818" s="2" t="str">
        <f>_xlfn.XLOOKUP($A818,Results!$A$2:$A$2256,Results!Q$2:Q$2256,"")</f>
        <v>SINGLE_MATCH</v>
      </c>
      <c r="AW818" s="2">
        <f>_xlfn.XLOOKUP($A818,Results!$A$2:$A$2256,Results!R$2:R$2256,"")</f>
        <v>0</v>
      </c>
      <c r="AX818" s="2">
        <f>_xlfn.XLOOKUP($A818,Results!$A$2:$A$2256,Results!S$2:S$2256,"")</f>
        <v>0</v>
      </c>
      <c r="AY818" s="2">
        <f>_xlfn.XLOOKUP($A818,Results!$A$2:$A$2256,Results!T$2:T$2256,"")</f>
        <v>60</v>
      </c>
      <c r="AZ818" s="2">
        <f>_xlfn.XLOOKUP($A818,Results!$A$2:$A$2256,Results!U$2:U$2256,"")</f>
        <v>0</v>
      </c>
      <c r="BA818" s="2">
        <f>_xlfn.XLOOKUP($A818,Results!$A$2:$A$2256,Results!V$2:V$2256,"")</f>
        <v>0</v>
      </c>
      <c r="BB818" s="2">
        <f>_xlfn.XLOOKUP($A818,Results!$A$2:$A$2256,Results!W$2:W$2256,"")</f>
        <v>0</v>
      </c>
      <c r="BC818" s="2">
        <f>_xlfn.XLOOKUP($A818,Results!$A$2:$A$2256,Results!X$2:X$2256,"")</f>
        <v>0</v>
      </c>
      <c r="BD818" s="2">
        <f>_xlfn.XLOOKUP($A818,Results!$A$2:$A$2256,Results!Y$2:Y$2256,"")</f>
        <v>0</v>
      </c>
      <c r="BE818" s="2">
        <f>_xlfn.XLOOKUP($A818,Results!$A$2:$A$2256,Results!Z$2:Z$2256,"")</f>
        <v>0</v>
      </c>
    </row>
    <row r="819" spans="1:57" ht="38.25" customHeight="1" x14ac:dyDescent="0.3">
      <c r="A819">
        <v>906496</v>
      </c>
      <c r="B819">
        <v>281446</v>
      </c>
      <c r="C819" t="s">
        <v>36</v>
      </c>
      <c r="D819" t="s">
        <v>2708</v>
      </c>
      <c r="E819" s="2" t="str">
        <f>VLOOKUP(F819,'RPA Vendor Data '!F$1:$G$2418,2)</f>
        <v>UNITED RENTALS</v>
      </c>
      <c r="F819" s="2">
        <v>13482</v>
      </c>
      <c r="G819" s="2">
        <v>1</v>
      </c>
      <c r="H819" t="s">
        <v>2709</v>
      </c>
      <c r="I819">
        <v>1</v>
      </c>
      <c r="J819" t="s">
        <v>39</v>
      </c>
      <c r="K819" t="s">
        <v>39</v>
      </c>
      <c r="L819">
        <v>1548</v>
      </c>
      <c r="M819" s="2" t="s">
        <v>2698</v>
      </c>
      <c r="N819" s="85" t="s">
        <v>2706</v>
      </c>
      <c r="O819">
        <v>10484742</v>
      </c>
      <c r="P819" t="s">
        <v>36</v>
      </c>
      <c r="Q819">
        <v>300210369</v>
      </c>
      <c r="R819">
        <v>1548</v>
      </c>
      <c r="S819" s="1">
        <v>45744.334513506947</v>
      </c>
      <c r="T819" t="s">
        <v>42</v>
      </c>
      <c r="U819" s="1">
        <v>45744.113888888889</v>
      </c>
      <c r="V819" t="s">
        <v>43</v>
      </c>
      <c r="W819" t="s">
        <v>36</v>
      </c>
      <c r="X819">
        <v>0</v>
      </c>
      <c r="Y819">
        <v>999</v>
      </c>
      <c r="Z819" t="s">
        <v>36</v>
      </c>
      <c r="AA819" t="s">
        <v>36</v>
      </c>
      <c r="AB819" t="s">
        <v>36</v>
      </c>
      <c r="AC819" t="s">
        <v>2701</v>
      </c>
      <c r="AD819" t="s">
        <v>2701</v>
      </c>
      <c r="AE819" t="s">
        <v>45</v>
      </c>
      <c r="AF819" s="44" t="s">
        <v>46</v>
      </c>
      <c r="AG819" s="18" t="s">
        <v>2707</v>
      </c>
      <c r="AH819" s="18"/>
      <c r="AI819" s="2" t="s">
        <v>48</v>
      </c>
      <c r="AJ819" s="2" t="e">
        <f>VLOOKUP(A819,'Classification Test Result'!$A$2:$D$2428,4,FALSE)</f>
        <v>#N/A</v>
      </c>
      <c r="AL819" s="2">
        <f>_xlfn.XLOOKUP($A819,Results!$A$2:$A$2256,Results!G$2:G$2256,"")</f>
        <v>0</v>
      </c>
      <c r="AM819" s="2">
        <f>_xlfn.XLOOKUP($A819,Results!$A$2:$A$2256,Results!H$2:H$2256,"")</f>
        <v>0</v>
      </c>
      <c r="AN819" s="2">
        <f>_xlfn.XLOOKUP($A819,Results!$A$2:$A$2256,Results!I$2:I$2256,"")</f>
        <v>0</v>
      </c>
      <c r="AO819" s="2">
        <f>_xlfn.XLOOKUP($A819,Results!$A$2:$A$2256,Results!J$2:J$2256,"")</f>
        <v>0</v>
      </c>
      <c r="AP819" s="2">
        <f>_xlfn.XLOOKUP($A819,Results!$A$2:$A$2256,Results!K$2:K$2256,"")</f>
        <v>0</v>
      </c>
      <c r="AQ819" s="2">
        <f>_xlfn.XLOOKUP($A819,Results!$A$2:$A$2256,Results!L$2:L$2256,"")</f>
        <v>0</v>
      </c>
      <c r="AR819" s="2">
        <f>_xlfn.XLOOKUP($A819,Results!$A$2:$A$2256,Results!M$2:M$2256,"")</f>
        <v>0</v>
      </c>
      <c r="AS819" s="2">
        <f>_xlfn.XLOOKUP($A819,Results!$A$2:$A$2256,Results!N$2:N$2256,"")</f>
        <v>0</v>
      </c>
      <c r="AT819" s="2" t="str">
        <f>_xlfn.XLOOKUP($A819,Results!$A$2:$A$2256,Results!O$2:O$2256,"")</f>
        <v>JLG INDUSTRIES</v>
      </c>
      <c r="AU819" s="2" t="str">
        <f>_xlfn.XLOOKUP($A819,Results!$A$2:$A$2256,Results!P$2:P$2256,"")</f>
        <v>JLG</v>
      </c>
      <c r="AV819" s="2" t="str">
        <f>_xlfn.XLOOKUP($A819,Results!$A$2:$A$2256,Results!Q$2:Q$2256,"")</f>
        <v>SINGLE_MATCH</v>
      </c>
      <c r="AW819" s="2">
        <f>_xlfn.XLOOKUP($A819,Results!$A$2:$A$2256,Results!R$2:R$2256,"")</f>
        <v>0</v>
      </c>
      <c r="AX819" s="2">
        <f>_xlfn.XLOOKUP($A819,Results!$A$2:$A$2256,Results!S$2:S$2256,"")</f>
        <v>0</v>
      </c>
      <c r="AY819" s="2">
        <f>_xlfn.XLOOKUP($A819,Results!$A$2:$A$2256,Results!T$2:T$2256,"")</f>
        <v>60</v>
      </c>
      <c r="AZ819" s="2">
        <f>_xlfn.XLOOKUP($A819,Results!$A$2:$A$2256,Results!U$2:U$2256,"")</f>
        <v>0</v>
      </c>
      <c r="BA819" s="2">
        <f>_xlfn.XLOOKUP($A819,Results!$A$2:$A$2256,Results!V$2:V$2256,"")</f>
        <v>0</v>
      </c>
      <c r="BB819" s="2">
        <f>_xlfn.XLOOKUP($A819,Results!$A$2:$A$2256,Results!W$2:W$2256,"")</f>
        <v>0</v>
      </c>
      <c r="BC819" s="2">
        <f>_xlfn.XLOOKUP($A819,Results!$A$2:$A$2256,Results!X$2:X$2256,"")</f>
        <v>0</v>
      </c>
      <c r="BD819" s="2">
        <f>_xlfn.XLOOKUP($A819,Results!$A$2:$A$2256,Results!Y$2:Y$2256,"")</f>
        <v>0</v>
      </c>
      <c r="BE819" s="2">
        <f>_xlfn.XLOOKUP($A819,Results!$A$2:$A$2256,Results!Z$2:Z$2256,"")</f>
        <v>0</v>
      </c>
    </row>
    <row r="820" spans="1:57" ht="38.25" customHeight="1" x14ac:dyDescent="0.3">
      <c r="A820">
        <v>906497</v>
      </c>
      <c r="B820">
        <v>281455</v>
      </c>
      <c r="C820" t="s">
        <v>36</v>
      </c>
      <c r="D820" t="s">
        <v>1625</v>
      </c>
      <c r="E820" s="2" t="str">
        <f>VLOOKUP(F820,'RPA Vendor Data '!F$1:$G$2418,2)</f>
        <v>UNITED RENTALS</v>
      </c>
      <c r="F820" s="2">
        <v>13482</v>
      </c>
      <c r="G820" s="2">
        <v>1</v>
      </c>
      <c r="H820" t="s">
        <v>2710</v>
      </c>
      <c r="I820">
        <v>1</v>
      </c>
      <c r="J820" t="s">
        <v>39</v>
      </c>
      <c r="K820" t="s">
        <v>39</v>
      </c>
      <c r="L820">
        <v>1613</v>
      </c>
      <c r="M820" s="2" t="s">
        <v>2698</v>
      </c>
      <c r="N820" s="85" t="s">
        <v>2711</v>
      </c>
      <c r="O820">
        <v>10800215</v>
      </c>
      <c r="P820" t="s">
        <v>36</v>
      </c>
      <c r="Q820">
        <v>300247195</v>
      </c>
      <c r="R820">
        <v>1613</v>
      </c>
      <c r="S820" s="1">
        <v>45744.334344594907</v>
      </c>
      <c r="T820" t="s">
        <v>42</v>
      </c>
      <c r="U820" s="1">
        <v>45744.115277777782</v>
      </c>
      <c r="V820" t="s">
        <v>43</v>
      </c>
      <c r="W820" t="s">
        <v>36</v>
      </c>
      <c r="X820">
        <v>0</v>
      </c>
      <c r="Y820">
        <v>999</v>
      </c>
      <c r="Z820" t="s">
        <v>36</v>
      </c>
      <c r="AA820" t="s">
        <v>36</v>
      </c>
      <c r="AB820" t="s">
        <v>36</v>
      </c>
      <c r="AC820" t="s">
        <v>2701</v>
      </c>
      <c r="AD820" t="s">
        <v>2701</v>
      </c>
      <c r="AE820" t="s">
        <v>45</v>
      </c>
      <c r="AF820" s="44" t="s">
        <v>46</v>
      </c>
      <c r="AG820" s="18" t="s">
        <v>2712</v>
      </c>
      <c r="AH820" s="18"/>
      <c r="AI820" s="2" t="s">
        <v>48</v>
      </c>
      <c r="AJ820" s="2" t="e">
        <f>VLOOKUP(A820,'Classification Test Result'!$A$2:$D$2428,4,FALSE)</f>
        <v>#N/A</v>
      </c>
      <c r="AL820" s="2">
        <f>_xlfn.XLOOKUP($A820,Results!$A$2:$A$2256,Results!G$2:G$2256,"")</f>
        <v>0</v>
      </c>
      <c r="AM820" s="2">
        <f>_xlfn.XLOOKUP($A820,Results!$A$2:$A$2256,Results!H$2:H$2256,"")</f>
        <v>0</v>
      </c>
      <c r="AN820" s="2">
        <f>_xlfn.XLOOKUP($A820,Results!$A$2:$A$2256,Results!I$2:I$2256,"")</f>
        <v>0</v>
      </c>
      <c r="AO820" s="2">
        <f>_xlfn.XLOOKUP($A820,Results!$A$2:$A$2256,Results!J$2:J$2256,"")</f>
        <v>0</v>
      </c>
      <c r="AP820" s="2">
        <f>_xlfn.XLOOKUP($A820,Results!$A$2:$A$2256,Results!K$2:K$2256,"")</f>
        <v>0</v>
      </c>
      <c r="AQ820" s="2">
        <f>_xlfn.XLOOKUP($A820,Results!$A$2:$A$2256,Results!L$2:L$2256,"")</f>
        <v>0</v>
      </c>
      <c r="AR820" s="2">
        <f>_xlfn.XLOOKUP($A820,Results!$A$2:$A$2256,Results!M$2:M$2256,"")</f>
        <v>0</v>
      </c>
      <c r="AS820" s="2">
        <f>_xlfn.XLOOKUP($A820,Results!$A$2:$A$2256,Results!N$2:N$2256,"")</f>
        <v>0</v>
      </c>
      <c r="AT820" s="2" t="str">
        <f>_xlfn.XLOOKUP($A820,Results!$A$2:$A$2256,Results!O$2:O$2256,"")</f>
        <v>JLG INDUSTRIES</v>
      </c>
      <c r="AU820" s="2" t="str">
        <f>_xlfn.XLOOKUP($A820,Results!$A$2:$A$2256,Results!P$2:P$2256,"")</f>
        <v>JLG</v>
      </c>
      <c r="AV820" s="2" t="str">
        <f>_xlfn.XLOOKUP($A820,Results!$A$2:$A$2256,Results!Q$2:Q$2256,"")</f>
        <v>SINGLE_MATCH</v>
      </c>
      <c r="AW820" s="2">
        <f>_xlfn.XLOOKUP($A820,Results!$A$2:$A$2256,Results!R$2:R$2256,"")</f>
        <v>0</v>
      </c>
      <c r="AX820" s="2">
        <f>_xlfn.XLOOKUP($A820,Results!$A$2:$A$2256,Results!S$2:S$2256,"")</f>
        <v>0</v>
      </c>
      <c r="AY820" s="2">
        <f>_xlfn.XLOOKUP($A820,Results!$A$2:$A$2256,Results!T$2:T$2256,"")</f>
        <v>60</v>
      </c>
      <c r="AZ820" s="2">
        <f>_xlfn.XLOOKUP($A820,Results!$A$2:$A$2256,Results!U$2:U$2256,"")</f>
        <v>0</v>
      </c>
      <c r="BA820" s="2">
        <f>_xlfn.XLOOKUP($A820,Results!$A$2:$A$2256,Results!V$2:V$2256,"")</f>
        <v>0</v>
      </c>
      <c r="BB820" s="2">
        <f>_xlfn.XLOOKUP($A820,Results!$A$2:$A$2256,Results!W$2:W$2256,"")</f>
        <v>0</v>
      </c>
      <c r="BC820" s="2">
        <f>_xlfn.XLOOKUP($A820,Results!$A$2:$A$2256,Results!X$2:X$2256,"")</f>
        <v>0</v>
      </c>
      <c r="BD820" s="2">
        <f>_xlfn.XLOOKUP($A820,Results!$A$2:$A$2256,Results!Y$2:Y$2256,"")</f>
        <v>0</v>
      </c>
      <c r="BE820" s="2">
        <f>_xlfn.XLOOKUP($A820,Results!$A$2:$A$2256,Results!Z$2:Z$2256,"")</f>
        <v>0</v>
      </c>
    </row>
    <row r="821" spans="1:57" ht="38.25" customHeight="1" x14ac:dyDescent="0.3">
      <c r="A821">
        <v>906498</v>
      </c>
      <c r="B821">
        <v>281458</v>
      </c>
      <c r="C821" t="s">
        <v>36</v>
      </c>
      <c r="D821" t="s">
        <v>1627</v>
      </c>
      <c r="E821" s="2" t="str">
        <f>VLOOKUP(F821,'RPA Vendor Data '!F$1:$G$2418,2)</f>
        <v>UNITED RENTALS</v>
      </c>
      <c r="F821" s="2">
        <v>13482</v>
      </c>
      <c r="G821" s="2">
        <v>1</v>
      </c>
      <c r="H821" t="s">
        <v>2713</v>
      </c>
      <c r="I821">
        <v>1</v>
      </c>
      <c r="J821" t="s">
        <v>39</v>
      </c>
      <c r="K821" t="s">
        <v>39</v>
      </c>
      <c r="L821">
        <v>1594</v>
      </c>
      <c r="M821" s="2" t="s">
        <v>2714</v>
      </c>
      <c r="N821" s="85" t="s">
        <v>2715</v>
      </c>
      <c r="O821">
        <v>11921454</v>
      </c>
      <c r="P821" t="s">
        <v>36</v>
      </c>
      <c r="Q821" t="s">
        <v>36</v>
      </c>
      <c r="R821">
        <v>1504</v>
      </c>
      <c r="S821" s="1">
        <v>45744.334299652779</v>
      </c>
      <c r="T821" t="s">
        <v>42</v>
      </c>
      <c r="U821" s="1">
        <v>45744.115972222222</v>
      </c>
      <c r="V821" t="s">
        <v>43</v>
      </c>
      <c r="W821" t="s">
        <v>36</v>
      </c>
      <c r="X821">
        <v>0</v>
      </c>
      <c r="Y821">
        <v>999</v>
      </c>
      <c r="Z821" t="s">
        <v>36</v>
      </c>
      <c r="AA821" t="s">
        <v>36</v>
      </c>
      <c r="AB821" t="s">
        <v>36</v>
      </c>
      <c r="AC821" t="s">
        <v>2716</v>
      </c>
      <c r="AD821" t="s">
        <v>2716</v>
      </c>
      <c r="AE821" t="s">
        <v>45</v>
      </c>
      <c r="AF821" s="44" t="s">
        <v>46</v>
      </c>
      <c r="AG821" s="18" t="s">
        <v>2717</v>
      </c>
      <c r="AH821" s="18"/>
      <c r="AI821" s="2" t="s">
        <v>48</v>
      </c>
      <c r="AJ821" s="2" t="e">
        <f>VLOOKUP(A821,'Classification Test Result'!$A$2:$D$2428,4,FALSE)</f>
        <v>#N/A</v>
      </c>
      <c r="AL821" s="2">
        <f>_xlfn.XLOOKUP($A821,Results!$A$2:$A$2256,Results!G$2:G$2256,"")</f>
        <v>0</v>
      </c>
      <c r="AM821" s="2">
        <f>_xlfn.XLOOKUP($A821,Results!$A$2:$A$2256,Results!H$2:H$2256,"")</f>
        <v>0</v>
      </c>
      <c r="AN821" s="2">
        <f>_xlfn.XLOOKUP($A821,Results!$A$2:$A$2256,Results!I$2:I$2256,"")</f>
        <v>0</v>
      </c>
      <c r="AO821" s="2">
        <f>_xlfn.XLOOKUP($A821,Results!$A$2:$A$2256,Results!J$2:J$2256,"")</f>
        <v>0</v>
      </c>
      <c r="AP821" s="2">
        <f>_xlfn.XLOOKUP($A821,Results!$A$2:$A$2256,Results!K$2:K$2256,"")</f>
        <v>0</v>
      </c>
      <c r="AQ821" s="2">
        <f>_xlfn.XLOOKUP($A821,Results!$A$2:$A$2256,Results!L$2:L$2256,"")</f>
        <v>0</v>
      </c>
      <c r="AR821" s="2">
        <f>_xlfn.XLOOKUP($A821,Results!$A$2:$A$2256,Results!M$2:M$2256,"")</f>
        <v>0</v>
      </c>
      <c r="AS821" s="2">
        <f>_xlfn.XLOOKUP($A821,Results!$A$2:$A$2256,Results!N$2:N$2256,"")</f>
        <v>0</v>
      </c>
      <c r="AT821" s="2" t="str">
        <f>_xlfn.XLOOKUP($A821,Results!$A$2:$A$2256,Results!O$2:O$2256,"")</f>
        <v>JC BAMFORD EXCAVATORS LTD.</v>
      </c>
      <c r="AU821" s="2" t="str">
        <f>_xlfn.XLOOKUP($A821,Results!$A$2:$A$2256,Results!P$2:P$2256,"")</f>
        <v>JCB</v>
      </c>
      <c r="AV821" s="2" t="str">
        <f>_xlfn.XLOOKUP($A821,Results!$A$2:$A$2256,Results!Q$2:Q$2256,"")</f>
        <v>SINGLE_MATCH</v>
      </c>
      <c r="AW821" s="2">
        <f>_xlfn.XLOOKUP($A821,Results!$A$2:$A$2256,Results!R$2:R$2256,"")</f>
        <v>0</v>
      </c>
      <c r="AX821" s="2">
        <f>_xlfn.XLOOKUP($A821,Results!$A$2:$A$2256,Results!S$2:S$2256,"")</f>
        <v>0</v>
      </c>
      <c r="AY821" s="2">
        <f>_xlfn.XLOOKUP($A821,Results!$A$2:$A$2256,Results!T$2:T$2256,"")</f>
        <v>60</v>
      </c>
      <c r="AZ821" s="2">
        <f>_xlfn.XLOOKUP($A821,Results!$A$2:$A$2256,Results!U$2:U$2256,"")</f>
        <v>0</v>
      </c>
      <c r="BA821" s="2">
        <f>_xlfn.XLOOKUP($A821,Results!$A$2:$A$2256,Results!V$2:V$2256,"")</f>
        <v>0</v>
      </c>
      <c r="BB821" s="2">
        <f>_xlfn.XLOOKUP($A821,Results!$A$2:$A$2256,Results!W$2:W$2256,"")</f>
        <v>0</v>
      </c>
      <c r="BC821" s="2">
        <f>_xlfn.XLOOKUP($A821,Results!$A$2:$A$2256,Results!X$2:X$2256,"")</f>
        <v>0</v>
      </c>
      <c r="BD821" s="2">
        <f>_xlfn.XLOOKUP($A821,Results!$A$2:$A$2256,Results!Y$2:Y$2256,"")</f>
        <v>0</v>
      </c>
      <c r="BE821" s="2">
        <f>_xlfn.XLOOKUP($A821,Results!$A$2:$A$2256,Results!Z$2:Z$2256,"")</f>
        <v>0</v>
      </c>
    </row>
    <row r="822" spans="1:57" ht="38.25" customHeight="1" x14ac:dyDescent="0.3">
      <c r="A822">
        <v>906499</v>
      </c>
      <c r="B822">
        <v>281449</v>
      </c>
      <c r="C822" t="s">
        <v>36</v>
      </c>
      <c r="D822" t="s">
        <v>2718</v>
      </c>
      <c r="E822" s="2" t="str">
        <f>VLOOKUP(F822,'RPA Vendor Data '!F$1:$G$2418,2)</f>
        <v>UNITED RENTALS</v>
      </c>
      <c r="F822" s="2">
        <v>13482</v>
      </c>
      <c r="G822" s="2">
        <v>1</v>
      </c>
      <c r="H822" t="s">
        <v>2719</v>
      </c>
      <c r="I822">
        <v>1</v>
      </c>
      <c r="J822" t="s">
        <v>39</v>
      </c>
      <c r="K822" t="s">
        <v>39</v>
      </c>
      <c r="L822">
        <v>1548</v>
      </c>
      <c r="M822" s="2" t="s">
        <v>2714</v>
      </c>
      <c r="N822" s="85" t="s">
        <v>2715</v>
      </c>
      <c r="O822">
        <v>11846592</v>
      </c>
      <c r="P822" t="s">
        <v>36</v>
      </c>
      <c r="Q822" t="s">
        <v>36</v>
      </c>
      <c r="R822">
        <v>1548</v>
      </c>
      <c r="S822" s="1">
        <v>45744.334477002318</v>
      </c>
      <c r="T822" t="s">
        <v>42</v>
      </c>
      <c r="U822" s="1">
        <v>45744.114583333343</v>
      </c>
      <c r="V822" t="s">
        <v>43</v>
      </c>
      <c r="W822" t="s">
        <v>36</v>
      </c>
      <c r="X822">
        <v>0</v>
      </c>
      <c r="Y822">
        <v>999</v>
      </c>
      <c r="Z822" t="s">
        <v>36</v>
      </c>
      <c r="AA822" t="s">
        <v>36</v>
      </c>
      <c r="AB822" t="s">
        <v>36</v>
      </c>
      <c r="AC822" t="s">
        <v>2716</v>
      </c>
      <c r="AD822" t="s">
        <v>2716</v>
      </c>
      <c r="AE822" t="s">
        <v>45</v>
      </c>
      <c r="AF822" s="44" t="s">
        <v>46</v>
      </c>
      <c r="AG822" s="18" t="s">
        <v>2717</v>
      </c>
      <c r="AH822" s="18"/>
      <c r="AI822" s="2" t="s">
        <v>48</v>
      </c>
      <c r="AJ822" s="2" t="e">
        <f>VLOOKUP(A822,'Classification Test Result'!$A$2:$D$2428,4,FALSE)</f>
        <v>#N/A</v>
      </c>
      <c r="AL822" s="2">
        <f>_xlfn.XLOOKUP($A822,Results!$A$2:$A$2256,Results!G$2:G$2256,"")</f>
        <v>0</v>
      </c>
      <c r="AM822" s="2">
        <f>_xlfn.XLOOKUP($A822,Results!$A$2:$A$2256,Results!H$2:H$2256,"")</f>
        <v>0</v>
      </c>
      <c r="AN822" s="2">
        <f>_xlfn.XLOOKUP($A822,Results!$A$2:$A$2256,Results!I$2:I$2256,"")</f>
        <v>0</v>
      </c>
      <c r="AO822" s="2">
        <f>_xlfn.XLOOKUP($A822,Results!$A$2:$A$2256,Results!J$2:J$2256,"")</f>
        <v>0</v>
      </c>
      <c r="AP822" s="2">
        <f>_xlfn.XLOOKUP($A822,Results!$A$2:$A$2256,Results!K$2:K$2256,"")</f>
        <v>0</v>
      </c>
      <c r="AQ822" s="2">
        <f>_xlfn.XLOOKUP($A822,Results!$A$2:$A$2256,Results!L$2:L$2256,"")</f>
        <v>0</v>
      </c>
      <c r="AR822" s="2">
        <f>_xlfn.XLOOKUP($A822,Results!$A$2:$A$2256,Results!M$2:M$2256,"")</f>
        <v>0</v>
      </c>
      <c r="AS822" s="2">
        <f>_xlfn.XLOOKUP($A822,Results!$A$2:$A$2256,Results!N$2:N$2256,"")</f>
        <v>0</v>
      </c>
      <c r="AT822" s="2" t="str">
        <f>_xlfn.XLOOKUP($A822,Results!$A$2:$A$2256,Results!O$2:O$2256,"")</f>
        <v>JC BAMFORD EXCAVATORS LTD.</v>
      </c>
      <c r="AU822" s="2" t="str">
        <f>_xlfn.XLOOKUP($A822,Results!$A$2:$A$2256,Results!P$2:P$2256,"")</f>
        <v>JCB</v>
      </c>
      <c r="AV822" s="2" t="str">
        <f>_xlfn.XLOOKUP($A822,Results!$A$2:$A$2256,Results!Q$2:Q$2256,"")</f>
        <v>SINGLE_MATCH</v>
      </c>
      <c r="AW822" s="2">
        <f>_xlfn.XLOOKUP($A822,Results!$A$2:$A$2256,Results!R$2:R$2256,"")</f>
        <v>0</v>
      </c>
      <c r="AX822" s="2">
        <f>_xlfn.XLOOKUP($A822,Results!$A$2:$A$2256,Results!S$2:S$2256,"")</f>
        <v>0</v>
      </c>
      <c r="AY822" s="2">
        <f>_xlfn.XLOOKUP($A822,Results!$A$2:$A$2256,Results!T$2:T$2256,"")</f>
        <v>60</v>
      </c>
      <c r="AZ822" s="2">
        <f>_xlfn.XLOOKUP($A822,Results!$A$2:$A$2256,Results!U$2:U$2256,"")</f>
        <v>0</v>
      </c>
      <c r="BA822" s="2">
        <f>_xlfn.XLOOKUP($A822,Results!$A$2:$A$2256,Results!V$2:V$2256,"")</f>
        <v>0</v>
      </c>
      <c r="BB822" s="2">
        <f>_xlfn.XLOOKUP($A822,Results!$A$2:$A$2256,Results!W$2:W$2256,"")</f>
        <v>0</v>
      </c>
      <c r="BC822" s="2">
        <f>_xlfn.XLOOKUP($A822,Results!$A$2:$A$2256,Results!X$2:X$2256,"")</f>
        <v>0</v>
      </c>
      <c r="BD822" s="2">
        <f>_xlfn.XLOOKUP($A822,Results!$A$2:$A$2256,Results!Y$2:Y$2256,"")</f>
        <v>0</v>
      </c>
      <c r="BE822" s="2">
        <f>_xlfn.XLOOKUP($A822,Results!$A$2:$A$2256,Results!Z$2:Z$2256,"")</f>
        <v>0</v>
      </c>
    </row>
    <row r="823" spans="1:57" ht="38.25" customHeight="1" x14ac:dyDescent="0.3">
      <c r="A823">
        <v>906500</v>
      </c>
      <c r="B823">
        <v>281476</v>
      </c>
      <c r="C823" t="s">
        <v>36</v>
      </c>
      <c r="D823" t="s">
        <v>2720</v>
      </c>
      <c r="E823" s="2" t="str">
        <f>VLOOKUP(F823,'RPA Vendor Data '!F$1:$G$2418,2)</f>
        <v>UNITED RENTALS</v>
      </c>
      <c r="F823" s="2">
        <v>13482</v>
      </c>
      <c r="G823" s="2">
        <v>1</v>
      </c>
      <c r="H823" t="s">
        <v>2721</v>
      </c>
      <c r="I823">
        <v>1</v>
      </c>
      <c r="J823" t="s">
        <v>39</v>
      </c>
      <c r="K823" t="s">
        <v>39</v>
      </c>
      <c r="L823">
        <v>3223</v>
      </c>
      <c r="M823" s="2" t="s">
        <v>2714</v>
      </c>
      <c r="N823" s="85" t="s">
        <v>2722</v>
      </c>
      <c r="O823">
        <v>11878035</v>
      </c>
      <c r="P823" t="s">
        <v>36</v>
      </c>
      <c r="Q823" t="s">
        <v>36</v>
      </c>
      <c r="R823">
        <v>3223</v>
      </c>
      <c r="S823" s="1">
        <v>45744.333937615738</v>
      </c>
      <c r="T823" t="s">
        <v>42</v>
      </c>
      <c r="U823" s="1">
        <v>45744.119444444441</v>
      </c>
      <c r="V823" t="s">
        <v>43</v>
      </c>
      <c r="W823" t="s">
        <v>36</v>
      </c>
      <c r="X823">
        <v>0</v>
      </c>
      <c r="Y823">
        <v>999</v>
      </c>
      <c r="Z823" t="s">
        <v>36</v>
      </c>
      <c r="AA823" t="s">
        <v>36</v>
      </c>
      <c r="AB823" t="s">
        <v>36</v>
      </c>
      <c r="AC823" t="s">
        <v>2716</v>
      </c>
      <c r="AD823" t="s">
        <v>2716</v>
      </c>
      <c r="AE823" t="s">
        <v>45</v>
      </c>
      <c r="AF823" s="44" t="s">
        <v>46</v>
      </c>
      <c r="AG823" s="18" t="s">
        <v>2723</v>
      </c>
      <c r="AH823" s="18"/>
      <c r="AI823" s="2" t="s">
        <v>48</v>
      </c>
      <c r="AJ823" s="2" t="e">
        <f>VLOOKUP(A823,'Classification Test Result'!$A$2:$D$2428,4,FALSE)</f>
        <v>#N/A</v>
      </c>
      <c r="AL823" s="2">
        <f>_xlfn.XLOOKUP($A823,Results!$A$2:$A$2256,Results!G$2:G$2256,"")</f>
        <v>0</v>
      </c>
      <c r="AM823" s="2">
        <f>_xlfn.XLOOKUP($A823,Results!$A$2:$A$2256,Results!H$2:H$2256,"")</f>
        <v>0</v>
      </c>
      <c r="AN823" s="2">
        <f>_xlfn.XLOOKUP($A823,Results!$A$2:$A$2256,Results!I$2:I$2256,"")</f>
        <v>0</v>
      </c>
      <c r="AO823" s="2">
        <f>_xlfn.XLOOKUP($A823,Results!$A$2:$A$2256,Results!J$2:J$2256,"")</f>
        <v>0</v>
      </c>
      <c r="AP823" s="2">
        <f>_xlfn.XLOOKUP($A823,Results!$A$2:$A$2256,Results!K$2:K$2256,"")</f>
        <v>0</v>
      </c>
      <c r="AQ823" s="2">
        <f>_xlfn.XLOOKUP($A823,Results!$A$2:$A$2256,Results!L$2:L$2256,"")</f>
        <v>0</v>
      </c>
      <c r="AR823" s="2">
        <f>_xlfn.XLOOKUP($A823,Results!$A$2:$A$2256,Results!M$2:M$2256,"")</f>
        <v>0</v>
      </c>
      <c r="AS823" s="2">
        <f>_xlfn.XLOOKUP($A823,Results!$A$2:$A$2256,Results!N$2:N$2256,"")</f>
        <v>0</v>
      </c>
      <c r="AT823" s="2" t="str">
        <f>_xlfn.XLOOKUP($A823,Results!$A$2:$A$2256,Results!O$2:O$2256,"")</f>
        <v>JC BAMFORD EXCAVATORS LTD.</v>
      </c>
      <c r="AU823" s="2" t="str">
        <f>_xlfn.XLOOKUP($A823,Results!$A$2:$A$2256,Results!P$2:P$2256,"")</f>
        <v>JCB</v>
      </c>
      <c r="AV823" s="2" t="str">
        <f>_xlfn.XLOOKUP($A823,Results!$A$2:$A$2256,Results!Q$2:Q$2256,"")</f>
        <v>SINGLE_MATCH</v>
      </c>
      <c r="AW823" s="2">
        <f>_xlfn.XLOOKUP($A823,Results!$A$2:$A$2256,Results!R$2:R$2256,"")</f>
        <v>0</v>
      </c>
      <c r="AX823" s="2">
        <f>_xlfn.XLOOKUP($A823,Results!$A$2:$A$2256,Results!S$2:S$2256,"")</f>
        <v>0</v>
      </c>
      <c r="AY823" s="2">
        <f>_xlfn.XLOOKUP($A823,Results!$A$2:$A$2256,Results!T$2:T$2256,"")</f>
        <v>60</v>
      </c>
      <c r="AZ823" s="2">
        <f>_xlfn.XLOOKUP($A823,Results!$A$2:$A$2256,Results!U$2:U$2256,"")</f>
        <v>0</v>
      </c>
      <c r="BA823" s="2">
        <f>_xlfn.XLOOKUP($A823,Results!$A$2:$A$2256,Results!V$2:V$2256,"")</f>
        <v>0</v>
      </c>
      <c r="BB823" s="2">
        <f>_xlfn.XLOOKUP($A823,Results!$A$2:$A$2256,Results!W$2:W$2256,"")</f>
        <v>0</v>
      </c>
      <c r="BC823" s="2">
        <f>_xlfn.XLOOKUP($A823,Results!$A$2:$A$2256,Results!X$2:X$2256,"")</f>
        <v>0</v>
      </c>
      <c r="BD823" s="2">
        <f>_xlfn.XLOOKUP($A823,Results!$A$2:$A$2256,Results!Y$2:Y$2256,"")</f>
        <v>0</v>
      </c>
      <c r="BE823" s="2">
        <f>_xlfn.XLOOKUP($A823,Results!$A$2:$A$2256,Results!Z$2:Z$2256,"")</f>
        <v>0</v>
      </c>
    </row>
    <row r="824" spans="1:57" ht="38.25" customHeight="1" x14ac:dyDescent="0.3">
      <c r="A824">
        <v>906501</v>
      </c>
      <c r="B824">
        <v>281418</v>
      </c>
      <c r="C824" t="s">
        <v>36</v>
      </c>
      <c r="D824" t="s">
        <v>603</v>
      </c>
      <c r="E824" s="2" t="str">
        <f>VLOOKUP(F824,'RPA Vendor Data '!F$1:$G$2418,2)</f>
        <v>REXEL USA, INC.</v>
      </c>
      <c r="F824" s="2">
        <v>12873</v>
      </c>
      <c r="G824" s="2">
        <v>10</v>
      </c>
      <c r="H824" t="s">
        <v>2724</v>
      </c>
      <c r="I824">
        <v>2</v>
      </c>
      <c r="J824" t="s">
        <v>65</v>
      </c>
      <c r="K824" t="s">
        <v>39</v>
      </c>
      <c r="L824">
        <v>25</v>
      </c>
      <c r="M824" s="2" t="s">
        <v>2725</v>
      </c>
      <c r="N824" s="85" t="s">
        <v>2726</v>
      </c>
      <c r="O824">
        <v>1876188</v>
      </c>
      <c r="P824" t="s">
        <v>36</v>
      </c>
      <c r="Q824" t="s">
        <v>36</v>
      </c>
      <c r="R824">
        <v>50</v>
      </c>
      <c r="S824" s="1">
        <v>45744.271575312501</v>
      </c>
      <c r="T824" t="s">
        <v>42</v>
      </c>
      <c r="U824" s="1">
        <v>45744.060416666667</v>
      </c>
      <c r="V824" t="s">
        <v>43</v>
      </c>
      <c r="W824" t="s">
        <v>36</v>
      </c>
      <c r="X824">
        <v>1</v>
      </c>
      <c r="Y824">
        <v>201</v>
      </c>
      <c r="Z824" t="s">
        <v>36</v>
      </c>
      <c r="AA824" t="s">
        <v>36</v>
      </c>
      <c r="AB824" t="s">
        <v>36</v>
      </c>
      <c r="AC824" t="s">
        <v>2727</v>
      </c>
      <c r="AD824" t="s">
        <v>2727</v>
      </c>
      <c r="AE824" t="s">
        <v>45</v>
      </c>
      <c r="AF824" s="44" t="s">
        <v>46</v>
      </c>
      <c r="AG824" s="18" t="s">
        <v>2728</v>
      </c>
      <c r="AH824" s="18"/>
      <c r="AI824" s="2" t="s">
        <v>48</v>
      </c>
      <c r="AJ824" s="2" t="e">
        <f>VLOOKUP(A824,'Classification Test Result'!$A$2:$D$2428,4,FALSE)</f>
        <v>#N/A</v>
      </c>
      <c r="AL824" s="2" t="str">
        <f>_xlfn.XLOOKUP($A824,Results!$A$2:$A$2256,Results!G$2:G$2256,"")</f>
        <v/>
      </c>
      <c r="AM824" s="2" t="str">
        <f>_xlfn.XLOOKUP($A824,Results!$A$2:$A$2256,Results!H$2:H$2256,"")</f>
        <v/>
      </c>
      <c r="AN824" s="2" t="str">
        <f>_xlfn.XLOOKUP($A824,Results!$A$2:$A$2256,Results!I$2:I$2256,"")</f>
        <v/>
      </c>
      <c r="AO824" s="2" t="str">
        <f>_xlfn.XLOOKUP($A824,Results!$A$2:$A$2256,Results!J$2:J$2256,"")</f>
        <v/>
      </c>
      <c r="AP824" s="2" t="str">
        <f>_xlfn.XLOOKUP($A824,Results!$A$2:$A$2256,Results!K$2:K$2256,"")</f>
        <v/>
      </c>
      <c r="AQ824" s="2" t="str">
        <f>_xlfn.XLOOKUP($A824,Results!$A$2:$A$2256,Results!L$2:L$2256,"")</f>
        <v/>
      </c>
      <c r="AR824" s="2" t="str">
        <f>_xlfn.XLOOKUP($A824,Results!$A$2:$A$2256,Results!M$2:M$2256,"")</f>
        <v/>
      </c>
      <c r="AS824" s="2" t="str">
        <f>_xlfn.XLOOKUP($A824,Results!$A$2:$A$2256,Results!N$2:N$2256,"")</f>
        <v/>
      </c>
      <c r="AT824" s="2" t="str">
        <f>_xlfn.XLOOKUP($A824,Results!$A$2:$A$2256,Results!O$2:O$2256,"")</f>
        <v/>
      </c>
      <c r="AU824" s="2" t="str">
        <f>_xlfn.XLOOKUP($A824,Results!$A$2:$A$2256,Results!P$2:P$2256,"")</f>
        <v/>
      </c>
      <c r="AV824" s="2" t="str">
        <f>_xlfn.XLOOKUP($A824,Results!$A$2:$A$2256,Results!Q$2:Q$2256,"")</f>
        <v/>
      </c>
      <c r="AW824" s="2" t="str">
        <f>_xlfn.XLOOKUP($A824,Results!$A$2:$A$2256,Results!R$2:R$2256,"")</f>
        <v/>
      </c>
      <c r="AX824" s="2" t="str">
        <f>_xlfn.XLOOKUP($A824,Results!$A$2:$A$2256,Results!S$2:S$2256,"")</f>
        <v/>
      </c>
      <c r="AY824" s="2" t="str">
        <f>_xlfn.XLOOKUP($A824,Results!$A$2:$A$2256,Results!T$2:T$2256,"")</f>
        <v/>
      </c>
      <c r="AZ824" s="2" t="str">
        <f>_xlfn.XLOOKUP($A824,Results!$A$2:$A$2256,Results!U$2:U$2256,"")</f>
        <v/>
      </c>
      <c r="BA824" s="2" t="str">
        <f>_xlfn.XLOOKUP($A824,Results!$A$2:$A$2256,Results!V$2:V$2256,"")</f>
        <v/>
      </c>
      <c r="BB824" s="2" t="str">
        <f>_xlfn.XLOOKUP($A824,Results!$A$2:$A$2256,Results!W$2:W$2256,"")</f>
        <v/>
      </c>
      <c r="BC824" s="2" t="str">
        <f>_xlfn.XLOOKUP($A824,Results!$A$2:$A$2256,Results!X$2:X$2256,"")</f>
        <v/>
      </c>
      <c r="BD824" s="2" t="str">
        <f>_xlfn.XLOOKUP($A824,Results!$A$2:$A$2256,Results!Y$2:Y$2256,"")</f>
        <v/>
      </c>
      <c r="BE824" s="2" t="str">
        <f>_xlfn.XLOOKUP($A824,Results!$A$2:$A$2256,Results!Z$2:Z$2256,"")</f>
        <v/>
      </c>
    </row>
    <row r="825" spans="1:57" ht="38.25" customHeight="1" x14ac:dyDescent="0.3">
      <c r="A825">
        <v>906502</v>
      </c>
      <c r="B825">
        <v>281418</v>
      </c>
      <c r="C825" t="s">
        <v>36</v>
      </c>
      <c r="D825" t="s">
        <v>603</v>
      </c>
      <c r="E825" s="2" t="str">
        <f>VLOOKUP(F825,'RPA Vendor Data '!F$1:$G$2418,2)</f>
        <v>REXEL USA, INC.</v>
      </c>
      <c r="F825" s="2">
        <v>12873</v>
      </c>
      <c r="G825" s="2">
        <v>4</v>
      </c>
      <c r="H825" t="s">
        <v>2724</v>
      </c>
      <c r="I825">
        <v>2</v>
      </c>
      <c r="J825" t="s">
        <v>65</v>
      </c>
      <c r="K825" t="s">
        <v>39</v>
      </c>
      <c r="L825">
        <v>25</v>
      </c>
      <c r="M825" s="2" t="s">
        <v>2725</v>
      </c>
      <c r="N825" s="85" t="s">
        <v>2726</v>
      </c>
      <c r="O825">
        <v>1876188</v>
      </c>
      <c r="P825" t="s">
        <v>36</v>
      </c>
      <c r="Q825" t="s">
        <v>36</v>
      </c>
      <c r="R825">
        <v>50</v>
      </c>
      <c r="S825" s="1">
        <v>45744.271542326387</v>
      </c>
      <c r="T825" t="s">
        <v>42</v>
      </c>
      <c r="U825" s="1">
        <v>45744.060416666667</v>
      </c>
      <c r="V825" t="s">
        <v>43</v>
      </c>
      <c r="W825" t="s">
        <v>36</v>
      </c>
      <c r="X825">
        <v>1</v>
      </c>
      <c r="Y825">
        <v>201</v>
      </c>
      <c r="Z825" t="s">
        <v>36</v>
      </c>
      <c r="AA825" t="s">
        <v>36</v>
      </c>
      <c r="AB825" t="s">
        <v>36</v>
      </c>
      <c r="AC825" t="s">
        <v>2727</v>
      </c>
      <c r="AD825" t="s">
        <v>2727</v>
      </c>
      <c r="AE825" t="s">
        <v>45</v>
      </c>
      <c r="AF825" s="44" t="s">
        <v>46</v>
      </c>
      <c r="AG825" s="18" t="s">
        <v>2728</v>
      </c>
      <c r="AH825" s="18"/>
      <c r="AI825" s="2" t="s">
        <v>48</v>
      </c>
      <c r="AJ825" s="2" t="e">
        <f>VLOOKUP(A825,'Classification Test Result'!$A$2:$D$2428,4,FALSE)</f>
        <v>#N/A</v>
      </c>
      <c r="AL825" s="2" t="str">
        <f>_xlfn.XLOOKUP($A825,Results!$A$2:$A$2256,Results!G$2:G$2256,"")</f>
        <v/>
      </c>
      <c r="AM825" s="2" t="str">
        <f>_xlfn.XLOOKUP($A825,Results!$A$2:$A$2256,Results!H$2:H$2256,"")</f>
        <v/>
      </c>
      <c r="AN825" s="2" t="str">
        <f>_xlfn.XLOOKUP($A825,Results!$A$2:$A$2256,Results!I$2:I$2256,"")</f>
        <v/>
      </c>
      <c r="AO825" s="2" t="str">
        <f>_xlfn.XLOOKUP($A825,Results!$A$2:$A$2256,Results!J$2:J$2256,"")</f>
        <v/>
      </c>
      <c r="AP825" s="2" t="str">
        <f>_xlfn.XLOOKUP($A825,Results!$A$2:$A$2256,Results!K$2:K$2256,"")</f>
        <v/>
      </c>
      <c r="AQ825" s="2" t="str">
        <f>_xlfn.XLOOKUP($A825,Results!$A$2:$A$2256,Results!L$2:L$2256,"")</f>
        <v/>
      </c>
      <c r="AR825" s="2" t="str">
        <f>_xlfn.XLOOKUP($A825,Results!$A$2:$A$2256,Results!M$2:M$2256,"")</f>
        <v/>
      </c>
      <c r="AS825" s="2" t="str">
        <f>_xlfn.XLOOKUP($A825,Results!$A$2:$A$2256,Results!N$2:N$2256,"")</f>
        <v/>
      </c>
      <c r="AT825" s="2" t="str">
        <f>_xlfn.XLOOKUP($A825,Results!$A$2:$A$2256,Results!O$2:O$2256,"")</f>
        <v/>
      </c>
      <c r="AU825" s="2" t="str">
        <f>_xlfn.XLOOKUP($A825,Results!$A$2:$A$2256,Results!P$2:P$2256,"")</f>
        <v/>
      </c>
      <c r="AV825" s="2" t="str">
        <f>_xlfn.XLOOKUP($A825,Results!$A$2:$A$2256,Results!Q$2:Q$2256,"")</f>
        <v/>
      </c>
      <c r="AW825" s="2" t="str">
        <f>_xlfn.XLOOKUP($A825,Results!$A$2:$A$2256,Results!R$2:R$2256,"")</f>
        <v/>
      </c>
      <c r="AX825" s="2" t="str">
        <f>_xlfn.XLOOKUP($A825,Results!$A$2:$A$2256,Results!S$2:S$2256,"")</f>
        <v/>
      </c>
      <c r="AY825" s="2" t="str">
        <f>_xlfn.XLOOKUP($A825,Results!$A$2:$A$2256,Results!T$2:T$2256,"")</f>
        <v/>
      </c>
      <c r="AZ825" s="2" t="str">
        <f>_xlfn.XLOOKUP($A825,Results!$A$2:$A$2256,Results!U$2:U$2256,"")</f>
        <v/>
      </c>
      <c r="BA825" s="2" t="str">
        <f>_xlfn.XLOOKUP($A825,Results!$A$2:$A$2256,Results!V$2:V$2256,"")</f>
        <v/>
      </c>
      <c r="BB825" s="2" t="str">
        <f>_xlfn.XLOOKUP($A825,Results!$A$2:$A$2256,Results!W$2:W$2256,"")</f>
        <v/>
      </c>
      <c r="BC825" s="2" t="str">
        <f>_xlfn.XLOOKUP($A825,Results!$A$2:$A$2256,Results!X$2:X$2256,"")</f>
        <v/>
      </c>
      <c r="BD825" s="2" t="str">
        <f>_xlfn.XLOOKUP($A825,Results!$A$2:$A$2256,Results!Y$2:Y$2256,"")</f>
        <v/>
      </c>
      <c r="BE825" s="2" t="str">
        <f>_xlfn.XLOOKUP($A825,Results!$A$2:$A$2256,Results!Z$2:Z$2256,"")</f>
        <v/>
      </c>
    </row>
    <row r="826" spans="1:57" ht="38.25" customHeight="1" x14ac:dyDescent="0.3">
      <c r="A826">
        <v>906503</v>
      </c>
      <c r="B826">
        <v>281418</v>
      </c>
      <c r="C826" t="s">
        <v>36</v>
      </c>
      <c r="D826" t="s">
        <v>603</v>
      </c>
      <c r="E826" s="2" t="str">
        <f>VLOOKUP(F826,'RPA Vendor Data '!F$1:$G$2418,2)</f>
        <v>REXEL USA, INC.</v>
      </c>
      <c r="F826" s="2">
        <v>12873</v>
      </c>
      <c r="G826" s="2">
        <v>11</v>
      </c>
      <c r="H826" t="s">
        <v>2730</v>
      </c>
      <c r="I826">
        <v>2</v>
      </c>
      <c r="J826" t="s">
        <v>65</v>
      </c>
      <c r="K826" t="s">
        <v>39</v>
      </c>
      <c r="L826">
        <v>25</v>
      </c>
      <c r="M826" s="2" t="s">
        <v>2725</v>
      </c>
      <c r="N826" s="85" t="s">
        <v>2731</v>
      </c>
      <c r="O826">
        <v>1876187</v>
      </c>
      <c r="P826" t="s">
        <v>36</v>
      </c>
      <c r="Q826" t="s">
        <v>36</v>
      </c>
      <c r="R826">
        <v>50</v>
      </c>
      <c r="S826" s="1">
        <v>45744.271582407397</v>
      </c>
      <c r="T826" t="s">
        <v>42</v>
      </c>
      <c r="U826" s="1">
        <v>45744.061111111107</v>
      </c>
      <c r="V826" t="s">
        <v>43</v>
      </c>
      <c r="W826" t="s">
        <v>36</v>
      </c>
      <c r="X826">
        <v>1</v>
      </c>
      <c r="Y826">
        <v>201</v>
      </c>
      <c r="Z826" t="s">
        <v>36</v>
      </c>
      <c r="AA826" t="s">
        <v>36</v>
      </c>
      <c r="AB826" t="s">
        <v>36</v>
      </c>
      <c r="AC826" t="s">
        <v>2727</v>
      </c>
      <c r="AD826" t="s">
        <v>2727</v>
      </c>
      <c r="AE826" t="s">
        <v>45</v>
      </c>
      <c r="AF826" s="44" t="s">
        <v>46</v>
      </c>
      <c r="AG826" s="18" t="s">
        <v>2732</v>
      </c>
      <c r="AH826" s="18"/>
      <c r="AI826" s="2" t="s">
        <v>48</v>
      </c>
      <c r="AJ826" s="2" t="e">
        <f>VLOOKUP(A826,'Classification Test Result'!$A$2:$D$2428,4,FALSE)</f>
        <v>#N/A</v>
      </c>
      <c r="AL826" s="2" t="str">
        <f>_xlfn.XLOOKUP($A826,Results!$A$2:$A$2256,Results!G$2:G$2256,"")</f>
        <v/>
      </c>
      <c r="AM826" s="2" t="str">
        <f>_xlfn.XLOOKUP($A826,Results!$A$2:$A$2256,Results!H$2:H$2256,"")</f>
        <v/>
      </c>
      <c r="AN826" s="2" t="str">
        <f>_xlfn.XLOOKUP($A826,Results!$A$2:$A$2256,Results!I$2:I$2256,"")</f>
        <v/>
      </c>
      <c r="AO826" s="2" t="str">
        <f>_xlfn.XLOOKUP($A826,Results!$A$2:$A$2256,Results!J$2:J$2256,"")</f>
        <v/>
      </c>
      <c r="AP826" s="2" t="str">
        <f>_xlfn.XLOOKUP($A826,Results!$A$2:$A$2256,Results!K$2:K$2256,"")</f>
        <v/>
      </c>
      <c r="AQ826" s="2" t="str">
        <f>_xlfn.XLOOKUP($A826,Results!$A$2:$A$2256,Results!L$2:L$2256,"")</f>
        <v/>
      </c>
      <c r="AR826" s="2" t="str">
        <f>_xlfn.XLOOKUP($A826,Results!$A$2:$A$2256,Results!M$2:M$2256,"")</f>
        <v/>
      </c>
      <c r="AS826" s="2" t="str">
        <f>_xlfn.XLOOKUP($A826,Results!$A$2:$A$2256,Results!N$2:N$2256,"")</f>
        <v/>
      </c>
      <c r="AT826" s="2" t="str">
        <f>_xlfn.XLOOKUP($A826,Results!$A$2:$A$2256,Results!O$2:O$2256,"")</f>
        <v/>
      </c>
      <c r="AU826" s="2" t="str">
        <f>_xlfn.XLOOKUP($A826,Results!$A$2:$A$2256,Results!P$2:P$2256,"")</f>
        <v/>
      </c>
      <c r="AV826" s="2" t="str">
        <f>_xlfn.XLOOKUP($A826,Results!$A$2:$A$2256,Results!Q$2:Q$2256,"")</f>
        <v/>
      </c>
      <c r="AW826" s="2" t="str">
        <f>_xlfn.XLOOKUP($A826,Results!$A$2:$A$2256,Results!R$2:R$2256,"")</f>
        <v/>
      </c>
      <c r="AX826" s="2" t="str">
        <f>_xlfn.XLOOKUP($A826,Results!$A$2:$A$2256,Results!S$2:S$2256,"")</f>
        <v/>
      </c>
      <c r="AY826" s="2" t="str">
        <f>_xlfn.XLOOKUP($A826,Results!$A$2:$A$2256,Results!T$2:T$2256,"")</f>
        <v/>
      </c>
      <c r="AZ826" s="2" t="str">
        <f>_xlfn.XLOOKUP($A826,Results!$A$2:$A$2256,Results!U$2:U$2256,"")</f>
        <v/>
      </c>
      <c r="BA826" s="2" t="str">
        <f>_xlfn.XLOOKUP($A826,Results!$A$2:$A$2256,Results!V$2:V$2256,"")</f>
        <v/>
      </c>
      <c r="BB826" s="2" t="str">
        <f>_xlfn.XLOOKUP($A826,Results!$A$2:$A$2256,Results!W$2:W$2256,"")</f>
        <v/>
      </c>
      <c r="BC826" s="2" t="str">
        <f>_xlfn.XLOOKUP($A826,Results!$A$2:$A$2256,Results!X$2:X$2256,"")</f>
        <v/>
      </c>
      <c r="BD826" s="2" t="str">
        <f>_xlfn.XLOOKUP($A826,Results!$A$2:$A$2256,Results!Y$2:Y$2256,"")</f>
        <v/>
      </c>
      <c r="BE826" s="2" t="str">
        <f>_xlfn.XLOOKUP($A826,Results!$A$2:$A$2256,Results!Z$2:Z$2256,"")</f>
        <v/>
      </c>
    </row>
    <row r="827" spans="1:57" ht="38.25" customHeight="1" x14ac:dyDescent="0.3">
      <c r="A827">
        <v>906504</v>
      </c>
      <c r="B827">
        <v>281418</v>
      </c>
      <c r="C827" t="s">
        <v>36</v>
      </c>
      <c r="D827" t="s">
        <v>603</v>
      </c>
      <c r="E827" s="2" t="str">
        <f>VLOOKUP(F827,'RPA Vendor Data '!F$1:$G$2418,2)</f>
        <v>REXEL USA, INC.</v>
      </c>
      <c r="F827" s="2">
        <v>12873</v>
      </c>
      <c r="G827" s="2">
        <v>5</v>
      </c>
      <c r="H827" t="s">
        <v>2730</v>
      </c>
      <c r="I827">
        <v>2</v>
      </c>
      <c r="J827" t="s">
        <v>65</v>
      </c>
      <c r="K827" t="s">
        <v>39</v>
      </c>
      <c r="L827">
        <v>25</v>
      </c>
      <c r="M827" s="2" t="s">
        <v>2725</v>
      </c>
      <c r="N827" s="85" t="s">
        <v>2731</v>
      </c>
      <c r="O827">
        <v>1876187</v>
      </c>
      <c r="P827" t="s">
        <v>36</v>
      </c>
      <c r="Q827" t="s">
        <v>36</v>
      </c>
      <c r="R827">
        <v>50</v>
      </c>
      <c r="S827" s="1">
        <v>45744.271549340279</v>
      </c>
      <c r="T827" t="s">
        <v>42</v>
      </c>
      <c r="U827" s="1">
        <v>45744.060416666667</v>
      </c>
      <c r="V827" t="s">
        <v>43</v>
      </c>
      <c r="W827" t="s">
        <v>36</v>
      </c>
      <c r="X827">
        <v>1</v>
      </c>
      <c r="Y827">
        <v>201</v>
      </c>
      <c r="Z827" t="s">
        <v>36</v>
      </c>
      <c r="AA827" t="s">
        <v>36</v>
      </c>
      <c r="AB827" t="s">
        <v>36</v>
      </c>
      <c r="AC827" t="s">
        <v>2727</v>
      </c>
      <c r="AD827" t="s">
        <v>2727</v>
      </c>
      <c r="AE827" t="s">
        <v>45</v>
      </c>
      <c r="AF827" s="44" t="s">
        <v>46</v>
      </c>
      <c r="AG827" s="18" t="s">
        <v>2732</v>
      </c>
      <c r="AH827" s="18"/>
      <c r="AI827" s="2" t="s">
        <v>48</v>
      </c>
      <c r="AJ827" s="2" t="e">
        <f>VLOOKUP(A827,'Classification Test Result'!$A$2:$D$2428,4,FALSE)</f>
        <v>#N/A</v>
      </c>
      <c r="AL827" s="2" t="str">
        <f>_xlfn.XLOOKUP($A827,Results!$A$2:$A$2256,Results!G$2:G$2256,"")</f>
        <v/>
      </c>
      <c r="AM827" s="2" t="str">
        <f>_xlfn.XLOOKUP($A827,Results!$A$2:$A$2256,Results!H$2:H$2256,"")</f>
        <v/>
      </c>
      <c r="AN827" s="2" t="str">
        <f>_xlfn.XLOOKUP($A827,Results!$A$2:$A$2256,Results!I$2:I$2256,"")</f>
        <v/>
      </c>
      <c r="AO827" s="2" t="str">
        <f>_xlfn.XLOOKUP($A827,Results!$A$2:$A$2256,Results!J$2:J$2256,"")</f>
        <v/>
      </c>
      <c r="AP827" s="2" t="str">
        <f>_xlfn.XLOOKUP($A827,Results!$A$2:$A$2256,Results!K$2:K$2256,"")</f>
        <v/>
      </c>
      <c r="AQ827" s="2" t="str">
        <f>_xlfn.XLOOKUP($A827,Results!$A$2:$A$2256,Results!L$2:L$2256,"")</f>
        <v/>
      </c>
      <c r="AR827" s="2" t="str">
        <f>_xlfn.XLOOKUP($A827,Results!$A$2:$A$2256,Results!M$2:M$2256,"")</f>
        <v/>
      </c>
      <c r="AS827" s="2" t="str">
        <f>_xlfn.XLOOKUP($A827,Results!$A$2:$A$2256,Results!N$2:N$2256,"")</f>
        <v/>
      </c>
      <c r="AT827" s="2" t="str">
        <f>_xlfn.XLOOKUP($A827,Results!$A$2:$A$2256,Results!O$2:O$2256,"")</f>
        <v/>
      </c>
      <c r="AU827" s="2" t="str">
        <f>_xlfn.XLOOKUP($A827,Results!$A$2:$A$2256,Results!P$2:P$2256,"")</f>
        <v/>
      </c>
      <c r="AV827" s="2" t="str">
        <f>_xlfn.XLOOKUP($A827,Results!$A$2:$A$2256,Results!Q$2:Q$2256,"")</f>
        <v/>
      </c>
      <c r="AW827" s="2" t="str">
        <f>_xlfn.XLOOKUP($A827,Results!$A$2:$A$2256,Results!R$2:R$2256,"")</f>
        <v/>
      </c>
      <c r="AX827" s="2" t="str">
        <f>_xlfn.XLOOKUP($A827,Results!$A$2:$A$2256,Results!S$2:S$2256,"")</f>
        <v/>
      </c>
      <c r="AY827" s="2" t="str">
        <f>_xlfn.XLOOKUP($A827,Results!$A$2:$A$2256,Results!T$2:T$2256,"")</f>
        <v/>
      </c>
      <c r="AZ827" s="2" t="str">
        <f>_xlfn.XLOOKUP($A827,Results!$A$2:$A$2256,Results!U$2:U$2256,"")</f>
        <v/>
      </c>
      <c r="BA827" s="2" t="str">
        <f>_xlfn.XLOOKUP($A827,Results!$A$2:$A$2256,Results!V$2:V$2256,"")</f>
        <v/>
      </c>
      <c r="BB827" s="2" t="str">
        <f>_xlfn.XLOOKUP($A827,Results!$A$2:$A$2256,Results!W$2:W$2256,"")</f>
        <v/>
      </c>
      <c r="BC827" s="2" t="str">
        <f>_xlfn.XLOOKUP($A827,Results!$A$2:$A$2256,Results!X$2:X$2256,"")</f>
        <v/>
      </c>
      <c r="BD827" s="2" t="str">
        <f>_xlfn.XLOOKUP($A827,Results!$A$2:$A$2256,Results!Y$2:Y$2256,"")</f>
        <v/>
      </c>
      <c r="BE827" s="2" t="str">
        <f>_xlfn.XLOOKUP($A827,Results!$A$2:$A$2256,Results!Z$2:Z$2256,"")</f>
        <v/>
      </c>
    </row>
    <row r="828" spans="1:57" ht="38.25" customHeight="1" x14ac:dyDescent="0.3">
      <c r="A828">
        <v>906505</v>
      </c>
      <c r="B828">
        <v>281418</v>
      </c>
      <c r="C828" t="s">
        <v>36</v>
      </c>
      <c r="D828" t="s">
        <v>603</v>
      </c>
      <c r="E828" s="2" t="str">
        <f>VLOOKUP(F828,'RPA Vendor Data '!F$1:$G$2418,2)</f>
        <v>REXEL USA, INC.</v>
      </c>
      <c r="F828" s="2">
        <v>12873</v>
      </c>
      <c r="G828" s="2">
        <v>12</v>
      </c>
      <c r="H828" t="s">
        <v>2733</v>
      </c>
      <c r="I828">
        <v>2</v>
      </c>
      <c r="J828" t="s">
        <v>65</v>
      </c>
      <c r="K828" t="s">
        <v>39</v>
      </c>
      <c r="L828">
        <v>25</v>
      </c>
      <c r="M828" s="2" t="s">
        <v>2725</v>
      </c>
      <c r="N828" s="85" t="s">
        <v>2734</v>
      </c>
      <c r="O828">
        <v>1876186</v>
      </c>
      <c r="P828" t="s">
        <v>36</v>
      </c>
      <c r="Q828" t="s">
        <v>36</v>
      </c>
      <c r="R828">
        <v>50</v>
      </c>
      <c r="S828" s="1">
        <v>45744.271589618053</v>
      </c>
      <c r="T828" t="s">
        <v>42</v>
      </c>
      <c r="U828" s="1">
        <v>45744.061111111107</v>
      </c>
      <c r="V828" t="s">
        <v>43</v>
      </c>
      <c r="W828" t="s">
        <v>36</v>
      </c>
      <c r="X828">
        <v>1</v>
      </c>
      <c r="Y828">
        <v>201</v>
      </c>
      <c r="Z828" t="s">
        <v>36</v>
      </c>
      <c r="AA828" t="s">
        <v>36</v>
      </c>
      <c r="AB828" t="s">
        <v>36</v>
      </c>
      <c r="AC828" t="s">
        <v>2727</v>
      </c>
      <c r="AD828" t="s">
        <v>2727</v>
      </c>
      <c r="AE828" t="s">
        <v>45</v>
      </c>
      <c r="AF828" s="44" t="s">
        <v>46</v>
      </c>
      <c r="AG828" s="18" t="s">
        <v>2735</v>
      </c>
      <c r="AH828" s="18"/>
      <c r="AI828" s="2" t="s">
        <v>48</v>
      </c>
      <c r="AJ828" s="2" t="e">
        <f>VLOOKUP(A828,'Classification Test Result'!$A$2:$D$2428,4,FALSE)</f>
        <v>#N/A</v>
      </c>
      <c r="AL828" s="2" t="str">
        <f>_xlfn.XLOOKUP($A828,Results!$A$2:$A$2256,Results!G$2:G$2256,"")</f>
        <v/>
      </c>
      <c r="AM828" s="2" t="str">
        <f>_xlfn.XLOOKUP($A828,Results!$A$2:$A$2256,Results!H$2:H$2256,"")</f>
        <v/>
      </c>
      <c r="AN828" s="2" t="str">
        <f>_xlfn.XLOOKUP($A828,Results!$A$2:$A$2256,Results!I$2:I$2256,"")</f>
        <v/>
      </c>
      <c r="AO828" s="2" t="str">
        <f>_xlfn.XLOOKUP($A828,Results!$A$2:$A$2256,Results!J$2:J$2256,"")</f>
        <v/>
      </c>
      <c r="AP828" s="2" t="str">
        <f>_xlfn.XLOOKUP($A828,Results!$A$2:$A$2256,Results!K$2:K$2256,"")</f>
        <v/>
      </c>
      <c r="AQ828" s="2" t="str">
        <f>_xlfn.XLOOKUP($A828,Results!$A$2:$A$2256,Results!L$2:L$2256,"")</f>
        <v/>
      </c>
      <c r="AR828" s="2" t="str">
        <f>_xlfn.XLOOKUP($A828,Results!$A$2:$A$2256,Results!M$2:M$2256,"")</f>
        <v/>
      </c>
      <c r="AS828" s="2" t="str">
        <f>_xlfn.XLOOKUP($A828,Results!$A$2:$A$2256,Results!N$2:N$2256,"")</f>
        <v/>
      </c>
      <c r="AT828" s="2" t="str">
        <f>_xlfn.XLOOKUP($A828,Results!$A$2:$A$2256,Results!O$2:O$2256,"")</f>
        <v/>
      </c>
      <c r="AU828" s="2" t="str">
        <f>_xlfn.XLOOKUP($A828,Results!$A$2:$A$2256,Results!P$2:P$2256,"")</f>
        <v/>
      </c>
      <c r="AV828" s="2" t="str">
        <f>_xlfn.XLOOKUP($A828,Results!$A$2:$A$2256,Results!Q$2:Q$2256,"")</f>
        <v/>
      </c>
      <c r="AW828" s="2" t="str">
        <f>_xlfn.XLOOKUP($A828,Results!$A$2:$A$2256,Results!R$2:R$2256,"")</f>
        <v/>
      </c>
      <c r="AX828" s="2" t="str">
        <f>_xlfn.XLOOKUP($A828,Results!$A$2:$A$2256,Results!S$2:S$2256,"")</f>
        <v/>
      </c>
      <c r="AY828" s="2" t="str">
        <f>_xlfn.XLOOKUP($A828,Results!$A$2:$A$2256,Results!T$2:T$2256,"")</f>
        <v/>
      </c>
      <c r="AZ828" s="2" t="str">
        <f>_xlfn.XLOOKUP($A828,Results!$A$2:$A$2256,Results!U$2:U$2256,"")</f>
        <v/>
      </c>
      <c r="BA828" s="2" t="str">
        <f>_xlfn.XLOOKUP($A828,Results!$A$2:$A$2256,Results!V$2:V$2256,"")</f>
        <v/>
      </c>
      <c r="BB828" s="2" t="str">
        <f>_xlfn.XLOOKUP($A828,Results!$A$2:$A$2256,Results!W$2:W$2256,"")</f>
        <v/>
      </c>
      <c r="BC828" s="2" t="str">
        <f>_xlfn.XLOOKUP($A828,Results!$A$2:$A$2256,Results!X$2:X$2256,"")</f>
        <v/>
      </c>
      <c r="BD828" s="2" t="str">
        <f>_xlfn.XLOOKUP($A828,Results!$A$2:$A$2256,Results!Y$2:Y$2256,"")</f>
        <v/>
      </c>
      <c r="BE828" s="2" t="str">
        <f>_xlfn.XLOOKUP($A828,Results!$A$2:$A$2256,Results!Z$2:Z$2256,"")</f>
        <v/>
      </c>
    </row>
    <row r="829" spans="1:57" ht="38.25" customHeight="1" x14ac:dyDescent="0.3">
      <c r="A829">
        <v>906506</v>
      </c>
      <c r="B829">
        <v>281418</v>
      </c>
      <c r="C829" t="s">
        <v>36</v>
      </c>
      <c r="D829" t="s">
        <v>603</v>
      </c>
      <c r="E829" s="2" t="str">
        <f>VLOOKUP(F829,'RPA Vendor Data '!F$1:$G$2418,2)</f>
        <v>REXEL USA, INC.</v>
      </c>
      <c r="F829" s="2">
        <v>12873</v>
      </c>
      <c r="G829" s="2">
        <v>6</v>
      </c>
      <c r="H829" t="s">
        <v>2733</v>
      </c>
      <c r="I829">
        <v>2</v>
      </c>
      <c r="J829" t="s">
        <v>65</v>
      </c>
      <c r="K829" t="s">
        <v>39</v>
      </c>
      <c r="L829">
        <v>25</v>
      </c>
      <c r="M829" s="2" t="s">
        <v>2725</v>
      </c>
      <c r="N829" s="85" t="s">
        <v>2734</v>
      </c>
      <c r="O829">
        <v>1876186</v>
      </c>
      <c r="P829" t="s">
        <v>36</v>
      </c>
      <c r="Q829" t="s">
        <v>36</v>
      </c>
      <c r="R829">
        <v>50</v>
      </c>
      <c r="S829" s="1">
        <v>45744.271556099528</v>
      </c>
      <c r="T829" t="s">
        <v>42</v>
      </c>
      <c r="U829" s="1">
        <v>45744.060416666667</v>
      </c>
      <c r="V829" t="s">
        <v>43</v>
      </c>
      <c r="W829" t="s">
        <v>36</v>
      </c>
      <c r="X829">
        <v>1</v>
      </c>
      <c r="Y829">
        <v>201</v>
      </c>
      <c r="Z829" t="s">
        <v>36</v>
      </c>
      <c r="AA829" t="s">
        <v>36</v>
      </c>
      <c r="AB829" t="s">
        <v>36</v>
      </c>
      <c r="AC829" t="s">
        <v>2727</v>
      </c>
      <c r="AD829" t="s">
        <v>2727</v>
      </c>
      <c r="AE829" t="s">
        <v>45</v>
      </c>
      <c r="AF829" s="44" t="s">
        <v>46</v>
      </c>
      <c r="AG829" s="18" t="s">
        <v>2735</v>
      </c>
      <c r="AH829" s="18"/>
      <c r="AI829" s="2" t="s">
        <v>48</v>
      </c>
      <c r="AJ829" s="2" t="e">
        <f>VLOOKUP(A829,'Classification Test Result'!$A$2:$D$2428,4,FALSE)</f>
        <v>#N/A</v>
      </c>
      <c r="AL829" s="2" t="str">
        <f>_xlfn.XLOOKUP($A829,Results!$A$2:$A$2256,Results!G$2:G$2256,"")</f>
        <v/>
      </c>
      <c r="AM829" s="2" t="str">
        <f>_xlfn.XLOOKUP($A829,Results!$A$2:$A$2256,Results!H$2:H$2256,"")</f>
        <v/>
      </c>
      <c r="AN829" s="2" t="str">
        <f>_xlfn.XLOOKUP($A829,Results!$A$2:$A$2256,Results!I$2:I$2256,"")</f>
        <v/>
      </c>
      <c r="AO829" s="2" t="str">
        <f>_xlfn.XLOOKUP($A829,Results!$A$2:$A$2256,Results!J$2:J$2256,"")</f>
        <v/>
      </c>
      <c r="AP829" s="2" t="str">
        <f>_xlfn.XLOOKUP($A829,Results!$A$2:$A$2256,Results!K$2:K$2256,"")</f>
        <v/>
      </c>
      <c r="AQ829" s="2" t="str">
        <f>_xlfn.XLOOKUP($A829,Results!$A$2:$A$2256,Results!L$2:L$2256,"")</f>
        <v/>
      </c>
      <c r="AR829" s="2" t="str">
        <f>_xlfn.XLOOKUP($A829,Results!$A$2:$A$2256,Results!M$2:M$2256,"")</f>
        <v/>
      </c>
      <c r="AS829" s="2" t="str">
        <f>_xlfn.XLOOKUP($A829,Results!$A$2:$A$2256,Results!N$2:N$2256,"")</f>
        <v/>
      </c>
      <c r="AT829" s="2" t="str">
        <f>_xlfn.XLOOKUP($A829,Results!$A$2:$A$2256,Results!O$2:O$2256,"")</f>
        <v/>
      </c>
      <c r="AU829" s="2" t="str">
        <f>_xlfn.XLOOKUP($A829,Results!$A$2:$A$2256,Results!P$2:P$2256,"")</f>
        <v/>
      </c>
      <c r="AV829" s="2" t="str">
        <f>_xlfn.XLOOKUP($A829,Results!$A$2:$A$2256,Results!Q$2:Q$2256,"")</f>
        <v/>
      </c>
      <c r="AW829" s="2" t="str">
        <f>_xlfn.XLOOKUP($A829,Results!$A$2:$A$2256,Results!R$2:R$2256,"")</f>
        <v/>
      </c>
      <c r="AX829" s="2" t="str">
        <f>_xlfn.XLOOKUP($A829,Results!$A$2:$A$2256,Results!S$2:S$2256,"")</f>
        <v/>
      </c>
      <c r="AY829" s="2" t="str">
        <f>_xlfn.XLOOKUP($A829,Results!$A$2:$A$2256,Results!T$2:T$2256,"")</f>
        <v/>
      </c>
      <c r="AZ829" s="2" t="str">
        <f>_xlfn.XLOOKUP($A829,Results!$A$2:$A$2256,Results!U$2:U$2256,"")</f>
        <v/>
      </c>
      <c r="BA829" s="2" t="str">
        <f>_xlfn.XLOOKUP($A829,Results!$A$2:$A$2256,Results!V$2:V$2256,"")</f>
        <v/>
      </c>
      <c r="BB829" s="2" t="str">
        <f>_xlfn.XLOOKUP($A829,Results!$A$2:$A$2256,Results!W$2:W$2256,"")</f>
        <v/>
      </c>
      <c r="BC829" s="2" t="str">
        <f>_xlfn.XLOOKUP($A829,Results!$A$2:$A$2256,Results!X$2:X$2256,"")</f>
        <v/>
      </c>
      <c r="BD829" s="2" t="str">
        <f>_xlfn.XLOOKUP($A829,Results!$A$2:$A$2256,Results!Y$2:Y$2256,"")</f>
        <v/>
      </c>
      <c r="BE829" s="2" t="str">
        <f>_xlfn.XLOOKUP($A829,Results!$A$2:$A$2256,Results!Z$2:Z$2256,"")</f>
        <v/>
      </c>
    </row>
    <row r="830" spans="1:57" ht="38.25" customHeight="1" x14ac:dyDescent="0.3">
      <c r="A830">
        <v>906507</v>
      </c>
      <c r="B830">
        <v>281418</v>
      </c>
      <c r="C830" t="s">
        <v>36</v>
      </c>
      <c r="D830" t="s">
        <v>603</v>
      </c>
      <c r="E830" s="2" t="str">
        <f>VLOOKUP(F830,'RPA Vendor Data '!F$1:$G$2418,2)</f>
        <v>REXEL USA, INC.</v>
      </c>
      <c r="F830" s="2">
        <v>12873</v>
      </c>
      <c r="G830" s="2">
        <v>14</v>
      </c>
      <c r="H830" t="s">
        <v>2737</v>
      </c>
      <c r="I830">
        <v>4</v>
      </c>
      <c r="J830" t="s">
        <v>65</v>
      </c>
      <c r="K830" t="s">
        <v>39</v>
      </c>
      <c r="L830">
        <v>25</v>
      </c>
      <c r="M830" s="2" t="s">
        <v>2725</v>
      </c>
      <c r="N830" s="85" t="s">
        <v>2738</v>
      </c>
      <c r="O830">
        <v>1954754</v>
      </c>
      <c r="P830" t="s">
        <v>36</v>
      </c>
      <c r="Q830" t="s">
        <v>36</v>
      </c>
      <c r="R830">
        <v>100</v>
      </c>
      <c r="S830" s="1">
        <v>45744.271600034721</v>
      </c>
      <c r="T830" t="s">
        <v>42</v>
      </c>
      <c r="U830" s="1">
        <v>45744.061111111107</v>
      </c>
      <c r="V830" t="s">
        <v>43</v>
      </c>
      <c r="W830" t="s">
        <v>36</v>
      </c>
      <c r="X830">
        <v>1</v>
      </c>
      <c r="Y830">
        <v>201</v>
      </c>
      <c r="Z830" t="s">
        <v>36</v>
      </c>
      <c r="AA830" t="s">
        <v>36</v>
      </c>
      <c r="AB830" t="s">
        <v>36</v>
      </c>
      <c r="AC830" t="s">
        <v>2727</v>
      </c>
      <c r="AD830" t="s">
        <v>2727</v>
      </c>
      <c r="AE830" t="s">
        <v>45</v>
      </c>
      <c r="AF830" s="44" t="s">
        <v>46</v>
      </c>
      <c r="AG830" s="18" t="s">
        <v>2739</v>
      </c>
      <c r="AH830" s="18"/>
      <c r="AI830" s="2" t="s">
        <v>48</v>
      </c>
      <c r="AJ830" s="2" t="e">
        <f>VLOOKUP(A830,'Classification Test Result'!$A$2:$D$2428,4,FALSE)</f>
        <v>#N/A</v>
      </c>
      <c r="AL830" s="2">
        <f>_xlfn.XLOOKUP($A830,Results!$A$2:$A$2256,Results!G$2:G$2256,"")</f>
        <v>0</v>
      </c>
      <c r="AM830" s="2">
        <f>_xlfn.XLOOKUP($A830,Results!$A$2:$A$2256,Results!H$2:H$2256,"")</f>
        <v>0</v>
      </c>
      <c r="AN830" s="2">
        <f>_xlfn.XLOOKUP($A830,Results!$A$2:$A$2256,Results!I$2:I$2256,"")</f>
        <v>0</v>
      </c>
      <c r="AO830" s="2">
        <f>_xlfn.XLOOKUP($A830,Results!$A$2:$A$2256,Results!J$2:J$2256,"")</f>
        <v>0</v>
      </c>
      <c r="AP830" s="2">
        <f>_xlfn.XLOOKUP($A830,Results!$A$2:$A$2256,Results!K$2:K$2256,"")</f>
        <v>0</v>
      </c>
      <c r="AQ830" s="2">
        <f>_xlfn.XLOOKUP($A830,Results!$A$2:$A$2256,Results!L$2:L$2256,"")</f>
        <v>0</v>
      </c>
      <c r="AR830" s="2">
        <f>_xlfn.XLOOKUP($A830,Results!$A$2:$A$2256,Results!M$2:M$2256,"")</f>
        <v>0</v>
      </c>
      <c r="AS830" s="2">
        <f>_xlfn.XLOOKUP($A830,Results!$A$2:$A$2256,Results!N$2:N$2256,"")</f>
        <v>0</v>
      </c>
      <c r="AT830" s="2" t="str">
        <f>_xlfn.XLOOKUP($A830,Results!$A$2:$A$2256,Results!O$2:O$2256,"")</f>
        <v>ITOOL</v>
      </c>
      <c r="AU830" s="2" t="str">
        <f>_xlfn.XLOOKUP($A830,Results!$A$2:$A$2256,Results!P$2:P$2256,"")</f>
        <v>ITOO</v>
      </c>
      <c r="AV830" s="2" t="str">
        <f>_xlfn.XLOOKUP($A830,Results!$A$2:$A$2256,Results!Q$2:Q$2256,"")</f>
        <v>SINGLE_MATCH</v>
      </c>
      <c r="AW830" s="2">
        <f>_xlfn.XLOOKUP($A830,Results!$A$2:$A$2256,Results!R$2:R$2256,"")</f>
        <v>0</v>
      </c>
      <c r="AX830" s="2">
        <f>_xlfn.XLOOKUP($A830,Results!$A$2:$A$2256,Results!S$2:S$2256,"")</f>
        <v>0</v>
      </c>
      <c r="AY830" s="2">
        <f>_xlfn.XLOOKUP($A830,Results!$A$2:$A$2256,Results!T$2:T$2256,"")</f>
        <v>75</v>
      </c>
      <c r="AZ830" s="2">
        <f>_xlfn.XLOOKUP($A830,Results!$A$2:$A$2256,Results!U$2:U$2256,"")</f>
        <v>0</v>
      </c>
      <c r="BA830" s="2" t="str">
        <f>_xlfn.XLOOKUP($A830,Results!$A$2:$A$2256,Results!V$2:V$2256,"")</f>
        <v>PROTO INDUSTRIAL TOOLS</v>
      </c>
      <c r="BB830" s="2">
        <f>_xlfn.XLOOKUP($A830,Results!$A$2:$A$2256,Results!W$2:W$2256,"")</f>
        <v>80</v>
      </c>
      <c r="BC830" s="2">
        <f>_xlfn.XLOOKUP($A830,Results!$A$2:$A$2256,Results!X$2:X$2256,"")</f>
        <v>46182302</v>
      </c>
      <c r="BD830" s="2">
        <f>_xlfn.XLOOKUP($A830,Results!$A$2:$A$2256,Results!Y$2:Y$2256,"")</f>
        <v>80</v>
      </c>
      <c r="BE830" s="2" t="b">
        <f>_xlfn.XLOOKUP($A830,Results!$A$2:$A$2256,Results!Z$2:Z$2256,"")</f>
        <v>1</v>
      </c>
    </row>
    <row r="831" spans="1:57" ht="38.25" customHeight="1" x14ac:dyDescent="0.3">
      <c r="A831">
        <v>906508</v>
      </c>
      <c r="B831">
        <v>281855</v>
      </c>
      <c r="C831" t="s">
        <v>36</v>
      </c>
      <c r="D831" t="s">
        <v>2115</v>
      </c>
      <c r="E831" s="2" t="str">
        <f>VLOOKUP(F831,'RPA Vendor Data '!F$1:$G$2418,2)</f>
        <v>ACME CONSTRUCTION SUPPLY</v>
      </c>
      <c r="F831" s="2">
        <v>10054</v>
      </c>
      <c r="G831" s="2">
        <v>3</v>
      </c>
      <c r="H831" t="s">
        <v>2740</v>
      </c>
      <c r="I831">
        <v>1</v>
      </c>
      <c r="J831" t="s">
        <v>65</v>
      </c>
      <c r="K831" t="s">
        <v>39</v>
      </c>
      <c r="L831">
        <v>6.44</v>
      </c>
      <c r="M831" s="2" t="s">
        <v>2741</v>
      </c>
      <c r="N831" s="85" t="s">
        <v>2742</v>
      </c>
      <c r="O831" t="s">
        <v>36</v>
      </c>
      <c r="P831" t="s">
        <v>36</v>
      </c>
      <c r="Q831" t="s">
        <v>36</v>
      </c>
      <c r="R831">
        <v>6.44</v>
      </c>
      <c r="S831" s="1">
        <v>45744.648549537043</v>
      </c>
      <c r="T831" t="s">
        <v>42</v>
      </c>
      <c r="U831" s="1">
        <v>45744.42291666667</v>
      </c>
      <c r="V831" t="s">
        <v>43</v>
      </c>
      <c r="W831" t="s">
        <v>36</v>
      </c>
      <c r="X831">
        <v>0</v>
      </c>
      <c r="Y831">
        <v>201</v>
      </c>
      <c r="Z831" t="s">
        <v>36</v>
      </c>
      <c r="AA831" t="s">
        <v>36</v>
      </c>
      <c r="AB831" t="s">
        <v>36</v>
      </c>
      <c r="AC831" t="s">
        <v>2743</v>
      </c>
      <c r="AD831" t="s">
        <v>2743</v>
      </c>
      <c r="AE831" t="s">
        <v>45</v>
      </c>
      <c r="AF831" s="44" t="s">
        <v>46</v>
      </c>
      <c r="AG831" s="18" t="s">
        <v>2744</v>
      </c>
      <c r="AI831" s="2" t="s">
        <v>48</v>
      </c>
      <c r="AJ831" s="2" t="e">
        <f>VLOOKUP(A831,'Classification Test Result'!$A$2:$D$2428,4,FALSE)</f>
        <v>#N/A</v>
      </c>
      <c r="AL831" s="2">
        <f>_xlfn.XLOOKUP($A831,Results!$A$2:$A$2256,Results!G$2:G$2256,"")</f>
        <v>0</v>
      </c>
      <c r="AM831" s="2">
        <f>_xlfn.XLOOKUP($A831,Results!$A$2:$A$2256,Results!H$2:H$2256,"")</f>
        <v>0</v>
      </c>
      <c r="AN831" s="2">
        <f>_xlfn.XLOOKUP($A831,Results!$A$2:$A$2256,Results!I$2:I$2256,"")</f>
        <v>0</v>
      </c>
      <c r="AO831" s="2">
        <f>_xlfn.XLOOKUP($A831,Results!$A$2:$A$2256,Results!J$2:J$2256,"")</f>
        <v>0</v>
      </c>
      <c r="AP831" s="2">
        <f>_xlfn.XLOOKUP($A831,Results!$A$2:$A$2256,Results!K$2:K$2256,"")</f>
        <v>0</v>
      </c>
      <c r="AQ831" s="2">
        <f>_xlfn.XLOOKUP($A831,Results!$A$2:$A$2256,Results!L$2:L$2256,"")</f>
        <v>0</v>
      </c>
      <c r="AR831" s="2">
        <f>_xlfn.XLOOKUP($A831,Results!$A$2:$A$2256,Results!M$2:M$2256,"")</f>
        <v>0</v>
      </c>
      <c r="AS831" s="2">
        <f>_xlfn.XLOOKUP($A831,Results!$A$2:$A$2256,Results!N$2:N$2256,"")</f>
        <v>0</v>
      </c>
      <c r="AT831" s="2" t="str">
        <f>_xlfn.XLOOKUP($A831,Results!$A$2:$A$2256,Results!O$2:O$2256,"")</f>
        <v>IRWIN</v>
      </c>
      <c r="AU831" s="2" t="str">
        <f>_xlfn.XLOOKUP($A831,Results!$A$2:$A$2256,Results!P$2:P$2256,"")</f>
        <v>IRWIN</v>
      </c>
      <c r="AV831" s="2" t="str">
        <f>_xlfn.XLOOKUP($A831,Results!$A$2:$A$2256,Results!Q$2:Q$2256,"")</f>
        <v>SINGLE_MATCH</v>
      </c>
      <c r="AW831" s="2">
        <f>_xlfn.XLOOKUP($A831,Results!$A$2:$A$2256,Results!R$2:R$2256,"")</f>
        <v>0</v>
      </c>
      <c r="AX831" s="2">
        <f>_xlfn.XLOOKUP($A831,Results!$A$2:$A$2256,Results!S$2:S$2256,"")</f>
        <v>0</v>
      </c>
      <c r="AY831" s="2">
        <f>_xlfn.XLOOKUP($A831,Results!$A$2:$A$2256,Results!T$2:T$2256,"")</f>
        <v>85</v>
      </c>
      <c r="AZ831" s="2">
        <f>_xlfn.XLOOKUP($A831,Results!$A$2:$A$2256,Results!U$2:U$2256,"")</f>
        <v>0</v>
      </c>
      <c r="BA831" s="2" t="str">
        <f>_xlfn.XLOOKUP($A831,Results!$A$2:$A$2256,Results!V$2:V$2256,"")</f>
        <v>SNAP-ON INDUSTRIAL BRANDS</v>
      </c>
      <c r="BB831" s="2">
        <f>_xlfn.XLOOKUP($A831,Results!$A$2:$A$2256,Results!W$2:W$2256,"")</f>
        <v>78</v>
      </c>
      <c r="BC831" s="2">
        <f>_xlfn.XLOOKUP($A831,Results!$A$2:$A$2256,Results!X$2:X$2256,"")</f>
        <v>27112826</v>
      </c>
      <c r="BD831" s="2">
        <f>_xlfn.XLOOKUP($A831,Results!$A$2:$A$2256,Results!Y$2:Y$2256,"")</f>
        <v>78</v>
      </c>
      <c r="BE831" s="2" t="b">
        <f>_xlfn.XLOOKUP($A831,Results!$A$2:$A$2256,Results!Z$2:Z$2256,"")</f>
        <v>1</v>
      </c>
    </row>
    <row r="832" spans="1:57" ht="38.25" customHeight="1" x14ac:dyDescent="0.3">
      <c r="A832">
        <v>906509</v>
      </c>
      <c r="B832">
        <v>281855</v>
      </c>
      <c r="C832" t="s">
        <v>36</v>
      </c>
      <c r="D832" t="s">
        <v>2115</v>
      </c>
      <c r="E832" s="2" t="str">
        <f>VLOOKUP(F832,'RPA Vendor Data '!F$1:$G$2418,2)</f>
        <v>ACME CONSTRUCTION SUPPLY</v>
      </c>
      <c r="F832" s="2">
        <v>10054</v>
      </c>
      <c r="G832" s="2">
        <v>4</v>
      </c>
      <c r="H832" t="s">
        <v>2745</v>
      </c>
      <c r="I832">
        <v>3</v>
      </c>
      <c r="J832" t="s">
        <v>65</v>
      </c>
      <c r="K832" t="s">
        <v>39</v>
      </c>
      <c r="L832">
        <v>4.88</v>
      </c>
      <c r="M832" s="2" t="s">
        <v>2741</v>
      </c>
      <c r="N832" s="85">
        <v>373005</v>
      </c>
      <c r="O832" t="s">
        <v>36</v>
      </c>
      <c r="P832" t="s">
        <v>36</v>
      </c>
      <c r="Q832" t="s">
        <v>36</v>
      </c>
      <c r="R832">
        <v>14.64</v>
      </c>
      <c r="S832" s="1">
        <v>45744.648558020832</v>
      </c>
      <c r="T832" t="s">
        <v>42</v>
      </c>
      <c r="U832" s="1">
        <v>45744.42291666667</v>
      </c>
      <c r="V832" t="s">
        <v>43</v>
      </c>
      <c r="W832" t="s">
        <v>36</v>
      </c>
      <c r="X832">
        <v>0</v>
      </c>
      <c r="Y832">
        <v>201</v>
      </c>
      <c r="Z832" t="s">
        <v>36</v>
      </c>
      <c r="AA832" t="s">
        <v>36</v>
      </c>
      <c r="AB832" t="s">
        <v>36</v>
      </c>
      <c r="AC832" t="s">
        <v>2743</v>
      </c>
      <c r="AD832" t="s">
        <v>2743</v>
      </c>
      <c r="AE832" t="s">
        <v>45</v>
      </c>
      <c r="AF832" s="44" t="s">
        <v>46</v>
      </c>
      <c r="AG832" s="18" t="s">
        <v>2746</v>
      </c>
      <c r="AI832" s="2" t="s">
        <v>48</v>
      </c>
      <c r="AJ832" s="2" t="e">
        <f>VLOOKUP(A832,'Classification Test Result'!$A$2:$D$2428,4,FALSE)</f>
        <v>#N/A</v>
      </c>
      <c r="AL832" s="2" t="str">
        <f>_xlfn.XLOOKUP($A832,Results!$A$2:$A$2256,Results!G$2:G$2256,"")</f>
        <v/>
      </c>
      <c r="AM832" s="2" t="str">
        <f>_xlfn.XLOOKUP($A832,Results!$A$2:$A$2256,Results!H$2:H$2256,"")</f>
        <v/>
      </c>
      <c r="AN832" s="2" t="str">
        <f>_xlfn.XLOOKUP($A832,Results!$A$2:$A$2256,Results!I$2:I$2256,"")</f>
        <v/>
      </c>
      <c r="AO832" s="2" t="str">
        <f>_xlfn.XLOOKUP($A832,Results!$A$2:$A$2256,Results!J$2:J$2256,"")</f>
        <v/>
      </c>
      <c r="AP832" s="2" t="str">
        <f>_xlfn.XLOOKUP($A832,Results!$A$2:$A$2256,Results!K$2:K$2256,"")</f>
        <v/>
      </c>
      <c r="AQ832" s="2" t="str">
        <f>_xlfn.XLOOKUP($A832,Results!$A$2:$A$2256,Results!L$2:L$2256,"")</f>
        <v/>
      </c>
      <c r="AR832" s="2" t="str">
        <f>_xlfn.XLOOKUP($A832,Results!$A$2:$A$2256,Results!M$2:M$2256,"")</f>
        <v/>
      </c>
      <c r="AS832" s="2" t="str">
        <f>_xlfn.XLOOKUP($A832,Results!$A$2:$A$2256,Results!N$2:N$2256,"")</f>
        <v/>
      </c>
      <c r="AT832" s="2" t="str">
        <f>_xlfn.XLOOKUP($A832,Results!$A$2:$A$2256,Results!O$2:O$2256,"")</f>
        <v/>
      </c>
      <c r="AU832" s="2" t="str">
        <f>_xlfn.XLOOKUP($A832,Results!$A$2:$A$2256,Results!P$2:P$2256,"")</f>
        <v/>
      </c>
      <c r="AV832" s="2" t="str">
        <f>_xlfn.XLOOKUP($A832,Results!$A$2:$A$2256,Results!Q$2:Q$2256,"")</f>
        <v/>
      </c>
      <c r="AW832" s="2" t="str">
        <f>_xlfn.XLOOKUP($A832,Results!$A$2:$A$2256,Results!R$2:R$2256,"")</f>
        <v/>
      </c>
      <c r="AX832" s="2" t="str">
        <f>_xlfn.XLOOKUP($A832,Results!$A$2:$A$2256,Results!S$2:S$2256,"")</f>
        <v/>
      </c>
      <c r="AY832" s="2" t="str">
        <f>_xlfn.XLOOKUP($A832,Results!$A$2:$A$2256,Results!T$2:T$2256,"")</f>
        <v/>
      </c>
      <c r="AZ832" s="2" t="str">
        <f>_xlfn.XLOOKUP($A832,Results!$A$2:$A$2256,Results!U$2:U$2256,"")</f>
        <v/>
      </c>
      <c r="BA832" s="2" t="str">
        <f>_xlfn.XLOOKUP($A832,Results!$A$2:$A$2256,Results!V$2:V$2256,"")</f>
        <v/>
      </c>
      <c r="BB832" s="2" t="str">
        <f>_xlfn.XLOOKUP($A832,Results!$A$2:$A$2256,Results!W$2:W$2256,"")</f>
        <v/>
      </c>
      <c r="BC832" s="2" t="str">
        <f>_xlfn.XLOOKUP($A832,Results!$A$2:$A$2256,Results!X$2:X$2256,"")</f>
        <v/>
      </c>
      <c r="BD832" s="2" t="str">
        <f>_xlfn.XLOOKUP($A832,Results!$A$2:$A$2256,Results!Y$2:Y$2256,"")</f>
        <v/>
      </c>
      <c r="BE832" s="2" t="str">
        <f>_xlfn.XLOOKUP($A832,Results!$A$2:$A$2256,Results!Z$2:Z$2256,"")</f>
        <v/>
      </c>
    </row>
    <row r="833" spans="1:57" ht="38.25" customHeight="1" x14ac:dyDescent="0.3">
      <c r="A833">
        <v>906510</v>
      </c>
      <c r="B833">
        <v>281856</v>
      </c>
      <c r="C833" t="s">
        <v>36</v>
      </c>
      <c r="D833" t="s">
        <v>1005</v>
      </c>
      <c r="E833" s="2" t="str">
        <f>VLOOKUP(F833,'RPA Vendor Data '!F$1:$G$2418,2)</f>
        <v>ACME CONSTRUCTION SUPPLY</v>
      </c>
      <c r="F833" s="2">
        <v>10054</v>
      </c>
      <c r="G833" s="2">
        <v>1</v>
      </c>
      <c r="H833" t="s">
        <v>2747</v>
      </c>
      <c r="I833">
        <v>5</v>
      </c>
      <c r="J833" t="s">
        <v>1001</v>
      </c>
      <c r="K833" t="s">
        <v>39</v>
      </c>
      <c r="L833">
        <v>10.77</v>
      </c>
      <c r="M833" s="2" t="s">
        <v>2748</v>
      </c>
      <c r="N833" s="85" t="s">
        <v>2749</v>
      </c>
      <c r="O833" t="s">
        <v>36</v>
      </c>
      <c r="P833" t="s">
        <v>36</v>
      </c>
      <c r="Q833" t="s">
        <v>36</v>
      </c>
      <c r="R833">
        <v>53.85</v>
      </c>
      <c r="S833" s="1">
        <v>45744.648464664351</v>
      </c>
      <c r="T833" t="s">
        <v>42</v>
      </c>
      <c r="U833" s="1">
        <v>45744.42291666667</v>
      </c>
      <c r="V833" t="s">
        <v>43</v>
      </c>
      <c r="W833" t="s">
        <v>36</v>
      </c>
      <c r="X833">
        <v>0</v>
      </c>
      <c r="Y833">
        <v>201</v>
      </c>
      <c r="Z833" t="s">
        <v>36</v>
      </c>
      <c r="AA833" t="s">
        <v>36</v>
      </c>
      <c r="AB833" t="s">
        <v>36</v>
      </c>
      <c r="AC833" t="s">
        <v>2750</v>
      </c>
      <c r="AD833" t="s">
        <v>2750</v>
      </c>
      <c r="AE833" t="s">
        <v>45</v>
      </c>
      <c r="AF833" s="44" t="s">
        <v>46</v>
      </c>
      <c r="AG833" s="18" t="s">
        <v>2751</v>
      </c>
      <c r="AI833" s="2" t="s">
        <v>48</v>
      </c>
      <c r="AJ833" s="2" t="e">
        <f>VLOOKUP(A833,'Classification Test Result'!$A$2:$D$2428,4,FALSE)</f>
        <v>#N/A</v>
      </c>
      <c r="AL833" s="2">
        <f>_xlfn.XLOOKUP($A833,Results!$A$2:$A$2256,Results!G$2:G$2256,"")</f>
        <v>0</v>
      </c>
      <c r="AM833" s="2">
        <f>_xlfn.XLOOKUP($A833,Results!$A$2:$A$2256,Results!H$2:H$2256,"")</f>
        <v>0</v>
      </c>
      <c r="AN833" s="2">
        <f>_xlfn.XLOOKUP($A833,Results!$A$2:$A$2256,Results!I$2:I$2256,"")</f>
        <v>0</v>
      </c>
      <c r="AO833" s="2">
        <f>_xlfn.XLOOKUP($A833,Results!$A$2:$A$2256,Results!J$2:J$2256,"")</f>
        <v>0</v>
      </c>
      <c r="AP833" s="2">
        <f>_xlfn.XLOOKUP($A833,Results!$A$2:$A$2256,Results!K$2:K$2256,"")</f>
        <v>0</v>
      </c>
      <c r="AQ833" s="2">
        <f>_xlfn.XLOOKUP($A833,Results!$A$2:$A$2256,Results!L$2:L$2256,"")</f>
        <v>0</v>
      </c>
      <c r="AR833" s="2">
        <f>_xlfn.XLOOKUP($A833,Results!$A$2:$A$2256,Results!M$2:M$2256,"")</f>
        <v>0</v>
      </c>
      <c r="AS833" s="2">
        <f>_xlfn.XLOOKUP($A833,Results!$A$2:$A$2256,Results!N$2:N$2256,"")</f>
        <v>0</v>
      </c>
      <c r="AT833" s="2" t="str">
        <f>_xlfn.XLOOKUP($A833,Results!$A$2:$A$2256,Results!O$2:O$2256,"")</f>
        <v>INTERTAPE</v>
      </c>
      <c r="AU833" s="2" t="str">
        <f>_xlfn.XLOOKUP($A833,Results!$A$2:$A$2256,Results!P$2:P$2256,"")</f>
        <v>IPG</v>
      </c>
      <c r="AV833" s="2" t="str">
        <f>_xlfn.XLOOKUP($A833,Results!$A$2:$A$2256,Results!Q$2:Q$2256,"")</f>
        <v>SINGLE_MATCH</v>
      </c>
      <c r="AW833" s="2">
        <f>_xlfn.XLOOKUP($A833,Results!$A$2:$A$2256,Results!R$2:R$2256,"")</f>
        <v>0</v>
      </c>
      <c r="AX833" s="2">
        <f>_xlfn.XLOOKUP($A833,Results!$A$2:$A$2256,Results!S$2:S$2256,"")</f>
        <v>0</v>
      </c>
      <c r="AY833" s="2">
        <f>_xlfn.XLOOKUP($A833,Results!$A$2:$A$2256,Results!T$2:T$2256,"")</f>
        <v>60</v>
      </c>
      <c r="AZ833" s="2">
        <f>_xlfn.XLOOKUP($A833,Results!$A$2:$A$2256,Results!U$2:U$2256,"")</f>
        <v>0</v>
      </c>
      <c r="BA833" s="2" t="str">
        <f>_xlfn.XLOOKUP($A833,Results!$A$2:$A$2256,Results!V$2:V$2256,"")</f>
        <v>3M</v>
      </c>
      <c r="BB833" s="2">
        <f>_xlfn.XLOOKUP($A833,Results!$A$2:$A$2256,Results!W$2:W$2256,"")</f>
        <v>75</v>
      </c>
      <c r="BC833" s="2">
        <f>_xlfn.XLOOKUP($A833,Results!$A$2:$A$2256,Results!X$2:X$2256,"")</f>
        <v>31201503</v>
      </c>
      <c r="BD833" s="2">
        <f>_xlfn.XLOOKUP($A833,Results!$A$2:$A$2256,Results!Y$2:Y$2256,"")</f>
        <v>75</v>
      </c>
      <c r="BE833" s="2" t="b">
        <f>_xlfn.XLOOKUP($A833,Results!$A$2:$A$2256,Results!Z$2:Z$2256,"")</f>
        <v>1</v>
      </c>
    </row>
    <row r="834" spans="1:57" ht="38.25" customHeight="1" x14ac:dyDescent="0.3">
      <c r="A834">
        <v>906511</v>
      </c>
      <c r="B834">
        <v>281919</v>
      </c>
      <c r="C834" t="s">
        <v>36</v>
      </c>
      <c r="D834" t="s">
        <v>590</v>
      </c>
      <c r="E834" s="2" t="str">
        <f>VLOOKUP(F834,'RPA Vendor Data '!F$1:$G$2418,2)</f>
        <v>ACME CONSTRUCTION SUPPLY</v>
      </c>
      <c r="F834" s="2">
        <v>10054</v>
      </c>
      <c r="G834" s="2">
        <v>4</v>
      </c>
      <c r="H834" t="s">
        <v>2752</v>
      </c>
      <c r="I834">
        <v>1</v>
      </c>
      <c r="J834" t="s">
        <v>1001</v>
      </c>
      <c r="K834" t="s">
        <v>39</v>
      </c>
      <c r="L834">
        <v>12.63</v>
      </c>
      <c r="M834" s="2" t="s">
        <v>2748</v>
      </c>
      <c r="N834" s="85" t="s">
        <v>2753</v>
      </c>
      <c r="O834" t="s">
        <v>36</v>
      </c>
      <c r="P834" t="s">
        <v>36</v>
      </c>
      <c r="Q834" t="s">
        <v>36</v>
      </c>
      <c r="R834">
        <v>12.63</v>
      </c>
      <c r="S834" s="1">
        <v>45744.771336458332</v>
      </c>
      <c r="T834" t="s">
        <v>42</v>
      </c>
      <c r="U834" s="1">
        <v>45744.556944444441</v>
      </c>
      <c r="V834" t="s">
        <v>43</v>
      </c>
      <c r="W834" t="s">
        <v>36</v>
      </c>
      <c r="X834">
        <v>1</v>
      </c>
      <c r="Y834">
        <v>201</v>
      </c>
      <c r="Z834" t="s">
        <v>36</v>
      </c>
      <c r="AA834" t="s">
        <v>36</v>
      </c>
      <c r="AB834" t="s">
        <v>36</v>
      </c>
      <c r="AC834" t="s">
        <v>2750</v>
      </c>
      <c r="AD834" t="s">
        <v>2750</v>
      </c>
      <c r="AE834" t="s">
        <v>45</v>
      </c>
      <c r="AF834" s="44" t="s">
        <v>46</v>
      </c>
      <c r="AG834" s="18" t="s">
        <v>2754</v>
      </c>
      <c r="AI834" s="2" t="s">
        <v>48</v>
      </c>
      <c r="AJ834" s="2" t="e">
        <f>VLOOKUP(A834,'Classification Test Result'!$A$2:$D$2428,4,FALSE)</f>
        <v>#N/A</v>
      </c>
      <c r="AL834" s="2">
        <f>_xlfn.XLOOKUP($A834,Results!$A$2:$A$2256,Results!G$2:G$2256,"")</f>
        <v>0</v>
      </c>
      <c r="AM834" s="2">
        <f>_xlfn.XLOOKUP($A834,Results!$A$2:$A$2256,Results!H$2:H$2256,"")</f>
        <v>0</v>
      </c>
      <c r="AN834" s="2">
        <f>_xlfn.XLOOKUP($A834,Results!$A$2:$A$2256,Results!I$2:I$2256,"")</f>
        <v>0</v>
      </c>
      <c r="AO834" s="2">
        <f>_xlfn.XLOOKUP($A834,Results!$A$2:$A$2256,Results!J$2:J$2256,"")</f>
        <v>0</v>
      </c>
      <c r="AP834" s="2">
        <f>_xlfn.XLOOKUP($A834,Results!$A$2:$A$2256,Results!K$2:K$2256,"")</f>
        <v>0</v>
      </c>
      <c r="AQ834" s="2">
        <f>_xlfn.XLOOKUP($A834,Results!$A$2:$A$2256,Results!L$2:L$2256,"")</f>
        <v>0</v>
      </c>
      <c r="AR834" s="2">
        <f>_xlfn.XLOOKUP($A834,Results!$A$2:$A$2256,Results!M$2:M$2256,"")</f>
        <v>0</v>
      </c>
      <c r="AS834" s="2">
        <f>_xlfn.XLOOKUP($A834,Results!$A$2:$A$2256,Results!N$2:N$2256,"")</f>
        <v>0</v>
      </c>
      <c r="AT834" s="2" t="str">
        <f>_xlfn.XLOOKUP($A834,Results!$A$2:$A$2256,Results!O$2:O$2256,"")</f>
        <v>INTERTAPE</v>
      </c>
      <c r="AU834" s="2" t="str">
        <f>_xlfn.XLOOKUP($A834,Results!$A$2:$A$2256,Results!P$2:P$2256,"")</f>
        <v>IPG</v>
      </c>
      <c r="AV834" s="2" t="str">
        <f>_xlfn.XLOOKUP($A834,Results!$A$2:$A$2256,Results!Q$2:Q$2256,"")</f>
        <v>SINGLE_MATCH</v>
      </c>
      <c r="AW834" s="2">
        <f>_xlfn.XLOOKUP($A834,Results!$A$2:$A$2256,Results!R$2:R$2256,"")</f>
        <v>0</v>
      </c>
      <c r="AX834" s="2">
        <f>_xlfn.XLOOKUP($A834,Results!$A$2:$A$2256,Results!S$2:S$2256,"")</f>
        <v>0</v>
      </c>
      <c r="AY834" s="2">
        <f>_xlfn.XLOOKUP($A834,Results!$A$2:$A$2256,Results!T$2:T$2256,"")</f>
        <v>60</v>
      </c>
      <c r="AZ834" s="2">
        <f>_xlfn.XLOOKUP($A834,Results!$A$2:$A$2256,Results!U$2:U$2256,"")</f>
        <v>0</v>
      </c>
      <c r="BA834" s="2">
        <f>_xlfn.XLOOKUP($A834,Results!$A$2:$A$2256,Results!V$2:V$2256,"")</f>
        <v>0</v>
      </c>
      <c r="BB834" s="2">
        <f>_xlfn.XLOOKUP($A834,Results!$A$2:$A$2256,Results!W$2:W$2256,"")</f>
        <v>0</v>
      </c>
      <c r="BC834" s="2">
        <f>_xlfn.XLOOKUP($A834,Results!$A$2:$A$2256,Results!X$2:X$2256,"")</f>
        <v>0</v>
      </c>
      <c r="BD834" s="2">
        <f>_xlfn.XLOOKUP($A834,Results!$A$2:$A$2256,Results!Y$2:Y$2256,"")</f>
        <v>0</v>
      </c>
      <c r="BE834" s="2">
        <f>_xlfn.XLOOKUP($A834,Results!$A$2:$A$2256,Results!Z$2:Z$2256,"")</f>
        <v>0</v>
      </c>
    </row>
    <row r="835" spans="1:57" ht="38.25" customHeight="1" x14ac:dyDescent="0.3">
      <c r="A835">
        <v>906512</v>
      </c>
      <c r="B835">
        <v>281714</v>
      </c>
      <c r="C835" t="s">
        <v>36</v>
      </c>
      <c r="D835" t="s">
        <v>2755</v>
      </c>
      <c r="E835" s="2" t="str">
        <f>VLOOKUP(F835,'RPA Vendor Data '!F$1:$G$2418,2)</f>
        <v>INDEPENDENT ELECTRIC</v>
      </c>
      <c r="F835" s="2">
        <v>14376</v>
      </c>
      <c r="G835" s="2">
        <v>3</v>
      </c>
      <c r="H835" t="s">
        <v>2756</v>
      </c>
      <c r="I835">
        <v>1</v>
      </c>
      <c r="J835" t="s">
        <v>65</v>
      </c>
      <c r="K835" t="s">
        <v>39</v>
      </c>
      <c r="L835">
        <v>71.790000000000006</v>
      </c>
      <c r="M835" s="2" t="s">
        <v>2757</v>
      </c>
      <c r="N835" s="85" t="s">
        <v>2758</v>
      </c>
      <c r="O835" t="s">
        <v>36</v>
      </c>
      <c r="P835" t="s">
        <v>2759</v>
      </c>
      <c r="Q835" t="s">
        <v>36</v>
      </c>
      <c r="R835">
        <v>71.790000000000006</v>
      </c>
      <c r="S835" s="1">
        <v>45744.543854780088</v>
      </c>
      <c r="T835" t="s">
        <v>42</v>
      </c>
      <c r="U835" s="1">
        <v>45744.313888888893</v>
      </c>
      <c r="V835" t="s">
        <v>43</v>
      </c>
      <c r="W835" t="s">
        <v>36</v>
      </c>
      <c r="X835">
        <v>0</v>
      </c>
      <c r="Y835">
        <v>0</v>
      </c>
      <c r="Z835">
        <v>71.790000000000006</v>
      </c>
      <c r="AA835" t="s">
        <v>36</v>
      </c>
      <c r="AB835">
        <v>157</v>
      </c>
      <c r="AC835" t="s">
        <v>2760</v>
      </c>
      <c r="AD835" t="s">
        <v>2760</v>
      </c>
      <c r="AE835" t="s">
        <v>45</v>
      </c>
      <c r="AF835" s="44" t="s">
        <v>46</v>
      </c>
      <c r="AG835" s="18" t="s">
        <v>2761</v>
      </c>
      <c r="AH835" s="18"/>
      <c r="AI835" s="2" t="s">
        <v>48</v>
      </c>
      <c r="AJ835" s="2" t="e">
        <f>VLOOKUP(A835,'Classification Test Result'!$A$2:$D$2428,4,FALSE)</f>
        <v>#N/A</v>
      </c>
      <c r="AL835" s="2">
        <f>_xlfn.XLOOKUP($A835,Results!$A$2:$A$2256,Results!G$2:G$2256,"")</f>
        <v>942652</v>
      </c>
      <c r="AM835" s="2" t="str">
        <f>_xlfn.XLOOKUP($A835,Results!$A$2:$A$2256,Results!H$2:H$2256,"")</f>
        <v>EI600WC</v>
      </c>
      <c r="AN835" s="2" t="str">
        <f>_xlfn.XLOOKUP($A835,Results!$A$2:$A$2256,Results!I$2:I$2256,"")</f>
        <v>INTERMATIC</v>
      </c>
      <c r="AO835" s="2" t="str">
        <f>_xlfn.XLOOKUP($A835,Results!$A$2:$A$2256,Results!J$2:J$2256,"")</f>
        <v>078275101418</v>
      </c>
      <c r="AP835" s="2">
        <f>_xlfn.XLOOKUP($A835,Results!$A$2:$A$2256,Results!K$2:K$2256,"")</f>
        <v>39122208</v>
      </c>
      <c r="AQ835" s="2">
        <f>_xlfn.XLOOKUP($A835,Results!$A$2:$A$2256,Results!L$2:L$2256,"")</f>
        <v>0</v>
      </c>
      <c r="AR835" s="2">
        <f>_xlfn.XLOOKUP($A835,Results!$A$2:$A$2256,Results!M$2:M$2256,"")</f>
        <v>340790</v>
      </c>
      <c r="AS835" s="2" t="str">
        <f>_xlfn.XLOOKUP($A835,Results!$A$2:$A$2256,Results!N$2:N$2256,"")</f>
        <v>INT-MAT EI600WC WHT DIG 7-DAY TIMER</v>
      </c>
      <c r="AT835" s="2" t="str">
        <f>_xlfn.XLOOKUP($A835,Results!$A$2:$A$2256,Results!O$2:O$2256,"")</f>
        <v>INTERMATIC</v>
      </c>
      <c r="AU835" s="2" t="str">
        <f>_xlfn.XLOOKUP($A835,Results!$A$2:$A$2256,Results!P$2:P$2256,"")</f>
        <v>INT-MAT</v>
      </c>
      <c r="AV835" s="2" t="str">
        <f>_xlfn.XLOOKUP($A835,Results!$A$2:$A$2256,Results!Q$2:Q$2256,"")</f>
        <v>MULTIPLE_MATCHES_ONE_VALID</v>
      </c>
      <c r="AW835" s="2" t="str">
        <f>_xlfn.XLOOKUP($A835,Results!$A$2:$A$2256,Results!R$2:R$2256,"")</f>
        <v>0.5713032418719907</v>
      </c>
      <c r="AX835" s="2">
        <f>_xlfn.XLOOKUP($A835,Results!$A$2:$A$2256,Results!S$2:S$2256,"")</f>
        <v>100</v>
      </c>
      <c r="AY835" s="2">
        <f>_xlfn.XLOOKUP($A835,Results!$A$2:$A$2256,Results!T$2:T$2256,"")</f>
        <v>100</v>
      </c>
      <c r="AZ835" s="2">
        <f>_xlfn.XLOOKUP($A835,Results!$A$2:$A$2256,Results!U$2:U$2256,"")</f>
        <v>96</v>
      </c>
      <c r="BA835" s="2" t="str">
        <f>_xlfn.XLOOKUP($A835,Results!$A$2:$A$2256,Results!V$2:V$2256,"")</f>
        <v>TEDDICO ELECTRICAL PRODUCTS BWF</v>
      </c>
      <c r="BB835" s="2">
        <f>_xlfn.XLOOKUP($A835,Results!$A$2:$A$2256,Results!W$2:W$2256,"")</f>
        <v>64</v>
      </c>
      <c r="BC835" s="2">
        <f>_xlfn.XLOOKUP($A835,Results!$A$2:$A$2256,Results!X$2:X$2256,"")</f>
        <v>39131700</v>
      </c>
      <c r="BD835" s="2">
        <f>_xlfn.XLOOKUP($A835,Results!$A$2:$A$2256,Results!Y$2:Y$2256,"")</f>
        <v>79</v>
      </c>
      <c r="BE835" s="2" t="b">
        <f>_xlfn.XLOOKUP($A835,Results!$A$2:$A$2256,Results!Z$2:Z$2256,"")</f>
        <v>1</v>
      </c>
    </row>
    <row r="836" spans="1:57" ht="38.25" customHeight="1" x14ac:dyDescent="0.3">
      <c r="A836">
        <v>906513</v>
      </c>
      <c r="B836">
        <v>281805</v>
      </c>
      <c r="C836" t="s">
        <v>36</v>
      </c>
      <c r="D836" t="s">
        <v>1622</v>
      </c>
      <c r="F836" s="2">
        <v>13482</v>
      </c>
      <c r="G836" s="2">
        <v>2</v>
      </c>
      <c r="H836" s="2" t="s">
        <v>2763</v>
      </c>
      <c r="I836">
        <v>1</v>
      </c>
      <c r="J836" t="s">
        <v>65</v>
      </c>
      <c r="K836" t="s">
        <v>39</v>
      </c>
      <c r="L836">
        <v>31.5</v>
      </c>
      <c r="M836" s="2" t="s">
        <v>36</v>
      </c>
      <c r="N836" s="9" t="s">
        <v>36</v>
      </c>
      <c r="O836" t="s">
        <v>36</v>
      </c>
      <c r="P836" t="s">
        <v>36</v>
      </c>
      <c r="Q836" t="s">
        <v>36</v>
      </c>
      <c r="R836">
        <v>31.5</v>
      </c>
      <c r="S836" s="1">
        <v>45744.583582094907</v>
      </c>
      <c r="T836" t="s">
        <v>42</v>
      </c>
      <c r="U836" s="1">
        <v>45744.362500000003</v>
      </c>
      <c r="V836" t="s">
        <v>43</v>
      </c>
      <c r="W836" t="s">
        <v>36</v>
      </c>
      <c r="X836">
        <v>0</v>
      </c>
      <c r="Y836">
        <v>999</v>
      </c>
      <c r="Z836" t="s">
        <v>36</v>
      </c>
      <c r="AA836" t="s">
        <v>36</v>
      </c>
      <c r="AB836" t="s">
        <v>36</v>
      </c>
      <c r="AC836" t="s">
        <v>1569</v>
      </c>
      <c r="AD836" t="s">
        <v>1569</v>
      </c>
      <c r="AE836" t="s">
        <v>45</v>
      </c>
      <c r="AF836" s="2"/>
      <c r="AI836" s="2" t="s">
        <v>453</v>
      </c>
      <c r="AJ836" s="2" t="e">
        <f>VLOOKUP(A836,'Classification Test Result'!$A$2:$D$2428,4,FALSE)</f>
        <v>#N/A</v>
      </c>
      <c r="AL836" s="2">
        <f>_xlfn.XLOOKUP($A836,Results!$A$2:$A$2256,Results!G$2:G$2256,"")</f>
        <v>0</v>
      </c>
      <c r="AM836" s="2">
        <f>_xlfn.XLOOKUP($A836,Results!$A$2:$A$2256,Results!H$2:H$2256,"")</f>
        <v>0</v>
      </c>
      <c r="AN836" s="2">
        <f>_xlfn.XLOOKUP($A836,Results!$A$2:$A$2256,Results!I$2:I$2256,"")</f>
        <v>0</v>
      </c>
      <c r="AO836" s="2">
        <f>_xlfn.XLOOKUP($A836,Results!$A$2:$A$2256,Results!J$2:J$2256,"")</f>
        <v>0</v>
      </c>
      <c r="AP836" s="2">
        <f>_xlfn.XLOOKUP($A836,Results!$A$2:$A$2256,Results!K$2:K$2256,"")</f>
        <v>0</v>
      </c>
      <c r="AQ836" s="2">
        <f>_xlfn.XLOOKUP($A836,Results!$A$2:$A$2256,Results!L$2:L$2256,"")</f>
        <v>0</v>
      </c>
      <c r="AR836" s="2">
        <f>_xlfn.XLOOKUP($A836,Results!$A$2:$A$2256,Results!M$2:M$2256,"")</f>
        <v>0</v>
      </c>
      <c r="AS836" s="2">
        <f>_xlfn.XLOOKUP($A836,Results!$A$2:$A$2256,Results!N$2:N$2256,"")</f>
        <v>0</v>
      </c>
      <c r="AT836" s="2">
        <f>_xlfn.XLOOKUP($A836,Results!$A$2:$A$2256,Results!O$2:O$2256,"")</f>
        <v>0</v>
      </c>
      <c r="AU836" s="2">
        <f>_xlfn.XLOOKUP($A836,Results!$A$2:$A$2256,Results!P$2:P$2256,"")</f>
        <v>0</v>
      </c>
      <c r="AV836" s="2">
        <f>_xlfn.XLOOKUP($A836,Results!$A$2:$A$2256,Results!Q$2:Q$2256,"")</f>
        <v>0</v>
      </c>
      <c r="AW836" s="2">
        <f>_xlfn.XLOOKUP($A836,Results!$A$2:$A$2256,Results!R$2:R$2256,"")</f>
        <v>0</v>
      </c>
      <c r="AX836" s="2">
        <f>_xlfn.XLOOKUP($A836,Results!$A$2:$A$2256,Results!S$2:S$2256,"")</f>
        <v>0</v>
      </c>
      <c r="AY836" s="2">
        <f>_xlfn.XLOOKUP($A836,Results!$A$2:$A$2256,Results!T$2:T$2256,"")</f>
        <v>0</v>
      </c>
      <c r="AZ836" s="2">
        <f>_xlfn.XLOOKUP($A836,Results!$A$2:$A$2256,Results!U$2:U$2256,"")</f>
        <v>0</v>
      </c>
      <c r="BA836" s="2">
        <f>_xlfn.XLOOKUP($A836,Results!$A$2:$A$2256,Results!V$2:V$2256,"")</f>
        <v>0</v>
      </c>
      <c r="BB836" s="2">
        <f>_xlfn.XLOOKUP($A836,Results!$A$2:$A$2256,Results!W$2:W$2256,"")</f>
        <v>0</v>
      </c>
      <c r="BC836" s="2">
        <f>_xlfn.XLOOKUP($A836,Results!$A$2:$A$2256,Results!X$2:X$2256,"")</f>
        <v>0</v>
      </c>
      <c r="BD836" s="2">
        <f>_xlfn.XLOOKUP($A836,Results!$A$2:$A$2256,Results!Y$2:Y$2256,"")</f>
        <v>0</v>
      </c>
      <c r="BE836" s="2">
        <f>_xlfn.XLOOKUP($A836,Results!$A$2:$A$2256,Results!Z$2:Z$2256,"")</f>
        <v>0</v>
      </c>
    </row>
    <row r="837" spans="1:57" ht="38.25" customHeight="1" x14ac:dyDescent="0.3">
      <c r="A837">
        <v>906514</v>
      </c>
      <c r="B837">
        <v>281458</v>
      </c>
      <c r="C837" t="s">
        <v>36</v>
      </c>
      <c r="D837" t="s">
        <v>1627</v>
      </c>
      <c r="F837" s="2">
        <v>13482</v>
      </c>
      <c r="G837" s="2">
        <v>2</v>
      </c>
      <c r="H837" s="2" t="s">
        <v>2763</v>
      </c>
      <c r="I837">
        <v>1</v>
      </c>
      <c r="J837" t="s">
        <v>65</v>
      </c>
      <c r="K837" t="s">
        <v>39</v>
      </c>
      <c r="L837">
        <v>38.79</v>
      </c>
      <c r="M837" s="2" t="s">
        <v>36</v>
      </c>
      <c r="N837" s="9" t="s">
        <v>36</v>
      </c>
      <c r="O837" t="s">
        <v>36</v>
      </c>
      <c r="P837" t="s">
        <v>36</v>
      </c>
      <c r="Q837" t="s">
        <v>36</v>
      </c>
      <c r="R837">
        <v>38.79</v>
      </c>
      <c r="S837" s="1">
        <v>45744.334302743053</v>
      </c>
      <c r="T837" t="s">
        <v>42</v>
      </c>
      <c r="U837" s="1">
        <v>45744.115972222222</v>
      </c>
      <c r="V837" t="s">
        <v>43</v>
      </c>
      <c r="W837" t="s">
        <v>36</v>
      </c>
      <c r="X837">
        <v>0</v>
      </c>
      <c r="Y837">
        <v>999</v>
      </c>
      <c r="Z837" t="s">
        <v>36</v>
      </c>
      <c r="AA837" t="s">
        <v>36</v>
      </c>
      <c r="AB837" t="s">
        <v>36</v>
      </c>
      <c r="AC837" t="s">
        <v>1569</v>
      </c>
      <c r="AD837" t="s">
        <v>1569</v>
      </c>
      <c r="AE837" t="s">
        <v>45</v>
      </c>
      <c r="AF837" s="2"/>
      <c r="AI837" s="2" t="s">
        <v>453</v>
      </c>
      <c r="AJ837" s="2" t="e">
        <f>VLOOKUP(A837,'Classification Test Result'!$A$2:$D$2428,4,FALSE)</f>
        <v>#N/A</v>
      </c>
      <c r="AL837" s="2">
        <f>_xlfn.XLOOKUP($A837,Results!$A$2:$A$2256,Results!G$2:G$2256,"")</f>
        <v>0</v>
      </c>
      <c r="AM837" s="2">
        <f>_xlfn.XLOOKUP($A837,Results!$A$2:$A$2256,Results!H$2:H$2256,"")</f>
        <v>0</v>
      </c>
      <c r="AN837" s="2">
        <f>_xlfn.XLOOKUP($A837,Results!$A$2:$A$2256,Results!I$2:I$2256,"")</f>
        <v>0</v>
      </c>
      <c r="AO837" s="2">
        <f>_xlfn.XLOOKUP($A837,Results!$A$2:$A$2256,Results!J$2:J$2256,"")</f>
        <v>0</v>
      </c>
      <c r="AP837" s="2">
        <f>_xlfn.XLOOKUP($A837,Results!$A$2:$A$2256,Results!K$2:K$2256,"")</f>
        <v>0</v>
      </c>
      <c r="AQ837" s="2">
        <f>_xlfn.XLOOKUP($A837,Results!$A$2:$A$2256,Results!L$2:L$2256,"")</f>
        <v>0</v>
      </c>
      <c r="AR837" s="2">
        <f>_xlfn.XLOOKUP($A837,Results!$A$2:$A$2256,Results!M$2:M$2256,"")</f>
        <v>0</v>
      </c>
      <c r="AS837" s="2">
        <f>_xlfn.XLOOKUP($A837,Results!$A$2:$A$2256,Results!N$2:N$2256,"")</f>
        <v>0</v>
      </c>
      <c r="AT837" s="2">
        <f>_xlfn.XLOOKUP($A837,Results!$A$2:$A$2256,Results!O$2:O$2256,"")</f>
        <v>0</v>
      </c>
      <c r="AU837" s="2">
        <f>_xlfn.XLOOKUP($A837,Results!$A$2:$A$2256,Results!P$2:P$2256,"")</f>
        <v>0</v>
      </c>
      <c r="AV837" s="2">
        <f>_xlfn.XLOOKUP($A837,Results!$A$2:$A$2256,Results!Q$2:Q$2256,"")</f>
        <v>0</v>
      </c>
      <c r="AW837" s="2">
        <f>_xlfn.XLOOKUP($A837,Results!$A$2:$A$2256,Results!R$2:R$2256,"")</f>
        <v>0</v>
      </c>
      <c r="AX837" s="2">
        <f>_xlfn.XLOOKUP($A837,Results!$A$2:$A$2256,Results!S$2:S$2256,"")</f>
        <v>0</v>
      </c>
      <c r="AY837" s="2">
        <f>_xlfn.XLOOKUP($A837,Results!$A$2:$A$2256,Results!T$2:T$2256,"")</f>
        <v>0</v>
      </c>
      <c r="AZ837" s="2">
        <f>_xlfn.XLOOKUP($A837,Results!$A$2:$A$2256,Results!U$2:U$2256,"")</f>
        <v>0</v>
      </c>
      <c r="BA837" s="2">
        <f>_xlfn.XLOOKUP($A837,Results!$A$2:$A$2256,Results!V$2:V$2256,"")</f>
        <v>0</v>
      </c>
      <c r="BB837" s="2">
        <f>_xlfn.XLOOKUP($A837,Results!$A$2:$A$2256,Results!W$2:W$2256,"")</f>
        <v>0</v>
      </c>
      <c r="BC837" s="2">
        <f>_xlfn.XLOOKUP($A837,Results!$A$2:$A$2256,Results!X$2:X$2256,"")</f>
        <v>0</v>
      </c>
      <c r="BD837" s="2">
        <f>_xlfn.XLOOKUP($A837,Results!$A$2:$A$2256,Results!Y$2:Y$2256,"")</f>
        <v>0</v>
      </c>
      <c r="BE837" s="2">
        <f>_xlfn.XLOOKUP($A837,Results!$A$2:$A$2256,Results!Z$2:Z$2256,"")</f>
        <v>0</v>
      </c>
    </row>
    <row r="838" spans="1:57" ht="38.25" customHeight="1" x14ac:dyDescent="0.3">
      <c r="A838">
        <v>906515</v>
      </c>
      <c r="B838">
        <v>281476</v>
      </c>
      <c r="C838" t="s">
        <v>36</v>
      </c>
      <c r="D838" t="s">
        <v>2720</v>
      </c>
      <c r="F838" s="2">
        <v>13482</v>
      </c>
      <c r="G838" s="2">
        <v>2</v>
      </c>
      <c r="H838" s="2" t="s">
        <v>2763</v>
      </c>
      <c r="I838">
        <v>1</v>
      </c>
      <c r="J838" t="s">
        <v>65</v>
      </c>
      <c r="K838" t="s">
        <v>39</v>
      </c>
      <c r="L838">
        <v>72.518000000000001</v>
      </c>
      <c r="M838" s="2" t="s">
        <v>36</v>
      </c>
      <c r="N838" s="9" t="s">
        <v>36</v>
      </c>
      <c r="O838" t="s">
        <v>36</v>
      </c>
      <c r="P838" t="s">
        <v>36</v>
      </c>
      <c r="Q838" t="s">
        <v>36</v>
      </c>
      <c r="R838">
        <v>72.52</v>
      </c>
      <c r="S838" s="1">
        <v>45744.333940509263</v>
      </c>
      <c r="T838" t="s">
        <v>42</v>
      </c>
      <c r="U838" s="1">
        <v>45744.119444444441</v>
      </c>
      <c r="V838" t="s">
        <v>43</v>
      </c>
      <c r="W838" t="s">
        <v>36</v>
      </c>
      <c r="X838">
        <v>0</v>
      </c>
      <c r="Y838">
        <v>999</v>
      </c>
      <c r="Z838" t="s">
        <v>36</v>
      </c>
      <c r="AA838" t="s">
        <v>36</v>
      </c>
      <c r="AB838" t="s">
        <v>36</v>
      </c>
      <c r="AC838" t="s">
        <v>1569</v>
      </c>
      <c r="AD838" t="s">
        <v>1569</v>
      </c>
      <c r="AE838" t="s">
        <v>45</v>
      </c>
      <c r="AF838" s="2"/>
      <c r="AI838" s="2" t="s">
        <v>453</v>
      </c>
      <c r="AJ838" s="2" t="e">
        <f>VLOOKUP(A838,'Classification Test Result'!$A$2:$D$2428,4,FALSE)</f>
        <v>#N/A</v>
      </c>
      <c r="AL838" s="2">
        <f>_xlfn.XLOOKUP($A838,Results!$A$2:$A$2256,Results!G$2:G$2256,"")</f>
        <v>0</v>
      </c>
      <c r="AM838" s="2">
        <f>_xlfn.XLOOKUP($A838,Results!$A$2:$A$2256,Results!H$2:H$2256,"")</f>
        <v>0</v>
      </c>
      <c r="AN838" s="2">
        <f>_xlfn.XLOOKUP($A838,Results!$A$2:$A$2256,Results!I$2:I$2256,"")</f>
        <v>0</v>
      </c>
      <c r="AO838" s="2">
        <f>_xlfn.XLOOKUP($A838,Results!$A$2:$A$2256,Results!J$2:J$2256,"")</f>
        <v>0</v>
      </c>
      <c r="AP838" s="2">
        <f>_xlfn.XLOOKUP($A838,Results!$A$2:$A$2256,Results!K$2:K$2256,"")</f>
        <v>0</v>
      </c>
      <c r="AQ838" s="2">
        <f>_xlfn.XLOOKUP($A838,Results!$A$2:$A$2256,Results!L$2:L$2256,"")</f>
        <v>0</v>
      </c>
      <c r="AR838" s="2">
        <f>_xlfn.XLOOKUP($A838,Results!$A$2:$A$2256,Results!M$2:M$2256,"")</f>
        <v>0</v>
      </c>
      <c r="AS838" s="2">
        <f>_xlfn.XLOOKUP($A838,Results!$A$2:$A$2256,Results!N$2:N$2256,"")</f>
        <v>0</v>
      </c>
      <c r="AT838" s="2">
        <f>_xlfn.XLOOKUP($A838,Results!$A$2:$A$2256,Results!O$2:O$2256,"")</f>
        <v>0</v>
      </c>
      <c r="AU838" s="2">
        <f>_xlfn.XLOOKUP($A838,Results!$A$2:$A$2256,Results!P$2:P$2256,"")</f>
        <v>0</v>
      </c>
      <c r="AV838" s="2">
        <f>_xlfn.XLOOKUP($A838,Results!$A$2:$A$2256,Results!Q$2:Q$2256,"")</f>
        <v>0</v>
      </c>
      <c r="AW838" s="2">
        <f>_xlfn.XLOOKUP($A838,Results!$A$2:$A$2256,Results!R$2:R$2256,"")</f>
        <v>0</v>
      </c>
      <c r="AX838" s="2">
        <f>_xlfn.XLOOKUP($A838,Results!$A$2:$A$2256,Results!S$2:S$2256,"")</f>
        <v>0</v>
      </c>
      <c r="AY838" s="2">
        <f>_xlfn.XLOOKUP($A838,Results!$A$2:$A$2256,Results!T$2:T$2256,"")</f>
        <v>0</v>
      </c>
      <c r="AZ838" s="2">
        <f>_xlfn.XLOOKUP($A838,Results!$A$2:$A$2256,Results!U$2:U$2256,"")</f>
        <v>0</v>
      </c>
      <c r="BA838" s="2">
        <f>_xlfn.XLOOKUP($A838,Results!$A$2:$A$2256,Results!V$2:V$2256,"")</f>
        <v>0</v>
      </c>
      <c r="BB838" s="2">
        <f>_xlfn.XLOOKUP($A838,Results!$A$2:$A$2256,Results!W$2:W$2256,"")</f>
        <v>0</v>
      </c>
      <c r="BC838" s="2">
        <f>_xlfn.XLOOKUP($A838,Results!$A$2:$A$2256,Results!X$2:X$2256,"")</f>
        <v>0</v>
      </c>
      <c r="BD838" s="2">
        <f>_xlfn.XLOOKUP($A838,Results!$A$2:$A$2256,Results!Y$2:Y$2256,"")</f>
        <v>0</v>
      </c>
      <c r="BE838" s="2">
        <f>_xlfn.XLOOKUP($A838,Results!$A$2:$A$2256,Results!Z$2:Z$2256,"")</f>
        <v>0</v>
      </c>
    </row>
    <row r="839" spans="1:57" ht="38.25" customHeight="1" x14ac:dyDescent="0.3">
      <c r="A839">
        <v>906516</v>
      </c>
      <c r="B839">
        <v>281470</v>
      </c>
      <c r="C839" t="s">
        <v>36</v>
      </c>
      <c r="D839" t="s">
        <v>2764</v>
      </c>
      <c r="E839" s="2" t="str">
        <f>VLOOKUP(F839,'RPA Vendor Data '!F$1:$G$2418,2)</f>
        <v>UNITED RENTALS</v>
      </c>
      <c r="F839" s="2">
        <v>13482</v>
      </c>
      <c r="G839" s="2">
        <v>1</v>
      </c>
      <c r="H839" t="s">
        <v>2765</v>
      </c>
      <c r="I839">
        <v>1</v>
      </c>
      <c r="J839" t="s">
        <v>39</v>
      </c>
      <c r="K839" t="s">
        <v>39</v>
      </c>
      <c r="L839">
        <v>4000</v>
      </c>
      <c r="M839" s="2" t="s">
        <v>2766</v>
      </c>
      <c r="N839" s="85" t="s">
        <v>2767</v>
      </c>
      <c r="O839">
        <v>11170005</v>
      </c>
      <c r="P839" t="s">
        <v>36</v>
      </c>
      <c r="Q839" t="s">
        <v>36</v>
      </c>
      <c r="R839">
        <v>4000</v>
      </c>
      <c r="S839" s="1">
        <v>45744.334074537037</v>
      </c>
      <c r="T839" t="s">
        <v>42</v>
      </c>
      <c r="U839" s="1">
        <v>45744.118055555547</v>
      </c>
      <c r="V839" t="s">
        <v>43</v>
      </c>
      <c r="W839" t="s">
        <v>36</v>
      </c>
      <c r="X839">
        <v>0</v>
      </c>
      <c r="Y839">
        <v>999</v>
      </c>
      <c r="Z839" t="s">
        <v>36</v>
      </c>
      <c r="AA839" t="s">
        <v>36</v>
      </c>
      <c r="AB839" t="s">
        <v>36</v>
      </c>
      <c r="AC839" t="s">
        <v>44</v>
      </c>
      <c r="AD839" t="s">
        <v>44</v>
      </c>
      <c r="AE839" t="s">
        <v>45</v>
      </c>
      <c r="AF839" s="44" t="s">
        <v>46</v>
      </c>
      <c r="AG839" s="2" t="s">
        <v>372</v>
      </c>
      <c r="AI839" s="2" t="s">
        <v>48</v>
      </c>
      <c r="AJ839" s="2" t="e">
        <f>VLOOKUP(A839,'Classification Test Result'!$A$2:$D$2428,4,FALSE)</f>
        <v>#N/A</v>
      </c>
      <c r="AL839" s="2">
        <f>_xlfn.XLOOKUP($A839,Results!$A$2:$A$2256,Results!G$2:G$2256,"")</f>
        <v>0</v>
      </c>
      <c r="AM839" s="2">
        <f>_xlfn.XLOOKUP($A839,Results!$A$2:$A$2256,Results!H$2:H$2256,"")</f>
        <v>0</v>
      </c>
      <c r="AN839" s="2">
        <f>_xlfn.XLOOKUP($A839,Results!$A$2:$A$2256,Results!I$2:I$2256,"")</f>
        <v>0</v>
      </c>
      <c r="AO839" s="2">
        <f>_xlfn.XLOOKUP($A839,Results!$A$2:$A$2256,Results!J$2:J$2256,"")</f>
        <v>0</v>
      </c>
      <c r="AP839" s="2">
        <f>_xlfn.XLOOKUP($A839,Results!$A$2:$A$2256,Results!K$2:K$2256,"")</f>
        <v>0</v>
      </c>
      <c r="AQ839" s="2">
        <f>_xlfn.XLOOKUP($A839,Results!$A$2:$A$2256,Results!L$2:L$2256,"")</f>
        <v>0</v>
      </c>
      <c r="AR839" s="2">
        <f>_xlfn.XLOOKUP($A839,Results!$A$2:$A$2256,Results!M$2:M$2256,"")</f>
        <v>0</v>
      </c>
      <c r="AS839" s="2">
        <f>_xlfn.XLOOKUP($A839,Results!$A$2:$A$2256,Results!N$2:N$2256,"")</f>
        <v>0</v>
      </c>
      <c r="AT839" s="2">
        <f>_xlfn.XLOOKUP($A839,Results!$A$2:$A$2256,Results!O$2:O$2256,"")</f>
        <v>0</v>
      </c>
      <c r="AU839" s="2">
        <f>_xlfn.XLOOKUP($A839,Results!$A$2:$A$2256,Results!P$2:P$2256,"")</f>
        <v>0</v>
      </c>
      <c r="AV839" s="2">
        <f>_xlfn.XLOOKUP($A839,Results!$A$2:$A$2256,Results!Q$2:Q$2256,"")</f>
        <v>0</v>
      </c>
      <c r="AW839" s="2">
        <f>_xlfn.XLOOKUP($A839,Results!$A$2:$A$2256,Results!R$2:R$2256,"")</f>
        <v>0</v>
      </c>
      <c r="AX839" s="2">
        <f>_xlfn.XLOOKUP($A839,Results!$A$2:$A$2256,Results!S$2:S$2256,"")</f>
        <v>0</v>
      </c>
      <c r="AY839" s="2">
        <f>_xlfn.XLOOKUP($A839,Results!$A$2:$A$2256,Results!T$2:T$2256,"")</f>
        <v>0</v>
      </c>
      <c r="AZ839" s="2">
        <f>_xlfn.XLOOKUP($A839,Results!$A$2:$A$2256,Results!U$2:U$2256,"")</f>
        <v>0</v>
      </c>
      <c r="BA839" s="2">
        <f>_xlfn.XLOOKUP($A839,Results!$A$2:$A$2256,Results!V$2:V$2256,"")</f>
        <v>0</v>
      </c>
      <c r="BB839" s="2">
        <f>_xlfn.XLOOKUP($A839,Results!$A$2:$A$2256,Results!W$2:W$2256,"")</f>
        <v>0</v>
      </c>
      <c r="BC839" s="2">
        <f>_xlfn.XLOOKUP($A839,Results!$A$2:$A$2256,Results!X$2:X$2256,"")</f>
        <v>0</v>
      </c>
      <c r="BD839" s="2">
        <f>_xlfn.XLOOKUP($A839,Results!$A$2:$A$2256,Results!Y$2:Y$2256,"")</f>
        <v>0</v>
      </c>
      <c r="BE839" s="2">
        <f>_xlfn.XLOOKUP($A839,Results!$A$2:$A$2256,Results!Z$2:Z$2256,"")</f>
        <v>0</v>
      </c>
    </row>
    <row r="840" spans="1:57" ht="38.25" customHeight="1" x14ac:dyDescent="0.3">
      <c r="A840">
        <v>906517</v>
      </c>
      <c r="B840">
        <v>282040</v>
      </c>
      <c r="C840" t="s">
        <v>36</v>
      </c>
      <c r="D840" t="s">
        <v>416</v>
      </c>
      <c r="E840" s="2" t="str">
        <f>VLOOKUP(F840,'RPA Vendor Data '!F$1:$G$2418,2)</f>
        <v>EDGES ELECTRICAL GROUP</v>
      </c>
      <c r="F840" s="2">
        <v>16768</v>
      </c>
      <c r="G840" s="2">
        <v>8</v>
      </c>
      <c r="H840" t="s">
        <v>2768</v>
      </c>
      <c r="I840">
        <v>1</v>
      </c>
      <c r="J840" t="s">
        <v>65</v>
      </c>
      <c r="K840" t="s">
        <v>39</v>
      </c>
      <c r="L840">
        <v>24.34</v>
      </c>
      <c r="M840" s="2" t="s">
        <v>2769</v>
      </c>
      <c r="N840" s="85" t="s">
        <v>2770</v>
      </c>
      <c r="O840" t="s">
        <v>36</v>
      </c>
      <c r="P840" t="s">
        <v>2771</v>
      </c>
      <c r="Q840" t="s">
        <v>36</v>
      </c>
      <c r="R840">
        <v>24.34</v>
      </c>
      <c r="S840" s="1">
        <v>45744.937830787043</v>
      </c>
      <c r="T840" t="s">
        <v>42</v>
      </c>
      <c r="U840" s="1">
        <v>45744.710416666669</v>
      </c>
      <c r="V840" t="s">
        <v>43</v>
      </c>
      <c r="W840" t="s">
        <v>36</v>
      </c>
      <c r="X840">
        <v>0</v>
      </c>
      <c r="Y840">
        <v>0</v>
      </c>
      <c r="Z840">
        <v>24.34</v>
      </c>
      <c r="AA840" t="s">
        <v>36</v>
      </c>
      <c r="AB840">
        <v>192</v>
      </c>
      <c r="AC840" t="s">
        <v>2769</v>
      </c>
      <c r="AD840" t="s">
        <v>2769</v>
      </c>
      <c r="AE840" t="s">
        <v>45</v>
      </c>
      <c r="AF840" s="44" t="s">
        <v>46</v>
      </c>
      <c r="AG840" s="18" t="s">
        <v>2772</v>
      </c>
      <c r="AI840" s="2" t="s">
        <v>48</v>
      </c>
      <c r="AJ840" s="2" t="e">
        <f>VLOOKUP(A840,'Classification Test Result'!$A$2:$D$2428,4,FALSE)</f>
        <v>#N/A</v>
      </c>
      <c r="AL840" s="2">
        <f>_xlfn.XLOOKUP($A840,Results!$A$2:$A$2256,Results!G$2:G$2256,"")</f>
        <v>339693</v>
      </c>
      <c r="AM840" s="2" t="str">
        <f>_xlfn.XLOOKUP($A840,Results!$A$2:$A$2256,Results!H$2:H$2256,"")</f>
        <v>T3A22</v>
      </c>
      <c r="AN840" s="2" t="str">
        <f>_xlfn.XLOOKUP($A840,Results!$A$2:$A$2256,Results!I$2:I$2256,"")</f>
        <v>ILSCO</v>
      </c>
      <c r="AO840" s="2">
        <f>_xlfn.XLOOKUP($A840,Results!$A$2:$A$2256,Results!J$2:J$2256,"")</f>
        <v>783669896541</v>
      </c>
      <c r="AP840" s="2">
        <f>_xlfn.XLOOKUP($A840,Results!$A$2:$A$2256,Results!K$2:K$2256,"")</f>
        <v>39121405</v>
      </c>
      <c r="AQ840" s="2" t="str">
        <f>_xlfn.XLOOKUP($A840,Results!$A$2:$A$2256,Results!L$2:L$2256,"")</f>
        <v>AK10524038</v>
      </c>
      <c r="AR840" s="2">
        <f>_xlfn.XLOOKUP($A840,Results!$A$2:$A$2256,Results!M$2:M$2256,"")</f>
        <v>676266</v>
      </c>
      <c r="AS840" s="2" t="str">
        <f>_xlfn.XLOOKUP($A840,Results!$A$2:$A$2256,Results!N$2:N$2256,"")</f>
        <v>ILSCO T3A2-2 2AWG ALCU 3COND LUG</v>
      </c>
      <c r="AT840" s="2" t="str">
        <f>_xlfn.XLOOKUP($A840,Results!$A$2:$A$2256,Results!O$2:O$2256,"")</f>
        <v>ILSCO</v>
      </c>
      <c r="AU840" s="2" t="str">
        <f>_xlfn.XLOOKUP($A840,Results!$A$2:$A$2256,Results!P$2:P$2256,"")</f>
        <v>ILSCO</v>
      </c>
      <c r="AV840" s="2" t="str">
        <f>_xlfn.XLOOKUP($A840,Results!$A$2:$A$2256,Results!Q$2:Q$2256,"")</f>
        <v>SINGLE_MATCH</v>
      </c>
      <c r="AW840" s="2">
        <f>_xlfn.XLOOKUP($A840,Results!$A$2:$A$2256,Results!R$2:R$2256,"")</f>
        <v>0.99999922059676605</v>
      </c>
      <c r="AX840" s="2">
        <f>_xlfn.XLOOKUP($A840,Results!$A$2:$A$2256,Results!S$2:S$2256,"")</f>
        <v>100</v>
      </c>
      <c r="AY840" s="2">
        <f>_xlfn.XLOOKUP($A840,Results!$A$2:$A$2256,Results!T$2:T$2256,"")</f>
        <v>100</v>
      </c>
      <c r="AZ840" s="2">
        <f>_xlfn.XLOOKUP($A840,Results!$A$2:$A$2256,Results!U$2:U$2256,"")</f>
        <v>100</v>
      </c>
      <c r="BA840" s="2" t="str">
        <f>_xlfn.XLOOKUP($A840,Results!$A$2:$A$2256,Results!V$2:V$2256,"")</f>
        <v>ILSCO</v>
      </c>
      <c r="BB840" s="2">
        <f>_xlfn.XLOOKUP($A840,Results!$A$2:$A$2256,Results!W$2:W$2256,"")</f>
        <v>100</v>
      </c>
      <c r="BC840" s="2">
        <f>_xlfn.XLOOKUP($A840,Results!$A$2:$A$2256,Results!X$2:X$2256,"")</f>
        <v>39121405</v>
      </c>
      <c r="BD840" s="2">
        <f>_xlfn.XLOOKUP($A840,Results!$A$2:$A$2256,Results!Y$2:Y$2256,"")</f>
        <v>100</v>
      </c>
      <c r="BE840" s="2" t="b">
        <f>_xlfn.XLOOKUP($A840,Results!$A$2:$A$2256,Results!Z$2:Z$2256,"")</f>
        <v>1</v>
      </c>
    </row>
    <row r="841" spans="1:57" ht="38.25" customHeight="1" x14ac:dyDescent="0.3">
      <c r="A841">
        <v>906518</v>
      </c>
      <c r="B841">
        <v>281304</v>
      </c>
      <c r="C841" t="s">
        <v>36</v>
      </c>
      <c r="D841" t="s">
        <v>241</v>
      </c>
      <c r="E841" s="2" t="str">
        <f>VLOOKUP(F841,'RPA Vendor Data '!F$1:$G$2418,2)</f>
        <v>CRAWFORD ELECTRIC SUPPLY</v>
      </c>
      <c r="F841" s="2">
        <v>10895</v>
      </c>
      <c r="G841" s="2">
        <v>20</v>
      </c>
      <c r="H841" t="s">
        <v>2774</v>
      </c>
      <c r="I841">
        <v>6</v>
      </c>
      <c r="J841" t="s">
        <v>65</v>
      </c>
      <c r="K841" t="s">
        <v>39</v>
      </c>
      <c r="L841">
        <v>10.59</v>
      </c>
      <c r="M841" s="2" t="s">
        <v>2769</v>
      </c>
      <c r="N841" s="85" t="s">
        <v>2775</v>
      </c>
      <c r="O841" t="s">
        <v>36</v>
      </c>
      <c r="P841" t="s">
        <v>36</v>
      </c>
      <c r="Q841">
        <v>78366907898</v>
      </c>
      <c r="R841">
        <v>63.54</v>
      </c>
      <c r="S841" s="1">
        <v>45744.167155439813</v>
      </c>
      <c r="T841" t="s">
        <v>42</v>
      </c>
      <c r="U841" s="1">
        <v>45743.955555555563</v>
      </c>
      <c r="V841" t="s">
        <v>43</v>
      </c>
      <c r="W841" t="s">
        <v>36</v>
      </c>
      <c r="X841">
        <v>0</v>
      </c>
      <c r="Y841">
        <v>999</v>
      </c>
      <c r="Z841" t="s">
        <v>36</v>
      </c>
      <c r="AA841" t="s">
        <v>36</v>
      </c>
      <c r="AB841" t="s">
        <v>36</v>
      </c>
      <c r="AC841" t="s">
        <v>2769</v>
      </c>
      <c r="AD841" t="s">
        <v>2769</v>
      </c>
      <c r="AE841" t="s">
        <v>45</v>
      </c>
      <c r="AF841" s="44" t="s">
        <v>46</v>
      </c>
      <c r="AG841" s="18" t="s">
        <v>2776</v>
      </c>
      <c r="AH841" s="18"/>
      <c r="AI841" s="2" t="s">
        <v>48</v>
      </c>
      <c r="AJ841" s="2" t="e">
        <f>VLOOKUP(A841,'Classification Test Result'!$A$2:$D$2428,4,FALSE)</f>
        <v>#N/A</v>
      </c>
      <c r="AL841" s="2">
        <f>_xlfn.XLOOKUP($A841,Results!$A$2:$A$2256,Results!G$2:G$2256,"")</f>
        <v>339683</v>
      </c>
      <c r="AM841" s="2" t="str">
        <f>_xlfn.XLOOKUP($A841,Results!$A$2:$A$2256,Results!H$2:H$2256,"")</f>
        <v>PBTS24</v>
      </c>
      <c r="AN841" s="2" t="str">
        <f>_xlfn.XLOOKUP($A841,Results!$A$2:$A$2256,Results!I$2:I$2256,"")</f>
        <v>ILSCO</v>
      </c>
      <c r="AO841" s="2">
        <f>_xlfn.XLOOKUP($A841,Results!$A$2:$A$2256,Results!J$2:J$2256,"")</f>
        <v>783669078985</v>
      </c>
      <c r="AP841" s="2">
        <f>_xlfn.XLOOKUP($A841,Results!$A$2:$A$2256,Results!K$2:K$2256,"")</f>
        <v>39121428</v>
      </c>
      <c r="AQ841" s="2" t="str">
        <f>_xlfn.XLOOKUP($A841,Results!$A$2:$A$2256,Results!L$2:L$2256,"")</f>
        <v>AK10523597</v>
      </c>
      <c r="AR841" s="2">
        <f>_xlfn.XLOOKUP($A841,Results!$A$2:$A$2256,Results!M$2:M$2256,"")</f>
        <v>629241</v>
      </c>
      <c r="AS841" s="2" t="str">
        <f>_xlfn.XLOOKUP($A841,Results!$A$2:$A$2256,Results!N$2:N$2256,"")</f>
        <v>ILSCO PBTS-2-4 2PRT INS TAP CONN</v>
      </c>
      <c r="AT841" s="2" t="str">
        <f>_xlfn.XLOOKUP($A841,Results!$A$2:$A$2256,Results!O$2:O$2256,"")</f>
        <v>ILSCO</v>
      </c>
      <c r="AU841" s="2" t="str">
        <f>_xlfn.XLOOKUP($A841,Results!$A$2:$A$2256,Results!P$2:P$2256,"")</f>
        <v>ILSCO</v>
      </c>
      <c r="AV841" s="2" t="str">
        <f>_xlfn.XLOOKUP($A841,Results!$A$2:$A$2256,Results!Q$2:Q$2256,"")</f>
        <v>SINGLE_MATCH</v>
      </c>
      <c r="AW841" s="2" t="str">
        <f>_xlfn.XLOOKUP($A841,Results!$A$2:$A$2256,Results!R$2:R$2256,"")</f>
        <v>0.8568202882826088</v>
      </c>
      <c r="AX841" s="2">
        <f>_xlfn.XLOOKUP($A841,Results!$A$2:$A$2256,Results!S$2:S$2256,"")</f>
        <v>100</v>
      </c>
      <c r="AY841" s="2">
        <f>_xlfn.XLOOKUP($A841,Results!$A$2:$A$2256,Results!T$2:T$2256,"")</f>
        <v>100</v>
      </c>
      <c r="AZ841" s="2">
        <f>_xlfn.XLOOKUP($A841,Results!$A$2:$A$2256,Results!U$2:U$2256,"")</f>
        <v>100</v>
      </c>
      <c r="BA841" s="2" t="str">
        <f>_xlfn.XLOOKUP($A841,Results!$A$2:$A$2256,Results!V$2:V$2256,"")</f>
        <v>ILSCO</v>
      </c>
      <c r="BB841" s="2">
        <f>_xlfn.XLOOKUP($A841,Results!$A$2:$A$2256,Results!W$2:W$2256,"")</f>
        <v>89</v>
      </c>
      <c r="BC841" s="2">
        <f>_xlfn.XLOOKUP($A841,Results!$A$2:$A$2256,Results!X$2:X$2256,"")</f>
        <v>39121428</v>
      </c>
      <c r="BD841" s="2">
        <f>_xlfn.XLOOKUP($A841,Results!$A$2:$A$2256,Results!Y$2:Y$2256,"")</f>
        <v>89</v>
      </c>
      <c r="BE841" s="2" t="b">
        <f>_xlfn.XLOOKUP($A841,Results!$A$2:$A$2256,Results!Z$2:Z$2256,"")</f>
        <v>1</v>
      </c>
    </row>
    <row r="842" spans="1:57" ht="38.25" customHeight="1" x14ac:dyDescent="0.3">
      <c r="A842">
        <v>906519</v>
      </c>
      <c r="B842">
        <v>281304</v>
      </c>
      <c r="C842" t="s">
        <v>36</v>
      </c>
      <c r="D842" t="s">
        <v>241</v>
      </c>
      <c r="E842" s="2" t="str">
        <f>VLOOKUP(F842,'RPA Vendor Data '!F$1:$G$2418,2)</f>
        <v>CRAWFORD ELECTRIC SUPPLY</v>
      </c>
      <c r="F842" s="2">
        <v>10895</v>
      </c>
      <c r="G842" s="2">
        <v>21</v>
      </c>
      <c r="H842" t="s">
        <v>2779</v>
      </c>
      <c r="I842">
        <v>1</v>
      </c>
      <c r="J842" t="s">
        <v>65</v>
      </c>
      <c r="K842" t="s">
        <v>39</v>
      </c>
      <c r="L842">
        <v>41.38</v>
      </c>
      <c r="M842" s="2" t="s">
        <v>2769</v>
      </c>
      <c r="N842" s="85" t="s">
        <v>2780</v>
      </c>
      <c r="O842" t="s">
        <v>36</v>
      </c>
      <c r="P842" t="s">
        <v>36</v>
      </c>
      <c r="Q842">
        <v>78366907740</v>
      </c>
      <c r="R842">
        <v>41.38</v>
      </c>
      <c r="S842" s="1">
        <v>45744.167158796299</v>
      </c>
      <c r="T842" t="s">
        <v>42</v>
      </c>
      <c r="U842" s="1">
        <v>45743.955555555563</v>
      </c>
      <c r="V842" t="s">
        <v>43</v>
      </c>
      <c r="W842" t="s">
        <v>36</v>
      </c>
      <c r="X842">
        <v>0</v>
      </c>
      <c r="Y842">
        <v>999</v>
      </c>
      <c r="Z842" t="s">
        <v>36</v>
      </c>
      <c r="AA842" t="s">
        <v>36</v>
      </c>
      <c r="AB842" t="s">
        <v>36</v>
      </c>
      <c r="AC842" t="s">
        <v>2769</v>
      </c>
      <c r="AD842" t="s">
        <v>2769</v>
      </c>
      <c r="AE842" t="s">
        <v>45</v>
      </c>
      <c r="AF842" s="44" t="s">
        <v>46</v>
      </c>
      <c r="AG842" s="18" t="s">
        <v>2781</v>
      </c>
      <c r="AH842" s="18"/>
      <c r="AI842" s="2" t="s">
        <v>48</v>
      </c>
      <c r="AJ842" s="2" t="e">
        <f>VLOOKUP(A842,'Classification Test Result'!$A$2:$D$2428,4,FALSE)</f>
        <v>#N/A</v>
      </c>
      <c r="AL842" s="2">
        <f>_xlfn.XLOOKUP($A842,Results!$A$2:$A$2256,Results!G$2:G$2256,"")</f>
        <v>187694</v>
      </c>
      <c r="AM842" s="2" t="str">
        <f>_xlfn.XLOOKUP($A842,Results!$A$2:$A$2256,Results!H$2:H$2256,"")</f>
        <v>PBTD410</v>
      </c>
      <c r="AN842" s="2" t="str">
        <f>_xlfn.XLOOKUP($A842,Results!$A$2:$A$2256,Results!I$2:I$2256,"")</f>
        <v>ILSCO</v>
      </c>
      <c r="AO842" s="2">
        <f>_xlfn.XLOOKUP($A842,Results!$A$2:$A$2256,Results!J$2:J$2256,"")</f>
        <v>783669077407</v>
      </c>
      <c r="AP842" s="2">
        <f>_xlfn.XLOOKUP($A842,Results!$A$2:$A$2256,Results!K$2:K$2256,"")</f>
        <v>39121428</v>
      </c>
      <c r="AQ842" s="2">
        <f>_xlfn.XLOOKUP($A842,Results!$A$2:$A$2256,Results!L$2:L$2256,"")</f>
        <v>0</v>
      </c>
      <c r="AR842" s="2">
        <f>_xlfn.XLOOKUP($A842,Results!$A$2:$A$2256,Results!M$2:M$2256,"")</f>
        <v>445948</v>
      </c>
      <c r="AS842" s="2" t="str">
        <f>_xlfn.XLOOKUP($A842,Results!$A$2:$A$2256,Results!N$2:N$2256,"")</f>
        <v>ILSCO PBTD-4-1/0 4PRT INS TAP CONN</v>
      </c>
      <c r="AT842" s="2" t="str">
        <f>_xlfn.XLOOKUP($A842,Results!$A$2:$A$2256,Results!O$2:O$2256,"")</f>
        <v>ILSCO</v>
      </c>
      <c r="AU842" s="2" t="str">
        <f>_xlfn.XLOOKUP($A842,Results!$A$2:$A$2256,Results!P$2:P$2256,"")</f>
        <v>ILSCO</v>
      </c>
      <c r="AV842" s="2" t="str">
        <f>_xlfn.XLOOKUP($A842,Results!$A$2:$A$2256,Results!Q$2:Q$2256,"")</f>
        <v>SINGLE_MATCH</v>
      </c>
      <c r="AW842" s="2" t="str">
        <f>_xlfn.XLOOKUP($A842,Results!$A$2:$A$2256,Results!R$2:R$2256,"")</f>
        <v>0.8163228254402222</v>
      </c>
      <c r="AX842" s="2">
        <f>_xlfn.XLOOKUP($A842,Results!$A$2:$A$2256,Results!S$2:S$2256,"")</f>
        <v>100</v>
      </c>
      <c r="AY842" s="2">
        <f>_xlfn.XLOOKUP($A842,Results!$A$2:$A$2256,Results!T$2:T$2256,"")</f>
        <v>100</v>
      </c>
      <c r="AZ842" s="2">
        <f>_xlfn.XLOOKUP($A842,Results!$A$2:$A$2256,Results!U$2:U$2256,"")</f>
        <v>100</v>
      </c>
      <c r="BA842" s="2" t="str">
        <f>_xlfn.XLOOKUP($A842,Results!$A$2:$A$2256,Results!V$2:V$2256,"")</f>
        <v>ILSCO</v>
      </c>
      <c r="BB842" s="2">
        <f>_xlfn.XLOOKUP($A842,Results!$A$2:$A$2256,Results!W$2:W$2256,"")</f>
        <v>89</v>
      </c>
      <c r="BC842" s="2">
        <f>_xlfn.XLOOKUP($A842,Results!$A$2:$A$2256,Results!X$2:X$2256,"")</f>
        <v>39121428</v>
      </c>
      <c r="BD842" s="2">
        <f>_xlfn.XLOOKUP($A842,Results!$A$2:$A$2256,Results!Y$2:Y$2256,"")</f>
        <v>89</v>
      </c>
      <c r="BE842" s="2" t="b">
        <f>_xlfn.XLOOKUP($A842,Results!$A$2:$A$2256,Results!Z$2:Z$2256,"")</f>
        <v>1</v>
      </c>
    </row>
    <row r="843" spans="1:57" ht="38.25" customHeight="1" x14ac:dyDescent="0.3">
      <c r="A843">
        <v>906520</v>
      </c>
      <c r="B843">
        <v>282001</v>
      </c>
      <c r="C843" t="s">
        <v>36</v>
      </c>
      <c r="D843" t="s">
        <v>2783</v>
      </c>
      <c r="E843" s="2" t="str">
        <f>VLOOKUP(F843,'RPA Vendor Data '!F$1:$G$2418,2)</f>
        <v>FROST ELECTRIC SUPPLY CO</v>
      </c>
      <c r="F843" s="2">
        <v>11364</v>
      </c>
      <c r="G843" s="2">
        <v>1</v>
      </c>
      <c r="H843" t="s">
        <v>2784</v>
      </c>
      <c r="I843">
        <v>4</v>
      </c>
      <c r="J843" t="s">
        <v>65</v>
      </c>
      <c r="K843" t="s">
        <v>39</v>
      </c>
      <c r="L843">
        <v>111.54</v>
      </c>
      <c r="M843" s="2" t="s">
        <v>2785</v>
      </c>
      <c r="N843" s="85" t="s">
        <v>2786</v>
      </c>
      <c r="O843" t="s">
        <v>36</v>
      </c>
      <c r="P843" t="s">
        <v>2787</v>
      </c>
      <c r="Q843">
        <v>78366907842</v>
      </c>
      <c r="R843">
        <v>446.16</v>
      </c>
      <c r="S843" s="1">
        <v>45744.896680868063</v>
      </c>
      <c r="T843" t="s">
        <v>42</v>
      </c>
      <c r="U843" s="1">
        <v>45744.672222222223</v>
      </c>
      <c r="V843" t="s">
        <v>43</v>
      </c>
      <c r="W843" t="s">
        <v>36</v>
      </c>
      <c r="X843">
        <v>0</v>
      </c>
      <c r="Y843" t="s">
        <v>158</v>
      </c>
      <c r="Z843">
        <v>111.54</v>
      </c>
      <c r="AA843">
        <v>111.54</v>
      </c>
      <c r="AB843">
        <v>193</v>
      </c>
      <c r="AC843" t="s">
        <v>2769</v>
      </c>
      <c r="AD843" t="s">
        <v>2769</v>
      </c>
      <c r="AE843" t="s">
        <v>45</v>
      </c>
      <c r="AF843" s="44">
        <v>39121408</v>
      </c>
      <c r="AG843" s="18" t="s">
        <v>2788</v>
      </c>
      <c r="AH843" s="18"/>
      <c r="AI843" s="2" t="s">
        <v>48</v>
      </c>
      <c r="AJ843" s="2" t="e">
        <f>VLOOKUP(A843,'Classification Test Result'!$A$2:$D$2428,4,FALSE)</f>
        <v>#N/A</v>
      </c>
      <c r="AL843" s="2">
        <f>_xlfn.XLOOKUP($A843,Results!$A$2:$A$2256,Results!G$2:G$2256,"")</f>
        <v>339712</v>
      </c>
      <c r="AM843" s="2" t="str">
        <f>_xlfn.XLOOKUP($A843,Results!$A$2:$A$2256,Results!H$2:H$2256,"")</f>
        <v>PBTD3500</v>
      </c>
      <c r="AN843" s="2" t="str">
        <f>_xlfn.XLOOKUP($A843,Results!$A$2:$A$2256,Results!I$2:I$2256,"")</f>
        <v>ILSCO</v>
      </c>
      <c r="AO843" s="2">
        <f>_xlfn.XLOOKUP($A843,Results!$A$2:$A$2256,Results!J$2:J$2256,"")</f>
        <v>783669078428</v>
      </c>
      <c r="AP843" s="2">
        <f>_xlfn.XLOOKUP($A843,Results!$A$2:$A$2256,Results!K$2:K$2256,"")</f>
        <v>39121428</v>
      </c>
      <c r="AQ843" s="2" t="str">
        <f>_xlfn.XLOOKUP($A843,Results!$A$2:$A$2256,Results!L$2:L$2256,"")</f>
        <v>AK10523594</v>
      </c>
      <c r="AR843" s="2">
        <f>_xlfn.XLOOKUP($A843,Results!$A$2:$A$2256,Results!M$2:M$2256,"")</f>
        <v>512303</v>
      </c>
      <c r="AS843" s="2" t="str">
        <f>_xlfn.XLOOKUP($A843,Results!$A$2:$A$2256,Results!N$2:N$2256,"")</f>
        <v>ILSCO PBTD-3-500 3PRT INS TAP CONN</v>
      </c>
      <c r="AT843" s="2" t="str">
        <f>_xlfn.XLOOKUP($A843,Results!$A$2:$A$2256,Results!O$2:O$2256,"")</f>
        <v>ILSCO</v>
      </c>
      <c r="AU843" s="2" t="str">
        <f>_xlfn.XLOOKUP($A843,Results!$A$2:$A$2256,Results!P$2:P$2256,"")</f>
        <v>ILSCO</v>
      </c>
      <c r="AV843" s="2" t="str">
        <f>_xlfn.XLOOKUP($A843,Results!$A$2:$A$2256,Results!Q$2:Q$2256,"")</f>
        <v>MULTIPLE_MATCHES_ONE_VALID</v>
      </c>
      <c r="AW843" s="2" t="str">
        <f>_xlfn.XLOOKUP($A843,Results!$A$2:$A$2256,Results!R$2:R$2256,"")</f>
        <v>0.8789017927199105</v>
      </c>
      <c r="AX843" s="2">
        <f>_xlfn.XLOOKUP($A843,Results!$A$2:$A$2256,Results!S$2:S$2256,"")</f>
        <v>100</v>
      </c>
      <c r="AY843" s="2">
        <f>_xlfn.XLOOKUP($A843,Results!$A$2:$A$2256,Results!T$2:T$2256,"")</f>
        <v>100</v>
      </c>
      <c r="AZ843" s="2">
        <f>_xlfn.XLOOKUP($A843,Results!$A$2:$A$2256,Results!U$2:U$2256,"")</f>
        <v>100</v>
      </c>
      <c r="BA843" s="2" t="str">
        <f>_xlfn.XLOOKUP($A843,Results!$A$2:$A$2256,Results!V$2:V$2256,"")</f>
        <v>ILSCO</v>
      </c>
      <c r="BB843" s="2">
        <f>_xlfn.XLOOKUP($A843,Results!$A$2:$A$2256,Results!W$2:W$2256,"")</f>
        <v>89</v>
      </c>
      <c r="BC843" s="2">
        <f>_xlfn.XLOOKUP($A843,Results!$A$2:$A$2256,Results!X$2:X$2256,"")</f>
        <v>39121428</v>
      </c>
      <c r="BD843" s="2">
        <f>_xlfn.XLOOKUP($A843,Results!$A$2:$A$2256,Results!Y$2:Y$2256,"")</f>
        <v>89</v>
      </c>
      <c r="BE843" s="2" t="b">
        <f>_xlfn.XLOOKUP($A843,Results!$A$2:$A$2256,Results!Z$2:Z$2256,"")</f>
        <v>1</v>
      </c>
    </row>
    <row r="844" spans="1:57" ht="38.25" customHeight="1" x14ac:dyDescent="0.3">
      <c r="A844">
        <v>906521</v>
      </c>
      <c r="B844">
        <v>282001</v>
      </c>
      <c r="C844" t="s">
        <v>36</v>
      </c>
      <c r="D844" t="s">
        <v>2783</v>
      </c>
      <c r="E844" s="2" t="str">
        <f>VLOOKUP(F844,'RPA Vendor Data '!F$1:$G$2418,2)</f>
        <v>FROST ELECTRIC SUPPLY CO</v>
      </c>
      <c r="F844" s="2">
        <v>11364</v>
      </c>
      <c r="G844" s="2">
        <v>2</v>
      </c>
      <c r="H844" t="s">
        <v>2790</v>
      </c>
      <c r="I844">
        <v>4</v>
      </c>
      <c r="J844" t="s">
        <v>65</v>
      </c>
      <c r="K844" t="s">
        <v>39</v>
      </c>
      <c r="L844">
        <v>60.31</v>
      </c>
      <c r="M844" s="2" t="s">
        <v>2785</v>
      </c>
      <c r="N844" s="85" t="s">
        <v>2791</v>
      </c>
      <c r="O844" t="s">
        <v>36</v>
      </c>
      <c r="P844" t="s">
        <v>2792</v>
      </c>
      <c r="Q844">
        <v>78366907764</v>
      </c>
      <c r="R844">
        <v>241.24</v>
      </c>
      <c r="S844" s="1">
        <v>45744.896687233799</v>
      </c>
      <c r="T844" t="s">
        <v>42</v>
      </c>
      <c r="U844" s="1">
        <v>45744.672222222223</v>
      </c>
      <c r="V844" t="s">
        <v>43</v>
      </c>
      <c r="W844" t="s">
        <v>36</v>
      </c>
      <c r="X844">
        <v>0</v>
      </c>
      <c r="Y844" t="s">
        <v>158</v>
      </c>
      <c r="Z844">
        <v>60.31</v>
      </c>
      <c r="AA844">
        <v>60.31</v>
      </c>
      <c r="AB844">
        <v>193</v>
      </c>
      <c r="AC844" t="s">
        <v>2769</v>
      </c>
      <c r="AD844" t="s">
        <v>2769</v>
      </c>
      <c r="AE844" t="s">
        <v>45</v>
      </c>
      <c r="AF844" s="44">
        <v>39121408</v>
      </c>
      <c r="AG844" s="18" t="s">
        <v>2793</v>
      </c>
      <c r="AH844" s="18"/>
      <c r="AI844" s="2" t="s">
        <v>48</v>
      </c>
      <c r="AJ844" s="2" t="e">
        <f>VLOOKUP(A844,'Classification Test Result'!$A$2:$D$2428,4,FALSE)</f>
        <v>#N/A</v>
      </c>
      <c r="AL844" s="2">
        <f>_xlfn.XLOOKUP($A844,Results!$A$2:$A$2256,Results!G$2:G$2256,"")</f>
        <v>339710</v>
      </c>
      <c r="AM844" s="2" t="str">
        <f>_xlfn.XLOOKUP($A844,Results!$A$2:$A$2256,Results!H$2:H$2256,"")</f>
        <v>PBTD330</v>
      </c>
      <c r="AN844" s="2" t="str">
        <f>_xlfn.XLOOKUP($A844,Results!$A$2:$A$2256,Results!I$2:I$2256,"")</f>
        <v>ILSCO</v>
      </c>
      <c r="AO844" s="2">
        <f>_xlfn.XLOOKUP($A844,Results!$A$2:$A$2256,Results!J$2:J$2256,"")</f>
        <v>783669077643</v>
      </c>
      <c r="AP844" s="2">
        <f>_xlfn.XLOOKUP($A844,Results!$A$2:$A$2256,Results!K$2:K$2256,"")</f>
        <v>39121428</v>
      </c>
      <c r="AQ844" s="2" t="str">
        <f>_xlfn.XLOOKUP($A844,Results!$A$2:$A$2256,Results!L$2:L$2256,"")</f>
        <v>AK10523724</v>
      </c>
      <c r="AR844" s="2">
        <f>_xlfn.XLOOKUP($A844,Results!$A$2:$A$2256,Results!M$2:M$2256,"")</f>
        <v>907801</v>
      </c>
      <c r="AS844" s="2" t="str">
        <f>_xlfn.XLOOKUP($A844,Results!$A$2:$A$2256,Results!N$2:N$2256,"")</f>
        <v>ILSCO PBTD-3-3/0 3PRT INS TAP CONN</v>
      </c>
      <c r="AT844" s="2" t="str">
        <f>_xlfn.XLOOKUP($A844,Results!$A$2:$A$2256,Results!O$2:O$2256,"")</f>
        <v>ILSCO</v>
      </c>
      <c r="AU844" s="2" t="str">
        <f>_xlfn.XLOOKUP($A844,Results!$A$2:$A$2256,Results!P$2:P$2256,"")</f>
        <v>ILSCO</v>
      </c>
      <c r="AV844" s="2" t="str">
        <f>_xlfn.XLOOKUP($A844,Results!$A$2:$A$2256,Results!Q$2:Q$2256,"")</f>
        <v>MULTIPLE_MATCHES_ONE_VALID</v>
      </c>
      <c r="AW844" s="2" t="str">
        <f>_xlfn.XLOOKUP($A844,Results!$A$2:$A$2256,Results!R$2:R$2256,"")</f>
        <v>0.8678375241526912</v>
      </c>
      <c r="AX844" s="2">
        <f>_xlfn.XLOOKUP($A844,Results!$A$2:$A$2256,Results!S$2:S$2256,"")</f>
        <v>100</v>
      </c>
      <c r="AY844" s="2">
        <f>_xlfn.XLOOKUP($A844,Results!$A$2:$A$2256,Results!T$2:T$2256,"")</f>
        <v>100</v>
      </c>
      <c r="AZ844" s="2">
        <f>_xlfn.XLOOKUP($A844,Results!$A$2:$A$2256,Results!U$2:U$2256,"")</f>
        <v>100</v>
      </c>
      <c r="BA844" s="2" t="str">
        <f>_xlfn.XLOOKUP($A844,Results!$A$2:$A$2256,Results!V$2:V$2256,"")</f>
        <v>ILSCO</v>
      </c>
      <c r="BB844" s="2">
        <f>_xlfn.XLOOKUP($A844,Results!$A$2:$A$2256,Results!W$2:W$2256,"")</f>
        <v>88</v>
      </c>
      <c r="BC844" s="2">
        <f>_xlfn.XLOOKUP($A844,Results!$A$2:$A$2256,Results!X$2:X$2256,"")</f>
        <v>39121400</v>
      </c>
      <c r="BD844" s="2">
        <f>_xlfn.XLOOKUP($A844,Results!$A$2:$A$2256,Results!Y$2:Y$2256,"")</f>
        <v>88</v>
      </c>
      <c r="BE844" s="2" t="b">
        <f>_xlfn.XLOOKUP($A844,Results!$A$2:$A$2256,Results!Z$2:Z$2256,"")</f>
        <v>1</v>
      </c>
    </row>
    <row r="845" spans="1:57" ht="38.25" customHeight="1" x14ac:dyDescent="0.3">
      <c r="A845">
        <v>906522</v>
      </c>
      <c r="B845">
        <v>282040</v>
      </c>
      <c r="C845" t="s">
        <v>36</v>
      </c>
      <c r="D845" t="s">
        <v>416</v>
      </c>
      <c r="E845" s="2" t="str">
        <f>VLOOKUP(F845,'RPA Vendor Data '!F$1:$G$2418,2)</f>
        <v>EDGES ELECTRICAL GROUP</v>
      </c>
      <c r="F845" s="2">
        <v>16768</v>
      </c>
      <c r="G845" s="2">
        <v>1</v>
      </c>
      <c r="H845" t="s">
        <v>2795</v>
      </c>
      <c r="I845">
        <v>1</v>
      </c>
      <c r="J845" t="s">
        <v>58</v>
      </c>
      <c r="K845" t="s">
        <v>58</v>
      </c>
      <c r="L845">
        <v>407.41899999999998</v>
      </c>
      <c r="M845" s="2" t="s">
        <v>2769</v>
      </c>
      <c r="N845" s="85" t="s">
        <v>2796</v>
      </c>
      <c r="O845" t="s">
        <v>36</v>
      </c>
      <c r="P845" t="s">
        <v>2797</v>
      </c>
      <c r="Q845" t="s">
        <v>36</v>
      </c>
      <c r="R845">
        <v>4.07</v>
      </c>
      <c r="S845" s="1">
        <v>45744.937842939813</v>
      </c>
      <c r="T845" t="s">
        <v>42</v>
      </c>
      <c r="U845" s="1">
        <v>45744.709722222222</v>
      </c>
      <c r="V845" t="s">
        <v>43</v>
      </c>
      <c r="W845" t="s">
        <v>36</v>
      </c>
      <c r="X845">
        <v>0</v>
      </c>
      <c r="Y845">
        <v>0</v>
      </c>
      <c r="Z845">
        <v>407.42</v>
      </c>
      <c r="AA845" t="s">
        <v>36</v>
      </c>
      <c r="AB845">
        <v>192</v>
      </c>
      <c r="AC845" t="s">
        <v>2769</v>
      </c>
      <c r="AD845" t="s">
        <v>2769</v>
      </c>
      <c r="AE845" t="s">
        <v>45</v>
      </c>
      <c r="AF845" s="44">
        <v>39121408</v>
      </c>
      <c r="AG845" s="18" t="s">
        <v>2798</v>
      </c>
      <c r="AI845" s="2" t="s">
        <v>48</v>
      </c>
      <c r="AJ845" s="2" t="e">
        <f>VLOOKUP(A845,'Classification Test Result'!$A$2:$D$2428,4,FALSE)</f>
        <v>#N/A</v>
      </c>
      <c r="AL845" s="2">
        <f>_xlfn.XLOOKUP($A845,Results!$A$2:$A$2256,Results!G$2:G$2256,"")</f>
        <v>342102</v>
      </c>
      <c r="AM845" s="2" t="str">
        <f>_xlfn.XLOOKUP($A845,Results!$A$2:$A$2256,Results!H$2:H$2256,"")</f>
        <v>GBL10</v>
      </c>
      <c r="AN845" s="2" t="str">
        <f>_xlfn.XLOOKUP($A845,Results!$A$2:$A$2256,Results!I$2:I$2256,"")</f>
        <v>ILSCO</v>
      </c>
      <c r="AO845" s="2">
        <f>_xlfn.XLOOKUP($A845,Results!$A$2:$A$2256,Results!J$2:J$2256,"")</f>
        <v>783669960105</v>
      </c>
      <c r="AP845" s="2">
        <f>_xlfn.XLOOKUP($A845,Results!$A$2:$A$2256,Results!K$2:K$2256,"")</f>
        <v>39121613</v>
      </c>
      <c r="AQ845" s="2" t="str">
        <f>_xlfn.XLOOKUP($A845,Results!$A$2:$A$2256,Results!L$2:L$2256,"")</f>
        <v>AK10523467</v>
      </c>
      <c r="AR845" s="2">
        <f>_xlfn.XLOOKUP($A845,Results!$A$2:$A$2256,Results!M$2:M$2256,"")</f>
        <v>653756</v>
      </c>
      <c r="AS845" s="2" t="str">
        <f>_xlfn.XLOOKUP($A845,Results!$A$2:$A$2256,Results!N$2:N$2256,"")</f>
        <v>ILSCO GBL-1/0 LAY-IN GRD BUSH LUG</v>
      </c>
      <c r="AT845" s="2" t="str">
        <f>_xlfn.XLOOKUP($A845,Results!$A$2:$A$2256,Results!O$2:O$2256,"")</f>
        <v>ILSCO</v>
      </c>
      <c r="AU845" s="2" t="str">
        <f>_xlfn.XLOOKUP($A845,Results!$A$2:$A$2256,Results!P$2:P$2256,"")</f>
        <v>ILSCO</v>
      </c>
      <c r="AV845" s="2" t="str">
        <f>_xlfn.XLOOKUP($A845,Results!$A$2:$A$2256,Results!Q$2:Q$2256,"")</f>
        <v>SINGLE_MATCH</v>
      </c>
      <c r="AW845" s="2" t="str">
        <f>_xlfn.XLOOKUP($A845,Results!$A$2:$A$2256,Results!R$2:R$2256,"")</f>
        <v>0.9999990368156375</v>
      </c>
      <c r="AX845" s="2">
        <f>_xlfn.XLOOKUP($A845,Results!$A$2:$A$2256,Results!S$2:S$2256,"")</f>
        <v>100</v>
      </c>
      <c r="AY845" s="2">
        <f>_xlfn.XLOOKUP($A845,Results!$A$2:$A$2256,Results!T$2:T$2256,"")</f>
        <v>100</v>
      </c>
      <c r="AZ845" s="2">
        <f>_xlfn.XLOOKUP($A845,Results!$A$2:$A$2256,Results!U$2:U$2256,"")</f>
        <v>100</v>
      </c>
      <c r="BA845" s="2" t="str">
        <f>_xlfn.XLOOKUP($A845,Results!$A$2:$A$2256,Results!V$2:V$2256,"")</f>
        <v>ILSCO</v>
      </c>
      <c r="BB845" s="2">
        <f>_xlfn.XLOOKUP($A845,Results!$A$2:$A$2256,Results!W$2:W$2256,"")</f>
        <v>100</v>
      </c>
      <c r="BC845" s="2">
        <f>_xlfn.XLOOKUP($A845,Results!$A$2:$A$2256,Results!X$2:X$2256,"")</f>
        <v>39120000</v>
      </c>
      <c r="BD845" s="2">
        <f>_xlfn.XLOOKUP($A845,Results!$A$2:$A$2256,Results!Y$2:Y$2256,"")</f>
        <v>100</v>
      </c>
      <c r="BE845" s="2" t="b">
        <f>_xlfn.XLOOKUP($A845,Results!$A$2:$A$2256,Results!Z$2:Z$2256,"")</f>
        <v>1</v>
      </c>
    </row>
    <row r="846" spans="1:57" ht="38.25" customHeight="1" x14ac:dyDescent="0.3">
      <c r="A846">
        <v>906523</v>
      </c>
      <c r="B846">
        <v>281711</v>
      </c>
      <c r="C846" t="s">
        <v>36</v>
      </c>
      <c r="D846" t="s">
        <v>2800</v>
      </c>
      <c r="E846" s="2" t="str">
        <f>VLOOKUP(F846,'RPA Vendor Data '!F$1:$G$2418,2)</f>
        <v>ONESOURCE DISTRIBUTORS</v>
      </c>
      <c r="F846" s="2">
        <v>16089</v>
      </c>
      <c r="G846" s="2">
        <v>1</v>
      </c>
      <c r="H846" t="s">
        <v>2795</v>
      </c>
      <c r="I846">
        <v>10</v>
      </c>
      <c r="J846" t="s">
        <v>65</v>
      </c>
      <c r="K846" t="s">
        <v>39</v>
      </c>
      <c r="L846">
        <v>2.38</v>
      </c>
      <c r="M846" s="2" t="s">
        <v>2769</v>
      </c>
      <c r="N846" s="85" t="s">
        <v>2796</v>
      </c>
      <c r="O846" t="s">
        <v>36</v>
      </c>
      <c r="P846" t="s">
        <v>2797</v>
      </c>
      <c r="Q846" t="s">
        <v>36</v>
      </c>
      <c r="R846">
        <v>23.8</v>
      </c>
      <c r="S846" s="1">
        <v>45744.54389710648</v>
      </c>
      <c r="T846" t="s">
        <v>42</v>
      </c>
      <c r="U846" s="1">
        <v>45744.313194444447</v>
      </c>
      <c r="V846" t="s">
        <v>43</v>
      </c>
      <c r="W846" t="s">
        <v>36</v>
      </c>
      <c r="X846">
        <v>1</v>
      </c>
      <c r="Y846" t="s">
        <v>158</v>
      </c>
      <c r="Z846">
        <v>2.38</v>
      </c>
      <c r="AA846">
        <v>2.38</v>
      </c>
      <c r="AB846">
        <v>194</v>
      </c>
      <c r="AC846" t="s">
        <v>2769</v>
      </c>
      <c r="AD846" t="s">
        <v>2769</v>
      </c>
      <c r="AE846" t="s">
        <v>45</v>
      </c>
      <c r="AF846" s="44">
        <v>39121408</v>
      </c>
      <c r="AG846" s="18" t="s">
        <v>2801</v>
      </c>
      <c r="AH846" s="18"/>
      <c r="AI846" s="2" t="s">
        <v>48</v>
      </c>
      <c r="AJ846" s="2" t="e">
        <f>VLOOKUP(A846,'Classification Test Result'!$A$2:$D$2428,4,FALSE)</f>
        <v>#N/A</v>
      </c>
      <c r="AL846" s="2">
        <f>_xlfn.XLOOKUP($A846,Results!$A$2:$A$2256,Results!G$2:G$2256,"")</f>
        <v>342102</v>
      </c>
      <c r="AM846" s="2" t="str">
        <f>_xlfn.XLOOKUP($A846,Results!$A$2:$A$2256,Results!H$2:H$2256,"")</f>
        <v>GBL10</v>
      </c>
      <c r="AN846" s="2" t="str">
        <f>_xlfn.XLOOKUP($A846,Results!$A$2:$A$2256,Results!I$2:I$2256,"")</f>
        <v>ILSCO</v>
      </c>
      <c r="AO846" s="2">
        <f>_xlfn.XLOOKUP($A846,Results!$A$2:$A$2256,Results!J$2:J$2256,"")</f>
        <v>783669960105</v>
      </c>
      <c r="AP846" s="2">
        <f>_xlfn.XLOOKUP($A846,Results!$A$2:$A$2256,Results!K$2:K$2256,"")</f>
        <v>39121613</v>
      </c>
      <c r="AQ846" s="2" t="str">
        <f>_xlfn.XLOOKUP($A846,Results!$A$2:$A$2256,Results!L$2:L$2256,"")</f>
        <v>AK10523467</v>
      </c>
      <c r="AR846" s="2">
        <f>_xlfn.XLOOKUP($A846,Results!$A$2:$A$2256,Results!M$2:M$2256,"")</f>
        <v>653756</v>
      </c>
      <c r="AS846" s="2" t="str">
        <f>_xlfn.XLOOKUP($A846,Results!$A$2:$A$2256,Results!N$2:N$2256,"")</f>
        <v>ILSCO GBL-1/0 LAY-IN GRD BUSH LUG</v>
      </c>
      <c r="AT846" s="2" t="str">
        <f>_xlfn.XLOOKUP($A846,Results!$A$2:$A$2256,Results!O$2:O$2256,"")</f>
        <v>ILSCO</v>
      </c>
      <c r="AU846" s="2" t="str">
        <f>_xlfn.XLOOKUP($A846,Results!$A$2:$A$2256,Results!P$2:P$2256,"")</f>
        <v>ILSCO</v>
      </c>
      <c r="AV846" s="2" t="str">
        <f>_xlfn.XLOOKUP($A846,Results!$A$2:$A$2256,Results!Q$2:Q$2256,"")</f>
        <v>SINGLE_MATCH</v>
      </c>
      <c r="AW846" s="2" t="str">
        <f>_xlfn.XLOOKUP($A846,Results!$A$2:$A$2256,Results!R$2:R$2256,"")</f>
        <v>0.9999990368156375</v>
      </c>
      <c r="AX846" s="2">
        <f>_xlfn.XLOOKUP($A846,Results!$A$2:$A$2256,Results!S$2:S$2256,"")</f>
        <v>100</v>
      </c>
      <c r="AY846" s="2">
        <f>_xlfn.XLOOKUP($A846,Results!$A$2:$A$2256,Results!T$2:T$2256,"")</f>
        <v>100</v>
      </c>
      <c r="AZ846" s="2">
        <f>_xlfn.XLOOKUP($A846,Results!$A$2:$A$2256,Results!U$2:U$2256,"")</f>
        <v>100</v>
      </c>
      <c r="BA846" s="2" t="str">
        <f>_xlfn.XLOOKUP($A846,Results!$A$2:$A$2256,Results!V$2:V$2256,"")</f>
        <v>ILSCO</v>
      </c>
      <c r="BB846" s="2">
        <f>_xlfn.XLOOKUP($A846,Results!$A$2:$A$2256,Results!W$2:W$2256,"")</f>
        <v>100</v>
      </c>
      <c r="BC846" s="2">
        <f>_xlfn.XLOOKUP($A846,Results!$A$2:$A$2256,Results!X$2:X$2256,"")</f>
        <v>39120000</v>
      </c>
      <c r="BD846" s="2">
        <f>_xlfn.XLOOKUP($A846,Results!$A$2:$A$2256,Results!Y$2:Y$2256,"")</f>
        <v>100</v>
      </c>
      <c r="BE846" s="2" t="b">
        <f>_xlfn.XLOOKUP($A846,Results!$A$2:$A$2256,Results!Z$2:Z$2256,"")</f>
        <v>1</v>
      </c>
    </row>
    <row r="847" spans="1:57" ht="38.25" customHeight="1" x14ac:dyDescent="0.3">
      <c r="A847">
        <v>906524</v>
      </c>
      <c r="B847">
        <v>281784</v>
      </c>
      <c r="C847" t="s">
        <v>36</v>
      </c>
      <c r="D847" t="s">
        <v>1734</v>
      </c>
      <c r="E847" s="2" t="str">
        <f>VLOOKUP(F847,'RPA Vendor Data '!F$1:$G$2418,2)</f>
        <v>LOEB ELECTRIC</v>
      </c>
      <c r="F847" s="2">
        <v>12062</v>
      </c>
      <c r="G847" s="2">
        <v>1</v>
      </c>
      <c r="H847" t="s">
        <v>2802</v>
      </c>
      <c r="I847">
        <v>60</v>
      </c>
      <c r="J847" t="s">
        <v>389</v>
      </c>
      <c r="K847" t="s">
        <v>58</v>
      </c>
      <c r="L847">
        <v>2954.6880000000001</v>
      </c>
      <c r="M847" s="2" t="s">
        <v>2769</v>
      </c>
      <c r="N847" s="85" t="s">
        <v>2803</v>
      </c>
      <c r="O847" t="s">
        <v>36</v>
      </c>
      <c r="P847" t="s">
        <v>36</v>
      </c>
      <c r="Q847" t="s">
        <v>36</v>
      </c>
      <c r="R847">
        <v>1772.81</v>
      </c>
      <c r="S847" s="1">
        <v>45744.564432025472</v>
      </c>
      <c r="T847" t="s">
        <v>42</v>
      </c>
      <c r="U847" s="1">
        <v>45744.35</v>
      </c>
      <c r="V847" t="s">
        <v>43</v>
      </c>
      <c r="W847" t="s">
        <v>36</v>
      </c>
      <c r="X847">
        <v>0</v>
      </c>
      <c r="Y847">
        <v>999</v>
      </c>
      <c r="Z847" t="s">
        <v>36</v>
      </c>
      <c r="AA847" t="s">
        <v>36</v>
      </c>
      <c r="AB847" t="s">
        <v>36</v>
      </c>
      <c r="AC847" t="s">
        <v>2769</v>
      </c>
      <c r="AD847" t="s">
        <v>2769</v>
      </c>
      <c r="AE847" t="s">
        <v>45</v>
      </c>
      <c r="AF847" s="44" t="s">
        <v>46</v>
      </c>
      <c r="AG847" s="18" t="s">
        <v>2804</v>
      </c>
      <c r="AI847" s="2" t="s">
        <v>48</v>
      </c>
      <c r="AJ847" s="2" t="e">
        <f>VLOOKUP(A847,'Classification Test Result'!$A$2:$D$2428,4,FALSE)</f>
        <v>#N/A</v>
      </c>
      <c r="AL847" s="2">
        <f>_xlfn.XLOOKUP($A847,Results!$A$2:$A$2256,Results!G$2:G$2256,"")</f>
        <v>342243</v>
      </c>
      <c r="AM847" s="2" t="str">
        <f>_xlfn.XLOOKUP($A847,Results!$A$2:$A$2256,Results!H$2:H$2256,"")</f>
        <v>CPM30</v>
      </c>
      <c r="AN847" s="2" t="str">
        <f>_xlfn.XLOOKUP($A847,Results!$A$2:$A$2256,Results!I$2:I$2256,"")</f>
        <v>ILSCO</v>
      </c>
      <c r="AO847" s="2">
        <f>_xlfn.XLOOKUP($A847,Results!$A$2:$A$2256,Results!J$2:J$2256,"")</f>
        <v>783669008524</v>
      </c>
      <c r="AP847" s="2">
        <f>_xlfn.XLOOKUP($A847,Results!$A$2:$A$2256,Results!K$2:K$2256,"")</f>
        <v>39121432</v>
      </c>
      <c r="AQ847" s="2" t="str">
        <f>_xlfn.XLOOKUP($A847,Results!$A$2:$A$2256,Results!L$2:L$2256,"")</f>
        <v>AK10523319</v>
      </c>
      <c r="AR847" s="2">
        <f>_xlfn.XLOOKUP($A847,Results!$A$2:$A$2256,Results!M$2:M$2256,"")</f>
        <v>422983</v>
      </c>
      <c r="AS847" s="2" t="str">
        <f>_xlfn.XLOOKUP($A847,Results!$A$2:$A$2256,Results!N$2:N$2256,"")</f>
        <v>ILSCO CPM-3/0 3/0 COP ADAPT</v>
      </c>
      <c r="AT847" s="2" t="str">
        <f>_xlfn.XLOOKUP($A847,Results!$A$2:$A$2256,Results!O$2:O$2256,"")</f>
        <v>ILSCO</v>
      </c>
      <c r="AU847" s="2" t="str">
        <f>_xlfn.XLOOKUP($A847,Results!$A$2:$A$2256,Results!P$2:P$2256,"")</f>
        <v>ILSCO</v>
      </c>
      <c r="AV847" s="2" t="str">
        <f>_xlfn.XLOOKUP($A847,Results!$A$2:$A$2256,Results!Q$2:Q$2256,"")</f>
        <v>MULTIPLE_MATCHES_ONE_VALID</v>
      </c>
      <c r="AW847" s="2">
        <f>_xlfn.XLOOKUP($A847,Results!$A$2:$A$2256,Results!R$2:R$2256,"")</f>
        <v>0.85013755558787896</v>
      </c>
      <c r="AX847" s="2">
        <f>_xlfn.XLOOKUP($A847,Results!$A$2:$A$2256,Results!S$2:S$2256,"")</f>
        <v>100</v>
      </c>
      <c r="AY847" s="2">
        <f>_xlfn.XLOOKUP($A847,Results!$A$2:$A$2256,Results!T$2:T$2256,"")</f>
        <v>100</v>
      </c>
      <c r="AZ847" s="2">
        <f>_xlfn.XLOOKUP($A847,Results!$A$2:$A$2256,Results!U$2:U$2256,"")</f>
        <v>100</v>
      </c>
      <c r="BA847" s="2" t="str">
        <f>_xlfn.XLOOKUP($A847,Results!$A$2:$A$2256,Results!V$2:V$2256,"")</f>
        <v>ILSCO</v>
      </c>
      <c r="BB847" s="2">
        <f>_xlfn.XLOOKUP($A847,Results!$A$2:$A$2256,Results!W$2:W$2256,"")</f>
        <v>87</v>
      </c>
      <c r="BC847" s="2">
        <f>_xlfn.XLOOKUP($A847,Results!$A$2:$A$2256,Results!X$2:X$2256,"")</f>
        <v>39121432</v>
      </c>
      <c r="BD847" s="2">
        <f>_xlfn.XLOOKUP($A847,Results!$A$2:$A$2256,Results!Y$2:Y$2256,"")</f>
        <v>87</v>
      </c>
      <c r="BE847" s="2" t="b">
        <f>_xlfn.XLOOKUP($A847,Results!$A$2:$A$2256,Results!Z$2:Z$2256,"")</f>
        <v>1</v>
      </c>
    </row>
    <row r="848" spans="1:57" ht="38.25" customHeight="1" x14ac:dyDescent="0.3">
      <c r="A848">
        <v>906525</v>
      </c>
      <c r="B848">
        <v>281784</v>
      </c>
      <c r="C848" t="s">
        <v>36</v>
      </c>
      <c r="D848" t="s">
        <v>1734</v>
      </c>
      <c r="E848" s="2" t="str">
        <f>VLOOKUP(F848,'RPA Vendor Data '!F$1:$G$2418,2)</f>
        <v>LOEB ELECTRIC</v>
      </c>
      <c r="F848" s="2">
        <v>12062</v>
      </c>
      <c r="G848" s="2">
        <v>4</v>
      </c>
      <c r="H848" t="s">
        <v>2802</v>
      </c>
      <c r="I848">
        <v>40</v>
      </c>
      <c r="J848" t="s">
        <v>389</v>
      </c>
      <c r="K848" t="s">
        <v>58</v>
      </c>
      <c r="L848">
        <v>2954.6880000000001</v>
      </c>
      <c r="M848" s="2" t="s">
        <v>2769</v>
      </c>
      <c r="N848" s="85" t="s">
        <v>2803</v>
      </c>
      <c r="O848" t="s">
        <v>36</v>
      </c>
      <c r="P848" t="s">
        <v>36</v>
      </c>
      <c r="Q848" t="s">
        <v>36</v>
      </c>
      <c r="R848">
        <v>1181.8800000000001</v>
      </c>
      <c r="S848" s="1">
        <v>45744.564429131948</v>
      </c>
      <c r="T848" t="s">
        <v>42</v>
      </c>
      <c r="U848" s="1">
        <v>45744.350694444453</v>
      </c>
      <c r="V848" t="s">
        <v>43</v>
      </c>
      <c r="W848" t="s">
        <v>36</v>
      </c>
      <c r="X848">
        <v>0</v>
      </c>
      <c r="Y848">
        <v>999</v>
      </c>
      <c r="Z848" t="s">
        <v>36</v>
      </c>
      <c r="AA848" t="s">
        <v>36</v>
      </c>
      <c r="AB848" t="s">
        <v>36</v>
      </c>
      <c r="AC848" t="s">
        <v>2769</v>
      </c>
      <c r="AD848" t="s">
        <v>2769</v>
      </c>
      <c r="AE848" t="s">
        <v>45</v>
      </c>
      <c r="AF848" s="44" t="s">
        <v>46</v>
      </c>
      <c r="AG848" s="18" t="s">
        <v>2804</v>
      </c>
      <c r="AI848" s="2" t="s">
        <v>48</v>
      </c>
      <c r="AJ848" s="2" t="e">
        <f>VLOOKUP(A848,'Classification Test Result'!$A$2:$D$2428,4,FALSE)</f>
        <v>#N/A</v>
      </c>
      <c r="AL848" s="2">
        <f>_xlfn.XLOOKUP($A848,Results!$A$2:$A$2256,Results!G$2:G$2256,"")</f>
        <v>342243</v>
      </c>
      <c r="AM848" s="2" t="str">
        <f>_xlfn.XLOOKUP($A848,Results!$A$2:$A$2256,Results!H$2:H$2256,"")</f>
        <v>CPM30</v>
      </c>
      <c r="AN848" s="2" t="str">
        <f>_xlfn.XLOOKUP($A848,Results!$A$2:$A$2256,Results!I$2:I$2256,"")</f>
        <v>ILSCO</v>
      </c>
      <c r="AO848" s="2">
        <f>_xlfn.XLOOKUP($A848,Results!$A$2:$A$2256,Results!J$2:J$2256,"")</f>
        <v>783669008524</v>
      </c>
      <c r="AP848" s="2">
        <f>_xlfn.XLOOKUP($A848,Results!$A$2:$A$2256,Results!K$2:K$2256,"")</f>
        <v>39121432</v>
      </c>
      <c r="AQ848" s="2" t="str">
        <f>_xlfn.XLOOKUP($A848,Results!$A$2:$A$2256,Results!L$2:L$2256,"")</f>
        <v>AK10523319</v>
      </c>
      <c r="AR848" s="2">
        <f>_xlfn.XLOOKUP($A848,Results!$A$2:$A$2256,Results!M$2:M$2256,"")</f>
        <v>422983</v>
      </c>
      <c r="AS848" s="2" t="str">
        <f>_xlfn.XLOOKUP($A848,Results!$A$2:$A$2256,Results!N$2:N$2256,"")</f>
        <v>ILSCO CPM-3/0 3/0 COP ADAPT</v>
      </c>
      <c r="AT848" s="2" t="str">
        <f>_xlfn.XLOOKUP($A848,Results!$A$2:$A$2256,Results!O$2:O$2256,"")</f>
        <v>ILSCO</v>
      </c>
      <c r="AU848" s="2" t="str">
        <f>_xlfn.XLOOKUP($A848,Results!$A$2:$A$2256,Results!P$2:P$2256,"")</f>
        <v>ILSCO</v>
      </c>
      <c r="AV848" s="2" t="str">
        <f>_xlfn.XLOOKUP($A848,Results!$A$2:$A$2256,Results!Q$2:Q$2256,"")</f>
        <v>MULTIPLE_MATCHES_ONE_VALID</v>
      </c>
      <c r="AW848" s="2" t="str">
        <f>_xlfn.XLOOKUP($A848,Results!$A$2:$A$2256,Results!R$2:R$2256,"")</f>
        <v>0.8501312728383223</v>
      </c>
      <c r="AX848" s="2">
        <f>_xlfn.XLOOKUP($A848,Results!$A$2:$A$2256,Results!S$2:S$2256,"")</f>
        <v>100</v>
      </c>
      <c r="AY848" s="2">
        <f>_xlfn.XLOOKUP($A848,Results!$A$2:$A$2256,Results!T$2:T$2256,"")</f>
        <v>100</v>
      </c>
      <c r="AZ848" s="2">
        <f>_xlfn.XLOOKUP($A848,Results!$A$2:$A$2256,Results!U$2:U$2256,"")</f>
        <v>100</v>
      </c>
      <c r="BA848" s="2" t="str">
        <f>_xlfn.XLOOKUP($A848,Results!$A$2:$A$2256,Results!V$2:V$2256,"")</f>
        <v>ILSCO</v>
      </c>
      <c r="BB848" s="2">
        <f>_xlfn.XLOOKUP($A848,Results!$A$2:$A$2256,Results!W$2:W$2256,"")</f>
        <v>87</v>
      </c>
      <c r="BC848" s="2">
        <f>_xlfn.XLOOKUP($A848,Results!$A$2:$A$2256,Results!X$2:X$2256,"")</f>
        <v>39121432</v>
      </c>
      <c r="BD848" s="2">
        <f>_xlfn.XLOOKUP($A848,Results!$A$2:$A$2256,Results!Y$2:Y$2256,"")</f>
        <v>87</v>
      </c>
      <c r="BE848" s="2" t="b">
        <f>_xlfn.XLOOKUP($A848,Results!$A$2:$A$2256,Results!Z$2:Z$2256,"")</f>
        <v>1</v>
      </c>
    </row>
    <row r="849" spans="1:57" ht="38.25" customHeight="1" x14ac:dyDescent="0.3">
      <c r="A849">
        <v>906526</v>
      </c>
      <c r="B849">
        <v>282040</v>
      </c>
      <c r="C849" t="s">
        <v>36</v>
      </c>
      <c r="D849" t="s">
        <v>416</v>
      </c>
      <c r="E849" s="2" t="str">
        <f>VLOOKUP(F849,'RPA Vendor Data '!F$1:$G$2418,2)</f>
        <v>EDGES ELECTRICAL GROUP</v>
      </c>
      <c r="F849" s="2">
        <v>16768</v>
      </c>
      <c r="G849" s="2">
        <v>5</v>
      </c>
      <c r="H849" t="s">
        <v>2807</v>
      </c>
      <c r="I849">
        <v>1</v>
      </c>
      <c r="J849" t="s">
        <v>58</v>
      </c>
      <c r="K849" t="s">
        <v>58</v>
      </c>
      <c r="L849">
        <v>389.58199999999999</v>
      </c>
      <c r="M849" s="2" t="s">
        <v>2769</v>
      </c>
      <c r="N849" s="85" t="s">
        <v>2808</v>
      </c>
      <c r="O849" t="s">
        <v>36</v>
      </c>
      <c r="P849" t="s">
        <v>2809</v>
      </c>
      <c r="Q849" t="s">
        <v>36</v>
      </c>
      <c r="R849">
        <v>3.9</v>
      </c>
      <c r="S849" s="1">
        <v>45744.937848923611</v>
      </c>
      <c r="T849" t="s">
        <v>42</v>
      </c>
      <c r="U849" s="1">
        <v>45744.709722222222</v>
      </c>
      <c r="V849" t="s">
        <v>43</v>
      </c>
      <c r="W849" t="s">
        <v>36</v>
      </c>
      <c r="X849">
        <v>0</v>
      </c>
      <c r="Y849">
        <v>0</v>
      </c>
      <c r="Z849">
        <v>389.58</v>
      </c>
      <c r="AA849" t="s">
        <v>36</v>
      </c>
      <c r="AB849">
        <v>192</v>
      </c>
      <c r="AC849" t="s">
        <v>2769</v>
      </c>
      <c r="AD849" t="s">
        <v>2769</v>
      </c>
      <c r="AE849" t="s">
        <v>45</v>
      </c>
      <c r="AF849" s="44">
        <v>39121408</v>
      </c>
      <c r="AG849" s="18" t="s">
        <v>2810</v>
      </c>
      <c r="AI849" s="2" t="s">
        <v>48</v>
      </c>
      <c r="AJ849" s="2" t="e">
        <f>VLOOKUP(A849,'Classification Test Result'!$A$2:$D$2428,4,FALSE)</f>
        <v>#N/A</v>
      </c>
      <c r="AL849" s="2">
        <f>_xlfn.XLOOKUP($A849,Results!$A$2:$A$2256,Results!G$2:G$2256,"")</f>
        <v>0</v>
      </c>
      <c r="AM849" s="2">
        <f>_xlfn.XLOOKUP($A849,Results!$A$2:$A$2256,Results!H$2:H$2256,"")</f>
        <v>0</v>
      </c>
      <c r="AN849" s="2">
        <f>_xlfn.XLOOKUP($A849,Results!$A$2:$A$2256,Results!I$2:I$2256,"")</f>
        <v>0</v>
      </c>
      <c r="AO849" s="2">
        <f>_xlfn.XLOOKUP($A849,Results!$A$2:$A$2256,Results!J$2:J$2256,"")</f>
        <v>0</v>
      </c>
      <c r="AP849" s="2">
        <f>_xlfn.XLOOKUP($A849,Results!$A$2:$A$2256,Results!K$2:K$2256,"")</f>
        <v>0</v>
      </c>
      <c r="AQ849" s="2">
        <f>_xlfn.XLOOKUP($A849,Results!$A$2:$A$2256,Results!L$2:L$2256,"")</f>
        <v>0</v>
      </c>
      <c r="AR849" s="2">
        <f>_xlfn.XLOOKUP($A849,Results!$A$2:$A$2256,Results!M$2:M$2256,"")</f>
        <v>0</v>
      </c>
      <c r="AS849" s="2">
        <f>_xlfn.XLOOKUP($A849,Results!$A$2:$A$2256,Results!N$2:N$2256,"")</f>
        <v>0</v>
      </c>
      <c r="AT849" s="2" t="str">
        <f>_xlfn.XLOOKUP($A849,Results!$A$2:$A$2256,Results!O$2:O$2256,"")</f>
        <v>ILSCO</v>
      </c>
      <c r="AU849" s="2" t="str">
        <f>_xlfn.XLOOKUP($A849,Results!$A$2:$A$2256,Results!P$2:P$2256,"")</f>
        <v>ILSCO</v>
      </c>
      <c r="AV849" s="2" t="str">
        <f>_xlfn.XLOOKUP($A849,Results!$A$2:$A$2256,Results!Q$2:Q$2256,"")</f>
        <v>SINGLE_MATCH</v>
      </c>
      <c r="AW849" s="2">
        <f>_xlfn.XLOOKUP($A849,Results!$A$2:$A$2256,Results!R$2:R$2256,"")</f>
        <v>0</v>
      </c>
      <c r="AX849" s="2">
        <f>_xlfn.XLOOKUP($A849,Results!$A$2:$A$2256,Results!S$2:S$2256,"")</f>
        <v>0</v>
      </c>
      <c r="AY849" s="2">
        <f>_xlfn.XLOOKUP($A849,Results!$A$2:$A$2256,Results!T$2:T$2256,"")</f>
        <v>85</v>
      </c>
      <c r="AZ849" s="2">
        <f>_xlfn.XLOOKUP($A849,Results!$A$2:$A$2256,Results!U$2:U$2256,"")</f>
        <v>0</v>
      </c>
      <c r="BA849" s="2" t="str">
        <f>_xlfn.XLOOKUP($A849,Results!$A$2:$A$2256,Results!V$2:V$2256,"")</f>
        <v>ILSCO</v>
      </c>
      <c r="BB849" s="2">
        <f>_xlfn.XLOOKUP($A849,Results!$A$2:$A$2256,Results!W$2:W$2256,"")</f>
        <v>99</v>
      </c>
      <c r="BC849" s="2">
        <f>_xlfn.XLOOKUP($A849,Results!$A$2:$A$2256,Results!X$2:X$2256,"")</f>
        <v>39121400</v>
      </c>
      <c r="BD849" s="2">
        <f>_xlfn.XLOOKUP($A849,Results!$A$2:$A$2256,Results!Y$2:Y$2256,"")</f>
        <v>99</v>
      </c>
      <c r="BE849" s="2" t="b">
        <f>_xlfn.XLOOKUP($A849,Results!$A$2:$A$2256,Results!Z$2:Z$2256,"")</f>
        <v>1</v>
      </c>
    </row>
    <row r="850" spans="1:57" ht="38.25" customHeight="1" x14ac:dyDescent="0.3">
      <c r="A850">
        <v>906527</v>
      </c>
      <c r="B850">
        <v>281939</v>
      </c>
      <c r="C850" t="s">
        <v>36</v>
      </c>
      <c r="D850">
        <v>9341429237</v>
      </c>
      <c r="E850" s="2" t="str">
        <f>VLOOKUP(F850,'RPA Vendor Data '!F$1:$G$2418,2)</f>
        <v>GRAYBAR ELECTRIC CO. INC.</v>
      </c>
      <c r="F850" s="2">
        <v>11471</v>
      </c>
      <c r="G850" s="2">
        <v>5</v>
      </c>
      <c r="H850" t="s">
        <v>2811</v>
      </c>
      <c r="I850">
        <v>6</v>
      </c>
      <c r="J850" t="s">
        <v>39</v>
      </c>
      <c r="K850" t="s">
        <v>39</v>
      </c>
      <c r="L850">
        <v>21.43</v>
      </c>
      <c r="M850" s="2" t="s">
        <v>2812</v>
      </c>
      <c r="N850" s="85" t="s">
        <v>2813</v>
      </c>
      <c r="O850" t="s">
        <v>2814</v>
      </c>
      <c r="P850" t="s">
        <v>36</v>
      </c>
      <c r="Q850" t="s">
        <v>36</v>
      </c>
      <c r="R850">
        <v>128.58000000000001</v>
      </c>
      <c r="S850" s="1">
        <v>45744.834404398149</v>
      </c>
      <c r="T850" t="s">
        <v>42</v>
      </c>
      <c r="U850" s="1">
        <v>45744.615972222222</v>
      </c>
      <c r="V850" t="s">
        <v>43</v>
      </c>
      <c r="W850" t="s">
        <v>36</v>
      </c>
      <c r="X850">
        <v>0</v>
      </c>
      <c r="Y850" t="s">
        <v>158</v>
      </c>
      <c r="Z850">
        <v>32.01</v>
      </c>
      <c r="AA850">
        <v>21.43</v>
      </c>
      <c r="AB850">
        <v>31</v>
      </c>
      <c r="AC850" t="s">
        <v>2812</v>
      </c>
      <c r="AD850" t="s">
        <v>2812</v>
      </c>
      <c r="AE850" t="s">
        <v>45</v>
      </c>
      <c r="AF850" s="44">
        <v>47131502</v>
      </c>
      <c r="AG850" s="18" t="s">
        <v>2815</v>
      </c>
      <c r="AH850" s="18"/>
      <c r="AI850" s="2" t="s">
        <v>48</v>
      </c>
      <c r="AJ850" s="2" t="e">
        <f>VLOOKUP(A850,'Classification Test Result'!$A$2:$D$2428,4,FALSE)</f>
        <v>#N/A</v>
      </c>
      <c r="AL850" s="2">
        <f>_xlfn.XLOOKUP($A850,Results!$A$2:$A$2256,Results!G$2:G$2256,"")</f>
        <v>336427</v>
      </c>
      <c r="AM850" s="2">
        <f>_xlfn.XLOOKUP($A850,Results!$A$2:$A$2256,Results!H$2:H$2256,"")</f>
        <v>38500</v>
      </c>
      <c r="AN850" s="2" t="str">
        <f>_xlfn.XLOOKUP($A850,Results!$A$2:$A$2256,Results!I$2:I$2256,"")</f>
        <v>IDEAL INDUSTRIES</v>
      </c>
      <c r="AO850" s="2">
        <f>_xlfn.XLOOKUP($A850,Results!$A$2:$A$2256,Results!J$2:J$2256,"")</f>
        <v>783250385003</v>
      </c>
      <c r="AP850" s="2">
        <f>_xlfn.XLOOKUP($A850,Results!$A$2:$A$2256,Results!K$2:K$2256,"")</f>
        <v>47131502</v>
      </c>
      <c r="AQ850" s="2" t="str">
        <f>_xlfn.XLOOKUP($A850,Results!$A$2:$A$2256,Results!L$2:L$2256,"")</f>
        <v>AK10521042</v>
      </c>
      <c r="AR850" s="2">
        <f>_xlfn.XLOOKUP($A850,Results!$A$2:$A$2256,Results!M$2:M$2256,"")</f>
        <v>134303</v>
      </c>
      <c r="AS850" s="2" t="str">
        <f>_xlfn.XLOOKUP($A850,Results!$A$2:$A$2256,Results!N$2:N$2256,"")</f>
        <v>IDEAL 38-500 MULTI-PURPOSE TOWELS</v>
      </c>
      <c r="AT850" s="2" t="str">
        <f>_xlfn.XLOOKUP($A850,Results!$A$2:$A$2256,Results!O$2:O$2256,"")</f>
        <v>IDEAL INDUSTRIES</v>
      </c>
      <c r="AU850" s="2" t="str">
        <f>_xlfn.XLOOKUP($A850,Results!$A$2:$A$2256,Results!P$2:P$2256,"")</f>
        <v>IDEAL INDUSTRIES INC</v>
      </c>
      <c r="AV850" s="2" t="str">
        <f>_xlfn.XLOOKUP($A850,Results!$A$2:$A$2256,Results!Q$2:Q$2256,"")</f>
        <v>SINGLE_MATCH</v>
      </c>
      <c r="AW850" s="2" t="str">
        <f>_xlfn.XLOOKUP($A850,Results!$A$2:$A$2256,Results!R$2:R$2256,"")</f>
        <v>0.7078742693108965</v>
      </c>
      <c r="AX850" s="2">
        <f>_xlfn.XLOOKUP($A850,Results!$A$2:$A$2256,Results!S$2:S$2256,"")</f>
        <v>100</v>
      </c>
      <c r="AY850" s="2">
        <f>_xlfn.XLOOKUP($A850,Results!$A$2:$A$2256,Results!T$2:T$2256,"")</f>
        <v>100</v>
      </c>
      <c r="AZ850" s="2">
        <f>_xlfn.XLOOKUP($A850,Results!$A$2:$A$2256,Results!U$2:U$2256,"")</f>
        <v>100</v>
      </c>
      <c r="BA850" s="2" t="str">
        <f>_xlfn.XLOOKUP($A850,Results!$A$2:$A$2256,Results!V$2:V$2256,"")</f>
        <v>IDEAL INDUSTRIES</v>
      </c>
      <c r="BB850" s="2">
        <f>_xlfn.XLOOKUP($A850,Results!$A$2:$A$2256,Results!W$2:W$2256,"")</f>
        <v>77</v>
      </c>
      <c r="BC850" s="2">
        <f>_xlfn.XLOOKUP($A850,Results!$A$2:$A$2256,Results!X$2:X$2256,"")</f>
        <v>47131500</v>
      </c>
      <c r="BD850" s="2">
        <f>_xlfn.XLOOKUP($A850,Results!$A$2:$A$2256,Results!Y$2:Y$2256,"")</f>
        <v>77</v>
      </c>
      <c r="BE850" s="2" t="b">
        <f>_xlfn.XLOOKUP($A850,Results!$A$2:$A$2256,Results!Z$2:Z$2256,"")</f>
        <v>1</v>
      </c>
    </row>
    <row r="851" spans="1:57" ht="38.25" customHeight="1" x14ac:dyDescent="0.3">
      <c r="A851">
        <v>906528</v>
      </c>
      <c r="B851">
        <v>281840</v>
      </c>
      <c r="C851" t="s">
        <v>36</v>
      </c>
      <c r="D851">
        <v>9341429236</v>
      </c>
      <c r="E851" s="2" t="str">
        <f>VLOOKUP(F851,'RPA Vendor Data '!F$1:$G$2418,2)</f>
        <v>GRAYBAR ELECTRIC CO. INC.</v>
      </c>
      <c r="F851" s="2">
        <v>11471</v>
      </c>
      <c r="G851" s="2">
        <v>7</v>
      </c>
      <c r="H851" t="s">
        <v>2811</v>
      </c>
      <c r="I851">
        <v>8</v>
      </c>
      <c r="J851" t="s">
        <v>39</v>
      </c>
      <c r="K851" t="s">
        <v>39</v>
      </c>
      <c r="L851">
        <v>21.43</v>
      </c>
      <c r="M851" s="2" t="s">
        <v>2812</v>
      </c>
      <c r="N851" s="85" t="s">
        <v>2813</v>
      </c>
      <c r="O851" t="s">
        <v>36</v>
      </c>
      <c r="P851" t="s">
        <v>2816</v>
      </c>
      <c r="Q851" t="s">
        <v>36</v>
      </c>
      <c r="R851">
        <v>171.44</v>
      </c>
      <c r="S851" s="1">
        <v>45744.64902380787</v>
      </c>
      <c r="T851" t="s">
        <v>42</v>
      </c>
      <c r="U851" s="1">
        <v>45744.416666666657</v>
      </c>
      <c r="V851" t="s">
        <v>43</v>
      </c>
      <c r="W851" t="s">
        <v>36</v>
      </c>
      <c r="X851">
        <v>0</v>
      </c>
      <c r="Y851" t="s">
        <v>158</v>
      </c>
      <c r="Z851">
        <v>32.01</v>
      </c>
      <c r="AA851">
        <v>21.43</v>
      </c>
      <c r="AB851">
        <v>31</v>
      </c>
      <c r="AC851" t="s">
        <v>2812</v>
      </c>
      <c r="AD851" t="s">
        <v>2812</v>
      </c>
      <c r="AE851" t="s">
        <v>45</v>
      </c>
      <c r="AF851" s="44">
        <v>47131502</v>
      </c>
      <c r="AG851" s="18" t="s">
        <v>2815</v>
      </c>
      <c r="AH851" s="18"/>
      <c r="AI851" s="2" t="s">
        <v>48</v>
      </c>
      <c r="AJ851" s="2" t="e">
        <f>VLOOKUP(A851,'Classification Test Result'!$A$2:$D$2428,4,FALSE)</f>
        <v>#N/A</v>
      </c>
      <c r="AL851" s="2">
        <f>_xlfn.XLOOKUP($A851,Results!$A$2:$A$2256,Results!G$2:G$2256,"")</f>
        <v>336427</v>
      </c>
      <c r="AM851" s="2">
        <f>_xlfn.XLOOKUP($A851,Results!$A$2:$A$2256,Results!H$2:H$2256,"")</f>
        <v>38500</v>
      </c>
      <c r="AN851" s="2" t="str">
        <f>_xlfn.XLOOKUP($A851,Results!$A$2:$A$2256,Results!I$2:I$2256,"")</f>
        <v>IDEAL INDUSTRIES</v>
      </c>
      <c r="AO851" s="2">
        <f>_xlfn.XLOOKUP($A851,Results!$A$2:$A$2256,Results!J$2:J$2256,"")</f>
        <v>783250385003</v>
      </c>
      <c r="AP851" s="2">
        <f>_xlfn.XLOOKUP($A851,Results!$A$2:$A$2256,Results!K$2:K$2256,"")</f>
        <v>47131502</v>
      </c>
      <c r="AQ851" s="2" t="str">
        <f>_xlfn.XLOOKUP($A851,Results!$A$2:$A$2256,Results!L$2:L$2256,"")</f>
        <v>AK10521042</v>
      </c>
      <c r="AR851" s="2">
        <f>_xlfn.XLOOKUP($A851,Results!$A$2:$A$2256,Results!M$2:M$2256,"")</f>
        <v>134303</v>
      </c>
      <c r="AS851" s="2" t="str">
        <f>_xlfn.XLOOKUP($A851,Results!$A$2:$A$2256,Results!N$2:N$2256,"")</f>
        <v>IDEAL 38-500 MULTI-PURPOSE TOWELS</v>
      </c>
      <c r="AT851" s="2" t="str">
        <f>_xlfn.XLOOKUP($A851,Results!$A$2:$A$2256,Results!O$2:O$2256,"")</f>
        <v>IDEAL INDUSTRIES</v>
      </c>
      <c r="AU851" s="2" t="str">
        <f>_xlfn.XLOOKUP($A851,Results!$A$2:$A$2256,Results!P$2:P$2256,"")</f>
        <v>IDEAL INDUSTRIES INC</v>
      </c>
      <c r="AV851" s="2" t="str">
        <f>_xlfn.XLOOKUP($A851,Results!$A$2:$A$2256,Results!Q$2:Q$2256,"")</f>
        <v>SINGLE_MATCH</v>
      </c>
      <c r="AW851" s="2" t="str">
        <f>_xlfn.XLOOKUP($A851,Results!$A$2:$A$2256,Results!R$2:R$2256,"")</f>
        <v>0.7078742693108965</v>
      </c>
      <c r="AX851" s="2">
        <f>_xlfn.XLOOKUP($A851,Results!$A$2:$A$2256,Results!S$2:S$2256,"")</f>
        <v>100</v>
      </c>
      <c r="AY851" s="2">
        <f>_xlfn.XLOOKUP($A851,Results!$A$2:$A$2256,Results!T$2:T$2256,"")</f>
        <v>100</v>
      </c>
      <c r="AZ851" s="2">
        <f>_xlfn.XLOOKUP($A851,Results!$A$2:$A$2256,Results!U$2:U$2256,"")</f>
        <v>100</v>
      </c>
      <c r="BA851" s="2" t="str">
        <f>_xlfn.XLOOKUP($A851,Results!$A$2:$A$2256,Results!V$2:V$2256,"")</f>
        <v>IDEAL INDUSTRIES</v>
      </c>
      <c r="BB851" s="2">
        <f>_xlfn.XLOOKUP($A851,Results!$A$2:$A$2256,Results!W$2:W$2256,"")</f>
        <v>77</v>
      </c>
      <c r="BC851" s="2">
        <f>_xlfn.XLOOKUP($A851,Results!$A$2:$A$2256,Results!X$2:X$2256,"")</f>
        <v>47131500</v>
      </c>
      <c r="BD851" s="2">
        <f>_xlfn.XLOOKUP($A851,Results!$A$2:$A$2256,Results!Y$2:Y$2256,"")</f>
        <v>77</v>
      </c>
      <c r="BE851" s="2" t="b">
        <f>_xlfn.XLOOKUP($A851,Results!$A$2:$A$2256,Results!Z$2:Z$2256,"")</f>
        <v>1</v>
      </c>
    </row>
    <row r="852" spans="1:57" ht="38.25" customHeight="1" x14ac:dyDescent="0.3">
      <c r="A852">
        <v>906529</v>
      </c>
      <c r="B852">
        <v>281817</v>
      </c>
      <c r="C852" t="s">
        <v>36</v>
      </c>
      <c r="D852">
        <v>9341429248</v>
      </c>
      <c r="E852" s="2" t="str">
        <f>VLOOKUP(F852,'RPA Vendor Data '!F$1:$G$2418,2)</f>
        <v>GRAYBAR ELECTRIC CO. INC.</v>
      </c>
      <c r="F852" s="2">
        <v>11471</v>
      </c>
      <c r="G852" s="2">
        <v>2</v>
      </c>
      <c r="H852" t="s">
        <v>2811</v>
      </c>
      <c r="I852">
        <v>2</v>
      </c>
      <c r="J852">
        <v>1</v>
      </c>
      <c r="K852" t="s">
        <v>39</v>
      </c>
      <c r="L852">
        <v>21.43</v>
      </c>
      <c r="M852" s="2" t="s">
        <v>2812</v>
      </c>
      <c r="N852" s="85" t="s">
        <v>2813</v>
      </c>
      <c r="O852" t="s">
        <v>36</v>
      </c>
      <c r="P852" t="s">
        <v>2816</v>
      </c>
      <c r="Q852" t="s">
        <v>36</v>
      </c>
      <c r="R852">
        <v>42.86</v>
      </c>
      <c r="S852" s="1">
        <v>45744.604706979168</v>
      </c>
      <c r="T852" t="s">
        <v>42</v>
      </c>
      <c r="U852" s="1">
        <v>45744.388888888891</v>
      </c>
      <c r="V852" t="s">
        <v>43</v>
      </c>
      <c r="W852" t="s">
        <v>36</v>
      </c>
      <c r="X852">
        <v>0</v>
      </c>
      <c r="Y852" t="s">
        <v>158</v>
      </c>
      <c r="Z852">
        <v>32.01</v>
      </c>
      <c r="AA852">
        <v>21.43</v>
      </c>
      <c r="AB852">
        <v>31</v>
      </c>
      <c r="AC852" t="s">
        <v>2812</v>
      </c>
      <c r="AD852" t="s">
        <v>2812</v>
      </c>
      <c r="AE852" t="s">
        <v>45</v>
      </c>
      <c r="AF852" s="44">
        <v>47131502</v>
      </c>
      <c r="AG852" s="18" t="s">
        <v>2815</v>
      </c>
      <c r="AH852" s="18"/>
      <c r="AI852" s="2" t="s">
        <v>48</v>
      </c>
      <c r="AJ852" s="2" t="e">
        <f>VLOOKUP(A852,'Classification Test Result'!$A$2:$D$2428,4,FALSE)</f>
        <v>#N/A</v>
      </c>
      <c r="AL852" s="2">
        <f>_xlfn.XLOOKUP($A852,Results!$A$2:$A$2256,Results!G$2:G$2256,"")</f>
        <v>336427</v>
      </c>
      <c r="AM852" s="2">
        <f>_xlfn.XLOOKUP($A852,Results!$A$2:$A$2256,Results!H$2:H$2256,"")</f>
        <v>38500</v>
      </c>
      <c r="AN852" s="2" t="str">
        <f>_xlfn.XLOOKUP($A852,Results!$A$2:$A$2256,Results!I$2:I$2256,"")</f>
        <v>IDEAL INDUSTRIES</v>
      </c>
      <c r="AO852" s="2">
        <f>_xlfn.XLOOKUP($A852,Results!$A$2:$A$2256,Results!J$2:J$2256,"")</f>
        <v>783250385003</v>
      </c>
      <c r="AP852" s="2">
        <f>_xlfn.XLOOKUP($A852,Results!$A$2:$A$2256,Results!K$2:K$2256,"")</f>
        <v>47131502</v>
      </c>
      <c r="AQ852" s="2" t="str">
        <f>_xlfn.XLOOKUP($A852,Results!$A$2:$A$2256,Results!L$2:L$2256,"")</f>
        <v>AK10521042</v>
      </c>
      <c r="AR852" s="2">
        <f>_xlfn.XLOOKUP($A852,Results!$A$2:$A$2256,Results!M$2:M$2256,"")</f>
        <v>134303</v>
      </c>
      <c r="AS852" s="2" t="str">
        <f>_xlfn.XLOOKUP($A852,Results!$A$2:$A$2256,Results!N$2:N$2256,"")</f>
        <v>IDEAL 38-500 MULTI-PURPOSE TOWELS</v>
      </c>
      <c r="AT852" s="2" t="str">
        <f>_xlfn.XLOOKUP($A852,Results!$A$2:$A$2256,Results!O$2:O$2256,"")</f>
        <v>IDEAL INDUSTRIES</v>
      </c>
      <c r="AU852" s="2" t="str">
        <f>_xlfn.XLOOKUP($A852,Results!$A$2:$A$2256,Results!P$2:P$2256,"")</f>
        <v>IDEAL INDUSTRIES INC</v>
      </c>
      <c r="AV852" s="2" t="str">
        <f>_xlfn.XLOOKUP($A852,Results!$A$2:$A$2256,Results!Q$2:Q$2256,"")</f>
        <v>SINGLE_MATCH</v>
      </c>
      <c r="AW852" s="2" t="str">
        <f>_xlfn.XLOOKUP($A852,Results!$A$2:$A$2256,Results!R$2:R$2256,"")</f>
        <v>0.7078742693108965</v>
      </c>
      <c r="AX852" s="2">
        <f>_xlfn.XLOOKUP($A852,Results!$A$2:$A$2256,Results!S$2:S$2256,"")</f>
        <v>100</v>
      </c>
      <c r="AY852" s="2">
        <f>_xlfn.XLOOKUP($A852,Results!$A$2:$A$2256,Results!T$2:T$2256,"")</f>
        <v>100</v>
      </c>
      <c r="AZ852" s="2">
        <f>_xlfn.XLOOKUP($A852,Results!$A$2:$A$2256,Results!U$2:U$2256,"")</f>
        <v>100</v>
      </c>
      <c r="BA852" s="2" t="str">
        <f>_xlfn.XLOOKUP($A852,Results!$A$2:$A$2256,Results!V$2:V$2256,"")</f>
        <v>IDEAL INDUSTRIES</v>
      </c>
      <c r="BB852" s="2">
        <f>_xlfn.XLOOKUP($A852,Results!$A$2:$A$2256,Results!W$2:W$2256,"")</f>
        <v>77</v>
      </c>
      <c r="BC852" s="2">
        <f>_xlfn.XLOOKUP($A852,Results!$A$2:$A$2256,Results!X$2:X$2256,"")</f>
        <v>47131500</v>
      </c>
      <c r="BD852" s="2">
        <f>_xlfn.XLOOKUP($A852,Results!$A$2:$A$2256,Results!Y$2:Y$2256,"")</f>
        <v>77</v>
      </c>
      <c r="BE852" s="2" t="b">
        <f>_xlfn.XLOOKUP($A852,Results!$A$2:$A$2256,Results!Z$2:Z$2256,"")</f>
        <v>1</v>
      </c>
    </row>
    <row r="853" spans="1:57" ht="38.25" customHeight="1" x14ac:dyDescent="0.3">
      <c r="A853">
        <v>906530</v>
      </c>
      <c r="B853">
        <v>281839</v>
      </c>
      <c r="C853" t="s">
        <v>36</v>
      </c>
      <c r="D853">
        <v>9341429235</v>
      </c>
      <c r="E853" s="2" t="str">
        <f>VLOOKUP(F853,'RPA Vendor Data '!F$1:$G$2418,2)</f>
        <v>GRAYBAR ELECTRIC CO. INC.</v>
      </c>
      <c r="F853" s="2">
        <v>11471</v>
      </c>
      <c r="G853" s="2">
        <v>7</v>
      </c>
      <c r="H853" t="s">
        <v>2817</v>
      </c>
      <c r="I853">
        <v>2</v>
      </c>
      <c r="J853">
        <v>1</v>
      </c>
      <c r="K853" t="s">
        <v>39</v>
      </c>
      <c r="L853">
        <v>12.8</v>
      </c>
      <c r="M853" s="2" t="s">
        <v>2812</v>
      </c>
      <c r="N853" s="85" t="s">
        <v>2818</v>
      </c>
      <c r="O853" t="s">
        <v>36</v>
      </c>
      <c r="P853" t="s">
        <v>2819</v>
      </c>
      <c r="Q853" t="s">
        <v>36</v>
      </c>
      <c r="R853">
        <v>25.6</v>
      </c>
      <c r="S853" s="1">
        <v>45744.649119212962</v>
      </c>
      <c r="T853" t="s">
        <v>42</v>
      </c>
      <c r="U853" s="1">
        <v>45744.416666666657</v>
      </c>
      <c r="V853" t="s">
        <v>43</v>
      </c>
      <c r="W853" t="s">
        <v>36</v>
      </c>
      <c r="X853">
        <v>0</v>
      </c>
      <c r="Y853" t="s">
        <v>2820</v>
      </c>
      <c r="Z853">
        <v>0.22700000000000001</v>
      </c>
      <c r="AA853">
        <v>0.22700000000000001</v>
      </c>
      <c r="AB853">
        <v>31</v>
      </c>
      <c r="AC853" t="s">
        <v>55</v>
      </c>
      <c r="AD853" t="s">
        <v>55</v>
      </c>
      <c r="AE853" t="s">
        <v>45</v>
      </c>
      <c r="AF853" s="44">
        <v>15121520</v>
      </c>
      <c r="AG853" s="18" t="s">
        <v>2821</v>
      </c>
      <c r="AH853" s="18"/>
      <c r="AI853" s="2" t="s">
        <v>48</v>
      </c>
      <c r="AJ853" s="2" t="e">
        <f>VLOOKUP(A853,'Classification Test Result'!$A$2:$D$2428,4,FALSE)</f>
        <v>#N/A</v>
      </c>
      <c r="AL853" s="2">
        <f>_xlfn.XLOOKUP($A853,Results!$A$2:$A$2256,Results!G$2:G$2256,"")</f>
        <v>336118</v>
      </c>
      <c r="AM853" s="2">
        <f>_xlfn.XLOOKUP($A853,Results!$A$2:$A$2256,Results!H$2:H$2256,"")</f>
        <v>31388</v>
      </c>
      <c r="AN853" s="2" t="str">
        <f>_xlfn.XLOOKUP($A853,Results!$A$2:$A$2256,Results!I$2:I$2256,"")</f>
        <v>IDEAL INDUSTRIES</v>
      </c>
      <c r="AO853" s="2">
        <f>_xlfn.XLOOKUP($A853,Results!$A$2:$A$2256,Results!J$2:J$2256,"")</f>
        <v>783250348152</v>
      </c>
      <c r="AP853" s="2">
        <f>_xlfn.XLOOKUP($A853,Results!$A$2:$A$2256,Results!K$2:K$2256,"")</f>
        <v>15121520</v>
      </c>
      <c r="AQ853" s="2" t="str">
        <f>_xlfn.XLOOKUP($A853,Results!$A$2:$A$2256,Results!L$2:L$2256,"")</f>
        <v>AK10520312</v>
      </c>
      <c r="AR853" s="2">
        <f>_xlfn.XLOOKUP($A853,Results!$A$2:$A$2256,Results!M$2:M$2256,"")</f>
        <v>1073373</v>
      </c>
      <c r="AS853" s="2" t="str">
        <f>_xlfn.XLOOKUP($A853,Results!$A$2:$A$2256,Results!N$2:N$2256,"")</f>
        <v>IDEAL 31-388 QUART PULLING LUBE</v>
      </c>
      <c r="AT853" s="2" t="str">
        <f>_xlfn.XLOOKUP($A853,Results!$A$2:$A$2256,Results!O$2:O$2256,"")</f>
        <v>IDEAL INDUSTRIES</v>
      </c>
      <c r="AU853" s="2" t="str">
        <f>_xlfn.XLOOKUP($A853,Results!$A$2:$A$2256,Results!P$2:P$2256,"")</f>
        <v>IDEAL INDUSTRIES INC</v>
      </c>
      <c r="AV853" s="2" t="str">
        <f>_xlfn.XLOOKUP($A853,Results!$A$2:$A$2256,Results!Q$2:Q$2256,"")</f>
        <v>SINGLE_MATCH</v>
      </c>
      <c r="AW853" s="2" t="str">
        <f>_xlfn.XLOOKUP($A853,Results!$A$2:$A$2256,Results!R$2:R$2256,"")</f>
        <v>0.7694465951600131</v>
      </c>
      <c r="AX853" s="2">
        <f>_xlfn.XLOOKUP($A853,Results!$A$2:$A$2256,Results!S$2:S$2256,"")</f>
        <v>100</v>
      </c>
      <c r="AY853" s="2">
        <f>_xlfn.XLOOKUP($A853,Results!$A$2:$A$2256,Results!T$2:T$2256,"")</f>
        <v>100</v>
      </c>
      <c r="AZ853" s="2">
        <f>_xlfn.XLOOKUP($A853,Results!$A$2:$A$2256,Results!U$2:U$2256,"")</f>
        <v>100</v>
      </c>
      <c r="BA853" s="2" t="str">
        <f>_xlfn.XLOOKUP($A853,Results!$A$2:$A$2256,Results!V$2:V$2256,"")</f>
        <v>IDEAL INDUSTRIES</v>
      </c>
      <c r="BB853" s="2">
        <f>_xlfn.XLOOKUP($A853,Results!$A$2:$A$2256,Results!W$2:W$2256,"")</f>
        <v>82</v>
      </c>
      <c r="BC853" s="2">
        <f>_xlfn.XLOOKUP($A853,Results!$A$2:$A$2256,Results!X$2:X$2256,"")</f>
        <v>15121500</v>
      </c>
      <c r="BD853" s="2">
        <f>_xlfn.XLOOKUP($A853,Results!$A$2:$A$2256,Results!Y$2:Y$2256,"")</f>
        <v>82</v>
      </c>
      <c r="BE853" s="2" t="b">
        <f>_xlfn.XLOOKUP($A853,Results!$A$2:$A$2256,Results!Z$2:Z$2256,"")</f>
        <v>1</v>
      </c>
    </row>
    <row r="854" spans="1:57" ht="38.25" customHeight="1" x14ac:dyDescent="0.3">
      <c r="A854">
        <v>906531</v>
      </c>
      <c r="B854">
        <v>281929</v>
      </c>
      <c r="C854" t="s">
        <v>36</v>
      </c>
      <c r="D854">
        <v>9341355100</v>
      </c>
      <c r="E854" s="2" t="str">
        <f>VLOOKUP(F854,'RPA Vendor Data '!F$1:$G$2418,2)</f>
        <v>GRAYBAR ELECTRIC CO. INC.</v>
      </c>
      <c r="F854" s="2">
        <v>11471</v>
      </c>
      <c r="G854" s="2">
        <v>9</v>
      </c>
      <c r="H854" t="s">
        <v>2823</v>
      </c>
      <c r="I854">
        <v>150</v>
      </c>
      <c r="J854">
        <v>1000</v>
      </c>
      <c r="K854" t="s">
        <v>98</v>
      </c>
      <c r="L854">
        <v>502.74</v>
      </c>
      <c r="M854" s="2" t="s">
        <v>2812</v>
      </c>
      <c r="N854" s="85" t="s">
        <v>2824</v>
      </c>
      <c r="O854" t="s">
        <v>36</v>
      </c>
      <c r="P854" t="s">
        <v>2825</v>
      </c>
      <c r="Q854" t="s">
        <v>36</v>
      </c>
      <c r="R854">
        <v>75.41</v>
      </c>
      <c r="S854" s="1">
        <v>45744.812895868054</v>
      </c>
      <c r="T854" t="s">
        <v>42</v>
      </c>
      <c r="U854" s="1">
        <v>45744.592361111107</v>
      </c>
      <c r="V854" t="s">
        <v>43</v>
      </c>
      <c r="W854" t="s">
        <v>36</v>
      </c>
      <c r="X854">
        <v>0</v>
      </c>
      <c r="Y854">
        <v>0</v>
      </c>
      <c r="Z854">
        <v>594.71</v>
      </c>
      <c r="AA854" t="s">
        <v>36</v>
      </c>
      <c r="AB854">
        <v>31</v>
      </c>
      <c r="AC854" t="s">
        <v>2812</v>
      </c>
      <c r="AD854" t="s">
        <v>2812</v>
      </c>
      <c r="AE854" t="s">
        <v>45</v>
      </c>
      <c r="AF854" s="44">
        <v>39121445</v>
      </c>
      <c r="AG854" s="18" t="s">
        <v>2826</v>
      </c>
      <c r="AH854" s="18"/>
      <c r="AI854" s="2" t="s">
        <v>48</v>
      </c>
      <c r="AJ854" s="2" t="e">
        <f>VLOOKUP(A854,'Classification Test Result'!$A$2:$D$2428,4,FALSE)</f>
        <v>#N/A</v>
      </c>
      <c r="AL854" s="2">
        <f>_xlfn.XLOOKUP($A854,Results!$A$2:$A$2256,Results!G$2:G$2256,"")</f>
        <v>336592</v>
      </c>
      <c r="AM854" s="2">
        <f>_xlfn.XLOOKUP($A854,Results!$A$2:$A$2256,Results!H$2:H$2256,"")</f>
        <v>30454</v>
      </c>
      <c r="AN854" s="2" t="str">
        <f>_xlfn.XLOOKUP($A854,Results!$A$2:$A$2256,Results!I$2:I$2256,"")</f>
        <v>IDEAL INDUSTRIES</v>
      </c>
      <c r="AO854" s="2">
        <f>_xlfn.XLOOKUP($A854,Results!$A$2:$A$2256,Results!J$2:J$2256,"")</f>
        <v>783250304547</v>
      </c>
      <c r="AP854" s="2">
        <f>_xlfn.XLOOKUP($A854,Results!$A$2:$A$2256,Results!K$2:K$2256,"")</f>
        <v>39121445</v>
      </c>
      <c r="AQ854" s="2" t="str">
        <f>_xlfn.XLOOKUP($A854,Results!$A$2:$A$2256,Results!L$2:L$2256,"")</f>
        <v>AK10520028</v>
      </c>
      <c r="AR854" s="2">
        <f>_xlfn.XLOOKUP($A854,Results!$A$2:$A$2256,Results!M$2:M$2256,"")</f>
        <v>990398</v>
      </c>
      <c r="AS854" s="2" t="str">
        <f>_xlfn.XLOOKUP($A854,Results!$A$2:$A$2256,Results!N$2:N$2256,"")</f>
        <v>IDEAL 30-454 BLU TW WIRE NUT-25BX</v>
      </c>
      <c r="AT854" s="2" t="str">
        <f>_xlfn.XLOOKUP($A854,Results!$A$2:$A$2256,Results!O$2:O$2256,"")</f>
        <v>IDEAL INDUSTRIES</v>
      </c>
      <c r="AU854" s="2" t="str">
        <f>_xlfn.XLOOKUP($A854,Results!$A$2:$A$2256,Results!P$2:P$2256,"")</f>
        <v>IDEAL INDUSTRIES INC</v>
      </c>
      <c r="AV854" s="2" t="str">
        <f>_xlfn.XLOOKUP($A854,Results!$A$2:$A$2256,Results!Q$2:Q$2256,"")</f>
        <v>SINGLE_MATCH</v>
      </c>
      <c r="AW854" s="2">
        <f>_xlfn.XLOOKUP($A854,Results!$A$2:$A$2256,Results!R$2:R$2256,"")</f>
        <v>0.79253442679464303</v>
      </c>
      <c r="AX854" s="2">
        <f>_xlfn.XLOOKUP($A854,Results!$A$2:$A$2256,Results!S$2:S$2256,"")</f>
        <v>100</v>
      </c>
      <c r="AY854" s="2">
        <f>_xlfn.XLOOKUP($A854,Results!$A$2:$A$2256,Results!T$2:T$2256,"")</f>
        <v>100</v>
      </c>
      <c r="AZ854" s="2">
        <f>_xlfn.XLOOKUP($A854,Results!$A$2:$A$2256,Results!U$2:U$2256,"")</f>
        <v>100</v>
      </c>
      <c r="BA854" s="2" t="str">
        <f>_xlfn.XLOOKUP($A854,Results!$A$2:$A$2256,Results!V$2:V$2256,"")</f>
        <v>IDEAL INDUSTRIES</v>
      </c>
      <c r="BB854" s="2">
        <f>_xlfn.XLOOKUP($A854,Results!$A$2:$A$2256,Results!W$2:W$2256,"")</f>
        <v>83</v>
      </c>
      <c r="BC854" s="2">
        <f>_xlfn.XLOOKUP($A854,Results!$A$2:$A$2256,Results!X$2:X$2256,"")</f>
        <v>39121445</v>
      </c>
      <c r="BD854" s="2">
        <f>_xlfn.XLOOKUP($A854,Results!$A$2:$A$2256,Results!Y$2:Y$2256,"")</f>
        <v>83</v>
      </c>
      <c r="BE854" s="2" t="b">
        <f>_xlfn.XLOOKUP($A854,Results!$A$2:$A$2256,Results!Z$2:Z$2256,"")</f>
        <v>1</v>
      </c>
    </row>
    <row r="855" spans="1:57" ht="38.25" customHeight="1" x14ac:dyDescent="0.3">
      <c r="A855">
        <v>906532</v>
      </c>
      <c r="B855">
        <v>281373</v>
      </c>
      <c r="C855" t="s">
        <v>36</v>
      </c>
      <c r="D855">
        <v>9341430932</v>
      </c>
      <c r="E855" s="2" t="str">
        <f>VLOOKUP(F855,'RPA Vendor Data '!F$1:$G$2418,2)</f>
        <v>GRAYBAR ELECTRIC CO. INC.</v>
      </c>
      <c r="F855" s="2">
        <v>11471</v>
      </c>
      <c r="G855" s="2">
        <v>1</v>
      </c>
      <c r="H855" t="s">
        <v>2827</v>
      </c>
      <c r="I855">
        <v>100</v>
      </c>
      <c r="J855" t="s">
        <v>98</v>
      </c>
      <c r="K855" t="s">
        <v>98</v>
      </c>
      <c r="L855">
        <v>184.26</v>
      </c>
      <c r="M855" s="2" t="s">
        <v>2812</v>
      </c>
      <c r="N855" s="85" t="s">
        <v>2828</v>
      </c>
      <c r="O855" t="s">
        <v>36</v>
      </c>
      <c r="P855" t="s">
        <v>2829</v>
      </c>
      <c r="Q855" t="s">
        <v>36</v>
      </c>
      <c r="R855">
        <v>18.43</v>
      </c>
      <c r="S855" s="1">
        <v>45744.250946296299</v>
      </c>
      <c r="T855" t="s">
        <v>42</v>
      </c>
      <c r="U855" s="1">
        <v>45744.025000000001</v>
      </c>
      <c r="V855" t="s">
        <v>43</v>
      </c>
      <c r="W855" t="s">
        <v>36</v>
      </c>
      <c r="X855">
        <v>1</v>
      </c>
      <c r="Y855" t="s">
        <v>54</v>
      </c>
      <c r="Z855" t="s">
        <v>36</v>
      </c>
      <c r="AA855">
        <v>184.26</v>
      </c>
      <c r="AB855" t="s">
        <v>36</v>
      </c>
      <c r="AC855" t="s">
        <v>2812</v>
      </c>
      <c r="AD855" t="s">
        <v>2812</v>
      </c>
      <c r="AE855" t="s">
        <v>45</v>
      </c>
      <c r="AF855" s="44">
        <v>39121445</v>
      </c>
      <c r="AG855" s="18" t="s">
        <v>2830</v>
      </c>
      <c r="AH855" s="18"/>
      <c r="AI855" s="2" t="s">
        <v>48</v>
      </c>
      <c r="AJ855" s="2" t="e">
        <f>VLOOKUP(A855,'Classification Test Result'!$A$2:$D$2428,4,FALSE)</f>
        <v>#N/A</v>
      </c>
      <c r="AL855" s="2">
        <f>_xlfn.XLOOKUP($A855,Results!$A$2:$A$2256,Results!G$2:G$2256,"")</f>
        <v>339592</v>
      </c>
      <c r="AM855" s="2">
        <f>_xlfn.XLOOKUP($A855,Results!$A$2:$A$2256,Results!H$2:H$2256,"")</f>
        <v>30451</v>
      </c>
      <c r="AN855" s="2" t="str">
        <f>_xlfn.XLOOKUP($A855,Results!$A$2:$A$2256,Results!I$2:I$2256,"")</f>
        <v>IDEAL INDUSTRIES</v>
      </c>
      <c r="AO855" s="2">
        <f>_xlfn.XLOOKUP($A855,Results!$A$2:$A$2256,Results!J$2:J$2256,"")</f>
        <v>783250304516</v>
      </c>
      <c r="AP855" s="2">
        <f>_xlfn.XLOOKUP($A855,Results!$A$2:$A$2256,Results!K$2:K$2256,"")</f>
        <v>39121445</v>
      </c>
      <c r="AQ855" s="2" t="str">
        <f>_xlfn.XLOOKUP($A855,Results!$A$2:$A$2256,Results!L$2:L$2256,"")</f>
        <v>AK10520024</v>
      </c>
      <c r="AR855" s="2">
        <f>_xlfn.XLOOKUP($A855,Results!$A$2:$A$2256,Results!M$2:M$2256,"")</f>
        <v>899513</v>
      </c>
      <c r="AS855" s="2" t="str">
        <f>_xlfn.XLOOKUP($A855,Results!$A$2:$A$2256,Results!N$2:N$2256,"")</f>
        <v>IDEAL 30-451 YEL TW WIRE NUT-100BX</v>
      </c>
      <c r="AT855" s="2" t="str">
        <f>_xlfn.XLOOKUP($A855,Results!$A$2:$A$2256,Results!O$2:O$2256,"")</f>
        <v>IDEAL INDUSTRIES</v>
      </c>
      <c r="AU855" s="2" t="str">
        <f>_xlfn.XLOOKUP($A855,Results!$A$2:$A$2256,Results!P$2:P$2256,"")</f>
        <v>IDEAL INDUSTRIES INC</v>
      </c>
      <c r="AV855" s="2" t="str">
        <f>_xlfn.XLOOKUP($A855,Results!$A$2:$A$2256,Results!Q$2:Q$2256,"")</f>
        <v>SINGLE_MATCH</v>
      </c>
      <c r="AW855" s="2" t="str">
        <f>_xlfn.XLOOKUP($A855,Results!$A$2:$A$2256,Results!R$2:R$2256,"")</f>
        <v>0.7803948226076577</v>
      </c>
      <c r="AX855" s="2">
        <f>_xlfn.XLOOKUP($A855,Results!$A$2:$A$2256,Results!S$2:S$2256,"")</f>
        <v>100</v>
      </c>
      <c r="AY855" s="2">
        <f>_xlfn.XLOOKUP($A855,Results!$A$2:$A$2256,Results!T$2:T$2256,"")</f>
        <v>100</v>
      </c>
      <c r="AZ855" s="2">
        <f>_xlfn.XLOOKUP($A855,Results!$A$2:$A$2256,Results!U$2:U$2256,"")</f>
        <v>100</v>
      </c>
      <c r="BA855" s="2" t="str">
        <f>_xlfn.XLOOKUP($A855,Results!$A$2:$A$2256,Results!V$2:V$2256,"")</f>
        <v>IDEAL INDUSTRIES</v>
      </c>
      <c r="BB855" s="2">
        <f>_xlfn.XLOOKUP($A855,Results!$A$2:$A$2256,Results!W$2:W$2256,"")</f>
        <v>82</v>
      </c>
      <c r="BC855" s="2">
        <f>_xlfn.XLOOKUP($A855,Results!$A$2:$A$2256,Results!X$2:X$2256,"")</f>
        <v>39121445</v>
      </c>
      <c r="BD855" s="2">
        <f>_xlfn.XLOOKUP($A855,Results!$A$2:$A$2256,Results!Y$2:Y$2256,"")</f>
        <v>82</v>
      </c>
      <c r="BE855" s="2" t="b">
        <f>_xlfn.XLOOKUP($A855,Results!$A$2:$A$2256,Results!Z$2:Z$2256,"")</f>
        <v>1</v>
      </c>
    </row>
    <row r="856" spans="1:57" ht="38.25" customHeight="1" x14ac:dyDescent="0.3">
      <c r="A856">
        <v>906533</v>
      </c>
      <c r="B856">
        <v>281373</v>
      </c>
      <c r="C856" t="s">
        <v>36</v>
      </c>
      <c r="D856">
        <v>9341430932</v>
      </c>
      <c r="E856" s="2" t="str">
        <f>VLOOKUP(F856,'RPA Vendor Data '!F$1:$G$2418,2)</f>
        <v>GRAYBAR ELECTRIC CO. INC.</v>
      </c>
      <c r="F856" s="2">
        <v>11471</v>
      </c>
      <c r="G856" s="2">
        <v>3</v>
      </c>
      <c r="H856" t="s">
        <v>2831</v>
      </c>
      <c r="I856">
        <v>25</v>
      </c>
      <c r="J856" t="s">
        <v>58</v>
      </c>
      <c r="K856" t="s">
        <v>58</v>
      </c>
      <c r="L856">
        <v>190.82</v>
      </c>
      <c r="M856" s="2" t="s">
        <v>2812</v>
      </c>
      <c r="N856" s="85" t="s">
        <v>2832</v>
      </c>
      <c r="O856" t="s">
        <v>36</v>
      </c>
      <c r="P856" t="s">
        <v>2833</v>
      </c>
      <c r="Q856" t="s">
        <v>36</v>
      </c>
      <c r="R856">
        <v>47.71</v>
      </c>
      <c r="S856" s="1">
        <v>45744.250959641213</v>
      </c>
      <c r="T856" t="s">
        <v>42</v>
      </c>
      <c r="U856" s="1">
        <v>45744.025000000001</v>
      </c>
      <c r="V856" t="s">
        <v>43</v>
      </c>
      <c r="W856" t="s">
        <v>36</v>
      </c>
      <c r="X856">
        <v>3</v>
      </c>
      <c r="Y856" t="s">
        <v>158</v>
      </c>
      <c r="Z856">
        <v>190.82</v>
      </c>
      <c r="AA856">
        <v>190.82</v>
      </c>
      <c r="AB856">
        <v>31</v>
      </c>
      <c r="AC856" t="s">
        <v>2812</v>
      </c>
      <c r="AD856" t="s">
        <v>2812</v>
      </c>
      <c r="AE856" t="s">
        <v>45</v>
      </c>
      <c r="AF856" s="44">
        <v>39121409</v>
      </c>
      <c r="AG856" s="18" t="s">
        <v>2834</v>
      </c>
      <c r="AH856" s="18"/>
      <c r="AI856" s="2" t="s">
        <v>48</v>
      </c>
      <c r="AJ856" s="2" t="e">
        <f>VLOOKUP(A856,'Classification Test Result'!$A$2:$D$2428,4,FALSE)</f>
        <v>#N/A</v>
      </c>
      <c r="AL856" s="2">
        <f>_xlfn.XLOOKUP($A856,Results!$A$2:$A$2256,Results!G$2:G$2256,"")</f>
        <v>335725</v>
      </c>
      <c r="AM856" s="2">
        <f>_xlfn.XLOOKUP($A856,Results!$A$2:$A$2256,Results!H$2:H$2256,"")</f>
        <v>303184</v>
      </c>
      <c r="AN856" s="2" t="str">
        <f>_xlfn.XLOOKUP($A856,Results!$A$2:$A$2256,Results!I$2:I$2256,"")</f>
        <v>IDEAL INDUSTRIES</v>
      </c>
      <c r="AO856" s="2">
        <f>_xlfn.XLOOKUP($A856,Results!$A$2:$A$2256,Results!J$2:J$2256,"")</f>
        <v>783250454525</v>
      </c>
      <c r="AP856" s="2">
        <f>_xlfn.XLOOKUP($A856,Results!$A$2:$A$2256,Results!K$2:K$2256,"")</f>
        <v>39121700</v>
      </c>
      <c r="AQ856" s="2" t="str">
        <f>_xlfn.XLOOKUP($A856,Results!$A$2:$A$2256,Results!L$2:L$2256,"")</f>
        <v>AK10519952</v>
      </c>
      <c r="AR856" s="2">
        <f>_xlfn.XLOOKUP($A856,Results!$A$2:$A$2256,Results!M$2:M$2256,"")</f>
        <v>889406</v>
      </c>
      <c r="AS856" s="2" t="str">
        <f>_xlfn.XLOOKUP($A856,Results!$A$2:$A$2256,Results!N$2:N$2256,"")</f>
        <v>IDEAL 30-3184 STRANDED WIRE PIGTAIL</v>
      </c>
      <c r="AT856" s="2" t="str">
        <f>_xlfn.XLOOKUP($A856,Results!$A$2:$A$2256,Results!O$2:O$2256,"")</f>
        <v>IDEAL INDUSTRIES</v>
      </c>
      <c r="AU856" s="2" t="str">
        <f>_xlfn.XLOOKUP($A856,Results!$A$2:$A$2256,Results!P$2:P$2256,"")</f>
        <v>IDEAL INDUSTRIES INC</v>
      </c>
      <c r="AV856" s="2" t="str">
        <f>_xlfn.XLOOKUP($A856,Results!$A$2:$A$2256,Results!Q$2:Q$2256,"")</f>
        <v>MULTIPLE_MATCHES_ONE_VALID</v>
      </c>
      <c r="AW856" s="2">
        <f>_xlfn.XLOOKUP($A856,Results!$A$2:$A$2256,Results!R$2:R$2256,"")</f>
        <v>0.92683858465478297</v>
      </c>
      <c r="AX856" s="2">
        <f>_xlfn.XLOOKUP($A856,Results!$A$2:$A$2256,Results!S$2:S$2256,"")</f>
        <v>100</v>
      </c>
      <c r="AY856" s="2">
        <f>_xlfn.XLOOKUP($A856,Results!$A$2:$A$2256,Results!T$2:T$2256,"")</f>
        <v>100</v>
      </c>
      <c r="AZ856" s="2">
        <f>_xlfn.XLOOKUP($A856,Results!$A$2:$A$2256,Results!U$2:U$2256,"")</f>
        <v>100</v>
      </c>
      <c r="BA856" s="2" t="str">
        <f>_xlfn.XLOOKUP($A856,Results!$A$2:$A$2256,Results!V$2:V$2256,"")</f>
        <v>IDEAL INDUSTRIES</v>
      </c>
      <c r="BB856" s="2">
        <f>_xlfn.XLOOKUP($A856,Results!$A$2:$A$2256,Results!W$2:W$2256,"")</f>
        <v>93</v>
      </c>
      <c r="BC856" s="2">
        <f>_xlfn.XLOOKUP($A856,Results!$A$2:$A$2256,Results!X$2:X$2256,"")</f>
        <v>39120000</v>
      </c>
      <c r="BD856" s="2">
        <f>_xlfn.XLOOKUP($A856,Results!$A$2:$A$2256,Results!Y$2:Y$2256,"")</f>
        <v>93</v>
      </c>
      <c r="BE856" s="2" t="b">
        <f>_xlfn.XLOOKUP($A856,Results!$A$2:$A$2256,Results!Z$2:Z$2256,"")</f>
        <v>1</v>
      </c>
    </row>
    <row r="857" spans="1:57" ht="38.25" customHeight="1" x14ac:dyDescent="0.3">
      <c r="A857">
        <v>906534</v>
      </c>
      <c r="B857">
        <v>281559</v>
      </c>
      <c r="C857" t="s">
        <v>36</v>
      </c>
      <c r="D857">
        <v>9341414797</v>
      </c>
      <c r="E857" s="2" t="str">
        <f>VLOOKUP(F857,'RPA Vendor Data '!F$1:$G$2418,2)</f>
        <v>GRAYBAR ELECTRIC CO. INC.</v>
      </c>
      <c r="F857" s="2">
        <v>11471</v>
      </c>
      <c r="G857" s="2">
        <v>4</v>
      </c>
      <c r="H857" t="s">
        <v>2835</v>
      </c>
      <c r="I857">
        <v>1</v>
      </c>
      <c r="J857" t="s">
        <v>39</v>
      </c>
      <c r="K857" t="s">
        <v>39</v>
      </c>
      <c r="L857">
        <v>23.78</v>
      </c>
      <c r="M857" s="2" t="s">
        <v>2812</v>
      </c>
      <c r="N857" s="85" t="s">
        <v>2836</v>
      </c>
      <c r="O857" t="s">
        <v>36</v>
      </c>
      <c r="P857" t="s">
        <v>2837</v>
      </c>
      <c r="Q857" t="s">
        <v>36</v>
      </c>
      <c r="R857">
        <v>23.78</v>
      </c>
      <c r="S857" s="1">
        <v>45744.460177118053</v>
      </c>
      <c r="T857" t="s">
        <v>42</v>
      </c>
      <c r="U857" s="1">
        <v>45744.243055555547</v>
      </c>
      <c r="V857" t="s">
        <v>43</v>
      </c>
      <c r="W857" t="s">
        <v>36</v>
      </c>
      <c r="X857">
        <v>1</v>
      </c>
      <c r="Y857">
        <v>0</v>
      </c>
      <c r="Z857">
        <v>23.78</v>
      </c>
      <c r="AA857" t="s">
        <v>36</v>
      </c>
      <c r="AB857">
        <v>31</v>
      </c>
      <c r="AC857" t="s">
        <v>2812</v>
      </c>
      <c r="AD857" t="s">
        <v>2812</v>
      </c>
      <c r="AE857" t="s">
        <v>45</v>
      </c>
      <c r="AF857" s="44">
        <v>15121515</v>
      </c>
      <c r="AG857" s="18" t="s">
        <v>2838</v>
      </c>
      <c r="AH857" s="18"/>
      <c r="AI857" s="2" t="s">
        <v>48</v>
      </c>
      <c r="AJ857" s="2" t="e">
        <f>VLOOKUP(A857,'Classification Test Result'!$A$2:$D$2428,4,FALSE)</f>
        <v>#N/A</v>
      </c>
      <c r="AL857" s="2">
        <f>_xlfn.XLOOKUP($A857,Results!$A$2:$A$2256,Results!G$2:G$2256,"")</f>
        <v>335772</v>
      </c>
      <c r="AM857" s="2">
        <f>_xlfn.XLOOKUP($A857,Results!$A$2:$A$2256,Results!H$2:H$2256,"")</f>
        <v>30030</v>
      </c>
      <c r="AN857" s="2" t="str">
        <f>_xlfn.XLOOKUP($A857,Results!$A$2:$A$2256,Results!I$2:I$2256,"")</f>
        <v>IDEAL INDUSTRIES</v>
      </c>
      <c r="AO857" s="2">
        <f>_xlfn.XLOOKUP($A857,Results!$A$2:$A$2256,Results!J$2:J$2256,"")</f>
        <v>783250300303</v>
      </c>
      <c r="AP857" s="2">
        <f>_xlfn.XLOOKUP($A857,Results!$A$2:$A$2256,Results!K$2:K$2256,"")</f>
        <v>12162200</v>
      </c>
      <c r="AQ857" s="2" t="str">
        <f>_xlfn.XLOOKUP($A857,Results!$A$2:$A$2256,Results!L$2:L$2256,"")</f>
        <v>AK10519842</v>
      </c>
      <c r="AR857" s="2">
        <f>_xlfn.XLOOKUP($A857,Results!$A$2:$A$2256,Results!M$2:M$2256,"")</f>
        <v>656834</v>
      </c>
      <c r="AS857" s="2" t="str">
        <f>_xlfn.XLOOKUP($A857,Results!$A$2:$A$2256,Results!N$2:N$2256,"")</f>
        <v>IDEAL 30-030 8-OZ ANTI OXIDANT COMP</v>
      </c>
      <c r="AT857" s="2" t="str">
        <f>_xlfn.XLOOKUP($A857,Results!$A$2:$A$2256,Results!O$2:O$2256,"")</f>
        <v>IDEAL INDUSTRIES</v>
      </c>
      <c r="AU857" s="2" t="str">
        <f>_xlfn.XLOOKUP($A857,Results!$A$2:$A$2256,Results!P$2:P$2256,"")</f>
        <v>IDEAL INDUSTRIES INC</v>
      </c>
      <c r="AV857" s="2" t="str">
        <f>_xlfn.XLOOKUP($A857,Results!$A$2:$A$2256,Results!Q$2:Q$2256,"")</f>
        <v>SINGLE_MATCH</v>
      </c>
      <c r="AW857" s="2" t="str">
        <f>_xlfn.XLOOKUP($A857,Results!$A$2:$A$2256,Results!R$2:R$2256,"")</f>
        <v>0.9103515332811287</v>
      </c>
      <c r="AX857" s="2">
        <f>_xlfn.XLOOKUP($A857,Results!$A$2:$A$2256,Results!S$2:S$2256,"")</f>
        <v>100</v>
      </c>
      <c r="AY857" s="2">
        <f>_xlfn.XLOOKUP($A857,Results!$A$2:$A$2256,Results!T$2:T$2256,"")</f>
        <v>100</v>
      </c>
      <c r="AZ857" s="2">
        <f>_xlfn.XLOOKUP($A857,Results!$A$2:$A$2256,Results!U$2:U$2256,"")</f>
        <v>100</v>
      </c>
      <c r="BA857" s="2" t="str">
        <f>_xlfn.XLOOKUP($A857,Results!$A$2:$A$2256,Results!V$2:V$2256,"")</f>
        <v>IDEAL INDUSTRIES</v>
      </c>
      <c r="BB857" s="2">
        <f>_xlfn.XLOOKUP($A857,Results!$A$2:$A$2256,Results!W$2:W$2256,"")</f>
        <v>92</v>
      </c>
      <c r="BC857" s="2">
        <f>_xlfn.XLOOKUP($A857,Results!$A$2:$A$2256,Results!X$2:X$2256,"")</f>
        <v>12162200</v>
      </c>
      <c r="BD857" s="2">
        <f>_xlfn.XLOOKUP($A857,Results!$A$2:$A$2256,Results!Y$2:Y$2256,"")</f>
        <v>92</v>
      </c>
      <c r="BE857" s="2" t="b">
        <f>_xlfn.XLOOKUP($A857,Results!$A$2:$A$2256,Results!Z$2:Z$2256,"")</f>
        <v>1</v>
      </c>
    </row>
    <row r="858" spans="1:57" ht="38.25" customHeight="1" x14ac:dyDescent="0.3">
      <c r="A858">
        <v>906535</v>
      </c>
      <c r="B858">
        <v>281972</v>
      </c>
      <c r="C858" t="s">
        <v>36</v>
      </c>
      <c r="D858" t="s">
        <v>1207</v>
      </c>
      <c r="E858" s="2" t="str">
        <f>VLOOKUP(F858,'RPA Vendor Data '!F$1:$G$2418,2)</f>
        <v>FROST ELECTRIC SUPPLY CO</v>
      </c>
      <c r="F858" s="2">
        <v>11364</v>
      </c>
      <c r="G858" s="2">
        <v>2</v>
      </c>
      <c r="H858" t="s">
        <v>2839</v>
      </c>
      <c r="I858">
        <v>50</v>
      </c>
      <c r="J858" t="s">
        <v>58</v>
      </c>
      <c r="K858" t="s">
        <v>58</v>
      </c>
      <c r="L858">
        <v>61.42</v>
      </c>
      <c r="M858" s="104" t="s">
        <v>2812</v>
      </c>
      <c r="N858" s="85" t="s">
        <v>2840</v>
      </c>
      <c r="O858" t="s">
        <v>36</v>
      </c>
      <c r="P858" t="s">
        <v>2841</v>
      </c>
      <c r="Q858">
        <v>78325085371</v>
      </c>
      <c r="R858">
        <v>30.71</v>
      </c>
      <c r="S858" s="1">
        <v>45744.875629050926</v>
      </c>
      <c r="T858" t="s">
        <v>42</v>
      </c>
      <c r="U858" s="1">
        <v>45744.663888888892</v>
      </c>
      <c r="V858" t="s">
        <v>43</v>
      </c>
      <c r="W858" t="s">
        <v>36</v>
      </c>
      <c r="X858">
        <v>0</v>
      </c>
      <c r="Y858">
        <v>0</v>
      </c>
      <c r="Z858">
        <v>61.42</v>
      </c>
      <c r="AA858" t="s">
        <v>36</v>
      </c>
      <c r="AB858">
        <v>193</v>
      </c>
      <c r="AC858" t="s">
        <v>2812</v>
      </c>
      <c r="AD858" t="s">
        <v>2812</v>
      </c>
      <c r="AE858" t="s">
        <v>45</v>
      </c>
      <c r="AF858" s="44" t="s">
        <v>46</v>
      </c>
      <c r="AG858" s="18" t="s">
        <v>2842</v>
      </c>
      <c r="AH858" s="18"/>
      <c r="AI858" s="2" t="s">
        <v>48</v>
      </c>
      <c r="AJ858" s="2" t="e">
        <f>VLOOKUP(A858,'Classification Test Result'!$A$2:$D$2428,4,FALSE)</f>
        <v>#N/A</v>
      </c>
      <c r="AL858" s="2">
        <f>_xlfn.XLOOKUP($A858,Results!$A$2:$A$2256,Results!G$2:G$2256,"")</f>
        <v>336656</v>
      </c>
      <c r="AM858" s="2">
        <f>_xlfn.XLOOKUP($A858,Results!$A$2:$A$2256,Results!H$2:H$2256,"")</f>
        <v>85371</v>
      </c>
      <c r="AN858" s="2" t="str">
        <f>_xlfn.XLOOKUP($A858,Results!$A$2:$A$2256,Results!I$2:I$2256,"")</f>
        <v>IDEAL INDUSTRIES</v>
      </c>
      <c r="AO858" s="2">
        <f>_xlfn.XLOOKUP($A858,Results!$A$2:$A$2256,Results!J$2:J$2256,"")</f>
        <v>783250853717</v>
      </c>
      <c r="AP858" s="2">
        <f>_xlfn.XLOOKUP($A858,Results!$A$2:$A$2256,Results!K$2:K$2256,"")</f>
        <v>39121402</v>
      </c>
      <c r="AQ858" s="2" t="str">
        <f>_xlfn.XLOOKUP($A858,Results!$A$2:$A$2256,Results!L$2:L$2256,"")</f>
        <v>AK10522325</v>
      </c>
      <c r="AR858" s="2">
        <f>_xlfn.XLOOKUP($A858,Results!$A$2:$A$2256,Results!M$2:M$2256,"")</f>
        <v>1081535</v>
      </c>
      <c r="AS858" s="2" t="str">
        <f>_xlfn.XLOOKUP($A858,Results!$A$2:$A$2256,Results!N$2:N$2256,"")</f>
        <v>IDEAL 85-371 CAT5E MODULAR PLUG</v>
      </c>
      <c r="AT858" s="2" t="str">
        <f>_xlfn.XLOOKUP($A858,Results!$A$2:$A$2256,Results!O$2:O$2256,"")</f>
        <v>IDEAL INDUSTRIES</v>
      </c>
      <c r="AU858" s="2" t="str">
        <f>_xlfn.XLOOKUP($A858,Results!$A$2:$A$2256,Results!P$2:P$2256,"")</f>
        <v>IDEAL</v>
      </c>
      <c r="AV858" s="2" t="str">
        <f>_xlfn.XLOOKUP($A858,Results!$A$2:$A$2256,Results!Q$2:Q$2256,"")</f>
        <v>SINGLE_MATCH</v>
      </c>
      <c r="AW858" s="2" t="str">
        <f>_xlfn.XLOOKUP($A858,Results!$A$2:$A$2256,Results!R$2:R$2256,"")</f>
        <v>0.8712520692323081</v>
      </c>
      <c r="AX858" s="2">
        <f>_xlfn.XLOOKUP($A858,Results!$A$2:$A$2256,Results!S$2:S$2256,"")</f>
        <v>100</v>
      </c>
      <c r="AY858" s="2">
        <f>_xlfn.XLOOKUP($A858,Results!$A$2:$A$2256,Results!T$2:T$2256,"")</f>
        <v>100</v>
      </c>
      <c r="AZ858" s="2">
        <f>_xlfn.XLOOKUP($A858,Results!$A$2:$A$2256,Results!U$2:U$2256,"")</f>
        <v>100</v>
      </c>
      <c r="BA858" s="2" t="str">
        <f>_xlfn.XLOOKUP($A858,Results!$A$2:$A$2256,Results!V$2:V$2256,"")</f>
        <v>IDEAL INDUSTRIES</v>
      </c>
      <c r="BB858" s="2">
        <f>_xlfn.XLOOKUP($A858,Results!$A$2:$A$2256,Results!W$2:W$2256,"")</f>
        <v>89</v>
      </c>
      <c r="BC858" s="2">
        <f>_xlfn.XLOOKUP($A858,Results!$A$2:$A$2256,Results!X$2:X$2256,"")</f>
        <v>39121402</v>
      </c>
      <c r="BD858" s="2">
        <f>_xlfn.XLOOKUP($A858,Results!$A$2:$A$2256,Results!Y$2:Y$2256,"")</f>
        <v>89</v>
      </c>
      <c r="BE858" s="2" t="b">
        <f>_xlfn.XLOOKUP($A858,Results!$A$2:$A$2256,Results!Z$2:Z$2256,"")</f>
        <v>1</v>
      </c>
    </row>
    <row r="859" spans="1:57" ht="38.25" customHeight="1" x14ac:dyDescent="0.3">
      <c r="A859">
        <v>906536</v>
      </c>
      <c r="B859">
        <v>281683</v>
      </c>
      <c r="C859" t="s">
        <v>36</v>
      </c>
      <c r="D859" t="s">
        <v>1273</v>
      </c>
      <c r="E859" s="2" t="str">
        <f>VLOOKUP(F859,'RPA Vendor Data '!F$1:$G$2418,2)</f>
        <v>CED - SAN FRANCISCO</v>
      </c>
      <c r="F859" s="2">
        <v>17154</v>
      </c>
      <c r="G859" s="2">
        <v>15</v>
      </c>
      <c r="H859" t="s">
        <v>2843</v>
      </c>
      <c r="I859">
        <v>1</v>
      </c>
      <c r="J859" t="s">
        <v>39</v>
      </c>
      <c r="K859" t="s">
        <v>39</v>
      </c>
      <c r="L859">
        <v>22.92</v>
      </c>
      <c r="M859" s="2" t="s">
        <v>2844</v>
      </c>
      <c r="N859" s="85" t="s">
        <v>2845</v>
      </c>
      <c r="O859" t="s">
        <v>36</v>
      </c>
      <c r="P859" t="s">
        <v>36</v>
      </c>
      <c r="Q859" t="s">
        <v>36</v>
      </c>
      <c r="R859">
        <v>22.92</v>
      </c>
      <c r="S859" s="1">
        <v>45744.522091932871</v>
      </c>
      <c r="T859" t="s">
        <v>42</v>
      </c>
      <c r="U859" s="1">
        <v>45744.294444444437</v>
      </c>
      <c r="V859" t="s">
        <v>43</v>
      </c>
      <c r="W859" t="s">
        <v>36</v>
      </c>
      <c r="X859">
        <v>0</v>
      </c>
      <c r="Y859">
        <v>0</v>
      </c>
      <c r="Z859">
        <v>22.92</v>
      </c>
      <c r="AA859" t="s">
        <v>36</v>
      </c>
      <c r="AB859">
        <v>94</v>
      </c>
      <c r="AC859" t="s">
        <v>2812</v>
      </c>
      <c r="AD859" t="s">
        <v>2812</v>
      </c>
      <c r="AE859" t="s">
        <v>45</v>
      </c>
      <c r="AF859" s="44" t="s">
        <v>46</v>
      </c>
      <c r="AG859" s="18" t="s">
        <v>2846</v>
      </c>
      <c r="AI859" s="2" t="s">
        <v>48</v>
      </c>
      <c r="AJ859" s="2" t="e">
        <f>VLOOKUP(A859,'Classification Test Result'!$A$2:$D$2428,4,FALSE)</f>
        <v>#N/A</v>
      </c>
      <c r="AL859" s="2">
        <f>_xlfn.XLOOKUP($A859,Results!$A$2:$A$2256,Results!G$2:G$2256,"")</f>
        <v>308851</v>
      </c>
      <c r="AM859" s="2">
        <f>_xlfn.XLOOKUP($A859,Results!$A$2:$A$2256,Results!H$2:H$2256,"")</f>
        <v>36574</v>
      </c>
      <c r="AN859" s="2" t="str">
        <f>_xlfn.XLOOKUP($A859,Results!$A$2:$A$2256,Results!I$2:I$2256,"")</f>
        <v>IDEAL INDUSTRIES</v>
      </c>
      <c r="AO859" s="2">
        <f>_xlfn.XLOOKUP($A859,Results!$A$2:$A$2256,Results!J$2:J$2256,"")</f>
        <v>783250784196</v>
      </c>
      <c r="AP859" s="2">
        <f>_xlfn.XLOOKUP($A859,Results!$A$2:$A$2256,Results!K$2:K$2256,"")</f>
        <v>27112811</v>
      </c>
      <c r="AQ859" s="2">
        <f>_xlfn.XLOOKUP($A859,Results!$A$2:$A$2256,Results!L$2:L$2256,"")</f>
        <v>0</v>
      </c>
      <c r="AR859" s="2">
        <f>_xlfn.XLOOKUP($A859,Results!$A$2:$A$2256,Results!M$2:M$2256,"")</f>
        <v>951140</v>
      </c>
      <c r="AS859" s="2" t="str">
        <f>_xlfn.XLOOKUP($A859,Results!$A$2:$A$2256,Results!N$2:N$2256,"")</f>
        <v>IDEAL 36-574 3/8 HOLE SAW ARBOR</v>
      </c>
      <c r="AT859" s="2" t="str">
        <f>_xlfn.XLOOKUP($A859,Results!$A$2:$A$2256,Results!O$2:O$2256,"")</f>
        <v>IDEAL INDUSTRIES</v>
      </c>
      <c r="AU859" s="2" t="str">
        <f>_xlfn.XLOOKUP($A859,Results!$A$2:$A$2256,Results!P$2:P$2256,"")</f>
        <v>IDEAL</v>
      </c>
      <c r="AV859" s="2" t="str">
        <f>_xlfn.XLOOKUP($A859,Results!$A$2:$A$2256,Results!Q$2:Q$2256,"")</f>
        <v>SINGLE_MATCH</v>
      </c>
      <c r="AW859" s="2" t="str">
        <f>_xlfn.XLOOKUP($A859,Results!$A$2:$A$2256,Results!R$2:R$2256,"")</f>
        <v>0.9604091715213607</v>
      </c>
      <c r="AX859" s="2">
        <f>_xlfn.XLOOKUP($A859,Results!$A$2:$A$2256,Results!S$2:S$2256,"")</f>
        <v>100</v>
      </c>
      <c r="AY859" s="2">
        <f>_xlfn.XLOOKUP($A859,Results!$A$2:$A$2256,Results!T$2:T$2256,"")</f>
        <v>100</v>
      </c>
      <c r="AZ859" s="2">
        <f>_xlfn.XLOOKUP($A859,Results!$A$2:$A$2256,Results!U$2:U$2256,"")</f>
        <v>100</v>
      </c>
      <c r="BA859" s="2" t="str">
        <f>_xlfn.XLOOKUP($A859,Results!$A$2:$A$2256,Results!V$2:V$2256,"")</f>
        <v>IDEAL INDUSTRIES</v>
      </c>
      <c r="BB859" s="2">
        <f>_xlfn.XLOOKUP($A859,Results!$A$2:$A$2256,Results!W$2:W$2256,"")</f>
        <v>96</v>
      </c>
      <c r="BC859" s="2">
        <f>_xlfn.XLOOKUP($A859,Results!$A$2:$A$2256,Results!X$2:X$2256,"")</f>
        <v>27112811</v>
      </c>
      <c r="BD859" s="2">
        <f>_xlfn.XLOOKUP($A859,Results!$A$2:$A$2256,Results!Y$2:Y$2256,"")</f>
        <v>96</v>
      </c>
      <c r="BE859" s="2" t="b">
        <f>_xlfn.XLOOKUP($A859,Results!$A$2:$A$2256,Results!Z$2:Z$2256,"")</f>
        <v>1</v>
      </c>
    </row>
    <row r="860" spans="1:57" ht="38.25" customHeight="1" x14ac:dyDescent="0.3">
      <c r="A860">
        <v>906537</v>
      </c>
      <c r="B860">
        <v>281865</v>
      </c>
      <c r="C860" t="s">
        <v>36</v>
      </c>
      <c r="D860" t="s">
        <v>908</v>
      </c>
      <c r="E860" s="2" t="str">
        <f>VLOOKUP(F860,'RPA Vendor Data '!F$1:$G$2418,2)</f>
        <v>ACME CONSTRUCTION SUPPLY</v>
      </c>
      <c r="F860" s="2">
        <v>10054</v>
      </c>
      <c r="G860" s="2">
        <v>5</v>
      </c>
      <c r="H860" t="s">
        <v>2847</v>
      </c>
      <c r="I860">
        <v>6</v>
      </c>
      <c r="J860" t="s">
        <v>65</v>
      </c>
      <c r="K860" t="s">
        <v>39</v>
      </c>
      <c r="L860">
        <v>11.25</v>
      </c>
      <c r="M860" s="2" t="s">
        <v>2812</v>
      </c>
      <c r="N860" s="85" t="s">
        <v>2818</v>
      </c>
      <c r="O860">
        <v>141061</v>
      </c>
      <c r="P860" t="s">
        <v>36</v>
      </c>
      <c r="Q860" t="s">
        <v>36</v>
      </c>
      <c r="R860">
        <v>67.5</v>
      </c>
      <c r="S860" s="1">
        <v>45744.647706215277</v>
      </c>
      <c r="T860" t="s">
        <v>42</v>
      </c>
      <c r="U860" s="1">
        <v>45744.425000000003</v>
      </c>
      <c r="V860" t="s">
        <v>43</v>
      </c>
      <c r="W860" t="s">
        <v>36</v>
      </c>
      <c r="X860">
        <v>0</v>
      </c>
      <c r="Y860">
        <v>999</v>
      </c>
      <c r="Z860" t="s">
        <v>36</v>
      </c>
      <c r="AA860" t="s">
        <v>36</v>
      </c>
      <c r="AB860" t="s">
        <v>36</v>
      </c>
      <c r="AC860" t="s">
        <v>2812</v>
      </c>
      <c r="AD860" t="s">
        <v>2812</v>
      </c>
      <c r="AE860" t="s">
        <v>45</v>
      </c>
      <c r="AF860" s="44" t="s">
        <v>46</v>
      </c>
      <c r="AG860" s="18" t="s">
        <v>2848</v>
      </c>
      <c r="AI860" s="2" t="s">
        <v>48</v>
      </c>
      <c r="AJ860" s="2" t="e">
        <f>VLOOKUP(A860,'Classification Test Result'!$A$2:$D$2428,4,FALSE)</f>
        <v>#N/A</v>
      </c>
      <c r="AL860" s="2">
        <f>_xlfn.XLOOKUP($A860,Results!$A$2:$A$2256,Results!G$2:G$2256,"")</f>
        <v>336118</v>
      </c>
      <c r="AM860" s="2">
        <f>_xlfn.XLOOKUP($A860,Results!$A$2:$A$2256,Results!H$2:H$2256,"")</f>
        <v>31388</v>
      </c>
      <c r="AN860" s="2" t="str">
        <f>_xlfn.XLOOKUP($A860,Results!$A$2:$A$2256,Results!I$2:I$2256,"")</f>
        <v>IDEAL INDUSTRIES</v>
      </c>
      <c r="AO860" s="2">
        <f>_xlfn.XLOOKUP($A860,Results!$A$2:$A$2256,Results!J$2:J$2256,"")</f>
        <v>783250348152</v>
      </c>
      <c r="AP860" s="2">
        <f>_xlfn.XLOOKUP($A860,Results!$A$2:$A$2256,Results!K$2:K$2256,"")</f>
        <v>15121520</v>
      </c>
      <c r="AQ860" s="2" t="str">
        <f>_xlfn.XLOOKUP($A860,Results!$A$2:$A$2256,Results!L$2:L$2256,"")</f>
        <v>AK10520312</v>
      </c>
      <c r="AR860" s="2">
        <f>_xlfn.XLOOKUP($A860,Results!$A$2:$A$2256,Results!M$2:M$2256,"")</f>
        <v>1073373</v>
      </c>
      <c r="AS860" s="2" t="str">
        <f>_xlfn.XLOOKUP($A860,Results!$A$2:$A$2256,Results!N$2:N$2256,"")</f>
        <v>IDEAL 31-388 QUART PULLING LUBE</v>
      </c>
      <c r="AT860" s="2" t="str">
        <f>_xlfn.XLOOKUP($A860,Results!$A$2:$A$2256,Results!O$2:O$2256,"")</f>
        <v>IDEAL INDUSTRIES</v>
      </c>
      <c r="AU860" s="2" t="str">
        <f>_xlfn.XLOOKUP($A860,Results!$A$2:$A$2256,Results!P$2:P$2256,"")</f>
        <v>IDEAL</v>
      </c>
      <c r="AV860" s="2" t="str">
        <f>_xlfn.XLOOKUP($A860,Results!$A$2:$A$2256,Results!Q$2:Q$2256,"")</f>
        <v>MULTIPLE_MATCHES_ONE_VALID</v>
      </c>
      <c r="AW860" s="2" t="str">
        <f>_xlfn.XLOOKUP($A860,Results!$A$2:$A$2256,Results!R$2:R$2256,"")</f>
        <v>0.8737982317081249</v>
      </c>
      <c r="AX860" s="2">
        <f>_xlfn.XLOOKUP($A860,Results!$A$2:$A$2256,Results!S$2:S$2256,"")</f>
        <v>100</v>
      </c>
      <c r="AY860" s="2">
        <f>_xlfn.XLOOKUP($A860,Results!$A$2:$A$2256,Results!T$2:T$2256,"")</f>
        <v>100</v>
      </c>
      <c r="AZ860" s="2">
        <f>_xlfn.XLOOKUP($A860,Results!$A$2:$A$2256,Results!U$2:U$2256,"")</f>
        <v>100</v>
      </c>
      <c r="BA860" s="2" t="str">
        <f>_xlfn.XLOOKUP($A860,Results!$A$2:$A$2256,Results!V$2:V$2256,"")</f>
        <v>IDEAL INDUSTRIES</v>
      </c>
      <c r="BB860" s="2">
        <f>_xlfn.XLOOKUP($A860,Results!$A$2:$A$2256,Results!W$2:W$2256,"")</f>
        <v>89</v>
      </c>
      <c r="BC860" s="2">
        <f>_xlfn.XLOOKUP($A860,Results!$A$2:$A$2256,Results!X$2:X$2256,"")</f>
        <v>15121500</v>
      </c>
      <c r="BD860" s="2">
        <f>_xlfn.XLOOKUP($A860,Results!$A$2:$A$2256,Results!Y$2:Y$2256,"")</f>
        <v>89</v>
      </c>
      <c r="BE860" s="2" t="b">
        <f>_xlfn.XLOOKUP($A860,Results!$A$2:$A$2256,Results!Z$2:Z$2256,"")</f>
        <v>1</v>
      </c>
    </row>
    <row r="861" spans="1:57" ht="38.25" customHeight="1" x14ac:dyDescent="0.3">
      <c r="A861">
        <v>906538</v>
      </c>
      <c r="B861">
        <v>281920</v>
      </c>
      <c r="C861" t="s">
        <v>36</v>
      </c>
      <c r="D861" t="s">
        <v>2026</v>
      </c>
      <c r="E861" s="2" t="str">
        <f>VLOOKUP(F861,'RPA Vendor Data '!F$1:$G$2418,2)</f>
        <v>ACME CONSTRUCTION SUPPLY</v>
      </c>
      <c r="F861" s="2">
        <v>10054</v>
      </c>
      <c r="G861" s="2">
        <v>12</v>
      </c>
      <c r="H861" t="s">
        <v>2849</v>
      </c>
      <c r="I861">
        <v>2</v>
      </c>
      <c r="J861" t="s">
        <v>65</v>
      </c>
      <c r="K861" t="s">
        <v>39</v>
      </c>
      <c r="L861">
        <v>11.43</v>
      </c>
      <c r="M861" s="2" t="s">
        <v>2812</v>
      </c>
      <c r="N861" s="85" t="s">
        <v>2818</v>
      </c>
      <c r="O861" t="s">
        <v>36</v>
      </c>
      <c r="P861" t="s">
        <v>36</v>
      </c>
      <c r="Q861" t="s">
        <v>36</v>
      </c>
      <c r="R861">
        <v>22.86</v>
      </c>
      <c r="S861" s="1">
        <v>45744.771251273152</v>
      </c>
      <c r="T861" t="s">
        <v>42</v>
      </c>
      <c r="U861" s="1">
        <v>45744.556944444441</v>
      </c>
      <c r="V861" t="s">
        <v>43</v>
      </c>
      <c r="W861" t="s">
        <v>36</v>
      </c>
      <c r="X861">
        <v>0</v>
      </c>
      <c r="Y861">
        <v>201</v>
      </c>
      <c r="Z861" t="s">
        <v>36</v>
      </c>
      <c r="AA861" t="s">
        <v>36</v>
      </c>
      <c r="AB861">
        <v>62</v>
      </c>
      <c r="AC861" t="s">
        <v>2812</v>
      </c>
      <c r="AD861" t="s">
        <v>2812</v>
      </c>
      <c r="AE861" t="s">
        <v>45</v>
      </c>
      <c r="AF861" s="44" t="s">
        <v>46</v>
      </c>
      <c r="AG861" s="2" t="s">
        <v>372</v>
      </c>
      <c r="AI861" s="2" t="s">
        <v>48</v>
      </c>
      <c r="AJ861" s="2" t="e">
        <f>VLOOKUP(A861,'Classification Test Result'!$A$2:$D$2428,4,FALSE)</f>
        <v>#N/A</v>
      </c>
      <c r="AL861" s="2">
        <f>_xlfn.XLOOKUP($A861,Results!$A$2:$A$2256,Results!G$2:G$2256,"")</f>
        <v>336118</v>
      </c>
      <c r="AM861" s="2">
        <f>_xlfn.XLOOKUP($A861,Results!$A$2:$A$2256,Results!H$2:H$2256,"")</f>
        <v>31388</v>
      </c>
      <c r="AN861" s="2" t="str">
        <f>_xlfn.XLOOKUP($A861,Results!$A$2:$A$2256,Results!I$2:I$2256,"")</f>
        <v>IDEAL INDUSTRIES</v>
      </c>
      <c r="AO861" s="2">
        <f>_xlfn.XLOOKUP($A861,Results!$A$2:$A$2256,Results!J$2:J$2256,"")</f>
        <v>783250348152</v>
      </c>
      <c r="AP861" s="2">
        <f>_xlfn.XLOOKUP($A861,Results!$A$2:$A$2256,Results!K$2:K$2256,"")</f>
        <v>15121520</v>
      </c>
      <c r="AQ861" s="2" t="str">
        <f>_xlfn.XLOOKUP($A861,Results!$A$2:$A$2256,Results!L$2:L$2256,"")</f>
        <v>AK10520312</v>
      </c>
      <c r="AR861" s="2">
        <f>_xlfn.XLOOKUP($A861,Results!$A$2:$A$2256,Results!M$2:M$2256,"")</f>
        <v>1073373</v>
      </c>
      <c r="AS861" s="2" t="str">
        <f>_xlfn.XLOOKUP($A861,Results!$A$2:$A$2256,Results!N$2:N$2256,"")</f>
        <v>IDEAL 31-388 QUART PULLING LUBE</v>
      </c>
      <c r="AT861" s="2" t="str">
        <f>_xlfn.XLOOKUP($A861,Results!$A$2:$A$2256,Results!O$2:O$2256,"")</f>
        <v>IDEAL INDUSTRIES</v>
      </c>
      <c r="AU861" s="2" t="str">
        <f>_xlfn.XLOOKUP($A861,Results!$A$2:$A$2256,Results!P$2:P$2256,"")</f>
        <v>IDEAL</v>
      </c>
      <c r="AV861" s="2" t="str">
        <f>_xlfn.XLOOKUP($A861,Results!$A$2:$A$2256,Results!Q$2:Q$2256,"")</f>
        <v>MULTIPLE_MATCHES_ONE_VALID</v>
      </c>
      <c r="AW861" s="2" t="str">
        <f>_xlfn.XLOOKUP($A861,Results!$A$2:$A$2256,Results!R$2:R$2256,"")</f>
        <v>0.6417786458335538</v>
      </c>
      <c r="AX861" s="2">
        <f>_xlfn.XLOOKUP($A861,Results!$A$2:$A$2256,Results!S$2:S$2256,"")</f>
        <v>77</v>
      </c>
      <c r="AY861" s="2">
        <f>_xlfn.XLOOKUP($A861,Results!$A$2:$A$2256,Results!T$2:T$2256,"")</f>
        <v>72</v>
      </c>
      <c r="AZ861" s="2">
        <f>_xlfn.XLOOKUP($A861,Results!$A$2:$A$2256,Results!U$2:U$2256,"")</f>
        <v>65</v>
      </c>
      <c r="BA861" s="2" t="str">
        <f>_xlfn.XLOOKUP($A861,Results!$A$2:$A$2256,Results!V$2:V$2256,"")</f>
        <v>IDEAL INDUSTRIES</v>
      </c>
      <c r="BB861" s="2">
        <f>_xlfn.XLOOKUP($A861,Results!$A$2:$A$2256,Results!W$2:W$2256,"")</f>
        <v>84</v>
      </c>
      <c r="BC861" s="2">
        <f>_xlfn.XLOOKUP($A861,Results!$A$2:$A$2256,Results!X$2:X$2256,"")</f>
        <v>27112826</v>
      </c>
      <c r="BD861" s="2">
        <f>_xlfn.XLOOKUP($A861,Results!$A$2:$A$2256,Results!Y$2:Y$2256,"")</f>
        <v>84</v>
      </c>
      <c r="BE861" s="2" t="b">
        <f>_xlfn.XLOOKUP($A861,Results!$A$2:$A$2256,Results!Z$2:Z$2256,"")</f>
        <v>1</v>
      </c>
    </row>
    <row r="862" spans="1:57" ht="38.25" customHeight="1" x14ac:dyDescent="0.3">
      <c r="A862">
        <v>906539</v>
      </c>
      <c r="B862">
        <v>281718</v>
      </c>
      <c r="C862" t="s">
        <v>36</v>
      </c>
      <c r="D862" t="s">
        <v>595</v>
      </c>
      <c r="E862" s="2" t="str">
        <f>VLOOKUP(F862,'RPA Vendor Data '!F$1:$G$2418,2)</f>
        <v>ONESOURCE DISTRIBUTORS</v>
      </c>
      <c r="F862" s="2">
        <v>16089</v>
      </c>
      <c r="G862" s="2">
        <v>3</v>
      </c>
      <c r="H862" t="s">
        <v>2850</v>
      </c>
      <c r="I862">
        <v>500</v>
      </c>
      <c r="J862" t="s">
        <v>98</v>
      </c>
      <c r="K862" t="s">
        <v>98</v>
      </c>
      <c r="L862">
        <v>98.64</v>
      </c>
      <c r="M862" s="2" t="s">
        <v>2812</v>
      </c>
      <c r="N862" s="85" t="s">
        <v>2851</v>
      </c>
      <c r="O862" t="s">
        <v>36</v>
      </c>
      <c r="P862" t="s">
        <v>36</v>
      </c>
      <c r="Q862" t="s">
        <v>36</v>
      </c>
      <c r="R862">
        <v>49.32</v>
      </c>
      <c r="S862" s="1">
        <v>45744.543670983803</v>
      </c>
      <c r="T862" t="s">
        <v>42</v>
      </c>
      <c r="U862" s="1">
        <v>45744.31527777778</v>
      </c>
      <c r="V862" t="s">
        <v>43</v>
      </c>
      <c r="W862" t="s">
        <v>36</v>
      </c>
      <c r="X862">
        <v>1</v>
      </c>
      <c r="Y862">
        <v>201</v>
      </c>
      <c r="Z862" t="s">
        <v>36</v>
      </c>
      <c r="AA862" t="s">
        <v>36</v>
      </c>
      <c r="AB862" t="s">
        <v>36</v>
      </c>
      <c r="AC862" t="s">
        <v>2812</v>
      </c>
      <c r="AD862" t="s">
        <v>2812</v>
      </c>
      <c r="AE862" t="s">
        <v>45</v>
      </c>
      <c r="AF862" s="44">
        <v>39121445</v>
      </c>
      <c r="AG862" s="18" t="s">
        <v>2852</v>
      </c>
      <c r="AH862" s="18"/>
      <c r="AI862" s="2" t="s">
        <v>48</v>
      </c>
      <c r="AJ862" s="2" t="e">
        <f>VLOOKUP(A862,'Classification Test Result'!$A$2:$D$2428,4,FALSE)</f>
        <v>#N/A</v>
      </c>
      <c r="AL862" s="2">
        <f>_xlfn.XLOOKUP($A862,Results!$A$2:$A$2256,Results!G$2:G$2256,"")</f>
        <v>336500</v>
      </c>
      <c r="AM862" s="2">
        <f>_xlfn.XLOOKUP($A862,Results!$A$2:$A$2256,Results!H$2:H$2256,"")</f>
        <v>30652</v>
      </c>
      <c r="AN862" s="2" t="str">
        <f>_xlfn.XLOOKUP($A862,Results!$A$2:$A$2256,Results!I$2:I$2256,"")</f>
        <v>IDEAL INDUSTRIES</v>
      </c>
      <c r="AO862" s="2">
        <f>_xlfn.XLOOKUP($A862,Results!$A$2:$A$2256,Results!J$2:J$2256,"")</f>
        <v>783250306527</v>
      </c>
      <c r="AP862" s="2">
        <f>_xlfn.XLOOKUP($A862,Results!$A$2:$A$2256,Results!K$2:K$2256,"")</f>
        <v>39121445</v>
      </c>
      <c r="AQ862" s="2" t="str">
        <f>_xlfn.XLOOKUP($A862,Results!$A$2:$A$2256,Results!L$2:L$2256,"")</f>
        <v>AK10520086</v>
      </c>
      <c r="AR862" s="2">
        <f>_xlfn.XLOOKUP($A862,Results!$A$2:$A$2256,Results!M$2:M$2256,"")</f>
        <v>976494</v>
      </c>
      <c r="AS862" s="2" t="str">
        <f>_xlfn.XLOOKUP($A862,Results!$A$2:$A$2256,Results!N$2:N$2256,"")</f>
        <v>IDEAL 30-652 RED WNGNUT KEG5M/BG500</v>
      </c>
      <c r="AT862" s="2" t="str">
        <f>_xlfn.XLOOKUP($A862,Results!$A$2:$A$2256,Results!O$2:O$2256,"")</f>
        <v>IDEAL INDUSTRIES</v>
      </c>
      <c r="AU862" s="2" t="str">
        <f>_xlfn.XLOOKUP($A862,Results!$A$2:$A$2256,Results!P$2:P$2256,"")</f>
        <v>IDEAL</v>
      </c>
      <c r="AV862" s="2" t="str">
        <f>_xlfn.XLOOKUP($A862,Results!$A$2:$A$2256,Results!Q$2:Q$2256,"")</f>
        <v>MULTIPLE_MATCHES_ONE_VALID</v>
      </c>
      <c r="AW862" s="2" t="str">
        <f>_xlfn.XLOOKUP($A862,Results!$A$2:$A$2256,Results!R$2:R$2256,"")</f>
        <v>0.7552893546027661</v>
      </c>
      <c r="AX862" s="2">
        <f>_xlfn.XLOOKUP($A862,Results!$A$2:$A$2256,Results!S$2:S$2256,"")</f>
        <v>100</v>
      </c>
      <c r="AY862" s="2">
        <f>_xlfn.XLOOKUP($A862,Results!$A$2:$A$2256,Results!T$2:T$2256,"")</f>
        <v>100</v>
      </c>
      <c r="AZ862" s="2">
        <f>_xlfn.XLOOKUP($A862,Results!$A$2:$A$2256,Results!U$2:U$2256,"")</f>
        <v>98</v>
      </c>
      <c r="BA862" s="2" t="str">
        <f>_xlfn.XLOOKUP($A862,Results!$A$2:$A$2256,Results!V$2:V$2256,"")</f>
        <v>IDEAL INDUSTRIES</v>
      </c>
      <c r="BB862" s="2">
        <f>_xlfn.XLOOKUP($A862,Results!$A$2:$A$2256,Results!W$2:W$2256,"")</f>
        <v>87</v>
      </c>
      <c r="BC862" s="2">
        <f>_xlfn.XLOOKUP($A862,Results!$A$2:$A$2256,Results!X$2:X$2256,"")</f>
        <v>39121445</v>
      </c>
      <c r="BD862" s="2">
        <f>_xlfn.XLOOKUP($A862,Results!$A$2:$A$2256,Results!Y$2:Y$2256,"")</f>
        <v>87</v>
      </c>
      <c r="BE862" s="2" t="b">
        <f>_xlfn.XLOOKUP($A862,Results!$A$2:$A$2256,Results!Z$2:Z$2256,"")</f>
        <v>1</v>
      </c>
    </row>
    <row r="863" spans="1:57" ht="38.25" customHeight="1" x14ac:dyDescent="0.3">
      <c r="A863">
        <v>906540</v>
      </c>
      <c r="B863">
        <v>281670</v>
      </c>
      <c r="C863" t="s">
        <v>36</v>
      </c>
      <c r="D863" t="s">
        <v>130</v>
      </c>
      <c r="E863" s="2" t="str">
        <f>VLOOKUP(F863,'RPA Vendor Data '!F$1:$G$2418,2)</f>
        <v>FROST ELECTRIC SUPPLY CO</v>
      </c>
      <c r="F863" s="2">
        <v>11364</v>
      </c>
      <c r="G863" s="2">
        <v>10</v>
      </c>
      <c r="H863" t="s">
        <v>2854</v>
      </c>
      <c r="I863">
        <v>100</v>
      </c>
      <c r="J863" t="s">
        <v>58</v>
      </c>
      <c r="K863" t="s">
        <v>58</v>
      </c>
      <c r="L863">
        <v>132.34</v>
      </c>
      <c r="M863" s="104" t="s">
        <v>2812</v>
      </c>
      <c r="N863" s="85" t="s">
        <v>2855</v>
      </c>
      <c r="O863" t="s">
        <v>36</v>
      </c>
      <c r="P863" t="s">
        <v>2856</v>
      </c>
      <c r="Q863">
        <v>78325073326</v>
      </c>
      <c r="R863">
        <v>132.34</v>
      </c>
      <c r="S863" s="1">
        <v>45744.501157141203</v>
      </c>
      <c r="T863" t="s">
        <v>42</v>
      </c>
      <c r="U863" s="1">
        <v>45744.287499999999</v>
      </c>
      <c r="V863" t="s">
        <v>43</v>
      </c>
      <c r="W863" t="s">
        <v>36</v>
      </c>
      <c r="X863">
        <v>11</v>
      </c>
      <c r="Y863" t="s">
        <v>158</v>
      </c>
      <c r="Z863">
        <v>132.34</v>
      </c>
      <c r="AA863">
        <v>132.34</v>
      </c>
      <c r="AB863">
        <v>193</v>
      </c>
      <c r="AC863" t="s">
        <v>2812</v>
      </c>
      <c r="AD863" t="s">
        <v>2812</v>
      </c>
      <c r="AE863" t="s">
        <v>45</v>
      </c>
      <c r="AF863" s="44" t="s">
        <v>46</v>
      </c>
      <c r="AG863" s="18" t="s">
        <v>2857</v>
      </c>
      <c r="AH863" s="18"/>
      <c r="AI863" s="2" t="s">
        <v>48</v>
      </c>
      <c r="AJ863" s="2" t="e">
        <f>VLOOKUP(A863,'Classification Test Result'!$A$2:$D$2428,4,FALSE)</f>
        <v>#N/A</v>
      </c>
      <c r="AL863" s="2">
        <f>_xlfn.XLOOKUP($A863,Results!$A$2:$A$2256,Results!G$2:G$2256,"")</f>
        <v>339588</v>
      </c>
      <c r="AM863" s="2">
        <f>_xlfn.XLOOKUP($A863,Results!$A$2:$A$2256,Results!H$2:H$2256,"")</f>
        <v>303413</v>
      </c>
      <c r="AN863" s="2" t="str">
        <f>_xlfn.XLOOKUP($A863,Results!$A$2:$A$2256,Results!I$2:I$2256,"")</f>
        <v>IDEAL INDUSTRIES</v>
      </c>
      <c r="AO863" s="2">
        <f>_xlfn.XLOOKUP($A863,Results!$A$2:$A$2256,Results!J$2:J$2256,"")</f>
        <v>783250733262</v>
      </c>
      <c r="AP863" s="2">
        <f>_xlfn.XLOOKUP($A863,Results!$A$2:$A$2256,Results!K$2:K$2256,"")</f>
        <v>39121700</v>
      </c>
      <c r="AQ863" s="2" t="str">
        <f>_xlfn.XLOOKUP($A863,Results!$A$2:$A$2256,Results!L$2:L$2256,"")</f>
        <v>AK10519977</v>
      </c>
      <c r="AR863" s="2">
        <f>_xlfn.XLOOKUP($A863,Results!$A$2:$A$2256,Results!M$2:M$2256,"")</f>
        <v>1070252</v>
      </c>
      <c r="AS863" s="2" t="str">
        <f>_xlfn.XLOOKUP($A863,Results!$A$2:$A$2256,Results!N$2:N$2256,"")</f>
        <v>IDEAL 30-3413 12IN WIRE W/FRK</v>
      </c>
      <c r="AT863" s="2" t="str">
        <f>_xlfn.XLOOKUP($A863,Results!$A$2:$A$2256,Results!O$2:O$2256,"")</f>
        <v>IDEAL INDUSTRIES</v>
      </c>
      <c r="AU863" s="2" t="str">
        <f>_xlfn.XLOOKUP($A863,Results!$A$2:$A$2256,Results!P$2:P$2256,"")</f>
        <v>IDEAL</v>
      </c>
      <c r="AV863" s="2" t="str">
        <f>_xlfn.XLOOKUP($A863,Results!$A$2:$A$2256,Results!Q$2:Q$2256,"")</f>
        <v>SINGLE_MATCH</v>
      </c>
      <c r="AW863" s="2" t="str">
        <f>_xlfn.XLOOKUP($A863,Results!$A$2:$A$2256,Results!R$2:R$2256,"")</f>
        <v>0.7428415003148643</v>
      </c>
      <c r="AX863" s="2">
        <f>_xlfn.XLOOKUP($A863,Results!$A$2:$A$2256,Results!S$2:S$2256,"")</f>
        <v>100</v>
      </c>
      <c r="AY863" s="2">
        <f>_xlfn.XLOOKUP($A863,Results!$A$2:$A$2256,Results!T$2:T$2256,"")</f>
        <v>100</v>
      </c>
      <c r="AZ863" s="2">
        <f>_xlfn.XLOOKUP($A863,Results!$A$2:$A$2256,Results!U$2:U$2256,"")</f>
        <v>100</v>
      </c>
      <c r="BA863" s="2" t="str">
        <f>_xlfn.XLOOKUP($A863,Results!$A$2:$A$2256,Results!V$2:V$2256,"")</f>
        <v>IDEAL INDUSTRIES</v>
      </c>
      <c r="BB863" s="2">
        <f>_xlfn.XLOOKUP($A863,Results!$A$2:$A$2256,Results!W$2:W$2256,"")</f>
        <v>84</v>
      </c>
      <c r="BC863" s="2">
        <f>_xlfn.XLOOKUP($A863,Results!$A$2:$A$2256,Results!X$2:X$2256,"")</f>
        <v>39120000</v>
      </c>
      <c r="BD863" s="2">
        <f>_xlfn.XLOOKUP($A863,Results!$A$2:$A$2256,Results!Y$2:Y$2256,"")</f>
        <v>84</v>
      </c>
      <c r="BE863" s="2" t="b">
        <f>_xlfn.XLOOKUP($A863,Results!$A$2:$A$2256,Results!Z$2:Z$2256,"")</f>
        <v>1</v>
      </c>
    </row>
    <row r="864" spans="1:57" ht="38.25" customHeight="1" x14ac:dyDescent="0.3">
      <c r="A864">
        <v>906541</v>
      </c>
      <c r="B864">
        <v>281718</v>
      </c>
      <c r="C864" t="s">
        <v>36</v>
      </c>
      <c r="D864" t="s">
        <v>595</v>
      </c>
      <c r="E864" s="2" t="str">
        <f>VLOOKUP(F864,'RPA Vendor Data '!F$1:$G$2418,2)</f>
        <v>ONESOURCE DISTRIBUTORS</v>
      </c>
      <c r="F864" s="2">
        <v>16089</v>
      </c>
      <c r="G864" s="2">
        <v>1</v>
      </c>
      <c r="H864" t="s">
        <v>2858</v>
      </c>
      <c r="I864">
        <v>100</v>
      </c>
      <c r="J864" t="s">
        <v>58</v>
      </c>
      <c r="K864" t="s">
        <v>58</v>
      </c>
      <c r="L864">
        <v>59.27</v>
      </c>
      <c r="M864" s="2" t="s">
        <v>2812</v>
      </c>
      <c r="N864" s="85" t="s">
        <v>2859</v>
      </c>
      <c r="O864" t="s">
        <v>36</v>
      </c>
      <c r="P864" t="s">
        <v>2860</v>
      </c>
      <c r="Q864" t="s">
        <v>36</v>
      </c>
      <c r="R864">
        <v>59.27</v>
      </c>
      <c r="S864" s="1">
        <v>45744.543664317127</v>
      </c>
      <c r="T864" t="s">
        <v>42</v>
      </c>
      <c r="U864" s="1">
        <v>45744.31527777778</v>
      </c>
      <c r="V864" t="s">
        <v>43</v>
      </c>
      <c r="W864" t="s">
        <v>36</v>
      </c>
      <c r="X864">
        <v>1</v>
      </c>
      <c r="Y864">
        <v>0</v>
      </c>
      <c r="Z864">
        <v>59.27</v>
      </c>
      <c r="AA864" t="s">
        <v>36</v>
      </c>
      <c r="AB864">
        <v>194</v>
      </c>
      <c r="AC864" t="s">
        <v>2812</v>
      </c>
      <c r="AD864" t="s">
        <v>2812</v>
      </c>
      <c r="AE864" t="s">
        <v>45</v>
      </c>
      <c r="AF864" s="44">
        <v>39121613</v>
      </c>
      <c r="AG864" s="18" t="s">
        <v>2861</v>
      </c>
      <c r="AH864" s="18"/>
      <c r="AI864" s="2" t="s">
        <v>48</v>
      </c>
      <c r="AJ864" s="2" t="e">
        <f>VLOOKUP(A864,'Classification Test Result'!$A$2:$D$2428,4,FALSE)</f>
        <v>#N/A</v>
      </c>
      <c r="AL864" s="2">
        <f>_xlfn.XLOOKUP($A864,Results!$A$2:$A$2256,Results!G$2:G$2256,"")</f>
        <v>339517</v>
      </c>
      <c r="AM864" s="2">
        <f>_xlfn.XLOOKUP($A864,Results!$A$2:$A$2256,Results!H$2:H$2256,"")</f>
        <v>303396</v>
      </c>
      <c r="AN864" s="2" t="str">
        <f>_xlfn.XLOOKUP($A864,Results!$A$2:$A$2256,Results!I$2:I$2256,"")</f>
        <v>IDEAL INDUSTRIES</v>
      </c>
      <c r="AO864" s="2">
        <f>_xlfn.XLOOKUP($A864,Results!$A$2:$A$2256,Results!J$2:J$2256,"")</f>
        <v>783250533688</v>
      </c>
      <c r="AP864" s="2">
        <f>_xlfn.XLOOKUP($A864,Results!$A$2:$A$2256,Results!K$2:K$2256,"")</f>
        <v>39121613</v>
      </c>
      <c r="AQ864" s="2" t="str">
        <f>_xlfn.XLOOKUP($A864,Results!$A$2:$A$2256,Results!L$2:L$2256,"")</f>
        <v>AK10519969</v>
      </c>
      <c r="AR864" s="2">
        <f>_xlfn.XLOOKUP($A864,Results!$A$2:$A$2256,Results!M$2:M$2256,"")</f>
        <v>422130</v>
      </c>
      <c r="AS864" s="2" t="str">
        <f>_xlfn.XLOOKUP($A864,Results!$A$2:$A$2256,Results!N$2:N$2256,"")</f>
        <v>IDEAL 30-3396 12AWG SOL WIRE PGTL</v>
      </c>
      <c r="AT864" s="2" t="str">
        <f>_xlfn.XLOOKUP($A864,Results!$A$2:$A$2256,Results!O$2:O$2256,"")</f>
        <v>IDEAL INDUSTRIES</v>
      </c>
      <c r="AU864" s="2" t="str">
        <f>_xlfn.XLOOKUP($A864,Results!$A$2:$A$2256,Results!P$2:P$2256,"")</f>
        <v>IDEAL</v>
      </c>
      <c r="AV864" s="2" t="str">
        <f>_xlfn.XLOOKUP($A864,Results!$A$2:$A$2256,Results!Q$2:Q$2256,"")</f>
        <v>SINGLE_MATCH</v>
      </c>
      <c r="AW864" s="2" t="str">
        <f>_xlfn.XLOOKUP($A864,Results!$A$2:$A$2256,Results!R$2:R$2256,"")</f>
        <v>0.8046319394176334</v>
      </c>
      <c r="AX864" s="2">
        <f>_xlfn.XLOOKUP($A864,Results!$A$2:$A$2256,Results!S$2:S$2256,"")</f>
        <v>100</v>
      </c>
      <c r="AY864" s="2">
        <f>_xlfn.XLOOKUP($A864,Results!$A$2:$A$2256,Results!T$2:T$2256,"")</f>
        <v>100</v>
      </c>
      <c r="AZ864" s="2">
        <f>_xlfn.XLOOKUP($A864,Results!$A$2:$A$2256,Results!U$2:U$2256,"")</f>
        <v>100</v>
      </c>
      <c r="BA864" s="2" t="str">
        <f>_xlfn.XLOOKUP($A864,Results!$A$2:$A$2256,Results!V$2:V$2256,"")</f>
        <v>IDEAL INDUSTRIES</v>
      </c>
      <c r="BB864" s="2">
        <f>_xlfn.XLOOKUP($A864,Results!$A$2:$A$2256,Results!W$2:W$2256,"")</f>
        <v>88</v>
      </c>
      <c r="BC864" s="2">
        <f>_xlfn.XLOOKUP($A864,Results!$A$2:$A$2256,Results!X$2:X$2256,"")</f>
        <v>39120000</v>
      </c>
      <c r="BD864" s="2">
        <f>_xlfn.XLOOKUP($A864,Results!$A$2:$A$2256,Results!Y$2:Y$2256,"")</f>
        <v>88</v>
      </c>
      <c r="BE864" s="2" t="b">
        <f>_xlfn.XLOOKUP($A864,Results!$A$2:$A$2256,Results!Z$2:Z$2256,"")</f>
        <v>1</v>
      </c>
    </row>
    <row r="865" spans="1:57" ht="38.25" customHeight="1" x14ac:dyDescent="0.3">
      <c r="A865">
        <v>906542</v>
      </c>
      <c r="B865">
        <v>281730</v>
      </c>
      <c r="C865" t="s">
        <v>36</v>
      </c>
      <c r="D865" t="s">
        <v>2862</v>
      </c>
      <c r="E865" s="2" t="str">
        <f>VLOOKUP(F865,'RPA Vendor Data '!F$1:$G$2418,2)</f>
        <v>INDEPENDENT ELECTRIC</v>
      </c>
      <c r="F865" s="2">
        <v>14376</v>
      </c>
      <c r="G865" s="2">
        <v>1</v>
      </c>
      <c r="H865" t="s">
        <v>2858</v>
      </c>
      <c r="I865">
        <v>50</v>
      </c>
      <c r="J865" t="s">
        <v>58</v>
      </c>
      <c r="K865" t="s">
        <v>58</v>
      </c>
      <c r="L865">
        <v>59.27</v>
      </c>
      <c r="M865" s="2" t="s">
        <v>2812</v>
      </c>
      <c r="N865" s="85" t="s">
        <v>2859</v>
      </c>
      <c r="O865" t="s">
        <v>36</v>
      </c>
      <c r="P865" t="s">
        <v>2860</v>
      </c>
      <c r="Q865" t="s">
        <v>36</v>
      </c>
      <c r="R865">
        <v>29.64</v>
      </c>
      <c r="S865" s="1">
        <v>45744.543343171303</v>
      </c>
      <c r="T865" t="s">
        <v>42</v>
      </c>
      <c r="U865" s="1">
        <v>45744.318749999999</v>
      </c>
      <c r="V865" t="s">
        <v>43</v>
      </c>
      <c r="W865" t="s">
        <v>36</v>
      </c>
      <c r="X865">
        <v>0</v>
      </c>
      <c r="Y865">
        <v>0</v>
      </c>
      <c r="Z865">
        <v>59.27</v>
      </c>
      <c r="AA865" t="s">
        <v>36</v>
      </c>
      <c r="AB865">
        <v>157</v>
      </c>
      <c r="AC865" t="s">
        <v>2812</v>
      </c>
      <c r="AD865" t="s">
        <v>2812</v>
      </c>
      <c r="AE865" t="s">
        <v>45</v>
      </c>
      <c r="AF865" s="44">
        <v>39121613</v>
      </c>
      <c r="AG865" s="18" t="s">
        <v>2863</v>
      </c>
      <c r="AH865" s="18"/>
      <c r="AI865" s="2" t="s">
        <v>48</v>
      </c>
      <c r="AJ865" s="2" t="e">
        <f>VLOOKUP(A865,'Classification Test Result'!$A$2:$D$2428,4,FALSE)</f>
        <v>#N/A</v>
      </c>
      <c r="AL865" s="2">
        <f>_xlfn.XLOOKUP($A865,Results!$A$2:$A$2256,Results!G$2:G$2256,"")</f>
        <v>339517</v>
      </c>
      <c r="AM865" s="2">
        <f>_xlfn.XLOOKUP($A865,Results!$A$2:$A$2256,Results!H$2:H$2256,"")</f>
        <v>303396</v>
      </c>
      <c r="AN865" s="2" t="str">
        <f>_xlfn.XLOOKUP($A865,Results!$A$2:$A$2256,Results!I$2:I$2256,"")</f>
        <v>IDEAL INDUSTRIES</v>
      </c>
      <c r="AO865" s="2">
        <f>_xlfn.XLOOKUP($A865,Results!$A$2:$A$2256,Results!J$2:J$2256,"")</f>
        <v>783250533688</v>
      </c>
      <c r="AP865" s="2">
        <f>_xlfn.XLOOKUP($A865,Results!$A$2:$A$2256,Results!K$2:K$2256,"")</f>
        <v>39121613</v>
      </c>
      <c r="AQ865" s="2" t="str">
        <f>_xlfn.XLOOKUP($A865,Results!$A$2:$A$2256,Results!L$2:L$2256,"")</f>
        <v>AK10519969</v>
      </c>
      <c r="AR865" s="2">
        <f>_xlfn.XLOOKUP($A865,Results!$A$2:$A$2256,Results!M$2:M$2256,"")</f>
        <v>422130</v>
      </c>
      <c r="AS865" s="2" t="str">
        <f>_xlfn.XLOOKUP($A865,Results!$A$2:$A$2256,Results!N$2:N$2256,"")</f>
        <v>IDEAL 30-3396 12AWG SOL WIRE PGTL</v>
      </c>
      <c r="AT865" s="2" t="str">
        <f>_xlfn.XLOOKUP($A865,Results!$A$2:$A$2256,Results!O$2:O$2256,"")</f>
        <v>IDEAL INDUSTRIES</v>
      </c>
      <c r="AU865" s="2" t="str">
        <f>_xlfn.XLOOKUP($A865,Results!$A$2:$A$2256,Results!P$2:P$2256,"")</f>
        <v>IDEAL</v>
      </c>
      <c r="AV865" s="2" t="str">
        <f>_xlfn.XLOOKUP($A865,Results!$A$2:$A$2256,Results!Q$2:Q$2256,"")</f>
        <v>SINGLE_MATCH</v>
      </c>
      <c r="AW865" s="2" t="str">
        <f>_xlfn.XLOOKUP($A865,Results!$A$2:$A$2256,Results!R$2:R$2256,"")</f>
        <v>0.8046319394176334</v>
      </c>
      <c r="AX865" s="2">
        <f>_xlfn.XLOOKUP($A865,Results!$A$2:$A$2256,Results!S$2:S$2256,"")</f>
        <v>100</v>
      </c>
      <c r="AY865" s="2">
        <f>_xlfn.XLOOKUP($A865,Results!$A$2:$A$2256,Results!T$2:T$2256,"")</f>
        <v>100</v>
      </c>
      <c r="AZ865" s="2">
        <f>_xlfn.XLOOKUP($A865,Results!$A$2:$A$2256,Results!U$2:U$2256,"")</f>
        <v>100</v>
      </c>
      <c r="BA865" s="2" t="str">
        <f>_xlfn.XLOOKUP($A865,Results!$A$2:$A$2256,Results!V$2:V$2256,"")</f>
        <v>IDEAL INDUSTRIES</v>
      </c>
      <c r="BB865" s="2">
        <f>_xlfn.XLOOKUP($A865,Results!$A$2:$A$2256,Results!W$2:W$2256,"")</f>
        <v>88</v>
      </c>
      <c r="BC865" s="2">
        <f>_xlfn.XLOOKUP($A865,Results!$A$2:$A$2256,Results!X$2:X$2256,"")</f>
        <v>39120000</v>
      </c>
      <c r="BD865" s="2">
        <f>_xlfn.XLOOKUP($A865,Results!$A$2:$A$2256,Results!Y$2:Y$2256,"")</f>
        <v>88</v>
      </c>
      <c r="BE865" s="2" t="b">
        <f>_xlfn.XLOOKUP($A865,Results!$A$2:$A$2256,Results!Z$2:Z$2256,"")</f>
        <v>1</v>
      </c>
    </row>
    <row r="866" spans="1:57" ht="38.25" customHeight="1" x14ac:dyDescent="0.3">
      <c r="A866">
        <v>906543</v>
      </c>
      <c r="B866">
        <v>281666</v>
      </c>
      <c r="C866" t="s">
        <v>36</v>
      </c>
      <c r="D866" t="s">
        <v>95</v>
      </c>
      <c r="E866" s="2" t="str">
        <f>VLOOKUP(F866,'RPA Vendor Data '!F$1:$G$2418,2)</f>
        <v>VAN METER, INC.</v>
      </c>
      <c r="F866" s="2">
        <v>13513</v>
      </c>
      <c r="G866" s="2">
        <v>2</v>
      </c>
      <c r="H866" t="s">
        <v>2864</v>
      </c>
      <c r="I866">
        <v>25</v>
      </c>
      <c r="J866" t="s">
        <v>389</v>
      </c>
      <c r="K866" t="s">
        <v>58</v>
      </c>
      <c r="L866">
        <v>112.47</v>
      </c>
      <c r="M866" s="2" t="s">
        <v>2812</v>
      </c>
      <c r="N866" s="85" t="s">
        <v>2832</v>
      </c>
      <c r="O866" t="s">
        <v>36</v>
      </c>
      <c r="P866" t="s">
        <v>2833</v>
      </c>
      <c r="Q866">
        <v>78325045452</v>
      </c>
      <c r="R866">
        <v>28.12</v>
      </c>
      <c r="S866" s="1">
        <v>45744.501253159717</v>
      </c>
      <c r="T866" t="s">
        <v>42</v>
      </c>
      <c r="U866" s="1">
        <v>45744.281944444447</v>
      </c>
      <c r="V866" t="s">
        <v>43</v>
      </c>
      <c r="W866" t="s">
        <v>36</v>
      </c>
      <c r="X866">
        <v>0</v>
      </c>
      <c r="Y866">
        <v>999</v>
      </c>
      <c r="Z866" t="s">
        <v>36</v>
      </c>
      <c r="AA866" t="s">
        <v>36</v>
      </c>
      <c r="AB866" t="s">
        <v>36</v>
      </c>
      <c r="AC866" t="s">
        <v>2812</v>
      </c>
      <c r="AD866" t="s">
        <v>2812</v>
      </c>
      <c r="AE866" t="s">
        <v>45</v>
      </c>
      <c r="AF866" s="44">
        <v>39121409</v>
      </c>
      <c r="AG866" s="18" t="s">
        <v>2865</v>
      </c>
      <c r="AI866" s="2" t="s">
        <v>48</v>
      </c>
      <c r="AJ866" s="2" t="e">
        <f>VLOOKUP(A866,'Classification Test Result'!$A$2:$D$2428,4,FALSE)</f>
        <v>#N/A</v>
      </c>
      <c r="AL866" s="2">
        <f>_xlfn.XLOOKUP($A866,Results!$A$2:$A$2256,Results!G$2:G$2256,"")</f>
        <v>335725</v>
      </c>
      <c r="AM866" s="2">
        <f>_xlfn.XLOOKUP($A866,Results!$A$2:$A$2256,Results!H$2:H$2256,"")</f>
        <v>303184</v>
      </c>
      <c r="AN866" s="2" t="str">
        <f>_xlfn.XLOOKUP($A866,Results!$A$2:$A$2256,Results!I$2:I$2256,"")</f>
        <v>IDEAL INDUSTRIES</v>
      </c>
      <c r="AO866" s="2">
        <f>_xlfn.XLOOKUP($A866,Results!$A$2:$A$2256,Results!J$2:J$2256,"")</f>
        <v>783250454525</v>
      </c>
      <c r="AP866" s="2">
        <f>_xlfn.XLOOKUP($A866,Results!$A$2:$A$2256,Results!K$2:K$2256,"")</f>
        <v>39121700</v>
      </c>
      <c r="AQ866" s="2" t="str">
        <f>_xlfn.XLOOKUP($A866,Results!$A$2:$A$2256,Results!L$2:L$2256,"")</f>
        <v>AK10519952</v>
      </c>
      <c r="AR866" s="2">
        <f>_xlfn.XLOOKUP($A866,Results!$A$2:$A$2256,Results!M$2:M$2256,"")</f>
        <v>889406</v>
      </c>
      <c r="AS866" s="2" t="str">
        <f>_xlfn.XLOOKUP($A866,Results!$A$2:$A$2256,Results!N$2:N$2256,"")</f>
        <v>IDEAL 30-3184 STRANDED WIRE PIGTAIL</v>
      </c>
      <c r="AT866" s="2" t="str">
        <f>_xlfn.XLOOKUP($A866,Results!$A$2:$A$2256,Results!O$2:O$2256,"")</f>
        <v>IDEAL INDUSTRIES</v>
      </c>
      <c r="AU866" s="2" t="str">
        <f>_xlfn.XLOOKUP($A866,Results!$A$2:$A$2256,Results!P$2:P$2256,"")</f>
        <v>IDEAL</v>
      </c>
      <c r="AV866" s="2" t="str">
        <f>_xlfn.XLOOKUP($A866,Results!$A$2:$A$2256,Results!Q$2:Q$2256,"")</f>
        <v>MULTIPLE_MATCHES_ONE_VALID</v>
      </c>
      <c r="AW866" s="2" t="str">
        <f>_xlfn.XLOOKUP($A866,Results!$A$2:$A$2256,Results!R$2:R$2256,"")</f>
        <v>0.9999992239589923</v>
      </c>
      <c r="AX866" s="2">
        <f>_xlfn.XLOOKUP($A866,Results!$A$2:$A$2256,Results!S$2:S$2256,"")</f>
        <v>100</v>
      </c>
      <c r="AY866" s="2">
        <f>_xlfn.XLOOKUP($A866,Results!$A$2:$A$2256,Results!T$2:T$2256,"")</f>
        <v>100</v>
      </c>
      <c r="AZ866" s="2">
        <f>_xlfn.XLOOKUP($A866,Results!$A$2:$A$2256,Results!U$2:U$2256,"")</f>
        <v>100</v>
      </c>
      <c r="BA866" s="2" t="str">
        <f>_xlfn.XLOOKUP($A866,Results!$A$2:$A$2256,Results!V$2:V$2256,"")</f>
        <v>IDEAL INDUSTRIES</v>
      </c>
      <c r="BB866" s="2">
        <f>_xlfn.XLOOKUP($A866,Results!$A$2:$A$2256,Results!W$2:W$2256,"")</f>
        <v>100</v>
      </c>
      <c r="BC866" s="2">
        <f>_xlfn.XLOOKUP($A866,Results!$A$2:$A$2256,Results!X$2:X$2256,"")</f>
        <v>39120000</v>
      </c>
      <c r="BD866" s="2">
        <f>_xlfn.XLOOKUP($A866,Results!$A$2:$A$2256,Results!Y$2:Y$2256,"")</f>
        <v>100</v>
      </c>
      <c r="BE866" s="2" t="b">
        <f>_xlfn.XLOOKUP($A866,Results!$A$2:$A$2256,Results!Z$2:Z$2256,"")</f>
        <v>1</v>
      </c>
    </row>
    <row r="867" spans="1:57" ht="38.25" customHeight="1" x14ac:dyDescent="0.3">
      <c r="A867">
        <v>906544</v>
      </c>
      <c r="B867">
        <v>281597</v>
      </c>
      <c r="C867" t="s">
        <v>36</v>
      </c>
      <c r="D867" t="s">
        <v>95</v>
      </c>
      <c r="E867" s="2" t="str">
        <f>VLOOKUP(F867,'RPA Vendor Data '!F$1:$G$2418,2)</f>
        <v>VAN METER, INC.</v>
      </c>
      <c r="F867" s="2">
        <v>13513</v>
      </c>
      <c r="G867" s="2">
        <v>2</v>
      </c>
      <c r="H867" t="s">
        <v>2864</v>
      </c>
      <c r="I867">
        <v>25</v>
      </c>
      <c r="J867" t="s">
        <v>389</v>
      </c>
      <c r="K867" t="s">
        <v>58</v>
      </c>
      <c r="L867">
        <v>112.47</v>
      </c>
      <c r="M867" s="2" t="s">
        <v>2812</v>
      </c>
      <c r="N867" s="85" t="s">
        <v>2832</v>
      </c>
      <c r="O867" t="s">
        <v>36</v>
      </c>
      <c r="P867" t="s">
        <v>2833</v>
      </c>
      <c r="Q867">
        <v>78325045452</v>
      </c>
      <c r="R867">
        <v>28.12</v>
      </c>
      <c r="S867" s="1">
        <v>45744.481440011572</v>
      </c>
      <c r="T867" t="s">
        <v>42</v>
      </c>
      <c r="U867" s="1">
        <v>45744.250694444447</v>
      </c>
      <c r="V867" t="s">
        <v>43</v>
      </c>
      <c r="W867" t="s">
        <v>36</v>
      </c>
      <c r="X867">
        <v>0</v>
      </c>
      <c r="Y867" t="s">
        <v>54</v>
      </c>
      <c r="Z867" t="s">
        <v>36</v>
      </c>
      <c r="AA867">
        <v>112.47</v>
      </c>
      <c r="AB867" t="s">
        <v>36</v>
      </c>
      <c r="AC867" t="s">
        <v>2812</v>
      </c>
      <c r="AD867" t="s">
        <v>2812</v>
      </c>
      <c r="AE867" t="s">
        <v>45</v>
      </c>
      <c r="AF867" s="44">
        <v>39121409</v>
      </c>
      <c r="AG867" s="18" t="s">
        <v>2865</v>
      </c>
      <c r="AI867" s="2" t="s">
        <v>48</v>
      </c>
      <c r="AJ867" s="2" t="e">
        <f>VLOOKUP(A867,'Classification Test Result'!$A$2:$D$2428,4,FALSE)</f>
        <v>#N/A</v>
      </c>
      <c r="AL867" s="2">
        <f>_xlfn.XLOOKUP($A867,Results!$A$2:$A$2256,Results!G$2:G$2256,"")</f>
        <v>335725</v>
      </c>
      <c r="AM867" s="2">
        <f>_xlfn.XLOOKUP($A867,Results!$A$2:$A$2256,Results!H$2:H$2256,"")</f>
        <v>303184</v>
      </c>
      <c r="AN867" s="2" t="str">
        <f>_xlfn.XLOOKUP($A867,Results!$A$2:$A$2256,Results!I$2:I$2256,"")</f>
        <v>IDEAL INDUSTRIES</v>
      </c>
      <c r="AO867" s="2">
        <f>_xlfn.XLOOKUP($A867,Results!$A$2:$A$2256,Results!J$2:J$2256,"")</f>
        <v>783250454525</v>
      </c>
      <c r="AP867" s="2">
        <f>_xlfn.XLOOKUP($A867,Results!$A$2:$A$2256,Results!K$2:K$2256,"")</f>
        <v>39121700</v>
      </c>
      <c r="AQ867" s="2" t="str">
        <f>_xlfn.XLOOKUP($A867,Results!$A$2:$A$2256,Results!L$2:L$2256,"")</f>
        <v>AK10519952</v>
      </c>
      <c r="AR867" s="2">
        <f>_xlfn.XLOOKUP($A867,Results!$A$2:$A$2256,Results!M$2:M$2256,"")</f>
        <v>889406</v>
      </c>
      <c r="AS867" s="2" t="str">
        <f>_xlfn.XLOOKUP($A867,Results!$A$2:$A$2256,Results!N$2:N$2256,"")</f>
        <v>IDEAL 30-3184 STRANDED WIRE PIGTAIL</v>
      </c>
      <c r="AT867" s="2" t="str">
        <f>_xlfn.XLOOKUP($A867,Results!$A$2:$A$2256,Results!O$2:O$2256,"")</f>
        <v>IDEAL INDUSTRIES</v>
      </c>
      <c r="AU867" s="2" t="str">
        <f>_xlfn.XLOOKUP($A867,Results!$A$2:$A$2256,Results!P$2:P$2256,"")</f>
        <v>IDEAL</v>
      </c>
      <c r="AV867" s="2" t="str">
        <f>_xlfn.XLOOKUP($A867,Results!$A$2:$A$2256,Results!Q$2:Q$2256,"")</f>
        <v>MULTIPLE_MATCHES_ONE_VALID</v>
      </c>
      <c r="AW867" s="2" t="str">
        <f>_xlfn.XLOOKUP($A867,Results!$A$2:$A$2256,Results!R$2:R$2256,"")</f>
        <v>0.9999992239589923</v>
      </c>
      <c r="AX867" s="2">
        <f>_xlfn.XLOOKUP($A867,Results!$A$2:$A$2256,Results!S$2:S$2256,"")</f>
        <v>100</v>
      </c>
      <c r="AY867" s="2">
        <f>_xlfn.XLOOKUP($A867,Results!$A$2:$A$2256,Results!T$2:T$2256,"")</f>
        <v>100</v>
      </c>
      <c r="AZ867" s="2">
        <f>_xlfn.XLOOKUP($A867,Results!$A$2:$A$2256,Results!U$2:U$2256,"")</f>
        <v>100</v>
      </c>
      <c r="BA867" s="2" t="str">
        <f>_xlfn.XLOOKUP($A867,Results!$A$2:$A$2256,Results!V$2:V$2256,"")</f>
        <v>IDEAL INDUSTRIES</v>
      </c>
      <c r="BB867" s="2">
        <f>_xlfn.XLOOKUP($A867,Results!$A$2:$A$2256,Results!W$2:W$2256,"")</f>
        <v>100</v>
      </c>
      <c r="BC867" s="2">
        <f>_xlfn.XLOOKUP($A867,Results!$A$2:$A$2256,Results!X$2:X$2256,"")</f>
        <v>39120000</v>
      </c>
      <c r="BD867" s="2">
        <f>_xlfn.XLOOKUP($A867,Results!$A$2:$A$2256,Results!Y$2:Y$2256,"")</f>
        <v>100</v>
      </c>
      <c r="BE867" s="2" t="b">
        <f>_xlfn.XLOOKUP($A867,Results!$A$2:$A$2256,Results!Z$2:Z$2256,"")</f>
        <v>1</v>
      </c>
    </row>
    <row r="868" spans="1:57" ht="38.25" customHeight="1" x14ac:dyDescent="0.3">
      <c r="A868">
        <v>906545</v>
      </c>
      <c r="B868">
        <v>281609</v>
      </c>
      <c r="C868" t="s">
        <v>36</v>
      </c>
      <c r="D868" t="s">
        <v>95</v>
      </c>
      <c r="E868" s="2" t="str">
        <f>VLOOKUP(F868,'RPA Vendor Data '!F$1:$G$2418,2)</f>
        <v>VAN METER, INC.</v>
      </c>
      <c r="F868" s="2">
        <v>13513</v>
      </c>
      <c r="G868" s="2">
        <v>2</v>
      </c>
      <c r="H868" t="s">
        <v>2864</v>
      </c>
      <c r="I868">
        <v>25</v>
      </c>
      <c r="J868" t="s">
        <v>389</v>
      </c>
      <c r="K868" t="s">
        <v>58</v>
      </c>
      <c r="L868">
        <v>112.47</v>
      </c>
      <c r="M868" s="2" t="s">
        <v>2812</v>
      </c>
      <c r="N868" s="85" t="s">
        <v>2832</v>
      </c>
      <c r="O868" t="s">
        <v>36</v>
      </c>
      <c r="P868" t="s">
        <v>2833</v>
      </c>
      <c r="Q868">
        <v>78325045452</v>
      </c>
      <c r="R868">
        <v>28.12</v>
      </c>
      <c r="S868" s="1">
        <v>45744.48052665509</v>
      </c>
      <c r="T868" t="s">
        <v>42</v>
      </c>
      <c r="U868" s="1">
        <v>45744.25277777778</v>
      </c>
      <c r="V868" t="s">
        <v>43</v>
      </c>
      <c r="W868" t="s">
        <v>36</v>
      </c>
      <c r="X868">
        <v>0</v>
      </c>
      <c r="Y868">
        <v>999</v>
      </c>
      <c r="Z868" t="s">
        <v>36</v>
      </c>
      <c r="AA868" t="s">
        <v>36</v>
      </c>
      <c r="AB868" t="s">
        <v>36</v>
      </c>
      <c r="AC868" t="s">
        <v>2812</v>
      </c>
      <c r="AD868" t="s">
        <v>2812</v>
      </c>
      <c r="AE868" t="s">
        <v>45</v>
      </c>
      <c r="AF868" s="44">
        <v>39121409</v>
      </c>
      <c r="AG868" s="18" t="s">
        <v>2865</v>
      </c>
      <c r="AI868" s="2" t="s">
        <v>48</v>
      </c>
      <c r="AJ868" s="2" t="e">
        <f>VLOOKUP(A868,'Classification Test Result'!$A$2:$D$2428,4,FALSE)</f>
        <v>#N/A</v>
      </c>
      <c r="AL868" s="2">
        <f>_xlfn.XLOOKUP($A868,Results!$A$2:$A$2256,Results!G$2:G$2256,"")</f>
        <v>335725</v>
      </c>
      <c r="AM868" s="2">
        <f>_xlfn.XLOOKUP($A868,Results!$A$2:$A$2256,Results!H$2:H$2256,"")</f>
        <v>303184</v>
      </c>
      <c r="AN868" s="2" t="str">
        <f>_xlfn.XLOOKUP($A868,Results!$A$2:$A$2256,Results!I$2:I$2256,"")</f>
        <v>IDEAL INDUSTRIES</v>
      </c>
      <c r="AO868" s="2">
        <f>_xlfn.XLOOKUP($A868,Results!$A$2:$A$2256,Results!J$2:J$2256,"")</f>
        <v>783250454525</v>
      </c>
      <c r="AP868" s="2">
        <f>_xlfn.XLOOKUP($A868,Results!$A$2:$A$2256,Results!K$2:K$2256,"")</f>
        <v>39121700</v>
      </c>
      <c r="AQ868" s="2" t="str">
        <f>_xlfn.XLOOKUP($A868,Results!$A$2:$A$2256,Results!L$2:L$2256,"")</f>
        <v>AK10519952</v>
      </c>
      <c r="AR868" s="2">
        <f>_xlfn.XLOOKUP($A868,Results!$A$2:$A$2256,Results!M$2:M$2256,"")</f>
        <v>889406</v>
      </c>
      <c r="AS868" s="2" t="str">
        <f>_xlfn.XLOOKUP($A868,Results!$A$2:$A$2256,Results!N$2:N$2256,"")</f>
        <v>IDEAL 30-3184 STRANDED WIRE PIGTAIL</v>
      </c>
      <c r="AT868" s="2" t="str">
        <f>_xlfn.XLOOKUP($A868,Results!$A$2:$A$2256,Results!O$2:O$2256,"")</f>
        <v>IDEAL INDUSTRIES</v>
      </c>
      <c r="AU868" s="2" t="str">
        <f>_xlfn.XLOOKUP($A868,Results!$A$2:$A$2256,Results!P$2:P$2256,"")</f>
        <v>IDEAL</v>
      </c>
      <c r="AV868" s="2" t="str">
        <f>_xlfn.XLOOKUP($A868,Results!$A$2:$A$2256,Results!Q$2:Q$2256,"")</f>
        <v>MULTIPLE_MATCHES_ONE_VALID</v>
      </c>
      <c r="AW868" s="2" t="str">
        <f>_xlfn.XLOOKUP($A868,Results!$A$2:$A$2256,Results!R$2:R$2256,"")</f>
        <v>0.9999992239589923</v>
      </c>
      <c r="AX868" s="2">
        <f>_xlfn.XLOOKUP($A868,Results!$A$2:$A$2256,Results!S$2:S$2256,"")</f>
        <v>100</v>
      </c>
      <c r="AY868" s="2">
        <f>_xlfn.XLOOKUP($A868,Results!$A$2:$A$2256,Results!T$2:T$2256,"")</f>
        <v>100</v>
      </c>
      <c r="AZ868" s="2">
        <f>_xlfn.XLOOKUP($A868,Results!$A$2:$A$2256,Results!U$2:U$2256,"")</f>
        <v>100</v>
      </c>
      <c r="BA868" s="2" t="str">
        <f>_xlfn.XLOOKUP($A868,Results!$A$2:$A$2256,Results!V$2:V$2256,"")</f>
        <v>IDEAL INDUSTRIES</v>
      </c>
      <c r="BB868" s="2">
        <f>_xlfn.XLOOKUP($A868,Results!$A$2:$A$2256,Results!W$2:W$2256,"")</f>
        <v>100</v>
      </c>
      <c r="BC868" s="2">
        <f>_xlfn.XLOOKUP($A868,Results!$A$2:$A$2256,Results!X$2:X$2256,"")</f>
        <v>39120000</v>
      </c>
      <c r="BD868" s="2">
        <f>_xlfn.XLOOKUP($A868,Results!$A$2:$A$2256,Results!Y$2:Y$2256,"")</f>
        <v>100</v>
      </c>
      <c r="BE868" s="2" t="b">
        <f>_xlfn.XLOOKUP($A868,Results!$A$2:$A$2256,Results!Z$2:Z$2256,"")</f>
        <v>1</v>
      </c>
    </row>
    <row r="869" spans="1:57" ht="38.25" customHeight="1" x14ac:dyDescent="0.3">
      <c r="A869">
        <v>906546</v>
      </c>
      <c r="B869">
        <v>281618</v>
      </c>
      <c r="C869" t="s">
        <v>36</v>
      </c>
      <c r="D869" t="s">
        <v>95</v>
      </c>
      <c r="E869" s="2" t="str">
        <f>VLOOKUP(F869,'RPA Vendor Data '!F$1:$G$2418,2)</f>
        <v>VAN METER, INC.</v>
      </c>
      <c r="F869" s="2">
        <v>13513</v>
      </c>
      <c r="G869" s="2">
        <v>2</v>
      </c>
      <c r="H869" t="s">
        <v>2864</v>
      </c>
      <c r="I869">
        <v>25</v>
      </c>
      <c r="J869" t="s">
        <v>389</v>
      </c>
      <c r="K869" t="s">
        <v>58</v>
      </c>
      <c r="L869">
        <v>112.47</v>
      </c>
      <c r="M869" s="2" t="s">
        <v>2812</v>
      </c>
      <c r="N869" s="85" t="s">
        <v>2832</v>
      </c>
      <c r="O869" t="s">
        <v>36</v>
      </c>
      <c r="P869" t="s">
        <v>2833</v>
      </c>
      <c r="Q869">
        <v>78325045452</v>
      </c>
      <c r="R869">
        <v>28.12</v>
      </c>
      <c r="S869" s="1">
        <v>45744.480281979173</v>
      </c>
      <c r="T869" t="s">
        <v>42</v>
      </c>
      <c r="U869" s="1">
        <v>45744.263194444437</v>
      </c>
      <c r="V869" t="s">
        <v>43</v>
      </c>
      <c r="W869" t="s">
        <v>36</v>
      </c>
      <c r="X869">
        <v>0</v>
      </c>
      <c r="Y869">
        <v>999</v>
      </c>
      <c r="Z869" t="s">
        <v>36</v>
      </c>
      <c r="AA869" t="s">
        <v>36</v>
      </c>
      <c r="AB869" t="s">
        <v>36</v>
      </c>
      <c r="AC869" t="s">
        <v>2812</v>
      </c>
      <c r="AD869" t="s">
        <v>2812</v>
      </c>
      <c r="AE869" t="s">
        <v>45</v>
      </c>
      <c r="AF869" s="44">
        <v>39121409</v>
      </c>
      <c r="AG869" s="18" t="s">
        <v>2865</v>
      </c>
      <c r="AI869" s="2" t="s">
        <v>48</v>
      </c>
      <c r="AJ869" s="2" t="e">
        <f>VLOOKUP(A869,'Classification Test Result'!$A$2:$D$2428,4,FALSE)</f>
        <v>#N/A</v>
      </c>
      <c r="AL869" s="2">
        <f>_xlfn.XLOOKUP($A869,Results!$A$2:$A$2256,Results!G$2:G$2256,"")</f>
        <v>335725</v>
      </c>
      <c r="AM869" s="2">
        <f>_xlfn.XLOOKUP($A869,Results!$A$2:$A$2256,Results!H$2:H$2256,"")</f>
        <v>303184</v>
      </c>
      <c r="AN869" s="2" t="str">
        <f>_xlfn.XLOOKUP($A869,Results!$A$2:$A$2256,Results!I$2:I$2256,"")</f>
        <v>IDEAL INDUSTRIES</v>
      </c>
      <c r="AO869" s="2">
        <f>_xlfn.XLOOKUP($A869,Results!$A$2:$A$2256,Results!J$2:J$2256,"")</f>
        <v>783250454525</v>
      </c>
      <c r="AP869" s="2">
        <f>_xlfn.XLOOKUP($A869,Results!$A$2:$A$2256,Results!K$2:K$2256,"")</f>
        <v>39121700</v>
      </c>
      <c r="AQ869" s="2" t="str">
        <f>_xlfn.XLOOKUP($A869,Results!$A$2:$A$2256,Results!L$2:L$2256,"")</f>
        <v>AK10519952</v>
      </c>
      <c r="AR869" s="2">
        <f>_xlfn.XLOOKUP($A869,Results!$A$2:$A$2256,Results!M$2:M$2256,"")</f>
        <v>889406</v>
      </c>
      <c r="AS869" s="2" t="str">
        <f>_xlfn.XLOOKUP($A869,Results!$A$2:$A$2256,Results!N$2:N$2256,"")</f>
        <v>IDEAL 30-3184 STRANDED WIRE PIGTAIL</v>
      </c>
      <c r="AT869" s="2" t="str">
        <f>_xlfn.XLOOKUP($A869,Results!$A$2:$A$2256,Results!O$2:O$2256,"")</f>
        <v>IDEAL INDUSTRIES</v>
      </c>
      <c r="AU869" s="2" t="str">
        <f>_xlfn.XLOOKUP($A869,Results!$A$2:$A$2256,Results!P$2:P$2256,"")</f>
        <v>IDEAL</v>
      </c>
      <c r="AV869" s="2" t="str">
        <f>_xlfn.XLOOKUP($A869,Results!$A$2:$A$2256,Results!Q$2:Q$2256,"")</f>
        <v>MULTIPLE_MATCHES_ONE_VALID</v>
      </c>
      <c r="AW869" s="2" t="str">
        <f>_xlfn.XLOOKUP($A869,Results!$A$2:$A$2256,Results!R$2:R$2256,"")</f>
        <v>0.9999992239589923</v>
      </c>
      <c r="AX869" s="2">
        <f>_xlfn.XLOOKUP($A869,Results!$A$2:$A$2256,Results!S$2:S$2256,"")</f>
        <v>100</v>
      </c>
      <c r="AY869" s="2">
        <f>_xlfn.XLOOKUP($A869,Results!$A$2:$A$2256,Results!T$2:T$2256,"")</f>
        <v>100</v>
      </c>
      <c r="AZ869" s="2">
        <f>_xlfn.XLOOKUP($A869,Results!$A$2:$A$2256,Results!U$2:U$2256,"")</f>
        <v>100</v>
      </c>
      <c r="BA869" s="2" t="str">
        <f>_xlfn.XLOOKUP($A869,Results!$A$2:$A$2256,Results!V$2:V$2256,"")</f>
        <v>IDEAL INDUSTRIES</v>
      </c>
      <c r="BB869" s="2">
        <f>_xlfn.XLOOKUP($A869,Results!$A$2:$A$2256,Results!W$2:W$2256,"")</f>
        <v>100</v>
      </c>
      <c r="BC869" s="2">
        <f>_xlfn.XLOOKUP($A869,Results!$A$2:$A$2256,Results!X$2:X$2256,"")</f>
        <v>39120000</v>
      </c>
      <c r="BD869" s="2">
        <f>_xlfn.XLOOKUP($A869,Results!$A$2:$A$2256,Results!Y$2:Y$2256,"")</f>
        <v>100</v>
      </c>
      <c r="BE869" s="2" t="b">
        <f>_xlfn.XLOOKUP($A869,Results!$A$2:$A$2256,Results!Z$2:Z$2256,"")</f>
        <v>1</v>
      </c>
    </row>
    <row r="870" spans="1:57" ht="38.25" customHeight="1" x14ac:dyDescent="0.3">
      <c r="A870">
        <v>906547</v>
      </c>
      <c r="B870">
        <v>281718</v>
      </c>
      <c r="C870" t="s">
        <v>36</v>
      </c>
      <c r="D870" t="s">
        <v>595</v>
      </c>
      <c r="E870" s="2" t="str">
        <f>VLOOKUP(F870,'RPA Vendor Data '!F$1:$G$2418,2)</f>
        <v>ONESOURCE DISTRIBUTORS</v>
      </c>
      <c r="F870" s="2">
        <v>16089</v>
      </c>
      <c r="G870" s="2">
        <v>4</v>
      </c>
      <c r="H870" t="s">
        <v>2866</v>
      </c>
      <c r="I870">
        <v>500</v>
      </c>
      <c r="J870" t="s">
        <v>98</v>
      </c>
      <c r="K870" t="s">
        <v>98</v>
      </c>
      <c r="L870">
        <v>81.97</v>
      </c>
      <c r="M870" s="2" t="s">
        <v>2867</v>
      </c>
      <c r="N870" s="85" t="s">
        <v>2868</v>
      </c>
      <c r="O870" t="s">
        <v>36</v>
      </c>
      <c r="P870" t="s">
        <v>2869</v>
      </c>
      <c r="Q870" t="s">
        <v>36</v>
      </c>
      <c r="R870">
        <v>40.99</v>
      </c>
      <c r="S870" s="1">
        <v>45744.543677511567</v>
      </c>
      <c r="T870" t="s">
        <v>42</v>
      </c>
      <c r="U870" s="1">
        <v>45744.31527777778</v>
      </c>
      <c r="V870" t="s">
        <v>43</v>
      </c>
      <c r="W870" t="s">
        <v>36</v>
      </c>
      <c r="X870">
        <v>1</v>
      </c>
      <c r="Y870">
        <v>0</v>
      </c>
      <c r="Z870">
        <v>81.97</v>
      </c>
      <c r="AA870" t="s">
        <v>36</v>
      </c>
      <c r="AB870">
        <v>194</v>
      </c>
      <c r="AC870" t="s">
        <v>2812</v>
      </c>
      <c r="AD870" t="s">
        <v>2812</v>
      </c>
      <c r="AE870" t="s">
        <v>45</v>
      </c>
      <c r="AF870" s="44">
        <v>39121445</v>
      </c>
      <c r="AG870" s="18" t="s">
        <v>2870</v>
      </c>
      <c r="AH870" s="18"/>
      <c r="AI870" s="2" t="s">
        <v>48</v>
      </c>
      <c r="AJ870" s="2" t="e">
        <f>VLOOKUP(A870,'Classification Test Result'!$A$2:$D$2428,4,FALSE)</f>
        <v>#N/A</v>
      </c>
      <c r="AL870" s="2">
        <f>_xlfn.XLOOKUP($A870,Results!$A$2:$A$2256,Results!G$2:G$2256,"")</f>
        <v>336501</v>
      </c>
      <c r="AM870" s="2">
        <f>_xlfn.XLOOKUP($A870,Results!$A$2:$A$2256,Results!H$2:H$2256,"")</f>
        <v>30073</v>
      </c>
      <c r="AN870" s="2" t="str">
        <f>_xlfn.XLOOKUP($A870,Results!$A$2:$A$2256,Results!I$2:I$2256,"")</f>
        <v>IDEAL INDUSTRIES</v>
      </c>
      <c r="AO870" s="2">
        <f>_xlfn.XLOOKUP($A870,Results!$A$2:$A$2256,Results!J$2:J$2256,"")</f>
        <v>783250300730</v>
      </c>
      <c r="AP870" s="2">
        <f>_xlfn.XLOOKUP($A870,Results!$A$2:$A$2256,Results!K$2:K$2256,"")</f>
        <v>39121445</v>
      </c>
      <c r="AQ870" s="2" t="str">
        <f>_xlfn.XLOOKUP($A870,Results!$A$2:$A$2256,Results!L$2:L$2256,"")</f>
        <v>AK10519850</v>
      </c>
      <c r="AR870" s="2">
        <f>_xlfn.XLOOKUP($A870,Results!$A$2:$A$2256,Results!M$2:M$2256,"")</f>
        <v>864940</v>
      </c>
      <c r="AS870" s="2" t="str">
        <f>_xlfn.XLOOKUP($A870,Results!$A$2:$A$2256,Results!N$2:N$2256,"")</f>
        <v>IDEAL 30-073 ORG 73B WIRE NUT-100BX</v>
      </c>
      <c r="AT870" s="2" t="str">
        <f>_xlfn.XLOOKUP($A870,Results!$A$2:$A$2256,Results!O$2:O$2256,"")</f>
        <v>IDEAL INDUSTRIES</v>
      </c>
      <c r="AU870" s="2" t="str">
        <f>_xlfn.XLOOKUP($A870,Results!$A$2:$A$2256,Results!P$2:P$2256,"")</f>
        <v>IDEAL</v>
      </c>
      <c r="AV870" s="2" t="str">
        <f>_xlfn.XLOOKUP($A870,Results!$A$2:$A$2256,Results!Q$2:Q$2256,"")</f>
        <v>MULTIPLE_MATCHES_ONE_VALID</v>
      </c>
      <c r="AW870" s="2" t="str">
        <f>_xlfn.XLOOKUP($A870,Results!$A$2:$A$2256,Results!R$2:R$2256,"")</f>
        <v>0.8788235893828897</v>
      </c>
      <c r="AX870" s="2">
        <f>_xlfn.XLOOKUP($A870,Results!$A$2:$A$2256,Results!S$2:S$2256,"")</f>
        <v>100</v>
      </c>
      <c r="AY870" s="2">
        <f>_xlfn.XLOOKUP($A870,Results!$A$2:$A$2256,Results!T$2:T$2256,"")</f>
        <v>100</v>
      </c>
      <c r="AZ870" s="2">
        <f>_xlfn.XLOOKUP($A870,Results!$A$2:$A$2256,Results!U$2:U$2256,"")</f>
        <v>100</v>
      </c>
      <c r="BA870" s="2" t="str">
        <f>_xlfn.XLOOKUP($A870,Results!$A$2:$A$2256,Results!V$2:V$2256,"")</f>
        <v>IDEAL INDUSTRIES</v>
      </c>
      <c r="BB870" s="2">
        <f>_xlfn.XLOOKUP($A870,Results!$A$2:$A$2256,Results!W$2:W$2256,"")</f>
        <v>89</v>
      </c>
      <c r="BC870" s="2">
        <f>_xlfn.XLOOKUP($A870,Results!$A$2:$A$2256,Results!X$2:X$2256,"")</f>
        <v>39121445</v>
      </c>
      <c r="BD870" s="2">
        <f>_xlfn.XLOOKUP($A870,Results!$A$2:$A$2256,Results!Y$2:Y$2256,"")</f>
        <v>89</v>
      </c>
      <c r="BE870" s="2" t="b">
        <f>_xlfn.XLOOKUP($A870,Results!$A$2:$A$2256,Results!Z$2:Z$2256,"")</f>
        <v>1</v>
      </c>
    </row>
    <row r="871" spans="1:57" ht="38.25" customHeight="1" x14ac:dyDescent="0.3">
      <c r="A871">
        <v>906548</v>
      </c>
      <c r="B871">
        <v>281856</v>
      </c>
      <c r="C871" t="s">
        <v>36</v>
      </c>
      <c r="D871" t="s">
        <v>1005</v>
      </c>
      <c r="E871" s="2" t="str">
        <f>VLOOKUP(F871,'RPA Vendor Data '!F$1:$G$2418,2)</f>
        <v>ACME CONSTRUCTION SUPPLY</v>
      </c>
      <c r="F871" s="2">
        <v>10054</v>
      </c>
      <c r="G871" s="2">
        <v>6</v>
      </c>
      <c r="H871" t="s">
        <v>2871</v>
      </c>
      <c r="I871">
        <v>100</v>
      </c>
      <c r="J871" t="s">
        <v>98</v>
      </c>
      <c r="K871" t="s">
        <v>98</v>
      </c>
      <c r="L871">
        <v>98</v>
      </c>
      <c r="M871" s="2" t="s">
        <v>2812</v>
      </c>
      <c r="N871" s="85" t="s">
        <v>2872</v>
      </c>
      <c r="O871" t="s">
        <v>36</v>
      </c>
      <c r="P871" t="s">
        <v>36</v>
      </c>
      <c r="Q871" t="s">
        <v>36</v>
      </c>
      <c r="R871">
        <v>9.8000000000000007</v>
      </c>
      <c r="S871" s="1">
        <v>45744.648519131937</v>
      </c>
      <c r="T871" t="s">
        <v>42</v>
      </c>
      <c r="U871" s="1">
        <v>45744.42291666667</v>
      </c>
      <c r="V871" t="s">
        <v>43</v>
      </c>
      <c r="W871" t="s">
        <v>36</v>
      </c>
      <c r="X871">
        <v>0</v>
      </c>
      <c r="Y871">
        <v>201</v>
      </c>
      <c r="Z871" t="s">
        <v>36</v>
      </c>
      <c r="AA871" t="s">
        <v>36</v>
      </c>
      <c r="AB871" t="s">
        <v>36</v>
      </c>
      <c r="AC871" t="s">
        <v>2812</v>
      </c>
      <c r="AD871" t="s">
        <v>2812</v>
      </c>
      <c r="AE871" t="s">
        <v>45</v>
      </c>
      <c r="AF871" s="44" t="s">
        <v>46</v>
      </c>
      <c r="AG871" s="18" t="s">
        <v>2873</v>
      </c>
      <c r="AI871" s="2" t="s">
        <v>48</v>
      </c>
      <c r="AJ871" s="2" t="e">
        <f>VLOOKUP(A871,'Classification Test Result'!$A$2:$D$2428,4,FALSE)</f>
        <v>#N/A</v>
      </c>
      <c r="AL871" s="2">
        <f>_xlfn.XLOOKUP($A871,Results!$A$2:$A$2256,Results!G$2:G$2256,"")</f>
        <v>335773</v>
      </c>
      <c r="AM871" s="2">
        <f>_xlfn.XLOOKUP($A871,Results!$A$2:$A$2256,Results!H$2:H$2256,"")</f>
        <v>30072</v>
      </c>
      <c r="AN871" s="2" t="str">
        <f>_xlfn.XLOOKUP($A871,Results!$A$2:$A$2256,Results!I$2:I$2256,"")</f>
        <v>IDEAL INDUSTRIES</v>
      </c>
      <c r="AO871" s="2">
        <f>_xlfn.XLOOKUP($A871,Results!$A$2:$A$2256,Results!J$2:J$2256,"")</f>
        <v>783250300723</v>
      </c>
      <c r="AP871" s="2">
        <f>_xlfn.XLOOKUP($A871,Results!$A$2:$A$2256,Results!K$2:K$2256,"")</f>
        <v>39121445</v>
      </c>
      <c r="AQ871" s="2" t="str">
        <f>_xlfn.XLOOKUP($A871,Results!$A$2:$A$2256,Results!L$2:L$2256,"")</f>
        <v>AK10519849</v>
      </c>
      <c r="AR871" s="2">
        <f>_xlfn.XLOOKUP($A871,Results!$A$2:$A$2256,Results!M$2:M$2256,"")</f>
        <v>864939</v>
      </c>
      <c r="AS871" s="2" t="str">
        <f>_xlfn.XLOOKUP($A871,Results!$A$2:$A$2256,Results!N$2:N$2256,"")</f>
        <v>IDEAL 30-072 BLU 72B WIRE NUT-100BX</v>
      </c>
      <c r="AT871" s="2" t="str">
        <f>_xlfn.XLOOKUP($A871,Results!$A$2:$A$2256,Results!O$2:O$2256,"")</f>
        <v>IDEAL INDUSTRIES</v>
      </c>
      <c r="AU871" s="2" t="str">
        <f>_xlfn.XLOOKUP($A871,Results!$A$2:$A$2256,Results!P$2:P$2256,"")</f>
        <v>IDEAL</v>
      </c>
      <c r="AV871" s="2" t="str">
        <f>_xlfn.XLOOKUP($A871,Results!$A$2:$A$2256,Results!Q$2:Q$2256,"")</f>
        <v>MULTIPLE_MATCHES_ONE_VALID</v>
      </c>
      <c r="AW871" s="2" t="str">
        <f>_xlfn.XLOOKUP($A871,Results!$A$2:$A$2256,Results!R$2:R$2256,"")</f>
        <v>0.9117028281008257</v>
      </c>
      <c r="AX871" s="2">
        <f>_xlfn.XLOOKUP($A871,Results!$A$2:$A$2256,Results!S$2:S$2256,"")</f>
        <v>100</v>
      </c>
      <c r="AY871" s="2">
        <f>_xlfn.XLOOKUP($A871,Results!$A$2:$A$2256,Results!T$2:T$2256,"")</f>
        <v>100</v>
      </c>
      <c r="AZ871" s="2">
        <f>_xlfn.XLOOKUP($A871,Results!$A$2:$A$2256,Results!U$2:U$2256,"")</f>
        <v>100</v>
      </c>
      <c r="BA871" s="2" t="str">
        <f>_xlfn.XLOOKUP($A871,Results!$A$2:$A$2256,Results!V$2:V$2256,"")</f>
        <v>IDEAL INDUSTRIES</v>
      </c>
      <c r="BB871" s="2">
        <f>_xlfn.XLOOKUP($A871,Results!$A$2:$A$2256,Results!W$2:W$2256,"")</f>
        <v>92</v>
      </c>
      <c r="BC871" s="2">
        <f>_xlfn.XLOOKUP($A871,Results!$A$2:$A$2256,Results!X$2:X$2256,"")</f>
        <v>39121445</v>
      </c>
      <c r="BD871" s="2">
        <f>_xlfn.XLOOKUP($A871,Results!$A$2:$A$2256,Results!Y$2:Y$2256,"")</f>
        <v>92</v>
      </c>
      <c r="BE871" s="2" t="b">
        <f>_xlfn.XLOOKUP($A871,Results!$A$2:$A$2256,Results!Z$2:Z$2256,"")</f>
        <v>1</v>
      </c>
    </row>
    <row r="872" spans="1:57" ht="38.25" customHeight="1" x14ac:dyDescent="0.3">
      <c r="A872">
        <v>906549</v>
      </c>
      <c r="B872">
        <v>281856</v>
      </c>
      <c r="C872" t="s">
        <v>36</v>
      </c>
      <c r="D872" t="s">
        <v>1005</v>
      </c>
      <c r="E872" s="2" t="str">
        <f>VLOOKUP(F872,'RPA Vendor Data '!F$1:$G$2418,2)</f>
        <v>ACME CONSTRUCTION SUPPLY</v>
      </c>
      <c r="F872" s="2">
        <v>10054</v>
      </c>
      <c r="G872" s="2">
        <v>2</v>
      </c>
      <c r="H872" t="s">
        <v>2875</v>
      </c>
      <c r="I872">
        <v>2</v>
      </c>
      <c r="J872" t="s">
        <v>65</v>
      </c>
      <c r="K872" t="s">
        <v>39</v>
      </c>
      <c r="L872">
        <v>23.75</v>
      </c>
      <c r="M872" s="2" t="s">
        <v>2812</v>
      </c>
      <c r="N872" s="85" t="s">
        <v>2836</v>
      </c>
      <c r="O872" t="s">
        <v>36</v>
      </c>
      <c r="P872" t="s">
        <v>36</v>
      </c>
      <c r="Q872" t="s">
        <v>36</v>
      </c>
      <c r="R872">
        <v>47.5</v>
      </c>
      <c r="S872" s="1">
        <v>45744.648492824082</v>
      </c>
      <c r="T872" t="s">
        <v>42</v>
      </c>
      <c r="U872" s="1">
        <v>45744.42291666667</v>
      </c>
      <c r="V872" t="s">
        <v>43</v>
      </c>
      <c r="W872" t="s">
        <v>36</v>
      </c>
      <c r="X872">
        <v>0</v>
      </c>
      <c r="Y872">
        <v>201</v>
      </c>
      <c r="Z872" t="s">
        <v>36</v>
      </c>
      <c r="AA872" t="s">
        <v>36</v>
      </c>
      <c r="AB872">
        <v>62</v>
      </c>
      <c r="AC872" t="s">
        <v>2812</v>
      </c>
      <c r="AD872" t="s">
        <v>2812</v>
      </c>
      <c r="AE872" t="s">
        <v>45</v>
      </c>
      <c r="AF872" s="44" t="s">
        <v>46</v>
      </c>
      <c r="AG872" s="18" t="s">
        <v>2876</v>
      </c>
      <c r="AI872" s="2" t="s">
        <v>48</v>
      </c>
      <c r="AJ872" s="2" t="e">
        <f>VLOOKUP(A872,'Classification Test Result'!$A$2:$D$2428,4,FALSE)</f>
        <v>#N/A</v>
      </c>
      <c r="AL872" s="2">
        <f>_xlfn.XLOOKUP($A872,Results!$A$2:$A$2256,Results!G$2:G$2256,"")</f>
        <v>335772</v>
      </c>
      <c r="AM872" s="2">
        <f>_xlfn.XLOOKUP($A872,Results!$A$2:$A$2256,Results!H$2:H$2256,"")</f>
        <v>30030</v>
      </c>
      <c r="AN872" s="2" t="str">
        <f>_xlfn.XLOOKUP($A872,Results!$A$2:$A$2256,Results!I$2:I$2256,"")</f>
        <v>IDEAL INDUSTRIES</v>
      </c>
      <c r="AO872" s="2">
        <f>_xlfn.XLOOKUP($A872,Results!$A$2:$A$2256,Results!J$2:J$2256,"")</f>
        <v>783250300303</v>
      </c>
      <c r="AP872" s="2">
        <f>_xlfn.XLOOKUP($A872,Results!$A$2:$A$2256,Results!K$2:K$2256,"")</f>
        <v>12162200</v>
      </c>
      <c r="AQ872" s="2" t="str">
        <f>_xlfn.XLOOKUP($A872,Results!$A$2:$A$2256,Results!L$2:L$2256,"")</f>
        <v>AK10519842</v>
      </c>
      <c r="AR872" s="2">
        <f>_xlfn.XLOOKUP($A872,Results!$A$2:$A$2256,Results!M$2:M$2256,"")</f>
        <v>656834</v>
      </c>
      <c r="AS872" s="2" t="str">
        <f>_xlfn.XLOOKUP($A872,Results!$A$2:$A$2256,Results!N$2:N$2256,"")</f>
        <v>IDEAL 30-030 8-OZ ANTI OXIDANT COMP</v>
      </c>
      <c r="AT872" s="2" t="str">
        <f>_xlfn.XLOOKUP($A872,Results!$A$2:$A$2256,Results!O$2:O$2256,"")</f>
        <v>IDEAL INDUSTRIES</v>
      </c>
      <c r="AU872" s="2" t="str">
        <f>_xlfn.XLOOKUP($A872,Results!$A$2:$A$2256,Results!P$2:P$2256,"")</f>
        <v>IDEAL</v>
      </c>
      <c r="AV872" s="2" t="str">
        <f>_xlfn.XLOOKUP($A872,Results!$A$2:$A$2256,Results!Q$2:Q$2256,"")</f>
        <v>SINGLE_MATCH</v>
      </c>
      <c r="AW872" s="2" t="str">
        <f>_xlfn.XLOOKUP($A872,Results!$A$2:$A$2256,Results!R$2:R$2256,"")</f>
        <v>0.8247660715185586</v>
      </c>
      <c r="AX872" s="2">
        <f>_xlfn.XLOOKUP($A872,Results!$A$2:$A$2256,Results!S$2:S$2256,"")</f>
        <v>100</v>
      </c>
      <c r="AY872" s="2">
        <f>_xlfn.XLOOKUP($A872,Results!$A$2:$A$2256,Results!T$2:T$2256,"")</f>
        <v>100</v>
      </c>
      <c r="AZ872" s="2">
        <f>_xlfn.XLOOKUP($A872,Results!$A$2:$A$2256,Results!U$2:U$2256,"")</f>
        <v>100</v>
      </c>
      <c r="BA872" s="2" t="str">
        <f>_xlfn.XLOOKUP($A872,Results!$A$2:$A$2256,Results!V$2:V$2256,"")</f>
        <v>IDEAL INDUSTRIES</v>
      </c>
      <c r="BB872" s="2">
        <f>_xlfn.XLOOKUP($A872,Results!$A$2:$A$2256,Results!W$2:W$2256,"")</f>
        <v>85</v>
      </c>
      <c r="BC872" s="2">
        <f>_xlfn.XLOOKUP($A872,Results!$A$2:$A$2256,Results!X$2:X$2256,"")</f>
        <v>12162200</v>
      </c>
      <c r="BD872" s="2">
        <f>_xlfn.XLOOKUP($A872,Results!$A$2:$A$2256,Results!Y$2:Y$2256,"")</f>
        <v>85</v>
      </c>
      <c r="BE872" s="2" t="b">
        <f>_xlfn.XLOOKUP($A872,Results!$A$2:$A$2256,Results!Z$2:Z$2256,"")</f>
        <v>1</v>
      </c>
    </row>
    <row r="873" spans="1:57" ht="38.25" customHeight="1" x14ac:dyDescent="0.3">
      <c r="A873">
        <v>906550</v>
      </c>
      <c r="B873">
        <v>281860</v>
      </c>
      <c r="C873" t="s">
        <v>36</v>
      </c>
      <c r="D873" t="s">
        <v>2877</v>
      </c>
      <c r="E873" s="2" t="str">
        <f>VLOOKUP(F873,'RPA Vendor Data '!F$1:$G$2418,2)</f>
        <v>ACME CONSTRUCTION SUPPLY</v>
      </c>
      <c r="F873" s="2">
        <v>10054</v>
      </c>
      <c r="G873" s="2">
        <v>1</v>
      </c>
      <c r="H873" t="s">
        <v>2875</v>
      </c>
      <c r="I873">
        <v>2</v>
      </c>
      <c r="J873" t="s">
        <v>65</v>
      </c>
      <c r="K873" t="s">
        <v>39</v>
      </c>
      <c r="L873">
        <v>23.75</v>
      </c>
      <c r="M873" s="2" t="s">
        <v>2812</v>
      </c>
      <c r="N873" s="85" t="s">
        <v>2836</v>
      </c>
      <c r="O873" t="s">
        <v>36</v>
      </c>
      <c r="P873" t="s">
        <v>36</v>
      </c>
      <c r="Q873" t="s">
        <v>36</v>
      </c>
      <c r="R873">
        <v>47.5</v>
      </c>
      <c r="S873" s="1">
        <v>45744.648302777779</v>
      </c>
      <c r="T873" t="s">
        <v>42</v>
      </c>
      <c r="U873" s="1">
        <v>45744.424305555563</v>
      </c>
      <c r="V873" t="s">
        <v>43</v>
      </c>
      <c r="W873" t="s">
        <v>36</v>
      </c>
      <c r="X873">
        <v>0</v>
      </c>
      <c r="Y873">
        <v>201</v>
      </c>
      <c r="Z873" t="s">
        <v>36</v>
      </c>
      <c r="AA873" t="s">
        <v>36</v>
      </c>
      <c r="AB873">
        <v>62</v>
      </c>
      <c r="AC873" t="s">
        <v>2812</v>
      </c>
      <c r="AD873" t="s">
        <v>2812</v>
      </c>
      <c r="AE873" t="s">
        <v>45</v>
      </c>
      <c r="AF873" s="44" t="s">
        <v>46</v>
      </c>
      <c r="AG873" s="18" t="s">
        <v>2876</v>
      </c>
      <c r="AI873" s="2" t="s">
        <v>48</v>
      </c>
      <c r="AJ873" s="2" t="e">
        <f>VLOOKUP(A873,'Classification Test Result'!$A$2:$D$2428,4,FALSE)</f>
        <v>#N/A</v>
      </c>
      <c r="AL873" s="2">
        <f>_xlfn.XLOOKUP($A873,Results!$A$2:$A$2256,Results!G$2:G$2256,"")</f>
        <v>335772</v>
      </c>
      <c r="AM873" s="2">
        <f>_xlfn.XLOOKUP($A873,Results!$A$2:$A$2256,Results!H$2:H$2256,"")</f>
        <v>30030</v>
      </c>
      <c r="AN873" s="2" t="str">
        <f>_xlfn.XLOOKUP($A873,Results!$A$2:$A$2256,Results!I$2:I$2256,"")</f>
        <v>IDEAL INDUSTRIES</v>
      </c>
      <c r="AO873" s="2">
        <f>_xlfn.XLOOKUP($A873,Results!$A$2:$A$2256,Results!J$2:J$2256,"")</f>
        <v>783250300303</v>
      </c>
      <c r="AP873" s="2">
        <f>_xlfn.XLOOKUP($A873,Results!$A$2:$A$2256,Results!K$2:K$2256,"")</f>
        <v>12162200</v>
      </c>
      <c r="AQ873" s="2" t="str">
        <f>_xlfn.XLOOKUP($A873,Results!$A$2:$A$2256,Results!L$2:L$2256,"")</f>
        <v>AK10519842</v>
      </c>
      <c r="AR873" s="2">
        <f>_xlfn.XLOOKUP($A873,Results!$A$2:$A$2256,Results!M$2:M$2256,"")</f>
        <v>656834</v>
      </c>
      <c r="AS873" s="2" t="str">
        <f>_xlfn.XLOOKUP($A873,Results!$A$2:$A$2256,Results!N$2:N$2256,"")</f>
        <v>IDEAL 30-030 8-OZ ANTI OXIDANT COMP</v>
      </c>
      <c r="AT873" s="2" t="str">
        <f>_xlfn.XLOOKUP($A873,Results!$A$2:$A$2256,Results!O$2:O$2256,"")</f>
        <v>IDEAL INDUSTRIES</v>
      </c>
      <c r="AU873" s="2" t="str">
        <f>_xlfn.XLOOKUP($A873,Results!$A$2:$A$2256,Results!P$2:P$2256,"")</f>
        <v>IDEAL</v>
      </c>
      <c r="AV873" s="2" t="str">
        <f>_xlfn.XLOOKUP($A873,Results!$A$2:$A$2256,Results!Q$2:Q$2256,"")</f>
        <v>SINGLE_MATCH</v>
      </c>
      <c r="AW873" s="2" t="str">
        <f>_xlfn.XLOOKUP($A873,Results!$A$2:$A$2256,Results!R$2:R$2256,"")</f>
        <v>0.8247660715185586</v>
      </c>
      <c r="AX873" s="2">
        <f>_xlfn.XLOOKUP($A873,Results!$A$2:$A$2256,Results!S$2:S$2256,"")</f>
        <v>100</v>
      </c>
      <c r="AY873" s="2">
        <f>_xlfn.XLOOKUP($A873,Results!$A$2:$A$2256,Results!T$2:T$2256,"")</f>
        <v>100</v>
      </c>
      <c r="AZ873" s="2">
        <f>_xlfn.XLOOKUP($A873,Results!$A$2:$A$2256,Results!U$2:U$2256,"")</f>
        <v>100</v>
      </c>
      <c r="BA873" s="2" t="str">
        <f>_xlfn.XLOOKUP($A873,Results!$A$2:$A$2256,Results!V$2:V$2256,"")</f>
        <v>IDEAL INDUSTRIES</v>
      </c>
      <c r="BB873" s="2">
        <f>_xlfn.XLOOKUP($A873,Results!$A$2:$A$2256,Results!W$2:W$2256,"")</f>
        <v>85</v>
      </c>
      <c r="BC873" s="2">
        <f>_xlfn.XLOOKUP($A873,Results!$A$2:$A$2256,Results!X$2:X$2256,"")</f>
        <v>12162200</v>
      </c>
      <c r="BD873" s="2">
        <f>_xlfn.XLOOKUP($A873,Results!$A$2:$A$2256,Results!Y$2:Y$2256,"")</f>
        <v>85</v>
      </c>
      <c r="BE873" s="2" t="b">
        <f>_xlfn.XLOOKUP($A873,Results!$A$2:$A$2256,Results!Z$2:Z$2256,"")</f>
        <v>1</v>
      </c>
    </row>
    <row r="874" spans="1:57" ht="38.25" customHeight="1" x14ac:dyDescent="0.3">
      <c r="A874">
        <v>906551</v>
      </c>
      <c r="B874">
        <v>281754</v>
      </c>
      <c r="C874" t="s">
        <v>36</v>
      </c>
      <c r="D874" t="s">
        <v>2878</v>
      </c>
      <c r="E874" s="2" t="str">
        <f>VLOOKUP(F874,'RPA Vendor Data '!F$1:$G$2418,2)</f>
        <v>LOEB ELECTRIC</v>
      </c>
      <c r="F874" s="2">
        <v>12062</v>
      </c>
      <c r="G874" s="2">
        <v>1</v>
      </c>
      <c r="H874" t="s">
        <v>2879</v>
      </c>
      <c r="I874">
        <v>3</v>
      </c>
      <c r="J874" t="s">
        <v>65</v>
      </c>
      <c r="K874" t="s">
        <v>39</v>
      </c>
      <c r="L874">
        <v>18.57</v>
      </c>
      <c r="M874" s="2" t="s">
        <v>2867</v>
      </c>
      <c r="N874" s="85" t="s">
        <v>2836</v>
      </c>
      <c r="O874" t="s">
        <v>36</v>
      </c>
      <c r="P874" t="s">
        <v>36</v>
      </c>
      <c r="Q874" t="s">
        <v>36</v>
      </c>
      <c r="R874">
        <v>55.71</v>
      </c>
      <c r="S874" s="1">
        <v>45744.54252693287</v>
      </c>
      <c r="T874" t="s">
        <v>42</v>
      </c>
      <c r="U874" s="1">
        <v>45744.331250000003</v>
      </c>
      <c r="V874" t="s">
        <v>43</v>
      </c>
      <c r="W874" t="s">
        <v>36</v>
      </c>
      <c r="X874">
        <v>0</v>
      </c>
      <c r="Y874">
        <v>999</v>
      </c>
      <c r="Z874" t="s">
        <v>36</v>
      </c>
      <c r="AA874" t="s">
        <v>36</v>
      </c>
      <c r="AB874" t="s">
        <v>36</v>
      </c>
      <c r="AC874" t="s">
        <v>2812</v>
      </c>
      <c r="AD874" t="s">
        <v>2812</v>
      </c>
      <c r="AE874" t="s">
        <v>45</v>
      </c>
      <c r="AF874" s="44">
        <v>15121515</v>
      </c>
      <c r="AG874" s="18" t="s">
        <v>2880</v>
      </c>
      <c r="AI874" s="2" t="s">
        <v>48</v>
      </c>
      <c r="AJ874" s="2" t="e">
        <f>VLOOKUP(A874,'Classification Test Result'!$A$2:$D$2428,4,FALSE)</f>
        <v>#N/A</v>
      </c>
      <c r="AL874" s="2">
        <f>_xlfn.XLOOKUP($A874,Results!$A$2:$A$2256,Results!G$2:G$2256,"")</f>
        <v>335772</v>
      </c>
      <c r="AM874" s="2">
        <f>_xlfn.XLOOKUP($A874,Results!$A$2:$A$2256,Results!H$2:H$2256,"")</f>
        <v>30030</v>
      </c>
      <c r="AN874" s="2" t="str">
        <f>_xlfn.XLOOKUP($A874,Results!$A$2:$A$2256,Results!I$2:I$2256,"")</f>
        <v>IDEAL INDUSTRIES</v>
      </c>
      <c r="AO874" s="2">
        <f>_xlfn.XLOOKUP($A874,Results!$A$2:$A$2256,Results!J$2:J$2256,"")</f>
        <v>783250300303</v>
      </c>
      <c r="AP874" s="2">
        <f>_xlfn.XLOOKUP($A874,Results!$A$2:$A$2256,Results!K$2:K$2256,"")</f>
        <v>12162200</v>
      </c>
      <c r="AQ874" s="2" t="str">
        <f>_xlfn.XLOOKUP($A874,Results!$A$2:$A$2256,Results!L$2:L$2256,"")</f>
        <v>AK10519842</v>
      </c>
      <c r="AR874" s="2">
        <f>_xlfn.XLOOKUP($A874,Results!$A$2:$A$2256,Results!M$2:M$2256,"")</f>
        <v>656834</v>
      </c>
      <c r="AS874" s="2" t="str">
        <f>_xlfn.XLOOKUP($A874,Results!$A$2:$A$2256,Results!N$2:N$2256,"")</f>
        <v>IDEAL 30-030 8-OZ ANTI OXIDANT COMP</v>
      </c>
      <c r="AT874" s="2" t="str">
        <f>_xlfn.XLOOKUP($A874,Results!$A$2:$A$2256,Results!O$2:O$2256,"")</f>
        <v>IDEAL INDUSTRIES</v>
      </c>
      <c r="AU874" s="2" t="str">
        <f>_xlfn.XLOOKUP($A874,Results!$A$2:$A$2256,Results!P$2:P$2256,"")</f>
        <v>IDEAL</v>
      </c>
      <c r="AV874" s="2" t="str">
        <f>_xlfn.XLOOKUP($A874,Results!$A$2:$A$2256,Results!Q$2:Q$2256,"")</f>
        <v>SINGLE_MATCH</v>
      </c>
      <c r="AW874" s="2" t="str">
        <f>_xlfn.XLOOKUP($A874,Results!$A$2:$A$2256,Results!R$2:R$2256,"")</f>
        <v>0.8706726252378229</v>
      </c>
      <c r="AX874" s="2">
        <f>_xlfn.XLOOKUP($A874,Results!$A$2:$A$2256,Results!S$2:S$2256,"")</f>
        <v>100</v>
      </c>
      <c r="AY874" s="2">
        <f>_xlfn.XLOOKUP($A874,Results!$A$2:$A$2256,Results!T$2:T$2256,"")</f>
        <v>100</v>
      </c>
      <c r="AZ874" s="2">
        <f>_xlfn.XLOOKUP($A874,Results!$A$2:$A$2256,Results!U$2:U$2256,"")</f>
        <v>100</v>
      </c>
      <c r="BA874" s="2" t="str">
        <f>_xlfn.XLOOKUP($A874,Results!$A$2:$A$2256,Results!V$2:V$2256,"")</f>
        <v>IDEAL INDUSTRIES</v>
      </c>
      <c r="BB874" s="2">
        <f>_xlfn.XLOOKUP($A874,Results!$A$2:$A$2256,Results!W$2:W$2256,"")</f>
        <v>89</v>
      </c>
      <c r="BC874" s="2">
        <f>_xlfn.XLOOKUP($A874,Results!$A$2:$A$2256,Results!X$2:X$2256,"")</f>
        <v>12162200</v>
      </c>
      <c r="BD874" s="2">
        <f>_xlfn.XLOOKUP($A874,Results!$A$2:$A$2256,Results!Y$2:Y$2256,"")</f>
        <v>89</v>
      </c>
      <c r="BE874" s="2" t="b">
        <f>_xlfn.XLOOKUP($A874,Results!$A$2:$A$2256,Results!Z$2:Z$2256,"")</f>
        <v>1</v>
      </c>
    </row>
    <row r="875" spans="1:57" ht="38.25" customHeight="1" x14ac:dyDescent="0.3">
      <c r="A875">
        <v>906552</v>
      </c>
      <c r="B875">
        <v>281539</v>
      </c>
      <c r="C875" t="s">
        <v>36</v>
      </c>
      <c r="D875">
        <v>930104373</v>
      </c>
      <c r="E875" s="2" t="str">
        <f>VLOOKUP(F875,'RPA Vendor Data '!F$1:$G$2418,2)</f>
        <v>BORDER STATES INDUSTRIES</v>
      </c>
      <c r="F875" s="2">
        <v>10427</v>
      </c>
      <c r="G875" s="2">
        <v>1</v>
      </c>
      <c r="H875" t="s">
        <v>2881</v>
      </c>
      <c r="I875">
        <v>20</v>
      </c>
      <c r="J875" t="s">
        <v>65</v>
      </c>
      <c r="K875" t="s">
        <v>39</v>
      </c>
      <c r="L875">
        <v>5.46</v>
      </c>
      <c r="M875" s="2" t="s">
        <v>2882</v>
      </c>
      <c r="N875" s="85" t="s">
        <v>2883</v>
      </c>
      <c r="O875">
        <v>128048</v>
      </c>
      <c r="P875" t="s">
        <v>2884</v>
      </c>
      <c r="Q875" t="s">
        <v>36</v>
      </c>
      <c r="R875">
        <v>109.2</v>
      </c>
      <c r="S875" s="1">
        <v>45744.46063159722</v>
      </c>
      <c r="T875" t="s">
        <v>42</v>
      </c>
      <c r="U875" s="1">
        <v>45744.229166666657</v>
      </c>
      <c r="V875" t="s">
        <v>43</v>
      </c>
      <c r="W875" t="s">
        <v>36</v>
      </c>
      <c r="X875">
        <v>0</v>
      </c>
      <c r="Y875">
        <v>201</v>
      </c>
      <c r="Z875" t="s">
        <v>36</v>
      </c>
      <c r="AA875" t="s">
        <v>36</v>
      </c>
      <c r="AB875" t="s">
        <v>36</v>
      </c>
      <c r="AC875" t="s">
        <v>2812</v>
      </c>
      <c r="AD875" t="s">
        <v>2812</v>
      </c>
      <c r="AE875" t="s">
        <v>45</v>
      </c>
      <c r="AF875" s="44">
        <v>39131608</v>
      </c>
      <c r="AG875" s="18" t="s">
        <v>2885</v>
      </c>
      <c r="AH875" s="18"/>
      <c r="AI875" s="2" t="s">
        <v>48</v>
      </c>
      <c r="AJ875" s="2" t="e">
        <f>VLOOKUP(A875,'Classification Test Result'!$A$2:$D$2428,4,FALSE)</f>
        <v>#N/A</v>
      </c>
      <c r="AL875" s="2">
        <f>_xlfn.XLOOKUP($A875,Results!$A$2:$A$2256,Results!G$2:G$2256,"")</f>
        <v>336595</v>
      </c>
      <c r="AM875" s="2">
        <f>_xlfn.XLOOKUP($A875,Results!$A$2:$A$2256,Results!H$2:H$2256,"")</f>
        <v>31601</v>
      </c>
      <c r="AN875" s="2" t="str">
        <f>_xlfn.XLOOKUP($A875,Results!$A$2:$A$2256,Results!I$2:I$2256,"")</f>
        <v>IDEAL INDUSTRIES</v>
      </c>
      <c r="AO875" s="2">
        <f>_xlfn.XLOOKUP($A875,Results!$A$2:$A$2256,Results!J$2:J$2256,"")</f>
        <v>783250316014</v>
      </c>
      <c r="AP875" s="2">
        <f>_xlfn.XLOOKUP($A875,Results!$A$2:$A$2256,Results!K$2:K$2256,"")</f>
        <v>31201700</v>
      </c>
      <c r="AQ875" s="2" t="str">
        <f>_xlfn.XLOOKUP($A875,Results!$A$2:$A$2256,Results!L$2:L$2256,"")</f>
        <v>AK10520339</v>
      </c>
      <c r="AR875" s="2">
        <f>_xlfn.XLOOKUP($A875,Results!$A$2:$A$2256,Results!M$2:M$2256,"")</f>
        <v>293012</v>
      </c>
      <c r="AS875" s="2" t="str">
        <f>_xlfn.XLOOKUP($A875,Results!$A$2:$A$2256,Results!N$2:N$2256,"")</f>
        <v>IDEAL 31-601 1LB DUCT SEAL</v>
      </c>
      <c r="AT875" s="2" t="str">
        <f>_xlfn.XLOOKUP($A875,Results!$A$2:$A$2256,Results!O$2:O$2256,"")</f>
        <v>IDEAL INDUSTRIES</v>
      </c>
      <c r="AU875" s="2">
        <f>_xlfn.XLOOKUP($A875,Results!$A$2:$A$2256,Results!P$2:P$2256,"")</f>
        <v>0</v>
      </c>
      <c r="AV875" s="2" t="str">
        <f>_xlfn.XLOOKUP($A875,Results!$A$2:$A$2256,Results!Q$2:Q$2256,"")</f>
        <v>NO_MANUFACTURERS_FOUND</v>
      </c>
      <c r="AW875" s="2" t="str">
        <f>_xlfn.XLOOKUP($A875,Results!$A$2:$A$2256,Results!R$2:R$2256,"")</f>
        <v>0.8970242542879813</v>
      </c>
      <c r="AX875" s="2">
        <f>_xlfn.XLOOKUP($A875,Results!$A$2:$A$2256,Results!S$2:S$2256,"")</f>
        <v>66</v>
      </c>
      <c r="AY875" s="2">
        <f>_xlfn.XLOOKUP($A875,Results!$A$2:$A$2256,Results!T$2:T$2256,"")</f>
        <v>56</v>
      </c>
      <c r="AZ875" s="2">
        <f>_xlfn.XLOOKUP($A875,Results!$A$2:$A$2256,Results!U$2:U$2256,"")</f>
        <v>85</v>
      </c>
      <c r="BA875" s="2" t="str">
        <f>_xlfn.XLOOKUP($A875,Results!$A$2:$A$2256,Results!V$2:V$2256,"")</f>
        <v>IDEAL INDUSTRIES</v>
      </c>
      <c r="BB875" s="2">
        <f>_xlfn.XLOOKUP($A875,Results!$A$2:$A$2256,Results!W$2:W$2256,"")</f>
        <v>57</v>
      </c>
      <c r="BC875" s="2">
        <f>_xlfn.XLOOKUP($A875,Results!$A$2:$A$2256,Results!X$2:X$2256,"")</f>
        <v>31201700</v>
      </c>
      <c r="BD875" s="2">
        <f>_xlfn.XLOOKUP($A875,Results!$A$2:$A$2256,Results!Y$2:Y$2256,"")</f>
        <v>91</v>
      </c>
      <c r="BE875" s="2" t="b">
        <f>_xlfn.XLOOKUP($A875,Results!$A$2:$A$2256,Results!Z$2:Z$2256,"")</f>
        <v>1</v>
      </c>
    </row>
    <row r="876" spans="1:57" ht="38.25" customHeight="1" x14ac:dyDescent="0.3">
      <c r="A876">
        <v>906553</v>
      </c>
      <c r="B876">
        <v>281608</v>
      </c>
      <c r="C876" t="s">
        <v>36</v>
      </c>
      <c r="D876" t="s">
        <v>1090</v>
      </c>
      <c r="E876" s="2" t="str">
        <f>VLOOKUP(F876,'RPA Vendor Data '!F$1:$G$2418,2)</f>
        <v>REXEL USA, INC.</v>
      </c>
      <c r="F876" s="2">
        <v>12873</v>
      </c>
      <c r="G876" s="2">
        <v>15</v>
      </c>
      <c r="H876" t="s">
        <v>2886</v>
      </c>
      <c r="I876">
        <v>1</v>
      </c>
      <c r="J876" t="s">
        <v>65</v>
      </c>
      <c r="K876" t="s">
        <v>39</v>
      </c>
      <c r="L876">
        <v>30.81</v>
      </c>
      <c r="M876" s="2" t="s">
        <v>2812</v>
      </c>
      <c r="N876" s="85" t="s">
        <v>2887</v>
      </c>
      <c r="O876">
        <v>49063</v>
      </c>
      <c r="P876" t="s">
        <v>2888</v>
      </c>
      <c r="Q876">
        <v>78325031340</v>
      </c>
      <c r="R876">
        <v>30.81</v>
      </c>
      <c r="S876" s="1">
        <v>45744.480664814822</v>
      </c>
      <c r="T876" t="s">
        <v>42</v>
      </c>
      <c r="U876" s="1">
        <v>45744.253472222219</v>
      </c>
      <c r="V876" t="s">
        <v>43</v>
      </c>
      <c r="W876" t="s">
        <v>36</v>
      </c>
      <c r="X876">
        <v>0</v>
      </c>
      <c r="Y876">
        <v>0</v>
      </c>
      <c r="Z876">
        <v>30.81</v>
      </c>
      <c r="AA876" t="s">
        <v>36</v>
      </c>
      <c r="AB876">
        <v>195</v>
      </c>
      <c r="AC876" t="s">
        <v>2812</v>
      </c>
      <c r="AD876" t="s">
        <v>2812</v>
      </c>
      <c r="AE876" t="s">
        <v>45</v>
      </c>
      <c r="AF876" s="44">
        <v>27113101</v>
      </c>
      <c r="AG876" s="18" t="s">
        <v>2889</v>
      </c>
      <c r="AH876" s="18"/>
      <c r="AI876" s="2" t="s">
        <v>48</v>
      </c>
      <c r="AJ876" s="2" t="e">
        <f>VLOOKUP(A876,'Classification Test Result'!$A$2:$D$2428,4,FALSE)</f>
        <v>#N/A</v>
      </c>
      <c r="AL876" s="2">
        <f>_xlfn.XLOOKUP($A876,Results!$A$2:$A$2256,Results!G$2:G$2256,"")</f>
        <v>335803</v>
      </c>
      <c r="AM876" s="2">
        <f>_xlfn.XLOOKUP($A876,Results!$A$2:$A$2256,Results!H$2:H$2256,"")</f>
        <v>31340</v>
      </c>
      <c r="AN876" s="2" t="str">
        <f>_xlfn.XLOOKUP($A876,Results!$A$2:$A$2256,Results!I$2:I$2256,"")</f>
        <v>IDEAL INDUSTRIES</v>
      </c>
      <c r="AO876" s="2">
        <f>_xlfn.XLOOKUP($A876,Results!$A$2:$A$2256,Results!J$2:J$2256,"")</f>
        <v>783250313402</v>
      </c>
      <c r="AP876" s="2">
        <f>_xlfn.XLOOKUP($A876,Results!$A$2:$A$2256,Results!K$2:K$2256,"")</f>
        <v>27113101</v>
      </c>
      <c r="AQ876" s="2" t="str">
        <f>_xlfn.XLOOKUP($A876,Results!$A$2:$A$2256,Results!L$2:L$2256,"")</f>
        <v>AK10520298</v>
      </c>
      <c r="AR876" s="2">
        <f>_xlfn.XLOOKUP($A876,Results!$A$2:$A$2256,Results!M$2:M$2256,"")</f>
        <v>830000</v>
      </c>
      <c r="AS876" s="2" t="str">
        <f>_xlfn.XLOOKUP($A876,Results!$A$2:$A$2256,Results!N$2:N$2256,"")</f>
        <v>IDEAL 31-340 6500FT 210LB PULL LINE</v>
      </c>
      <c r="AT876" s="2" t="str">
        <f>_xlfn.XLOOKUP($A876,Results!$A$2:$A$2256,Results!O$2:O$2256,"")</f>
        <v>IDEAL INDUSTRIES</v>
      </c>
      <c r="AU876" s="2">
        <f>_xlfn.XLOOKUP($A876,Results!$A$2:$A$2256,Results!P$2:P$2256,"")</f>
        <v>0</v>
      </c>
      <c r="AV876" s="2" t="str">
        <f>_xlfn.XLOOKUP($A876,Results!$A$2:$A$2256,Results!Q$2:Q$2256,"")</f>
        <v>NO_MANUFACTURERS_FOUND</v>
      </c>
      <c r="AW876" s="2" t="str">
        <f>_xlfn.XLOOKUP($A876,Results!$A$2:$A$2256,Results!R$2:R$2256,"")</f>
        <v>0.7778603956149832</v>
      </c>
      <c r="AX876" s="2">
        <f>_xlfn.XLOOKUP($A876,Results!$A$2:$A$2256,Results!S$2:S$2256,"")</f>
        <v>62</v>
      </c>
      <c r="AY876" s="2">
        <f>_xlfn.XLOOKUP($A876,Results!$A$2:$A$2256,Results!T$2:T$2256,"")</f>
        <v>52</v>
      </c>
      <c r="AZ876" s="2">
        <f>_xlfn.XLOOKUP($A876,Results!$A$2:$A$2256,Results!U$2:U$2256,"")</f>
        <v>70</v>
      </c>
      <c r="BA876" s="2" t="str">
        <f>_xlfn.XLOOKUP($A876,Results!$A$2:$A$2256,Results!V$2:V$2256,"")</f>
        <v>IDEAL INDUSTRIES</v>
      </c>
      <c r="BB876" s="2">
        <f>_xlfn.XLOOKUP($A876,Results!$A$2:$A$2256,Results!W$2:W$2256,"")</f>
        <v>82</v>
      </c>
      <c r="BC876" s="2">
        <f>_xlfn.XLOOKUP($A876,Results!$A$2:$A$2256,Results!X$2:X$2256,"")</f>
        <v>27113101</v>
      </c>
      <c r="BD876" s="2">
        <f>_xlfn.XLOOKUP($A876,Results!$A$2:$A$2256,Results!Y$2:Y$2256,"")</f>
        <v>54</v>
      </c>
      <c r="BE876" s="2" t="b">
        <f>_xlfn.XLOOKUP($A876,Results!$A$2:$A$2256,Results!Z$2:Z$2256,"")</f>
        <v>1</v>
      </c>
    </row>
    <row r="877" spans="1:57" ht="38.25" customHeight="1" x14ac:dyDescent="0.3">
      <c r="A877">
        <v>906554</v>
      </c>
      <c r="B877">
        <v>281599</v>
      </c>
      <c r="C877" t="s">
        <v>36</v>
      </c>
      <c r="D877" t="s">
        <v>1417</v>
      </c>
      <c r="E877" s="2" t="str">
        <f>VLOOKUP(F877,'RPA Vendor Data '!F$1:$G$2418,2)</f>
        <v>REXEL USA, INC.</v>
      </c>
      <c r="F877" s="2">
        <v>12873</v>
      </c>
      <c r="G877" s="2">
        <v>8</v>
      </c>
      <c r="H877" t="s">
        <v>2890</v>
      </c>
      <c r="I877">
        <v>50</v>
      </c>
      <c r="J877" t="s">
        <v>58</v>
      </c>
      <c r="K877" t="s">
        <v>58</v>
      </c>
      <c r="L877">
        <v>38.094999999999999</v>
      </c>
      <c r="M877" s="2" t="s">
        <v>2812</v>
      </c>
      <c r="N877" s="85" t="s">
        <v>2891</v>
      </c>
      <c r="O877">
        <v>27510</v>
      </c>
      <c r="P877" t="s">
        <v>2892</v>
      </c>
      <c r="Q877">
        <v>78325047498</v>
      </c>
      <c r="R877">
        <v>19.05</v>
      </c>
      <c r="S877" s="1">
        <v>45744.481294826393</v>
      </c>
      <c r="T877" t="s">
        <v>42</v>
      </c>
      <c r="U877" s="1">
        <v>45744.251388888893</v>
      </c>
      <c r="V877" t="s">
        <v>43</v>
      </c>
      <c r="W877" t="s">
        <v>36</v>
      </c>
      <c r="X877">
        <v>1</v>
      </c>
      <c r="Y877">
        <v>0</v>
      </c>
      <c r="Z877">
        <v>38.094999999999999</v>
      </c>
      <c r="AA877" t="s">
        <v>36</v>
      </c>
      <c r="AB877">
        <v>195</v>
      </c>
      <c r="AC877" t="s">
        <v>2812</v>
      </c>
      <c r="AD877" t="s">
        <v>2812</v>
      </c>
      <c r="AE877" t="s">
        <v>45</v>
      </c>
      <c r="AF877" s="44">
        <v>39121409</v>
      </c>
      <c r="AG877" s="18" t="s">
        <v>2893</v>
      </c>
      <c r="AH877" s="18"/>
      <c r="AI877" s="2" t="s">
        <v>48</v>
      </c>
      <c r="AJ877" s="2" t="e">
        <f>VLOOKUP(A877,'Classification Test Result'!$A$2:$D$2428,4,FALSE)</f>
        <v>#N/A</v>
      </c>
      <c r="AL877" s="2">
        <f>_xlfn.XLOOKUP($A877,Results!$A$2:$A$2256,Results!G$2:G$2256,"")</f>
        <v>336570</v>
      </c>
      <c r="AM877" s="2">
        <f>_xlfn.XLOOKUP($A877,Results!$A$2:$A$2256,Results!H$2:H$2256,"")</f>
        <v>303392</v>
      </c>
      <c r="AN877" s="2" t="str">
        <f>_xlfn.XLOOKUP($A877,Results!$A$2:$A$2256,Results!I$2:I$2256,"")</f>
        <v>IDEAL INDUSTRIES</v>
      </c>
      <c r="AO877" s="2">
        <f>_xlfn.XLOOKUP($A877,Results!$A$2:$A$2256,Results!J$2:J$2256,"")</f>
        <v>783250474981</v>
      </c>
      <c r="AP877" s="2">
        <f>_xlfn.XLOOKUP($A877,Results!$A$2:$A$2256,Results!K$2:K$2256,"")</f>
        <v>39121613</v>
      </c>
      <c r="AQ877" s="2" t="str">
        <f>_xlfn.XLOOKUP($A877,Results!$A$2:$A$2256,Results!L$2:L$2256,"")</f>
        <v>AK10519968</v>
      </c>
      <c r="AR877" s="2">
        <f>_xlfn.XLOOKUP($A877,Results!$A$2:$A$2256,Results!M$2:M$2256,"")</f>
        <v>453973</v>
      </c>
      <c r="AS877" s="2" t="str">
        <f>_xlfn.XLOOKUP($A877,Results!$A$2:$A$2256,Results!N$2:N$2256,"")</f>
        <v>IDEAL 30-3392 12AWG SOL WIRE PGTL</v>
      </c>
      <c r="AT877" s="2" t="str">
        <f>_xlfn.XLOOKUP($A877,Results!$A$2:$A$2256,Results!O$2:O$2256,"")</f>
        <v>IDEAL INDUSTRIES</v>
      </c>
      <c r="AU877" s="2">
        <f>_xlfn.XLOOKUP($A877,Results!$A$2:$A$2256,Results!P$2:P$2256,"")</f>
        <v>0</v>
      </c>
      <c r="AV877" s="2" t="str">
        <f>_xlfn.XLOOKUP($A877,Results!$A$2:$A$2256,Results!Q$2:Q$2256,"")</f>
        <v>NO_VALID_MATCHES</v>
      </c>
      <c r="AW877" s="2" t="str">
        <f>_xlfn.XLOOKUP($A877,Results!$A$2:$A$2256,Results!R$2:R$2256,"")</f>
        <v>0.7060132040587369</v>
      </c>
      <c r="AX877" s="2">
        <f>_xlfn.XLOOKUP($A877,Results!$A$2:$A$2256,Results!S$2:S$2256,"")</f>
        <v>92</v>
      </c>
      <c r="AY877" s="2">
        <f>_xlfn.XLOOKUP($A877,Results!$A$2:$A$2256,Results!T$2:T$2256,"")</f>
        <v>84</v>
      </c>
      <c r="AZ877" s="2">
        <f>_xlfn.XLOOKUP($A877,Results!$A$2:$A$2256,Results!U$2:U$2256,"")</f>
        <v>82</v>
      </c>
      <c r="BA877" s="2" t="str">
        <f>_xlfn.XLOOKUP($A877,Results!$A$2:$A$2256,Results!V$2:V$2256,"")</f>
        <v>IDEAL INDUSTRIES</v>
      </c>
      <c r="BB877" s="2">
        <f>_xlfn.XLOOKUP($A877,Results!$A$2:$A$2256,Results!W$2:W$2256,"")</f>
        <v>77</v>
      </c>
      <c r="BC877" s="2">
        <f>_xlfn.XLOOKUP($A877,Results!$A$2:$A$2256,Results!X$2:X$2256,"")</f>
        <v>39121613</v>
      </c>
      <c r="BD877" s="2">
        <f>_xlfn.XLOOKUP($A877,Results!$A$2:$A$2256,Results!Y$2:Y$2256,"")</f>
        <v>77</v>
      </c>
      <c r="BE877" s="2" t="b">
        <f>_xlfn.XLOOKUP($A877,Results!$A$2:$A$2256,Results!Z$2:Z$2256,"")</f>
        <v>1</v>
      </c>
    </row>
    <row r="878" spans="1:57" ht="38.25" customHeight="1" x14ac:dyDescent="0.3">
      <c r="A878">
        <v>906555</v>
      </c>
      <c r="B878">
        <v>281604</v>
      </c>
      <c r="C878" t="s">
        <v>36</v>
      </c>
      <c r="D878" t="s">
        <v>1421</v>
      </c>
      <c r="E878" s="2" t="str">
        <f>VLOOKUP(F878,'RPA Vendor Data '!F$1:$G$2418,2)</f>
        <v>REXEL USA, INC.</v>
      </c>
      <c r="F878" s="2">
        <v>12873</v>
      </c>
      <c r="G878" s="2">
        <v>7</v>
      </c>
      <c r="H878" t="s">
        <v>2890</v>
      </c>
      <c r="I878">
        <v>300</v>
      </c>
      <c r="J878" t="s">
        <v>58</v>
      </c>
      <c r="K878" t="s">
        <v>58</v>
      </c>
      <c r="L878">
        <v>38.094999999999999</v>
      </c>
      <c r="M878" s="2" t="s">
        <v>2812</v>
      </c>
      <c r="N878" s="85" t="s">
        <v>2891</v>
      </c>
      <c r="O878">
        <v>27510</v>
      </c>
      <c r="P878" t="s">
        <v>2892</v>
      </c>
      <c r="Q878">
        <v>78325047498</v>
      </c>
      <c r="R878">
        <v>114.29</v>
      </c>
      <c r="S878" s="1">
        <v>45744.480890624996</v>
      </c>
      <c r="T878" t="s">
        <v>42</v>
      </c>
      <c r="U878" s="1">
        <v>45744.25277777778</v>
      </c>
      <c r="V878" t="s">
        <v>43</v>
      </c>
      <c r="W878" t="s">
        <v>36</v>
      </c>
      <c r="X878">
        <v>0</v>
      </c>
      <c r="Y878">
        <v>0</v>
      </c>
      <c r="Z878">
        <v>38.094999999999999</v>
      </c>
      <c r="AA878" t="s">
        <v>36</v>
      </c>
      <c r="AB878">
        <v>195</v>
      </c>
      <c r="AC878" t="s">
        <v>2812</v>
      </c>
      <c r="AD878" t="s">
        <v>2812</v>
      </c>
      <c r="AE878" t="s">
        <v>45</v>
      </c>
      <c r="AF878" s="44">
        <v>39121409</v>
      </c>
      <c r="AG878" s="18" t="s">
        <v>2893</v>
      </c>
      <c r="AH878" s="18"/>
      <c r="AI878" s="2" t="s">
        <v>48</v>
      </c>
      <c r="AJ878" s="2" t="e">
        <f>VLOOKUP(A878,'Classification Test Result'!$A$2:$D$2428,4,FALSE)</f>
        <v>#N/A</v>
      </c>
      <c r="AL878" s="2">
        <f>_xlfn.XLOOKUP($A878,Results!$A$2:$A$2256,Results!G$2:G$2256,"")</f>
        <v>336570</v>
      </c>
      <c r="AM878" s="2">
        <f>_xlfn.XLOOKUP($A878,Results!$A$2:$A$2256,Results!H$2:H$2256,"")</f>
        <v>303392</v>
      </c>
      <c r="AN878" s="2" t="str">
        <f>_xlfn.XLOOKUP($A878,Results!$A$2:$A$2256,Results!I$2:I$2256,"")</f>
        <v>IDEAL INDUSTRIES</v>
      </c>
      <c r="AO878" s="2">
        <f>_xlfn.XLOOKUP($A878,Results!$A$2:$A$2256,Results!J$2:J$2256,"")</f>
        <v>783250474981</v>
      </c>
      <c r="AP878" s="2">
        <f>_xlfn.XLOOKUP($A878,Results!$A$2:$A$2256,Results!K$2:K$2256,"")</f>
        <v>39121613</v>
      </c>
      <c r="AQ878" s="2" t="str">
        <f>_xlfn.XLOOKUP($A878,Results!$A$2:$A$2256,Results!L$2:L$2256,"")</f>
        <v>AK10519968</v>
      </c>
      <c r="AR878" s="2">
        <f>_xlfn.XLOOKUP($A878,Results!$A$2:$A$2256,Results!M$2:M$2256,"")</f>
        <v>453973</v>
      </c>
      <c r="AS878" s="2" t="str">
        <f>_xlfn.XLOOKUP($A878,Results!$A$2:$A$2256,Results!N$2:N$2256,"")</f>
        <v>IDEAL 30-3392 12AWG SOL WIRE PGTL</v>
      </c>
      <c r="AT878" s="2" t="str">
        <f>_xlfn.XLOOKUP($A878,Results!$A$2:$A$2256,Results!O$2:O$2256,"")</f>
        <v>IDEAL INDUSTRIES</v>
      </c>
      <c r="AU878" s="2">
        <f>_xlfn.XLOOKUP($A878,Results!$A$2:$A$2256,Results!P$2:P$2256,"")</f>
        <v>0</v>
      </c>
      <c r="AV878" s="2" t="str">
        <f>_xlfn.XLOOKUP($A878,Results!$A$2:$A$2256,Results!Q$2:Q$2256,"")</f>
        <v>NO_VALID_MATCHES</v>
      </c>
      <c r="AW878" s="2" t="str">
        <f>_xlfn.XLOOKUP($A878,Results!$A$2:$A$2256,Results!R$2:R$2256,"")</f>
        <v>0.7071858786759271</v>
      </c>
      <c r="AX878" s="2">
        <f>_xlfn.XLOOKUP($A878,Results!$A$2:$A$2256,Results!S$2:S$2256,"")</f>
        <v>92</v>
      </c>
      <c r="AY878" s="2">
        <f>_xlfn.XLOOKUP($A878,Results!$A$2:$A$2256,Results!T$2:T$2256,"")</f>
        <v>84</v>
      </c>
      <c r="AZ878" s="2">
        <f>_xlfn.XLOOKUP($A878,Results!$A$2:$A$2256,Results!U$2:U$2256,"")</f>
        <v>82</v>
      </c>
      <c r="BA878" s="2" t="str">
        <f>_xlfn.XLOOKUP($A878,Results!$A$2:$A$2256,Results!V$2:V$2256,"")</f>
        <v>IDEAL INDUSTRIES</v>
      </c>
      <c r="BB878" s="2">
        <f>_xlfn.XLOOKUP($A878,Results!$A$2:$A$2256,Results!W$2:W$2256,"")</f>
        <v>77</v>
      </c>
      <c r="BC878" s="2">
        <f>_xlfn.XLOOKUP($A878,Results!$A$2:$A$2256,Results!X$2:X$2256,"")</f>
        <v>39121613</v>
      </c>
      <c r="BD878" s="2">
        <f>_xlfn.XLOOKUP($A878,Results!$A$2:$A$2256,Results!Y$2:Y$2256,"")</f>
        <v>77</v>
      </c>
      <c r="BE878" s="2" t="b">
        <f>_xlfn.XLOOKUP($A878,Results!$A$2:$A$2256,Results!Z$2:Z$2256,"")</f>
        <v>1</v>
      </c>
    </row>
    <row r="879" spans="1:57" ht="38.25" customHeight="1" x14ac:dyDescent="0.3">
      <c r="A879">
        <v>906556</v>
      </c>
      <c r="B879">
        <v>282048</v>
      </c>
      <c r="C879" t="s">
        <v>36</v>
      </c>
      <c r="D879" t="s">
        <v>2894</v>
      </c>
      <c r="E879" s="2" t="str">
        <f>VLOOKUP(F879,'RPA Vendor Data '!F$1:$G$2418,2)</f>
        <v>SHEPHERD ELECT SUPPLY DC</v>
      </c>
      <c r="F879" s="2">
        <v>13060</v>
      </c>
      <c r="G879" s="2">
        <v>1</v>
      </c>
      <c r="H879" t="s">
        <v>2895</v>
      </c>
      <c r="I879">
        <v>3</v>
      </c>
      <c r="J879" t="s">
        <v>65</v>
      </c>
      <c r="K879" t="s">
        <v>39</v>
      </c>
      <c r="L879">
        <v>19.39</v>
      </c>
      <c r="M879" s="2" t="s">
        <v>2896</v>
      </c>
      <c r="N879" s="85" t="s">
        <v>2897</v>
      </c>
      <c r="O879" t="s">
        <v>36</v>
      </c>
      <c r="P879" t="s">
        <v>36</v>
      </c>
      <c r="Q879" t="s">
        <v>36</v>
      </c>
      <c r="R879">
        <v>58.17</v>
      </c>
      <c r="S879" s="1">
        <v>45744.958616585653</v>
      </c>
      <c r="T879" t="s">
        <v>42</v>
      </c>
      <c r="U879" s="1">
        <v>45744.746527777781</v>
      </c>
      <c r="V879" t="s">
        <v>43</v>
      </c>
      <c r="W879" t="s">
        <v>36</v>
      </c>
      <c r="X879">
        <v>1</v>
      </c>
      <c r="Y879" t="s">
        <v>525</v>
      </c>
      <c r="Z879" t="s">
        <v>36</v>
      </c>
      <c r="AA879">
        <v>19.39</v>
      </c>
      <c r="AB879" t="s">
        <v>36</v>
      </c>
      <c r="AC879" t="s">
        <v>49</v>
      </c>
      <c r="AD879" t="s">
        <v>49</v>
      </c>
      <c r="AE879" t="s">
        <v>45</v>
      </c>
      <c r="AF879" s="44">
        <v>39121421</v>
      </c>
      <c r="AG879" s="18" t="s">
        <v>2898</v>
      </c>
      <c r="AI879" s="2" t="s">
        <v>48</v>
      </c>
      <c r="AJ879" s="2" t="e">
        <f>VLOOKUP(A879,'Classification Test Result'!$A$2:$D$2428,4,FALSE)</f>
        <v>#N/A</v>
      </c>
      <c r="AL879" s="2">
        <f>_xlfn.XLOOKUP($A879,Results!$A$2:$A$2256,Results!G$2:G$2256,"")</f>
        <v>339474</v>
      </c>
      <c r="AM879" s="2" t="str">
        <f>_xlfn.XLOOKUP($A879,Results!$A$2:$A$2256,Results!H$2:H$2256,"")</f>
        <v>L630C</v>
      </c>
      <c r="AN879" s="2" t="str">
        <f>_xlfn.XLOOKUP($A879,Results!$A$2:$A$2256,Results!I$2:I$2256,"")</f>
        <v>HUBBELL WIRING DEVICEKELLEMS</v>
      </c>
      <c r="AO879" s="2">
        <f>_xlfn.XLOOKUP($A879,Results!$A$2:$A$2256,Results!J$2:J$2256,"")</f>
        <v>783585835976</v>
      </c>
      <c r="AP879" s="2">
        <f>_xlfn.XLOOKUP($A879,Results!$A$2:$A$2256,Results!K$2:K$2256,"")</f>
        <v>39121400</v>
      </c>
      <c r="AQ879" s="2" t="str">
        <f>_xlfn.XLOOKUP($A879,Results!$A$2:$A$2256,Results!L$2:L$2256,"")</f>
        <v>AK10508485</v>
      </c>
      <c r="AR879" s="2">
        <f>_xlfn.XLOOKUP($A879,Results!$A$2:$A$2256,Results!M$2:M$2256,"")</f>
        <v>322395</v>
      </c>
      <c r="AS879" s="2" t="str">
        <f>_xlfn.XLOOKUP($A879,Results!$A$2:$A$2256,Results!N$2:N$2256,"")</f>
        <v>HUBW L630C NEMA L6-30C CONNECTOR</v>
      </c>
      <c r="AT879" s="2" t="str">
        <f>_xlfn.XLOOKUP($A879,Results!$A$2:$A$2256,Results!O$2:O$2256,"")</f>
        <v>HUBBELL WIRING DEVICEKELLEMS</v>
      </c>
      <c r="AU879" s="2">
        <f>_xlfn.XLOOKUP($A879,Results!$A$2:$A$2256,Results!P$2:P$2256,"")</f>
        <v>0</v>
      </c>
      <c r="AV879" s="2" t="str">
        <f>_xlfn.XLOOKUP($A879,Results!$A$2:$A$2256,Results!Q$2:Q$2256,"")</f>
        <v>NO_MANUFACTURERS_FOUND</v>
      </c>
      <c r="AW879" s="2" t="str">
        <f>_xlfn.XLOOKUP($A879,Results!$A$2:$A$2256,Results!R$2:R$2256,"")</f>
        <v>0.9226183611984167</v>
      </c>
      <c r="AX879" s="2">
        <f>_xlfn.XLOOKUP($A879,Results!$A$2:$A$2256,Results!S$2:S$2256,"")</f>
        <v>58</v>
      </c>
      <c r="AY879" s="2">
        <f>_xlfn.XLOOKUP($A879,Results!$A$2:$A$2256,Results!T$2:T$2256,"")</f>
        <v>54</v>
      </c>
      <c r="AZ879" s="2">
        <f>_xlfn.XLOOKUP($A879,Results!$A$2:$A$2256,Results!U$2:U$2256,"")</f>
        <v>100</v>
      </c>
      <c r="BA879" s="2">
        <f>_xlfn.XLOOKUP($A879,Results!$A$2:$A$2256,Results!V$2:V$2256,"")</f>
        <v>0</v>
      </c>
      <c r="BB879" s="2">
        <f>_xlfn.XLOOKUP($A879,Results!$A$2:$A$2256,Results!W$2:W$2256,"")</f>
        <v>0</v>
      </c>
      <c r="BC879" s="2">
        <f>_xlfn.XLOOKUP($A879,Results!$A$2:$A$2256,Results!X$2:X$2256,"")</f>
        <v>39121400</v>
      </c>
      <c r="BD879" s="2">
        <f>_xlfn.XLOOKUP($A879,Results!$A$2:$A$2256,Results!Y$2:Y$2256,"")</f>
        <v>93</v>
      </c>
      <c r="BE879" s="2">
        <f>_xlfn.XLOOKUP($A879,Results!$A$2:$A$2256,Results!Z$2:Z$2256,"")</f>
        <v>0</v>
      </c>
    </row>
    <row r="880" spans="1:57" ht="38.25" customHeight="1" x14ac:dyDescent="0.3">
      <c r="A880">
        <v>906557</v>
      </c>
      <c r="B880">
        <v>282049</v>
      </c>
      <c r="C880" t="s">
        <v>36</v>
      </c>
      <c r="D880" t="s">
        <v>2900</v>
      </c>
      <c r="E880" s="2" t="str">
        <f>VLOOKUP(F880,'RPA Vendor Data '!F$1:$G$2418,2)</f>
        <v>SHEPHERD ELECT SUPPLY MD</v>
      </c>
      <c r="F880" s="2">
        <v>13061</v>
      </c>
      <c r="G880" s="2">
        <v>5</v>
      </c>
      <c r="H880" t="s">
        <v>2901</v>
      </c>
      <c r="I880">
        <v>1</v>
      </c>
      <c r="J880" t="s">
        <v>65</v>
      </c>
      <c r="K880" t="s">
        <v>39</v>
      </c>
      <c r="L880">
        <v>1</v>
      </c>
      <c r="M880" s="2" t="s">
        <v>2902</v>
      </c>
      <c r="N880" s="85" t="s">
        <v>2903</v>
      </c>
      <c r="O880" t="s">
        <v>36</v>
      </c>
      <c r="P880" t="s">
        <v>2904</v>
      </c>
      <c r="Q880" t="s">
        <v>36</v>
      </c>
      <c r="R880">
        <v>1</v>
      </c>
      <c r="S880" s="1">
        <v>45744.958593483803</v>
      </c>
      <c r="T880" t="s">
        <v>42</v>
      </c>
      <c r="U880" s="1">
        <v>45744.747916666667</v>
      </c>
      <c r="V880" t="s">
        <v>43</v>
      </c>
      <c r="W880" t="s">
        <v>36</v>
      </c>
      <c r="X880">
        <v>0</v>
      </c>
      <c r="Y880" t="s">
        <v>54</v>
      </c>
      <c r="Z880" t="s">
        <v>36</v>
      </c>
      <c r="AA880">
        <v>1</v>
      </c>
      <c r="AB880" t="s">
        <v>36</v>
      </c>
      <c r="AC880" t="s">
        <v>2905</v>
      </c>
      <c r="AD880" t="s">
        <v>2905</v>
      </c>
      <c r="AE880" t="s">
        <v>45</v>
      </c>
      <c r="AF880" s="44">
        <v>39121406</v>
      </c>
      <c r="AG880" s="18" t="s">
        <v>2906</v>
      </c>
      <c r="AI880" s="2" t="s">
        <v>48</v>
      </c>
      <c r="AJ880" s="2" t="e">
        <f>VLOOKUP(A880,'Classification Test Result'!$A$2:$D$2428,4,FALSE)</f>
        <v>#N/A</v>
      </c>
      <c r="AL880" s="2">
        <f>_xlfn.XLOOKUP($A880,Results!$A$2:$A$2256,Results!G$2:G$2256,"")</f>
        <v>966398</v>
      </c>
      <c r="AM880" s="2" t="str">
        <f>_xlfn.XLOOKUP($A880,Results!$A$2:$A$2256,Results!H$2:H$2256,"")</f>
        <v>CR20WHI</v>
      </c>
      <c r="AN880" s="2" t="str">
        <f>_xlfn.XLOOKUP($A880,Results!$A$2:$A$2256,Results!I$2:I$2256,"")</f>
        <v>HUBBELL</v>
      </c>
      <c r="AO880" s="2">
        <f>_xlfn.XLOOKUP($A880,Results!$A$2:$A$2256,Results!J$2:J$2256,"")</f>
        <v>783585900179</v>
      </c>
      <c r="AP880" s="2">
        <f>_xlfn.XLOOKUP($A880,Results!$A$2:$A$2256,Results!K$2:K$2256,"")</f>
        <v>39121406</v>
      </c>
      <c r="AQ880" s="2">
        <f>_xlfn.XLOOKUP($A880,Results!$A$2:$A$2256,Results!L$2:L$2256,"")</f>
        <v>0</v>
      </c>
      <c r="AR880" s="2">
        <f>_xlfn.XLOOKUP($A880,Results!$A$2:$A$2256,Results!M$2:M$2256,"")</f>
        <v>192772</v>
      </c>
      <c r="AS880" s="2" t="str">
        <f>_xlfn.XLOOKUP($A880,Results!$A$2:$A$2256,Results!N$2:N$2256,"")</f>
        <v>HUBW CR20WHI 20A 125V DPLX RCPT</v>
      </c>
      <c r="AT880" s="2" t="str">
        <f>_xlfn.XLOOKUP($A880,Results!$A$2:$A$2256,Results!O$2:O$2256,"")</f>
        <v>HUBBELL</v>
      </c>
      <c r="AU880" s="2">
        <f>_xlfn.XLOOKUP($A880,Results!$A$2:$A$2256,Results!P$2:P$2256,"")</f>
        <v>0</v>
      </c>
      <c r="AV880" s="2" t="str">
        <f>_xlfn.XLOOKUP($A880,Results!$A$2:$A$2256,Results!Q$2:Q$2256,"")</f>
        <v>NO_MANUFACTURERS_FOUND</v>
      </c>
      <c r="AW880" s="2" t="str">
        <f>_xlfn.XLOOKUP($A880,Results!$A$2:$A$2256,Results!R$2:R$2256,"")</f>
        <v>0.9269424034762748</v>
      </c>
      <c r="AX880" s="2">
        <f>_xlfn.XLOOKUP($A880,Results!$A$2:$A$2256,Results!S$2:S$2256,"")</f>
        <v>100</v>
      </c>
      <c r="AY880" s="2">
        <f>_xlfn.XLOOKUP($A880,Results!$A$2:$A$2256,Results!T$2:T$2256,"")</f>
        <v>100</v>
      </c>
      <c r="AZ880" s="2">
        <f>_xlfn.XLOOKUP($A880,Results!$A$2:$A$2256,Results!U$2:U$2256,"")</f>
        <v>100</v>
      </c>
      <c r="BA880" s="2" t="str">
        <f>_xlfn.XLOOKUP($A880,Results!$A$2:$A$2256,Results!V$2:V$2256,"")</f>
        <v>HUBBELL</v>
      </c>
      <c r="BB880" s="2">
        <f>_xlfn.XLOOKUP($A880,Results!$A$2:$A$2256,Results!W$2:W$2256,"")</f>
        <v>76</v>
      </c>
      <c r="BC880" s="2">
        <f>_xlfn.XLOOKUP($A880,Results!$A$2:$A$2256,Results!X$2:X$2256,"")</f>
        <v>39121406</v>
      </c>
      <c r="BD880" s="2">
        <f>_xlfn.XLOOKUP($A880,Results!$A$2:$A$2256,Results!Y$2:Y$2256,"")</f>
        <v>93</v>
      </c>
      <c r="BE880" s="2" t="b">
        <f>_xlfn.XLOOKUP($A880,Results!$A$2:$A$2256,Results!Z$2:Z$2256,"")</f>
        <v>1</v>
      </c>
    </row>
    <row r="881" spans="1:57" ht="38.25" customHeight="1" x14ac:dyDescent="0.3">
      <c r="A881">
        <v>906558</v>
      </c>
      <c r="B881">
        <v>281393</v>
      </c>
      <c r="C881" t="s">
        <v>36</v>
      </c>
      <c r="D881">
        <v>9341431322</v>
      </c>
      <c r="E881" s="2" t="str">
        <f>VLOOKUP(F881,'RPA Vendor Data '!F$1:$G$2418,2)</f>
        <v>GRAYBAR ELECTRIC CO. INC.</v>
      </c>
      <c r="F881" s="2">
        <v>11471</v>
      </c>
      <c r="G881" s="2">
        <v>3</v>
      </c>
      <c r="H881" t="s">
        <v>2908</v>
      </c>
      <c r="I881">
        <v>12</v>
      </c>
      <c r="J881">
        <v>1</v>
      </c>
      <c r="K881" t="s">
        <v>39</v>
      </c>
      <c r="L881">
        <v>4.46</v>
      </c>
      <c r="M881" s="2" t="s">
        <v>2909</v>
      </c>
      <c r="N881" s="85" t="s">
        <v>2910</v>
      </c>
      <c r="O881" t="s">
        <v>36</v>
      </c>
      <c r="P881" t="s">
        <v>2911</v>
      </c>
      <c r="Q881" t="s">
        <v>36</v>
      </c>
      <c r="R881">
        <v>53.52</v>
      </c>
      <c r="S881" s="1">
        <v>45744.272135266197</v>
      </c>
      <c r="T881" t="s">
        <v>42</v>
      </c>
      <c r="U881" s="1">
        <v>45744.054166666669</v>
      </c>
      <c r="V881" t="s">
        <v>43</v>
      </c>
      <c r="W881" t="s">
        <v>36</v>
      </c>
      <c r="X881">
        <v>3</v>
      </c>
      <c r="Y881" t="s">
        <v>54</v>
      </c>
      <c r="Z881" t="s">
        <v>36</v>
      </c>
      <c r="AA881">
        <v>4.46</v>
      </c>
      <c r="AB881" t="s">
        <v>36</v>
      </c>
      <c r="AC881" t="s">
        <v>2905</v>
      </c>
      <c r="AD881" t="s">
        <v>2905</v>
      </c>
      <c r="AE881" t="s">
        <v>45</v>
      </c>
      <c r="AF881" s="44">
        <v>39121704</v>
      </c>
      <c r="AG881" s="18" t="s">
        <v>2912</v>
      </c>
      <c r="AH881" s="18"/>
      <c r="AI881" s="2" t="s">
        <v>48</v>
      </c>
      <c r="AJ881" s="2" t="e">
        <f>VLOOKUP(A881,'Classification Test Result'!$A$2:$D$2428,4,FALSE)</f>
        <v>#N/A</v>
      </c>
      <c r="AL881" s="2">
        <f>_xlfn.XLOOKUP($A881,Results!$A$2:$A$2256,Results!G$2:G$2256,"")</f>
        <v>0</v>
      </c>
      <c r="AM881" s="2">
        <f>_xlfn.XLOOKUP($A881,Results!$A$2:$A$2256,Results!H$2:H$2256,"")</f>
        <v>0</v>
      </c>
      <c r="AN881" s="2">
        <f>_xlfn.XLOOKUP($A881,Results!$A$2:$A$2256,Results!I$2:I$2256,"")</f>
        <v>0</v>
      </c>
      <c r="AO881" s="2">
        <f>_xlfn.XLOOKUP($A881,Results!$A$2:$A$2256,Results!J$2:J$2256,"")</f>
        <v>0</v>
      </c>
      <c r="AP881" s="2">
        <f>_xlfn.XLOOKUP($A881,Results!$A$2:$A$2256,Results!K$2:K$2256,"")</f>
        <v>0</v>
      </c>
      <c r="AQ881" s="2">
        <f>_xlfn.XLOOKUP($A881,Results!$A$2:$A$2256,Results!L$2:L$2256,"")</f>
        <v>0</v>
      </c>
      <c r="AR881" s="2">
        <f>_xlfn.XLOOKUP($A881,Results!$A$2:$A$2256,Results!M$2:M$2256,"")</f>
        <v>0</v>
      </c>
      <c r="AS881" s="2">
        <f>_xlfn.XLOOKUP($A881,Results!$A$2:$A$2256,Results!N$2:N$2256,"")</f>
        <v>0</v>
      </c>
      <c r="AT881" s="2" t="str">
        <f>_xlfn.XLOOKUP($A881,Results!$A$2:$A$2256,Results!O$2:O$2256,"")</f>
        <v>HUBBELL WIRING DEVICE-KELLEMS</v>
      </c>
      <c r="AU881" s="2" t="str">
        <f>_xlfn.XLOOKUP($A881,Results!$A$2:$A$2256,Results!P$2:P$2256,"")</f>
        <v>HUBBELL WIRING DEVICES</v>
      </c>
      <c r="AV881" s="2" t="str">
        <f>_xlfn.XLOOKUP($A881,Results!$A$2:$A$2256,Results!Q$2:Q$2256,"")</f>
        <v>SINGLE_MATCH</v>
      </c>
      <c r="AW881" s="2">
        <f>_xlfn.XLOOKUP($A881,Results!$A$2:$A$2256,Results!R$2:R$2256,"")</f>
        <v>0</v>
      </c>
      <c r="AX881" s="2">
        <f>_xlfn.XLOOKUP($A881,Results!$A$2:$A$2256,Results!S$2:S$2256,"")</f>
        <v>0</v>
      </c>
      <c r="AY881" s="2">
        <f>_xlfn.XLOOKUP($A881,Results!$A$2:$A$2256,Results!T$2:T$2256,"")</f>
        <v>100</v>
      </c>
      <c r="AZ881" s="2">
        <f>_xlfn.XLOOKUP($A881,Results!$A$2:$A$2256,Results!U$2:U$2256,"")</f>
        <v>0</v>
      </c>
      <c r="BA881" s="2" t="str">
        <f>_xlfn.XLOOKUP($A881,Results!$A$2:$A$2256,Results!V$2:V$2256,"")</f>
        <v>HUBBELL PREMISE WIRING</v>
      </c>
      <c r="BB881" s="2">
        <f>_xlfn.XLOOKUP($A881,Results!$A$2:$A$2256,Results!W$2:W$2256,"")</f>
        <v>67</v>
      </c>
      <c r="BC881" s="2">
        <f>_xlfn.XLOOKUP($A881,Results!$A$2:$A$2256,Results!X$2:X$2256,"")</f>
        <v>43201612</v>
      </c>
      <c r="BD881" s="2">
        <f>_xlfn.XLOOKUP($A881,Results!$A$2:$A$2256,Results!Y$2:Y$2256,"")</f>
        <v>51</v>
      </c>
      <c r="BE881" s="2" t="b">
        <f>_xlfn.XLOOKUP($A881,Results!$A$2:$A$2256,Results!Z$2:Z$2256,"")</f>
        <v>1</v>
      </c>
    </row>
    <row r="882" spans="1:57" ht="38.25" customHeight="1" x14ac:dyDescent="0.3">
      <c r="A882">
        <v>906559</v>
      </c>
      <c r="B882">
        <v>281945</v>
      </c>
      <c r="C882" t="s">
        <v>36</v>
      </c>
      <c r="D882">
        <v>9341294406</v>
      </c>
      <c r="E882" s="2" t="str">
        <f>VLOOKUP(F882,'RPA Vendor Data '!F$1:$G$2418,2)</f>
        <v>GRAYBAR ELECTRIC CO. INC.</v>
      </c>
      <c r="F882" s="2">
        <v>11471</v>
      </c>
      <c r="G882" s="2">
        <v>10</v>
      </c>
      <c r="H882" t="s">
        <v>2913</v>
      </c>
      <c r="I882">
        <v>10</v>
      </c>
      <c r="J882">
        <v>1</v>
      </c>
      <c r="K882" t="s">
        <v>39</v>
      </c>
      <c r="L882">
        <v>1.36</v>
      </c>
      <c r="M882" s="2" t="s">
        <v>2909</v>
      </c>
      <c r="N882" s="85" t="s">
        <v>2914</v>
      </c>
      <c r="O882" t="s">
        <v>36</v>
      </c>
      <c r="P882" t="s">
        <v>2915</v>
      </c>
      <c r="Q882" t="s">
        <v>36</v>
      </c>
      <c r="R882">
        <v>13.6</v>
      </c>
      <c r="S882" s="1">
        <v>45744.834192592592</v>
      </c>
      <c r="T882" t="s">
        <v>42</v>
      </c>
      <c r="U882" s="1">
        <v>45744.618055555547</v>
      </c>
      <c r="V882" t="s">
        <v>43</v>
      </c>
      <c r="W882" t="s">
        <v>36</v>
      </c>
      <c r="X882">
        <v>0</v>
      </c>
      <c r="Y882" s="3">
        <v>201301</v>
      </c>
      <c r="Z882" t="s">
        <v>36</v>
      </c>
      <c r="AA882" t="s">
        <v>36</v>
      </c>
      <c r="AB882" t="s">
        <v>36</v>
      </c>
      <c r="AC882" t="s">
        <v>2905</v>
      </c>
      <c r="AD882" t="s">
        <v>2905</v>
      </c>
      <c r="AE882" t="s">
        <v>45</v>
      </c>
      <c r="AF882" s="44">
        <v>39121704</v>
      </c>
      <c r="AG882" s="18" t="s">
        <v>2916</v>
      </c>
      <c r="AH882" s="18"/>
      <c r="AI882" s="2" t="s">
        <v>48</v>
      </c>
      <c r="AJ882" s="2" t="e">
        <f>VLOOKUP(A882,'Classification Test Result'!$A$2:$D$2428,4,FALSE)</f>
        <v>#N/A</v>
      </c>
      <c r="AL882" s="2">
        <f>_xlfn.XLOOKUP($A882,Results!$A$2:$A$2256,Results!G$2:G$2256,"")</f>
        <v>0</v>
      </c>
      <c r="AM882" s="2">
        <f>_xlfn.XLOOKUP($A882,Results!$A$2:$A$2256,Results!H$2:H$2256,"")</f>
        <v>0</v>
      </c>
      <c r="AN882" s="2">
        <f>_xlfn.XLOOKUP($A882,Results!$A$2:$A$2256,Results!I$2:I$2256,"")</f>
        <v>0</v>
      </c>
      <c r="AO882" s="2">
        <f>_xlfn.XLOOKUP($A882,Results!$A$2:$A$2256,Results!J$2:J$2256,"")</f>
        <v>0</v>
      </c>
      <c r="AP882" s="2">
        <f>_xlfn.XLOOKUP($A882,Results!$A$2:$A$2256,Results!K$2:K$2256,"")</f>
        <v>0</v>
      </c>
      <c r="AQ882" s="2">
        <f>_xlfn.XLOOKUP($A882,Results!$A$2:$A$2256,Results!L$2:L$2256,"")</f>
        <v>0</v>
      </c>
      <c r="AR882" s="2">
        <f>_xlfn.XLOOKUP($A882,Results!$A$2:$A$2256,Results!M$2:M$2256,"")</f>
        <v>0</v>
      </c>
      <c r="AS882" s="2">
        <f>_xlfn.XLOOKUP($A882,Results!$A$2:$A$2256,Results!N$2:N$2256,"")</f>
        <v>0</v>
      </c>
      <c r="AT882" s="2" t="str">
        <f>_xlfn.XLOOKUP($A882,Results!$A$2:$A$2256,Results!O$2:O$2256,"")</f>
        <v>HUBBELL WIRING DEVICE-KELLEMS</v>
      </c>
      <c r="AU882" s="2" t="str">
        <f>_xlfn.XLOOKUP($A882,Results!$A$2:$A$2256,Results!P$2:P$2256,"")</f>
        <v>HUBBELL WIRING DEVICES</v>
      </c>
      <c r="AV882" s="2" t="str">
        <f>_xlfn.XLOOKUP($A882,Results!$A$2:$A$2256,Results!Q$2:Q$2256,"")</f>
        <v>SINGLE_MATCH</v>
      </c>
      <c r="AW882" s="2">
        <f>_xlfn.XLOOKUP($A882,Results!$A$2:$A$2256,Results!R$2:R$2256,"")</f>
        <v>0</v>
      </c>
      <c r="AX882" s="2">
        <f>_xlfn.XLOOKUP($A882,Results!$A$2:$A$2256,Results!S$2:S$2256,"")</f>
        <v>0</v>
      </c>
      <c r="AY882" s="2">
        <f>_xlfn.XLOOKUP($A882,Results!$A$2:$A$2256,Results!T$2:T$2256,"")</f>
        <v>100</v>
      </c>
      <c r="AZ882" s="2">
        <f>_xlfn.XLOOKUP($A882,Results!$A$2:$A$2256,Results!U$2:U$2256,"")</f>
        <v>0</v>
      </c>
      <c r="BA882" s="2" t="str">
        <f>_xlfn.XLOOKUP($A882,Results!$A$2:$A$2256,Results!V$2:V$2256,"")</f>
        <v>HUBBELL PREMISE WIRING</v>
      </c>
      <c r="BB882" s="2">
        <f>_xlfn.XLOOKUP($A882,Results!$A$2:$A$2256,Results!W$2:W$2256,"")</f>
        <v>82</v>
      </c>
      <c r="BC882" s="2">
        <f>_xlfn.XLOOKUP($A882,Results!$A$2:$A$2256,Results!X$2:X$2256,"")</f>
        <v>43201612</v>
      </c>
      <c r="BD882" s="2">
        <f>_xlfn.XLOOKUP($A882,Results!$A$2:$A$2256,Results!Y$2:Y$2256,"")</f>
        <v>82</v>
      </c>
      <c r="BE882" s="2" t="b">
        <f>_xlfn.XLOOKUP($A882,Results!$A$2:$A$2256,Results!Z$2:Z$2256,"")</f>
        <v>1</v>
      </c>
    </row>
    <row r="883" spans="1:57" ht="38.25" customHeight="1" x14ac:dyDescent="0.3">
      <c r="A883">
        <v>906560</v>
      </c>
      <c r="B883">
        <v>281393</v>
      </c>
      <c r="C883" t="s">
        <v>36</v>
      </c>
      <c r="D883">
        <v>9341431322</v>
      </c>
      <c r="E883" s="2" t="str">
        <f>VLOOKUP(F883,'RPA Vendor Data '!F$1:$G$2418,2)</f>
        <v>GRAYBAR ELECTRIC CO. INC.</v>
      </c>
      <c r="F883" s="2">
        <v>11471</v>
      </c>
      <c r="G883" s="2">
        <v>1</v>
      </c>
      <c r="H883" t="s">
        <v>2913</v>
      </c>
      <c r="I883">
        <v>1</v>
      </c>
      <c r="J883">
        <v>1</v>
      </c>
      <c r="K883" t="s">
        <v>39</v>
      </c>
      <c r="L883">
        <v>1.0900000000000001</v>
      </c>
      <c r="M883" s="2" t="s">
        <v>2909</v>
      </c>
      <c r="N883" s="85" t="s">
        <v>2914</v>
      </c>
      <c r="O883" t="s">
        <v>36</v>
      </c>
      <c r="P883" t="s">
        <v>2915</v>
      </c>
      <c r="Q883" t="s">
        <v>36</v>
      </c>
      <c r="R883">
        <v>1.0900000000000001</v>
      </c>
      <c r="S883" s="1">
        <v>45744.272118865738</v>
      </c>
      <c r="T883" t="s">
        <v>42</v>
      </c>
      <c r="U883" s="1">
        <v>45744.054166666669</v>
      </c>
      <c r="V883" t="s">
        <v>43</v>
      </c>
      <c r="W883" t="s">
        <v>36</v>
      </c>
      <c r="X883">
        <v>1</v>
      </c>
      <c r="Y883" t="s">
        <v>54</v>
      </c>
      <c r="Z883" t="s">
        <v>36</v>
      </c>
      <c r="AA883">
        <v>1.0900000000000001</v>
      </c>
      <c r="AB883" t="s">
        <v>36</v>
      </c>
      <c r="AC883" t="s">
        <v>2905</v>
      </c>
      <c r="AD883" t="s">
        <v>2905</v>
      </c>
      <c r="AE883" t="s">
        <v>45</v>
      </c>
      <c r="AF883" s="44">
        <v>39121704</v>
      </c>
      <c r="AG883" s="18" t="s">
        <v>2916</v>
      </c>
      <c r="AH883" s="18"/>
      <c r="AI883" s="2" t="s">
        <v>48</v>
      </c>
      <c r="AJ883" s="2" t="e">
        <f>VLOOKUP(A883,'Classification Test Result'!$A$2:$D$2428,4,FALSE)</f>
        <v>#N/A</v>
      </c>
      <c r="AL883" s="2">
        <f>_xlfn.XLOOKUP($A883,Results!$A$2:$A$2256,Results!G$2:G$2256,"")</f>
        <v>0</v>
      </c>
      <c r="AM883" s="2">
        <f>_xlfn.XLOOKUP($A883,Results!$A$2:$A$2256,Results!H$2:H$2256,"")</f>
        <v>0</v>
      </c>
      <c r="AN883" s="2">
        <f>_xlfn.XLOOKUP($A883,Results!$A$2:$A$2256,Results!I$2:I$2256,"")</f>
        <v>0</v>
      </c>
      <c r="AO883" s="2">
        <f>_xlfn.XLOOKUP($A883,Results!$A$2:$A$2256,Results!J$2:J$2256,"")</f>
        <v>0</v>
      </c>
      <c r="AP883" s="2">
        <f>_xlfn.XLOOKUP($A883,Results!$A$2:$A$2256,Results!K$2:K$2256,"")</f>
        <v>0</v>
      </c>
      <c r="AQ883" s="2">
        <f>_xlfn.XLOOKUP($A883,Results!$A$2:$A$2256,Results!L$2:L$2256,"")</f>
        <v>0</v>
      </c>
      <c r="AR883" s="2">
        <f>_xlfn.XLOOKUP($A883,Results!$A$2:$A$2256,Results!M$2:M$2256,"")</f>
        <v>0</v>
      </c>
      <c r="AS883" s="2">
        <f>_xlfn.XLOOKUP($A883,Results!$A$2:$A$2256,Results!N$2:N$2256,"")</f>
        <v>0</v>
      </c>
      <c r="AT883" s="2" t="str">
        <f>_xlfn.XLOOKUP($A883,Results!$A$2:$A$2256,Results!O$2:O$2256,"")</f>
        <v>HUBBELL WIRING DEVICE-KELLEMS</v>
      </c>
      <c r="AU883" s="2" t="str">
        <f>_xlfn.XLOOKUP($A883,Results!$A$2:$A$2256,Results!P$2:P$2256,"")</f>
        <v>HUBBELL WIRING DEVICES</v>
      </c>
      <c r="AV883" s="2" t="str">
        <f>_xlfn.XLOOKUP($A883,Results!$A$2:$A$2256,Results!Q$2:Q$2256,"")</f>
        <v>SINGLE_MATCH</v>
      </c>
      <c r="AW883" s="2">
        <f>_xlfn.XLOOKUP($A883,Results!$A$2:$A$2256,Results!R$2:R$2256,"")</f>
        <v>0</v>
      </c>
      <c r="AX883" s="2">
        <f>_xlfn.XLOOKUP($A883,Results!$A$2:$A$2256,Results!S$2:S$2256,"")</f>
        <v>0</v>
      </c>
      <c r="AY883" s="2">
        <f>_xlfn.XLOOKUP($A883,Results!$A$2:$A$2256,Results!T$2:T$2256,"")</f>
        <v>100</v>
      </c>
      <c r="AZ883" s="2">
        <f>_xlfn.XLOOKUP($A883,Results!$A$2:$A$2256,Results!U$2:U$2256,"")</f>
        <v>0</v>
      </c>
      <c r="BA883" s="2" t="str">
        <f>_xlfn.XLOOKUP($A883,Results!$A$2:$A$2256,Results!V$2:V$2256,"")</f>
        <v>HUBBELL PREMISE WIRING</v>
      </c>
      <c r="BB883" s="2">
        <f>_xlfn.XLOOKUP($A883,Results!$A$2:$A$2256,Results!W$2:W$2256,"")</f>
        <v>82</v>
      </c>
      <c r="BC883" s="2">
        <f>_xlfn.XLOOKUP($A883,Results!$A$2:$A$2256,Results!X$2:X$2256,"")</f>
        <v>43201612</v>
      </c>
      <c r="BD883" s="2">
        <f>_xlfn.XLOOKUP($A883,Results!$A$2:$A$2256,Results!Y$2:Y$2256,"")</f>
        <v>82</v>
      </c>
      <c r="BE883" s="2" t="b">
        <f>_xlfn.XLOOKUP($A883,Results!$A$2:$A$2256,Results!Z$2:Z$2256,"")</f>
        <v>1</v>
      </c>
    </row>
    <row r="884" spans="1:57" ht="38.25" customHeight="1" x14ac:dyDescent="0.3">
      <c r="A884">
        <v>906561</v>
      </c>
      <c r="B884">
        <v>281393</v>
      </c>
      <c r="C884" t="s">
        <v>36</v>
      </c>
      <c r="D884">
        <v>9341431322</v>
      </c>
      <c r="E884" s="2" t="str">
        <f>VLOOKUP(F884,'RPA Vendor Data '!F$1:$G$2418,2)</f>
        <v>GRAYBAR ELECTRIC CO. INC.</v>
      </c>
      <c r="F884" s="2">
        <v>11471</v>
      </c>
      <c r="G884" s="2">
        <v>2</v>
      </c>
      <c r="H884" t="s">
        <v>2917</v>
      </c>
      <c r="I884">
        <v>2</v>
      </c>
      <c r="J884">
        <v>1</v>
      </c>
      <c r="K884" t="s">
        <v>39</v>
      </c>
      <c r="L884">
        <v>2.17</v>
      </c>
      <c r="M884" s="2" t="s">
        <v>2909</v>
      </c>
      <c r="N884" s="85" t="s">
        <v>2918</v>
      </c>
      <c r="O884" t="s">
        <v>36</v>
      </c>
      <c r="P884" t="s">
        <v>2919</v>
      </c>
      <c r="Q884" t="s">
        <v>36</v>
      </c>
      <c r="R884">
        <v>4.34</v>
      </c>
      <c r="S884" s="1">
        <v>45744.272125578696</v>
      </c>
      <c r="T884" t="s">
        <v>42</v>
      </c>
      <c r="U884" s="1">
        <v>45744.054166666669</v>
      </c>
      <c r="V884" t="s">
        <v>43</v>
      </c>
      <c r="W884" t="s">
        <v>36</v>
      </c>
      <c r="X884">
        <v>2</v>
      </c>
      <c r="Y884" t="s">
        <v>54</v>
      </c>
      <c r="Z884" t="s">
        <v>36</v>
      </c>
      <c r="AA884">
        <v>2.17</v>
      </c>
      <c r="AB884" t="s">
        <v>36</v>
      </c>
      <c r="AC884" t="s">
        <v>2905</v>
      </c>
      <c r="AD884" t="s">
        <v>2905</v>
      </c>
      <c r="AE884" t="s">
        <v>45</v>
      </c>
      <c r="AF884" s="44">
        <v>39121704</v>
      </c>
      <c r="AG884" s="18" t="s">
        <v>2920</v>
      </c>
      <c r="AH884" s="18"/>
      <c r="AI884" s="2" t="s">
        <v>48</v>
      </c>
      <c r="AJ884" s="2" t="e">
        <f>VLOOKUP(A884,'Classification Test Result'!$A$2:$D$2428,4,FALSE)</f>
        <v>#N/A</v>
      </c>
      <c r="AL884" s="2">
        <f>_xlfn.XLOOKUP($A884,Results!$A$2:$A$2256,Results!G$2:G$2256,"")</f>
        <v>0</v>
      </c>
      <c r="AM884" s="2">
        <f>_xlfn.XLOOKUP($A884,Results!$A$2:$A$2256,Results!H$2:H$2256,"")</f>
        <v>0</v>
      </c>
      <c r="AN884" s="2">
        <f>_xlfn.XLOOKUP($A884,Results!$A$2:$A$2256,Results!I$2:I$2256,"")</f>
        <v>0</v>
      </c>
      <c r="AO884" s="2">
        <f>_xlfn.XLOOKUP($A884,Results!$A$2:$A$2256,Results!J$2:J$2256,"")</f>
        <v>0</v>
      </c>
      <c r="AP884" s="2">
        <f>_xlfn.XLOOKUP($A884,Results!$A$2:$A$2256,Results!K$2:K$2256,"")</f>
        <v>0</v>
      </c>
      <c r="AQ884" s="2">
        <f>_xlfn.XLOOKUP($A884,Results!$A$2:$A$2256,Results!L$2:L$2256,"")</f>
        <v>0</v>
      </c>
      <c r="AR884" s="2">
        <f>_xlfn.XLOOKUP($A884,Results!$A$2:$A$2256,Results!M$2:M$2256,"")</f>
        <v>0</v>
      </c>
      <c r="AS884" s="2">
        <f>_xlfn.XLOOKUP($A884,Results!$A$2:$A$2256,Results!N$2:N$2256,"")</f>
        <v>0</v>
      </c>
      <c r="AT884" s="2" t="str">
        <f>_xlfn.XLOOKUP($A884,Results!$A$2:$A$2256,Results!O$2:O$2256,"")</f>
        <v>HUBBELL WIRING DEVICE-KELLEMS</v>
      </c>
      <c r="AU884" s="2" t="str">
        <f>_xlfn.XLOOKUP($A884,Results!$A$2:$A$2256,Results!P$2:P$2256,"")</f>
        <v>HUBBELL WIRING DEVICES</v>
      </c>
      <c r="AV884" s="2" t="str">
        <f>_xlfn.XLOOKUP($A884,Results!$A$2:$A$2256,Results!Q$2:Q$2256,"")</f>
        <v>SINGLE_MATCH</v>
      </c>
      <c r="AW884" s="2">
        <f>_xlfn.XLOOKUP($A884,Results!$A$2:$A$2256,Results!R$2:R$2256,"")</f>
        <v>0</v>
      </c>
      <c r="AX884" s="2">
        <f>_xlfn.XLOOKUP($A884,Results!$A$2:$A$2256,Results!S$2:S$2256,"")</f>
        <v>0</v>
      </c>
      <c r="AY884" s="2">
        <f>_xlfn.XLOOKUP($A884,Results!$A$2:$A$2256,Results!T$2:T$2256,"")</f>
        <v>100</v>
      </c>
      <c r="AZ884" s="2">
        <f>_xlfn.XLOOKUP($A884,Results!$A$2:$A$2256,Results!U$2:U$2256,"")</f>
        <v>0</v>
      </c>
      <c r="BA884" s="2">
        <f>_xlfn.XLOOKUP($A884,Results!$A$2:$A$2256,Results!V$2:V$2256,"")</f>
        <v>0</v>
      </c>
      <c r="BB884" s="2">
        <f>_xlfn.XLOOKUP($A884,Results!$A$2:$A$2256,Results!W$2:W$2256,"")</f>
        <v>0</v>
      </c>
      <c r="BC884" s="2">
        <f>_xlfn.XLOOKUP($A884,Results!$A$2:$A$2256,Results!X$2:X$2256,"")</f>
        <v>39121704</v>
      </c>
      <c r="BD884" s="2">
        <f>_xlfn.XLOOKUP($A884,Results!$A$2:$A$2256,Results!Y$2:Y$2256,"")</f>
        <v>68</v>
      </c>
      <c r="BE884" s="2">
        <f>_xlfn.XLOOKUP($A884,Results!$A$2:$A$2256,Results!Z$2:Z$2256,"")</f>
        <v>0</v>
      </c>
    </row>
    <row r="885" spans="1:57" ht="38.25" customHeight="1" x14ac:dyDescent="0.3">
      <c r="A885">
        <v>906562</v>
      </c>
      <c r="B885">
        <v>281808</v>
      </c>
      <c r="C885" t="s">
        <v>36</v>
      </c>
      <c r="D885">
        <v>9341429244</v>
      </c>
      <c r="E885" s="2" t="str">
        <f>VLOOKUP(F885,'RPA Vendor Data '!F$1:$G$2418,2)</f>
        <v>GRAYBAR ELECTRIC CO. INC.</v>
      </c>
      <c r="F885" s="2">
        <v>11471</v>
      </c>
      <c r="G885" s="2">
        <v>2</v>
      </c>
      <c r="H885" t="s">
        <v>2921</v>
      </c>
      <c r="I885">
        <v>10</v>
      </c>
      <c r="J885">
        <v>1</v>
      </c>
      <c r="K885" t="s">
        <v>39</v>
      </c>
      <c r="L885">
        <v>0.76</v>
      </c>
      <c r="M885" s="2" t="s">
        <v>2909</v>
      </c>
      <c r="N885" s="85" t="s">
        <v>2922</v>
      </c>
      <c r="O885" t="s">
        <v>36</v>
      </c>
      <c r="P885" t="s">
        <v>2923</v>
      </c>
      <c r="Q885" t="s">
        <v>36</v>
      </c>
      <c r="R885">
        <v>7.6</v>
      </c>
      <c r="S885" s="1">
        <v>45744.604932060189</v>
      </c>
      <c r="T885" t="s">
        <v>42</v>
      </c>
      <c r="U885" s="1">
        <v>45744.379861111112</v>
      </c>
      <c r="V885" t="s">
        <v>43</v>
      </c>
      <c r="W885" t="s">
        <v>36</v>
      </c>
      <c r="X885">
        <v>4</v>
      </c>
      <c r="Y885" t="s">
        <v>54</v>
      </c>
      <c r="Z885" t="s">
        <v>36</v>
      </c>
      <c r="AA885">
        <v>0.76</v>
      </c>
      <c r="AB885" t="s">
        <v>36</v>
      </c>
      <c r="AC885" t="s">
        <v>2905</v>
      </c>
      <c r="AD885" t="s">
        <v>2905</v>
      </c>
      <c r="AE885" t="s">
        <v>45</v>
      </c>
      <c r="AF885" s="44">
        <v>39121704</v>
      </c>
      <c r="AG885" s="18" t="s">
        <v>2924</v>
      </c>
      <c r="AH885" s="18"/>
      <c r="AI885" s="2" t="s">
        <v>48</v>
      </c>
      <c r="AJ885" s="2" t="e">
        <f>VLOOKUP(A885,'Classification Test Result'!$A$2:$D$2428,4,FALSE)</f>
        <v>#N/A</v>
      </c>
      <c r="AL885" s="2">
        <f>_xlfn.XLOOKUP($A885,Results!$A$2:$A$2256,Results!G$2:G$2256,"")</f>
        <v>203444</v>
      </c>
      <c r="AM885" s="2" t="str">
        <f>_xlfn.XLOOKUP($A885,Results!$A$2:$A$2256,Results!H$2:H$2256,"")</f>
        <v>PJ262W</v>
      </c>
      <c r="AN885" s="2" t="str">
        <f>_xlfn.XLOOKUP($A885,Results!$A$2:$A$2256,Results!I$2:I$2256,"")</f>
        <v>HUBBELL WIRING DEVICE-KELLEMS</v>
      </c>
      <c r="AO885" s="2">
        <f>_xlfn.XLOOKUP($A885,Results!$A$2:$A$2256,Results!J$2:J$2256,"")</f>
        <v>883778313837</v>
      </c>
      <c r="AP885" s="2">
        <f>_xlfn.XLOOKUP($A885,Results!$A$2:$A$2256,Results!K$2:K$2256,"")</f>
        <v>39121704</v>
      </c>
      <c r="AQ885" s="2">
        <f>_xlfn.XLOOKUP($A885,Results!$A$2:$A$2256,Results!L$2:L$2256,"")</f>
        <v>0</v>
      </c>
      <c r="AR885" s="2">
        <f>_xlfn.XLOOKUP($A885,Results!$A$2:$A$2256,Results!M$2:M$2256,"")</f>
        <v>316646</v>
      </c>
      <c r="AS885" s="2" t="str">
        <f>_xlfn.XLOOKUP($A885,Results!$A$2:$A$2256,Results!N$2:N$2256,"")</f>
        <v>HWS PJ262W 2G DECORATOR WALLPLATE</v>
      </c>
      <c r="AT885" s="2" t="str">
        <f>_xlfn.XLOOKUP($A885,Results!$A$2:$A$2256,Results!O$2:O$2256,"")</f>
        <v>HUBBELL WIRING DEVICE-KELLEMS</v>
      </c>
      <c r="AU885" s="2" t="str">
        <f>_xlfn.XLOOKUP($A885,Results!$A$2:$A$2256,Results!P$2:P$2256,"")</f>
        <v>HUBBELL WIRING DEVICES</v>
      </c>
      <c r="AV885" s="2" t="str">
        <f>_xlfn.XLOOKUP($A885,Results!$A$2:$A$2256,Results!Q$2:Q$2256,"")</f>
        <v>SINGLE_MATCH</v>
      </c>
      <c r="AW885" s="2" t="str">
        <f>_xlfn.XLOOKUP($A885,Results!$A$2:$A$2256,Results!R$2:R$2256,"")</f>
        <v>0.7702698655177547</v>
      </c>
      <c r="AX885" s="2">
        <f>_xlfn.XLOOKUP($A885,Results!$A$2:$A$2256,Results!S$2:S$2256,"")</f>
        <v>100</v>
      </c>
      <c r="AY885" s="2">
        <f>_xlfn.XLOOKUP($A885,Results!$A$2:$A$2256,Results!T$2:T$2256,"")</f>
        <v>100</v>
      </c>
      <c r="AZ885" s="2">
        <f>_xlfn.XLOOKUP($A885,Results!$A$2:$A$2256,Results!U$2:U$2256,"")</f>
        <v>100</v>
      </c>
      <c r="BA885" s="2" t="str">
        <f>_xlfn.XLOOKUP($A885,Results!$A$2:$A$2256,Results!V$2:V$2256,"")</f>
        <v>HUBBELL WIRING DEVICE-KELLEMS</v>
      </c>
      <c r="BB885" s="2">
        <f>_xlfn.XLOOKUP($A885,Results!$A$2:$A$2256,Results!W$2:W$2256,"")</f>
        <v>82</v>
      </c>
      <c r="BC885" s="2">
        <f>_xlfn.XLOOKUP($A885,Results!$A$2:$A$2256,Results!X$2:X$2256,"")</f>
        <v>39121704</v>
      </c>
      <c r="BD885" s="2">
        <f>_xlfn.XLOOKUP($A885,Results!$A$2:$A$2256,Results!Y$2:Y$2256,"")</f>
        <v>82</v>
      </c>
      <c r="BE885" s="2" t="b">
        <f>_xlfn.XLOOKUP($A885,Results!$A$2:$A$2256,Results!Z$2:Z$2256,"")</f>
        <v>1</v>
      </c>
    </row>
    <row r="886" spans="1:57" ht="38.25" customHeight="1" x14ac:dyDescent="0.3">
      <c r="A886">
        <v>906563</v>
      </c>
      <c r="B886">
        <v>281945</v>
      </c>
      <c r="C886" t="s">
        <v>36</v>
      </c>
      <c r="D886">
        <v>9341294406</v>
      </c>
      <c r="E886" s="2" t="str">
        <f>VLOOKUP(F886,'RPA Vendor Data '!F$1:$G$2418,2)</f>
        <v>GRAYBAR ELECTRIC CO. INC.</v>
      </c>
      <c r="F886" s="2">
        <v>11471</v>
      </c>
      <c r="G886" s="2">
        <v>3</v>
      </c>
      <c r="H886" t="s">
        <v>2925</v>
      </c>
      <c r="I886">
        <v>2</v>
      </c>
      <c r="J886">
        <v>1</v>
      </c>
      <c r="K886" t="s">
        <v>39</v>
      </c>
      <c r="L886">
        <v>15.38</v>
      </c>
      <c r="M886" s="2" t="s">
        <v>2909</v>
      </c>
      <c r="N886" s="85" t="s">
        <v>2926</v>
      </c>
      <c r="O886" t="s">
        <v>36</v>
      </c>
      <c r="P886" t="s">
        <v>2927</v>
      </c>
      <c r="Q886" t="s">
        <v>36</v>
      </c>
      <c r="R886">
        <v>30.76</v>
      </c>
      <c r="S886" s="1">
        <v>45744.834212696762</v>
      </c>
      <c r="T886" t="s">
        <v>42</v>
      </c>
      <c r="U886" s="1">
        <v>45744.618055555547</v>
      </c>
      <c r="V886" t="s">
        <v>43</v>
      </c>
      <c r="W886" t="s">
        <v>36</v>
      </c>
      <c r="X886">
        <v>0</v>
      </c>
      <c r="Y886" s="3">
        <v>201301</v>
      </c>
      <c r="Z886" t="s">
        <v>36</v>
      </c>
      <c r="AA886" t="s">
        <v>36</v>
      </c>
      <c r="AB886" t="s">
        <v>36</v>
      </c>
      <c r="AC886" t="s">
        <v>2905</v>
      </c>
      <c r="AD886" t="s">
        <v>2905</v>
      </c>
      <c r="AE886" t="s">
        <v>45</v>
      </c>
      <c r="AF886" s="44">
        <v>39121406</v>
      </c>
      <c r="AG886" s="18" t="s">
        <v>2928</v>
      </c>
      <c r="AH886" s="18"/>
      <c r="AI886" s="2" t="s">
        <v>48</v>
      </c>
      <c r="AJ886" s="2" t="e">
        <f>VLOOKUP(A886,'Classification Test Result'!$A$2:$D$2428,4,FALSE)</f>
        <v>#N/A</v>
      </c>
      <c r="AL886" s="2">
        <f>_xlfn.XLOOKUP($A886,Results!$A$2:$A$2256,Results!G$2:G$2256,"")</f>
        <v>339231</v>
      </c>
      <c r="AM886" s="2" t="str">
        <f>_xlfn.XLOOKUP($A886,Results!$A$2:$A$2256,Results!H$2:H$2256,"")</f>
        <v>HBL9367</v>
      </c>
      <c r="AN886" s="2" t="str">
        <f>_xlfn.XLOOKUP($A886,Results!$A$2:$A$2256,Results!I$2:I$2256,"")</f>
        <v>HUBBELL WIRING DEVICEKELLEMS</v>
      </c>
      <c r="AO886" s="2">
        <f>_xlfn.XLOOKUP($A886,Results!$A$2:$A$2256,Results!J$2:J$2256,"")</f>
        <v>783585015279</v>
      </c>
      <c r="AP886" s="2">
        <f>_xlfn.XLOOKUP($A886,Results!$A$2:$A$2256,Results!K$2:K$2256,"")</f>
        <v>39121406</v>
      </c>
      <c r="AQ886" s="2" t="str">
        <f>_xlfn.XLOOKUP($A886,Results!$A$2:$A$2256,Results!L$2:L$2256,"")</f>
        <v>AK10505050</v>
      </c>
      <c r="AR886" s="2">
        <f>_xlfn.XLOOKUP($A886,Results!$A$2:$A$2256,Results!M$2:M$2256,"")</f>
        <v>564613</v>
      </c>
      <c r="AS886" s="2" t="str">
        <f>_xlfn.XLOOKUP($A886,Results!$A$2:$A$2256,Results!N$2:N$2256,"")</f>
        <v>HUBW HBL9367 GRD RCPT NEMA6-50R</v>
      </c>
      <c r="AT886" s="2" t="str">
        <f>_xlfn.XLOOKUP($A886,Results!$A$2:$A$2256,Results!O$2:O$2256,"")</f>
        <v>HUBBELL WIRING DEVICEKELLEMS</v>
      </c>
      <c r="AU886" s="2">
        <f>_xlfn.XLOOKUP($A886,Results!$A$2:$A$2256,Results!P$2:P$2256,"")</f>
        <v>0</v>
      </c>
      <c r="AV886" s="2" t="str">
        <f>_xlfn.XLOOKUP($A886,Results!$A$2:$A$2256,Results!Q$2:Q$2256,"")</f>
        <v>NO_VALID_MATCHES</v>
      </c>
      <c r="AW886" s="2" t="str">
        <f>_xlfn.XLOOKUP($A886,Results!$A$2:$A$2256,Results!R$2:R$2256,"")</f>
        <v>0.8494589799020072</v>
      </c>
      <c r="AX886" s="2">
        <f>_xlfn.XLOOKUP($A886,Results!$A$2:$A$2256,Results!S$2:S$2256,"")</f>
        <v>93</v>
      </c>
      <c r="AY886" s="2">
        <f>_xlfn.XLOOKUP($A886,Results!$A$2:$A$2256,Results!T$2:T$2256,"")</f>
        <v>59</v>
      </c>
      <c r="AZ886" s="2">
        <f>_xlfn.XLOOKUP($A886,Results!$A$2:$A$2256,Results!U$2:U$2256,"")</f>
        <v>86</v>
      </c>
      <c r="BA886" s="2">
        <f>_xlfn.XLOOKUP($A886,Results!$A$2:$A$2256,Results!V$2:V$2256,"")</f>
        <v>0</v>
      </c>
      <c r="BB886" s="2">
        <f>_xlfn.XLOOKUP($A886,Results!$A$2:$A$2256,Results!W$2:W$2256,"")</f>
        <v>0</v>
      </c>
      <c r="BC886" s="2">
        <f>_xlfn.XLOOKUP($A886,Results!$A$2:$A$2256,Results!X$2:X$2256,"")</f>
        <v>39120000</v>
      </c>
      <c r="BD886" s="2">
        <f>_xlfn.XLOOKUP($A886,Results!$A$2:$A$2256,Results!Y$2:Y$2256,"")</f>
        <v>87</v>
      </c>
      <c r="BE886" s="2">
        <f>_xlfn.XLOOKUP($A886,Results!$A$2:$A$2256,Results!Z$2:Z$2256,"")</f>
        <v>0</v>
      </c>
    </row>
    <row r="887" spans="1:57" ht="38.25" customHeight="1" x14ac:dyDescent="0.3">
      <c r="A887">
        <v>906564</v>
      </c>
      <c r="B887">
        <v>281945</v>
      </c>
      <c r="C887" t="s">
        <v>36</v>
      </c>
      <c r="D887">
        <v>9341294406</v>
      </c>
      <c r="E887" s="2" t="str">
        <f>VLOOKUP(F887,'RPA Vendor Data '!F$1:$G$2418,2)</f>
        <v>GRAYBAR ELECTRIC CO. INC.</v>
      </c>
      <c r="F887" s="2">
        <v>11471</v>
      </c>
      <c r="G887" s="2">
        <v>5</v>
      </c>
      <c r="H887" t="s">
        <v>2929</v>
      </c>
      <c r="I887">
        <v>1</v>
      </c>
      <c r="J887">
        <v>1</v>
      </c>
      <c r="K887" t="s">
        <v>39</v>
      </c>
      <c r="L887">
        <v>17.16</v>
      </c>
      <c r="M887" s="2" t="s">
        <v>2909</v>
      </c>
      <c r="N887" s="85" t="s">
        <v>2930</v>
      </c>
      <c r="O887" t="s">
        <v>36</v>
      </c>
      <c r="P887" t="s">
        <v>2931</v>
      </c>
      <c r="Q887" t="s">
        <v>36</v>
      </c>
      <c r="R887">
        <v>17.16</v>
      </c>
      <c r="S887" s="1">
        <v>45744.834225891202</v>
      </c>
      <c r="T887" t="s">
        <v>42</v>
      </c>
      <c r="U887" s="1">
        <v>45744.618055555547</v>
      </c>
      <c r="V887" t="s">
        <v>43</v>
      </c>
      <c r="W887" t="s">
        <v>36</v>
      </c>
      <c r="X887">
        <v>0</v>
      </c>
      <c r="Y887" s="3">
        <v>201301</v>
      </c>
      <c r="Z887" t="s">
        <v>36</v>
      </c>
      <c r="AA887" t="s">
        <v>36</v>
      </c>
      <c r="AB887" t="s">
        <v>36</v>
      </c>
      <c r="AC887" t="s">
        <v>2905</v>
      </c>
      <c r="AD887" t="s">
        <v>2905</v>
      </c>
      <c r="AE887" t="s">
        <v>45</v>
      </c>
      <c r="AF887" s="44">
        <v>39121421</v>
      </c>
      <c r="AG887" s="18" t="s">
        <v>2932</v>
      </c>
      <c r="AH887" s="18"/>
      <c r="AI887" s="2" t="s">
        <v>48</v>
      </c>
      <c r="AJ887" s="2" t="e">
        <f>VLOOKUP(A887,'Classification Test Result'!$A$2:$D$2428,4,FALSE)</f>
        <v>#N/A</v>
      </c>
      <c r="AL887" s="2">
        <f>_xlfn.XLOOKUP($A887,Results!$A$2:$A$2256,Results!G$2:G$2256,"")</f>
        <v>339361</v>
      </c>
      <c r="AM887" s="2" t="str">
        <f>_xlfn.XLOOKUP($A887,Results!$A$2:$A$2256,Results!H$2:H$2256,"")</f>
        <v>HBL5469C</v>
      </c>
      <c r="AN887" s="2" t="str">
        <f>_xlfn.XLOOKUP($A887,Results!$A$2:$A$2256,Results!I$2:I$2256,"")</f>
        <v>HUBBELL WIRING DEVICEKELLEMS</v>
      </c>
      <c r="AO887" s="2">
        <f>_xlfn.XLOOKUP($A887,Results!$A$2:$A$2256,Results!J$2:J$2256,"")</f>
        <v>783585174853</v>
      </c>
      <c r="AP887" s="2">
        <f>_xlfn.XLOOKUP($A887,Results!$A$2:$A$2256,Results!K$2:K$2256,"")</f>
        <v>39121400</v>
      </c>
      <c r="AQ887" s="2" t="str">
        <f>_xlfn.XLOOKUP($A887,Results!$A$2:$A$2256,Results!L$2:L$2256,"")</f>
        <v>AK10504004</v>
      </c>
      <c r="AR887" s="2">
        <f>_xlfn.XLOOKUP($A887,Results!$A$2:$A$2256,Results!M$2:M$2256,"")</f>
        <v>801661</v>
      </c>
      <c r="AS887" s="2" t="str">
        <f>_xlfn.XLOOKUP($A887,Results!$A$2:$A$2256,Results!N$2:N$2256,"")</f>
        <v>HUBW HBL5469C CONN-NEMA6-20R</v>
      </c>
      <c r="AT887" s="2" t="str">
        <f>_xlfn.XLOOKUP($A887,Results!$A$2:$A$2256,Results!O$2:O$2256,"")</f>
        <v>HUBBELL WIRING DEVICEKELLEMS</v>
      </c>
      <c r="AU887" s="2">
        <f>_xlfn.XLOOKUP($A887,Results!$A$2:$A$2256,Results!P$2:P$2256,"")</f>
        <v>0</v>
      </c>
      <c r="AV887" s="2" t="str">
        <f>_xlfn.XLOOKUP($A887,Results!$A$2:$A$2256,Results!Q$2:Q$2256,"")</f>
        <v>NO_VALID_MATCHES</v>
      </c>
      <c r="AW887" s="2" t="str">
        <f>_xlfn.XLOOKUP($A887,Results!$A$2:$A$2256,Results!R$2:R$2256,"")</f>
        <v>0.8470514935006194</v>
      </c>
      <c r="AX887" s="2">
        <f>_xlfn.XLOOKUP($A887,Results!$A$2:$A$2256,Results!S$2:S$2256,"")</f>
        <v>100</v>
      </c>
      <c r="AY887" s="2">
        <f>_xlfn.XLOOKUP($A887,Results!$A$2:$A$2256,Results!T$2:T$2256,"")</f>
        <v>66</v>
      </c>
      <c r="AZ887" s="2">
        <f>_xlfn.XLOOKUP($A887,Results!$A$2:$A$2256,Results!U$2:U$2256,"")</f>
        <v>91</v>
      </c>
      <c r="BA887" s="2" t="str">
        <f>_xlfn.XLOOKUP($A887,Results!$A$2:$A$2256,Results!V$2:V$2256,"")</f>
        <v>HUBBELL WIRING DEVICEKELLEMS</v>
      </c>
      <c r="BB887" s="2">
        <f>_xlfn.XLOOKUP($A887,Results!$A$2:$A$2256,Results!W$2:W$2256,"")</f>
        <v>69</v>
      </c>
      <c r="BC887" s="2">
        <f>_xlfn.XLOOKUP($A887,Results!$A$2:$A$2256,Results!X$2:X$2256,"")</f>
        <v>39121400</v>
      </c>
      <c r="BD887" s="2">
        <f>_xlfn.XLOOKUP($A887,Results!$A$2:$A$2256,Results!Y$2:Y$2256,"")</f>
        <v>87</v>
      </c>
      <c r="BE887" s="2" t="b">
        <f>_xlfn.XLOOKUP($A887,Results!$A$2:$A$2256,Results!Z$2:Z$2256,"")</f>
        <v>1</v>
      </c>
    </row>
    <row r="888" spans="1:57" ht="38.25" customHeight="1" x14ac:dyDescent="0.3">
      <c r="A888">
        <v>906565</v>
      </c>
      <c r="B888">
        <v>281945</v>
      </c>
      <c r="C888" t="s">
        <v>36</v>
      </c>
      <c r="D888">
        <v>9341294406</v>
      </c>
      <c r="E888" s="2" t="str">
        <f>VLOOKUP(F888,'RPA Vendor Data '!F$1:$G$2418,2)</f>
        <v>GRAYBAR ELECTRIC CO. INC.</v>
      </c>
      <c r="F888" s="2">
        <v>11471</v>
      </c>
      <c r="G888" s="2">
        <v>4</v>
      </c>
      <c r="H888" t="s">
        <v>2933</v>
      </c>
      <c r="I888">
        <v>1</v>
      </c>
      <c r="J888">
        <v>1</v>
      </c>
      <c r="K888" t="s">
        <v>39</v>
      </c>
      <c r="L888">
        <v>11.32</v>
      </c>
      <c r="M888" s="2" t="s">
        <v>2909</v>
      </c>
      <c r="N888" s="85" t="s">
        <v>2934</v>
      </c>
      <c r="O888" t="s">
        <v>36</v>
      </c>
      <c r="P888" t="s">
        <v>2935</v>
      </c>
      <c r="Q888" t="s">
        <v>36</v>
      </c>
      <c r="R888">
        <v>11.32</v>
      </c>
      <c r="S888" s="1">
        <v>45744.834219178243</v>
      </c>
      <c r="T888" t="s">
        <v>42</v>
      </c>
      <c r="U888" s="1">
        <v>45744.618055555547</v>
      </c>
      <c r="V888" t="s">
        <v>43</v>
      </c>
      <c r="W888" t="s">
        <v>36</v>
      </c>
      <c r="X888">
        <v>0</v>
      </c>
      <c r="Y888" s="3">
        <v>201301</v>
      </c>
      <c r="Z888" t="s">
        <v>36</v>
      </c>
      <c r="AA888" t="s">
        <v>36</v>
      </c>
      <c r="AB888" t="s">
        <v>36</v>
      </c>
      <c r="AC888" t="s">
        <v>2905</v>
      </c>
      <c r="AD888" t="s">
        <v>2905</v>
      </c>
      <c r="AE888" t="s">
        <v>45</v>
      </c>
      <c r="AF888" s="44">
        <v>39121406</v>
      </c>
      <c r="AG888" s="18" t="s">
        <v>2936</v>
      </c>
      <c r="AH888" s="18"/>
      <c r="AI888" s="2" t="s">
        <v>48</v>
      </c>
      <c r="AJ888" s="2" t="e">
        <f>VLOOKUP(A888,'Classification Test Result'!$A$2:$D$2428,4,FALSE)</f>
        <v>#N/A</v>
      </c>
      <c r="AL888" s="2">
        <f>_xlfn.XLOOKUP($A888,Results!$A$2:$A$2256,Results!G$2:G$2256,"")</f>
        <v>338925</v>
      </c>
      <c r="AM888" s="2" t="str">
        <f>_xlfn.XLOOKUP($A888,Results!$A$2:$A$2256,Results!H$2:H$2256,"")</f>
        <v>HBL5461</v>
      </c>
      <c r="AN888" s="2" t="str">
        <f>_xlfn.XLOOKUP($A888,Results!$A$2:$A$2256,Results!I$2:I$2256,"")</f>
        <v>HUBBELL WIRING DEVICEKELLEMS</v>
      </c>
      <c r="AO888" s="2">
        <f>_xlfn.XLOOKUP($A888,Results!$A$2:$A$2256,Results!J$2:J$2256,"")</f>
        <v>783585013954</v>
      </c>
      <c r="AP888" s="2">
        <f>_xlfn.XLOOKUP($A888,Results!$A$2:$A$2256,Results!K$2:K$2256,"")</f>
        <v>39121406</v>
      </c>
      <c r="AQ888" s="2" t="str">
        <f>_xlfn.XLOOKUP($A888,Results!$A$2:$A$2256,Results!L$2:L$2256,"")</f>
        <v>AK10503986</v>
      </c>
      <c r="AR888" s="2">
        <f>_xlfn.XLOOKUP($A888,Results!$A$2:$A$2256,Results!M$2:M$2256,"")</f>
        <v>899635</v>
      </c>
      <c r="AS888" s="2" t="str">
        <f>_xlfn.XLOOKUP($A888,Results!$A$2:$A$2256,Results!N$2:N$2256,"")</f>
        <v>HUBW HBL5461 SGL RCPT NEMA6-20R</v>
      </c>
      <c r="AT888" s="2" t="str">
        <f>_xlfn.XLOOKUP($A888,Results!$A$2:$A$2256,Results!O$2:O$2256,"")</f>
        <v>HUBBELL WIRING DEVICEKELLEMS</v>
      </c>
      <c r="AU888" s="2">
        <f>_xlfn.XLOOKUP($A888,Results!$A$2:$A$2256,Results!P$2:P$2256,"")</f>
        <v>0</v>
      </c>
      <c r="AV888" s="2" t="str">
        <f>_xlfn.XLOOKUP($A888,Results!$A$2:$A$2256,Results!Q$2:Q$2256,"")</f>
        <v>NO_VALID_MATCHES</v>
      </c>
      <c r="AW888" s="2" t="str">
        <f>_xlfn.XLOOKUP($A888,Results!$A$2:$A$2256,Results!R$2:R$2256,"")</f>
        <v>0.8635291135144834</v>
      </c>
      <c r="AX888" s="2">
        <f>_xlfn.XLOOKUP($A888,Results!$A$2:$A$2256,Results!S$2:S$2256,"")</f>
        <v>94</v>
      </c>
      <c r="AY888" s="2">
        <f>_xlfn.XLOOKUP($A888,Results!$A$2:$A$2256,Results!T$2:T$2256,"")</f>
        <v>60</v>
      </c>
      <c r="AZ888" s="2">
        <f>_xlfn.XLOOKUP($A888,Results!$A$2:$A$2256,Results!U$2:U$2256,"")</f>
        <v>88</v>
      </c>
      <c r="BA888" s="2" t="str">
        <f>_xlfn.XLOOKUP($A888,Results!$A$2:$A$2256,Results!V$2:V$2256,"")</f>
        <v>HUBBELL WIRING DEVICEKELLEMS</v>
      </c>
      <c r="BB888" s="2">
        <f>_xlfn.XLOOKUP($A888,Results!$A$2:$A$2256,Results!W$2:W$2256,"")</f>
        <v>73</v>
      </c>
      <c r="BC888" s="2">
        <f>_xlfn.XLOOKUP($A888,Results!$A$2:$A$2256,Results!X$2:X$2256,"")</f>
        <v>39121406</v>
      </c>
      <c r="BD888" s="2">
        <f>_xlfn.XLOOKUP($A888,Results!$A$2:$A$2256,Results!Y$2:Y$2256,"")</f>
        <v>88</v>
      </c>
      <c r="BE888" s="2" t="b">
        <f>_xlfn.XLOOKUP($A888,Results!$A$2:$A$2256,Results!Z$2:Z$2256,"")</f>
        <v>1</v>
      </c>
    </row>
    <row r="889" spans="1:57" ht="38.25" customHeight="1" x14ac:dyDescent="0.3">
      <c r="A889">
        <v>906566</v>
      </c>
      <c r="B889">
        <v>281945</v>
      </c>
      <c r="C889" t="s">
        <v>36</v>
      </c>
      <c r="D889">
        <v>9341294406</v>
      </c>
      <c r="E889" s="2" t="str">
        <f>VLOOKUP(F889,'RPA Vendor Data '!F$1:$G$2418,2)</f>
        <v>GRAYBAR ELECTRIC CO. INC.</v>
      </c>
      <c r="F889" s="2">
        <v>11471</v>
      </c>
      <c r="G889" s="2">
        <v>8</v>
      </c>
      <c r="H889" t="s">
        <v>2937</v>
      </c>
      <c r="I889">
        <v>1</v>
      </c>
      <c r="J889">
        <v>1</v>
      </c>
      <c r="K889" t="s">
        <v>39</v>
      </c>
      <c r="L889">
        <v>15.76</v>
      </c>
      <c r="M889" s="2" t="s">
        <v>2909</v>
      </c>
      <c r="N889" s="85" t="s">
        <v>2938</v>
      </c>
      <c r="O889" t="s">
        <v>36</v>
      </c>
      <c r="P889" t="s">
        <v>2939</v>
      </c>
      <c r="Q889" t="s">
        <v>36</v>
      </c>
      <c r="R889">
        <v>15.76</v>
      </c>
      <c r="S889" s="1">
        <v>45744.834178738427</v>
      </c>
      <c r="T889" t="s">
        <v>42</v>
      </c>
      <c r="U889" s="1">
        <v>45744.618055555547</v>
      </c>
      <c r="V889" t="s">
        <v>43</v>
      </c>
      <c r="W889" t="s">
        <v>36</v>
      </c>
      <c r="X889">
        <v>0</v>
      </c>
      <c r="Y889" t="s">
        <v>726</v>
      </c>
      <c r="Z889">
        <v>45.96</v>
      </c>
      <c r="AA889" t="s">
        <v>36</v>
      </c>
      <c r="AB889">
        <v>31</v>
      </c>
      <c r="AC889" t="s">
        <v>2905</v>
      </c>
      <c r="AD889" t="s">
        <v>2905</v>
      </c>
      <c r="AE889" t="s">
        <v>45</v>
      </c>
      <c r="AF889" s="44">
        <v>39121406</v>
      </c>
      <c r="AG889" s="18" t="s">
        <v>2940</v>
      </c>
      <c r="AH889" s="18"/>
      <c r="AI889" s="2" t="s">
        <v>48</v>
      </c>
      <c r="AJ889" s="2" t="e">
        <f>VLOOKUP(A889,'Classification Test Result'!$A$2:$D$2428,4,FALSE)</f>
        <v>#N/A</v>
      </c>
      <c r="AL889" s="2">
        <f>_xlfn.XLOOKUP($A889,Results!$A$2:$A$2256,Results!G$2:G$2256,"")</f>
        <v>338911</v>
      </c>
      <c r="AM889" s="2" t="str">
        <f>_xlfn.XLOOKUP($A889,Results!$A$2:$A$2256,Results!H$2:H$2256,"")</f>
        <v>HBL2620</v>
      </c>
      <c r="AN889" s="2" t="str">
        <f>_xlfn.XLOOKUP($A889,Results!$A$2:$A$2256,Results!I$2:I$2256,"")</f>
        <v>HUBBELL WIRING DEVICEKELLEMS</v>
      </c>
      <c r="AO889" s="2">
        <f>_xlfn.XLOOKUP($A889,Results!$A$2:$A$2256,Results!J$2:J$2256,"")</f>
        <v>783585235998</v>
      </c>
      <c r="AP889" s="2">
        <f>_xlfn.XLOOKUP($A889,Results!$A$2:$A$2256,Results!K$2:K$2256,"")</f>
        <v>39121406</v>
      </c>
      <c r="AQ889" s="2" t="str">
        <f>_xlfn.XLOOKUP($A889,Results!$A$2:$A$2256,Results!L$2:L$2256,"")</f>
        <v>AK10502195</v>
      </c>
      <c r="AR889" s="2">
        <f>_xlfn.XLOOKUP($A889,Results!$A$2:$A$2256,Results!M$2:M$2256,"")</f>
        <v>752798</v>
      </c>
      <c r="AS889" s="2" t="str">
        <f>_xlfn.XLOOKUP($A889,Results!$A$2:$A$2256,Results!N$2:N$2256,"")</f>
        <v>HUBW HBL2620 LKG RCPT-NMA L6-30R</v>
      </c>
      <c r="AT889" s="2" t="str">
        <f>_xlfn.XLOOKUP($A889,Results!$A$2:$A$2256,Results!O$2:O$2256,"")</f>
        <v>HUBBELL WIRING DEVICEKELLEMS</v>
      </c>
      <c r="AU889" s="2">
        <f>_xlfn.XLOOKUP($A889,Results!$A$2:$A$2256,Results!P$2:P$2256,"")</f>
        <v>0</v>
      </c>
      <c r="AV889" s="2" t="str">
        <f>_xlfn.XLOOKUP($A889,Results!$A$2:$A$2256,Results!Q$2:Q$2256,"")</f>
        <v>NO_VALID_MATCHES</v>
      </c>
      <c r="AW889" s="2">
        <f>_xlfn.XLOOKUP($A889,Results!$A$2:$A$2256,Results!R$2:R$2256,"")</f>
        <v>0.85989535224163405</v>
      </c>
      <c r="AX889" s="2">
        <f>_xlfn.XLOOKUP($A889,Results!$A$2:$A$2256,Results!S$2:S$2256,"")</f>
        <v>59</v>
      </c>
      <c r="AY889" s="2">
        <f>_xlfn.XLOOKUP($A889,Results!$A$2:$A$2256,Results!T$2:T$2256,"")</f>
        <v>42</v>
      </c>
      <c r="AZ889" s="2">
        <f>_xlfn.XLOOKUP($A889,Results!$A$2:$A$2256,Results!U$2:U$2256,"")</f>
        <v>94</v>
      </c>
      <c r="BA889" s="2" t="str">
        <f>_xlfn.XLOOKUP($A889,Results!$A$2:$A$2256,Results!V$2:V$2256,"")</f>
        <v>HUBBELL</v>
      </c>
      <c r="BB889" s="2">
        <f>_xlfn.XLOOKUP($A889,Results!$A$2:$A$2256,Results!W$2:W$2256,"")</f>
        <v>71</v>
      </c>
      <c r="BC889" s="2">
        <f>_xlfn.XLOOKUP($A889,Results!$A$2:$A$2256,Results!X$2:X$2256,"")</f>
        <v>39121406</v>
      </c>
      <c r="BD889" s="2">
        <f>_xlfn.XLOOKUP($A889,Results!$A$2:$A$2256,Results!Y$2:Y$2256,"")</f>
        <v>88</v>
      </c>
      <c r="BE889" s="2" t="b">
        <f>_xlfn.XLOOKUP($A889,Results!$A$2:$A$2256,Results!Z$2:Z$2256,"")</f>
        <v>1</v>
      </c>
    </row>
    <row r="890" spans="1:57" ht="38.25" customHeight="1" x14ac:dyDescent="0.3">
      <c r="A890">
        <v>906567</v>
      </c>
      <c r="B890">
        <v>281945</v>
      </c>
      <c r="C890" t="s">
        <v>36</v>
      </c>
      <c r="D890">
        <v>9341294406</v>
      </c>
      <c r="E890" s="2" t="str">
        <f>VLOOKUP(F890,'RPA Vendor Data '!F$1:$G$2418,2)</f>
        <v>GRAYBAR ELECTRIC CO. INC.</v>
      </c>
      <c r="F890" s="2">
        <v>11471</v>
      </c>
      <c r="G890" s="2">
        <v>2</v>
      </c>
      <c r="H890" t="s">
        <v>2941</v>
      </c>
      <c r="I890">
        <v>2</v>
      </c>
      <c r="J890">
        <v>1</v>
      </c>
      <c r="K890" t="s">
        <v>39</v>
      </c>
      <c r="L890">
        <v>16.41</v>
      </c>
      <c r="M890" s="2" t="s">
        <v>2909</v>
      </c>
      <c r="N890" s="85" t="s">
        <v>2942</v>
      </c>
      <c r="O890" t="s">
        <v>36</v>
      </c>
      <c r="P890" t="s">
        <v>2943</v>
      </c>
      <c r="Q890" t="s">
        <v>36</v>
      </c>
      <c r="R890">
        <v>32.82</v>
      </c>
      <c r="S890" s="1">
        <v>45744.834205937499</v>
      </c>
      <c r="T890" t="s">
        <v>42</v>
      </c>
      <c r="U890" s="1">
        <v>45744.618055555547</v>
      </c>
      <c r="V890" t="s">
        <v>43</v>
      </c>
      <c r="W890" t="s">
        <v>36</v>
      </c>
      <c r="X890">
        <v>0</v>
      </c>
      <c r="Y890" s="3">
        <v>201301</v>
      </c>
      <c r="Z890" t="s">
        <v>36</v>
      </c>
      <c r="AA890" t="s">
        <v>36</v>
      </c>
      <c r="AB890" t="s">
        <v>36</v>
      </c>
      <c r="AC890" t="s">
        <v>2905</v>
      </c>
      <c r="AD890" t="s">
        <v>2905</v>
      </c>
      <c r="AE890" t="s">
        <v>45</v>
      </c>
      <c r="AF890" s="44">
        <v>39121406</v>
      </c>
      <c r="AG890" s="18" t="s">
        <v>2944</v>
      </c>
      <c r="AH890" s="18"/>
      <c r="AI890" s="2" t="s">
        <v>48</v>
      </c>
      <c r="AJ890" s="2" t="e">
        <f>VLOOKUP(A890,'Classification Test Result'!$A$2:$D$2428,4,FALSE)</f>
        <v>#N/A</v>
      </c>
      <c r="AL890" s="2">
        <f>_xlfn.XLOOKUP($A890,Results!$A$2:$A$2256,Results!G$2:G$2256,"")</f>
        <v>339338</v>
      </c>
      <c r="AM890" s="2" t="str">
        <f>_xlfn.XLOOKUP($A890,Results!$A$2:$A$2256,Results!H$2:H$2256,"")</f>
        <v>HBL2410</v>
      </c>
      <c r="AN890" s="2" t="str">
        <f>_xlfn.XLOOKUP($A890,Results!$A$2:$A$2256,Results!I$2:I$2256,"")</f>
        <v>HUBBELL WIRING DEVICEKELLEMS</v>
      </c>
      <c r="AO890" s="2">
        <f>_xlfn.XLOOKUP($A890,Results!$A$2:$A$2256,Results!J$2:J$2256,"")</f>
        <v>783585235738</v>
      </c>
      <c r="AP890" s="2">
        <f>_xlfn.XLOOKUP($A890,Results!$A$2:$A$2256,Results!K$2:K$2256,"")</f>
        <v>39121406</v>
      </c>
      <c r="AQ890" s="2" t="str">
        <f>_xlfn.XLOOKUP($A890,Results!$A$2:$A$2256,Results!L$2:L$2256,"")</f>
        <v>AK10501933</v>
      </c>
      <c r="AR890" s="2">
        <f>_xlfn.XLOOKUP($A890,Results!$A$2:$A$2256,Results!M$2:M$2256,"")</f>
        <v>201108</v>
      </c>
      <c r="AS890" s="2" t="str">
        <f>_xlfn.XLOOKUP($A890,Results!$A$2:$A$2256,Results!N$2:N$2256,"")</f>
        <v>HUBW HBL2410 LKG RCPT-NMA L14-20R</v>
      </c>
      <c r="AT890" s="2" t="str">
        <f>_xlfn.XLOOKUP($A890,Results!$A$2:$A$2256,Results!O$2:O$2256,"")</f>
        <v>HUBBELL WIRING DEVICEKELLEMS</v>
      </c>
      <c r="AU890" s="2">
        <f>_xlfn.XLOOKUP($A890,Results!$A$2:$A$2256,Results!P$2:P$2256,"")</f>
        <v>0</v>
      </c>
      <c r="AV890" s="2" t="str">
        <f>_xlfn.XLOOKUP($A890,Results!$A$2:$A$2256,Results!Q$2:Q$2256,"")</f>
        <v>NO_VALID_MATCHES</v>
      </c>
      <c r="AW890" s="2" t="str">
        <f>_xlfn.XLOOKUP($A890,Results!$A$2:$A$2256,Results!R$2:R$2256,"")</f>
        <v>0.8430336039342124</v>
      </c>
      <c r="AX890" s="2">
        <f>_xlfn.XLOOKUP($A890,Results!$A$2:$A$2256,Results!S$2:S$2256,"")</f>
        <v>52</v>
      </c>
      <c r="AY890" s="2">
        <f>_xlfn.XLOOKUP($A890,Results!$A$2:$A$2256,Results!T$2:T$2256,"")</f>
        <v>34</v>
      </c>
      <c r="AZ890" s="2">
        <f>_xlfn.XLOOKUP($A890,Results!$A$2:$A$2256,Results!U$2:U$2256,"")</f>
        <v>92</v>
      </c>
      <c r="BA890" s="2" t="str">
        <f>_xlfn.XLOOKUP($A890,Results!$A$2:$A$2256,Results!V$2:V$2256,"")</f>
        <v>HUBBELL</v>
      </c>
      <c r="BB890" s="2">
        <f>_xlfn.XLOOKUP($A890,Results!$A$2:$A$2256,Results!W$2:W$2256,"")</f>
        <v>69</v>
      </c>
      <c r="BC890" s="2">
        <f>_xlfn.XLOOKUP($A890,Results!$A$2:$A$2256,Results!X$2:X$2256,"")</f>
        <v>39121406</v>
      </c>
      <c r="BD890" s="2">
        <f>_xlfn.XLOOKUP($A890,Results!$A$2:$A$2256,Results!Y$2:Y$2256,"")</f>
        <v>87</v>
      </c>
      <c r="BE890" s="2" t="b">
        <f>_xlfn.XLOOKUP($A890,Results!$A$2:$A$2256,Results!Z$2:Z$2256,"")</f>
        <v>1</v>
      </c>
    </row>
    <row r="891" spans="1:57" ht="38.25" customHeight="1" x14ac:dyDescent="0.3">
      <c r="A891">
        <v>906568</v>
      </c>
      <c r="B891">
        <v>281945</v>
      </c>
      <c r="C891" t="s">
        <v>36</v>
      </c>
      <c r="D891">
        <v>9341294406</v>
      </c>
      <c r="E891" s="2" t="str">
        <f>VLOOKUP(F891,'RPA Vendor Data '!F$1:$G$2418,2)</f>
        <v>GRAYBAR ELECTRIC CO. INC.</v>
      </c>
      <c r="F891" s="2">
        <v>11471</v>
      </c>
      <c r="G891" s="2">
        <v>6</v>
      </c>
      <c r="H891" t="s">
        <v>2945</v>
      </c>
      <c r="I891">
        <v>9</v>
      </c>
      <c r="J891">
        <v>1</v>
      </c>
      <c r="K891" t="s">
        <v>39</v>
      </c>
      <c r="L891">
        <v>1.4</v>
      </c>
      <c r="M891" s="2" t="s">
        <v>2909</v>
      </c>
      <c r="N891" s="85" t="s">
        <v>2946</v>
      </c>
      <c r="O891" t="s">
        <v>36</v>
      </c>
      <c r="P891" t="s">
        <v>2947</v>
      </c>
      <c r="Q891" t="s">
        <v>36</v>
      </c>
      <c r="R891">
        <v>12.6</v>
      </c>
      <c r="S891" s="1">
        <v>45744.834232372683</v>
      </c>
      <c r="T891" t="s">
        <v>42</v>
      </c>
      <c r="U891" s="1">
        <v>45744.618055555547</v>
      </c>
      <c r="V891" t="s">
        <v>43</v>
      </c>
      <c r="W891" t="s">
        <v>36</v>
      </c>
      <c r="X891">
        <v>0</v>
      </c>
      <c r="Y891" s="3">
        <v>201301</v>
      </c>
      <c r="Z891" t="s">
        <v>36</v>
      </c>
      <c r="AA891" t="s">
        <v>36</v>
      </c>
      <c r="AB891" t="s">
        <v>36</v>
      </c>
      <c r="AC891" t="s">
        <v>2905</v>
      </c>
      <c r="AD891" t="s">
        <v>2905</v>
      </c>
      <c r="AE891" t="s">
        <v>45</v>
      </c>
      <c r="AF891" s="44">
        <v>39121406</v>
      </c>
      <c r="AG891" s="18" t="s">
        <v>2948</v>
      </c>
      <c r="AH891" s="18"/>
      <c r="AI891" s="2" t="s">
        <v>48</v>
      </c>
      <c r="AJ891" s="2" t="e">
        <f>VLOOKUP(A891,'Classification Test Result'!$A$2:$D$2428,4,FALSE)</f>
        <v>#N/A</v>
      </c>
      <c r="AL891" s="2">
        <f>_xlfn.XLOOKUP($A891,Results!$A$2:$A$2256,Results!G$2:G$2256,"")</f>
        <v>338008</v>
      </c>
      <c r="AM891" s="2" t="str">
        <f>_xlfn.XLOOKUP($A891,Results!$A$2:$A$2256,Results!H$2:H$2256,"")</f>
        <v>CR20GRY</v>
      </c>
      <c r="AN891" s="2" t="str">
        <f>_xlfn.XLOOKUP($A891,Results!$A$2:$A$2256,Results!I$2:I$2256,"")</f>
        <v>HUBBELL WIRING DEVICEKELLEMS</v>
      </c>
      <c r="AO891" s="2">
        <f>_xlfn.XLOOKUP($A891,Results!$A$2:$A$2256,Results!J$2:J$2256,"")</f>
        <v>783585900124</v>
      </c>
      <c r="AP891" s="2">
        <f>_xlfn.XLOOKUP($A891,Results!$A$2:$A$2256,Results!K$2:K$2256,"")</f>
        <v>39121406</v>
      </c>
      <c r="AQ891" s="2" t="str">
        <f>_xlfn.XLOOKUP($A891,Results!$A$2:$A$2256,Results!L$2:L$2256,"")</f>
        <v>AK10498978</v>
      </c>
      <c r="AR891" s="2">
        <f>_xlfn.XLOOKUP($A891,Results!$A$2:$A$2256,Results!M$2:M$2256,"")</f>
        <v>359062</v>
      </c>
      <c r="AS891" s="2" t="str">
        <f>_xlfn.XLOOKUP($A891,Results!$A$2:$A$2256,Results!N$2:N$2256,"")</f>
        <v>HUBW CR20GRY 20A 125V DPLX RCPT</v>
      </c>
      <c r="AT891" s="2" t="str">
        <f>_xlfn.XLOOKUP($A891,Results!$A$2:$A$2256,Results!O$2:O$2256,"")</f>
        <v>HUBBELL WIRING DEVICEKELLEMS</v>
      </c>
      <c r="AU891" s="2">
        <f>_xlfn.XLOOKUP($A891,Results!$A$2:$A$2256,Results!P$2:P$2256,"")</f>
        <v>0</v>
      </c>
      <c r="AV891" s="2" t="str">
        <f>_xlfn.XLOOKUP($A891,Results!$A$2:$A$2256,Results!Q$2:Q$2256,"")</f>
        <v>NO_VALID_MATCHES</v>
      </c>
      <c r="AW891" s="2" t="str">
        <f>_xlfn.XLOOKUP($A891,Results!$A$2:$A$2256,Results!R$2:R$2256,"")</f>
        <v>0.8771261647767677</v>
      </c>
      <c r="AX891" s="2">
        <f>_xlfn.XLOOKUP($A891,Results!$A$2:$A$2256,Results!S$2:S$2256,"")</f>
        <v>100</v>
      </c>
      <c r="AY891" s="2">
        <f>_xlfn.XLOOKUP($A891,Results!$A$2:$A$2256,Results!T$2:T$2256,"")</f>
        <v>34</v>
      </c>
      <c r="AZ891" s="2">
        <f>_xlfn.XLOOKUP($A891,Results!$A$2:$A$2256,Results!U$2:U$2256,"")</f>
        <v>96</v>
      </c>
      <c r="BA891" s="2" t="str">
        <f>_xlfn.XLOOKUP($A891,Results!$A$2:$A$2256,Results!V$2:V$2256,"")</f>
        <v>HUBBELL WIRING DEVICEKELLEMS</v>
      </c>
      <c r="BB891" s="2">
        <f>_xlfn.XLOOKUP($A891,Results!$A$2:$A$2256,Results!W$2:W$2256,"")</f>
        <v>53</v>
      </c>
      <c r="BC891" s="2">
        <f>_xlfn.XLOOKUP($A891,Results!$A$2:$A$2256,Results!X$2:X$2256,"")</f>
        <v>39121406</v>
      </c>
      <c r="BD891" s="2">
        <f>_xlfn.XLOOKUP($A891,Results!$A$2:$A$2256,Results!Y$2:Y$2256,"")</f>
        <v>89</v>
      </c>
      <c r="BE891" s="2" t="b">
        <f>_xlfn.XLOOKUP($A891,Results!$A$2:$A$2256,Results!Z$2:Z$2256,"")</f>
        <v>1</v>
      </c>
    </row>
    <row r="892" spans="1:57" ht="38.25" customHeight="1" x14ac:dyDescent="0.3">
      <c r="A892">
        <v>906569</v>
      </c>
      <c r="B892">
        <v>281945</v>
      </c>
      <c r="C892" t="s">
        <v>36</v>
      </c>
      <c r="D892">
        <v>9341294406</v>
      </c>
      <c r="E892" s="2" t="str">
        <f>VLOOKUP(F892,'RPA Vendor Data '!F$1:$G$2418,2)</f>
        <v>GRAYBAR ELECTRIC CO. INC.</v>
      </c>
      <c r="F892" s="2">
        <v>11471</v>
      </c>
      <c r="G892" s="2">
        <v>9</v>
      </c>
      <c r="H892" t="s">
        <v>2945</v>
      </c>
      <c r="I892">
        <v>91</v>
      </c>
      <c r="J892">
        <v>1</v>
      </c>
      <c r="K892" t="s">
        <v>39</v>
      </c>
      <c r="L892">
        <v>1.4</v>
      </c>
      <c r="M892" s="2" t="s">
        <v>2909</v>
      </c>
      <c r="N892" s="85" t="s">
        <v>2946</v>
      </c>
      <c r="O892" t="s">
        <v>36</v>
      </c>
      <c r="P892" t="s">
        <v>2947</v>
      </c>
      <c r="Q892" t="s">
        <v>36</v>
      </c>
      <c r="R892">
        <v>127.4</v>
      </c>
      <c r="S892" s="1">
        <v>45744.834185798609</v>
      </c>
      <c r="T892" t="s">
        <v>42</v>
      </c>
      <c r="U892" s="1">
        <v>45744.618055555547</v>
      </c>
      <c r="V892" t="s">
        <v>43</v>
      </c>
      <c r="W892" t="s">
        <v>36</v>
      </c>
      <c r="X892">
        <v>0</v>
      </c>
      <c r="Y892" s="3">
        <v>201301</v>
      </c>
      <c r="Z892" t="s">
        <v>36</v>
      </c>
      <c r="AA892" t="s">
        <v>36</v>
      </c>
      <c r="AB892" t="s">
        <v>36</v>
      </c>
      <c r="AC892" t="s">
        <v>2905</v>
      </c>
      <c r="AD892" t="s">
        <v>2905</v>
      </c>
      <c r="AE892" t="s">
        <v>45</v>
      </c>
      <c r="AF892" s="44">
        <v>39121406</v>
      </c>
      <c r="AG892" s="18" t="s">
        <v>2948</v>
      </c>
      <c r="AH892" s="18"/>
      <c r="AI892" s="2" t="s">
        <v>48</v>
      </c>
      <c r="AJ892" s="2" t="e">
        <f>VLOOKUP(A892,'Classification Test Result'!$A$2:$D$2428,4,FALSE)</f>
        <v>#N/A</v>
      </c>
      <c r="AL892" s="2">
        <f>_xlfn.XLOOKUP($A892,Results!$A$2:$A$2256,Results!G$2:G$2256,"")</f>
        <v>338008</v>
      </c>
      <c r="AM892" s="2" t="str">
        <f>_xlfn.XLOOKUP($A892,Results!$A$2:$A$2256,Results!H$2:H$2256,"")</f>
        <v>CR20GRY</v>
      </c>
      <c r="AN892" s="2" t="str">
        <f>_xlfn.XLOOKUP($A892,Results!$A$2:$A$2256,Results!I$2:I$2256,"")</f>
        <v>HUBBELL WIRING DEVICEKELLEMS</v>
      </c>
      <c r="AO892" s="2">
        <f>_xlfn.XLOOKUP($A892,Results!$A$2:$A$2256,Results!J$2:J$2256,"")</f>
        <v>783585900124</v>
      </c>
      <c r="AP892" s="2">
        <f>_xlfn.XLOOKUP($A892,Results!$A$2:$A$2256,Results!K$2:K$2256,"")</f>
        <v>39121406</v>
      </c>
      <c r="AQ892" s="2" t="str">
        <f>_xlfn.XLOOKUP($A892,Results!$A$2:$A$2256,Results!L$2:L$2256,"")</f>
        <v>AK10498978</v>
      </c>
      <c r="AR892" s="2">
        <f>_xlfn.XLOOKUP($A892,Results!$A$2:$A$2256,Results!M$2:M$2256,"")</f>
        <v>359062</v>
      </c>
      <c r="AS892" s="2" t="str">
        <f>_xlfn.XLOOKUP($A892,Results!$A$2:$A$2256,Results!N$2:N$2256,"")</f>
        <v>HUBW CR20GRY 20A 125V DPLX RCPT</v>
      </c>
      <c r="AT892" s="2" t="str">
        <f>_xlfn.XLOOKUP($A892,Results!$A$2:$A$2256,Results!O$2:O$2256,"")</f>
        <v>HUBBELL WIRING DEVICEKELLEMS</v>
      </c>
      <c r="AU892" s="2">
        <f>_xlfn.XLOOKUP($A892,Results!$A$2:$A$2256,Results!P$2:P$2256,"")</f>
        <v>0</v>
      </c>
      <c r="AV892" s="2" t="str">
        <f>_xlfn.XLOOKUP($A892,Results!$A$2:$A$2256,Results!Q$2:Q$2256,"")</f>
        <v>NO_VALID_MATCHES</v>
      </c>
      <c r="AW892" s="2" t="str">
        <f>_xlfn.XLOOKUP($A892,Results!$A$2:$A$2256,Results!R$2:R$2256,"")</f>
        <v>0.8771261647767677</v>
      </c>
      <c r="AX892" s="2">
        <f>_xlfn.XLOOKUP($A892,Results!$A$2:$A$2256,Results!S$2:S$2256,"")</f>
        <v>100</v>
      </c>
      <c r="AY892" s="2">
        <f>_xlfn.XLOOKUP($A892,Results!$A$2:$A$2256,Results!T$2:T$2256,"")</f>
        <v>34</v>
      </c>
      <c r="AZ892" s="2">
        <f>_xlfn.XLOOKUP($A892,Results!$A$2:$A$2256,Results!U$2:U$2256,"")</f>
        <v>96</v>
      </c>
      <c r="BA892" s="2" t="str">
        <f>_xlfn.XLOOKUP($A892,Results!$A$2:$A$2256,Results!V$2:V$2256,"")</f>
        <v>HUBBELL WIRING DEVICEKELLEMS</v>
      </c>
      <c r="BB892" s="2">
        <f>_xlfn.XLOOKUP($A892,Results!$A$2:$A$2256,Results!W$2:W$2256,"")</f>
        <v>53</v>
      </c>
      <c r="BC892" s="2">
        <f>_xlfn.XLOOKUP($A892,Results!$A$2:$A$2256,Results!X$2:X$2256,"")</f>
        <v>39121406</v>
      </c>
      <c r="BD892" s="2">
        <f>_xlfn.XLOOKUP($A892,Results!$A$2:$A$2256,Results!Y$2:Y$2256,"")</f>
        <v>89</v>
      </c>
      <c r="BE892" s="2" t="b">
        <f>_xlfn.XLOOKUP($A892,Results!$A$2:$A$2256,Results!Z$2:Z$2256,"")</f>
        <v>1</v>
      </c>
    </row>
    <row r="893" spans="1:57" ht="38.25" customHeight="1" x14ac:dyDescent="0.3">
      <c r="A893">
        <v>906570</v>
      </c>
      <c r="B893">
        <v>281631</v>
      </c>
      <c r="C893" t="s">
        <v>36</v>
      </c>
      <c r="D893">
        <v>9341425366</v>
      </c>
      <c r="E893" s="2" t="str">
        <f>VLOOKUP(F893,'RPA Vendor Data '!F$1:$G$2418,2)</f>
        <v>GRAYBAR ELECTRIC CO. INC.</v>
      </c>
      <c r="F893" s="2">
        <v>11471</v>
      </c>
      <c r="G893" s="2">
        <v>1</v>
      </c>
      <c r="H893" t="s">
        <v>2949</v>
      </c>
      <c r="I893">
        <v>2</v>
      </c>
      <c r="J893">
        <v>1</v>
      </c>
      <c r="K893" t="s">
        <v>39</v>
      </c>
      <c r="L893">
        <v>391.76</v>
      </c>
      <c r="M893" s="2" t="s">
        <v>2909</v>
      </c>
      <c r="N893" s="85" t="s">
        <v>2950</v>
      </c>
      <c r="O893" t="s">
        <v>36</v>
      </c>
      <c r="P893" t="s">
        <v>2951</v>
      </c>
      <c r="Q893" t="s">
        <v>36</v>
      </c>
      <c r="R893">
        <v>783.52</v>
      </c>
      <c r="S893" s="1">
        <v>45744.502102199083</v>
      </c>
      <c r="T893" t="s">
        <v>42</v>
      </c>
      <c r="U893" s="1">
        <v>45744.273611111108</v>
      </c>
      <c r="V893" t="s">
        <v>43</v>
      </c>
      <c r="W893" t="s">
        <v>36</v>
      </c>
      <c r="X893">
        <v>0</v>
      </c>
      <c r="Y893">
        <v>201</v>
      </c>
      <c r="Z893" t="s">
        <v>36</v>
      </c>
      <c r="AA893" t="s">
        <v>36</v>
      </c>
      <c r="AB893" t="s">
        <v>36</v>
      </c>
      <c r="AC893" t="s">
        <v>2905</v>
      </c>
      <c r="AD893" t="s">
        <v>2905</v>
      </c>
      <c r="AE893" t="s">
        <v>45</v>
      </c>
      <c r="AF893" s="44">
        <v>39121307</v>
      </c>
      <c r="AG893" s="18" t="s">
        <v>2952</v>
      </c>
      <c r="AH893" s="18"/>
      <c r="AI893" s="2" t="s">
        <v>48</v>
      </c>
      <c r="AJ893" s="2" t="e">
        <f>VLOOKUP(A893,'Classification Test Result'!$A$2:$D$2428,4,FALSE)</f>
        <v>#N/A</v>
      </c>
      <c r="AL893" s="2">
        <f>_xlfn.XLOOKUP($A893,Results!$A$2:$A$2256,Results!G$2:G$2256,"")</f>
        <v>339315</v>
      </c>
      <c r="AM893" s="2" t="str">
        <f>_xlfn.XLOOKUP($A893,Results!$A$2:$A$2256,Results!H$2:H$2256,"")</f>
        <v>CFBS1R8CVRBLK</v>
      </c>
      <c r="AN893" s="2" t="str">
        <f>_xlfn.XLOOKUP($A893,Results!$A$2:$A$2256,Results!I$2:I$2256,"")</f>
        <v>HUBBELL WIRING DEVICEKELLEMS</v>
      </c>
      <c r="AO893" s="2">
        <f>_xlfn.XLOOKUP($A893,Results!$A$2:$A$2256,Results!J$2:J$2256,"")</f>
        <v>783585527925</v>
      </c>
      <c r="AP893" s="2">
        <f>_xlfn.XLOOKUP($A893,Results!$A$2:$A$2256,Results!K$2:K$2256,"")</f>
        <v>39121304</v>
      </c>
      <c r="AQ893" s="2" t="str">
        <f>_xlfn.XLOOKUP($A893,Results!$A$2:$A$2256,Results!L$2:L$2256,"")</f>
        <v>AK10498829</v>
      </c>
      <c r="AR893" s="2">
        <f>_xlfn.XLOOKUP($A893,Results!$A$2:$A$2256,Results!M$2:M$2256,"")</f>
        <v>365948</v>
      </c>
      <c r="AS893" s="2" t="str">
        <f>_xlfn.XLOOKUP($A893,Results!$A$2:$A$2256,Results!N$2:N$2256,"")</f>
        <v>HUBW CFBS1R8CVRBLK CNCRT FLR BOX</v>
      </c>
      <c r="AT893" s="2" t="str">
        <f>_xlfn.XLOOKUP($A893,Results!$A$2:$A$2256,Results!O$2:O$2256,"")</f>
        <v>HUBBELL WIRING DEVICEKELLEMS</v>
      </c>
      <c r="AU893" s="2">
        <f>_xlfn.XLOOKUP($A893,Results!$A$2:$A$2256,Results!P$2:P$2256,"")</f>
        <v>0</v>
      </c>
      <c r="AV893" s="2" t="str">
        <f>_xlfn.XLOOKUP($A893,Results!$A$2:$A$2256,Results!Q$2:Q$2256,"")</f>
        <v>NO_VALID_MATCHES</v>
      </c>
      <c r="AW893" s="2" t="str">
        <f>_xlfn.XLOOKUP($A893,Results!$A$2:$A$2256,Results!R$2:R$2256,"")</f>
        <v>0.7028102622953564</v>
      </c>
      <c r="AX893" s="2">
        <f>_xlfn.XLOOKUP($A893,Results!$A$2:$A$2256,Results!S$2:S$2256,"")</f>
        <v>89</v>
      </c>
      <c r="AY893" s="2">
        <f>_xlfn.XLOOKUP($A893,Results!$A$2:$A$2256,Results!T$2:T$2256,"")</f>
        <v>56</v>
      </c>
      <c r="AZ893" s="2">
        <f>_xlfn.XLOOKUP($A893,Results!$A$2:$A$2256,Results!U$2:U$2256,"")</f>
        <v>69</v>
      </c>
      <c r="BA893" s="2" t="str">
        <f>_xlfn.XLOOKUP($A893,Results!$A$2:$A$2256,Results!V$2:V$2256,"")</f>
        <v>HUBBELL</v>
      </c>
      <c r="BB893" s="2">
        <f>_xlfn.XLOOKUP($A893,Results!$A$2:$A$2256,Results!W$2:W$2256,"")</f>
        <v>86</v>
      </c>
      <c r="BC893" s="2">
        <f>_xlfn.XLOOKUP($A893,Results!$A$2:$A$2256,Results!X$2:X$2256,"")</f>
        <v>39121304</v>
      </c>
      <c r="BD893" s="2">
        <f>_xlfn.XLOOKUP($A893,Results!$A$2:$A$2256,Results!Y$2:Y$2256,"")</f>
        <v>86</v>
      </c>
      <c r="BE893" s="2" t="b">
        <f>_xlfn.XLOOKUP($A893,Results!$A$2:$A$2256,Results!Z$2:Z$2256,"")</f>
        <v>1</v>
      </c>
    </row>
    <row r="894" spans="1:57" ht="38.25" customHeight="1" x14ac:dyDescent="0.3">
      <c r="A894">
        <v>906571</v>
      </c>
      <c r="B894">
        <v>281399</v>
      </c>
      <c r="C894" t="s">
        <v>36</v>
      </c>
      <c r="D894">
        <v>9341431330</v>
      </c>
      <c r="E894" s="2" t="str">
        <f>VLOOKUP(F894,'RPA Vendor Data '!F$1:$G$2418,2)</f>
        <v>GRAYBAR ELECTRIC CO. INC.</v>
      </c>
      <c r="F894" s="2">
        <v>11471</v>
      </c>
      <c r="G894" s="2">
        <v>1</v>
      </c>
      <c r="H894" t="s">
        <v>2953</v>
      </c>
      <c r="I894">
        <v>50</v>
      </c>
      <c r="J894">
        <v>1</v>
      </c>
      <c r="K894" t="s">
        <v>39</v>
      </c>
      <c r="L894">
        <v>1.0900000000000001</v>
      </c>
      <c r="M894" s="2" t="s">
        <v>2909</v>
      </c>
      <c r="N894" s="85" t="s">
        <v>2954</v>
      </c>
      <c r="O894" t="s">
        <v>36</v>
      </c>
      <c r="P894" t="s">
        <v>2955</v>
      </c>
      <c r="Q894" t="s">
        <v>36</v>
      </c>
      <c r="R894">
        <v>54.5</v>
      </c>
      <c r="S894" s="1">
        <v>45744.271997187498</v>
      </c>
      <c r="T894" t="s">
        <v>42</v>
      </c>
      <c r="U894" s="1">
        <v>45744.055555555547</v>
      </c>
      <c r="V894" t="s">
        <v>43</v>
      </c>
      <c r="W894" t="s">
        <v>36</v>
      </c>
      <c r="X894">
        <v>0</v>
      </c>
      <c r="Y894">
        <v>201</v>
      </c>
      <c r="Z894" t="s">
        <v>36</v>
      </c>
      <c r="AA894" t="s">
        <v>36</v>
      </c>
      <c r="AB894" t="s">
        <v>36</v>
      </c>
      <c r="AC894" t="s">
        <v>2905</v>
      </c>
      <c r="AD894" t="s">
        <v>2905</v>
      </c>
      <c r="AE894" t="s">
        <v>45</v>
      </c>
      <c r="AF894" s="44">
        <v>39121704</v>
      </c>
      <c r="AG894" s="18" t="s">
        <v>2956</v>
      </c>
      <c r="AH894" s="18"/>
      <c r="AI894" s="2" t="s">
        <v>48</v>
      </c>
      <c r="AJ894" s="2" t="e">
        <f>VLOOKUP(A894,'Classification Test Result'!$A$2:$D$2428,4,FALSE)</f>
        <v>#N/A</v>
      </c>
      <c r="AL894" s="2">
        <f>_xlfn.XLOOKUP($A894,Results!$A$2:$A$2256,Results!G$2:G$2256,"")</f>
        <v>0</v>
      </c>
      <c r="AM894" s="2">
        <f>_xlfn.XLOOKUP($A894,Results!$A$2:$A$2256,Results!H$2:H$2256,"")</f>
        <v>0</v>
      </c>
      <c r="AN894" s="2">
        <f>_xlfn.XLOOKUP($A894,Results!$A$2:$A$2256,Results!I$2:I$2256,"")</f>
        <v>0</v>
      </c>
      <c r="AO894" s="2">
        <f>_xlfn.XLOOKUP($A894,Results!$A$2:$A$2256,Results!J$2:J$2256,"")</f>
        <v>0</v>
      </c>
      <c r="AP894" s="2">
        <f>_xlfn.XLOOKUP($A894,Results!$A$2:$A$2256,Results!K$2:K$2256,"")</f>
        <v>0</v>
      </c>
      <c r="AQ894" s="2">
        <f>_xlfn.XLOOKUP($A894,Results!$A$2:$A$2256,Results!L$2:L$2256,"")</f>
        <v>0</v>
      </c>
      <c r="AR894" s="2">
        <f>_xlfn.XLOOKUP($A894,Results!$A$2:$A$2256,Results!M$2:M$2256,"")</f>
        <v>0</v>
      </c>
      <c r="AS894" s="2">
        <f>_xlfn.XLOOKUP($A894,Results!$A$2:$A$2256,Results!N$2:N$2256,"")</f>
        <v>0</v>
      </c>
      <c r="AT894" s="2" t="str">
        <f>_xlfn.XLOOKUP($A894,Results!$A$2:$A$2256,Results!O$2:O$2256,"")</f>
        <v>WIRING DEVICES</v>
      </c>
      <c r="AU894" s="2" t="str">
        <f>_xlfn.XLOOKUP($A894,Results!$A$2:$A$2256,Results!P$2:P$2256,"")</f>
        <v>WIRING DEVICES</v>
      </c>
      <c r="AV894" s="2" t="str">
        <f>_xlfn.XLOOKUP($A894,Results!$A$2:$A$2256,Results!Q$2:Q$2256,"")</f>
        <v>MULTIPLE_MATCHES_ONE_VALID</v>
      </c>
      <c r="AW894" s="2">
        <f>_xlfn.XLOOKUP($A894,Results!$A$2:$A$2256,Results!R$2:R$2256,"")</f>
        <v>0</v>
      </c>
      <c r="AX894" s="2">
        <f>_xlfn.XLOOKUP($A894,Results!$A$2:$A$2256,Results!S$2:S$2256,"")</f>
        <v>0</v>
      </c>
      <c r="AY894" s="2">
        <f>_xlfn.XLOOKUP($A894,Results!$A$2:$A$2256,Results!T$2:T$2256,"")</f>
        <v>50</v>
      </c>
      <c r="AZ894" s="2">
        <f>_xlfn.XLOOKUP($A894,Results!$A$2:$A$2256,Results!U$2:U$2256,"")</f>
        <v>0</v>
      </c>
      <c r="BA894" s="2" t="str">
        <f>_xlfn.XLOOKUP($A894,Results!$A$2:$A$2256,Results!V$2:V$2256,"")</f>
        <v>HUBBELL PREMISE WIRING</v>
      </c>
      <c r="BB894" s="2">
        <f>_xlfn.XLOOKUP($A894,Results!$A$2:$A$2256,Results!W$2:W$2256,"")</f>
        <v>83</v>
      </c>
      <c r="BC894" s="2">
        <f>_xlfn.XLOOKUP($A894,Results!$A$2:$A$2256,Results!X$2:X$2256,"")</f>
        <v>43201612</v>
      </c>
      <c r="BD894" s="2">
        <f>_xlfn.XLOOKUP($A894,Results!$A$2:$A$2256,Results!Y$2:Y$2256,"")</f>
        <v>83</v>
      </c>
      <c r="BE894" s="2" t="b">
        <f>_xlfn.XLOOKUP($A894,Results!$A$2:$A$2256,Results!Z$2:Z$2256,"")</f>
        <v>1</v>
      </c>
    </row>
    <row r="895" spans="1:57" ht="38.25" customHeight="1" x14ac:dyDescent="0.3">
      <c r="A895">
        <v>906572</v>
      </c>
      <c r="B895">
        <v>281928</v>
      </c>
      <c r="C895" t="s">
        <v>36</v>
      </c>
      <c r="D895">
        <v>9341355097</v>
      </c>
      <c r="E895" s="2" t="str">
        <f>VLOOKUP(F895,'RPA Vendor Data '!F$1:$G$2418,2)</f>
        <v>GRAYBAR ELECTRIC CO. INC.</v>
      </c>
      <c r="F895" s="2">
        <v>11471</v>
      </c>
      <c r="G895" s="2">
        <v>2</v>
      </c>
      <c r="H895" t="s">
        <v>2957</v>
      </c>
      <c r="I895">
        <v>2</v>
      </c>
      <c r="J895" t="s">
        <v>39</v>
      </c>
      <c r="K895" t="s">
        <v>39</v>
      </c>
      <c r="L895">
        <v>5399.36</v>
      </c>
      <c r="M895" s="2" t="s">
        <v>2958</v>
      </c>
      <c r="N895" s="85" t="s">
        <v>2959</v>
      </c>
      <c r="O895" t="s">
        <v>36</v>
      </c>
      <c r="P895" t="s">
        <v>36</v>
      </c>
      <c r="Q895" t="s">
        <v>36</v>
      </c>
      <c r="R895">
        <v>10798.72</v>
      </c>
      <c r="S895" s="1">
        <v>45744.812959027768</v>
      </c>
      <c r="T895" t="s">
        <v>42</v>
      </c>
      <c r="U895" s="1">
        <v>45744.591666666667</v>
      </c>
      <c r="V895" t="s">
        <v>43</v>
      </c>
      <c r="W895" t="s">
        <v>36</v>
      </c>
      <c r="X895">
        <v>0</v>
      </c>
      <c r="Y895">
        <v>201</v>
      </c>
      <c r="Z895" t="s">
        <v>36</v>
      </c>
      <c r="AA895" t="s">
        <v>36</v>
      </c>
      <c r="AB895" t="s">
        <v>36</v>
      </c>
      <c r="AC895" t="s">
        <v>2960</v>
      </c>
      <c r="AD895" t="s">
        <v>2960</v>
      </c>
      <c r="AE895" t="s">
        <v>45</v>
      </c>
      <c r="AF895" s="44" t="s">
        <v>46</v>
      </c>
      <c r="AG895" s="18" t="s">
        <v>2961</v>
      </c>
      <c r="AI895" s="2" t="s">
        <v>48</v>
      </c>
      <c r="AJ895" s="2" t="e">
        <f>VLOOKUP(A895,'Classification Test Result'!$A$2:$D$2428,4,FALSE)</f>
        <v>#N/A</v>
      </c>
      <c r="AL895" s="2">
        <f>_xlfn.XLOOKUP($A895,Results!$A$2:$A$2256,Results!G$2:G$2256,"")</f>
        <v>0</v>
      </c>
      <c r="AM895" s="2">
        <f>_xlfn.XLOOKUP($A895,Results!$A$2:$A$2256,Results!H$2:H$2256,"")</f>
        <v>0</v>
      </c>
      <c r="AN895" s="2">
        <f>_xlfn.XLOOKUP($A895,Results!$A$2:$A$2256,Results!I$2:I$2256,"")</f>
        <v>0</v>
      </c>
      <c r="AO895" s="2">
        <f>_xlfn.XLOOKUP($A895,Results!$A$2:$A$2256,Results!J$2:J$2256,"")</f>
        <v>0</v>
      </c>
      <c r="AP895" s="2">
        <f>_xlfn.XLOOKUP($A895,Results!$A$2:$A$2256,Results!K$2:K$2256,"")</f>
        <v>0</v>
      </c>
      <c r="AQ895" s="2">
        <f>_xlfn.XLOOKUP($A895,Results!$A$2:$A$2256,Results!L$2:L$2256,"")</f>
        <v>0</v>
      </c>
      <c r="AR895" s="2">
        <f>_xlfn.XLOOKUP($A895,Results!$A$2:$A$2256,Results!M$2:M$2256,"")</f>
        <v>0</v>
      </c>
      <c r="AS895" s="2">
        <f>_xlfn.XLOOKUP($A895,Results!$A$2:$A$2256,Results!N$2:N$2256,"")</f>
        <v>0</v>
      </c>
      <c r="AT895" s="2" t="str">
        <f>_xlfn.XLOOKUP($A895,Results!$A$2:$A$2256,Results!O$2:O$2256,"")</f>
        <v>HUBBELL LENOIR CITY</v>
      </c>
      <c r="AU895" s="2" t="str">
        <f>_xlfn.XLOOKUP($A895,Results!$A$2:$A$2256,Results!P$2:P$2256,"")</f>
        <v>HUBBELL LENOIR CITY INC</v>
      </c>
      <c r="AV895" s="2" t="str">
        <f>_xlfn.XLOOKUP($A895,Results!$A$2:$A$2256,Results!Q$2:Q$2256,"")</f>
        <v>MULTIPLE_MATCHES_ONE_VALID</v>
      </c>
      <c r="AW895" s="2">
        <f>_xlfn.XLOOKUP($A895,Results!$A$2:$A$2256,Results!R$2:R$2256,"")</f>
        <v>0</v>
      </c>
      <c r="AX895" s="2">
        <f>_xlfn.XLOOKUP($A895,Results!$A$2:$A$2256,Results!S$2:S$2256,"")</f>
        <v>0</v>
      </c>
      <c r="AY895" s="2">
        <f>_xlfn.XLOOKUP($A895,Results!$A$2:$A$2256,Results!T$2:T$2256,"")</f>
        <v>33</v>
      </c>
      <c r="AZ895" s="2">
        <f>_xlfn.XLOOKUP($A895,Results!$A$2:$A$2256,Results!U$2:U$2256,"")</f>
        <v>0</v>
      </c>
      <c r="BA895" s="2" t="str">
        <f>_xlfn.XLOOKUP($A895,Results!$A$2:$A$2256,Results!V$2:V$2256,"")</f>
        <v>HUBBELL</v>
      </c>
      <c r="BB895" s="2">
        <f>_xlfn.XLOOKUP($A895,Results!$A$2:$A$2256,Results!W$2:W$2256,"")</f>
        <v>75</v>
      </c>
      <c r="BC895" s="2">
        <f>_xlfn.XLOOKUP($A895,Results!$A$2:$A$2256,Results!X$2:X$2256,"")</f>
        <v>39121400</v>
      </c>
      <c r="BD895" s="2">
        <f>_xlfn.XLOOKUP($A895,Results!$A$2:$A$2256,Results!Y$2:Y$2256,"")</f>
        <v>75</v>
      </c>
      <c r="BE895" s="2" t="b">
        <f>_xlfn.XLOOKUP($A895,Results!$A$2:$A$2256,Results!Z$2:Z$2256,"")</f>
        <v>1</v>
      </c>
    </row>
    <row r="896" spans="1:57" ht="38.25" customHeight="1" x14ac:dyDescent="0.3">
      <c r="A896">
        <v>906573</v>
      </c>
      <c r="B896">
        <v>281928</v>
      </c>
      <c r="C896" t="s">
        <v>36</v>
      </c>
      <c r="D896">
        <v>9341355097</v>
      </c>
      <c r="E896" s="2" t="str">
        <f>VLOOKUP(F896,'RPA Vendor Data '!F$1:$G$2418,2)</f>
        <v>GRAYBAR ELECTRIC CO. INC.</v>
      </c>
      <c r="F896" s="2">
        <v>11471</v>
      </c>
      <c r="G896" s="2">
        <v>1</v>
      </c>
      <c r="H896" t="s">
        <v>2962</v>
      </c>
      <c r="I896">
        <v>2</v>
      </c>
      <c r="J896" t="s">
        <v>39</v>
      </c>
      <c r="K896" t="s">
        <v>39</v>
      </c>
      <c r="L896">
        <v>1098.81</v>
      </c>
      <c r="M896" s="2" t="s">
        <v>2963</v>
      </c>
      <c r="N896" s="85" t="s">
        <v>2964</v>
      </c>
      <c r="O896" t="s">
        <v>36</v>
      </c>
      <c r="P896" t="s">
        <v>36</v>
      </c>
      <c r="Q896" t="s">
        <v>36</v>
      </c>
      <c r="R896">
        <v>2197.62</v>
      </c>
      <c r="S896" s="1">
        <v>45744.812955787027</v>
      </c>
      <c r="T896" t="s">
        <v>42</v>
      </c>
      <c r="U896" s="1">
        <v>45744.591666666667</v>
      </c>
      <c r="V896" t="s">
        <v>43</v>
      </c>
      <c r="W896" t="s">
        <v>36</v>
      </c>
      <c r="X896">
        <v>0</v>
      </c>
      <c r="Y896">
        <v>201</v>
      </c>
      <c r="Z896" t="s">
        <v>36</v>
      </c>
      <c r="AA896" t="s">
        <v>36</v>
      </c>
      <c r="AB896" t="s">
        <v>36</v>
      </c>
      <c r="AC896" t="s">
        <v>2960</v>
      </c>
      <c r="AD896" t="s">
        <v>2960</v>
      </c>
      <c r="AE896" t="s">
        <v>45</v>
      </c>
      <c r="AF896" s="44" t="s">
        <v>46</v>
      </c>
      <c r="AG896" s="2" t="s">
        <v>1668</v>
      </c>
      <c r="AI896" s="2" t="s">
        <v>48</v>
      </c>
      <c r="AJ896" s="2" t="e">
        <f>VLOOKUP(A896,'Classification Test Result'!$A$2:$D$2428,4,FALSE)</f>
        <v>#N/A</v>
      </c>
      <c r="AL896" s="2">
        <f>_xlfn.XLOOKUP($A896,Results!$A$2:$A$2256,Results!G$2:G$2256,"")</f>
        <v>0</v>
      </c>
      <c r="AM896" s="2">
        <f>_xlfn.XLOOKUP($A896,Results!$A$2:$A$2256,Results!H$2:H$2256,"")</f>
        <v>0</v>
      </c>
      <c r="AN896" s="2">
        <f>_xlfn.XLOOKUP($A896,Results!$A$2:$A$2256,Results!I$2:I$2256,"")</f>
        <v>0</v>
      </c>
      <c r="AO896" s="2">
        <f>_xlfn.XLOOKUP($A896,Results!$A$2:$A$2256,Results!J$2:J$2256,"")</f>
        <v>0</v>
      </c>
      <c r="AP896" s="2">
        <f>_xlfn.XLOOKUP($A896,Results!$A$2:$A$2256,Results!K$2:K$2256,"")</f>
        <v>0</v>
      </c>
      <c r="AQ896" s="2">
        <f>_xlfn.XLOOKUP($A896,Results!$A$2:$A$2256,Results!L$2:L$2256,"")</f>
        <v>0</v>
      </c>
      <c r="AR896" s="2">
        <f>_xlfn.XLOOKUP($A896,Results!$A$2:$A$2256,Results!M$2:M$2256,"")</f>
        <v>0</v>
      </c>
      <c r="AS896" s="2">
        <f>_xlfn.XLOOKUP($A896,Results!$A$2:$A$2256,Results!N$2:N$2256,"")</f>
        <v>0</v>
      </c>
      <c r="AT896" s="2" t="str">
        <f>_xlfn.XLOOKUP($A896,Results!$A$2:$A$2256,Results!O$2:O$2256,"")</f>
        <v>HUBBELL LENOIR CITY</v>
      </c>
      <c r="AU896" s="2" t="str">
        <f>_xlfn.XLOOKUP($A896,Results!$A$2:$A$2256,Results!P$2:P$2256,"")</f>
        <v>HUBBELL LENOIR CITY INC</v>
      </c>
      <c r="AV896" s="2" t="str">
        <f>_xlfn.XLOOKUP($A896,Results!$A$2:$A$2256,Results!Q$2:Q$2256,"")</f>
        <v>MULTIPLE_MATCHES_ONE_VALID</v>
      </c>
      <c r="AW896" s="2">
        <f>_xlfn.XLOOKUP($A896,Results!$A$2:$A$2256,Results!R$2:R$2256,"")</f>
        <v>0</v>
      </c>
      <c r="AX896" s="2">
        <f>_xlfn.XLOOKUP($A896,Results!$A$2:$A$2256,Results!S$2:S$2256,"")</f>
        <v>0</v>
      </c>
      <c r="AY896" s="2">
        <f>_xlfn.XLOOKUP($A896,Results!$A$2:$A$2256,Results!T$2:T$2256,"")</f>
        <v>50</v>
      </c>
      <c r="AZ896" s="2">
        <f>_xlfn.XLOOKUP($A896,Results!$A$2:$A$2256,Results!U$2:U$2256,"")</f>
        <v>0</v>
      </c>
      <c r="BA896" s="2">
        <f>_xlfn.XLOOKUP($A896,Results!$A$2:$A$2256,Results!V$2:V$2256,"")</f>
        <v>0</v>
      </c>
      <c r="BB896" s="2">
        <f>_xlfn.XLOOKUP($A896,Results!$A$2:$A$2256,Results!W$2:W$2256,"")</f>
        <v>0</v>
      </c>
      <c r="BC896" s="2">
        <f>_xlfn.XLOOKUP($A896,Results!$A$2:$A$2256,Results!X$2:X$2256,"")</f>
        <v>0</v>
      </c>
      <c r="BD896" s="2">
        <f>_xlfn.XLOOKUP($A896,Results!$A$2:$A$2256,Results!Y$2:Y$2256,"")</f>
        <v>0</v>
      </c>
      <c r="BE896" s="2">
        <f>_xlfn.XLOOKUP($A896,Results!$A$2:$A$2256,Results!Z$2:Z$2256,"")</f>
        <v>0</v>
      </c>
    </row>
    <row r="897" spans="1:57" ht="38.25" customHeight="1" x14ac:dyDescent="0.3">
      <c r="A897">
        <v>906574</v>
      </c>
      <c r="B897">
        <v>281928</v>
      </c>
      <c r="C897" t="s">
        <v>36</v>
      </c>
      <c r="D897">
        <v>9341355097</v>
      </c>
      <c r="E897" s="2" t="str">
        <f>VLOOKUP(F897,'RPA Vendor Data '!F$1:$G$2418,2)</f>
        <v>GRAYBAR ELECTRIC CO. INC.</v>
      </c>
      <c r="F897" s="2">
        <v>11471</v>
      </c>
      <c r="G897" s="2">
        <v>3</v>
      </c>
      <c r="H897" t="s">
        <v>2965</v>
      </c>
      <c r="I897">
        <v>2</v>
      </c>
      <c r="J897" t="s">
        <v>39</v>
      </c>
      <c r="K897" t="s">
        <v>39</v>
      </c>
      <c r="L897">
        <v>432.64</v>
      </c>
      <c r="M897" s="2" t="s">
        <v>2958</v>
      </c>
      <c r="N897" s="85" t="s">
        <v>2966</v>
      </c>
      <c r="O897" t="s">
        <v>36</v>
      </c>
      <c r="P897" t="s">
        <v>2967</v>
      </c>
      <c r="Q897" t="s">
        <v>36</v>
      </c>
      <c r="R897">
        <v>865.28</v>
      </c>
      <c r="S897" s="1">
        <v>45744.812965393518</v>
      </c>
      <c r="T897" t="s">
        <v>42</v>
      </c>
      <c r="U897" s="1">
        <v>45744.591666666667</v>
      </c>
      <c r="V897" t="s">
        <v>43</v>
      </c>
      <c r="W897" t="s">
        <v>36</v>
      </c>
      <c r="X897">
        <v>0</v>
      </c>
      <c r="Y897">
        <v>201</v>
      </c>
      <c r="Z897" t="s">
        <v>36</v>
      </c>
      <c r="AA897" t="s">
        <v>36</v>
      </c>
      <c r="AB897" t="s">
        <v>36</v>
      </c>
      <c r="AC897" t="s">
        <v>2960</v>
      </c>
      <c r="AD897" t="s">
        <v>2960</v>
      </c>
      <c r="AE897" t="s">
        <v>45</v>
      </c>
      <c r="AF897" s="44">
        <v>39121336</v>
      </c>
      <c r="AG897" s="18" t="s">
        <v>2968</v>
      </c>
      <c r="AH897" s="18"/>
      <c r="AI897" s="2" t="s">
        <v>48</v>
      </c>
      <c r="AJ897" s="2" t="e">
        <f>VLOOKUP(A897,'Classification Test Result'!$A$2:$D$2428,4,FALSE)</f>
        <v>#N/A</v>
      </c>
      <c r="AL897" s="2">
        <f>_xlfn.XLOOKUP($A897,Results!$A$2:$A$2256,Results!G$2:G$2256,"")</f>
        <v>0</v>
      </c>
      <c r="AM897" s="2">
        <f>_xlfn.XLOOKUP($A897,Results!$A$2:$A$2256,Results!H$2:H$2256,"")</f>
        <v>0</v>
      </c>
      <c r="AN897" s="2">
        <f>_xlfn.XLOOKUP($A897,Results!$A$2:$A$2256,Results!I$2:I$2256,"")</f>
        <v>0</v>
      </c>
      <c r="AO897" s="2">
        <f>_xlfn.XLOOKUP($A897,Results!$A$2:$A$2256,Results!J$2:J$2256,"")</f>
        <v>0</v>
      </c>
      <c r="AP897" s="2">
        <f>_xlfn.XLOOKUP($A897,Results!$A$2:$A$2256,Results!K$2:K$2256,"")</f>
        <v>0</v>
      </c>
      <c r="AQ897" s="2">
        <f>_xlfn.XLOOKUP($A897,Results!$A$2:$A$2256,Results!L$2:L$2256,"")</f>
        <v>0</v>
      </c>
      <c r="AR897" s="2">
        <f>_xlfn.XLOOKUP($A897,Results!$A$2:$A$2256,Results!M$2:M$2256,"")</f>
        <v>0</v>
      </c>
      <c r="AS897" s="2">
        <f>_xlfn.XLOOKUP($A897,Results!$A$2:$A$2256,Results!N$2:N$2256,"")</f>
        <v>0</v>
      </c>
      <c r="AT897" s="2" t="str">
        <f>_xlfn.XLOOKUP($A897,Results!$A$2:$A$2256,Results!O$2:O$2256,"")</f>
        <v>HUBBELL LENOIR CITY</v>
      </c>
      <c r="AU897" s="2" t="str">
        <f>_xlfn.XLOOKUP($A897,Results!$A$2:$A$2256,Results!P$2:P$2256,"")</f>
        <v>HUBBELL LENOIR CITY INC</v>
      </c>
      <c r="AV897" s="2" t="str">
        <f>_xlfn.XLOOKUP($A897,Results!$A$2:$A$2256,Results!Q$2:Q$2256,"")</f>
        <v>SINGLE_MATCH</v>
      </c>
      <c r="AW897" s="2">
        <f>_xlfn.XLOOKUP($A897,Results!$A$2:$A$2256,Results!R$2:R$2256,"")</f>
        <v>0</v>
      </c>
      <c r="AX897" s="2">
        <f>_xlfn.XLOOKUP($A897,Results!$A$2:$A$2256,Results!S$2:S$2256,"")</f>
        <v>0</v>
      </c>
      <c r="AY897" s="2">
        <f>_xlfn.XLOOKUP($A897,Results!$A$2:$A$2256,Results!T$2:T$2256,"")</f>
        <v>100</v>
      </c>
      <c r="AZ897" s="2">
        <f>_xlfn.XLOOKUP($A897,Results!$A$2:$A$2256,Results!U$2:U$2256,"")</f>
        <v>0</v>
      </c>
      <c r="BA897" s="2" t="str">
        <f>_xlfn.XLOOKUP($A897,Results!$A$2:$A$2256,Results!V$2:V$2256,"")</f>
        <v>HUBBELL</v>
      </c>
      <c r="BB897" s="2">
        <f>_xlfn.XLOOKUP($A897,Results!$A$2:$A$2256,Results!W$2:W$2256,"")</f>
        <v>65</v>
      </c>
      <c r="BC897" s="2">
        <f>_xlfn.XLOOKUP($A897,Results!$A$2:$A$2256,Results!X$2:X$2256,"")</f>
        <v>39121300</v>
      </c>
      <c r="BD897" s="2">
        <f>_xlfn.XLOOKUP($A897,Results!$A$2:$A$2256,Results!Y$2:Y$2256,"")</f>
        <v>80</v>
      </c>
      <c r="BE897" s="2" t="b">
        <f>_xlfn.XLOOKUP($A897,Results!$A$2:$A$2256,Results!Z$2:Z$2256,"")</f>
        <v>1</v>
      </c>
    </row>
    <row r="898" spans="1:57" ht="38.25" customHeight="1" x14ac:dyDescent="0.3">
      <c r="A898">
        <v>906575</v>
      </c>
      <c r="B898">
        <v>281407</v>
      </c>
      <c r="C898" t="s">
        <v>36</v>
      </c>
      <c r="D898" t="s">
        <v>526</v>
      </c>
      <c r="E898" s="2" t="str">
        <f>VLOOKUP(F898,'RPA Vendor Data '!F$1:$G$2418,2)</f>
        <v>REXEL USA, INC.</v>
      </c>
      <c r="F898" s="2">
        <v>12873</v>
      </c>
      <c r="G898" s="2">
        <v>1</v>
      </c>
      <c r="H898" t="s">
        <v>2969</v>
      </c>
      <c r="I898">
        <v>2</v>
      </c>
      <c r="J898" t="s">
        <v>65</v>
      </c>
      <c r="K898" t="s">
        <v>39</v>
      </c>
      <c r="L898">
        <v>118.801</v>
      </c>
      <c r="M898" s="2" t="s">
        <v>2970</v>
      </c>
      <c r="N898" s="85" t="s">
        <v>2971</v>
      </c>
      <c r="O898">
        <v>89476</v>
      </c>
      <c r="P898" t="s">
        <v>36</v>
      </c>
      <c r="Q898" t="s">
        <v>36</v>
      </c>
      <c r="R898">
        <v>237.6</v>
      </c>
      <c r="S898" s="1">
        <v>45744.271853738428</v>
      </c>
      <c r="T898" t="s">
        <v>42</v>
      </c>
      <c r="U898" s="1">
        <v>45744.057638888888</v>
      </c>
      <c r="V898" t="s">
        <v>43</v>
      </c>
      <c r="W898" t="s">
        <v>36</v>
      </c>
      <c r="X898">
        <v>0</v>
      </c>
      <c r="Y898">
        <v>201</v>
      </c>
      <c r="Z898" t="s">
        <v>36</v>
      </c>
      <c r="AA898" t="s">
        <v>36</v>
      </c>
      <c r="AB898" t="s">
        <v>36</v>
      </c>
      <c r="AC898" t="s">
        <v>2905</v>
      </c>
      <c r="AD898" t="s">
        <v>2905</v>
      </c>
      <c r="AE898" t="s">
        <v>45</v>
      </c>
      <c r="AF898" s="44">
        <v>39121406</v>
      </c>
      <c r="AG898" s="18" t="s">
        <v>2972</v>
      </c>
      <c r="AH898" s="18"/>
      <c r="AI898" s="2" t="s">
        <v>48</v>
      </c>
      <c r="AJ898" s="2" t="e">
        <f>VLOOKUP(A898,'Classification Test Result'!$A$2:$D$2428,4,FALSE)</f>
        <v>#N/A</v>
      </c>
      <c r="AL898" s="2">
        <f>_xlfn.XLOOKUP($A898,Results!$A$2:$A$2256,Results!G$2:G$2256,"")</f>
        <v>806034</v>
      </c>
      <c r="AM898" s="2" t="str">
        <f>_xlfn.XLOOKUP($A898,Results!$A$2:$A$2256,Results!H$2:H$2256,"")</f>
        <v>HBL3771</v>
      </c>
      <c r="AN898" s="2" t="str">
        <f>_xlfn.XLOOKUP($A898,Results!$A$2:$A$2256,Results!I$2:I$2256,"")</f>
        <v>HUBBELL</v>
      </c>
      <c r="AO898" s="2">
        <f>_xlfn.XLOOKUP($A898,Results!$A$2:$A$2256,Results!J$2:J$2256,"")</f>
        <v>783585236476</v>
      </c>
      <c r="AP898" s="2">
        <f>_xlfn.XLOOKUP($A898,Results!$A$2:$A$2256,Results!K$2:K$2256,"")</f>
        <v>39121406</v>
      </c>
      <c r="AQ898" s="2">
        <f>_xlfn.XLOOKUP($A898,Results!$A$2:$A$2256,Results!L$2:L$2256,"")</f>
        <v>0</v>
      </c>
      <c r="AR898" s="2">
        <f>_xlfn.XLOOKUP($A898,Results!$A$2:$A$2256,Results!M$2:M$2256,"")</f>
        <v>812188</v>
      </c>
      <c r="AS898" s="2" t="str">
        <f>_xlfn.XLOOKUP($A898,Results!$A$2:$A$2256,Results!N$2:N$2256,"")</f>
        <v>HUBW HBL3771 LKG RCPT-2P3W50A600V</v>
      </c>
      <c r="AT898" s="2" t="str">
        <f>_xlfn.XLOOKUP($A898,Results!$A$2:$A$2256,Results!O$2:O$2256,"")</f>
        <v>HUBBELL</v>
      </c>
      <c r="AU898" s="2">
        <f>_xlfn.XLOOKUP($A898,Results!$A$2:$A$2256,Results!P$2:P$2256,"")</f>
        <v>0</v>
      </c>
      <c r="AV898" s="2" t="str">
        <f>_xlfn.XLOOKUP($A898,Results!$A$2:$A$2256,Results!Q$2:Q$2256,"")</f>
        <v>NO_MANUFACTURERS_FOUND</v>
      </c>
      <c r="AW898" s="2" t="str">
        <f>_xlfn.XLOOKUP($A898,Results!$A$2:$A$2256,Results!R$2:R$2256,"")</f>
        <v>0.9216708909608847</v>
      </c>
      <c r="AX898" s="2">
        <f>_xlfn.XLOOKUP($A898,Results!$A$2:$A$2256,Results!S$2:S$2256,"")</f>
        <v>100</v>
      </c>
      <c r="AY898" s="2">
        <f>_xlfn.XLOOKUP($A898,Results!$A$2:$A$2256,Results!T$2:T$2256,"")</f>
        <v>100</v>
      </c>
      <c r="AZ898" s="2">
        <f>_xlfn.XLOOKUP($A898,Results!$A$2:$A$2256,Results!U$2:U$2256,"")</f>
        <v>100</v>
      </c>
      <c r="BA898" s="2" t="str">
        <f>_xlfn.XLOOKUP($A898,Results!$A$2:$A$2256,Results!V$2:V$2256,"")</f>
        <v>HUBBELL</v>
      </c>
      <c r="BB898" s="2">
        <f>_xlfn.XLOOKUP($A898,Results!$A$2:$A$2256,Results!W$2:W$2256,"")</f>
        <v>93</v>
      </c>
      <c r="BC898" s="2">
        <f>_xlfn.XLOOKUP($A898,Results!$A$2:$A$2256,Results!X$2:X$2256,"")</f>
        <v>39121406</v>
      </c>
      <c r="BD898" s="2">
        <f>_xlfn.XLOOKUP($A898,Results!$A$2:$A$2256,Results!Y$2:Y$2256,"")</f>
        <v>93</v>
      </c>
      <c r="BE898" s="2" t="b">
        <f>_xlfn.XLOOKUP($A898,Results!$A$2:$A$2256,Results!Z$2:Z$2256,"")</f>
        <v>1</v>
      </c>
    </row>
    <row r="899" spans="1:57" ht="38.25" customHeight="1" x14ac:dyDescent="0.3">
      <c r="A899">
        <v>906576</v>
      </c>
      <c r="B899">
        <v>282007</v>
      </c>
      <c r="C899" t="s">
        <v>36</v>
      </c>
      <c r="D899" t="s">
        <v>2973</v>
      </c>
      <c r="E899" s="2" t="str">
        <f>VLOOKUP(F899,'RPA Vendor Data '!F$1:$G$2418,2)</f>
        <v>DOMINION ELECTRIC SUPPLY</v>
      </c>
      <c r="F899" s="2">
        <v>11048</v>
      </c>
      <c r="G899" s="2">
        <v>1</v>
      </c>
      <c r="H899" t="s">
        <v>2974</v>
      </c>
      <c r="I899">
        <v>4</v>
      </c>
      <c r="J899" t="s">
        <v>65</v>
      </c>
      <c r="K899" t="s">
        <v>39</v>
      </c>
      <c r="L899">
        <v>4.55</v>
      </c>
      <c r="M899" s="2" t="s">
        <v>2975</v>
      </c>
      <c r="N899" s="85" t="s">
        <v>2976</v>
      </c>
      <c r="O899" t="s">
        <v>36</v>
      </c>
      <c r="P899" t="s">
        <v>2977</v>
      </c>
      <c r="Q899" t="s">
        <v>36</v>
      </c>
      <c r="R899">
        <v>18.2</v>
      </c>
      <c r="S899" s="1">
        <v>45744.896578854168</v>
      </c>
      <c r="T899" t="s">
        <v>42</v>
      </c>
      <c r="U899" s="1">
        <v>45744.675000000003</v>
      </c>
      <c r="V899" t="s">
        <v>43</v>
      </c>
      <c r="W899" t="s">
        <v>36</v>
      </c>
      <c r="X899">
        <v>2</v>
      </c>
      <c r="Y899" t="s">
        <v>158</v>
      </c>
      <c r="Z899">
        <v>4.55</v>
      </c>
      <c r="AA899">
        <v>4.55</v>
      </c>
      <c r="AB899">
        <v>191</v>
      </c>
      <c r="AC899" t="s">
        <v>2905</v>
      </c>
      <c r="AD899" t="s">
        <v>2905</v>
      </c>
      <c r="AE899" t="s">
        <v>45</v>
      </c>
      <c r="AF899" s="44">
        <v>39122211</v>
      </c>
      <c r="AG899" s="18" t="s">
        <v>2978</v>
      </c>
      <c r="AI899" s="2" t="s">
        <v>48</v>
      </c>
      <c r="AJ899" s="2" t="e">
        <f>VLOOKUP(A899,'Classification Test Result'!$A$2:$D$2428,4,FALSE)</f>
        <v>#N/A</v>
      </c>
      <c r="AL899" s="2">
        <f>_xlfn.XLOOKUP($A899,Results!$A$2:$A$2256,Results!G$2:G$2256,"")</f>
        <v>0</v>
      </c>
      <c r="AM899" s="2">
        <f>_xlfn.XLOOKUP($A899,Results!$A$2:$A$2256,Results!H$2:H$2256,"")</f>
        <v>0</v>
      </c>
      <c r="AN899" s="2">
        <f>_xlfn.XLOOKUP($A899,Results!$A$2:$A$2256,Results!I$2:I$2256,"")</f>
        <v>0</v>
      </c>
      <c r="AO899" s="2">
        <f>_xlfn.XLOOKUP($A899,Results!$A$2:$A$2256,Results!J$2:J$2256,"")</f>
        <v>0</v>
      </c>
      <c r="AP899" s="2">
        <f>_xlfn.XLOOKUP($A899,Results!$A$2:$A$2256,Results!K$2:K$2256,"")</f>
        <v>0</v>
      </c>
      <c r="AQ899" s="2">
        <f>_xlfn.XLOOKUP($A899,Results!$A$2:$A$2256,Results!L$2:L$2256,"")</f>
        <v>0</v>
      </c>
      <c r="AR899" s="2">
        <f>_xlfn.XLOOKUP($A899,Results!$A$2:$A$2256,Results!M$2:M$2256,"")</f>
        <v>0</v>
      </c>
      <c r="AS899" s="2">
        <f>_xlfn.XLOOKUP($A899,Results!$A$2:$A$2256,Results!N$2:N$2256,"")</f>
        <v>0</v>
      </c>
      <c r="AT899" s="2" t="str">
        <f>_xlfn.XLOOKUP($A899,Results!$A$2:$A$2256,Results!O$2:O$2256,"")</f>
        <v>SOUTHWIRE</v>
      </c>
      <c r="AU899" s="2" t="str">
        <f>_xlfn.XLOOKUP($A899,Results!$A$2:$A$2256,Results!P$2:P$2256,"")</f>
        <v>SW</v>
      </c>
      <c r="AV899" s="2" t="str">
        <f>_xlfn.XLOOKUP($A899,Results!$A$2:$A$2256,Results!Q$2:Q$2256,"")</f>
        <v>SINGLE_MATCH</v>
      </c>
      <c r="AW899" s="2">
        <f>_xlfn.XLOOKUP($A899,Results!$A$2:$A$2256,Results!R$2:R$2256,"")</f>
        <v>0</v>
      </c>
      <c r="AX899" s="2">
        <f>_xlfn.XLOOKUP($A899,Results!$A$2:$A$2256,Results!S$2:S$2256,"")</f>
        <v>0</v>
      </c>
      <c r="AY899" s="2">
        <f>_xlfn.XLOOKUP($A899,Results!$A$2:$A$2256,Results!T$2:T$2256,"")</f>
        <v>60</v>
      </c>
      <c r="AZ899" s="2">
        <f>_xlfn.XLOOKUP($A899,Results!$A$2:$A$2256,Results!U$2:U$2256,"")</f>
        <v>0</v>
      </c>
      <c r="BA899" s="2" t="str">
        <f>_xlfn.XLOOKUP($A899,Results!$A$2:$A$2256,Results!V$2:V$2256,"")</f>
        <v>HUBBELL</v>
      </c>
      <c r="BB899" s="2">
        <f>_xlfn.XLOOKUP($A899,Results!$A$2:$A$2256,Results!W$2:W$2256,"")</f>
        <v>55</v>
      </c>
      <c r="BC899" s="2">
        <f>_xlfn.XLOOKUP($A899,Results!$A$2:$A$2256,Results!X$2:X$2256,"")</f>
        <v>39122211</v>
      </c>
      <c r="BD899" s="2">
        <f>_xlfn.XLOOKUP($A899,Results!$A$2:$A$2256,Results!Y$2:Y$2256,"")</f>
        <v>95</v>
      </c>
      <c r="BE899" s="2" t="b">
        <f>_xlfn.XLOOKUP($A899,Results!$A$2:$A$2256,Results!Z$2:Z$2256,"")</f>
        <v>1</v>
      </c>
    </row>
    <row r="900" spans="1:57" ht="38.25" customHeight="1" x14ac:dyDescent="0.3">
      <c r="A900">
        <v>906577</v>
      </c>
      <c r="B900">
        <v>281694</v>
      </c>
      <c r="C900" t="s">
        <v>36</v>
      </c>
      <c r="D900" t="s">
        <v>697</v>
      </c>
      <c r="E900" s="2" t="str">
        <f>VLOOKUP(F900,'RPA Vendor Data '!F$1:$G$2418,2)</f>
        <v>VANDALIA RENTAL</v>
      </c>
      <c r="F900" s="2">
        <v>14395</v>
      </c>
      <c r="G900" s="2">
        <v>3</v>
      </c>
      <c r="H900" t="s">
        <v>2979</v>
      </c>
      <c r="I900">
        <v>2</v>
      </c>
      <c r="J900" t="s">
        <v>39</v>
      </c>
      <c r="K900" t="s">
        <v>39</v>
      </c>
      <c r="L900">
        <v>36</v>
      </c>
      <c r="M900" s="2" t="s">
        <v>36</v>
      </c>
      <c r="N900" s="85" t="s">
        <v>36</v>
      </c>
      <c r="O900" t="s">
        <v>36</v>
      </c>
      <c r="P900" t="s">
        <v>36</v>
      </c>
      <c r="Q900" t="s">
        <v>36</v>
      </c>
      <c r="R900">
        <v>72</v>
      </c>
      <c r="S900" s="1">
        <v>45744.521807870369</v>
      </c>
      <c r="T900" t="s">
        <v>42</v>
      </c>
      <c r="U900" s="1">
        <v>45744.306250000001</v>
      </c>
      <c r="V900" t="s">
        <v>43</v>
      </c>
      <c r="W900" t="s">
        <v>36</v>
      </c>
      <c r="X900">
        <v>0</v>
      </c>
      <c r="Y900">
        <v>999</v>
      </c>
      <c r="Z900" t="s">
        <v>36</v>
      </c>
      <c r="AA900" t="s">
        <v>36</v>
      </c>
      <c r="AB900" t="s">
        <v>36</v>
      </c>
      <c r="AC900" t="s">
        <v>44</v>
      </c>
      <c r="AD900" t="s">
        <v>44</v>
      </c>
      <c r="AE900" t="s">
        <v>45</v>
      </c>
      <c r="AF900" s="44">
        <v>40142002</v>
      </c>
      <c r="AG900" s="18" t="s">
        <v>2980</v>
      </c>
      <c r="AI900" s="2" t="s">
        <v>48</v>
      </c>
      <c r="AJ900" s="2" t="e">
        <f>VLOOKUP(A900,'Classification Test Result'!$A$2:$D$2428,4,FALSE)</f>
        <v>#N/A</v>
      </c>
      <c r="AL900" s="2">
        <f>_xlfn.XLOOKUP($A900,Results!$A$2:$A$2256,Results!G$2:G$2256,"")</f>
        <v>0</v>
      </c>
      <c r="AM900" s="2">
        <f>_xlfn.XLOOKUP($A900,Results!$A$2:$A$2256,Results!H$2:H$2256,"")</f>
        <v>0</v>
      </c>
      <c r="AN900" s="2">
        <f>_xlfn.XLOOKUP($A900,Results!$A$2:$A$2256,Results!I$2:I$2256,"")</f>
        <v>0</v>
      </c>
      <c r="AO900" s="2">
        <f>_xlfn.XLOOKUP($A900,Results!$A$2:$A$2256,Results!J$2:J$2256,"")</f>
        <v>0</v>
      </c>
      <c r="AP900" s="2">
        <f>_xlfn.XLOOKUP($A900,Results!$A$2:$A$2256,Results!K$2:K$2256,"")</f>
        <v>0</v>
      </c>
      <c r="AQ900" s="2">
        <f>_xlfn.XLOOKUP($A900,Results!$A$2:$A$2256,Results!L$2:L$2256,"")</f>
        <v>0</v>
      </c>
      <c r="AR900" s="2">
        <f>_xlfn.XLOOKUP($A900,Results!$A$2:$A$2256,Results!M$2:M$2256,"")</f>
        <v>0</v>
      </c>
      <c r="AS900" s="2">
        <f>_xlfn.XLOOKUP($A900,Results!$A$2:$A$2256,Results!N$2:N$2256,"")</f>
        <v>0</v>
      </c>
      <c r="AT900" s="2">
        <f>_xlfn.XLOOKUP($A900,Results!$A$2:$A$2256,Results!O$2:O$2256,"")</f>
        <v>0</v>
      </c>
      <c r="AU900" s="2">
        <f>_xlfn.XLOOKUP($A900,Results!$A$2:$A$2256,Results!P$2:P$2256,"")</f>
        <v>0</v>
      </c>
      <c r="AV900" s="2">
        <f>_xlfn.XLOOKUP($A900,Results!$A$2:$A$2256,Results!Q$2:Q$2256,"")</f>
        <v>0</v>
      </c>
      <c r="AW900" s="2">
        <f>_xlfn.XLOOKUP($A900,Results!$A$2:$A$2256,Results!R$2:R$2256,"")</f>
        <v>0</v>
      </c>
      <c r="AX900" s="2">
        <f>_xlfn.XLOOKUP($A900,Results!$A$2:$A$2256,Results!S$2:S$2256,"")</f>
        <v>0</v>
      </c>
      <c r="AY900" s="2">
        <f>_xlfn.XLOOKUP($A900,Results!$A$2:$A$2256,Results!T$2:T$2256,"")</f>
        <v>0</v>
      </c>
      <c r="AZ900" s="2">
        <f>_xlfn.XLOOKUP($A900,Results!$A$2:$A$2256,Results!U$2:U$2256,"")</f>
        <v>0</v>
      </c>
      <c r="BA900" s="2" t="str">
        <f>_xlfn.XLOOKUP($A900,Results!$A$2:$A$2256,Results!V$2:V$2256,"")</f>
        <v>3M</v>
      </c>
      <c r="BB900" s="2">
        <f>_xlfn.XLOOKUP($A900,Results!$A$2:$A$2256,Results!W$2:W$2256,"")</f>
        <v>62</v>
      </c>
      <c r="BC900" s="2">
        <f>_xlfn.XLOOKUP($A900,Results!$A$2:$A$2256,Results!X$2:X$2256,"")</f>
        <v>46182007</v>
      </c>
      <c r="BD900" s="2">
        <f>_xlfn.XLOOKUP($A900,Results!$A$2:$A$2256,Results!Y$2:Y$2256,"")</f>
        <v>62</v>
      </c>
      <c r="BE900" s="2" t="b">
        <f>_xlfn.XLOOKUP($A900,Results!$A$2:$A$2256,Results!Z$2:Z$2256,"")</f>
        <v>1</v>
      </c>
    </row>
    <row r="901" spans="1:57" ht="38.25" customHeight="1" x14ac:dyDescent="0.3">
      <c r="A901">
        <v>906578</v>
      </c>
      <c r="B901">
        <v>281387</v>
      </c>
      <c r="C901" t="s">
        <v>36</v>
      </c>
      <c r="D901">
        <v>9341431313</v>
      </c>
      <c r="E901" s="2" t="str">
        <f>VLOOKUP(F901,'RPA Vendor Data '!F$1:$G$2418,2)</f>
        <v>GRAYBAR ELECTRIC CO. INC.</v>
      </c>
      <c r="F901" s="2">
        <v>11471</v>
      </c>
      <c r="G901" s="2">
        <v>1</v>
      </c>
      <c r="H901" t="s">
        <v>2981</v>
      </c>
      <c r="I901">
        <v>3</v>
      </c>
      <c r="J901" t="s">
        <v>39</v>
      </c>
      <c r="K901" t="s">
        <v>39</v>
      </c>
      <c r="L901">
        <v>600</v>
      </c>
      <c r="M901" s="2" t="s">
        <v>2982</v>
      </c>
      <c r="N901" s="85" t="s">
        <v>2983</v>
      </c>
      <c r="O901" t="s">
        <v>36</v>
      </c>
      <c r="P901" t="s">
        <v>2984</v>
      </c>
      <c r="Q901" t="s">
        <v>36</v>
      </c>
      <c r="R901">
        <v>1800</v>
      </c>
      <c r="S901" s="1">
        <v>45744.272244247688</v>
      </c>
      <c r="T901" t="s">
        <v>42</v>
      </c>
      <c r="U901" s="1">
        <v>45744.052777777782</v>
      </c>
      <c r="V901" t="s">
        <v>43</v>
      </c>
      <c r="W901" t="s">
        <v>36</v>
      </c>
      <c r="X901">
        <v>14</v>
      </c>
      <c r="Y901" t="s">
        <v>54</v>
      </c>
      <c r="Z901" t="s">
        <v>36</v>
      </c>
      <c r="AA901">
        <v>600</v>
      </c>
      <c r="AB901" t="s">
        <v>36</v>
      </c>
      <c r="AC901" t="s">
        <v>402</v>
      </c>
      <c r="AD901" t="s">
        <v>402</v>
      </c>
      <c r="AE901" t="s">
        <v>45</v>
      </c>
      <c r="AF901" s="44">
        <v>39131714</v>
      </c>
      <c r="AG901" s="18" t="s">
        <v>2985</v>
      </c>
      <c r="AH901" s="18"/>
      <c r="AI901" s="2" t="s">
        <v>48</v>
      </c>
      <c r="AJ901" s="2" t="e">
        <f>VLOOKUP(A901,'Classification Test Result'!$A$2:$D$2428,4,FALSE)</f>
        <v>#N/A</v>
      </c>
      <c r="AL901" s="2">
        <f>_xlfn.XLOOKUP($A901,Results!$A$2:$A$2256,Results!G$2:G$2256,"")</f>
        <v>100540</v>
      </c>
      <c r="AM901" s="2" t="str">
        <f>_xlfn.XLOOKUP($A901,Results!$A$2:$A$2256,Results!H$2:H$2256,"")</f>
        <v>F1212T48HC</v>
      </c>
      <c r="AN901" s="2" t="str">
        <f>_xlfn.XLOOKUP($A901,Results!$A$2:$A$2256,Results!I$2:I$2256,"")</f>
        <v>HOFFMAN</v>
      </c>
      <c r="AO901" s="2">
        <f>_xlfn.XLOOKUP($A901,Results!$A$2:$A$2256,Results!J$2:J$2256,"")</f>
        <v>783510168100</v>
      </c>
      <c r="AP901" s="2">
        <f>_xlfn.XLOOKUP($A901,Results!$A$2:$A$2256,Results!K$2:K$2256,"")</f>
        <v>39131714</v>
      </c>
      <c r="AQ901" s="2">
        <f>_xlfn.XLOOKUP($A901,Results!$A$2:$A$2256,Results!L$2:L$2256,"")</f>
        <v>0</v>
      </c>
      <c r="AR901" s="2">
        <f>_xlfn.XLOOKUP($A901,Results!$A$2:$A$2256,Results!M$2:M$2256,"")</f>
        <v>426350</v>
      </c>
      <c r="AS901" s="2" t="str">
        <f>_xlfn.XLOOKUP($A901,Results!$A$2:$A$2256,Results!N$2:N$2256,"")</f>
        <v>HOFF F1212T48HC NMA12 WIRING TROUG</v>
      </c>
      <c r="AT901" s="2" t="str">
        <f>_xlfn.XLOOKUP($A901,Results!$A$2:$A$2256,Results!O$2:O$2256,"")</f>
        <v>HOFFMAN</v>
      </c>
      <c r="AU901" s="2" t="str">
        <f>_xlfn.XLOOKUP($A901,Results!$A$2:$A$2256,Results!P$2:P$2256,"")</f>
        <v>HOFFMAN ENCLOSURES, INC</v>
      </c>
      <c r="AV901" s="2" t="str">
        <f>_xlfn.XLOOKUP($A901,Results!$A$2:$A$2256,Results!Q$2:Q$2256,"")</f>
        <v>MULTIPLE_MATCHES_ONE_VALID</v>
      </c>
      <c r="AW901" s="2" t="str">
        <f>_xlfn.XLOOKUP($A901,Results!$A$2:$A$2256,Results!R$2:R$2256,"")</f>
        <v>0.6396612033821325</v>
      </c>
      <c r="AX901" s="2">
        <f>_xlfn.XLOOKUP($A901,Results!$A$2:$A$2256,Results!S$2:S$2256,"")</f>
        <v>100</v>
      </c>
      <c r="AY901" s="2">
        <f>_xlfn.XLOOKUP($A901,Results!$A$2:$A$2256,Results!T$2:T$2256,"")</f>
        <v>100</v>
      </c>
      <c r="AZ901" s="2">
        <f>_xlfn.XLOOKUP($A901,Results!$A$2:$A$2256,Results!U$2:U$2256,"")</f>
        <v>100</v>
      </c>
      <c r="BA901" s="2" t="str">
        <f>_xlfn.XLOOKUP($A901,Results!$A$2:$A$2256,Results!V$2:V$2256,"")</f>
        <v>HOFFMAN</v>
      </c>
      <c r="BB901" s="2">
        <f>_xlfn.XLOOKUP($A901,Results!$A$2:$A$2256,Results!W$2:W$2256,"")</f>
        <v>78</v>
      </c>
      <c r="BC901" s="2">
        <f>_xlfn.XLOOKUP($A901,Results!$A$2:$A$2256,Results!X$2:X$2256,"")</f>
        <v>39131714</v>
      </c>
      <c r="BD901" s="2">
        <f>_xlfn.XLOOKUP($A901,Results!$A$2:$A$2256,Results!Y$2:Y$2256,"")</f>
        <v>62</v>
      </c>
      <c r="BE901" s="2" t="b">
        <f>_xlfn.XLOOKUP($A901,Results!$A$2:$A$2256,Results!Z$2:Z$2256,"")</f>
        <v>1</v>
      </c>
    </row>
    <row r="902" spans="1:57" ht="38.25" customHeight="1" x14ac:dyDescent="0.3">
      <c r="A902">
        <v>906579</v>
      </c>
      <c r="B902">
        <v>281379</v>
      </c>
      <c r="C902" t="s">
        <v>36</v>
      </c>
      <c r="D902">
        <v>9341430940</v>
      </c>
      <c r="E902" s="2" t="str">
        <f>VLOOKUP(F902,'RPA Vendor Data '!F$1:$G$2418,2)</f>
        <v>GRAYBAR ELECTRIC CO. INC.</v>
      </c>
      <c r="F902" s="2">
        <v>11471</v>
      </c>
      <c r="G902" s="2">
        <v>9</v>
      </c>
      <c r="H902" t="s">
        <v>2986</v>
      </c>
      <c r="I902">
        <v>1</v>
      </c>
      <c r="J902">
        <v>1</v>
      </c>
      <c r="K902" t="s">
        <v>39</v>
      </c>
      <c r="L902">
        <v>14.98</v>
      </c>
      <c r="M902" s="2" t="s">
        <v>2982</v>
      </c>
      <c r="N902" s="85" t="s">
        <v>2987</v>
      </c>
      <c r="O902" t="s">
        <v>36</v>
      </c>
      <c r="P902" t="s">
        <v>2988</v>
      </c>
      <c r="Q902" t="s">
        <v>36</v>
      </c>
      <c r="R902">
        <v>14.98</v>
      </c>
      <c r="S902" s="1">
        <v>45744.250812847233</v>
      </c>
      <c r="T902" t="s">
        <v>42</v>
      </c>
      <c r="U902" s="1">
        <v>45744.027777777781</v>
      </c>
      <c r="V902" t="s">
        <v>43</v>
      </c>
      <c r="W902" t="s">
        <v>36</v>
      </c>
      <c r="X902">
        <v>9</v>
      </c>
      <c r="Y902" t="s">
        <v>158</v>
      </c>
      <c r="Z902">
        <v>14.98</v>
      </c>
      <c r="AA902">
        <v>14.98</v>
      </c>
      <c r="AB902">
        <v>31</v>
      </c>
      <c r="AC902" t="s">
        <v>402</v>
      </c>
      <c r="AD902" t="s">
        <v>402</v>
      </c>
      <c r="AE902" t="s">
        <v>45</v>
      </c>
      <c r="AF902" s="44">
        <v>39121303</v>
      </c>
      <c r="AG902" s="18" t="s">
        <v>2989</v>
      </c>
      <c r="AH902" s="18"/>
      <c r="AI902" s="2" t="s">
        <v>48</v>
      </c>
      <c r="AJ902" s="2" t="e">
        <f>VLOOKUP(A902,'Classification Test Result'!$A$2:$D$2428,4,FALSE)</f>
        <v>#N/A</v>
      </c>
      <c r="AL902" s="2">
        <f>_xlfn.XLOOKUP($A902,Results!$A$2:$A$2256,Results!G$2:G$2256,"")</f>
        <v>339087</v>
      </c>
      <c r="AM902" s="2" t="str">
        <f>_xlfn.XLOOKUP($A902,Results!$A$2:$A$2256,Results!H$2:H$2256,"")</f>
        <v>ASG6X6X4NK</v>
      </c>
      <c r="AN902" s="2" t="str">
        <f>_xlfn.XLOOKUP($A902,Results!$A$2:$A$2256,Results!I$2:I$2256,"")</f>
        <v>HOFFMAN</v>
      </c>
      <c r="AO902" s="2">
        <f>_xlfn.XLOOKUP($A902,Results!$A$2:$A$2256,Results!J$2:J$2256,"")</f>
        <v>783510423001</v>
      </c>
      <c r="AP902" s="2">
        <f>_xlfn.XLOOKUP($A902,Results!$A$2:$A$2256,Results!K$2:K$2256,"")</f>
        <v>39121303</v>
      </c>
      <c r="AQ902" s="2" t="str">
        <f>_xlfn.XLOOKUP($A902,Results!$A$2:$A$2256,Results!L$2:L$2256,"")</f>
        <v>AK10637214</v>
      </c>
      <c r="AR902" s="2">
        <f>_xlfn.XLOOKUP($A902,Results!$A$2:$A$2256,Results!M$2:M$2256,"")</f>
        <v>492035</v>
      </c>
      <c r="AS902" s="2" t="str">
        <f>_xlfn.XLOOKUP($A902,Results!$A$2:$A$2256,Results!N$2:N$2256,"")</f>
        <v>HOFF ASG6X6X4NK GALV SC BOX-NO KO</v>
      </c>
      <c r="AT902" s="2" t="str">
        <f>_xlfn.XLOOKUP($A902,Results!$A$2:$A$2256,Results!O$2:O$2256,"")</f>
        <v>HOFFMAN</v>
      </c>
      <c r="AU902" s="2" t="str">
        <f>_xlfn.XLOOKUP($A902,Results!$A$2:$A$2256,Results!P$2:P$2256,"")</f>
        <v>HOFFMAN ENCLOSURES, INC</v>
      </c>
      <c r="AV902" s="2" t="str">
        <f>_xlfn.XLOOKUP($A902,Results!$A$2:$A$2256,Results!Q$2:Q$2256,"")</f>
        <v>SINGLE_MATCH</v>
      </c>
      <c r="AW902" s="2" t="str">
        <f>_xlfn.XLOOKUP($A902,Results!$A$2:$A$2256,Results!R$2:R$2256,"")</f>
        <v>0.7524441627877241</v>
      </c>
      <c r="AX902" s="2">
        <f>_xlfn.XLOOKUP($A902,Results!$A$2:$A$2256,Results!S$2:S$2256,"")</f>
        <v>100</v>
      </c>
      <c r="AY902" s="2">
        <f>_xlfn.XLOOKUP($A902,Results!$A$2:$A$2256,Results!T$2:T$2256,"")</f>
        <v>100</v>
      </c>
      <c r="AZ902" s="2">
        <f>_xlfn.XLOOKUP($A902,Results!$A$2:$A$2256,Results!U$2:U$2256,"")</f>
        <v>100</v>
      </c>
      <c r="BA902" s="2" t="str">
        <f>_xlfn.XLOOKUP($A902,Results!$A$2:$A$2256,Results!V$2:V$2256,"")</f>
        <v>HOFFMAN</v>
      </c>
      <c r="BB902" s="2">
        <f>_xlfn.XLOOKUP($A902,Results!$A$2:$A$2256,Results!W$2:W$2256,"")</f>
        <v>85</v>
      </c>
      <c r="BC902" s="2">
        <f>_xlfn.XLOOKUP($A902,Results!$A$2:$A$2256,Results!X$2:X$2256,"")</f>
        <v>39121300</v>
      </c>
      <c r="BD902" s="2">
        <f>_xlfn.XLOOKUP($A902,Results!$A$2:$A$2256,Results!Y$2:Y$2256,"")</f>
        <v>85</v>
      </c>
      <c r="BE902" s="2" t="b">
        <f>_xlfn.XLOOKUP($A902,Results!$A$2:$A$2256,Results!Z$2:Z$2256,"")</f>
        <v>1</v>
      </c>
    </row>
    <row r="903" spans="1:57" ht="38.25" customHeight="1" x14ac:dyDescent="0.3">
      <c r="A903">
        <v>906580</v>
      </c>
      <c r="B903">
        <v>281379</v>
      </c>
      <c r="C903" t="s">
        <v>36</v>
      </c>
      <c r="D903">
        <v>9341430940</v>
      </c>
      <c r="E903" s="2" t="str">
        <f>VLOOKUP(F903,'RPA Vendor Data '!F$1:$G$2418,2)</f>
        <v>GRAYBAR ELECTRIC CO. INC.</v>
      </c>
      <c r="F903" s="2">
        <v>11471</v>
      </c>
      <c r="G903" s="2">
        <v>10</v>
      </c>
      <c r="H903" t="s">
        <v>2990</v>
      </c>
      <c r="I903">
        <v>2</v>
      </c>
      <c r="J903">
        <v>1</v>
      </c>
      <c r="K903" t="s">
        <v>39</v>
      </c>
      <c r="L903">
        <v>49.1</v>
      </c>
      <c r="M903" s="2" t="s">
        <v>2982</v>
      </c>
      <c r="N903" s="85" t="s">
        <v>2991</v>
      </c>
      <c r="O903" t="s">
        <v>36</v>
      </c>
      <c r="P903" t="s">
        <v>2992</v>
      </c>
      <c r="Q903" t="s">
        <v>36</v>
      </c>
      <c r="R903">
        <v>98.2</v>
      </c>
      <c r="S903" s="1">
        <v>45744.250819444453</v>
      </c>
      <c r="T903" t="s">
        <v>42</v>
      </c>
      <c r="U903" s="1">
        <v>45744.027777777781</v>
      </c>
      <c r="V903" t="s">
        <v>43</v>
      </c>
      <c r="W903" t="s">
        <v>36</v>
      </c>
      <c r="X903">
        <v>10</v>
      </c>
      <c r="Y903" t="s">
        <v>54</v>
      </c>
      <c r="Z903" t="s">
        <v>36</v>
      </c>
      <c r="AA903">
        <v>49.1</v>
      </c>
      <c r="AB903" t="s">
        <v>36</v>
      </c>
      <c r="AC903" t="s">
        <v>402</v>
      </c>
      <c r="AD903" t="s">
        <v>402</v>
      </c>
      <c r="AE903" t="s">
        <v>45</v>
      </c>
      <c r="AF903" s="44">
        <v>39121303</v>
      </c>
      <c r="AG903" s="18" t="s">
        <v>2993</v>
      </c>
      <c r="AH903" s="18"/>
      <c r="AI903" s="2" t="s">
        <v>48</v>
      </c>
      <c r="AJ903" s="2" t="e">
        <f>VLOOKUP(A903,'Classification Test Result'!$A$2:$D$2428,4,FALSE)</f>
        <v>#N/A</v>
      </c>
      <c r="AL903" s="2">
        <f>_xlfn.XLOOKUP($A903,Results!$A$2:$A$2256,Results!G$2:G$2256,"")</f>
        <v>339162</v>
      </c>
      <c r="AM903" s="2" t="str">
        <f>_xlfn.XLOOKUP($A903,Results!$A$2:$A$2256,Results!H$2:H$2256,"")</f>
        <v>A8R86</v>
      </c>
      <c r="AN903" s="2" t="str">
        <f>_xlfn.XLOOKUP($A903,Results!$A$2:$A$2256,Results!I$2:I$2256,"")</f>
        <v>HOFFMAN</v>
      </c>
      <c r="AO903" s="2">
        <f>_xlfn.XLOOKUP($A903,Results!$A$2:$A$2256,Results!J$2:J$2256,"")</f>
        <v>783510381004</v>
      </c>
      <c r="AP903" s="2">
        <f>_xlfn.XLOOKUP($A903,Results!$A$2:$A$2256,Results!K$2:K$2256,"")</f>
        <v>39121303</v>
      </c>
      <c r="AQ903" s="2" t="str">
        <f>_xlfn.XLOOKUP($A903,Results!$A$2:$A$2256,Results!L$2:L$2256,"")</f>
        <v>AK10636126</v>
      </c>
      <c r="AR903" s="2">
        <f>_xlfn.XLOOKUP($A903,Results!$A$2:$A$2256,Results!M$2:M$2256,"")</f>
        <v>112806</v>
      </c>
      <c r="AS903" s="2" t="str">
        <f>_xlfn.XLOOKUP($A903,Results!$A$2:$A$2256,Results!N$2:N$2256,"")</f>
        <v>HOFF A8R86 NEMA3R SCR CVR BOX</v>
      </c>
      <c r="AT903" s="2" t="str">
        <f>_xlfn.XLOOKUP($A903,Results!$A$2:$A$2256,Results!O$2:O$2256,"")</f>
        <v>HOFFMAN</v>
      </c>
      <c r="AU903" s="2" t="str">
        <f>_xlfn.XLOOKUP($A903,Results!$A$2:$A$2256,Results!P$2:P$2256,"")</f>
        <v>HOFFMAN ENCLOSURES, INC</v>
      </c>
      <c r="AV903" s="2" t="str">
        <f>_xlfn.XLOOKUP($A903,Results!$A$2:$A$2256,Results!Q$2:Q$2256,"")</f>
        <v>SINGLE_MATCH</v>
      </c>
      <c r="AW903" s="2" t="str">
        <f>_xlfn.XLOOKUP($A903,Results!$A$2:$A$2256,Results!R$2:R$2256,"")</f>
        <v>0.7536885193254246</v>
      </c>
      <c r="AX903" s="2">
        <f>_xlfn.XLOOKUP($A903,Results!$A$2:$A$2256,Results!S$2:S$2256,"")</f>
        <v>100</v>
      </c>
      <c r="AY903" s="2">
        <f>_xlfn.XLOOKUP($A903,Results!$A$2:$A$2256,Results!T$2:T$2256,"")</f>
        <v>100</v>
      </c>
      <c r="AZ903" s="2">
        <f>_xlfn.XLOOKUP($A903,Results!$A$2:$A$2256,Results!U$2:U$2256,"")</f>
        <v>100</v>
      </c>
      <c r="BA903" s="2" t="str">
        <f>_xlfn.XLOOKUP($A903,Results!$A$2:$A$2256,Results!V$2:V$2256,"")</f>
        <v>HOFFMAN</v>
      </c>
      <c r="BB903" s="2">
        <f>_xlfn.XLOOKUP($A903,Results!$A$2:$A$2256,Results!W$2:W$2256,"")</f>
        <v>83</v>
      </c>
      <c r="BC903" s="2">
        <f>_xlfn.XLOOKUP($A903,Results!$A$2:$A$2256,Results!X$2:X$2256,"")</f>
        <v>39121300</v>
      </c>
      <c r="BD903" s="2">
        <f>_xlfn.XLOOKUP($A903,Results!$A$2:$A$2256,Results!Y$2:Y$2256,"")</f>
        <v>83</v>
      </c>
      <c r="BE903" s="2" t="b">
        <f>_xlfn.XLOOKUP($A903,Results!$A$2:$A$2256,Results!Z$2:Z$2256,"")</f>
        <v>1</v>
      </c>
    </row>
    <row r="904" spans="1:57" ht="38.25" customHeight="1" x14ac:dyDescent="0.3">
      <c r="A904">
        <v>906581</v>
      </c>
      <c r="B904">
        <v>281948</v>
      </c>
      <c r="C904" t="s">
        <v>36</v>
      </c>
      <c r="D904">
        <v>9341430818</v>
      </c>
      <c r="E904" s="2" t="str">
        <f>VLOOKUP(F904,'RPA Vendor Data '!F$1:$G$2418,2)</f>
        <v>GRAYBAR ELECTRIC CO. INC.</v>
      </c>
      <c r="F904" s="2">
        <v>11471</v>
      </c>
      <c r="G904" s="2">
        <v>1</v>
      </c>
      <c r="H904" t="s">
        <v>2994</v>
      </c>
      <c r="I904">
        <v>2</v>
      </c>
      <c r="J904" t="s">
        <v>39</v>
      </c>
      <c r="K904" t="s">
        <v>39</v>
      </c>
      <c r="L904">
        <v>269.35000000000002</v>
      </c>
      <c r="M904" s="2" t="s">
        <v>2982</v>
      </c>
      <c r="N904" s="85" t="s">
        <v>2995</v>
      </c>
      <c r="O904" t="s">
        <v>36</v>
      </c>
      <c r="P904" t="s">
        <v>2996</v>
      </c>
      <c r="Q904" t="s">
        <v>36</v>
      </c>
      <c r="R904">
        <v>538.70000000000005</v>
      </c>
      <c r="S904" s="1">
        <v>45744.834081828703</v>
      </c>
      <c r="T904" t="s">
        <v>42</v>
      </c>
      <c r="U904" s="1">
        <v>45744.618055555547</v>
      </c>
      <c r="V904" t="s">
        <v>43</v>
      </c>
      <c r="W904" t="s">
        <v>36</v>
      </c>
      <c r="X904">
        <v>0</v>
      </c>
      <c r="Y904">
        <v>999</v>
      </c>
      <c r="Z904" t="s">
        <v>36</v>
      </c>
      <c r="AA904" t="s">
        <v>36</v>
      </c>
      <c r="AB904" t="s">
        <v>36</v>
      </c>
      <c r="AC904" t="s">
        <v>402</v>
      </c>
      <c r="AD904" t="s">
        <v>402</v>
      </c>
      <c r="AE904" t="s">
        <v>45</v>
      </c>
      <c r="AF904" s="44">
        <v>39131714</v>
      </c>
      <c r="AG904" s="18" t="s">
        <v>2997</v>
      </c>
      <c r="AH904" s="18"/>
      <c r="AI904" s="2" t="s">
        <v>48</v>
      </c>
      <c r="AJ904" s="2" t="e">
        <f>VLOOKUP(A904,'Classification Test Result'!$A$2:$D$2428,4,FALSE)</f>
        <v>#N/A</v>
      </c>
      <c r="AL904" s="2">
        <f>_xlfn.XLOOKUP($A904,Results!$A$2:$A$2256,Results!G$2:G$2256,"")</f>
        <v>342563</v>
      </c>
      <c r="AM904" s="2" t="str">
        <f>_xlfn.XLOOKUP($A904,Results!$A$2:$A$2256,Results!H$2:H$2256,"")</f>
        <v>A101048RT</v>
      </c>
      <c r="AN904" s="2" t="str">
        <f>_xlfn.XLOOKUP($A904,Results!$A$2:$A$2256,Results!I$2:I$2256,"")</f>
        <v>HOFFMAN</v>
      </c>
      <c r="AO904" s="2">
        <f>_xlfn.XLOOKUP($A904,Results!$A$2:$A$2256,Results!J$2:J$2256,"")</f>
        <v>783510501891</v>
      </c>
      <c r="AP904" s="2">
        <f>_xlfn.XLOOKUP($A904,Results!$A$2:$A$2256,Results!K$2:K$2256,"")</f>
        <v>39131714</v>
      </c>
      <c r="AQ904" s="2" t="str">
        <f>_xlfn.XLOOKUP($A904,Results!$A$2:$A$2256,Results!L$2:L$2256,"")</f>
        <v>AK10633863</v>
      </c>
      <c r="AR904" s="2">
        <f>_xlfn.XLOOKUP($A904,Results!$A$2:$A$2256,Results!M$2:M$2256,"")</f>
        <v>571025</v>
      </c>
      <c r="AS904" s="2" t="str">
        <f>_xlfn.XLOOKUP($A904,Results!$A$2:$A$2256,Results!N$2:N$2256,"")</f>
        <v>HOFF A101048RT NM3R WIRING TROUGH</v>
      </c>
      <c r="AT904" s="2" t="str">
        <f>_xlfn.XLOOKUP($A904,Results!$A$2:$A$2256,Results!O$2:O$2256,"")</f>
        <v>HOFFMAN</v>
      </c>
      <c r="AU904" s="2" t="str">
        <f>_xlfn.XLOOKUP($A904,Results!$A$2:$A$2256,Results!P$2:P$2256,"")</f>
        <v>HOFFMAN ENCLOSURES, INC</v>
      </c>
      <c r="AV904" s="2" t="str">
        <f>_xlfn.XLOOKUP($A904,Results!$A$2:$A$2256,Results!Q$2:Q$2256,"")</f>
        <v>MULTIPLE_MATCHES_ONE_VALID</v>
      </c>
      <c r="AW904" s="2" t="str">
        <f>_xlfn.XLOOKUP($A904,Results!$A$2:$A$2256,Results!R$2:R$2256,"")</f>
        <v>0.8225189916802804</v>
      </c>
      <c r="AX904" s="2">
        <f>_xlfn.XLOOKUP($A904,Results!$A$2:$A$2256,Results!S$2:S$2256,"")</f>
        <v>100</v>
      </c>
      <c r="AY904" s="2">
        <f>_xlfn.XLOOKUP($A904,Results!$A$2:$A$2256,Results!T$2:T$2256,"")</f>
        <v>100</v>
      </c>
      <c r="AZ904" s="2">
        <f>_xlfn.XLOOKUP($A904,Results!$A$2:$A$2256,Results!U$2:U$2256,"")</f>
        <v>100</v>
      </c>
      <c r="BA904" s="2" t="str">
        <f>_xlfn.XLOOKUP($A904,Results!$A$2:$A$2256,Results!V$2:V$2256,"")</f>
        <v>HOFFMAN</v>
      </c>
      <c r="BB904" s="2">
        <f>_xlfn.XLOOKUP($A904,Results!$A$2:$A$2256,Results!W$2:W$2256,"")</f>
        <v>91</v>
      </c>
      <c r="BC904" s="2">
        <f>_xlfn.XLOOKUP($A904,Results!$A$2:$A$2256,Results!X$2:X$2256,"")</f>
        <v>39131714</v>
      </c>
      <c r="BD904" s="2">
        <f>_xlfn.XLOOKUP($A904,Results!$A$2:$A$2256,Results!Y$2:Y$2256,"")</f>
        <v>91</v>
      </c>
      <c r="BE904" s="2" t="b">
        <f>_xlfn.XLOOKUP($A904,Results!$A$2:$A$2256,Results!Z$2:Z$2256,"")</f>
        <v>1</v>
      </c>
    </row>
    <row r="905" spans="1:57" ht="38.25" customHeight="1" x14ac:dyDescent="0.3">
      <c r="A905">
        <v>906582</v>
      </c>
      <c r="B905">
        <v>282049</v>
      </c>
      <c r="C905" t="s">
        <v>36</v>
      </c>
      <c r="D905" t="s">
        <v>2900</v>
      </c>
      <c r="E905" s="2" t="str">
        <f>VLOOKUP(F905,'RPA Vendor Data '!F$1:$G$2418,2)</f>
        <v>SHEPHERD ELECT SUPPLY MD</v>
      </c>
      <c r="F905" s="2">
        <v>13061</v>
      </c>
      <c r="G905" s="2">
        <v>1</v>
      </c>
      <c r="H905" t="s">
        <v>2998</v>
      </c>
      <c r="I905">
        <v>1</v>
      </c>
      <c r="J905" t="s">
        <v>65</v>
      </c>
      <c r="K905" t="s">
        <v>39</v>
      </c>
      <c r="L905">
        <v>47.74</v>
      </c>
      <c r="M905" s="2" t="s">
        <v>2999</v>
      </c>
      <c r="N905" s="85" t="s">
        <v>3000</v>
      </c>
      <c r="O905" t="s">
        <v>36</v>
      </c>
      <c r="P905" t="s">
        <v>3001</v>
      </c>
      <c r="Q905" t="s">
        <v>36</v>
      </c>
      <c r="R905">
        <v>47.74</v>
      </c>
      <c r="S905" s="1">
        <v>45744.958574618053</v>
      </c>
      <c r="T905" t="s">
        <v>42</v>
      </c>
      <c r="U905" s="1">
        <v>45744.747916666667</v>
      </c>
      <c r="V905" t="s">
        <v>43</v>
      </c>
      <c r="W905" t="s">
        <v>36</v>
      </c>
      <c r="X905">
        <v>0</v>
      </c>
      <c r="Y905" t="s">
        <v>54</v>
      </c>
      <c r="Z905" t="s">
        <v>36</v>
      </c>
      <c r="AA905">
        <v>47.74</v>
      </c>
      <c r="AB905" t="s">
        <v>36</v>
      </c>
      <c r="AC905" t="s">
        <v>402</v>
      </c>
      <c r="AD905" t="s">
        <v>402</v>
      </c>
      <c r="AE905" t="s">
        <v>45</v>
      </c>
      <c r="AF905" s="44">
        <v>39131710</v>
      </c>
      <c r="AG905" s="18" t="s">
        <v>3002</v>
      </c>
      <c r="AI905" s="2" t="s">
        <v>48</v>
      </c>
      <c r="AJ905" s="2" t="e">
        <f>VLOOKUP(A905,'Classification Test Result'!$A$2:$D$2428,4,FALSE)</f>
        <v>#N/A</v>
      </c>
      <c r="AL905" s="2">
        <f>_xlfn.XLOOKUP($A905,Results!$A$2:$A$2256,Results!G$2:G$2256,"")</f>
        <v>339213</v>
      </c>
      <c r="AM905" s="2" t="str">
        <f>_xlfn.XLOOKUP($A905,Results!$A$2:$A$2256,Results!H$2:H$2256,"")</f>
        <v>F88T124GV</v>
      </c>
      <c r="AN905" s="2" t="str">
        <f>_xlfn.XLOOKUP($A905,Results!$A$2:$A$2256,Results!I$2:I$2256,"")</f>
        <v>HOFFMAN</v>
      </c>
      <c r="AO905" s="2">
        <f>_xlfn.XLOOKUP($A905,Results!$A$2:$A$2256,Results!J$2:J$2256,"")</f>
        <v>783510887100</v>
      </c>
      <c r="AP905" s="2">
        <f>_xlfn.XLOOKUP($A905,Results!$A$2:$A$2256,Results!K$2:K$2256,"")</f>
        <v>39131710</v>
      </c>
      <c r="AQ905" s="2" t="str">
        <f>_xlfn.XLOOKUP($A905,Results!$A$2:$A$2256,Results!L$2:L$2256,"")</f>
        <v>AK10640951</v>
      </c>
      <c r="AR905" s="2">
        <f>_xlfn.XLOOKUP($A905,Results!$A$2:$A$2256,Results!M$2:M$2256,"")</f>
        <v>618471</v>
      </c>
      <c r="AS905" s="2" t="str">
        <f>_xlfn.XLOOKUP($A905,Results!$A$2:$A$2256,Results!N$2:N$2256,"")</f>
        <v>HOFF F88T124GV 2FT WIREWAY SECT</v>
      </c>
      <c r="AT905" s="2" t="str">
        <f>_xlfn.XLOOKUP($A905,Results!$A$2:$A$2256,Results!O$2:O$2256,"")</f>
        <v>HOFFMAN</v>
      </c>
      <c r="AU905" s="2" t="str">
        <f>_xlfn.XLOOKUP($A905,Results!$A$2:$A$2256,Results!P$2:P$2256,"")</f>
        <v>HOFF</v>
      </c>
      <c r="AV905" s="2" t="str">
        <f>_xlfn.XLOOKUP($A905,Results!$A$2:$A$2256,Results!Q$2:Q$2256,"")</f>
        <v>SINGLE_MATCH</v>
      </c>
      <c r="AW905" s="2" t="str">
        <f>_xlfn.XLOOKUP($A905,Results!$A$2:$A$2256,Results!R$2:R$2256,"")</f>
        <v>0.9317129010225856</v>
      </c>
      <c r="AX905" s="2">
        <f>_xlfn.XLOOKUP($A905,Results!$A$2:$A$2256,Results!S$2:S$2256,"")</f>
        <v>100</v>
      </c>
      <c r="AY905" s="2">
        <f>_xlfn.XLOOKUP($A905,Results!$A$2:$A$2256,Results!T$2:T$2256,"")</f>
        <v>100</v>
      </c>
      <c r="AZ905" s="2">
        <f>_xlfn.XLOOKUP($A905,Results!$A$2:$A$2256,Results!U$2:U$2256,"")</f>
        <v>100</v>
      </c>
      <c r="BA905" s="2" t="str">
        <f>_xlfn.XLOOKUP($A905,Results!$A$2:$A$2256,Results!V$2:V$2256,"")</f>
        <v>HOFFMAN</v>
      </c>
      <c r="BB905" s="2">
        <f>_xlfn.XLOOKUP($A905,Results!$A$2:$A$2256,Results!W$2:W$2256,"")</f>
        <v>94</v>
      </c>
      <c r="BC905" s="2">
        <f>_xlfn.XLOOKUP($A905,Results!$A$2:$A$2256,Results!X$2:X$2256,"")</f>
        <v>39131710</v>
      </c>
      <c r="BD905" s="2">
        <f>_xlfn.XLOOKUP($A905,Results!$A$2:$A$2256,Results!Y$2:Y$2256,"")</f>
        <v>94</v>
      </c>
      <c r="BE905" s="2" t="b">
        <f>_xlfn.XLOOKUP($A905,Results!$A$2:$A$2256,Results!Z$2:Z$2256,"")</f>
        <v>1</v>
      </c>
    </row>
    <row r="906" spans="1:57" ht="38.25" customHeight="1" x14ac:dyDescent="0.3">
      <c r="A906">
        <v>906583</v>
      </c>
      <c r="B906">
        <v>282049</v>
      </c>
      <c r="C906" t="s">
        <v>36</v>
      </c>
      <c r="D906" t="s">
        <v>2900</v>
      </c>
      <c r="E906" s="2" t="str">
        <f>VLOOKUP(F906,'RPA Vendor Data '!F$1:$G$2418,2)</f>
        <v>SHEPHERD ELECT SUPPLY MD</v>
      </c>
      <c r="F906" s="2">
        <v>13061</v>
      </c>
      <c r="G906" s="2">
        <v>2</v>
      </c>
      <c r="H906" t="s">
        <v>3003</v>
      </c>
      <c r="I906">
        <v>2</v>
      </c>
      <c r="J906" t="s">
        <v>65</v>
      </c>
      <c r="K906" t="s">
        <v>39</v>
      </c>
      <c r="L906">
        <v>7.47</v>
      </c>
      <c r="M906" s="2" t="s">
        <v>2999</v>
      </c>
      <c r="N906" s="85" t="s">
        <v>3004</v>
      </c>
      <c r="O906" t="s">
        <v>36</v>
      </c>
      <c r="P906" t="s">
        <v>3005</v>
      </c>
      <c r="Q906" t="s">
        <v>36</v>
      </c>
      <c r="R906">
        <v>14.94</v>
      </c>
      <c r="S906" s="1">
        <v>45744.958580902778</v>
      </c>
      <c r="T906" t="s">
        <v>42</v>
      </c>
      <c r="U906" s="1">
        <v>45744.747916666667</v>
      </c>
      <c r="V906" t="s">
        <v>43</v>
      </c>
      <c r="W906" t="s">
        <v>36</v>
      </c>
      <c r="X906">
        <v>0</v>
      </c>
      <c r="Y906" t="s">
        <v>54</v>
      </c>
      <c r="Z906" t="s">
        <v>36</v>
      </c>
      <c r="AA906">
        <v>7.47</v>
      </c>
      <c r="AB906" t="s">
        <v>36</v>
      </c>
      <c r="AC906" t="s">
        <v>402</v>
      </c>
      <c r="AD906" t="s">
        <v>402</v>
      </c>
      <c r="AE906" t="s">
        <v>45</v>
      </c>
      <c r="AF906" s="44">
        <v>39131711</v>
      </c>
      <c r="AG906" s="18" t="s">
        <v>3006</v>
      </c>
      <c r="AI906" s="2" t="s">
        <v>48</v>
      </c>
      <c r="AJ906" s="2" t="e">
        <f>VLOOKUP(A906,'Classification Test Result'!$A$2:$D$2428,4,FALSE)</f>
        <v>#N/A</v>
      </c>
      <c r="AL906" s="2">
        <f>_xlfn.XLOOKUP($A906,Results!$A$2:$A$2256,Results!G$2:G$2256,"")</f>
        <v>339212</v>
      </c>
      <c r="AM906" s="2" t="str">
        <f>_xlfn.XLOOKUP($A906,Results!$A$2:$A$2256,Results!H$2:H$2256,"")</f>
        <v>F88GCPNKGV</v>
      </c>
      <c r="AN906" s="2" t="str">
        <f>_xlfn.XLOOKUP($A906,Results!$A$2:$A$2256,Results!I$2:I$2256,"")</f>
        <v>HOFFMAN</v>
      </c>
      <c r="AO906" s="2">
        <f>_xlfn.XLOOKUP($A906,Results!$A$2:$A$2256,Results!J$2:J$2256,"")</f>
        <v>783510888602</v>
      </c>
      <c r="AP906" s="2">
        <f>_xlfn.XLOOKUP($A906,Results!$A$2:$A$2256,Results!K$2:K$2256,"")</f>
        <v>39131711</v>
      </c>
      <c r="AQ906" s="2" t="str">
        <f>_xlfn.XLOOKUP($A906,Results!$A$2:$A$2256,Results!L$2:L$2256,"")</f>
        <v>AK10640900</v>
      </c>
      <c r="AR906" s="2">
        <f>_xlfn.XLOOKUP($A906,Results!$A$2:$A$2256,Results!M$2:M$2256,"")</f>
        <v>480764</v>
      </c>
      <c r="AS906" s="2" t="str">
        <f>_xlfn.XLOOKUP($A906,Results!$A$2:$A$2256,Results!N$2:N$2256,"")</f>
        <v>HOFF F88GCPNKGV WIREWY CLOSE PLT</v>
      </c>
      <c r="AT906" s="2" t="str">
        <f>_xlfn.XLOOKUP($A906,Results!$A$2:$A$2256,Results!O$2:O$2256,"")</f>
        <v>HOFFMAN</v>
      </c>
      <c r="AU906" s="2" t="str">
        <f>_xlfn.XLOOKUP($A906,Results!$A$2:$A$2256,Results!P$2:P$2256,"")</f>
        <v>HOFF</v>
      </c>
      <c r="AV906" s="2" t="str">
        <f>_xlfn.XLOOKUP($A906,Results!$A$2:$A$2256,Results!Q$2:Q$2256,"")</f>
        <v>SINGLE_MATCH</v>
      </c>
      <c r="AW906" s="2" t="str">
        <f>_xlfn.XLOOKUP($A906,Results!$A$2:$A$2256,Results!R$2:R$2256,"")</f>
        <v>0.8433862485723091</v>
      </c>
      <c r="AX906" s="2">
        <f>_xlfn.XLOOKUP($A906,Results!$A$2:$A$2256,Results!S$2:S$2256,"")</f>
        <v>100</v>
      </c>
      <c r="AY906" s="2">
        <f>_xlfn.XLOOKUP($A906,Results!$A$2:$A$2256,Results!T$2:T$2256,"")</f>
        <v>100</v>
      </c>
      <c r="AZ906" s="2">
        <f>_xlfn.XLOOKUP($A906,Results!$A$2:$A$2256,Results!U$2:U$2256,"")</f>
        <v>100</v>
      </c>
      <c r="BA906" s="2" t="str">
        <f>_xlfn.XLOOKUP($A906,Results!$A$2:$A$2256,Results!V$2:V$2256,"")</f>
        <v>HOFFMAN</v>
      </c>
      <c r="BB906" s="2">
        <f>_xlfn.XLOOKUP($A906,Results!$A$2:$A$2256,Results!W$2:W$2256,"")</f>
        <v>86</v>
      </c>
      <c r="BC906" s="2">
        <f>_xlfn.XLOOKUP($A906,Results!$A$2:$A$2256,Results!X$2:X$2256,"")</f>
        <v>39131711</v>
      </c>
      <c r="BD906" s="2">
        <f>_xlfn.XLOOKUP($A906,Results!$A$2:$A$2256,Results!Y$2:Y$2256,"")</f>
        <v>86</v>
      </c>
      <c r="BE906" s="2" t="b">
        <f>_xlfn.XLOOKUP($A906,Results!$A$2:$A$2256,Results!Z$2:Z$2256,"")</f>
        <v>1</v>
      </c>
    </row>
    <row r="907" spans="1:57" ht="38.25" customHeight="1" x14ac:dyDescent="0.3">
      <c r="A907">
        <v>906584</v>
      </c>
      <c r="B907">
        <v>281956</v>
      </c>
      <c r="C907" t="s">
        <v>36</v>
      </c>
      <c r="D907">
        <v>34725</v>
      </c>
      <c r="E907" s="2" t="str">
        <f>VLOOKUP(F907,'RPA Vendor Data '!F$1:$G$2418,2)</f>
        <v>BROADWAY ELECTRIC SUPPLY</v>
      </c>
      <c r="F907" s="2">
        <v>10455</v>
      </c>
      <c r="G907" s="2">
        <v>1</v>
      </c>
      <c r="H907" t="s">
        <v>3007</v>
      </c>
      <c r="I907">
        <v>1</v>
      </c>
      <c r="J907" t="s">
        <v>39</v>
      </c>
      <c r="K907" t="s">
        <v>39</v>
      </c>
      <c r="L907">
        <v>45.21</v>
      </c>
      <c r="M907" s="2" t="s">
        <v>3008</v>
      </c>
      <c r="N907" s="85" t="s">
        <v>3009</v>
      </c>
      <c r="O907">
        <v>65538</v>
      </c>
      <c r="P907" t="s">
        <v>36</v>
      </c>
      <c r="Q907">
        <v>78351042560</v>
      </c>
      <c r="R907">
        <v>45.21</v>
      </c>
      <c r="S907" s="1">
        <v>45744.833783715279</v>
      </c>
      <c r="T907" t="s">
        <v>42</v>
      </c>
      <c r="U907" s="1">
        <v>45744.619444444441</v>
      </c>
      <c r="V907" t="s">
        <v>43</v>
      </c>
      <c r="W907" t="s">
        <v>36</v>
      </c>
      <c r="X907">
        <v>0</v>
      </c>
      <c r="Y907">
        <v>999</v>
      </c>
      <c r="Z907" t="s">
        <v>36</v>
      </c>
      <c r="AA907" t="s">
        <v>36</v>
      </c>
      <c r="AB907" t="s">
        <v>36</v>
      </c>
      <c r="AC907" t="s">
        <v>402</v>
      </c>
      <c r="AD907" t="s">
        <v>402</v>
      </c>
      <c r="AE907" t="s">
        <v>45</v>
      </c>
      <c r="AF907" s="44">
        <v>39121303</v>
      </c>
      <c r="AG907" s="18" t="s">
        <v>3010</v>
      </c>
      <c r="AI907" s="2" t="s">
        <v>48</v>
      </c>
      <c r="AJ907" s="2" t="e">
        <f>VLOOKUP(A907,'Classification Test Result'!$A$2:$D$2428,4,FALSE)</f>
        <v>#N/A</v>
      </c>
      <c r="AL907" s="2">
        <f>_xlfn.XLOOKUP($A907,Results!$A$2:$A$2256,Results!G$2:G$2256,"")</f>
        <v>339076</v>
      </c>
      <c r="AM907" s="2" t="str">
        <f>_xlfn.XLOOKUP($A907,Results!$A$2:$A$2256,Results!H$2:H$2256,"")</f>
        <v>ASG18X18X6NK</v>
      </c>
      <c r="AN907" s="2" t="str">
        <f>_xlfn.XLOOKUP($A907,Results!$A$2:$A$2256,Results!I$2:I$2256,"")</f>
        <v>HOFFMAN</v>
      </c>
      <c r="AO907" s="2">
        <f>_xlfn.XLOOKUP($A907,Results!$A$2:$A$2256,Results!J$2:J$2256,"")</f>
        <v>783510425609</v>
      </c>
      <c r="AP907" s="2">
        <f>_xlfn.XLOOKUP($A907,Results!$A$2:$A$2256,Results!K$2:K$2256,"")</f>
        <v>39121303</v>
      </c>
      <c r="AQ907" s="2" t="str">
        <f>_xlfn.XLOOKUP($A907,Results!$A$2:$A$2256,Results!L$2:L$2256,"")</f>
        <v>AK10637168</v>
      </c>
      <c r="AR907" s="2">
        <f>_xlfn.XLOOKUP($A907,Results!$A$2:$A$2256,Results!M$2:M$2256,"")</f>
        <v>317722</v>
      </c>
      <c r="AS907" s="2" t="str">
        <f>_xlfn.XLOOKUP($A907,Results!$A$2:$A$2256,Results!N$2:N$2256,"")</f>
        <v>HOFF ASG18X18X6NK GALV SC BOX-NO K</v>
      </c>
      <c r="AT907" s="2" t="str">
        <f>_xlfn.XLOOKUP($A907,Results!$A$2:$A$2256,Results!O$2:O$2256,"")</f>
        <v>HOFFMAN</v>
      </c>
      <c r="AU907" s="2" t="str">
        <f>_xlfn.XLOOKUP($A907,Results!$A$2:$A$2256,Results!P$2:P$2256,"")</f>
        <v>HOFF</v>
      </c>
      <c r="AV907" s="2" t="str">
        <f>_xlfn.XLOOKUP($A907,Results!$A$2:$A$2256,Results!Q$2:Q$2256,"")</f>
        <v>SINGLE_MATCH</v>
      </c>
      <c r="AW907" s="2">
        <f>_xlfn.XLOOKUP($A907,Results!$A$2:$A$2256,Results!R$2:R$2256,"")</f>
        <v>0.87656618275026299</v>
      </c>
      <c r="AX907" s="2">
        <f>_xlfn.XLOOKUP($A907,Results!$A$2:$A$2256,Results!S$2:S$2256,"")</f>
        <v>100</v>
      </c>
      <c r="AY907" s="2">
        <f>_xlfn.XLOOKUP($A907,Results!$A$2:$A$2256,Results!T$2:T$2256,"")</f>
        <v>100</v>
      </c>
      <c r="AZ907" s="2">
        <f>_xlfn.XLOOKUP($A907,Results!$A$2:$A$2256,Results!U$2:U$2256,"")</f>
        <v>100</v>
      </c>
      <c r="BA907" s="2" t="str">
        <f>_xlfn.XLOOKUP($A907,Results!$A$2:$A$2256,Results!V$2:V$2256,"")</f>
        <v>HOFFMAN</v>
      </c>
      <c r="BB907" s="2">
        <f>_xlfn.XLOOKUP($A907,Results!$A$2:$A$2256,Results!W$2:W$2256,"")</f>
        <v>89</v>
      </c>
      <c r="BC907" s="2">
        <f>_xlfn.XLOOKUP($A907,Results!$A$2:$A$2256,Results!X$2:X$2256,"")</f>
        <v>39121300</v>
      </c>
      <c r="BD907" s="2">
        <f>_xlfn.XLOOKUP($A907,Results!$A$2:$A$2256,Results!Y$2:Y$2256,"")</f>
        <v>89</v>
      </c>
      <c r="BE907" s="2" t="b">
        <f>_xlfn.XLOOKUP($A907,Results!$A$2:$A$2256,Results!Z$2:Z$2256,"")</f>
        <v>1</v>
      </c>
    </row>
    <row r="908" spans="1:57" ht="38.25" customHeight="1" x14ac:dyDescent="0.3">
      <c r="A908">
        <v>906585</v>
      </c>
      <c r="B908">
        <v>281544</v>
      </c>
      <c r="C908" t="s">
        <v>36</v>
      </c>
      <c r="D908">
        <v>930104281</v>
      </c>
      <c r="E908" s="2" t="str">
        <f>VLOOKUP(F908,'RPA Vendor Data '!F$1:$G$2418,2)</f>
        <v>BORDER STATES INDUSTRIES</v>
      </c>
      <c r="F908" s="2">
        <v>10427</v>
      </c>
      <c r="G908" s="2">
        <v>1</v>
      </c>
      <c r="H908" t="s">
        <v>3012</v>
      </c>
      <c r="I908">
        <v>6</v>
      </c>
      <c r="J908" t="s">
        <v>65</v>
      </c>
      <c r="K908" t="s">
        <v>39</v>
      </c>
      <c r="L908">
        <v>674.8</v>
      </c>
      <c r="M908" s="2" t="s">
        <v>3013</v>
      </c>
      <c r="N908" s="85" t="s">
        <v>3014</v>
      </c>
      <c r="O908">
        <v>135709</v>
      </c>
      <c r="P908" t="s">
        <v>3015</v>
      </c>
      <c r="Q908" t="s">
        <v>36</v>
      </c>
      <c r="R908">
        <v>4048.8</v>
      </c>
      <c r="S908" s="1">
        <v>45744.460555983787</v>
      </c>
      <c r="T908" t="s">
        <v>42</v>
      </c>
      <c r="U908" s="1">
        <v>45744.229861111111</v>
      </c>
      <c r="V908" t="s">
        <v>43</v>
      </c>
      <c r="W908" t="s">
        <v>36</v>
      </c>
      <c r="X908">
        <v>0</v>
      </c>
      <c r="Y908">
        <v>201</v>
      </c>
      <c r="Z908" t="s">
        <v>36</v>
      </c>
      <c r="AA908" t="s">
        <v>36</v>
      </c>
      <c r="AB908" t="s">
        <v>36</v>
      </c>
      <c r="AC908" t="s">
        <v>402</v>
      </c>
      <c r="AD908" t="s">
        <v>402</v>
      </c>
      <c r="AE908" t="s">
        <v>45</v>
      </c>
      <c r="AF908" s="44" t="s">
        <v>46</v>
      </c>
      <c r="AG908" s="18" t="s">
        <v>3016</v>
      </c>
      <c r="AH908" s="18"/>
      <c r="AI908" s="2" t="s">
        <v>48</v>
      </c>
      <c r="AJ908" s="2" t="e">
        <f>VLOOKUP(A908,'Classification Test Result'!$A$2:$D$2428,4,FALSE)</f>
        <v>#N/A</v>
      </c>
      <c r="AL908" s="2">
        <f>_xlfn.XLOOKUP($A908,Results!$A$2:$A$2256,Results!G$2:G$2256,"")</f>
        <v>339179</v>
      </c>
      <c r="AM908" s="2" t="str">
        <f>_xlfn.XLOOKUP($A908,Results!$A$2:$A$2256,Results!H$2:H$2256,"")</f>
        <v>CSD242412</v>
      </c>
      <c r="AN908" s="2" t="str">
        <f>_xlfn.XLOOKUP($A908,Results!$A$2:$A$2256,Results!I$2:I$2256,"")</f>
        <v>HOFFMAN</v>
      </c>
      <c r="AO908" s="2">
        <f>_xlfn.XLOOKUP($A908,Results!$A$2:$A$2256,Results!J$2:J$2256,"")</f>
        <v>783510775605</v>
      </c>
      <c r="AP908" s="2">
        <f>_xlfn.XLOOKUP($A908,Results!$A$2:$A$2256,Results!K$2:K$2256,"")</f>
        <v>39121324</v>
      </c>
      <c r="AQ908" s="2" t="str">
        <f>_xlfn.XLOOKUP($A908,Results!$A$2:$A$2256,Results!L$2:L$2256,"")</f>
        <v>AK10638501</v>
      </c>
      <c r="AR908" s="2">
        <f>_xlfn.XLOOKUP($A908,Results!$A$2:$A$2256,Results!M$2:M$2256,"")</f>
        <v>701889</v>
      </c>
      <c r="AS908" s="2" t="str">
        <f>_xlfn.XLOOKUP($A908,Results!$A$2:$A$2256,Results!N$2:N$2256,"")</f>
        <v>HOFF CSD242412 ENCLOSURE</v>
      </c>
      <c r="AT908" s="2" t="str">
        <f>_xlfn.XLOOKUP($A908,Results!$A$2:$A$2256,Results!O$2:O$2256,"")</f>
        <v>HOFFMAN</v>
      </c>
      <c r="AU908" s="2" t="str">
        <f>_xlfn.XLOOKUP($A908,Results!$A$2:$A$2256,Results!P$2:P$2256,"")</f>
        <v>HOF</v>
      </c>
      <c r="AV908" s="2" t="str">
        <f>_xlfn.XLOOKUP($A908,Results!$A$2:$A$2256,Results!Q$2:Q$2256,"")</f>
        <v>SINGLE_MATCH</v>
      </c>
      <c r="AW908" s="2" t="str">
        <f>_xlfn.XLOOKUP($A908,Results!$A$2:$A$2256,Results!R$2:R$2256,"")</f>
        <v>0.8569706517981073</v>
      </c>
      <c r="AX908" s="2">
        <f>_xlfn.XLOOKUP($A908,Results!$A$2:$A$2256,Results!S$2:S$2256,"")</f>
        <v>100</v>
      </c>
      <c r="AY908" s="2">
        <f>_xlfn.XLOOKUP($A908,Results!$A$2:$A$2256,Results!T$2:T$2256,"")</f>
        <v>100</v>
      </c>
      <c r="AZ908" s="2">
        <f>_xlfn.XLOOKUP($A908,Results!$A$2:$A$2256,Results!U$2:U$2256,"")</f>
        <v>100</v>
      </c>
      <c r="BA908" s="2" t="str">
        <f>_xlfn.XLOOKUP($A908,Results!$A$2:$A$2256,Results!V$2:V$2256,"")</f>
        <v>HOFFMAN</v>
      </c>
      <c r="BB908" s="2">
        <f>_xlfn.XLOOKUP($A908,Results!$A$2:$A$2256,Results!W$2:W$2256,"")</f>
        <v>88</v>
      </c>
      <c r="BC908" s="2">
        <f>_xlfn.XLOOKUP($A908,Results!$A$2:$A$2256,Results!X$2:X$2256,"")</f>
        <v>39121324</v>
      </c>
      <c r="BD908" s="2">
        <f>_xlfn.XLOOKUP($A908,Results!$A$2:$A$2256,Results!Y$2:Y$2256,"")</f>
        <v>88</v>
      </c>
      <c r="BE908" s="2" t="b">
        <f>_xlfn.XLOOKUP($A908,Results!$A$2:$A$2256,Results!Z$2:Z$2256,"")</f>
        <v>1</v>
      </c>
    </row>
    <row r="909" spans="1:57" ht="38.25" customHeight="1" x14ac:dyDescent="0.3">
      <c r="A909">
        <v>906586</v>
      </c>
      <c r="B909">
        <v>281545</v>
      </c>
      <c r="C909" t="s">
        <v>36</v>
      </c>
      <c r="D909">
        <v>930104260</v>
      </c>
      <c r="E909" s="2" t="str">
        <f>VLOOKUP(F909,'RPA Vendor Data '!F$1:$G$2418,2)</f>
        <v>BORDER STATES INDUSTRIES</v>
      </c>
      <c r="F909" s="2">
        <v>10427</v>
      </c>
      <c r="G909" s="2">
        <v>1</v>
      </c>
      <c r="H909" t="s">
        <v>3012</v>
      </c>
      <c r="I909">
        <v>6</v>
      </c>
      <c r="J909" t="s">
        <v>65</v>
      </c>
      <c r="K909" t="s">
        <v>39</v>
      </c>
      <c r="L909">
        <v>674.8</v>
      </c>
      <c r="M909" s="2" t="s">
        <v>3013</v>
      </c>
      <c r="N909" s="85" t="s">
        <v>3014</v>
      </c>
      <c r="O909">
        <v>135709</v>
      </c>
      <c r="P909" t="s">
        <v>3015</v>
      </c>
      <c r="Q909" t="s">
        <v>36</v>
      </c>
      <c r="R909">
        <v>4048.8</v>
      </c>
      <c r="S909" s="1">
        <v>45744.460541238434</v>
      </c>
      <c r="T909" t="s">
        <v>42</v>
      </c>
      <c r="U909" s="1">
        <v>45744.230555555558</v>
      </c>
      <c r="V909" t="s">
        <v>43</v>
      </c>
      <c r="W909" t="s">
        <v>36</v>
      </c>
      <c r="X909">
        <v>1</v>
      </c>
      <c r="Y909">
        <v>201</v>
      </c>
      <c r="Z909" t="s">
        <v>36</v>
      </c>
      <c r="AA909" t="s">
        <v>36</v>
      </c>
      <c r="AB909" t="s">
        <v>36</v>
      </c>
      <c r="AC909" t="s">
        <v>402</v>
      </c>
      <c r="AD909" t="s">
        <v>402</v>
      </c>
      <c r="AE909" t="s">
        <v>45</v>
      </c>
      <c r="AF909" s="44" t="s">
        <v>46</v>
      </c>
      <c r="AG909" s="18" t="s">
        <v>3016</v>
      </c>
      <c r="AH909" s="18"/>
      <c r="AI909" s="2" t="s">
        <v>48</v>
      </c>
      <c r="AJ909" s="2" t="e">
        <f>VLOOKUP(A909,'Classification Test Result'!$A$2:$D$2428,4,FALSE)</f>
        <v>#N/A</v>
      </c>
      <c r="AL909" s="2">
        <f>_xlfn.XLOOKUP($A909,Results!$A$2:$A$2256,Results!G$2:G$2256,"")</f>
        <v>339179</v>
      </c>
      <c r="AM909" s="2" t="str">
        <f>_xlfn.XLOOKUP($A909,Results!$A$2:$A$2256,Results!H$2:H$2256,"")</f>
        <v>CSD242412</v>
      </c>
      <c r="AN909" s="2" t="str">
        <f>_xlfn.XLOOKUP($A909,Results!$A$2:$A$2256,Results!I$2:I$2256,"")</f>
        <v>HOFFMAN</v>
      </c>
      <c r="AO909" s="2">
        <f>_xlfn.XLOOKUP($A909,Results!$A$2:$A$2256,Results!J$2:J$2256,"")</f>
        <v>783510775605</v>
      </c>
      <c r="AP909" s="2">
        <f>_xlfn.XLOOKUP($A909,Results!$A$2:$A$2256,Results!K$2:K$2256,"")</f>
        <v>39121324</v>
      </c>
      <c r="AQ909" s="2" t="str">
        <f>_xlfn.XLOOKUP($A909,Results!$A$2:$A$2256,Results!L$2:L$2256,"")</f>
        <v>AK10638501</v>
      </c>
      <c r="AR909" s="2">
        <f>_xlfn.XLOOKUP($A909,Results!$A$2:$A$2256,Results!M$2:M$2256,"")</f>
        <v>701889</v>
      </c>
      <c r="AS909" s="2" t="str">
        <f>_xlfn.XLOOKUP($A909,Results!$A$2:$A$2256,Results!N$2:N$2256,"")</f>
        <v>HOFF CSD242412 ENCLOSURE</v>
      </c>
      <c r="AT909" s="2" t="str">
        <f>_xlfn.XLOOKUP($A909,Results!$A$2:$A$2256,Results!O$2:O$2256,"")</f>
        <v>HOFFMAN</v>
      </c>
      <c r="AU909" s="2" t="str">
        <f>_xlfn.XLOOKUP($A909,Results!$A$2:$A$2256,Results!P$2:P$2256,"")</f>
        <v>HOF</v>
      </c>
      <c r="AV909" s="2" t="str">
        <f>_xlfn.XLOOKUP($A909,Results!$A$2:$A$2256,Results!Q$2:Q$2256,"")</f>
        <v>SINGLE_MATCH</v>
      </c>
      <c r="AW909" s="2" t="str">
        <f>_xlfn.XLOOKUP($A909,Results!$A$2:$A$2256,Results!R$2:R$2256,"")</f>
        <v>0.8569706517981073</v>
      </c>
      <c r="AX909" s="2">
        <f>_xlfn.XLOOKUP($A909,Results!$A$2:$A$2256,Results!S$2:S$2256,"")</f>
        <v>100</v>
      </c>
      <c r="AY909" s="2">
        <f>_xlfn.XLOOKUP($A909,Results!$A$2:$A$2256,Results!T$2:T$2256,"")</f>
        <v>100</v>
      </c>
      <c r="AZ909" s="2">
        <f>_xlfn.XLOOKUP($A909,Results!$A$2:$A$2256,Results!U$2:U$2256,"")</f>
        <v>100</v>
      </c>
      <c r="BA909" s="2" t="str">
        <f>_xlfn.XLOOKUP($A909,Results!$A$2:$A$2256,Results!V$2:V$2256,"")</f>
        <v>HOFFMAN</v>
      </c>
      <c r="BB909" s="2">
        <f>_xlfn.XLOOKUP($A909,Results!$A$2:$A$2256,Results!W$2:W$2256,"")</f>
        <v>88</v>
      </c>
      <c r="BC909" s="2">
        <f>_xlfn.XLOOKUP($A909,Results!$A$2:$A$2256,Results!X$2:X$2256,"")</f>
        <v>39121324</v>
      </c>
      <c r="BD909" s="2">
        <f>_xlfn.XLOOKUP($A909,Results!$A$2:$A$2256,Results!Y$2:Y$2256,"")</f>
        <v>88</v>
      </c>
      <c r="BE909" s="2" t="b">
        <f>_xlfn.XLOOKUP($A909,Results!$A$2:$A$2256,Results!Z$2:Z$2256,"")</f>
        <v>1</v>
      </c>
    </row>
    <row r="910" spans="1:57" ht="38.25" customHeight="1" x14ac:dyDescent="0.3">
      <c r="A910">
        <v>906587</v>
      </c>
      <c r="B910">
        <v>281552</v>
      </c>
      <c r="C910" t="s">
        <v>36</v>
      </c>
      <c r="D910">
        <v>930104271</v>
      </c>
      <c r="E910" s="2" t="str">
        <f>VLOOKUP(F910,'RPA Vendor Data '!F$1:$G$2418,2)</f>
        <v>BORDER STATES INDUSTRIES</v>
      </c>
      <c r="F910" s="2">
        <v>10427</v>
      </c>
      <c r="G910" s="2">
        <v>1</v>
      </c>
      <c r="H910" t="s">
        <v>3012</v>
      </c>
      <c r="I910">
        <v>6</v>
      </c>
      <c r="J910" t="s">
        <v>65</v>
      </c>
      <c r="K910" t="s">
        <v>39</v>
      </c>
      <c r="L910">
        <v>674.8</v>
      </c>
      <c r="M910" s="2" t="s">
        <v>3013</v>
      </c>
      <c r="N910" s="85" t="s">
        <v>3014</v>
      </c>
      <c r="O910">
        <v>135709</v>
      </c>
      <c r="P910" t="s">
        <v>3015</v>
      </c>
      <c r="Q910" t="s">
        <v>36</v>
      </c>
      <c r="R910">
        <v>4048.8</v>
      </c>
      <c r="S910" s="1">
        <v>45744.46037346065</v>
      </c>
      <c r="T910" t="s">
        <v>42</v>
      </c>
      <c r="U910" s="1">
        <v>45744.231944444437</v>
      </c>
      <c r="V910" t="s">
        <v>43</v>
      </c>
      <c r="W910" t="s">
        <v>36</v>
      </c>
      <c r="X910">
        <v>1</v>
      </c>
      <c r="Y910">
        <v>201</v>
      </c>
      <c r="Z910" t="s">
        <v>36</v>
      </c>
      <c r="AA910" t="s">
        <v>36</v>
      </c>
      <c r="AB910" t="s">
        <v>36</v>
      </c>
      <c r="AC910" t="s">
        <v>402</v>
      </c>
      <c r="AD910" t="s">
        <v>402</v>
      </c>
      <c r="AE910" t="s">
        <v>45</v>
      </c>
      <c r="AF910" s="44" t="s">
        <v>46</v>
      </c>
      <c r="AG910" s="18" t="s">
        <v>3016</v>
      </c>
      <c r="AH910" s="18"/>
      <c r="AI910" s="2" t="s">
        <v>48</v>
      </c>
      <c r="AJ910" s="2" t="e">
        <f>VLOOKUP(A910,'Classification Test Result'!$A$2:$D$2428,4,FALSE)</f>
        <v>#N/A</v>
      </c>
      <c r="AL910" s="2">
        <f>_xlfn.XLOOKUP($A910,Results!$A$2:$A$2256,Results!G$2:G$2256,"")</f>
        <v>339179</v>
      </c>
      <c r="AM910" s="2" t="str">
        <f>_xlfn.XLOOKUP($A910,Results!$A$2:$A$2256,Results!H$2:H$2256,"")</f>
        <v>CSD242412</v>
      </c>
      <c r="AN910" s="2" t="str">
        <f>_xlfn.XLOOKUP($A910,Results!$A$2:$A$2256,Results!I$2:I$2256,"")</f>
        <v>HOFFMAN</v>
      </c>
      <c r="AO910" s="2">
        <f>_xlfn.XLOOKUP($A910,Results!$A$2:$A$2256,Results!J$2:J$2256,"")</f>
        <v>783510775605</v>
      </c>
      <c r="AP910" s="2">
        <f>_xlfn.XLOOKUP($A910,Results!$A$2:$A$2256,Results!K$2:K$2256,"")</f>
        <v>39121324</v>
      </c>
      <c r="AQ910" s="2" t="str">
        <f>_xlfn.XLOOKUP($A910,Results!$A$2:$A$2256,Results!L$2:L$2256,"")</f>
        <v>AK10638501</v>
      </c>
      <c r="AR910" s="2">
        <f>_xlfn.XLOOKUP($A910,Results!$A$2:$A$2256,Results!M$2:M$2256,"")</f>
        <v>701889</v>
      </c>
      <c r="AS910" s="2" t="str">
        <f>_xlfn.XLOOKUP($A910,Results!$A$2:$A$2256,Results!N$2:N$2256,"")</f>
        <v>HOFF CSD242412 ENCLOSURE</v>
      </c>
      <c r="AT910" s="2" t="str">
        <f>_xlfn.XLOOKUP($A910,Results!$A$2:$A$2256,Results!O$2:O$2256,"")</f>
        <v>HOFFMAN</v>
      </c>
      <c r="AU910" s="2" t="str">
        <f>_xlfn.XLOOKUP($A910,Results!$A$2:$A$2256,Results!P$2:P$2256,"")</f>
        <v>HOF</v>
      </c>
      <c r="AV910" s="2" t="str">
        <f>_xlfn.XLOOKUP($A910,Results!$A$2:$A$2256,Results!Q$2:Q$2256,"")</f>
        <v>SINGLE_MATCH</v>
      </c>
      <c r="AW910" s="2" t="str">
        <f>_xlfn.XLOOKUP($A910,Results!$A$2:$A$2256,Results!R$2:R$2256,"")</f>
        <v>0.8569706517981073</v>
      </c>
      <c r="AX910" s="2">
        <f>_xlfn.XLOOKUP($A910,Results!$A$2:$A$2256,Results!S$2:S$2256,"")</f>
        <v>100</v>
      </c>
      <c r="AY910" s="2">
        <f>_xlfn.XLOOKUP($A910,Results!$A$2:$A$2256,Results!T$2:T$2256,"")</f>
        <v>100</v>
      </c>
      <c r="AZ910" s="2">
        <f>_xlfn.XLOOKUP($A910,Results!$A$2:$A$2256,Results!U$2:U$2256,"")</f>
        <v>100</v>
      </c>
      <c r="BA910" s="2" t="str">
        <f>_xlfn.XLOOKUP($A910,Results!$A$2:$A$2256,Results!V$2:V$2256,"")</f>
        <v>HOFFMAN</v>
      </c>
      <c r="BB910" s="2">
        <f>_xlfn.XLOOKUP($A910,Results!$A$2:$A$2256,Results!W$2:W$2256,"")</f>
        <v>88</v>
      </c>
      <c r="BC910" s="2">
        <f>_xlfn.XLOOKUP($A910,Results!$A$2:$A$2256,Results!X$2:X$2256,"")</f>
        <v>39121324</v>
      </c>
      <c r="BD910" s="2">
        <f>_xlfn.XLOOKUP($A910,Results!$A$2:$A$2256,Results!Y$2:Y$2256,"")</f>
        <v>88</v>
      </c>
      <c r="BE910" s="2" t="b">
        <f>_xlfn.XLOOKUP($A910,Results!$A$2:$A$2256,Results!Z$2:Z$2256,"")</f>
        <v>1</v>
      </c>
    </row>
    <row r="911" spans="1:57" ht="38.25" customHeight="1" x14ac:dyDescent="0.3">
      <c r="A911">
        <v>906588</v>
      </c>
      <c r="B911">
        <v>281535</v>
      </c>
      <c r="C911" t="s">
        <v>36</v>
      </c>
      <c r="D911">
        <v>930104249</v>
      </c>
      <c r="E911" s="2" t="str">
        <f>VLOOKUP(F911,'RPA Vendor Data '!F$1:$G$2418,2)</f>
        <v>BORDER STATES INDUSTRIES</v>
      </c>
      <c r="F911" s="2">
        <v>10427</v>
      </c>
      <c r="G911" s="2">
        <v>1</v>
      </c>
      <c r="H911" t="s">
        <v>3012</v>
      </c>
      <c r="I911">
        <v>6</v>
      </c>
      <c r="J911" t="s">
        <v>65</v>
      </c>
      <c r="K911" t="s">
        <v>39</v>
      </c>
      <c r="L911">
        <v>674.8</v>
      </c>
      <c r="M911" s="2" t="s">
        <v>3013</v>
      </c>
      <c r="N911" s="85" t="s">
        <v>3014</v>
      </c>
      <c r="O911">
        <v>135709</v>
      </c>
      <c r="P911" t="s">
        <v>3015</v>
      </c>
      <c r="Q911" t="s">
        <v>36</v>
      </c>
      <c r="R911">
        <v>4048.8</v>
      </c>
      <c r="S911" s="1">
        <v>45744.437967245372</v>
      </c>
      <c r="T911" t="s">
        <v>42</v>
      </c>
      <c r="U911" s="1">
        <v>45744.228472222218</v>
      </c>
      <c r="V911" t="s">
        <v>43</v>
      </c>
      <c r="W911" t="s">
        <v>36</v>
      </c>
      <c r="X911">
        <v>0</v>
      </c>
      <c r="Y911">
        <v>999</v>
      </c>
      <c r="Z911" t="s">
        <v>36</v>
      </c>
      <c r="AA911" t="s">
        <v>36</v>
      </c>
      <c r="AB911" t="s">
        <v>36</v>
      </c>
      <c r="AC911" t="s">
        <v>402</v>
      </c>
      <c r="AD911" t="s">
        <v>402</v>
      </c>
      <c r="AE911" t="s">
        <v>45</v>
      </c>
      <c r="AF911" s="44" t="s">
        <v>46</v>
      </c>
      <c r="AG911" s="18" t="s">
        <v>3016</v>
      </c>
      <c r="AH911" s="18"/>
      <c r="AI911" s="2" t="s">
        <v>48</v>
      </c>
      <c r="AJ911" s="2" t="e">
        <f>VLOOKUP(A911,'Classification Test Result'!$A$2:$D$2428,4,FALSE)</f>
        <v>#N/A</v>
      </c>
      <c r="AL911" s="2">
        <f>_xlfn.XLOOKUP($A911,Results!$A$2:$A$2256,Results!G$2:G$2256,"")</f>
        <v>339179</v>
      </c>
      <c r="AM911" s="2" t="str">
        <f>_xlfn.XLOOKUP($A911,Results!$A$2:$A$2256,Results!H$2:H$2256,"")</f>
        <v>CSD242412</v>
      </c>
      <c r="AN911" s="2" t="str">
        <f>_xlfn.XLOOKUP($A911,Results!$A$2:$A$2256,Results!I$2:I$2256,"")</f>
        <v>HOFFMAN</v>
      </c>
      <c r="AO911" s="2">
        <f>_xlfn.XLOOKUP($A911,Results!$A$2:$A$2256,Results!J$2:J$2256,"")</f>
        <v>783510775605</v>
      </c>
      <c r="AP911" s="2">
        <f>_xlfn.XLOOKUP($A911,Results!$A$2:$A$2256,Results!K$2:K$2256,"")</f>
        <v>39121324</v>
      </c>
      <c r="AQ911" s="2" t="str">
        <f>_xlfn.XLOOKUP($A911,Results!$A$2:$A$2256,Results!L$2:L$2256,"")</f>
        <v>AK10638501</v>
      </c>
      <c r="AR911" s="2">
        <f>_xlfn.XLOOKUP($A911,Results!$A$2:$A$2256,Results!M$2:M$2256,"")</f>
        <v>701889</v>
      </c>
      <c r="AS911" s="2" t="str">
        <f>_xlfn.XLOOKUP($A911,Results!$A$2:$A$2256,Results!N$2:N$2256,"")</f>
        <v>HOFF CSD242412 ENCLOSURE</v>
      </c>
      <c r="AT911" s="2" t="str">
        <f>_xlfn.XLOOKUP($A911,Results!$A$2:$A$2256,Results!O$2:O$2256,"")</f>
        <v>HOFFMAN</v>
      </c>
      <c r="AU911" s="2" t="str">
        <f>_xlfn.XLOOKUP($A911,Results!$A$2:$A$2256,Results!P$2:P$2256,"")</f>
        <v>HOF</v>
      </c>
      <c r="AV911" s="2" t="str">
        <f>_xlfn.XLOOKUP($A911,Results!$A$2:$A$2256,Results!Q$2:Q$2256,"")</f>
        <v>SINGLE_MATCH</v>
      </c>
      <c r="AW911" s="2" t="str">
        <f>_xlfn.XLOOKUP($A911,Results!$A$2:$A$2256,Results!R$2:R$2256,"")</f>
        <v>0.8569706517981073</v>
      </c>
      <c r="AX911" s="2">
        <f>_xlfn.XLOOKUP($A911,Results!$A$2:$A$2256,Results!S$2:S$2256,"")</f>
        <v>100</v>
      </c>
      <c r="AY911" s="2">
        <f>_xlfn.XLOOKUP($A911,Results!$A$2:$A$2256,Results!T$2:T$2256,"")</f>
        <v>100</v>
      </c>
      <c r="AZ911" s="2">
        <f>_xlfn.XLOOKUP($A911,Results!$A$2:$A$2256,Results!U$2:U$2256,"")</f>
        <v>100</v>
      </c>
      <c r="BA911" s="2" t="str">
        <f>_xlfn.XLOOKUP($A911,Results!$A$2:$A$2256,Results!V$2:V$2256,"")</f>
        <v>HOFFMAN</v>
      </c>
      <c r="BB911" s="2">
        <f>_xlfn.XLOOKUP($A911,Results!$A$2:$A$2256,Results!W$2:W$2256,"")</f>
        <v>88</v>
      </c>
      <c r="BC911" s="2">
        <f>_xlfn.XLOOKUP($A911,Results!$A$2:$A$2256,Results!X$2:X$2256,"")</f>
        <v>39121324</v>
      </c>
      <c r="BD911" s="2">
        <f>_xlfn.XLOOKUP($A911,Results!$A$2:$A$2256,Results!Y$2:Y$2256,"")</f>
        <v>88</v>
      </c>
      <c r="BE911" s="2" t="b">
        <f>_xlfn.XLOOKUP($A911,Results!$A$2:$A$2256,Results!Z$2:Z$2256,"")</f>
        <v>1</v>
      </c>
    </row>
    <row r="912" spans="1:57" ht="38.25" customHeight="1" x14ac:dyDescent="0.3">
      <c r="A912">
        <v>906589</v>
      </c>
      <c r="B912">
        <v>281608</v>
      </c>
      <c r="C912" t="s">
        <v>36</v>
      </c>
      <c r="D912" t="s">
        <v>1090</v>
      </c>
      <c r="E912" s="2" t="str">
        <f>VLOOKUP(F912,'RPA Vendor Data '!F$1:$G$2418,2)</f>
        <v>REXEL USA, INC.</v>
      </c>
      <c r="F912" s="2">
        <v>12873</v>
      </c>
      <c r="G912" s="2">
        <v>5</v>
      </c>
      <c r="H912" t="s">
        <v>3017</v>
      </c>
      <c r="I912">
        <v>1</v>
      </c>
      <c r="J912" t="s">
        <v>65</v>
      </c>
      <c r="K912" t="s">
        <v>39</v>
      </c>
      <c r="L912">
        <v>108.52500000000001</v>
      </c>
      <c r="M912" s="2" t="s">
        <v>2999</v>
      </c>
      <c r="N912" s="85" t="s">
        <v>3018</v>
      </c>
      <c r="O912">
        <v>38566</v>
      </c>
      <c r="P912" t="s">
        <v>3019</v>
      </c>
      <c r="Q912" t="s">
        <v>36</v>
      </c>
      <c r="R912">
        <v>108.53</v>
      </c>
      <c r="S912" s="1">
        <v>45744.480728125003</v>
      </c>
      <c r="T912" t="s">
        <v>42</v>
      </c>
      <c r="U912" s="1">
        <v>45744.25277777778</v>
      </c>
      <c r="V912" t="s">
        <v>43</v>
      </c>
      <c r="W912" t="s">
        <v>36</v>
      </c>
      <c r="X912">
        <v>0</v>
      </c>
      <c r="Y912">
        <v>201</v>
      </c>
      <c r="Z912" t="s">
        <v>36</v>
      </c>
      <c r="AA912" t="s">
        <v>36</v>
      </c>
      <c r="AB912" t="s">
        <v>36</v>
      </c>
      <c r="AC912" t="s">
        <v>402</v>
      </c>
      <c r="AD912" t="s">
        <v>402</v>
      </c>
      <c r="AE912" t="s">
        <v>45</v>
      </c>
      <c r="AF912" s="44">
        <v>39121332</v>
      </c>
      <c r="AG912" s="18" t="s">
        <v>3020</v>
      </c>
      <c r="AH912" s="18"/>
      <c r="AI912" s="2" t="s">
        <v>48</v>
      </c>
      <c r="AJ912" s="2" t="e">
        <f>VLOOKUP(A912,'Classification Test Result'!$A$2:$D$2428,4,FALSE)</f>
        <v>#N/A</v>
      </c>
      <c r="AL912" s="2">
        <f>_xlfn.XLOOKUP($A912,Results!$A$2:$A$2256,Results!G$2:G$2256,"")</f>
        <v>339069</v>
      </c>
      <c r="AM912" s="2" t="str">
        <f>_xlfn.XLOOKUP($A912,Results!$A$2:$A$2256,Results!H$2:H$2256,"")</f>
        <v>ASE24X24X4NK</v>
      </c>
      <c r="AN912" s="2" t="str">
        <f>_xlfn.XLOOKUP($A912,Results!$A$2:$A$2256,Results!I$2:I$2256,"")</f>
        <v>HOFFMAN</v>
      </c>
      <c r="AO912" s="2">
        <f>_xlfn.XLOOKUP($A912,Results!$A$2:$A$2256,Results!J$2:J$2256,"")</f>
        <v>783510473105</v>
      </c>
      <c r="AP912" s="2">
        <f>_xlfn.XLOOKUP($A912,Results!$A$2:$A$2256,Results!K$2:K$2256,"")</f>
        <v>39121332</v>
      </c>
      <c r="AQ912" s="2" t="str">
        <f>_xlfn.XLOOKUP($A912,Results!$A$2:$A$2256,Results!L$2:L$2256,"")</f>
        <v>AK10637050</v>
      </c>
      <c r="AR912" s="2">
        <f>_xlfn.XLOOKUP($A912,Results!$A$2:$A$2256,Results!M$2:M$2256,"")</f>
        <v>371538</v>
      </c>
      <c r="AS912" s="2" t="str">
        <f>_xlfn.XLOOKUP($A912,Results!$A$2:$A$2256,Results!N$2:N$2256,"")</f>
        <v>HOFF ASE24X24X4NK 24.00X24.00X4.00</v>
      </c>
      <c r="AT912" s="2" t="str">
        <f>_xlfn.XLOOKUP($A912,Results!$A$2:$A$2256,Results!O$2:O$2256,"")</f>
        <v>HOFFMAN</v>
      </c>
      <c r="AU912" s="2" t="str">
        <f>_xlfn.XLOOKUP($A912,Results!$A$2:$A$2256,Results!P$2:P$2256,"")</f>
        <v>HOF</v>
      </c>
      <c r="AV912" s="2" t="str">
        <f>_xlfn.XLOOKUP($A912,Results!$A$2:$A$2256,Results!Q$2:Q$2256,"")</f>
        <v>SINGLE_MATCH</v>
      </c>
      <c r="AW912" s="2" t="str">
        <f>_xlfn.XLOOKUP($A912,Results!$A$2:$A$2256,Results!R$2:R$2256,"")</f>
        <v>0.7295079615299895</v>
      </c>
      <c r="AX912" s="2">
        <f>_xlfn.XLOOKUP($A912,Results!$A$2:$A$2256,Results!S$2:S$2256,"")</f>
        <v>100</v>
      </c>
      <c r="AY912" s="2">
        <f>_xlfn.XLOOKUP($A912,Results!$A$2:$A$2256,Results!T$2:T$2256,"")</f>
        <v>100</v>
      </c>
      <c r="AZ912" s="2">
        <f>_xlfn.XLOOKUP($A912,Results!$A$2:$A$2256,Results!U$2:U$2256,"")</f>
        <v>100</v>
      </c>
      <c r="BA912" s="2" t="str">
        <f>_xlfn.XLOOKUP($A912,Results!$A$2:$A$2256,Results!V$2:V$2256,"")</f>
        <v>HOFFMAN</v>
      </c>
      <c r="BB912" s="2">
        <f>_xlfn.XLOOKUP($A912,Results!$A$2:$A$2256,Results!W$2:W$2256,"")</f>
        <v>89</v>
      </c>
      <c r="BC912" s="2">
        <f>_xlfn.XLOOKUP($A912,Results!$A$2:$A$2256,Results!X$2:X$2256,"")</f>
        <v>39121300</v>
      </c>
      <c r="BD912" s="2">
        <f>_xlfn.XLOOKUP($A912,Results!$A$2:$A$2256,Results!Y$2:Y$2256,"")</f>
        <v>89</v>
      </c>
      <c r="BE912" s="2" t="b">
        <f>_xlfn.XLOOKUP($A912,Results!$A$2:$A$2256,Results!Z$2:Z$2256,"")</f>
        <v>1</v>
      </c>
    </row>
    <row r="913" spans="1:57" ht="38.25" customHeight="1" x14ac:dyDescent="0.3">
      <c r="A913">
        <v>906590</v>
      </c>
      <c r="B913">
        <v>281887</v>
      </c>
      <c r="C913" t="s">
        <v>36</v>
      </c>
      <c r="D913">
        <v>15586</v>
      </c>
      <c r="F913" s="2">
        <v>10441</v>
      </c>
      <c r="G913" s="2">
        <v>20</v>
      </c>
      <c r="H913" s="2" t="s">
        <v>3021</v>
      </c>
      <c r="I913">
        <v>10</v>
      </c>
      <c r="J913" t="s">
        <v>3022</v>
      </c>
      <c r="K913" t="s">
        <v>39</v>
      </c>
      <c r="L913">
        <v>40</v>
      </c>
      <c r="M913" s="2" t="s">
        <v>36</v>
      </c>
      <c r="N913" s="9" t="s">
        <v>36</v>
      </c>
      <c r="O913" t="s">
        <v>36</v>
      </c>
      <c r="P913" t="s">
        <v>36</v>
      </c>
      <c r="Q913" t="s">
        <v>36</v>
      </c>
      <c r="R913">
        <v>400</v>
      </c>
      <c r="S913" s="1">
        <v>45744.667829398153</v>
      </c>
      <c r="T913" t="s">
        <v>42</v>
      </c>
      <c r="U913" s="1">
        <v>45744.449305555558</v>
      </c>
      <c r="V913" t="s">
        <v>43</v>
      </c>
      <c r="W913" t="s">
        <v>36</v>
      </c>
      <c r="X913">
        <v>0</v>
      </c>
      <c r="Y913">
        <v>999</v>
      </c>
      <c r="Z913" t="s">
        <v>36</v>
      </c>
      <c r="AA913" t="s">
        <v>36</v>
      </c>
      <c r="AB913" t="s">
        <v>36</v>
      </c>
      <c r="AC913" t="s">
        <v>92</v>
      </c>
      <c r="AD913" t="s">
        <v>92</v>
      </c>
      <c r="AE913" t="s">
        <v>45</v>
      </c>
      <c r="AF913" s="2"/>
      <c r="AI913" s="2" t="str">
        <f>IF(COUNTIF(Classification!$A$2:$A$338, H913)&gt;0,"FEE", " ")</f>
        <v>FEE</v>
      </c>
      <c r="AJ913" s="2" t="e">
        <f>VLOOKUP(A913,'Classification Test Result'!$A$2:$D$2428,4,FALSE)</f>
        <v>#N/A</v>
      </c>
      <c r="AL913" s="2">
        <f>_xlfn.XLOOKUP($A913,Results!$A$2:$A$2256,Results!G$2:G$2256,"")</f>
        <v>0</v>
      </c>
      <c r="AM913" s="2">
        <f>_xlfn.XLOOKUP($A913,Results!$A$2:$A$2256,Results!H$2:H$2256,"")</f>
        <v>0</v>
      </c>
      <c r="AN913" s="2">
        <f>_xlfn.XLOOKUP($A913,Results!$A$2:$A$2256,Results!I$2:I$2256,"")</f>
        <v>0</v>
      </c>
      <c r="AO913" s="2">
        <f>_xlfn.XLOOKUP($A913,Results!$A$2:$A$2256,Results!J$2:J$2256,"")</f>
        <v>0</v>
      </c>
      <c r="AP913" s="2">
        <f>_xlfn.XLOOKUP($A913,Results!$A$2:$A$2256,Results!K$2:K$2256,"")</f>
        <v>0</v>
      </c>
      <c r="AQ913" s="2">
        <f>_xlfn.XLOOKUP($A913,Results!$A$2:$A$2256,Results!L$2:L$2256,"")</f>
        <v>0</v>
      </c>
      <c r="AR913" s="2">
        <f>_xlfn.XLOOKUP($A913,Results!$A$2:$A$2256,Results!M$2:M$2256,"")</f>
        <v>0</v>
      </c>
      <c r="AS913" s="2">
        <f>_xlfn.XLOOKUP($A913,Results!$A$2:$A$2256,Results!N$2:N$2256,"")</f>
        <v>0</v>
      </c>
      <c r="AT913" s="2">
        <f>_xlfn.XLOOKUP($A913,Results!$A$2:$A$2256,Results!O$2:O$2256,"")</f>
        <v>0</v>
      </c>
      <c r="AU913" s="2">
        <f>_xlfn.XLOOKUP($A913,Results!$A$2:$A$2256,Results!P$2:P$2256,"")</f>
        <v>0</v>
      </c>
      <c r="AV913" s="2">
        <f>_xlfn.XLOOKUP($A913,Results!$A$2:$A$2256,Results!Q$2:Q$2256,"")</f>
        <v>0</v>
      </c>
      <c r="AW913" s="2">
        <f>_xlfn.XLOOKUP($A913,Results!$A$2:$A$2256,Results!R$2:R$2256,"")</f>
        <v>0</v>
      </c>
      <c r="AX913" s="2">
        <f>_xlfn.XLOOKUP($A913,Results!$A$2:$A$2256,Results!S$2:S$2256,"")</f>
        <v>0</v>
      </c>
      <c r="AY913" s="2">
        <f>_xlfn.XLOOKUP($A913,Results!$A$2:$A$2256,Results!T$2:T$2256,"")</f>
        <v>0</v>
      </c>
      <c r="AZ913" s="2">
        <f>_xlfn.XLOOKUP($A913,Results!$A$2:$A$2256,Results!U$2:U$2256,"")</f>
        <v>0</v>
      </c>
      <c r="BA913" s="2">
        <f>_xlfn.XLOOKUP($A913,Results!$A$2:$A$2256,Results!V$2:V$2256,"")</f>
        <v>0</v>
      </c>
      <c r="BB913" s="2">
        <f>_xlfn.XLOOKUP($A913,Results!$A$2:$A$2256,Results!W$2:W$2256,"")</f>
        <v>0</v>
      </c>
      <c r="BC913" s="2">
        <f>_xlfn.XLOOKUP($A913,Results!$A$2:$A$2256,Results!X$2:X$2256,"")</f>
        <v>0</v>
      </c>
      <c r="BD913" s="2">
        <f>_xlfn.XLOOKUP($A913,Results!$A$2:$A$2256,Results!Y$2:Y$2256,"")</f>
        <v>0</v>
      </c>
      <c r="BE913" s="2">
        <f>_xlfn.XLOOKUP($A913,Results!$A$2:$A$2256,Results!Z$2:Z$2256,"")</f>
        <v>0</v>
      </c>
    </row>
    <row r="914" spans="1:57" ht="38.25" customHeight="1" x14ac:dyDescent="0.3">
      <c r="A914">
        <v>906591</v>
      </c>
      <c r="B914">
        <v>281887</v>
      </c>
      <c r="C914" t="s">
        <v>36</v>
      </c>
      <c r="D914">
        <v>15586</v>
      </c>
      <c r="F914" s="2">
        <v>10441</v>
      </c>
      <c r="G914" s="2">
        <v>4</v>
      </c>
      <c r="H914" s="2" t="s">
        <v>3021</v>
      </c>
      <c r="I914">
        <v>10</v>
      </c>
      <c r="J914" t="s">
        <v>163</v>
      </c>
      <c r="K914" t="s">
        <v>39</v>
      </c>
      <c r="L914">
        <v>40</v>
      </c>
      <c r="M914" s="2" t="s">
        <v>36</v>
      </c>
      <c r="N914" s="9" t="s">
        <v>36</v>
      </c>
      <c r="O914" t="s">
        <v>36</v>
      </c>
      <c r="P914" t="s">
        <v>36</v>
      </c>
      <c r="Q914" t="s">
        <v>36</v>
      </c>
      <c r="R914">
        <v>400</v>
      </c>
      <c r="S914" s="1">
        <v>45744.667810613428</v>
      </c>
      <c r="T914" t="s">
        <v>42</v>
      </c>
      <c r="U914" s="1">
        <v>45744.448611111111</v>
      </c>
      <c r="V914" t="s">
        <v>43</v>
      </c>
      <c r="W914" t="s">
        <v>36</v>
      </c>
      <c r="X914">
        <v>0</v>
      </c>
      <c r="Y914">
        <v>999</v>
      </c>
      <c r="Z914" t="s">
        <v>36</v>
      </c>
      <c r="AA914" t="s">
        <v>36</v>
      </c>
      <c r="AB914" t="s">
        <v>36</v>
      </c>
      <c r="AC914" t="s">
        <v>92</v>
      </c>
      <c r="AD914" t="s">
        <v>92</v>
      </c>
      <c r="AE914" t="s">
        <v>45</v>
      </c>
      <c r="AF914" s="2"/>
      <c r="AI914" s="2" t="str">
        <f>IF(COUNTIF(Classification!$A$2:$A$338, H914)&gt;0,"FEE", " ")</f>
        <v>FEE</v>
      </c>
      <c r="AJ914" s="2" t="e">
        <f>VLOOKUP(A914,'Classification Test Result'!$A$2:$D$2428,4,FALSE)</f>
        <v>#N/A</v>
      </c>
      <c r="AL914" s="2">
        <f>_xlfn.XLOOKUP($A914,Results!$A$2:$A$2256,Results!G$2:G$2256,"")</f>
        <v>0</v>
      </c>
      <c r="AM914" s="2">
        <f>_xlfn.XLOOKUP($A914,Results!$A$2:$A$2256,Results!H$2:H$2256,"")</f>
        <v>0</v>
      </c>
      <c r="AN914" s="2">
        <f>_xlfn.XLOOKUP($A914,Results!$A$2:$A$2256,Results!I$2:I$2256,"")</f>
        <v>0</v>
      </c>
      <c r="AO914" s="2">
        <f>_xlfn.XLOOKUP($A914,Results!$A$2:$A$2256,Results!J$2:J$2256,"")</f>
        <v>0</v>
      </c>
      <c r="AP914" s="2">
        <f>_xlfn.XLOOKUP($A914,Results!$A$2:$A$2256,Results!K$2:K$2256,"")</f>
        <v>0</v>
      </c>
      <c r="AQ914" s="2">
        <f>_xlfn.XLOOKUP($A914,Results!$A$2:$A$2256,Results!L$2:L$2256,"")</f>
        <v>0</v>
      </c>
      <c r="AR914" s="2">
        <f>_xlfn.XLOOKUP($A914,Results!$A$2:$A$2256,Results!M$2:M$2256,"")</f>
        <v>0</v>
      </c>
      <c r="AS914" s="2">
        <f>_xlfn.XLOOKUP($A914,Results!$A$2:$A$2256,Results!N$2:N$2256,"")</f>
        <v>0</v>
      </c>
      <c r="AT914" s="2">
        <f>_xlfn.XLOOKUP($A914,Results!$A$2:$A$2256,Results!O$2:O$2256,"")</f>
        <v>0</v>
      </c>
      <c r="AU914" s="2">
        <f>_xlfn.XLOOKUP($A914,Results!$A$2:$A$2256,Results!P$2:P$2256,"")</f>
        <v>0</v>
      </c>
      <c r="AV914" s="2">
        <f>_xlfn.XLOOKUP($A914,Results!$A$2:$A$2256,Results!Q$2:Q$2256,"")</f>
        <v>0</v>
      </c>
      <c r="AW914" s="2">
        <f>_xlfn.XLOOKUP($A914,Results!$A$2:$A$2256,Results!R$2:R$2256,"")</f>
        <v>0</v>
      </c>
      <c r="AX914" s="2">
        <f>_xlfn.XLOOKUP($A914,Results!$A$2:$A$2256,Results!S$2:S$2256,"")</f>
        <v>0</v>
      </c>
      <c r="AY914" s="2">
        <f>_xlfn.XLOOKUP($A914,Results!$A$2:$A$2256,Results!T$2:T$2256,"")</f>
        <v>0</v>
      </c>
      <c r="AZ914" s="2">
        <f>_xlfn.XLOOKUP($A914,Results!$A$2:$A$2256,Results!U$2:U$2256,"")</f>
        <v>0</v>
      </c>
      <c r="BA914" s="2">
        <f>_xlfn.XLOOKUP($A914,Results!$A$2:$A$2256,Results!V$2:V$2256,"")</f>
        <v>0</v>
      </c>
      <c r="BB914" s="2">
        <f>_xlfn.XLOOKUP($A914,Results!$A$2:$A$2256,Results!W$2:W$2256,"")</f>
        <v>0</v>
      </c>
      <c r="BC914" s="2">
        <f>_xlfn.XLOOKUP($A914,Results!$A$2:$A$2256,Results!X$2:X$2256,"")</f>
        <v>0</v>
      </c>
      <c r="BD914" s="2">
        <f>_xlfn.XLOOKUP($A914,Results!$A$2:$A$2256,Results!Y$2:Y$2256,"")</f>
        <v>0</v>
      </c>
      <c r="BE914" s="2">
        <f>_xlfn.XLOOKUP($A914,Results!$A$2:$A$2256,Results!Z$2:Z$2256,"")</f>
        <v>0</v>
      </c>
    </row>
    <row r="915" spans="1:57" ht="38.25" customHeight="1" x14ac:dyDescent="0.3">
      <c r="A915">
        <v>906592</v>
      </c>
      <c r="B915">
        <v>281887</v>
      </c>
      <c r="C915" t="s">
        <v>36</v>
      </c>
      <c r="D915">
        <v>15586</v>
      </c>
      <c r="F915" s="2">
        <v>10441</v>
      </c>
      <c r="G915" s="2">
        <v>16</v>
      </c>
      <c r="H915" s="2" t="s">
        <v>3021</v>
      </c>
      <c r="I915">
        <v>10</v>
      </c>
      <c r="J915" t="s">
        <v>163</v>
      </c>
      <c r="K915" t="s">
        <v>39</v>
      </c>
      <c r="L915">
        <v>40</v>
      </c>
      <c r="M915" s="2" t="s">
        <v>36</v>
      </c>
      <c r="N915" s="9" t="s">
        <v>36</v>
      </c>
      <c r="O915" t="s">
        <v>36</v>
      </c>
      <c r="P915" t="s">
        <v>36</v>
      </c>
      <c r="Q915" t="s">
        <v>36</v>
      </c>
      <c r="R915">
        <v>400</v>
      </c>
      <c r="S915" s="1">
        <v>45744.667798645831</v>
      </c>
      <c r="T915" t="s">
        <v>42</v>
      </c>
      <c r="U915" s="1">
        <v>45744.448611111111</v>
      </c>
      <c r="V915" t="s">
        <v>43</v>
      </c>
      <c r="W915" t="s">
        <v>36</v>
      </c>
      <c r="X915">
        <v>0</v>
      </c>
      <c r="Y915">
        <v>999</v>
      </c>
      <c r="Z915" t="s">
        <v>36</v>
      </c>
      <c r="AA915" t="s">
        <v>36</v>
      </c>
      <c r="AB915" t="s">
        <v>36</v>
      </c>
      <c r="AC915" t="s">
        <v>92</v>
      </c>
      <c r="AD915" t="s">
        <v>92</v>
      </c>
      <c r="AE915" t="s">
        <v>45</v>
      </c>
      <c r="AF915" s="2"/>
      <c r="AI915" s="2" t="str">
        <f>IF(COUNTIF(Classification!$A$2:$A$338, H915)&gt;0,"FEE", " ")</f>
        <v>FEE</v>
      </c>
      <c r="AJ915" s="2" t="e">
        <f>VLOOKUP(A915,'Classification Test Result'!$A$2:$D$2428,4,FALSE)</f>
        <v>#N/A</v>
      </c>
      <c r="AL915" s="2">
        <f>_xlfn.XLOOKUP($A915,Results!$A$2:$A$2256,Results!G$2:G$2256,"")</f>
        <v>0</v>
      </c>
      <c r="AM915" s="2">
        <f>_xlfn.XLOOKUP($A915,Results!$A$2:$A$2256,Results!H$2:H$2256,"")</f>
        <v>0</v>
      </c>
      <c r="AN915" s="2">
        <f>_xlfn.XLOOKUP($A915,Results!$A$2:$A$2256,Results!I$2:I$2256,"")</f>
        <v>0</v>
      </c>
      <c r="AO915" s="2">
        <f>_xlfn.XLOOKUP($A915,Results!$A$2:$A$2256,Results!J$2:J$2256,"")</f>
        <v>0</v>
      </c>
      <c r="AP915" s="2">
        <f>_xlfn.XLOOKUP($A915,Results!$A$2:$A$2256,Results!K$2:K$2256,"")</f>
        <v>0</v>
      </c>
      <c r="AQ915" s="2">
        <f>_xlfn.XLOOKUP($A915,Results!$A$2:$A$2256,Results!L$2:L$2256,"")</f>
        <v>0</v>
      </c>
      <c r="AR915" s="2">
        <f>_xlfn.XLOOKUP($A915,Results!$A$2:$A$2256,Results!M$2:M$2256,"")</f>
        <v>0</v>
      </c>
      <c r="AS915" s="2">
        <f>_xlfn.XLOOKUP($A915,Results!$A$2:$A$2256,Results!N$2:N$2256,"")</f>
        <v>0</v>
      </c>
      <c r="AT915" s="2">
        <f>_xlfn.XLOOKUP($A915,Results!$A$2:$A$2256,Results!O$2:O$2256,"")</f>
        <v>0</v>
      </c>
      <c r="AU915" s="2">
        <f>_xlfn.XLOOKUP($A915,Results!$A$2:$A$2256,Results!P$2:P$2256,"")</f>
        <v>0</v>
      </c>
      <c r="AV915" s="2">
        <f>_xlfn.XLOOKUP($A915,Results!$A$2:$A$2256,Results!Q$2:Q$2256,"")</f>
        <v>0</v>
      </c>
      <c r="AW915" s="2">
        <f>_xlfn.XLOOKUP($A915,Results!$A$2:$A$2256,Results!R$2:R$2256,"")</f>
        <v>0</v>
      </c>
      <c r="AX915" s="2">
        <f>_xlfn.XLOOKUP($A915,Results!$A$2:$A$2256,Results!S$2:S$2256,"")</f>
        <v>0</v>
      </c>
      <c r="AY915" s="2">
        <f>_xlfn.XLOOKUP($A915,Results!$A$2:$A$2256,Results!T$2:T$2256,"")</f>
        <v>0</v>
      </c>
      <c r="AZ915" s="2">
        <f>_xlfn.XLOOKUP($A915,Results!$A$2:$A$2256,Results!U$2:U$2256,"")</f>
        <v>0</v>
      </c>
      <c r="BA915" s="2">
        <f>_xlfn.XLOOKUP($A915,Results!$A$2:$A$2256,Results!V$2:V$2256,"")</f>
        <v>0</v>
      </c>
      <c r="BB915" s="2">
        <f>_xlfn.XLOOKUP($A915,Results!$A$2:$A$2256,Results!W$2:W$2256,"")</f>
        <v>0</v>
      </c>
      <c r="BC915" s="2">
        <f>_xlfn.XLOOKUP($A915,Results!$A$2:$A$2256,Results!X$2:X$2256,"")</f>
        <v>0</v>
      </c>
      <c r="BD915" s="2">
        <f>_xlfn.XLOOKUP($A915,Results!$A$2:$A$2256,Results!Y$2:Y$2256,"")</f>
        <v>0</v>
      </c>
      <c r="BE915" s="2">
        <f>_xlfn.XLOOKUP($A915,Results!$A$2:$A$2256,Results!Z$2:Z$2256,"")</f>
        <v>0</v>
      </c>
    </row>
    <row r="916" spans="1:57" ht="38.25" customHeight="1" x14ac:dyDescent="0.3">
      <c r="A916">
        <v>906593</v>
      </c>
      <c r="B916">
        <v>281887</v>
      </c>
      <c r="C916" t="s">
        <v>36</v>
      </c>
      <c r="D916">
        <v>15586</v>
      </c>
      <c r="F916" s="2">
        <v>10441</v>
      </c>
      <c r="G916" s="2">
        <v>12</v>
      </c>
      <c r="H916" s="2" t="s">
        <v>3021</v>
      </c>
      <c r="I916">
        <v>10</v>
      </c>
      <c r="J916" t="s">
        <v>163</v>
      </c>
      <c r="K916" t="s">
        <v>39</v>
      </c>
      <c r="L916">
        <v>40</v>
      </c>
      <c r="M916" s="2" t="s">
        <v>36</v>
      </c>
      <c r="N916" s="9" t="s">
        <v>36</v>
      </c>
      <c r="O916" t="s">
        <v>36</v>
      </c>
      <c r="P916" t="s">
        <v>36</v>
      </c>
      <c r="Q916" t="s">
        <v>36</v>
      </c>
      <c r="R916">
        <v>400</v>
      </c>
      <c r="S916" s="1">
        <v>45744.667792789347</v>
      </c>
      <c r="T916" t="s">
        <v>42</v>
      </c>
      <c r="U916" s="1">
        <v>45744.448611111111</v>
      </c>
      <c r="V916" t="s">
        <v>43</v>
      </c>
      <c r="W916" t="s">
        <v>36</v>
      </c>
      <c r="X916">
        <v>0</v>
      </c>
      <c r="Y916">
        <v>999</v>
      </c>
      <c r="Z916" t="s">
        <v>36</v>
      </c>
      <c r="AA916" t="s">
        <v>36</v>
      </c>
      <c r="AB916" t="s">
        <v>36</v>
      </c>
      <c r="AC916" t="s">
        <v>92</v>
      </c>
      <c r="AD916" t="s">
        <v>92</v>
      </c>
      <c r="AE916" t="s">
        <v>45</v>
      </c>
      <c r="AF916" s="2"/>
      <c r="AI916" s="2" t="str">
        <f>IF(COUNTIF(Classification!$A$2:$A$338, H916)&gt;0,"FEE", " ")</f>
        <v>FEE</v>
      </c>
      <c r="AJ916" s="2" t="e">
        <f>VLOOKUP(A916,'Classification Test Result'!$A$2:$D$2428,4,FALSE)</f>
        <v>#N/A</v>
      </c>
      <c r="AL916" s="2">
        <f>_xlfn.XLOOKUP($A916,Results!$A$2:$A$2256,Results!G$2:G$2256,"")</f>
        <v>0</v>
      </c>
      <c r="AM916" s="2">
        <f>_xlfn.XLOOKUP($A916,Results!$A$2:$A$2256,Results!H$2:H$2256,"")</f>
        <v>0</v>
      </c>
      <c r="AN916" s="2">
        <f>_xlfn.XLOOKUP($A916,Results!$A$2:$A$2256,Results!I$2:I$2256,"")</f>
        <v>0</v>
      </c>
      <c r="AO916" s="2">
        <f>_xlfn.XLOOKUP($A916,Results!$A$2:$A$2256,Results!J$2:J$2256,"")</f>
        <v>0</v>
      </c>
      <c r="AP916" s="2">
        <f>_xlfn.XLOOKUP($A916,Results!$A$2:$A$2256,Results!K$2:K$2256,"")</f>
        <v>0</v>
      </c>
      <c r="AQ916" s="2">
        <f>_xlfn.XLOOKUP($A916,Results!$A$2:$A$2256,Results!L$2:L$2256,"")</f>
        <v>0</v>
      </c>
      <c r="AR916" s="2">
        <f>_xlfn.XLOOKUP($A916,Results!$A$2:$A$2256,Results!M$2:M$2256,"")</f>
        <v>0</v>
      </c>
      <c r="AS916" s="2">
        <f>_xlfn.XLOOKUP($A916,Results!$A$2:$A$2256,Results!N$2:N$2256,"")</f>
        <v>0</v>
      </c>
      <c r="AT916" s="2">
        <f>_xlfn.XLOOKUP($A916,Results!$A$2:$A$2256,Results!O$2:O$2256,"")</f>
        <v>0</v>
      </c>
      <c r="AU916" s="2">
        <f>_xlfn.XLOOKUP($A916,Results!$A$2:$A$2256,Results!P$2:P$2256,"")</f>
        <v>0</v>
      </c>
      <c r="AV916" s="2">
        <f>_xlfn.XLOOKUP($A916,Results!$A$2:$A$2256,Results!Q$2:Q$2256,"")</f>
        <v>0</v>
      </c>
      <c r="AW916" s="2">
        <f>_xlfn.XLOOKUP($A916,Results!$A$2:$A$2256,Results!R$2:R$2256,"")</f>
        <v>0</v>
      </c>
      <c r="AX916" s="2">
        <f>_xlfn.XLOOKUP($A916,Results!$A$2:$A$2256,Results!S$2:S$2256,"")</f>
        <v>0</v>
      </c>
      <c r="AY916" s="2">
        <f>_xlfn.XLOOKUP($A916,Results!$A$2:$A$2256,Results!T$2:T$2256,"")</f>
        <v>0</v>
      </c>
      <c r="AZ916" s="2">
        <f>_xlfn.XLOOKUP($A916,Results!$A$2:$A$2256,Results!U$2:U$2256,"")</f>
        <v>0</v>
      </c>
      <c r="BA916" s="2">
        <f>_xlfn.XLOOKUP($A916,Results!$A$2:$A$2256,Results!V$2:V$2256,"")</f>
        <v>0</v>
      </c>
      <c r="BB916" s="2">
        <f>_xlfn.XLOOKUP($A916,Results!$A$2:$A$2256,Results!W$2:W$2256,"")</f>
        <v>0</v>
      </c>
      <c r="BC916" s="2">
        <f>_xlfn.XLOOKUP($A916,Results!$A$2:$A$2256,Results!X$2:X$2256,"")</f>
        <v>0</v>
      </c>
      <c r="BD916" s="2">
        <f>_xlfn.XLOOKUP($A916,Results!$A$2:$A$2256,Results!Y$2:Y$2256,"")</f>
        <v>0</v>
      </c>
      <c r="BE916" s="2">
        <f>_xlfn.XLOOKUP($A916,Results!$A$2:$A$2256,Results!Z$2:Z$2256,"")</f>
        <v>0</v>
      </c>
    </row>
    <row r="917" spans="1:57" ht="38.25" customHeight="1" x14ac:dyDescent="0.3">
      <c r="A917">
        <v>906594</v>
      </c>
      <c r="B917">
        <v>281887</v>
      </c>
      <c r="C917" t="s">
        <v>36</v>
      </c>
      <c r="D917">
        <v>15586</v>
      </c>
      <c r="F917" s="2">
        <v>10441</v>
      </c>
      <c r="G917" s="2">
        <v>8</v>
      </c>
      <c r="H917" s="2" t="s">
        <v>3021</v>
      </c>
      <c r="I917">
        <v>10</v>
      </c>
      <c r="J917" t="s">
        <v>163</v>
      </c>
      <c r="K917" t="s">
        <v>39</v>
      </c>
      <c r="L917">
        <v>40</v>
      </c>
      <c r="M917" s="2" t="s">
        <v>36</v>
      </c>
      <c r="N917" s="9" t="s">
        <v>36</v>
      </c>
      <c r="O917" t="s">
        <v>36</v>
      </c>
      <c r="P917" t="s">
        <v>36</v>
      </c>
      <c r="Q917" t="s">
        <v>36</v>
      </c>
      <c r="R917">
        <v>400</v>
      </c>
      <c r="S917" s="1">
        <v>45744.667781053242</v>
      </c>
      <c r="T917" t="s">
        <v>42</v>
      </c>
      <c r="U917" s="1">
        <v>45744.448611111111</v>
      </c>
      <c r="V917" t="s">
        <v>43</v>
      </c>
      <c r="W917" t="s">
        <v>36</v>
      </c>
      <c r="X917">
        <v>0</v>
      </c>
      <c r="Y917">
        <v>999</v>
      </c>
      <c r="Z917" t="s">
        <v>36</v>
      </c>
      <c r="AA917" t="s">
        <v>36</v>
      </c>
      <c r="AB917" t="s">
        <v>36</v>
      </c>
      <c r="AC917" t="s">
        <v>92</v>
      </c>
      <c r="AD917" t="s">
        <v>92</v>
      </c>
      <c r="AE917" t="s">
        <v>45</v>
      </c>
      <c r="AF917" s="2"/>
      <c r="AI917" s="2" t="str">
        <f>IF(COUNTIF(Classification!$A$2:$A$338, H917)&gt;0,"FEE", " ")</f>
        <v>FEE</v>
      </c>
      <c r="AJ917" s="2" t="e">
        <f>VLOOKUP(A917,'Classification Test Result'!$A$2:$D$2428,4,FALSE)</f>
        <v>#N/A</v>
      </c>
      <c r="AL917" s="2">
        <f>_xlfn.XLOOKUP($A917,Results!$A$2:$A$2256,Results!G$2:G$2256,"")</f>
        <v>0</v>
      </c>
      <c r="AM917" s="2">
        <f>_xlfn.XLOOKUP($A917,Results!$A$2:$A$2256,Results!H$2:H$2256,"")</f>
        <v>0</v>
      </c>
      <c r="AN917" s="2">
        <f>_xlfn.XLOOKUP($A917,Results!$A$2:$A$2256,Results!I$2:I$2256,"")</f>
        <v>0</v>
      </c>
      <c r="AO917" s="2">
        <f>_xlfn.XLOOKUP($A917,Results!$A$2:$A$2256,Results!J$2:J$2256,"")</f>
        <v>0</v>
      </c>
      <c r="AP917" s="2">
        <f>_xlfn.XLOOKUP($A917,Results!$A$2:$A$2256,Results!K$2:K$2256,"")</f>
        <v>0</v>
      </c>
      <c r="AQ917" s="2">
        <f>_xlfn.XLOOKUP($A917,Results!$A$2:$A$2256,Results!L$2:L$2256,"")</f>
        <v>0</v>
      </c>
      <c r="AR917" s="2">
        <f>_xlfn.XLOOKUP($A917,Results!$A$2:$A$2256,Results!M$2:M$2256,"")</f>
        <v>0</v>
      </c>
      <c r="AS917" s="2">
        <f>_xlfn.XLOOKUP($A917,Results!$A$2:$A$2256,Results!N$2:N$2256,"")</f>
        <v>0</v>
      </c>
      <c r="AT917" s="2">
        <f>_xlfn.XLOOKUP($A917,Results!$A$2:$A$2256,Results!O$2:O$2256,"")</f>
        <v>0</v>
      </c>
      <c r="AU917" s="2">
        <f>_xlfn.XLOOKUP($A917,Results!$A$2:$A$2256,Results!P$2:P$2256,"")</f>
        <v>0</v>
      </c>
      <c r="AV917" s="2">
        <f>_xlfn.XLOOKUP($A917,Results!$A$2:$A$2256,Results!Q$2:Q$2256,"")</f>
        <v>0</v>
      </c>
      <c r="AW917" s="2">
        <f>_xlfn.XLOOKUP($A917,Results!$A$2:$A$2256,Results!R$2:R$2256,"")</f>
        <v>0</v>
      </c>
      <c r="AX917" s="2">
        <f>_xlfn.XLOOKUP($A917,Results!$A$2:$A$2256,Results!S$2:S$2256,"")</f>
        <v>0</v>
      </c>
      <c r="AY917" s="2">
        <f>_xlfn.XLOOKUP($A917,Results!$A$2:$A$2256,Results!T$2:T$2256,"")</f>
        <v>0</v>
      </c>
      <c r="AZ917" s="2">
        <f>_xlfn.XLOOKUP($A917,Results!$A$2:$A$2256,Results!U$2:U$2256,"")</f>
        <v>0</v>
      </c>
      <c r="BA917" s="2">
        <f>_xlfn.XLOOKUP($A917,Results!$A$2:$A$2256,Results!V$2:V$2256,"")</f>
        <v>0</v>
      </c>
      <c r="BB917" s="2">
        <f>_xlfn.XLOOKUP($A917,Results!$A$2:$A$2256,Results!W$2:W$2256,"")</f>
        <v>0</v>
      </c>
      <c r="BC917" s="2">
        <f>_xlfn.XLOOKUP($A917,Results!$A$2:$A$2256,Results!X$2:X$2256,"")</f>
        <v>0</v>
      </c>
      <c r="BD917" s="2">
        <f>_xlfn.XLOOKUP($A917,Results!$A$2:$A$2256,Results!Y$2:Y$2256,"")</f>
        <v>0</v>
      </c>
      <c r="BE917" s="2">
        <f>_xlfn.XLOOKUP($A917,Results!$A$2:$A$2256,Results!Z$2:Z$2256,"")</f>
        <v>0</v>
      </c>
    </row>
    <row r="918" spans="1:57" ht="38.25" customHeight="1" x14ac:dyDescent="0.3">
      <c r="A918">
        <v>906595</v>
      </c>
      <c r="B918">
        <v>281890</v>
      </c>
      <c r="C918" t="s">
        <v>36</v>
      </c>
      <c r="D918">
        <v>15584</v>
      </c>
      <c r="F918" s="2">
        <v>10441</v>
      </c>
      <c r="G918" s="2">
        <v>6</v>
      </c>
      <c r="H918" s="2" t="s">
        <v>3021</v>
      </c>
      <c r="I918">
        <v>10</v>
      </c>
      <c r="J918" t="s">
        <v>163</v>
      </c>
      <c r="K918" t="s">
        <v>39</v>
      </c>
      <c r="L918">
        <v>40</v>
      </c>
      <c r="M918" s="2" t="s">
        <v>36</v>
      </c>
      <c r="N918" s="9" t="s">
        <v>36</v>
      </c>
      <c r="O918" t="s">
        <v>36</v>
      </c>
      <c r="P918" t="s">
        <v>36</v>
      </c>
      <c r="Q918" t="s">
        <v>36</v>
      </c>
      <c r="R918">
        <v>400</v>
      </c>
      <c r="S918" s="1">
        <v>45744.667712847222</v>
      </c>
      <c r="T918" t="s">
        <v>42</v>
      </c>
      <c r="U918" s="1">
        <v>45744.449305555558</v>
      </c>
      <c r="V918" t="s">
        <v>43</v>
      </c>
      <c r="W918" t="s">
        <v>36</v>
      </c>
      <c r="X918">
        <v>0</v>
      </c>
      <c r="Y918">
        <v>999</v>
      </c>
      <c r="Z918" t="s">
        <v>36</v>
      </c>
      <c r="AA918" t="s">
        <v>36</v>
      </c>
      <c r="AB918" t="s">
        <v>36</v>
      </c>
      <c r="AC918" t="s">
        <v>92</v>
      </c>
      <c r="AD918" t="s">
        <v>92</v>
      </c>
      <c r="AE918" t="s">
        <v>45</v>
      </c>
      <c r="AF918" s="2"/>
      <c r="AI918" s="2" t="str">
        <f>IF(COUNTIF(Classification!$A$2:$A$338, H918)&gt;0,"FEE", " ")</f>
        <v>FEE</v>
      </c>
      <c r="AJ918" s="2" t="e">
        <f>VLOOKUP(A918,'Classification Test Result'!$A$2:$D$2428,4,FALSE)</f>
        <v>#N/A</v>
      </c>
      <c r="AL918" s="2">
        <f>_xlfn.XLOOKUP($A918,Results!$A$2:$A$2256,Results!G$2:G$2256,"")</f>
        <v>0</v>
      </c>
      <c r="AM918" s="2">
        <f>_xlfn.XLOOKUP($A918,Results!$A$2:$A$2256,Results!H$2:H$2256,"")</f>
        <v>0</v>
      </c>
      <c r="AN918" s="2">
        <f>_xlfn.XLOOKUP($A918,Results!$A$2:$A$2256,Results!I$2:I$2256,"")</f>
        <v>0</v>
      </c>
      <c r="AO918" s="2">
        <f>_xlfn.XLOOKUP($A918,Results!$A$2:$A$2256,Results!J$2:J$2256,"")</f>
        <v>0</v>
      </c>
      <c r="AP918" s="2">
        <f>_xlfn.XLOOKUP($A918,Results!$A$2:$A$2256,Results!K$2:K$2256,"")</f>
        <v>0</v>
      </c>
      <c r="AQ918" s="2">
        <f>_xlfn.XLOOKUP($A918,Results!$A$2:$A$2256,Results!L$2:L$2256,"")</f>
        <v>0</v>
      </c>
      <c r="AR918" s="2">
        <f>_xlfn.XLOOKUP($A918,Results!$A$2:$A$2256,Results!M$2:M$2256,"")</f>
        <v>0</v>
      </c>
      <c r="AS918" s="2">
        <f>_xlfn.XLOOKUP($A918,Results!$A$2:$A$2256,Results!N$2:N$2256,"")</f>
        <v>0</v>
      </c>
      <c r="AT918" s="2">
        <f>_xlfn.XLOOKUP($A918,Results!$A$2:$A$2256,Results!O$2:O$2256,"")</f>
        <v>0</v>
      </c>
      <c r="AU918" s="2">
        <f>_xlfn.XLOOKUP($A918,Results!$A$2:$A$2256,Results!P$2:P$2256,"")</f>
        <v>0</v>
      </c>
      <c r="AV918" s="2">
        <f>_xlfn.XLOOKUP($A918,Results!$A$2:$A$2256,Results!Q$2:Q$2256,"")</f>
        <v>0</v>
      </c>
      <c r="AW918" s="2">
        <f>_xlfn.XLOOKUP($A918,Results!$A$2:$A$2256,Results!R$2:R$2256,"")</f>
        <v>0</v>
      </c>
      <c r="AX918" s="2">
        <f>_xlfn.XLOOKUP($A918,Results!$A$2:$A$2256,Results!S$2:S$2256,"")</f>
        <v>0</v>
      </c>
      <c r="AY918" s="2">
        <f>_xlfn.XLOOKUP($A918,Results!$A$2:$A$2256,Results!T$2:T$2256,"")</f>
        <v>0</v>
      </c>
      <c r="AZ918" s="2">
        <f>_xlfn.XLOOKUP($A918,Results!$A$2:$A$2256,Results!U$2:U$2256,"")</f>
        <v>0</v>
      </c>
      <c r="BA918" s="2">
        <f>_xlfn.XLOOKUP($A918,Results!$A$2:$A$2256,Results!V$2:V$2256,"")</f>
        <v>0</v>
      </c>
      <c r="BB918" s="2">
        <f>_xlfn.XLOOKUP($A918,Results!$A$2:$A$2256,Results!W$2:W$2256,"")</f>
        <v>0</v>
      </c>
      <c r="BC918" s="2">
        <f>_xlfn.XLOOKUP($A918,Results!$A$2:$A$2256,Results!X$2:X$2256,"")</f>
        <v>0</v>
      </c>
      <c r="BD918" s="2">
        <f>_xlfn.XLOOKUP($A918,Results!$A$2:$A$2256,Results!Y$2:Y$2256,"")</f>
        <v>0</v>
      </c>
      <c r="BE918" s="2">
        <f>_xlfn.XLOOKUP($A918,Results!$A$2:$A$2256,Results!Z$2:Z$2256,"")</f>
        <v>0</v>
      </c>
    </row>
    <row r="919" spans="1:57" ht="38.25" customHeight="1" x14ac:dyDescent="0.3">
      <c r="A919">
        <v>906596</v>
      </c>
      <c r="B919">
        <v>281890</v>
      </c>
      <c r="C919" t="s">
        <v>36</v>
      </c>
      <c r="D919">
        <v>15584</v>
      </c>
      <c r="F919" s="2">
        <v>10441</v>
      </c>
      <c r="G919" s="2">
        <v>3</v>
      </c>
      <c r="H919" s="2" t="s">
        <v>3021</v>
      </c>
      <c r="I919">
        <v>10</v>
      </c>
      <c r="J919" t="s">
        <v>163</v>
      </c>
      <c r="K919" t="s">
        <v>39</v>
      </c>
      <c r="L919">
        <v>40</v>
      </c>
      <c r="M919" s="2" t="s">
        <v>36</v>
      </c>
      <c r="N919" s="9" t="s">
        <v>36</v>
      </c>
      <c r="O919" t="s">
        <v>36</v>
      </c>
      <c r="P919" t="s">
        <v>36</v>
      </c>
      <c r="Q919" t="s">
        <v>36</v>
      </c>
      <c r="R919">
        <v>400</v>
      </c>
      <c r="S919" s="1">
        <v>45744.667699189813</v>
      </c>
      <c r="T919" t="s">
        <v>42</v>
      </c>
      <c r="U919" s="1">
        <v>45744.449305555558</v>
      </c>
      <c r="V919" t="s">
        <v>43</v>
      </c>
      <c r="W919" t="s">
        <v>36</v>
      </c>
      <c r="X919">
        <v>0</v>
      </c>
      <c r="Y919">
        <v>999</v>
      </c>
      <c r="Z919" t="s">
        <v>36</v>
      </c>
      <c r="AA919" t="s">
        <v>36</v>
      </c>
      <c r="AB919" t="s">
        <v>36</v>
      </c>
      <c r="AC919" t="s">
        <v>92</v>
      </c>
      <c r="AD919" t="s">
        <v>92</v>
      </c>
      <c r="AE919" t="s">
        <v>45</v>
      </c>
      <c r="AF919" s="2"/>
      <c r="AI919" s="2" t="str">
        <f>IF(COUNTIF(Classification!$A$2:$A$338, H919)&gt;0,"FEE", " ")</f>
        <v>FEE</v>
      </c>
      <c r="AJ919" s="2" t="e">
        <f>VLOOKUP(A919,'Classification Test Result'!$A$2:$D$2428,4,FALSE)</f>
        <v>#N/A</v>
      </c>
      <c r="AL919" s="2">
        <f>_xlfn.XLOOKUP($A919,Results!$A$2:$A$2256,Results!G$2:G$2256,"")</f>
        <v>0</v>
      </c>
      <c r="AM919" s="2">
        <f>_xlfn.XLOOKUP($A919,Results!$A$2:$A$2256,Results!H$2:H$2256,"")</f>
        <v>0</v>
      </c>
      <c r="AN919" s="2">
        <f>_xlfn.XLOOKUP($A919,Results!$A$2:$A$2256,Results!I$2:I$2256,"")</f>
        <v>0</v>
      </c>
      <c r="AO919" s="2">
        <f>_xlfn.XLOOKUP($A919,Results!$A$2:$A$2256,Results!J$2:J$2256,"")</f>
        <v>0</v>
      </c>
      <c r="AP919" s="2">
        <f>_xlfn.XLOOKUP($A919,Results!$A$2:$A$2256,Results!K$2:K$2256,"")</f>
        <v>0</v>
      </c>
      <c r="AQ919" s="2">
        <f>_xlfn.XLOOKUP($A919,Results!$A$2:$A$2256,Results!L$2:L$2256,"")</f>
        <v>0</v>
      </c>
      <c r="AR919" s="2">
        <f>_xlfn.XLOOKUP($A919,Results!$A$2:$A$2256,Results!M$2:M$2256,"")</f>
        <v>0</v>
      </c>
      <c r="AS919" s="2">
        <f>_xlfn.XLOOKUP($A919,Results!$A$2:$A$2256,Results!N$2:N$2256,"")</f>
        <v>0</v>
      </c>
      <c r="AT919" s="2">
        <f>_xlfn.XLOOKUP($A919,Results!$A$2:$A$2256,Results!O$2:O$2256,"")</f>
        <v>0</v>
      </c>
      <c r="AU919" s="2">
        <f>_xlfn.XLOOKUP($A919,Results!$A$2:$A$2256,Results!P$2:P$2256,"")</f>
        <v>0</v>
      </c>
      <c r="AV919" s="2">
        <f>_xlfn.XLOOKUP($A919,Results!$A$2:$A$2256,Results!Q$2:Q$2256,"")</f>
        <v>0</v>
      </c>
      <c r="AW919" s="2">
        <f>_xlfn.XLOOKUP($A919,Results!$A$2:$A$2256,Results!R$2:R$2256,"")</f>
        <v>0</v>
      </c>
      <c r="AX919" s="2">
        <f>_xlfn.XLOOKUP($A919,Results!$A$2:$A$2256,Results!S$2:S$2256,"")</f>
        <v>0</v>
      </c>
      <c r="AY919" s="2">
        <f>_xlfn.XLOOKUP($A919,Results!$A$2:$A$2256,Results!T$2:T$2256,"")</f>
        <v>0</v>
      </c>
      <c r="AZ919" s="2">
        <f>_xlfn.XLOOKUP($A919,Results!$A$2:$A$2256,Results!U$2:U$2256,"")</f>
        <v>0</v>
      </c>
      <c r="BA919" s="2">
        <f>_xlfn.XLOOKUP($A919,Results!$A$2:$A$2256,Results!V$2:V$2256,"")</f>
        <v>0</v>
      </c>
      <c r="BB919" s="2">
        <f>_xlfn.XLOOKUP($A919,Results!$A$2:$A$2256,Results!W$2:W$2256,"")</f>
        <v>0</v>
      </c>
      <c r="BC919" s="2">
        <f>_xlfn.XLOOKUP($A919,Results!$A$2:$A$2256,Results!X$2:X$2256,"")</f>
        <v>0</v>
      </c>
      <c r="BD919" s="2">
        <f>_xlfn.XLOOKUP($A919,Results!$A$2:$A$2256,Results!Y$2:Y$2256,"")</f>
        <v>0</v>
      </c>
      <c r="BE919" s="2">
        <f>_xlfn.XLOOKUP($A919,Results!$A$2:$A$2256,Results!Z$2:Z$2256,"")</f>
        <v>0</v>
      </c>
    </row>
    <row r="920" spans="1:57" ht="38.25" customHeight="1" x14ac:dyDescent="0.3">
      <c r="A920">
        <v>906597</v>
      </c>
      <c r="B920">
        <v>281919</v>
      </c>
      <c r="C920" t="s">
        <v>36</v>
      </c>
      <c r="D920" t="s">
        <v>590</v>
      </c>
      <c r="E920" s="2" t="str">
        <f>VLOOKUP(F920,'RPA Vendor Data '!F$1:$G$2418,2)</f>
        <v>ACME CONSTRUCTION SUPPLY</v>
      </c>
      <c r="F920" s="2">
        <v>10054</v>
      </c>
      <c r="G920" s="2">
        <v>7</v>
      </c>
      <c r="H920" t="s">
        <v>3023</v>
      </c>
      <c r="I920">
        <v>100</v>
      </c>
      <c r="J920" t="s">
        <v>58</v>
      </c>
      <c r="K920" t="s">
        <v>58</v>
      </c>
      <c r="L920">
        <v>2.6</v>
      </c>
      <c r="M920" s="2" t="s">
        <v>444</v>
      </c>
      <c r="N920" s="85" t="s">
        <v>36</v>
      </c>
      <c r="O920" t="s">
        <v>36</v>
      </c>
      <c r="P920" t="s">
        <v>36</v>
      </c>
      <c r="Q920" t="s">
        <v>36</v>
      </c>
      <c r="R920">
        <v>2.6</v>
      </c>
      <c r="S920" s="1">
        <v>45744.771288460652</v>
      </c>
      <c r="T920" t="s">
        <v>42</v>
      </c>
      <c r="U920" s="1">
        <v>45744.556944444441</v>
      </c>
      <c r="V920" t="s">
        <v>43</v>
      </c>
      <c r="W920" t="s">
        <v>36</v>
      </c>
      <c r="X920">
        <v>1</v>
      </c>
      <c r="Y920">
        <v>201</v>
      </c>
      <c r="Z920" t="s">
        <v>36</v>
      </c>
      <c r="AA920" t="s">
        <v>36</v>
      </c>
      <c r="AB920" t="s">
        <v>36</v>
      </c>
      <c r="AC920" t="s">
        <v>3024</v>
      </c>
      <c r="AD920" t="s">
        <v>3024</v>
      </c>
      <c r="AE920" t="s">
        <v>45</v>
      </c>
      <c r="AF920" s="44" t="s">
        <v>46</v>
      </c>
      <c r="AG920" s="18" t="s">
        <v>3025</v>
      </c>
      <c r="AI920" s="2" t="s">
        <v>48</v>
      </c>
      <c r="AJ920" s="2" t="e">
        <f>VLOOKUP(A920,'Classification Test Result'!$A$2:$D$2428,4,FALSE)</f>
        <v>#N/A</v>
      </c>
      <c r="AL920" s="2">
        <f>_xlfn.XLOOKUP($A920,Results!$A$2:$A$2256,Results!G$2:G$2256,"")</f>
        <v>0</v>
      </c>
      <c r="AM920" s="2">
        <f>_xlfn.XLOOKUP($A920,Results!$A$2:$A$2256,Results!H$2:H$2256,"")</f>
        <v>0</v>
      </c>
      <c r="AN920" s="2">
        <f>_xlfn.XLOOKUP($A920,Results!$A$2:$A$2256,Results!I$2:I$2256,"")</f>
        <v>0</v>
      </c>
      <c r="AO920" s="2">
        <f>_xlfn.XLOOKUP($A920,Results!$A$2:$A$2256,Results!J$2:J$2256,"")</f>
        <v>0</v>
      </c>
      <c r="AP920" s="2">
        <f>_xlfn.XLOOKUP($A920,Results!$A$2:$A$2256,Results!K$2:K$2256,"")</f>
        <v>0</v>
      </c>
      <c r="AQ920" s="2">
        <f>_xlfn.XLOOKUP($A920,Results!$A$2:$A$2256,Results!L$2:L$2256,"")</f>
        <v>0</v>
      </c>
      <c r="AR920" s="2">
        <f>_xlfn.XLOOKUP($A920,Results!$A$2:$A$2256,Results!M$2:M$2256,"")</f>
        <v>0</v>
      </c>
      <c r="AS920" s="2">
        <f>_xlfn.XLOOKUP($A920,Results!$A$2:$A$2256,Results!N$2:N$2256,"")</f>
        <v>0</v>
      </c>
      <c r="AT920" s="2" t="str">
        <f>_xlfn.XLOOKUP($A920,Results!$A$2:$A$2256,Results!O$2:O$2256,"")</f>
        <v>BRIGHTON BEST</v>
      </c>
      <c r="AU920" s="2" t="str">
        <f>_xlfn.XLOOKUP($A920,Results!$A$2:$A$2256,Results!P$2:P$2256,"")</f>
        <v>BRIGHTON BEST</v>
      </c>
      <c r="AV920" s="2" t="str">
        <f>_xlfn.XLOOKUP($A920,Results!$A$2:$A$2256,Results!Q$2:Q$2256,"")</f>
        <v>SINGLE_MATCH</v>
      </c>
      <c r="AW920" s="2">
        <f>_xlfn.XLOOKUP($A920,Results!$A$2:$A$2256,Results!R$2:R$2256,"")</f>
        <v>0</v>
      </c>
      <c r="AX920" s="2">
        <f>_xlfn.XLOOKUP($A920,Results!$A$2:$A$2256,Results!S$2:S$2256,"")</f>
        <v>0</v>
      </c>
      <c r="AY920" s="2">
        <f>_xlfn.XLOOKUP($A920,Results!$A$2:$A$2256,Results!T$2:T$2256,"")</f>
        <v>100</v>
      </c>
      <c r="AZ920" s="2">
        <f>_xlfn.XLOOKUP($A920,Results!$A$2:$A$2256,Results!U$2:U$2256,"")</f>
        <v>0</v>
      </c>
      <c r="BA920" s="2">
        <f>_xlfn.XLOOKUP($A920,Results!$A$2:$A$2256,Results!V$2:V$2256,"")</f>
        <v>0</v>
      </c>
      <c r="BB920" s="2">
        <f>_xlfn.XLOOKUP($A920,Results!$A$2:$A$2256,Results!W$2:W$2256,"")</f>
        <v>0</v>
      </c>
      <c r="BC920" s="2">
        <f>_xlfn.XLOOKUP($A920,Results!$A$2:$A$2256,Results!X$2:X$2256,"")</f>
        <v>31161620</v>
      </c>
      <c r="BD920" s="2">
        <f>_xlfn.XLOOKUP($A920,Results!$A$2:$A$2256,Results!Y$2:Y$2256,"")</f>
        <v>77</v>
      </c>
      <c r="BE920" s="2">
        <f>_xlfn.XLOOKUP($A920,Results!$A$2:$A$2256,Results!Z$2:Z$2256,"")</f>
        <v>0</v>
      </c>
    </row>
    <row r="921" spans="1:57" ht="38.25" customHeight="1" x14ac:dyDescent="0.3">
      <c r="A921">
        <v>906598</v>
      </c>
      <c r="B921">
        <v>281710</v>
      </c>
      <c r="C921" t="s">
        <v>36</v>
      </c>
      <c r="D921" t="s">
        <v>594</v>
      </c>
      <c r="E921" s="2" t="str">
        <f>VLOOKUP(F921,'RPA Vendor Data '!F$1:$G$2418,2)</f>
        <v>ONESOURCE DISTRIBUTORS</v>
      </c>
      <c r="F921" s="2">
        <v>16089</v>
      </c>
      <c r="G921" s="2">
        <v>1</v>
      </c>
      <c r="H921" t="s">
        <v>3026</v>
      </c>
      <c r="I921">
        <v>2</v>
      </c>
      <c r="J921" t="s">
        <v>65</v>
      </c>
      <c r="K921" t="s">
        <v>39</v>
      </c>
      <c r="L921">
        <v>53</v>
      </c>
      <c r="M921" s="2" t="s">
        <v>3027</v>
      </c>
      <c r="N921" s="85" t="s">
        <v>3028</v>
      </c>
      <c r="O921" t="s">
        <v>36</v>
      </c>
      <c r="P921" t="s">
        <v>36</v>
      </c>
      <c r="Q921" t="s">
        <v>36</v>
      </c>
      <c r="R921">
        <v>106</v>
      </c>
      <c r="S921" s="1">
        <v>45744.543930092586</v>
      </c>
      <c r="T921" t="s">
        <v>42</v>
      </c>
      <c r="U921" s="1">
        <v>45744.313194444447</v>
      </c>
      <c r="V921" t="s">
        <v>43</v>
      </c>
      <c r="W921" t="s">
        <v>36</v>
      </c>
      <c r="X921">
        <v>1</v>
      </c>
      <c r="Y921" t="s">
        <v>54</v>
      </c>
      <c r="Z921" t="s">
        <v>36</v>
      </c>
      <c r="AA921">
        <v>53</v>
      </c>
      <c r="AB921" t="s">
        <v>36</v>
      </c>
      <c r="AC921" t="s">
        <v>49</v>
      </c>
      <c r="AD921" t="s">
        <v>49</v>
      </c>
      <c r="AE921" t="s">
        <v>45</v>
      </c>
      <c r="AF921" s="44" t="s">
        <v>46</v>
      </c>
      <c r="AG921" s="18" t="s">
        <v>3029</v>
      </c>
      <c r="AH921" s="18"/>
      <c r="AI921" s="2" t="s">
        <v>48</v>
      </c>
      <c r="AJ921" s="2" t="e">
        <f>VLOOKUP(A921,'Classification Test Result'!$A$2:$D$2428,4,FALSE)</f>
        <v>#N/A</v>
      </c>
      <c r="AL921" s="2">
        <f>_xlfn.XLOOKUP($A921,Results!$A$2:$A$2256,Results!G$2:G$2256,"")</f>
        <v>0</v>
      </c>
      <c r="AM921" s="2">
        <f>_xlfn.XLOOKUP($A921,Results!$A$2:$A$2256,Results!H$2:H$2256,"")</f>
        <v>0</v>
      </c>
      <c r="AN921" s="2">
        <f>_xlfn.XLOOKUP($A921,Results!$A$2:$A$2256,Results!I$2:I$2256,"")</f>
        <v>0</v>
      </c>
      <c r="AO921" s="2">
        <f>_xlfn.XLOOKUP($A921,Results!$A$2:$A$2256,Results!J$2:J$2256,"")</f>
        <v>0</v>
      </c>
      <c r="AP921" s="2">
        <f>_xlfn.XLOOKUP($A921,Results!$A$2:$A$2256,Results!K$2:K$2256,"")</f>
        <v>0</v>
      </c>
      <c r="AQ921" s="2">
        <f>_xlfn.XLOOKUP($A921,Results!$A$2:$A$2256,Results!L$2:L$2256,"")</f>
        <v>0</v>
      </c>
      <c r="AR921" s="2">
        <f>_xlfn.XLOOKUP($A921,Results!$A$2:$A$2256,Results!M$2:M$2256,"")</f>
        <v>0</v>
      </c>
      <c r="AS921" s="2">
        <f>_xlfn.XLOOKUP($A921,Results!$A$2:$A$2256,Results!N$2:N$2256,"")</f>
        <v>0</v>
      </c>
      <c r="AT921" s="2" t="str">
        <f>_xlfn.XLOOKUP($A921,Results!$A$2:$A$2256,Results!O$2:O$2256,"")</f>
        <v>NON STOCK ITEM</v>
      </c>
      <c r="AU921" s="2" t="str">
        <f>_xlfn.XLOOKUP($A921,Results!$A$2:$A$2256,Results!P$2:P$2256,"")</f>
        <v>NONSTOCK ITEM</v>
      </c>
      <c r="AV921" s="2" t="str">
        <f>_xlfn.XLOOKUP($A921,Results!$A$2:$A$2256,Results!Q$2:Q$2256,"")</f>
        <v>SINGLE_MATCH</v>
      </c>
      <c r="AW921" s="2">
        <f>_xlfn.XLOOKUP($A921,Results!$A$2:$A$2256,Results!R$2:R$2256,"")</f>
        <v>0</v>
      </c>
      <c r="AX921" s="2">
        <f>_xlfn.XLOOKUP($A921,Results!$A$2:$A$2256,Results!S$2:S$2256,"")</f>
        <v>0</v>
      </c>
      <c r="AY921" s="2">
        <f>_xlfn.XLOOKUP($A921,Results!$A$2:$A$2256,Results!T$2:T$2256,"")</f>
        <v>100</v>
      </c>
      <c r="AZ921" s="2">
        <f>_xlfn.XLOOKUP($A921,Results!$A$2:$A$2256,Results!U$2:U$2256,"")</f>
        <v>0</v>
      </c>
      <c r="BA921" s="2">
        <f>_xlfn.XLOOKUP($A921,Results!$A$2:$A$2256,Results!V$2:V$2256,"")</f>
        <v>0</v>
      </c>
      <c r="BB921" s="2">
        <f>_xlfn.XLOOKUP($A921,Results!$A$2:$A$2256,Results!W$2:W$2256,"")</f>
        <v>0</v>
      </c>
      <c r="BC921" s="2">
        <f>_xlfn.XLOOKUP($A921,Results!$A$2:$A$2256,Results!X$2:X$2256,"")</f>
        <v>0</v>
      </c>
      <c r="BD921" s="2">
        <f>_xlfn.XLOOKUP($A921,Results!$A$2:$A$2256,Results!Y$2:Y$2256,"")</f>
        <v>0</v>
      </c>
      <c r="BE921" s="2">
        <f>_xlfn.XLOOKUP($A921,Results!$A$2:$A$2256,Results!Z$2:Z$2256,"")</f>
        <v>0</v>
      </c>
    </row>
    <row r="922" spans="1:57" ht="38.25" customHeight="1" x14ac:dyDescent="0.3">
      <c r="A922">
        <v>906599</v>
      </c>
      <c r="B922">
        <v>281376</v>
      </c>
      <c r="C922" t="s">
        <v>36</v>
      </c>
      <c r="D922" t="s">
        <v>3030</v>
      </c>
      <c r="E922" s="2" t="str">
        <f>VLOOKUP(F922,'RPA Vendor Data '!F$1:$G$2418,2)</f>
        <v>LOEB ELECTRIC</v>
      </c>
      <c r="F922" s="2">
        <v>12062</v>
      </c>
      <c r="G922" s="2">
        <v>1</v>
      </c>
      <c r="H922" t="s">
        <v>3031</v>
      </c>
      <c r="I922">
        <v>2</v>
      </c>
      <c r="J922" t="s">
        <v>65</v>
      </c>
      <c r="K922" t="s">
        <v>39</v>
      </c>
      <c r="L922">
        <v>238.68199999999999</v>
      </c>
      <c r="M922" s="2" t="s">
        <v>3032</v>
      </c>
      <c r="N922" s="85" t="s">
        <v>3033</v>
      </c>
      <c r="O922" t="s">
        <v>36</v>
      </c>
      <c r="P922" t="s">
        <v>36</v>
      </c>
      <c r="Q922" t="s">
        <v>36</v>
      </c>
      <c r="R922">
        <v>477.36</v>
      </c>
      <c r="S922" s="1">
        <v>45744.25088684028</v>
      </c>
      <c r="T922" t="s">
        <v>42</v>
      </c>
      <c r="U922" s="1">
        <v>45744.027083333327</v>
      </c>
      <c r="V922" t="s">
        <v>43</v>
      </c>
      <c r="W922" t="s">
        <v>36</v>
      </c>
      <c r="X922">
        <v>1</v>
      </c>
      <c r="Y922" t="s">
        <v>525</v>
      </c>
      <c r="Z922" t="s">
        <v>36</v>
      </c>
      <c r="AA922">
        <v>238.68199999999999</v>
      </c>
      <c r="AB922" t="s">
        <v>36</v>
      </c>
      <c r="AC922" t="s">
        <v>3034</v>
      </c>
      <c r="AD922" t="s">
        <v>3034</v>
      </c>
      <c r="AE922" t="s">
        <v>45</v>
      </c>
      <c r="AF922" s="44">
        <v>39121311</v>
      </c>
      <c r="AG922" s="18" t="s">
        <v>3035</v>
      </c>
      <c r="AI922" s="2" t="s">
        <v>48</v>
      </c>
      <c r="AJ922" s="2" t="e">
        <f>VLOOKUP(A922,'Classification Test Result'!$A$2:$D$2428,4,FALSE)</f>
        <v>#N/A</v>
      </c>
      <c r="AL922" s="2">
        <f>_xlfn.XLOOKUP($A922,Results!$A$2:$A$2256,Results!G$2:G$2256,"")</f>
        <v>276990</v>
      </c>
      <c r="AM922" s="2">
        <f>_xlfn.XLOOKUP($A922,Results!$A$2:$A$2256,Results!H$2:H$2256,"")</f>
        <v>14424</v>
      </c>
      <c r="AN922" s="2" t="str">
        <f>_xlfn.XLOOKUP($A922,Results!$A$2:$A$2256,Results!I$2:I$2256,"")</f>
        <v>HARGER LIGHTNING PROTECTION</v>
      </c>
      <c r="AO922" s="2">
        <f>_xlfn.XLOOKUP($A922,Results!$A$2:$A$2256,Results!J$2:J$2256,"")</f>
        <v>808475028273</v>
      </c>
      <c r="AP922" s="2">
        <f>_xlfn.XLOOKUP($A922,Results!$A$2:$A$2256,Results!K$2:K$2256,"")</f>
        <v>39121621</v>
      </c>
      <c r="AQ922" s="2">
        <f>_xlfn.XLOOKUP($A922,Results!$A$2:$A$2256,Results!L$2:L$2256,"")</f>
        <v>0</v>
      </c>
      <c r="AR922" s="2">
        <f>_xlfn.XLOOKUP($A922,Results!$A$2:$A$2256,Results!M$2:M$2256,"")</f>
        <v>576496</v>
      </c>
      <c r="AS922" s="2" t="str">
        <f>_xlfn.XLOOKUP($A922,Results!$A$2:$A$2256,Results!N$2:N$2256,"")</f>
        <v>HAR 144-24 3/8X24 AIR TERM EXTN ROD</v>
      </c>
      <c r="AT922" s="2" t="str">
        <f>_xlfn.XLOOKUP($A922,Results!$A$2:$A$2256,Results!O$2:O$2256,"")</f>
        <v>HARGER LIGHTNING PROTECTION</v>
      </c>
      <c r="AU922" s="2" t="str">
        <f>_xlfn.XLOOKUP($A922,Results!$A$2:$A$2256,Results!P$2:P$2256,"")</f>
        <v>HARGER</v>
      </c>
      <c r="AV922" s="2" t="str">
        <f>_xlfn.XLOOKUP($A922,Results!$A$2:$A$2256,Results!Q$2:Q$2256,"")</f>
        <v>SINGLE_MATCH</v>
      </c>
      <c r="AW922" s="2" t="str">
        <f>_xlfn.XLOOKUP($A922,Results!$A$2:$A$2256,Results!R$2:R$2256,"")</f>
        <v>0.5933713358564424</v>
      </c>
      <c r="AX922" s="2">
        <f>_xlfn.XLOOKUP($A922,Results!$A$2:$A$2256,Results!S$2:S$2256,"")</f>
        <v>72</v>
      </c>
      <c r="AY922" s="2">
        <f>_xlfn.XLOOKUP($A922,Results!$A$2:$A$2256,Results!T$2:T$2256,"")</f>
        <v>92</v>
      </c>
      <c r="AZ922" s="2">
        <f>_xlfn.XLOOKUP($A922,Results!$A$2:$A$2256,Results!U$2:U$2256,"")</f>
        <v>67</v>
      </c>
      <c r="BA922" s="2" t="str">
        <f>_xlfn.XLOOKUP($A922,Results!$A$2:$A$2256,Results!V$2:V$2256,"")</f>
        <v>HARGER LIGHTNING PROTECTION</v>
      </c>
      <c r="BB922" s="2">
        <f>_xlfn.XLOOKUP($A922,Results!$A$2:$A$2256,Results!W$2:W$2256,"")</f>
        <v>88</v>
      </c>
      <c r="BC922" s="2">
        <f>_xlfn.XLOOKUP($A922,Results!$A$2:$A$2256,Results!X$2:X$2256,"")</f>
        <v>39121613</v>
      </c>
      <c r="BD922" s="2">
        <f>_xlfn.XLOOKUP($A922,Results!$A$2:$A$2256,Results!Y$2:Y$2256,"")</f>
        <v>88</v>
      </c>
      <c r="BE922" s="2" t="b">
        <f>_xlfn.XLOOKUP($A922,Results!$A$2:$A$2256,Results!Z$2:Z$2256,"")</f>
        <v>1</v>
      </c>
    </row>
    <row r="923" spans="1:57" ht="38.25" customHeight="1" x14ac:dyDescent="0.3">
      <c r="A923">
        <v>906600</v>
      </c>
      <c r="B923">
        <v>281380</v>
      </c>
      <c r="C923" t="s">
        <v>36</v>
      </c>
      <c r="D923" t="s">
        <v>3036</v>
      </c>
      <c r="E923" s="2" t="str">
        <f>VLOOKUP(F923,'RPA Vendor Data '!F$1:$G$2418,2)</f>
        <v>LOEB ELECTRIC</v>
      </c>
      <c r="F923" s="2">
        <v>12062</v>
      </c>
      <c r="G923" s="2">
        <v>1</v>
      </c>
      <c r="H923" t="s">
        <v>3031</v>
      </c>
      <c r="I923">
        <v>5</v>
      </c>
      <c r="J923" t="s">
        <v>65</v>
      </c>
      <c r="K923" t="s">
        <v>39</v>
      </c>
      <c r="L923">
        <v>238.68199999999999</v>
      </c>
      <c r="M923" s="2" t="s">
        <v>3032</v>
      </c>
      <c r="N923" s="85" t="s">
        <v>3033</v>
      </c>
      <c r="O923" t="s">
        <v>36</v>
      </c>
      <c r="P923" t="s">
        <v>36</v>
      </c>
      <c r="Q923" t="s">
        <v>36</v>
      </c>
      <c r="R923">
        <v>1193.4100000000001</v>
      </c>
      <c r="S923" s="1">
        <v>45744.250749386571</v>
      </c>
      <c r="T923" t="s">
        <v>42</v>
      </c>
      <c r="U923" s="1">
        <v>45744.02847222222</v>
      </c>
      <c r="V923" t="s">
        <v>43</v>
      </c>
      <c r="W923" t="s">
        <v>36</v>
      </c>
      <c r="X923">
        <v>0</v>
      </c>
      <c r="Y923">
        <v>0</v>
      </c>
      <c r="Z923" t="s">
        <v>36</v>
      </c>
      <c r="AA923">
        <v>238.68199999999999</v>
      </c>
      <c r="AB923" t="s">
        <v>36</v>
      </c>
      <c r="AC923" t="s">
        <v>3034</v>
      </c>
      <c r="AD923" t="s">
        <v>3034</v>
      </c>
      <c r="AE923" t="s">
        <v>45</v>
      </c>
      <c r="AF923" s="44">
        <v>39121311</v>
      </c>
      <c r="AG923" s="18" t="s">
        <v>3035</v>
      </c>
      <c r="AI923" s="2" t="s">
        <v>48</v>
      </c>
      <c r="AJ923" s="2" t="e">
        <f>VLOOKUP(A923,'Classification Test Result'!$A$2:$D$2428,4,FALSE)</f>
        <v>#N/A</v>
      </c>
      <c r="AL923" s="2">
        <f>_xlfn.XLOOKUP($A923,Results!$A$2:$A$2256,Results!G$2:G$2256,"")</f>
        <v>276990</v>
      </c>
      <c r="AM923" s="2">
        <f>_xlfn.XLOOKUP($A923,Results!$A$2:$A$2256,Results!H$2:H$2256,"")</f>
        <v>14424</v>
      </c>
      <c r="AN923" s="2" t="str">
        <f>_xlfn.XLOOKUP($A923,Results!$A$2:$A$2256,Results!I$2:I$2256,"")</f>
        <v>HARGER LIGHTNING PROTECTION</v>
      </c>
      <c r="AO923" s="2">
        <f>_xlfn.XLOOKUP($A923,Results!$A$2:$A$2256,Results!J$2:J$2256,"")</f>
        <v>808475028273</v>
      </c>
      <c r="AP923" s="2">
        <f>_xlfn.XLOOKUP($A923,Results!$A$2:$A$2256,Results!K$2:K$2256,"")</f>
        <v>39121621</v>
      </c>
      <c r="AQ923" s="2">
        <f>_xlfn.XLOOKUP($A923,Results!$A$2:$A$2256,Results!L$2:L$2256,"")</f>
        <v>0</v>
      </c>
      <c r="AR923" s="2">
        <f>_xlfn.XLOOKUP($A923,Results!$A$2:$A$2256,Results!M$2:M$2256,"")</f>
        <v>576496</v>
      </c>
      <c r="AS923" s="2" t="str">
        <f>_xlfn.XLOOKUP($A923,Results!$A$2:$A$2256,Results!N$2:N$2256,"")</f>
        <v>HAR 144-24 3/8X24 AIR TERM EXTN ROD</v>
      </c>
      <c r="AT923" s="2" t="str">
        <f>_xlfn.XLOOKUP($A923,Results!$A$2:$A$2256,Results!O$2:O$2256,"")</f>
        <v>HARGER LIGHTNING PROTECTION</v>
      </c>
      <c r="AU923" s="2" t="str">
        <f>_xlfn.XLOOKUP($A923,Results!$A$2:$A$2256,Results!P$2:P$2256,"")</f>
        <v>HARGER</v>
      </c>
      <c r="AV923" s="2" t="str">
        <f>_xlfn.XLOOKUP($A923,Results!$A$2:$A$2256,Results!Q$2:Q$2256,"")</f>
        <v>SINGLE_MATCH</v>
      </c>
      <c r="AW923" s="2" t="str">
        <f>_xlfn.XLOOKUP($A923,Results!$A$2:$A$2256,Results!R$2:R$2256,"")</f>
        <v>0.5933713358564424</v>
      </c>
      <c r="AX923" s="2">
        <f>_xlfn.XLOOKUP($A923,Results!$A$2:$A$2256,Results!S$2:S$2256,"")</f>
        <v>72</v>
      </c>
      <c r="AY923" s="2">
        <f>_xlfn.XLOOKUP($A923,Results!$A$2:$A$2256,Results!T$2:T$2256,"")</f>
        <v>92</v>
      </c>
      <c r="AZ923" s="2">
        <f>_xlfn.XLOOKUP($A923,Results!$A$2:$A$2256,Results!U$2:U$2256,"")</f>
        <v>67</v>
      </c>
      <c r="BA923" s="2" t="str">
        <f>_xlfn.XLOOKUP($A923,Results!$A$2:$A$2256,Results!V$2:V$2256,"")</f>
        <v>HARGER LIGHTNING PROTECTION</v>
      </c>
      <c r="BB923" s="2">
        <f>_xlfn.XLOOKUP($A923,Results!$A$2:$A$2256,Results!W$2:W$2256,"")</f>
        <v>88</v>
      </c>
      <c r="BC923" s="2">
        <f>_xlfn.XLOOKUP($A923,Results!$A$2:$A$2256,Results!X$2:X$2256,"")</f>
        <v>39121613</v>
      </c>
      <c r="BD923" s="2">
        <f>_xlfn.XLOOKUP($A923,Results!$A$2:$A$2256,Results!Y$2:Y$2256,"")</f>
        <v>88</v>
      </c>
      <c r="BE923" s="2" t="b">
        <f>_xlfn.XLOOKUP($A923,Results!$A$2:$A$2256,Results!Z$2:Z$2256,"")</f>
        <v>1</v>
      </c>
    </row>
    <row r="924" spans="1:57" ht="38.25" customHeight="1" x14ac:dyDescent="0.3">
      <c r="A924">
        <v>906601</v>
      </c>
      <c r="B924">
        <v>281456</v>
      </c>
      <c r="C924" t="s">
        <v>36</v>
      </c>
      <c r="D924" t="s">
        <v>1626</v>
      </c>
      <c r="E924" s="2" t="str">
        <f>VLOOKUP(F924,'RPA Vendor Data '!F$1:$G$2418,2)</f>
        <v>UNITED RENTALS</v>
      </c>
      <c r="F924" s="2">
        <v>13482</v>
      </c>
      <c r="G924" s="2">
        <v>1</v>
      </c>
      <c r="H924" t="s">
        <v>3037</v>
      </c>
      <c r="I924">
        <v>1</v>
      </c>
      <c r="J924" t="s">
        <v>39</v>
      </c>
      <c r="K924" t="s">
        <v>39</v>
      </c>
      <c r="L924">
        <v>180</v>
      </c>
      <c r="M924" s="2" t="s">
        <v>3038</v>
      </c>
      <c r="N924" s="85" t="s">
        <v>3039</v>
      </c>
      <c r="O924" t="s">
        <v>3040</v>
      </c>
      <c r="P924" t="s">
        <v>36</v>
      </c>
      <c r="Q924" t="s">
        <v>36</v>
      </c>
      <c r="R924">
        <v>180</v>
      </c>
      <c r="S924" s="1">
        <v>45744.334325694443</v>
      </c>
      <c r="T924" t="s">
        <v>42</v>
      </c>
      <c r="U924" s="1">
        <v>45744.115277777782</v>
      </c>
      <c r="V924" t="s">
        <v>43</v>
      </c>
      <c r="W924" t="s">
        <v>36</v>
      </c>
      <c r="X924">
        <v>0</v>
      </c>
      <c r="Y924">
        <v>999</v>
      </c>
      <c r="Z924" t="s">
        <v>36</v>
      </c>
      <c r="AA924" t="s">
        <v>36</v>
      </c>
      <c r="AB924" t="s">
        <v>36</v>
      </c>
      <c r="AC924" t="s">
        <v>3038</v>
      </c>
      <c r="AD924" t="s">
        <v>3038</v>
      </c>
      <c r="AE924" t="s">
        <v>45</v>
      </c>
      <c r="AF924" s="44" t="s">
        <v>46</v>
      </c>
      <c r="AG924" s="2" t="s">
        <v>372</v>
      </c>
      <c r="AI924" s="2" t="s">
        <v>48</v>
      </c>
      <c r="AJ924" s="2" t="e">
        <f>VLOOKUP(A924,'Classification Test Result'!$A$2:$D$2428,4,FALSE)</f>
        <v>#N/A</v>
      </c>
      <c r="AL924" s="2">
        <f>_xlfn.XLOOKUP($A924,Results!$A$2:$A$2256,Results!G$2:G$2256,"")</f>
        <v>0</v>
      </c>
      <c r="AM924" s="2">
        <f>_xlfn.XLOOKUP($A924,Results!$A$2:$A$2256,Results!H$2:H$2256,"")</f>
        <v>0</v>
      </c>
      <c r="AN924" s="2">
        <f>_xlfn.XLOOKUP($A924,Results!$A$2:$A$2256,Results!I$2:I$2256,"")</f>
        <v>0</v>
      </c>
      <c r="AO924" s="2">
        <f>_xlfn.XLOOKUP($A924,Results!$A$2:$A$2256,Results!J$2:J$2256,"")</f>
        <v>0</v>
      </c>
      <c r="AP924" s="2">
        <f>_xlfn.XLOOKUP($A924,Results!$A$2:$A$2256,Results!K$2:K$2256,"")</f>
        <v>0</v>
      </c>
      <c r="AQ924" s="2">
        <f>_xlfn.XLOOKUP($A924,Results!$A$2:$A$2256,Results!L$2:L$2256,"")</f>
        <v>0</v>
      </c>
      <c r="AR924" s="2">
        <f>_xlfn.XLOOKUP($A924,Results!$A$2:$A$2256,Results!M$2:M$2256,"")</f>
        <v>0</v>
      </c>
      <c r="AS924" s="2">
        <f>_xlfn.XLOOKUP($A924,Results!$A$2:$A$2256,Results!N$2:N$2256,"")</f>
        <v>0</v>
      </c>
      <c r="AT924" s="2" t="str">
        <f>_xlfn.XLOOKUP($A924,Results!$A$2:$A$2256,Results!O$2:O$2256,"")</f>
        <v>HARDING CO</v>
      </c>
      <c r="AU924" s="2" t="str">
        <f>_xlfn.XLOOKUP($A924,Results!$A$2:$A$2256,Results!P$2:P$2256,"")</f>
        <v>HARDING CO</v>
      </c>
      <c r="AV924" s="2" t="str">
        <f>_xlfn.XLOOKUP($A924,Results!$A$2:$A$2256,Results!Q$2:Q$2256,"")</f>
        <v>SINGLE_MATCH</v>
      </c>
      <c r="AW924" s="2">
        <f>_xlfn.XLOOKUP($A924,Results!$A$2:$A$2256,Results!R$2:R$2256,"")</f>
        <v>0</v>
      </c>
      <c r="AX924" s="2">
        <f>_xlfn.XLOOKUP($A924,Results!$A$2:$A$2256,Results!S$2:S$2256,"")</f>
        <v>0</v>
      </c>
      <c r="AY924" s="2">
        <f>_xlfn.XLOOKUP($A924,Results!$A$2:$A$2256,Results!T$2:T$2256,"")</f>
        <v>100</v>
      </c>
      <c r="AZ924" s="2">
        <f>_xlfn.XLOOKUP($A924,Results!$A$2:$A$2256,Results!U$2:U$2256,"")</f>
        <v>0</v>
      </c>
      <c r="BA924" s="2">
        <f>_xlfn.XLOOKUP($A924,Results!$A$2:$A$2256,Results!V$2:V$2256,"")</f>
        <v>0</v>
      </c>
      <c r="BB924" s="2">
        <f>_xlfn.XLOOKUP($A924,Results!$A$2:$A$2256,Results!W$2:W$2256,"")</f>
        <v>0</v>
      </c>
      <c r="BC924" s="2">
        <f>_xlfn.XLOOKUP($A924,Results!$A$2:$A$2256,Results!X$2:X$2256,"")</f>
        <v>0</v>
      </c>
      <c r="BD924" s="2">
        <f>_xlfn.XLOOKUP($A924,Results!$A$2:$A$2256,Results!Y$2:Y$2256,"")</f>
        <v>0</v>
      </c>
      <c r="BE924" s="2">
        <f>_xlfn.XLOOKUP($A924,Results!$A$2:$A$2256,Results!Z$2:Z$2256,"")</f>
        <v>0</v>
      </c>
    </row>
    <row r="925" spans="1:57" ht="38.25" customHeight="1" x14ac:dyDescent="0.3">
      <c r="A925">
        <v>906602</v>
      </c>
      <c r="B925">
        <v>281376</v>
      </c>
      <c r="C925" t="s">
        <v>36</v>
      </c>
      <c r="D925" t="s">
        <v>3030</v>
      </c>
      <c r="E925" s="2" t="str">
        <f>VLOOKUP(F925,'RPA Vendor Data '!F$1:$G$2418,2)</f>
        <v>LOEB ELECTRIC</v>
      </c>
      <c r="F925" s="2">
        <v>12062</v>
      </c>
      <c r="G925" s="2">
        <v>2</v>
      </c>
      <c r="H925" t="s">
        <v>3041</v>
      </c>
      <c r="I925">
        <v>2</v>
      </c>
      <c r="J925" t="s">
        <v>65</v>
      </c>
      <c r="K925" t="s">
        <v>39</v>
      </c>
      <c r="L925">
        <v>40.892000000000003</v>
      </c>
      <c r="M925" s="2" t="s">
        <v>3032</v>
      </c>
      <c r="N925" s="85" t="s">
        <v>3042</v>
      </c>
      <c r="O925" t="s">
        <v>36</v>
      </c>
      <c r="P925" t="s">
        <v>36</v>
      </c>
      <c r="Q925" t="s">
        <v>36</v>
      </c>
      <c r="R925">
        <v>81.78</v>
      </c>
      <c r="S925" s="1">
        <v>45744.250894293982</v>
      </c>
      <c r="T925" t="s">
        <v>42</v>
      </c>
      <c r="U925" s="1">
        <v>45744.027083333327</v>
      </c>
      <c r="V925" t="s">
        <v>43</v>
      </c>
      <c r="W925" t="s">
        <v>36</v>
      </c>
      <c r="X925">
        <v>2</v>
      </c>
      <c r="Y925" t="s">
        <v>525</v>
      </c>
      <c r="Z925" t="s">
        <v>36</v>
      </c>
      <c r="AA925">
        <v>40.892000000000003</v>
      </c>
      <c r="AB925" t="s">
        <v>36</v>
      </c>
      <c r="AC925" t="s">
        <v>49</v>
      </c>
      <c r="AD925" t="s">
        <v>49</v>
      </c>
      <c r="AE925" t="s">
        <v>45</v>
      </c>
      <c r="AF925" s="44">
        <v>39121311</v>
      </c>
      <c r="AG925" s="18" t="s">
        <v>3043</v>
      </c>
      <c r="AI925" s="2" t="s">
        <v>48</v>
      </c>
      <c r="AJ925" s="2" t="e">
        <f>VLOOKUP(A925,'Classification Test Result'!$A$2:$D$2428,4,FALSE)</f>
        <v>#N/A</v>
      </c>
      <c r="AL925" s="2">
        <f>_xlfn.XLOOKUP($A925,Results!$A$2:$A$2256,Results!G$2:G$2256,"")</f>
        <v>290577</v>
      </c>
      <c r="AM925" s="2" t="str">
        <f>_xlfn.XLOOKUP($A925,Results!$A$2:$A$2256,Results!H$2:H$2256,"")</f>
        <v>WBKT1KIT</v>
      </c>
      <c r="AN925" s="2" t="str">
        <f>_xlfn.XLOOKUP($A925,Results!$A$2:$A$2256,Results!I$2:I$2256,"")</f>
        <v>HARGER LIGHTNING PROTECTION</v>
      </c>
      <c r="AO925" s="2">
        <f>_xlfn.XLOOKUP($A925,Results!$A$2:$A$2256,Results!J$2:J$2256,"")</f>
        <v>808475026514</v>
      </c>
      <c r="AP925" s="2">
        <f>_xlfn.XLOOKUP($A925,Results!$A$2:$A$2256,Results!K$2:K$2256,"")</f>
        <v>39121613</v>
      </c>
      <c r="AQ925" s="2">
        <f>_xlfn.XLOOKUP($A925,Results!$A$2:$A$2256,Results!L$2:L$2256,"")</f>
        <v>0</v>
      </c>
      <c r="AR925" s="2">
        <f>_xlfn.XLOOKUP($A925,Results!$A$2:$A$2256,Results!M$2:M$2256,"")</f>
        <v>53439</v>
      </c>
      <c r="AS925" s="2" t="str">
        <f>_xlfn.XLOOKUP($A925,Results!$A$2:$A$2256,Results!N$2:N$2256,"")</f>
        <v>HAR WBKT1KIT 1IN SS W/M BRACKET KIT</v>
      </c>
      <c r="AT925" s="2" t="str">
        <f>_xlfn.XLOOKUP($A925,Results!$A$2:$A$2256,Results!O$2:O$2256,"")</f>
        <v>HARGER LIGHTNING PROTECTION</v>
      </c>
      <c r="AU925" s="2">
        <f>_xlfn.XLOOKUP($A925,Results!$A$2:$A$2256,Results!P$2:P$2256,"")</f>
        <v>0</v>
      </c>
      <c r="AV925" s="2" t="str">
        <f>_xlfn.XLOOKUP($A925,Results!$A$2:$A$2256,Results!Q$2:Q$2256,"")</f>
        <v>NO_MANUFACTURERS_FOUND</v>
      </c>
      <c r="AW925" s="2">
        <f>_xlfn.XLOOKUP($A925,Results!$A$2:$A$2256,Results!R$2:R$2256,"")</f>
        <v>0.75213329022742603</v>
      </c>
      <c r="AX925" s="2">
        <f>_xlfn.XLOOKUP($A925,Results!$A$2:$A$2256,Results!S$2:S$2256,"")</f>
        <v>100</v>
      </c>
      <c r="AY925" s="2">
        <f>_xlfn.XLOOKUP($A925,Results!$A$2:$A$2256,Results!T$2:T$2256,"")</f>
        <v>100</v>
      </c>
      <c r="AZ925" s="2">
        <f>_xlfn.XLOOKUP($A925,Results!$A$2:$A$2256,Results!U$2:U$2256,"")</f>
        <v>100</v>
      </c>
      <c r="BA925" s="2" t="str">
        <f>_xlfn.XLOOKUP($A925,Results!$A$2:$A$2256,Results!V$2:V$2256,"")</f>
        <v>HARGER LIGHTNING PROTECTION</v>
      </c>
      <c r="BB925" s="2">
        <f>_xlfn.XLOOKUP($A925,Results!$A$2:$A$2256,Results!W$2:W$2256,"")</f>
        <v>80</v>
      </c>
      <c r="BC925" s="2">
        <f>_xlfn.XLOOKUP($A925,Results!$A$2:$A$2256,Results!X$2:X$2256,"")</f>
        <v>39121613</v>
      </c>
      <c r="BD925" s="2">
        <f>_xlfn.XLOOKUP($A925,Results!$A$2:$A$2256,Results!Y$2:Y$2256,"")</f>
        <v>80</v>
      </c>
      <c r="BE925" s="2" t="b">
        <f>_xlfn.XLOOKUP($A925,Results!$A$2:$A$2256,Results!Z$2:Z$2256,"")</f>
        <v>1</v>
      </c>
    </row>
    <row r="926" spans="1:57" ht="38.25" customHeight="1" x14ac:dyDescent="0.3">
      <c r="A926">
        <v>906603</v>
      </c>
      <c r="B926">
        <v>281380</v>
      </c>
      <c r="C926" t="s">
        <v>36</v>
      </c>
      <c r="D926" t="s">
        <v>3036</v>
      </c>
      <c r="E926" s="2" t="str">
        <f>VLOOKUP(F926,'RPA Vendor Data '!F$1:$G$2418,2)</f>
        <v>LOEB ELECTRIC</v>
      </c>
      <c r="F926" s="2">
        <v>12062</v>
      </c>
      <c r="G926" s="2">
        <v>2</v>
      </c>
      <c r="H926" t="s">
        <v>3041</v>
      </c>
      <c r="I926">
        <v>5</v>
      </c>
      <c r="J926" t="s">
        <v>65</v>
      </c>
      <c r="K926" t="s">
        <v>39</v>
      </c>
      <c r="L926">
        <v>40.892000000000003</v>
      </c>
      <c r="M926" s="2" t="s">
        <v>3032</v>
      </c>
      <c r="N926" s="85" t="s">
        <v>3042</v>
      </c>
      <c r="O926" t="s">
        <v>36</v>
      </c>
      <c r="P926" t="s">
        <v>36</v>
      </c>
      <c r="Q926" t="s">
        <v>36</v>
      </c>
      <c r="R926">
        <v>204.46</v>
      </c>
      <c r="S926" s="1">
        <v>45744.250756597219</v>
      </c>
      <c r="T926" t="s">
        <v>42</v>
      </c>
      <c r="U926" s="1">
        <v>45744.02847222222</v>
      </c>
      <c r="V926" t="s">
        <v>43</v>
      </c>
      <c r="W926" t="s">
        <v>36</v>
      </c>
      <c r="X926">
        <v>0</v>
      </c>
      <c r="Y926">
        <v>0</v>
      </c>
      <c r="Z926" t="s">
        <v>36</v>
      </c>
      <c r="AA926">
        <v>40.892000000000003</v>
      </c>
      <c r="AB926" t="s">
        <v>36</v>
      </c>
      <c r="AC926" t="s">
        <v>49</v>
      </c>
      <c r="AD926" t="s">
        <v>49</v>
      </c>
      <c r="AE926" t="s">
        <v>45</v>
      </c>
      <c r="AF926" s="44">
        <v>39121311</v>
      </c>
      <c r="AG926" s="18" t="s">
        <v>3043</v>
      </c>
      <c r="AI926" s="2" t="s">
        <v>48</v>
      </c>
      <c r="AJ926" s="2" t="e">
        <f>VLOOKUP(A926,'Classification Test Result'!$A$2:$D$2428,4,FALSE)</f>
        <v>#N/A</v>
      </c>
      <c r="AL926" s="2">
        <f>_xlfn.XLOOKUP($A926,Results!$A$2:$A$2256,Results!G$2:G$2256,"")</f>
        <v>290577</v>
      </c>
      <c r="AM926" s="2" t="str">
        <f>_xlfn.XLOOKUP($A926,Results!$A$2:$A$2256,Results!H$2:H$2256,"")</f>
        <v>WBKT1KIT</v>
      </c>
      <c r="AN926" s="2" t="str">
        <f>_xlfn.XLOOKUP($A926,Results!$A$2:$A$2256,Results!I$2:I$2256,"")</f>
        <v>HARGER LIGHTNING PROTECTION</v>
      </c>
      <c r="AO926" s="2">
        <f>_xlfn.XLOOKUP($A926,Results!$A$2:$A$2256,Results!J$2:J$2256,"")</f>
        <v>808475026514</v>
      </c>
      <c r="AP926" s="2">
        <f>_xlfn.XLOOKUP($A926,Results!$A$2:$A$2256,Results!K$2:K$2256,"")</f>
        <v>39121613</v>
      </c>
      <c r="AQ926" s="2">
        <f>_xlfn.XLOOKUP($A926,Results!$A$2:$A$2256,Results!L$2:L$2256,"")</f>
        <v>0</v>
      </c>
      <c r="AR926" s="2">
        <f>_xlfn.XLOOKUP($A926,Results!$A$2:$A$2256,Results!M$2:M$2256,"")</f>
        <v>53439</v>
      </c>
      <c r="AS926" s="2" t="str">
        <f>_xlfn.XLOOKUP($A926,Results!$A$2:$A$2256,Results!N$2:N$2256,"")</f>
        <v>HAR WBKT1KIT 1IN SS W/M BRACKET KIT</v>
      </c>
      <c r="AT926" s="2" t="str">
        <f>_xlfn.XLOOKUP($A926,Results!$A$2:$A$2256,Results!O$2:O$2256,"")</f>
        <v>HARGER LIGHTNING PROTECTION</v>
      </c>
      <c r="AU926" s="2">
        <f>_xlfn.XLOOKUP($A926,Results!$A$2:$A$2256,Results!P$2:P$2256,"")</f>
        <v>0</v>
      </c>
      <c r="AV926" s="2" t="str">
        <f>_xlfn.XLOOKUP($A926,Results!$A$2:$A$2256,Results!Q$2:Q$2256,"")</f>
        <v>NO_MANUFACTURERS_FOUND</v>
      </c>
      <c r="AW926" s="2">
        <f>_xlfn.XLOOKUP($A926,Results!$A$2:$A$2256,Results!R$2:R$2256,"")</f>
        <v>0.75213329022742603</v>
      </c>
      <c r="AX926" s="2">
        <f>_xlfn.XLOOKUP($A926,Results!$A$2:$A$2256,Results!S$2:S$2256,"")</f>
        <v>100</v>
      </c>
      <c r="AY926" s="2">
        <f>_xlfn.XLOOKUP($A926,Results!$A$2:$A$2256,Results!T$2:T$2256,"")</f>
        <v>100</v>
      </c>
      <c r="AZ926" s="2">
        <f>_xlfn.XLOOKUP($A926,Results!$A$2:$A$2256,Results!U$2:U$2256,"")</f>
        <v>100</v>
      </c>
      <c r="BA926" s="2" t="str">
        <f>_xlfn.XLOOKUP($A926,Results!$A$2:$A$2256,Results!V$2:V$2256,"")</f>
        <v>HARGER LIGHTNING PROTECTION</v>
      </c>
      <c r="BB926" s="2">
        <f>_xlfn.XLOOKUP($A926,Results!$A$2:$A$2256,Results!W$2:W$2256,"")</f>
        <v>80</v>
      </c>
      <c r="BC926" s="2">
        <f>_xlfn.XLOOKUP($A926,Results!$A$2:$A$2256,Results!X$2:X$2256,"")</f>
        <v>39121613</v>
      </c>
      <c r="BD926" s="2">
        <f>_xlfn.XLOOKUP($A926,Results!$A$2:$A$2256,Results!Y$2:Y$2256,"")</f>
        <v>80</v>
      </c>
      <c r="BE926" s="2" t="b">
        <f>_xlfn.XLOOKUP($A926,Results!$A$2:$A$2256,Results!Z$2:Z$2256,"")</f>
        <v>1</v>
      </c>
    </row>
    <row r="927" spans="1:57" ht="38.25" customHeight="1" x14ac:dyDescent="0.3">
      <c r="A927">
        <v>906604</v>
      </c>
      <c r="B927">
        <v>281919</v>
      </c>
      <c r="C927" t="s">
        <v>36</v>
      </c>
      <c r="D927" t="s">
        <v>590</v>
      </c>
      <c r="E927" s="2" t="str">
        <f>VLOOKUP(F927,'RPA Vendor Data '!F$1:$G$2418,2)</f>
        <v>ACME CONSTRUCTION SUPPLY</v>
      </c>
      <c r="F927" s="2">
        <v>10054</v>
      </c>
      <c r="G927" s="2">
        <v>3</v>
      </c>
      <c r="H927" t="s">
        <v>3044</v>
      </c>
      <c r="I927">
        <v>1</v>
      </c>
      <c r="J927" t="s">
        <v>1001</v>
      </c>
      <c r="K927" t="s">
        <v>39</v>
      </c>
      <c r="L927">
        <v>6.54</v>
      </c>
      <c r="M927" s="2" t="s">
        <v>3045</v>
      </c>
      <c r="N927" s="85" t="s">
        <v>3046</v>
      </c>
      <c r="O927" t="s">
        <v>36</v>
      </c>
      <c r="P927" t="s">
        <v>36</v>
      </c>
      <c r="Q927" t="s">
        <v>36</v>
      </c>
      <c r="R927">
        <v>6.54</v>
      </c>
      <c r="S927" s="1">
        <v>45744.771321145832</v>
      </c>
      <c r="T927" t="s">
        <v>42</v>
      </c>
      <c r="U927" s="1">
        <v>45744.556944444441</v>
      </c>
      <c r="V927" t="s">
        <v>43</v>
      </c>
      <c r="W927" t="s">
        <v>36</v>
      </c>
      <c r="X927">
        <v>1</v>
      </c>
      <c r="Y927">
        <v>201</v>
      </c>
      <c r="Z927" t="s">
        <v>36</v>
      </c>
      <c r="AA927" t="s">
        <v>36</v>
      </c>
      <c r="AB927" t="s">
        <v>36</v>
      </c>
      <c r="AC927" t="s">
        <v>3045</v>
      </c>
      <c r="AD927" t="s">
        <v>3045</v>
      </c>
      <c r="AE927" t="s">
        <v>45</v>
      </c>
      <c r="AF927" s="44" t="s">
        <v>46</v>
      </c>
      <c r="AG927" s="18" t="s">
        <v>3047</v>
      </c>
      <c r="AI927" s="2" t="s">
        <v>48</v>
      </c>
      <c r="AJ927" s="2" t="e">
        <f>VLOOKUP(A927,'Classification Test Result'!$A$2:$D$2428,4,FALSE)</f>
        <v>#N/A</v>
      </c>
      <c r="AL927" s="2">
        <f>_xlfn.XLOOKUP($A927,Results!$A$2:$A$2256,Results!G$2:G$2256,"")</f>
        <v>0</v>
      </c>
      <c r="AM927" s="2">
        <f>_xlfn.XLOOKUP($A927,Results!$A$2:$A$2256,Results!H$2:H$2256,"")</f>
        <v>0</v>
      </c>
      <c r="AN927" s="2">
        <f>_xlfn.XLOOKUP($A927,Results!$A$2:$A$2256,Results!I$2:I$2256,"")</f>
        <v>0</v>
      </c>
      <c r="AO927" s="2">
        <f>_xlfn.XLOOKUP($A927,Results!$A$2:$A$2256,Results!J$2:J$2256,"")</f>
        <v>0</v>
      </c>
      <c r="AP927" s="2">
        <f>_xlfn.XLOOKUP($A927,Results!$A$2:$A$2256,Results!K$2:K$2256,"")</f>
        <v>0</v>
      </c>
      <c r="AQ927" s="2">
        <f>_xlfn.XLOOKUP($A927,Results!$A$2:$A$2256,Results!L$2:L$2256,"")</f>
        <v>0</v>
      </c>
      <c r="AR927" s="2">
        <f>_xlfn.XLOOKUP($A927,Results!$A$2:$A$2256,Results!M$2:M$2256,"")</f>
        <v>0</v>
      </c>
      <c r="AS927" s="2">
        <f>_xlfn.XLOOKUP($A927,Results!$A$2:$A$2256,Results!N$2:N$2256,"")</f>
        <v>0</v>
      </c>
      <c r="AT927" s="2" t="str">
        <f>_xlfn.XLOOKUP($A927,Results!$A$2:$A$2256,Results!O$2:O$2256,"")</f>
        <v>GRIP-RITE</v>
      </c>
      <c r="AU927" s="2" t="str">
        <f>_xlfn.XLOOKUP($A927,Results!$A$2:$A$2256,Results!P$2:P$2256,"")</f>
        <v>GRIP-RITE</v>
      </c>
      <c r="AV927" s="2" t="str">
        <f>_xlfn.XLOOKUP($A927,Results!$A$2:$A$2256,Results!Q$2:Q$2256,"")</f>
        <v>MULTIPLE_MATCHES_ONE_VALID</v>
      </c>
      <c r="AW927" s="2">
        <f>_xlfn.XLOOKUP($A927,Results!$A$2:$A$2256,Results!R$2:R$2256,"")</f>
        <v>0</v>
      </c>
      <c r="AX927" s="2">
        <f>_xlfn.XLOOKUP($A927,Results!$A$2:$A$2256,Results!S$2:S$2256,"")</f>
        <v>0</v>
      </c>
      <c r="AY927" s="2">
        <f>_xlfn.XLOOKUP($A927,Results!$A$2:$A$2256,Results!T$2:T$2256,"")</f>
        <v>50</v>
      </c>
      <c r="AZ927" s="2">
        <f>_xlfn.XLOOKUP($A927,Results!$A$2:$A$2256,Results!U$2:U$2256,"")</f>
        <v>0</v>
      </c>
      <c r="BA927" s="2">
        <f>_xlfn.XLOOKUP($A927,Results!$A$2:$A$2256,Results!V$2:V$2256,"")</f>
        <v>0</v>
      </c>
      <c r="BB927" s="2">
        <f>_xlfn.XLOOKUP($A927,Results!$A$2:$A$2256,Results!W$2:W$2256,"")</f>
        <v>0</v>
      </c>
      <c r="BC927" s="2">
        <f>_xlfn.XLOOKUP($A927,Results!$A$2:$A$2256,Results!X$2:X$2256,"")</f>
        <v>0</v>
      </c>
      <c r="BD927" s="2">
        <f>_xlfn.XLOOKUP($A927,Results!$A$2:$A$2256,Results!Y$2:Y$2256,"")</f>
        <v>0</v>
      </c>
      <c r="BE927" s="2">
        <f>_xlfn.XLOOKUP($A927,Results!$A$2:$A$2256,Results!Z$2:Z$2256,"")</f>
        <v>0</v>
      </c>
    </row>
    <row r="928" spans="1:57" ht="38.25" customHeight="1" x14ac:dyDescent="0.3">
      <c r="A928">
        <v>906605</v>
      </c>
      <c r="B928">
        <v>281854</v>
      </c>
      <c r="C928" t="s">
        <v>36</v>
      </c>
      <c r="D928" t="s">
        <v>1457</v>
      </c>
      <c r="E928" s="2" t="str">
        <f>VLOOKUP(F928,'RPA Vendor Data '!F$1:$G$2418,2)</f>
        <v>ACME CONSTRUCTION SUPPLY</v>
      </c>
      <c r="F928" s="2">
        <v>10054</v>
      </c>
      <c r="G928" s="2">
        <v>5</v>
      </c>
      <c r="H928" t="s">
        <v>3044</v>
      </c>
      <c r="I928">
        <v>2</v>
      </c>
      <c r="J928" t="s">
        <v>1001</v>
      </c>
      <c r="K928" t="s">
        <v>39</v>
      </c>
      <c r="L928">
        <v>6.54</v>
      </c>
      <c r="M928" s="2" t="s">
        <v>3045</v>
      </c>
      <c r="N928" s="85" t="s">
        <v>3046</v>
      </c>
      <c r="O928" t="s">
        <v>36</v>
      </c>
      <c r="P928" t="s">
        <v>36</v>
      </c>
      <c r="Q928" t="s">
        <v>36</v>
      </c>
      <c r="R928">
        <v>13.08</v>
      </c>
      <c r="S928" s="1">
        <v>45744.648626736111</v>
      </c>
      <c r="T928" t="s">
        <v>42</v>
      </c>
      <c r="U928" s="1">
        <v>45744.42291666667</v>
      </c>
      <c r="V928" t="s">
        <v>43</v>
      </c>
      <c r="W928" t="s">
        <v>36</v>
      </c>
      <c r="X928">
        <v>0</v>
      </c>
      <c r="Y928">
        <v>201</v>
      </c>
      <c r="Z928" t="s">
        <v>36</v>
      </c>
      <c r="AA928" t="s">
        <v>36</v>
      </c>
      <c r="AB928" t="s">
        <v>36</v>
      </c>
      <c r="AC928" t="s">
        <v>3045</v>
      </c>
      <c r="AD928" t="s">
        <v>3045</v>
      </c>
      <c r="AE928" t="s">
        <v>45</v>
      </c>
      <c r="AF928" s="44" t="s">
        <v>46</v>
      </c>
      <c r="AG928" s="18" t="s">
        <v>3047</v>
      </c>
      <c r="AI928" s="2" t="s">
        <v>48</v>
      </c>
      <c r="AJ928" s="2" t="e">
        <f>VLOOKUP(A928,'Classification Test Result'!$A$2:$D$2428,4,FALSE)</f>
        <v>#N/A</v>
      </c>
      <c r="AL928" s="2">
        <f>_xlfn.XLOOKUP($A928,Results!$A$2:$A$2256,Results!G$2:G$2256,"")</f>
        <v>0</v>
      </c>
      <c r="AM928" s="2">
        <f>_xlfn.XLOOKUP($A928,Results!$A$2:$A$2256,Results!H$2:H$2256,"")</f>
        <v>0</v>
      </c>
      <c r="AN928" s="2">
        <f>_xlfn.XLOOKUP($A928,Results!$A$2:$A$2256,Results!I$2:I$2256,"")</f>
        <v>0</v>
      </c>
      <c r="AO928" s="2">
        <f>_xlfn.XLOOKUP($A928,Results!$A$2:$A$2256,Results!J$2:J$2256,"")</f>
        <v>0</v>
      </c>
      <c r="AP928" s="2">
        <f>_xlfn.XLOOKUP($A928,Results!$A$2:$A$2256,Results!K$2:K$2256,"")</f>
        <v>0</v>
      </c>
      <c r="AQ928" s="2">
        <f>_xlfn.XLOOKUP($A928,Results!$A$2:$A$2256,Results!L$2:L$2256,"")</f>
        <v>0</v>
      </c>
      <c r="AR928" s="2">
        <f>_xlfn.XLOOKUP($A928,Results!$A$2:$A$2256,Results!M$2:M$2256,"")</f>
        <v>0</v>
      </c>
      <c r="AS928" s="2">
        <f>_xlfn.XLOOKUP($A928,Results!$A$2:$A$2256,Results!N$2:N$2256,"")</f>
        <v>0</v>
      </c>
      <c r="AT928" s="2" t="str">
        <f>_xlfn.XLOOKUP($A928,Results!$A$2:$A$2256,Results!O$2:O$2256,"")</f>
        <v>GRIP-RITE</v>
      </c>
      <c r="AU928" s="2" t="str">
        <f>_xlfn.XLOOKUP($A928,Results!$A$2:$A$2256,Results!P$2:P$2256,"")</f>
        <v>GRIP-RITE</v>
      </c>
      <c r="AV928" s="2" t="str">
        <f>_xlfn.XLOOKUP($A928,Results!$A$2:$A$2256,Results!Q$2:Q$2256,"")</f>
        <v>MULTIPLE_MATCHES_ONE_VALID</v>
      </c>
      <c r="AW928" s="2">
        <f>_xlfn.XLOOKUP($A928,Results!$A$2:$A$2256,Results!R$2:R$2256,"")</f>
        <v>0</v>
      </c>
      <c r="AX928" s="2">
        <f>_xlfn.XLOOKUP($A928,Results!$A$2:$A$2256,Results!S$2:S$2256,"")</f>
        <v>0</v>
      </c>
      <c r="AY928" s="2">
        <f>_xlfn.XLOOKUP($A928,Results!$A$2:$A$2256,Results!T$2:T$2256,"")</f>
        <v>50</v>
      </c>
      <c r="AZ928" s="2">
        <f>_xlfn.XLOOKUP($A928,Results!$A$2:$A$2256,Results!U$2:U$2256,"")</f>
        <v>0</v>
      </c>
      <c r="BA928" s="2">
        <f>_xlfn.XLOOKUP($A928,Results!$A$2:$A$2256,Results!V$2:V$2256,"")</f>
        <v>0</v>
      </c>
      <c r="BB928" s="2">
        <f>_xlfn.XLOOKUP($A928,Results!$A$2:$A$2256,Results!W$2:W$2256,"")</f>
        <v>0</v>
      </c>
      <c r="BC928" s="2">
        <f>_xlfn.XLOOKUP($A928,Results!$A$2:$A$2256,Results!X$2:X$2256,"")</f>
        <v>0</v>
      </c>
      <c r="BD928" s="2">
        <f>_xlfn.XLOOKUP($A928,Results!$A$2:$A$2256,Results!Y$2:Y$2256,"")</f>
        <v>0</v>
      </c>
      <c r="BE928" s="2">
        <f>_xlfn.XLOOKUP($A928,Results!$A$2:$A$2256,Results!Z$2:Z$2256,"")</f>
        <v>0</v>
      </c>
    </row>
    <row r="929" spans="1:57" ht="38.25" customHeight="1" x14ac:dyDescent="0.3">
      <c r="A929">
        <v>906606</v>
      </c>
      <c r="B929">
        <v>281576</v>
      </c>
      <c r="C929" t="s">
        <v>36</v>
      </c>
      <c r="D929" t="s">
        <v>1954</v>
      </c>
      <c r="E929" s="2" t="str">
        <f>VLOOKUP(F929,'RPA Vendor Data '!F$1:$G$2418,2)</f>
        <v>ACME CONSTRUCTION SUPPLY</v>
      </c>
      <c r="F929" s="2">
        <v>10054</v>
      </c>
      <c r="G929" s="2">
        <v>2</v>
      </c>
      <c r="H929" t="s">
        <v>3048</v>
      </c>
      <c r="I929">
        <v>2</v>
      </c>
      <c r="J929" t="s">
        <v>1001</v>
      </c>
      <c r="K929" t="s">
        <v>39</v>
      </c>
      <c r="L929">
        <v>82.77</v>
      </c>
      <c r="M929" s="2" t="s">
        <v>3045</v>
      </c>
      <c r="N929" s="85" t="s">
        <v>3049</v>
      </c>
      <c r="O929" t="s">
        <v>36</v>
      </c>
      <c r="P929" t="s">
        <v>36</v>
      </c>
      <c r="Q929" t="s">
        <v>36</v>
      </c>
      <c r="R929">
        <v>165.54</v>
      </c>
      <c r="S929" s="1">
        <v>45744.459639351851</v>
      </c>
      <c r="T929" t="s">
        <v>42</v>
      </c>
      <c r="U929" s="1">
        <v>45744.246527777781</v>
      </c>
      <c r="V929" t="s">
        <v>43</v>
      </c>
      <c r="W929" t="s">
        <v>36</v>
      </c>
      <c r="X929">
        <v>0</v>
      </c>
      <c r="Y929">
        <v>201</v>
      </c>
      <c r="Z929" t="s">
        <v>36</v>
      </c>
      <c r="AA929" t="s">
        <v>36</v>
      </c>
      <c r="AB929" t="s">
        <v>36</v>
      </c>
      <c r="AC929" t="s">
        <v>3045</v>
      </c>
      <c r="AD929" t="s">
        <v>3045</v>
      </c>
      <c r="AE929" t="s">
        <v>45</v>
      </c>
      <c r="AF929" s="44" t="s">
        <v>46</v>
      </c>
      <c r="AG929" s="18" t="s">
        <v>3050</v>
      </c>
      <c r="AI929" s="2" t="s">
        <v>48</v>
      </c>
      <c r="AJ929" s="2" t="e">
        <f>VLOOKUP(A929,'Classification Test Result'!$A$2:$D$2428,4,FALSE)</f>
        <v>#N/A</v>
      </c>
      <c r="AL929" s="2">
        <f>_xlfn.XLOOKUP($A929,Results!$A$2:$A$2256,Results!G$2:G$2256,"")</f>
        <v>0</v>
      </c>
      <c r="AM929" s="2">
        <f>_xlfn.XLOOKUP($A929,Results!$A$2:$A$2256,Results!H$2:H$2256,"")</f>
        <v>0</v>
      </c>
      <c r="AN929" s="2">
        <f>_xlfn.XLOOKUP($A929,Results!$A$2:$A$2256,Results!I$2:I$2256,"")</f>
        <v>0</v>
      </c>
      <c r="AO929" s="2">
        <f>_xlfn.XLOOKUP($A929,Results!$A$2:$A$2256,Results!J$2:J$2256,"")</f>
        <v>0</v>
      </c>
      <c r="AP929" s="2">
        <f>_xlfn.XLOOKUP($A929,Results!$A$2:$A$2256,Results!K$2:K$2256,"")</f>
        <v>0</v>
      </c>
      <c r="AQ929" s="2">
        <f>_xlfn.XLOOKUP($A929,Results!$A$2:$A$2256,Results!L$2:L$2256,"")</f>
        <v>0</v>
      </c>
      <c r="AR929" s="2">
        <f>_xlfn.XLOOKUP($A929,Results!$A$2:$A$2256,Results!M$2:M$2256,"")</f>
        <v>0</v>
      </c>
      <c r="AS929" s="2">
        <f>_xlfn.XLOOKUP($A929,Results!$A$2:$A$2256,Results!N$2:N$2256,"")</f>
        <v>0</v>
      </c>
      <c r="AT929" s="2" t="str">
        <f>_xlfn.XLOOKUP($A929,Results!$A$2:$A$2256,Results!O$2:O$2256,"")</f>
        <v>GRIP-RITE</v>
      </c>
      <c r="AU929" s="2" t="str">
        <f>_xlfn.XLOOKUP($A929,Results!$A$2:$A$2256,Results!P$2:P$2256,"")</f>
        <v>GRIP-RITE</v>
      </c>
      <c r="AV929" s="2" t="str">
        <f>_xlfn.XLOOKUP($A929,Results!$A$2:$A$2256,Results!Q$2:Q$2256,"")</f>
        <v>SINGLE_MATCH</v>
      </c>
      <c r="AW929" s="2">
        <f>_xlfn.XLOOKUP($A929,Results!$A$2:$A$2256,Results!R$2:R$2256,"")</f>
        <v>0</v>
      </c>
      <c r="AX929" s="2">
        <f>_xlfn.XLOOKUP($A929,Results!$A$2:$A$2256,Results!S$2:S$2256,"")</f>
        <v>0</v>
      </c>
      <c r="AY929" s="2">
        <f>_xlfn.XLOOKUP($A929,Results!$A$2:$A$2256,Results!T$2:T$2256,"")</f>
        <v>100</v>
      </c>
      <c r="AZ929" s="2">
        <f>_xlfn.XLOOKUP($A929,Results!$A$2:$A$2256,Results!U$2:U$2256,"")</f>
        <v>0</v>
      </c>
      <c r="BA929" s="2">
        <f>_xlfn.XLOOKUP($A929,Results!$A$2:$A$2256,Results!V$2:V$2256,"")</f>
        <v>0</v>
      </c>
      <c r="BB929" s="2">
        <f>_xlfn.XLOOKUP($A929,Results!$A$2:$A$2256,Results!W$2:W$2256,"")</f>
        <v>0</v>
      </c>
      <c r="BC929" s="2">
        <f>_xlfn.XLOOKUP($A929,Results!$A$2:$A$2256,Results!X$2:X$2256,"")</f>
        <v>0</v>
      </c>
      <c r="BD929" s="2">
        <f>_xlfn.XLOOKUP($A929,Results!$A$2:$A$2256,Results!Y$2:Y$2256,"")</f>
        <v>0</v>
      </c>
      <c r="BE929" s="2">
        <f>_xlfn.XLOOKUP($A929,Results!$A$2:$A$2256,Results!Z$2:Z$2256,"")</f>
        <v>0</v>
      </c>
    </row>
    <row r="930" spans="1:57" ht="38.25" customHeight="1" x14ac:dyDescent="0.3">
      <c r="A930">
        <v>906607</v>
      </c>
      <c r="B930">
        <v>281970</v>
      </c>
      <c r="C930" t="s">
        <v>36</v>
      </c>
      <c r="D930" t="s">
        <v>3051</v>
      </c>
      <c r="E930" s="2" t="str">
        <f>VLOOKUP(F930,'RPA Vendor Data '!F$1:$G$2418,2)</f>
        <v>FROST ELECTRIC SUPPLY CO</v>
      </c>
      <c r="F930" s="2">
        <v>11364</v>
      </c>
      <c r="G930" s="2">
        <v>1</v>
      </c>
      <c r="H930" t="s">
        <v>3052</v>
      </c>
      <c r="I930">
        <v>6</v>
      </c>
      <c r="J930" t="s">
        <v>65</v>
      </c>
      <c r="K930" t="s">
        <v>39</v>
      </c>
      <c r="L930">
        <v>9.18</v>
      </c>
      <c r="M930" s="2" t="s">
        <v>3053</v>
      </c>
      <c r="N930" s="85" t="s">
        <v>3054</v>
      </c>
      <c r="O930" t="s">
        <v>36</v>
      </c>
      <c r="P930" t="s">
        <v>36</v>
      </c>
      <c r="Q930">
        <v>67220520137</v>
      </c>
      <c r="R930">
        <v>55.08</v>
      </c>
      <c r="S930" s="1">
        <v>45744.875672187503</v>
      </c>
      <c r="T930" t="s">
        <v>42</v>
      </c>
      <c r="U930" s="1">
        <v>45744.663888888892</v>
      </c>
      <c r="V930" t="s">
        <v>43</v>
      </c>
      <c r="W930" t="s">
        <v>36</v>
      </c>
      <c r="X930">
        <v>0</v>
      </c>
      <c r="Y930">
        <v>201</v>
      </c>
      <c r="Z930" t="s">
        <v>36</v>
      </c>
      <c r="AA930" t="s">
        <v>36</v>
      </c>
      <c r="AB930" t="s">
        <v>36</v>
      </c>
      <c r="AC930" t="s">
        <v>3055</v>
      </c>
      <c r="AD930" t="s">
        <v>3055</v>
      </c>
      <c r="AE930" t="s">
        <v>45</v>
      </c>
      <c r="AF930" s="44" t="s">
        <v>46</v>
      </c>
      <c r="AG930" s="18" t="s">
        <v>3056</v>
      </c>
      <c r="AH930" s="18"/>
      <c r="AI930" s="2" t="s">
        <v>48</v>
      </c>
      <c r="AJ930" s="2" t="e">
        <f>VLOOKUP(A930,'Classification Test Result'!$A$2:$D$2428,4,FALSE)</f>
        <v>#N/A</v>
      </c>
      <c r="AL930" s="2">
        <f>_xlfn.XLOOKUP($A930,Results!$A$2:$A$2256,Results!G$2:G$2256,"")</f>
        <v>572969</v>
      </c>
      <c r="AM930" s="2" t="str">
        <f>_xlfn.XLOOKUP($A930,Results!$A$2:$A$2256,Results!H$2:H$2256,"")</f>
        <v>HF2LG10FT</v>
      </c>
      <c r="AN930" s="2" t="str">
        <f>_xlfn.XLOOKUP($A930,Results!$A$2:$A$2256,Results!I$2:I$2256,"")</f>
        <v>GRIPPLE</v>
      </c>
      <c r="AO930" s="2">
        <f>_xlfn.XLOOKUP($A930,Results!$A$2:$A$2256,Results!J$2:J$2256,"")</f>
        <v>672205204660</v>
      </c>
      <c r="AP930" s="2">
        <f>_xlfn.XLOOKUP($A930,Results!$A$2:$A$2256,Results!K$2:K$2256,"")</f>
        <v>40141725</v>
      </c>
      <c r="AQ930" s="2">
        <f>_xlfn.XLOOKUP($A930,Results!$A$2:$A$2256,Results!L$2:L$2256,"")</f>
        <v>0</v>
      </c>
      <c r="AR930" s="2">
        <f>_xlfn.XLOOKUP($A930,Results!$A$2:$A$2256,Results!M$2:M$2256,"")</f>
        <v>585285</v>
      </c>
      <c r="AS930" s="2" t="str">
        <f>_xlfn.XLOOKUP($A930,Results!$A$2:$A$2256,Results!N$2:N$2256,"")</f>
        <v>GRIP HF2-LG-10FT 10FT SS HGR</v>
      </c>
      <c r="AT930" s="2" t="str">
        <f>_xlfn.XLOOKUP($A930,Results!$A$2:$A$2256,Results!O$2:O$2256,"")</f>
        <v>GRIPPLE</v>
      </c>
      <c r="AU930" s="2" t="str">
        <f>_xlfn.XLOOKUP($A930,Results!$A$2:$A$2256,Results!P$2:P$2256,"")</f>
        <v>GRIPPLE</v>
      </c>
      <c r="AV930" s="2" t="str">
        <f>_xlfn.XLOOKUP($A930,Results!$A$2:$A$2256,Results!Q$2:Q$2256,"")</f>
        <v>SINGLE_MATCH</v>
      </c>
      <c r="AW930" s="2" t="str">
        <f>_xlfn.XLOOKUP($A930,Results!$A$2:$A$2256,Results!R$2:R$2256,"")</f>
        <v>0.7226262605848894</v>
      </c>
      <c r="AX930" s="2">
        <f>_xlfn.XLOOKUP($A930,Results!$A$2:$A$2256,Results!S$2:S$2256,"")</f>
        <v>100</v>
      </c>
      <c r="AY930" s="2">
        <f>_xlfn.XLOOKUP($A930,Results!$A$2:$A$2256,Results!T$2:T$2256,"")</f>
        <v>100</v>
      </c>
      <c r="AZ930" s="2">
        <f>_xlfn.XLOOKUP($A930,Results!$A$2:$A$2256,Results!U$2:U$2256,"")</f>
        <v>100</v>
      </c>
      <c r="BA930" s="2" t="str">
        <f>_xlfn.XLOOKUP($A930,Results!$A$2:$A$2256,Results!V$2:V$2256,"")</f>
        <v>GRIPPLE</v>
      </c>
      <c r="BB930" s="2">
        <f>_xlfn.XLOOKUP($A930,Results!$A$2:$A$2256,Results!W$2:W$2256,"")</f>
        <v>78</v>
      </c>
      <c r="BC930" s="2">
        <f>_xlfn.XLOOKUP($A930,Results!$A$2:$A$2256,Results!X$2:X$2256,"")</f>
        <v>40141725</v>
      </c>
      <c r="BD930" s="2">
        <f>_xlfn.XLOOKUP($A930,Results!$A$2:$A$2256,Results!Y$2:Y$2256,"")</f>
        <v>78</v>
      </c>
      <c r="BE930" s="2" t="b">
        <f>_xlfn.XLOOKUP($A930,Results!$A$2:$A$2256,Results!Z$2:Z$2256,"")</f>
        <v>1</v>
      </c>
    </row>
    <row r="931" spans="1:57" ht="38.25" customHeight="1" x14ac:dyDescent="0.3">
      <c r="A931">
        <v>906608</v>
      </c>
      <c r="B931">
        <v>281937</v>
      </c>
      <c r="C931" t="s">
        <v>36</v>
      </c>
      <c r="D931">
        <v>9341429232</v>
      </c>
      <c r="E931" s="2" t="str">
        <f>VLOOKUP(F931,'RPA Vendor Data '!F$1:$G$2418,2)</f>
        <v>GRAYBAR ELECTRIC CO. INC.</v>
      </c>
      <c r="F931" s="2">
        <v>11471</v>
      </c>
      <c r="G931" s="2">
        <v>4</v>
      </c>
      <c r="H931" t="s">
        <v>3058</v>
      </c>
      <c r="I931">
        <v>4</v>
      </c>
      <c r="J931" t="s">
        <v>39</v>
      </c>
      <c r="K931" t="s">
        <v>39</v>
      </c>
      <c r="L931">
        <v>8.84</v>
      </c>
      <c r="M931" s="2" t="s">
        <v>3059</v>
      </c>
      <c r="N931" s="85" t="s">
        <v>3060</v>
      </c>
      <c r="O931" t="s">
        <v>3061</v>
      </c>
      <c r="P931" t="s">
        <v>36</v>
      </c>
      <c r="Q931" t="s">
        <v>36</v>
      </c>
      <c r="R931">
        <v>35.36</v>
      </c>
      <c r="S931" s="1">
        <v>45744.834498993063</v>
      </c>
      <c r="T931" t="s">
        <v>42</v>
      </c>
      <c r="U931" s="1">
        <v>45744.615972222222</v>
      </c>
      <c r="V931" t="s">
        <v>43</v>
      </c>
      <c r="W931" t="s">
        <v>36</v>
      </c>
      <c r="X931">
        <v>0</v>
      </c>
      <c r="Y931" t="s">
        <v>158</v>
      </c>
      <c r="Z931">
        <v>10</v>
      </c>
      <c r="AA931">
        <v>8.84</v>
      </c>
      <c r="AB931">
        <v>31</v>
      </c>
      <c r="AC931" t="s">
        <v>3062</v>
      </c>
      <c r="AD931" t="s">
        <v>3062</v>
      </c>
      <c r="AE931" t="s">
        <v>45</v>
      </c>
      <c r="AF931" s="44">
        <v>27112806</v>
      </c>
      <c r="AG931" s="18" t="s">
        <v>3063</v>
      </c>
      <c r="AH931" s="18"/>
      <c r="AI931" s="2" t="s">
        <v>48</v>
      </c>
      <c r="AJ931" s="2" t="e">
        <f>VLOOKUP(A931,'Classification Test Result'!$A$2:$D$2428,4,FALSE)</f>
        <v>#N/A</v>
      </c>
      <c r="AL931" s="2">
        <f>_xlfn.XLOOKUP($A931,Results!$A$2:$A$2256,Results!G$2:G$2256,"")</f>
        <v>336423</v>
      </c>
      <c r="AM931" s="2" t="str">
        <f>_xlfn.XLOOKUP($A931,Results!$A$2:$A$2256,Results!H$2:H$2256,"")</f>
        <v>DTAP832</v>
      </c>
      <c r="AN931" s="2" t="str">
        <f>_xlfn.XLOOKUP($A931,Results!$A$2:$A$2256,Results!I$2:I$2256,"")</f>
        <v>GREENLEE TOOL</v>
      </c>
      <c r="AO931" s="2">
        <f>_xlfn.XLOOKUP($A931,Results!$A$2:$A$2256,Results!J$2:J$2256,"")</f>
        <v>783310176121</v>
      </c>
      <c r="AP931" s="2">
        <f>_xlfn.XLOOKUP($A931,Results!$A$2:$A$2256,Results!K$2:K$2256,"")</f>
        <v>27112800</v>
      </c>
      <c r="AQ931" s="2" t="str">
        <f>_xlfn.XLOOKUP($A931,Results!$A$2:$A$2256,Results!L$2:L$2256,"")</f>
        <v>AK10976909</v>
      </c>
      <c r="AR931" s="2">
        <f>_xlfn.XLOOKUP($A931,Results!$A$2:$A$2256,Results!M$2:M$2256,"")</f>
        <v>998904</v>
      </c>
      <c r="AS931" s="2" t="str">
        <f>_xlfn.XLOOKUP($A931,Results!$A$2:$A$2256,Results!N$2:N$2256,"")</f>
        <v>GRN DTAP8-32 8-32 DRILL/TAP</v>
      </c>
      <c r="AT931" s="2" t="str">
        <f>_xlfn.XLOOKUP($A931,Results!$A$2:$A$2256,Results!O$2:O$2256,"")</f>
        <v>GREENLEE TOOL</v>
      </c>
      <c r="AU931" s="2" t="str">
        <f>_xlfn.XLOOKUP($A931,Results!$A$2:$A$2256,Results!P$2:P$2256,"")</f>
        <v>GREENLEE-EMERSON PROFESSIONAL TOOLS</v>
      </c>
      <c r="AV931" s="2" t="str">
        <f>_xlfn.XLOOKUP($A931,Results!$A$2:$A$2256,Results!Q$2:Q$2256,"")</f>
        <v>SINGLE_MATCH</v>
      </c>
      <c r="AW931" s="2" t="str">
        <f>_xlfn.XLOOKUP($A931,Results!$A$2:$A$2256,Results!R$2:R$2256,"")</f>
        <v>0.8187298697144707</v>
      </c>
      <c r="AX931" s="2">
        <f>_xlfn.XLOOKUP($A931,Results!$A$2:$A$2256,Results!S$2:S$2256,"")</f>
        <v>100</v>
      </c>
      <c r="AY931" s="2">
        <f>_xlfn.XLOOKUP($A931,Results!$A$2:$A$2256,Results!T$2:T$2256,"")</f>
        <v>100</v>
      </c>
      <c r="AZ931" s="2">
        <f>_xlfn.XLOOKUP($A931,Results!$A$2:$A$2256,Results!U$2:U$2256,"")</f>
        <v>100</v>
      </c>
      <c r="BA931" s="2">
        <f>_xlfn.XLOOKUP($A931,Results!$A$2:$A$2256,Results!V$2:V$2256,"")</f>
        <v>0</v>
      </c>
      <c r="BB931" s="2">
        <f>_xlfn.XLOOKUP($A931,Results!$A$2:$A$2256,Results!W$2:W$2256,"")</f>
        <v>0</v>
      </c>
      <c r="BC931" s="2">
        <f>_xlfn.XLOOKUP($A931,Results!$A$2:$A$2256,Results!X$2:X$2256,"")</f>
        <v>27112800</v>
      </c>
      <c r="BD931" s="2">
        <f>_xlfn.XLOOKUP($A931,Results!$A$2:$A$2256,Results!Y$2:Y$2256,"")</f>
        <v>85</v>
      </c>
      <c r="BE931" s="2">
        <f>_xlfn.XLOOKUP($A931,Results!$A$2:$A$2256,Results!Z$2:Z$2256,"")</f>
        <v>0</v>
      </c>
    </row>
    <row r="932" spans="1:57" ht="38.25" customHeight="1" x14ac:dyDescent="0.3">
      <c r="A932">
        <v>906609</v>
      </c>
      <c r="B932">
        <v>281939</v>
      </c>
      <c r="C932" t="s">
        <v>36</v>
      </c>
      <c r="D932">
        <v>9341429237</v>
      </c>
      <c r="E932" s="2" t="str">
        <f>VLOOKUP(F932,'RPA Vendor Data '!F$1:$G$2418,2)</f>
        <v>GRAYBAR ELECTRIC CO. INC.</v>
      </c>
      <c r="F932" s="2">
        <v>11471</v>
      </c>
      <c r="G932" s="2">
        <v>8</v>
      </c>
      <c r="H932" t="s">
        <v>3058</v>
      </c>
      <c r="I932">
        <v>1</v>
      </c>
      <c r="J932" t="s">
        <v>39</v>
      </c>
      <c r="K932" t="s">
        <v>39</v>
      </c>
      <c r="L932">
        <v>8.84</v>
      </c>
      <c r="M932" s="2" t="s">
        <v>3059</v>
      </c>
      <c r="N932" s="85" t="s">
        <v>3060</v>
      </c>
      <c r="O932" t="s">
        <v>36</v>
      </c>
      <c r="P932" t="s">
        <v>3065</v>
      </c>
      <c r="Q932" t="s">
        <v>36</v>
      </c>
      <c r="R932">
        <v>8.84</v>
      </c>
      <c r="S932" s="1">
        <v>45744.834418206017</v>
      </c>
      <c r="T932" t="s">
        <v>42</v>
      </c>
      <c r="U932" s="1">
        <v>45744.616666666669</v>
      </c>
      <c r="V932" t="s">
        <v>43</v>
      </c>
      <c r="W932" t="s">
        <v>36</v>
      </c>
      <c r="X932">
        <v>0</v>
      </c>
      <c r="Y932" t="s">
        <v>158</v>
      </c>
      <c r="Z932">
        <v>10</v>
      </c>
      <c r="AA932">
        <v>8.84</v>
      </c>
      <c r="AB932">
        <v>31</v>
      </c>
      <c r="AC932" t="s">
        <v>3062</v>
      </c>
      <c r="AD932" t="s">
        <v>3062</v>
      </c>
      <c r="AE932" t="s">
        <v>45</v>
      </c>
      <c r="AF932" s="44">
        <v>27112806</v>
      </c>
      <c r="AG932" s="18" t="s">
        <v>3063</v>
      </c>
      <c r="AH932" s="18"/>
      <c r="AI932" s="2" t="s">
        <v>48</v>
      </c>
      <c r="AJ932" s="2" t="e">
        <f>VLOOKUP(A932,'Classification Test Result'!$A$2:$D$2428,4,FALSE)</f>
        <v>#N/A</v>
      </c>
      <c r="AL932" s="2">
        <f>_xlfn.XLOOKUP($A932,Results!$A$2:$A$2256,Results!G$2:G$2256,"")</f>
        <v>336423</v>
      </c>
      <c r="AM932" s="2" t="str">
        <f>_xlfn.XLOOKUP($A932,Results!$A$2:$A$2256,Results!H$2:H$2256,"")</f>
        <v>DTAP832</v>
      </c>
      <c r="AN932" s="2" t="str">
        <f>_xlfn.XLOOKUP($A932,Results!$A$2:$A$2256,Results!I$2:I$2256,"")</f>
        <v>GREENLEE TOOL</v>
      </c>
      <c r="AO932" s="2">
        <f>_xlfn.XLOOKUP($A932,Results!$A$2:$A$2256,Results!J$2:J$2256,"")</f>
        <v>783310176121</v>
      </c>
      <c r="AP932" s="2">
        <f>_xlfn.XLOOKUP($A932,Results!$A$2:$A$2256,Results!K$2:K$2256,"")</f>
        <v>27112800</v>
      </c>
      <c r="AQ932" s="2" t="str">
        <f>_xlfn.XLOOKUP($A932,Results!$A$2:$A$2256,Results!L$2:L$2256,"")</f>
        <v>AK10976909</v>
      </c>
      <c r="AR932" s="2">
        <f>_xlfn.XLOOKUP($A932,Results!$A$2:$A$2256,Results!M$2:M$2256,"")</f>
        <v>998904</v>
      </c>
      <c r="AS932" s="2" t="str">
        <f>_xlfn.XLOOKUP($A932,Results!$A$2:$A$2256,Results!N$2:N$2256,"")</f>
        <v>GRN DTAP8-32 8-32 DRILL/TAP</v>
      </c>
      <c r="AT932" s="2" t="str">
        <f>_xlfn.XLOOKUP($A932,Results!$A$2:$A$2256,Results!O$2:O$2256,"")</f>
        <v>GREENLEE TOOL</v>
      </c>
      <c r="AU932" s="2" t="str">
        <f>_xlfn.XLOOKUP($A932,Results!$A$2:$A$2256,Results!P$2:P$2256,"")</f>
        <v>GREENLEE-EMERSON PROFESSIONAL TOOLS</v>
      </c>
      <c r="AV932" s="2" t="str">
        <f>_xlfn.XLOOKUP($A932,Results!$A$2:$A$2256,Results!Q$2:Q$2256,"")</f>
        <v>SINGLE_MATCH</v>
      </c>
      <c r="AW932" s="2" t="str">
        <f>_xlfn.XLOOKUP($A932,Results!$A$2:$A$2256,Results!R$2:R$2256,"")</f>
        <v>0.8187298697144707</v>
      </c>
      <c r="AX932" s="2">
        <f>_xlfn.XLOOKUP($A932,Results!$A$2:$A$2256,Results!S$2:S$2256,"")</f>
        <v>100</v>
      </c>
      <c r="AY932" s="2">
        <f>_xlfn.XLOOKUP($A932,Results!$A$2:$A$2256,Results!T$2:T$2256,"")</f>
        <v>100</v>
      </c>
      <c r="AZ932" s="2">
        <f>_xlfn.XLOOKUP($A932,Results!$A$2:$A$2256,Results!U$2:U$2256,"")</f>
        <v>100</v>
      </c>
      <c r="BA932" s="2">
        <f>_xlfn.XLOOKUP($A932,Results!$A$2:$A$2256,Results!V$2:V$2256,"")</f>
        <v>0</v>
      </c>
      <c r="BB932" s="2">
        <f>_xlfn.XLOOKUP($A932,Results!$A$2:$A$2256,Results!W$2:W$2256,"")</f>
        <v>0</v>
      </c>
      <c r="BC932" s="2">
        <f>_xlfn.XLOOKUP($A932,Results!$A$2:$A$2256,Results!X$2:X$2256,"")</f>
        <v>27112800</v>
      </c>
      <c r="BD932" s="2">
        <f>_xlfn.XLOOKUP($A932,Results!$A$2:$A$2256,Results!Y$2:Y$2256,"")</f>
        <v>85</v>
      </c>
      <c r="BE932" s="2">
        <f>_xlfn.XLOOKUP($A932,Results!$A$2:$A$2256,Results!Z$2:Z$2256,"")</f>
        <v>0</v>
      </c>
    </row>
    <row r="933" spans="1:57" ht="38.25" customHeight="1" x14ac:dyDescent="0.3">
      <c r="A933">
        <v>906610</v>
      </c>
      <c r="B933">
        <v>281937</v>
      </c>
      <c r="C933" t="s">
        <v>36</v>
      </c>
      <c r="D933">
        <v>9341429232</v>
      </c>
      <c r="E933" s="2" t="str">
        <f>VLOOKUP(F933,'RPA Vendor Data '!F$1:$G$2418,2)</f>
        <v>GRAYBAR ELECTRIC CO. INC.</v>
      </c>
      <c r="F933" s="2">
        <v>11471</v>
      </c>
      <c r="G933" s="2">
        <v>7</v>
      </c>
      <c r="H933" t="s">
        <v>3066</v>
      </c>
      <c r="I933">
        <v>2</v>
      </c>
      <c r="J933" t="s">
        <v>39</v>
      </c>
      <c r="K933" t="s">
        <v>39</v>
      </c>
      <c r="L933">
        <v>8.84</v>
      </c>
      <c r="M933" s="2" t="s">
        <v>3059</v>
      </c>
      <c r="N933" s="85" t="s">
        <v>3067</v>
      </c>
      <c r="O933" t="s">
        <v>36</v>
      </c>
      <c r="P933" t="s">
        <v>3068</v>
      </c>
      <c r="Q933" t="s">
        <v>36</v>
      </c>
      <c r="R933">
        <v>17.68</v>
      </c>
      <c r="S933" s="1">
        <v>45744.834522106481</v>
      </c>
      <c r="T933" t="s">
        <v>42</v>
      </c>
      <c r="U933" s="1">
        <v>45744.615972222222</v>
      </c>
      <c r="V933" t="s">
        <v>43</v>
      </c>
      <c r="W933" t="s">
        <v>36</v>
      </c>
      <c r="X933">
        <v>0</v>
      </c>
      <c r="Y933" t="s">
        <v>158</v>
      </c>
      <c r="Z933">
        <v>10</v>
      </c>
      <c r="AA933">
        <v>8.84</v>
      </c>
      <c r="AB933">
        <v>31</v>
      </c>
      <c r="AC933" t="s">
        <v>3062</v>
      </c>
      <c r="AD933" t="s">
        <v>3062</v>
      </c>
      <c r="AE933" t="s">
        <v>45</v>
      </c>
      <c r="AF933" s="44">
        <v>27112806</v>
      </c>
      <c r="AG933" s="18" t="s">
        <v>3069</v>
      </c>
      <c r="AH933" s="18"/>
      <c r="AI933" s="2" t="s">
        <v>48</v>
      </c>
      <c r="AJ933" s="2" t="e">
        <f>VLOOKUP(A933,'Classification Test Result'!$A$2:$D$2428,4,FALSE)</f>
        <v>#N/A</v>
      </c>
      <c r="AL933" s="2">
        <f>_xlfn.XLOOKUP($A933,Results!$A$2:$A$2256,Results!G$2:G$2256,"")</f>
        <v>336109</v>
      </c>
      <c r="AM933" s="2" t="str">
        <f>_xlfn.XLOOKUP($A933,Results!$A$2:$A$2256,Results!H$2:H$2256,"")</f>
        <v>DTAP632</v>
      </c>
      <c r="AN933" s="2" t="str">
        <f>_xlfn.XLOOKUP($A933,Results!$A$2:$A$2256,Results!I$2:I$2256,"")</f>
        <v>GREENLEE TOOL</v>
      </c>
      <c r="AO933" s="2">
        <f>_xlfn.XLOOKUP($A933,Results!$A$2:$A$2256,Results!J$2:J$2256,"")</f>
        <v>783310176114</v>
      </c>
      <c r="AP933" s="2">
        <f>_xlfn.XLOOKUP($A933,Results!$A$2:$A$2256,Results!K$2:K$2256,"")</f>
        <v>27112800</v>
      </c>
      <c r="AQ933" s="2" t="str">
        <f>_xlfn.XLOOKUP($A933,Results!$A$2:$A$2256,Results!L$2:L$2256,"")</f>
        <v>AK10976908</v>
      </c>
      <c r="AR933" s="2">
        <f>_xlfn.XLOOKUP($A933,Results!$A$2:$A$2256,Results!M$2:M$2256,"")</f>
        <v>216047</v>
      </c>
      <c r="AS933" s="2" t="str">
        <f>_xlfn.XLOOKUP($A933,Results!$A$2:$A$2256,Results!N$2:N$2256,"")</f>
        <v>GRN DTAP6-32 6-32 DRILL/TAP</v>
      </c>
      <c r="AT933" s="2" t="str">
        <f>_xlfn.XLOOKUP($A933,Results!$A$2:$A$2256,Results!O$2:O$2256,"")</f>
        <v>GREENLEE TOOL</v>
      </c>
      <c r="AU933" s="2" t="str">
        <f>_xlfn.XLOOKUP($A933,Results!$A$2:$A$2256,Results!P$2:P$2256,"")</f>
        <v>GREENLEE-EMERSON PROFESSIONAL TOOLS</v>
      </c>
      <c r="AV933" s="2" t="str">
        <f>_xlfn.XLOOKUP($A933,Results!$A$2:$A$2256,Results!Q$2:Q$2256,"")</f>
        <v>SINGLE_MATCH</v>
      </c>
      <c r="AW933" s="2">
        <f>_xlfn.XLOOKUP($A933,Results!$A$2:$A$2256,Results!R$2:R$2256,"")</f>
        <v>0.81350433531962096</v>
      </c>
      <c r="AX933" s="2">
        <f>_xlfn.XLOOKUP($A933,Results!$A$2:$A$2256,Results!S$2:S$2256,"")</f>
        <v>100</v>
      </c>
      <c r="AY933" s="2">
        <f>_xlfn.XLOOKUP($A933,Results!$A$2:$A$2256,Results!T$2:T$2256,"")</f>
        <v>100</v>
      </c>
      <c r="AZ933" s="2">
        <f>_xlfn.XLOOKUP($A933,Results!$A$2:$A$2256,Results!U$2:U$2256,"")</f>
        <v>100</v>
      </c>
      <c r="BA933" s="2">
        <f>_xlfn.XLOOKUP($A933,Results!$A$2:$A$2256,Results!V$2:V$2256,"")</f>
        <v>0</v>
      </c>
      <c r="BB933" s="2">
        <f>_xlfn.XLOOKUP($A933,Results!$A$2:$A$2256,Results!W$2:W$2256,"")</f>
        <v>0</v>
      </c>
      <c r="BC933" s="2">
        <f>_xlfn.XLOOKUP($A933,Results!$A$2:$A$2256,Results!X$2:X$2256,"")</f>
        <v>27112800</v>
      </c>
      <c r="BD933" s="2">
        <f>_xlfn.XLOOKUP($A933,Results!$A$2:$A$2256,Results!Y$2:Y$2256,"")</f>
        <v>84</v>
      </c>
      <c r="BE933" s="2">
        <f>_xlfn.XLOOKUP($A933,Results!$A$2:$A$2256,Results!Z$2:Z$2256,"")</f>
        <v>0</v>
      </c>
    </row>
    <row r="934" spans="1:57" ht="38.25" customHeight="1" x14ac:dyDescent="0.3">
      <c r="A934">
        <v>906611</v>
      </c>
      <c r="B934">
        <v>281937</v>
      </c>
      <c r="C934" t="s">
        <v>36</v>
      </c>
      <c r="D934">
        <v>9341429232</v>
      </c>
      <c r="E934" s="2" t="str">
        <f>VLOOKUP(F934,'RPA Vendor Data '!F$1:$G$2418,2)</f>
        <v>GRAYBAR ELECTRIC CO. INC.</v>
      </c>
      <c r="F934" s="2">
        <v>11471</v>
      </c>
      <c r="G934" s="2">
        <v>3</v>
      </c>
      <c r="H934" t="s">
        <v>3066</v>
      </c>
      <c r="I934">
        <v>2</v>
      </c>
      <c r="J934" t="s">
        <v>39</v>
      </c>
      <c r="K934" t="s">
        <v>39</v>
      </c>
      <c r="L934">
        <v>8.84</v>
      </c>
      <c r="M934" s="2" t="s">
        <v>3059</v>
      </c>
      <c r="N934" s="85" t="s">
        <v>3067</v>
      </c>
      <c r="O934" t="s">
        <v>3071</v>
      </c>
      <c r="P934" t="s">
        <v>36</v>
      </c>
      <c r="Q934" t="s">
        <v>36</v>
      </c>
      <c r="R934">
        <v>17.68</v>
      </c>
      <c r="S934" s="1">
        <v>45744.834489120367</v>
      </c>
      <c r="T934" t="s">
        <v>42</v>
      </c>
      <c r="U934" s="1">
        <v>45744.615972222222</v>
      </c>
      <c r="V934" t="s">
        <v>43</v>
      </c>
      <c r="W934" t="s">
        <v>36</v>
      </c>
      <c r="X934">
        <v>0</v>
      </c>
      <c r="Y934" t="s">
        <v>158</v>
      </c>
      <c r="Z934">
        <v>10</v>
      </c>
      <c r="AA934">
        <v>8.84</v>
      </c>
      <c r="AB934">
        <v>31</v>
      </c>
      <c r="AC934" t="s">
        <v>3062</v>
      </c>
      <c r="AD934" t="s">
        <v>3062</v>
      </c>
      <c r="AE934" t="s">
        <v>45</v>
      </c>
      <c r="AF934" s="44">
        <v>27112806</v>
      </c>
      <c r="AG934" s="18" t="s">
        <v>3069</v>
      </c>
      <c r="AH934" s="18"/>
      <c r="AI934" s="2" t="s">
        <v>48</v>
      </c>
      <c r="AJ934" s="2" t="e">
        <f>VLOOKUP(A934,'Classification Test Result'!$A$2:$D$2428,4,FALSE)</f>
        <v>#N/A</v>
      </c>
      <c r="AL934" s="2">
        <f>_xlfn.XLOOKUP($A934,Results!$A$2:$A$2256,Results!G$2:G$2256,"")</f>
        <v>336109</v>
      </c>
      <c r="AM934" s="2" t="str">
        <f>_xlfn.XLOOKUP($A934,Results!$A$2:$A$2256,Results!H$2:H$2256,"")</f>
        <v>DTAP632</v>
      </c>
      <c r="AN934" s="2" t="str">
        <f>_xlfn.XLOOKUP($A934,Results!$A$2:$A$2256,Results!I$2:I$2256,"")</f>
        <v>GREENLEE TOOL</v>
      </c>
      <c r="AO934" s="2">
        <f>_xlfn.XLOOKUP($A934,Results!$A$2:$A$2256,Results!J$2:J$2256,"")</f>
        <v>783310176114</v>
      </c>
      <c r="AP934" s="2">
        <f>_xlfn.XLOOKUP($A934,Results!$A$2:$A$2256,Results!K$2:K$2256,"")</f>
        <v>27112800</v>
      </c>
      <c r="AQ934" s="2" t="str">
        <f>_xlfn.XLOOKUP($A934,Results!$A$2:$A$2256,Results!L$2:L$2256,"")</f>
        <v>AK10976908</v>
      </c>
      <c r="AR934" s="2">
        <f>_xlfn.XLOOKUP($A934,Results!$A$2:$A$2256,Results!M$2:M$2256,"")</f>
        <v>216047</v>
      </c>
      <c r="AS934" s="2" t="str">
        <f>_xlfn.XLOOKUP($A934,Results!$A$2:$A$2256,Results!N$2:N$2256,"")</f>
        <v>GRN DTAP6-32 6-32 DRILL/TAP</v>
      </c>
      <c r="AT934" s="2" t="str">
        <f>_xlfn.XLOOKUP($A934,Results!$A$2:$A$2256,Results!O$2:O$2256,"")</f>
        <v>GREENLEE TOOL</v>
      </c>
      <c r="AU934" s="2" t="str">
        <f>_xlfn.XLOOKUP($A934,Results!$A$2:$A$2256,Results!P$2:P$2256,"")</f>
        <v>GREENLEE-EMERSON PROFESSIONAL TOOLS</v>
      </c>
      <c r="AV934" s="2" t="str">
        <f>_xlfn.XLOOKUP($A934,Results!$A$2:$A$2256,Results!Q$2:Q$2256,"")</f>
        <v>SINGLE_MATCH</v>
      </c>
      <c r="AW934" s="2">
        <f>_xlfn.XLOOKUP($A934,Results!$A$2:$A$2256,Results!R$2:R$2256,"")</f>
        <v>0.81350433531962096</v>
      </c>
      <c r="AX934" s="2">
        <f>_xlfn.XLOOKUP($A934,Results!$A$2:$A$2256,Results!S$2:S$2256,"")</f>
        <v>100</v>
      </c>
      <c r="AY934" s="2">
        <f>_xlfn.XLOOKUP($A934,Results!$A$2:$A$2256,Results!T$2:T$2256,"")</f>
        <v>100</v>
      </c>
      <c r="AZ934" s="2">
        <f>_xlfn.XLOOKUP($A934,Results!$A$2:$A$2256,Results!U$2:U$2256,"")</f>
        <v>100</v>
      </c>
      <c r="BA934" s="2">
        <f>_xlfn.XLOOKUP($A934,Results!$A$2:$A$2256,Results!V$2:V$2256,"")</f>
        <v>0</v>
      </c>
      <c r="BB934" s="2">
        <f>_xlfn.XLOOKUP($A934,Results!$A$2:$A$2256,Results!W$2:W$2256,"")</f>
        <v>0</v>
      </c>
      <c r="BC934" s="2">
        <f>_xlfn.XLOOKUP($A934,Results!$A$2:$A$2256,Results!X$2:X$2256,"")</f>
        <v>27112800</v>
      </c>
      <c r="BD934" s="2">
        <f>_xlfn.XLOOKUP($A934,Results!$A$2:$A$2256,Results!Y$2:Y$2256,"")</f>
        <v>84</v>
      </c>
      <c r="BE934" s="2">
        <f>_xlfn.XLOOKUP($A934,Results!$A$2:$A$2256,Results!Z$2:Z$2256,"")</f>
        <v>0</v>
      </c>
    </row>
    <row r="935" spans="1:57" ht="38.25" customHeight="1" x14ac:dyDescent="0.3">
      <c r="A935">
        <v>906612</v>
      </c>
      <c r="B935">
        <v>281937</v>
      </c>
      <c r="C935" t="s">
        <v>36</v>
      </c>
      <c r="D935">
        <v>9341429232</v>
      </c>
      <c r="E935" s="2" t="str">
        <f>VLOOKUP(F935,'RPA Vendor Data '!F$1:$G$2418,2)</f>
        <v>GRAYBAR ELECTRIC CO. INC.</v>
      </c>
      <c r="F935" s="2">
        <v>11471</v>
      </c>
      <c r="G935" s="2">
        <v>5</v>
      </c>
      <c r="H935" t="s">
        <v>3072</v>
      </c>
      <c r="I935">
        <v>10</v>
      </c>
      <c r="J935" t="s">
        <v>39</v>
      </c>
      <c r="K935" t="s">
        <v>39</v>
      </c>
      <c r="L935">
        <v>5</v>
      </c>
      <c r="M935" s="2" t="s">
        <v>3059</v>
      </c>
      <c r="N935" s="85" t="s">
        <v>3073</v>
      </c>
      <c r="O935" t="s">
        <v>36</v>
      </c>
      <c r="P935" t="s">
        <v>36</v>
      </c>
      <c r="Q935" t="s">
        <v>36</v>
      </c>
      <c r="R935">
        <v>50</v>
      </c>
      <c r="S935" s="1">
        <v>45744.834505520826</v>
      </c>
      <c r="T935" t="s">
        <v>42</v>
      </c>
      <c r="U935" s="1">
        <v>45744.615972222222</v>
      </c>
      <c r="V935" t="s">
        <v>43</v>
      </c>
      <c r="W935" t="s">
        <v>36</v>
      </c>
      <c r="X935">
        <v>0</v>
      </c>
      <c r="Y935" t="s">
        <v>54</v>
      </c>
      <c r="Z935" t="s">
        <v>36</v>
      </c>
      <c r="AA935">
        <v>5</v>
      </c>
      <c r="AB935" t="s">
        <v>36</v>
      </c>
      <c r="AC935" t="s">
        <v>3062</v>
      </c>
      <c r="AD935" t="s">
        <v>3062</v>
      </c>
      <c r="AE935" t="s">
        <v>45</v>
      </c>
      <c r="AF935" s="44">
        <v>27112840</v>
      </c>
      <c r="AG935" s="18" t="s">
        <v>3074</v>
      </c>
      <c r="AH935" s="18"/>
      <c r="AI935" s="2" t="s">
        <v>48</v>
      </c>
      <c r="AJ935" s="2" t="e">
        <f>VLOOKUP(A935,'Classification Test Result'!$A$2:$D$2428,4,FALSE)</f>
        <v>#N/A</v>
      </c>
      <c r="AL935" s="2">
        <f>_xlfn.XLOOKUP($A935,Results!$A$2:$A$2256,Results!G$2:G$2256,"")</f>
        <v>336609</v>
      </c>
      <c r="AM935" s="2">
        <f>_xlfn.XLOOKUP($A935,Results!$A$2:$A$2256,Results!H$2:H$2256,"")</f>
        <v>39873</v>
      </c>
      <c r="AN935" s="2" t="str">
        <f>_xlfn.XLOOKUP($A935,Results!$A$2:$A$2256,Results!I$2:I$2256,"")</f>
        <v>GREENLEE TOOL</v>
      </c>
      <c r="AO935" s="2">
        <f>_xlfn.XLOOKUP($A935,Results!$A$2:$A$2256,Results!J$2:J$2256,"")</f>
        <v>783310398738</v>
      </c>
      <c r="AP935" s="2">
        <f>_xlfn.XLOOKUP($A935,Results!$A$2:$A$2256,Results!K$2:K$2256,"")</f>
        <v>20121600</v>
      </c>
      <c r="AQ935" s="2" t="str">
        <f>_xlfn.XLOOKUP($A935,Results!$A$2:$A$2256,Results!L$2:L$2256,"")</f>
        <v>AK10974728</v>
      </c>
      <c r="AR935" s="2">
        <f>_xlfn.XLOOKUP($A935,Results!$A$2:$A$2256,Results!M$2:M$2256,"")</f>
        <v>927032</v>
      </c>
      <c r="AS935" s="2" t="str">
        <f>_xlfn.XLOOKUP($A935,Results!$A$2:$A$2256,Results!N$2:N$2256,"")</f>
        <v>GRN 39873 1/4X4 PLT DRL</v>
      </c>
      <c r="AT935" s="2" t="str">
        <f>_xlfn.XLOOKUP($A935,Results!$A$2:$A$2256,Results!O$2:O$2256,"")</f>
        <v>GREENLEE TOOL</v>
      </c>
      <c r="AU935" s="2" t="str">
        <f>_xlfn.XLOOKUP($A935,Results!$A$2:$A$2256,Results!P$2:P$2256,"")</f>
        <v>GREENLEE-EMERSON PROFESSIONAL TOOLS</v>
      </c>
      <c r="AV935" s="2" t="str">
        <f>_xlfn.XLOOKUP($A935,Results!$A$2:$A$2256,Results!Q$2:Q$2256,"")</f>
        <v>SINGLE_MATCH</v>
      </c>
      <c r="AW935" s="2" t="str">
        <f>_xlfn.XLOOKUP($A935,Results!$A$2:$A$2256,Results!R$2:R$2256,"")</f>
        <v>0.5562980289721392</v>
      </c>
      <c r="AX935" s="2">
        <f>_xlfn.XLOOKUP($A935,Results!$A$2:$A$2256,Results!S$2:S$2256,"")</f>
        <v>100</v>
      </c>
      <c r="AY935" s="2">
        <f>_xlfn.XLOOKUP($A935,Results!$A$2:$A$2256,Results!T$2:T$2256,"")</f>
        <v>100</v>
      </c>
      <c r="AZ935" s="2">
        <f>_xlfn.XLOOKUP($A935,Results!$A$2:$A$2256,Results!U$2:U$2256,"")</f>
        <v>87</v>
      </c>
      <c r="BA935" s="2">
        <f>_xlfn.XLOOKUP($A935,Results!$A$2:$A$2256,Results!V$2:V$2256,"")</f>
        <v>0</v>
      </c>
      <c r="BB935" s="2">
        <f>_xlfn.XLOOKUP($A935,Results!$A$2:$A$2256,Results!W$2:W$2256,"")</f>
        <v>0</v>
      </c>
      <c r="BC935" s="2">
        <f>_xlfn.XLOOKUP($A935,Results!$A$2:$A$2256,Results!X$2:X$2256,"")</f>
        <v>0</v>
      </c>
      <c r="BD935" s="2">
        <f>_xlfn.XLOOKUP($A935,Results!$A$2:$A$2256,Results!Y$2:Y$2256,"")</f>
        <v>0</v>
      </c>
      <c r="BE935" s="2">
        <f>_xlfn.XLOOKUP($A935,Results!$A$2:$A$2256,Results!Z$2:Z$2256,"")</f>
        <v>0</v>
      </c>
    </row>
    <row r="936" spans="1:57" ht="38.25" customHeight="1" x14ac:dyDescent="0.3">
      <c r="A936">
        <v>906613</v>
      </c>
      <c r="B936">
        <v>281857</v>
      </c>
      <c r="C936" t="s">
        <v>36</v>
      </c>
      <c r="D936" t="s">
        <v>3076</v>
      </c>
      <c r="E936" s="2" t="str">
        <f>VLOOKUP(F936,'RPA Vendor Data '!F$1:$G$2418,2)</f>
        <v>ACME CONSTRUCTION SUPPLY</v>
      </c>
      <c r="F936" s="2">
        <v>10054</v>
      </c>
      <c r="G936" s="2">
        <v>1</v>
      </c>
      <c r="H936" t="s">
        <v>3077</v>
      </c>
      <c r="I936">
        <v>8</v>
      </c>
      <c r="J936" t="s">
        <v>65</v>
      </c>
      <c r="K936" t="s">
        <v>39</v>
      </c>
      <c r="L936">
        <v>9.91</v>
      </c>
      <c r="M936" s="2" t="s">
        <v>3059</v>
      </c>
      <c r="N936" s="85" t="s">
        <v>3060</v>
      </c>
      <c r="O936" t="s">
        <v>36</v>
      </c>
      <c r="P936" t="s">
        <v>36</v>
      </c>
      <c r="Q936" t="s">
        <v>36</v>
      </c>
      <c r="R936">
        <v>79.28</v>
      </c>
      <c r="S936" s="1">
        <v>45744.648434224539</v>
      </c>
      <c r="T936" t="s">
        <v>42</v>
      </c>
      <c r="U936" s="1">
        <v>45744.42291666667</v>
      </c>
      <c r="V936" t="s">
        <v>43</v>
      </c>
      <c r="W936" t="s">
        <v>36</v>
      </c>
      <c r="X936">
        <v>1</v>
      </c>
      <c r="Y936">
        <v>201</v>
      </c>
      <c r="Z936" t="s">
        <v>36</v>
      </c>
      <c r="AA936" t="s">
        <v>36</v>
      </c>
      <c r="AB936">
        <v>62</v>
      </c>
      <c r="AC936" t="s">
        <v>3059</v>
      </c>
      <c r="AD936" t="s">
        <v>3059</v>
      </c>
      <c r="AE936" t="s">
        <v>45</v>
      </c>
      <c r="AF936" s="44" t="s">
        <v>46</v>
      </c>
      <c r="AG936" s="18" t="s">
        <v>3078</v>
      </c>
      <c r="AI936" s="2" t="s">
        <v>48</v>
      </c>
      <c r="AJ936" s="2" t="e">
        <f>VLOOKUP(A936,'Classification Test Result'!$A$2:$D$2428,4,FALSE)</f>
        <v>#N/A</v>
      </c>
      <c r="AL936" s="2">
        <f>_xlfn.XLOOKUP($A936,Results!$A$2:$A$2256,Results!G$2:G$2256,"")</f>
        <v>336423</v>
      </c>
      <c r="AM936" s="2" t="str">
        <f>_xlfn.XLOOKUP($A936,Results!$A$2:$A$2256,Results!H$2:H$2256,"")</f>
        <v>DTAP832</v>
      </c>
      <c r="AN936" s="2" t="str">
        <f>_xlfn.XLOOKUP($A936,Results!$A$2:$A$2256,Results!I$2:I$2256,"")</f>
        <v>GREENLEE TOOL</v>
      </c>
      <c r="AO936" s="2">
        <f>_xlfn.XLOOKUP($A936,Results!$A$2:$A$2256,Results!J$2:J$2256,"")</f>
        <v>783310176121</v>
      </c>
      <c r="AP936" s="2">
        <f>_xlfn.XLOOKUP($A936,Results!$A$2:$A$2256,Results!K$2:K$2256,"")</f>
        <v>27112800</v>
      </c>
      <c r="AQ936" s="2" t="str">
        <f>_xlfn.XLOOKUP($A936,Results!$A$2:$A$2256,Results!L$2:L$2256,"")</f>
        <v>AK10976909</v>
      </c>
      <c r="AR936" s="2">
        <f>_xlfn.XLOOKUP($A936,Results!$A$2:$A$2256,Results!M$2:M$2256,"")</f>
        <v>998904</v>
      </c>
      <c r="AS936" s="2" t="str">
        <f>_xlfn.XLOOKUP($A936,Results!$A$2:$A$2256,Results!N$2:N$2256,"")</f>
        <v>GRN DTAP8-32 8-32 DRILL/TAP</v>
      </c>
      <c r="AT936" s="2" t="str">
        <f>_xlfn.XLOOKUP($A936,Results!$A$2:$A$2256,Results!O$2:O$2256,"")</f>
        <v>GREENLEE TOOL</v>
      </c>
      <c r="AU936" s="2">
        <f>_xlfn.XLOOKUP($A936,Results!$A$2:$A$2256,Results!P$2:P$2256,"")</f>
        <v>0</v>
      </c>
      <c r="AV936" s="2" t="str">
        <f>_xlfn.XLOOKUP($A936,Results!$A$2:$A$2256,Results!Q$2:Q$2256,"")</f>
        <v>NO_VALID_MATCHES</v>
      </c>
      <c r="AW936" s="2" t="str">
        <f>_xlfn.XLOOKUP($A936,Results!$A$2:$A$2256,Results!R$2:R$2256,"")</f>
        <v>0.7756158622826638</v>
      </c>
      <c r="AX936" s="2">
        <f>_xlfn.XLOOKUP($A936,Results!$A$2:$A$2256,Results!S$2:S$2256,"")</f>
        <v>90</v>
      </c>
      <c r="AY936" s="2">
        <f>_xlfn.XLOOKUP($A936,Results!$A$2:$A$2256,Results!T$2:T$2256,"")</f>
        <v>58</v>
      </c>
      <c r="AZ936" s="2">
        <f>_xlfn.XLOOKUP($A936,Results!$A$2:$A$2256,Results!U$2:U$2256,"")</f>
        <v>77</v>
      </c>
      <c r="BA936" s="2" t="str">
        <f>_xlfn.XLOOKUP($A936,Results!$A$2:$A$2256,Results!V$2:V$2256,"")</f>
        <v>GREENLEE</v>
      </c>
      <c r="BB936" s="2">
        <f>_xlfn.XLOOKUP($A936,Results!$A$2:$A$2256,Results!W$2:W$2256,"")</f>
        <v>66</v>
      </c>
      <c r="BC936" s="2">
        <f>_xlfn.XLOOKUP($A936,Results!$A$2:$A$2256,Results!X$2:X$2256,"")</f>
        <v>27112800</v>
      </c>
      <c r="BD936" s="2">
        <f>_xlfn.XLOOKUP($A936,Results!$A$2:$A$2256,Results!Y$2:Y$2256,"")</f>
        <v>83</v>
      </c>
      <c r="BE936" s="2" t="b">
        <f>_xlfn.XLOOKUP($A936,Results!$A$2:$A$2256,Results!Z$2:Z$2256,"")</f>
        <v>1</v>
      </c>
    </row>
    <row r="937" spans="1:57" ht="38.25" customHeight="1" x14ac:dyDescent="0.3">
      <c r="A937">
        <v>906614</v>
      </c>
      <c r="B937">
        <v>281472</v>
      </c>
      <c r="C937" t="s">
        <v>36</v>
      </c>
      <c r="D937" t="s">
        <v>451</v>
      </c>
      <c r="E937" s="2" t="str">
        <f>VLOOKUP(F937,'RPA Vendor Data '!F$1:$G$2418,2)</f>
        <v>UNITED RENTALS</v>
      </c>
      <c r="F937" s="2">
        <v>13482</v>
      </c>
      <c r="G937" s="2">
        <v>1</v>
      </c>
      <c r="H937" t="s">
        <v>3079</v>
      </c>
      <c r="I937">
        <v>1</v>
      </c>
      <c r="J937" t="s">
        <v>39</v>
      </c>
      <c r="K937" t="s">
        <v>39</v>
      </c>
      <c r="L937">
        <v>1717</v>
      </c>
      <c r="M937" s="2" t="s">
        <v>3080</v>
      </c>
      <c r="N937" s="85" t="s">
        <v>3081</v>
      </c>
      <c r="O937">
        <v>11429693</v>
      </c>
      <c r="P937" t="s">
        <v>36</v>
      </c>
      <c r="Q937" t="s">
        <v>36</v>
      </c>
      <c r="R937">
        <v>1717</v>
      </c>
      <c r="S937" s="1">
        <v>45744.334014201391</v>
      </c>
      <c r="T937" t="s">
        <v>42</v>
      </c>
      <c r="U937" s="1">
        <v>45744.118055555547</v>
      </c>
      <c r="V937" t="s">
        <v>43</v>
      </c>
      <c r="W937" t="s">
        <v>36</v>
      </c>
      <c r="X937">
        <v>0</v>
      </c>
      <c r="Y937">
        <v>999</v>
      </c>
      <c r="Z937" t="s">
        <v>36</v>
      </c>
      <c r="AA937" t="s">
        <v>36</v>
      </c>
      <c r="AB937" t="s">
        <v>36</v>
      </c>
      <c r="AC937" t="s">
        <v>3082</v>
      </c>
      <c r="AD937" t="s">
        <v>3082</v>
      </c>
      <c r="AE937" t="s">
        <v>45</v>
      </c>
      <c r="AF937" s="44" t="s">
        <v>46</v>
      </c>
      <c r="AG937" s="18" t="s">
        <v>3083</v>
      </c>
      <c r="AH937" s="18"/>
      <c r="AI937" s="2" t="s">
        <v>48</v>
      </c>
      <c r="AJ937" s="2" t="e">
        <f>VLOOKUP(A937,'Classification Test Result'!$A$2:$D$2428,4,FALSE)</f>
        <v>#N/A</v>
      </c>
      <c r="AL937" s="2">
        <f>_xlfn.XLOOKUP($A937,Results!$A$2:$A$2256,Results!G$2:G$2256,"")</f>
        <v>821795</v>
      </c>
      <c r="AM937" s="2" t="str">
        <f>_xlfn.XLOOKUP($A937,Results!$A$2:$A$2256,Results!H$2:H$2256,"")</f>
        <v>855GX</v>
      </c>
      <c r="AN937" s="2" t="str">
        <f>_xlfn.XLOOKUP($A937,Results!$A$2:$A$2256,Results!I$2:I$2256,"")</f>
        <v>GREENLEE</v>
      </c>
      <c r="AO937" s="2">
        <f>_xlfn.XLOOKUP($A937,Results!$A$2:$A$2256,Results!J$2:J$2256,"")</f>
        <v>783310125792</v>
      </c>
      <c r="AP937" s="2">
        <f>_xlfn.XLOOKUP($A937,Results!$A$2:$A$2256,Results!K$2:K$2256,"")</f>
        <v>27112503</v>
      </c>
      <c r="AQ937" s="2">
        <f>_xlfn.XLOOKUP($A937,Results!$A$2:$A$2256,Results!L$2:L$2256,"")</f>
        <v>0</v>
      </c>
      <c r="AR937" s="2">
        <f>_xlfn.XLOOKUP($A937,Results!$A$2:$A$2256,Results!M$2:M$2256,"")</f>
        <v>763250</v>
      </c>
      <c r="AS937" s="2" t="str">
        <f>_xlfn.XLOOKUP($A937,Results!$A$2:$A$2256,Results!N$2:N$2256,"")</f>
        <v>GRN 855GX 20A 120VAC ELEC COND BNDR</v>
      </c>
      <c r="AT937" s="2" t="str">
        <f>_xlfn.XLOOKUP($A937,Results!$A$2:$A$2256,Results!O$2:O$2256,"")</f>
        <v>GREENLEE</v>
      </c>
      <c r="AU937" s="2" t="str">
        <f>_xlfn.XLOOKUP($A937,Results!$A$2:$A$2256,Results!P$2:P$2256,"")</f>
        <v>GREENLEE</v>
      </c>
      <c r="AV937" s="2" t="str">
        <f>_xlfn.XLOOKUP($A937,Results!$A$2:$A$2256,Results!Q$2:Q$2256,"")</f>
        <v>SINGLE_MATCH</v>
      </c>
      <c r="AW937" s="2" t="str">
        <f>_xlfn.XLOOKUP($A937,Results!$A$2:$A$2256,Results!R$2:R$2256,"")</f>
        <v>0.5318174044230922</v>
      </c>
      <c r="AX937" s="2">
        <f>_xlfn.XLOOKUP($A937,Results!$A$2:$A$2256,Results!S$2:S$2256,"")</f>
        <v>100</v>
      </c>
      <c r="AY937" s="2">
        <f>_xlfn.XLOOKUP($A937,Results!$A$2:$A$2256,Results!T$2:T$2256,"")</f>
        <v>100</v>
      </c>
      <c r="AZ937" s="2">
        <f>_xlfn.XLOOKUP($A937,Results!$A$2:$A$2256,Results!U$2:U$2256,"")</f>
        <v>89</v>
      </c>
      <c r="BA937" s="2">
        <f>_xlfn.XLOOKUP($A937,Results!$A$2:$A$2256,Results!V$2:V$2256,"")</f>
        <v>0</v>
      </c>
      <c r="BB937" s="2">
        <f>_xlfn.XLOOKUP($A937,Results!$A$2:$A$2256,Results!W$2:W$2256,"")</f>
        <v>0</v>
      </c>
      <c r="BC937" s="2">
        <f>_xlfn.XLOOKUP($A937,Results!$A$2:$A$2256,Results!X$2:X$2256,"")</f>
        <v>27112500</v>
      </c>
      <c r="BD937" s="2">
        <f>_xlfn.XLOOKUP($A937,Results!$A$2:$A$2256,Results!Y$2:Y$2256,"")</f>
        <v>64</v>
      </c>
      <c r="BE937" s="2">
        <f>_xlfn.XLOOKUP($A937,Results!$A$2:$A$2256,Results!Z$2:Z$2256,"")</f>
        <v>0</v>
      </c>
    </row>
    <row r="938" spans="1:57" ht="38.25" customHeight="1" x14ac:dyDescent="0.3">
      <c r="A938">
        <v>906615</v>
      </c>
      <c r="B938">
        <v>281404</v>
      </c>
      <c r="C938" t="s">
        <v>36</v>
      </c>
      <c r="D938" t="s">
        <v>3084</v>
      </c>
      <c r="E938" s="2" t="str">
        <f>VLOOKUP(F938,'RPA Vendor Data '!F$1:$G$2418,2)</f>
        <v>REXEL USA, INC.</v>
      </c>
      <c r="F938" s="2">
        <v>12873</v>
      </c>
      <c r="G938" s="2">
        <v>1</v>
      </c>
      <c r="H938" t="s">
        <v>3085</v>
      </c>
      <c r="I938">
        <v>2</v>
      </c>
      <c r="J938" t="s">
        <v>65</v>
      </c>
      <c r="K938" t="s">
        <v>39</v>
      </c>
      <c r="L938">
        <v>85</v>
      </c>
      <c r="M938" s="2" t="s">
        <v>3075</v>
      </c>
      <c r="N938" s="85" t="s">
        <v>3086</v>
      </c>
      <c r="O938">
        <v>183752</v>
      </c>
      <c r="P938" t="s">
        <v>3087</v>
      </c>
      <c r="Q938" t="s">
        <v>36</v>
      </c>
      <c r="R938">
        <v>170</v>
      </c>
      <c r="S938" s="1">
        <v>45744.27191909722</v>
      </c>
      <c r="T938" t="s">
        <v>42</v>
      </c>
      <c r="U938" s="1">
        <v>45744.056944444441</v>
      </c>
      <c r="V938" t="s">
        <v>43</v>
      </c>
      <c r="W938" t="s">
        <v>36</v>
      </c>
      <c r="X938">
        <v>1</v>
      </c>
      <c r="Y938" t="s">
        <v>54</v>
      </c>
      <c r="Z938" t="s">
        <v>36</v>
      </c>
      <c r="AA938">
        <v>85</v>
      </c>
      <c r="AB938" t="s">
        <v>36</v>
      </c>
      <c r="AC938" t="s">
        <v>3062</v>
      </c>
      <c r="AD938" t="s">
        <v>3062</v>
      </c>
      <c r="AE938" t="s">
        <v>45</v>
      </c>
      <c r="AF938" s="44" t="s">
        <v>46</v>
      </c>
      <c r="AG938" s="18" t="s">
        <v>3088</v>
      </c>
      <c r="AH938" s="18"/>
      <c r="AI938" s="2" t="s">
        <v>48</v>
      </c>
      <c r="AJ938" s="2" t="e">
        <f>VLOOKUP(A938,'Classification Test Result'!$A$2:$D$2428,4,FALSE)</f>
        <v>#N/A</v>
      </c>
      <c r="AL938" s="2">
        <f>_xlfn.XLOOKUP($A938,Results!$A$2:$A$2256,Results!G$2:G$2256,"")</f>
        <v>698875</v>
      </c>
      <c r="AM938" s="2" t="str">
        <f>_xlfn.XLOOKUP($A938,Results!$A$2:$A$2256,Results!H$2:H$2256,"")</f>
        <v>DDKIT168</v>
      </c>
      <c r="AN938" s="2" t="str">
        <f>_xlfn.XLOOKUP($A938,Results!$A$2:$A$2256,Results!I$2:I$2256,"")</f>
        <v>GREENLEE</v>
      </c>
      <c r="AO938" s="2">
        <f>_xlfn.XLOOKUP($A938,Results!$A$2:$A$2256,Results!J$2:J$2256,"")</f>
        <v>783310263135</v>
      </c>
      <c r="AP938" s="2">
        <f>_xlfn.XLOOKUP($A938,Results!$A$2:$A$2256,Results!K$2:K$2256,"")</f>
        <v>27112800</v>
      </c>
      <c r="AQ938" s="2">
        <f>_xlfn.XLOOKUP($A938,Results!$A$2:$A$2256,Results!L$2:L$2256,"")</f>
        <v>0</v>
      </c>
      <c r="AR938" s="2">
        <f>_xlfn.XLOOKUP($A938,Results!$A$2:$A$2256,Results!M$2:M$2256,"")</f>
        <v>1019082</v>
      </c>
      <c r="AS938" s="2" t="str">
        <f>_xlfn.XLOOKUP($A938,Results!$A$2:$A$2256,Results!N$2:N$2256,"")</f>
        <v>GRN DDKIT-1-68 DRL DRVR BIT KIT</v>
      </c>
      <c r="AT938" s="2" t="str">
        <f>_xlfn.XLOOKUP($A938,Results!$A$2:$A$2256,Results!O$2:O$2256,"")</f>
        <v>GREENLEE</v>
      </c>
      <c r="AU938" s="2">
        <f>_xlfn.XLOOKUP($A938,Results!$A$2:$A$2256,Results!P$2:P$2256,"")</f>
        <v>0</v>
      </c>
      <c r="AV938" s="2" t="str">
        <f>_xlfn.XLOOKUP($A938,Results!$A$2:$A$2256,Results!Q$2:Q$2256,"")</f>
        <v>NO_MANUFACTURERS_FOUND</v>
      </c>
      <c r="AW938" s="2">
        <f>_xlfn.XLOOKUP($A938,Results!$A$2:$A$2256,Results!R$2:R$2256,"")</f>
        <v>0.73804068261999001</v>
      </c>
      <c r="AX938" s="2">
        <f>_xlfn.XLOOKUP($A938,Results!$A$2:$A$2256,Results!S$2:S$2256,"")</f>
        <v>100</v>
      </c>
      <c r="AY938" s="2">
        <f>_xlfn.XLOOKUP($A938,Results!$A$2:$A$2256,Results!T$2:T$2256,"")</f>
        <v>100</v>
      </c>
      <c r="AZ938" s="2">
        <f>_xlfn.XLOOKUP($A938,Results!$A$2:$A$2256,Results!U$2:U$2256,"")</f>
        <v>100</v>
      </c>
      <c r="BA938" s="2" t="str">
        <f>_xlfn.XLOOKUP($A938,Results!$A$2:$A$2256,Results!V$2:V$2256,"")</f>
        <v>GREENLEE</v>
      </c>
      <c r="BB938" s="2">
        <f>_xlfn.XLOOKUP($A938,Results!$A$2:$A$2256,Results!W$2:W$2256,"")</f>
        <v>66</v>
      </c>
      <c r="BC938" s="2">
        <f>_xlfn.XLOOKUP($A938,Results!$A$2:$A$2256,Results!X$2:X$2256,"")</f>
        <v>27110000</v>
      </c>
      <c r="BD938" s="2">
        <f>_xlfn.XLOOKUP($A938,Results!$A$2:$A$2256,Results!Y$2:Y$2256,"")</f>
        <v>81</v>
      </c>
      <c r="BE938" s="2" t="b">
        <f>_xlfn.XLOOKUP($A938,Results!$A$2:$A$2256,Results!Z$2:Z$2256,"")</f>
        <v>1</v>
      </c>
    </row>
    <row r="939" spans="1:57" ht="38.25" customHeight="1" x14ac:dyDescent="0.3">
      <c r="A939">
        <v>906616</v>
      </c>
      <c r="B939">
        <v>281682</v>
      </c>
      <c r="C939" t="s">
        <v>36</v>
      </c>
      <c r="D939" t="s">
        <v>550</v>
      </c>
      <c r="E939" s="2" t="str">
        <f>VLOOKUP(F939,'RPA Vendor Data '!F$1:$G$2418,2)</f>
        <v>REXEL USA, INC.</v>
      </c>
      <c r="F939" s="2">
        <v>12873</v>
      </c>
      <c r="G939" s="2">
        <v>20</v>
      </c>
      <c r="H939" t="s">
        <v>3090</v>
      </c>
      <c r="I939">
        <v>1</v>
      </c>
      <c r="J939" t="s">
        <v>65</v>
      </c>
      <c r="K939" t="s">
        <v>39</v>
      </c>
      <c r="L939">
        <v>91.915999999999997</v>
      </c>
      <c r="M939" s="2" t="s">
        <v>3075</v>
      </c>
      <c r="N939" s="85" t="s">
        <v>3091</v>
      </c>
      <c r="O939">
        <v>49162</v>
      </c>
      <c r="P939" t="s">
        <v>36</v>
      </c>
      <c r="Q939" t="s">
        <v>36</v>
      </c>
      <c r="R939">
        <v>91.92</v>
      </c>
      <c r="S939" s="1">
        <v>45744.522211805554</v>
      </c>
      <c r="T939" t="s">
        <v>42</v>
      </c>
      <c r="U939" s="1">
        <v>45744.293749999997</v>
      </c>
      <c r="V939" t="s">
        <v>43</v>
      </c>
      <c r="W939" t="s">
        <v>36</v>
      </c>
      <c r="X939">
        <v>20</v>
      </c>
      <c r="Y939" t="s">
        <v>54</v>
      </c>
      <c r="Z939" t="s">
        <v>36</v>
      </c>
      <c r="AA939">
        <v>91.915999999999997</v>
      </c>
      <c r="AB939" t="s">
        <v>36</v>
      </c>
      <c r="AC939" t="s">
        <v>49</v>
      </c>
      <c r="AD939" t="s">
        <v>49</v>
      </c>
      <c r="AE939" t="s">
        <v>45</v>
      </c>
      <c r="AF939" s="44" t="s">
        <v>46</v>
      </c>
      <c r="AG939" s="18" t="s">
        <v>3092</v>
      </c>
      <c r="AH939" s="18"/>
      <c r="AI939" s="2" t="s">
        <v>48</v>
      </c>
      <c r="AJ939" s="2" t="e">
        <f>VLOOKUP(A939,'Classification Test Result'!$A$2:$D$2428,4,FALSE)</f>
        <v>#N/A</v>
      </c>
      <c r="AL939" s="2">
        <f>_xlfn.XLOOKUP($A939,Results!$A$2:$A$2256,Results!G$2:G$2256,"")</f>
        <v>280187</v>
      </c>
      <c r="AM939" s="2">
        <f>_xlfn.XLOOKUP($A939,Results!$A$2:$A$2256,Results!H$2:H$2256,"")</f>
        <v>49162</v>
      </c>
      <c r="AN939" s="2" t="str">
        <f>_xlfn.XLOOKUP($A939,Results!$A$2:$A$2256,Results!I$2:I$2256,"")</f>
        <v>RIDGID TOOL</v>
      </c>
      <c r="AO939" s="2" t="str">
        <f>_xlfn.XLOOKUP($A939,Results!$A$2:$A$2256,Results!J$2:J$2256,"")</f>
        <v>095691491626</v>
      </c>
      <c r="AP939" s="2">
        <f>_xlfn.XLOOKUP($A939,Results!$A$2:$A$2256,Results!K$2:K$2256,"")</f>
        <v>23153100</v>
      </c>
      <c r="AQ939" s="2">
        <f>_xlfn.XLOOKUP($A939,Results!$A$2:$A$2256,Results!L$2:L$2256,"")</f>
        <v>0</v>
      </c>
      <c r="AR939" s="2">
        <f>_xlfn.XLOOKUP($A939,Results!$A$2:$A$2256,Results!M$2:M$2256,"")</f>
        <v>487157</v>
      </c>
      <c r="AS939" s="2" t="str">
        <f>_xlfn.XLOOKUP($A939,Results!$A$2:$A$2256,Results!N$2:N$2256,"")</f>
        <v>RDG 49162 GROOVE ROLL</v>
      </c>
      <c r="AT939" s="2" t="str">
        <f>_xlfn.XLOOKUP($A939,Results!$A$2:$A$2256,Results!O$2:O$2256,"")</f>
        <v>RIDGID TOOL</v>
      </c>
      <c r="AU939" s="2">
        <f>_xlfn.XLOOKUP($A939,Results!$A$2:$A$2256,Results!P$2:P$2256,"")</f>
        <v>0</v>
      </c>
      <c r="AV939" s="2" t="str">
        <f>_xlfn.XLOOKUP($A939,Results!$A$2:$A$2256,Results!Q$2:Q$2256,"")</f>
        <v>NO_MANUFACTURERS_FOUND</v>
      </c>
      <c r="AW939" s="2" t="str">
        <f>_xlfn.XLOOKUP($A939,Results!$A$2:$A$2256,Results!R$2:R$2256,"")</f>
        <v>0.4656383709372558</v>
      </c>
      <c r="AX939" s="2">
        <f>_xlfn.XLOOKUP($A939,Results!$A$2:$A$2256,Results!S$2:S$2256,"")</f>
        <v>61</v>
      </c>
      <c r="AY939" s="2">
        <f>_xlfn.XLOOKUP($A939,Results!$A$2:$A$2256,Results!T$2:T$2256,"")</f>
        <v>30</v>
      </c>
      <c r="AZ939" s="2">
        <f>_xlfn.XLOOKUP($A939,Results!$A$2:$A$2256,Results!U$2:U$2256,"")</f>
        <v>20</v>
      </c>
      <c r="BA939" s="2">
        <f>_xlfn.XLOOKUP($A939,Results!$A$2:$A$2256,Results!V$2:V$2256,"")</f>
        <v>0</v>
      </c>
      <c r="BB939" s="2">
        <f>_xlfn.XLOOKUP($A939,Results!$A$2:$A$2256,Results!W$2:W$2256,"")</f>
        <v>0</v>
      </c>
      <c r="BC939" s="2">
        <f>_xlfn.XLOOKUP($A939,Results!$A$2:$A$2256,Results!X$2:X$2256,"")</f>
        <v>31160000</v>
      </c>
      <c r="BD939" s="2">
        <f>_xlfn.XLOOKUP($A939,Results!$A$2:$A$2256,Results!Y$2:Y$2256,"")</f>
        <v>83</v>
      </c>
      <c r="BE939" s="2">
        <f>_xlfn.XLOOKUP($A939,Results!$A$2:$A$2256,Results!Z$2:Z$2256,"")</f>
        <v>0</v>
      </c>
    </row>
    <row r="940" spans="1:57" ht="38.25" customHeight="1" x14ac:dyDescent="0.3">
      <c r="A940">
        <v>906617</v>
      </c>
      <c r="B940">
        <v>281806</v>
      </c>
      <c r="C940" t="s">
        <v>36</v>
      </c>
      <c r="D940">
        <v>9341429231</v>
      </c>
      <c r="E940" s="2" t="str">
        <f>VLOOKUP(F940,'RPA Vendor Data '!F$1:$G$2418,2)</f>
        <v>GRAYBAR ELECTRIC CO. INC.</v>
      </c>
      <c r="F940" s="2">
        <v>11471</v>
      </c>
      <c r="G940" s="2">
        <v>1</v>
      </c>
      <c r="H940" t="s">
        <v>3093</v>
      </c>
      <c r="I940">
        <v>1</v>
      </c>
      <c r="J940">
        <v>1</v>
      </c>
      <c r="K940" t="s">
        <v>39</v>
      </c>
      <c r="L940">
        <v>2.57</v>
      </c>
      <c r="M940" s="2" t="s">
        <v>2736</v>
      </c>
      <c r="N940" s="85" t="s">
        <v>3094</v>
      </c>
      <c r="O940" t="s">
        <v>36</v>
      </c>
      <c r="P940" t="s">
        <v>3095</v>
      </c>
      <c r="Q940" t="s">
        <v>36</v>
      </c>
      <c r="R940">
        <v>2.57</v>
      </c>
      <c r="S940" s="1">
        <v>45744.604967939813</v>
      </c>
      <c r="T940" t="s">
        <v>42</v>
      </c>
      <c r="U940" s="1">
        <v>45744.377083333333</v>
      </c>
      <c r="V940" t="s">
        <v>43</v>
      </c>
      <c r="W940" t="s">
        <v>36</v>
      </c>
      <c r="X940">
        <v>1</v>
      </c>
      <c r="Y940">
        <v>201</v>
      </c>
      <c r="Z940" t="s">
        <v>36</v>
      </c>
      <c r="AA940" t="s">
        <v>36</v>
      </c>
      <c r="AB940" t="s">
        <v>36</v>
      </c>
      <c r="AC940" t="s">
        <v>2736</v>
      </c>
      <c r="AD940" t="s">
        <v>2736</v>
      </c>
      <c r="AE940" t="s">
        <v>45</v>
      </c>
      <c r="AF940" s="44">
        <v>39121408</v>
      </c>
      <c r="AG940" s="18" t="s">
        <v>3096</v>
      </c>
      <c r="AH940" s="18"/>
      <c r="AI940" s="2" t="s">
        <v>48</v>
      </c>
      <c r="AJ940" s="2" t="e">
        <f>VLOOKUP(A940,'Classification Test Result'!$A$2:$D$2428,4,FALSE)</f>
        <v>#N/A</v>
      </c>
      <c r="AL940" s="2">
        <f>_xlfn.XLOOKUP($A940,Results!$A$2:$A$2256,Results!G$2:G$2256,"")</f>
        <v>337455</v>
      </c>
      <c r="AM940" s="2" t="str">
        <f>_xlfn.XLOOKUP($A940,Results!$A$2:$A$2256,Results!H$2:H$2256,"")</f>
        <v>GRC58</v>
      </c>
      <c r="AN940" s="2" t="str">
        <f>_xlfn.XLOOKUP($A940,Results!$A$2:$A$2256,Results!I$2:I$2256,"")</f>
        <v>BURNDY</v>
      </c>
      <c r="AO940" s="2">
        <f>_xlfn.XLOOKUP($A940,Results!$A$2:$A$2256,Results!J$2:J$2256,"")</f>
        <v>781810230961</v>
      </c>
      <c r="AP940" s="2">
        <f>_xlfn.XLOOKUP($A940,Results!$A$2:$A$2256,Results!K$2:K$2256,"")</f>
        <v>39121613</v>
      </c>
      <c r="AQ940" s="2" t="str">
        <f>_xlfn.XLOOKUP($A940,Results!$A$2:$A$2256,Results!L$2:L$2256,"")</f>
        <v>AK10464677</v>
      </c>
      <c r="AR940" s="2">
        <f>_xlfn.XLOOKUP($A940,Results!$A$2:$A$2256,Results!M$2:M$2256,"")</f>
        <v>169280</v>
      </c>
      <c r="AS940" s="2" t="str">
        <f>_xlfn.XLOOKUP($A940,Results!$A$2:$A$2256,Results!N$2:N$2256,"")</f>
        <v>BUR GRC58 5/8 GROUND ROD CLAMP</v>
      </c>
      <c r="AT940" s="2" t="str">
        <f>_xlfn.XLOOKUP($A940,Results!$A$2:$A$2256,Results!O$2:O$2256,"")</f>
        <v>BURNDY</v>
      </c>
      <c r="AU940" s="2" t="str">
        <f>_xlfn.XLOOKUP($A940,Results!$A$2:$A$2256,Results!P$2:P$2256,"")</f>
        <v>BURNDY LLC</v>
      </c>
      <c r="AV940" s="2" t="str">
        <f>_xlfn.XLOOKUP($A940,Results!$A$2:$A$2256,Results!Q$2:Q$2256,"")</f>
        <v>SINGLE_MATCH</v>
      </c>
      <c r="AW940" s="2" t="str">
        <f>_xlfn.XLOOKUP($A940,Results!$A$2:$A$2256,Results!R$2:R$2256,"")</f>
        <v>0.9176499603861531</v>
      </c>
      <c r="AX940" s="2">
        <f>_xlfn.XLOOKUP($A940,Results!$A$2:$A$2256,Results!S$2:S$2256,"")</f>
        <v>100</v>
      </c>
      <c r="AY940" s="2">
        <f>_xlfn.XLOOKUP($A940,Results!$A$2:$A$2256,Results!T$2:T$2256,"")</f>
        <v>100</v>
      </c>
      <c r="AZ940" s="2">
        <f>_xlfn.XLOOKUP($A940,Results!$A$2:$A$2256,Results!U$2:U$2256,"")</f>
        <v>100</v>
      </c>
      <c r="BA940" s="2">
        <f>_xlfn.XLOOKUP($A940,Results!$A$2:$A$2256,Results!V$2:V$2256,"")</f>
        <v>0</v>
      </c>
      <c r="BB940" s="2">
        <f>_xlfn.XLOOKUP($A940,Results!$A$2:$A$2256,Results!W$2:W$2256,"")</f>
        <v>0</v>
      </c>
      <c r="BC940" s="2">
        <f>_xlfn.XLOOKUP($A940,Results!$A$2:$A$2256,Results!X$2:X$2256,"")</f>
        <v>39121613</v>
      </c>
      <c r="BD940" s="2">
        <f>_xlfn.XLOOKUP($A940,Results!$A$2:$A$2256,Results!Y$2:Y$2256,"")</f>
        <v>92</v>
      </c>
      <c r="BE940" s="2">
        <f>_xlfn.XLOOKUP($A940,Results!$A$2:$A$2256,Results!Z$2:Z$2256,"")</f>
        <v>0</v>
      </c>
    </row>
    <row r="941" spans="1:57" ht="38.25" customHeight="1" x14ac:dyDescent="0.3">
      <c r="A941">
        <v>906618</v>
      </c>
      <c r="B941">
        <v>281757</v>
      </c>
      <c r="C941" t="s">
        <v>36</v>
      </c>
      <c r="D941" t="s">
        <v>3097</v>
      </c>
      <c r="E941" s="2" t="str">
        <f>VLOOKUP(F941,'RPA Vendor Data '!F$1:$G$2418,2)</f>
        <v>CALIFORNIA SERVICE TOOL I</v>
      </c>
      <c r="F941" s="2">
        <v>16641</v>
      </c>
      <c r="G941" s="2">
        <v>4</v>
      </c>
      <c r="H941" t="s">
        <v>3098</v>
      </c>
      <c r="I941">
        <v>6</v>
      </c>
      <c r="J941" t="s">
        <v>65</v>
      </c>
      <c r="K941" t="s">
        <v>39</v>
      </c>
      <c r="L941">
        <v>7.9</v>
      </c>
      <c r="M941" s="2" t="s">
        <v>3099</v>
      </c>
      <c r="N941" s="85" t="s">
        <v>3100</v>
      </c>
      <c r="O941" t="s">
        <v>36</v>
      </c>
      <c r="P941" t="s">
        <v>36</v>
      </c>
      <c r="Q941" t="s">
        <v>36</v>
      </c>
      <c r="R941">
        <v>47.4</v>
      </c>
      <c r="S941" s="1">
        <v>45744.565127743059</v>
      </c>
      <c r="T941" t="s">
        <v>42</v>
      </c>
      <c r="U941" s="1">
        <v>45744.334722222222</v>
      </c>
      <c r="V941" t="s">
        <v>43</v>
      </c>
      <c r="W941" t="s">
        <v>36</v>
      </c>
      <c r="X941">
        <v>0</v>
      </c>
      <c r="Y941">
        <v>999</v>
      </c>
      <c r="Z941" t="s">
        <v>36</v>
      </c>
      <c r="AA941" t="s">
        <v>36</v>
      </c>
      <c r="AB941" t="s">
        <v>36</v>
      </c>
      <c r="AC941" t="s">
        <v>3101</v>
      </c>
      <c r="AD941" t="s">
        <v>3101</v>
      </c>
      <c r="AE941" t="s">
        <v>45</v>
      </c>
      <c r="AF941" s="44" t="s">
        <v>46</v>
      </c>
      <c r="AG941" s="18" t="s">
        <v>3102</v>
      </c>
      <c r="AI941" s="2" t="s">
        <v>48</v>
      </c>
      <c r="AJ941" s="2" t="e">
        <f>VLOOKUP(A941,'Classification Test Result'!$A$2:$D$2428,4,FALSE)</f>
        <v>#N/A</v>
      </c>
      <c r="AL941" s="2">
        <f>_xlfn.XLOOKUP($A941,Results!$A$2:$A$2256,Results!G$2:G$2256,"")</f>
        <v>0</v>
      </c>
      <c r="AM941" s="2">
        <f>_xlfn.XLOOKUP($A941,Results!$A$2:$A$2256,Results!H$2:H$2256,"")</f>
        <v>0</v>
      </c>
      <c r="AN941" s="2">
        <f>_xlfn.XLOOKUP($A941,Results!$A$2:$A$2256,Results!I$2:I$2256,"")</f>
        <v>0</v>
      </c>
      <c r="AO941" s="2">
        <f>_xlfn.XLOOKUP($A941,Results!$A$2:$A$2256,Results!J$2:J$2256,"")</f>
        <v>0</v>
      </c>
      <c r="AP941" s="2">
        <f>_xlfn.XLOOKUP($A941,Results!$A$2:$A$2256,Results!K$2:K$2256,"")</f>
        <v>0</v>
      </c>
      <c r="AQ941" s="2">
        <f>_xlfn.XLOOKUP($A941,Results!$A$2:$A$2256,Results!L$2:L$2256,"")</f>
        <v>0</v>
      </c>
      <c r="AR941" s="2">
        <f>_xlfn.XLOOKUP($A941,Results!$A$2:$A$2256,Results!M$2:M$2256,"")</f>
        <v>0</v>
      </c>
      <c r="AS941" s="2">
        <f>_xlfn.XLOOKUP($A941,Results!$A$2:$A$2256,Results!N$2:N$2256,"")</f>
        <v>0</v>
      </c>
      <c r="AT941" s="2">
        <f>_xlfn.XLOOKUP($A941,Results!$A$2:$A$2256,Results!O$2:O$2256,"")</f>
        <v>0</v>
      </c>
      <c r="AU941" s="2">
        <f>_xlfn.XLOOKUP($A941,Results!$A$2:$A$2256,Results!P$2:P$2256,"")</f>
        <v>0</v>
      </c>
      <c r="AV941" s="2">
        <f>_xlfn.XLOOKUP($A941,Results!$A$2:$A$2256,Results!Q$2:Q$2256,"")</f>
        <v>0</v>
      </c>
      <c r="AW941" s="2">
        <f>_xlfn.XLOOKUP($A941,Results!$A$2:$A$2256,Results!R$2:R$2256,"")</f>
        <v>0</v>
      </c>
      <c r="AX941" s="2">
        <f>_xlfn.XLOOKUP($A941,Results!$A$2:$A$2256,Results!S$2:S$2256,"")</f>
        <v>0</v>
      </c>
      <c r="AY941" s="2">
        <f>_xlfn.XLOOKUP($A941,Results!$A$2:$A$2256,Results!T$2:T$2256,"")</f>
        <v>0</v>
      </c>
      <c r="AZ941" s="2">
        <f>_xlfn.XLOOKUP($A941,Results!$A$2:$A$2256,Results!U$2:U$2256,"")</f>
        <v>0</v>
      </c>
      <c r="BA941" s="2">
        <f>_xlfn.XLOOKUP($A941,Results!$A$2:$A$2256,Results!V$2:V$2256,"")</f>
        <v>0</v>
      </c>
      <c r="BB941" s="2">
        <f>_xlfn.XLOOKUP($A941,Results!$A$2:$A$2256,Results!W$2:W$2256,"")</f>
        <v>0</v>
      </c>
      <c r="BC941" s="2">
        <f>_xlfn.XLOOKUP($A941,Results!$A$2:$A$2256,Results!X$2:X$2256,"")</f>
        <v>0</v>
      </c>
      <c r="BD941" s="2">
        <f>_xlfn.XLOOKUP($A941,Results!$A$2:$A$2256,Results!Y$2:Y$2256,"")</f>
        <v>0</v>
      </c>
      <c r="BE941" s="2">
        <f>_xlfn.XLOOKUP($A941,Results!$A$2:$A$2256,Results!Z$2:Z$2256,"")</f>
        <v>0</v>
      </c>
    </row>
    <row r="942" spans="1:57" ht="38.25" customHeight="1" x14ac:dyDescent="0.3">
      <c r="A942">
        <v>906619</v>
      </c>
      <c r="B942">
        <v>281448</v>
      </c>
      <c r="C942" t="s">
        <v>36</v>
      </c>
      <c r="D942" t="s">
        <v>2020</v>
      </c>
      <c r="E942" s="2" t="str">
        <f>VLOOKUP(F942,'RPA Vendor Data '!F$1:$G$2418,2)</f>
        <v>UNITED RENTALS</v>
      </c>
      <c r="F942" s="2">
        <v>13482</v>
      </c>
      <c r="G942" s="2">
        <v>3</v>
      </c>
      <c r="H942" t="s">
        <v>3103</v>
      </c>
      <c r="I942">
        <v>1</v>
      </c>
      <c r="J942" t="s">
        <v>39</v>
      </c>
      <c r="K942" t="s">
        <v>39</v>
      </c>
      <c r="L942">
        <v>10</v>
      </c>
      <c r="M942" s="2" t="s">
        <v>3104</v>
      </c>
      <c r="N942" s="85" t="s">
        <v>3105</v>
      </c>
      <c r="O942" t="s">
        <v>3106</v>
      </c>
      <c r="P942" t="s">
        <v>36</v>
      </c>
      <c r="Q942" t="s">
        <v>36</v>
      </c>
      <c r="R942">
        <v>10</v>
      </c>
      <c r="S942" s="1">
        <v>45744.334497222233</v>
      </c>
      <c r="T942" t="s">
        <v>42</v>
      </c>
      <c r="U942" s="1">
        <v>45744.113888888889</v>
      </c>
      <c r="V942" t="s">
        <v>43</v>
      </c>
      <c r="W942" t="s">
        <v>36</v>
      </c>
      <c r="X942">
        <v>0</v>
      </c>
      <c r="Y942">
        <v>999</v>
      </c>
      <c r="Z942" t="s">
        <v>36</v>
      </c>
      <c r="AA942" t="s">
        <v>36</v>
      </c>
      <c r="AB942" t="s">
        <v>36</v>
      </c>
      <c r="AC942" t="s">
        <v>44</v>
      </c>
      <c r="AD942" t="s">
        <v>44</v>
      </c>
      <c r="AE942" t="s">
        <v>45</v>
      </c>
      <c r="AF942" s="44" t="s">
        <v>46</v>
      </c>
      <c r="AG942" s="2" t="s">
        <v>372</v>
      </c>
      <c r="AI942" s="2" t="s">
        <v>48</v>
      </c>
      <c r="AJ942" s="2" t="e">
        <f>VLOOKUP(A942,'Classification Test Result'!$A$2:$D$2428,4,FALSE)</f>
        <v>#N/A</v>
      </c>
      <c r="AL942" s="2">
        <f>_xlfn.XLOOKUP($A942,Results!$A$2:$A$2256,Results!G$2:G$2256,"")</f>
        <v>0</v>
      </c>
      <c r="AM942" s="2">
        <f>_xlfn.XLOOKUP($A942,Results!$A$2:$A$2256,Results!H$2:H$2256,"")</f>
        <v>0</v>
      </c>
      <c r="AN942" s="2">
        <f>_xlfn.XLOOKUP($A942,Results!$A$2:$A$2256,Results!I$2:I$2256,"")</f>
        <v>0</v>
      </c>
      <c r="AO942" s="2">
        <f>_xlfn.XLOOKUP($A942,Results!$A$2:$A$2256,Results!J$2:J$2256,"")</f>
        <v>0</v>
      </c>
      <c r="AP942" s="2">
        <f>_xlfn.XLOOKUP($A942,Results!$A$2:$A$2256,Results!K$2:K$2256,"")</f>
        <v>0</v>
      </c>
      <c r="AQ942" s="2">
        <f>_xlfn.XLOOKUP($A942,Results!$A$2:$A$2256,Results!L$2:L$2256,"")</f>
        <v>0</v>
      </c>
      <c r="AR942" s="2">
        <f>_xlfn.XLOOKUP($A942,Results!$A$2:$A$2256,Results!M$2:M$2256,"")</f>
        <v>0</v>
      </c>
      <c r="AS942" s="2">
        <f>_xlfn.XLOOKUP($A942,Results!$A$2:$A$2256,Results!N$2:N$2256,"")</f>
        <v>0</v>
      </c>
      <c r="AT942" s="2">
        <f>_xlfn.XLOOKUP($A942,Results!$A$2:$A$2256,Results!O$2:O$2256,"")</f>
        <v>0</v>
      </c>
      <c r="AU942" s="2">
        <f>_xlfn.XLOOKUP($A942,Results!$A$2:$A$2256,Results!P$2:P$2256,"")</f>
        <v>0</v>
      </c>
      <c r="AV942" s="2">
        <f>_xlfn.XLOOKUP($A942,Results!$A$2:$A$2256,Results!Q$2:Q$2256,"")</f>
        <v>0</v>
      </c>
      <c r="AW942" s="2">
        <f>_xlfn.XLOOKUP($A942,Results!$A$2:$A$2256,Results!R$2:R$2256,"")</f>
        <v>0</v>
      </c>
      <c r="AX942" s="2">
        <f>_xlfn.XLOOKUP($A942,Results!$A$2:$A$2256,Results!S$2:S$2256,"")</f>
        <v>0</v>
      </c>
      <c r="AY942" s="2">
        <f>_xlfn.XLOOKUP($A942,Results!$A$2:$A$2256,Results!T$2:T$2256,"")</f>
        <v>0</v>
      </c>
      <c r="AZ942" s="2">
        <f>_xlfn.XLOOKUP($A942,Results!$A$2:$A$2256,Results!U$2:U$2256,"")</f>
        <v>0</v>
      </c>
      <c r="BA942" s="2">
        <f>_xlfn.XLOOKUP($A942,Results!$A$2:$A$2256,Results!V$2:V$2256,"")</f>
        <v>0</v>
      </c>
      <c r="BB942" s="2">
        <f>_xlfn.XLOOKUP($A942,Results!$A$2:$A$2256,Results!W$2:W$2256,"")</f>
        <v>0</v>
      </c>
      <c r="BC942" s="2">
        <f>_xlfn.XLOOKUP($A942,Results!$A$2:$A$2256,Results!X$2:X$2256,"")</f>
        <v>0</v>
      </c>
      <c r="BD942" s="2">
        <f>_xlfn.XLOOKUP($A942,Results!$A$2:$A$2256,Results!Y$2:Y$2256,"")</f>
        <v>0</v>
      </c>
      <c r="BE942" s="2">
        <f>_xlfn.XLOOKUP($A942,Results!$A$2:$A$2256,Results!Z$2:Z$2256,"")</f>
        <v>0</v>
      </c>
    </row>
    <row r="943" spans="1:57" ht="38.25" customHeight="1" x14ac:dyDescent="0.3">
      <c r="A943">
        <v>906620</v>
      </c>
      <c r="B943">
        <v>281812</v>
      </c>
      <c r="C943" t="s">
        <v>36</v>
      </c>
      <c r="D943">
        <v>9341410283</v>
      </c>
      <c r="E943" s="2" t="str">
        <f>VLOOKUP(F943,'RPA Vendor Data '!F$1:$G$2418,2)</f>
        <v>GRAYBAR ELECTRIC CO. INC.</v>
      </c>
      <c r="F943" s="2">
        <v>11471</v>
      </c>
      <c r="G943" s="2">
        <v>8</v>
      </c>
      <c r="H943" t="s">
        <v>3107</v>
      </c>
      <c r="I943">
        <v>2</v>
      </c>
      <c r="J943" t="s">
        <v>58</v>
      </c>
      <c r="K943" t="s">
        <v>58</v>
      </c>
      <c r="L943">
        <v>421.43</v>
      </c>
      <c r="M943" s="2" t="s">
        <v>2497</v>
      </c>
      <c r="N943" s="85" t="s">
        <v>3108</v>
      </c>
      <c r="O943" t="s">
        <v>36</v>
      </c>
      <c r="P943" t="s">
        <v>3109</v>
      </c>
      <c r="Q943" t="s">
        <v>36</v>
      </c>
      <c r="R943">
        <v>8.43</v>
      </c>
      <c r="S943" s="1">
        <v>45744.60483329861</v>
      </c>
      <c r="T943" t="s">
        <v>42</v>
      </c>
      <c r="U943" s="1">
        <v>45744.385416666657</v>
      </c>
      <c r="V943" t="s">
        <v>43</v>
      </c>
      <c r="W943" t="s">
        <v>36</v>
      </c>
      <c r="X943">
        <v>0</v>
      </c>
      <c r="Y943">
        <v>999</v>
      </c>
      <c r="Z943" t="s">
        <v>36</v>
      </c>
      <c r="AA943" t="s">
        <v>36</v>
      </c>
      <c r="AB943" t="s">
        <v>36</v>
      </c>
      <c r="AC943" t="s">
        <v>55</v>
      </c>
      <c r="AD943" t="s">
        <v>55</v>
      </c>
      <c r="AE943" t="s">
        <v>45</v>
      </c>
      <c r="AF943" s="44">
        <v>39121312</v>
      </c>
      <c r="AG943" s="18" t="s">
        <v>3110</v>
      </c>
      <c r="AH943" s="18"/>
      <c r="AI943" s="2" t="s">
        <v>48</v>
      </c>
      <c r="AJ943" s="2" t="e">
        <f>VLOOKUP(A943,'Classification Test Result'!$A$2:$D$2428,4,FALSE)</f>
        <v>#N/A</v>
      </c>
      <c r="AL943" s="2">
        <f>_xlfn.XLOOKUP($A943,Results!$A$2:$A$2256,Results!G$2:G$2256,"")</f>
        <v>0</v>
      </c>
      <c r="AM943" s="2">
        <f>_xlfn.XLOOKUP($A943,Results!$A$2:$A$2256,Results!H$2:H$2256,"")</f>
        <v>0</v>
      </c>
      <c r="AN943" s="2">
        <f>_xlfn.XLOOKUP($A943,Results!$A$2:$A$2256,Results!I$2:I$2256,"")</f>
        <v>0</v>
      </c>
      <c r="AO943" s="2">
        <f>_xlfn.XLOOKUP($A943,Results!$A$2:$A$2256,Results!J$2:J$2256,"")</f>
        <v>0</v>
      </c>
      <c r="AP943" s="2">
        <f>_xlfn.XLOOKUP($A943,Results!$A$2:$A$2256,Results!K$2:K$2256,"")</f>
        <v>0</v>
      </c>
      <c r="AQ943" s="2">
        <f>_xlfn.XLOOKUP($A943,Results!$A$2:$A$2256,Results!L$2:L$2256,"")</f>
        <v>0</v>
      </c>
      <c r="AR943" s="2">
        <f>_xlfn.XLOOKUP($A943,Results!$A$2:$A$2256,Results!M$2:M$2256,"")</f>
        <v>0</v>
      </c>
      <c r="AS943" s="2">
        <f>_xlfn.XLOOKUP($A943,Results!$A$2:$A$2256,Results!N$2:N$2256,"")</f>
        <v>0</v>
      </c>
      <c r="AT943" s="2" t="str">
        <f>_xlfn.XLOOKUP($A943,Results!$A$2:$A$2256,Results!O$2:O$2256,"")</f>
        <v>CROUSE HINDS</v>
      </c>
      <c r="AU943" s="2" t="str">
        <f>_xlfn.XLOOKUP($A943,Results!$A$2:$A$2256,Results!P$2:P$2256,"")</f>
        <v>COOPER CROUSE-HINDS DIVISION</v>
      </c>
      <c r="AV943" s="2" t="str">
        <f>_xlfn.XLOOKUP($A943,Results!$A$2:$A$2256,Results!Q$2:Q$2256,"")</f>
        <v>SINGLE_MATCH</v>
      </c>
      <c r="AW943" s="2">
        <f>_xlfn.XLOOKUP($A943,Results!$A$2:$A$2256,Results!R$2:R$2256,"")</f>
        <v>0</v>
      </c>
      <c r="AX943" s="2">
        <f>_xlfn.XLOOKUP($A943,Results!$A$2:$A$2256,Results!S$2:S$2256,"")</f>
        <v>0</v>
      </c>
      <c r="AY943" s="2">
        <f>_xlfn.XLOOKUP($A943,Results!$A$2:$A$2256,Results!T$2:T$2256,"")</f>
        <v>100</v>
      </c>
      <c r="AZ943" s="2">
        <f>_xlfn.XLOOKUP($A943,Results!$A$2:$A$2256,Results!U$2:U$2256,"")</f>
        <v>0</v>
      </c>
      <c r="BA943" s="2" t="str">
        <f>_xlfn.XLOOKUP($A943,Results!$A$2:$A$2256,Results!V$2:V$2256,"")</f>
        <v>EATON</v>
      </c>
      <c r="BB943" s="2">
        <f>_xlfn.XLOOKUP($A943,Results!$A$2:$A$2256,Results!W$2:W$2256,"")</f>
        <v>65</v>
      </c>
      <c r="BC943" s="2">
        <f>_xlfn.XLOOKUP($A943,Results!$A$2:$A$2256,Results!X$2:X$2256,"")</f>
        <v>0</v>
      </c>
      <c r="BD943" s="2">
        <f>_xlfn.XLOOKUP($A943,Results!$A$2:$A$2256,Results!Y$2:Y$2256,"")</f>
        <v>0</v>
      </c>
      <c r="BE943" s="2" t="b">
        <f>_xlfn.XLOOKUP($A943,Results!$A$2:$A$2256,Results!Z$2:Z$2256,"")</f>
        <v>1</v>
      </c>
    </row>
    <row r="944" spans="1:57" ht="38.25" customHeight="1" x14ac:dyDescent="0.3">
      <c r="A944">
        <v>906621</v>
      </c>
      <c r="B944">
        <v>281812</v>
      </c>
      <c r="C944" t="s">
        <v>36</v>
      </c>
      <c r="D944">
        <v>9341410283</v>
      </c>
      <c r="E944" s="2" t="str">
        <f>VLOOKUP(F944,'RPA Vendor Data '!F$1:$G$2418,2)</f>
        <v>GRAYBAR ELECTRIC CO. INC.</v>
      </c>
      <c r="F944" s="2">
        <v>11471</v>
      </c>
      <c r="G944" s="2">
        <v>7</v>
      </c>
      <c r="H944" t="s">
        <v>3111</v>
      </c>
      <c r="I944">
        <v>4</v>
      </c>
      <c r="J944" t="s">
        <v>58</v>
      </c>
      <c r="K944" t="s">
        <v>58</v>
      </c>
      <c r="L944">
        <v>232.51</v>
      </c>
      <c r="M944" s="2" t="s">
        <v>2497</v>
      </c>
      <c r="N944" s="85" t="s">
        <v>3112</v>
      </c>
      <c r="O944" t="s">
        <v>36</v>
      </c>
      <c r="P944" t="s">
        <v>3113</v>
      </c>
      <c r="Q944" t="s">
        <v>36</v>
      </c>
      <c r="R944">
        <v>9.3000000000000007</v>
      </c>
      <c r="S944" s="1">
        <v>45744.604827002317</v>
      </c>
      <c r="T944" t="s">
        <v>42</v>
      </c>
      <c r="U944" s="1">
        <v>45744.385416666657</v>
      </c>
      <c r="V944" t="s">
        <v>43</v>
      </c>
      <c r="W944" t="s">
        <v>36</v>
      </c>
      <c r="X944">
        <v>0</v>
      </c>
      <c r="Y944">
        <v>999</v>
      </c>
      <c r="Z944" t="s">
        <v>36</v>
      </c>
      <c r="AA944" t="s">
        <v>36</v>
      </c>
      <c r="AB944" t="s">
        <v>36</v>
      </c>
      <c r="AC944" t="s">
        <v>55</v>
      </c>
      <c r="AD944" t="s">
        <v>55</v>
      </c>
      <c r="AE944" t="s">
        <v>45</v>
      </c>
      <c r="AF944" s="44">
        <v>39121312</v>
      </c>
      <c r="AG944" s="18" t="s">
        <v>3114</v>
      </c>
      <c r="AH944" s="18"/>
      <c r="AI944" s="2" t="s">
        <v>48</v>
      </c>
      <c r="AJ944" s="2" t="e">
        <f>VLOOKUP(A944,'Classification Test Result'!$A$2:$D$2428,4,FALSE)</f>
        <v>#N/A</v>
      </c>
      <c r="AL944" s="2">
        <f>_xlfn.XLOOKUP($A944,Results!$A$2:$A$2256,Results!G$2:G$2256,"")</f>
        <v>0</v>
      </c>
      <c r="AM944" s="2">
        <f>_xlfn.XLOOKUP($A944,Results!$A$2:$A$2256,Results!H$2:H$2256,"")</f>
        <v>0</v>
      </c>
      <c r="AN944" s="2">
        <f>_xlfn.XLOOKUP($A944,Results!$A$2:$A$2256,Results!I$2:I$2256,"")</f>
        <v>0</v>
      </c>
      <c r="AO944" s="2">
        <f>_xlfn.XLOOKUP($A944,Results!$A$2:$A$2256,Results!J$2:J$2256,"")</f>
        <v>0</v>
      </c>
      <c r="AP944" s="2">
        <f>_xlfn.XLOOKUP($A944,Results!$A$2:$A$2256,Results!K$2:K$2256,"")</f>
        <v>0</v>
      </c>
      <c r="AQ944" s="2">
        <f>_xlfn.XLOOKUP($A944,Results!$A$2:$A$2256,Results!L$2:L$2256,"")</f>
        <v>0</v>
      </c>
      <c r="AR944" s="2">
        <f>_xlfn.XLOOKUP($A944,Results!$A$2:$A$2256,Results!M$2:M$2256,"")</f>
        <v>0</v>
      </c>
      <c r="AS944" s="2">
        <f>_xlfn.XLOOKUP($A944,Results!$A$2:$A$2256,Results!N$2:N$2256,"")</f>
        <v>0</v>
      </c>
      <c r="AT944" s="2" t="str">
        <f>_xlfn.XLOOKUP($A944,Results!$A$2:$A$2256,Results!O$2:O$2256,"")</f>
        <v>CROUSE HINDS</v>
      </c>
      <c r="AU944" s="2" t="str">
        <f>_xlfn.XLOOKUP($A944,Results!$A$2:$A$2256,Results!P$2:P$2256,"")</f>
        <v>COOPER CROUSE-HINDS DIVISION</v>
      </c>
      <c r="AV944" s="2" t="str">
        <f>_xlfn.XLOOKUP($A944,Results!$A$2:$A$2256,Results!Q$2:Q$2256,"")</f>
        <v>SINGLE_MATCH</v>
      </c>
      <c r="AW944" s="2">
        <f>_xlfn.XLOOKUP($A944,Results!$A$2:$A$2256,Results!R$2:R$2256,"")</f>
        <v>0</v>
      </c>
      <c r="AX944" s="2">
        <f>_xlfn.XLOOKUP($A944,Results!$A$2:$A$2256,Results!S$2:S$2256,"")</f>
        <v>0</v>
      </c>
      <c r="AY944" s="2">
        <f>_xlfn.XLOOKUP($A944,Results!$A$2:$A$2256,Results!T$2:T$2256,"")</f>
        <v>100</v>
      </c>
      <c r="AZ944" s="2">
        <f>_xlfn.XLOOKUP($A944,Results!$A$2:$A$2256,Results!U$2:U$2256,"")</f>
        <v>0</v>
      </c>
      <c r="BA944" s="2" t="str">
        <f>_xlfn.XLOOKUP($A944,Results!$A$2:$A$2256,Results!V$2:V$2256,"")</f>
        <v>EATON</v>
      </c>
      <c r="BB944" s="2">
        <f>_xlfn.XLOOKUP($A944,Results!$A$2:$A$2256,Results!W$2:W$2256,"")</f>
        <v>65</v>
      </c>
      <c r="BC944" s="2">
        <f>_xlfn.XLOOKUP($A944,Results!$A$2:$A$2256,Results!X$2:X$2256,"")</f>
        <v>39121312</v>
      </c>
      <c r="BD944" s="2">
        <f>_xlfn.XLOOKUP($A944,Results!$A$2:$A$2256,Results!Y$2:Y$2256,"")</f>
        <v>64</v>
      </c>
      <c r="BE944" s="2" t="b">
        <f>_xlfn.XLOOKUP($A944,Results!$A$2:$A$2256,Results!Z$2:Z$2256,"")</f>
        <v>1</v>
      </c>
    </row>
    <row r="945" spans="1:57" ht="38.25" customHeight="1" x14ac:dyDescent="0.3">
      <c r="A945">
        <v>906622</v>
      </c>
      <c r="B945">
        <v>281886</v>
      </c>
      <c r="C945" t="s">
        <v>36</v>
      </c>
      <c r="D945" t="s">
        <v>591</v>
      </c>
      <c r="E945" s="2" t="str">
        <f>VLOOKUP(F945,'RPA Vendor Data '!F$1:$G$2418,2)</f>
        <v>DOMINION ELECTRIC SUPPLY</v>
      </c>
      <c r="F945" s="2">
        <v>11048</v>
      </c>
      <c r="G945" s="2">
        <v>4</v>
      </c>
      <c r="H945" t="s">
        <v>3115</v>
      </c>
      <c r="I945">
        <v>4</v>
      </c>
      <c r="J945" t="s">
        <v>65</v>
      </c>
      <c r="K945" t="s">
        <v>39</v>
      </c>
      <c r="L945">
        <v>19.149999999999999</v>
      </c>
      <c r="M945" s="2" t="s">
        <v>3116</v>
      </c>
      <c r="N945" s="85" t="s">
        <v>3117</v>
      </c>
      <c r="O945" t="s">
        <v>36</v>
      </c>
      <c r="P945" t="s">
        <v>36</v>
      </c>
      <c r="Q945" t="s">
        <v>36</v>
      </c>
      <c r="R945">
        <v>76.599999999999994</v>
      </c>
      <c r="S945" s="1">
        <v>45744.667950081021</v>
      </c>
      <c r="T945" t="s">
        <v>42</v>
      </c>
      <c r="U945" s="1">
        <v>45744.447916666657</v>
      </c>
      <c r="V945" t="s">
        <v>43</v>
      </c>
      <c r="W945" t="s">
        <v>36</v>
      </c>
      <c r="X945">
        <v>4</v>
      </c>
      <c r="Y945" t="s">
        <v>54</v>
      </c>
      <c r="Z945" t="s">
        <v>36</v>
      </c>
      <c r="AA945">
        <v>19.149999999999999</v>
      </c>
      <c r="AB945" t="s">
        <v>36</v>
      </c>
      <c r="AC945" t="s">
        <v>49</v>
      </c>
      <c r="AD945" t="s">
        <v>49</v>
      </c>
      <c r="AE945" t="s">
        <v>45</v>
      </c>
      <c r="AF945" s="44" t="s">
        <v>46</v>
      </c>
      <c r="AG945" s="18" t="s">
        <v>3118</v>
      </c>
      <c r="AI945" s="2" t="s">
        <v>48</v>
      </c>
      <c r="AJ945" s="2" t="e">
        <f>VLOOKUP(A945,'Classification Test Result'!$A$2:$D$2428,4,FALSE)</f>
        <v>#N/A</v>
      </c>
      <c r="AL945" s="2">
        <f>_xlfn.XLOOKUP($A945,Results!$A$2:$A$2256,Results!G$2:G$2256,"")</f>
        <v>0</v>
      </c>
      <c r="AM945" s="2">
        <f>_xlfn.XLOOKUP($A945,Results!$A$2:$A$2256,Results!H$2:H$2256,"")</f>
        <v>0</v>
      </c>
      <c r="AN945" s="2">
        <f>_xlfn.XLOOKUP($A945,Results!$A$2:$A$2256,Results!I$2:I$2256,"")</f>
        <v>0</v>
      </c>
      <c r="AO945" s="2">
        <f>_xlfn.XLOOKUP($A945,Results!$A$2:$A$2256,Results!J$2:J$2256,"")</f>
        <v>0</v>
      </c>
      <c r="AP945" s="2">
        <f>_xlfn.XLOOKUP($A945,Results!$A$2:$A$2256,Results!K$2:K$2256,"")</f>
        <v>0</v>
      </c>
      <c r="AQ945" s="2">
        <f>_xlfn.XLOOKUP($A945,Results!$A$2:$A$2256,Results!L$2:L$2256,"")</f>
        <v>0</v>
      </c>
      <c r="AR945" s="2">
        <f>_xlfn.XLOOKUP($A945,Results!$A$2:$A$2256,Results!M$2:M$2256,"")</f>
        <v>0</v>
      </c>
      <c r="AS945" s="2">
        <f>_xlfn.XLOOKUP($A945,Results!$A$2:$A$2256,Results!N$2:N$2256,"")</f>
        <v>0</v>
      </c>
      <c r="AT945" s="2">
        <f>_xlfn.XLOOKUP($A945,Results!$A$2:$A$2256,Results!O$2:O$2256,"")</f>
        <v>0</v>
      </c>
      <c r="AU945" s="2">
        <f>_xlfn.XLOOKUP($A945,Results!$A$2:$A$2256,Results!P$2:P$2256,"")</f>
        <v>0</v>
      </c>
      <c r="AV945" s="2">
        <f>_xlfn.XLOOKUP($A945,Results!$A$2:$A$2256,Results!Q$2:Q$2256,"")</f>
        <v>0</v>
      </c>
      <c r="AW945" s="2">
        <f>_xlfn.XLOOKUP($A945,Results!$A$2:$A$2256,Results!R$2:R$2256,"")</f>
        <v>0</v>
      </c>
      <c r="AX945" s="2">
        <f>_xlfn.XLOOKUP($A945,Results!$A$2:$A$2256,Results!S$2:S$2256,"")</f>
        <v>0</v>
      </c>
      <c r="AY945" s="2">
        <f>_xlfn.XLOOKUP($A945,Results!$A$2:$A$2256,Results!T$2:T$2256,"")</f>
        <v>0</v>
      </c>
      <c r="AZ945" s="2">
        <f>_xlfn.XLOOKUP($A945,Results!$A$2:$A$2256,Results!U$2:U$2256,"")</f>
        <v>0</v>
      </c>
      <c r="BA945" s="2">
        <f>_xlfn.XLOOKUP($A945,Results!$A$2:$A$2256,Results!V$2:V$2256,"")</f>
        <v>0</v>
      </c>
      <c r="BB945" s="2">
        <f>_xlfn.XLOOKUP($A945,Results!$A$2:$A$2256,Results!W$2:W$2256,"")</f>
        <v>0</v>
      </c>
      <c r="BC945" s="2">
        <f>_xlfn.XLOOKUP($A945,Results!$A$2:$A$2256,Results!X$2:X$2256,"")</f>
        <v>0</v>
      </c>
      <c r="BD945" s="2">
        <f>_xlfn.XLOOKUP($A945,Results!$A$2:$A$2256,Results!Y$2:Y$2256,"")</f>
        <v>0</v>
      </c>
      <c r="BE945" s="2">
        <f>_xlfn.XLOOKUP($A945,Results!$A$2:$A$2256,Results!Z$2:Z$2256,"")</f>
        <v>0</v>
      </c>
    </row>
    <row r="946" spans="1:57" ht="38.25" customHeight="1" x14ac:dyDescent="0.3">
      <c r="A946">
        <v>906623</v>
      </c>
      <c r="B946">
        <v>281284</v>
      </c>
      <c r="C946" t="s">
        <v>36</v>
      </c>
      <c r="D946" t="s">
        <v>3119</v>
      </c>
      <c r="E946" s="2" t="str">
        <f>VLOOKUP(F946,'RPA Vendor Data '!F$1:$G$2418,2)</f>
        <v>SUNBELT RENTALS/AGGREGATE</v>
      </c>
      <c r="F946" s="2">
        <v>13246</v>
      </c>
      <c r="G946" s="2">
        <v>1</v>
      </c>
      <c r="H946" t="s">
        <v>3120</v>
      </c>
      <c r="I946">
        <v>1</v>
      </c>
      <c r="J946" t="s">
        <v>39</v>
      </c>
      <c r="K946" t="s">
        <v>39</v>
      </c>
      <c r="L946">
        <v>810</v>
      </c>
      <c r="M946" s="2" t="s">
        <v>3121</v>
      </c>
      <c r="N946" s="85" t="s">
        <v>3122</v>
      </c>
      <c r="O946" t="s">
        <v>36</v>
      </c>
      <c r="P946" t="s">
        <v>36</v>
      </c>
      <c r="Q946" t="s">
        <v>36</v>
      </c>
      <c r="R946">
        <v>810</v>
      </c>
      <c r="S946" s="1">
        <v>45744.083696956019</v>
      </c>
      <c r="T946" t="s">
        <v>42</v>
      </c>
      <c r="U946" s="1">
        <v>45743.863888888889</v>
      </c>
      <c r="V946" t="s">
        <v>43</v>
      </c>
      <c r="W946" t="s">
        <v>36</v>
      </c>
      <c r="X946">
        <v>0</v>
      </c>
      <c r="Y946">
        <v>999</v>
      </c>
      <c r="Z946" t="s">
        <v>36</v>
      </c>
      <c r="AA946" t="s">
        <v>36</v>
      </c>
      <c r="AB946" t="s">
        <v>36</v>
      </c>
      <c r="AC946" t="s">
        <v>3123</v>
      </c>
      <c r="AD946" t="s">
        <v>3123</v>
      </c>
      <c r="AE946" t="s">
        <v>45</v>
      </c>
      <c r="AF946" s="44" t="s">
        <v>46</v>
      </c>
      <c r="AG946" s="18" t="s">
        <v>3124</v>
      </c>
      <c r="AI946" s="2" t="s">
        <v>48</v>
      </c>
      <c r="AJ946" s="2" t="e">
        <f>VLOOKUP(A946,'Classification Test Result'!$A$2:$D$2428,4,FALSE)</f>
        <v>#N/A</v>
      </c>
      <c r="AL946" s="2">
        <f>_xlfn.XLOOKUP($A946,Results!$A$2:$A$2256,Results!G$2:G$2256,"")</f>
        <v>0</v>
      </c>
      <c r="AM946" s="2">
        <f>_xlfn.XLOOKUP($A946,Results!$A$2:$A$2256,Results!H$2:H$2256,"")</f>
        <v>0</v>
      </c>
      <c r="AN946" s="2">
        <f>_xlfn.XLOOKUP($A946,Results!$A$2:$A$2256,Results!I$2:I$2256,"")</f>
        <v>0</v>
      </c>
      <c r="AO946" s="2">
        <f>_xlfn.XLOOKUP($A946,Results!$A$2:$A$2256,Results!J$2:J$2256,"")</f>
        <v>0</v>
      </c>
      <c r="AP946" s="2">
        <f>_xlfn.XLOOKUP($A946,Results!$A$2:$A$2256,Results!K$2:K$2256,"")</f>
        <v>0</v>
      </c>
      <c r="AQ946" s="2">
        <f>_xlfn.XLOOKUP($A946,Results!$A$2:$A$2256,Results!L$2:L$2256,"")</f>
        <v>0</v>
      </c>
      <c r="AR946" s="2">
        <f>_xlfn.XLOOKUP($A946,Results!$A$2:$A$2256,Results!M$2:M$2256,"")</f>
        <v>0</v>
      </c>
      <c r="AS946" s="2">
        <f>_xlfn.XLOOKUP($A946,Results!$A$2:$A$2256,Results!N$2:N$2256,"")</f>
        <v>0</v>
      </c>
      <c r="AT946" s="2" t="str">
        <f>_xlfn.XLOOKUP($A946,Results!$A$2:$A$2256,Results!O$2:O$2256,"")</f>
        <v>THE GENIE GROUP</v>
      </c>
      <c r="AU946" s="2" t="str">
        <f>_xlfn.XLOOKUP($A946,Results!$A$2:$A$2256,Results!P$2:P$2256,"")</f>
        <v>GENIE</v>
      </c>
      <c r="AV946" s="2" t="str">
        <f>_xlfn.XLOOKUP($A946,Results!$A$2:$A$2256,Results!Q$2:Q$2256,"")</f>
        <v>SINGLE_MATCH</v>
      </c>
      <c r="AW946" s="2">
        <f>_xlfn.XLOOKUP($A946,Results!$A$2:$A$2256,Results!R$2:R$2256,"")</f>
        <v>0</v>
      </c>
      <c r="AX946" s="2">
        <f>_xlfn.XLOOKUP($A946,Results!$A$2:$A$2256,Results!S$2:S$2256,"")</f>
        <v>0</v>
      </c>
      <c r="AY946" s="2">
        <f>_xlfn.XLOOKUP($A946,Results!$A$2:$A$2256,Results!T$2:T$2256,"")</f>
        <v>85</v>
      </c>
      <c r="AZ946" s="2">
        <f>_xlfn.XLOOKUP($A946,Results!$A$2:$A$2256,Results!U$2:U$2256,"")</f>
        <v>0</v>
      </c>
      <c r="BA946" s="2">
        <f>_xlfn.XLOOKUP($A946,Results!$A$2:$A$2256,Results!V$2:V$2256,"")</f>
        <v>0</v>
      </c>
      <c r="BB946" s="2">
        <f>_xlfn.XLOOKUP($A946,Results!$A$2:$A$2256,Results!W$2:W$2256,"")</f>
        <v>0</v>
      </c>
      <c r="BC946" s="2">
        <f>_xlfn.XLOOKUP($A946,Results!$A$2:$A$2256,Results!X$2:X$2256,"")</f>
        <v>0</v>
      </c>
      <c r="BD946" s="2">
        <f>_xlfn.XLOOKUP($A946,Results!$A$2:$A$2256,Results!Y$2:Y$2256,"")</f>
        <v>0</v>
      </c>
      <c r="BE946" s="2">
        <f>_xlfn.XLOOKUP($A946,Results!$A$2:$A$2256,Results!Z$2:Z$2256,"")</f>
        <v>0</v>
      </c>
    </row>
    <row r="947" spans="1:57" ht="38.25" customHeight="1" x14ac:dyDescent="0.3">
      <c r="A947">
        <v>906624</v>
      </c>
      <c r="B947">
        <v>281452</v>
      </c>
      <c r="C947" t="s">
        <v>36</v>
      </c>
      <c r="D947" t="s">
        <v>1567</v>
      </c>
      <c r="E947" s="2" t="str">
        <f>VLOOKUP(F947,'RPA Vendor Data '!F$1:$G$2418,2)</f>
        <v>UNITED RENTALS</v>
      </c>
      <c r="F947" s="2">
        <v>13482</v>
      </c>
      <c r="G947" s="2">
        <v>1</v>
      </c>
      <c r="H947" t="s">
        <v>3125</v>
      </c>
      <c r="I947">
        <v>1</v>
      </c>
      <c r="J947" t="s">
        <v>39</v>
      </c>
      <c r="K947" t="s">
        <v>39</v>
      </c>
      <c r="L947">
        <v>793</v>
      </c>
      <c r="M947" s="2" t="s">
        <v>3121</v>
      </c>
      <c r="N947" s="85" t="s">
        <v>3126</v>
      </c>
      <c r="O947" t="s">
        <v>3127</v>
      </c>
      <c r="P947" t="s">
        <v>36</v>
      </c>
      <c r="Q947" t="s">
        <v>36</v>
      </c>
      <c r="R947">
        <v>793</v>
      </c>
      <c r="S947" s="1">
        <v>45744.334410960648</v>
      </c>
      <c r="T947" t="s">
        <v>42</v>
      </c>
      <c r="U947" s="1">
        <v>45744.114583333343</v>
      </c>
      <c r="V947" t="s">
        <v>43</v>
      </c>
      <c r="W947" t="s">
        <v>36</v>
      </c>
      <c r="X947">
        <v>0</v>
      </c>
      <c r="Y947">
        <v>999</v>
      </c>
      <c r="Z947" t="s">
        <v>36</v>
      </c>
      <c r="AA947" t="s">
        <v>36</v>
      </c>
      <c r="AB947" t="s">
        <v>36</v>
      </c>
      <c r="AC947" t="s">
        <v>3123</v>
      </c>
      <c r="AD947" t="s">
        <v>3123</v>
      </c>
      <c r="AE947" t="s">
        <v>45</v>
      </c>
      <c r="AF947" s="44" t="s">
        <v>46</v>
      </c>
      <c r="AG947" s="18" t="s">
        <v>3124</v>
      </c>
      <c r="AH947" s="18"/>
      <c r="AI947" s="2" t="s">
        <v>48</v>
      </c>
      <c r="AJ947" s="2" t="e">
        <f>VLOOKUP(A947,'Classification Test Result'!$A$2:$D$2428,4,FALSE)</f>
        <v>#N/A</v>
      </c>
      <c r="AL947" s="2">
        <f>_xlfn.XLOOKUP($A947,Results!$A$2:$A$2256,Results!G$2:G$2256,"")</f>
        <v>0</v>
      </c>
      <c r="AM947" s="2">
        <f>_xlfn.XLOOKUP($A947,Results!$A$2:$A$2256,Results!H$2:H$2256,"")</f>
        <v>0</v>
      </c>
      <c r="AN947" s="2">
        <f>_xlfn.XLOOKUP($A947,Results!$A$2:$A$2256,Results!I$2:I$2256,"")</f>
        <v>0</v>
      </c>
      <c r="AO947" s="2">
        <f>_xlfn.XLOOKUP($A947,Results!$A$2:$A$2256,Results!J$2:J$2256,"")</f>
        <v>0</v>
      </c>
      <c r="AP947" s="2">
        <f>_xlfn.XLOOKUP($A947,Results!$A$2:$A$2256,Results!K$2:K$2256,"")</f>
        <v>0</v>
      </c>
      <c r="AQ947" s="2">
        <f>_xlfn.XLOOKUP($A947,Results!$A$2:$A$2256,Results!L$2:L$2256,"")</f>
        <v>0</v>
      </c>
      <c r="AR947" s="2">
        <f>_xlfn.XLOOKUP($A947,Results!$A$2:$A$2256,Results!M$2:M$2256,"")</f>
        <v>0</v>
      </c>
      <c r="AS947" s="2">
        <f>_xlfn.XLOOKUP($A947,Results!$A$2:$A$2256,Results!N$2:N$2256,"")</f>
        <v>0</v>
      </c>
      <c r="AT947" s="2" t="str">
        <f>_xlfn.XLOOKUP($A947,Results!$A$2:$A$2256,Results!O$2:O$2256,"")</f>
        <v>THE GENIE GROUP</v>
      </c>
      <c r="AU947" s="2" t="str">
        <f>_xlfn.XLOOKUP($A947,Results!$A$2:$A$2256,Results!P$2:P$2256,"")</f>
        <v>GENIE</v>
      </c>
      <c r="AV947" s="2" t="str">
        <f>_xlfn.XLOOKUP($A947,Results!$A$2:$A$2256,Results!Q$2:Q$2256,"")</f>
        <v>SINGLE_MATCH</v>
      </c>
      <c r="AW947" s="2">
        <f>_xlfn.XLOOKUP($A947,Results!$A$2:$A$2256,Results!R$2:R$2256,"")</f>
        <v>0</v>
      </c>
      <c r="AX947" s="2">
        <f>_xlfn.XLOOKUP($A947,Results!$A$2:$A$2256,Results!S$2:S$2256,"")</f>
        <v>0</v>
      </c>
      <c r="AY947" s="2">
        <f>_xlfn.XLOOKUP($A947,Results!$A$2:$A$2256,Results!T$2:T$2256,"")</f>
        <v>85</v>
      </c>
      <c r="AZ947" s="2">
        <f>_xlfn.XLOOKUP($A947,Results!$A$2:$A$2256,Results!U$2:U$2256,"")</f>
        <v>0</v>
      </c>
      <c r="BA947" s="2">
        <f>_xlfn.XLOOKUP($A947,Results!$A$2:$A$2256,Results!V$2:V$2256,"")</f>
        <v>0</v>
      </c>
      <c r="BB947" s="2">
        <f>_xlfn.XLOOKUP($A947,Results!$A$2:$A$2256,Results!W$2:W$2256,"")</f>
        <v>0</v>
      </c>
      <c r="BC947" s="2">
        <f>_xlfn.XLOOKUP($A947,Results!$A$2:$A$2256,Results!X$2:X$2256,"")</f>
        <v>0</v>
      </c>
      <c r="BD947" s="2">
        <f>_xlfn.XLOOKUP($A947,Results!$A$2:$A$2256,Results!Y$2:Y$2256,"")</f>
        <v>0</v>
      </c>
      <c r="BE947" s="2">
        <f>_xlfn.XLOOKUP($A947,Results!$A$2:$A$2256,Results!Z$2:Z$2256,"")</f>
        <v>0</v>
      </c>
    </row>
    <row r="948" spans="1:57" ht="38.25" customHeight="1" x14ac:dyDescent="0.3">
      <c r="A948">
        <v>906625</v>
      </c>
      <c r="B948">
        <v>281286</v>
      </c>
      <c r="C948" t="s">
        <v>36</v>
      </c>
      <c r="D948" t="s">
        <v>2269</v>
      </c>
      <c r="E948" s="2" t="str">
        <f>VLOOKUP(F948,'RPA Vendor Data '!F$1:$G$2418,2)</f>
        <v>SUNBELT RENTALS/AGGREGATE</v>
      </c>
      <c r="F948" s="2">
        <v>13246</v>
      </c>
      <c r="G948" s="2">
        <v>1</v>
      </c>
      <c r="H948" t="s">
        <v>3128</v>
      </c>
      <c r="I948">
        <v>1</v>
      </c>
      <c r="J948" t="s">
        <v>39</v>
      </c>
      <c r="K948" t="s">
        <v>39</v>
      </c>
      <c r="L948">
        <v>155</v>
      </c>
      <c r="M948" s="2" t="s">
        <v>3121</v>
      </c>
      <c r="N948" s="85" t="s">
        <v>3129</v>
      </c>
      <c r="O948" t="s">
        <v>36</v>
      </c>
      <c r="P948" t="s">
        <v>36</v>
      </c>
      <c r="Q948" t="s">
        <v>36</v>
      </c>
      <c r="R948">
        <v>155</v>
      </c>
      <c r="S948" s="1">
        <v>45744.083661921293</v>
      </c>
      <c r="T948" t="s">
        <v>42</v>
      </c>
      <c r="U948" s="1">
        <v>45743.863888888889</v>
      </c>
      <c r="V948" t="s">
        <v>43</v>
      </c>
      <c r="W948" t="s">
        <v>36</v>
      </c>
      <c r="X948">
        <v>0</v>
      </c>
      <c r="Y948">
        <v>999</v>
      </c>
      <c r="Z948" t="s">
        <v>36</v>
      </c>
      <c r="AA948" t="s">
        <v>36</v>
      </c>
      <c r="AB948" t="s">
        <v>36</v>
      </c>
      <c r="AC948" t="s">
        <v>3123</v>
      </c>
      <c r="AD948" t="s">
        <v>3123</v>
      </c>
      <c r="AE948" t="s">
        <v>45</v>
      </c>
      <c r="AF948" s="44" t="s">
        <v>46</v>
      </c>
      <c r="AG948" s="18" t="s">
        <v>3130</v>
      </c>
      <c r="AI948" s="2" t="s">
        <v>48</v>
      </c>
      <c r="AJ948" s="2" t="e">
        <f>VLOOKUP(A948,'Classification Test Result'!$A$2:$D$2428,4,FALSE)</f>
        <v>#N/A</v>
      </c>
      <c r="AL948" s="2">
        <f>_xlfn.XLOOKUP($A948,Results!$A$2:$A$2256,Results!G$2:G$2256,"")</f>
        <v>0</v>
      </c>
      <c r="AM948" s="2">
        <f>_xlfn.XLOOKUP($A948,Results!$A$2:$A$2256,Results!H$2:H$2256,"")</f>
        <v>0</v>
      </c>
      <c r="AN948" s="2">
        <f>_xlfn.XLOOKUP($A948,Results!$A$2:$A$2256,Results!I$2:I$2256,"")</f>
        <v>0</v>
      </c>
      <c r="AO948" s="2">
        <f>_xlfn.XLOOKUP($A948,Results!$A$2:$A$2256,Results!J$2:J$2256,"")</f>
        <v>0</v>
      </c>
      <c r="AP948" s="2">
        <f>_xlfn.XLOOKUP($A948,Results!$A$2:$A$2256,Results!K$2:K$2256,"")</f>
        <v>0</v>
      </c>
      <c r="AQ948" s="2">
        <f>_xlfn.XLOOKUP($A948,Results!$A$2:$A$2256,Results!L$2:L$2256,"")</f>
        <v>0</v>
      </c>
      <c r="AR948" s="2">
        <f>_xlfn.XLOOKUP($A948,Results!$A$2:$A$2256,Results!M$2:M$2256,"")</f>
        <v>0</v>
      </c>
      <c r="AS948" s="2">
        <f>_xlfn.XLOOKUP($A948,Results!$A$2:$A$2256,Results!N$2:N$2256,"")</f>
        <v>0</v>
      </c>
      <c r="AT948" s="2" t="str">
        <f>_xlfn.XLOOKUP($A948,Results!$A$2:$A$2256,Results!O$2:O$2256,"")</f>
        <v>THE GENIE GROUP</v>
      </c>
      <c r="AU948" s="2" t="str">
        <f>_xlfn.XLOOKUP($A948,Results!$A$2:$A$2256,Results!P$2:P$2256,"")</f>
        <v>GENIE</v>
      </c>
      <c r="AV948" s="2" t="str">
        <f>_xlfn.XLOOKUP($A948,Results!$A$2:$A$2256,Results!Q$2:Q$2256,"")</f>
        <v>SINGLE_MATCH</v>
      </c>
      <c r="AW948" s="2">
        <f>_xlfn.XLOOKUP($A948,Results!$A$2:$A$2256,Results!R$2:R$2256,"")</f>
        <v>0</v>
      </c>
      <c r="AX948" s="2">
        <f>_xlfn.XLOOKUP($A948,Results!$A$2:$A$2256,Results!S$2:S$2256,"")</f>
        <v>0</v>
      </c>
      <c r="AY948" s="2">
        <f>_xlfn.XLOOKUP($A948,Results!$A$2:$A$2256,Results!T$2:T$2256,"")</f>
        <v>85</v>
      </c>
      <c r="AZ948" s="2">
        <f>_xlfn.XLOOKUP($A948,Results!$A$2:$A$2256,Results!U$2:U$2256,"")</f>
        <v>0</v>
      </c>
      <c r="BA948" s="2">
        <f>_xlfn.XLOOKUP($A948,Results!$A$2:$A$2256,Results!V$2:V$2256,"")</f>
        <v>0</v>
      </c>
      <c r="BB948" s="2">
        <f>_xlfn.XLOOKUP($A948,Results!$A$2:$A$2256,Results!W$2:W$2256,"")</f>
        <v>0</v>
      </c>
      <c r="BC948" s="2">
        <f>_xlfn.XLOOKUP($A948,Results!$A$2:$A$2256,Results!X$2:X$2256,"")</f>
        <v>0</v>
      </c>
      <c r="BD948" s="2">
        <f>_xlfn.XLOOKUP($A948,Results!$A$2:$A$2256,Results!Y$2:Y$2256,"")</f>
        <v>0</v>
      </c>
      <c r="BE948" s="2">
        <f>_xlfn.XLOOKUP($A948,Results!$A$2:$A$2256,Results!Z$2:Z$2256,"")</f>
        <v>0</v>
      </c>
    </row>
    <row r="949" spans="1:57" ht="38.25" customHeight="1" x14ac:dyDescent="0.3">
      <c r="A949">
        <v>906626</v>
      </c>
      <c r="B949">
        <v>281285</v>
      </c>
      <c r="C949" t="s">
        <v>36</v>
      </c>
      <c r="D949" t="s">
        <v>2267</v>
      </c>
      <c r="E949" s="2" t="str">
        <f>VLOOKUP(F949,'RPA Vendor Data '!F$1:$G$2418,2)</f>
        <v>SUNBELT RENTALS/AGGREGATE</v>
      </c>
      <c r="F949" s="2">
        <v>13246</v>
      </c>
      <c r="G949" s="2">
        <v>1</v>
      </c>
      <c r="H949" t="s">
        <v>3131</v>
      </c>
      <c r="I949">
        <v>1</v>
      </c>
      <c r="J949" t="s">
        <v>39</v>
      </c>
      <c r="K949" t="s">
        <v>39</v>
      </c>
      <c r="L949">
        <v>125</v>
      </c>
      <c r="M949" s="2" t="s">
        <v>3121</v>
      </c>
      <c r="N949" s="85" t="s">
        <v>3132</v>
      </c>
      <c r="O949" t="s">
        <v>36</v>
      </c>
      <c r="P949" t="s">
        <v>36</v>
      </c>
      <c r="Q949" t="s">
        <v>36</v>
      </c>
      <c r="R949">
        <v>125</v>
      </c>
      <c r="S949" s="1">
        <v>45744.083684687503</v>
      </c>
      <c r="T949" t="s">
        <v>42</v>
      </c>
      <c r="U949" s="1">
        <v>45743.863888888889</v>
      </c>
      <c r="V949" t="s">
        <v>43</v>
      </c>
      <c r="W949" t="s">
        <v>36</v>
      </c>
      <c r="X949">
        <v>0</v>
      </c>
      <c r="Y949">
        <v>999</v>
      </c>
      <c r="Z949" t="s">
        <v>36</v>
      </c>
      <c r="AA949" t="s">
        <v>36</v>
      </c>
      <c r="AB949" t="s">
        <v>36</v>
      </c>
      <c r="AC949" t="s">
        <v>3123</v>
      </c>
      <c r="AD949" t="s">
        <v>3123</v>
      </c>
      <c r="AE949" t="s">
        <v>45</v>
      </c>
      <c r="AF949" s="44" t="s">
        <v>46</v>
      </c>
      <c r="AG949" s="18" t="s">
        <v>3133</v>
      </c>
      <c r="AI949" s="2" t="s">
        <v>48</v>
      </c>
      <c r="AJ949" s="2" t="e">
        <f>VLOOKUP(A949,'Classification Test Result'!$A$2:$D$2428,4,FALSE)</f>
        <v>#N/A</v>
      </c>
      <c r="AL949" s="2">
        <f>_xlfn.XLOOKUP($A949,Results!$A$2:$A$2256,Results!G$2:G$2256,"")</f>
        <v>0</v>
      </c>
      <c r="AM949" s="2">
        <f>_xlfn.XLOOKUP($A949,Results!$A$2:$A$2256,Results!H$2:H$2256,"")</f>
        <v>0</v>
      </c>
      <c r="AN949" s="2">
        <f>_xlfn.XLOOKUP($A949,Results!$A$2:$A$2256,Results!I$2:I$2256,"")</f>
        <v>0</v>
      </c>
      <c r="AO949" s="2">
        <f>_xlfn.XLOOKUP($A949,Results!$A$2:$A$2256,Results!J$2:J$2256,"")</f>
        <v>0</v>
      </c>
      <c r="AP949" s="2">
        <f>_xlfn.XLOOKUP($A949,Results!$A$2:$A$2256,Results!K$2:K$2256,"")</f>
        <v>0</v>
      </c>
      <c r="AQ949" s="2">
        <f>_xlfn.XLOOKUP($A949,Results!$A$2:$A$2256,Results!L$2:L$2256,"")</f>
        <v>0</v>
      </c>
      <c r="AR949" s="2">
        <f>_xlfn.XLOOKUP($A949,Results!$A$2:$A$2256,Results!M$2:M$2256,"")</f>
        <v>0</v>
      </c>
      <c r="AS949" s="2">
        <f>_xlfn.XLOOKUP($A949,Results!$A$2:$A$2256,Results!N$2:N$2256,"")</f>
        <v>0</v>
      </c>
      <c r="AT949" s="2" t="str">
        <f>_xlfn.XLOOKUP($A949,Results!$A$2:$A$2256,Results!O$2:O$2256,"")</f>
        <v>THE GENIE GROUP</v>
      </c>
      <c r="AU949" s="2" t="str">
        <f>_xlfn.XLOOKUP($A949,Results!$A$2:$A$2256,Results!P$2:P$2256,"")</f>
        <v>GENIE</v>
      </c>
      <c r="AV949" s="2" t="str">
        <f>_xlfn.XLOOKUP($A949,Results!$A$2:$A$2256,Results!Q$2:Q$2256,"")</f>
        <v>SINGLE_MATCH</v>
      </c>
      <c r="AW949" s="2">
        <f>_xlfn.XLOOKUP($A949,Results!$A$2:$A$2256,Results!R$2:R$2256,"")</f>
        <v>0</v>
      </c>
      <c r="AX949" s="2">
        <f>_xlfn.XLOOKUP($A949,Results!$A$2:$A$2256,Results!S$2:S$2256,"")</f>
        <v>0</v>
      </c>
      <c r="AY949" s="2">
        <f>_xlfn.XLOOKUP($A949,Results!$A$2:$A$2256,Results!T$2:T$2256,"")</f>
        <v>85</v>
      </c>
      <c r="AZ949" s="2">
        <f>_xlfn.XLOOKUP($A949,Results!$A$2:$A$2256,Results!U$2:U$2256,"")</f>
        <v>0</v>
      </c>
      <c r="BA949" s="2">
        <f>_xlfn.XLOOKUP($A949,Results!$A$2:$A$2256,Results!V$2:V$2256,"")</f>
        <v>0</v>
      </c>
      <c r="BB949" s="2">
        <f>_xlfn.XLOOKUP($A949,Results!$A$2:$A$2256,Results!W$2:W$2256,"")</f>
        <v>0</v>
      </c>
      <c r="BC949" s="2">
        <f>_xlfn.XLOOKUP($A949,Results!$A$2:$A$2256,Results!X$2:X$2256,"")</f>
        <v>0</v>
      </c>
      <c r="BD949" s="2">
        <f>_xlfn.XLOOKUP($A949,Results!$A$2:$A$2256,Results!Y$2:Y$2256,"")</f>
        <v>0</v>
      </c>
      <c r="BE949" s="2">
        <f>_xlfn.XLOOKUP($A949,Results!$A$2:$A$2256,Results!Z$2:Z$2256,"")</f>
        <v>0</v>
      </c>
    </row>
    <row r="950" spans="1:57" ht="38.25" customHeight="1" x14ac:dyDescent="0.3">
      <c r="A950">
        <v>906627</v>
      </c>
      <c r="B950">
        <v>281594</v>
      </c>
      <c r="C950" t="s">
        <v>36</v>
      </c>
      <c r="D950" t="s">
        <v>3134</v>
      </c>
      <c r="E950" s="2" t="str">
        <f>VLOOKUP(F950,'RPA Vendor Data '!F$1:$G$2418,2)</f>
        <v>CRESCO EQUIPMENT RENTALS</v>
      </c>
      <c r="F950" s="2">
        <v>14555</v>
      </c>
      <c r="G950" s="2">
        <v>1</v>
      </c>
      <c r="H950" t="s">
        <v>3135</v>
      </c>
      <c r="I950">
        <v>1</v>
      </c>
      <c r="J950" t="s">
        <v>39</v>
      </c>
      <c r="K950" t="s">
        <v>39</v>
      </c>
      <c r="L950">
        <v>315</v>
      </c>
      <c r="M950" s="2" t="s">
        <v>3121</v>
      </c>
      <c r="N950" s="85" t="s">
        <v>3136</v>
      </c>
      <c r="O950" t="s">
        <v>36</v>
      </c>
      <c r="P950" t="s">
        <v>36</v>
      </c>
      <c r="Q950" t="s">
        <v>36</v>
      </c>
      <c r="R950">
        <v>315</v>
      </c>
      <c r="S950" s="1">
        <v>45744.481618206017</v>
      </c>
      <c r="T950" t="s">
        <v>42</v>
      </c>
      <c r="U950" s="1">
        <v>45744.25</v>
      </c>
      <c r="V950" t="s">
        <v>43</v>
      </c>
      <c r="W950" t="s">
        <v>36</v>
      </c>
      <c r="X950">
        <v>0</v>
      </c>
      <c r="Y950">
        <v>999</v>
      </c>
      <c r="Z950" t="s">
        <v>36</v>
      </c>
      <c r="AA950" t="s">
        <v>36</v>
      </c>
      <c r="AB950" t="s">
        <v>36</v>
      </c>
      <c r="AC950" t="s">
        <v>3123</v>
      </c>
      <c r="AD950" t="s">
        <v>3123</v>
      </c>
      <c r="AE950" t="s">
        <v>45</v>
      </c>
      <c r="AF950" s="44" t="s">
        <v>46</v>
      </c>
      <c r="AG950" s="18" t="s">
        <v>3137</v>
      </c>
      <c r="AI950" s="2" t="s">
        <v>48</v>
      </c>
      <c r="AJ950" s="2" t="e">
        <f>VLOOKUP(A950,'Classification Test Result'!$A$2:$D$2428,4,FALSE)</f>
        <v>#N/A</v>
      </c>
      <c r="AL950" s="2">
        <f>_xlfn.XLOOKUP($A950,Results!$A$2:$A$2256,Results!G$2:G$2256,"")</f>
        <v>0</v>
      </c>
      <c r="AM950" s="2">
        <f>_xlfn.XLOOKUP($A950,Results!$A$2:$A$2256,Results!H$2:H$2256,"")</f>
        <v>0</v>
      </c>
      <c r="AN950" s="2">
        <f>_xlfn.XLOOKUP($A950,Results!$A$2:$A$2256,Results!I$2:I$2256,"")</f>
        <v>0</v>
      </c>
      <c r="AO950" s="2">
        <f>_xlfn.XLOOKUP($A950,Results!$A$2:$A$2256,Results!J$2:J$2256,"")</f>
        <v>0</v>
      </c>
      <c r="AP950" s="2">
        <f>_xlfn.XLOOKUP($A950,Results!$A$2:$A$2256,Results!K$2:K$2256,"")</f>
        <v>0</v>
      </c>
      <c r="AQ950" s="2">
        <f>_xlfn.XLOOKUP($A950,Results!$A$2:$A$2256,Results!L$2:L$2256,"")</f>
        <v>0</v>
      </c>
      <c r="AR950" s="2">
        <f>_xlfn.XLOOKUP($A950,Results!$A$2:$A$2256,Results!M$2:M$2256,"")</f>
        <v>0</v>
      </c>
      <c r="AS950" s="2">
        <f>_xlfn.XLOOKUP($A950,Results!$A$2:$A$2256,Results!N$2:N$2256,"")</f>
        <v>0</v>
      </c>
      <c r="AT950" s="2" t="str">
        <f>_xlfn.XLOOKUP($A950,Results!$A$2:$A$2256,Results!O$2:O$2256,"")</f>
        <v>THE GENIE GROUP</v>
      </c>
      <c r="AU950" s="2" t="str">
        <f>_xlfn.XLOOKUP($A950,Results!$A$2:$A$2256,Results!P$2:P$2256,"")</f>
        <v>GENIE</v>
      </c>
      <c r="AV950" s="2" t="str">
        <f>_xlfn.XLOOKUP($A950,Results!$A$2:$A$2256,Results!Q$2:Q$2256,"")</f>
        <v>SINGLE_MATCH</v>
      </c>
      <c r="AW950" s="2">
        <f>_xlfn.XLOOKUP($A950,Results!$A$2:$A$2256,Results!R$2:R$2256,"")</f>
        <v>0</v>
      </c>
      <c r="AX950" s="2">
        <f>_xlfn.XLOOKUP($A950,Results!$A$2:$A$2256,Results!S$2:S$2256,"")</f>
        <v>0</v>
      </c>
      <c r="AY950" s="2">
        <f>_xlfn.XLOOKUP($A950,Results!$A$2:$A$2256,Results!T$2:T$2256,"")</f>
        <v>85</v>
      </c>
      <c r="AZ950" s="2">
        <f>_xlfn.XLOOKUP($A950,Results!$A$2:$A$2256,Results!U$2:U$2256,"")</f>
        <v>0</v>
      </c>
      <c r="BA950" s="2">
        <f>_xlfn.XLOOKUP($A950,Results!$A$2:$A$2256,Results!V$2:V$2256,"")</f>
        <v>0</v>
      </c>
      <c r="BB950" s="2">
        <f>_xlfn.XLOOKUP($A950,Results!$A$2:$A$2256,Results!W$2:W$2256,"")</f>
        <v>0</v>
      </c>
      <c r="BC950" s="2">
        <f>_xlfn.XLOOKUP($A950,Results!$A$2:$A$2256,Results!X$2:X$2256,"")</f>
        <v>0</v>
      </c>
      <c r="BD950" s="2">
        <f>_xlfn.XLOOKUP($A950,Results!$A$2:$A$2256,Results!Y$2:Y$2256,"")</f>
        <v>0</v>
      </c>
      <c r="BE950" s="2">
        <f>_xlfn.XLOOKUP($A950,Results!$A$2:$A$2256,Results!Z$2:Z$2256,"")</f>
        <v>0</v>
      </c>
    </row>
    <row r="951" spans="1:57" ht="38.25" customHeight="1" x14ac:dyDescent="0.3">
      <c r="A951">
        <v>906628</v>
      </c>
      <c r="B951">
        <v>281619</v>
      </c>
      <c r="C951" t="s">
        <v>36</v>
      </c>
      <c r="D951" t="s">
        <v>37</v>
      </c>
      <c r="E951" s="2" t="str">
        <f>VLOOKUP(F951,'RPA Vendor Data '!F$1:$G$2418,2)</f>
        <v>CRESCO EQUIPMENT RENTALS</v>
      </c>
      <c r="F951" s="2">
        <v>14555</v>
      </c>
      <c r="G951" s="2">
        <v>3</v>
      </c>
      <c r="H951" t="s">
        <v>3138</v>
      </c>
      <c r="I951">
        <v>1</v>
      </c>
      <c r="J951" t="s">
        <v>39</v>
      </c>
      <c r="K951" t="s">
        <v>39</v>
      </c>
      <c r="L951">
        <v>300</v>
      </c>
      <c r="M951" s="2" t="s">
        <v>3121</v>
      </c>
      <c r="N951" s="85" t="s">
        <v>3136</v>
      </c>
      <c r="O951" t="s">
        <v>36</v>
      </c>
      <c r="P951" t="s">
        <v>36</v>
      </c>
      <c r="Q951" t="s">
        <v>36</v>
      </c>
      <c r="R951">
        <v>300</v>
      </c>
      <c r="S951" s="1">
        <v>45744.480202465267</v>
      </c>
      <c r="T951" t="s">
        <v>42</v>
      </c>
      <c r="U951" s="1">
        <v>45744.263888888891</v>
      </c>
      <c r="V951" t="s">
        <v>43</v>
      </c>
      <c r="W951" t="s">
        <v>36</v>
      </c>
      <c r="X951">
        <v>0</v>
      </c>
      <c r="Y951">
        <v>999</v>
      </c>
      <c r="Z951" t="s">
        <v>36</v>
      </c>
      <c r="AA951" t="s">
        <v>36</v>
      </c>
      <c r="AB951" t="s">
        <v>36</v>
      </c>
      <c r="AC951" t="s">
        <v>3123</v>
      </c>
      <c r="AD951" t="s">
        <v>3123</v>
      </c>
      <c r="AE951" t="s">
        <v>45</v>
      </c>
      <c r="AF951" s="44" t="s">
        <v>46</v>
      </c>
      <c r="AG951" s="18" t="s">
        <v>3137</v>
      </c>
      <c r="AI951" s="2" t="s">
        <v>48</v>
      </c>
      <c r="AJ951" s="2" t="e">
        <f>VLOOKUP(A951,'Classification Test Result'!$A$2:$D$2428,4,FALSE)</f>
        <v>#N/A</v>
      </c>
      <c r="AL951" s="2">
        <f>_xlfn.XLOOKUP($A951,Results!$A$2:$A$2256,Results!G$2:G$2256,"")</f>
        <v>0</v>
      </c>
      <c r="AM951" s="2">
        <f>_xlfn.XLOOKUP($A951,Results!$A$2:$A$2256,Results!H$2:H$2256,"")</f>
        <v>0</v>
      </c>
      <c r="AN951" s="2">
        <f>_xlfn.XLOOKUP($A951,Results!$A$2:$A$2256,Results!I$2:I$2256,"")</f>
        <v>0</v>
      </c>
      <c r="AO951" s="2">
        <f>_xlfn.XLOOKUP($A951,Results!$A$2:$A$2256,Results!J$2:J$2256,"")</f>
        <v>0</v>
      </c>
      <c r="AP951" s="2">
        <f>_xlfn.XLOOKUP($A951,Results!$A$2:$A$2256,Results!K$2:K$2256,"")</f>
        <v>0</v>
      </c>
      <c r="AQ951" s="2">
        <f>_xlfn.XLOOKUP($A951,Results!$A$2:$A$2256,Results!L$2:L$2256,"")</f>
        <v>0</v>
      </c>
      <c r="AR951" s="2">
        <f>_xlfn.XLOOKUP($A951,Results!$A$2:$A$2256,Results!M$2:M$2256,"")</f>
        <v>0</v>
      </c>
      <c r="AS951" s="2">
        <f>_xlfn.XLOOKUP($A951,Results!$A$2:$A$2256,Results!N$2:N$2256,"")</f>
        <v>0</v>
      </c>
      <c r="AT951" s="2" t="str">
        <f>_xlfn.XLOOKUP($A951,Results!$A$2:$A$2256,Results!O$2:O$2256,"")</f>
        <v>THE GENIE GROUP</v>
      </c>
      <c r="AU951" s="2" t="str">
        <f>_xlfn.XLOOKUP($A951,Results!$A$2:$A$2256,Results!P$2:P$2256,"")</f>
        <v>GENIE</v>
      </c>
      <c r="AV951" s="2" t="str">
        <f>_xlfn.XLOOKUP($A951,Results!$A$2:$A$2256,Results!Q$2:Q$2256,"")</f>
        <v>SINGLE_MATCH</v>
      </c>
      <c r="AW951" s="2">
        <f>_xlfn.XLOOKUP($A951,Results!$A$2:$A$2256,Results!R$2:R$2256,"")</f>
        <v>0</v>
      </c>
      <c r="AX951" s="2">
        <f>_xlfn.XLOOKUP($A951,Results!$A$2:$A$2256,Results!S$2:S$2256,"")</f>
        <v>0</v>
      </c>
      <c r="AY951" s="2">
        <f>_xlfn.XLOOKUP($A951,Results!$A$2:$A$2256,Results!T$2:T$2256,"")</f>
        <v>85</v>
      </c>
      <c r="AZ951" s="2">
        <f>_xlfn.XLOOKUP($A951,Results!$A$2:$A$2256,Results!U$2:U$2256,"")</f>
        <v>0</v>
      </c>
      <c r="BA951" s="2">
        <f>_xlfn.XLOOKUP($A951,Results!$A$2:$A$2256,Results!V$2:V$2256,"")</f>
        <v>0</v>
      </c>
      <c r="BB951" s="2">
        <f>_xlfn.XLOOKUP($A951,Results!$A$2:$A$2256,Results!W$2:W$2256,"")</f>
        <v>0</v>
      </c>
      <c r="BC951" s="2">
        <f>_xlfn.XLOOKUP($A951,Results!$A$2:$A$2256,Results!X$2:X$2256,"")</f>
        <v>0</v>
      </c>
      <c r="BD951" s="2">
        <f>_xlfn.XLOOKUP($A951,Results!$A$2:$A$2256,Results!Y$2:Y$2256,"")</f>
        <v>0</v>
      </c>
      <c r="BE951" s="2">
        <f>_xlfn.XLOOKUP($A951,Results!$A$2:$A$2256,Results!Z$2:Z$2256,"")</f>
        <v>0</v>
      </c>
    </row>
    <row r="952" spans="1:57" ht="38.25" customHeight="1" x14ac:dyDescent="0.3">
      <c r="A952">
        <v>906629</v>
      </c>
      <c r="B952">
        <v>281619</v>
      </c>
      <c r="C952" t="s">
        <v>36</v>
      </c>
      <c r="D952" t="s">
        <v>37</v>
      </c>
      <c r="E952" s="2" t="str">
        <f>VLOOKUP(F952,'RPA Vendor Data '!F$1:$G$2418,2)</f>
        <v>CRESCO EQUIPMENT RENTALS</v>
      </c>
      <c r="F952" s="2">
        <v>14555</v>
      </c>
      <c r="G952" s="2">
        <v>2</v>
      </c>
      <c r="H952" t="s">
        <v>3138</v>
      </c>
      <c r="I952">
        <v>1</v>
      </c>
      <c r="J952" t="s">
        <v>39</v>
      </c>
      <c r="K952" t="s">
        <v>39</v>
      </c>
      <c r="L952">
        <v>300</v>
      </c>
      <c r="M952" s="2" t="s">
        <v>3121</v>
      </c>
      <c r="N952" s="85" t="s">
        <v>3136</v>
      </c>
      <c r="O952" t="s">
        <v>36</v>
      </c>
      <c r="P952" t="s">
        <v>36</v>
      </c>
      <c r="Q952" t="s">
        <v>36</v>
      </c>
      <c r="R952">
        <v>300</v>
      </c>
      <c r="S952" s="1">
        <v>45744.480177083336</v>
      </c>
      <c r="T952" t="s">
        <v>42</v>
      </c>
      <c r="U952" s="1">
        <v>45744.263888888891</v>
      </c>
      <c r="V952" t="s">
        <v>43</v>
      </c>
      <c r="W952" t="s">
        <v>36</v>
      </c>
      <c r="X952">
        <v>0</v>
      </c>
      <c r="Y952">
        <v>999</v>
      </c>
      <c r="Z952" t="s">
        <v>36</v>
      </c>
      <c r="AA952" t="s">
        <v>36</v>
      </c>
      <c r="AB952" t="s">
        <v>36</v>
      </c>
      <c r="AC952" t="s">
        <v>3123</v>
      </c>
      <c r="AD952" t="s">
        <v>3123</v>
      </c>
      <c r="AE952" t="s">
        <v>45</v>
      </c>
      <c r="AF952" s="44" t="s">
        <v>46</v>
      </c>
      <c r="AG952" s="18" t="s">
        <v>3137</v>
      </c>
      <c r="AI952" s="2" t="s">
        <v>48</v>
      </c>
      <c r="AJ952" s="2" t="e">
        <f>VLOOKUP(A952,'Classification Test Result'!$A$2:$D$2428,4,FALSE)</f>
        <v>#N/A</v>
      </c>
      <c r="AL952" s="2">
        <f>_xlfn.XLOOKUP($A952,Results!$A$2:$A$2256,Results!G$2:G$2256,"")</f>
        <v>0</v>
      </c>
      <c r="AM952" s="2">
        <f>_xlfn.XLOOKUP($A952,Results!$A$2:$A$2256,Results!H$2:H$2256,"")</f>
        <v>0</v>
      </c>
      <c r="AN952" s="2">
        <f>_xlfn.XLOOKUP($A952,Results!$A$2:$A$2256,Results!I$2:I$2256,"")</f>
        <v>0</v>
      </c>
      <c r="AO952" s="2">
        <f>_xlfn.XLOOKUP($A952,Results!$A$2:$A$2256,Results!J$2:J$2256,"")</f>
        <v>0</v>
      </c>
      <c r="AP952" s="2">
        <f>_xlfn.XLOOKUP($A952,Results!$A$2:$A$2256,Results!K$2:K$2256,"")</f>
        <v>0</v>
      </c>
      <c r="AQ952" s="2">
        <f>_xlfn.XLOOKUP($A952,Results!$A$2:$A$2256,Results!L$2:L$2256,"")</f>
        <v>0</v>
      </c>
      <c r="AR952" s="2">
        <f>_xlfn.XLOOKUP($A952,Results!$A$2:$A$2256,Results!M$2:M$2256,"")</f>
        <v>0</v>
      </c>
      <c r="AS952" s="2">
        <f>_xlfn.XLOOKUP($A952,Results!$A$2:$A$2256,Results!N$2:N$2256,"")</f>
        <v>0</v>
      </c>
      <c r="AT952" s="2" t="str">
        <f>_xlfn.XLOOKUP($A952,Results!$A$2:$A$2256,Results!O$2:O$2256,"")</f>
        <v>THE GENIE GROUP</v>
      </c>
      <c r="AU952" s="2" t="str">
        <f>_xlfn.XLOOKUP($A952,Results!$A$2:$A$2256,Results!P$2:P$2256,"")</f>
        <v>GENIE</v>
      </c>
      <c r="AV952" s="2" t="str">
        <f>_xlfn.XLOOKUP($A952,Results!$A$2:$A$2256,Results!Q$2:Q$2256,"")</f>
        <v>SINGLE_MATCH</v>
      </c>
      <c r="AW952" s="2">
        <f>_xlfn.XLOOKUP($A952,Results!$A$2:$A$2256,Results!R$2:R$2256,"")</f>
        <v>0</v>
      </c>
      <c r="AX952" s="2">
        <f>_xlfn.XLOOKUP($A952,Results!$A$2:$A$2256,Results!S$2:S$2256,"")</f>
        <v>0</v>
      </c>
      <c r="AY952" s="2">
        <f>_xlfn.XLOOKUP($A952,Results!$A$2:$A$2256,Results!T$2:T$2256,"")</f>
        <v>85</v>
      </c>
      <c r="AZ952" s="2">
        <f>_xlfn.XLOOKUP($A952,Results!$A$2:$A$2256,Results!U$2:U$2256,"")</f>
        <v>0</v>
      </c>
      <c r="BA952" s="2">
        <f>_xlfn.XLOOKUP($A952,Results!$A$2:$A$2256,Results!V$2:V$2256,"")</f>
        <v>0</v>
      </c>
      <c r="BB952" s="2">
        <f>_xlfn.XLOOKUP($A952,Results!$A$2:$A$2256,Results!W$2:W$2256,"")</f>
        <v>0</v>
      </c>
      <c r="BC952" s="2">
        <f>_xlfn.XLOOKUP($A952,Results!$A$2:$A$2256,Results!X$2:X$2256,"")</f>
        <v>0</v>
      </c>
      <c r="BD952" s="2">
        <f>_xlfn.XLOOKUP($A952,Results!$A$2:$A$2256,Results!Y$2:Y$2256,"")</f>
        <v>0</v>
      </c>
      <c r="BE952" s="2">
        <f>_xlfn.XLOOKUP($A952,Results!$A$2:$A$2256,Results!Z$2:Z$2256,"")</f>
        <v>0</v>
      </c>
    </row>
    <row r="953" spans="1:57" ht="38.25" customHeight="1" x14ac:dyDescent="0.3">
      <c r="A953">
        <v>906630</v>
      </c>
      <c r="B953">
        <v>281612</v>
      </c>
      <c r="C953" t="s">
        <v>36</v>
      </c>
      <c r="D953" t="s">
        <v>2263</v>
      </c>
      <c r="E953" s="2" t="str">
        <f>VLOOKUP(F953,'RPA Vendor Data '!F$1:$G$2418,2)</f>
        <v>CRESCO EQUIPMENT RENTALS</v>
      </c>
      <c r="F953" s="2">
        <v>14555</v>
      </c>
      <c r="G953" s="2">
        <v>2</v>
      </c>
      <c r="H953" t="s">
        <v>3139</v>
      </c>
      <c r="I953">
        <v>1</v>
      </c>
      <c r="J953" t="s">
        <v>39</v>
      </c>
      <c r="K953" t="s">
        <v>39</v>
      </c>
      <c r="L953">
        <v>330</v>
      </c>
      <c r="M953" s="2" t="s">
        <v>3121</v>
      </c>
      <c r="N953" s="85" t="s">
        <v>3140</v>
      </c>
      <c r="O953" t="s">
        <v>36</v>
      </c>
      <c r="P953" t="s">
        <v>36</v>
      </c>
      <c r="Q953" t="s">
        <v>36</v>
      </c>
      <c r="R953">
        <v>330</v>
      </c>
      <c r="S953" s="1">
        <v>45744.480456400473</v>
      </c>
      <c r="T953" t="s">
        <v>42</v>
      </c>
      <c r="U953" s="1">
        <v>45744.254166666673</v>
      </c>
      <c r="V953" t="s">
        <v>43</v>
      </c>
      <c r="W953" t="s">
        <v>36</v>
      </c>
      <c r="X953">
        <v>0</v>
      </c>
      <c r="Y953">
        <v>999</v>
      </c>
      <c r="Z953" t="s">
        <v>36</v>
      </c>
      <c r="AA953" t="s">
        <v>36</v>
      </c>
      <c r="AB953" t="s">
        <v>36</v>
      </c>
      <c r="AC953" t="s">
        <v>3123</v>
      </c>
      <c r="AD953" t="s">
        <v>3123</v>
      </c>
      <c r="AE953" t="s">
        <v>45</v>
      </c>
      <c r="AF953" s="44" t="s">
        <v>46</v>
      </c>
      <c r="AG953" s="18" t="s">
        <v>3141</v>
      </c>
      <c r="AI953" s="2" t="s">
        <v>48</v>
      </c>
      <c r="AJ953" s="2" t="e">
        <f>VLOOKUP(A953,'Classification Test Result'!$A$2:$D$2428,4,FALSE)</f>
        <v>#N/A</v>
      </c>
      <c r="AL953" s="2">
        <f>_xlfn.XLOOKUP($A953,Results!$A$2:$A$2256,Results!G$2:G$2256,"")</f>
        <v>0</v>
      </c>
      <c r="AM953" s="2">
        <f>_xlfn.XLOOKUP($A953,Results!$A$2:$A$2256,Results!H$2:H$2256,"")</f>
        <v>0</v>
      </c>
      <c r="AN953" s="2">
        <f>_xlfn.XLOOKUP($A953,Results!$A$2:$A$2256,Results!I$2:I$2256,"")</f>
        <v>0</v>
      </c>
      <c r="AO953" s="2">
        <f>_xlfn.XLOOKUP($A953,Results!$A$2:$A$2256,Results!J$2:J$2256,"")</f>
        <v>0</v>
      </c>
      <c r="AP953" s="2">
        <f>_xlfn.XLOOKUP($A953,Results!$A$2:$A$2256,Results!K$2:K$2256,"")</f>
        <v>0</v>
      </c>
      <c r="AQ953" s="2">
        <f>_xlfn.XLOOKUP($A953,Results!$A$2:$A$2256,Results!L$2:L$2256,"")</f>
        <v>0</v>
      </c>
      <c r="AR953" s="2">
        <f>_xlfn.XLOOKUP($A953,Results!$A$2:$A$2256,Results!M$2:M$2256,"")</f>
        <v>0</v>
      </c>
      <c r="AS953" s="2">
        <f>_xlfn.XLOOKUP($A953,Results!$A$2:$A$2256,Results!N$2:N$2256,"")</f>
        <v>0</v>
      </c>
      <c r="AT953" s="2" t="str">
        <f>_xlfn.XLOOKUP($A953,Results!$A$2:$A$2256,Results!O$2:O$2256,"")</f>
        <v>THE GENIE GROUP</v>
      </c>
      <c r="AU953" s="2" t="str">
        <f>_xlfn.XLOOKUP($A953,Results!$A$2:$A$2256,Results!P$2:P$2256,"")</f>
        <v>GENIE</v>
      </c>
      <c r="AV953" s="2" t="str">
        <f>_xlfn.XLOOKUP($A953,Results!$A$2:$A$2256,Results!Q$2:Q$2256,"")</f>
        <v>SINGLE_MATCH</v>
      </c>
      <c r="AW953" s="2">
        <f>_xlfn.XLOOKUP($A953,Results!$A$2:$A$2256,Results!R$2:R$2256,"")</f>
        <v>0</v>
      </c>
      <c r="AX953" s="2">
        <f>_xlfn.XLOOKUP($A953,Results!$A$2:$A$2256,Results!S$2:S$2256,"")</f>
        <v>0</v>
      </c>
      <c r="AY953" s="2">
        <f>_xlfn.XLOOKUP($A953,Results!$A$2:$A$2256,Results!T$2:T$2256,"")</f>
        <v>85</v>
      </c>
      <c r="AZ953" s="2">
        <f>_xlfn.XLOOKUP($A953,Results!$A$2:$A$2256,Results!U$2:U$2256,"")</f>
        <v>0</v>
      </c>
      <c r="BA953" s="2">
        <f>_xlfn.XLOOKUP($A953,Results!$A$2:$A$2256,Results!V$2:V$2256,"")</f>
        <v>0</v>
      </c>
      <c r="BB953" s="2">
        <f>_xlfn.XLOOKUP($A953,Results!$A$2:$A$2256,Results!W$2:W$2256,"")</f>
        <v>0</v>
      </c>
      <c r="BC953" s="2">
        <f>_xlfn.XLOOKUP($A953,Results!$A$2:$A$2256,Results!X$2:X$2256,"")</f>
        <v>0</v>
      </c>
      <c r="BD953" s="2">
        <f>_xlfn.XLOOKUP($A953,Results!$A$2:$A$2256,Results!Y$2:Y$2256,"")</f>
        <v>0</v>
      </c>
      <c r="BE953" s="2">
        <f>_xlfn.XLOOKUP($A953,Results!$A$2:$A$2256,Results!Z$2:Z$2256,"")</f>
        <v>0</v>
      </c>
    </row>
    <row r="954" spans="1:57" ht="38.25" customHeight="1" x14ac:dyDescent="0.3">
      <c r="A954">
        <v>906631</v>
      </c>
      <c r="B954">
        <v>281927</v>
      </c>
      <c r="C954" t="s">
        <v>36</v>
      </c>
      <c r="D954">
        <v>9341355098</v>
      </c>
      <c r="E954" s="2" t="str">
        <f>VLOOKUP(F954,'RPA Vendor Data '!F$1:$G$2418,2)</f>
        <v>GRAYBAR ELECTRIC CO. INC.</v>
      </c>
      <c r="F954" s="2">
        <v>11471</v>
      </c>
      <c r="G954" s="2">
        <v>1</v>
      </c>
      <c r="H954" t="s">
        <v>3142</v>
      </c>
      <c r="I954">
        <v>12220</v>
      </c>
      <c r="J954" t="s">
        <v>98</v>
      </c>
      <c r="K954" t="s">
        <v>98</v>
      </c>
      <c r="L954">
        <v>6784.76</v>
      </c>
      <c r="M954" s="2" t="s">
        <v>105</v>
      </c>
      <c r="N954" s="85" t="s">
        <v>3143</v>
      </c>
      <c r="O954" t="s">
        <v>36</v>
      </c>
      <c r="P954" t="s">
        <v>36</v>
      </c>
      <c r="Q954" t="s">
        <v>36</v>
      </c>
      <c r="R954">
        <v>82909.77</v>
      </c>
      <c r="S954" s="1">
        <v>45744.812987962963</v>
      </c>
      <c r="T954" t="s">
        <v>42</v>
      </c>
      <c r="U954" s="1">
        <v>45744.591666666667</v>
      </c>
      <c r="V954" t="s">
        <v>43</v>
      </c>
      <c r="W954" t="s">
        <v>36</v>
      </c>
      <c r="X954">
        <v>0</v>
      </c>
      <c r="Y954">
        <v>201</v>
      </c>
      <c r="Z954" t="s">
        <v>36</v>
      </c>
      <c r="AA954" t="s">
        <v>36</v>
      </c>
      <c r="AB954" t="s">
        <v>36</v>
      </c>
      <c r="AC954" t="s">
        <v>105</v>
      </c>
      <c r="AD954" t="s">
        <v>105</v>
      </c>
      <c r="AE954" t="s">
        <v>45</v>
      </c>
      <c r="AF954" s="44">
        <v>26121500</v>
      </c>
      <c r="AG954" s="102" t="s">
        <v>237</v>
      </c>
      <c r="AI954" s="2" t="s">
        <v>48</v>
      </c>
      <c r="AJ954" s="2" t="e">
        <f>VLOOKUP(A954,'Classification Test Result'!$A$2:$D$2428,4,FALSE)</f>
        <v>#N/A</v>
      </c>
      <c r="AL954" s="2">
        <f>_xlfn.XLOOKUP($A954,Results!$A$2:$A$2256,Results!G$2:G$2256,"")</f>
        <v>0</v>
      </c>
      <c r="AM954" s="2">
        <f>_xlfn.XLOOKUP($A954,Results!$A$2:$A$2256,Results!H$2:H$2256,"")</f>
        <v>0</v>
      </c>
      <c r="AN954" s="2">
        <f>_xlfn.XLOOKUP($A954,Results!$A$2:$A$2256,Results!I$2:I$2256,"")</f>
        <v>0</v>
      </c>
      <c r="AO954" s="2">
        <f>_xlfn.XLOOKUP($A954,Results!$A$2:$A$2256,Results!J$2:J$2256,"")</f>
        <v>0</v>
      </c>
      <c r="AP954" s="2">
        <f>_xlfn.XLOOKUP($A954,Results!$A$2:$A$2256,Results!K$2:K$2256,"")</f>
        <v>0</v>
      </c>
      <c r="AQ954" s="2">
        <f>_xlfn.XLOOKUP($A954,Results!$A$2:$A$2256,Results!L$2:L$2256,"")</f>
        <v>0</v>
      </c>
      <c r="AR954" s="2">
        <f>_xlfn.XLOOKUP($A954,Results!$A$2:$A$2256,Results!M$2:M$2256,"")</f>
        <v>0</v>
      </c>
      <c r="AS954" s="2">
        <f>_xlfn.XLOOKUP($A954,Results!$A$2:$A$2256,Results!N$2:N$2256,"")</f>
        <v>0</v>
      </c>
      <c r="AT954" s="2" t="str">
        <f>_xlfn.XLOOKUP($A954,Results!$A$2:$A$2256,Results!O$2:O$2256,"")</f>
        <v>GENERIC WIRE</v>
      </c>
      <c r="AU954" s="2" t="str">
        <f>_xlfn.XLOOKUP($A954,Results!$A$2:$A$2256,Results!P$2:P$2256,"")</f>
        <v>GENERIC VENDOR-WYRPS</v>
      </c>
      <c r="AV954" s="2" t="str">
        <f>_xlfn.XLOOKUP($A954,Results!$A$2:$A$2256,Results!Q$2:Q$2256,"")</f>
        <v>SINGLE_MATCH</v>
      </c>
      <c r="AW954" s="2">
        <f>_xlfn.XLOOKUP($A954,Results!$A$2:$A$2256,Results!R$2:R$2256,"")</f>
        <v>0</v>
      </c>
      <c r="AX954" s="2">
        <f>_xlfn.XLOOKUP($A954,Results!$A$2:$A$2256,Results!S$2:S$2256,"")</f>
        <v>0</v>
      </c>
      <c r="AY954" s="2">
        <f>_xlfn.XLOOKUP($A954,Results!$A$2:$A$2256,Results!T$2:T$2256,"")</f>
        <v>100</v>
      </c>
      <c r="AZ954" s="2">
        <f>_xlfn.XLOOKUP($A954,Results!$A$2:$A$2256,Results!U$2:U$2256,"")</f>
        <v>0</v>
      </c>
      <c r="BA954" s="2" t="str">
        <f>_xlfn.XLOOKUP($A954,Results!$A$2:$A$2256,Results!V$2:V$2256,"")</f>
        <v>PRIORITY WIRE &amp; CABLE</v>
      </c>
      <c r="BB954" s="2">
        <f>_xlfn.XLOOKUP($A954,Results!$A$2:$A$2256,Results!W$2:W$2256,"")</f>
        <v>76</v>
      </c>
      <c r="BC954" s="2">
        <f>_xlfn.XLOOKUP($A954,Results!$A$2:$A$2256,Results!X$2:X$2256,"")</f>
        <v>26121645</v>
      </c>
      <c r="BD954" s="2">
        <f>_xlfn.XLOOKUP($A954,Results!$A$2:$A$2256,Results!Y$2:Y$2256,"")</f>
        <v>76</v>
      </c>
      <c r="BE954" s="2" t="b">
        <f>_xlfn.XLOOKUP($A954,Results!$A$2:$A$2256,Results!Z$2:Z$2256,"")</f>
        <v>1</v>
      </c>
    </row>
    <row r="955" spans="1:57" ht="38.25" customHeight="1" x14ac:dyDescent="0.3">
      <c r="A955">
        <v>906632</v>
      </c>
      <c r="B955">
        <v>281944</v>
      </c>
      <c r="C955" t="s">
        <v>36</v>
      </c>
      <c r="D955">
        <v>9341429240</v>
      </c>
      <c r="E955" s="2" t="str">
        <f>VLOOKUP(F955,'RPA Vendor Data '!F$1:$G$2418,2)</f>
        <v>GRAYBAR ELECTRIC CO. INC.</v>
      </c>
      <c r="F955" s="2">
        <v>11471</v>
      </c>
      <c r="G955" s="2">
        <v>1</v>
      </c>
      <c r="H955" t="s">
        <v>3144</v>
      </c>
      <c r="I955">
        <v>50</v>
      </c>
      <c r="J955" t="s">
        <v>98</v>
      </c>
      <c r="K955" t="s">
        <v>98</v>
      </c>
      <c r="L955">
        <v>1755.68</v>
      </c>
      <c r="M955" s="104" t="s">
        <v>105</v>
      </c>
      <c r="N955" s="85" t="s">
        <v>3145</v>
      </c>
      <c r="O955" t="s">
        <v>36</v>
      </c>
      <c r="P955" t="s">
        <v>36</v>
      </c>
      <c r="Q955" t="s">
        <v>36</v>
      </c>
      <c r="R955">
        <v>87.78</v>
      </c>
      <c r="S955" s="1">
        <v>45744.83425054398</v>
      </c>
      <c r="T955" t="s">
        <v>42</v>
      </c>
      <c r="U955" s="1">
        <v>45744.617361111108</v>
      </c>
      <c r="V955" t="s">
        <v>43</v>
      </c>
      <c r="W955" t="s">
        <v>36</v>
      </c>
      <c r="X955">
        <v>3</v>
      </c>
      <c r="Y955" t="s">
        <v>54</v>
      </c>
      <c r="Z955" t="s">
        <v>36</v>
      </c>
      <c r="AA955">
        <v>1755.68</v>
      </c>
      <c r="AB955" t="s">
        <v>36</v>
      </c>
      <c r="AC955" t="s">
        <v>105</v>
      </c>
      <c r="AD955" t="s">
        <v>105</v>
      </c>
      <c r="AE955" t="s">
        <v>45</v>
      </c>
      <c r="AF955" s="44">
        <v>26121500</v>
      </c>
      <c r="AG955" s="102" t="s">
        <v>237</v>
      </c>
      <c r="AI955" s="2" t="s">
        <v>48</v>
      </c>
      <c r="AJ955" s="2" t="e">
        <f>VLOOKUP(A955,'Classification Test Result'!$A$2:$D$2428,4,FALSE)</f>
        <v>#N/A</v>
      </c>
      <c r="AL955" s="2">
        <f>_xlfn.XLOOKUP($A955,Results!$A$2:$A$2256,Results!G$2:G$2256,"")</f>
        <v>0</v>
      </c>
      <c r="AM955" s="2">
        <f>_xlfn.XLOOKUP($A955,Results!$A$2:$A$2256,Results!H$2:H$2256,"")</f>
        <v>0</v>
      </c>
      <c r="AN955" s="2">
        <f>_xlfn.XLOOKUP($A955,Results!$A$2:$A$2256,Results!I$2:I$2256,"")</f>
        <v>0</v>
      </c>
      <c r="AO955" s="2">
        <f>_xlfn.XLOOKUP($A955,Results!$A$2:$A$2256,Results!J$2:J$2256,"")</f>
        <v>0</v>
      </c>
      <c r="AP955" s="2">
        <f>_xlfn.XLOOKUP($A955,Results!$A$2:$A$2256,Results!K$2:K$2256,"")</f>
        <v>0</v>
      </c>
      <c r="AQ955" s="2">
        <f>_xlfn.XLOOKUP($A955,Results!$A$2:$A$2256,Results!L$2:L$2256,"")</f>
        <v>0</v>
      </c>
      <c r="AR955" s="2">
        <f>_xlfn.XLOOKUP($A955,Results!$A$2:$A$2256,Results!M$2:M$2256,"")</f>
        <v>0</v>
      </c>
      <c r="AS955" s="2">
        <f>_xlfn.XLOOKUP($A955,Results!$A$2:$A$2256,Results!N$2:N$2256,"")</f>
        <v>0</v>
      </c>
      <c r="AT955" s="2" t="str">
        <f>_xlfn.XLOOKUP($A955,Results!$A$2:$A$2256,Results!O$2:O$2256,"")</f>
        <v>GENERIC WIRE</v>
      </c>
      <c r="AU955" s="2" t="str">
        <f>_xlfn.XLOOKUP($A955,Results!$A$2:$A$2256,Results!P$2:P$2256,"")</f>
        <v>GENERIC VENDOR-WYRPC</v>
      </c>
      <c r="AV955" s="2" t="str">
        <f>_xlfn.XLOOKUP($A955,Results!$A$2:$A$2256,Results!Q$2:Q$2256,"")</f>
        <v>SINGLE_MATCH</v>
      </c>
      <c r="AW955" s="2">
        <f>_xlfn.XLOOKUP($A955,Results!$A$2:$A$2256,Results!R$2:R$2256,"")</f>
        <v>0</v>
      </c>
      <c r="AX955" s="2">
        <f>_xlfn.XLOOKUP($A955,Results!$A$2:$A$2256,Results!S$2:S$2256,"")</f>
        <v>0</v>
      </c>
      <c r="AY955" s="2">
        <f>_xlfn.XLOOKUP($A955,Results!$A$2:$A$2256,Results!T$2:T$2256,"")</f>
        <v>100</v>
      </c>
      <c r="AZ955" s="2">
        <f>_xlfn.XLOOKUP($A955,Results!$A$2:$A$2256,Results!U$2:U$2256,"")</f>
        <v>0</v>
      </c>
      <c r="BA955" s="2" t="str">
        <f>_xlfn.XLOOKUP($A955,Results!$A$2:$A$2256,Results!V$2:V$2256,"")</f>
        <v>CAROLINA PRODUCTS</v>
      </c>
      <c r="BB955" s="2">
        <f>_xlfn.XLOOKUP($A955,Results!$A$2:$A$2256,Results!W$2:W$2256,"")</f>
        <v>78</v>
      </c>
      <c r="BC955" s="2">
        <f>_xlfn.XLOOKUP($A955,Results!$A$2:$A$2256,Results!X$2:X$2256,"")</f>
        <v>26120000</v>
      </c>
      <c r="BD955" s="2">
        <f>_xlfn.XLOOKUP($A955,Results!$A$2:$A$2256,Results!Y$2:Y$2256,"")</f>
        <v>78</v>
      </c>
      <c r="BE955" s="2" t="b">
        <f>_xlfn.XLOOKUP($A955,Results!$A$2:$A$2256,Results!Z$2:Z$2256,"")</f>
        <v>1</v>
      </c>
    </row>
    <row r="956" spans="1:57" ht="38.25" customHeight="1" x14ac:dyDescent="0.3">
      <c r="A956">
        <v>906633</v>
      </c>
      <c r="B956">
        <v>281370</v>
      </c>
      <c r="C956" t="s">
        <v>36</v>
      </c>
      <c r="D956">
        <v>9341430939</v>
      </c>
      <c r="E956" s="2" t="str">
        <f>VLOOKUP(F956,'RPA Vendor Data '!F$1:$G$2418,2)</f>
        <v>GRAYBAR ELECTRIC CO. INC.</v>
      </c>
      <c r="F956" s="2">
        <v>11471</v>
      </c>
      <c r="G956" s="2">
        <v>2</v>
      </c>
      <c r="H956" t="s">
        <v>3146</v>
      </c>
      <c r="I956">
        <v>250</v>
      </c>
      <c r="J956" t="s">
        <v>98</v>
      </c>
      <c r="K956" t="s">
        <v>98</v>
      </c>
      <c r="L956">
        <v>1615.61</v>
      </c>
      <c r="M956" s="104" t="s">
        <v>105</v>
      </c>
      <c r="N956" s="85" t="s">
        <v>3147</v>
      </c>
      <c r="O956" t="s">
        <v>36</v>
      </c>
      <c r="P956" t="s">
        <v>3148</v>
      </c>
      <c r="Q956" t="s">
        <v>36</v>
      </c>
      <c r="R956">
        <v>403.9</v>
      </c>
      <c r="S956" s="1">
        <v>45744.251029548614</v>
      </c>
      <c r="T956" t="s">
        <v>42</v>
      </c>
      <c r="U956" s="1">
        <v>45744.025000000001</v>
      </c>
      <c r="V956" t="s">
        <v>43</v>
      </c>
      <c r="W956" t="s">
        <v>36</v>
      </c>
      <c r="X956">
        <v>1</v>
      </c>
      <c r="Y956">
        <v>201</v>
      </c>
      <c r="Z956" t="s">
        <v>36</v>
      </c>
      <c r="AA956" t="s">
        <v>36</v>
      </c>
      <c r="AB956" t="s">
        <v>36</v>
      </c>
      <c r="AC956" t="s">
        <v>105</v>
      </c>
      <c r="AD956" t="s">
        <v>105</v>
      </c>
      <c r="AE956" t="s">
        <v>45</v>
      </c>
      <c r="AF956" s="44">
        <v>26121500</v>
      </c>
      <c r="AG956" s="102" t="s">
        <v>237</v>
      </c>
      <c r="AI956" s="2" t="s">
        <v>48</v>
      </c>
      <c r="AJ956" s="2" t="e">
        <f>VLOOKUP(A956,'Classification Test Result'!$A$2:$D$2428,4,FALSE)</f>
        <v>#N/A</v>
      </c>
      <c r="AL956" s="2">
        <f>_xlfn.XLOOKUP($A956,Results!$A$2:$A$2256,Results!G$2:G$2256,"")</f>
        <v>0</v>
      </c>
      <c r="AM956" s="2">
        <f>_xlfn.XLOOKUP($A956,Results!$A$2:$A$2256,Results!H$2:H$2256,"")</f>
        <v>0</v>
      </c>
      <c r="AN956" s="2">
        <f>_xlfn.XLOOKUP($A956,Results!$A$2:$A$2256,Results!I$2:I$2256,"")</f>
        <v>0</v>
      </c>
      <c r="AO956" s="2">
        <f>_xlfn.XLOOKUP($A956,Results!$A$2:$A$2256,Results!J$2:J$2256,"")</f>
        <v>0</v>
      </c>
      <c r="AP956" s="2">
        <f>_xlfn.XLOOKUP($A956,Results!$A$2:$A$2256,Results!K$2:K$2256,"")</f>
        <v>0</v>
      </c>
      <c r="AQ956" s="2">
        <f>_xlfn.XLOOKUP($A956,Results!$A$2:$A$2256,Results!L$2:L$2256,"")</f>
        <v>0</v>
      </c>
      <c r="AR956" s="2">
        <f>_xlfn.XLOOKUP($A956,Results!$A$2:$A$2256,Results!M$2:M$2256,"")</f>
        <v>0</v>
      </c>
      <c r="AS956" s="2">
        <f>_xlfn.XLOOKUP($A956,Results!$A$2:$A$2256,Results!N$2:N$2256,"")</f>
        <v>0</v>
      </c>
      <c r="AT956" s="2" t="str">
        <f>_xlfn.XLOOKUP($A956,Results!$A$2:$A$2256,Results!O$2:O$2256,"")</f>
        <v>GENERIC WIRE</v>
      </c>
      <c r="AU956" s="2" t="str">
        <f>_xlfn.XLOOKUP($A956,Results!$A$2:$A$2256,Results!P$2:P$2256,"")</f>
        <v>GENERIC VENDOR-WYRPC</v>
      </c>
      <c r="AV956" s="2" t="str">
        <f>_xlfn.XLOOKUP($A956,Results!$A$2:$A$2256,Results!Q$2:Q$2256,"")</f>
        <v>SINGLE_MATCH</v>
      </c>
      <c r="AW956" s="2">
        <f>_xlfn.XLOOKUP($A956,Results!$A$2:$A$2256,Results!R$2:R$2256,"")</f>
        <v>0</v>
      </c>
      <c r="AX956" s="2">
        <f>_xlfn.XLOOKUP($A956,Results!$A$2:$A$2256,Results!S$2:S$2256,"")</f>
        <v>0</v>
      </c>
      <c r="AY956" s="2">
        <f>_xlfn.XLOOKUP($A956,Results!$A$2:$A$2256,Results!T$2:T$2256,"")</f>
        <v>100</v>
      </c>
      <c r="AZ956" s="2">
        <f>_xlfn.XLOOKUP($A956,Results!$A$2:$A$2256,Results!U$2:U$2256,"")</f>
        <v>0</v>
      </c>
      <c r="BA956" s="2" t="str">
        <f>_xlfn.XLOOKUP($A956,Results!$A$2:$A$2256,Results!V$2:V$2256,"")</f>
        <v>CAROLINA PRODUCTS</v>
      </c>
      <c r="BB956" s="2">
        <f>_xlfn.XLOOKUP($A956,Results!$A$2:$A$2256,Results!W$2:W$2256,"")</f>
        <v>81</v>
      </c>
      <c r="BC956" s="2">
        <f>_xlfn.XLOOKUP($A956,Results!$A$2:$A$2256,Results!X$2:X$2256,"")</f>
        <v>26120000</v>
      </c>
      <c r="BD956" s="2">
        <f>_xlfn.XLOOKUP($A956,Results!$A$2:$A$2256,Results!Y$2:Y$2256,"")</f>
        <v>81</v>
      </c>
      <c r="BE956" s="2" t="b">
        <f>_xlfn.XLOOKUP($A956,Results!$A$2:$A$2256,Results!Z$2:Z$2256,"")</f>
        <v>1</v>
      </c>
    </row>
    <row r="957" spans="1:57" ht="38.25" customHeight="1" x14ac:dyDescent="0.3">
      <c r="A957">
        <v>906634</v>
      </c>
      <c r="B957">
        <v>281839</v>
      </c>
      <c r="C957" t="s">
        <v>36</v>
      </c>
      <c r="D957">
        <v>9341429235</v>
      </c>
      <c r="E957" s="2" t="str">
        <f>VLOOKUP(F957,'RPA Vendor Data '!F$1:$G$2418,2)</f>
        <v>GRAYBAR ELECTRIC CO. INC.</v>
      </c>
      <c r="F957" s="2">
        <v>11471</v>
      </c>
      <c r="G957" s="2">
        <v>4</v>
      </c>
      <c r="H957" t="s">
        <v>3149</v>
      </c>
      <c r="I957">
        <v>50</v>
      </c>
      <c r="J957">
        <v>100</v>
      </c>
      <c r="K957" t="s">
        <v>58</v>
      </c>
      <c r="L957">
        <v>125.52</v>
      </c>
      <c r="M957" s="2" t="s">
        <v>59</v>
      </c>
      <c r="N957" s="85" t="s">
        <v>3150</v>
      </c>
      <c r="O957" t="s">
        <v>36</v>
      </c>
      <c r="P957" t="s">
        <v>3151</v>
      </c>
      <c r="Q957" t="s">
        <v>36</v>
      </c>
      <c r="R957">
        <v>62.76</v>
      </c>
      <c r="S957" s="1">
        <v>45744.649103854157</v>
      </c>
      <c r="T957" t="s">
        <v>42</v>
      </c>
      <c r="U957" s="1">
        <v>45744.416666666657</v>
      </c>
      <c r="V957" t="s">
        <v>43</v>
      </c>
      <c r="W957" t="s">
        <v>36</v>
      </c>
      <c r="X957">
        <v>0</v>
      </c>
      <c r="Y957" t="s">
        <v>54</v>
      </c>
      <c r="Z957" t="s">
        <v>36</v>
      </c>
      <c r="AA957">
        <v>125.52</v>
      </c>
      <c r="AB957" t="s">
        <v>36</v>
      </c>
      <c r="AC957" t="s">
        <v>59</v>
      </c>
      <c r="AD957" t="s">
        <v>59</v>
      </c>
      <c r="AE957" t="s">
        <v>45</v>
      </c>
      <c r="AF957" s="118">
        <v>39131700</v>
      </c>
      <c r="AG957" s="102" t="s">
        <v>3152</v>
      </c>
      <c r="AI957" s="2" t="s">
        <v>48</v>
      </c>
      <c r="AJ957" s="2" t="e">
        <f>VLOOKUP(A957,'Classification Test Result'!$A$2:$D$2428,4,FALSE)</f>
        <v>#N/A</v>
      </c>
      <c r="AL957" s="2">
        <f>_xlfn.XLOOKUP($A957,Results!$A$2:$A$2256,Results!G$2:G$2256,"")</f>
        <v>0</v>
      </c>
      <c r="AM957" s="2">
        <f>_xlfn.XLOOKUP($A957,Results!$A$2:$A$2256,Results!H$2:H$2256,"")</f>
        <v>0</v>
      </c>
      <c r="AN957" s="2">
        <f>_xlfn.XLOOKUP($A957,Results!$A$2:$A$2256,Results!I$2:I$2256,"")</f>
        <v>0</v>
      </c>
      <c r="AO957" s="2">
        <f>_xlfn.XLOOKUP($A957,Results!$A$2:$A$2256,Results!J$2:J$2256,"")</f>
        <v>0</v>
      </c>
      <c r="AP957" s="2">
        <f>_xlfn.XLOOKUP($A957,Results!$A$2:$A$2256,Results!K$2:K$2256,"")</f>
        <v>0</v>
      </c>
      <c r="AQ957" s="2">
        <f>_xlfn.XLOOKUP($A957,Results!$A$2:$A$2256,Results!L$2:L$2256,"")</f>
        <v>0</v>
      </c>
      <c r="AR957" s="2">
        <f>_xlfn.XLOOKUP($A957,Results!$A$2:$A$2256,Results!M$2:M$2256,"")</f>
        <v>0</v>
      </c>
      <c r="AS957" s="2">
        <f>_xlfn.XLOOKUP($A957,Results!$A$2:$A$2256,Results!N$2:N$2256,"")</f>
        <v>0</v>
      </c>
      <c r="AT957" s="2" t="str">
        <f>_xlfn.XLOOKUP($A957,Results!$A$2:$A$2256,Results!O$2:O$2256,"")</f>
        <v>GENERIC CONDUIT/CONDUIT FITTINGS</v>
      </c>
      <c r="AU957" s="2" t="str">
        <f>_xlfn.XLOOKUP($A957,Results!$A$2:$A$2256,Results!P$2:P$2256,"")</f>
        <v>GENERIC VENDOR-TUBPA</v>
      </c>
      <c r="AV957" s="2" t="str">
        <f>_xlfn.XLOOKUP($A957,Results!$A$2:$A$2256,Results!Q$2:Q$2256,"")</f>
        <v>SINGLE_MATCH</v>
      </c>
      <c r="AW957" s="2">
        <f>_xlfn.XLOOKUP($A957,Results!$A$2:$A$2256,Results!R$2:R$2256,"")</f>
        <v>0</v>
      </c>
      <c r="AX957" s="2">
        <f>_xlfn.XLOOKUP($A957,Results!$A$2:$A$2256,Results!S$2:S$2256,"")</f>
        <v>0</v>
      </c>
      <c r="AY957" s="2">
        <f>_xlfn.XLOOKUP($A957,Results!$A$2:$A$2256,Results!T$2:T$2256,"")</f>
        <v>100</v>
      </c>
      <c r="AZ957" s="2">
        <f>_xlfn.XLOOKUP($A957,Results!$A$2:$A$2256,Results!U$2:U$2256,"")</f>
        <v>0</v>
      </c>
      <c r="BA957" s="2">
        <f>_xlfn.XLOOKUP($A957,Results!$A$2:$A$2256,Results!V$2:V$2256,"")</f>
        <v>0</v>
      </c>
      <c r="BB957" s="2">
        <f>_xlfn.XLOOKUP($A957,Results!$A$2:$A$2256,Results!W$2:W$2256,"")</f>
        <v>0</v>
      </c>
      <c r="BC957" s="2">
        <f>_xlfn.XLOOKUP($A957,Results!$A$2:$A$2256,Results!X$2:X$2256,"")</f>
        <v>0</v>
      </c>
      <c r="BD957" s="2">
        <f>_xlfn.XLOOKUP($A957,Results!$A$2:$A$2256,Results!Y$2:Y$2256,"")</f>
        <v>0</v>
      </c>
      <c r="BE957" s="2">
        <f>_xlfn.XLOOKUP($A957,Results!$A$2:$A$2256,Results!Z$2:Z$2256,"")</f>
        <v>0</v>
      </c>
    </row>
    <row r="958" spans="1:57" ht="38.25" customHeight="1" x14ac:dyDescent="0.3">
      <c r="A958">
        <v>906635</v>
      </c>
      <c r="B958">
        <v>281840</v>
      </c>
      <c r="C958" t="s">
        <v>36</v>
      </c>
      <c r="D958">
        <v>9341429236</v>
      </c>
      <c r="E958" s="2" t="str">
        <f>VLOOKUP(F958,'RPA Vendor Data '!F$1:$G$2418,2)</f>
        <v>GRAYBAR ELECTRIC CO. INC.</v>
      </c>
      <c r="F958" s="2">
        <v>11471</v>
      </c>
      <c r="G958" s="2">
        <v>1</v>
      </c>
      <c r="H958" t="s">
        <v>3153</v>
      </c>
      <c r="I958">
        <v>50</v>
      </c>
      <c r="J958" t="s">
        <v>58</v>
      </c>
      <c r="K958" t="s">
        <v>58</v>
      </c>
      <c r="L958">
        <v>70.44</v>
      </c>
      <c r="M958" s="2" t="s">
        <v>59</v>
      </c>
      <c r="N958" s="85" t="s">
        <v>3154</v>
      </c>
      <c r="O958" t="s">
        <v>36</v>
      </c>
      <c r="P958" t="s">
        <v>36</v>
      </c>
      <c r="Q958" t="s">
        <v>36</v>
      </c>
      <c r="R958">
        <v>35.22</v>
      </c>
      <c r="S958" s="1">
        <v>45744.649060532407</v>
      </c>
      <c r="T958" t="s">
        <v>42</v>
      </c>
      <c r="U958" s="1">
        <v>45744.416666666657</v>
      </c>
      <c r="V958" t="s">
        <v>43</v>
      </c>
      <c r="W958" t="s">
        <v>36</v>
      </c>
      <c r="X958">
        <v>0</v>
      </c>
      <c r="Y958" t="s">
        <v>54</v>
      </c>
      <c r="Z958" t="s">
        <v>36</v>
      </c>
      <c r="AA958">
        <v>70.44</v>
      </c>
      <c r="AB958" t="s">
        <v>36</v>
      </c>
      <c r="AC958" t="s">
        <v>59</v>
      </c>
      <c r="AD958" t="s">
        <v>59</v>
      </c>
      <c r="AE958" t="s">
        <v>45</v>
      </c>
      <c r="AF958" s="118">
        <v>39131700</v>
      </c>
      <c r="AG958" s="102" t="s">
        <v>3152</v>
      </c>
      <c r="AI958" s="2" t="s">
        <v>48</v>
      </c>
      <c r="AJ958" s="2" t="e">
        <f>VLOOKUP(A958,'Classification Test Result'!$A$2:$D$2428,4,FALSE)</f>
        <v>#N/A</v>
      </c>
      <c r="AL958" s="2">
        <f>_xlfn.XLOOKUP($A958,Results!$A$2:$A$2256,Results!G$2:G$2256,"")</f>
        <v>0</v>
      </c>
      <c r="AM958" s="2">
        <f>_xlfn.XLOOKUP($A958,Results!$A$2:$A$2256,Results!H$2:H$2256,"")</f>
        <v>0</v>
      </c>
      <c r="AN958" s="2">
        <f>_xlfn.XLOOKUP($A958,Results!$A$2:$A$2256,Results!I$2:I$2256,"")</f>
        <v>0</v>
      </c>
      <c r="AO958" s="2">
        <f>_xlfn.XLOOKUP($A958,Results!$A$2:$A$2256,Results!J$2:J$2256,"")</f>
        <v>0</v>
      </c>
      <c r="AP958" s="2">
        <f>_xlfn.XLOOKUP($A958,Results!$A$2:$A$2256,Results!K$2:K$2256,"")</f>
        <v>0</v>
      </c>
      <c r="AQ958" s="2">
        <f>_xlfn.XLOOKUP($A958,Results!$A$2:$A$2256,Results!L$2:L$2256,"")</f>
        <v>0</v>
      </c>
      <c r="AR958" s="2">
        <f>_xlfn.XLOOKUP($A958,Results!$A$2:$A$2256,Results!M$2:M$2256,"")</f>
        <v>0</v>
      </c>
      <c r="AS958" s="2">
        <f>_xlfn.XLOOKUP($A958,Results!$A$2:$A$2256,Results!N$2:N$2256,"")</f>
        <v>0</v>
      </c>
      <c r="AT958" s="2" t="str">
        <f>_xlfn.XLOOKUP($A958,Results!$A$2:$A$2256,Results!O$2:O$2256,"")</f>
        <v>GENERIC CONDUIT/CONDUIT FITTINGS</v>
      </c>
      <c r="AU958" s="2" t="str">
        <f>_xlfn.XLOOKUP($A958,Results!$A$2:$A$2256,Results!P$2:P$2256,"")</f>
        <v>GENERIC VENDOR-TUBPA</v>
      </c>
      <c r="AV958" s="2" t="str">
        <f>_xlfn.XLOOKUP($A958,Results!$A$2:$A$2256,Results!Q$2:Q$2256,"")</f>
        <v>SINGLE_MATCH</v>
      </c>
      <c r="AW958" s="2">
        <f>_xlfn.XLOOKUP($A958,Results!$A$2:$A$2256,Results!R$2:R$2256,"")</f>
        <v>0</v>
      </c>
      <c r="AX958" s="2">
        <f>_xlfn.XLOOKUP($A958,Results!$A$2:$A$2256,Results!S$2:S$2256,"")</f>
        <v>0</v>
      </c>
      <c r="AY958" s="2">
        <f>_xlfn.XLOOKUP($A958,Results!$A$2:$A$2256,Results!T$2:T$2256,"")</f>
        <v>100</v>
      </c>
      <c r="AZ958" s="2">
        <f>_xlfn.XLOOKUP($A958,Results!$A$2:$A$2256,Results!U$2:U$2256,"")</f>
        <v>0</v>
      </c>
      <c r="BA958" s="2" t="str">
        <f>_xlfn.XLOOKUP($A958,Results!$A$2:$A$2256,Results!V$2:V$2256,"")</f>
        <v>ELECTRI FLEX</v>
      </c>
      <c r="BB958" s="2">
        <f>_xlfn.XLOOKUP($A958,Results!$A$2:$A$2256,Results!W$2:W$2256,"")</f>
        <v>78</v>
      </c>
      <c r="BC958" s="2">
        <f>_xlfn.XLOOKUP($A958,Results!$A$2:$A$2256,Results!X$2:X$2256,"")</f>
        <v>39131706</v>
      </c>
      <c r="BD958" s="2">
        <f>_xlfn.XLOOKUP($A958,Results!$A$2:$A$2256,Results!Y$2:Y$2256,"")</f>
        <v>78</v>
      </c>
      <c r="BE958" s="2" t="b">
        <f>_xlfn.XLOOKUP($A958,Results!$A$2:$A$2256,Results!Z$2:Z$2256,"")</f>
        <v>1</v>
      </c>
    </row>
    <row r="959" spans="1:57" ht="38.25" customHeight="1" x14ac:dyDescent="0.3">
      <c r="A959">
        <v>906636</v>
      </c>
      <c r="B959">
        <v>281686</v>
      </c>
      <c r="C959" t="s">
        <v>36</v>
      </c>
      <c r="D959">
        <v>9341216418</v>
      </c>
      <c r="E959" s="2" t="str">
        <f>VLOOKUP(F959,'RPA Vendor Data '!F$1:$G$2418,2)</f>
        <v>GRAYBAR ELECTRIC CO. INC.</v>
      </c>
      <c r="F959" s="2">
        <v>11471</v>
      </c>
      <c r="G959" s="2">
        <v>1</v>
      </c>
      <c r="H959" t="s">
        <v>3155</v>
      </c>
      <c r="I959">
        <v>40</v>
      </c>
      <c r="J959" t="s">
        <v>58</v>
      </c>
      <c r="K959" t="s">
        <v>58</v>
      </c>
      <c r="L959">
        <v>547.99</v>
      </c>
      <c r="M959" s="2" t="s">
        <v>59</v>
      </c>
      <c r="N959" s="85" t="s">
        <v>1172</v>
      </c>
      <c r="O959" t="s">
        <v>36</v>
      </c>
      <c r="P959" t="s">
        <v>36</v>
      </c>
      <c r="Q959" t="s">
        <v>36</v>
      </c>
      <c r="R959">
        <v>219.2</v>
      </c>
      <c r="S959" s="1">
        <v>45744.521950775466</v>
      </c>
      <c r="T959" t="s">
        <v>42</v>
      </c>
      <c r="U959" s="1">
        <v>45744.297222222223</v>
      </c>
      <c r="V959" t="s">
        <v>43</v>
      </c>
      <c r="W959" t="s">
        <v>36</v>
      </c>
      <c r="X959">
        <v>0</v>
      </c>
      <c r="Y959">
        <v>999</v>
      </c>
      <c r="Z959" t="s">
        <v>36</v>
      </c>
      <c r="AA959" t="s">
        <v>36</v>
      </c>
      <c r="AB959" t="s">
        <v>36</v>
      </c>
      <c r="AC959" t="s">
        <v>59</v>
      </c>
      <c r="AD959" t="s">
        <v>59</v>
      </c>
      <c r="AE959" t="s">
        <v>45</v>
      </c>
      <c r="AF959" s="118">
        <v>39131700</v>
      </c>
      <c r="AG959" s="102" t="s">
        <v>3152</v>
      </c>
      <c r="AI959" s="2" t="s">
        <v>48</v>
      </c>
      <c r="AJ959" s="2" t="e">
        <f>VLOOKUP(A959,'Classification Test Result'!$A$2:$D$2428,4,FALSE)</f>
        <v>#N/A</v>
      </c>
      <c r="AL959" s="2">
        <f>_xlfn.XLOOKUP($A959,Results!$A$2:$A$2256,Results!G$2:G$2256,"")</f>
        <v>0</v>
      </c>
      <c r="AM959" s="2">
        <f>_xlfn.XLOOKUP($A959,Results!$A$2:$A$2256,Results!H$2:H$2256,"")</f>
        <v>0</v>
      </c>
      <c r="AN959" s="2">
        <f>_xlfn.XLOOKUP($A959,Results!$A$2:$A$2256,Results!I$2:I$2256,"")</f>
        <v>0</v>
      </c>
      <c r="AO959" s="2">
        <f>_xlfn.XLOOKUP($A959,Results!$A$2:$A$2256,Results!J$2:J$2256,"")</f>
        <v>0</v>
      </c>
      <c r="AP959" s="2">
        <f>_xlfn.XLOOKUP($A959,Results!$A$2:$A$2256,Results!K$2:K$2256,"")</f>
        <v>0</v>
      </c>
      <c r="AQ959" s="2">
        <f>_xlfn.XLOOKUP($A959,Results!$A$2:$A$2256,Results!L$2:L$2256,"")</f>
        <v>0</v>
      </c>
      <c r="AR959" s="2">
        <f>_xlfn.XLOOKUP($A959,Results!$A$2:$A$2256,Results!M$2:M$2256,"")</f>
        <v>0</v>
      </c>
      <c r="AS959" s="2">
        <f>_xlfn.XLOOKUP($A959,Results!$A$2:$A$2256,Results!N$2:N$2256,"")</f>
        <v>0</v>
      </c>
      <c r="AT959" s="2" t="str">
        <f>_xlfn.XLOOKUP($A959,Results!$A$2:$A$2256,Results!O$2:O$2256,"")</f>
        <v>GENERIC CONDUIT/CONDUIT FITTINGS</v>
      </c>
      <c r="AU959" s="2" t="str">
        <f>_xlfn.XLOOKUP($A959,Results!$A$2:$A$2256,Results!P$2:P$2256,"")</f>
        <v>GENERIC VENDOR-TUBPA</v>
      </c>
      <c r="AV959" s="2" t="str">
        <f>_xlfn.XLOOKUP($A959,Results!$A$2:$A$2256,Results!Q$2:Q$2256,"")</f>
        <v>SINGLE_MATCH</v>
      </c>
      <c r="AW959" s="2">
        <f>_xlfn.XLOOKUP($A959,Results!$A$2:$A$2256,Results!R$2:R$2256,"")</f>
        <v>0</v>
      </c>
      <c r="AX959" s="2">
        <f>_xlfn.XLOOKUP($A959,Results!$A$2:$A$2256,Results!S$2:S$2256,"")</f>
        <v>0</v>
      </c>
      <c r="AY959" s="2">
        <f>_xlfn.XLOOKUP($A959,Results!$A$2:$A$2256,Results!T$2:T$2256,"")</f>
        <v>100</v>
      </c>
      <c r="AZ959" s="2">
        <f>_xlfn.XLOOKUP($A959,Results!$A$2:$A$2256,Results!U$2:U$2256,"")</f>
        <v>0</v>
      </c>
      <c r="BA959" s="2" t="str">
        <f>_xlfn.XLOOKUP($A959,Results!$A$2:$A$2256,Results!V$2:V$2256,"")</f>
        <v>PANDUIT</v>
      </c>
      <c r="BB959" s="2">
        <f>_xlfn.XLOOKUP($A959,Results!$A$2:$A$2256,Results!W$2:W$2256,"")</f>
        <v>75</v>
      </c>
      <c r="BC959" s="2">
        <f>_xlfn.XLOOKUP($A959,Results!$A$2:$A$2256,Results!X$2:X$2256,"")</f>
        <v>39121723</v>
      </c>
      <c r="BD959" s="2">
        <f>_xlfn.XLOOKUP($A959,Results!$A$2:$A$2256,Results!Y$2:Y$2256,"")</f>
        <v>75</v>
      </c>
      <c r="BE959" s="2" t="b">
        <f>_xlfn.XLOOKUP($A959,Results!$A$2:$A$2256,Results!Z$2:Z$2256,"")</f>
        <v>1</v>
      </c>
    </row>
    <row r="960" spans="1:57" ht="38.25" customHeight="1" x14ac:dyDescent="0.3">
      <c r="A960">
        <v>906637</v>
      </c>
      <c r="B960">
        <v>281839</v>
      </c>
      <c r="C960" t="s">
        <v>36</v>
      </c>
      <c r="D960">
        <v>9341429235</v>
      </c>
      <c r="E960" s="2" t="str">
        <f>VLOOKUP(F960,'RPA Vendor Data '!F$1:$G$2418,2)</f>
        <v>GRAYBAR ELECTRIC CO. INC.</v>
      </c>
      <c r="F960" s="2">
        <v>11471</v>
      </c>
      <c r="G960" s="2">
        <v>5</v>
      </c>
      <c r="H960" t="s">
        <v>3156</v>
      </c>
      <c r="I960">
        <v>50</v>
      </c>
      <c r="J960">
        <v>100</v>
      </c>
      <c r="K960" t="s">
        <v>58</v>
      </c>
      <c r="L960">
        <v>189.27</v>
      </c>
      <c r="M960" s="2" t="s">
        <v>59</v>
      </c>
      <c r="N960" s="85" t="s">
        <v>3157</v>
      </c>
      <c r="O960" t="s">
        <v>36</v>
      </c>
      <c r="P960" t="s">
        <v>3158</v>
      </c>
      <c r="Q960" t="s">
        <v>36</v>
      </c>
      <c r="R960">
        <v>94.64</v>
      </c>
      <c r="S960" s="1">
        <v>45744.649111886567</v>
      </c>
      <c r="T960" t="s">
        <v>42</v>
      </c>
      <c r="U960" s="1">
        <v>45744.416666666657</v>
      </c>
      <c r="V960" t="s">
        <v>43</v>
      </c>
      <c r="W960" t="s">
        <v>36</v>
      </c>
      <c r="X960">
        <v>0</v>
      </c>
      <c r="Y960" t="s">
        <v>54</v>
      </c>
      <c r="Z960" t="s">
        <v>36</v>
      </c>
      <c r="AA960">
        <v>189.27</v>
      </c>
      <c r="AB960" t="s">
        <v>36</v>
      </c>
      <c r="AC960" t="s">
        <v>59</v>
      </c>
      <c r="AD960" t="s">
        <v>59</v>
      </c>
      <c r="AE960" t="s">
        <v>45</v>
      </c>
      <c r="AF960" s="118">
        <v>39131700</v>
      </c>
      <c r="AG960" s="102" t="s">
        <v>3152</v>
      </c>
      <c r="AI960" s="2" t="s">
        <v>48</v>
      </c>
      <c r="AJ960" s="2" t="e">
        <f>VLOOKUP(A960,'Classification Test Result'!$A$2:$D$2428,4,FALSE)</f>
        <v>#N/A</v>
      </c>
      <c r="AL960" s="2">
        <f>_xlfn.XLOOKUP($A960,Results!$A$2:$A$2256,Results!G$2:G$2256,"")</f>
        <v>0</v>
      </c>
      <c r="AM960" s="2">
        <f>_xlfn.XLOOKUP($A960,Results!$A$2:$A$2256,Results!H$2:H$2256,"")</f>
        <v>0</v>
      </c>
      <c r="AN960" s="2">
        <f>_xlfn.XLOOKUP($A960,Results!$A$2:$A$2256,Results!I$2:I$2256,"")</f>
        <v>0</v>
      </c>
      <c r="AO960" s="2">
        <f>_xlfn.XLOOKUP($A960,Results!$A$2:$A$2256,Results!J$2:J$2256,"")</f>
        <v>0</v>
      </c>
      <c r="AP960" s="2">
        <f>_xlfn.XLOOKUP($A960,Results!$A$2:$A$2256,Results!K$2:K$2256,"")</f>
        <v>0</v>
      </c>
      <c r="AQ960" s="2">
        <f>_xlfn.XLOOKUP($A960,Results!$A$2:$A$2256,Results!L$2:L$2256,"")</f>
        <v>0</v>
      </c>
      <c r="AR960" s="2">
        <f>_xlfn.XLOOKUP($A960,Results!$A$2:$A$2256,Results!M$2:M$2256,"")</f>
        <v>0</v>
      </c>
      <c r="AS960" s="2">
        <f>_xlfn.XLOOKUP($A960,Results!$A$2:$A$2256,Results!N$2:N$2256,"")</f>
        <v>0</v>
      </c>
      <c r="AT960" s="2" t="str">
        <f>_xlfn.XLOOKUP($A960,Results!$A$2:$A$2256,Results!O$2:O$2256,"")</f>
        <v>GENERIC CONDUIT/CONDUIT FITTINGS</v>
      </c>
      <c r="AU960" s="2" t="str">
        <f>_xlfn.XLOOKUP($A960,Results!$A$2:$A$2256,Results!P$2:P$2256,"")</f>
        <v>GENERIC VENDOR-TUBPA</v>
      </c>
      <c r="AV960" s="2" t="str">
        <f>_xlfn.XLOOKUP($A960,Results!$A$2:$A$2256,Results!Q$2:Q$2256,"")</f>
        <v>SINGLE_MATCH</v>
      </c>
      <c r="AW960" s="2">
        <f>_xlfn.XLOOKUP($A960,Results!$A$2:$A$2256,Results!R$2:R$2256,"")</f>
        <v>0</v>
      </c>
      <c r="AX960" s="2">
        <f>_xlfn.XLOOKUP($A960,Results!$A$2:$A$2256,Results!S$2:S$2256,"")</f>
        <v>0</v>
      </c>
      <c r="AY960" s="2">
        <f>_xlfn.XLOOKUP($A960,Results!$A$2:$A$2256,Results!T$2:T$2256,"")</f>
        <v>100</v>
      </c>
      <c r="AZ960" s="2">
        <f>_xlfn.XLOOKUP($A960,Results!$A$2:$A$2256,Results!U$2:U$2256,"")</f>
        <v>0</v>
      </c>
      <c r="BA960" s="2" t="str">
        <f>_xlfn.XLOOKUP($A960,Results!$A$2:$A$2256,Results!V$2:V$2256,"")</f>
        <v>ROBROY INDUSTRIES</v>
      </c>
      <c r="BB960" s="2">
        <f>_xlfn.XLOOKUP($A960,Results!$A$2:$A$2256,Results!W$2:W$2256,"")</f>
        <v>51</v>
      </c>
      <c r="BC960" s="2">
        <f>_xlfn.XLOOKUP($A960,Results!$A$2:$A$2256,Results!X$2:X$2256,"")</f>
        <v>39131707</v>
      </c>
      <c r="BD960" s="2">
        <f>_xlfn.XLOOKUP($A960,Results!$A$2:$A$2256,Results!Y$2:Y$2256,"")</f>
        <v>80</v>
      </c>
      <c r="BE960" s="2" t="b">
        <f>_xlfn.XLOOKUP($A960,Results!$A$2:$A$2256,Results!Z$2:Z$2256,"")</f>
        <v>1</v>
      </c>
    </row>
    <row r="961" spans="1:57" ht="38.25" customHeight="1" x14ac:dyDescent="0.3">
      <c r="A961">
        <v>906638</v>
      </c>
      <c r="B961">
        <v>281809</v>
      </c>
      <c r="C961" t="s">
        <v>36</v>
      </c>
      <c r="D961">
        <v>9341429247</v>
      </c>
      <c r="E961" s="2" t="str">
        <f>VLOOKUP(F961,'RPA Vendor Data '!F$1:$G$2418,2)</f>
        <v>GRAYBAR ELECTRIC CO. INC.</v>
      </c>
      <c r="F961" s="2">
        <v>11471</v>
      </c>
      <c r="G961" s="2">
        <v>1</v>
      </c>
      <c r="H961" t="s">
        <v>3159</v>
      </c>
      <c r="I961">
        <v>1000</v>
      </c>
      <c r="J961">
        <v>100</v>
      </c>
      <c r="K961" t="s">
        <v>58</v>
      </c>
      <c r="L961">
        <v>87.98</v>
      </c>
      <c r="M961" s="2" t="s">
        <v>59</v>
      </c>
      <c r="N961" s="85" t="s">
        <v>3160</v>
      </c>
      <c r="O961" t="s">
        <v>36</v>
      </c>
      <c r="P961" t="s">
        <v>3161</v>
      </c>
      <c r="Q961" t="s">
        <v>36</v>
      </c>
      <c r="R961">
        <v>879.8</v>
      </c>
      <c r="S961" s="1">
        <v>45744.604912581017</v>
      </c>
      <c r="T961" t="s">
        <v>42</v>
      </c>
      <c r="U961" s="1">
        <v>45744.380555555559</v>
      </c>
      <c r="V961" t="s">
        <v>43</v>
      </c>
      <c r="W961" t="s">
        <v>36</v>
      </c>
      <c r="X961">
        <v>1</v>
      </c>
      <c r="Y961" t="s">
        <v>54</v>
      </c>
      <c r="Z961" t="s">
        <v>36</v>
      </c>
      <c r="AA961">
        <v>87.98</v>
      </c>
      <c r="AB961" t="s">
        <v>36</v>
      </c>
      <c r="AC961" t="s">
        <v>59</v>
      </c>
      <c r="AD961" t="s">
        <v>59</v>
      </c>
      <c r="AE961" t="s">
        <v>45</v>
      </c>
      <c r="AF961" s="118">
        <v>39131700</v>
      </c>
      <c r="AG961" s="102" t="s">
        <v>3152</v>
      </c>
      <c r="AI961" s="2" t="s">
        <v>48</v>
      </c>
      <c r="AJ961" s="2" t="e">
        <f>VLOOKUP(A961,'Classification Test Result'!$A$2:$D$2428,4,FALSE)</f>
        <v>#N/A</v>
      </c>
      <c r="AL961" s="2">
        <f>_xlfn.XLOOKUP($A961,Results!$A$2:$A$2256,Results!G$2:G$2256,"")</f>
        <v>0</v>
      </c>
      <c r="AM961" s="2">
        <f>_xlfn.XLOOKUP($A961,Results!$A$2:$A$2256,Results!H$2:H$2256,"")</f>
        <v>0</v>
      </c>
      <c r="AN961" s="2">
        <f>_xlfn.XLOOKUP($A961,Results!$A$2:$A$2256,Results!I$2:I$2256,"")</f>
        <v>0</v>
      </c>
      <c r="AO961" s="2">
        <f>_xlfn.XLOOKUP($A961,Results!$A$2:$A$2256,Results!J$2:J$2256,"")</f>
        <v>0</v>
      </c>
      <c r="AP961" s="2">
        <f>_xlfn.XLOOKUP($A961,Results!$A$2:$A$2256,Results!K$2:K$2256,"")</f>
        <v>0</v>
      </c>
      <c r="AQ961" s="2">
        <f>_xlfn.XLOOKUP($A961,Results!$A$2:$A$2256,Results!L$2:L$2256,"")</f>
        <v>0</v>
      </c>
      <c r="AR961" s="2">
        <f>_xlfn.XLOOKUP($A961,Results!$A$2:$A$2256,Results!M$2:M$2256,"")</f>
        <v>0</v>
      </c>
      <c r="AS961" s="2">
        <f>_xlfn.XLOOKUP($A961,Results!$A$2:$A$2256,Results!N$2:N$2256,"")</f>
        <v>0</v>
      </c>
      <c r="AT961" s="2" t="str">
        <f>_xlfn.XLOOKUP($A961,Results!$A$2:$A$2256,Results!O$2:O$2256,"")</f>
        <v>GENERIC CONDUIT/CONDUIT FITTINGS</v>
      </c>
      <c r="AU961" s="2" t="str">
        <f>_xlfn.XLOOKUP($A961,Results!$A$2:$A$2256,Results!P$2:P$2256,"")</f>
        <v>GENERIC VENDOR-TUBPA</v>
      </c>
      <c r="AV961" s="2" t="str">
        <f>_xlfn.XLOOKUP($A961,Results!$A$2:$A$2256,Results!Q$2:Q$2256,"")</f>
        <v>SINGLE_MATCH</v>
      </c>
      <c r="AW961" s="2">
        <f>_xlfn.XLOOKUP($A961,Results!$A$2:$A$2256,Results!R$2:R$2256,"")</f>
        <v>0</v>
      </c>
      <c r="AX961" s="2">
        <f>_xlfn.XLOOKUP($A961,Results!$A$2:$A$2256,Results!S$2:S$2256,"")</f>
        <v>0</v>
      </c>
      <c r="AY961" s="2">
        <f>_xlfn.XLOOKUP($A961,Results!$A$2:$A$2256,Results!T$2:T$2256,"")</f>
        <v>100</v>
      </c>
      <c r="AZ961" s="2">
        <f>_xlfn.XLOOKUP($A961,Results!$A$2:$A$2256,Results!U$2:U$2256,"")</f>
        <v>0</v>
      </c>
      <c r="BA961" s="2">
        <f>_xlfn.XLOOKUP($A961,Results!$A$2:$A$2256,Results!V$2:V$2256,"")</f>
        <v>0</v>
      </c>
      <c r="BB961" s="2">
        <f>_xlfn.XLOOKUP($A961,Results!$A$2:$A$2256,Results!W$2:W$2256,"")</f>
        <v>0</v>
      </c>
      <c r="BC961" s="2">
        <f>_xlfn.XLOOKUP($A961,Results!$A$2:$A$2256,Results!X$2:X$2256,"")</f>
        <v>39131700</v>
      </c>
      <c r="BD961" s="2">
        <f>_xlfn.XLOOKUP($A961,Results!$A$2:$A$2256,Results!Y$2:Y$2256,"")</f>
        <v>76</v>
      </c>
      <c r="BE961" s="2">
        <f>_xlfn.XLOOKUP($A961,Results!$A$2:$A$2256,Results!Z$2:Z$2256,"")</f>
        <v>0</v>
      </c>
    </row>
    <row r="962" spans="1:57" ht="38.25" customHeight="1" x14ac:dyDescent="0.3">
      <c r="A962">
        <v>906639</v>
      </c>
      <c r="B962">
        <v>281384</v>
      </c>
      <c r="C962" t="s">
        <v>36</v>
      </c>
      <c r="D962">
        <v>9341430941</v>
      </c>
      <c r="E962" s="2" t="str">
        <f>VLOOKUP(F962,'RPA Vendor Data '!F$1:$G$2418,2)</f>
        <v>GRAYBAR ELECTRIC CO. INC.</v>
      </c>
      <c r="F962" s="2">
        <v>11471</v>
      </c>
      <c r="G962" s="2">
        <v>1</v>
      </c>
      <c r="H962" t="s">
        <v>3162</v>
      </c>
      <c r="I962">
        <v>100</v>
      </c>
      <c r="J962" t="s">
        <v>58</v>
      </c>
      <c r="K962" t="s">
        <v>58</v>
      </c>
      <c r="L962">
        <v>97.23</v>
      </c>
      <c r="M962" s="2" t="s">
        <v>59</v>
      </c>
      <c r="N962" s="85" t="s">
        <v>3163</v>
      </c>
      <c r="O962" t="s">
        <v>36</v>
      </c>
      <c r="P962" t="s">
        <v>36</v>
      </c>
      <c r="Q962" t="s">
        <v>36</v>
      </c>
      <c r="R962">
        <v>97.23</v>
      </c>
      <c r="S962" s="1">
        <v>45744.250682557868</v>
      </c>
      <c r="T962" t="s">
        <v>42</v>
      </c>
      <c r="U962" s="1">
        <v>45744.029166666667</v>
      </c>
      <c r="V962" t="s">
        <v>43</v>
      </c>
      <c r="W962" t="s">
        <v>36</v>
      </c>
      <c r="X962">
        <v>1</v>
      </c>
      <c r="Y962" t="s">
        <v>54</v>
      </c>
      <c r="Z962" t="s">
        <v>36</v>
      </c>
      <c r="AA962">
        <v>97.23</v>
      </c>
      <c r="AB962" t="s">
        <v>36</v>
      </c>
      <c r="AC962" t="s">
        <v>59</v>
      </c>
      <c r="AD962" t="s">
        <v>59</v>
      </c>
      <c r="AE962" t="s">
        <v>45</v>
      </c>
      <c r="AF962" s="118">
        <v>39131700</v>
      </c>
      <c r="AG962" s="102" t="s">
        <v>3152</v>
      </c>
      <c r="AI962" s="2" t="s">
        <v>48</v>
      </c>
      <c r="AJ962" s="2" t="e">
        <f>VLOOKUP(A962,'Classification Test Result'!$A$2:$D$2428,4,FALSE)</f>
        <v>#N/A</v>
      </c>
      <c r="AL962" s="2">
        <f>_xlfn.XLOOKUP($A962,Results!$A$2:$A$2256,Results!G$2:G$2256,"")</f>
        <v>0</v>
      </c>
      <c r="AM962" s="2">
        <f>_xlfn.XLOOKUP($A962,Results!$A$2:$A$2256,Results!H$2:H$2256,"")</f>
        <v>0</v>
      </c>
      <c r="AN962" s="2">
        <f>_xlfn.XLOOKUP($A962,Results!$A$2:$A$2256,Results!I$2:I$2256,"")</f>
        <v>0</v>
      </c>
      <c r="AO962" s="2">
        <f>_xlfn.XLOOKUP($A962,Results!$A$2:$A$2256,Results!J$2:J$2256,"")</f>
        <v>0</v>
      </c>
      <c r="AP962" s="2">
        <f>_xlfn.XLOOKUP($A962,Results!$A$2:$A$2256,Results!K$2:K$2256,"")</f>
        <v>0</v>
      </c>
      <c r="AQ962" s="2">
        <f>_xlfn.XLOOKUP($A962,Results!$A$2:$A$2256,Results!L$2:L$2256,"")</f>
        <v>0</v>
      </c>
      <c r="AR962" s="2">
        <f>_xlfn.XLOOKUP($A962,Results!$A$2:$A$2256,Results!M$2:M$2256,"")</f>
        <v>0</v>
      </c>
      <c r="AS962" s="2">
        <f>_xlfn.XLOOKUP($A962,Results!$A$2:$A$2256,Results!N$2:N$2256,"")</f>
        <v>0</v>
      </c>
      <c r="AT962" s="2" t="str">
        <f>_xlfn.XLOOKUP($A962,Results!$A$2:$A$2256,Results!O$2:O$2256,"")</f>
        <v>GENERIC CONDUIT/CONDUIT FITTINGS</v>
      </c>
      <c r="AU962" s="2" t="str">
        <f>_xlfn.XLOOKUP($A962,Results!$A$2:$A$2256,Results!P$2:P$2256,"")</f>
        <v>GENERIC VENDOR-TUBPA</v>
      </c>
      <c r="AV962" s="2" t="str">
        <f>_xlfn.XLOOKUP($A962,Results!$A$2:$A$2256,Results!Q$2:Q$2256,"")</f>
        <v>SINGLE_MATCH</v>
      </c>
      <c r="AW962" s="2">
        <f>_xlfn.XLOOKUP($A962,Results!$A$2:$A$2256,Results!R$2:R$2256,"")</f>
        <v>0</v>
      </c>
      <c r="AX962" s="2">
        <f>_xlfn.XLOOKUP($A962,Results!$A$2:$A$2256,Results!S$2:S$2256,"")</f>
        <v>0</v>
      </c>
      <c r="AY962" s="2">
        <f>_xlfn.XLOOKUP($A962,Results!$A$2:$A$2256,Results!T$2:T$2256,"")</f>
        <v>100</v>
      </c>
      <c r="AZ962" s="2">
        <f>_xlfn.XLOOKUP($A962,Results!$A$2:$A$2256,Results!U$2:U$2256,"")</f>
        <v>0</v>
      </c>
      <c r="BA962" s="2">
        <f>_xlfn.XLOOKUP($A962,Results!$A$2:$A$2256,Results!V$2:V$2256,"")</f>
        <v>0</v>
      </c>
      <c r="BB962" s="2">
        <f>_xlfn.XLOOKUP($A962,Results!$A$2:$A$2256,Results!W$2:W$2256,"")</f>
        <v>0</v>
      </c>
      <c r="BC962" s="2">
        <f>_xlfn.XLOOKUP($A962,Results!$A$2:$A$2256,Results!X$2:X$2256,"")</f>
        <v>39131700</v>
      </c>
      <c r="BD962" s="2">
        <f>_xlfn.XLOOKUP($A962,Results!$A$2:$A$2256,Results!Y$2:Y$2256,"")</f>
        <v>61</v>
      </c>
      <c r="BE962" s="2">
        <f>_xlfn.XLOOKUP($A962,Results!$A$2:$A$2256,Results!Z$2:Z$2256,"")</f>
        <v>0</v>
      </c>
    </row>
    <row r="963" spans="1:57" ht="38.25" customHeight="1" x14ac:dyDescent="0.3">
      <c r="A963">
        <v>906640</v>
      </c>
      <c r="B963">
        <v>281912</v>
      </c>
      <c r="C963" t="s">
        <v>36</v>
      </c>
      <c r="D963">
        <v>9341438120</v>
      </c>
      <c r="E963" s="2" t="str">
        <f>VLOOKUP(F963,'RPA Vendor Data '!F$1:$G$2418,2)</f>
        <v>GRAYBAR ELECTRIC CO. INC.</v>
      </c>
      <c r="F963" s="2">
        <v>11471</v>
      </c>
      <c r="G963" s="2">
        <v>3</v>
      </c>
      <c r="H963" t="s">
        <v>3164</v>
      </c>
      <c r="I963">
        <v>100</v>
      </c>
      <c r="J963" t="s">
        <v>58</v>
      </c>
      <c r="K963" t="s">
        <v>58</v>
      </c>
      <c r="L963">
        <v>79.069999999999993</v>
      </c>
      <c r="M963" s="2" t="s">
        <v>59</v>
      </c>
      <c r="N963" s="85" t="s">
        <v>3165</v>
      </c>
      <c r="O963" t="s">
        <v>36</v>
      </c>
      <c r="P963" t="s">
        <v>3166</v>
      </c>
      <c r="Q963" t="s">
        <v>36</v>
      </c>
      <c r="R963">
        <v>79.069999999999993</v>
      </c>
      <c r="S963" s="1">
        <v>45744.729489467587</v>
      </c>
      <c r="T963" t="s">
        <v>42</v>
      </c>
      <c r="U963" s="1">
        <v>45744.511805555558</v>
      </c>
      <c r="V963" t="s">
        <v>43</v>
      </c>
      <c r="W963" t="s">
        <v>36</v>
      </c>
      <c r="X963">
        <v>1</v>
      </c>
      <c r="Y963">
        <v>201</v>
      </c>
      <c r="Z963" t="s">
        <v>36</v>
      </c>
      <c r="AA963" t="s">
        <v>36</v>
      </c>
      <c r="AB963" t="s">
        <v>36</v>
      </c>
      <c r="AC963" t="s">
        <v>59</v>
      </c>
      <c r="AD963" t="s">
        <v>59</v>
      </c>
      <c r="AE963" t="s">
        <v>45</v>
      </c>
      <c r="AF963" s="118">
        <v>39131700</v>
      </c>
      <c r="AG963" s="102" t="s">
        <v>3152</v>
      </c>
      <c r="AI963" s="2" t="s">
        <v>48</v>
      </c>
      <c r="AJ963" s="2" t="e">
        <f>VLOOKUP(A963,'Classification Test Result'!$A$2:$D$2428,4,FALSE)</f>
        <v>#N/A</v>
      </c>
      <c r="AL963" s="2">
        <f>_xlfn.XLOOKUP($A963,Results!$A$2:$A$2256,Results!G$2:G$2256,"")</f>
        <v>0</v>
      </c>
      <c r="AM963" s="2">
        <f>_xlfn.XLOOKUP($A963,Results!$A$2:$A$2256,Results!H$2:H$2256,"")</f>
        <v>0</v>
      </c>
      <c r="AN963" s="2">
        <f>_xlfn.XLOOKUP($A963,Results!$A$2:$A$2256,Results!I$2:I$2256,"")</f>
        <v>0</v>
      </c>
      <c r="AO963" s="2">
        <f>_xlfn.XLOOKUP($A963,Results!$A$2:$A$2256,Results!J$2:J$2256,"")</f>
        <v>0</v>
      </c>
      <c r="AP963" s="2">
        <f>_xlfn.XLOOKUP($A963,Results!$A$2:$A$2256,Results!K$2:K$2256,"")</f>
        <v>0</v>
      </c>
      <c r="AQ963" s="2">
        <f>_xlfn.XLOOKUP($A963,Results!$A$2:$A$2256,Results!L$2:L$2256,"")</f>
        <v>0</v>
      </c>
      <c r="AR963" s="2">
        <f>_xlfn.XLOOKUP($A963,Results!$A$2:$A$2256,Results!M$2:M$2256,"")</f>
        <v>0</v>
      </c>
      <c r="AS963" s="2">
        <f>_xlfn.XLOOKUP($A963,Results!$A$2:$A$2256,Results!N$2:N$2256,"")</f>
        <v>0</v>
      </c>
      <c r="AT963" s="2" t="str">
        <f>_xlfn.XLOOKUP($A963,Results!$A$2:$A$2256,Results!O$2:O$2256,"")</f>
        <v>GENERIC CONDUIT/CONDUIT FITTINGS</v>
      </c>
      <c r="AU963" s="2" t="str">
        <f>_xlfn.XLOOKUP($A963,Results!$A$2:$A$2256,Results!P$2:P$2256,"")</f>
        <v>GENERIC VENDOR-TUBPA</v>
      </c>
      <c r="AV963" s="2" t="str">
        <f>_xlfn.XLOOKUP($A963,Results!$A$2:$A$2256,Results!Q$2:Q$2256,"")</f>
        <v>SINGLE_MATCH</v>
      </c>
      <c r="AW963" s="2">
        <f>_xlfn.XLOOKUP($A963,Results!$A$2:$A$2256,Results!R$2:R$2256,"")</f>
        <v>0</v>
      </c>
      <c r="AX963" s="2">
        <f>_xlfn.XLOOKUP($A963,Results!$A$2:$A$2256,Results!S$2:S$2256,"")</f>
        <v>0</v>
      </c>
      <c r="AY963" s="2">
        <f>_xlfn.XLOOKUP($A963,Results!$A$2:$A$2256,Results!T$2:T$2256,"")</f>
        <v>100</v>
      </c>
      <c r="AZ963" s="2">
        <f>_xlfn.XLOOKUP($A963,Results!$A$2:$A$2256,Results!U$2:U$2256,"")</f>
        <v>0</v>
      </c>
      <c r="BA963" s="2">
        <f>_xlfn.XLOOKUP($A963,Results!$A$2:$A$2256,Results!V$2:V$2256,"")</f>
        <v>0</v>
      </c>
      <c r="BB963" s="2">
        <f>_xlfn.XLOOKUP($A963,Results!$A$2:$A$2256,Results!W$2:W$2256,"")</f>
        <v>0</v>
      </c>
      <c r="BC963" s="2">
        <f>_xlfn.XLOOKUP($A963,Results!$A$2:$A$2256,Results!X$2:X$2256,"")</f>
        <v>39131700</v>
      </c>
      <c r="BD963" s="2">
        <f>_xlfn.XLOOKUP($A963,Results!$A$2:$A$2256,Results!Y$2:Y$2256,"")</f>
        <v>64</v>
      </c>
      <c r="BE963" s="2">
        <f>_xlfn.XLOOKUP($A963,Results!$A$2:$A$2256,Results!Z$2:Z$2256,"")</f>
        <v>0</v>
      </c>
    </row>
    <row r="964" spans="1:57" ht="38.25" customHeight="1" x14ac:dyDescent="0.3">
      <c r="A964">
        <v>906641</v>
      </c>
      <c r="B964">
        <v>281435</v>
      </c>
      <c r="C964" t="s">
        <v>36</v>
      </c>
      <c r="D964">
        <v>9341435114</v>
      </c>
      <c r="E964" s="2" t="str">
        <f>VLOOKUP(F964,'RPA Vendor Data '!F$1:$G$2418,2)</f>
        <v>GRAYBAR ELECTRIC CO. INC.</v>
      </c>
      <c r="F964" s="2">
        <v>11471</v>
      </c>
      <c r="G964" s="2">
        <v>6</v>
      </c>
      <c r="H964" t="s">
        <v>3167</v>
      </c>
      <c r="I964">
        <v>2</v>
      </c>
      <c r="J964" t="s">
        <v>58</v>
      </c>
      <c r="K964" t="s">
        <v>58</v>
      </c>
      <c r="L964">
        <v>144.52000000000001</v>
      </c>
      <c r="M964" s="2" t="s">
        <v>59</v>
      </c>
      <c r="N964" s="85" t="s">
        <v>3168</v>
      </c>
      <c r="O964" t="s">
        <v>36</v>
      </c>
      <c r="P964" t="s">
        <v>3169</v>
      </c>
      <c r="Q964" t="s">
        <v>36</v>
      </c>
      <c r="R964">
        <v>2.89</v>
      </c>
      <c r="S964" s="1">
        <v>45744.292234872693</v>
      </c>
      <c r="T964" t="s">
        <v>42</v>
      </c>
      <c r="U964" s="1">
        <v>45744.065972222219</v>
      </c>
      <c r="V964" t="s">
        <v>43</v>
      </c>
      <c r="W964" t="s">
        <v>36</v>
      </c>
      <c r="X964">
        <v>6</v>
      </c>
      <c r="Y964" t="s">
        <v>54</v>
      </c>
      <c r="Z964" t="s">
        <v>36</v>
      </c>
      <c r="AA964">
        <v>144.52000000000001</v>
      </c>
      <c r="AB964" t="s">
        <v>36</v>
      </c>
      <c r="AC964" t="s">
        <v>59</v>
      </c>
      <c r="AD964" t="s">
        <v>59</v>
      </c>
      <c r="AE964" t="s">
        <v>45</v>
      </c>
      <c r="AF964" s="118">
        <v>39131700</v>
      </c>
      <c r="AG964" s="102" t="s">
        <v>3152</v>
      </c>
      <c r="AI964" s="2" t="s">
        <v>48</v>
      </c>
      <c r="AJ964" s="2" t="e">
        <f>VLOOKUP(A964,'Classification Test Result'!$A$2:$D$2428,4,FALSE)</f>
        <v>#N/A</v>
      </c>
      <c r="AL964" s="2">
        <f>_xlfn.XLOOKUP($A964,Results!$A$2:$A$2256,Results!G$2:G$2256,"")</f>
        <v>0</v>
      </c>
      <c r="AM964" s="2">
        <f>_xlfn.XLOOKUP($A964,Results!$A$2:$A$2256,Results!H$2:H$2256,"")</f>
        <v>0</v>
      </c>
      <c r="AN964" s="2">
        <f>_xlfn.XLOOKUP($A964,Results!$A$2:$A$2256,Results!I$2:I$2256,"")</f>
        <v>0</v>
      </c>
      <c r="AO964" s="2">
        <f>_xlfn.XLOOKUP($A964,Results!$A$2:$A$2256,Results!J$2:J$2256,"")</f>
        <v>0</v>
      </c>
      <c r="AP964" s="2">
        <f>_xlfn.XLOOKUP($A964,Results!$A$2:$A$2256,Results!K$2:K$2256,"")</f>
        <v>0</v>
      </c>
      <c r="AQ964" s="2">
        <f>_xlfn.XLOOKUP($A964,Results!$A$2:$A$2256,Results!L$2:L$2256,"")</f>
        <v>0</v>
      </c>
      <c r="AR964" s="2">
        <f>_xlfn.XLOOKUP($A964,Results!$A$2:$A$2256,Results!M$2:M$2256,"")</f>
        <v>0</v>
      </c>
      <c r="AS964" s="2">
        <f>_xlfn.XLOOKUP($A964,Results!$A$2:$A$2256,Results!N$2:N$2256,"")</f>
        <v>0</v>
      </c>
      <c r="AT964" s="2" t="str">
        <f>_xlfn.XLOOKUP($A964,Results!$A$2:$A$2256,Results!O$2:O$2256,"")</f>
        <v>GENERIC CONDUIT/CONDUIT FITTINGS</v>
      </c>
      <c r="AU964" s="2" t="str">
        <f>_xlfn.XLOOKUP($A964,Results!$A$2:$A$2256,Results!P$2:P$2256,"")</f>
        <v>GENERIC VENDOR-PVCPA</v>
      </c>
      <c r="AV964" s="2" t="str">
        <f>_xlfn.XLOOKUP($A964,Results!$A$2:$A$2256,Results!Q$2:Q$2256,"")</f>
        <v>MULTIPLE_MATCHES_ONE_VALID</v>
      </c>
      <c r="AW964" s="2">
        <f>_xlfn.XLOOKUP($A964,Results!$A$2:$A$2256,Results!R$2:R$2256,"")</f>
        <v>0</v>
      </c>
      <c r="AX964" s="2">
        <f>_xlfn.XLOOKUP($A964,Results!$A$2:$A$2256,Results!S$2:S$2256,"")</f>
        <v>0</v>
      </c>
      <c r="AY964" s="2">
        <f>_xlfn.XLOOKUP($A964,Results!$A$2:$A$2256,Results!T$2:T$2256,"")</f>
        <v>50</v>
      </c>
      <c r="AZ964" s="2">
        <f>_xlfn.XLOOKUP($A964,Results!$A$2:$A$2256,Results!U$2:U$2256,"")</f>
        <v>0</v>
      </c>
      <c r="BA964" s="2">
        <f>_xlfn.XLOOKUP($A964,Results!$A$2:$A$2256,Results!V$2:V$2256,"")</f>
        <v>0</v>
      </c>
      <c r="BB964" s="2">
        <f>_xlfn.XLOOKUP($A964,Results!$A$2:$A$2256,Results!W$2:W$2256,"")</f>
        <v>0</v>
      </c>
      <c r="BC964" s="2">
        <f>_xlfn.XLOOKUP($A964,Results!$A$2:$A$2256,Results!X$2:X$2256,"")</f>
        <v>39131700</v>
      </c>
      <c r="BD964" s="2">
        <f>_xlfn.XLOOKUP($A964,Results!$A$2:$A$2256,Results!Y$2:Y$2256,"")</f>
        <v>78</v>
      </c>
      <c r="BE964" s="2">
        <f>_xlfn.XLOOKUP($A964,Results!$A$2:$A$2256,Results!Z$2:Z$2256,"")</f>
        <v>0</v>
      </c>
    </row>
    <row r="965" spans="1:57" ht="38.25" customHeight="1" x14ac:dyDescent="0.3">
      <c r="A965">
        <v>906642</v>
      </c>
      <c r="B965">
        <v>281435</v>
      </c>
      <c r="C965" t="s">
        <v>36</v>
      </c>
      <c r="D965">
        <v>9341435114</v>
      </c>
      <c r="E965" s="2" t="str">
        <f>VLOOKUP(F965,'RPA Vendor Data '!F$1:$G$2418,2)</f>
        <v>GRAYBAR ELECTRIC CO. INC.</v>
      </c>
      <c r="F965" s="2">
        <v>11471</v>
      </c>
      <c r="G965" s="2">
        <v>1</v>
      </c>
      <c r="H965" t="s">
        <v>3170</v>
      </c>
      <c r="I965">
        <v>160</v>
      </c>
      <c r="J965" t="s">
        <v>58</v>
      </c>
      <c r="K965" t="s">
        <v>58</v>
      </c>
      <c r="L965">
        <v>190.59</v>
      </c>
      <c r="M965" s="2" t="s">
        <v>59</v>
      </c>
      <c r="N965" s="85" t="s">
        <v>3171</v>
      </c>
      <c r="O965" t="s">
        <v>36</v>
      </c>
      <c r="P965" t="s">
        <v>3172</v>
      </c>
      <c r="Q965" t="s">
        <v>36</v>
      </c>
      <c r="R965">
        <v>304.94</v>
      </c>
      <c r="S965" s="1">
        <v>45744.292204201389</v>
      </c>
      <c r="T965" t="s">
        <v>42</v>
      </c>
      <c r="U965" s="1">
        <v>45744.065972222219</v>
      </c>
      <c r="V965" t="s">
        <v>43</v>
      </c>
      <c r="W965" t="s">
        <v>36</v>
      </c>
      <c r="X965">
        <v>1</v>
      </c>
      <c r="Y965" t="s">
        <v>54</v>
      </c>
      <c r="Z965" t="s">
        <v>36</v>
      </c>
      <c r="AA965">
        <v>190.59</v>
      </c>
      <c r="AB965" t="s">
        <v>36</v>
      </c>
      <c r="AC965" t="s">
        <v>59</v>
      </c>
      <c r="AD965" t="s">
        <v>59</v>
      </c>
      <c r="AE965" t="s">
        <v>45</v>
      </c>
      <c r="AF965" s="118">
        <v>39131700</v>
      </c>
      <c r="AG965" s="102" t="s">
        <v>3152</v>
      </c>
      <c r="AI965" s="2" t="s">
        <v>48</v>
      </c>
      <c r="AJ965" s="2" t="e">
        <f>VLOOKUP(A965,'Classification Test Result'!$A$2:$D$2428,4,FALSE)</f>
        <v>#N/A</v>
      </c>
      <c r="AL965" s="2">
        <f>_xlfn.XLOOKUP($A965,Results!$A$2:$A$2256,Results!G$2:G$2256,"")</f>
        <v>0</v>
      </c>
      <c r="AM965" s="2">
        <f>_xlfn.XLOOKUP($A965,Results!$A$2:$A$2256,Results!H$2:H$2256,"")</f>
        <v>0</v>
      </c>
      <c r="AN965" s="2">
        <f>_xlfn.XLOOKUP($A965,Results!$A$2:$A$2256,Results!I$2:I$2256,"")</f>
        <v>0</v>
      </c>
      <c r="AO965" s="2">
        <f>_xlfn.XLOOKUP($A965,Results!$A$2:$A$2256,Results!J$2:J$2256,"")</f>
        <v>0</v>
      </c>
      <c r="AP965" s="2">
        <f>_xlfn.XLOOKUP($A965,Results!$A$2:$A$2256,Results!K$2:K$2256,"")</f>
        <v>0</v>
      </c>
      <c r="AQ965" s="2">
        <f>_xlfn.XLOOKUP($A965,Results!$A$2:$A$2256,Results!L$2:L$2256,"")</f>
        <v>0</v>
      </c>
      <c r="AR965" s="2">
        <f>_xlfn.XLOOKUP($A965,Results!$A$2:$A$2256,Results!M$2:M$2256,"")</f>
        <v>0</v>
      </c>
      <c r="AS965" s="2">
        <f>_xlfn.XLOOKUP($A965,Results!$A$2:$A$2256,Results!N$2:N$2256,"")</f>
        <v>0</v>
      </c>
      <c r="AT965" s="2" t="str">
        <f>_xlfn.XLOOKUP($A965,Results!$A$2:$A$2256,Results!O$2:O$2256,"")</f>
        <v>GENERIC CONDUIT/CONDUIT FITTINGS</v>
      </c>
      <c r="AU965" s="2" t="str">
        <f>_xlfn.XLOOKUP($A965,Results!$A$2:$A$2256,Results!P$2:P$2256,"")</f>
        <v>GENERIC VENDOR-PVCPA</v>
      </c>
      <c r="AV965" s="2" t="str">
        <f>_xlfn.XLOOKUP($A965,Results!$A$2:$A$2256,Results!Q$2:Q$2256,"")</f>
        <v>SINGLE_MATCH</v>
      </c>
      <c r="AW965" s="2">
        <f>_xlfn.XLOOKUP($A965,Results!$A$2:$A$2256,Results!R$2:R$2256,"")</f>
        <v>0</v>
      </c>
      <c r="AX965" s="2">
        <f>_xlfn.XLOOKUP($A965,Results!$A$2:$A$2256,Results!S$2:S$2256,"")</f>
        <v>0</v>
      </c>
      <c r="AY965" s="2">
        <f>_xlfn.XLOOKUP($A965,Results!$A$2:$A$2256,Results!T$2:T$2256,"")</f>
        <v>100</v>
      </c>
      <c r="AZ965" s="2">
        <f>_xlfn.XLOOKUP($A965,Results!$A$2:$A$2256,Results!U$2:U$2256,"")</f>
        <v>0</v>
      </c>
      <c r="BA965" s="2" t="str">
        <f>_xlfn.XLOOKUP($A965,Results!$A$2:$A$2256,Results!V$2:V$2256,"")</f>
        <v>ATKORE</v>
      </c>
      <c r="BB965" s="2">
        <f>_xlfn.XLOOKUP($A965,Results!$A$2:$A$2256,Results!W$2:W$2256,"")</f>
        <v>61</v>
      </c>
      <c r="BC965" s="2">
        <f>_xlfn.XLOOKUP($A965,Results!$A$2:$A$2256,Results!X$2:X$2256,"")</f>
        <v>39131700</v>
      </c>
      <c r="BD965" s="2">
        <f>_xlfn.XLOOKUP($A965,Results!$A$2:$A$2256,Results!Y$2:Y$2256,"")</f>
        <v>76</v>
      </c>
      <c r="BE965" s="2" t="b">
        <f>_xlfn.XLOOKUP($A965,Results!$A$2:$A$2256,Results!Z$2:Z$2256,"")</f>
        <v>1</v>
      </c>
    </row>
    <row r="966" spans="1:57" ht="38.25" customHeight="1" x14ac:dyDescent="0.3">
      <c r="A966">
        <v>906643</v>
      </c>
      <c r="B966">
        <v>281435</v>
      </c>
      <c r="C966" t="s">
        <v>36</v>
      </c>
      <c r="D966">
        <v>9341435114</v>
      </c>
      <c r="E966" s="2" t="str">
        <f>VLOOKUP(F966,'RPA Vendor Data '!F$1:$G$2418,2)</f>
        <v>GRAYBAR ELECTRIC CO. INC.</v>
      </c>
      <c r="F966" s="2">
        <v>11471</v>
      </c>
      <c r="G966" s="2">
        <v>5</v>
      </c>
      <c r="H966" t="s">
        <v>3173</v>
      </c>
      <c r="I966">
        <v>2</v>
      </c>
      <c r="J966" t="s">
        <v>58</v>
      </c>
      <c r="K966" t="s">
        <v>58</v>
      </c>
      <c r="L966">
        <v>440.09</v>
      </c>
      <c r="M966" s="2" t="s">
        <v>59</v>
      </c>
      <c r="N966" s="85" t="s">
        <v>3174</v>
      </c>
      <c r="O966" t="s">
        <v>36</v>
      </c>
      <c r="P966" t="s">
        <v>3175</v>
      </c>
      <c r="Q966" t="s">
        <v>36</v>
      </c>
      <c r="R966">
        <v>8.8000000000000007</v>
      </c>
      <c r="S966" s="1">
        <v>45744.292228587961</v>
      </c>
      <c r="T966" t="s">
        <v>42</v>
      </c>
      <c r="U966" s="1">
        <v>45744.065972222219</v>
      </c>
      <c r="V966" t="s">
        <v>43</v>
      </c>
      <c r="W966" t="s">
        <v>36</v>
      </c>
      <c r="X966">
        <v>5</v>
      </c>
      <c r="Y966" t="s">
        <v>54</v>
      </c>
      <c r="Z966" t="s">
        <v>36</v>
      </c>
      <c r="AA966">
        <v>440.09</v>
      </c>
      <c r="AB966" t="s">
        <v>36</v>
      </c>
      <c r="AC966" t="s">
        <v>59</v>
      </c>
      <c r="AD966" t="s">
        <v>59</v>
      </c>
      <c r="AE966" t="s">
        <v>45</v>
      </c>
      <c r="AF966" s="118">
        <v>39131700</v>
      </c>
      <c r="AG966" s="102" t="s">
        <v>3152</v>
      </c>
      <c r="AI966" s="2" t="s">
        <v>48</v>
      </c>
      <c r="AJ966" s="2" t="e">
        <f>VLOOKUP(A966,'Classification Test Result'!$A$2:$D$2428,4,FALSE)</f>
        <v>#N/A</v>
      </c>
      <c r="AL966" s="2">
        <f>_xlfn.XLOOKUP($A966,Results!$A$2:$A$2256,Results!G$2:G$2256,"")</f>
        <v>0</v>
      </c>
      <c r="AM966" s="2">
        <f>_xlfn.XLOOKUP($A966,Results!$A$2:$A$2256,Results!H$2:H$2256,"")</f>
        <v>0</v>
      </c>
      <c r="AN966" s="2">
        <f>_xlfn.XLOOKUP($A966,Results!$A$2:$A$2256,Results!I$2:I$2256,"")</f>
        <v>0</v>
      </c>
      <c r="AO966" s="2">
        <f>_xlfn.XLOOKUP($A966,Results!$A$2:$A$2256,Results!J$2:J$2256,"")</f>
        <v>0</v>
      </c>
      <c r="AP966" s="2">
        <f>_xlfn.XLOOKUP($A966,Results!$A$2:$A$2256,Results!K$2:K$2256,"")</f>
        <v>0</v>
      </c>
      <c r="AQ966" s="2">
        <f>_xlfn.XLOOKUP($A966,Results!$A$2:$A$2256,Results!L$2:L$2256,"")</f>
        <v>0</v>
      </c>
      <c r="AR966" s="2">
        <f>_xlfn.XLOOKUP($A966,Results!$A$2:$A$2256,Results!M$2:M$2256,"")</f>
        <v>0</v>
      </c>
      <c r="AS966" s="2">
        <f>_xlfn.XLOOKUP($A966,Results!$A$2:$A$2256,Results!N$2:N$2256,"")</f>
        <v>0</v>
      </c>
      <c r="AT966" s="2" t="str">
        <f>_xlfn.XLOOKUP($A966,Results!$A$2:$A$2256,Results!O$2:O$2256,"")</f>
        <v>GENERIC CONDUIT/CONDUIT FITTINGS</v>
      </c>
      <c r="AU966" s="2" t="str">
        <f>_xlfn.XLOOKUP($A966,Results!$A$2:$A$2256,Results!P$2:P$2256,"")</f>
        <v>GENERIC VENDOR-PVCPA</v>
      </c>
      <c r="AV966" s="2" t="str">
        <f>_xlfn.XLOOKUP($A966,Results!$A$2:$A$2256,Results!Q$2:Q$2256,"")</f>
        <v>SINGLE_MATCH</v>
      </c>
      <c r="AW966" s="2">
        <f>_xlfn.XLOOKUP($A966,Results!$A$2:$A$2256,Results!R$2:R$2256,"")</f>
        <v>0</v>
      </c>
      <c r="AX966" s="2">
        <f>_xlfn.XLOOKUP($A966,Results!$A$2:$A$2256,Results!S$2:S$2256,"")</f>
        <v>0</v>
      </c>
      <c r="AY966" s="2">
        <f>_xlfn.XLOOKUP($A966,Results!$A$2:$A$2256,Results!T$2:T$2256,"")</f>
        <v>100</v>
      </c>
      <c r="AZ966" s="2">
        <f>_xlfn.XLOOKUP($A966,Results!$A$2:$A$2256,Results!U$2:U$2256,"")</f>
        <v>0</v>
      </c>
      <c r="BA966" s="2" t="str">
        <f>_xlfn.XLOOKUP($A966,Results!$A$2:$A$2256,Results!V$2:V$2256,"")</f>
        <v>IPEX</v>
      </c>
      <c r="BB966" s="2">
        <f>_xlfn.XLOOKUP($A966,Results!$A$2:$A$2256,Results!W$2:W$2256,"")</f>
        <v>64</v>
      </c>
      <c r="BC966" s="2">
        <f>_xlfn.XLOOKUP($A966,Results!$A$2:$A$2256,Results!X$2:X$2256,"")</f>
        <v>0</v>
      </c>
      <c r="BD966" s="2">
        <f>_xlfn.XLOOKUP($A966,Results!$A$2:$A$2256,Results!Y$2:Y$2256,"")</f>
        <v>0</v>
      </c>
      <c r="BE966" s="2" t="b">
        <f>_xlfn.XLOOKUP($A966,Results!$A$2:$A$2256,Results!Z$2:Z$2256,"")</f>
        <v>1</v>
      </c>
    </row>
    <row r="967" spans="1:57" ht="38.25" customHeight="1" x14ac:dyDescent="0.3">
      <c r="A967">
        <v>906644</v>
      </c>
      <c r="B967">
        <v>281435</v>
      </c>
      <c r="C967" t="s">
        <v>36</v>
      </c>
      <c r="D967">
        <v>9341435114</v>
      </c>
      <c r="E967" s="2" t="str">
        <f>VLOOKUP(F967,'RPA Vendor Data '!F$1:$G$2418,2)</f>
        <v>GRAYBAR ELECTRIC CO. INC.</v>
      </c>
      <c r="F967" s="2">
        <v>11471</v>
      </c>
      <c r="G967" s="2">
        <v>4</v>
      </c>
      <c r="H967" t="s">
        <v>3176</v>
      </c>
      <c r="I967">
        <v>8</v>
      </c>
      <c r="J967" t="s">
        <v>58</v>
      </c>
      <c r="K967" t="s">
        <v>58</v>
      </c>
      <c r="L967">
        <v>122.72</v>
      </c>
      <c r="M967" s="2" t="s">
        <v>59</v>
      </c>
      <c r="N967" s="85" t="s">
        <v>3177</v>
      </c>
      <c r="O967" t="s">
        <v>36</v>
      </c>
      <c r="P967" t="s">
        <v>3178</v>
      </c>
      <c r="Q967" t="s">
        <v>36</v>
      </c>
      <c r="R967">
        <v>9.82</v>
      </c>
      <c r="S967" s="1">
        <v>45744.292222719909</v>
      </c>
      <c r="T967" t="s">
        <v>42</v>
      </c>
      <c r="U967" s="1">
        <v>45744.065972222219</v>
      </c>
      <c r="V967" t="s">
        <v>43</v>
      </c>
      <c r="W967" t="s">
        <v>36</v>
      </c>
      <c r="X967">
        <v>4</v>
      </c>
      <c r="Y967" t="s">
        <v>54</v>
      </c>
      <c r="Z967" t="s">
        <v>36</v>
      </c>
      <c r="AA967">
        <v>122.72</v>
      </c>
      <c r="AB967" t="s">
        <v>36</v>
      </c>
      <c r="AC967" t="s">
        <v>59</v>
      </c>
      <c r="AD967" t="s">
        <v>59</v>
      </c>
      <c r="AE967" t="s">
        <v>45</v>
      </c>
      <c r="AF967" s="118">
        <v>39131700</v>
      </c>
      <c r="AG967" s="102" t="s">
        <v>3152</v>
      </c>
      <c r="AI967" s="2" t="s">
        <v>48</v>
      </c>
      <c r="AJ967" s="2" t="e">
        <f>VLOOKUP(A967,'Classification Test Result'!$A$2:$D$2428,4,FALSE)</f>
        <v>#N/A</v>
      </c>
      <c r="AL967" s="2">
        <f>_xlfn.XLOOKUP($A967,Results!$A$2:$A$2256,Results!G$2:G$2256,"")</f>
        <v>0</v>
      </c>
      <c r="AM967" s="2">
        <f>_xlfn.XLOOKUP($A967,Results!$A$2:$A$2256,Results!H$2:H$2256,"")</f>
        <v>0</v>
      </c>
      <c r="AN967" s="2">
        <f>_xlfn.XLOOKUP($A967,Results!$A$2:$A$2256,Results!I$2:I$2256,"")</f>
        <v>0</v>
      </c>
      <c r="AO967" s="2">
        <f>_xlfn.XLOOKUP($A967,Results!$A$2:$A$2256,Results!J$2:J$2256,"")</f>
        <v>0</v>
      </c>
      <c r="AP967" s="2">
        <f>_xlfn.XLOOKUP($A967,Results!$A$2:$A$2256,Results!K$2:K$2256,"")</f>
        <v>0</v>
      </c>
      <c r="AQ967" s="2">
        <f>_xlfn.XLOOKUP($A967,Results!$A$2:$A$2256,Results!L$2:L$2256,"")</f>
        <v>0</v>
      </c>
      <c r="AR967" s="2">
        <f>_xlfn.XLOOKUP($A967,Results!$A$2:$A$2256,Results!M$2:M$2256,"")</f>
        <v>0</v>
      </c>
      <c r="AS967" s="2">
        <f>_xlfn.XLOOKUP($A967,Results!$A$2:$A$2256,Results!N$2:N$2256,"")</f>
        <v>0</v>
      </c>
      <c r="AT967" s="2" t="str">
        <f>_xlfn.XLOOKUP($A967,Results!$A$2:$A$2256,Results!O$2:O$2256,"")</f>
        <v>GENERIC CONDUIT/CONDUIT FITTINGS</v>
      </c>
      <c r="AU967" s="2" t="str">
        <f>_xlfn.XLOOKUP($A967,Results!$A$2:$A$2256,Results!P$2:P$2256,"")</f>
        <v>GENERIC VENDOR-PVCPA</v>
      </c>
      <c r="AV967" s="2" t="str">
        <f>_xlfn.XLOOKUP($A967,Results!$A$2:$A$2256,Results!Q$2:Q$2256,"")</f>
        <v>SINGLE_MATCH</v>
      </c>
      <c r="AW967" s="2">
        <f>_xlfn.XLOOKUP($A967,Results!$A$2:$A$2256,Results!R$2:R$2256,"")</f>
        <v>0</v>
      </c>
      <c r="AX967" s="2">
        <f>_xlfn.XLOOKUP($A967,Results!$A$2:$A$2256,Results!S$2:S$2256,"")</f>
        <v>0</v>
      </c>
      <c r="AY967" s="2">
        <f>_xlfn.XLOOKUP($A967,Results!$A$2:$A$2256,Results!T$2:T$2256,"")</f>
        <v>100</v>
      </c>
      <c r="AZ967" s="2">
        <f>_xlfn.XLOOKUP($A967,Results!$A$2:$A$2256,Results!U$2:U$2256,"")</f>
        <v>0</v>
      </c>
      <c r="BA967" s="2">
        <f>_xlfn.XLOOKUP($A967,Results!$A$2:$A$2256,Results!V$2:V$2256,"")</f>
        <v>0</v>
      </c>
      <c r="BB967" s="2">
        <f>_xlfn.XLOOKUP($A967,Results!$A$2:$A$2256,Results!W$2:W$2256,"")</f>
        <v>0</v>
      </c>
      <c r="BC967" s="2">
        <f>_xlfn.XLOOKUP($A967,Results!$A$2:$A$2256,Results!X$2:X$2256,"")</f>
        <v>39131707</v>
      </c>
      <c r="BD967" s="2">
        <f>_xlfn.XLOOKUP($A967,Results!$A$2:$A$2256,Results!Y$2:Y$2256,"")</f>
        <v>79</v>
      </c>
      <c r="BE967" s="2">
        <f>_xlfn.XLOOKUP($A967,Results!$A$2:$A$2256,Results!Z$2:Z$2256,"")</f>
        <v>0</v>
      </c>
    </row>
    <row r="968" spans="1:57" ht="38.25" customHeight="1" x14ac:dyDescent="0.3">
      <c r="A968">
        <v>906645</v>
      </c>
      <c r="B968">
        <v>281435</v>
      </c>
      <c r="C968" t="s">
        <v>36</v>
      </c>
      <c r="D968">
        <v>9341435114</v>
      </c>
      <c r="E968" s="2" t="str">
        <f>VLOOKUP(F968,'RPA Vendor Data '!F$1:$G$2418,2)</f>
        <v>GRAYBAR ELECTRIC CO. INC.</v>
      </c>
      <c r="F968" s="2">
        <v>11471</v>
      </c>
      <c r="G968" s="2">
        <v>7</v>
      </c>
      <c r="H968" t="s">
        <v>3179</v>
      </c>
      <c r="I968">
        <v>1</v>
      </c>
      <c r="J968" t="s">
        <v>58</v>
      </c>
      <c r="K968" t="s">
        <v>58</v>
      </c>
      <c r="L968">
        <v>1380.77</v>
      </c>
      <c r="M968" s="2" t="s">
        <v>59</v>
      </c>
      <c r="N968" s="85" t="s">
        <v>3180</v>
      </c>
      <c r="O968" t="s">
        <v>36</v>
      </c>
      <c r="P968" t="s">
        <v>3181</v>
      </c>
      <c r="Q968" t="s">
        <v>36</v>
      </c>
      <c r="R968">
        <v>13.81</v>
      </c>
      <c r="S968" s="1">
        <v>45744.292241203701</v>
      </c>
      <c r="T968" t="s">
        <v>42</v>
      </c>
      <c r="U968" s="1">
        <v>45744.065972222219</v>
      </c>
      <c r="V968" t="s">
        <v>43</v>
      </c>
      <c r="W968" t="s">
        <v>36</v>
      </c>
      <c r="X968">
        <v>7</v>
      </c>
      <c r="Y968" t="s">
        <v>54</v>
      </c>
      <c r="Z968" t="s">
        <v>36</v>
      </c>
      <c r="AA968">
        <v>1380.77</v>
      </c>
      <c r="AB968" t="s">
        <v>36</v>
      </c>
      <c r="AC968" t="s">
        <v>59</v>
      </c>
      <c r="AD968" t="s">
        <v>59</v>
      </c>
      <c r="AE968" t="s">
        <v>45</v>
      </c>
      <c r="AF968" s="118">
        <v>39131700</v>
      </c>
      <c r="AG968" s="102" t="s">
        <v>3152</v>
      </c>
      <c r="AI968" s="2" t="s">
        <v>48</v>
      </c>
      <c r="AJ968" s="2" t="e">
        <f>VLOOKUP(A968,'Classification Test Result'!$A$2:$D$2428,4,FALSE)</f>
        <v>#N/A</v>
      </c>
      <c r="AL968" s="2">
        <f>_xlfn.XLOOKUP($A968,Results!$A$2:$A$2256,Results!G$2:G$2256,"")</f>
        <v>336563</v>
      </c>
      <c r="AM968" s="2" t="str">
        <f>_xlfn.XLOOKUP($A968,Results!$A$2:$A$2256,Results!H$2:H$2256,"")</f>
        <v>VC9982</v>
      </c>
      <c r="AN968" s="2" t="str">
        <f>_xlfn.XLOOKUP($A968,Results!$A$2:$A$2256,Results!I$2:I$2256,"")</f>
        <v>ABB INSTALLATION PRODUCTS</v>
      </c>
      <c r="AO968" s="2" t="str">
        <f>_xlfn.XLOOKUP($A968,Results!$A$2:$A$2256,Results!J$2:J$2256,"")</f>
        <v>034481069775</v>
      </c>
      <c r="AP968" s="2">
        <f>_xlfn.XLOOKUP($A968,Results!$A$2:$A$2256,Results!K$2:K$2256,"")</f>
        <v>31201617</v>
      </c>
      <c r="AQ968" s="2" t="str">
        <f>_xlfn.XLOOKUP($A968,Results!$A$2:$A$2256,Results!L$2:L$2256,"")</f>
        <v>AK10054897</v>
      </c>
      <c r="AR968" s="2">
        <f>_xlfn.XLOOKUP($A968,Results!$A$2:$A$2256,Results!M$2:M$2256,"")</f>
        <v>657884</v>
      </c>
      <c r="AS968" s="2" t="str">
        <f>_xlfn.XLOOKUP($A968,Results!$A$2:$A$2256,Results!N$2:N$2256,"")</f>
        <v>CARLON VC9982 CLEAR CEMENT QUART</v>
      </c>
      <c r="AT968" s="2" t="str">
        <f>_xlfn.XLOOKUP($A968,Results!$A$2:$A$2256,Results!O$2:O$2256,"")</f>
        <v>ABB INSTALLATION PRODUCTS</v>
      </c>
      <c r="AU968" s="2">
        <f>_xlfn.XLOOKUP($A968,Results!$A$2:$A$2256,Results!P$2:P$2256,"")</f>
        <v>0</v>
      </c>
      <c r="AV968" s="2" t="str">
        <f>_xlfn.XLOOKUP($A968,Results!$A$2:$A$2256,Results!Q$2:Q$2256,"")</f>
        <v>NO_VALID_MATCHES</v>
      </c>
      <c r="AW968" s="2" t="str">
        <f>_xlfn.XLOOKUP($A968,Results!$A$2:$A$2256,Results!R$2:R$2256,"")</f>
        <v>0.6334814002508721</v>
      </c>
      <c r="AX968" s="2">
        <f>_xlfn.XLOOKUP($A968,Results!$A$2:$A$2256,Results!S$2:S$2256,"")</f>
        <v>34</v>
      </c>
      <c r="AY968" s="2">
        <f>_xlfn.XLOOKUP($A968,Results!$A$2:$A$2256,Results!T$2:T$2256,"")</f>
        <v>20</v>
      </c>
      <c r="AZ968" s="2">
        <f>_xlfn.XLOOKUP($A968,Results!$A$2:$A$2256,Results!U$2:U$2256,"")</f>
        <v>70</v>
      </c>
      <c r="BA968" s="2">
        <f>_xlfn.XLOOKUP($A968,Results!$A$2:$A$2256,Results!V$2:V$2256,"")</f>
        <v>0</v>
      </c>
      <c r="BB968" s="2">
        <f>_xlfn.XLOOKUP($A968,Results!$A$2:$A$2256,Results!W$2:W$2256,"")</f>
        <v>0</v>
      </c>
      <c r="BC968" s="2">
        <f>_xlfn.XLOOKUP($A968,Results!$A$2:$A$2256,Results!X$2:X$2256,"")</f>
        <v>0</v>
      </c>
      <c r="BD968" s="2">
        <f>_xlfn.XLOOKUP($A968,Results!$A$2:$A$2256,Results!Y$2:Y$2256,"")</f>
        <v>0</v>
      </c>
      <c r="BE968" s="2">
        <f>_xlfn.XLOOKUP($A968,Results!$A$2:$A$2256,Results!Z$2:Z$2256,"")</f>
        <v>0</v>
      </c>
    </row>
    <row r="969" spans="1:57" ht="38.25" customHeight="1" x14ac:dyDescent="0.3">
      <c r="A969">
        <v>906646</v>
      </c>
      <c r="B969">
        <v>281564</v>
      </c>
      <c r="C969" t="s">
        <v>36</v>
      </c>
      <c r="D969">
        <v>9341410398</v>
      </c>
      <c r="E969" s="2" t="str">
        <f>VLOOKUP(F969,'RPA Vendor Data '!F$1:$G$2418,2)</f>
        <v>GRAYBAR ELECTRIC CO. INC.</v>
      </c>
      <c r="F969" s="2">
        <v>11471</v>
      </c>
      <c r="G969" s="2">
        <v>1</v>
      </c>
      <c r="H969" t="s">
        <v>3182</v>
      </c>
      <c r="I969">
        <v>100</v>
      </c>
      <c r="J969" t="s">
        <v>58</v>
      </c>
      <c r="K969" t="s">
        <v>58</v>
      </c>
      <c r="L969">
        <v>127.88</v>
      </c>
      <c r="M969" s="2" t="s">
        <v>59</v>
      </c>
      <c r="N969" s="85" t="s">
        <v>3183</v>
      </c>
      <c r="O969" t="s">
        <v>36</v>
      </c>
      <c r="P969" t="s">
        <v>36</v>
      </c>
      <c r="Q969" t="s">
        <v>36</v>
      </c>
      <c r="R969">
        <v>127.88</v>
      </c>
      <c r="S969" s="1">
        <v>45744.459978472223</v>
      </c>
      <c r="T969" t="s">
        <v>42</v>
      </c>
      <c r="U969" s="1">
        <v>45744.244444444441</v>
      </c>
      <c r="V969" t="s">
        <v>43</v>
      </c>
      <c r="W969" t="s">
        <v>36</v>
      </c>
      <c r="X969">
        <v>0</v>
      </c>
      <c r="Y969">
        <v>201</v>
      </c>
      <c r="Z969" t="s">
        <v>36</v>
      </c>
      <c r="AA969" t="s">
        <v>36</v>
      </c>
      <c r="AB969" t="s">
        <v>36</v>
      </c>
      <c r="AC969" t="s">
        <v>59</v>
      </c>
      <c r="AD969" t="s">
        <v>59</v>
      </c>
      <c r="AE969" t="s">
        <v>45</v>
      </c>
      <c r="AF969" s="118">
        <v>39131700</v>
      </c>
      <c r="AG969" s="102" t="s">
        <v>3152</v>
      </c>
      <c r="AI969" s="2" t="s">
        <v>48</v>
      </c>
      <c r="AJ969" s="2" t="e">
        <f>VLOOKUP(A969,'Classification Test Result'!$A$2:$D$2428,4,FALSE)</f>
        <v>#N/A</v>
      </c>
      <c r="AL969" s="2">
        <f>_xlfn.XLOOKUP($A969,Results!$A$2:$A$2256,Results!G$2:G$2256,"")</f>
        <v>961357</v>
      </c>
      <c r="AM969" s="2" t="str">
        <f>_xlfn.XLOOKUP($A969,Results!$A$2:$A$2256,Results!H$2:H$2256,"")</f>
        <v>029579</v>
      </c>
      <c r="AN969" s="2" t="str">
        <f>_xlfn.XLOOKUP($A969,Results!$A$2:$A$2256,Results!I$2:I$2256,"")</f>
        <v>IPEX</v>
      </c>
      <c r="AO969" s="2">
        <f>_xlfn.XLOOKUP($A969,Results!$A$2:$A$2256,Results!J$2:J$2256,"")</f>
        <v>622454295797</v>
      </c>
      <c r="AP969" s="2">
        <f>_xlfn.XLOOKUP($A969,Results!$A$2:$A$2256,Results!K$2:K$2256,"")</f>
        <v>39131711</v>
      </c>
      <c r="AQ969" s="2">
        <f>_xlfn.XLOOKUP($A969,Results!$A$2:$A$2256,Results!L$2:L$2256,"")</f>
        <v>0</v>
      </c>
      <c r="AR969" s="2">
        <f>_xlfn.XLOOKUP($A969,Results!$A$2:$A$2256,Results!M$2:M$2256,"")</f>
        <v>98484</v>
      </c>
      <c r="AS969" s="2" t="str">
        <f>_xlfn.XLOOKUP($A969,Results!$A$2:$A$2256,Results!N$2:N$2256,"")</f>
        <v>IPX 029579 6X1-1/2 BS VERT-LOK SPCR</v>
      </c>
      <c r="AT969" s="2" t="str">
        <f>_xlfn.XLOOKUP($A969,Results!$A$2:$A$2256,Results!O$2:O$2256,"")</f>
        <v>IPEX</v>
      </c>
      <c r="AU969" s="2">
        <f>_xlfn.XLOOKUP($A969,Results!$A$2:$A$2256,Results!P$2:P$2256,"")</f>
        <v>0</v>
      </c>
      <c r="AV969" s="2" t="str">
        <f>_xlfn.XLOOKUP($A969,Results!$A$2:$A$2256,Results!Q$2:Q$2256,"")</f>
        <v>NO_VALID_MATCHES</v>
      </c>
      <c r="AW969" s="2" t="str">
        <f>_xlfn.XLOOKUP($A969,Results!$A$2:$A$2256,Results!R$2:R$2256,"")</f>
        <v>0.6576512410577956</v>
      </c>
      <c r="AX969" s="2">
        <f>_xlfn.XLOOKUP($A969,Results!$A$2:$A$2256,Results!S$2:S$2256,"")</f>
        <v>58</v>
      </c>
      <c r="AY969" s="2">
        <f>_xlfn.XLOOKUP($A969,Results!$A$2:$A$2256,Results!T$2:T$2256,"")</f>
        <v>32</v>
      </c>
      <c r="AZ969" s="2">
        <f>_xlfn.XLOOKUP($A969,Results!$A$2:$A$2256,Results!U$2:U$2256,"")</f>
        <v>44</v>
      </c>
      <c r="BA969" s="2">
        <f>_xlfn.XLOOKUP($A969,Results!$A$2:$A$2256,Results!V$2:V$2256,"")</f>
        <v>0</v>
      </c>
      <c r="BB969" s="2">
        <f>_xlfn.XLOOKUP($A969,Results!$A$2:$A$2256,Results!W$2:W$2256,"")</f>
        <v>0</v>
      </c>
      <c r="BC969" s="2">
        <f>_xlfn.XLOOKUP($A969,Results!$A$2:$A$2256,Results!X$2:X$2256,"")</f>
        <v>0</v>
      </c>
      <c r="BD969" s="2">
        <f>_xlfn.XLOOKUP($A969,Results!$A$2:$A$2256,Results!Y$2:Y$2256,"")</f>
        <v>0</v>
      </c>
      <c r="BE969" s="2">
        <f>_xlfn.XLOOKUP($A969,Results!$A$2:$A$2256,Results!Z$2:Z$2256,"")</f>
        <v>0</v>
      </c>
    </row>
    <row r="970" spans="1:57" ht="38.25" customHeight="1" x14ac:dyDescent="0.3">
      <c r="A970">
        <v>906647</v>
      </c>
      <c r="B970">
        <v>281889</v>
      </c>
      <c r="C970" t="s">
        <v>36</v>
      </c>
      <c r="D970">
        <v>9341430915</v>
      </c>
      <c r="E970" s="2" t="str">
        <f>VLOOKUP(F970,'RPA Vendor Data '!F$1:$G$2418,2)</f>
        <v>GRAYBAR ELECTRIC CO. INC.</v>
      </c>
      <c r="F970" s="2">
        <v>11471</v>
      </c>
      <c r="G970" s="2">
        <v>4</v>
      </c>
      <c r="H970" t="s">
        <v>3184</v>
      </c>
      <c r="I970">
        <v>1300</v>
      </c>
      <c r="J970" t="s">
        <v>98</v>
      </c>
      <c r="K970" t="s">
        <v>98</v>
      </c>
      <c r="L970">
        <v>1170.3800000000001</v>
      </c>
      <c r="M970" s="104" t="s">
        <v>105</v>
      </c>
      <c r="N970" s="85" t="s">
        <v>3185</v>
      </c>
      <c r="O970" t="s">
        <v>36</v>
      </c>
      <c r="P970" t="s">
        <v>36</v>
      </c>
      <c r="Q970" t="s">
        <v>36</v>
      </c>
      <c r="R970">
        <v>1521.49</v>
      </c>
      <c r="S970" s="1">
        <v>45744.667741238423</v>
      </c>
      <c r="T970" t="s">
        <v>42</v>
      </c>
      <c r="U970" s="1">
        <v>45744.448611111111</v>
      </c>
      <c r="V970" t="s">
        <v>43</v>
      </c>
      <c r="W970" t="s">
        <v>36</v>
      </c>
      <c r="X970">
        <v>1</v>
      </c>
      <c r="Y970">
        <v>201</v>
      </c>
      <c r="Z970" t="s">
        <v>36</v>
      </c>
      <c r="AA970" t="s">
        <v>36</v>
      </c>
      <c r="AB970" t="s">
        <v>36</v>
      </c>
      <c r="AC970" t="s">
        <v>105</v>
      </c>
      <c r="AD970" t="s">
        <v>105</v>
      </c>
      <c r="AE970" t="s">
        <v>45</v>
      </c>
      <c r="AF970" s="44">
        <v>26121500</v>
      </c>
      <c r="AG970" s="102" t="s">
        <v>237</v>
      </c>
      <c r="AI970" s="2" t="s">
        <v>48</v>
      </c>
      <c r="AJ970" s="2" t="e">
        <f>VLOOKUP(A970,'Classification Test Result'!$A$2:$D$2428,4,FALSE)</f>
        <v>#N/A</v>
      </c>
      <c r="AL970" s="2">
        <f>_xlfn.XLOOKUP($A970,Results!$A$2:$A$2256,Results!G$2:G$2256,"")</f>
        <v>0</v>
      </c>
      <c r="AM970" s="2">
        <f>_xlfn.XLOOKUP($A970,Results!$A$2:$A$2256,Results!H$2:H$2256,"")</f>
        <v>0</v>
      </c>
      <c r="AN970" s="2">
        <f>_xlfn.XLOOKUP($A970,Results!$A$2:$A$2256,Results!I$2:I$2256,"")</f>
        <v>0</v>
      </c>
      <c r="AO970" s="2">
        <f>_xlfn.XLOOKUP($A970,Results!$A$2:$A$2256,Results!J$2:J$2256,"")</f>
        <v>0</v>
      </c>
      <c r="AP970" s="2">
        <f>_xlfn.XLOOKUP($A970,Results!$A$2:$A$2256,Results!K$2:K$2256,"")</f>
        <v>0</v>
      </c>
      <c r="AQ970" s="2">
        <f>_xlfn.XLOOKUP($A970,Results!$A$2:$A$2256,Results!L$2:L$2256,"")</f>
        <v>0</v>
      </c>
      <c r="AR970" s="2">
        <f>_xlfn.XLOOKUP($A970,Results!$A$2:$A$2256,Results!M$2:M$2256,"")</f>
        <v>0</v>
      </c>
      <c r="AS970" s="2">
        <f>_xlfn.XLOOKUP($A970,Results!$A$2:$A$2256,Results!N$2:N$2256,"")</f>
        <v>0</v>
      </c>
      <c r="AT970" s="2" t="str">
        <f>_xlfn.XLOOKUP($A970,Results!$A$2:$A$2256,Results!O$2:O$2256,"")</f>
        <v>GENERIC WIRE</v>
      </c>
      <c r="AU970" s="2" t="str">
        <f>_xlfn.XLOOKUP($A970,Results!$A$2:$A$2256,Results!P$2:P$2256,"")</f>
        <v>GENERIC VENDOR WIRE-WYRPA</v>
      </c>
      <c r="AV970" s="2" t="str">
        <f>_xlfn.XLOOKUP($A970,Results!$A$2:$A$2256,Results!Q$2:Q$2256,"")</f>
        <v>MULTIPLE_MATCHES_ONE_VALID</v>
      </c>
      <c r="AW970" s="2">
        <f>_xlfn.XLOOKUP($A970,Results!$A$2:$A$2256,Results!R$2:R$2256,"")</f>
        <v>0</v>
      </c>
      <c r="AX970" s="2">
        <f>_xlfn.XLOOKUP($A970,Results!$A$2:$A$2256,Results!S$2:S$2256,"")</f>
        <v>0</v>
      </c>
      <c r="AY970" s="2">
        <f>_xlfn.XLOOKUP($A970,Results!$A$2:$A$2256,Results!T$2:T$2256,"")</f>
        <v>50</v>
      </c>
      <c r="AZ970" s="2">
        <f>_xlfn.XLOOKUP($A970,Results!$A$2:$A$2256,Results!U$2:U$2256,"")</f>
        <v>0</v>
      </c>
      <c r="BA970" s="2" t="str">
        <f>_xlfn.XLOOKUP($A970,Results!$A$2:$A$2256,Results!V$2:V$2256,"")</f>
        <v>SOUTHWIRE</v>
      </c>
      <c r="BB970" s="2">
        <f>_xlfn.XLOOKUP($A970,Results!$A$2:$A$2256,Results!W$2:W$2256,"")</f>
        <v>78</v>
      </c>
      <c r="BC970" s="2">
        <f>_xlfn.XLOOKUP($A970,Results!$A$2:$A$2256,Results!X$2:X$2256,"")</f>
        <v>26121614</v>
      </c>
      <c r="BD970" s="2">
        <f>_xlfn.XLOOKUP($A970,Results!$A$2:$A$2256,Results!Y$2:Y$2256,"")</f>
        <v>78</v>
      </c>
      <c r="BE970" s="2" t="b">
        <f>_xlfn.XLOOKUP($A970,Results!$A$2:$A$2256,Results!Z$2:Z$2256,"")</f>
        <v>1</v>
      </c>
    </row>
    <row r="971" spans="1:57" ht="38.25" customHeight="1" x14ac:dyDescent="0.3">
      <c r="A971">
        <v>906648</v>
      </c>
      <c r="B971">
        <v>281889</v>
      </c>
      <c r="C971" t="s">
        <v>36</v>
      </c>
      <c r="D971">
        <v>9341430915</v>
      </c>
      <c r="E971" s="2" t="str">
        <f>VLOOKUP(F971,'RPA Vendor Data '!F$1:$G$2418,2)</f>
        <v>GRAYBAR ELECTRIC CO. INC.</v>
      </c>
      <c r="F971" s="2">
        <v>11471</v>
      </c>
      <c r="G971" s="2">
        <v>3</v>
      </c>
      <c r="H971" t="s">
        <v>3186</v>
      </c>
      <c r="I971">
        <v>1300</v>
      </c>
      <c r="J971" t="s">
        <v>98</v>
      </c>
      <c r="K971" t="s">
        <v>98</v>
      </c>
      <c r="L971">
        <v>3809.91</v>
      </c>
      <c r="M971" s="104" t="s">
        <v>105</v>
      </c>
      <c r="N971" s="85" t="s">
        <v>3187</v>
      </c>
      <c r="O971" t="s">
        <v>36</v>
      </c>
      <c r="P971" t="s">
        <v>36</v>
      </c>
      <c r="Q971" t="s">
        <v>36</v>
      </c>
      <c r="R971">
        <v>4952.88</v>
      </c>
      <c r="S971" s="1">
        <v>45744.667738194446</v>
      </c>
      <c r="T971" t="s">
        <v>42</v>
      </c>
      <c r="U971" s="1">
        <v>45744.448611111111</v>
      </c>
      <c r="V971" t="s">
        <v>43</v>
      </c>
      <c r="W971" t="s">
        <v>36</v>
      </c>
      <c r="X971">
        <v>1</v>
      </c>
      <c r="Y971">
        <v>201</v>
      </c>
      <c r="Z971" t="s">
        <v>36</v>
      </c>
      <c r="AA971" t="s">
        <v>36</v>
      </c>
      <c r="AB971" t="s">
        <v>36</v>
      </c>
      <c r="AC971" t="s">
        <v>105</v>
      </c>
      <c r="AD971" t="s">
        <v>105</v>
      </c>
      <c r="AE971" t="s">
        <v>45</v>
      </c>
      <c r="AF971" s="44">
        <v>26121500</v>
      </c>
      <c r="AG971" s="102" t="s">
        <v>237</v>
      </c>
      <c r="AI971" s="2" t="s">
        <v>48</v>
      </c>
      <c r="AJ971" s="2" t="e">
        <f>VLOOKUP(A971,'Classification Test Result'!$A$2:$D$2428,4,FALSE)</f>
        <v>#N/A</v>
      </c>
      <c r="AL971" s="2">
        <f>_xlfn.XLOOKUP($A971,Results!$A$2:$A$2256,Results!G$2:G$2256,"")</f>
        <v>0</v>
      </c>
      <c r="AM971" s="2">
        <f>_xlfn.XLOOKUP($A971,Results!$A$2:$A$2256,Results!H$2:H$2256,"")</f>
        <v>0</v>
      </c>
      <c r="AN971" s="2">
        <f>_xlfn.XLOOKUP($A971,Results!$A$2:$A$2256,Results!I$2:I$2256,"")</f>
        <v>0</v>
      </c>
      <c r="AO971" s="2">
        <f>_xlfn.XLOOKUP($A971,Results!$A$2:$A$2256,Results!J$2:J$2256,"")</f>
        <v>0</v>
      </c>
      <c r="AP971" s="2">
        <f>_xlfn.XLOOKUP($A971,Results!$A$2:$A$2256,Results!K$2:K$2256,"")</f>
        <v>0</v>
      </c>
      <c r="AQ971" s="2">
        <f>_xlfn.XLOOKUP($A971,Results!$A$2:$A$2256,Results!L$2:L$2256,"")</f>
        <v>0</v>
      </c>
      <c r="AR971" s="2">
        <f>_xlfn.XLOOKUP($A971,Results!$A$2:$A$2256,Results!M$2:M$2256,"")</f>
        <v>0</v>
      </c>
      <c r="AS971" s="2">
        <f>_xlfn.XLOOKUP($A971,Results!$A$2:$A$2256,Results!N$2:N$2256,"")</f>
        <v>0</v>
      </c>
      <c r="AT971" s="2" t="str">
        <f>_xlfn.XLOOKUP($A971,Results!$A$2:$A$2256,Results!O$2:O$2256,"")</f>
        <v>GENERIC WIRE</v>
      </c>
      <c r="AU971" s="2" t="str">
        <f>_xlfn.XLOOKUP($A971,Results!$A$2:$A$2256,Results!P$2:P$2256,"")</f>
        <v>GENERIC VENDOR WIRE-WYRPA</v>
      </c>
      <c r="AV971" s="2" t="str">
        <f>_xlfn.XLOOKUP($A971,Results!$A$2:$A$2256,Results!Q$2:Q$2256,"")</f>
        <v>SINGLE_MATCH</v>
      </c>
      <c r="AW971" s="2">
        <f>_xlfn.XLOOKUP($A971,Results!$A$2:$A$2256,Results!R$2:R$2256,"")</f>
        <v>0</v>
      </c>
      <c r="AX971" s="2">
        <f>_xlfn.XLOOKUP($A971,Results!$A$2:$A$2256,Results!S$2:S$2256,"")</f>
        <v>0</v>
      </c>
      <c r="AY971" s="2">
        <f>_xlfn.XLOOKUP($A971,Results!$A$2:$A$2256,Results!T$2:T$2256,"")</f>
        <v>100</v>
      </c>
      <c r="AZ971" s="2">
        <f>_xlfn.XLOOKUP($A971,Results!$A$2:$A$2256,Results!U$2:U$2256,"")</f>
        <v>0</v>
      </c>
      <c r="BA971" s="2" t="str">
        <f>_xlfn.XLOOKUP($A971,Results!$A$2:$A$2256,Results!V$2:V$2256,"")</f>
        <v>SOUTHWIRE</v>
      </c>
      <c r="BB971" s="2">
        <f>_xlfn.XLOOKUP($A971,Results!$A$2:$A$2256,Results!W$2:W$2256,"")</f>
        <v>78</v>
      </c>
      <c r="BC971" s="2">
        <f>_xlfn.XLOOKUP($A971,Results!$A$2:$A$2256,Results!X$2:X$2256,"")</f>
        <v>26121614</v>
      </c>
      <c r="BD971" s="2">
        <f>_xlfn.XLOOKUP($A971,Results!$A$2:$A$2256,Results!Y$2:Y$2256,"")</f>
        <v>78</v>
      </c>
      <c r="BE971" s="2" t="b">
        <f>_xlfn.XLOOKUP($A971,Results!$A$2:$A$2256,Results!Z$2:Z$2256,"")</f>
        <v>1</v>
      </c>
    </row>
    <row r="972" spans="1:57" ht="38.25" customHeight="1" x14ac:dyDescent="0.3">
      <c r="A972">
        <v>906649</v>
      </c>
      <c r="B972">
        <v>281889</v>
      </c>
      <c r="C972" t="s">
        <v>36</v>
      </c>
      <c r="D972">
        <v>9341430915</v>
      </c>
      <c r="E972" s="2" t="str">
        <f>VLOOKUP(F972,'RPA Vendor Data '!F$1:$G$2418,2)</f>
        <v>GRAYBAR ELECTRIC CO. INC.</v>
      </c>
      <c r="F972" s="2">
        <v>11471</v>
      </c>
      <c r="G972" s="2">
        <v>5</v>
      </c>
      <c r="H972" t="s">
        <v>3188</v>
      </c>
      <c r="I972">
        <v>1300</v>
      </c>
      <c r="J972" t="s">
        <v>98</v>
      </c>
      <c r="K972" t="s">
        <v>98</v>
      </c>
      <c r="L972">
        <v>3809.91</v>
      </c>
      <c r="M972" s="104" t="s">
        <v>105</v>
      </c>
      <c r="N972" s="85" t="s">
        <v>3189</v>
      </c>
      <c r="O972" t="s">
        <v>36</v>
      </c>
      <c r="P972" t="s">
        <v>36</v>
      </c>
      <c r="Q972" t="s">
        <v>36</v>
      </c>
      <c r="R972">
        <v>4952.88</v>
      </c>
      <c r="S972" s="1">
        <v>45744.66774409722</v>
      </c>
      <c r="T972" t="s">
        <v>42</v>
      </c>
      <c r="U972" s="1">
        <v>45744.448611111111</v>
      </c>
      <c r="V972" t="s">
        <v>43</v>
      </c>
      <c r="W972" t="s">
        <v>36</v>
      </c>
      <c r="X972">
        <v>1</v>
      </c>
      <c r="Y972">
        <v>201</v>
      </c>
      <c r="Z972" t="s">
        <v>36</v>
      </c>
      <c r="AA972" t="s">
        <v>36</v>
      </c>
      <c r="AB972" t="s">
        <v>36</v>
      </c>
      <c r="AC972" t="s">
        <v>105</v>
      </c>
      <c r="AD972" t="s">
        <v>105</v>
      </c>
      <c r="AE972" t="s">
        <v>45</v>
      </c>
      <c r="AF972" s="44">
        <v>26121500</v>
      </c>
      <c r="AG972" s="102" t="s">
        <v>237</v>
      </c>
      <c r="AI972" s="2" t="s">
        <v>48</v>
      </c>
      <c r="AJ972" s="2" t="e">
        <f>VLOOKUP(A972,'Classification Test Result'!$A$2:$D$2428,4,FALSE)</f>
        <v>#N/A</v>
      </c>
      <c r="AL972" s="2">
        <f>_xlfn.XLOOKUP($A972,Results!$A$2:$A$2256,Results!G$2:G$2256,"")</f>
        <v>0</v>
      </c>
      <c r="AM972" s="2">
        <f>_xlfn.XLOOKUP($A972,Results!$A$2:$A$2256,Results!H$2:H$2256,"")</f>
        <v>0</v>
      </c>
      <c r="AN972" s="2">
        <f>_xlfn.XLOOKUP($A972,Results!$A$2:$A$2256,Results!I$2:I$2256,"")</f>
        <v>0</v>
      </c>
      <c r="AO972" s="2">
        <f>_xlfn.XLOOKUP($A972,Results!$A$2:$A$2256,Results!J$2:J$2256,"")</f>
        <v>0</v>
      </c>
      <c r="AP972" s="2">
        <f>_xlfn.XLOOKUP($A972,Results!$A$2:$A$2256,Results!K$2:K$2256,"")</f>
        <v>0</v>
      </c>
      <c r="AQ972" s="2">
        <f>_xlfn.XLOOKUP($A972,Results!$A$2:$A$2256,Results!L$2:L$2256,"")</f>
        <v>0</v>
      </c>
      <c r="AR972" s="2">
        <f>_xlfn.XLOOKUP($A972,Results!$A$2:$A$2256,Results!M$2:M$2256,"")</f>
        <v>0</v>
      </c>
      <c r="AS972" s="2">
        <f>_xlfn.XLOOKUP($A972,Results!$A$2:$A$2256,Results!N$2:N$2256,"")</f>
        <v>0</v>
      </c>
      <c r="AT972" s="2" t="str">
        <f>_xlfn.XLOOKUP($A972,Results!$A$2:$A$2256,Results!O$2:O$2256,"")</f>
        <v>GENERIC WIRE</v>
      </c>
      <c r="AU972" s="2" t="str">
        <f>_xlfn.XLOOKUP($A972,Results!$A$2:$A$2256,Results!P$2:P$2256,"")</f>
        <v>GENERIC VENDOR WIRE-WYRPA</v>
      </c>
      <c r="AV972" s="2" t="str">
        <f>_xlfn.XLOOKUP($A972,Results!$A$2:$A$2256,Results!Q$2:Q$2256,"")</f>
        <v>SINGLE_MATCH</v>
      </c>
      <c r="AW972" s="2">
        <f>_xlfn.XLOOKUP($A972,Results!$A$2:$A$2256,Results!R$2:R$2256,"")</f>
        <v>0</v>
      </c>
      <c r="AX972" s="2">
        <f>_xlfn.XLOOKUP($A972,Results!$A$2:$A$2256,Results!S$2:S$2256,"")</f>
        <v>0</v>
      </c>
      <c r="AY972" s="2">
        <f>_xlfn.XLOOKUP($A972,Results!$A$2:$A$2256,Results!T$2:T$2256,"")</f>
        <v>100</v>
      </c>
      <c r="AZ972" s="2">
        <f>_xlfn.XLOOKUP($A972,Results!$A$2:$A$2256,Results!U$2:U$2256,"")</f>
        <v>0</v>
      </c>
      <c r="BA972" s="2" t="str">
        <f>_xlfn.XLOOKUP($A972,Results!$A$2:$A$2256,Results!V$2:V$2256,"")</f>
        <v>SOUTHWIRE</v>
      </c>
      <c r="BB972" s="2">
        <f>_xlfn.XLOOKUP($A972,Results!$A$2:$A$2256,Results!W$2:W$2256,"")</f>
        <v>77</v>
      </c>
      <c r="BC972" s="2">
        <f>_xlfn.XLOOKUP($A972,Results!$A$2:$A$2256,Results!X$2:X$2256,"")</f>
        <v>26121614</v>
      </c>
      <c r="BD972" s="2">
        <f>_xlfn.XLOOKUP($A972,Results!$A$2:$A$2256,Results!Y$2:Y$2256,"")</f>
        <v>77</v>
      </c>
      <c r="BE972" s="2" t="b">
        <f>_xlfn.XLOOKUP($A972,Results!$A$2:$A$2256,Results!Z$2:Z$2256,"")</f>
        <v>1</v>
      </c>
    </row>
    <row r="973" spans="1:57" ht="38.25" customHeight="1" x14ac:dyDescent="0.3">
      <c r="A973">
        <v>906650</v>
      </c>
      <c r="B973">
        <v>281889</v>
      </c>
      <c r="C973" t="s">
        <v>36</v>
      </c>
      <c r="D973">
        <v>9341430915</v>
      </c>
      <c r="E973" s="2" t="str">
        <f>VLOOKUP(F973,'RPA Vendor Data '!F$1:$G$2418,2)</f>
        <v>GRAYBAR ELECTRIC CO. INC.</v>
      </c>
      <c r="F973" s="2">
        <v>11471</v>
      </c>
      <c r="G973" s="2">
        <v>1</v>
      </c>
      <c r="H973" t="s">
        <v>3190</v>
      </c>
      <c r="I973">
        <v>1300</v>
      </c>
      <c r="J973" t="s">
        <v>98</v>
      </c>
      <c r="K973" t="s">
        <v>98</v>
      </c>
      <c r="L973">
        <v>3809.91</v>
      </c>
      <c r="M973" s="104" t="s">
        <v>105</v>
      </c>
      <c r="N973" s="85" t="s">
        <v>3191</v>
      </c>
      <c r="O973" t="s">
        <v>36</v>
      </c>
      <c r="P973" t="s">
        <v>36</v>
      </c>
      <c r="Q973" t="s">
        <v>36</v>
      </c>
      <c r="R973">
        <v>4952.88</v>
      </c>
      <c r="S973" s="1">
        <v>45744.667732256938</v>
      </c>
      <c r="T973" t="s">
        <v>42</v>
      </c>
      <c r="U973" s="1">
        <v>45744.448611111111</v>
      </c>
      <c r="V973" t="s">
        <v>43</v>
      </c>
      <c r="W973" t="s">
        <v>36</v>
      </c>
      <c r="X973">
        <v>1</v>
      </c>
      <c r="Y973">
        <v>201</v>
      </c>
      <c r="Z973" t="s">
        <v>36</v>
      </c>
      <c r="AA973" t="s">
        <v>36</v>
      </c>
      <c r="AB973" t="s">
        <v>36</v>
      </c>
      <c r="AC973" t="s">
        <v>105</v>
      </c>
      <c r="AD973" t="s">
        <v>105</v>
      </c>
      <c r="AE973" t="s">
        <v>45</v>
      </c>
      <c r="AF973" s="44">
        <v>26121500</v>
      </c>
      <c r="AG973" s="102" t="s">
        <v>237</v>
      </c>
      <c r="AI973" s="2" t="s">
        <v>48</v>
      </c>
      <c r="AJ973" s="2" t="e">
        <f>VLOOKUP(A973,'Classification Test Result'!$A$2:$D$2428,4,FALSE)</f>
        <v>#N/A</v>
      </c>
      <c r="AL973" s="2">
        <f>_xlfn.XLOOKUP($A973,Results!$A$2:$A$2256,Results!G$2:G$2256,"")</f>
        <v>0</v>
      </c>
      <c r="AM973" s="2">
        <f>_xlfn.XLOOKUP($A973,Results!$A$2:$A$2256,Results!H$2:H$2256,"")</f>
        <v>0</v>
      </c>
      <c r="AN973" s="2">
        <f>_xlfn.XLOOKUP($A973,Results!$A$2:$A$2256,Results!I$2:I$2256,"")</f>
        <v>0</v>
      </c>
      <c r="AO973" s="2">
        <f>_xlfn.XLOOKUP($A973,Results!$A$2:$A$2256,Results!J$2:J$2256,"")</f>
        <v>0</v>
      </c>
      <c r="AP973" s="2">
        <f>_xlfn.XLOOKUP($A973,Results!$A$2:$A$2256,Results!K$2:K$2256,"")</f>
        <v>0</v>
      </c>
      <c r="AQ973" s="2">
        <f>_xlfn.XLOOKUP($A973,Results!$A$2:$A$2256,Results!L$2:L$2256,"")</f>
        <v>0</v>
      </c>
      <c r="AR973" s="2">
        <f>_xlfn.XLOOKUP($A973,Results!$A$2:$A$2256,Results!M$2:M$2256,"")</f>
        <v>0</v>
      </c>
      <c r="AS973" s="2">
        <f>_xlfn.XLOOKUP($A973,Results!$A$2:$A$2256,Results!N$2:N$2256,"")</f>
        <v>0</v>
      </c>
      <c r="AT973" s="2" t="str">
        <f>_xlfn.XLOOKUP($A973,Results!$A$2:$A$2256,Results!O$2:O$2256,"")</f>
        <v>GENERIC WIRE</v>
      </c>
      <c r="AU973" s="2" t="str">
        <f>_xlfn.XLOOKUP($A973,Results!$A$2:$A$2256,Results!P$2:P$2256,"")</f>
        <v>GENERIC VENDOR WIRE-WYRPA</v>
      </c>
      <c r="AV973" s="2" t="str">
        <f>_xlfn.XLOOKUP($A973,Results!$A$2:$A$2256,Results!Q$2:Q$2256,"")</f>
        <v>SINGLE_MATCH</v>
      </c>
      <c r="AW973" s="2">
        <f>_xlfn.XLOOKUP($A973,Results!$A$2:$A$2256,Results!R$2:R$2256,"")</f>
        <v>0</v>
      </c>
      <c r="AX973" s="2">
        <f>_xlfn.XLOOKUP($A973,Results!$A$2:$A$2256,Results!S$2:S$2256,"")</f>
        <v>0</v>
      </c>
      <c r="AY973" s="2">
        <f>_xlfn.XLOOKUP($A973,Results!$A$2:$A$2256,Results!T$2:T$2256,"")</f>
        <v>100</v>
      </c>
      <c r="AZ973" s="2">
        <f>_xlfn.XLOOKUP($A973,Results!$A$2:$A$2256,Results!U$2:U$2256,"")</f>
        <v>0</v>
      </c>
      <c r="BA973" s="2" t="str">
        <f>_xlfn.XLOOKUP($A973,Results!$A$2:$A$2256,Results!V$2:V$2256,"")</f>
        <v>SOUTHWIRE</v>
      </c>
      <c r="BB973" s="2">
        <f>_xlfn.XLOOKUP($A973,Results!$A$2:$A$2256,Results!W$2:W$2256,"")</f>
        <v>78</v>
      </c>
      <c r="BC973" s="2">
        <f>_xlfn.XLOOKUP($A973,Results!$A$2:$A$2256,Results!X$2:X$2256,"")</f>
        <v>26121614</v>
      </c>
      <c r="BD973" s="2">
        <f>_xlfn.XLOOKUP($A973,Results!$A$2:$A$2256,Results!Y$2:Y$2256,"")</f>
        <v>78</v>
      </c>
      <c r="BE973" s="2" t="b">
        <f>_xlfn.XLOOKUP($A973,Results!$A$2:$A$2256,Results!Z$2:Z$2256,"")</f>
        <v>1</v>
      </c>
    </row>
    <row r="974" spans="1:57" ht="38.25" customHeight="1" x14ac:dyDescent="0.3">
      <c r="A974">
        <v>906651</v>
      </c>
      <c r="B974">
        <v>281929</v>
      </c>
      <c r="C974" t="s">
        <v>36</v>
      </c>
      <c r="D974">
        <v>9341355100</v>
      </c>
      <c r="E974" s="2" t="str">
        <f>VLOOKUP(F974,'RPA Vendor Data '!F$1:$G$2418,2)</f>
        <v>GRAYBAR ELECTRIC CO. INC.</v>
      </c>
      <c r="F974" s="2">
        <v>11471</v>
      </c>
      <c r="G974" s="2">
        <v>2</v>
      </c>
      <c r="H974" t="s">
        <v>3192</v>
      </c>
      <c r="I974">
        <v>3000</v>
      </c>
      <c r="J974" t="s">
        <v>98</v>
      </c>
      <c r="K974" t="s">
        <v>98</v>
      </c>
      <c r="L974">
        <v>505.24</v>
      </c>
      <c r="M974" s="104" t="s">
        <v>105</v>
      </c>
      <c r="N974" s="85" t="s">
        <v>3193</v>
      </c>
      <c r="O974" t="s">
        <v>36</v>
      </c>
      <c r="P974" t="s">
        <v>3194</v>
      </c>
      <c r="Q974" t="s">
        <v>36</v>
      </c>
      <c r="R974">
        <v>1515.72</v>
      </c>
      <c r="S974" s="1">
        <v>45744.812855057869</v>
      </c>
      <c r="T974" t="s">
        <v>42</v>
      </c>
      <c r="U974" s="1">
        <v>45744.591666666667</v>
      </c>
      <c r="V974" t="s">
        <v>43</v>
      </c>
      <c r="W974" t="s">
        <v>36</v>
      </c>
      <c r="X974">
        <v>0</v>
      </c>
      <c r="Y974">
        <v>201</v>
      </c>
      <c r="Z974" t="s">
        <v>36</v>
      </c>
      <c r="AA974" t="s">
        <v>36</v>
      </c>
      <c r="AB974" t="s">
        <v>36</v>
      </c>
      <c r="AC974" t="s">
        <v>105</v>
      </c>
      <c r="AD974" t="s">
        <v>105</v>
      </c>
      <c r="AE974" t="s">
        <v>45</v>
      </c>
      <c r="AF974" s="44">
        <v>26121500</v>
      </c>
      <c r="AG974" s="102" t="s">
        <v>237</v>
      </c>
      <c r="AI974" s="2" t="s">
        <v>48</v>
      </c>
      <c r="AJ974" s="2" t="e">
        <f>VLOOKUP(A974,'Classification Test Result'!$A$2:$D$2428,4,FALSE)</f>
        <v>#N/A</v>
      </c>
      <c r="AL974" s="2">
        <f>_xlfn.XLOOKUP($A974,Results!$A$2:$A$2256,Results!G$2:G$2256,"")</f>
        <v>0</v>
      </c>
      <c r="AM974" s="2">
        <f>_xlfn.XLOOKUP($A974,Results!$A$2:$A$2256,Results!H$2:H$2256,"")</f>
        <v>0</v>
      </c>
      <c r="AN974" s="2">
        <f>_xlfn.XLOOKUP($A974,Results!$A$2:$A$2256,Results!I$2:I$2256,"")</f>
        <v>0</v>
      </c>
      <c r="AO974" s="2">
        <f>_xlfn.XLOOKUP($A974,Results!$A$2:$A$2256,Results!J$2:J$2256,"")</f>
        <v>0</v>
      </c>
      <c r="AP974" s="2">
        <f>_xlfn.XLOOKUP($A974,Results!$A$2:$A$2256,Results!K$2:K$2256,"")</f>
        <v>0</v>
      </c>
      <c r="AQ974" s="2">
        <f>_xlfn.XLOOKUP($A974,Results!$A$2:$A$2256,Results!L$2:L$2256,"")</f>
        <v>0</v>
      </c>
      <c r="AR974" s="2">
        <f>_xlfn.XLOOKUP($A974,Results!$A$2:$A$2256,Results!M$2:M$2256,"")</f>
        <v>0</v>
      </c>
      <c r="AS974" s="2">
        <f>_xlfn.XLOOKUP($A974,Results!$A$2:$A$2256,Results!N$2:N$2256,"")</f>
        <v>0</v>
      </c>
      <c r="AT974" s="2" t="str">
        <f>_xlfn.XLOOKUP($A974,Results!$A$2:$A$2256,Results!O$2:O$2256,"")</f>
        <v>GENERIC WIRE</v>
      </c>
      <c r="AU974" s="2" t="str">
        <f>_xlfn.XLOOKUP($A974,Results!$A$2:$A$2256,Results!P$2:P$2256,"")</f>
        <v>GENERIC VENDOR WIRE-WYRPA</v>
      </c>
      <c r="AV974" s="2" t="str">
        <f>_xlfn.XLOOKUP($A974,Results!$A$2:$A$2256,Results!Q$2:Q$2256,"")</f>
        <v>SINGLE_MATCH</v>
      </c>
      <c r="AW974" s="2">
        <f>_xlfn.XLOOKUP($A974,Results!$A$2:$A$2256,Results!R$2:R$2256,"")</f>
        <v>0</v>
      </c>
      <c r="AX974" s="2">
        <f>_xlfn.XLOOKUP($A974,Results!$A$2:$A$2256,Results!S$2:S$2256,"")</f>
        <v>0</v>
      </c>
      <c r="AY974" s="2">
        <f>_xlfn.XLOOKUP($A974,Results!$A$2:$A$2256,Results!T$2:T$2256,"")</f>
        <v>100</v>
      </c>
      <c r="AZ974" s="2">
        <f>_xlfn.XLOOKUP($A974,Results!$A$2:$A$2256,Results!U$2:U$2256,"")</f>
        <v>0</v>
      </c>
      <c r="BA974" s="2" t="str">
        <f>_xlfn.XLOOKUP($A974,Results!$A$2:$A$2256,Results!V$2:V$2256,"")</f>
        <v>ALPHA WIRE</v>
      </c>
      <c r="BB974" s="2">
        <f>_xlfn.XLOOKUP($A974,Results!$A$2:$A$2256,Results!W$2:W$2256,"")</f>
        <v>76</v>
      </c>
      <c r="BC974" s="2">
        <f>_xlfn.XLOOKUP($A974,Results!$A$2:$A$2256,Results!X$2:X$2256,"")</f>
        <v>26121539</v>
      </c>
      <c r="BD974" s="2">
        <f>_xlfn.XLOOKUP($A974,Results!$A$2:$A$2256,Results!Y$2:Y$2256,"")</f>
        <v>76</v>
      </c>
      <c r="BE974" s="2" t="b">
        <f>_xlfn.XLOOKUP($A974,Results!$A$2:$A$2256,Results!Z$2:Z$2256,"")</f>
        <v>1</v>
      </c>
    </row>
    <row r="975" spans="1:57" ht="38.25" customHeight="1" x14ac:dyDescent="0.3">
      <c r="A975">
        <v>906652</v>
      </c>
      <c r="B975">
        <v>281913</v>
      </c>
      <c r="C975" t="s">
        <v>36</v>
      </c>
      <c r="D975">
        <v>9341435824</v>
      </c>
      <c r="E975" s="2" t="str">
        <f>VLOOKUP(F975,'RPA Vendor Data '!F$1:$G$2418,2)</f>
        <v>GRAYBAR ELECTRIC CO. INC.</v>
      </c>
      <c r="F975" s="2">
        <v>11471</v>
      </c>
      <c r="G975" s="2">
        <v>14</v>
      </c>
      <c r="H975" t="s">
        <v>3195</v>
      </c>
      <c r="I975">
        <v>25</v>
      </c>
      <c r="J975" t="s">
        <v>98</v>
      </c>
      <c r="K975" t="s">
        <v>98</v>
      </c>
      <c r="L975">
        <v>373.53</v>
      </c>
      <c r="M975" s="104" t="s">
        <v>105</v>
      </c>
      <c r="N975" s="85" t="s">
        <v>3196</v>
      </c>
      <c r="O975" t="s">
        <v>3197</v>
      </c>
      <c r="P975" t="s">
        <v>36</v>
      </c>
      <c r="Q975" t="s">
        <v>36</v>
      </c>
      <c r="R975">
        <v>9.34</v>
      </c>
      <c r="S975" s="1">
        <v>45744.729418784722</v>
      </c>
      <c r="T975" t="s">
        <v>42</v>
      </c>
      <c r="U975" s="1">
        <v>45744.511805555558</v>
      </c>
      <c r="V975" t="s">
        <v>43</v>
      </c>
      <c r="W975" t="s">
        <v>36</v>
      </c>
      <c r="X975">
        <v>0</v>
      </c>
      <c r="Y975" s="3">
        <v>201301</v>
      </c>
      <c r="Z975" t="s">
        <v>36</v>
      </c>
      <c r="AA975" t="s">
        <v>36</v>
      </c>
      <c r="AB975" t="s">
        <v>36</v>
      </c>
      <c r="AC975" t="s">
        <v>105</v>
      </c>
      <c r="AD975" t="s">
        <v>105</v>
      </c>
      <c r="AE975" t="s">
        <v>45</v>
      </c>
      <c r="AF975" s="44">
        <v>26121500</v>
      </c>
      <c r="AG975" s="102" t="s">
        <v>237</v>
      </c>
      <c r="AI975" s="2" t="s">
        <v>48</v>
      </c>
      <c r="AJ975" s="2" t="e">
        <f>VLOOKUP(A975,'Classification Test Result'!$A$2:$D$2428,4,FALSE)</f>
        <v>#N/A</v>
      </c>
      <c r="AL975" s="2">
        <f>_xlfn.XLOOKUP($A975,Results!$A$2:$A$2256,Results!G$2:G$2256,"")</f>
        <v>0</v>
      </c>
      <c r="AM975" s="2">
        <f>_xlfn.XLOOKUP($A975,Results!$A$2:$A$2256,Results!H$2:H$2256,"")</f>
        <v>0</v>
      </c>
      <c r="AN975" s="2">
        <f>_xlfn.XLOOKUP($A975,Results!$A$2:$A$2256,Results!I$2:I$2256,"")</f>
        <v>0</v>
      </c>
      <c r="AO975" s="2">
        <f>_xlfn.XLOOKUP($A975,Results!$A$2:$A$2256,Results!J$2:J$2256,"")</f>
        <v>0</v>
      </c>
      <c r="AP975" s="2">
        <f>_xlfn.XLOOKUP($A975,Results!$A$2:$A$2256,Results!K$2:K$2256,"")</f>
        <v>0</v>
      </c>
      <c r="AQ975" s="2">
        <f>_xlfn.XLOOKUP($A975,Results!$A$2:$A$2256,Results!L$2:L$2256,"")</f>
        <v>0</v>
      </c>
      <c r="AR975" s="2">
        <f>_xlfn.XLOOKUP($A975,Results!$A$2:$A$2256,Results!M$2:M$2256,"")</f>
        <v>0</v>
      </c>
      <c r="AS975" s="2">
        <f>_xlfn.XLOOKUP($A975,Results!$A$2:$A$2256,Results!N$2:N$2256,"")</f>
        <v>0</v>
      </c>
      <c r="AT975" s="2" t="str">
        <f>_xlfn.XLOOKUP($A975,Results!$A$2:$A$2256,Results!O$2:O$2256,"")</f>
        <v>GENERIC WIRE</v>
      </c>
      <c r="AU975" s="2" t="str">
        <f>_xlfn.XLOOKUP($A975,Results!$A$2:$A$2256,Results!P$2:P$2256,"")</f>
        <v>GENERIC VENDOR WIRE-WYRPA</v>
      </c>
      <c r="AV975" s="2" t="str">
        <f>_xlfn.XLOOKUP($A975,Results!$A$2:$A$2256,Results!Q$2:Q$2256,"")</f>
        <v>MULTIPLE_MATCHES_ONE_VALID</v>
      </c>
      <c r="AW975" s="2">
        <f>_xlfn.XLOOKUP($A975,Results!$A$2:$A$2256,Results!R$2:R$2256,"")</f>
        <v>0</v>
      </c>
      <c r="AX975" s="2">
        <f>_xlfn.XLOOKUP($A975,Results!$A$2:$A$2256,Results!S$2:S$2256,"")</f>
        <v>0</v>
      </c>
      <c r="AY975" s="2">
        <f>_xlfn.XLOOKUP($A975,Results!$A$2:$A$2256,Results!T$2:T$2256,"")</f>
        <v>50</v>
      </c>
      <c r="AZ975" s="2">
        <f>_xlfn.XLOOKUP($A975,Results!$A$2:$A$2256,Results!U$2:U$2256,"")</f>
        <v>0</v>
      </c>
      <c r="BA975" s="2" t="str">
        <f>_xlfn.XLOOKUP($A975,Results!$A$2:$A$2256,Results!V$2:V$2256,"")</f>
        <v>SOUTHWIRE</v>
      </c>
      <c r="BB975" s="2">
        <f>_xlfn.XLOOKUP($A975,Results!$A$2:$A$2256,Results!W$2:W$2256,"")</f>
        <v>79</v>
      </c>
      <c r="BC975" s="2">
        <f>_xlfn.XLOOKUP($A975,Results!$A$2:$A$2256,Results!X$2:X$2256,"")</f>
        <v>26120000</v>
      </c>
      <c r="BD975" s="2">
        <f>_xlfn.XLOOKUP($A975,Results!$A$2:$A$2256,Results!Y$2:Y$2256,"")</f>
        <v>79</v>
      </c>
      <c r="BE975" s="2" t="b">
        <f>_xlfn.XLOOKUP($A975,Results!$A$2:$A$2256,Results!Z$2:Z$2256,"")</f>
        <v>1</v>
      </c>
    </row>
    <row r="976" spans="1:57" ht="38.25" customHeight="1" x14ac:dyDescent="0.3">
      <c r="A976">
        <v>906653</v>
      </c>
      <c r="B976">
        <v>281913</v>
      </c>
      <c r="C976" t="s">
        <v>36</v>
      </c>
      <c r="D976">
        <v>9341435824</v>
      </c>
      <c r="E976" s="2" t="str">
        <f>VLOOKUP(F976,'RPA Vendor Data '!F$1:$G$2418,2)</f>
        <v>GRAYBAR ELECTRIC CO. INC.</v>
      </c>
      <c r="F976" s="2">
        <v>11471</v>
      </c>
      <c r="G976" s="2">
        <v>9</v>
      </c>
      <c r="H976" t="s">
        <v>3198</v>
      </c>
      <c r="I976">
        <v>45</v>
      </c>
      <c r="J976" t="s">
        <v>98</v>
      </c>
      <c r="K976" t="s">
        <v>98</v>
      </c>
      <c r="L976">
        <v>373.53</v>
      </c>
      <c r="M976" s="104" t="s">
        <v>105</v>
      </c>
      <c r="N976" s="85" t="s">
        <v>3196</v>
      </c>
      <c r="O976" t="s">
        <v>36</v>
      </c>
      <c r="P976" t="s">
        <v>36</v>
      </c>
      <c r="Q976" t="s">
        <v>36</v>
      </c>
      <c r="R976">
        <v>16.809999999999999</v>
      </c>
      <c r="S976" s="1">
        <v>45744.729421840268</v>
      </c>
      <c r="T976" t="s">
        <v>42</v>
      </c>
      <c r="U976" s="1">
        <v>45744.511805555558</v>
      </c>
      <c r="V976" t="s">
        <v>43</v>
      </c>
      <c r="W976" t="s">
        <v>36</v>
      </c>
      <c r="X976">
        <v>0</v>
      </c>
      <c r="Y976" s="3">
        <v>201301</v>
      </c>
      <c r="Z976" t="s">
        <v>36</v>
      </c>
      <c r="AA976" t="s">
        <v>36</v>
      </c>
      <c r="AB976" t="s">
        <v>36</v>
      </c>
      <c r="AC976" t="s">
        <v>105</v>
      </c>
      <c r="AD976" t="s">
        <v>105</v>
      </c>
      <c r="AE976" t="s">
        <v>45</v>
      </c>
      <c r="AF976" s="44">
        <v>26121500</v>
      </c>
      <c r="AG976" s="102" t="s">
        <v>237</v>
      </c>
      <c r="AI976" s="2" t="s">
        <v>48</v>
      </c>
      <c r="AJ976" s="2" t="e">
        <f>VLOOKUP(A976,'Classification Test Result'!$A$2:$D$2428,4,FALSE)</f>
        <v>#N/A</v>
      </c>
      <c r="AL976" s="2">
        <f>_xlfn.XLOOKUP($A976,Results!$A$2:$A$2256,Results!G$2:G$2256,"")</f>
        <v>0</v>
      </c>
      <c r="AM976" s="2">
        <f>_xlfn.XLOOKUP($A976,Results!$A$2:$A$2256,Results!H$2:H$2256,"")</f>
        <v>0</v>
      </c>
      <c r="AN976" s="2">
        <f>_xlfn.XLOOKUP($A976,Results!$A$2:$A$2256,Results!I$2:I$2256,"")</f>
        <v>0</v>
      </c>
      <c r="AO976" s="2">
        <f>_xlfn.XLOOKUP($A976,Results!$A$2:$A$2256,Results!J$2:J$2256,"")</f>
        <v>0</v>
      </c>
      <c r="AP976" s="2">
        <f>_xlfn.XLOOKUP($A976,Results!$A$2:$A$2256,Results!K$2:K$2256,"")</f>
        <v>0</v>
      </c>
      <c r="AQ976" s="2">
        <f>_xlfn.XLOOKUP($A976,Results!$A$2:$A$2256,Results!L$2:L$2256,"")</f>
        <v>0</v>
      </c>
      <c r="AR976" s="2">
        <f>_xlfn.XLOOKUP($A976,Results!$A$2:$A$2256,Results!M$2:M$2256,"")</f>
        <v>0</v>
      </c>
      <c r="AS976" s="2">
        <f>_xlfn.XLOOKUP($A976,Results!$A$2:$A$2256,Results!N$2:N$2256,"")</f>
        <v>0</v>
      </c>
      <c r="AT976" s="2" t="str">
        <f>_xlfn.XLOOKUP($A976,Results!$A$2:$A$2256,Results!O$2:O$2256,"")</f>
        <v>GENERIC WIRE</v>
      </c>
      <c r="AU976" s="2" t="str">
        <f>_xlfn.XLOOKUP($A976,Results!$A$2:$A$2256,Results!P$2:P$2256,"")</f>
        <v>GENERIC VENDOR WIRE-WYRPA</v>
      </c>
      <c r="AV976" s="2" t="str">
        <f>_xlfn.XLOOKUP($A976,Results!$A$2:$A$2256,Results!Q$2:Q$2256,"")</f>
        <v>MULTIPLE_MATCHES_ONE_VALID</v>
      </c>
      <c r="AW976" s="2">
        <f>_xlfn.XLOOKUP($A976,Results!$A$2:$A$2256,Results!R$2:R$2256,"")</f>
        <v>0</v>
      </c>
      <c r="AX976" s="2">
        <f>_xlfn.XLOOKUP($A976,Results!$A$2:$A$2256,Results!S$2:S$2256,"")</f>
        <v>0</v>
      </c>
      <c r="AY976" s="2">
        <f>_xlfn.XLOOKUP($A976,Results!$A$2:$A$2256,Results!T$2:T$2256,"")</f>
        <v>50</v>
      </c>
      <c r="AZ976" s="2">
        <f>_xlfn.XLOOKUP($A976,Results!$A$2:$A$2256,Results!U$2:U$2256,"")</f>
        <v>0</v>
      </c>
      <c r="BA976" s="2" t="str">
        <f>_xlfn.XLOOKUP($A976,Results!$A$2:$A$2256,Results!V$2:V$2256,"")</f>
        <v>SOUTHWIRE</v>
      </c>
      <c r="BB976" s="2">
        <f>_xlfn.XLOOKUP($A976,Results!$A$2:$A$2256,Results!W$2:W$2256,"")</f>
        <v>79</v>
      </c>
      <c r="BC976" s="2">
        <f>_xlfn.XLOOKUP($A976,Results!$A$2:$A$2256,Results!X$2:X$2256,"")</f>
        <v>26120000</v>
      </c>
      <c r="BD976" s="2">
        <f>_xlfn.XLOOKUP($A976,Results!$A$2:$A$2256,Results!Y$2:Y$2256,"")</f>
        <v>79</v>
      </c>
      <c r="BE976" s="2" t="b">
        <f>_xlfn.XLOOKUP($A976,Results!$A$2:$A$2256,Results!Z$2:Z$2256,"")</f>
        <v>1</v>
      </c>
    </row>
    <row r="977" spans="1:57" ht="38.25" customHeight="1" x14ac:dyDescent="0.3">
      <c r="A977">
        <v>906654</v>
      </c>
      <c r="B977">
        <v>281913</v>
      </c>
      <c r="C977" t="s">
        <v>36</v>
      </c>
      <c r="D977">
        <v>9341435824</v>
      </c>
      <c r="E977" s="2" t="str">
        <f>VLOOKUP(F977,'RPA Vendor Data '!F$1:$G$2418,2)</f>
        <v>GRAYBAR ELECTRIC CO. INC.</v>
      </c>
      <c r="F977" s="2">
        <v>11471</v>
      </c>
      <c r="G977" s="2">
        <v>3</v>
      </c>
      <c r="H977" t="s">
        <v>3199</v>
      </c>
      <c r="I977">
        <v>90</v>
      </c>
      <c r="J977" t="s">
        <v>98</v>
      </c>
      <c r="K977" t="s">
        <v>98</v>
      </c>
      <c r="L977">
        <v>8516.6200000000008</v>
      </c>
      <c r="M977" s="104" t="s">
        <v>105</v>
      </c>
      <c r="N977" s="85" t="s">
        <v>3200</v>
      </c>
      <c r="O977" t="s">
        <v>36</v>
      </c>
      <c r="P977" t="s">
        <v>36</v>
      </c>
      <c r="Q977" t="s">
        <v>36</v>
      </c>
      <c r="R977">
        <v>766.5</v>
      </c>
      <c r="S977" s="1">
        <v>45744.729430868058</v>
      </c>
      <c r="T977" t="s">
        <v>42</v>
      </c>
      <c r="U977" s="1">
        <v>45744.511805555558</v>
      </c>
      <c r="V977" t="s">
        <v>43</v>
      </c>
      <c r="W977" t="s">
        <v>36</v>
      </c>
      <c r="X977">
        <v>0</v>
      </c>
      <c r="Y977" s="3">
        <v>201301</v>
      </c>
      <c r="Z977" t="s">
        <v>36</v>
      </c>
      <c r="AA977" t="s">
        <v>36</v>
      </c>
      <c r="AB977" t="s">
        <v>36</v>
      </c>
      <c r="AC977" t="s">
        <v>105</v>
      </c>
      <c r="AD977" t="s">
        <v>105</v>
      </c>
      <c r="AE977" t="s">
        <v>45</v>
      </c>
      <c r="AF977" s="44">
        <v>26121500</v>
      </c>
      <c r="AG977" s="102" t="s">
        <v>237</v>
      </c>
      <c r="AI977" s="2" t="s">
        <v>48</v>
      </c>
      <c r="AJ977" s="2" t="e">
        <f>VLOOKUP(A977,'Classification Test Result'!$A$2:$D$2428,4,FALSE)</f>
        <v>#N/A</v>
      </c>
      <c r="AL977" s="2">
        <f>_xlfn.XLOOKUP($A977,Results!$A$2:$A$2256,Results!G$2:G$2256,"")</f>
        <v>0</v>
      </c>
      <c r="AM977" s="2">
        <f>_xlfn.XLOOKUP($A977,Results!$A$2:$A$2256,Results!H$2:H$2256,"")</f>
        <v>0</v>
      </c>
      <c r="AN977" s="2">
        <f>_xlfn.XLOOKUP($A977,Results!$A$2:$A$2256,Results!I$2:I$2256,"")</f>
        <v>0</v>
      </c>
      <c r="AO977" s="2">
        <f>_xlfn.XLOOKUP($A977,Results!$A$2:$A$2256,Results!J$2:J$2256,"")</f>
        <v>0</v>
      </c>
      <c r="AP977" s="2">
        <f>_xlfn.XLOOKUP($A977,Results!$A$2:$A$2256,Results!K$2:K$2256,"")</f>
        <v>0</v>
      </c>
      <c r="AQ977" s="2">
        <f>_xlfn.XLOOKUP($A977,Results!$A$2:$A$2256,Results!L$2:L$2256,"")</f>
        <v>0</v>
      </c>
      <c r="AR977" s="2">
        <f>_xlfn.XLOOKUP($A977,Results!$A$2:$A$2256,Results!M$2:M$2256,"")</f>
        <v>0</v>
      </c>
      <c r="AS977" s="2">
        <f>_xlfn.XLOOKUP($A977,Results!$A$2:$A$2256,Results!N$2:N$2256,"")</f>
        <v>0</v>
      </c>
      <c r="AT977" s="2" t="str">
        <f>_xlfn.XLOOKUP($A977,Results!$A$2:$A$2256,Results!O$2:O$2256,"")</f>
        <v>GENERIC WIRE</v>
      </c>
      <c r="AU977" s="2" t="str">
        <f>_xlfn.XLOOKUP($A977,Results!$A$2:$A$2256,Results!P$2:P$2256,"")</f>
        <v>GENERIC VENDOR WIRE-WYRPA</v>
      </c>
      <c r="AV977" s="2" t="str">
        <f>_xlfn.XLOOKUP($A977,Results!$A$2:$A$2256,Results!Q$2:Q$2256,"")</f>
        <v>SINGLE_MATCH</v>
      </c>
      <c r="AW977" s="2">
        <f>_xlfn.XLOOKUP($A977,Results!$A$2:$A$2256,Results!R$2:R$2256,"")</f>
        <v>0</v>
      </c>
      <c r="AX977" s="2">
        <f>_xlfn.XLOOKUP($A977,Results!$A$2:$A$2256,Results!S$2:S$2256,"")</f>
        <v>0</v>
      </c>
      <c r="AY977" s="2">
        <f>_xlfn.XLOOKUP($A977,Results!$A$2:$A$2256,Results!T$2:T$2256,"")</f>
        <v>100</v>
      </c>
      <c r="AZ977" s="2">
        <f>_xlfn.XLOOKUP($A977,Results!$A$2:$A$2256,Results!U$2:U$2256,"")</f>
        <v>0</v>
      </c>
      <c r="BA977" s="2">
        <f>_xlfn.XLOOKUP($A977,Results!$A$2:$A$2256,Results!V$2:V$2256,"")</f>
        <v>0</v>
      </c>
      <c r="BB977" s="2">
        <f>_xlfn.XLOOKUP($A977,Results!$A$2:$A$2256,Results!W$2:W$2256,"")</f>
        <v>0</v>
      </c>
      <c r="BC977" s="2">
        <f>_xlfn.XLOOKUP($A977,Results!$A$2:$A$2256,Results!X$2:X$2256,"")</f>
        <v>26120000</v>
      </c>
      <c r="BD977" s="2">
        <f>_xlfn.XLOOKUP($A977,Results!$A$2:$A$2256,Results!Y$2:Y$2256,"")</f>
        <v>78</v>
      </c>
      <c r="BE977" s="2">
        <f>_xlfn.XLOOKUP($A977,Results!$A$2:$A$2256,Results!Z$2:Z$2256,"")</f>
        <v>0</v>
      </c>
    </row>
    <row r="978" spans="1:57" ht="38.25" customHeight="1" x14ac:dyDescent="0.3">
      <c r="A978">
        <v>906655</v>
      </c>
      <c r="B978">
        <v>281913</v>
      </c>
      <c r="C978" t="s">
        <v>36</v>
      </c>
      <c r="D978">
        <v>9341435824</v>
      </c>
      <c r="E978" s="2" t="str">
        <f>VLOOKUP(F978,'RPA Vendor Data '!F$1:$G$2418,2)</f>
        <v>GRAYBAR ELECTRIC CO. INC.</v>
      </c>
      <c r="F978" s="2">
        <v>11471</v>
      </c>
      <c r="G978" s="2">
        <v>2</v>
      </c>
      <c r="H978" t="s">
        <v>3201</v>
      </c>
      <c r="I978">
        <v>90</v>
      </c>
      <c r="J978" t="s">
        <v>98</v>
      </c>
      <c r="K978" t="s">
        <v>98</v>
      </c>
      <c r="L978">
        <v>8516.6200000000008</v>
      </c>
      <c r="M978" s="104" t="s">
        <v>105</v>
      </c>
      <c r="N978" s="85" t="s">
        <v>3202</v>
      </c>
      <c r="O978" t="s">
        <v>36</v>
      </c>
      <c r="P978" t="s">
        <v>36</v>
      </c>
      <c r="Q978" t="s">
        <v>36</v>
      </c>
      <c r="R978">
        <v>766.5</v>
      </c>
      <c r="S978" s="1">
        <v>45744.729427928243</v>
      </c>
      <c r="T978" t="s">
        <v>42</v>
      </c>
      <c r="U978" s="1">
        <v>45744.511805555558</v>
      </c>
      <c r="V978" t="s">
        <v>43</v>
      </c>
      <c r="W978" t="s">
        <v>36</v>
      </c>
      <c r="X978">
        <v>0</v>
      </c>
      <c r="Y978" s="3">
        <v>201301</v>
      </c>
      <c r="Z978" t="s">
        <v>36</v>
      </c>
      <c r="AA978" t="s">
        <v>36</v>
      </c>
      <c r="AB978" t="s">
        <v>36</v>
      </c>
      <c r="AC978" t="s">
        <v>105</v>
      </c>
      <c r="AD978" t="s">
        <v>105</v>
      </c>
      <c r="AE978" t="s">
        <v>45</v>
      </c>
      <c r="AF978" s="44">
        <v>26121500</v>
      </c>
      <c r="AG978" s="102" t="s">
        <v>237</v>
      </c>
      <c r="AI978" s="2" t="s">
        <v>48</v>
      </c>
      <c r="AJ978" s="2" t="e">
        <f>VLOOKUP(A978,'Classification Test Result'!$A$2:$D$2428,4,FALSE)</f>
        <v>#N/A</v>
      </c>
      <c r="AL978" s="2">
        <f>_xlfn.XLOOKUP($A978,Results!$A$2:$A$2256,Results!G$2:G$2256,"")</f>
        <v>0</v>
      </c>
      <c r="AM978" s="2">
        <f>_xlfn.XLOOKUP($A978,Results!$A$2:$A$2256,Results!H$2:H$2256,"")</f>
        <v>0</v>
      </c>
      <c r="AN978" s="2">
        <f>_xlfn.XLOOKUP($A978,Results!$A$2:$A$2256,Results!I$2:I$2256,"")</f>
        <v>0</v>
      </c>
      <c r="AO978" s="2">
        <f>_xlfn.XLOOKUP($A978,Results!$A$2:$A$2256,Results!J$2:J$2256,"")</f>
        <v>0</v>
      </c>
      <c r="AP978" s="2">
        <f>_xlfn.XLOOKUP($A978,Results!$A$2:$A$2256,Results!K$2:K$2256,"")</f>
        <v>0</v>
      </c>
      <c r="AQ978" s="2">
        <f>_xlfn.XLOOKUP($A978,Results!$A$2:$A$2256,Results!L$2:L$2256,"")</f>
        <v>0</v>
      </c>
      <c r="AR978" s="2">
        <f>_xlfn.XLOOKUP($A978,Results!$A$2:$A$2256,Results!M$2:M$2256,"")</f>
        <v>0</v>
      </c>
      <c r="AS978" s="2">
        <f>_xlfn.XLOOKUP($A978,Results!$A$2:$A$2256,Results!N$2:N$2256,"")</f>
        <v>0</v>
      </c>
      <c r="AT978" s="2" t="str">
        <f>_xlfn.XLOOKUP($A978,Results!$A$2:$A$2256,Results!O$2:O$2256,"")</f>
        <v>GENERIC WIRE</v>
      </c>
      <c r="AU978" s="2" t="str">
        <f>_xlfn.XLOOKUP($A978,Results!$A$2:$A$2256,Results!P$2:P$2256,"")</f>
        <v>GENERIC VENDOR WIRE-WYRPA</v>
      </c>
      <c r="AV978" s="2" t="str">
        <f>_xlfn.XLOOKUP($A978,Results!$A$2:$A$2256,Results!Q$2:Q$2256,"")</f>
        <v>SINGLE_MATCH</v>
      </c>
      <c r="AW978" s="2">
        <f>_xlfn.XLOOKUP($A978,Results!$A$2:$A$2256,Results!R$2:R$2256,"")</f>
        <v>0</v>
      </c>
      <c r="AX978" s="2">
        <f>_xlfn.XLOOKUP($A978,Results!$A$2:$A$2256,Results!S$2:S$2256,"")</f>
        <v>0</v>
      </c>
      <c r="AY978" s="2">
        <f>_xlfn.XLOOKUP($A978,Results!$A$2:$A$2256,Results!T$2:T$2256,"")</f>
        <v>100</v>
      </c>
      <c r="AZ978" s="2">
        <f>_xlfn.XLOOKUP($A978,Results!$A$2:$A$2256,Results!U$2:U$2256,"")</f>
        <v>0</v>
      </c>
      <c r="BA978" s="2">
        <f>_xlfn.XLOOKUP($A978,Results!$A$2:$A$2256,Results!V$2:V$2256,"")</f>
        <v>0</v>
      </c>
      <c r="BB978" s="2">
        <f>_xlfn.XLOOKUP($A978,Results!$A$2:$A$2256,Results!W$2:W$2256,"")</f>
        <v>0</v>
      </c>
      <c r="BC978" s="2">
        <f>_xlfn.XLOOKUP($A978,Results!$A$2:$A$2256,Results!X$2:X$2256,"")</f>
        <v>26120000</v>
      </c>
      <c r="BD978" s="2">
        <f>_xlfn.XLOOKUP($A978,Results!$A$2:$A$2256,Results!Y$2:Y$2256,"")</f>
        <v>79</v>
      </c>
      <c r="BE978" s="2">
        <f>_xlfn.XLOOKUP($A978,Results!$A$2:$A$2256,Results!Z$2:Z$2256,"")</f>
        <v>0</v>
      </c>
    </row>
    <row r="979" spans="1:57" ht="38.25" customHeight="1" x14ac:dyDescent="0.3">
      <c r="A979">
        <v>906656</v>
      </c>
      <c r="B979">
        <v>281913</v>
      </c>
      <c r="C979" t="s">
        <v>36</v>
      </c>
      <c r="D979">
        <v>9341435824</v>
      </c>
      <c r="E979" s="2" t="str">
        <f>VLOOKUP(F979,'RPA Vendor Data '!F$1:$G$2418,2)</f>
        <v>GRAYBAR ELECTRIC CO. INC.</v>
      </c>
      <c r="F979" s="2">
        <v>11471</v>
      </c>
      <c r="G979" s="2">
        <v>4</v>
      </c>
      <c r="H979" t="s">
        <v>3203</v>
      </c>
      <c r="I979">
        <v>90</v>
      </c>
      <c r="J979" t="s">
        <v>98</v>
      </c>
      <c r="K979" t="s">
        <v>98</v>
      </c>
      <c r="L979">
        <v>8516.6200000000008</v>
      </c>
      <c r="M979" s="104" t="s">
        <v>105</v>
      </c>
      <c r="N979" s="85" t="s">
        <v>3204</v>
      </c>
      <c r="O979" t="s">
        <v>36</v>
      </c>
      <c r="P979" t="s">
        <v>36</v>
      </c>
      <c r="Q979" t="s">
        <v>36</v>
      </c>
      <c r="R979">
        <v>766.5</v>
      </c>
      <c r="S979" s="1">
        <v>45744.729406631937</v>
      </c>
      <c r="T979" t="s">
        <v>42</v>
      </c>
      <c r="U979" s="1">
        <v>45744.511805555558</v>
      </c>
      <c r="V979" t="s">
        <v>43</v>
      </c>
      <c r="W979" t="s">
        <v>36</v>
      </c>
      <c r="X979">
        <v>0</v>
      </c>
      <c r="Y979" s="3">
        <v>201301</v>
      </c>
      <c r="Z979" t="s">
        <v>36</v>
      </c>
      <c r="AA979" t="s">
        <v>36</v>
      </c>
      <c r="AB979" t="s">
        <v>36</v>
      </c>
      <c r="AC979" t="s">
        <v>105</v>
      </c>
      <c r="AD979" t="s">
        <v>105</v>
      </c>
      <c r="AE979" t="s">
        <v>45</v>
      </c>
      <c r="AF979" s="44">
        <v>26121500</v>
      </c>
      <c r="AG979" s="102" t="s">
        <v>237</v>
      </c>
      <c r="AI979" s="2" t="s">
        <v>48</v>
      </c>
      <c r="AJ979" s="2" t="e">
        <f>VLOOKUP(A979,'Classification Test Result'!$A$2:$D$2428,4,FALSE)</f>
        <v>#N/A</v>
      </c>
      <c r="AL979" s="2">
        <f>_xlfn.XLOOKUP($A979,Results!$A$2:$A$2256,Results!G$2:G$2256,"")</f>
        <v>0</v>
      </c>
      <c r="AM979" s="2">
        <f>_xlfn.XLOOKUP($A979,Results!$A$2:$A$2256,Results!H$2:H$2256,"")</f>
        <v>0</v>
      </c>
      <c r="AN979" s="2">
        <f>_xlfn.XLOOKUP($A979,Results!$A$2:$A$2256,Results!I$2:I$2256,"")</f>
        <v>0</v>
      </c>
      <c r="AO979" s="2">
        <f>_xlfn.XLOOKUP($A979,Results!$A$2:$A$2256,Results!J$2:J$2256,"")</f>
        <v>0</v>
      </c>
      <c r="AP979" s="2">
        <f>_xlfn.XLOOKUP($A979,Results!$A$2:$A$2256,Results!K$2:K$2256,"")</f>
        <v>0</v>
      </c>
      <c r="AQ979" s="2">
        <f>_xlfn.XLOOKUP($A979,Results!$A$2:$A$2256,Results!L$2:L$2256,"")</f>
        <v>0</v>
      </c>
      <c r="AR979" s="2">
        <f>_xlfn.XLOOKUP($A979,Results!$A$2:$A$2256,Results!M$2:M$2256,"")</f>
        <v>0</v>
      </c>
      <c r="AS979" s="2">
        <f>_xlfn.XLOOKUP($A979,Results!$A$2:$A$2256,Results!N$2:N$2256,"")</f>
        <v>0</v>
      </c>
      <c r="AT979" s="2" t="str">
        <f>_xlfn.XLOOKUP($A979,Results!$A$2:$A$2256,Results!O$2:O$2256,"")</f>
        <v>GENERIC WIRE</v>
      </c>
      <c r="AU979" s="2" t="str">
        <f>_xlfn.XLOOKUP($A979,Results!$A$2:$A$2256,Results!P$2:P$2256,"")</f>
        <v>GENERIC VENDOR WIRE-WYRPA</v>
      </c>
      <c r="AV979" s="2" t="str">
        <f>_xlfn.XLOOKUP($A979,Results!$A$2:$A$2256,Results!Q$2:Q$2256,"")</f>
        <v>SINGLE_MATCH</v>
      </c>
      <c r="AW979" s="2">
        <f>_xlfn.XLOOKUP($A979,Results!$A$2:$A$2256,Results!R$2:R$2256,"")</f>
        <v>0</v>
      </c>
      <c r="AX979" s="2">
        <f>_xlfn.XLOOKUP($A979,Results!$A$2:$A$2256,Results!S$2:S$2256,"")</f>
        <v>0</v>
      </c>
      <c r="AY979" s="2">
        <f>_xlfn.XLOOKUP($A979,Results!$A$2:$A$2256,Results!T$2:T$2256,"")</f>
        <v>100</v>
      </c>
      <c r="AZ979" s="2">
        <f>_xlfn.XLOOKUP($A979,Results!$A$2:$A$2256,Results!U$2:U$2256,"")</f>
        <v>0</v>
      </c>
      <c r="BA979" s="2">
        <f>_xlfn.XLOOKUP($A979,Results!$A$2:$A$2256,Results!V$2:V$2256,"")</f>
        <v>0</v>
      </c>
      <c r="BB979" s="2">
        <f>_xlfn.XLOOKUP($A979,Results!$A$2:$A$2256,Results!W$2:W$2256,"")</f>
        <v>0</v>
      </c>
      <c r="BC979" s="2">
        <f>_xlfn.XLOOKUP($A979,Results!$A$2:$A$2256,Results!X$2:X$2256,"")</f>
        <v>26120000</v>
      </c>
      <c r="BD979" s="2">
        <f>_xlfn.XLOOKUP($A979,Results!$A$2:$A$2256,Results!Y$2:Y$2256,"")</f>
        <v>78</v>
      </c>
      <c r="BE979" s="2">
        <f>_xlfn.XLOOKUP($A979,Results!$A$2:$A$2256,Results!Z$2:Z$2256,"")</f>
        <v>0</v>
      </c>
    </row>
    <row r="980" spans="1:57" ht="38.25" customHeight="1" x14ac:dyDescent="0.3">
      <c r="A980">
        <v>906657</v>
      </c>
      <c r="B980">
        <v>281913</v>
      </c>
      <c r="C980" t="s">
        <v>36</v>
      </c>
      <c r="D980">
        <v>9341435824</v>
      </c>
      <c r="E980" s="2" t="str">
        <f>VLOOKUP(F980,'RPA Vendor Data '!F$1:$G$2418,2)</f>
        <v>GRAYBAR ELECTRIC CO. INC.</v>
      </c>
      <c r="F980" s="2">
        <v>11471</v>
      </c>
      <c r="G980" s="2">
        <v>1</v>
      </c>
      <c r="H980" t="s">
        <v>3205</v>
      </c>
      <c r="I980">
        <v>90</v>
      </c>
      <c r="J980" t="s">
        <v>98</v>
      </c>
      <c r="K980" t="s">
        <v>98</v>
      </c>
      <c r="L980">
        <v>8516.6200000000008</v>
      </c>
      <c r="M980" s="104" t="s">
        <v>105</v>
      </c>
      <c r="N980" s="85" t="s">
        <v>3206</v>
      </c>
      <c r="O980" t="s">
        <v>36</v>
      </c>
      <c r="P980" t="s">
        <v>36</v>
      </c>
      <c r="Q980" t="s">
        <v>36</v>
      </c>
      <c r="R980">
        <v>766.5</v>
      </c>
      <c r="S980" s="1">
        <v>45744.729424884259</v>
      </c>
      <c r="T980" t="s">
        <v>42</v>
      </c>
      <c r="U980" s="1">
        <v>45744.511805555558</v>
      </c>
      <c r="V980" t="s">
        <v>43</v>
      </c>
      <c r="W980" t="s">
        <v>36</v>
      </c>
      <c r="X980">
        <v>0</v>
      </c>
      <c r="Y980" s="3">
        <v>201301</v>
      </c>
      <c r="Z980" t="s">
        <v>36</v>
      </c>
      <c r="AA980" t="s">
        <v>36</v>
      </c>
      <c r="AB980" t="s">
        <v>36</v>
      </c>
      <c r="AC980" t="s">
        <v>105</v>
      </c>
      <c r="AD980" t="s">
        <v>105</v>
      </c>
      <c r="AE980" t="s">
        <v>45</v>
      </c>
      <c r="AF980" s="44">
        <v>26121500</v>
      </c>
      <c r="AG980" s="102" t="s">
        <v>237</v>
      </c>
      <c r="AI980" s="2" t="s">
        <v>48</v>
      </c>
      <c r="AJ980" s="2" t="e">
        <f>VLOOKUP(A980,'Classification Test Result'!$A$2:$D$2428,4,FALSE)</f>
        <v>#N/A</v>
      </c>
      <c r="AL980" s="2">
        <f>_xlfn.XLOOKUP($A980,Results!$A$2:$A$2256,Results!G$2:G$2256,"")</f>
        <v>0</v>
      </c>
      <c r="AM980" s="2">
        <f>_xlfn.XLOOKUP($A980,Results!$A$2:$A$2256,Results!H$2:H$2256,"")</f>
        <v>0</v>
      </c>
      <c r="AN980" s="2">
        <f>_xlfn.XLOOKUP($A980,Results!$A$2:$A$2256,Results!I$2:I$2256,"")</f>
        <v>0</v>
      </c>
      <c r="AO980" s="2">
        <f>_xlfn.XLOOKUP($A980,Results!$A$2:$A$2256,Results!J$2:J$2256,"")</f>
        <v>0</v>
      </c>
      <c r="AP980" s="2">
        <f>_xlfn.XLOOKUP($A980,Results!$A$2:$A$2256,Results!K$2:K$2256,"")</f>
        <v>0</v>
      </c>
      <c r="AQ980" s="2">
        <f>_xlfn.XLOOKUP($A980,Results!$A$2:$A$2256,Results!L$2:L$2256,"")</f>
        <v>0</v>
      </c>
      <c r="AR980" s="2">
        <f>_xlfn.XLOOKUP($A980,Results!$A$2:$A$2256,Results!M$2:M$2256,"")</f>
        <v>0</v>
      </c>
      <c r="AS980" s="2">
        <f>_xlfn.XLOOKUP($A980,Results!$A$2:$A$2256,Results!N$2:N$2256,"")</f>
        <v>0</v>
      </c>
      <c r="AT980" s="2" t="str">
        <f>_xlfn.XLOOKUP($A980,Results!$A$2:$A$2256,Results!O$2:O$2256,"")</f>
        <v>GENERIC WIRE</v>
      </c>
      <c r="AU980" s="2" t="str">
        <f>_xlfn.XLOOKUP($A980,Results!$A$2:$A$2256,Results!P$2:P$2256,"")</f>
        <v>GENERIC VENDOR WIRE-WYRPA</v>
      </c>
      <c r="AV980" s="2" t="str">
        <f>_xlfn.XLOOKUP($A980,Results!$A$2:$A$2256,Results!Q$2:Q$2256,"")</f>
        <v>SINGLE_MATCH</v>
      </c>
      <c r="AW980" s="2">
        <f>_xlfn.XLOOKUP($A980,Results!$A$2:$A$2256,Results!R$2:R$2256,"")</f>
        <v>0</v>
      </c>
      <c r="AX980" s="2">
        <f>_xlfn.XLOOKUP($A980,Results!$A$2:$A$2256,Results!S$2:S$2256,"")</f>
        <v>0</v>
      </c>
      <c r="AY980" s="2">
        <f>_xlfn.XLOOKUP($A980,Results!$A$2:$A$2256,Results!T$2:T$2256,"")</f>
        <v>100</v>
      </c>
      <c r="AZ980" s="2">
        <f>_xlfn.XLOOKUP($A980,Results!$A$2:$A$2256,Results!U$2:U$2256,"")</f>
        <v>0</v>
      </c>
      <c r="BA980" s="2">
        <f>_xlfn.XLOOKUP($A980,Results!$A$2:$A$2256,Results!V$2:V$2256,"")</f>
        <v>0</v>
      </c>
      <c r="BB980" s="2">
        <f>_xlfn.XLOOKUP($A980,Results!$A$2:$A$2256,Results!W$2:W$2256,"")</f>
        <v>0</v>
      </c>
      <c r="BC980" s="2">
        <f>_xlfn.XLOOKUP($A980,Results!$A$2:$A$2256,Results!X$2:X$2256,"")</f>
        <v>26120000</v>
      </c>
      <c r="BD980" s="2">
        <f>_xlfn.XLOOKUP($A980,Results!$A$2:$A$2256,Results!Y$2:Y$2256,"")</f>
        <v>77</v>
      </c>
      <c r="BE980" s="2">
        <f>_xlfn.XLOOKUP($A980,Results!$A$2:$A$2256,Results!Z$2:Z$2256,"")</f>
        <v>0</v>
      </c>
    </row>
    <row r="981" spans="1:57" ht="38.25" customHeight="1" x14ac:dyDescent="0.3">
      <c r="A981">
        <v>906658</v>
      </c>
      <c r="B981">
        <v>281913</v>
      </c>
      <c r="C981" t="s">
        <v>36</v>
      </c>
      <c r="D981">
        <v>9341435824</v>
      </c>
      <c r="E981" s="2" t="str">
        <f>VLOOKUP(F981,'RPA Vendor Data '!F$1:$G$2418,2)</f>
        <v>GRAYBAR ELECTRIC CO. INC.</v>
      </c>
      <c r="F981" s="2">
        <v>11471</v>
      </c>
      <c r="G981" s="2">
        <v>7</v>
      </c>
      <c r="H981" t="s">
        <v>3207</v>
      </c>
      <c r="I981">
        <v>45</v>
      </c>
      <c r="J981" t="s">
        <v>98</v>
      </c>
      <c r="K981" t="s">
        <v>98</v>
      </c>
      <c r="L981">
        <v>1532.69</v>
      </c>
      <c r="M981" s="104" t="s">
        <v>105</v>
      </c>
      <c r="N981" s="85" t="s">
        <v>3208</v>
      </c>
      <c r="O981" t="s">
        <v>36</v>
      </c>
      <c r="P981" t="s">
        <v>36</v>
      </c>
      <c r="Q981" t="s">
        <v>36</v>
      </c>
      <c r="R981">
        <v>68.97</v>
      </c>
      <c r="S981" s="1">
        <v>45744.729439583331</v>
      </c>
      <c r="T981" t="s">
        <v>42</v>
      </c>
      <c r="U981" s="1">
        <v>45744.511805555558</v>
      </c>
      <c r="V981" t="s">
        <v>43</v>
      </c>
      <c r="W981" t="s">
        <v>36</v>
      </c>
      <c r="X981">
        <v>0</v>
      </c>
      <c r="Y981" s="3">
        <v>201301</v>
      </c>
      <c r="Z981" t="s">
        <v>36</v>
      </c>
      <c r="AA981" t="s">
        <v>36</v>
      </c>
      <c r="AB981" t="s">
        <v>36</v>
      </c>
      <c r="AC981" t="s">
        <v>105</v>
      </c>
      <c r="AD981" t="s">
        <v>105</v>
      </c>
      <c r="AE981" t="s">
        <v>45</v>
      </c>
      <c r="AF981" s="44">
        <v>26121500</v>
      </c>
      <c r="AG981" s="102" t="s">
        <v>237</v>
      </c>
      <c r="AI981" s="2" t="s">
        <v>48</v>
      </c>
      <c r="AJ981" s="2" t="e">
        <f>VLOOKUP(A981,'Classification Test Result'!$A$2:$D$2428,4,FALSE)</f>
        <v>#N/A</v>
      </c>
      <c r="AL981" s="2">
        <f>_xlfn.XLOOKUP($A981,Results!$A$2:$A$2256,Results!G$2:G$2256,"")</f>
        <v>0</v>
      </c>
      <c r="AM981" s="2">
        <f>_xlfn.XLOOKUP($A981,Results!$A$2:$A$2256,Results!H$2:H$2256,"")</f>
        <v>0</v>
      </c>
      <c r="AN981" s="2">
        <f>_xlfn.XLOOKUP($A981,Results!$A$2:$A$2256,Results!I$2:I$2256,"")</f>
        <v>0</v>
      </c>
      <c r="AO981" s="2">
        <f>_xlfn.XLOOKUP($A981,Results!$A$2:$A$2256,Results!J$2:J$2256,"")</f>
        <v>0</v>
      </c>
      <c r="AP981" s="2">
        <f>_xlfn.XLOOKUP($A981,Results!$A$2:$A$2256,Results!K$2:K$2256,"")</f>
        <v>0</v>
      </c>
      <c r="AQ981" s="2">
        <f>_xlfn.XLOOKUP($A981,Results!$A$2:$A$2256,Results!L$2:L$2256,"")</f>
        <v>0</v>
      </c>
      <c r="AR981" s="2">
        <f>_xlfn.XLOOKUP($A981,Results!$A$2:$A$2256,Results!M$2:M$2256,"")</f>
        <v>0</v>
      </c>
      <c r="AS981" s="2">
        <f>_xlfn.XLOOKUP($A981,Results!$A$2:$A$2256,Results!N$2:N$2256,"")</f>
        <v>0</v>
      </c>
      <c r="AT981" s="2" t="str">
        <f>_xlfn.XLOOKUP($A981,Results!$A$2:$A$2256,Results!O$2:O$2256,"")</f>
        <v>GENERIC WIRE</v>
      </c>
      <c r="AU981" s="2" t="str">
        <f>_xlfn.XLOOKUP($A981,Results!$A$2:$A$2256,Results!P$2:P$2256,"")</f>
        <v>GENERIC VENDOR WIRE-WYRPA</v>
      </c>
      <c r="AV981" s="2" t="str">
        <f>_xlfn.XLOOKUP($A981,Results!$A$2:$A$2256,Results!Q$2:Q$2256,"")</f>
        <v>SINGLE_MATCH</v>
      </c>
      <c r="AW981" s="2">
        <f>_xlfn.XLOOKUP($A981,Results!$A$2:$A$2256,Results!R$2:R$2256,"")</f>
        <v>0</v>
      </c>
      <c r="AX981" s="2">
        <f>_xlfn.XLOOKUP($A981,Results!$A$2:$A$2256,Results!S$2:S$2256,"")</f>
        <v>0</v>
      </c>
      <c r="AY981" s="2">
        <f>_xlfn.XLOOKUP($A981,Results!$A$2:$A$2256,Results!T$2:T$2256,"")</f>
        <v>100</v>
      </c>
      <c r="AZ981" s="2">
        <f>_xlfn.XLOOKUP($A981,Results!$A$2:$A$2256,Results!U$2:U$2256,"")</f>
        <v>0</v>
      </c>
      <c r="BA981" s="2" t="str">
        <f>_xlfn.XLOOKUP($A981,Results!$A$2:$A$2256,Results!V$2:V$2256,"")</f>
        <v>SOUTHWIRE</v>
      </c>
      <c r="BB981" s="2">
        <f>_xlfn.XLOOKUP($A981,Results!$A$2:$A$2256,Results!W$2:W$2256,"")</f>
        <v>77</v>
      </c>
      <c r="BC981" s="2">
        <f>_xlfn.XLOOKUP($A981,Results!$A$2:$A$2256,Results!X$2:X$2256,"")</f>
        <v>26121614</v>
      </c>
      <c r="BD981" s="2">
        <f>_xlfn.XLOOKUP($A981,Results!$A$2:$A$2256,Results!Y$2:Y$2256,"")</f>
        <v>77</v>
      </c>
      <c r="BE981" s="2" t="b">
        <f>_xlfn.XLOOKUP($A981,Results!$A$2:$A$2256,Results!Z$2:Z$2256,"")</f>
        <v>1</v>
      </c>
    </row>
    <row r="982" spans="1:57" ht="38.25" customHeight="1" x14ac:dyDescent="0.3">
      <c r="A982">
        <v>906659</v>
      </c>
      <c r="B982">
        <v>281913</v>
      </c>
      <c r="C982" t="s">
        <v>36</v>
      </c>
      <c r="D982">
        <v>9341435824</v>
      </c>
      <c r="E982" s="2" t="str">
        <f>VLOOKUP(F982,'RPA Vendor Data '!F$1:$G$2418,2)</f>
        <v>GRAYBAR ELECTRIC CO. INC.</v>
      </c>
      <c r="F982" s="2">
        <v>11471</v>
      </c>
      <c r="G982" s="2">
        <v>12</v>
      </c>
      <c r="H982" t="s">
        <v>3207</v>
      </c>
      <c r="I982">
        <v>25</v>
      </c>
      <c r="J982" t="s">
        <v>98</v>
      </c>
      <c r="K982" t="s">
        <v>98</v>
      </c>
      <c r="L982">
        <v>1532.69</v>
      </c>
      <c r="M982" s="104" t="s">
        <v>105</v>
      </c>
      <c r="N982" s="85" t="s">
        <v>3208</v>
      </c>
      <c r="O982" t="s">
        <v>36</v>
      </c>
      <c r="P982" t="s">
        <v>36</v>
      </c>
      <c r="Q982" t="s">
        <v>36</v>
      </c>
      <c r="R982">
        <v>38.32</v>
      </c>
      <c r="S982" s="1">
        <v>45744.729415740738</v>
      </c>
      <c r="T982" t="s">
        <v>42</v>
      </c>
      <c r="U982" s="1">
        <v>45744.511805555558</v>
      </c>
      <c r="V982" t="s">
        <v>43</v>
      </c>
      <c r="W982" t="s">
        <v>36</v>
      </c>
      <c r="X982">
        <v>0</v>
      </c>
      <c r="Y982" s="3">
        <v>201301</v>
      </c>
      <c r="Z982" t="s">
        <v>36</v>
      </c>
      <c r="AA982" t="s">
        <v>36</v>
      </c>
      <c r="AB982" t="s">
        <v>36</v>
      </c>
      <c r="AC982" t="s">
        <v>105</v>
      </c>
      <c r="AD982" t="s">
        <v>105</v>
      </c>
      <c r="AE982" t="s">
        <v>45</v>
      </c>
      <c r="AF982" s="44">
        <v>26121500</v>
      </c>
      <c r="AG982" s="102" t="s">
        <v>237</v>
      </c>
      <c r="AI982" s="2" t="s">
        <v>48</v>
      </c>
      <c r="AJ982" s="2" t="e">
        <f>VLOOKUP(A982,'Classification Test Result'!$A$2:$D$2428,4,FALSE)</f>
        <v>#N/A</v>
      </c>
      <c r="AL982" s="2">
        <f>_xlfn.XLOOKUP($A982,Results!$A$2:$A$2256,Results!G$2:G$2256,"")</f>
        <v>0</v>
      </c>
      <c r="AM982" s="2">
        <f>_xlfn.XLOOKUP($A982,Results!$A$2:$A$2256,Results!H$2:H$2256,"")</f>
        <v>0</v>
      </c>
      <c r="AN982" s="2">
        <f>_xlfn.XLOOKUP($A982,Results!$A$2:$A$2256,Results!I$2:I$2256,"")</f>
        <v>0</v>
      </c>
      <c r="AO982" s="2">
        <f>_xlfn.XLOOKUP($A982,Results!$A$2:$A$2256,Results!J$2:J$2256,"")</f>
        <v>0</v>
      </c>
      <c r="AP982" s="2">
        <f>_xlfn.XLOOKUP($A982,Results!$A$2:$A$2256,Results!K$2:K$2256,"")</f>
        <v>0</v>
      </c>
      <c r="AQ982" s="2">
        <f>_xlfn.XLOOKUP($A982,Results!$A$2:$A$2256,Results!L$2:L$2256,"")</f>
        <v>0</v>
      </c>
      <c r="AR982" s="2">
        <f>_xlfn.XLOOKUP($A982,Results!$A$2:$A$2256,Results!M$2:M$2256,"")</f>
        <v>0</v>
      </c>
      <c r="AS982" s="2">
        <f>_xlfn.XLOOKUP($A982,Results!$A$2:$A$2256,Results!N$2:N$2256,"")</f>
        <v>0</v>
      </c>
      <c r="AT982" s="2" t="str">
        <f>_xlfn.XLOOKUP($A982,Results!$A$2:$A$2256,Results!O$2:O$2256,"")</f>
        <v>GENERIC WIRE</v>
      </c>
      <c r="AU982" s="2" t="str">
        <f>_xlfn.XLOOKUP($A982,Results!$A$2:$A$2256,Results!P$2:P$2256,"")</f>
        <v>GENERIC VENDOR WIRE-WYRPA</v>
      </c>
      <c r="AV982" s="2" t="str">
        <f>_xlfn.XLOOKUP($A982,Results!$A$2:$A$2256,Results!Q$2:Q$2256,"")</f>
        <v>SINGLE_MATCH</v>
      </c>
      <c r="AW982" s="2">
        <f>_xlfn.XLOOKUP($A982,Results!$A$2:$A$2256,Results!R$2:R$2256,"")</f>
        <v>0</v>
      </c>
      <c r="AX982" s="2">
        <f>_xlfn.XLOOKUP($A982,Results!$A$2:$A$2256,Results!S$2:S$2256,"")</f>
        <v>0</v>
      </c>
      <c r="AY982" s="2">
        <f>_xlfn.XLOOKUP($A982,Results!$A$2:$A$2256,Results!T$2:T$2256,"")</f>
        <v>100</v>
      </c>
      <c r="AZ982" s="2">
        <f>_xlfn.XLOOKUP($A982,Results!$A$2:$A$2256,Results!U$2:U$2256,"")</f>
        <v>0</v>
      </c>
      <c r="BA982" s="2" t="str">
        <f>_xlfn.XLOOKUP($A982,Results!$A$2:$A$2256,Results!V$2:V$2256,"")</f>
        <v>SOUTHWIRE</v>
      </c>
      <c r="BB982" s="2">
        <f>_xlfn.XLOOKUP($A982,Results!$A$2:$A$2256,Results!W$2:W$2256,"")</f>
        <v>77</v>
      </c>
      <c r="BC982" s="2">
        <f>_xlfn.XLOOKUP($A982,Results!$A$2:$A$2256,Results!X$2:X$2256,"")</f>
        <v>26121614</v>
      </c>
      <c r="BD982" s="2">
        <f>_xlfn.XLOOKUP($A982,Results!$A$2:$A$2256,Results!Y$2:Y$2256,"")</f>
        <v>77</v>
      </c>
      <c r="BE982" s="2" t="b">
        <f>_xlfn.XLOOKUP($A982,Results!$A$2:$A$2256,Results!Z$2:Z$2256,"")</f>
        <v>1</v>
      </c>
    </row>
    <row r="983" spans="1:57" ht="38.25" customHeight="1" x14ac:dyDescent="0.3">
      <c r="A983">
        <v>906660</v>
      </c>
      <c r="B983">
        <v>281913</v>
      </c>
      <c r="C983" t="s">
        <v>36</v>
      </c>
      <c r="D983">
        <v>9341435824</v>
      </c>
      <c r="E983" s="2" t="str">
        <f>VLOOKUP(F983,'RPA Vendor Data '!F$1:$G$2418,2)</f>
        <v>GRAYBAR ELECTRIC CO. INC.</v>
      </c>
      <c r="F983" s="2">
        <v>11471</v>
      </c>
      <c r="G983" s="2">
        <v>11</v>
      </c>
      <c r="H983" t="s">
        <v>3209</v>
      </c>
      <c r="I983">
        <v>25</v>
      </c>
      <c r="J983" t="s">
        <v>98</v>
      </c>
      <c r="K983" t="s">
        <v>98</v>
      </c>
      <c r="L983">
        <v>1532.69</v>
      </c>
      <c r="M983" s="104" t="s">
        <v>105</v>
      </c>
      <c r="N983" s="85" t="s">
        <v>3210</v>
      </c>
      <c r="O983" t="s">
        <v>36</v>
      </c>
      <c r="P983" t="s">
        <v>36</v>
      </c>
      <c r="Q983" t="s">
        <v>36</v>
      </c>
      <c r="R983">
        <v>38.32</v>
      </c>
      <c r="S983" s="1">
        <v>45744.729442858799</v>
      </c>
      <c r="T983" t="s">
        <v>42</v>
      </c>
      <c r="U983" s="1">
        <v>45744.511805555558</v>
      </c>
      <c r="V983" t="s">
        <v>43</v>
      </c>
      <c r="W983" t="s">
        <v>36</v>
      </c>
      <c r="X983">
        <v>0</v>
      </c>
      <c r="Y983" s="3">
        <v>201301</v>
      </c>
      <c r="Z983" t="s">
        <v>36</v>
      </c>
      <c r="AA983" t="s">
        <v>36</v>
      </c>
      <c r="AB983" t="s">
        <v>36</v>
      </c>
      <c r="AC983" t="s">
        <v>105</v>
      </c>
      <c r="AD983" t="s">
        <v>105</v>
      </c>
      <c r="AE983" t="s">
        <v>45</v>
      </c>
      <c r="AF983" s="44">
        <v>26121500</v>
      </c>
      <c r="AG983" s="102" t="s">
        <v>237</v>
      </c>
      <c r="AI983" s="2" t="s">
        <v>48</v>
      </c>
      <c r="AJ983" s="2" t="e">
        <f>VLOOKUP(A983,'Classification Test Result'!$A$2:$D$2428,4,FALSE)</f>
        <v>#N/A</v>
      </c>
      <c r="AL983" s="2">
        <f>_xlfn.XLOOKUP($A983,Results!$A$2:$A$2256,Results!G$2:G$2256,"")</f>
        <v>0</v>
      </c>
      <c r="AM983" s="2">
        <f>_xlfn.XLOOKUP($A983,Results!$A$2:$A$2256,Results!H$2:H$2256,"")</f>
        <v>0</v>
      </c>
      <c r="AN983" s="2">
        <f>_xlfn.XLOOKUP($A983,Results!$A$2:$A$2256,Results!I$2:I$2256,"")</f>
        <v>0</v>
      </c>
      <c r="AO983" s="2">
        <f>_xlfn.XLOOKUP($A983,Results!$A$2:$A$2256,Results!J$2:J$2256,"")</f>
        <v>0</v>
      </c>
      <c r="AP983" s="2">
        <f>_xlfn.XLOOKUP($A983,Results!$A$2:$A$2256,Results!K$2:K$2256,"")</f>
        <v>0</v>
      </c>
      <c r="AQ983" s="2">
        <f>_xlfn.XLOOKUP($A983,Results!$A$2:$A$2256,Results!L$2:L$2256,"")</f>
        <v>0</v>
      </c>
      <c r="AR983" s="2">
        <f>_xlfn.XLOOKUP($A983,Results!$A$2:$A$2256,Results!M$2:M$2256,"")</f>
        <v>0</v>
      </c>
      <c r="AS983" s="2">
        <f>_xlfn.XLOOKUP($A983,Results!$A$2:$A$2256,Results!N$2:N$2256,"")</f>
        <v>0</v>
      </c>
      <c r="AT983" s="2" t="str">
        <f>_xlfn.XLOOKUP($A983,Results!$A$2:$A$2256,Results!O$2:O$2256,"")</f>
        <v>GENERIC WIRE</v>
      </c>
      <c r="AU983" s="2" t="str">
        <f>_xlfn.XLOOKUP($A983,Results!$A$2:$A$2256,Results!P$2:P$2256,"")</f>
        <v>GENERIC VENDOR WIRE-WYRPA</v>
      </c>
      <c r="AV983" s="2" t="str">
        <f>_xlfn.XLOOKUP($A983,Results!$A$2:$A$2256,Results!Q$2:Q$2256,"")</f>
        <v>SINGLE_MATCH</v>
      </c>
      <c r="AW983" s="2">
        <f>_xlfn.XLOOKUP($A983,Results!$A$2:$A$2256,Results!R$2:R$2256,"")</f>
        <v>0</v>
      </c>
      <c r="AX983" s="2">
        <f>_xlfn.XLOOKUP($A983,Results!$A$2:$A$2256,Results!S$2:S$2256,"")</f>
        <v>0</v>
      </c>
      <c r="AY983" s="2">
        <f>_xlfn.XLOOKUP($A983,Results!$A$2:$A$2256,Results!T$2:T$2256,"")</f>
        <v>100</v>
      </c>
      <c r="AZ983" s="2">
        <f>_xlfn.XLOOKUP($A983,Results!$A$2:$A$2256,Results!U$2:U$2256,"")</f>
        <v>0</v>
      </c>
      <c r="BA983" s="2" t="str">
        <f>_xlfn.XLOOKUP($A983,Results!$A$2:$A$2256,Results!V$2:V$2256,"")</f>
        <v>SOUTHWIRE</v>
      </c>
      <c r="BB983" s="2">
        <f>_xlfn.XLOOKUP($A983,Results!$A$2:$A$2256,Results!W$2:W$2256,"")</f>
        <v>61</v>
      </c>
      <c r="BC983" s="2">
        <f>_xlfn.XLOOKUP($A983,Results!$A$2:$A$2256,Results!X$2:X$2256,"")</f>
        <v>26120000</v>
      </c>
      <c r="BD983" s="2">
        <f>_xlfn.XLOOKUP($A983,Results!$A$2:$A$2256,Results!Y$2:Y$2256,"")</f>
        <v>77</v>
      </c>
      <c r="BE983" s="2" t="b">
        <f>_xlfn.XLOOKUP($A983,Results!$A$2:$A$2256,Results!Z$2:Z$2256,"")</f>
        <v>1</v>
      </c>
    </row>
    <row r="984" spans="1:57" ht="38.25" customHeight="1" x14ac:dyDescent="0.3">
      <c r="A984">
        <v>906661</v>
      </c>
      <c r="B984">
        <v>281913</v>
      </c>
      <c r="C984" t="s">
        <v>36</v>
      </c>
      <c r="D984">
        <v>9341435824</v>
      </c>
      <c r="E984" s="2" t="str">
        <f>VLOOKUP(F984,'RPA Vendor Data '!F$1:$G$2418,2)</f>
        <v>GRAYBAR ELECTRIC CO. INC.</v>
      </c>
      <c r="F984" s="2">
        <v>11471</v>
      </c>
      <c r="G984" s="2">
        <v>6</v>
      </c>
      <c r="H984" t="s">
        <v>3209</v>
      </c>
      <c r="I984">
        <v>45</v>
      </c>
      <c r="J984" t="s">
        <v>98</v>
      </c>
      <c r="K984" t="s">
        <v>98</v>
      </c>
      <c r="L984">
        <v>1532.69</v>
      </c>
      <c r="M984" s="104" t="s">
        <v>105</v>
      </c>
      <c r="N984" s="85" t="s">
        <v>3210</v>
      </c>
      <c r="O984" t="s">
        <v>36</v>
      </c>
      <c r="P984" t="s">
        <v>36</v>
      </c>
      <c r="Q984" t="s">
        <v>36</v>
      </c>
      <c r="R984">
        <v>68.97</v>
      </c>
      <c r="S984" s="1">
        <v>45744.729436655092</v>
      </c>
      <c r="T984" t="s">
        <v>42</v>
      </c>
      <c r="U984" s="1">
        <v>45744.511805555558</v>
      </c>
      <c r="V984" t="s">
        <v>43</v>
      </c>
      <c r="W984" t="s">
        <v>36</v>
      </c>
      <c r="X984">
        <v>0</v>
      </c>
      <c r="Y984" s="3">
        <v>201301</v>
      </c>
      <c r="Z984" t="s">
        <v>36</v>
      </c>
      <c r="AA984" t="s">
        <v>36</v>
      </c>
      <c r="AB984" t="s">
        <v>36</v>
      </c>
      <c r="AC984" t="s">
        <v>105</v>
      </c>
      <c r="AD984" t="s">
        <v>105</v>
      </c>
      <c r="AE984" t="s">
        <v>45</v>
      </c>
      <c r="AF984" s="44">
        <v>26121500</v>
      </c>
      <c r="AG984" s="102" t="s">
        <v>237</v>
      </c>
      <c r="AI984" s="2" t="s">
        <v>48</v>
      </c>
      <c r="AJ984" s="2" t="e">
        <f>VLOOKUP(A984,'Classification Test Result'!$A$2:$D$2428,4,FALSE)</f>
        <v>#N/A</v>
      </c>
      <c r="AL984" s="2">
        <f>_xlfn.XLOOKUP($A984,Results!$A$2:$A$2256,Results!G$2:G$2256,"")</f>
        <v>0</v>
      </c>
      <c r="AM984" s="2">
        <f>_xlfn.XLOOKUP($A984,Results!$A$2:$A$2256,Results!H$2:H$2256,"")</f>
        <v>0</v>
      </c>
      <c r="AN984" s="2">
        <f>_xlfn.XLOOKUP($A984,Results!$A$2:$A$2256,Results!I$2:I$2256,"")</f>
        <v>0</v>
      </c>
      <c r="AO984" s="2">
        <f>_xlfn.XLOOKUP($A984,Results!$A$2:$A$2256,Results!J$2:J$2256,"")</f>
        <v>0</v>
      </c>
      <c r="AP984" s="2">
        <f>_xlfn.XLOOKUP($A984,Results!$A$2:$A$2256,Results!K$2:K$2256,"")</f>
        <v>0</v>
      </c>
      <c r="AQ984" s="2">
        <f>_xlfn.XLOOKUP($A984,Results!$A$2:$A$2256,Results!L$2:L$2256,"")</f>
        <v>0</v>
      </c>
      <c r="AR984" s="2">
        <f>_xlfn.XLOOKUP($A984,Results!$A$2:$A$2256,Results!M$2:M$2256,"")</f>
        <v>0</v>
      </c>
      <c r="AS984" s="2">
        <f>_xlfn.XLOOKUP($A984,Results!$A$2:$A$2256,Results!N$2:N$2256,"")</f>
        <v>0</v>
      </c>
      <c r="AT984" s="2" t="str">
        <f>_xlfn.XLOOKUP($A984,Results!$A$2:$A$2256,Results!O$2:O$2256,"")</f>
        <v>GENERIC WIRE</v>
      </c>
      <c r="AU984" s="2" t="str">
        <f>_xlfn.XLOOKUP($A984,Results!$A$2:$A$2256,Results!P$2:P$2256,"")</f>
        <v>GENERIC VENDOR WIRE-WYRPA</v>
      </c>
      <c r="AV984" s="2" t="str">
        <f>_xlfn.XLOOKUP($A984,Results!$A$2:$A$2256,Results!Q$2:Q$2256,"")</f>
        <v>SINGLE_MATCH</v>
      </c>
      <c r="AW984" s="2">
        <f>_xlfn.XLOOKUP($A984,Results!$A$2:$A$2256,Results!R$2:R$2256,"")</f>
        <v>0</v>
      </c>
      <c r="AX984" s="2">
        <f>_xlfn.XLOOKUP($A984,Results!$A$2:$A$2256,Results!S$2:S$2256,"")</f>
        <v>0</v>
      </c>
      <c r="AY984" s="2">
        <f>_xlfn.XLOOKUP($A984,Results!$A$2:$A$2256,Results!T$2:T$2256,"")</f>
        <v>100</v>
      </c>
      <c r="AZ984" s="2">
        <f>_xlfn.XLOOKUP($A984,Results!$A$2:$A$2256,Results!U$2:U$2256,"")</f>
        <v>0</v>
      </c>
      <c r="BA984" s="2" t="str">
        <f>_xlfn.XLOOKUP($A984,Results!$A$2:$A$2256,Results!V$2:V$2256,"")</f>
        <v>SOUTHWIRE</v>
      </c>
      <c r="BB984" s="2">
        <f>_xlfn.XLOOKUP($A984,Results!$A$2:$A$2256,Results!W$2:W$2256,"")</f>
        <v>61</v>
      </c>
      <c r="BC984" s="2">
        <f>_xlfn.XLOOKUP($A984,Results!$A$2:$A$2256,Results!X$2:X$2256,"")</f>
        <v>26120000</v>
      </c>
      <c r="BD984" s="2">
        <f>_xlfn.XLOOKUP($A984,Results!$A$2:$A$2256,Results!Y$2:Y$2256,"")</f>
        <v>77</v>
      </c>
      <c r="BE984" s="2" t="b">
        <f>_xlfn.XLOOKUP($A984,Results!$A$2:$A$2256,Results!Z$2:Z$2256,"")</f>
        <v>1</v>
      </c>
    </row>
    <row r="985" spans="1:57" ht="38.25" customHeight="1" x14ac:dyDescent="0.3">
      <c r="A985">
        <v>906662</v>
      </c>
      <c r="B985">
        <v>281913</v>
      </c>
      <c r="C985" t="s">
        <v>36</v>
      </c>
      <c r="D985">
        <v>9341435824</v>
      </c>
      <c r="E985" s="2" t="str">
        <f>VLOOKUP(F985,'RPA Vendor Data '!F$1:$G$2418,2)</f>
        <v>GRAYBAR ELECTRIC CO. INC.</v>
      </c>
      <c r="F985" s="2">
        <v>11471</v>
      </c>
      <c r="G985" s="2">
        <v>13</v>
      </c>
      <c r="H985" t="s">
        <v>3211</v>
      </c>
      <c r="I985">
        <v>25</v>
      </c>
      <c r="J985" t="s">
        <v>98</v>
      </c>
      <c r="K985" t="s">
        <v>98</v>
      </c>
      <c r="L985">
        <v>1532.69</v>
      </c>
      <c r="M985" s="104" t="s">
        <v>105</v>
      </c>
      <c r="N985" s="85" t="s">
        <v>3212</v>
      </c>
      <c r="O985" t="s">
        <v>36</v>
      </c>
      <c r="P985" t="s">
        <v>36</v>
      </c>
      <c r="Q985" t="s">
        <v>36</v>
      </c>
      <c r="R985">
        <v>38.32</v>
      </c>
      <c r="S985" s="1">
        <v>45744.729445833327</v>
      </c>
      <c r="T985" t="s">
        <v>42</v>
      </c>
      <c r="U985" s="1">
        <v>45744.511805555558</v>
      </c>
      <c r="V985" t="s">
        <v>43</v>
      </c>
      <c r="W985" t="s">
        <v>36</v>
      </c>
      <c r="X985">
        <v>0</v>
      </c>
      <c r="Y985" s="3">
        <v>201301</v>
      </c>
      <c r="Z985" t="s">
        <v>36</v>
      </c>
      <c r="AA985" t="s">
        <v>36</v>
      </c>
      <c r="AB985" t="s">
        <v>36</v>
      </c>
      <c r="AC985" t="s">
        <v>105</v>
      </c>
      <c r="AD985" t="s">
        <v>105</v>
      </c>
      <c r="AE985" t="s">
        <v>45</v>
      </c>
      <c r="AF985" s="44">
        <v>26121500</v>
      </c>
      <c r="AG985" s="102" t="s">
        <v>237</v>
      </c>
      <c r="AI985" s="2" t="s">
        <v>48</v>
      </c>
      <c r="AJ985" s="2" t="e">
        <f>VLOOKUP(A985,'Classification Test Result'!$A$2:$D$2428,4,FALSE)</f>
        <v>#N/A</v>
      </c>
      <c r="AL985" s="2">
        <f>_xlfn.XLOOKUP($A985,Results!$A$2:$A$2256,Results!G$2:G$2256,"")</f>
        <v>0</v>
      </c>
      <c r="AM985" s="2">
        <f>_xlfn.XLOOKUP($A985,Results!$A$2:$A$2256,Results!H$2:H$2256,"")</f>
        <v>0</v>
      </c>
      <c r="AN985" s="2">
        <f>_xlfn.XLOOKUP($A985,Results!$A$2:$A$2256,Results!I$2:I$2256,"")</f>
        <v>0</v>
      </c>
      <c r="AO985" s="2">
        <f>_xlfn.XLOOKUP($A985,Results!$A$2:$A$2256,Results!J$2:J$2256,"")</f>
        <v>0</v>
      </c>
      <c r="AP985" s="2">
        <f>_xlfn.XLOOKUP($A985,Results!$A$2:$A$2256,Results!K$2:K$2256,"")</f>
        <v>0</v>
      </c>
      <c r="AQ985" s="2">
        <f>_xlfn.XLOOKUP($A985,Results!$A$2:$A$2256,Results!L$2:L$2256,"")</f>
        <v>0</v>
      </c>
      <c r="AR985" s="2">
        <f>_xlfn.XLOOKUP($A985,Results!$A$2:$A$2256,Results!M$2:M$2256,"")</f>
        <v>0</v>
      </c>
      <c r="AS985" s="2">
        <f>_xlfn.XLOOKUP($A985,Results!$A$2:$A$2256,Results!N$2:N$2256,"")</f>
        <v>0</v>
      </c>
      <c r="AT985" s="2" t="str">
        <f>_xlfn.XLOOKUP($A985,Results!$A$2:$A$2256,Results!O$2:O$2256,"")</f>
        <v>GENERIC WIRE</v>
      </c>
      <c r="AU985" s="2" t="str">
        <f>_xlfn.XLOOKUP($A985,Results!$A$2:$A$2256,Results!P$2:P$2256,"")</f>
        <v>GENERIC VENDOR WIRE-WYRPA</v>
      </c>
      <c r="AV985" s="2" t="str">
        <f>_xlfn.XLOOKUP($A985,Results!$A$2:$A$2256,Results!Q$2:Q$2256,"")</f>
        <v>SINGLE_MATCH</v>
      </c>
      <c r="AW985" s="2">
        <f>_xlfn.XLOOKUP($A985,Results!$A$2:$A$2256,Results!R$2:R$2256,"")</f>
        <v>0</v>
      </c>
      <c r="AX985" s="2">
        <f>_xlfn.XLOOKUP($A985,Results!$A$2:$A$2256,Results!S$2:S$2256,"")</f>
        <v>0</v>
      </c>
      <c r="AY985" s="2">
        <f>_xlfn.XLOOKUP($A985,Results!$A$2:$A$2256,Results!T$2:T$2256,"")</f>
        <v>100</v>
      </c>
      <c r="AZ985" s="2">
        <f>_xlfn.XLOOKUP($A985,Results!$A$2:$A$2256,Results!U$2:U$2256,"")</f>
        <v>0</v>
      </c>
      <c r="BA985" s="2" t="str">
        <f>_xlfn.XLOOKUP($A985,Results!$A$2:$A$2256,Results!V$2:V$2256,"")</f>
        <v>SOUTHWIRE</v>
      </c>
      <c r="BB985" s="2">
        <f>_xlfn.XLOOKUP($A985,Results!$A$2:$A$2256,Results!W$2:W$2256,"")</f>
        <v>77</v>
      </c>
      <c r="BC985" s="2">
        <f>_xlfn.XLOOKUP($A985,Results!$A$2:$A$2256,Results!X$2:X$2256,"")</f>
        <v>26121614</v>
      </c>
      <c r="BD985" s="2">
        <f>_xlfn.XLOOKUP($A985,Results!$A$2:$A$2256,Results!Y$2:Y$2256,"")</f>
        <v>77</v>
      </c>
      <c r="BE985" s="2" t="b">
        <f>_xlfn.XLOOKUP($A985,Results!$A$2:$A$2256,Results!Z$2:Z$2256,"")</f>
        <v>1</v>
      </c>
    </row>
    <row r="986" spans="1:57" ht="38.25" customHeight="1" x14ac:dyDescent="0.3">
      <c r="A986">
        <v>906663</v>
      </c>
      <c r="B986">
        <v>281913</v>
      </c>
      <c r="C986" t="s">
        <v>36</v>
      </c>
      <c r="D986">
        <v>9341435824</v>
      </c>
      <c r="E986" s="2" t="str">
        <f>VLOOKUP(F986,'RPA Vendor Data '!F$1:$G$2418,2)</f>
        <v>GRAYBAR ELECTRIC CO. INC.</v>
      </c>
      <c r="F986" s="2">
        <v>11471</v>
      </c>
      <c r="G986" s="2">
        <v>8</v>
      </c>
      <c r="H986" t="s">
        <v>3211</v>
      </c>
      <c r="I986">
        <v>45</v>
      </c>
      <c r="J986" t="s">
        <v>98</v>
      </c>
      <c r="K986" t="s">
        <v>98</v>
      </c>
      <c r="L986">
        <v>1532.69</v>
      </c>
      <c r="M986" s="104" t="s">
        <v>105</v>
      </c>
      <c r="N986" s="85" t="s">
        <v>3212</v>
      </c>
      <c r="O986" t="s">
        <v>36</v>
      </c>
      <c r="P986" t="s">
        <v>36</v>
      </c>
      <c r="Q986" t="s">
        <v>36</v>
      </c>
      <c r="R986">
        <v>68.97</v>
      </c>
      <c r="S986" s="1">
        <v>45744.729409571759</v>
      </c>
      <c r="T986" t="s">
        <v>42</v>
      </c>
      <c r="U986" s="1">
        <v>45744.511805555558</v>
      </c>
      <c r="V986" t="s">
        <v>43</v>
      </c>
      <c r="W986" t="s">
        <v>36</v>
      </c>
      <c r="X986">
        <v>0</v>
      </c>
      <c r="Y986" s="3">
        <v>201301</v>
      </c>
      <c r="Z986" t="s">
        <v>36</v>
      </c>
      <c r="AA986" t="s">
        <v>36</v>
      </c>
      <c r="AB986" t="s">
        <v>36</v>
      </c>
      <c r="AC986" t="s">
        <v>105</v>
      </c>
      <c r="AD986" t="s">
        <v>105</v>
      </c>
      <c r="AE986" t="s">
        <v>45</v>
      </c>
      <c r="AF986" s="44">
        <v>26121500</v>
      </c>
      <c r="AG986" s="102" t="s">
        <v>237</v>
      </c>
      <c r="AI986" s="2" t="s">
        <v>48</v>
      </c>
      <c r="AJ986" s="2" t="e">
        <f>VLOOKUP(A986,'Classification Test Result'!$A$2:$D$2428,4,FALSE)</f>
        <v>#N/A</v>
      </c>
      <c r="AL986" s="2">
        <f>_xlfn.XLOOKUP($A986,Results!$A$2:$A$2256,Results!G$2:G$2256,"")</f>
        <v>0</v>
      </c>
      <c r="AM986" s="2">
        <f>_xlfn.XLOOKUP($A986,Results!$A$2:$A$2256,Results!H$2:H$2256,"")</f>
        <v>0</v>
      </c>
      <c r="AN986" s="2">
        <f>_xlfn.XLOOKUP($A986,Results!$A$2:$A$2256,Results!I$2:I$2256,"")</f>
        <v>0</v>
      </c>
      <c r="AO986" s="2">
        <f>_xlfn.XLOOKUP($A986,Results!$A$2:$A$2256,Results!J$2:J$2256,"")</f>
        <v>0</v>
      </c>
      <c r="AP986" s="2">
        <f>_xlfn.XLOOKUP($A986,Results!$A$2:$A$2256,Results!K$2:K$2256,"")</f>
        <v>0</v>
      </c>
      <c r="AQ986" s="2">
        <f>_xlfn.XLOOKUP($A986,Results!$A$2:$A$2256,Results!L$2:L$2256,"")</f>
        <v>0</v>
      </c>
      <c r="AR986" s="2">
        <f>_xlfn.XLOOKUP($A986,Results!$A$2:$A$2256,Results!M$2:M$2256,"")</f>
        <v>0</v>
      </c>
      <c r="AS986" s="2">
        <f>_xlfn.XLOOKUP($A986,Results!$A$2:$A$2256,Results!N$2:N$2256,"")</f>
        <v>0</v>
      </c>
      <c r="AT986" s="2" t="str">
        <f>_xlfn.XLOOKUP($A986,Results!$A$2:$A$2256,Results!O$2:O$2256,"")</f>
        <v>GENERIC WIRE</v>
      </c>
      <c r="AU986" s="2" t="str">
        <f>_xlfn.XLOOKUP($A986,Results!$A$2:$A$2256,Results!P$2:P$2256,"")</f>
        <v>GENERIC VENDOR WIRE-WYRPA</v>
      </c>
      <c r="AV986" s="2" t="str">
        <f>_xlfn.XLOOKUP($A986,Results!$A$2:$A$2256,Results!Q$2:Q$2256,"")</f>
        <v>SINGLE_MATCH</v>
      </c>
      <c r="AW986" s="2">
        <f>_xlfn.XLOOKUP($A986,Results!$A$2:$A$2256,Results!R$2:R$2256,"")</f>
        <v>0</v>
      </c>
      <c r="AX986" s="2">
        <f>_xlfn.XLOOKUP($A986,Results!$A$2:$A$2256,Results!S$2:S$2256,"")</f>
        <v>0</v>
      </c>
      <c r="AY986" s="2">
        <f>_xlfn.XLOOKUP($A986,Results!$A$2:$A$2256,Results!T$2:T$2256,"")</f>
        <v>100</v>
      </c>
      <c r="AZ986" s="2">
        <f>_xlfn.XLOOKUP($A986,Results!$A$2:$A$2256,Results!U$2:U$2256,"")</f>
        <v>0</v>
      </c>
      <c r="BA986" s="2" t="str">
        <f>_xlfn.XLOOKUP($A986,Results!$A$2:$A$2256,Results!V$2:V$2256,"")</f>
        <v>SOUTHWIRE</v>
      </c>
      <c r="BB986" s="2">
        <f>_xlfn.XLOOKUP($A986,Results!$A$2:$A$2256,Results!W$2:W$2256,"")</f>
        <v>77</v>
      </c>
      <c r="BC986" s="2">
        <f>_xlfn.XLOOKUP($A986,Results!$A$2:$A$2256,Results!X$2:X$2256,"")</f>
        <v>26121614</v>
      </c>
      <c r="BD986" s="2">
        <f>_xlfn.XLOOKUP($A986,Results!$A$2:$A$2256,Results!Y$2:Y$2256,"")</f>
        <v>77</v>
      </c>
      <c r="BE986" s="2" t="b">
        <f>_xlfn.XLOOKUP($A986,Results!$A$2:$A$2256,Results!Z$2:Z$2256,"")</f>
        <v>1</v>
      </c>
    </row>
    <row r="987" spans="1:57" ht="38.25" customHeight="1" x14ac:dyDescent="0.3">
      <c r="A987">
        <v>906664</v>
      </c>
      <c r="B987">
        <v>281913</v>
      </c>
      <c r="C987" t="s">
        <v>36</v>
      </c>
      <c r="D987">
        <v>9341435824</v>
      </c>
      <c r="E987" s="2" t="str">
        <f>VLOOKUP(F987,'RPA Vendor Data '!F$1:$G$2418,2)</f>
        <v>GRAYBAR ELECTRIC CO. INC.</v>
      </c>
      <c r="F987" s="2">
        <v>11471</v>
      </c>
      <c r="G987" s="2">
        <v>5</v>
      </c>
      <c r="H987" t="s">
        <v>3213</v>
      </c>
      <c r="I987">
        <v>45</v>
      </c>
      <c r="J987" t="s">
        <v>98</v>
      </c>
      <c r="K987" t="s">
        <v>98</v>
      </c>
      <c r="L987">
        <v>1532.69</v>
      </c>
      <c r="M987" s="104" t="s">
        <v>105</v>
      </c>
      <c r="N987" s="85" t="s">
        <v>3214</v>
      </c>
      <c r="O987" t="s">
        <v>36</v>
      </c>
      <c r="P987" t="s">
        <v>36</v>
      </c>
      <c r="Q987" t="s">
        <v>36</v>
      </c>
      <c r="R987">
        <v>68.97</v>
      </c>
      <c r="S987" s="1">
        <v>45744.729433715278</v>
      </c>
      <c r="T987" t="s">
        <v>42</v>
      </c>
      <c r="U987" s="1">
        <v>45744.511805555558</v>
      </c>
      <c r="V987" t="s">
        <v>43</v>
      </c>
      <c r="W987" t="s">
        <v>36</v>
      </c>
      <c r="X987">
        <v>0</v>
      </c>
      <c r="Y987" s="3">
        <v>201301</v>
      </c>
      <c r="Z987" t="s">
        <v>36</v>
      </c>
      <c r="AA987" t="s">
        <v>36</v>
      </c>
      <c r="AB987" t="s">
        <v>36</v>
      </c>
      <c r="AC987" t="s">
        <v>105</v>
      </c>
      <c r="AD987" t="s">
        <v>105</v>
      </c>
      <c r="AE987" t="s">
        <v>45</v>
      </c>
      <c r="AF987" s="44">
        <v>26121500</v>
      </c>
      <c r="AG987" s="102" t="s">
        <v>237</v>
      </c>
      <c r="AI987" s="2" t="s">
        <v>48</v>
      </c>
      <c r="AJ987" s="2" t="e">
        <f>VLOOKUP(A987,'Classification Test Result'!$A$2:$D$2428,4,FALSE)</f>
        <v>#N/A</v>
      </c>
      <c r="AL987" s="2">
        <f>_xlfn.XLOOKUP($A987,Results!$A$2:$A$2256,Results!G$2:G$2256,"")</f>
        <v>0</v>
      </c>
      <c r="AM987" s="2">
        <f>_xlfn.XLOOKUP($A987,Results!$A$2:$A$2256,Results!H$2:H$2256,"")</f>
        <v>0</v>
      </c>
      <c r="AN987" s="2">
        <f>_xlfn.XLOOKUP($A987,Results!$A$2:$A$2256,Results!I$2:I$2256,"")</f>
        <v>0</v>
      </c>
      <c r="AO987" s="2">
        <f>_xlfn.XLOOKUP($A987,Results!$A$2:$A$2256,Results!J$2:J$2256,"")</f>
        <v>0</v>
      </c>
      <c r="AP987" s="2">
        <f>_xlfn.XLOOKUP($A987,Results!$A$2:$A$2256,Results!K$2:K$2256,"")</f>
        <v>0</v>
      </c>
      <c r="AQ987" s="2">
        <f>_xlfn.XLOOKUP($A987,Results!$A$2:$A$2256,Results!L$2:L$2256,"")</f>
        <v>0</v>
      </c>
      <c r="AR987" s="2">
        <f>_xlfn.XLOOKUP($A987,Results!$A$2:$A$2256,Results!M$2:M$2256,"")</f>
        <v>0</v>
      </c>
      <c r="AS987" s="2">
        <f>_xlfn.XLOOKUP($A987,Results!$A$2:$A$2256,Results!N$2:N$2256,"")</f>
        <v>0</v>
      </c>
      <c r="AT987" s="2" t="str">
        <f>_xlfn.XLOOKUP($A987,Results!$A$2:$A$2256,Results!O$2:O$2256,"")</f>
        <v>GENERIC WIRE</v>
      </c>
      <c r="AU987" s="2" t="str">
        <f>_xlfn.XLOOKUP($A987,Results!$A$2:$A$2256,Results!P$2:P$2256,"")</f>
        <v>GENERIC VENDOR WIRE-WYRPA</v>
      </c>
      <c r="AV987" s="2" t="str">
        <f>_xlfn.XLOOKUP($A987,Results!$A$2:$A$2256,Results!Q$2:Q$2256,"")</f>
        <v>SINGLE_MATCH</v>
      </c>
      <c r="AW987" s="2">
        <f>_xlfn.XLOOKUP($A987,Results!$A$2:$A$2256,Results!R$2:R$2256,"")</f>
        <v>0</v>
      </c>
      <c r="AX987" s="2">
        <f>_xlfn.XLOOKUP($A987,Results!$A$2:$A$2256,Results!S$2:S$2256,"")</f>
        <v>0</v>
      </c>
      <c r="AY987" s="2">
        <f>_xlfn.XLOOKUP($A987,Results!$A$2:$A$2256,Results!T$2:T$2256,"")</f>
        <v>100</v>
      </c>
      <c r="AZ987" s="2">
        <f>_xlfn.XLOOKUP($A987,Results!$A$2:$A$2256,Results!U$2:U$2256,"")</f>
        <v>0</v>
      </c>
      <c r="BA987" s="2" t="str">
        <f>_xlfn.XLOOKUP($A987,Results!$A$2:$A$2256,Results!V$2:V$2256,"")</f>
        <v>SOUTHWIRE</v>
      </c>
      <c r="BB987" s="2">
        <f>_xlfn.XLOOKUP($A987,Results!$A$2:$A$2256,Results!W$2:W$2256,"")</f>
        <v>78</v>
      </c>
      <c r="BC987" s="2">
        <f>_xlfn.XLOOKUP($A987,Results!$A$2:$A$2256,Results!X$2:X$2256,"")</f>
        <v>26121614</v>
      </c>
      <c r="BD987" s="2">
        <f>_xlfn.XLOOKUP($A987,Results!$A$2:$A$2256,Results!Y$2:Y$2256,"")</f>
        <v>78</v>
      </c>
      <c r="BE987" s="2" t="b">
        <f>_xlfn.XLOOKUP($A987,Results!$A$2:$A$2256,Results!Z$2:Z$2256,"")</f>
        <v>1</v>
      </c>
    </row>
    <row r="988" spans="1:57" ht="38.25" customHeight="1" x14ac:dyDescent="0.3">
      <c r="A988">
        <v>906665</v>
      </c>
      <c r="B988">
        <v>281913</v>
      </c>
      <c r="C988" t="s">
        <v>36</v>
      </c>
      <c r="D988">
        <v>9341435824</v>
      </c>
      <c r="E988" s="2" t="str">
        <f>VLOOKUP(F988,'RPA Vendor Data '!F$1:$G$2418,2)</f>
        <v>GRAYBAR ELECTRIC CO. INC.</v>
      </c>
      <c r="F988" s="2">
        <v>11471</v>
      </c>
      <c r="G988" s="2">
        <v>10</v>
      </c>
      <c r="H988" t="s">
        <v>3213</v>
      </c>
      <c r="I988">
        <v>25</v>
      </c>
      <c r="J988" t="s">
        <v>98</v>
      </c>
      <c r="K988" t="s">
        <v>98</v>
      </c>
      <c r="L988">
        <v>1532.69</v>
      </c>
      <c r="M988" s="104" t="s">
        <v>105</v>
      </c>
      <c r="N988" s="85" t="s">
        <v>3214</v>
      </c>
      <c r="O988" t="s">
        <v>36</v>
      </c>
      <c r="P988" t="s">
        <v>36</v>
      </c>
      <c r="Q988" t="s">
        <v>36</v>
      </c>
      <c r="R988">
        <v>38.32</v>
      </c>
      <c r="S988" s="1">
        <v>45744.729412650457</v>
      </c>
      <c r="T988" t="s">
        <v>42</v>
      </c>
      <c r="U988" s="1">
        <v>45744.511805555558</v>
      </c>
      <c r="V988" t="s">
        <v>43</v>
      </c>
      <c r="W988" t="s">
        <v>36</v>
      </c>
      <c r="X988">
        <v>0</v>
      </c>
      <c r="Y988" s="3">
        <v>201301</v>
      </c>
      <c r="Z988" t="s">
        <v>36</v>
      </c>
      <c r="AA988" t="s">
        <v>36</v>
      </c>
      <c r="AB988" t="s">
        <v>36</v>
      </c>
      <c r="AC988" t="s">
        <v>105</v>
      </c>
      <c r="AD988" t="s">
        <v>105</v>
      </c>
      <c r="AE988" t="s">
        <v>45</v>
      </c>
      <c r="AF988" s="44">
        <v>26121500</v>
      </c>
      <c r="AG988" s="102" t="s">
        <v>237</v>
      </c>
      <c r="AI988" s="2" t="s">
        <v>48</v>
      </c>
      <c r="AJ988" s="2" t="e">
        <f>VLOOKUP(A988,'Classification Test Result'!$A$2:$D$2428,4,FALSE)</f>
        <v>#N/A</v>
      </c>
      <c r="AL988" s="2">
        <f>_xlfn.XLOOKUP($A988,Results!$A$2:$A$2256,Results!G$2:G$2256,"")</f>
        <v>0</v>
      </c>
      <c r="AM988" s="2">
        <f>_xlfn.XLOOKUP($A988,Results!$A$2:$A$2256,Results!H$2:H$2256,"")</f>
        <v>0</v>
      </c>
      <c r="AN988" s="2">
        <f>_xlfn.XLOOKUP($A988,Results!$A$2:$A$2256,Results!I$2:I$2256,"")</f>
        <v>0</v>
      </c>
      <c r="AO988" s="2">
        <f>_xlfn.XLOOKUP($A988,Results!$A$2:$A$2256,Results!J$2:J$2256,"")</f>
        <v>0</v>
      </c>
      <c r="AP988" s="2">
        <f>_xlfn.XLOOKUP($A988,Results!$A$2:$A$2256,Results!K$2:K$2256,"")</f>
        <v>0</v>
      </c>
      <c r="AQ988" s="2">
        <f>_xlfn.XLOOKUP($A988,Results!$A$2:$A$2256,Results!L$2:L$2256,"")</f>
        <v>0</v>
      </c>
      <c r="AR988" s="2">
        <f>_xlfn.XLOOKUP($A988,Results!$A$2:$A$2256,Results!M$2:M$2256,"")</f>
        <v>0</v>
      </c>
      <c r="AS988" s="2">
        <f>_xlfn.XLOOKUP($A988,Results!$A$2:$A$2256,Results!N$2:N$2256,"")</f>
        <v>0</v>
      </c>
      <c r="AT988" s="2" t="str">
        <f>_xlfn.XLOOKUP($A988,Results!$A$2:$A$2256,Results!O$2:O$2256,"")</f>
        <v>GENERIC WIRE</v>
      </c>
      <c r="AU988" s="2" t="str">
        <f>_xlfn.XLOOKUP($A988,Results!$A$2:$A$2256,Results!P$2:P$2256,"")</f>
        <v>GENERIC VENDOR WIRE-WYRPA</v>
      </c>
      <c r="AV988" s="2" t="str">
        <f>_xlfn.XLOOKUP($A988,Results!$A$2:$A$2256,Results!Q$2:Q$2256,"")</f>
        <v>SINGLE_MATCH</v>
      </c>
      <c r="AW988" s="2">
        <f>_xlfn.XLOOKUP($A988,Results!$A$2:$A$2256,Results!R$2:R$2256,"")</f>
        <v>0</v>
      </c>
      <c r="AX988" s="2">
        <f>_xlfn.XLOOKUP($A988,Results!$A$2:$A$2256,Results!S$2:S$2256,"")</f>
        <v>0</v>
      </c>
      <c r="AY988" s="2">
        <f>_xlfn.XLOOKUP($A988,Results!$A$2:$A$2256,Results!T$2:T$2256,"")</f>
        <v>100</v>
      </c>
      <c r="AZ988" s="2">
        <f>_xlfn.XLOOKUP($A988,Results!$A$2:$A$2256,Results!U$2:U$2256,"")</f>
        <v>0</v>
      </c>
      <c r="BA988" s="2" t="str">
        <f>_xlfn.XLOOKUP($A988,Results!$A$2:$A$2256,Results!V$2:V$2256,"")</f>
        <v>SOUTHWIRE</v>
      </c>
      <c r="BB988" s="2">
        <f>_xlfn.XLOOKUP($A988,Results!$A$2:$A$2256,Results!W$2:W$2256,"")</f>
        <v>78</v>
      </c>
      <c r="BC988" s="2">
        <f>_xlfn.XLOOKUP($A988,Results!$A$2:$A$2256,Results!X$2:X$2256,"")</f>
        <v>26121614</v>
      </c>
      <c r="BD988" s="2">
        <f>_xlfn.XLOOKUP($A988,Results!$A$2:$A$2256,Results!Y$2:Y$2256,"")</f>
        <v>78</v>
      </c>
      <c r="BE988" s="2" t="b">
        <f>_xlfn.XLOOKUP($A988,Results!$A$2:$A$2256,Results!Z$2:Z$2256,"")</f>
        <v>1</v>
      </c>
    </row>
    <row r="989" spans="1:57" ht="38.25" customHeight="1" x14ac:dyDescent="0.3">
      <c r="A989">
        <v>906666</v>
      </c>
      <c r="B989">
        <v>281944</v>
      </c>
      <c r="C989" t="s">
        <v>36</v>
      </c>
      <c r="D989">
        <v>9341429240</v>
      </c>
      <c r="E989" s="2" t="str">
        <f>VLOOKUP(F989,'RPA Vendor Data '!F$1:$G$2418,2)</f>
        <v>GRAYBAR ELECTRIC CO. INC.</v>
      </c>
      <c r="F989" s="2">
        <v>11471</v>
      </c>
      <c r="G989" s="2">
        <v>3</v>
      </c>
      <c r="H989" t="s">
        <v>3215</v>
      </c>
      <c r="I989">
        <v>1000</v>
      </c>
      <c r="J989" t="s">
        <v>98</v>
      </c>
      <c r="K989" t="s">
        <v>98</v>
      </c>
      <c r="L989">
        <v>197.84</v>
      </c>
      <c r="M989" s="104" t="s">
        <v>105</v>
      </c>
      <c r="N989" s="85" t="s">
        <v>3216</v>
      </c>
      <c r="O989" t="s">
        <v>36</v>
      </c>
      <c r="P989" t="s">
        <v>3217</v>
      </c>
      <c r="Q989" t="s">
        <v>36</v>
      </c>
      <c r="R989">
        <v>197.84</v>
      </c>
      <c r="S989" s="1">
        <v>45744.834264155092</v>
      </c>
      <c r="T989" t="s">
        <v>42</v>
      </c>
      <c r="U989" s="1">
        <v>45744.617361111108</v>
      </c>
      <c r="V989" t="s">
        <v>43</v>
      </c>
      <c r="W989" t="s">
        <v>36</v>
      </c>
      <c r="X989">
        <v>2</v>
      </c>
      <c r="Y989" t="s">
        <v>54</v>
      </c>
      <c r="Z989" t="s">
        <v>36</v>
      </c>
      <c r="AA989">
        <v>197.84</v>
      </c>
      <c r="AB989" t="s">
        <v>36</v>
      </c>
      <c r="AC989" t="s">
        <v>105</v>
      </c>
      <c r="AD989" t="s">
        <v>105</v>
      </c>
      <c r="AE989" t="s">
        <v>45</v>
      </c>
      <c r="AF989" s="44">
        <v>26121500</v>
      </c>
      <c r="AG989" s="102" t="s">
        <v>237</v>
      </c>
      <c r="AI989" s="2" t="s">
        <v>48</v>
      </c>
      <c r="AJ989" s="2" t="e">
        <f>VLOOKUP(A989,'Classification Test Result'!$A$2:$D$2428,4,FALSE)</f>
        <v>#N/A</v>
      </c>
      <c r="AL989" s="2">
        <f>_xlfn.XLOOKUP($A989,Results!$A$2:$A$2256,Results!G$2:G$2256,"")</f>
        <v>0</v>
      </c>
      <c r="AM989" s="2">
        <f>_xlfn.XLOOKUP($A989,Results!$A$2:$A$2256,Results!H$2:H$2256,"")</f>
        <v>0</v>
      </c>
      <c r="AN989" s="2">
        <f>_xlfn.XLOOKUP($A989,Results!$A$2:$A$2256,Results!I$2:I$2256,"")</f>
        <v>0</v>
      </c>
      <c r="AO989" s="2">
        <f>_xlfn.XLOOKUP($A989,Results!$A$2:$A$2256,Results!J$2:J$2256,"")</f>
        <v>0</v>
      </c>
      <c r="AP989" s="2">
        <f>_xlfn.XLOOKUP($A989,Results!$A$2:$A$2256,Results!K$2:K$2256,"")</f>
        <v>0</v>
      </c>
      <c r="AQ989" s="2">
        <f>_xlfn.XLOOKUP($A989,Results!$A$2:$A$2256,Results!L$2:L$2256,"")</f>
        <v>0</v>
      </c>
      <c r="AR989" s="2">
        <f>_xlfn.XLOOKUP($A989,Results!$A$2:$A$2256,Results!M$2:M$2256,"")</f>
        <v>0</v>
      </c>
      <c r="AS989" s="2">
        <f>_xlfn.XLOOKUP($A989,Results!$A$2:$A$2256,Results!N$2:N$2256,"")</f>
        <v>0</v>
      </c>
      <c r="AT989" s="2" t="str">
        <f>_xlfn.XLOOKUP($A989,Results!$A$2:$A$2256,Results!O$2:O$2256,"")</f>
        <v>GENERIC WIRE</v>
      </c>
      <c r="AU989" s="2" t="str">
        <f>_xlfn.XLOOKUP($A989,Results!$A$2:$A$2256,Results!P$2:P$2256,"")</f>
        <v>GENERIC VENDOR WIRE-WYRPA</v>
      </c>
      <c r="AV989" s="2" t="str">
        <f>_xlfn.XLOOKUP($A989,Results!$A$2:$A$2256,Results!Q$2:Q$2256,"")</f>
        <v>SINGLE_MATCH</v>
      </c>
      <c r="AW989" s="2">
        <f>_xlfn.XLOOKUP($A989,Results!$A$2:$A$2256,Results!R$2:R$2256,"")</f>
        <v>0</v>
      </c>
      <c r="AX989" s="2">
        <f>_xlfn.XLOOKUP($A989,Results!$A$2:$A$2256,Results!S$2:S$2256,"")</f>
        <v>0</v>
      </c>
      <c r="AY989" s="2">
        <f>_xlfn.XLOOKUP($A989,Results!$A$2:$A$2256,Results!T$2:T$2256,"")</f>
        <v>100</v>
      </c>
      <c r="AZ989" s="2">
        <f>_xlfn.XLOOKUP($A989,Results!$A$2:$A$2256,Results!U$2:U$2256,"")</f>
        <v>0</v>
      </c>
      <c r="BA989" s="2" t="str">
        <f>_xlfn.XLOOKUP($A989,Results!$A$2:$A$2256,Results!V$2:V$2256,"")</f>
        <v>SOUTHWIRE</v>
      </c>
      <c r="BB989" s="2">
        <f>_xlfn.XLOOKUP($A989,Results!$A$2:$A$2256,Results!W$2:W$2256,"")</f>
        <v>80</v>
      </c>
      <c r="BC989" s="2">
        <f>_xlfn.XLOOKUP($A989,Results!$A$2:$A$2256,Results!X$2:X$2256,"")</f>
        <v>26121614</v>
      </c>
      <c r="BD989" s="2">
        <f>_xlfn.XLOOKUP($A989,Results!$A$2:$A$2256,Results!Y$2:Y$2256,"")</f>
        <v>80</v>
      </c>
      <c r="BE989" s="2" t="b">
        <f>_xlfn.XLOOKUP($A989,Results!$A$2:$A$2256,Results!Z$2:Z$2256,"")</f>
        <v>1</v>
      </c>
    </row>
    <row r="990" spans="1:57" s="11" customFormat="1" ht="38.25" customHeight="1" x14ac:dyDescent="0.3">
      <c r="A990">
        <v>906667</v>
      </c>
      <c r="B990">
        <v>281912</v>
      </c>
      <c r="C990" t="s">
        <v>36</v>
      </c>
      <c r="D990">
        <v>9341438120</v>
      </c>
      <c r="E990" s="2" t="str">
        <f>VLOOKUP(F990,'RPA Vendor Data '!F$1:$G$2418,2)</f>
        <v>GRAYBAR ELECTRIC CO. INC.</v>
      </c>
      <c r="F990" s="2">
        <v>11471</v>
      </c>
      <c r="G990" s="2">
        <v>11</v>
      </c>
      <c r="H990" t="s">
        <v>3218</v>
      </c>
      <c r="I990">
        <v>1000</v>
      </c>
      <c r="J990" t="s">
        <v>98</v>
      </c>
      <c r="K990" t="s">
        <v>98</v>
      </c>
      <c r="L990">
        <v>348.82</v>
      </c>
      <c r="M990" s="104" t="s">
        <v>105</v>
      </c>
      <c r="N990" s="85" t="s">
        <v>3219</v>
      </c>
      <c r="O990" t="s">
        <v>36</v>
      </c>
      <c r="P990" t="s">
        <v>36</v>
      </c>
      <c r="Q990" t="s">
        <v>36</v>
      </c>
      <c r="R990">
        <v>348.82</v>
      </c>
      <c r="S990" s="1">
        <v>45744.729530787037</v>
      </c>
      <c r="T990" t="s">
        <v>42</v>
      </c>
      <c r="U990" s="1">
        <v>45744.511805555558</v>
      </c>
      <c r="V990" t="s">
        <v>43</v>
      </c>
      <c r="W990" t="s">
        <v>36</v>
      </c>
      <c r="X990">
        <v>1</v>
      </c>
      <c r="Y990">
        <v>201</v>
      </c>
      <c r="Z990" t="s">
        <v>36</v>
      </c>
      <c r="AA990" t="s">
        <v>36</v>
      </c>
      <c r="AB990" t="s">
        <v>36</v>
      </c>
      <c r="AC990" t="s">
        <v>105</v>
      </c>
      <c r="AD990" t="s">
        <v>105</v>
      </c>
      <c r="AE990" t="s">
        <v>45</v>
      </c>
      <c r="AF990" s="44">
        <v>26121500</v>
      </c>
      <c r="AG990" s="102" t="s">
        <v>237</v>
      </c>
      <c r="AH990" s="2"/>
      <c r="AI990" s="2" t="s">
        <v>48</v>
      </c>
      <c r="AJ990" s="2" t="e">
        <f>VLOOKUP(A990,'Classification Test Result'!$A$2:$D$2428,4,FALSE)</f>
        <v>#N/A</v>
      </c>
      <c r="AL990" s="2">
        <f>_xlfn.XLOOKUP($A990,Results!$A$2:$A$2256,Results!G$2:G$2256,"")</f>
        <v>0</v>
      </c>
      <c r="AM990" s="2">
        <f>_xlfn.XLOOKUP($A990,Results!$A$2:$A$2256,Results!H$2:H$2256,"")</f>
        <v>0</v>
      </c>
      <c r="AN990" s="2">
        <f>_xlfn.XLOOKUP($A990,Results!$A$2:$A$2256,Results!I$2:I$2256,"")</f>
        <v>0</v>
      </c>
      <c r="AO990" s="2">
        <f>_xlfn.XLOOKUP($A990,Results!$A$2:$A$2256,Results!J$2:J$2256,"")</f>
        <v>0</v>
      </c>
      <c r="AP990" s="2">
        <f>_xlfn.XLOOKUP($A990,Results!$A$2:$A$2256,Results!K$2:K$2256,"")</f>
        <v>0</v>
      </c>
      <c r="AQ990" s="2">
        <f>_xlfn.XLOOKUP($A990,Results!$A$2:$A$2256,Results!L$2:L$2256,"")</f>
        <v>0</v>
      </c>
      <c r="AR990" s="2">
        <f>_xlfn.XLOOKUP($A990,Results!$A$2:$A$2256,Results!M$2:M$2256,"")</f>
        <v>0</v>
      </c>
      <c r="AS990" s="2">
        <f>_xlfn.XLOOKUP($A990,Results!$A$2:$A$2256,Results!N$2:N$2256,"")</f>
        <v>0</v>
      </c>
      <c r="AT990" s="2" t="str">
        <f>_xlfn.XLOOKUP($A990,Results!$A$2:$A$2256,Results!O$2:O$2256,"")</f>
        <v>GENERIC WIRE</v>
      </c>
      <c r="AU990" s="2" t="str">
        <f>_xlfn.XLOOKUP($A990,Results!$A$2:$A$2256,Results!P$2:P$2256,"")</f>
        <v>GENERIC VENDOR WIRE-WYRPA</v>
      </c>
      <c r="AV990" s="2" t="str">
        <f>_xlfn.XLOOKUP($A990,Results!$A$2:$A$2256,Results!Q$2:Q$2256,"")</f>
        <v>SINGLE_MATCH</v>
      </c>
      <c r="AW990" s="2">
        <f>_xlfn.XLOOKUP($A990,Results!$A$2:$A$2256,Results!R$2:R$2256,"")</f>
        <v>0</v>
      </c>
      <c r="AX990" s="2">
        <f>_xlfn.XLOOKUP($A990,Results!$A$2:$A$2256,Results!S$2:S$2256,"")</f>
        <v>0</v>
      </c>
      <c r="AY990" s="2">
        <f>_xlfn.XLOOKUP($A990,Results!$A$2:$A$2256,Results!T$2:T$2256,"")</f>
        <v>100</v>
      </c>
      <c r="AZ990" s="2">
        <f>_xlfn.XLOOKUP($A990,Results!$A$2:$A$2256,Results!U$2:U$2256,"")</f>
        <v>0</v>
      </c>
      <c r="BA990" s="2" t="str">
        <f>_xlfn.XLOOKUP($A990,Results!$A$2:$A$2256,Results!V$2:V$2256,"")</f>
        <v>SOUTHWIRE</v>
      </c>
      <c r="BB990" s="2">
        <f>_xlfn.XLOOKUP($A990,Results!$A$2:$A$2256,Results!W$2:W$2256,"")</f>
        <v>80</v>
      </c>
      <c r="BC990" s="2">
        <f>_xlfn.XLOOKUP($A990,Results!$A$2:$A$2256,Results!X$2:X$2256,"")</f>
        <v>26121614</v>
      </c>
      <c r="BD990" s="2">
        <f>_xlfn.XLOOKUP($A990,Results!$A$2:$A$2256,Results!Y$2:Y$2256,"")</f>
        <v>80</v>
      </c>
      <c r="BE990" s="2" t="b">
        <f>_xlfn.XLOOKUP($A990,Results!$A$2:$A$2256,Results!Z$2:Z$2256,"")</f>
        <v>1</v>
      </c>
    </row>
    <row r="991" spans="1:57" ht="38.25" customHeight="1" x14ac:dyDescent="0.3">
      <c r="A991">
        <v>906668</v>
      </c>
      <c r="B991">
        <v>281912</v>
      </c>
      <c r="C991" t="s">
        <v>36</v>
      </c>
      <c r="D991">
        <v>9341438120</v>
      </c>
      <c r="E991" s="2" t="str">
        <f>VLOOKUP(F991,'RPA Vendor Data '!F$1:$G$2418,2)</f>
        <v>GRAYBAR ELECTRIC CO. INC.</v>
      </c>
      <c r="F991" s="2">
        <v>11471</v>
      </c>
      <c r="G991" s="2">
        <v>12</v>
      </c>
      <c r="H991" t="s">
        <v>3220</v>
      </c>
      <c r="I991">
        <v>1000</v>
      </c>
      <c r="J991" t="s">
        <v>98</v>
      </c>
      <c r="K991" t="s">
        <v>98</v>
      </c>
      <c r="L991">
        <v>348.82</v>
      </c>
      <c r="M991" s="104" t="s">
        <v>105</v>
      </c>
      <c r="N991" s="85" t="s">
        <v>3221</v>
      </c>
      <c r="O991" t="s">
        <v>36</v>
      </c>
      <c r="P991" t="s">
        <v>36</v>
      </c>
      <c r="Q991" t="s">
        <v>36</v>
      </c>
      <c r="R991">
        <v>348.82</v>
      </c>
      <c r="S991" s="1">
        <v>45744.729470254628</v>
      </c>
      <c r="T991" t="s">
        <v>42</v>
      </c>
      <c r="U991" s="1">
        <v>45744.511805555558</v>
      </c>
      <c r="V991" t="s">
        <v>43</v>
      </c>
      <c r="W991" t="s">
        <v>36</v>
      </c>
      <c r="X991">
        <v>1</v>
      </c>
      <c r="Y991">
        <v>201</v>
      </c>
      <c r="Z991" t="s">
        <v>36</v>
      </c>
      <c r="AA991" t="s">
        <v>36</v>
      </c>
      <c r="AB991" t="s">
        <v>36</v>
      </c>
      <c r="AC991" t="s">
        <v>105</v>
      </c>
      <c r="AD991" t="s">
        <v>105</v>
      </c>
      <c r="AE991" t="s">
        <v>45</v>
      </c>
      <c r="AF991" s="44">
        <v>26121500</v>
      </c>
      <c r="AG991" s="102" t="s">
        <v>237</v>
      </c>
      <c r="AI991" s="2" t="s">
        <v>48</v>
      </c>
      <c r="AJ991" s="2" t="e">
        <f>VLOOKUP(A991,'Classification Test Result'!$A$2:$D$2428,4,FALSE)</f>
        <v>#N/A</v>
      </c>
      <c r="AL991" s="2">
        <f>_xlfn.XLOOKUP($A991,Results!$A$2:$A$2256,Results!G$2:G$2256,"")</f>
        <v>0</v>
      </c>
      <c r="AM991" s="2">
        <f>_xlfn.XLOOKUP($A991,Results!$A$2:$A$2256,Results!H$2:H$2256,"")</f>
        <v>0</v>
      </c>
      <c r="AN991" s="2">
        <f>_xlfn.XLOOKUP($A991,Results!$A$2:$A$2256,Results!I$2:I$2256,"")</f>
        <v>0</v>
      </c>
      <c r="AO991" s="2">
        <f>_xlfn.XLOOKUP($A991,Results!$A$2:$A$2256,Results!J$2:J$2256,"")</f>
        <v>0</v>
      </c>
      <c r="AP991" s="2">
        <f>_xlfn.XLOOKUP($A991,Results!$A$2:$A$2256,Results!K$2:K$2256,"")</f>
        <v>0</v>
      </c>
      <c r="AQ991" s="2">
        <f>_xlfn.XLOOKUP($A991,Results!$A$2:$A$2256,Results!L$2:L$2256,"")</f>
        <v>0</v>
      </c>
      <c r="AR991" s="2">
        <f>_xlfn.XLOOKUP($A991,Results!$A$2:$A$2256,Results!M$2:M$2256,"")</f>
        <v>0</v>
      </c>
      <c r="AS991" s="2">
        <f>_xlfn.XLOOKUP($A991,Results!$A$2:$A$2256,Results!N$2:N$2256,"")</f>
        <v>0</v>
      </c>
      <c r="AT991" s="2" t="str">
        <f>_xlfn.XLOOKUP($A991,Results!$A$2:$A$2256,Results!O$2:O$2256,"")</f>
        <v>GENERIC WIRE</v>
      </c>
      <c r="AU991" s="2" t="str">
        <f>_xlfn.XLOOKUP($A991,Results!$A$2:$A$2256,Results!P$2:P$2256,"")</f>
        <v>GENERIC VENDOR WIRE-WYRPA</v>
      </c>
      <c r="AV991" s="2" t="str">
        <f>_xlfn.XLOOKUP($A991,Results!$A$2:$A$2256,Results!Q$2:Q$2256,"")</f>
        <v>SINGLE_MATCH</v>
      </c>
      <c r="AW991" s="2">
        <f>_xlfn.XLOOKUP($A991,Results!$A$2:$A$2256,Results!R$2:R$2256,"")</f>
        <v>0</v>
      </c>
      <c r="AX991" s="2">
        <f>_xlfn.XLOOKUP($A991,Results!$A$2:$A$2256,Results!S$2:S$2256,"")</f>
        <v>0</v>
      </c>
      <c r="AY991" s="2">
        <f>_xlfn.XLOOKUP($A991,Results!$A$2:$A$2256,Results!T$2:T$2256,"")</f>
        <v>100</v>
      </c>
      <c r="AZ991" s="2">
        <f>_xlfn.XLOOKUP($A991,Results!$A$2:$A$2256,Results!U$2:U$2256,"")</f>
        <v>0</v>
      </c>
      <c r="BA991" s="2" t="str">
        <f>_xlfn.XLOOKUP($A991,Results!$A$2:$A$2256,Results!V$2:V$2256,"")</f>
        <v>SOUTHWIRE</v>
      </c>
      <c r="BB991" s="2">
        <f>_xlfn.XLOOKUP($A991,Results!$A$2:$A$2256,Results!W$2:W$2256,"")</f>
        <v>80</v>
      </c>
      <c r="BC991" s="2">
        <f>_xlfn.XLOOKUP($A991,Results!$A$2:$A$2256,Results!X$2:X$2256,"")</f>
        <v>26121614</v>
      </c>
      <c r="BD991" s="2">
        <f>_xlfn.XLOOKUP($A991,Results!$A$2:$A$2256,Results!Y$2:Y$2256,"")</f>
        <v>80</v>
      </c>
      <c r="BE991" s="2" t="b">
        <f>_xlfn.XLOOKUP($A991,Results!$A$2:$A$2256,Results!Z$2:Z$2256,"")</f>
        <v>1</v>
      </c>
    </row>
    <row r="992" spans="1:57" ht="38.25" customHeight="1" x14ac:dyDescent="0.3">
      <c r="A992">
        <v>906669</v>
      </c>
      <c r="B992">
        <v>281912</v>
      </c>
      <c r="C992" t="s">
        <v>36</v>
      </c>
      <c r="D992">
        <v>9341438120</v>
      </c>
      <c r="E992" s="2" t="str">
        <f>VLOOKUP(F992,'RPA Vendor Data '!F$1:$G$2418,2)</f>
        <v>GRAYBAR ELECTRIC CO. INC.</v>
      </c>
      <c r="F992" s="2">
        <v>11471</v>
      </c>
      <c r="G992" s="2">
        <v>2</v>
      </c>
      <c r="H992" t="s">
        <v>3222</v>
      </c>
      <c r="I992">
        <v>1000</v>
      </c>
      <c r="J992" t="s">
        <v>98</v>
      </c>
      <c r="K992" t="s">
        <v>98</v>
      </c>
      <c r="L992">
        <v>348.82</v>
      </c>
      <c r="M992" s="104" t="s">
        <v>105</v>
      </c>
      <c r="N992" s="85" t="s">
        <v>3223</v>
      </c>
      <c r="O992" t="s">
        <v>36</v>
      </c>
      <c r="P992" t="s">
        <v>36</v>
      </c>
      <c r="Q992" t="s">
        <v>36</v>
      </c>
      <c r="R992">
        <v>348.82</v>
      </c>
      <c r="S992" s="1">
        <v>45744.729483136573</v>
      </c>
      <c r="T992" t="s">
        <v>42</v>
      </c>
      <c r="U992" s="1">
        <v>45744.511805555558</v>
      </c>
      <c r="V992" t="s">
        <v>43</v>
      </c>
      <c r="W992" t="s">
        <v>36</v>
      </c>
      <c r="X992">
        <v>1</v>
      </c>
      <c r="Y992">
        <v>201</v>
      </c>
      <c r="Z992" t="s">
        <v>36</v>
      </c>
      <c r="AA992" t="s">
        <v>36</v>
      </c>
      <c r="AB992" t="s">
        <v>36</v>
      </c>
      <c r="AC992" t="s">
        <v>105</v>
      </c>
      <c r="AD992" t="s">
        <v>105</v>
      </c>
      <c r="AE992" t="s">
        <v>45</v>
      </c>
      <c r="AF992" s="44">
        <v>26121500</v>
      </c>
      <c r="AG992" s="102" t="s">
        <v>237</v>
      </c>
      <c r="AI992" s="2" t="s">
        <v>48</v>
      </c>
      <c r="AJ992" s="2" t="e">
        <f>VLOOKUP(A992,'Classification Test Result'!$A$2:$D$2428,4,FALSE)</f>
        <v>#N/A</v>
      </c>
      <c r="AL992" s="2">
        <f>_xlfn.XLOOKUP($A992,Results!$A$2:$A$2256,Results!G$2:G$2256,"")</f>
        <v>0</v>
      </c>
      <c r="AM992" s="2">
        <f>_xlfn.XLOOKUP($A992,Results!$A$2:$A$2256,Results!H$2:H$2256,"")</f>
        <v>0</v>
      </c>
      <c r="AN992" s="2">
        <f>_xlfn.XLOOKUP($A992,Results!$A$2:$A$2256,Results!I$2:I$2256,"")</f>
        <v>0</v>
      </c>
      <c r="AO992" s="2">
        <f>_xlfn.XLOOKUP($A992,Results!$A$2:$A$2256,Results!J$2:J$2256,"")</f>
        <v>0</v>
      </c>
      <c r="AP992" s="2">
        <f>_xlfn.XLOOKUP($A992,Results!$A$2:$A$2256,Results!K$2:K$2256,"")</f>
        <v>0</v>
      </c>
      <c r="AQ992" s="2">
        <f>_xlfn.XLOOKUP($A992,Results!$A$2:$A$2256,Results!L$2:L$2256,"")</f>
        <v>0</v>
      </c>
      <c r="AR992" s="2">
        <f>_xlfn.XLOOKUP($A992,Results!$A$2:$A$2256,Results!M$2:M$2256,"")</f>
        <v>0</v>
      </c>
      <c r="AS992" s="2">
        <f>_xlfn.XLOOKUP($A992,Results!$A$2:$A$2256,Results!N$2:N$2256,"")</f>
        <v>0</v>
      </c>
      <c r="AT992" s="2" t="str">
        <f>_xlfn.XLOOKUP($A992,Results!$A$2:$A$2256,Results!O$2:O$2256,"")</f>
        <v>GENERIC WIRE</v>
      </c>
      <c r="AU992" s="2" t="str">
        <f>_xlfn.XLOOKUP($A992,Results!$A$2:$A$2256,Results!P$2:P$2256,"")</f>
        <v>GENERIC VENDOR WIRE-WYRPA</v>
      </c>
      <c r="AV992" s="2" t="str">
        <f>_xlfn.XLOOKUP($A992,Results!$A$2:$A$2256,Results!Q$2:Q$2256,"")</f>
        <v>SINGLE_MATCH</v>
      </c>
      <c r="AW992" s="2">
        <f>_xlfn.XLOOKUP($A992,Results!$A$2:$A$2256,Results!R$2:R$2256,"")</f>
        <v>0</v>
      </c>
      <c r="AX992" s="2">
        <f>_xlfn.XLOOKUP($A992,Results!$A$2:$A$2256,Results!S$2:S$2256,"")</f>
        <v>0</v>
      </c>
      <c r="AY992" s="2">
        <f>_xlfn.XLOOKUP($A992,Results!$A$2:$A$2256,Results!T$2:T$2256,"")</f>
        <v>100</v>
      </c>
      <c r="AZ992" s="2">
        <f>_xlfn.XLOOKUP($A992,Results!$A$2:$A$2256,Results!U$2:U$2256,"")</f>
        <v>0</v>
      </c>
      <c r="BA992" s="2" t="str">
        <f>_xlfn.XLOOKUP($A992,Results!$A$2:$A$2256,Results!V$2:V$2256,"")</f>
        <v>SOUTHWIRE</v>
      </c>
      <c r="BB992" s="2">
        <f>_xlfn.XLOOKUP($A992,Results!$A$2:$A$2256,Results!W$2:W$2256,"")</f>
        <v>80</v>
      </c>
      <c r="BC992" s="2">
        <f>_xlfn.XLOOKUP($A992,Results!$A$2:$A$2256,Results!X$2:X$2256,"")</f>
        <v>26121614</v>
      </c>
      <c r="BD992" s="2">
        <f>_xlfn.XLOOKUP($A992,Results!$A$2:$A$2256,Results!Y$2:Y$2256,"")</f>
        <v>80</v>
      </c>
      <c r="BE992" s="2" t="b">
        <f>_xlfn.XLOOKUP($A992,Results!$A$2:$A$2256,Results!Z$2:Z$2256,"")</f>
        <v>1</v>
      </c>
    </row>
    <row r="993" spans="1:57" ht="38.25" customHeight="1" x14ac:dyDescent="0.3">
      <c r="A993">
        <v>906670</v>
      </c>
      <c r="B993">
        <v>281912</v>
      </c>
      <c r="C993" t="s">
        <v>36</v>
      </c>
      <c r="D993">
        <v>9341438120</v>
      </c>
      <c r="E993" s="2" t="str">
        <f>VLOOKUP(F993,'RPA Vendor Data '!F$1:$G$2418,2)</f>
        <v>GRAYBAR ELECTRIC CO. INC.</v>
      </c>
      <c r="F993" s="2">
        <v>11471</v>
      </c>
      <c r="G993" s="2">
        <v>8</v>
      </c>
      <c r="H993" t="s">
        <v>3224</v>
      </c>
      <c r="I993">
        <v>1000</v>
      </c>
      <c r="J993" t="s">
        <v>98</v>
      </c>
      <c r="K993" t="s">
        <v>98</v>
      </c>
      <c r="L993">
        <v>324.16000000000003</v>
      </c>
      <c r="M993" s="104" t="s">
        <v>105</v>
      </c>
      <c r="N993" s="85" t="s">
        <v>3225</v>
      </c>
      <c r="O993" t="s">
        <v>36</v>
      </c>
      <c r="P993" t="s">
        <v>3226</v>
      </c>
      <c r="Q993" t="s">
        <v>36</v>
      </c>
      <c r="R993">
        <v>324.16000000000003</v>
      </c>
      <c r="S993" s="1">
        <v>45744.729521145833</v>
      </c>
      <c r="T993" t="s">
        <v>42</v>
      </c>
      <c r="U993" s="1">
        <v>45744.511805555558</v>
      </c>
      <c r="V993" t="s">
        <v>43</v>
      </c>
      <c r="W993" t="s">
        <v>36</v>
      </c>
      <c r="X993">
        <v>1</v>
      </c>
      <c r="Y993">
        <v>201</v>
      </c>
      <c r="Z993" t="s">
        <v>36</v>
      </c>
      <c r="AA993" t="s">
        <v>36</v>
      </c>
      <c r="AB993" t="s">
        <v>36</v>
      </c>
      <c r="AC993" t="s">
        <v>105</v>
      </c>
      <c r="AD993" t="s">
        <v>105</v>
      </c>
      <c r="AE993" t="s">
        <v>45</v>
      </c>
      <c r="AF993" s="44">
        <v>26121500</v>
      </c>
      <c r="AG993" s="102" t="s">
        <v>237</v>
      </c>
      <c r="AI993" s="2" t="s">
        <v>48</v>
      </c>
      <c r="AJ993" s="2" t="e">
        <f>VLOOKUP(A993,'Classification Test Result'!$A$2:$D$2428,4,FALSE)</f>
        <v>#N/A</v>
      </c>
      <c r="AL993" s="2">
        <f>_xlfn.XLOOKUP($A993,Results!$A$2:$A$2256,Results!G$2:G$2256,"")</f>
        <v>0</v>
      </c>
      <c r="AM993" s="2">
        <f>_xlfn.XLOOKUP($A993,Results!$A$2:$A$2256,Results!H$2:H$2256,"")</f>
        <v>0</v>
      </c>
      <c r="AN993" s="2">
        <f>_xlfn.XLOOKUP($A993,Results!$A$2:$A$2256,Results!I$2:I$2256,"")</f>
        <v>0</v>
      </c>
      <c r="AO993" s="2">
        <f>_xlfn.XLOOKUP($A993,Results!$A$2:$A$2256,Results!J$2:J$2256,"")</f>
        <v>0</v>
      </c>
      <c r="AP993" s="2">
        <f>_xlfn.XLOOKUP($A993,Results!$A$2:$A$2256,Results!K$2:K$2256,"")</f>
        <v>0</v>
      </c>
      <c r="AQ993" s="2">
        <f>_xlfn.XLOOKUP($A993,Results!$A$2:$A$2256,Results!L$2:L$2256,"")</f>
        <v>0</v>
      </c>
      <c r="AR993" s="2">
        <f>_xlfn.XLOOKUP($A993,Results!$A$2:$A$2256,Results!M$2:M$2256,"")</f>
        <v>0</v>
      </c>
      <c r="AS993" s="2">
        <f>_xlfn.XLOOKUP($A993,Results!$A$2:$A$2256,Results!N$2:N$2256,"")</f>
        <v>0</v>
      </c>
      <c r="AT993" s="2" t="str">
        <f>_xlfn.XLOOKUP($A993,Results!$A$2:$A$2256,Results!O$2:O$2256,"")</f>
        <v>GENERIC WIRE</v>
      </c>
      <c r="AU993" s="2" t="str">
        <f>_xlfn.XLOOKUP($A993,Results!$A$2:$A$2256,Results!P$2:P$2256,"")</f>
        <v>GENERIC VENDOR WIRE-WYRPA</v>
      </c>
      <c r="AV993" s="2" t="str">
        <f>_xlfn.XLOOKUP($A993,Results!$A$2:$A$2256,Results!Q$2:Q$2256,"")</f>
        <v>SINGLE_MATCH</v>
      </c>
      <c r="AW993" s="2">
        <f>_xlfn.XLOOKUP($A993,Results!$A$2:$A$2256,Results!R$2:R$2256,"")</f>
        <v>0</v>
      </c>
      <c r="AX993" s="2">
        <f>_xlfn.XLOOKUP($A993,Results!$A$2:$A$2256,Results!S$2:S$2256,"")</f>
        <v>0</v>
      </c>
      <c r="AY993" s="2">
        <f>_xlfn.XLOOKUP($A993,Results!$A$2:$A$2256,Results!T$2:T$2256,"")</f>
        <v>100</v>
      </c>
      <c r="AZ993" s="2">
        <f>_xlfn.XLOOKUP($A993,Results!$A$2:$A$2256,Results!U$2:U$2256,"")</f>
        <v>0</v>
      </c>
      <c r="BA993" s="2" t="str">
        <f>_xlfn.XLOOKUP($A993,Results!$A$2:$A$2256,Results!V$2:V$2256,"")</f>
        <v>SOUTHWIRE</v>
      </c>
      <c r="BB993" s="2">
        <f>_xlfn.XLOOKUP($A993,Results!$A$2:$A$2256,Results!W$2:W$2256,"")</f>
        <v>79</v>
      </c>
      <c r="BC993" s="2">
        <f>_xlfn.XLOOKUP($A993,Results!$A$2:$A$2256,Results!X$2:X$2256,"")</f>
        <v>26120000</v>
      </c>
      <c r="BD993" s="2">
        <f>_xlfn.XLOOKUP($A993,Results!$A$2:$A$2256,Results!Y$2:Y$2256,"")</f>
        <v>79</v>
      </c>
      <c r="BE993" s="2" t="b">
        <f>_xlfn.XLOOKUP($A993,Results!$A$2:$A$2256,Results!Z$2:Z$2256,"")</f>
        <v>1</v>
      </c>
    </row>
    <row r="994" spans="1:57" ht="38.25" customHeight="1" x14ac:dyDescent="0.3">
      <c r="A994">
        <v>906671</v>
      </c>
      <c r="B994">
        <v>281912</v>
      </c>
      <c r="C994" t="s">
        <v>36</v>
      </c>
      <c r="D994">
        <v>9341438120</v>
      </c>
      <c r="E994" s="2" t="str">
        <f>VLOOKUP(F994,'RPA Vendor Data '!F$1:$G$2418,2)</f>
        <v>GRAYBAR ELECTRIC CO. INC.</v>
      </c>
      <c r="F994" s="2">
        <v>11471</v>
      </c>
      <c r="G994" s="2">
        <v>10</v>
      </c>
      <c r="H994" t="s">
        <v>3227</v>
      </c>
      <c r="I994">
        <v>1000</v>
      </c>
      <c r="J994" t="s">
        <v>98</v>
      </c>
      <c r="K994" t="s">
        <v>98</v>
      </c>
      <c r="L994">
        <v>324.16000000000003</v>
      </c>
      <c r="M994" s="104" t="s">
        <v>105</v>
      </c>
      <c r="N994" s="85" t="s">
        <v>3228</v>
      </c>
      <c r="O994" t="s">
        <v>36</v>
      </c>
      <c r="P994" t="s">
        <v>146</v>
      </c>
      <c r="Q994" t="s">
        <v>36</v>
      </c>
      <c r="R994">
        <v>324.16000000000003</v>
      </c>
      <c r="S994" s="1">
        <v>45744.729527581017</v>
      </c>
      <c r="T994" t="s">
        <v>42</v>
      </c>
      <c r="U994" s="1">
        <v>45744.511805555558</v>
      </c>
      <c r="V994" t="s">
        <v>43</v>
      </c>
      <c r="W994" t="s">
        <v>36</v>
      </c>
      <c r="X994">
        <v>1</v>
      </c>
      <c r="Y994">
        <v>201</v>
      </c>
      <c r="Z994" t="s">
        <v>36</v>
      </c>
      <c r="AA994" t="s">
        <v>36</v>
      </c>
      <c r="AB994" t="s">
        <v>36</v>
      </c>
      <c r="AC994" t="s">
        <v>105</v>
      </c>
      <c r="AD994" t="s">
        <v>105</v>
      </c>
      <c r="AE994" t="s">
        <v>45</v>
      </c>
      <c r="AF994" s="44">
        <v>26121500</v>
      </c>
      <c r="AG994" s="102" t="s">
        <v>237</v>
      </c>
      <c r="AI994" s="2" t="s">
        <v>48</v>
      </c>
      <c r="AJ994" s="2" t="e">
        <f>VLOOKUP(A994,'Classification Test Result'!$A$2:$D$2428,4,FALSE)</f>
        <v>#N/A</v>
      </c>
      <c r="AL994" s="2">
        <f>_xlfn.XLOOKUP($A994,Results!$A$2:$A$2256,Results!G$2:G$2256,"")</f>
        <v>0</v>
      </c>
      <c r="AM994" s="2">
        <f>_xlfn.XLOOKUP($A994,Results!$A$2:$A$2256,Results!H$2:H$2256,"")</f>
        <v>0</v>
      </c>
      <c r="AN994" s="2">
        <f>_xlfn.XLOOKUP($A994,Results!$A$2:$A$2256,Results!I$2:I$2256,"")</f>
        <v>0</v>
      </c>
      <c r="AO994" s="2">
        <f>_xlfn.XLOOKUP($A994,Results!$A$2:$A$2256,Results!J$2:J$2256,"")</f>
        <v>0</v>
      </c>
      <c r="AP994" s="2">
        <f>_xlfn.XLOOKUP($A994,Results!$A$2:$A$2256,Results!K$2:K$2256,"")</f>
        <v>0</v>
      </c>
      <c r="AQ994" s="2">
        <f>_xlfn.XLOOKUP($A994,Results!$A$2:$A$2256,Results!L$2:L$2256,"")</f>
        <v>0</v>
      </c>
      <c r="AR994" s="2">
        <f>_xlfn.XLOOKUP($A994,Results!$A$2:$A$2256,Results!M$2:M$2256,"")</f>
        <v>0</v>
      </c>
      <c r="AS994" s="2">
        <f>_xlfn.XLOOKUP($A994,Results!$A$2:$A$2256,Results!N$2:N$2256,"")</f>
        <v>0</v>
      </c>
      <c r="AT994" s="2" t="str">
        <f>_xlfn.XLOOKUP($A994,Results!$A$2:$A$2256,Results!O$2:O$2256,"")</f>
        <v>GENERIC WIRE</v>
      </c>
      <c r="AU994" s="2" t="str">
        <f>_xlfn.XLOOKUP($A994,Results!$A$2:$A$2256,Results!P$2:P$2256,"")</f>
        <v>GENERIC VENDOR WIRE-WYRPA</v>
      </c>
      <c r="AV994" s="2" t="str">
        <f>_xlfn.XLOOKUP($A994,Results!$A$2:$A$2256,Results!Q$2:Q$2256,"")</f>
        <v>MULTIPLE_MATCHES_ONE_VALID</v>
      </c>
      <c r="AW994" s="2">
        <f>_xlfn.XLOOKUP($A994,Results!$A$2:$A$2256,Results!R$2:R$2256,"")</f>
        <v>0</v>
      </c>
      <c r="AX994" s="2">
        <f>_xlfn.XLOOKUP($A994,Results!$A$2:$A$2256,Results!S$2:S$2256,"")</f>
        <v>0</v>
      </c>
      <c r="AY994" s="2">
        <f>_xlfn.XLOOKUP($A994,Results!$A$2:$A$2256,Results!T$2:T$2256,"")</f>
        <v>50</v>
      </c>
      <c r="AZ994" s="2">
        <f>_xlfn.XLOOKUP($A994,Results!$A$2:$A$2256,Results!U$2:U$2256,"")</f>
        <v>0</v>
      </c>
      <c r="BA994" s="2" t="str">
        <f>_xlfn.XLOOKUP($A994,Results!$A$2:$A$2256,Results!V$2:V$2256,"")</f>
        <v>SOUTHWIRE</v>
      </c>
      <c r="BB994" s="2">
        <f>_xlfn.XLOOKUP($A994,Results!$A$2:$A$2256,Results!W$2:W$2256,"")</f>
        <v>79</v>
      </c>
      <c r="BC994" s="2">
        <f>_xlfn.XLOOKUP($A994,Results!$A$2:$A$2256,Results!X$2:X$2256,"")</f>
        <v>26121614</v>
      </c>
      <c r="BD994" s="2">
        <f>_xlfn.XLOOKUP($A994,Results!$A$2:$A$2256,Results!Y$2:Y$2256,"")</f>
        <v>79</v>
      </c>
      <c r="BE994" s="2" t="b">
        <f>_xlfn.XLOOKUP($A994,Results!$A$2:$A$2256,Results!Z$2:Z$2256,"")</f>
        <v>1</v>
      </c>
    </row>
    <row r="995" spans="1:57" ht="38.25" customHeight="1" x14ac:dyDescent="0.3">
      <c r="A995">
        <v>906672</v>
      </c>
      <c r="B995">
        <v>281912</v>
      </c>
      <c r="C995" t="s">
        <v>36</v>
      </c>
      <c r="D995">
        <v>9341438120</v>
      </c>
      <c r="E995" s="2" t="str">
        <f>VLOOKUP(F995,'RPA Vendor Data '!F$1:$G$2418,2)</f>
        <v>GRAYBAR ELECTRIC CO. INC.</v>
      </c>
      <c r="F995" s="2">
        <v>11471</v>
      </c>
      <c r="G995" s="2">
        <v>9</v>
      </c>
      <c r="H995" t="s">
        <v>3229</v>
      </c>
      <c r="I995">
        <v>1000</v>
      </c>
      <c r="J995" t="s">
        <v>98</v>
      </c>
      <c r="K995" t="s">
        <v>98</v>
      </c>
      <c r="L995">
        <v>324.16000000000003</v>
      </c>
      <c r="M995" s="104" t="s">
        <v>105</v>
      </c>
      <c r="N995" s="85" t="s">
        <v>3230</v>
      </c>
      <c r="O995" t="s">
        <v>36</v>
      </c>
      <c r="P995" t="s">
        <v>152</v>
      </c>
      <c r="Q995" t="s">
        <v>36</v>
      </c>
      <c r="R995">
        <v>324.16000000000003</v>
      </c>
      <c r="S995" s="1">
        <v>45744.72946396991</v>
      </c>
      <c r="T995" t="s">
        <v>42</v>
      </c>
      <c r="U995" s="1">
        <v>45744.511805555558</v>
      </c>
      <c r="V995" t="s">
        <v>43</v>
      </c>
      <c r="W995" t="s">
        <v>36</v>
      </c>
      <c r="X995">
        <v>1</v>
      </c>
      <c r="Y995">
        <v>201</v>
      </c>
      <c r="Z995" t="s">
        <v>36</v>
      </c>
      <c r="AA995" t="s">
        <v>36</v>
      </c>
      <c r="AB995" t="s">
        <v>36</v>
      </c>
      <c r="AC995" t="s">
        <v>105</v>
      </c>
      <c r="AD995" t="s">
        <v>105</v>
      </c>
      <c r="AE995" t="s">
        <v>45</v>
      </c>
      <c r="AF995" s="44">
        <v>26121500</v>
      </c>
      <c r="AG995" s="102" t="s">
        <v>237</v>
      </c>
      <c r="AI995" s="2" t="s">
        <v>48</v>
      </c>
      <c r="AJ995" s="2" t="e">
        <f>VLOOKUP(A995,'Classification Test Result'!$A$2:$D$2428,4,FALSE)</f>
        <v>#N/A</v>
      </c>
      <c r="AL995" s="2">
        <f>_xlfn.XLOOKUP($A995,Results!$A$2:$A$2256,Results!G$2:G$2256,"")</f>
        <v>0</v>
      </c>
      <c r="AM995" s="2">
        <f>_xlfn.XLOOKUP($A995,Results!$A$2:$A$2256,Results!H$2:H$2256,"")</f>
        <v>0</v>
      </c>
      <c r="AN995" s="2">
        <f>_xlfn.XLOOKUP($A995,Results!$A$2:$A$2256,Results!I$2:I$2256,"")</f>
        <v>0</v>
      </c>
      <c r="AO995" s="2">
        <f>_xlfn.XLOOKUP($A995,Results!$A$2:$A$2256,Results!J$2:J$2256,"")</f>
        <v>0</v>
      </c>
      <c r="AP995" s="2">
        <f>_xlfn.XLOOKUP($A995,Results!$A$2:$A$2256,Results!K$2:K$2256,"")</f>
        <v>0</v>
      </c>
      <c r="AQ995" s="2">
        <f>_xlfn.XLOOKUP($A995,Results!$A$2:$A$2256,Results!L$2:L$2256,"")</f>
        <v>0</v>
      </c>
      <c r="AR995" s="2">
        <f>_xlfn.XLOOKUP($A995,Results!$A$2:$A$2256,Results!M$2:M$2256,"")</f>
        <v>0</v>
      </c>
      <c r="AS995" s="2">
        <f>_xlfn.XLOOKUP($A995,Results!$A$2:$A$2256,Results!N$2:N$2256,"")</f>
        <v>0</v>
      </c>
      <c r="AT995" s="2" t="str">
        <f>_xlfn.XLOOKUP($A995,Results!$A$2:$A$2256,Results!O$2:O$2256,"")</f>
        <v>GENERIC WIRE</v>
      </c>
      <c r="AU995" s="2" t="str">
        <f>_xlfn.XLOOKUP($A995,Results!$A$2:$A$2256,Results!P$2:P$2256,"")</f>
        <v>GENERIC VENDOR WIRE-WYRPA</v>
      </c>
      <c r="AV995" s="2" t="str">
        <f>_xlfn.XLOOKUP($A995,Results!$A$2:$A$2256,Results!Q$2:Q$2256,"")</f>
        <v>SINGLE_MATCH</v>
      </c>
      <c r="AW995" s="2">
        <f>_xlfn.XLOOKUP($A995,Results!$A$2:$A$2256,Results!R$2:R$2256,"")</f>
        <v>0</v>
      </c>
      <c r="AX995" s="2">
        <f>_xlfn.XLOOKUP($A995,Results!$A$2:$A$2256,Results!S$2:S$2256,"")</f>
        <v>0</v>
      </c>
      <c r="AY995" s="2">
        <f>_xlfn.XLOOKUP($A995,Results!$A$2:$A$2256,Results!T$2:T$2256,"")</f>
        <v>100</v>
      </c>
      <c r="AZ995" s="2">
        <f>_xlfn.XLOOKUP($A995,Results!$A$2:$A$2256,Results!U$2:U$2256,"")</f>
        <v>0</v>
      </c>
      <c r="BA995" s="2" t="str">
        <f>_xlfn.XLOOKUP($A995,Results!$A$2:$A$2256,Results!V$2:V$2256,"")</f>
        <v>SOUTHWIRE</v>
      </c>
      <c r="BB995" s="2">
        <f>_xlfn.XLOOKUP($A995,Results!$A$2:$A$2256,Results!W$2:W$2256,"")</f>
        <v>78</v>
      </c>
      <c r="BC995" s="2">
        <f>_xlfn.XLOOKUP($A995,Results!$A$2:$A$2256,Results!X$2:X$2256,"")</f>
        <v>26121614</v>
      </c>
      <c r="BD995" s="2">
        <f>_xlfn.XLOOKUP($A995,Results!$A$2:$A$2256,Results!Y$2:Y$2256,"")</f>
        <v>78</v>
      </c>
      <c r="BE995" s="2" t="b">
        <f>_xlfn.XLOOKUP($A995,Results!$A$2:$A$2256,Results!Z$2:Z$2256,"")</f>
        <v>1</v>
      </c>
    </row>
    <row r="996" spans="1:57" ht="38.25" customHeight="1" x14ac:dyDescent="0.3">
      <c r="A996">
        <v>906673</v>
      </c>
      <c r="B996">
        <v>281912</v>
      </c>
      <c r="C996" t="s">
        <v>36</v>
      </c>
      <c r="D996">
        <v>9341438120</v>
      </c>
      <c r="E996" s="2" t="str">
        <f>VLOOKUP(F996,'RPA Vendor Data '!F$1:$G$2418,2)</f>
        <v>GRAYBAR ELECTRIC CO. INC.</v>
      </c>
      <c r="F996" s="2">
        <v>11471</v>
      </c>
      <c r="G996" s="2">
        <v>7</v>
      </c>
      <c r="H996" t="s">
        <v>3231</v>
      </c>
      <c r="I996">
        <v>1000</v>
      </c>
      <c r="J996" t="s">
        <v>98</v>
      </c>
      <c r="K996" t="s">
        <v>98</v>
      </c>
      <c r="L996">
        <v>324.16000000000003</v>
      </c>
      <c r="M996" s="104" t="s">
        <v>105</v>
      </c>
      <c r="N996" s="85" t="s">
        <v>3232</v>
      </c>
      <c r="O996" t="s">
        <v>36</v>
      </c>
      <c r="P996" t="s">
        <v>3233</v>
      </c>
      <c r="Q996" t="s">
        <v>36</v>
      </c>
      <c r="R996">
        <v>324.16000000000003</v>
      </c>
      <c r="S996" s="1">
        <v>45744.729514895836</v>
      </c>
      <c r="T996" t="s">
        <v>42</v>
      </c>
      <c r="U996" s="1">
        <v>45744.511805555558</v>
      </c>
      <c r="V996" t="s">
        <v>43</v>
      </c>
      <c r="W996" t="s">
        <v>36</v>
      </c>
      <c r="X996">
        <v>1</v>
      </c>
      <c r="Y996">
        <v>201</v>
      </c>
      <c r="Z996" t="s">
        <v>36</v>
      </c>
      <c r="AA996" t="s">
        <v>36</v>
      </c>
      <c r="AB996" t="s">
        <v>36</v>
      </c>
      <c r="AC996" t="s">
        <v>105</v>
      </c>
      <c r="AD996" t="s">
        <v>105</v>
      </c>
      <c r="AE996" t="s">
        <v>45</v>
      </c>
      <c r="AF996" s="44">
        <v>26121500</v>
      </c>
      <c r="AG996" s="102" t="s">
        <v>237</v>
      </c>
      <c r="AI996" s="2" t="s">
        <v>48</v>
      </c>
      <c r="AJ996" s="2" t="e">
        <f>VLOOKUP(A996,'Classification Test Result'!$A$2:$D$2428,4,FALSE)</f>
        <v>#N/A</v>
      </c>
      <c r="AL996" s="2">
        <f>_xlfn.XLOOKUP($A996,Results!$A$2:$A$2256,Results!G$2:G$2256,"")</f>
        <v>0</v>
      </c>
      <c r="AM996" s="2">
        <f>_xlfn.XLOOKUP($A996,Results!$A$2:$A$2256,Results!H$2:H$2256,"")</f>
        <v>0</v>
      </c>
      <c r="AN996" s="2">
        <f>_xlfn.XLOOKUP($A996,Results!$A$2:$A$2256,Results!I$2:I$2256,"")</f>
        <v>0</v>
      </c>
      <c r="AO996" s="2">
        <f>_xlfn.XLOOKUP($A996,Results!$A$2:$A$2256,Results!J$2:J$2256,"")</f>
        <v>0</v>
      </c>
      <c r="AP996" s="2">
        <f>_xlfn.XLOOKUP($A996,Results!$A$2:$A$2256,Results!K$2:K$2256,"")</f>
        <v>0</v>
      </c>
      <c r="AQ996" s="2">
        <f>_xlfn.XLOOKUP($A996,Results!$A$2:$A$2256,Results!L$2:L$2256,"")</f>
        <v>0</v>
      </c>
      <c r="AR996" s="2">
        <f>_xlfn.XLOOKUP($A996,Results!$A$2:$A$2256,Results!M$2:M$2256,"")</f>
        <v>0</v>
      </c>
      <c r="AS996" s="2">
        <f>_xlfn.XLOOKUP($A996,Results!$A$2:$A$2256,Results!N$2:N$2256,"")</f>
        <v>0</v>
      </c>
      <c r="AT996" s="2" t="str">
        <f>_xlfn.XLOOKUP($A996,Results!$A$2:$A$2256,Results!O$2:O$2256,"")</f>
        <v>GENERIC WIRE</v>
      </c>
      <c r="AU996" s="2" t="str">
        <f>_xlfn.XLOOKUP($A996,Results!$A$2:$A$2256,Results!P$2:P$2256,"")</f>
        <v>GENERIC VENDOR WIRE-WYRPA</v>
      </c>
      <c r="AV996" s="2" t="str">
        <f>_xlfn.XLOOKUP($A996,Results!$A$2:$A$2256,Results!Q$2:Q$2256,"")</f>
        <v>SINGLE_MATCH</v>
      </c>
      <c r="AW996" s="2">
        <f>_xlfn.XLOOKUP($A996,Results!$A$2:$A$2256,Results!R$2:R$2256,"")</f>
        <v>0</v>
      </c>
      <c r="AX996" s="2">
        <f>_xlfn.XLOOKUP($A996,Results!$A$2:$A$2256,Results!S$2:S$2256,"")</f>
        <v>0</v>
      </c>
      <c r="AY996" s="2">
        <f>_xlfn.XLOOKUP($A996,Results!$A$2:$A$2256,Results!T$2:T$2256,"")</f>
        <v>100</v>
      </c>
      <c r="AZ996" s="2">
        <f>_xlfn.XLOOKUP($A996,Results!$A$2:$A$2256,Results!U$2:U$2256,"")</f>
        <v>0</v>
      </c>
      <c r="BA996" s="2" t="str">
        <f>_xlfn.XLOOKUP($A996,Results!$A$2:$A$2256,Results!V$2:V$2256,"")</f>
        <v>SOUTHWIRE</v>
      </c>
      <c r="BB996" s="2">
        <f>_xlfn.XLOOKUP($A996,Results!$A$2:$A$2256,Results!W$2:W$2256,"")</f>
        <v>79</v>
      </c>
      <c r="BC996" s="2">
        <f>_xlfn.XLOOKUP($A996,Results!$A$2:$A$2256,Results!X$2:X$2256,"")</f>
        <v>26121614</v>
      </c>
      <c r="BD996" s="2">
        <f>_xlfn.XLOOKUP($A996,Results!$A$2:$A$2256,Results!Y$2:Y$2256,"")</f>
        <v>79</v>
      </c>
      <c r="BE996" s="2" t="b">
        <f>_xlfn.XLOOKUP($A996,Results!$A$2:$A$2256,Results!Z$2:Z$2256,"")</f>
        <v>1</v>
      </c>
    </row>
    <row r="997" spans="1:57" ht="38.25" customHeight="1" x14ac:dyDescent="0.3">
      <c r="A997">
        <v>906674</v>
      </c>
      <c r="B997">
        <v>281948</v>
      </c>
      <c r="C997" t="s">
        <v>36</v>
      </c>
      <c r="D997">
        <v>9341430818</v>
      </c>
      <c r="E997" s="2" t="str">
        <f>VLOOKUP(F997,'RPA Vendor Data '!F$1:$G$2418,2)</f>
        <v>GRAYBAR ELECTRIC CO. INC.</v>
      </c>
      <c r="F997" s="2">
        <v>11471</v>
      </c>
      <c r="G997" s="2">
        <v>2</v>
      </c>
      <c r="H997" t="s">
        <v>3234</v>
      </c>
      <c r="I997">
        <v>500</v>
      </c>
      <c r="J997" t="s">
        <v>98</v>
      </c>
      <c r="K997" t="s">
        <v>98</v>
      </c>
      <c r="L997">
        <v>264.39</v>
      </c>
      <c r="M997" s="104" t="s">
        <v>105</v>
      </c>
      <c r="N997" s="85" t="s">
        <v>3235</v>
      </c>
      <c r="O997" t="s">
        <v>36</v>
      </c>
      <c r="P997" t="s">
        <v>3236</v>
      </c>
      <c r="Q997" t="s">
        <v>36</v>
      </c>
      <c r="R997">
        <v>132.19999999999999</v>
      </c>
      <c r="S997" s="1">
        <v>45744.834093136567</v>
      </c>
      <c r="T997" t="s">
        <v>42</v>
      </c>
      <c r="U997" s="1">
        <v>45744.618055555547</v>
      </c>
      <c r="V997" t="s">
        <v>43</v>
      </c>
      <c r="W997" t="s">
        <v>36</v>
      </c>
      <c r="X997">
        <v>0</v>
      </c>
      <c r="Y997">
        <v>999</v>
      </c>
      <c r="Z997" t="s">
        <v>36</v>
      </c>
      <c r="AA997" t="s">
        <v>36</v>
      </c>
      <c r="AB997" t="s">
        <v>36</v>
      </c>
      <c r="AC997" t="s">
        <v>105</v>
      </c>
      <c r="AD997" t="s">
        <v>105</v>
      </c>
      <c r="AE997" t="s">
        <v>45</v>
      </c>
      <c r="AF997" s="44">
        <v>26121500</v>
      </c>
      <c r="AG997" s="102" t="s">
        <v>237</v>
      </c>
      <c r="AI997" s="2" t="s">
        <v>48</v>
      </c>
      <c r="AJ997" s="2" t="e">
        <f>VLOOKUP(A997,'Classification Test Result'!$A$2:$D$2428,4,FALSE)</f>
        <v>#N/A</v>
      </c>
      <c r="AL997" s="2">
        <f>_xlfn.XLOOKUP($A997,Results!$A$2:$A$2256,Results!G$2:G$2256,"")</f>
        <v>0</v>
      </c>
      <c r="AM997" s="2">
        <f>_xlfn.XLOOKUP($A997,Results!$A$2:$A$2256,Results!H$2:H$2256,"")</f>
        <v>0</v>
      </c>
      <c r="AN997" s="2">
        <f>_xlfn.XLOOKUP($A997,Results!$A$2:$A$2256,Results!I$2:I$2256,"")</f>
        <v>0</v>
      </c>
      <c r="AO997" s="2">
        <f>_xlfn.XLOOKUP($A997,Results!$A$2:$A$2256,Results!J$2:J$2256,"")</f>
        <v>0</v>
      </c>
      <c r="AP997" s="2">
        <f>_xlfn.XLOOKUP($A997,Results!$A$2:$A$2256,Results!K$2:K$2256,"")</f>
        <v>0</v>
      </c>
      <c r="AQ997" s="2">
        <f>_xlfn.XLOOKUP($A997,Results!$A$2:$A$2256,Results!L$2:L$2256,"")</f>
        <v>0</v>
      </c>
      <c r="AR997" s="2">
        <f>_xlfn.XLOOKUP($A997,Results!$A$2:$A$2256,Results!M$2:M$2256,"")</f>
        <v>0</v>
      </c>
      <c r="AS997" s="2">
        <f>_xlfn.XLOOKUP($A997,Results!$A$2:$A$2256,Results!N$2:N$2256,"")</f>
        <v>0</v>
      </c>
      <c r="AT997" s="2" t="str">
        <f>_xlfn.XLOOKUP($A997,Results!$A$2:$A$2256,Results!O$2:O$2256,"")</f>
        <v>GENERIC WIRE</v>
      </c>
      <c r="AU997" s="2" t="str">
        <f>_xlfn.XLOOKUP($A997,Results!$A$2:$A$2256,Results!P$2:P$2256,"")</f>
        <v>GENERIC VENDOR WIRE-WYRPA</v>
      </c>
      <c r="AV997" s="2" t="str">
        <f>_xlfn.XLOOKUP($A997,Results!$A$2:$A$2256,Results!Q$2:Q$2256,"")</f>
        <v>MULTIPLE_MATCHES_ONE_VALID</v>
      </c>
      <c r="AW997" s="2">
        <f>_xlfn.XLOOKUP($A997,Results!$A$2:$A$2256,Results!R$2:R$2256,"")</f>
        <v>0</v>
      </c>
      <c r="AX997" s="2">
        <f>_xlfn.XLOOKUP($A997,Results!$A$2:$A$2256,Results!S$2:S$2256,"")</f>
        <v>0</v>
      </c>
      <c r="AY997" s="2">
        <f>_xlfn.XLOOKUP($A997,Results!$A$2:$A$2256,Results!T$2:T$2256,"")</f>
        <v>50</v>
      </c>
      <c r="AZ997" s="2">
        <f>_xlfn.XLOOKUP($A997,Results!$A$2:$A$2256,Results!U$2:U$2256,"")</f>
        <v>0</v>
      </c>
      <c r="BA997" s="2" t="str">
        <f>_xlfn.XLOOKUP($A997,Results!$A$2:$A$2256,Results!V$2:V$2256,"")</f>
        <v>SOUTHWIRE</v>
      </c>
      <c r="BB997" s="2">
        <f>_xlfn.XLOOKUP($A997,Results!$A$2:$A$2256,Results!W$2:W$2256,"")</f>
        <v>80</v>
      </c>
      <c r="BC997" s="2">
        <f>_xlfn.XLOOKUP($A997,Results!$A$2:$A$2256,Results!X$2:X$2256,"")</f>
        <v>26121614</v>
      </c>
      <c r="BD997" s="2">
        <f>_xlfn.XLOOKUP($A997,Results!$A$2:$A$2256,Results!Y$2:Y$2256,"")</f>
        <v>80</v>
      </c>
      <c r="BE997" s="2" t="b">
        <f>_xlfn.XLOOKUP($A997,Results!$A$2:$A$2256,Results!Z$2:Z$2256,"")</f>
        <v>1</v>
      </c>
    </row>
    <row r="998" spans="1:57" ht="38.25" customHeight="1" x14ac:dyDescent="0.3">
      <c r="A998">
        <v>906675</v>
      </c>
      <c r="B998">
        <v>281944</v>
      </c>
      <c r="C998" t="s">
        <v>36</v>
      </c>
      <c r="D998">
        <v>9341429240</v>
      </c>
      <c r="E998" s="2" t="str">
        <f>VLOOKUP(F998,'RPA Vendor Data '!F$1:$G$2418,2)</f>
        <v>GRAYBAR ELECTRIC CO. INC.</v>
      </c>
      <c r="F998" s="2">
        <v>11471</v>
      </c>
      <c r="G998" s="2">
        <v>2</v>
      </c>
      <c r="H998" t="s">
        <v>3237</v>
      </c>
      <c r="I998">
        <v>1000</v>
      </c>
      <c r="J998" t="s">
        <v>98</v>
      </c>
      <c r="K998" t="s">
        <v>98</v>
      </c>
      <c r="L998">
        <v>309.52</v>
      </c>
      <c r="M998" s="104" t="s">
        <v>105</v>
      </c>
      <c r="N998" s="85" t="s">
        <v>3238</v>
      </c>
      <c r="O998" t="s">
        <v>36</v>
      </c>
      <c r="P998" t="s">
        <v>3239</v>
      </c>
      <c r="Q998" t="s">
        <v>36</v>
      </c>
      <c r="R998">
        <v>309.52</v>
      </c>
      <c r="S998" s="1">
        <v>45744.834257407398</v>
      </c>
      <c r="T998" t="s">
        <v>42</v>
      </c>
      <c r="U998" s="1">
        <v>45744.617361111108</v>
      </c>
      <c r="V998" t="s">
        <v>43</v>
      </c>
      <c r="W998" t="s">
        <v>36</v>
      </c>
      <c r="X998">
        <v>1</v>
      </c>
      <c r="Y998" t="s">
        <v>54</v>
      </c>
      <c r="Z998" t="s">
        <v>36</v>
      </c>
      <c r="AA998">
        <v>309.52</v>
      </c>
      <c r="AB998" t="s">
        <v>36</v>
      </c>
      <c r="AC998" t="s">
        <v>105</v>
      </c>
      <c r="AD998" t="s">
        <v>105</v>
      </c>
      <c r="AE998" t="s">
        <v>45</v>
      </c>
      <c r="AF998" s="44">
        <v>26121500</v>
      </c>
      <c r="AG998" s="102" t="s">
        <v>237</v>
      </c>
      <c r="AI998" s="2" t="s">
        <v>48</v>
      </c>
      <c r="AJ998" s="2" t="e">
        <f>VLOOKUP(A998,'Classification Test Result'!$A$2:$D$2428,4,FALSE)</f>
        <v>#N/A</v>
      </c>
      <c r="AL998" s="2">
        <f>_xlfn.XLOOKUP($A998,Results!$A$2:$A$2256,Results!G$2:G$2256,"")</f>
        <v>0</v>
      </c>
      <c r="AM998" s="2">
        <f>_xlfn.XLOOKUP($A998,Results!$A$2:$A$2256,Results!H$2:H$2256,"")</f>
        <v>0</v>
      </c>
      <c r="AN998" s="2">
        <f>_xlfn.XLOOKUP($A998,Results!$A$2:$A$2256,Results!I$2:I$2256,"")</f>
        <v>0</v>
      </c>
      <c r="AO998" s="2">
        <f>_xlfn.XLOOKUP($A998,Results!$A$2:$A$2256,Results!J$2:J$2256,"")</f>
        <v>0</v>
      </c>
      <c r="AP998" s="2">
        <f>_xlfn.XLOOKUP($A998,Results!$A$2:$A$2256,Results!K$2:K$2256,"")</f>
        <v>0</v>
      </c>
      <c r="AQ998" s="2">
        <f>_xlfn.XLOOKUP($A998,Results!$A$2:$A$2256,Results!L$2:L$2256,"")</f>
        <v>0</v>
      </c>
      <c r="AR998" s="2">
        <f>_xlfn.XLOOKUP($A998,Results!$A$2:$A$2256,Results!M$2:M$2256,"")</f>
        <v>0</v>
      </c>
      <c r="AS998" s="2">
        <f>_xlfn.XLOOKUP($A998,Results!$A$2:$A$2256,Results!N$2:N$2256,"")</f>
        <v>0</v>
      </c>
      <c r="AT998" s="2" t="str">
        <f>_xlfn.XLOOKUP($A998,Results!$A$2:$A$2256,Results!O$2:O$2256,"")</f>
        <v>GENERIC WIRE</v>
      </c>
      <c r="AU998" s="2" t="str">
        <f>_xlfn.XLOOKUP($A998,Results!$A$2:$A$2256,Results!P$2:P$2256,"")</f>
        <v>GENERIC VENDOR WIRE-WYRPA</v>
      </c>
      <c r="AV998" s="2" t="str">
        <f>_xlfn.XLOOKUP($A998,Results!$A$2:$A$2256,Results!Q$2:Q$2256,"")</f>
        <v>SINGLE_MATCH</v>
      </c>
      <c r="AW998" s="2">
        <f>_xlfn.XLOOKUP($A998,Results!$A$2:$A$2256,Results!R$2:R$2256,"")</f>
        <v>0</v>
      </c>
      <c r="AX998" s="2">
        <f>_xlfn.XLOOKUP($A998,Results!$A$2:$A$2256,Results!S$2:S$2256,"")</f>
        <v>0</v>
      </c>
      <c r="AY998" s="2">
        <f>_xlfn.XLOOKUP($A998,Results!$A$2:$A$2256,Results!T$2:T$2256,"")</f>
        <v>100</v>
      </c>
      <c r="AZ998" s="2">
        <f>_xlfn.XLOOKUP($A998,Results!$A$2:$A$2256,Results!U$2:U$2256,"")</f>
        <v>0</v>
      </c>
      <c r="BA998" s="2" t="str">
        <f>_xlfn.XLOOKUP($A998,Results!$A$2:$A$2256,Results!V$2:V$2256,"")</f>
        <v>SOUTHWIRE</v>
      </c>
      <c r="BB998" s="2">
        <f>_xlfn.XLOOKUP($A998,Results!$A$2:$A$2256,Results!W$2:W$2256,"")</f>
        <v>79</v>
      </c>
      <c r="BC998" s="2">
        <f>_xlfn.XLOOKUP($A998,Results!$A$2:$A$2256,Results!X$2:X$2256,"")</f>
        <v>26121614</v>
      </c>
      <c r="BD998" s="2">
        <f>_xlfn.XLOOKUP($A998,Results!$A$2:$A$2256,Results!Y$2:Y$2256,"")</f>
        <v>79</v>
      </c>
      <c r="BE998" s="2" t="b">
        <f>_xlfn.XLOOKUP($A998,Results!$A$2:$A$2256,Results!Z$2:Z$2256,"")</f>
        <v>1</v>
      </c>
    </row>
    <row r="999" spans="1:57" ht="38.25" customHeight="1" x14ac:dyDescent="0.3">
      <c r="A999">
        <v>906676</v>
      </c>
      <c r="B999">
        <v>281559</v>
      </c>
      <c r="C999" t="s">
        <v>36</v>
      </c>
      <c r="D999">
        <v>9341414797</v>
      </c>
      <c r="E999" s="2" t="str">
        <f>VLOOKUP(F999,'RPA Vendor Data '!F$1:$G$2418,2)</f>
        <v>GRAYBAR ELECTRIC CO. INC.</v>
      </c>
      <c r="F999" s="2">
        <v>11471</v>
      </c>
      <c r="G999" s="2">
        <v>2</v>
      </c>
      <c r="H999" t="s">
        <v>3240</v>
      </c>
      <c r="I999">
        <v>130</v>
      </c>
      <c r="J999" t="s">
        <v>98</v>
      </c>
      <c r="K999" t="s">
        <v>98</v>
      </c>
      <c r="L999">
        <v>2810.1</v>
      </c>
      <c r="M999" s="104" t="s">
        <v>105</v>
      </c>
      <c r="N999" s="85" t="s">
        <v>3241</v>
      </c>
      <c r="O999" t="s">
        <v>36</v>
      </c>
      <c r="P999" t="s">
        <v>36</v>
      </c>
      <c r="Q999" t="s">
        <v>36</v>
      </c>
      <c r="R999">
        <v>365.31</v>
      </c>
      <c r="S999" s="1">
        <v>45744.460163888893</v>
      </c>
      <c r="T999" t="s">
        <v>42</v>
      </c>
      <c r="U999" s="1">
        <v>45744.243055555547</v>
      </c>
      <c r="V999" t="s">
        <v>43</v>
      </c>
      <c r="W999" t="s">
        <v>36</v>
      </c>
      <c r="X999">
        <v>1</v>
      </c>
      <c r="Y999">
        <v>201</v>
      </c>
      <c r="Z999" t="s">
        <v>36</v>
      </c>
      <c r="AA999" t="s">
        <v>36</v>
      </c>
      <c r="AB999" t="s">
        <v>36</v>
      </c>
      <c r="AC999" t="s">
        <v>105</v>
      </c>
      <c r="AD999" t="s">
        <v>105</v>
      </c>
      <c r="AE999" t="s">
        <v>45</v>
      </c>
      <c r="AF999" s="44">
        <v>26121500</v>
      </c>
      <c r="AG999" s="102" t="s">
        <v>237</v>
      </c>
      <c r="AI999" s="2" t="s">
        <v>48</v>
      </c>
      <c r="AJ999" s="2" t="e">
        <f>VLOOKUP(A999,'Classification Test Result'!$A$2:$D$2428,4,FALSE)</f>
        <v>#N/A</v>
      </c>
      <c r="AL999" s="2">
        <f>_xlfn.XLOOKUP($A999,Results!$A$2:$A$2256,Results!G$2:G$2256,"")</f>
        <v>0</v>
      </c>
      <c r="AM999" s="2">
        <f>_xlfn.XLOOKUP($A999,Results!$A$2:$A$2256,Results!H$2:H$2256,"")</f>
        <v>0</v>
      </c>
      <c r="AN999" s="2">
        <f>_xlfn.XLOOKUP($A999,Results!$A$2:$A$2256,Results!I$2:I$2256,"")</f>
        <v>0</v>
      </c>
      <c r="AO999" s="2">
        <f>_xlfn.XLOOKUP($A999,Results!$A$2:$A$2256,Results!J$2:J$2256,"")</f>
        <v>0</v>
      </c>
      <c r="AP999" s="2">
        <f>_xlfn.XLOOKUP($A999,Results!$A$2:$A$2256,Results!K$2:K$2256,"")</f>
        <v>0</v>
      </c>
      <c r="AQ999" s="2">
        <f>_xlfn.XLOOKUP($A999,Results!$A$2:$A$2256,Results!L$2:L$2256,"")</f>
        <v>0</v>
      </c>
      <c r="AR999" s="2">
        <f>_xlfn.XLOOKUP($A999,Results!$A$2:$A$2256,Results!M$2:M$2256,"")</f>
        <v>0</v>
      </c>
      <c r="AS999" s="2">
        <f>_xlfn.XLOOKUP($A999,Results!$A$2:$A$2256,Results!N$2:N$2256,"")</f>
        <v>0</v>
      </c>
      <c r="AT999" s="2" t="str">
        <f>_xlfn.XLOOKUP($A999,Results!$A$2:$A$2256,Results!O$2:O$2256,"")</f>
        <v>GENERIC WIRE</v>
      </c>
      <c r="AU999" s="2" t="str">
        <f>_xlfn.XLOOKUP($A999,Results!$A$2:$A$2256,Results!P$2:P$2256,"")</f>
        <v>GENERIC VENDOR WIRE-WYRPA</v>
      </c>
      <c r="AV999" s="2" t="str">
        <f>_xlfn.XLOOKUP($A999,Results!$A$2:$A$2256,Results!Q$2:Q$2256,"")</f>
        <v>SINGLE_MATCH</v>
      </c>
      <c r="AW999" s="2">
        <f>_xlfn.XLOOKUP($A999,Results!$A$2:$A$2256,Results!R$2:R$2256,"")</f>
        <v>0</v>
      </c>
      <c r="AX999" s="2">
        <f>_xlfn.XLOOKUP($A999,Results!$A$2:$A$2256,Results!S$2:S$2256,"")</f>
        <v>0</v>
      </c>
      <c r="AY999" s="2">
        <f>_xlfn.XLOOKUP($A999,Results!$A$2:$A$2256,Results!T$2:T$2256,"")</f>
        <v>100</v>
      </c>
      <c r="AZ999" s="2">
        <f>_xlfn.XLOOKUP($A999,Results!$A$2:$A$2256,Results!U$2:U$2256,"")</f>
        <v>0</v>
      </c>
      <c r="BA999" s="2">
        <f>_xlfn.XLOOKUP($A999,Results!$A$2:$A$2256,Results!V$2:V$2256,"")</f>
        <v>0</v>
      </c>
      <c r="BB999" s="2">
        <f>_xlfn.XLOOKUP($A999,Results!$A$2:$A$2256,Results!W$2:W$2256,"")</f>
        <v>0</v>
      </c>
      <c r="BC999" s="2">
        <f>_xlfn.XLOOKUP($A999,Results!$A$2:$A$2256,Results!X$2:X$2256,"")</f>
        <v>0</v>
      </c>
      <c r="BD999" s="2">
        <f>_xlfn.XLOOKUP($A999,Results!$A$2:$A$2256,Results!Y$2:Y$2256,"")</f>
        <v>0</v>
      </c>
      <c r="BE999" s="2">
        <f>_xlfn.XLOOKUP($A999,Results!$A$2:$A$2256,Results!Z$2:Z$2256,"")</f>
        <v>0</v>
      </c>
    </row>
    <row r="1000" spans="1:57" ht="38.25" customHeight="1" x14ac:dyDescent="0.3">
      <c r="A1000">
        <v>906677</v>
      </c>
      <c r="B1000">
        <v>281559</v>
      </c>
      <c r="C1000" t="s">
        <v>36</v>
      </c>
      <c r="D1000">
        <v>9341414797</v>
      </c>
      <c r="E1000" s="2" t="str">
        <f>VLOOKUP(F1000,'RPA Vendor Data '!F$1:$G$2418,2)</f>
        <v>GRAYBAR ELECTRIC CO. INC.</v>
      </c>
      <c r="F1000" s="2">
        <v>11471</v>
      </c>
      <c r="G1000" s="2">
        <v>1</v>
      </c>
      <c r="H1000" t="s">
        <v>3240</v>
      </c>
      <c r="I1000">
        <v>100</v>
      </c>
      <c r="J1000" t="s">
        <v>98</v>
      </c>
      <c r="K1000" t="s">
        <v>98</v>
      </c>
      <c r="L1000">
        <v>2810.1</v>
      </c>
      <c r="M1000" s="104" t="s">
        <v>105</v>
      </c>
      <c r="N1000" s="85" t="s">
        <v>3241</v>
      </c>
      <c r="O1000" t="s">
        <v>36</v>
      </c>
      <c r="P1000" t="s">
        <v>36</v>
      </c>
      <c r="Q1000" t="s">
        <v>36</v>
      </c>
      <c r="R1000">
        <v>281.01</v>
      </c>
      <c r="S1000" s="1">
        <v>45744.460160266201</v>
      </c>
      <c r="T1000" t="s">
        <v>42</v>
      </c>
      <c r="U1000" s="1">
        <v>45744.243055555547</v>
      </c>
      <c r="V1000" t="s">
        <v>43</v>
      </c>
      <c r="W1000" t="s">
        <v>36</v>
      </c>
      <c r="X1000">
        <v>1</v>
      </c>
      <c r="Y1000">
        <v>201</v>
      </c>
      <c r="Z1000" t="s">
        <v>36</v>
      </c>
      <c r="AA1000" t="s">
        <v>36</v>
      </c>
      <c r="AB1000" t="s">
        <v>36</v>
      </c>
      <c r="AC1000" t="s">
        <v>105</v>
      </c>
      <c r="AD1000" t="s">
        <v>105</v>
      </c>
      <c r="AE1000" t="s">
        <v>45</v>
      </c>
      <c r="AF1000" s="44">
        <v>26121500</v>
      </c>
      <c r="AG1000" s="102" t="s">
        <v>237</v>
      </c>
      <c r="AI1000" s="2" t="s">
        <v>48</v>
      </c>
      <c r="AJ1000" s="2" t="e">
        <f>VLOOKUP(A1000,'Classification Test Result'!$A$2:$D$2428,4,FALSE)</f>
        <v>#N/A</v>
      </c>
      <c r="AL1000" s="2">
        <f>_xlfn.XLOOKUP($A1000,Results!$A$2:$A$2256,Results!G$2:G$2256,"")</f>
        <v>0</v>
      </c>
      <c r="AM1000" s="2">
        <f>_xlfn.XLOOKUP($A1000,Results!$A$2:$A$2256,Results!H$2:H$2256,"")</f>
        <v>0</v>
      </c>
      <c r="AN1000" s="2">
        <f>_xlfn.XLOOKUP($A1000,Results!$A$2:$A$2256,Results!I$2:I$2256,"")</f>
        <v>0</v>
      </c>
      <c r="AO1000" s="2">
        <f>_xlfn.XLOOKUP($A1000,Results!$A$2:$A$2256,Results!J$2:J$2256,"")</f>
        <v>0</v>
      </c>
      <c r="AP1000" s="2">
        <f>_xlfn.XLOOKUP($A1000,Results!$A$2:$A$2256,Results!K$2:K$2256,"")</f>
        <v>0</v>
      </c>
      <c r="AQ1000" s="2">
        <f>_xlfn.XLOOKUP($A1000,Results!$A$2:$A$2256,Results!L$2:L$2256,"")</f>
        <v>0</v>
      </c>
      <c r="AR1000" s="2">
        <f>_xlfn.XLOOKUP($A1000,Results!$A$2:$A$2256,Results!M$2:M$2256,"")</f>
        <v>0</v>
      </c>
      <c r="AS1000" s="2">
        <f>_xlfn.XLOOKUP($A1000,Results!$A$2:$A$2256,Results!N$2:N$2256,"")</f>
        <v>0</v>
      </c>
      <c r="AT1000" s="2" t="str">
        <f>_xlfn.XLOOKUP($A1000,Results!$A$2:$A$2256,Results!O$2:O$2256,"")</f>
        <v>GENERIC WIRE</v>
      </c>
      <c r="AU1000" s="2" t="str">
        <f>_xlfn.XLOOKUP($A1000,Results!$A$2:$A$2256,Results!P$2:P$2256,"")</f>
        <v>GENERIC VENDOR WIRE-WYRPA</v>
      </c>
      <c r="AV1000" s="2" t="str">
        <f>_xlfn.XLOOKUP($A1000,Results!$A$2:$A$2256,Results!Q$2:Q$2256,"")</f>
        <v>SINGLE_MATCH</v>
      </c>
      <c r="AW1000" s="2">
        <f>_xlfn.XLOOKUP($A1000,Results!$A$2:$A$2256,Results!R$2:R$2256,"")</f>
        <v>0</v>
      </c>
      <c r="AX1000" s="2">
        <f>_xlfn.XLOOKUP($A1000,Results!$A$2:$A$2256,Results!S$2:S$2256,"")</f>
        <v>0</v>
      </c>
      <c r="AY1000" s="2">
        <f>_xlfn.XLOOKUP($A1000,Results!$A$2:$A$2256,Results!T$2:T$2256,"")</f>
        <v>100</v>
      </c>
      <c r="AZ1000" s="2">
        <f>_xlfn.XLOOKUP($A1000,Results!$A$2:$A$2256,Results!U$2:U$2256,"")</f>
        <v>0</v>
      </c>
      <c r="BA1000" s="2">
        <f>_xlfn.XLOOKUP($A1000,Results!$A$2:$A$2256,Results!V$2:V$2256,"")</f>
        <v>0</v>
      </c>
      <c r="BB1000" s="2">
        <f>_xlfn.XLOOKUP($A1000,Results!$A$2:$A$2256,Results!W$2:W$2256,"")</f>
        <v>0</v>
      </c>
      <c r="BC1000" s="2">
        <f>_xlfn.XLOOKUP($A1000,Results!$A$2:$A$2256,Results!X$2:X$2256,"")</f>
        <v>0</v>
      </c>
      <c r="BD1000" s="2">
        <f>_xlfn.XLOOKUP($A1000,Results!$A$2:$A$2256,Results!Y$2:Y$2256,"")</f>
        <v>0</v>
      </c>
      <c r="BE1000" s="2">
        <f>_xlfn.XLOOKUP($A1000,Results!$A$2:$A$2256,Results!Z$2:Z$2256,"")</f>
        <v>0</v>
      </c>
    </row>
    <row r="1001" spans="1:57" ht="38.25" customHeight="1" x14ac:dyDescent="0.3">
      <c r="A1001">
        <v>906678</v>
      </c>
      <c r="B1001">
        <v>281839</v>
      </c>
      <c r="C1001" t="s">
        <v>36</v>
      </c>
      <c r="D1001">
        <v>9341429235</v>
      </c>
      <c r="E1001" s="2" t="str">
        <f>VLOOKUP(F1001,'RPA Vendor Data '!F$1:$G$2418,2)</f>
        <v>GRAYBAR ELECTRIC CO. INC.</v>
      </c>
      <c r="F1001" s="2">
        <v>11471</v>
      </c>
      <c r="G1001" s="2">
        <v>3</v>
      </c>
      <c r="H1001" t="s">
        <v>3242</v>
      </c>
      <c r="I1001">
        <v>1000</v>
      </c>
      <c r="J1001">
        <v>1000</v>
      </c>
      <c r="K1001" t="s">
        <v>98</v>
      </c>
      <c r="L1001">
        <v>616.46</v>
      </c>
      <c r="M1001" s="104" t="s">
        <v>105</v>
      </c>
      <c r="N1001" s="85" t="s">
        <v>3243</v>
      </c>
      <c r="O1001" t="s">
        <v>36</v>
      </c>
      <c r="P1001" t="s">
        <v>3244</v>
      </c>
      <c r="Q1001" t="s">
        <v>36</v>
      </c>
      <c r="R1001">
        <v>616.46</v>
      </c>
      <c r="S1001" s="1">
        <v>45744.649131134262</v>
      </c>
      <c r="T1001" t="s">
        <v>42</v>
      </c>
      <c r="U1001" s="1">
        <v>45744.416666666657</v>
      </c>
      <c r="V1001" t="s">
        <v>43</v>
      </c>
      <c r="W1001" t="s">
        <v>36</v>
      </c>
      <c r="X1001">
        <v>0</v>
      </c>
      <c r="Y1001" t="s">
        <v>54</v>
      </c>
      <c r="Z1001" t="s">
        <v>36</v>
      </c>
      <c r="AA1001">
        <v>616.46</v>
      </c>
      <c r="AB1001" t="s">
        <v>36</v>
      </c>
      <c r="AC1001" t="s">
        <v>105</v>
      </c>
      <c r="AD1001" t="s">
        <v>105</v>
      </c>
      <c r="AE1001" t="s">
        <v>45</v>
      </c>
      <c r="AF1001" s="44">
        <v>26121600</v>
      </c>
      <c r="AG1001" s="102" t="s">
        <v>3245</v>
      </c>
      <c r="AI1001" s="2" t="s">
        <v>48</v>
      </c>
      <c r="AJ1001" s="2" t="e">
        <f>VLOOKUP(A1001,'Classification Test Result'!$A$2:$D$2428,4,FALSE)</f>
        <v>#N/A</v>
      </c>
      <c r="AL1001" s="2">
        <f>_xlfn.XLOOKUP($A1001,Results!$A$2:$A$2256,Results!G$2:G$2256,"")</f>
        <v>0</v>
      </c>
      <c r="AM1001" s="2">
        <f>_xlfn.XLOOKUP($A1001,Results!$A$2:$A$2256,Results!H$2:H$2256,"")</f>
        <v>0</v>
      </c>
      <c r="AN1001" s="2">
        <f>_xlfn.XLOOKUP($A1001,Results!$A$2:$A$2256,Results!I$2:I$2256,"")</f>
        <v>0</v>
      </c>
      <c r="AO1001" s="2">
        <f>_xlfn.XLOOKUP($A1001,Results!$A$2:$A$2256,Results!J$2:J$2256,"")</f>
        <v>0</v>
      </c>
      <c r="AP1001" s="2">
        <f>_xlfn.XLOOKUP($A1001,Results!$A$2:$A$2256,Results!K$2:K$2256,"")</f>
        <v>0</v>
      </c>
      <c r="AQ1001" s="2">
        <f>_xlfn.XLOOKUP($A1001,Results!$A$2:$A$2256,Results!L$2:L$2256,"")</f>
        <v>0</v>
      </c>
      <c r="AR1001" s="2">
        <f>_xlfn.XLOOKUP($A1001,Results!$A$2:$A$2256,Results!M$2:M$2256,"")</f>
        <v>0</v>
      </c>
      <c r="AS1001" s="2">
        <f>_xlfn.XLOOKUP($A1001,Results!$A$2:$A$2256,Results!N$2:N$2256,"")</f>
        <v>0</v>
      </c>
      <c r="AT1001" s="2" t="str">
        <f>_xlfn.XLOOKUP($A1001,Results!$A$2:$A$2256,Results!O$2:O$2256,"")</f>
        <v>GENERIC WIRE</v>
      </c>
      <c r="AU1001" s="2" t="str">
        <f>_xlfn.XLOOKUP($A1001,Results!$A$2:$A$2256,Results!P$2:P$2256,"")</f>
        <v>GENERIC VENDOR WIRE-WYRPA</v>
      </c>
      <c r="AV1001" s="2" t="str">
        <f>_xlfn.XLOOKUP($A1001,Results!$A$2:$A$2256,Results!Q$2:Q$2256,"")</f>
        <v>SINGLE_MATCH</v>
      </c>
      <c r="AW1001" s="2">
        <f>_xlfn.XLOOKUP($A1001,Results!$A$2:$A$2256,Results!R$2:R$2256,"")</f>
        <v>0</v>
      </c>
      <c r="AX1001" s="2">
        <f>_xlfn.XLOOKUP($A1001,Results!$A$2:$A$2256,Results!S$2:S$2256,"")</f>
        <v>0</v>
      </c>
      <c r="AY1001" s="2">
        <f>_xlfn.XLOOKUP($A1001,Results!$A$2:$A$2256,Results!T$2:T$2256,"")</f>
        <v>100</v>
      </c>
      <c r="AZ1001" s="2">
        <f>_xlfn.XLOOKUP($A1001,Results!$A$2:$A$2256,Results!U$2:U$2256,"")</f>
        <v>0</v>
      </c>
      <c r="BA1001" s="2" t="str">
        <f>_xlfn.XLOOKUP($A1001,Results!$A$2:$A$2256,Results!V$2:V$2256,"")</f>
        <v>MOLEX</v>
      </c>
      <c r="BB1001" s="2">
        <f>_xlfn.XLOOKUP($A1001,Results!$A$2:$A$2256,Results!W$2:W$2256,"")</f>
        <v>75</v>
      </c>
      <c r="BC1001" s="2">
        <f>_xlfn.XLOOKUP($A1001,Results!$A$2:$A$2256,Results!X$2:X$2256,"")</f>
        <v>26121635</v>
      </c>
      <c r="BD1001" s="2">
        <f>_xlfn.XLOOKUP($A1001,Results!$A$2:$A$2256,Results!Y$2:Y$2256,"")</f>
        <v>75</v>
      </c>
      <c r="BE1001" s="2" t="b">
        <f>_xlfn.XLOOKUP($A1001,Results!$A$2:$A$2256,Results!Z$2:Z$2256,"")</f>
        <v>1</v>
      </c>
    </row>
    <row r="1002" spans="1:57" ht="38.25" customHeight="1" x14ac:dyDescent="0.3">
      <c r="A1002">
        <v>906679</v>
      </c>
      <c r="B1002">
        <v>281840</v>
      </c>
      <c r="C1002" t="s">
        <v>36</v>
      </c>
      <c r="D1002">
        <v>9341429236</v>
      </c>
      <c r="E1002" s="2" t="str">
        <f>VLOOKUP(F1002,'RPA Vendor Data '!F$1:$G$2418,2)</f>
        <v>GRAYBAR ELECTRIC CO. INC.</v>
      </c>
      <c r="F1002" s="2">
        <v>11471</v>
      </c>
      <c r="G1002" s="2">
        <v>4</v>
      </c>
      <c r="H1002" t="s">
        <v>3242</v>
      </c>
      <c r="I1002">
        <v>2000</v>
      </c>
      <c r="J1002" t="s">
        <v>98</v>
      </c>
      <c r="K1002" t="s">
        <v>98</v>
      </c>
      <c r="L1002">
        <v>616.46</v>
      </c>
      <c r="M1002" s="104" t="s">
        <v>105</v>
      </c>
      <c r="N1002" s="85" t="s">
        <v>3243</v>
      </c>
      <c r="O1002" t="s">
        <v>36</v>
      </c>
      <c r="P1002" t="s">
        <v>3244</v>
      </c>
      <c r="Q1002" t="s">
        <v>36</v>
      </c>
      <c r="R1002">
        <v>1232.92</v>
      </c>
      <c r="S1002" s="1">
        <v>45744.649053472232</v>
      </c>
      <c r="T1002" t="s">
        <v>42</v>
      </c>
      <c r="U1002" s="1">
        <v>45744.416666666657</v>
      </c>
      <c r="V1002" t="s">
        <v>43</v>
      </c>
      <c r="W1002" t="s">
        <v>36</v>
      </c>
      <c r="X1002">
        <v>0</v>
      </c>
      <c r="Y1002" t="s">
        <v>54</v>
      </c>
      <c r="Z1002" t="s">
        <v>36</v>
      </c>
      <c r="AA1002">
        <v>616.46</v>
      </c>
      <c r="AB1002" t="s">
        <v>36</v>
      </c>
      <c r="AC1002" t="s">
        <v>105</v>
      </c>
      <c r="AD1002" t="s">
        <v>105</v>
      </c>
      <c r="AE1002" t="s">
        <v>45</v>
      </c>
      <c r="AF1002" s="44">
        <v>26121600</v>
      </c>
      <c r="AG1002" s="102" t="s">
        <v>3245</v>
      </c>
      <c r="AI1002" s="2" t="s">
        <v>48</v>
      </c>
      <c r="AJ1002" s="2" t="e">
        <f>VLOOKUP(A1002,'Classification Test Result'!$A$2:$D$2428,4,FALSE)</f>
        <v>#N/A</v>
      </c>
      <c r="AL1002" s="2">
        <f>_xlfn.XLOOKUP($A1002,Results!$A$2:$A$2256,Results!G$2:G$2256,"")</f>
        <v>0</v>
      </c>
      <c r="AM1002" s="2">
        <f>_xlfn.XLOOKUP($A1002,Results!$A$2:$A$2256,Results!H$2:H$2256,"")</f>
        <v>0</v>
      </c>
      <c r="AN1002" s="2">
        <f>_xlfn.XLOOKUP($A1002,Results!$A$2:$A$2256,Results!I$2:I$2256,"")</f>
        <v>0</v>
      </c>
      <c r="AO1002" s="2">
        <f>_xlfn.XLOOKUP($A1002,Results!$A$2:$A$2256,Results!J$2:J$2256,"")</f>
        <v>0</v>
      </c>
      <c r="AP1002" s="2">
        <f>_xlfn.XLOOKUP($A1002,Results!$A$2:$A$2256,Results!K$2:K$2256,"")</f>
        <v>0</v>
      </c>
      <c r="AQ1002" s="2">
        <f>_xlfn.XLOOKUP($A1002,Results!$A$2:$A$2256,Results!L$2:L$2256,"")</f>
        <v>0</v>
      </c>
      <c r="AR1002" s="2">
        <f>_xlfn.XLOOKUP($A1002,Results!$A$2:$A$2256,Results!M$2:M$2256,"")</f>
        <v>0</v>
      </c>
      <c r="AS1002" s="2">
        <f>_xlfn.XLOOKUP($A1002,Results!$A$2:$A$2256,Results!N$2:N$2256,"")</f>
        <v>0</v>
      </c>
      <c r="AT1002" s="2" t="str">
        <f>_xlfn.XLOOKUP($A1002,Results!$A$2:$A$2256,Results!O$2:O$2256,"")</f>
        <v>GENERIC WIRE</v>
      </c>
      <c r="AU1002" s="2" t="str">
        <f>_xlfn.XLOOKUP($A1002,Results!$A$2:$A$2256,Results!P$2:P$2256,"")</f>
        <v>GENERIC VENDOR WIRE-WYRPA</v>
      </c>
      <c r="AV1002" s="2" t="str">
        <f>_xlfn.XLOOKUP($A1002,Results!$A$2:$A$2256,Results!Q$2:Q$2256,"")</f>
        <v>SINGLE_MATCH</v>
      </c>
      <c r="AW1002" s="2">
        <f>_xlfn.XLOOKUP($A1002,Results!$A$2:$A$2256,Results!R$2:R$2256,"")</f>
        <v>0</v>
      </c>
      <c r="AX1002" s="2">
        <f>_xlfn.XLOOKUP($A1002,Results!$A$2:$A$2256,Results!S$2:S$2256,"")</f>
        <v>0</v>
      </c>
      <c r="AY1002" s="2">
        <f>_xlfn.XLOOKUP($A1002,Results!$A$2:$A$2256,Results!T$2:T$2256,"")</f>
        <v>100</v>
      </c>
      <c r="AZ1002" s="2">
        <f>_xlfn.XLOOKUP($A1002,Results!$A$2:$A$2256,Results!U$2:U$2256,"")</f>
        <v>0</v>
      </c>
      <c r="BA1002" s="2" t="str">
        <f>_xlfn.XLOOKUP($A1002,Results!$A$2:$A$2256,Results!V$2:V$2256,"")</f>
        <v>MOLEX</v>
      </c>
      <c r="BB1002" s="2">
        <f>_xlfn.XLOOKUP($A1002,Results!$A$2:$A$2256,Results!W$2:W$2256,"")</f>
        <v>75</v>
      </c>
      <c r="BC1002" s="2">
        <f>_xlfn.XLOOKUP($A1002,Results!$A$2:$A$2256,Results!X$2:X$2256,"")</f>
        <v>26121635</v>
      </c>
      <c r="BD1002" s="2">
        <f>_xlfn.XLOOKUP($A1002,Results!$A$2:$A$2256,Results!Y$2:Y$2256,"")</f>
        <v>75</v>
      </c>
      <c r="BE1002" s="2" t="b">
        <f>_xlfn.XLOOKUP($A1002,Results!$A$2:$A$2256,Results!Z$2:Z$2256,"")</f>
        <v>1</v>
      </c>
    </row>
    <row r="1003" spans="1:57" ht="38.25" customHeight="1" x14ac:dyDescent="0.3">
      <c r="A1003">
        <v>906680</v>
      </c>
      <c r="B1003">
        <v>281840</v>
      </c>
      <c r="C1003" t="s">
        <v>36</v>
      </c>
      <c r="D1003">
        <v>9341429236</v>
      </c>
      <c r="E1003" s="2" t="str">
        <f>VLOOKUP(F1003,'RPA Vendor Data '!F$1:$G$2418,2)</f>
        <v>GRAYBAR ELECTRIC CO. INC.</v>
      </c>
      <c r="F1003" s="2">
        <v>11471</v>
      </c>
      <c r="G1003" s="2">
        <v>3</v>
      </c>
      <c r="H1003" t="s">
        <v>3246</v>
      </c>
      <c r="I1003">
        <v>1000</v>
      </c>
      <c r="J1003" t="s">
        <v>98</v>
      </c>
      <c r="K1003" t="s">
        <v>98</v>
      </c>
      <c r="L1003">
        <v>1391.85</v>
      </c>
      <c r="M1003" s="104" t="s">
        <v>105</v>
      </c>
      <c r="N1003" s="85" t="s">
        <v>3247</v>
      </c>
      <c r="O1003" t="s">
        <v>36</v>
      </c>
      <c r="P1003" t="s">
        <v>36</v>
      </c>
      <c r="Q1003" t="s">
        <v>36</v>
      </c>
      <c r="R1003">
        <v>1391.85</v>
      </c>
      <c r="S1003" s="1">
        <v>45744.64904340278</v>
      </c>
      <c r="T1003" t="s">
        <v>42</v>
      </c>
      <c r="U1003" s="1">
        <v>45744.416666666657</v>
      </c>
      <c r="V1003" t="s">
        <v>43</v>
      </c>
      <c r="W1003" t="s">
        <v>36</v>
      </c>
      <c r="X1003">
        <v>0</v>
      </c>
      <c r="Y1003" t="s">
        <v>54</v>
      </c>
      <c r="Z1003" t="s">
        <v>36</v>
      </c>
      <c r="AA1003">
        <v>1391.85</v>
      </c>
      <c r="AB1003" t="s">
        <v>36</v>
      </c>
      <c r="AC1003" t="s">
        <v>105</v>
      </c>
      <c r="AD1003" t="s">
        <v>105</v>
      </c>
      <c r="AE1003" t="s">
        <v>45</v>
      </c>
      <c r="AF1003" s="44">
        <v>26121600</v>
      </c>
      <c r="AG1003" s="102" t="s">
        <v>3245</v>
      </c>
      <c r="AI1003" s="2" t="s">
        <v>48</v>
      </c>
      <c r="AJ1003" s="2" t="e">
        <f>VLOOKUP(A1003,'Classification Test Result'!$A$2:$D$2428,4,FALSE)</f>
        <v>#N/A</v>
      </c>
      <c r="AL1003" s="2">
        <f>_xlfn.XLOOKUP($A1003,Results!$A$2:$A$2256,Results!G$2:G$2256,"")</f>
        <v>0</v>
      </c>
      <c r="AM1003" s="2">
        <f>_xlfn.XLOOKUP($A1003,Results!$A$2:$A$2256,Results!H$2:H$2256,"")</f>
        <v>0</v>
      </c>
      <c r="AN1003" s="2">
        <f>_xlfn.XLOOKUP($A1003,Results!$A$2:$A$2256,Results!I$2:I$2256,"")</f>
        <v>0</v>
      </c>
      <c r="AO1003" s="2">
        <f>_xlfn.XLOOKUP($A1003,Results!$A$2:$A$2256,Results!J$2:J$2256,"")</f>
        <v>0</v>
      </c>
      <c r="AP1003" s="2">
        <f>_xlfn.XLOOKUP($A1003,Results!$A$2:$A$2256,Results!K$2:K$2256,"")</f>
        <v>0</v>
      </c>
      <c r="AQ1003" s="2">
        <f>_xlfn.XLOOKUP($A1003,Results!$A$2:$A$2256,Results!L$2:L$2256,"")</f>
        <v>0</v>
      </c>
      <c r="AR1003" s="2">
        <f>_xlfn.XLOOKUP($A1003,Results!$A$2:$A$2256,Results!M$2:M$2256,"")</f>
        <v>0</v>
      </c>
      <c r="AS1003" s="2">
        <f>_xlfn.XLOOKUP($A1003,Results!$A$2:$A$2256,Results!N$2:N$2256,"")</f>
        <v>0</v>
      </c>
      <c r="AT1003" s="2" t="str">
        <f>_xlfn.XLOOKUP($A1003,Results!$A$2:$A$2256,Results!O$2:O$2256,"")</f>
        <v>GENERIC WIRE</v>
      </c>
      <c r="AU1003" s="2" t="str">
        <f>_xlfn.XLOOKUP($A1003,Results!$A$2:$A$2256,Results!P$2:P$2256,"")</f>
        <v>GENERIC VENDOR WIRE-WYRPA</v>
      </c>
      <c r="AV1003" s="2" t="str">
        <f>_xlfn.XLOOKUP($A1003,Results!$A$2:$A$2256,Results!Q$2:Q$2256,"")</f>
        <v>SINGLE_MATCH</v>
      </c>
      <c r="AW1003" s="2">
        <f>_xlfn.XLOOKUP($A1003,Results!$A$2:$A$2256,Results!R$2:R$2256,"")</f>
        <v>0</v>
      </c>
      <c r="AX1003" s="2">
        <f>_xlfn.XLOOKUP($A1003,Results!$A$2:$A$2256,Results!S$2:S$2256,"")</f>
        <v>0</v>
      </c>
      <c r="AY1003" s="2">
        <f>_xlfn.XLOOKUP($A1003,Results!$A$2:$A$2256,Results!T$2:T$2256,"")</f>
        <v>100</v>
      </c>
      <c r="AZ1003" s="2">
        <f>_xlfn.XLOOKUP($A1003,Results!$A$2:$A$2256,Results!U$2:U$2256,"")</f>
        <v>0</v>
      </c>
      <c r="BA1003" s="2" t="str">
        <f>_xlfn.XLOOKUP($A1003,Results!$A$2:$A$2256,Results!V$2:V$2256,"")</f>
        <v>MOLEX</v>
      </c>
      <c r="BB1003" s="2">
        <f>_xlfn.XLOOKUP($A1003,Results!$A$2:$A$2256,Results!W$2:W$2256,"")</f>
        <v>76</v>
      </c>
      <c r="BC1003" s="2">
        <f>_xlfn.XLOOKUP($A1003,Results!$A$2:$A$2256,Results!X$2:X$2256,"")</f>
        <v>26121635</v>
      </c>
      <c r="BD1003" s="2">
        <f>_xlfn.XLOOKUP($A1003,Results!$A$2:$A$2256,Results!Y$2:Y$2256,"")</f>
        <v>76</v>
      </c>
      <c r="BE1003" s="2" t="b">
        <f>_xlfn.XLOOKUP($A1003,Results!$A$2:$A$2256,Results!Z$2:Z$2256,"")</f>
        <v>1</v>
      </c>
    </row>
    <row r="1004" spans="1:57" ht="38.25" customHeight="1" x14ac:dyDescent="0.3">
      <c r="A1004">
        <v>906681</v>
      </c>
      <c r="B1004">
        <v>281840</v>
      </c>
      <c r="C1004" t="s">
        <v>36</v>
      </c>
      <c r="D1004">
        <v>9341429236</v>
      </c>
      <c r="E1004" s="2" t="str">
        <f>VLOOKUP(F1004,'RPA Vendor Data '!F$1:$G$2418,2)</f>
        <v>GRAYBAR ELECTRIC CO. INC.</v>
      </c>
      <c r="F1004" s="2">
        <v>11471</v>
      </c>
      <c r="G1004" s="2">
        <v>2</v>
      </c>
      <c r="H1004" t="s">
        <v>3248</v>
      </c>
      <c r="I1004">
        <v>1000</v>
      </c>
      <c r="J1004" t="s">
        <v>98</v>
      </c>
      <c r="K1004" t="s">
        <v>98</v>
      </c>
      <c r="L1004">
        <v>1391.85</v>
      </c>
      <c r="M1004" s="104" t="s">
        <v>105</v>
      </c>
      <c r="N1004" s="85" t="s">
        <v>3249</v>
      </c>
      <c r="O1004" t="s">
        <v>36</v>
      </c>
      <c r="P1004" t="s">
        <v>3250</v>
      </c>
      <c r="Q1004" t="s">
        <v>36</v>
      </c>
      <c r="R1004">
        <v>1391.85</v>
      </c>
      <c r="S1004" s="1">
        <v>45744.649071446758</v>
      </c>
      <c r="T1004" t="s">
        <v>42</v>
      </c>
      <c r="U1004" s="1">
        <v>45744.416666666657</v>
      </c>
      <c r="V1004" t="s">
        <v>43</v>
      </c>
      <c r="W1004" t="s">
        <v>36</v>
      </c>
      <c r="X1004">
        <v>0</v>
      </c>
      <c r="Y1004" t="s">
        <v>54</v>
      </c>
      <c r="Z1004" t="s">
        <v>36</v>
      </c>
      <c r="AA1004">
        <v>1391.85</v>
      </c>
      <c r="AB1004" t="s">
        <v>36</v>
      </c>
      <c r="AC1004" t="s">
        <v>105</v>
      </c>
      <c r="AD1004" t="s">
        <v>105</v>
      </c>
      <c r="AE1004" t="s">
        <v>45</v>
      </c>
      <c r="AF1004" s="44">
        <v>26121600</v>
      </c>
      <c r="AG1004" s="102" t="s">
        <v>3245</v>
      </c>
      <c r="AI1004" s="2" t="s">
        <v>48</v>
      </c>
      <c r="AJ1004" s="2" t="e">
        <f>VLOOKUP(A1004,'Classification Test Result'!$A$2:$D$2428,4,FALSE)</f>
        <v>#N/A</v>
      </c>
      <c r="AL1004" s="2">
        <f>_xlfn.XLOOKUP($A1004,Results!$A$2:$A$2256,Results!G$2:G$2256,"")</f>
        <v>0</v>
      </c>
      <c r="AM1004" s="2">
        <f>_xlfn.XLOOKUP($A1004,Results!$A$2:$A$2256,Results!H$2:H$2256,"")</f>
        <v>0</v>
      </c>
      <c r="AN1004" s="2">
        <f>_xlfn.XLOOKUP($A1004,Results!$A$2:$A$2256,Results!I$2:I$2256,"")</f>
        <v>0</v>
      </c>
      <c r="AO1004" s="2">
        <f>_xlfn.XLOOKUP($A1004,Results!$A$2:$A$2256,Results!J$2:J$2256,"")</f>
        <v>0</v>
      </c>
      <c r="AP1004" s="2">
        <f>_xlfn.XLOOKUP($A1004,Results!$A$2:$A$2256,Results!K$2:K$2256,"")</f>
        <v>0</v>
      </c>
      <c r="AQ1004" s="2">
        <f>_xlfn.XLOOKUP($A1004,Results!$A$2:$A$2256,Results!L$2:L$2256,"")</f>
        <v>0</v>
      </c>
      <c r="AR1004" s="2">
        <f>_xlfn.XLOOKUP($A1004,Results!$A$2:$A$2256,Results!M$2:M$2256,"")</f>
        <v>0</v>
      </c>
      <c r="AS1004" s="2">
        <f>_xlfn.XLOOKUP($A1004,Results!$A$2:$A$2256,Results!N$2:N$2256,"")</f>
        <v>0</v>
      </c>
      <c r="AT1004" s="2" t="str">
        <f>_xlfn.XLOOKUP($A1004,Results!$A$2:$A$2256,Results!O$2:O$2256,"")</f>
        <v>GENERIC WIRE</v>
      </c>
      <c r="AU1004" s="2" t="str">
        <f>_xlfn.XLOOKUP($A1004,Results!$A$2:$A$2256,Results!P$2:P$2256,"")</f>
        <v>GENERIC VENDOR WIRE-WYRPA</v>
      </c>
      <c r="AV1004" s="2" t="str">
        <f>_xlfn.XLOOKUP($A1004,Results!$A$2:$A$2256,Results!Q$2:Q$2256,"")</f>
        <v>SINGLE_MATCH</v>
      </c>
      <c r="AW1004" s="2">
        <f>_xlfn.XLOOKUP($A1004,Results!$A$2:$A$2256,Results!R$2:R$2256,"")</f>
        <v>0</v>
      </c>
      <c r="AX1004" s="2">
        <f>_xlfn.XLOOKUP($A1004,Results!$A$2:$A$2256,Results!S$2:S$2256,"")</f>
        <v>0</v>
      </c>
      <c r="AY1004" s="2">
        <f>_xlfn.XLOOKUP($A1004,Results!$A$2:$A$2256,Results!T$2:T$2256,"")</f>
        <v>100</v>
      </c>
      <c r="AZ1004" s="2">
        <f>_xlfn.XLOOKUP($A1004,Results!$A$2:$A$2256,Results!U$2:U$2256,"")</f>
        <v>0</v>
      </c>
      <c r="BA1004" s="2" t="str">
        <f>_xlfn.XLOOKUP($A1004,Results!$A$2:$A$2256,Results!V$2:V$2256,"")</f>
        <v>MOLEX</v>
      </c>
      <c r="BB1004" s="2">
        <f>_xlfn.XLOOKUP($A1004,Results!$A$2:$A$2256,Results!W$2:W$2256,"")</f>
        <v>76</v>
      </c>
      <c r="BC1004" s="2">
        <f>_xlfn.XLOOKUP($A1004,Results!$A$2:$A$2256,Results!X$2:X$2256,"")</f>
        <v>26121635</v>
      </c>
      <c r="BD1004" s="2">
        <f>_xlfn.XLOOKUP($A1004,Results!$A$2:$A$2256,Results!Y$2:Y$2256,"")</f>
        <v>76</v>
      </c>
      <c r="BE1004" s="2" t="b">
        <f>_xlfn.XLOOKUP($A1004,Results!$A$2:$A$2256,Results!Z$2:Z$2256,"")</f>
        <v>1</v>
      </c>
    </row>
    <row r="1005" spans="1:57" ht="38.25" customHeight="1" x14ac:dyDescent="0.3">
      <c r="A1005">
        <v>906682</v>
      </c>
      <c r="B1005">
        <v>281792</v>
      </c>
      <c r="C1005" t="s">
        <v>36</v>
      </c>
      <c r="D1005">
        <v>9341430923</v>
      </c>
      <c r="E1005" s="2" t="str">
        <f>VLOOKUP(F1005,'RPA Vendor Data '!F$1:$G$2418,2)</f>
        <v>GRAYBAR ELECTRIC CO. INC.</v>
      </c>
      <c r="F1005" s="2">
        <v>11471</v>
      </c>
      <c r="G1005" s="2">
        <v>1</v>
      </c>
      <c r="H1005" t="s">
        <v>3251</v>
      </c>
      <c r="I1005">
        <v>500</v>
      </c>
      <c r="J1005" t="s">
        <v>98</v>
      </c>
      <c r="K1005" t="s">
        <v>98</v>
      </c>
      <c r="L1005">
        <v>1616.78</v>
      </c>
      <c r="M1005" s="104" t="s">
        <v>105</v>
      </c>
      <c r="N1005" s="85" t="s">
        <v>3252</v>
      </c>
      <c r="O1005" t="s">
        <v>3253</v>
      </c>
      <c r="P1005" t="s">
        <v>36</v>
      </c>
      <c r="Q1005" t="s">
        <v>36</v>
      </c>
      <c r="R1005">
        <v>808.39</v>
      </c>
      <c r="S1005" s="1">
        <v>45744.564055439812</v>
      </c>
      <c r="T1005" t="s">
        <v>42</v>
      </c>
      <c r="U1005" s="1">
        <v>45744.352777777778</v>
      </c>
      <c r="V1005" t="s">
        <v>43</v>
      </c>
      <c r="W1005" t="s">
        <v>36</v>
      </c>
      <c r="X1005">
        <v>0</v>
      </c>
      <c r="Y1005">
        <v>201</v>
      </c>
      <c r="Z1005" t="s">
        <v>36</v>
      </c>
      <c r="AA1005" t="s">
        <v>36</v>
      </c>
      <c r="AB1005" t="s">
        <v>36</v>
      </c>
      <c r="AC1005" t="s">
        <v>105</v>
      </c>
      <c r="AD1005" t="s">
        <v>105</v>
      </c>
      <c r="AE1005" t="s">
        <v>45</v>
      </c>
      <c r="AF1005" s="44">
        <v>26121600</v>
      </c>
      <c r="AG1005" s="102" t="s">
        <v>3245</v>
      </c>
      <c r="AI1005" s="2" t="s">
        <v>48</v>
      </c>
      <c r="AJ1005" s="2" t="e">
        <f>VLOOKUP(A1005,'Classification Test Result'!$A$2:$D$2428,4,FALSE)</f>
        <v>#N/A</v>
      </c>
      <c r="AL1005" s="2">
        <f>_xlfn.XLOOKUP($A1005,Results!$A$2:$A$2256,Results!G$2:G$2256,"")</f>
        <v>0</v>
      </c>
      <c r="AM1005" s="2">
        <f>_xlfn.XLOOKUP($A1005,Results!$A$2:$A$2256,Results!H$2:H$2256,"")</f>
        <v>0</v>
      </c>
      <c r="AN1005" s="2">
        <f>_xlfn.XLOOKUP($A1005,Results!$A$2:$A$2256,Results!I$2:I$2256,"")</f>
        <v>0</v>
      </c>
      <c r="AO1005" s="2">
        <f>_xlfn.XLOOKUP($A1005,Results!$A$2:$A$2256,Results!J$2:J$2256,"")</f>
        <v>0</v>
      </c>
      <c r="AP1005" s="2">
        <f>_xlfn.XLOOKUP($A1005,Results!$A$2:$A$2256,Results!K$2:K$2256,"")</f>
        <v>0</v>
      </c>
      <c r="AQ1005" s="2">
        <f>_xlfn.XLOOKUP($A1005,Results!$A$2:$A$2256,Results!L$2:L$2256,"")</f>
        <v>0</v>
      </c>
      <c r="AR1005" s="2">
        <f>_xlfn.XLOOKUP($A1005,Results!$A$2:$A$2256,Results!M$2:M$2256,"")</f>
        <v>0</v>
      </c>
      <c r="AS1005" s="2">
        <f>_xlfn.XLOOKUP($A1005,Results!$A$2:$A$2256,Results!N$2:N$2256,"")</f>
        <v>0</v>
      </c>
      <c r="AT1005" s="2" t="str">
        <f>_xlfn.XLOOKUP($A1005,Results!$A$2:$A$2256,Results!O$2:O$2256,"")</f>
        <v>GENERIC WIRE</v>
      </c>
      <c r="AU1005" s="2" t="str">
        <f>_xlfn.XLOOKUP($A1005,Results!$A$2:$A$2256,Results!P$2:P$2256,"")</f>
        <v>GENERIC VENDOR WIRE-WYRPA</v>
      </c>
      <c r="AV1005" s="2" t="str">
        <f>_xlfn.XLOOKUP($A1005,Results!$A$2:$A$2256,Results!Q$2:Q$2256,"")</f>
        <v>SINGLE_MATCH</v>
      </c>
      <c r="AW1005" s="2">
        <f>_xlfn.XLOOKUP($A1005,Results!$A$2:$A$2256,Results!R$2:R$2256,"")</f>
        <v>0</v>
      </c>
      <c r="AX1005" s="2">
        <f>_xlfn.XLOOKUP($A1005,Results!$A$2:$A$2256,Results!S$2:S$2256,"")</f>
        <v>0</v>
      </c>
      <c r="AY1005" s="2">
        <f>_xlfn.XLOOKUP($A1005,Results!$A$2:$A$2256,Results!T$2:T$2256,"")</f>
        <v>100</v>
      </c>
      <c r="AZ1005" s="2">
        <f>_xlfn.XLOOKUP($A1005,Results!$A$2:$A$2256,Results!U$2:U$2256,"")</f>
        <v>0</v>
      </c>
      <c r="BA1005" s="2" t="str">
        <f>_xlfn.XLOOKUP($A1005,Results!$A$2:$A$2256,Results!V$2:V$2256,"")</f>
        <v>PRIORITY WIRE &amp; CABLE</v>
      </c>
      <c r="BB1005" s="2">
        <f>_xlfn.XLOOKUP($A1005,Results!$A$2:$A$2256,Results!W$2:W$2256,"")</f>
        <v>75</v>
      </c>
      <c r="BC1005" s="2">
        <f>_xlfn.XLOOKUP($A1005,Results!$A$2:$A$2256,Results!X$2:X$2256,"")</f>
        <v>26121500</v>
      </c>
      <c r="BD1005" s="2">
        <f>_xlfn.XLOOKUP($A1005,Results!$A$2:$A$2256,Results!Y$2:Y$2256,"")</f>
        <v>75</v>
      </c>
      <c r="BE1005" s="2" t="b">
        <f>_xlfn.XLOOKUP($A1005,Results!$A$2:$A$2256,Results!Z$2:Z$2256,"")</f>
        <v>1</v>
      </c>
    </row>
    <row r="1006" spans="1:57" ht="38.25" customHeight="1" x14ac:dyDescent="0.3">
      <c r="A1006">
        <v>906683</v>
      </c>
      <c r="B1006">
        <v>281929</v>
      </c>
      <c r="C1006" t="s">
        <v>36</v>
      </c>
      <c r="D1006">
        <v>9341355100</v>
      </c>
      <c r="E1006" s="2" t="str">
        <f>VLOOKUP(F1006,'RPA Vendor Data '!F$1:$G$2418,2)</f>
        <v>GRAYBAR ELECTRIC CO. INC.</v>
      </c>
      <c r="F1006" s="2">
        <v>11471</v>
      </c>
      <c r="G1006" s="2">
        <v>11</v>
      </c>
      <c r="H1006" t="s">
        <v>3254</v>
      </c>
      <c r="I1006">
        <v>1260</v>
      </c>
      <c r="J1006">
        <v>1000</v>
      </c>
      <c r="K1006" t="s">
        <v>98</v>
      </c>
      <c r="L1006">
        <v>615.62</v>
      </c>
      <c r="M1006" s="104" t="s">
        <v>105</v>
      </c>
      <c r="N1006" s="85" t="s">
        <v>3255</v>
      </c>
      <c r="O1006" t="s">
        <v>36</v>
      </c>
      <c r="P1006" t="s">
        <v>3256</v>
      </c>
      <c r="Q1006" t="s">
        <v>36</v>
      </c>
      <c r="R1006">
        <v>775.68</v>
      </c>
      <c r="S1006" s="1">
        <v>45744.812908333333</v>
      </c>
      <c r="T1006" t="s">
        <v>42</v>
      </c>
      <c r="U1006" s="1">
        <v>45744.592361111107</v>
      </c>
      <c r="V1006" t="s">
        <v>43</v>
      </c>
      <c r="W1006" t="s">
        <v>36</v>
      </c>
      <c r="X1006">
        <v>0</v>
      </c>
      <c r="Y1006">
        <v>201</v>
      </c>
      <c r="Z1006" t="s">
        <v>36</v>
      </c>
      <c r="AA1006" t="s">
        <v>36</v>
      </c>
      <c r="AB1006" t="s">
        <v>36</v>
      </c>
      <c r="AC1006" t="s">
        <v>105</v>
      </c>
      <c r="AD1006" t="s">
        <v>105</v>
      </c>
      <c r="AE1006" t="s">
        <v>45</v>
      </c>
      <c r="AF1006" s="44">
        <v>26121500</v>
      </c>
      <c r="AG1006" s="102" t="s">
        <v>237</v>
      </c>
      <c r="AI1006" s="2" t="s">
        <v>48</v>
      </c>
      <c r="AJ1006" s="2" t="e">
        <f>VLOOKUP(A1006,'Classification Test Result'!$A$2:$D$2428,4,FALSE)</f>
        <v>#N/A</v>
      </c>
      <c r="AL1006" s="2">
        <f>_xlfn.XLOOKUP($A1006,Results!$A$2:$A$2256,Results!G$2:G$2256,"")</f>
        <v>0</v>
      </c>
      <c r="AM1006" s="2">
        <f>_xlfn.XLOOKUP($A1006,Results!$A$2:$A$2256,Results!H$2:H$2256,"")</f>
        <v>0</v>
      </c>
      <c r="AN1006" s="2">
        <f>_xlfn.XLOOKUP($A1006,Results!$A$2:$A$2256,Results!I$2:I$2256,"")</f>
        <v>0</v>
      </c>
      <c r="AO1006" s="2">
        <f>_xlfn.XLOOKUP($A1006,Results!$A$2:$A$2256,Results!J$2:J$2256,"")</f>
        <v>0</v>
      </c>
      <c r="AP1006" s="2">
        <f>_xlfn.XLOOKUP($A1006,Results!$A$2:$A$2256,Results!K$2:K$2256,"")</f>
        <v>0</v>
      </c>
      <c r="AQ1006" s="2">
        <f>_xlfn.XLOOKUP($A1006,Results!$A$2:$A$2256,Results!L$2:L$2256,"")</f>
        <v>0</v>
      </c>
      <c r="AR1006" s="2">
        <f>_xlfn.XLOOKUP($A1006,Results!$A$2:$A$2256,Results!M$2:M$2256,"")</f>
        <v>0</v>
      </c>
      <c r="AS1006" s="2">
        <f>_xlfn.XLOOKUP($A1006,Results!$A$2:$A$2256,Results!N$2:N$2256,"")</f>
        <v>0</v>
      </c>
      <c r="AT1006" s="2" t="str">
        <f>_xlfn.XLOOKUP($A1006,Results!$A$2:$A$2256,Results!O$2:O$2256,"")</f>
        <v>GENERIC WIRE</v>
      </c>
      <c r="AU1006" s="2" t="str">
        <f>_xlfn.XLOOKUP($A1006,Results!$A$2:$A$2256,Results!P$2:P$2256,"")</f>
        <v>GENERIC VENDOR WIRE-WYRPA</v>
      </c>
      <c r="AV1006" s="2" t="str">
        <f>_xlfn.XLOOKUP($A1006,Results!$A$2:$A$2256,Results!Q$2:Q$2256,"")</f>
        <v>SINGLE_MATCH</v>
      </c>
      <c r="AW1006" s="2">
        <f>_xlfn.XLOOKUP($A1006,Results!$A$2:$A$2256,Results!R$2:R$2256,"")</f>
        <v>0</v>
      </c>
      <c r="AX1006" s="2">
        <f>_xlfn.XLOOKUP($A1006,Results!$A$2:$A$2256,Results!S$2:S$2256,"")</f>
        <v>0</v>
      </c>
      <c r="AY1006" s="2">
        <f>_xlfn.XLOOKUP($A1006,Results!$A$2:$A$2256,Results!T$2:T$2256,"")</f>
        <v>100</v>
      </c>
      <c r="AZ1006" s="2">
        <f>_xlfn.XLOOKUP($A1006,Results!$A$2:$A$2256,Results!U$2:U$2256,"")</f>
        <v>0</v>
      </c>
      <c r="BA1006" s="2">
        <f>_xlfn.XLOOKUP($A1006,Results!$A$2:$A$2256,Results!V$2:V$2256,"")</f>
        <v>0</v>
      </c>
      <c r="BB1006" s="2">
        <f>_xlfn.XLOOKUP($A1006,Results!$A$2:$A$2256,Results!W$2:W$2256,"")</f>
        <v>0</v>
      </c>
      <c r="BC1006" s="2">
        <f>_xlfn.XLOOKUP($A1006,Results!$A$2:$A$2256,Results!X$2:X$2256,"")</f>
        <v>0</v>
      </c>
      <c r="BD1006" s="2">
        <f>_xlfn.XLOOKUP($A1006,Results!$A$2:$A$2256,Results!Y$2:Y$2256,"")</f>
        <v>0</v>
      </c>
      <c r="BE1006" s="2">
        <f>_xlfn.XLOOKUP($A1006,Results!$A$2:$A$2256,Results!Z$2:Z$2256,"")</f>
        <v>0</v>
      </c>
    </row>
    <row r="1007" spans="1:57" ht="38.25" customHeight="1" x14ac:dyDescent="0.3">
      <c r="A1007">
        <v>906684</v>
      </c>
      <c r="B1007">
        <v>281634</v>
      </c>
      <c r="C1007" t="s">
        <v>36</v>
      </c>
      <c r="D1007">
        <v>9341410397</v>
      </c>
      <c r="E1007" s="2" t="str">
        <f>VLOOKUP(F1007,'RPA Vendor Data '!F$1:$G$2418,2)</f>
        <v>GRAYBAR ELECTRIC CO. INC.</v>
      </c>
      <c r="F1007" s="2">
        <v>11471</v>
      </c>
      <c r="G1007" s="2">
        <v>1</v>
      </c>
      <c r="H1007" t="s">
        <v>3257</v>
      </c>
      <c r="I1007">
        <v>3186</v>
      </c>
      <c r="J1007" t="s">
        <v>98</v>
      </c>
      <c r="K1007" t="s">
        <v>98</v>
      </c>
      <c r="L1007">
        <v>16919.919999999998</v>
      </c>
      <c r="M1007" s="104" t="s">
        <v>105</v>
      </c>
      <c r="N1007" s="85" t="s">
        <v>3258</v>
      </c>
      <c r="O1007" t="s">
        <v>36</v>
      </c>
      <c r="P1007" t="s">
        <v>36</v>
      </c>
      <c r="Q1007" t="s">
        <v>36</v>
      </c>
      <c r="R1007">
        <v>53906.87</v>
      </c>
      <c r="S1007" s="1">
        <v>45744.502051886571</v>
      </c>
      <c r="T1007" t="s">
        <v>42</v>
      </c>
      <c r="U1007" s="1">
        <v>45744.274305555547</v>
      </c>
      <c r="V1007" t="s">
        <v>43</v>
      </c>
      <c r="W1007" t="s">
        <v>36</v>
      </c>
      <c r="X1007">
        <v>1</v>
      </c>
      <c r="Y1007">
        <v>201</v>
      </c>
      <c r="Z1007" t="s">
        <v>36</v>
      </c>
      <c r="AA1007" t="s">
        <v>36</v>
      </c>
      <c r="AB1007" t="s">
        <v>36</v>
      </c>
      <c r="AC1007" t="s">
        <v>105</v>
      </c>
      <c r="AD1007" t="s">
        <v>105</v>
      </c>
      <c r="AE1007" t="s">
        <v>45</v>
      </c>
      <c r="AF1007" s="44">
        <v>26121500</v>
      </c>
      <c r="AG1007" s="102" t="s">
        <v>237</v>
      </c>
      <c r="AI1007" s="2" t="s">
        <v>48</v>
      </c>
      <c r="AJ1007" s="2" t="e">
        <f>VLOOKUP(A1007,'Classification Test Result'!$A$2:$D$2428,4,FALSE)</f>
        <v>#N/A</v>
      </c>
      <c r="AL1007" s="2">
        <f>_xlfn.XLOOKUP($A1007,Results!$A$2:$A$2256,Results!G$2:G$2256,"")</f>
        <v>0</v>
      </c>
      <c r="AM1007" s="2">
        <f>_xlfn.XLOOKUP($A1007,Results!$A$2:$A$2256,Results!H$2:H$2256,"")</f>
        <v>0</v>
      </c>
      <c r="AN1007" s="2">
        <f>_xlfn.XLOOKUP($A1007,Results!$A$2:$A$2256,Results!I$2:I$2256,"")</f>
        <v>0</v>
      </c>
      <c r="AO1007" s="2">
        <f>_xlfn.XLOOKUP($A1007,Results!$A$2:$A$2256,Results!J$2:J$2256,"")</f>
        <v>0</v>
      </c>
      <c r="AP1007" s="2">
        <f>_xlfn.XLOOKUP($A1007,Results!$A$2:$A$2256,Results!K$2:K$2256,"")</f>
        <v>0</v>
      </c>
      <c r="AQ1007" s="2">
        <f>_xlfn.XLOOKUP($A1007,Results!$A$2:$A$2256,Results!L$2:L$2256,"")</f>
        <v>0</v>
      </c>
      <c r="AR1007" s="2">
        <f>_xlfn.XLOOKUP($A1007,Results!$A$2:$A$2256,Results!M$2:M$2256,"")</f>
        <v>0</v>
      </c>
      <c r="AS1007" s="2">
        <f>_xlfn.XLOOKUP($A1007,Results!$A$2:$A$2256,Results!N$2:N$2256,"")</f>
        <v>0</v>
      </c>
      <c r="AT1007" s="2" t="str">
        <f>_xlfn.XLOOKUP($A1007,Results!$A$2:$A$2256,Results!O$2:O$2256,"")</f>
        <v>GENERIC WIRE</v>
      </c>
      <c r="AU1007" s="2" t="str">
        <f>_xlfn.XLOOKUP($A1007,Results!$A$2:$A$2256,Results!P$2:P$2256,"")</f>
        <v>GENERIC VENDOR WIRE-WYRPA</v>
      </c>
      <c r="AV1007" s="2" t="str">
        <f>_xlfn.XLOOKUP($A1007,Results!$A$2:$A$2256,Results!Q$2:Q$2256,"")</f>
        <v>SINGLE_MATCH</v>
      </c>
      <c r="AW1007" s="2">
        <f>_xlfn.XLOOKUP($A1007,Results!$A$2:$A$2256,Results!R$2:R$2256,"")</f>
        <v>0</v>
      </c>
      <c r="AX1007" s="2">
        <f>_xlfn.XLOOKUP($A1007,Results!$A$2:$A$2256,Results!S$2:S$2256,"")</f>
        <v>0</v>
      </c>
      <c r="AY1007" s="2">
        <f>_xlfn.XLOOKUP($A1007,Results!$A$2:$A$2256,Results!T$2:T$2256,"")</f>
        <v>100</v>
      </c>
      <c r="AZ1007" s="2">
        <f>_xlfn.XLOOKUP($A1007,Results!$A$2:$A$2256,Results!U$2:U$2256,"")</f>
        <v>0</v>
      </c>
      <c r="BA1007" s="2">
        <f>_xlfn.XLOOKUP($A1007,Results!$A$2:$A$2256,Results!V$2:V$2256,"")</f>
        <v>0</v>
      </c>
      <c r="BB1007" s="2">
        <f>_xlfn.XLOOKUP($A1007,Results!$A$2:$A$2256,Results!W$2:W$2256,"")</f>
        <v>0</v>
      </c>
      <c r="BC1007" s="2">
        <f>_xlfn.XLOOKUP($A1007,Results!$A$2:$A$2256,Results!X$2:X$2256,"")</f>
        <v>0</v>
      </c>
      <c r="BD1007" s="2">
        <f>_xlfn.XLOOKUP($A1007,Results!$A$2:$A$2256,Results!Y$2:Y$2256,"")</f>
        <v>0</v>
      </c>
      <c r="BE1007" s="2">
        <f>_xlfn.XLOOKUP($A1007,Results!$A$2:$A$2256,Results!Z$2:Z$2256,"")</f>
        <v>0</v>
      </c>
    </row>
    <row r="1008" spans="1:57" ht="38.25" customHeight="1" x14ac:dyDescent="0.3">
      <c r="A1008">
        <v>906685</v>
      </c>
      <c r="B1008">
        <v>281634</v>
      </c>
      <c r="C1008" t="s">
        <v>36</v>
      </c>
      <c r="D1008">
        <v>9341410397</v>
      </c>
      <c r="E1008" s="2" t="str">
        <f>VLOOKUP(F1008,'RPA Vendor Data '!F$1:$G$2418,2)</f>
        <v>GRAYBAR ELECTRIC CO. INC.</v>
      </c>
      <c r="F1008" s="2">
        <v>11471</v>
      </c>
      <c r="G1008" s="2">
        <v>2</v>
      </c>
      <c r="H1008" t="s">
        <v>3259</v>
      </c>
      <c r="I1008">
        <v>2946</v>
      </c>
      <c r="J1008" t="s">
        <v>98</v>
      </c>
      <c r="K1008" t="s">
        <v>98</v>
      </c>
      <c r="L1008">
        <v>16919.919999999998</v>
      </c>
      <c r="M1008" s="104" t="s">
        <v>105</v>
      </c>
      <c r="N1008" s="85" t="s">
        <v>3260</v>
      </c>
      <c r="O1008" t="s">
        <v>36</v>
      </c>
      <c r="P1008" t="s">
        <v>36</v>
      </c>
      <c r="Q1008" t="s">
        <v>36</v>
      </c>
      <c r="R1008">
        <v>49846.080000000002</v>
      </c>
      <c r="S1008" s="1">
        <v>45744.502049074072</v>
      </c>
      <c r="T1008" t="s">
        <v>42</v>
      </c>
      <c r="U1008" s="1">
        <v>45744.274305555547</v>
      </c>
      <c r="V1008" t="s">
        <v>43</v>
      </c>
      <c r="W1008" t="s">
        <v>36</v>
      </c>
      <c r="X1008">
        <v>1</v>
      </c>
      <c r="Y1008">
        <v>201</v>
      </c>
      <c r="Z1008" t="s">
        <v>36</v>
      </c>
      <c r="AA1008" t="s">
        <v>36</v>
      </c>
      <c r="AB1008" t="s">
        <v>36</v>
      </c>
      <c r="AC1008" t="s">
        <v>105</v>
      </c>
      <c r="AD1008" t="s">
        <v>105</v>
      </c>
      <c r="AE1008" t="s">
        <v>45</v>
      </c>
      <c r="AF1008" s="44">
        <v>26121500</v>
      </c>
      <c r="AG1008" s="102" t="s">
        <v>237</v>
      </c>
      <c r="AI1008" s="2" t="s">
        <v>48</v>
      </c>
      <c r="AJ1008" s="2" t="e">
        <f>VLOOKUP(A1008,'Classification Test Result'!$A$2:$D$2428,4,FALSE)</f>
        <v>#N/A</v>
      </c>
      <c r="AL1008" s="2">
        <f>_xlfn.XLOOKUP($A1008,Results!$A$2:$A$2256,Results!G$2:G$2256,"")</f>
        <v>0</v>
      </c>
      <c r="AM1008" s="2">
        <f>_xlfn.XLOOKUP($A1008,Results!$A$2:$A$2256,Results!H$2:H$2256,"")</f>
        <v>0</v>
      </c>
      <c r="AN1008" s="2">
        <f>_xlfn.XLOOKUP($A1008,Results!$A$2:$A$2256,Results!I$2:I$2256,"")</f>
        <v>0</v>
      </c>
      <c r="AO1008" s="2">
        <f>_xlfn.XLOOKUP($A1008,Results!$A$2:$A$2256,Results!J$2:J$2256,"")</f>
        <v>0</v>
      </c>
      <c r="AP1008" s="2">
        <f>_xlfn.XLOOKUP($A1008,Results!$A$2:$A$2256,Results!K$2:K$2256,"")</f>
        <v>0</v>
      </c>
      <c r="AQ1008" s="2">
        <f>_xlfn.XLOOKUP($A1008,Results!$A$2:$A$2256,Results!L$2:L$2256,"")</f>
        <v>0</v>
      </c>
      <c r="AR1008" s="2">
        <f>_xlfn.XLOOKUP($A1008,Results!$A$2:$A$2256,Results!M$2:M$2256,"")</f>
        <v>0</v>
      </c>
      <c r="AS1008" s="2">
        <f>_xlfn.XLOOKUP($A1008,Results!$A$2:$A$2256,Results!N$2:N$2256,"")</f>
        <v>0</v>
      </c>
      <c r="AT1008" s="2" t="str">
        <f>_xlfn.XLOOKUP($A1008,Results!$A$2:$A$2256,Results!O$2:O$2256,"")</f>
        <v>GENERIC WIRE</v>
      </c>
      <c r="AU1008" s="2" t="str">
        <f>_xlfn.XLOOKUP($A1008,Results!$A$2:$A$2256,Results!P$2:P$2256,"")</f>
        <v>GENERIC VENDOR WIRE-WYRPA</v>
      </c>
      <c r="AV1008" s="2" t="str">
        <f>_xlfn.XLOOKUP($A1008,Results!$A$2:$A$2256,Results!Q$2:Q$2256,"")</f>
        <v>SINGLE_MATCH</v>
      </c>
      <c r="AW1008" s="2">
        <f>_xlfn.XLOOKUP($A1008,Results!$A$2:$A$2256,Results!R$2:R$2256,"")</f>
        <v>0</v>
      </c>
      <c r="AX1008" s="2">
        <f>_xlfn.XLOOKUP($A1008,Results!$A$2:$A$2256,Results!S$2:S$2256,"")</f>
        <v>0</v>
      </c>
      <c r="AY1008" s="2">
        <f>_xlfn.XLOOKUP($A1008,Results!$A$2:$A$2256,Results!T$2:T$2256,"")</f>
        <v>100</v>
      </c>
      <c r="AZ1008" s="2">
        <f>_xlfn.XLOOKUP($A1008,Results!$A$2:$A$2256,Results!U$2:U$2256,"")</f>
        <v>0</v>
      </c>
      <c r="BA1008" s="2">
        <f>_xlfn.XLOOKUP($A1008,Results!$A$2:$A$2256,Results!V$2:V$2256,"")</f>
        <v>0</v>
      </c>
      <c r="BB1008" s="2">
        <f>_xlfn.XLOOKUP($A1008,Results!$A$2:$A$2256,Results!W$2:W$2256,"")</f>
        <v>0</v>
      </c>
      <c r="BC1008" s="2">
        <f>_xlfn.XLOOKUP($A1008,Results!$A$2:$A$2256,Results!X$2:X$2256,"")</f>
        <v>0</v>
      </c>
      <c r="BD1008" s="2">
        <f>_xlfn.XLOOKUP($A1008,Results!$A$2:$A$2256,Results!Y$2:Y$2256,"")</f>
        <v>0</v>
      </c>
      <c r="BE1008" s="2">
        <f>_xlfn.XLOOKUP($A1008,Results!$A$2:$A$2256,Results!Z$2:Z$2256,"")</f>
        <v>0</v>
      </c>
    </row>
    <row r="1009" spans="1:57" ht="38.25" customHeight="1" x14ac:dyDescent="0.3">
      <c r="A1009">
        <v>906686</v>
      </c>
      <c r="B1009">
        <v>281473</v>
      </c>
      <c r="C1009" t="s">
        <v>36</v>
      </c>
      <c r="D1009" t="s">
        <v>1056</v>
      </c>
      <c r="E1009" s="2" t="str">
        <f>VLOOKUP(F1009,'RPA Vendor Data '!F$1:$G$2418,2)</f>
        <v>UNITED RENTALS</v>
      </c>
      <c r="F1009" s="2">
        <v>13482</v>
      </c>
      <c r="G1009" s="2">
        <v>1</v>
      </c>
      <c r="H1009" t="s">
        <v>3261</v>
      </c>
      <c r="I1009">
        <v>1</v>
      </c>
      <c r="J1009" t="s">
        <v>39</v>
      </c>
      <c r="K1009" t="s">
        <v>39</v>
      </c>
      <c r="L1009">
        <v>1763</v>
      </c>
      <c r="M1009" s="2" t="s">
        <v>3262</v>
      </c>
      <c r="N1009" s="85" t="s">
        <v>3263</v>
      </c>
      <c r="O1009">
        <v>11268638</v>
      </c>
      <c r="P1009" t="s">
        <v>36</v>
      </c>
      <c r="Q1009">
        <v>3009220121</v>
      </c>
      <c r="R1009">
        <v>581</v>
      </c>
      <c r="S1009" s="1">
        <v>45744.333985069446</v>
      </c>
      <c r="T1009" t="s">
        <v>42</v>
      </c>
      <c r="U1009" s="1">
        <v>45744.118750000001</v>
      </c>
      <c r="V1009" t="s">
        <v>43</v>
      </c>
      <c r="W1009" t="s">
        <v>36</v>
      </c>
      <c r="X1009">
        <v>0</v>
      </c>
      <c r="Y1009">
        <v>999</v>
      </c>
      <c r="Z1009" t="s">
        <v>36</v>
      </c>
      <c r="AA1009" t="s">
        <v>36</v>
      </c>
      <c r="AB1009" t="s">
        <v>36</v>
      </c>
      <c r="AC1009" t="s">
        <v>3264</v>
      </c>
      <c r="AD1009" t="s">
        <v>3264</v>
      </c>
      <c r="AE1009" t="s">
        <v>45</v>
      </c>
      <c r="AF1009" s="44" t="s">
        <v>46</v>
      </c>
      <c r="AG1009" s="18" t="s">
        <v>3265</v>
      </c>
      <c r="AH1009" s="18"/>
      <c r="AI1009" s="2" t="s">
        <v>48</v>
      </c>
      <c r="AJ1009" s="2" t="e">
        <f>VLOOKUP(A1009,'Classification Test Result'!$A$2:$D$2428,4,FALSE)</f>
        <v>#N/A</v>
      </c>
      <c r="AL1009" s="2">
        <f>_xlfn.XLOOKUP($A1009,Results!$A$2:$A$2256,Results!G$2:G$2256,"")</f>
        <v>0</v>
      </c>
      <c r="AM1009" s="2">
        <f>_xlfn.XLOOKUP($A1009,Results!$A$2:$A$2256,Results!H$2:H$2256,"")</f>
        <v>0</v>
      </c>
      <c r="AN1009" s="2">
        <f>_xlfn.XLOOKUP($A1009,Results!$A$2:$A$2256,Results!I$2:I$2256,"")</f>
        <v>0</v>
      </c>
      <c r="AO1009" s="2">
        <f>_xlfn.XLOOKUP($A1009,Results!$A$2:$A$2256,Results!J$2:J$2256,"")</f>
        <v>0</v>
      </c>
      <c r="AP1009" s="2">
        <f>_xlfn.XLOOKUP($A1009,Results!$A$2:$A$2256,Results!K$2:K$2256,"")</f>
        <v>0</v>
      </c>
      <c r="AQ1009" s="2">
        <f>_xlfn.XLOOKUP($A1009,Results!$A$2:$A$2256,Results!L$2:L$2256,"")</f>
        <v>0</v>
      </c>
      <c r="AR1009" s="2">
        <f>_xlfn.XLOOKUP($A1009,Results!$A$2:$A$2256,Results!M$2:M$2256,"")</f>
        <v>0</v>
      </c>
      <c r="AS1009" s="2">
        <f>_xlfn.XLOOKUP($A1009,Results!$A$2:$A$2256,Results!N$2:N$2256,"")</f>
        <v>0</v>
      </c>
      <c r="AT1009" s="2" t="str">
        <f>_xlfn.XLOOKUP($A1009,Results!$A$2:$A$2256,Results!O$2:O$2256,"")</f>
        <v>GENERAC POWER SYSTEMS</v>
      </c>
      <c r="AU1009" s="2" t="str">
        <f>_xlfn.XLOOKUP($A1009,Results!$A$2:$A$2256,Results!P$2:P$2256,"")</f>
        <v>GENERAC</v>
      </c>
      <c r="AV1009" s="2" t="str">
        <f>_xlfn.XLOOKUP($A1009,Results!$A$2:$A$2256,Results!Q$2:Q$2256,"")</f>
        <v>SINGLE_MATCH</v>
      </c>
      <c r="AW1009" s="2">
        <f>_xlfn.XLOOKUP($A1009,Results!$A$2:$A$2256,Results!R$2:R$2256,"")</f>
        <v>0</v>
      </c>
      <c r="AX1009" s="2">
        <f>_xlfn.XLOOKUP($A1009,Results!$A$2:$A$2256,Results!S$2:S$2256,"")</f>
        <v>0</v>
      </c>
      <c r="AY1009" s="2">
        <f>_xlfn.XLOOKUP($A1009,Results!$A$2:$A$2256,Results!T$2:T$2256,"")</f>
        <v>95</v>
      </c>
      <c r="AZ1009" s="2">
        <f>_xlfn.XLOOKUP($A1009,Results!$A$2:$A$2256,Results!U$2:U$2256,"")</f>
        <v>0</v>
      </c>
      <c r="BA1009" s="2">
        <f>_xlfn.XLOOKUP($A1009,Results!$A$2:$A$2256,Results!V$2:V$2256,"")</f>
        <v>0</v>
      </c>
      <c r="BB1009" s="2">
        <f>_xlfn.XLOOKUP($A1009,Results!$A$2:$A$2256,Results!W$2:W$2256,"")</f>
        <v>0</v>
      </c>
      <c r="BC1009" s="2">
        <f>_xlfn.XLOOKUP($A1009,Results!$A$2:$A$2256,Results!X$2:X$2256,"")</f>
        <v>0</v>
      </c>
      <c r="BD1009" s="2">
        <f>_xlfn.XLOOKUP($A1009,Results!$A$2:$A$2256,Results!Y$2:Y$2256,"")</f>
        <v>0</v>
      </c>
      <c r="BE1009" s="2">
        <f>_xlfn.XLOOKUP($A1009,Results!$A$2:$A$2256,Results!Z$2:Z$2256,"")</f>
        <v>0</v>
      </c>
    </row>
    <row r="1010" spans="1:57" ht="38.25" customHeight="1" x14ac:dyDescent="0.3">
      <c r="A1010">
        <v>906687</v>
      </c>
      <c r="B1010">
        <v>281672</v>
      </c>
      <c r="C1010" t="s">
        <v>36</v>
      </c>
      <c r="D1010" t="s">
        <v>623</v>
      </c>
      <c r="E1010" s="2" t="str">
        <f>VLOOKUP(F1010,'RPA Vendor Data '!F$1:$G$2418,2)</f>
        <v>VIKING ELECTRIC</v>
      </c>
      <c r="F1010" s="2">
        <v>13536</v>
      </c>
      <c r="G1010" s="2">
        <v>7</v>
      </c>
      <c r="H1010" t="s">
        <v>3266</v>
      </c>
      <c r="I1010">
        <v>16</v>
      </c>
      <c r="J1010" t="s">
        <v>65</v>
      </c>
      <c r="K1010" t="s">
        <v>39</v>
      </c>
      <c r="L1010">
        <v>7.98</v>
      </c>
      <c r="M1010" s="2" t="s">
        <v>1482</v>
      </c>
      <c r="N1010" s="85" t="s">
        <v>3267</v>
      </c>
      <c r="O1010" t="s">
        <v>36</v>
      </c>
      <c r="P1010" t="s">
        <v>3268</v>
      </c>
      <c r="Q1010" t="s">
        <v>36</v>
      </c>
      <c r="R1010">
        <v>127.68</v>
      </c>
      <c r="S1010" s="1">
        <v>45744.501002164347</v>
      </c>
      <c r="T1010" t="s">
        <v>42</v>
      </c>
      <c r="U1010" s="1">
        <v>45744.290972222218</v>
      </c>
      <c r="V1010" t="s">
        <v>43</v>
      </c>
      <c r="W1010" t="s">
        <v>36</v>
      </c>
      <c r="X1010">
        <v>7</v>
      </c>
      <c r="Y1010" t="s">
        <v>54</v>
      </c>
      <c r="Z1010" t="s">
        <v>36</v>
      </c>
      <c r="AA1010">
        <v>7.98</v>
      </c>
      <c r="AB1010" t="s">
        <v>36</v>
      </c>
      <c r="AC1010" t="s">
        <v>59</v>
      </c>
      <c r="AD1010" t="s">
        <v>59</v>
      </c>
      <c r="AE1010" t="s">
        <v>45</v>
      </c>
      <c r="AF1010" s="44" t="s">
        <v>46</v>
      </c>
      <c r="AG1010" s="18" t="s">
        <v>3269</v>
      </c>
      <c r="AH1010" s="18"/>
      <c r="AI1010" s="2" t="s">
        <v>48</v>
      </c>
      <c r="AJ1010" s="2" t="e">
        <f>VLOOKUP(A1010,'Classification Test Result'!$A$2:$D$2428,4,FALSE)</f>
        <v>#N/A</v>
      </c>
      <c r="AL1010" s="2">
        <f>_xlfn.XLOOKUP($A1010,Results!$A$2:$A$2256,Results!G$2:G$2256,"")</f>
        <v>0</v>
      </c>
      <c r="AM1010" s="2">
        <f>_xlfn.XLOOKUP($A1010,Results!$A$2:$A$2256,Results!H$2:H$2256,"")</f>
        <v>0</v>
      </c>
      <c r="AN1010" s="2">
        <f>_xlfn.XLOOKUP($A1010,Results!$A$2:$A$2256,Results!I$2:I$2256,"")</f>
        <v>0</v>
      </c>
      <c r="AO1010" s="2">
        <f>_xlfn.XLOOKUP($A1010,Results!$A$2:$A$2256,Results!J$2:J$2256,"")</f>
        <v>0</v>
      </c>
      <c r="AP1010" s="2">
        <f>_xlfn.XLOOKUP($A1010,Results!$A$2:$A$2256,Results!K$2:K$2256,"")</f>
        <v>0</v>
      </c>
      <c r="AQ1010" s="2">
        <f>_xlfn.XLOOKUP($A1010,Results!$A$2:$A$2256,Results!L$2:L$2256,"")</f>
        <v>0</v>
      </c>
      <c r="AR1010" s="2">
        <f>_xlfn.XLOOKUP($A1010,Results!$A$2:$A$2256,Results!M$2:M$2256,"")</f>
        <v>0</v>
      </c>
      <c r="AS1010" s="2">
        <f>_xlfn.XLOOKUP($A1010,Results!$A$2:$A$2256,Results!N$2:N$2256,"")</f>
        <v>0</v>
      </c>
      <c r="AT1010" s="2">
        <f>_xlfn.XLOOKUP($A1010,Results!$A$2:$A$2256,Results!O$2:O$2256,"")</f>
        <v>0</v>
      </c>
      <c r="AU1010" s="2">
        <f>_xlfn.XLOOKUP($A1010,Results!$A$2:$A$2256,Results!P$2:P$2256,"")</f>
        <v>0</v>
      </c>
      <c r="AV1010" s="2">
        <f>_xlfn.XLOOKUP($A1010,Results!$A$2:$A$2256,Results!Q$2:Q$2256,"")</f>
        <v>0</v>
      </c>
      <c r="AW1010" s="2">
        <f>_xlfn.XLOOKUP($A1010,Results!$A$2:$A$2256,Results!R$2:R$2256,"")</f>
        <v>0</v>
      </c>
      <c r="AX1010" s="2">
        <f>_xlfn.XLOOKUP($A1010,Results!$A$2:$A$2256,Results!S$2:S$2256,"")</f>
        <v>0</v>
      </c>
      <c r="AY1010" s="2">
        <f>_xlfn.XLOOKUP($A1010,Results!$A$2:$A$2256,Results!T$2:T$2256,"")</f>
        <v>0</v>
      </c>
      <c r="AZ1010" s="2">
        <f>_xlfn.XLOOKUP($A1010,Results!$A$2:$A$2256,Results!U$2:U$2256,"")</f>
        <v>0</v>
      </c>
      <c r="BA1010" s="2" t="str">
        <f>_xlfn.XLOOKUP($A1010,Results!$A$2:$A$2256,Results!V$2:V$2256,"")</f>
        <v>ROBROY INDUSTRIES</v>
      </c>
      <c r="BB1010" s="2">
        <f>_xlfn.XLOOKUP($A1010,Results!$A$2:$A$2256,Results!W$2:W$2256,"")</f>
        <v>84</v>
      </c>
      <c r="BC1010" s="2">
        <f>_xlfn.XLOOKUP($A1010,Results!$A$2:$A$2256,Results!X$2:X$2256,"")</f>
        <v>39131717</v>
      </c>
      <c r="BD1010" s="2">
        <f>_xlfn.XLOOKUP($A1010,Results!$A$2:$A$2256,Results!Y$2:Y$2256,"")</f>
        <v>84</v>
      </c>
      <c r="BE1010" s="2" t="b">
        <f>_xlfn.XLOOKUP($A1010,Results!$A$2:$A$2256,Results!Z$2:Z$2256,"")</f>
        <v>1</v>
      </c>
    </row>
    <row r="1011" spans="1:57" ht="38.25" customHeight="1" x14ac:dyDescent="0.3">
      <c r="A1011" s="45">
        <v>906688</v>
      </c>
      <c r="B1011">
        <v>281755</v>
      </c>
      <c r="C1011" t="s">
        <v>36</v>
      </c>
      <c r="D1011" t="s">
        <v>598</v>
      </c>
      <c r="E1011" s="2" t="str">
        <f>VLOOKUP(F1011,'RPA Vendor Data '!F$1:$G$2418,2)</f>
        <v>SHEPHERD ELECT SUPPLY MD</v>
      </c>
      <c r="F1011" s="11">
        <v>13061</v>
      </c>
      <c r="G1011" s="11">
        <v>2</v>
      </c>
      <c r="H1011" s="45" t="s">
        <v>3270</v>
      </c>
      <c r="I1011">
        <v>2</v>
      </c>
      <c r="J1011" t="s">
        <v>65</v>
      </c>
      <c r="K1011" t="s">
        <v>39</v>
      </c>
      <c r="L1011">
        <v>41.65</v>
      </c>
      <c r="M1011" s="11" t="s">
        <v>622</v>
      </c>
      <c r="N1011" s="116" t="s">
        <v>3271</v>
      </c>
      <c r="O1011" t="s">
        <v>36</v>
      </c>
      <c r="P1011" t="s">
        <v>36</v>
      </c>
      <c r="Q1011" t="s">
        <v>36</v>
      </c>
      <c r="R1011">
        <v>83.3</v>
      </c>
      <c r="S1011" s="1">
        <v>45744.54251003472</v>
      </c>
      <c r="T1011" t="s">
        <v>42</v>
      </c>
      <c r="U1011" s="1">
        <v>45744.331250000003</v>
      </c>
      <c r="V1011" t="s">
        <v>43</v>
      </c>
      <c r="W1011" t="s">
        <v>36</v>
      </c>
      <c r="X1011">
        <v>2</v>
      </c>
      <c r="Y1011" t="s">
        <v>54</v>
      </c>
      <c r="Z1011" t="s">
        <v>36</v>
      </c>
      <c r="AA1011">
        <v>41.65</v>
      </c>
      <c r="AB1011" t="s">
        <v>36</v>
      </c>
      <c r="AC1011" t="s">
        <v>502</v>
      </c>
      <c r="AD1011" t="s">
        <v>502</v>
      </c>
      <c r="AE1011" t="s">
        <v>45</v>
      </c>
      <c r="AF1011" s="119">
        <v>39121522</v>
      </c>
      <c r="AG1011" s="120" t="s">
        <v>3272</v>
      </c>
      <c r="AH1011" s="120"/>
      <c r="AI1011" s="11" t="s">
        <v>48</v>
      </c>
      <c r="AJ1011" s="2" t="e">
        <f>VLOOKUP(A1011,'Classification Test Result'!$A$2:$D$2428,4,FALSE)</f>
        <v>#N/A</v>
      </c>
      <c r="AL1011" s="2">
        <f>_xlfn.XLOOKUP($A1011,Results!$A$2:$A$2256,Results!G$2:G$2256,"")</f>
        <v>589130</v>
      </c>
      <c r="AM1011" s="2" t="str">
        <f>_xlfn.XLOOKUP($A1011,Results!$A$2:$A$2256,Results!H$2:H$2256,"")</f>
        <v>CAL411</v>
      </c>
      <c r="AN1011" s="2" t="str">
        <f>_xlfn.XLOOKUP($A1011,Results!$A$2:$A$2256,Results!I$2:I$2256,"")</f>
        <v>ABB DISTRIBUTED CONTROL SYSTEMS</v>
      </c>
      <c r="AO1011" s="2">
        <f>_xlfn.XLOOKUP($A1011,Results!$A$2:$A$2256,Results!J$2:J$2256,"")</f>
        <v>471523130046</v>
      </c>
      <c r="AP1011" s="2">
        <f>_xlfn.XLOOKUP($A1011,Results!$A$2:$A$2256,Results!K$2:K$2256,"")</f>
        <v>39121500</v>
      </c>
      <c r="AQ1011" s="2">
        <f>_xlfn.XLOOKUP($A1011,Results!$A$2:$A$2256,Results!L$2:L$2256,"")</f>
        <v>0</v>
      </c>
      <c r="AR1011" s="2">
        <f>_xlfn.XLOOKUP($A1011,Results!$A$2:$A$2256,Results!M$2:M$2256,"")</f>
        <v>278914</v>
      </c>
      <c r="AS1011" s="2" t="str">
        <f>_xlfn.XLOOKUP($A1011,Results!$A$2:$A$2256,Results!N$2:N$2256,"")</f>
        <v>BCR CAL4-11 2P AUX CNT BLOK</v>
      </c>
      <c r="AT1011" s="2" t="str">
        <f>_xlfn.XLOOKUP($A1011,Results!$A$2:$A$2256,Results!O$2:O$2256,"")</f>
        <v>ABB DISTRIBUTED CONTROL SYSTEMS</v>
      </c>
      <c r="AU1011" s="2">
        <f>_xlfn.XLOOKUP($A1011,Results!$A$2:$A$2256,Results!P$2:P$2256,"")</f>
        <v>0</v>
      </c>
      <c r="AV1011" s="2" t="str">
        <f>_xlfn.XLOOKUP($A1011,Results!$A$2:$A$2256,Results!Q$2:Q$2256,"")</f>
        <v>NO_VALID_MATCHES</v>
      </c>
      <c r="AW1011" s="2" t="str">
        <f>_xlfn.XLOOKUP($A1011,Results!$A$2:$A$2256,Results!R$2:R$2256,"")</f>
        <v>0.6355306833389369</v>
      </c>
      <c r="AX1011" s="2">
        <f>_xlfn.XLOOKUP($A1011,Results!$A$2:$A$2256,Results!S$2:S$2256,"")</f>
        <v>80</v>
      </c>
      <c r="AY1011" s="2">
        <f>_xlfn.XLOOKUP($A1011,Results!$A$2:$A$2256,Results!T$2:T$2256,"")</f>
        <v>62</v>
      </c>
      <c r="AZ1011" s="2">
        <f>_xlfn.XLOOKUP($A1011,Results!$A$2:$A$2256,Results!U$2:U$2256,"")</f>
        <v>61</v>
      </c>
      <c r="BA1011" s="2" t="str">
        <f>_xlfn.XLOOKUP($A1011,Results!$A$2:$A$2256,Results!V$2:V$2256,"")</f>
        <v>ABB DISTRIBUTED CONTROL SYSTEMS</v>
      </c>
      <c r="BB1011" s="2">
        <f>_xlfn.XLOOKUP($A1011,Results!$A$2:$A$2256,Results!W$2:W$2256,"")</f>
        <v>77</v>
      </c>
      <c r="BC1011" s="2">
        <f>_xlfn.XLOOKUP($A1011,Results!$A$2:$A$2256,Results!X$2:X$2256,"")</f>
        <v>39121522</v>
      </c>
      <c r="BD1011" s="2">
        <f>_xlfn.XLOOKUP($A1011,Results!$A$2:$A$2256,Results!Y$2:Y$2256,"")</f>
        <v>77</v>
      </c>
      <c r="BE1011" s="2" t="b">
        <f>_xlfn.XLOOKUP($A1011,Results!$A$2:$A$2256,Results!Z$2:Z$2256,"")</f>
        <v>1</v>
      </c>
    </row>
    <row r="1012" spans="1:57" ht="38.25" customHeight="1" x14ac:dyDescent="0.3">
      <c r="A1012">
        <v>906689</v>
      </c>
      <c r="B1012">
        <v>281755</v>
      </c>
      <c r="C1012" t="s">
        <v>36</v>
      </c>
      <c r="D1012" t="s">
        <v>598</v>
      </c>
      <c r="E1012" s="2" t="str">
        <f>VLOOKUP(F1012,'RPA Vendor Data '!F$1:$G$2418,2)</f>
        <v>SHEPHERD ELECT SUPPLY MD</v>
      </c>
      <c r="F1012" s="2">
        <v>13061</v>
      </c>
      <c r="G1012" s="2">
        <v>1</v>
      </c>
      <c r="H1012" t="s">
        <v>3273</v>
      </c>
      <c r="I1012">
        <v>1</v>
      </c>
      <c r="J1012" t="s">
        <v>65</v>
      </c>
      <c r="K1012" t="s">
        <v>39</v>
      </c>
      <c r="L1012">
        <v>207.35</v>
      </c>
      <c r="M1012" s="11" t="s">
        <v>622</v>
      </c>
      <c r="N1012" s="9" t="s">
        <v>3274</v>
      </c>
      <c r="O1012" t="s">
        <v>36</v>
      </c>
      <c r="P1012" t="s">
        <v>36</v>
      </c>
      <c r="Q1012" t="s">
        <v>36</v>
      </c>
      <c r="R1012">
        <v>207.35</v>
      </c>
      <c r="S1012" s="1">
        <v>45744.542499224539</v>
      </c>
      <c r="T1012" t="s">
        <v>42</v>
      </c>
      <c r="U1012" s="1">
        <v>45744.331250000003</v>
      </c>
      <c r="V1012" t="s">
        <v>43</v>
      </c>
      <c r="W1012" t="s">
        <v>36</v>
      </c>
      <c r="X1012">
        <v>1</v>
      </c>
      <c r="Y1012" t="s">
        <v>54</v>
      </c>
      <c r="Z1012" t="s">
        <v>36</v>
      </c>
      <c r="AA1012">
        <v>207.35</v>
      </c>
      <c r="AB1012" t="s">
        <v>36</v>
      </c>
      <c r="AC1012" t="s">
        <v>3275</v>
      </c>
      <c r="AD1012" t="s">
        <v>3275</v>
      </c>
      <c r="AE1012" t="s">
        <v>45</v>
      </c>
      <c r="AF1012" s="44">
        <v>39121529</v>
      </c>
      <c r="AG1012" s="18" t="s">
        <v>3276</v>
      </c>
      <c r="AH1012" s="18"/>
      <c r="AI1012" s="2" t="s">
        <v>48</v>
      </c>
      <c r="AJ1012" s="2" t="e">
        <f>VLOOKUP(A1012,'Classification Test Result'!$A$2:$D$2428,4,FALSE)</f>
        <v>#N/A</v>
      </c>
      <c r="AL1012" s="2">
        <f>_xlfn.XLOOKUP($A1012,Results!$A$2:$A$2256,Results!G$2:G$2256,"")</f>
        <v>992630</v>
      </c>
      <c r="AM1012" s="2" t="str">
        <f>_xlfn.XLOOKUP($A1012,Results!$A$2:$A$2256,Results!H$2:H$2256,"")</f>
        <v>AF52300013</v>
      </c>
      <c r="AN1012" s="2" t="str">
        <f>_xlfn.XLOOKUP($A1012,Results!$A$2:$A$2256,Results!I$2:I$2256,"")</f>
        <v>ABB DISTRIBUTED CONTROL SYSTEMS</v>
      </c>
      <c r="AO1012" s="2">
        <f>_xlfn.XLOOKUP($A1012,Results!$A$2:$A$2256,Results!J$2:J$2256,"")</f>
        <v>471523132330</v>
      </c>
      <c r="AP1012" s="2">
        <f>_xlfn.XLOOKUP($A1012,Results!$A$2:$A$2256,Results!K$2:K$2256,"")</f>
        <v>39121529</v>
      </c>
      <c r="AQ1012" s="2">
        <f>_xlfn.XLOOKUP($A1012,Results!$A$2:$A$2256,Results!L$2:L$2256,"")</f>
        <v>0</v>
      </c>
      <c r="AR1012" s="2">
        <f>_xlfn.XLOOKUP($A1012,Results!$A$2:$A$2256,Results!M$2:M$2256,"")</f>
        <v>843626</v>
      </c>
      <c r="AS1012" s="2" t="str">
        <f>_xlfn.XLOOKUP($A1012,Results!$A$2:$A$2256,Results!N$2:N$2256,"")</f>
        <v>BCR AF52-30-00-13 3P 54A CNCTR</v>
      </c>
      <c r="AT1012" s="2" t="str">
        <f>_xlfn.XLOOKUP($A1012,Results!$A$2:$A$2256,Results!O$2:O$2256,"")</f>
        <v>ABB DISTRIBUTED CONTROL SYSTEMS</v>
      </c>
      <c r="AU1012" s="2">
        <f>_xlfn.XLOOKUP($A1012,Results!$A$2:$A$2256,Results!P$2:P$2256,"")</f>
        <v>0</v>
      </c>
      <c r="AV1012" s="2" t="str">
        <f>_xlfn.XLOOKUP($A1012,Results!$A$2:$A$2256,Results!Q$2:Q$2256,"")</f>
        <v>NO_VALID_MATCHES</v>
      </c>
      <c r="AW1012" s="2" t="str">
        <f>_xlfn.XLOOKUP($A1012,Results!$A$2:$A$2256,Results!R$2:R$2256,"")</f>
        <v>0.6140054331223627</v>
      </c>
      <c r="AX1012" s="2">
        <f>_xlfn.XLOOKUP($A1012,Results!$A$2:$A$2256,Results!S$2:S$2256,"")</f>
        <v>96</v>
      </c>
      <c r="AY1012" s="2">
        <f>_xlfn.XLOOKUP($A1012,Results!$A$2:$A$2256,Results!T$2:T$2256,"")</f>
        <v>74</v>
      </c>
      <c r="AZ1012" s="2">
        <f>_xlfn.XLOOKUP($A1012,Results!$A$2:$A$2256,Results!U$2:U$2256,"")</f>
        <v>70</v>
      </c>
      <c r="BA1012" s="2">
        <f>_xlfn.XLOOKUP($A1012,Results!$A$2:$A$2256,Results!V$2:V$2256,"")</f>
        <v>0</v>
      </c>
      <c r="BB1012" s="2">
        <f>_xlfn.XLOOKUP($A1012,Results!$A$2:$A$2256,Results!W$2:W$2256,"")</f>
        <v>0</v>
      </c>
      <c r="BC1012" s="2">
        <f>_xlfn.XLOOKUP($A1012,Results!$A$2:$A$2256,Results!X$2:X$2256,"")</f>
        <v>0</v>
      </c>
      <c r="BD1012" s="2">
        <f>_xlfn.XLOOKUP($A1012,Results!$A$2:$A$2256,Results!Y$2:Y$2256,"")</f>
        <v>0</v>
      </c>
      <c r="BE1012" s="2">
        <f>_xlfn.XLOOKUP($A1012,Results!$A$2:$A$2256,Results!Z$2:Z$2256,"")</f>
        <v>0</v>
      </c>
    </row>
    <row r="1013" spans="1:57" ht="38.25" customHeight="1" x14ac:dyDescent="0.3">
      <c r="A1013">
        <v>906690</v>
      </c>
      <c r="B1013">
        <v>281849</v>
      </c>
      <c r="C1013" t="s">
        <v>36</v>
      </c>
      <c r="D1013" t="s">
        <v>1463</v>
      </c>
      <c r="E1013" s="2" t="str">
        <f>VLOOKUP(F1013,'RPA Vendor Data '!F$1:$G$2418,2)</f>
        <v>ACME CONSTRUCTION SUPPLY</v>
      </c>
      <c r="F1013" s="2">
        <v>10054</v>
      </c>
      <c r="G1013" s="2">
        <v>5</v>
      </c>
      <c r="H1013" t="s">
        <v>3277</v>
      </c>
      <c r="I1013">
        <v>1</v>
      </c>
      <c r="J1013" t="s">
        <v>65</v>
      </c>
      <c r="K1013" t="s">
        <v>39</v>
      </c>
      <c r="L1013">
        <v>66.290000000000006</v>
      </c>
      <c r="M1013" s="2" t="s">
        <v>3278</v>
      </c>
      <c r="N1013" s="9">
        <v>80581</v>
      </c>
      <c r="O1013" t="s">
        <v>36</v>
      </c>
      <c r="P1013" t="s">
        <v>36</v>
      </c>
      <c r="Q1013" t="s">
        <v>36</v>
      </c>
      <c r="R1013">
        <v>66.290000000000006</v>
      </c>
      <c r="S1013" s="1">
        <v>45744.648797372683</v>
      </c>
      <c r="T1013" t="s">
        <v>42</v>
      </c>
      <c r="U1013" s="1">
        <v>45744.42083333333</v>
      </c>
      <c r="V1013" t="s">
        <v>43</v>
      </c>
      <c r="W1013" t="s">
        <v>36</v>
      </c>
      <c r="X1013">
        <v>0</v>
      </c>
      <c r="Y1013">
        <v>201</v>
      </c>
      <c r="Z1013" t="s">
        <v>36</v>
      </c>
      <c r="AA1013" t="s">
        <v>36</v>
      </c>
      <c r="AB1013" t="s">
        <v>36</v>
      </c>
      <c r="AC1013" t="s">
        <v>3278</v>
      </c>
      <c r="AD1013" t="s">
        <v>3278</v>
      </c>
      <c r="AE1013" t="s">
        <v>45</v>
      </c>
      <c r="AG1013" s="18" t="s">
        <v>3279</v>
      </c>
      <c r="AH1013" s="18"/>
      <c r="AI1013" s="2" t="s">
        <v>48</v>
      </c>
      <c r="AJ1013" s="2" t="e">
        <f>VLOOKUP(A1013,'Classification Test Result'!$A$2:$D$2428,4,FALSE)</f>
        <v>#N/A</v>
      </c>
      <c r="AL1013" s="2">
        <f>_xlfn.XLOOKUP($A1013,Results!$A$2:$A$2256,Results!G$2:G$2256,"")</f>
        <v>0</v>
      </c>
      <c r="AM1013" s="2">
        <f>_xlfn.XLOOKUP($A1013,Results!$A$2:$A$2256,Results!H$2:H$2256,"")</f>
        <v>0</v>
      </c>
      <c r="AN1013" s="2">
        <f>_xlfn.XLOOKUP($A1013,Results!$A$2:$A$2256,Results!I$2:I$2256,"")</f>
        <v>0</v>
      </c>
      <c r="AO1013" s="2">
        <f>_xlfn.XLOOKUP($A1013,Results!$A$2:$A$2256,Results!J$2:J$2256,"")</f>
        <v>0</v>
      </c>
      <c r="AP1013" s="2">
        <f>_xlfn.XLOOKUP($A1013,Results!$A$2:$A$2256,Results!K$2:K$2256,"")</f>
        <v>0</v>
      </c>
      <c r="AQ1013" s="2">
        <f>_xlfn.XLOOKUP($A1013,Results!$A$2:$A$2256,Results!L$2:L$2256,"")</f>
        <v>0</v>
      </c>
      <c r="AR1013" s="2">
        <f>_xlfn.XLOOKUP($A1013,Results!$A$2:$A$2256,Results!M$2:M$2256,"")</f>
        <v>0</v>
      </c>
      <c r="AS1013" s="2">
        <f>_xlfn.XLOOKUP($A1013,Results!$A$2:$A$2256,Results!N$2:N$2256,"")</f>
        <v>0</v>
      </c>
      <c r="AT1013" s="2" t="str">
        <f>_xlfn.XLOOKUP($A1013,Results!$A$2:$A$2256,Results!O$2:O$2256,"")</f>
        <v>GEARWRENCH</v>
      </c>
      <c r="AU1013" s="2" t="str">
        <f>_xlfn.XLOOKUP($A1013,Results!$A$2:$A$2256,Results!P$2:P$2256,"")</f>
        <v>GEARWRENCH</v>
      </c>
      <c r="AV1013" s="2" t="str">
        <f>_xlfn.XLOOKUP($A1013,Results!$A$2:$A$2256,Results!Q$2:Q$2256,"")</f>
        <v>SINGLE_MATCH</v>
      </c>
      <c r="AW1013" s="2">
        <f>_xlfn.XLOOKUP($A1013,Results!$A$2:$A$2256,Results!R$2:R$2256,"")</f>
        <v>0</v>
      </c>
      <c r="AX1013" s="2">
        <f>_xlfn.XLOOKUP($A1013,Results!$A$2:$A$2256,Results!S$2:S$2256,"")</f>
        <v>0</v>
      </c>
      <c r="AY1013" s="2">
        <f>_xlfn.XLOOKUP($A1013,Results!$A$2:$A$2256,Results!T$2:T$2256,"")</f>
        <v>100</v>
      </c>
      <c r="AZ1013" s="2">
        <f>_xlfn.XLOOKUP($A1013,Results!$A$2:$A$2256,Results!U$2:U$2256,"")</f>
        <v>0</v>
      </c>
      <c r="BA1013" s="2">
        <f>_xlfn.XLOOKUP($A1013,Results!$A$2:$A$2256,Results!V$2:V$2256,"")</f>
        <v>0</v>
      </c>
      <c r="BB1013" s="2">
        <f>_xlfn.XLOOKUP($A1013,Results!$A$2:$A$2256,Results!W$2:W$2256,"")</f>
        <v>0</v>
      </c>
      <c r="BC1013" s="2">
        <f>_xlfn.XLOOKUP($A1013,Results!$A$2:$A$2256,Results!X$2:X$2256,"")</f>
        <v>27110000</v>
      </c>
      <c r="BD1013" s="2">
        <f>_xlfn.XLOOKUP($A1013,Results!$A$2:$A$2256,Results!Y$2:Y$2256,"")</f>
        <v>79</v>
      </c>
      <c r="BE1013" s="2">
        <f>_xlfn.XLOOKUP($A1013,Results!$A$2:$A$2256,Results!Z$2:Z$2256,"")</f>
        <v>0</v>
      </c>
    </row>
    <row r="1014" spans="1:57" ht="38.25" customHeight="1" x14ac:dyDescent="0.3">
      <c r="A1014">
        <v>906691</v>
      </c>
      <c r="B1014">
        <v>281340</v>
      </c>
      <c r="C1014" t="s">
        <v>36</v>
      </c>
      <c r="D1014" t="s">
        <v>3280</v>
      </c>
      <c r="E1014" s="2" t="str">
        <f>VLOOKUP(F1014,'RPA Vendor Data '!F$1:$G$2418,2)</f>
        <v>VIKING ELECTRIC</v>
      </c>
      <c r="F1014" s="2">
        <v>13536</v>
      </c>
      <c r="G1014" s="2">
        <v>1</v>
      </c>
      <c r="H1014" t="s">
        <v>3281</v>
      </c>
      <c r="I1014">
        <v>1</v>
      </c>
      <c r="J1014" t="s">
        <v>65</v>
      </c>
      <c r="K1014" t="s">
        <v>39</v>
      </c>
      <c r="L1014">
        <v>14.92</v>
      </c>
      <c r="M1014" s="2" t="s">
        <v>3282</v>
      </c>
      <c r="N1014" s="9" t="s">
        <v>3283</v>
      </c>
      <c r="O1014" t="s">
        <v>36</v>
      </c>
      <c r="P1014" t="s">
        <v>3284</v>
      </c>
      <c r="Q1014" t="s">
        <v>36</v>
      </c>
      <c r="R1014">
        <v>14.92</v>
      </c>
      <c r="S1014" s="1">
        <v>45744.18807916667</v>
      </c>
      <c r="T1014" t="s">
        <v>42</v>
      </c>
      <c r="U1014" s="1">
        <v>45743.975694444453</v>
      </c>
      <c r="V1014" t="s">
        <v>43</v>
      </c>
      <c r="W1014" t="s">
        <v>36</v>
      </c>
      <c r="X1014">
        <v>1</v>
      </c>
      <c r="Y1014" t="s">
        <v>158</v>
      </c>
      <c r="Z1014">
        <v>14.92</v>
      </c>
      <c r="AA1014">
        <v>14.92</v>
      </c>
      <c r="AB1014">
        <v>136</v>
      </c>
      <c r="AC1014" t="s">
        <v>502</v>
      </c>
      <c r="AD1014" t="s">
        <v>502</v>
      </c>
      <c r="AE1014" t="s">
        <v>45</v>
      </c>
      <c r="AF1014" s="44">
        <v>39121601</v>
      </c>
      <c r="AG1014" s="18" t="s">
        <v>3285</v>
      </c>
      <c r="AH1014" s="18"/>
      <c r="AI1014" s="2" t="s">
        <v>48</v>
      </c>
      <c r="AJ1014" s="2" t="e">
        <f>VLOOKUP(A1014,'Classification Test Result'!$A$2:$D$2428,4,FALSE)</f>
        <v>#N/A</v>
      </c>
      <c r="AL1014" s="2">
        <f>_xlfn.XLOOKUP($A1014,Results!$A$2:$A$2256,Results!G$2:G$2256,"")</f>
        <v>0</v>
      </c>
      <c r="AM1014" s="2">
        <f>_xlfn.XLOOKUP($A1014,Results!$A$2:$A$2256,Results!H$2:H$2256,"")</f>
        <v>0</v>
      </c>
      <c r="AN1014" s="2">
        <f>_xlfn.XLOOKUP($A1014,Results!$A$2:$A$2256,Results!I$2:I$2256,"")</f>
        <v>0</v>
      </c>
      <c r="AO1014" s="2">
        <f>_xlfn.XLOOKUP($A1014,Results!$A$2:$A$2256,Results!J$2:J$2256,"")</f>
        <v>0</v>
      </c>
      <c r="AP1014" s="2">
        <f>_xlfn.XLOOKUP($A1014,Results!$A$2:$A$2256,Results!K$2:K$2256,"")</f>
        <v>0</v>
      </c>
      <c r="AQ1014" s="2">
        <f>_xlfn.XLOOKUP($A1014,Results!$A$2:$A$2256,Results!L$2:L$2256,"")</f>
        <v>0</v>
      </c>
      <c r="AR1014" s="2">
        <f>_xlfn.XLOOKUP($A1014,Results!$A$2:$A$2256,Results!M$2:M$2256,"")</f>
        <v>0</v>
      </c>
      <c r="AS1014" s="2">
        <f>_xlfn.XLOOKUP($A1014,Results!$A$2:$A$2256,Results!N$2:N$2256,"")</f>
        <v>0</v>
      </c>
      <c r="AT1014" s="2" t="str">
        <f>_xlfn.XLOOKUP($A1014,Results!$A$2:$A$2256,Results!O$2:O$2256,"")</f>
        <v>ABB INDUSTRIAL SOLUTIONS</v>
      </c>
      <c r="AU1014" s="2" t="str">
        <f>_xlfn.XLOOKUP($A1014,Results!$A$2:$A$2256,Results!P$2:P$2256,"")</f>
        <v>GEA</v>
      </c>
      <c r="AV1014" s="2" t="str">
        <f>_xlfn.XLOOKUP($A1014,Results!$A$2:$A$2256,Results!Q$2:Q$2256,"")</f>
        <v>SINGLE_MATCH</v>
      </c>
      <c r="AW1014" s="2">
        <f>_xlfn.XLOOKUP($A1014,Results!$A$2:$A$2256,Results!R$2:R$2256,"")</f>
        <v>0</v>
      </c>
      <c r="AX1014" s="2">
        <f>_xlfn.XLOOKUP($A1014,Results!$A$2:$A$2256,Results!S$2:S$2256,"")</f>
        <v>0</v>
      </c>
      <c r="AY1014" s="2">
        <f>_xlfn.XLOOKUP($A1014,Results!$A$2:$A$2256,Results!T$2:T$2256,"")</f>
        <v>60</v>
      </c>
      <c r="AZ1014" s="2">
        <f>_xlfn.XLOOKUP($A1014,Results!$A$2:$A$2256,Results!U$2:U$2256,"")</f>
        <v>0</v>
      </c>
      <c r="BA1014" s="2" t="str">
        <f>_xlfn.XLOOKUP($A1014,Results!$A$2:$A$2256,Results!V$2:V$2256,"")</f>
        <v>ABB DISTRIBUTED CONTROL SYSTEMS</v>
      </c>
      <c r="BB1014" s="2">
        <f>_xlfn.XLOOKUP($A1014,Results!$A$2:$A$2256,Results!W$2:W$2256,"")</f>
        <v>51</v>
      </c>
      <c r="BC1014" s="2">
        <f>_xlfn.XLOOKUP($A1014,Results!$A$2:$A$2256,Results!X$2:X$2256,"")</f>
        <v>39121600</v>
      </c>
      <c r="BD1014" s="2">
        <f>_xlfn.XLOOKUP($A1014,Results!$A$2:$A$2256,Results!Y$2:Y$2256,"")</f>
        <v>85</v>
      </c>
      <c r="BE1014" s="2" t="b">
        <f>_xlfn.XLOOKUP($A1014,Results!$A$2:$A$2256,Results!Z$2:Z$2256,"")</f>
        <v>1</v>
      </c>
    </row>
    <row r="1015" spans="1:57" ht="38.25" customHeight="1" x14ac:dyDescent="0.3">
      <c r="A1015">
        <v>906692</v>
      </c>
      <c r="B1015">
        <v>281339</v>
      </c>
      <c r="C1015" t="s">
        <v>36</v>
      </c>
      <c r="D1015" t="s">
        <v>3286</v>
      </c>
      <c r="E1015" s="2" t="str">
        <f>VLOOKUP(F1015,'RPA Vendor Data '!F$1:$G$2418,2)</f>
        <v>VIKING ELECTRIC</v>
      </c>
      <c r="F1015" s="2">
        <v>13536</v>
      </c>
      <c r="G1015" s="2">
        <v>4</v>
      </c>
      <c r="H1015" t="s">
        <v>3287</v>
      </c>
      <c r="I1015">
        <v>2</v>
      </c>
      <c r="J1015" t="s">
        <v>65</v>
      </c>
      <c r="K1015" t="s">
        <v>39</v>
      </c>
      <c r="L1015">
        <v>26.34</v>
      </c>
      <c r="M1015" s="2" t="s">
        <v>3282</v>
      </c>
      <c r="N1015" s="9" t="s">
        <v>3288</v>
      </c>
      <c r="O1015" t="s">
        <v>36</v>
      </c>
      <c r="P1015" t="s">
        <v>36</v>
      </c>
      <c r="Q1015" t="s">
        <v>36</v>
      </c>
      <c r="R1015">
        <v>52.68</v>
      </c>
      <c r="S1015" s="1">
        <v>45744.188120254628</v>
      </c>
      <c r="T1015" t="s">
        <v>42</v>
      </c>
      <c r="U1015" s="1">
        <v>45743.974999999999</v>
      </c>
      <c r="V1015" t="s">
        <v>43</v>
      </c>
      <c r="W1015" t="s">
        <v>36</v>
      </c>
      <c r="X1015">
        <v>0</v>
      </c>
      <c r="Y1015" t="s">
        <v>525</v>
      </c>
      <c r="Z1015">
        <v>26.34</v>
      </c>
      <c r="AA1015">
        <v>26.34</v>
      </c>
      <c r="AB1015">
        <v>136</v>
      </c>
      <c r="AC1015" t="s">
        <v>3275</v>
      </c>
      <c r="AD1015" t="s">
        <v>3275</v>
      </c>
      <c r="AE1015" t="s">
        <v>45</v>
      </c>
      <c r="AF1015" s="44">
        <v>39121603</v>
      </c>
      <c r="AG1015" s="18" t="s">
        <v>3289</v>
      </c>
      <c r="AH1015" s="18"/>
      <c r="AI1015" s="2" t="s">
        <v>48</v>
      </c>
      <c r="AJ1015" s="2" t="e">
        <f>VLOOKUP(A1015,'Classification Test Result'!$A$2:$D$2428,4,FALSE)</f>
        <v>#N/A</v>
      </c>
      <c r="AL1015" s="2">
        <f>_xlfn.XLOOKUP($A1015,Results!$A$2:$A$2256,Results!G$2:G$2256,"")</f>
        <v>338770</v>
      </c>
      <c r="AM1015" s="2" t="str">
        <f>_xlfn.XLOOKUP($A1015,Results!$A$2:$A$2256,Results!H$2:H$2256,"")</f>
        <v>THQB2160</v>
      </c>
      <c r="AN1015" s="2" t="str">
        <f>_xlfn.XLOOKUP($A1015,Results!$A$2:$A$2256,Results!I$2:I$2256,"")</f>
        <v>ABB EMERGILITE</v>
      </c>
      <c r="AO1015" s="2">
        <f>_xlfn.XLOOKUP($A1015,Results!$A$2:$A$2256,Results!J$2:J$2256,"")</f>
        <v>783164012286</v>
      </c>
      <c r="AP1015" s="2">
        <f>_xlfn.XLOOKUP($A1015,Results!$A$2:$A$2256,Results!K$2:K$2256,"")</f>
        <v>39121601</v>
      </c>
      <c r="AQ1015" s="2" t="str">
        <f>_xlfn.XLOOKUP($A1015,Results!$A$2:$A$2256,Results!L$2:L$2256,"")</f>
        <v>AK10012853</v>
      </c>
      <c r="AR1015" s="2">
        <f>_xlfn.XLOOKUP($A1015,Results!$A$2:$A$2256,Results!M$2:M$2256,"")</f>
        <v>95566</v>
      </c>
      <c r="AS1015" s="2" t="str">
        <f>_xlfn.XLOOKUP($A1015,Results!$A$2:$A$2256,Results!N$2:N$2256,"")</f>
        <v>GE THQB2160 2P60A 120/240 BLT-ON CB</v>
      </c>
      <c r="AT1015" s="2" t="str">
        <f>_xlfn.XLOOKUP($A1015,Results!$A$2:$A$2256,Results!O$2:O$2256,"")</f>
        <v>ABB EMERGILITE</v>
      </c>
      <c r="AU1015" s="2">
        <f>_xlfn.XLOOKUP($A1015,Results!$A$2:$A$2256,Results!P$2:P$2256,"")</f>
        <v>0</v>
      </c>
      <c r="AV1015" s="2" t="str">
        <f>_xlfn.XLOOKUP($A1015,Results!$A$2:$A$2256,Results!Q$2:Q$2256,"")</f>
        <v>NO_VALID_MATCHES</v>
      </c>
      <c r="AW1015" s="2" t="str">
        <f>_xlfn.XLOOKUP($A1015,Results!$A$2:$A$2256,Results!R$2:R$2256,"")</f>
        <v>0.8726711150586609</v>
      </c>
      <c r="AX1015" s="2">
        <f>_xlfn.XLOOKUP($A1015,Results!$A$2:$A$2256,Results!S$2:S$2256,"")</f>
        <v>100</v>
      </c>
      <c r="AY1015" s="2">
        <f>_xlfn.XLOOKUP($A1015,Results!$A$2:$A$2256,Results!T$2:T$2256,"")</f>
        <v>92</v>
      </c>
      <c r="AZ1015" s="2">
        <f>_xlfn.XLOOKUP($A1015,Results!$A$2:$A$2256,Results!U$2:U$2256,"")</f>
        <v>100</v>
      </c>
      <c r="BA1015" s="2" t="str">
        <f>_xlfn.XLOOKUP($A1015,Results!$A$2:$A$2256,Results!V$2:V$2256,"")</f>
        <v>ABB DISTRIBUTED CONTROL SYSTEMS</v>
      </c>
      <c r="BB1015" s="2">
        <f>_xlfn.XLOOKUP($A1015,Results!$A$2:$A$2256,Results!W$2:W$2256,"")</f>
        <v>55</v>
      </c>
      <c r="BC1015" s="2">
        <f>_xlfn.XLOOKUP($A1015,Results!$A$2:$A$2256,Results!X$2:X$2256,"")</f>
        <v>39121600</v>
      </c>
      <c r="BD1015" s="2">
        <f>_xlfn.XLOOKUP($A1015,Results!$A$2:$A$2256,Results!Y$2:Y$2256,"")</f>
        <v>89</v>
      </c>
      <c r="BE1015" s="2" t="b">
        <f>_xlfn.XLOOKUP($A1015,Results!$A$2:$A$2256,Results!Z$2:Z$2256,"")</f>
        <v>1</v>
      </c>
    </row>
    <row r="1016" spans="1:57" ht="38.25" customHeight="1" x14ac:dyDescent="0.3">
      <c r="A1016">
        <v>906693</v>
      </c>
      <c r="B1016">
        <v>281339</v>
      </c>
      <c r="C1016" t="s">
        <v>36</v>
      </c>
      <c r="D1016" t="s">
        <v>3286</v>
      </c>
      <c r="E1016" s="2" t="str">
        <f>VLOOKUP(F1016,'RPA Vendor Data '!F$1:$G$2418,2)</f>
        <v>VIKING ELECTRIC</v>
      </c>
      <c r="F1016" s="2">
        <v>13536</v>
      </c>
      <c r="G1016" s="2">
        <v>2</v>
      </c>
      <c r="H1016" t="s">
        <v>3290</v>
      </c>
      <c r="I1016">
        <v>1</v>
      </c>
      <c r="J1016" t="s">
        <v>65</v>
      </c>
      <c r="K1016" t="s">
        <v>39</v>
      </c>
      <c r="L1016">
        <v>7.57</v>
      </c>
      <c r="M1016" s="2" t="s">
        <v>3282</v>
      </c>
      <c r="N1016" s="9" t="s">
        <v>3291</v>
      </c>
      <c r="O1016" t="s">
        <v>36</v>
      </c>
      <c r="P1016" t="s">
        <v>36</v>
      </c>
      <c r="Q1016" t="s">
        <v>36</v>
      </c>
      <c r="R1016">
        <v>7.57</v>
      </c>
      <c r="S1016" s="1">
        <v>45744.188093483797</v>
      </c>
      <c r="T1016" t="s">
        <v>42</v>
      </c>
      <c r="U1016" s="1">
        <v>45743.974999999999</v>
      </c>
      <c r="V1016" t="s">
        <v>43</v>
      </c>
      <c r="W1016" t="s">
        <v>36</v>
      </c>
      <c r="X1016">
        <v>0</v>
      </c>
      <c r="Y1016" t="s">
        <v>525</v>
      </c>
      <c r="Z1016">
        <v>7.57</v>
      </c>
      <c r="AA1016">
        <v>7.57</v>
      </c>
      <c r="AB1016">
        <v>136</v>
      </c>
      <c r="AC1016" t="s">
        <v>3275</v>
      </c>
      <c r="AD1016" t="s">
        <v>3275</v>
      </c>
      <c r="AE1016" t="s">
        <v>45</v>
      </c>
      <c r="AF1016" s="44">
        <v>39121101</v>
      </c>
      <c r="AG1016" s="18" t="s">
        <v>3292</v>
      </c>
      <c r="AH1016" s="18"/>
      <c r="AI1016" s="2" t="s">
        <v>48</v>
      </c>
      <c r="AJ1016" s="2" t="e">
        <f>VLOOKUP(A1016,'Classification Test Result'!$A$2:$D$2428,4,FALSE)</f>
        <v>#N/A</v>
      </c>
      <c r="AL1016" s="2">
        <f>_xlfn.XLOOKUP($A1016,Results!$A$2:$A$2256,Results!G$2:G$2256,"")</f>
        <v>338797</v>
      </c>
      <c r="AM1016" s="2" t="str">
        <f>_xlfn.XLOOKUP($A1016,Results!$A$2:$A$2256,Results!H$2:H$2256,"")</f>
        <v>TGL20</v>
      </c>
      <c r="AN1016" s="2" t="str">
        <f>_xlfn.XLOOKUP($A1016,Results!$A$2:$A$2256,Results!I$2:I$2256,"")</f>
        <v>ABB EMERGILITE</v>
      </c>
      <c r="AO1016" s="2">
        <f>_xlfn.XLOOKUP($A1016,Results!$A$2:$A$2256,Results!J$2:J$2256,"")</f>
        <v>783164087581</v>
      </c>
      <c r="AP1016" s="2">
        <f>_xlfn.XLOOKUP($A1016,Results!$A$2:$A$2256,Results!K$2:K$2256,"")</f>
        <v>39121100</v>
      </c>
      <c r="AQ1016" s="2" t="str">
        <f>_xlfn.XLOOKUP($A1016,Results!$A$2:$A$2256,Results!L$2:L$2256,"")</f>
        <v>AK10012792</v>
      </c>
      <c r="AR1016" s="2">
        <f>_xlfn.XLOOKUP($A1016,Results!$A$2:$A$2256,Results!M$2:M$2256,"")</f>
        <v>329900</v>
      </c>
      <c r="AS1016" s="2" t="str">
        <f>_xlfn.XLOOKUP($A1016,Results!$A$2:$A$2256,Results!N$2:N$2256,"")</f>
        <v>GE TGL20 ADD-ON GROUND KIT</v>
      </c>
      <c r="AT1016" s="2" t="str">
        <f>_xlfn.XLOOKUP($A1016,Results!$A$2:$A$2256,Results!O$2:O$2256,"")</f>
        <v>ABB EMERGILITE</v>
      </c>
      <c r="AU1016" s="2">
        <f>_xlfn.XLOOKUP($A1016,Results!$A$2:$A$2256,Results!P$2:P$2256,"")</f>
        <v>0</v>
      </c>
      <c r="AV1016" s="2" t="str">
        <f>_xlfn.XLOOKUP($A1016,Results!$A$2:$A$2256,Results!Q$2:Q$2256,"")</f>
        <v>NO_VALID_MATCHES</v>
      </c>
      <c r="AW1016" s="2" t="str">
        <f>_xlfn.XLOOKUP($A1016,Results!$A$2:$A$2256,Results!R$2:R$2256,"")</f>
        <v>0.8489925021867331</v>
      </c>
      <c r="AX1016" s="2">
        <f>_xlfn.XLOOKUP($A1016,Results!$A$2:$A$2256,Results!S$2:S$2256,"")</f>
        <v>89</v>
      </c>
      <c r="AY1016" s="2">
        <f>_xlfn.XLOOKUP($A1016,Results!$A$2:$A$2256,Results!T$2:T$2256,"")</f>
        <v>69</v>
      </c>
      <c r="AZ1016" s="2">
        <f>_xlfn.XLOOKUP($A1016,Results!$A$2:$A$2256,Results!U$2:U$2256,"")</f>
        <v>88</v>
      </c>
      <c r="BA1016" s="2" t="str">
        <f>_xlfn.XLOOKUP($A1016,Results!$A$2:$A$2256,Results!V$2:V$2256,"")</f>
        <v>ABB DISTRIBUTED CONTROL SYSTEMS</v>
      </c>
      <c r="BB1016" s="2">
        <f>_xlfn.XLOOKUP($A1016,Results!$A$2:$A$2256,Results!W$2:W$2256,"")</f>
        <v>59</v>
      </c>
      <c r="BC1016" s="2">
        <f>_xlfn.XLOOKUP($A1016,Results!$A$2:$A$2256,Results!X$2:X$2256,"")</f>
        <v>39121100</v>
      </c>
      <c r="BD1016" s="2">
        <f>_xlfn.XLOOKUP($A1016,Results!$A$2:$A$2256,Results!Y$2:Y$2256,"")</f>
        <v>87</v>
      </c>
      <c r="BE1016" s="2" t="b">
        <f>_xlfn.XLOOKUP($A1016,Results!$A$2:$A$2256,Results!Z$2:Z$2256,"")</f>
        <v>1</v>
      </c>
    </row>
    <row r="1017" spans="1:57" ht="38.25" customHeight="1" x14ac:dyDescent="0.3">
      <c r="A1017">
        <v>906694</v>
      </c>
      <c r="B1017">
        <v>281339</v>
      </c>
      <c r="C1017" t="s">
        <v>36</v>
      </c>
      <c r="D1017" t="s">
        <v>3286</v>
      </c>
      <c r="E1017" s="2" t="str">
        <f>VLOOKUP(F1017,'RPA Vendor Data '!F$1:$G$2418,2)</f>
        <v>VIKING ELECTRIC</v>
      </c>
      <c r="F1017" s="2">
        <v>13536</v>
      </c>
      <c r="G1017" s="2">
        <v>3</v>
      </c>
      <c r="H1017" t="s">
        <v>3293</v>
      </c>
      <c r="I1017">
        <v>4</v>
      </c>
      <c r="J1017" t="s">
        <v>65</v>
      </c>
      <c r="K1017" t="s">
        <v>39</v>
      </c>
      <c r="L1017">
        <v>12.94</v>
      </c>
      <c r="M1017" s="2" t="s">
        <v>3282</v>
      </c>
      <c r="N1017" s="9" t="s">
        <v>3294</v>
      </c>
      <c r="O1017" t="s">
        <v>36</v>
      </c>
      <c r="P1017" t="s">
        <v>36</v>
      </c>
      <c r="Q1017" t="s">
        <v>36</v>
      </c>
      <c r="R1017">
        <v>51.76</v>
      </c>
      <c r="S1017" s="1">
        <v>45744.188100381944</v>
      </c>
      <c r="T1017" t="s">
        <v>42</v>
      </c>
      <c r="U1017" s="1">
        <v>45743.974999999999</v>
      </c>
      <c r="V1017" t="s">
        <v>43</v>
      </c>
      <c r="W1017" t="s">
        <v>36</v>
      </c>
      <c r="X1017">
        <v>0</v>
      </c>
      <c r="Y1017" t="s">
        <v>525</v>
      </c>
      <c r="Z1017">
        <v>12.94</v>
      </c>
      <c r="AA1017">
        <v>12.94</v>
      </c>
      <c r="AB1017">
        <v>136</v>
      </c>
      <c r="AC1017" t="s">
        <v>3275</v>
      </c>
      <c r="AD1017" t="s">
        <v>3275</v>
      </c>
      <c r="AE1017" t="s">
        <v>45</v>
      </c>
      <c r="AF1017" s="44">
        <v>39121101</v>
      </c>
      <c r="AG1017" s="18" t="s">
        <v>3295</v>
      </c>
      <c r="AH1017" s="18"/>
      <c r="AI1017" s="2" t="s">
        <v>48</v>
      </c>
      <c r="AJ1017" s="2" t="e">
        <f>VLOOKUP(A1017,'Classification Test Result'!$A$2:$D$2428,4,FALSE)</f>
        <v>#N/A</v>
      </c>
      <c r="AL1017" s="2">
        <f>_xlfn.XLOOKUP($A1017,Results!$A$2:$A$2256,Results!G$2:G$2256,"")</f>
        <v>0</v>
      </c>
      <c r="AM1017" s="2">
        <f>_xlfn.XLOOKUP($A1017,Results!$A$2:$A$2256,Results!H$2:H$2256,"")</f>
        <v>0</v>
      </c>
      <c r="AN1017" s="2">
        <f>_xlfn.XLOOKUP($A1017,Results!$A$2:$A$2256,Results!I$2:I$2256,"")</f>
        <v>0</v>
      </c>
      <c r="AO1017" s="2">
        <f>_xlfn.XLOOKUP($A1017,Results!$A$2:$A$2256,Results!J$2:J$2256,"")</f>
        <v>0</v>
      </c>
      <c r="AP1017" s="2">
        <f>_xlfn.XLOOKUP($A1017,Results!$A$2:$A$2256,Results!K$2:K$2256,"")</f>
        <v>0</v>
      </c>
      <c r="AQ1017" s="2">
        <f>_xlfn.XLOOKUP($A1017,Results!$A$2:$A$2256,Results!L$2:L$2256,"")</f>
        <v>0</v>
      </c>
      <c r="AR1017" s="2">
        <f>_xlfn.XLOOKUP($A1017,Results!$A$2:$A$2256,Results!M$2:M$2256,"")</f>
        <v>0</v>
      </c>
      <c r="AS1017" s="2">
        <f>_xlfn.XLOOKUP($A1017,Results!$A$2:$A$2256,Results!N$2:N$2256,"")</f>
        <v>0</v>
      </c>
      <c r="AT1017" s="2" t="str">
        <f>_xlfn.XLOOKUP($A1017,Results!$A$2:$A$2256,Results!O$2:O$2256,"")</f>
        <v>ABB INDUSTRIAL SOLUTIONS</v>
      </c>
      <c r="AU1017" s="2" t="str">
        <f>_xlfn.XLOOKUP($A1017,Results!$A$2:$A$2256,Results!P$2:P$2256,"")</f>
        <v>GEA</v>
      </c>
      <c r="AV1017" s="2" t="str">
        <f>_xlfn.XLOOKUP($A1017,Results!$A$2:$A$2256,Results!Q$2:Q$2256,"")</f>
        <v>SINGLE_MATCH</v>
      </c>
      <c r="AW1017" s="2">
        <f>_xlfn.XLOOKUP($A1017,Results!$A$2:$A$2256,Results!R$2:R$2256,"")</f>
        <v>0</v>
      </c>
      <c r="AX1017" s="2">
        <f>_xlfn.XLOOKUP($A1017,Results!$A$2:$A$2256,Results!S$2:S$2256,"")</f>
        <v>0</v>
      </c>
      <c r="AY1017" s="2">
        <f>_xlfn.XLOOKUP($A1017,Results!$A$2:$A$2256,Results!T$2:T$2256,"")</f>
        <v>60</v>
      </c>
      <c r="AZ1017" s="2">
        <f>_xlfn.XLOOKUP($A1017,Results!$A$2:$A$2256,Results!U$2:U$2256,"")</f>
        <v>0</v>
      </c>
      <c r="BA1017" s="2" t="str">
        <f>_xlfn.XLOOKUP($A1017,Results!$A$2:$A$2256,Results!V$2:V$2256,"")</f>
        <v>ABB DISTRIBUTED CONTROL SYSTEMS</v>
      </c>
      <c r="BB1017" s="2">
        <f>_xlfn.XLOOKUP($A1017,Results!$A$2:$A$2256,Results!W$2:W$2256,"")</f>
        <v>63</v>
      </c>
      <c r="BC1017" s="2">
        <f>_xlfn.XLOOKUP($A1017,Results!$A$2:$A$2256,Results!X$2:X$2256,"")</f>
        <v>39121100</v>
      </c>
      <c r="BD1017" s="2">
        <f>_xlfn.XLOOKUP($A1017,Results!$A$2:$A$2256,Results!Y$2:Y$2256,"")</f>
        <v>85</v>
      </c>
      <c r="BE1017" s="2" t="b">
        <f>_xlfn.XLOOKUP($A1017,Results!$A$2:$A$2256,Results!Z$2:Z$2256,"")</f>
        <v>1</v>
      </c>
    </row>
    <row r="1018" spans="1:57" ht="38.25" customHeight="1" x14ac:dyDescent="0.3">
      <c r="A1018">
        <v>906695</v>
      </c>
      <c r="B1018">
        <v>281867</v>
      </c>
      <c r="C1018" t="s">
        <v>36</v>
      </c>
      <c r="D1018" t="s">
        <v>3296</v>
      </c>
      <c r="E1018" s="2" t="str">
        <f>VLOOKUP(F1018,'RPA Vendor Data '!F$1:$G$2418,2)</f>
        <v>COLONY HARDWARE CORP</v>
      </c>
      <c r="F1018" s="2">
        <v>10775</v>
      </c>
      <c r="G1018" s="2">
        <v>1</v>
      </c>
      <c r="H1018" t="s">
        <v>3297</v>
      </c>
      <c r="I1018">
        <v>3</v>
      </c>
      <c r="J1018" t="s">
        <v>910</v>
      </c>
      <c r="K1018" t="s">
        <v>39</v>
      </c>
      <c r="L1018">
        <v>12</v>
      </c>
      <c r="M1018" s="2" t="s">
        <v>3282</v>
      </c>
      <c r="N1018" s="9">
        <v>32589</v>
      </c>
      <c r="O1018">
        <v>1109499</v>
      </c>
      <c r="P1018" t="s">
        <v>36</v>
      </c>
      <c r="Q1018" t="s">
        <v>36</v>
      </c>
      <c r="R1018">
        <v>36</v>
      </c>
      <c r="S1018" s="1">
        <v>45744.64761172454</v>
      </c>
      <c r="T1018" t="s">
        <v>42</v>
      </c>
      <c r="U1018" s="1">
        <v>45744.428472222222</v>
      </c>
      <c r="V1018" t="s">
        <v>43</v>
      </c>
      <c r="W1018" t="s">
        <v>36</v>
      </c>
      <c r="X1018">
        <v>0</v>
      </c>
      <c r="Y1018">
        <v>201</v>
      </c>
      <c r="Z1018" t="s">
        <v>36</v>
      </c>
      <c r="AA1018" t="s">
        <v>36</v>
      </c>
      <c r="AB1018" t="s">
        <v>36</v>
      </c>
      <c r="AC1018" t="s">
        <v>502</v>
      </c>
      <c r="AD1018" t="s">
        <v>502</v>
      </c>
      <c r="AE1018" t="s">
        <v>45</v>
      </c>
      <c r="AG1018" s="18" t="s">
        <v>3298</v>
      </c>
      <c r="AH1018" s="18"/>
      <c r="AI1018" s="2" t="s">
        <v>48</v>
      </c>
      <c r="AJ1018" s="2" t="e">
        <f>VLOOKUP(A1018,'Classification Test Result'!$A$2:$D$2428,4,FALSE)</f>
        <v>#N/A</v>
      </c>
      <c r="AL1018" s="2">
        <f>_xlfn.XLOOKUP($A1018,Results!$A$2:$A$2256,Results!G$2:G$2256,"")</f>
        <v>0</v>
      </c>
      <c r="AM1018" s="2">
        <f>_xlfn.XLOOKUP($A1018,Results!$A$2:$A$2256,Results!H$2:H$2256,"")</f>
        <v>0</v>
      </c>
      <c r="AN1018" s="2">
        <f>_xlfn.XLOOKUP($A1018,Results!$A$2:$A$2256,Results!I$2:I$2256,"")</f>
        <v>0</v>
      </c>
      <c r="AO1018" s="2">
        <f>_xlfn.XLOOKUP($A1018,Results!$A$2:$A$2256,Results!J$2:J$2256,"")</f>
        <v>0</v>
      </c>
      <c r="AP1018" s="2">
        <f>_xlfn.XLOOKUP($A1018,Results!$A$2:$A$2256,Results!K$2:K$2256,"")</f>
        <v>0</v>
      </c>
      <c r="AQ1018" s="2">
        <f>_xlfn.XLOOKUP($A1018,Results!$A$2:$A$2256,Results!L$2:L$2256,"")</f>
        <v>0</v>
      </c>
      <c r="AR1018" s="2">
        <f>_xlfn.XLOOKUP($A1018,Results!$A$2:$A$2256,Results!M$2:M$2256,"")</f>
        <v>0</v>
      </c>
      <c r="AS1018" s="2">
        <f>_xlfn.XLOOKUP($A1018,Results!$A$2:$A$2256,Results!N$2:N$2256,"")</f>
        <v>0</v>
      </c>
      <c r="AT1018" s="2" t="str">
        <f>_xlfn.XLOOKUP($A1018,Results!$A$2:$A$2256,Results!O$2:O$2256,"")</f>
        <v>ABB INDUSTRIAL SOLUTIONS</v>
      </c>
      <c r="AU1018" s="2" t="str">
        <f>_xlfn.XLOOKUP($A1018,Results!$A$2:$A$2256,Results!P$2:P$2256,"")</f>
        <v>GE</v>
      </c>
      <c r="AV1018" s="2" t="str">
        <f>_xlfn.XLOOKUP($A1018,Results!$A$2:$A$2256,Results!Q$2:Q$2256,"")</f>
        <v>SINGLE_MATCH</v>
      </c>
      <c r="AW1018" s="2">
        <f>_xlfn.XLOOKUP($A1018,Results!$A$2:$A$2256,Results!R$2:R$2256,"")</f>
        <v>0</v>
      </c>
      <c r="AX1018" s="2">
        <f>_xlfn.XLOOKUP($A1018,Results!$A$2:$A$2256,Results!S$2:S$2256,"")</f>
        <v>0</v>
      </c>
      <c r="AY1018" s="2">
        <f>_xlfn.XLOOKUP($A1018,Results!$A$2:$A$2256,Results!T$2:T$2256,"")</f>
        <v>60</v>
      </c>
      <c r="AZ1018" s="2">
        <f>_xlfn.XLOOKUP($A1018,Results!$A$2:$A$2256,Results!U$2:U$2256,"")</f>
        <v>0</v>
      </c>
      <c r="BA1018" s="2" t="str">
        <f>_xlfn.XLOOKUP($A1018,Results!$A$2:$A$2256,Results!V$2:V$2256,"")</f>
        <v>CURRENT LIGHTING SOLUTIONS</v>
      </c>
      <c r="BB1018" s="2">
        <f>_xlfn.XLOOKUP($A1018,Results!$A$2:$A$2256,Results!W$2:W$2256,"")</f>
        <v>82</v>
      </c>
      <c r="BC1018" s="2">
        <f>_xlfn.XLOOKUP($A1018,Results!$A$2:$A$2256,Results!X$2:X$2256,"")</f>
        <v>39101628</v>
      </c>
      <c r="BD1018" s="2">
        <f>_xlfn.XLOOKUP($A1018,Results!$A$2:$A$2256,Results!Y$2:Y$2256,"")</f>
        <v>82</v>
      </c>
      <c r="BE1018" s="2" t="b">
        <f>_xlfn.XLOOKUP($A1018,Results!$A$2:$A$2256,Results!Z$2:Z$2256,"")</f>
        <v>1</v>
      </c>
    </row>
    <row r="1019" spans="1:57" ht="38.25" customHeight="1" x14ac:dyDescent="0.3">
      <c r="A1019">
        <v>906696</v>
      </c>
      <c r="B1019">
        <v>281325</v>
      </c>
      <c r="C1019" t="s">
        <v>36</v>
      </c>
      <c r="D1019" t="s">
        <v>181</v>
      </c>
      <c r="E1019" s="2" t="str">
        <f>VLOOKUP(F1019,'RPA Vendor Data '!F$1:$G$2418,2)</f>
        <v>VIKING ELECTRIC</v>
      </c>
      <c r="F1019" s="2">
        <v>13536</v>
      </c>
      <c r="G1019" s="2">
        <v>8</v>
      </c>
      <c r="H1019" t="s">
        <v>3299</v>
      </c>
      <c r="I1019">
        <v>1</v>
      </c>
      <c r="J1019" t="s">
        <v>65</v>
      </c>
      <c r="K1019" t="s">
        <v>39</v>
      </c>
      <c r="L1019">
        <v>4.62</v>
      </c>
      <c r="M1019" s="2" t="s">
        <v>3300</v>
      </c>
      <c r="N1019" s="9" t="s">
        <v>3301</v>
      </c>
      <c r="O1019" t="s">
        <v>36</v>
      </c>
      <c r="P1019" t="s">
        <v>3302</v>
      </c>
      <c r="Q1019" t="s">
        <v>36</v>
      </c>
      <c r="R1019">
        <v>4.62</v>
      </c>
      <c r="S1019" s="1">
        <v>45744.188662696761</v>
      </c>
      <c r="T1019" t="s">
        <v>42</v>
      </c>
      <c r="U1019" s="1">
        <v>45743.96875</v>
      </c>
      <c r="V1019" t="s">
        <v>43</v>
      </c>
      <c r="W1019" t="s">
        <v>36</v>
      </c>
      <c r="X1019">
        <v>0</v>
      </c>
      <c r="Y1019">
        <v>0</v>
      </c>
      <c r="Z1019">
        <v>4.62</v>
      </c>
      <c r="AA1019" t="s">
        <v>36</v>
      </c>
      <c r="AB1019">
        <v>166</v>
      </c>
      <c r="AC1019" t="s">
        <v>59</v>
      </c>
      <c r="AD1019" t="s">
        <v>59</v>
      </c>
      <c r="AE1019" t="s">
        <v>45</v>
      </c>
      <c r="AF1019" s="44">
        <v>39131707</v>
      </c>
      <c r="AG1019" s="18" t="s">
        <v>3303</v>
      </c>
      <c r="AH1019" s="18"/>
      <c r="AI1019" s="2" t="s">
        <v>48</v>
      </c>
      <c r="AJ1019" s="2" t="e">
        <f>VLOOKUP(A1019,'Classification Test Result'!$A$2:$D$2428,4,FALSE)</f>
        <v>#N/A</v>
      </c>
      <c r="AL1019" s="2">
        <f>_xlfn.XLOOKUP($A1019,Results!$A$2:$A$2256,Results!G$2:G$2256,"")</f>
        <v>0</v>
      </c>
      <c r="AM1019" s="2">
        <f>_xlfn.XLOOKUP($A1019,Results!$A$2:$A$2256,Results!H$2:H$2256,"")</f>
        <v>0</v>
      </c>
      <c r="AN1019" s="2">
        <f>_xlfn.XLOOKUP($A1019,Results!$A$2:$A$2256,Results!I$2:I$2256,"")</f>
        <v>0</v>
      </c>
      <c r="AO1019" s="2">
        <f>_xlfn.XLOOKUP($A1019,Results!$A$2:$A$2256,Results!J$2:J$2256,"")</f>
        <v>0</v>
      </c>
      <c r="AP1019" s="2">
        <f>_xlfn.XLOOKUP($A1019,Results!$A$2:$A$2256,Results!K$2:K$2256,"")</f>
        <v>0</v>
      </c>
      <c r="AQ1019" s="2">
        <f>_xlfn.XLOOKUP($A1019,Results!$A$2:$A$2256,Results!L$2:L$2256,"")</f>
        <v>0</v>
      </c>
      <c r="AR1019" s="2">
        <f>_xlfn.XLOOKUP($A1019,Results!$A$2:$A$2256,Results!M$2:M$2256,"")</f>
        <v>0</v>
      </c>
      <c r="AS1019" s="2">
        <f>_xlfn.XLOOKUP($A1019,Results!$A$2:$A$2256,Results!N$2:N$2256,"")</f>
        <v>0</v>
      </c>
      <c r="AT1019" s="2">
        <f>_xlfn.XLOOKUP($A1019,Results!$A$2:$A$2256,Results!O$2:O$2256,"")</f>
        <v>0</v>
      </c>
      <c r="AU1019" s="2">
        <f>_xlfn.XLOOKUP($A1019,Results!$A$2:$A$2256,Results!P$2:P$2256,"")</f>
        <v>0</v>
      </c>
      <c r="AV1019" s="2">
        <f>_xlfn.XLOOKUP($A1019,Results!$A$2:$A$2256,Results!Q$2:Q$2256,"")</f>
        <v>0</v>
      </c>
      <c r="AW1019" s="2">
        <f>_xlfn.XLOOKUP($A1019,Results!$A$2:$A$2256,Results!R$2:R$2256,"")</f>
        <v>0</v>
      </c>
      <c r="AX1019" s="2">
        <f>_xlfn.XLOOKUP($A1019,Results!$A$2:$A$2256,Results!S$2:S$2256,"")</f>
        <v>0</v>
      </c>
      <c r="AY1019" s="2">
        <f>_xlfn.XLOOKUP($A1019,Results!$A$2:$A$2256,Results!T$2:T$2256,"")</f>
        <v>0</v>
      </c>
      <c r="AZ1019" s="2">
        <f>_xlfn.XLOOKUP($A1019,Results!$A$2:$A$2256,Results!U$2:U$2256,"")</f>
        <v>0</v>
      </c>
      <c r="BA1019" s="2">
        <f>_xlfn.XLOOKUP($A1019,Results!$A$2:$A$2256,Results!V$2:V$2256,"")</f>
        <v>0</v>
      </c>
      <c r="BB1019" s="2">
        <f>_xlfn.XLOOKUP($A1019,Results!$A$2:$A$2256,Results!W$2:W$2256,"")</f>
        <v>0</v>
      </c>
      <c r="BC1019" s="2">
        <f>_xlfn.XLOOKUP($A1019,Results!$A$2:$A$2256,Results!X$2:X$2256,"")</f>
        <v>39131707</v>
      </c>
      <c r="BD1019" s="2">
        <f>_xlfn.XLOOKUP($A1019,Results!$A$2:$A$2256,Results!Y$2:Y$2256,"")</f>
        <v>65</v>
      </c>
      <c r="BE1019" s="2">
        <f>_xlfn.XLOOKUP($A1019,Results!$A$2:$A$2256,Results!Z$2:Z$2256,"")</f>
        <v>0</v>
      </c>
    </row>
    <row r="1020" spans="1:57" ht="38.25" customHeight="1" x14ac:dyDescent="0.3">
      <c r="A1020">
        <v>906697</v>
      </c>
      <c r="B1020">
        <v>281672</v>
      </c>
      <c r="C1020" t="s">
        <v>36</v>
      </c>
      <c r="D1020" t="s">
        <v>623</v>
      </c>
      <c r="E1020" s="2" t="str">
        <f>VLOOKUP(F1020,'RPA Vendor Data '!F$1:$G$2418,2)</f>
        <v>VIKING ELECTRIC</v>
      </c>
      <c r="F1020" s="2">
        <v>13536</v>
      </c>
      <c r="G1020" s="2">
        <v>8</v>
      </c>
      <c r="H1020" t="s">
        <v>3304</v>
      </c>
      <c r="I1020">
        <v>20</v>
      </c>
      <c r="J1020" t="s">
        <v>65</v>
      </c>
      <c r="K1020" t="s">
        <v>39</v>
      </c>
      <c r="L1020">
        <v>2.77</v>
      </c>
      <c r="M1020" s="2" t="s">
        <v>3300</v>
      </c>
      <c r="N1020" s="9" t="s">
        <v>3157</v>
      </c>
      <c r="O1020" t="s">
        <v>36</v>
      </c>
      <c r="P1020" t="s">
        <v>3158</v>
      </c>
      <c r="Q1020" t="s">
        <v>36</v>
      </c>
      <c r="R1020">
        <v>55.4</v>
      </c>
      <c r="S1020" s="1">
        <v>45744.501008333333</v>
      </c>
      <c r="T1020" t="s">
        <v>42</v>
      </c>
      <c r="U1020" s="1">
        <v>45744.290972222218</v>
      </c>
      <c r="V1020" t="s">
        <v>43</v>
      </c>
      <c r="W1020" t="s">
        <v>36</v>
      </c>
      <c r="X1020">
        <v>8</v>
      </c>
      <c r="Y1020" t="s">
        <v>54</v>
      </c>
      <c r="Z1020" t="s">
        <v>36</v>
      </c>
      <c r="AA1020">
        <v>2.77</v>
      </c>
      <c r="AB1020" t="s">
        <v>36</v>
      </c>
      <c r="AC1020" t="s">
        <v>59</v>
      </c>
      <c r="AD1020" t="s">
        <v>59</v>
      </c>
      <c r="AE1020" t="s">
        <v>45</v>
      </c>
      <c r="AF1020" s="44">
        <v>39131707</v>
      </c>
      <c r="AG1020" s="18" t="s">
        <v>3305</v>
      </c>
      <c r="AH1020" s="18"/>
      <c r="AI1020" s="2" t="s">
        <v>48</v>
      </c>
      <c r="AJ1020" s="2" t="e">
        <f>VLOOKUP(A1020,'Classification Test Result'!$A$2:$D$2428,4,FALSE)</f>
        <v>#N/A</v>
      </c>
      <c r="AL1020" s="2">
        <f>_xlfn.XLOOKUP($A1020,Results!$A$2:$A$2256,Results!G$2:G$2256,"")</f>
        <v>0</v>
      </c>
      <c r="AM1020" s="2">
        <f>_xlfn.XLOOKUP($A1020,Results!$A$2:$A$2256,Results!H$2:H$2256,"")</f>
        <v>0</v>
      </c>
      <c r="AN1020" s="2">
        <f>_xlfn.XLOOKUP($A1020,Results!$A$2:$A$2256,Results!I$2:I$2256,"")</f>
        <v>0</v>
      </c>
      <c r="AO1020" s="2">
        <f>_xlfn.XLOOKUP($A1020,Results!$A$2:$A$2256,Results!J$2:J$2256,"")</f>
        <v>0</v>
      </c>
      <c r="AP1020" s="2">
        <f>_xlfn.XLOOKUP($A1020,Results!$A$2:$A$2256,Results!K$2:K$2256,"")</f>
        <v>0</v>
      </c>
      <c r="AQ1020" s="2">
        <f>_xlfn.XLOOKUP($A1020,Results!$A$2:$A$2256,Results!L$2:L$2256,"")</f>
        <v>0</v>
      </c>
      <c r="AR1020" s="2">
        <f>_xlfn.XLOOKUP($A1020,Results!$A$2:$A$2256,Results!M$2:M$2256,"")</f>
        <v>0</v>
      </c>
      <c r="AS1020" s="2">
        <f>_xlfn.XLOOKUP($A1020,Results!$A$2:$A$2256,Results!N$2:N$2256,"")</f>
        <v>0</v>
      </c>
      <c r="AT1020" s="2">
        <f>_xlfn.XLOOKUP($A1020,Results!$A$2:$A$2256,Results!O$2:O$2256,"")</f>
        <v>0</v>
      </c>
      <c r="AU1020" s="2">
        <f>_xlfn.XLOOKUP($A1020,Results!$A$2:$A$2256,Results!P$2:P$2256,"")</f>
        <v>0</v>
      </c>
      <c r="AV1020" s="2">
        <f>_xlfn.XLOOKUP($A1020,Results!$A$2:$A$2256,Results!Q$2:Q$2256,"")</f>
        <v>0</v>
      </c>
      <c r="AW1020" s="2">
        <f>_xlfn.XLOOKUP($A1020,Results!$A$2:$A$2256,Results!R$2:R$2256,"")</f>
        <v>0</v>
      </c>
      <c r="AX1020" s="2">
        <f>_xlfn.XLOOKUP($A1020,Results!$A$2:$A$2256,Results!S$2:S$2256,"")</f>
        <v>0</v>
      </c>
      <c r="AY1020" s="2">
        <f>_xlfn.XLOOKUP($A1020,Results!$A$2:$A$2256,Results!T$2:T$2256,"")</f>
        <v>0</v>
      </c>
      <c r="AZ1020" s="2">
        <f>_xlfn.XLOOKUP($A1020,Results!$A$2:$A$2256,Results!U$2:U$2256,"")</f>
        <v>0</v>
      </c>
      <c r="BA1020" s="2" t="str">
        <f>_xlfn.XLOOKUP($A1020,Results!$A$2:$A$2256,Results!V$2:V$2256,"")</f>
        <v>ROBROY INDUSTRIES</v>
      </c>
      <c r="BB1020" s="2">
        <f>_xlfn.XLOOKUP($A1020,Results!$A$2:$A$2256,Results!W$2:W$2256,"")</f>
        <v>53</v>
      </c>
      <c r="BC1020" s="2">
        <f>_xlfn.XLOOKUP($A1020,Results!$A$2:$A$2256,Results!X$2:X$2256,"")</f>
        <v>39131707</v>
      </c>
      <c r="BD1020" s="2">
        <f>_xlfn.XLOOKUP($A1020,Results!$A$2:$A$2256,Results!Y$2:Y$2256,"")</f>
        <v>53</v>
      </c>
      <c r="BE1020" s="2" t="b">
        <f>_xlfn.XLOOKUP($A1020,Results!$A$2:$A$2256,Results!Z$2:Z$2256,"")</f>
        <v>1</v>
      </c>
    </row>
    <row r="1021" spans="1:57" ht="38.25" customHeight="1" x14ac:dyDescent="0.3">
      <c r="A1021">
        <v>906698</v>
      </c>
      <c r="B1021">
        <v>281743</v>
      </c>
      <c r="C1021" t="s">
        <v>36</v>
      </c>
      <c r="D1021" t="s">
        <v>597</v>
      </c>
      <c r="E1021" s="2" t="str">
        <f>VLOOKUP(F1021,'RPA Vendor Data '!F$1:$G$2418,2)</f>
        <v>ACME CONSTRUCTION SUPPLY</v>
      </c>
      <c r="F1021" s="2">
        <v>10054</v>
      </c>
      <c r="G1021" s="2">
        <v>4</v>
      </c>
      <c r="H1021" t="s">
        <v>3306</v>
      </c>
      <c r="I1021">
        <v>6</v>
      </c>
      <c r="J1021" t="s">
        <v>65</v>
      </c>
      <c r="K1021" t="s">
        <v>39</v>
      </c>
      <c r="L1021">
        <v>20.57</v>
      </c>
      <c r="M1021" s="2" t="s">
        <v>3307</v>
      </c>
      <c r="N1021" s="9" t="s">
        <v>3308</v>
      </c>
      <c r="O1021" t="s">
        <v>36</v>
      </c>
      <c r="P1021" t="s">
        <v>36</v>
      </c>
      <c r="Q1021" t="s">
        <v>36</v>
      </c>
      <c r="R1021">
        <v>123.42</v>
      </c>
      <c r="S1021" s="1">
        <v>45744.542854247688</v>
      </c>
      <c r="T1021" t="s">
        <v>42</v>
      </c>
      <c r="U1021" s="1">
        <v>45744.320833333331</v>
      </c>
      <c r="V1021" t="s">
        <v>43</v>
      </c>
      <c r="W1021" t="s">
        <v>36</v>
      </c>
      <c r="X1021">
        <v>1</v>
      </c>
      <c r="Y1021">
        <v>201</v>
      </c>
      <c r="Z1021" t="s">
        <v>36</v>
      </c>
      <c r="AA1021" t="s">
        <v>36</v>
      </c>
      <c r="AB1021" t="s">
        <v>36</v>
      </c>
      <c r="AC1021" t="s">
        <v>49</v>
      </c>
      <c r="AD1021" t="s">
        <v>49</v>
      </c>
      <c r="AE1021" t="s">
        <v>45</v>
      </c>
      <c r="AF1021" s="44">
        <v>39131506</v>
      </c>
      <c r="AG1021" s="18" t="s">
        <v>3309</v>
      </c>
      <c r="AH1021" s="18"/>
      <c r="AI1021" s="2" t="s">
        <v>48</v>
      </c>
      <c r="AJ1021" s="2" t="e">
        <f>VLOOKUP(A1021,'Classification Test Result'!$A$2:$D$2428,4,FALSE)</f>
        <v>#N/A</v>
      </c>
      <c r="AL1021" s="2">
        <f>_xlfn.XLOOKUP($A1021,Results!$A$2:$A$2256,Results!G$2:G$2256,"")</f>
        <v>0</v>
      </c>
      <c r="AM1021" s="2">
        <f>_xlfn.XLOOKUP($A1021,Results!$A$2:$A$2256,Results!H$2:H$2256,"")</f>
        <v>0</v>
      </c>
      <c r="AN1021" s="2">
        <f>_xlfn.XLOOKUP($A1021,Results!$A$2:$A$2256,Results!I$2:I$2256,"")</f>
        <v>0</v>
      </c>
      <c r="AO1021" s="2">
        <f>_xlfn.XLOOKUP($A1021,Results!$A$2:$A$2256,Results!J$2:J$2256,"")</f>
        <v>0</v>
      </c>
      <c r="AP1021" s="2">
        <f>_xlfn.XLOOKUP($A1021,Results!$A$2:$A$2256,Results!K$2:K$2256,"")</f>
        <v>0</v>
      </c>
      <c r="AQ1021" s="2">
        <f>_xlfn.XLOOKUP($A1021,Results!$A$2:$A$2256,Results!L$2:L$2256,"")</f>
        <v>0</v>
      </c>
      <c r="AR1021" s="2">
        <f>_xlfn.XLOOKUP($A1021,Results!$A$2:$A$2256,Results!M$2:M$2256,"")</f>
        <v>0</v>
      </c>
      <c r="AS1021" s="2">
        <f>_xlfn.XLOOKUP($A1021,Results!$A$2:$A$2256,Results!N$2:N$2256,"")</f>
        <v>0</v>
      </c>
      <c r="AT1021" s="2" t="str">
        <f>_xlfn.XLOOKUP($A1021,Results!$A$2:$A$2256,Results!O$2:O$2256,"")</f>
        <v>GENERIC WIRE</v>
      </c>
      <c r="AU1021" s="2" t="str">
        <f>_xlfn.XLOOKUP($A1021,Results!$A$2:$A$2256,Results!P$2:P$2256,"")</f>
        <v>WIRE</v>
      </c>
      <c r="AV1021" s="2" t="str">
        <f>_xlfn.XLOOKUP($A1021,Results!$A$2:$A$2256,Results!Q$2:Q$2256,"")</f>
        <v>SINGLE_MATCH</v>
      </c>
      <c r="AW1021" s="2">
        <f>_xlfn.XLOOKUP($A1021,Results!$A$2:$A$2256,Results!R$2:R$2256,"")</f>
        <v>0</v>
      </c>
      <c r="AX1021" s="2">
        <f>_xlfn.XLOOKUP($A1021,Results!$A$2:$A$2256,Results!S$2:S$2256,"")</f>
        <v>0</v>
      </c>
      <c r="AY1021" s="2">
        <f>_xlfn.XLOOKUP($A1021,Results!$A$2:$A$2256,Results!T$2:T$2256,"")</f>
        <v>75</v>
      </c>
      <c r="AZ1021" s="2">
        <f>_xlfn.XLOOKUP($A1021,Results!$A$2:$A$2256,Results!U$2:U$2256,"")</f>
        <v>0</v>
      </c>
      <c r="BA1021" s="2">
        <f>_xlfn.XLOOKUP($A1021,Results!$A$2:$A$2256,Results!V$2:V$2256,"")</f>
        <v>0</v>
      </c>
      <c r="BB1021" s="2">
        <f>_xlfn.XLOOKUP($A1021,Results!$A$2:$A$2256,Results!W$2:W$2256,"")</f>
        <v>0</v>
      </c>
      <c r="BC1021" s="2">
        <f>_xlfn.XLOOKUP($A1021,Results!$A$2:$A$2256,Results!X$2:X$2256,"")</f>
        <v>39131506</v>
      </c>
      <c r="BD1021" s="2">
        <f>_xlfn.XLOOKUP($A1021,Results!$A$2:$A$2256,Results!Y$2:Y$2256,"")</f>
        <v>77</v>
      </c>
      <c r="BE1021" s="2">
        <f>_xlfn.XLOOKUP($A1021,Results!$A$2:$A$2256,Results!Z$2:Z$2256,"")</f>
        <v>0</v>
      </c>
    </row>
    <row r="1022" spans="1:57" ht="38.25" customHeight="1" x14ac:dyDescent="0.3">
      <c r="A1022">
        <v>906699</v>
      </c>
      <c r="B1022">
        <v>281919</v>
      </c>
      <c r="C1022" t="s">
        <v>36</v>
      </c>
      <c r="D1022" t="s">
        <v>590</v>
      </c>
      <c r="E1022" s="2" t="str">
        <f>VLOOKUP(F1022,'RPA Vendor Data '!F$1:$G$2418,2)</f>
        <v>ACME CONSTRUCTION SUPPLY</v>
      </c>
      <c r="F1022" s="2">
        <v>10054</v>
      </c>
      <c r="G1022" s="2">
        <v>6</v>
      </c>
      <c r="H1022" t="s">
        <v>3310</v>
      </c>
      <c r="I1022">
        <v>2</v>
      </c>
      <c r="J1022" t="s">
        <v>65</v>
      </c>
      <c r="K1022" t="s">
        <v>39</v>
      </c>
      <c r="L1022">
        <v>21.21</v>
      </c>
      <c r="M1022" s="2" t="s">
        <v>3307</v>
      </c>
      <c r="N1022" s="9" t="s">
        <v>3311</v>
      </c>
      <c r="O1022" t="s">
        <v>36</v>
      </c>
      <c r="P1022" t="s">
        <v>36</v>
      </c>
      <c r="Q1022" t="s">
        <v>36</v>
      </c>
      <c r="R1022">
        <v>42.42</v>
      </c>
      <c r="S1022" s="1">
        <v>45744.77126559028</v>
      </c>
      <c r="T1022" t="s">
        <v>42</v>
      </c>
      <c r="U1022" s="1">
        <v>45744.556944444441</v>
      </c>
      <c r="V1022" t="s">
        <v>43</v>
      </c>
      <c r="W1022" t="s">
        <v>36</v>
      </c>
      <c r="X1022">
        <v>1</v>
      </c>
      <c r="Y1022">
        <v>201</v>
      </c>
      <c r="Z1022" t="s">
        <v>36</v>
      </c>
      <c r="AA1022" t="s">
        <v>36</v>
      </c>
      <c r="AB1022" t="s">
        <v>36</v>
      </c>
      <c r="AC1022" t="s">
        <v>3312</v>
      </c>
      <c r="AD1022" t="s">
        <v>3312</v>
      </c>
      <c r="AE1022" t="s">
        <v>45</v>
      </c>
      <c r="AG1022" s="18" t="s">
        <v>3313</v>
      </c>
      <c r="AH1022" s="18"/>
      <c r="AI1022" s="2" t="s">
        <v>48</v>
      </c>
      <c r="AJ1022" s="2" t="e">
        <f>VLOOKUP(A1022,'Classification Test Result'!$A$2:$D$2428,4,FALSE)</f>
        <v>#N/A</v>
      </c>
      <c r="AL1022" s="2">
        <f>_xlfn.XLOOKUP($A1022,Results!$A$2:$A$2256,Results!G$2:G$2256,"")</f>
        <v>0</v>
      </c>
      <c r="AM1022" s="2">
        <f>_xlfn.XLOOKUP($A1022,Results!$A$2:$A$2256,Results!H$2:H$2256,"")</f>
        <v>0</v>
      </c>
      <c r="AN1022" s="2">
        <f>_xlfn.XLOOKUP($A1022,Results!$A$2:$A$2256,Results!I$2:I$2256,"")</f>
        <v>0</v>
      </c>
      <c r="AO1022" s="2">
        <f>_xlfn.XLOOKUP($A1022,Results!$A$2:$A$2256,Results!J$2:J$2256,"")</f>
        <v>0</v>
      </c>
      <c r="AP1022" s="2">
        <f>_xlfn.XLOOKUP($A1022,Results!$A$2:$A$2256,Results!K$2:K$2256,"")</f>
        <v>0</v>
      </c>
      <c r="AQ1022" s="2">
        <f>_xlfn.XLOOKUP($A1022,Results!$A$2:$A$2256,Results!L$2:L$2256,"")</f>
        <v>0</v>
      </c>
      <c r="AR1022" s="2">
        <f>_xlfn.XLOOKUP($A1022,Results!$A$2:$A$2256,Results!M$2:M$2256,"")</f>
        <v>0</v>
      </c>
      <c r="AS1022" s="2">
        <f>_xlfn.XLOOKUP($A1022,Results!$A$2:$A$2256,Results!N$2:N$2256,"")</f>
        <v>0</v>
      </c>
      <c r="AT1022" s="2" t="str">
        <f>_xlfn.XLOOKUP($A1022,Results!$A$2:$A$2256,Results!O$2:O$2256,"")</f>
        <v>GENERIC WIRE</v>
      </c>
      <c r="AU1022" s="2" t="str">
        <f>_xlfn.XLOOKUP($A1022,Results!$A$2:$A$2256,Results!P$2:P$2256,"")</f>
        <v>WIRE</v>
      </c>
      <c r="AV1022" s="2" t="str">
        <f>_xlfn.XLOOKUP($A1022,Results!$A$2:$A$2256,Results!Q$2:Q$2256,"")</f>
        <v>SINGLE_MATCH</v>
      </c>
      <c r="AW1022" s="2">
        <f>_xlfn.XLOOKUP($A1022,Results!$A$2:$A$2256,Results!R$2:R$2256,"")</f>
        <v>0</v>
      </c>
      <c r="AX1022" s="2">
        <f>_xlfn.XLOOKUP($A1022,Results!$A$2:$A$2256,Results!S$2:S$2256,"")</f>
        <v>0</v>
      </c>
      <c r="AY1022" s="2">
        <f>_xlfn.XLOOKUP($A1022,Results!$A$2:$A$2256,Results!T$2:T$2256,"")</f>
        <v>75</v>
      </c>
      <c r="AZ1022" s="2">
        <f>_xlfn.XLOOKUP($A1022,Results!$A$2:$A$2256,Results!U$2:U$2256,"")</f>
        <v>0</v>
      </c>
      <c r="BA1022" s="2">
        <f>_xlfn.XLOOKUP($A1022,Results!$A$2:$A$2256,Results!V$2:V$2256,"")</f>
        <v>0</v>
      </c>
      <c r="BB1022" s="2">
        <f>_xlfn.XLOOKUP($A1022,Results!$A$2:$A$2256,Results!W$2:W$2256,"")</f>
        <v>0</v>
      </c>
      <c r="BC1022" s="2">
        <f>_xlfn.XLOOKUP($A1022,Results!$A$2:$A$2256,Results!X$2:X$2256,"")</f>
        <v>39131506</v>
      </c>
      <c r="BD1022" s="2">
        <f>_xlfn.XLOOKUP($A1022,Results!$A$2:$A$2256,Results!Y$2:Y$2256,"")</f>
        <v>83</v>
      </c>
      <c r="BE1022" s="2">
        <f>_xlfn.XLOOKUP($A1022,Results!$A$2:$A$2256,Results!Z$2:Z$2256,"")</f>
        <v>0</v>
      </c>
    </row>
    <row r="1023" spans="1:57" ht="38.25" customHeight="1" x14ac:dyDescent="0.3">
      <c r="A1023">
        <v>906700</v>
      </c>
      <c r="B1023">
        <v>281705</v>
      </c>
      <c r="C1023" t="s">
        <v>36</v>
      </c>
      <c r="D1023" t="s">
        <v>3314</v>
      </c>
      <c r="E1023" s="2" t="str">
        <f>VLOOKUP(F1023,'RPA Vendor Data '!F$1:$G$2418,2)</f>
        <v>ONESOURCE DISTRIBUTORS</v>
      </c>
      <c r="F1023" s="2">
        <v>16089</v>
      </c>
      <c r="G1023" s="2">
        <v>1</v>
      </c>
      <c r="H1023" t="s">
        <v>3315</v>
      </c>
      <c r="I1023">
        <v>2</v>
      </c>
      <c r="J1023" t="s">
        <v>65</v>
      </c>
      <c r="K1023" t="s">
        <v>39</v>
      </c>
      <c r="L1023">
        <v>1285</v>
      </c>
      <c r="M1023" s="2" t="s">
        <v>3316</v>
      </c>
      <c r="N1023" s="163" t="s">
        <v>3317</v>
      </c>
      <c r="O1023" t="s">
        <v>36</v>
      </c>
      <c r="P1023" t="s">
        <v>36</v>
      </c>
      <c r="Q1023" t="s">
        <v>36</v>
      </c>
      <c r="R1023">
        <v>2570</v>
      </c>
      <c r="S1023" s="1">
        <v>45744.521599652777</v>
      </c>
      <c r="T1023" t="s">
        <v>42</v>
      </c>
      <c r="U1023" s="1">
        <v>45744.311805555553</v>
      </c>
      <c r="V1023" t="s">
        <v>43</v>
      </c>
      <c r="W1023" t="s">
        <v>36</v>
      </c>
      <c r="X1023">
        <v>0</v>
      </c>
      <c r="Y1023">
        <v>201</v>
      </c>
      <c r="Z1023" t="s">
        <v>36</v>
      </c>
      <c r="AA1023" t="s">
        <v>36</v>
      </c>
      <c r="AB1023" t="s">
        <v>36</v>
      </c>
      <c r="AC1023" t="s">
        <v>3318</v>
      </c>
      <c r="AD1023" t="s">
        <v>3318</v>
      </c>
      <c r="AE1023" t="s">
        <v>45</v>
      </c>
      <c r="AG1023" s="18" t="s">
        <v>3319</v>
      </c>
      <c r="AH1023" s="18"/>
      <c r="AI1023" s="2" t="s">
        <v>48</v>
      </c>
      <c r="AJ1023" s="2" t="e">
        <f>VLOOKUP(A1023,'Classification Test Result'!$A$2:$D$2428,4,FALSE)</f>
        <v>#N/A</v>
      </c>
      <c r="AL1023" s="2">
        <f>_xlfn.XLOOKUP($A1023,Results!$A$2:$A$2256,Results!G$2:G$2256,"")</f>
        <v>0</v>
      </c>
      <c r="AM1023" s="2">
        <f>_xlfn.XLOOKUP($A1023,Results!$A$2:$A$2256,Results!H$2:H$2256,"")</f>
        <v>0</v>
      </c>
      <c r="AN1023" s="2">
        <f>_xlfn.XLOOKUP($A1023,Results!$A$2:$A$2256,Results!I$2:I$2256,"")</f>
        <v>0</v>
      </c>
      <c r="AO1023" s="2">
        <f>_xlfn.XLOOKUP($A1023,Results!$A$2:$A$2256,Results!J$2:J$2256,"")</f>
        <v>0</v>
      </c>
      <c r="AP1023" s="2">
        <f>_xlfn.XLOOKUP($A1023,Results!$A$2:$A$2256,Results!K$2:K$2256,"")</f>
        <v>0</v>
      </c>
      <c r="AQ1023" s="2">
        <f>_xlfn.XLOOKUP($A1023,Results!$A$2:$A$2256,Results!L$2:L$2256,"")</f>
        <v>0</v>
      </c>
      <c r="AR1023" s="2">
        <f>_xlfn.XLOOKUP($A1023,Results!$A$2:$A$2256,Results!M$2:M$2256,"")</f>
        <v>0</v>
      </c>
      <c r="AS1023" s="2">
        <f>_xlfn.XLOOKUP($A1023,Results!$A$2:$A$2256,Results!N$2:N$2256,"")</f>
        <v>0</v>
      </c>
      <c r="AT1023" s="2" t="str">
        <f>_xlfn.XLOOKUP($A1023,Results!$A$2:$A$2256,Results!O$2:O$2256,"")</f>
        <v>NON STOCK ITEM</v>
      </c>
      <c r="AU1023" s="2" t="str">
        <f>_xlfn.XLOOKUP($A1023,Results!$A$2:$A$2256,Results!P$2:P$2256,"")</f>
        <v>NONSTOCK ITEM</v>
      </c>
      <c r="AV1023" s="2" t="str">
        <f>_xlfn.XLOOKUP($A1023,Results!$A$2:$A$2256,Results!Q$2:Q$2256,"")</f>
        <v>MULTIPLE_MATCHES_ONE_VALID</v>
      </c>
      <c r="AW1023" s="2">
        <f>_xlfn.XLOOKUP($A1023,Results!$A$2:$A$2256,Results!R$2:R$2256,"")</f>
        <v>0</v>
      </c>
      <c r="AX1023" s="2">
        <f>_xlfn.XLOOKUP($A1023,Results!$A$2:$A$2256,Results!S$2:S$2256,"")</f>
        <v>0</v>
      </c>
      <c r="AY1023" s="2">
        <f>_xlfn.XLOOKUP($A1023,Results!$A$2:$A$2256,Results!T$2:T$2256,"")</f>
        <v>50</v>
      </c>
      <c r="AZ1023" s="2">
        <f>_xlfn.XLOOKUP($A1023,Results!$A$2:$A$2256,Results!U$2:U$2256,"")</f>
        <v>0</v>
      </c>
      <c r="BA1023" s="2">
        <f>_xlfn.XLOOKUP($A1023,Results!$A$2:$A$2256,Results!V$2:V$2256,"")</f>
        <v>0</v>
      </c>
      <c r="BB1023" s="2">
        <f>_xlfn.XLOOKUP($A1023,Results!$A$2:$A$2256,Results!W$2:W$2256,"")</f>
        <v>0</v>
      </c>
      <c r="BC1023" s="2">
        <f>_xlfn.XLOOKUP($A1023,Results!$A$2:$A$2256,Results!X$2:X$2256,"")</f>
        <v>0</v>
      </c>
      <c r="BD1023" s="2">
        <f>_xlfn.XLOOKUP($A1023,Results!$A$2:$A$2256,Results!Y$2:Y$2256,"")</f>
        <v>0</v>
      </c>
      <c r="BE1023" s="2">
        <f>_xlfn.XLOOKUP($A1023,Results!$A$2:$A$2256,Results!Z$2:Z$2256,"")</f>
        <v>0</v>
      </c>
    </row>
    <row r="1024" spans="1:57" ht="38.25" customHeight="1" x14ac:dyDescent="0.3">
      <c r="A1024">
        <v>906701</v>
      </c>
      <c r="B1024">
        <v>281287</v>
      </c>
      <c r="C1024" t="s">
        <v>36</v>
      </c>
      <c r="D1024" t="s">
        <v>2703</v>
      </c>
      <c r="E1024" s="2" t="str">
        <f>VLOOKUP(F1024,'RPA Vendor Data '!F$1:$G$2418,2)</f>
        <v>SUNBELT RENTALS/AGGREGATE</v>
      </c>
      <c r="F1024" s="2">
        <v>13246</v>
      </c>
      <c r="G1024" s="2">
        <v>2</v>
      </c>
      <c r="H1024" t="s">
        <v>3320</v>
      </c>
      <c r="I1024">
        <v>4</v>
      </c>
      <c r="J1024" t="s">
        <v>65</v>
      </c>
      <c r="K1024" t="s">
        <v>39</v>
      </c>
      <c r="L1024">
        <v>10.2514285714</v>
      </c>
      <c r="M1024" s="2" t="s">
        <v>36</v>
      </c>
      <c r="N1024" s="9" t="s">
        <v>36</v>
      </c>
      <c r="O1024" t="s">
        <v>36</v>
      </c>
      <c r="P1024" t="s">
        <v>36</v>
      </c>
      <c r="Q1024" t="s">
        <v>36</v>
      </c>
      <c r="R1024">
        <v>35.880000000000003</v>
      </c>
      <c r="S1024" s="1">
        <v>45744.083642245372</v>
      </c>
      <c r="T1024" t="s">
        <v>42</v>
      </c>
      <c r="U1024" s="1">
        <v>45743.863888888889</v>
      </c>
      <c r="V1024" t="s">
        <v>43</v>
      </c>
      <c r="W1024" t="s">
        <v>36</v>
      </c>
      <c r="X1024">
        <v>0</v>
      </c>
      <c r="Y1024">
        <v>999</v>
      </c>
      <c r="Z1024" t="s">
        <v>36</v>
      </c>
      <c r="AA1024" t="s">
        <v>36</v>
      </c>
      <c r="AB1024" t="s">
        <v>36</v>
      </c>
      <c r="AC1024" t="s">
        <v>44</v>
      </c>
      <c r="AD1024" t="s">
        <v>44</v>
      </c>
      <c r="AE1024" t="s">
        <v>45</v>
      </c>
      <c r="AF1024" s="44">
        <v>15111500</v>
      </c>
      <c r="AG1024" s="18" t="s">
        <v>3321</v>
      </c>
      <c r="AH1024" s="18"/>
      <c r="AI1024" s="2" t="s">
        <v>48</v>
      </c>
      <c r="AJ1024" s="2" t="e">
        <f>VLOOKUP(A1024,'Classification Test Result'!$A$2:$D$2428,4,FALSE)</f>
        <v>#N/A</v>
      </c>
      <c r="AL1024" s="2">
        <f>_xlfn.XLOOKUP($A1024,Results!$A$2:$A$2256,Results!G$2:G$2256,"")</f>
        <v>0</v>
      </c>
      <c r="AM1024" s="2">
        <f>_xlfn.XLOOKUP($A1024,Results!$A$2:$A$2256,Results!H$2:H$2256,"")</f>
        <v>0</v>
      </c>
      <c r="AN1024" s="2">
        <f>_xlfn.XLOOKUP($A1024,Results!$A$2:$A$2256,Results!I$2:I$2256,"")</f>
        <v>0</v>
      </c>
      <c r="AO1024" s="2">
        <f>_xlfn.XLOOKUP($A1024,Results!$A$2:$A$2256,Results!J$2:J$2256,"")</f>
        <v>0</v>
      </c>
      <c r="AP1024" s="2">
        <f>_xlfn.XLOOKUP($A1024,Results!$A$2:$A$2256,Results!K$2:K$2256,"")</f>
        <v>0</v>
      </c>
      <c r="AQ1024" s="2">
        <f>_xlfn.XLOOKUP($A1024,Results!$A$2:$A$2256,Results!L$2:L$2256,"")</f>
        <v>0</v>
      </c>
      <c r="AR1024" s="2">
        <f>_xlfn.XLOOKUP($A1024,Results!$A$2:$A$2256,Results!M$2:M$2256,"")</f>
        <v>0</v>
      </c>
      <c r="AS1024" s="2">
        <f>_xlfn.XLOOKUP($A1024,Results!$A$2:$A$2256,Results!N$2:N$2256,"")</f>
        <v>0</v>
      </c>
      <c r="AT1024" s="2">
        <f>_xlfn.XLOOKUP($A1024,Results!$A$2:$A$2256,Results!O$2:O$2256,"")</f>
        <v>0</v>
      </c>
      <c r="AU1024" s="2">
        <f>_xlfn.XLOOKUP($A1024,Results!$A$2:$A$2256,Results!P$2:P$2256,"")</f>
        <v>0</v>
      </c>
      <c r="AV1024" s="2">
        <f>_xlfn.XLOOKUP($A1024,Results!$A$2:$A$2256,Results!Q$2:Q$2256,"")</f>
        <v>0</v>
      </c>
      <c r="AW1024" s="2">
        <f>_xlfn.XLOOKUP($A1024,Results!$A$2:$A$2256,Results!R$2:R$2256,"")</f>
        <v>0</v>
      </c>
      <c r="AX1024" s="2">
        <f>_xlfn.XLOOKUP($A1024,Results!$A$2:$A$2256,Results!S$2:S$2256,"")</f>
        <v>0</v>
      </c>
      <c r="AY1024" s="2">
        <f>_xlfn.XLOOKUP($A1024,Results!$A$2:$A$2256,Results!T$2:T$2256,"")</f>
        <v>0</v>
      </c>
      <c r="AZ1024" s="2">
        <f>_xlfn.XLOOKUP($A1024,Results!$A$2:$A$2256,Results!U$2:U$2256,"")</f>
        <v>0</v>
      </c>
      <c r="BA1024" s="2">
        <f>_xlfn.XLOOKUP($A1024,Results!$A$2:$A$2256,Results!V$2:V$2256,"")</f>
        <v>0</v>
      </c>
      <c r="BB1024" s="2">
        <f>_xlfn.XLOOKUP($A1024,Results!$A$2:$A$2256,Results!W$2:W$2256,"")</f>
        <v>0</v>
      </c>
      <c r="BC1024" s="2">
        <f>_xlfn.XLOOKUP($A1024,Results!$A$2:$A$2256,Results!X$2:X$2256,"")</f>
        <v>0</v>
      </c>
      <c r="BD1024" s="2">
        <f>_xlfn.XLOOKUP($A1024,Results!$A$2:$A$2256,Results!Y$2:Y$2256,"")</f>
        <v>0</v>
      </c>
      <c r="BE1024" s="2">
        <f>_xlfn.XLOOKUP($A1024,Results!$A$2:$A$2256,Results!Z$2:Z$2256,"")</f>
        <v>0</v>
      </c>
    </row>
    <row r="1025" spans="1:57" ht="38.25" customHeight="1" x14ac:dyDescent="0.3">
      <c r="A1025">
        <v>906702</v>
      </c>
      <c r="B1025">
        <v>281546</v>
      </c>
      <c r="C1025" t="s">
        <v>36</v>
      </c>
      <c r="D1025">
        <v>930104487</v>
      </c>
      <c r="E1025" s="2" t="str">
        <f>VLOOKUP(F1025,'RPA Vendor Data '!F$1:$G$2418,2)</f>
        <v>BORDER STATES INDUSTRIES</v>
      </c>
      <c r="F1025" s="2">
        <v>10427</v>
      </c>
      <c r="G1025" s="2">
        <v>3</v>
      </c>
      <c r="H1025" t="s">
        <v>3322</v>
      </c>
      <c r="I1025">
        <v>10</v>
      </c>
      <c r="J1025" t="s">
        <v>65</v>
      </c>
      <c r="K1025" t="s">
        <v>58</v>
      </c>
      <c r="L1025">
        <v>417.7</v>
      </c>
      <c r="M1025" s="2" t="s">
        <v>3323</v>
      </c>
      <c r="N1025" s="9" t="s">
        <v>3324</v>
      </c>
      <c r="O1025">
        <v>3612540</v>
      </c>
      <c r="P1025" t="s">
        <v>36</v>
      </c>
      <c r="Q1025" t="s">
        <v>36</v>
      </c>
      <c r="R1025">
        <v>41.77</v>
      </c>
      <c r="S1025" s="1">
        <v>45744.460514155093</v>
      </c>
      <c r="T1025" t="s">
        <v>42</v>
      </c>
      <c r="U1025" s="1">
        <v>45744.230555555558</v>
      </c>
      <c r="V1025" t="s">
        <v>43</v>
      </c>
      <c r="W1025" t="s">
        <v>36</v>
      </c>
      <c r="X1025">
        <v>0</v>
      </c>
      <c r="Y1025">
        <v>201</v>
      </c>
      <c r="Z1025" t="s">
        <v>36</v>
      </c>
      <c r="AA1025" t="s">
        <v>36</v>
      </c>
      <c r="AB1025" t="s">
        <v>36</v>
      </c>
      <c r="AC1025" t="s">
        <v>49</v>
      </c>
      <c r="AD1025" t="s">
        <v>49</v>
      </c>
      <c r="AE1025" t="s">
        <v>45</v>
      </c>
      <c r="AF1025" s="44">
        <v>39121303</v>
      </c>
      <c r="AG1025" s="18" t="s">
        <v>3325</v>
      </c>
      <c r="AH1025" s="18"/>
      <c r="AI1025" s="2" t="s">
        <v>48</v>
      </c>
      <c r="AJ1025" s="2" t="e">
        <f>VLOOKUP(A1025,'Classification Test Result'!$A$2:$D$2428,4,FALSE)</f>
        <v>#N/A</v>
      </c>
      <c r="AL1025" s="2">
        <f>_xlfn.XLOOKUP($A1025,Results!$A$2:$A$2256,Results!G$2:G$2256,"")</f>
        <v>0</v>
      </c>
      <c r="AM1025" s="2">
        <f>_xlfn.XLOOKUP($A1025,Results!$A$2:$A$2256,Results!H$2:H$2256,"")</f>
        <v>0</v>
      </c>
      <c r="AN1025" s="2">
        <f>_xlfn.XLOOKUP($A1025,Results!$A$2:$A$2256,Results!I$2:I$2256,"")</f>
        <v>0</v>
      </c>
      <c r="AO1025" s="2">
        <f>_xlfn.XLOOKUP($A1025,Results!$A$2:$A$2256,Results!J$2:J$2256,"")</f>
        <v>0</v>
      </c>
      <c r="AP1025" s="2">
        <f>_xlfn.XLOOKUP($A1025,Results!$A$2:$A$2256,Results!K$2:K$2256,"")</f>
        <v>0</v>
      </c>
      <c r="AQ1025" s="2">
        <f>_xlfn.XLOOKUP($A1025,Results!$A$2:$A$2256,Results!L$2:L$2256,"")</f>
        <v>0</v>
      </c>
      <c r="AR1025" s="2">
        <f>_xlfn.XLOOKUP($A1025,Results!$A$2:$A$2256,Results!M$2:M$2256,"")</f>
        <v>0</v>
      </c>
      <c r="AS1025" s="2">
        <f>_xlfn.XLOOKUP($A1025,Results!$A$2:$A$2256,Results!N$2:N$2256,"")</f>
        <v>0</v>
      </c>
      <c r="AT1025" s="2" t="str">
        <f>_xlfn.XLOOKUP($A1025,Results!$A$2:$A$2256,Results!O$2:O$2256,"")</f>
        <v>THOMAS &amp; BETTS</v>
      </c>
      <c r="AU1025" s="2" t="str">
        <f>_xlfn.XLOOKUP($A1025,Results!$A$2:$A$2256,Results!P$2:P$2256,"")</f>
        <v>TB</v>
      </c>
      <c r="AV1025" s="2" t="str">
        <f>_xlfn.XLOOKUP($A1025,Results!$A$2:$A$2256,Results!Q$2:Q$2256,"")</f>
        <v>SINGLE_MATCH</v>
      </c>
      <c r="AW1025" s="2">
        <f>_xlfn.XLOOKUP($A1025,Results!$A$2:$A$2256,Results!R$2:R$2256,"")</f>
        <v>0</v>
      </c>
      <c r="AX1025" s="2">
        <f>_xlfn.XLOOKUP($A1025,Results!$A$2:$A$2256,Results!S$2:S$2256,"")</f>
        <v>0</v>
      </c>
      <c r="AY1025" s="2">
        <f>_xlfn.XLOOKUP($A1025,Results!$A$2:$A$2256,Results!T$2:T$2256,"")</f>
        <v>60</v>
      </c>
      <c r="AZ1025" s="2">
        <f>_xlfn.XLOOKUP($A1025,Results!$A$2:$A$2256,Results!U$2:U$2256,"")</f>
        <v>0</v>
      </c>
      <c r="BA1025" s="2" t="str">
        <f>_xlfn.XLOOKUP($A1025,Results!$A$2:$A$2256,Results!V$2:V$2256,"")</f>
        <v>ATKORE</v>
      </c>
      <c r="BB1025" s="2">
        <f>_xlfn.XLOOKUP($A1025,Results!$A$2:$A$2256,Results!W$2:W$2256,"")</f>
        <v>62</v>
      </c>
      <c r="BC1025" s="2">
        <f>_xlfn.XLOOKUP($A1025,Results!$A$2:$A$2256,Results!X$2:X$2256,"")</f>
        <v>39121300</v>
      </c>
      <c r="BD1025" s="2">
        <f>_xlfn.XLOOKUP($A1025,Results!$A$2:$A$2256,Results!Y$2:Y$2256,"")</f>
        <v>81</v>
      </c>
      <c r="BE1025" s="2" t="b">
        <f>_xlfn.XLOOKUP($A1025,Results!$A$2:$A$2256,Results!Z$2:Z$2256,"")</f>
        <v>1</v>
      </c>
    </row>
    <row r="1026" spans="1:57" ht="38.25" customHeight="1" x14ac:dyDescent="0.3">
      <c r="A1026">
        <v>906703</v>
      </c>
      <c r="B1026">
        <v>281546</v>
      </c>
      <c r="C1026" t="s">
        <v>36</v>
      </c>
      <c r="D1026">
        <v>930104487</v>
      </c>
      <c r="E1026" s="2" t="str">
        <f>VLOOKUP(F1026,'RPA Vendor Data '!F$1:$G$2418,2)</f>
        <v>BORDER STATES INDUSTRIES</v>
      </c>
      <c r="F1026" s="2">
        <v>10427</v>
      </c>
      <c r="G1026" s="2">
        <v>2</v>
      </c>
      <c r="H1026" t="s">
        <v>3326</v>
      </c>
      <c r="I1026">
        <v>30</v>
      </c>
      <c r="J1026" t="s">
        <v>65</v>
      </c>
      <c r="K1026" t="s">
        <v>58</v>
      </c>
      <c r="L1026">
        <v>354.43</v>
      </c>
      <c r="M1026" s="2" t="s">
        <v>3323</v>
      </c>
      <c r="N1026" s="9" t="s">
        <v>3327</v>
      </c>
      <c r="O1026">
        <v>3612539</v>
      </c>
      <c r="P1026" t="s">
        <v>36</v>
      </c>
      <c r="Q1026" t="s">
        <v>36</v>
      </c>
      <c r="R1026">
        <v>106.33</v>
      </c>
      <c r="S1026" s="1">
        <v>45744.460511076388</v>
      </c>
      <c r="T1026" t="s">
        <v>42</v>
      </c>
      <c r="U1026" s="1">
        <v>45744.230555555558</v>
      </c>
      <c r="V1026" t="s">
        <v>43</v>
      </c>
      <c r="W1026" t="s">
        <v>36</v>
      </c>
      <c r="X1026">
        <v>0</v>
      </c>
      <c r="Y1026">
        <v>201</v>
      </c>
      <c r="Z1026" t="s">
        <v>36</v>
      </c>
      <c r="AA1026" t="s">
        <v>36</v>
      </c>
      <c r="AB1026" t="s">
        <v>36</v>
      </c>
      <c r="AC1026" t="s">
        <v>49</v>
      </c>
      <c r="AD1026" t="s">
        <v>49</v>
      </c>
      <c r="AE1026" t="s">
        <v>45</v>
      </c>
      <c r="AF1026" s="44">
        <v>39121303</v>
      </c>
      <c r="AG1026" s="18" t="s">
        <v>3328</v>
      </c>
      <c r="AH1026" s="18"/>
      <c r="AI1026" s="2" t="s">
        <v>48</v>
      </c>
      <c r="AJ1026" s="2" t="e">
        <f>VLOOKUP(A1026,'Classification Test Result'!$A$2:$D$2428,4,FALSE)</f>
        <v>#N/A</v>
      </c>
      <c r="AL1026" s="2">
        <f>_xlfn.XLOOKUP($A1026,Results!$A$2:$A$2256,Results!G$2:G$2256,"")</f>
        <v>722607</v>
      </c>
      <c r="AM1026" s="2" t="str">
        <f>_xlfn.XLOOKUP($A1026,Results!$A$2:$A$2256,Results!H$2:H$2256,"")</f>
        <v>TB125</v>
      </c>
      <c r="AN1026" s="2" t="str">
        <f>_xlfn.XLOOKUP($A1026,Results!$A$2:$A$2256,Results!I$2:I$2256,"")</f>
        <v>O Z GEDNEY</v>
      </c>
      <c r="AO1026" s="2">
        <f>_xlfn.XLOOKUP($A1026,Results!$A$2:$A$2256,Results!J$2:J$2256,"")</f>
        <v>783126522662</v>
      </c>
      <c r="AP1026" s="2">
        <f>_xlfn.XLOOKUP($A1026,Results!$A$2:$A$2256,Results!K$2:K$2256,"")</f>
        <v>39131708</v>
      </c>
      <c r="AQ1026" s="2">
        <f>_xlfn.XLOOKUP($A1026,Results!$A$2:$A$2256,Results!L$2:L$2256,"")</f>
        <v>0</v>
      </c>
      <c r="AR1026" s="2">
        <f>_xlfn.XLOOKUP($A1026,Results!$A$2:$A$2256,Results!M$2:M$2256,"")</f>
        <v>980952</v>
      </c>
      <c r="AS1026" s="2" t="str">
        <f>_xlfn.XLOOKUP($A1026,Results!$A$2:$A$2256,Results!N$2:N$2256,"")</f>
        <v>OZ-G TB125 1-1/4 MALL TB COND BODY</v>
      </c>
      <c r="AT1026" s="2" t="str">
        <f>_xlfn.XLOOKUP($A1026,Results!$A$2:$A$2256,Results!O$2:O$2256,"")</f>
        <v>O Z GEDNEY</v>
      </c>
      <c r="AU1026" s="2">
        <f>_xlfn.XLOOKUP($A1026,Results!$A$2:$A$2256,Results!P$2:P$2256,"")</f>
        <v>0</v>
      </c>
      <c r="AV1026" s="2" t="str">
        <f>_xlfn.XLOOKUP($A1026,Results!$A$2:$A$2256,Results!Q$2:Q$2256,"")</f>
        <v>NO_VALID_MATCHES</v>
      </c>
      <c r="AW1026" s="2" t="str">
        <f>_xlfn.XLOOKUP($A1026,Results!$A$2:$A$2256,Results!R$2:R$2256,"")</f>
        <v>0.5890059641088006</v>
      </c>
      <c r="AX1026" s="2">
        <f>_xlfn.XLOOKUP($A1026,Results!$A$2:$A$2256,Results!S$2:S$2256,"")</f>
        <v>82</v>
      </c>
      <c r="AY1026" s="2">
        <f>_xlfn.XLOOKUP($A1026,Results!$A$2:$A$2256,Results!T$2:T$2256,"")</f>
        <v>53</v>
      </c>
      <c r="AZ1026" s="2">
        <f>_xlfn.XLOOKUP($A1026,Results!$A$2:$A$2256,Results!U$2:U$2256,"")</f>
        <v>45</v>
      </c>
      <c r="BA1026" s="2">
        <f>_xlfn.XLOOKUP($A1026,Results!$A$2:$A$2256,Results!V$2:V$2256,"")</f>
        <v>0</v>
      </c>
      <c r="BB1026" s="2">
        <f>_xlfn.XLOOKUP($A1026,Results!$A$2:$A$2256,Results!W$2:W$2256,"")</f>
        <v>0</v>
      </c>
      <c r="BC1026" s="2">
        <f>_xlfn.XLOOKUP($A1026,Results!$A$2:$A$2256,Results!X$2:X$2256,"")</f>
        <v>39121300</v>
      </c>
      <c r="BD1026" s="2">
        <f>_xlfn.XLOOKUP($A1026,Results!$A$2:$A$2256,Results!Y$2:Y$2256,"")</f>
        <v>79</v>
      </c>
      <c r="BE1026" s="2">
        <f>_xlfn.XLOOKUP($A1026,Results!$A$2:$A$2256,Results!Z$2:Z$2256,"")</f>
        <v>0</v>
      </c>
    </row>
    <row r="1027" spans="1:57" ht="38.25" customHeight="1" x14ac:dyDescent="0.3">
      <c r="A1027">
        <v>906704</v>
      </c>
      <c r="B1027">
        <v>281550</v>
      </c>
      <c r="C1027" t="s">
        <v>36</v>
      </c>
      <c r="D1027">
        <v>930104435</v>
      </c>
      <c r="E1027" s="2" t="str">
        <f>VLOOKUP(F1027,'RPA Vendor Data '!F$1:$G$2418,2)</f>
        <v>BORDER STATES INDUSTRIES</v>
      </c>
      <c r="F1027" s="2">
        <v>10427</v>
      </c>
      <c r="G1027" s="2">
        <v>2</v>
      </c>
      <c r="H1027" t="s">
        <v>3329</v>
      </c>
      <c r="I1027">
        <v>6</v>
      </c>
      <c r="J1027" t="s">
        <v>65</v>
      </c>
      <c r="K1027" t="s">
        <v>58</v>
      </c>
      <c r="L1027">
        <v>1641.46</v>
      </c>
      <c r="M1027" s="2" t="s">
        <v>3323</v>
      </c>
      <c r="N1027" s="9" t="s">
        <v>3330</v>
      </c>
      <c r="O1027">
        <v>3612531</v>
      </c>
      <c r="P1027" t="s">
        <v>36</v>
      </c>
      <c r="Q1027" t="s">
        <v>36</v>
      </c>
      <c r="R1027">
        <v>98.49</v>
      </c>
      <c r="S1027" s="1">
        <v>45744.460422569442</v>
      </c>
      <c r="T1027" t="s">
        <v>42</v>
      </c>
      <c r="U1027" s="1">
        <v>45744.231944444437</v>
      </c>
      <c r="V1027" t="s">
        <v>43</v>
      </c>
      <c r="W1027" t="s">
        <v>36</v>
      </c>
      <c r="X1027">
        <v>0</v>
      </c>
      <c r="Y1027">
        <v>0</v>
      </c>
      <c r="Z1027">
        <v>1641.5</v>
      </c>
      <c r="AA1027" t="s">
        <v>36</v>
      </c>
      <c r="AB1027">
        <v>180</v>
      </c>
      <c r="AC1027" t="s">
        <v>534</v>
      </c>
      <c r="AD1027" t="s">
        <v>534</v>
      </c>
      <c r="AE1027" t="s">
        <v>45</v>
      </c>
      <c r="AF1027" s="44">
        <v>31162807</v>
      </c>
      <c r="AG1027" s="18" t="s">
        <v>3331</v>
      </c>
      <c r="AH1027" s="18"/>
      <c r="AI1027" s="2" t="s">
        <v>48</v>
      </c>
      <c r="AJ1027" s="2" t="e">
        <f>VLOOKUP(A1027,'Classification Test Result'!$A$2:$D$2428,4,FALSE)</f>
        <v>#N/A</v>
      </c>
      <c r="AL1027" s="2">
        <f>_xlfn.XLOOKUP($A1027,Results!$A$2:$A$2256,Results!G$2:G$2256,"")</f>
        <v>269992</v>
      </c>
      <c r="AM1027" s="2" t="str">
        <f>_xlfn.XLOOKUP($A1027,Results!$A$2:$A$2256,Results!H$2:H$2256,"")</f>
        <v>SFP14</v>
      </c>
      <c r="AN1027" s="2" t="str">
        <f>_xlfn.XLOOKUP($A1027,Results!$A$2:$A$2256,Results!I$2:I$2256,"")</f>
        <v>SOUTHWIRE</v>
      </c>
      <c r="AO1027" s="2">
        <f>_xlfn.XLOOKUP($A1027,Results!$A$2:$A$2256,Results!J$2:J$2256,"")</f>
        <v>785592117083</v>
      </c>
      <c r="AP1027" s="2">
        <f>_xlfn.XLOOKUP($A1027,Results!$A$2:$A$2256,Results!K$2:K$2256,"")</f>
        <v>25172000</v>
      </c>
      <c r="AQ1027" s="2">
        <f>_xlfn.XLOOKUP($A1027,Results!$A$2:$A$2256,Results!L$2:L$2256,"")</f>
        <v>0</v>
      </c>
      <c r="AR1027" s="2">
        <f>_xlfn.XLOOKUP($A1027,Results!$A$2:$A$2256,Results!M$2:M$2256,"")</f>
        <v>602598</v>
      </c>
      <c r="AS1027" s="2" t="str">
        <f>_xlfn.XLOOKUP($A1027,Results!$A$2:$A$2256,Results!N$2:N$2256,"")</f>
        <v>GRVN SFP14 CHANNEL POST BASE</v>
      </c>
      <c r="AT1027" s="2" t="str">
        <f>_xlfn.XLOOKUP($A1027,Results!$A$2:$A$2256,Results!O$2:O$2256,"")</f>
        <v>SOUTHWIRE</v>
      </c>
      <c r="AU1027" s="2">
        <f>_xlfn.XLOOKUP($A1027,Results!$A$2:$A$2256,Results!P$2:P$2256,"")</f>
        <v>0</v>
      </c>
      <c r="AV1027" s="2" t="str">
        <f>_xlfn.XLOOKUP($A1027,Results!$A$2:$A$2256,Results!Q$2:Q$2256,"")</f>
        <v>NO_MANUFACTURERS_FOUND</v>
      </c>
      <c r="AW1027" s="2">
        <f>_xlfn.XLOOKUP($A1027,Results!$A$2:$A$2256,Results!R$2:R$2256,"")</f>
        <v>0.73297329974372105</v>
      </c>
      <c r="AX1027" s="2">
        <f>_xlfn.XLOOKUP($A1027,Results!$A$2:$A$2256,Results!S$2:S$2256,"")</f>
        <v>94</v>
      </c>
      <c r="AY1027" s="2">
        <f>_xlfn.XLOOKUP($A1027,Results!$A$2:$A$2256,Results!T$2:T$2256,"")</f>
        <v>85</v>
      </c>
      <c r="AZ1027" s="2">
        <f>_xlfn.XLOOKUP($A1027,Results!$A$2:$A$2256,Results!U$2:U$2256,"")</f>
        <v>86</v>
      </c>
      <c r="BA1027" s="2">
        <f>_xlfn.XLOOKUP($A1027,Results!$A$2:$A$2256,Results!V$2:V$2256,"")</f>
        <v>0</v>
      </c>
      <c r="BB1027" s="2">
        <f>_xlfn.XLOOKUP($A1027,Results!$A$2:$A$2256,Results!W$2:W$2256,"")</f>
        <v>0</v>
      </c>
      <c r="BC1027" s="2">
        <f>_xlfn.XLOOKUP($A1027,Results!$A$2:$A$2256,Results!X$2:X$2256,"")</f>
        <v>30100000</v>
      </c>
      <c r="BD1027" s="2">
        <f>_xlfn.XLOOKUP($A1027,Results!$A$2:$A$2256,Results!Y$2:Y$2256,"")</f>
        <v>64</v>
      </c>
      <c r="BE1027" s="2">
        <f>_xlfn.XLOOKUP($A1027,Results!$A$2:$A$2256,Results!Z$2:Z$2256,"")</f>
        <v>0</v>
      </c>
    </row>
    <row r="1028" spans="1:57" ht="38.25" customHeight="1" x14ac:dyDescent="0.3">
      <c r="A1028">
        <v>906705</v>
      </c>
      <c r="B1028">
        <v>281672</v>
      </c>
      <c r="C1028" t="s">
        <v>36</v>
      </c>
      <c r="D1028" t="s">
        <v>623</v>
      </c>
      <c r="E1028" s="2" t="str">
        <f>VLOOKUP(F1028,'RPA Vendor Data '!F$1:$G$2418,2)</f>
        <v>VIKING ELECTRIC</v>
      </c>
      <c r="F1028" s="2">
        <v>13536</v>
      </c>
      <c r="G1028" s="2">
        <v>9</v>
      </c>
      <c r="H1028" t="s">
        <v>3332</v>
      </c>
      <c r="I1028">
        <v>500</v>
      </c>
      <c r="J1028" t="s">
        <v>389</v>
      </c>
      <c r="K1028" t="s">
        <v>58</v>
      </c>
      <c r="L1028">
        <v>264.10000000000002</v>
      </c>
      <c r="M1028" s="2" t="s">
        <v>3323</v>
      </c>
      <c r="N1028" s="9" t="s">
        <v>3333</v>
      </c>
      <c r="O1028" t="s">
        <v>36</v>
      </c>
      <c r="P1028" t="s">
        <v>3334</v>
      </c>
      <c r="Q1028" t="s">
        <v>36</v>
      </c>
      <c r="R1028">
        <v>1320.5</v>
      </c>
      <c r="S1028" s="1">
        <v>45744.501014270827</v>
      </c>
      <c r="T1028" t="s">
        <v>42</v>
      </c>
      <c r="U1028" s="1">
        <v>45744.290972222218</v>
      </c>
      <c r="V1028" t="s">
        <v>43</v>
      </c>
      <c r="W1028" t="s">
        <v>36</v>
      </c>
      <c r="X1028">
        <v>9</v>
      </c>
      <c r="Y1028" t="s">
        <v>54</v>
      </c>
      <c r="Z1028" t="s">
        <v>36</v>
      </c>
      <c r="AA1028">
        <v>264.10000000000002</v>
      </c>
      <c r="AB1028" t="s">
        <v>36</v>
      </c>
      <c r="AC1028" t="s">
        <v>59</v>
      </c>
      <c r="AD1028" t="s">
        <v>59</v>
      </c>
      <c r="AE1028" t="s">
        <v>45</v>
      </c>
      <c r="AF1028" s="44">
        <v>39122238</v>
      </c>
      <c r="AG1028" s="18" t="s">
        <v>3335</v>
      </c>
      <c r="AH1028" s="18"/>
      <c r="AI1028" s="2" t="s">
        <v>48</v>
      </c>
      <c r="AJ1028" s="2" t="e">
        <f>VLOOKUP(A1028,'Classification Test Result'!$A$2:$D$2428,4,FALSE)</f>
        <v>#N/A</v>
      </c>
      <c r="AL1028" s="2">
        <f>_xlfn.XLOOKUP($A1028,Results!$A$2:$A$2256,Results!G$2:G$2256,"")</f>
        <v>0</v>
      </c>
      <c r="AM1028" s="2">
        <f>_xlfn.XLOOKUP($A1028,Results!$A$2:$A$2256,Results!H$2:H$2256,"")</f>
        <v>0</v>
      </c>
      <c r="AN1028" s="2">
        <f>_xlfn.XLOOKUP($A1028,Results!$A$2:$A$2256,Results!I$2:I$2256,"")</f>
        <v>0</v>
      </c>
      <c r="AO1028" s="2">
        <f>_xlfn.XLOOKUP($A1028,Results!$A$2:$A$2256,Results!J$2:J$2256,"")</f>
        <v>0</v>
      </c>
      <c r="AP1028" s="2">
        <f>_xlfn.XLOOKUP($A1028,Results!$A$2:$A$2256,Results!K$2:K$2256,"")</f>
        <v>0</v>
      </c>
      <c r="AQ1028" s="2">
        <f>_xlfn.XLOOKUP($A1028,Results!$A$2:$A$2256,Results!L$2:L$2256,"")</f>
        <v>0</v>
      </c>
      <c r="AR1028" s="2">
        <f>_xlfn.XLOOKUP($A1028,Results!$A$2:$A$2256,Results!M$2:M$2256,"")</f>
        <v>0</v>
      </c>
      <c r="AS1028" s="2">
        <f>_xlfn.XLOOKUP($A1028,Results!$A$2:$A$2256,Results!N$2:N$2256,"")</f>
        <v>0</v>
      </c>
      <c r="AT1028" s="2" t="str">
        <f>_xlfn.XLOOKUP($A1028,Results!$A$2:$A$2256,Results!O$2:O$2256,"")</f>
        <v>GENERIC CONDUIT/CONDUIT FITTINGS</v>
      </c>
      <c r="AU1028" s="2" t="str">
        <f>_xlfn.XLOOKUP($A1028,Results!$A$2:$A$2256,Results!P$2:P$2256,"")</f>
        <v>CONDUIT</v>
      </c>
      <c r="AV1028" s="2" t="str">
        <f>_xlfn.XLOOKUP($A1028,Results!$A$2:$A$2256,Results!Q$2:Q$2256,"")</f>
        <v>SINGLE_MATCH</v>
      </c>
      <c r="AW1028" s="2">
        <f>_xlfn.XLOOKUP($A1028,Results!$A$2:$A$2256,Results!R$2:R$2256,"")</f>
        <v>0</v>
      </c>
      <c r="AX1028" s="2">
        <f>_xlfn.XLOOKUP($A1028,Results!$A$2:$A$2256,Results!S$2:S$2256,"")</f>
        <v>0</v>
      </c>
      <c r="AY1028" s="2">
        <f>_xlfn.XLOOKUP($A1028,Results!$A$2:$A$2256,Results!T$2:T$2256,"")</f>
        <v>95</v>
      </c>
      <c r="AZ1028" s="2">
        <f>_xlfn.XLOOKUP($A1028,Results!$A$2:$A$2256,Results!U$2:U$2256,"")</f>
        <v>0</v>
      </c>
      <c r="BA1028" s="2" t="str">
        <f>_xlfn.XLOOKUP($A1028,Results!$A$2:$A$2256,Results!V$2:V$2256,"")</f>
        <v>WHEATLAND TUBE</v>
      </c>
      <c r="BB1028" s="2">
        <f>_xlfn.XLOOKUP($A1028,Results!$A$2:$A$2256,Results!W$2:W$2256,"")</f>
        <v>78</v>
      </c>
      <c r="BC1028" s="2">
        <f>_xlfn.XLOOKUP($A1028,Results!$A$2:$A$2256,Results!X$2:X$2256,"")</f>
        <v>39131718</v>
      </c>
      <c r="BD1028" s="2">
        <f>_xlfn.XLOOKUP($A1028,Results!$A$2:$A$2256,Results!Y$2:Y$2256,"")</f>
        <v>78</v>
      </c>
      <c r="BE1028" s="2" t="b">
        <f>_xlfn.XLOOKUP($A1028,Results!$A$2:$A$2256,Results!Z$2:Z$2256,"")</f>
        <v>1</v>
      </c>
    </row>
    <row r="1029" spans="1:57" ht="38.25" customHeight="1" x14ac:dyDescent="0.3">
      <c r="A1029">
        <v>906706</v>
      </c>
      <c r="B1029">
        <v>281791</v>
      </c>
      <c r="C1029" t="s">
        <v>36</v>
      </c>
      <c r="D1029">
        <v>9341426312</v>
      </c>
      <c r="E1029" s="2" t="str">
        <f>VLOOKUP(F1029,'RPA Vendor Data '!F$1:$G$2418,2)</f>
        <v>GRAYBAR ELECTRIC CO. INC.</v>
      </c>
      <c r="F1029" s="2">
        <v>11471</v>
      </c>
      <c r="G1029" s="2">
        <v>2</v>
      </c>
      <c r="H1029" t="s">
        <v>3336</v>
      </c>
      <c r="I1029">
        <v>1</v>
      </c>
      <c r="J1029" t="s">
        <v>39</v>
      </c>
      <c r="K1029" t="s">
        <v>39</v>
      </c>
      <c r="L1029">
        <v>3500</v>
      </c>
      <c r="M1029" s="2" t="s">
        <v>36</v>
      </c>
      <c r="N1029" s="9" t="s">
        <v>36</v>
      </c>
      <c r="O1029" t="s">
        <v>3337</v>
      </c>
      <c r="P1029" t="s">
        <v>36</v>
      </c>
      <c r="Q1029" t="s">
        <v>36</v>
      </c>
      <c r="R1029">
        <v>3500</v>
      </c>
      <c r="S1029" s="1">
        <v>45744.564088657396</v>
      </c>
      <c r="T1029" t="s">
        <v>42</v>
      </c>
      <c r="U1029" s="1">
        <v>45744.352777777778</v>
      </c>
      <c r="V1029" t="s">
        <v>43</v>
      </c>
      <c r="W1029" t="s">
        <v>36</v>
      </c>
      <c r="X1029">
        <v>0</v>
      </c>
      <c r="Y1029" s="3">
        <v>201301</v>
      </c>
      <c r="Z1029" t="s">
        <v>36</v>
      </c>
      <c r="AA1029" t="s">
        <v>36</v>
      </c>
      <c r="AB1029" t="s">
        <v>36</v>
      </c>
      <c r="AC1029" t="s">
        <v>49</v>
      </c>
      <c r="AD1029" t="s">
        <v>49</v>
      </c>
      <c r="AE1029" t="s">
        <v>45</v>
      </c>
      <c r="AF1029" s="44">
        <v>78101800</v>
      </c>
      <c r="AG1029" s="18" t="s">
        <v>3338</v>
      </c>
      <c r="AH1029" s="18"/>
      <c r="AI1029" s="2" t="s">
        <v>48</v>
      </c>
      <c r="AJ1029" s="2" t="e">
        <f>VLOOKUP(A1029,'Classification Test Result'!$A$2:$D$2428,4,FALSE)</f>
        <v>#N/A</v>
      </c>
      <c r="AL1029" s="2">
        <f>_xlfn.XLOOKUP($A1029,Results!$A$2:$A$2256,Results!G$2:G$2256,"")</f>
        <v>0</v>
      </c>
      <c r="AM1029" s="2">
        <f>_xlfn.XLOOKUP($A1029,Results!$A$2:$A$2256,Results!H$2:H$2256,"")</f>
        <v>0</v>
      </c>
      <c r="AN1029" s="2">
        <f>_xlfn.XLOOKUP($A1029,Results!$A$2:$A$2256,Results!I$2:I$2256,"")</f>
        <v>0</v>
      </c>
      <c r="AO1029" s="2">
        <f>_xlfn.XLOOKUP($A1029,Results!$A$2:$A$2256,Results!J$2:J$2256,"")</f>
        <v>0</v>
      </c>
      <c r="AP1029" s="2">
        <f>_xlfn.XLOOKUP($A1029,Results!$A$2:$A$2256,Results!K$2:K$2256,"")</f>
        <v>0</v>
      </c>
      <c r="AQ1029" s="2">
        <f>_xlfn.XLOOKUP($A1029,Results!$A$2:$A$2256,Results!L$2:L$2256,"")</f>
        <v>0</v>
      </c>
      <c r="AR1029" s="2">
        <f>_xlfn.XLOOKUP($A1029,Results!$A$2:$A$2256,Results!M$2:M$2256,"")</f>
        <v>0</v>
      </c>
      <c r="AS1029" s="2">
        <f>_xlfn.XLOOKUP($A1029,Results!$A$2:$A$2256,Results!N$2:N$2256,"")</f>
        <v>0</v>
      </c>
      <c r="AT1029" s="2">
        <f>_xlfn.XLOOKUP($A1029,Results!$A$2:$A$2256,Results!O$2:O$2256,"")</f>
        <v>0</v>
      </c>
      <c r="AU1029" s="2">
        <f>_xlfn.XLOOKUP($A1029,Results!$A$2:$A$2256,Results!P$2:P$2256,"")</f>
        <v>0</v>
      </c>
      <c r="AV1029" s="2">
        <f>_xlfn.XLOOKUP($A1029,Results!$A$2:$A$2256,Results!Q$2:Q$2256,"")</f>
        <v>0</v>
      </c>
      <c r="AW1029" s="2">
        <f>_xlfn.XLOOKUP($A1029,Results!$A$2:$A$2256,Results!R$2:R$2256,"")</f>
        <v>0</v>
      </c>
      <c r="AX1029" s="2">
        <f>_xlfn.XLOOKUP($A1029,Results!$A$2:$A$2256,Results!S$2:S$2256,"")</f>
        <v>0</v>
      </c>
      <c r="AY1029" s="2">
        <f>_xlfn.XLOOKUP($A1029,Results!$A$2:$A$2256,Results!T$2:T$2256,"")</f>
        <v>0</v>
      </c>
      <c r="AZ1029" s="2">
        <f>_xlfn.XLOOKUP($A1029,Results!$A$2:$A$2256,Results!U$2:U$2256,"")</f>
        <v>0</v>
      </c>
      <c r="BA1029" s="2">
        <f>_xlfn.XLOOKUP($A1029,Results!$A$2:$A$2256,Results!V$2:V$2256,"")</f>
        <v>0</v>
      </c>
      <c r="BB1029" s="2">
        <f>_xlfn.XLOOKUP($A1029,Results!$A$2:$A$2256,Results!W$2:W$2256,"")</f>
        <v>0</v>
      </c>
      <c r="BC1029" s="2">
        <f>_xlfn.XLOOKUP($A1029,Results!$A$2:$A$2256,Results!X$2:X$2256,"")</f>
        <v>0</v>
      </c>
      <c r="BD1029" s="2">
        <f>_xlfn.XLOOKUP($A1029,Results!$A$2:$A$2256,Results!Y$2:Y$2256,"")</f>
        <v>0</v>
      </c>
      <c r="BE1029" s="2">
        <f>_xlfn.XLOOKUP($A1029,Results!$A$2:$A$2256,Results!Z$2:Z$2256,"")</f>
        <v>0</v>
      </c>
    </row>
    <row r="1030" spans="1:57" ht="38.25" customHeight="1" x14ac:dyDescent="0.3">
      <c r="A1030">
        <v>906707</v>
      </c>
      <c r="B1030">
        <v>281786</v>
      </c>
      <c r="C1030" t="s">
        <v>36</v>
      </c>
      <c r="D1030" t="s">
        <v>3339</v>
      </c>
      <c r="E1030" s="2" t="str">
        <f>VLOOKUP(F1030,'RPA Vendor Data '!F$1:$G$2418,2)</f>
        <v>LOEB ELECTRIC</v>
      </c>
      <c r="F1030" s="2">
        <v>12062</v>
      </c>
      <c r="G1030" s="2">
        <v>2</v>
      </c>
      <c r="H1030" t="s">
        <v>3340</v>
      </c>
      <c r="I1030">
        <v>100</v>
      </c>
      <c r="J1030" t="s">
        <v>389</v>
      </c>
      <c r="K1030" t="s">
        <v>58</v>
      </c>
      <c r="L1030">
        <v>41.585000000000001</v>
      </c>
      <c r="M1030" s="2" t="s">
        <v>3341</v>
      </c>
      <c r="N1030" s="9" t="s">
        <v>3342</v>
      </c>
      <c r="O1030" t="s">
        <v>36</v>
      </c>
      <c r="P1030" t="s">
        <v>36</v>
      </c>
      <c r="Q1030" t="s">
        <v>36</v>
      </c>
      <c r="R1030">
        <v>41.59</v>
      </c>
      <c r="S1030" s="1">
        <v>45744.564325462961</v>
      </c>
      <c r="T1030" t="s">
        <v>42</v>
      </c>
      <c r="U1030" s="1">
        <v>45744.352083333331</v>
      </c>
      <c r="V1030" t="s">
        <v>43</v>
      </c>
      <c r="W1030" t="s">
        <v>36</v>
      </c>
      <c r="X1030">
        <v>0</v>
      </c>
      <c r="Y1030">
        <v>999</v>
      </c>
      <c r="Z1030" t="s">
        <v>36</v>
      </c>
      <c r="AA1030" t="s">
        <v>36</v>
      </c>
      <c r="AB1030" t="s">
        <v>36</v>
      </c>
      <c r="AC1030" t="s">
        <v>1819</v>
      </c>
      <c r="AD1030" t="s">
        <v>1819</v>
      </c>
      <c r="AE1030" t="s">
        <v>45</v>
      </c>
      <c r="AF1030" s="44">
        <v>39121312</v>
      </c>
      <c r="AG1030" s="18" t="s">
        <v>3343</v>
      </c>
      <c r="AH1030" s="18"/>
      <c r="AI1030" s="2" t="s">
        <v>48</v>
      </c>
      <c r="AJ1030" s="2" t="e">
        <f>VLOOKUP(A1030,'Classification Test Result'!$A$2:$D$2428,4,FALSE)</f>
        <v>#N/A</v>
      </c>
      <c r="AL1030" s="2">
        <f>_xlfn.XLOOKUP($A1030,Results!$A$2:$A$2256,Results!G$2:G$2256,"")</f>
        <v>566132</v>
      </c>
      <c r="AM1030" s="2" t="str">
        <f>_xlfn.XLOOKUP($A1030,Results!$A$2:$A$2256,Results!H$2:H$2256,"")</f>
        <v>PB600D</v>
      </c>
      <c r="AN1030" s="2" t="str">
        <f>_xlfn.XLOOKUP($A1030,Results!$A$2:$A$2256,Results!I$2:I$2256,"")</f>
        <v>APPLETON</v>
      </c>
      <c r="AO1030" s="2">
        <f>_xlfn.XLOOKUP($A1030,Results!$A$2:$A$2256,Results!J$2:J$2256,"")</f>
        <v>687855146000</v>
      </c>
      <c r="AP1030" s="2">
        <f>_xlfn.XLOOKUP($A1030,Results!$A$2:$A$2256,Results!K$2:K$2256,"")</f>
        <v>39121312</v>
      </c>
      <c r="AQ1030" s="2">
        <f>_xlfn.XLOOKUP($A1030,Results!$A$2:$A$2256,Results!L$2:L$2256,"")</f>
        <v>0</v>
      </c>
      <c r="AR1030" s="2">
        <f>_xlfn.XLOOKUP($A1030,Results!$A$2:$A$2256,Results!M$2:M$2256,"")</f>
        <v>10243</v>
      </c>
      <c r="AS1030" s="2" t="str">
        <f>_xlfn.XLOOKUP($A1030,Results!$A$2:$A$2256,Results!N$2:N$2256,"")</f>
        <v>NER PB-600-D 2IN 105D PLSTC INSBSH</v>
      </c>
      <c r="AT1030" s="2" t="str">
        <f>_xlfn.XLOOKUP($A1030,Results!$A$2:$A$2256,Results!O$2:O$2256,"")</f>
        <v>APPLETON</v>
      </c>
      <c r="AU1030" s="2">
        <f>_xlfn.XLOOKUP($A1030,Results!$A$2:$A$2256,Results!P$2:P$2256,"")</f>
        <v>0</v>
      </c>
      <c r="AV1030" s="2" t="str">
        <f>_xlfn.XLOOKUP($A1030,Results!$A$2:$A$2256,Results!Q$2:Q$2256,"")</f>
        <v>NO_MANUFACTURERS_FOUND</v>
      </c>
      <c r="AW1030" s="2" t="str">
        <f>_xlfn.XLOOKUP($A1030,Results!$A$2:$A$2256,Results!R$2:R$2256,"")</f>
        <v>0.6897197633906703</v>
      </c>
      <c r="AX1030" s="2">
        <f>_xlfn.XLOOKUP($A1030,Results!$A$2:$A$2256,Results!S$2:S$2256,"")</f>
        <v>99</v>
      </c>
      <c r="AY1030" s="2">
        <f>_xlfn.XLOOKUP($A1030,Results!$A$2:$A$2256,Results!T$2:T$2256,"")</f>
        <v>89</v>
      </c>
      <c r="AZ1030" s="2">
        <f>_xlfn.XLOOKUP($A1030,Results!$A$2:$A$2256,Results!U$2:U$2256,"")</f>
        <v>85</v>
      </c>
      <c r="BA1030" s="2">
        <f>_xlfn.XLOOKUP($A1030,Results!$A$2:$A$2256,Results!V$2:V$2256,"")</f>
        <v>0</v>
      </c>
      <c r="BB1030" s="2">
        <f>_xlfn.XLOOKUP($A1030,Results!$A$2:$A$2256,Results!W$2:W$2256,"")</f>
        <v>0</v>
      </c>
      <c r="BC1030" s="2">
        <f>_xlfn.XLOOKUP($A1030,Results!$A$2:$A$2256,Results!X$2:X$2256,"")</f>
        <v>0</v>
      </c>
      <c r="BD1030" s="2">
        <f>_xlfn.XLOOKUP($A1030,Results!$A$2:$A$2256,Results!Y$2:Y$2256,"")</f>
        <v>0</v>
      </c>
      <c r="BE1030" s="2">
        <f>_xlfn.XLOOKUP($A1030,Results!$A$2:$A$2256,Results!Z$2:Z$2256,"")</f>
        <v>0</v>
      </c>
    </row>
    <row r="1031" spans="1:57" ht="38.25" customHeight="1" x14ac:dyDescent="0.3">
      <c r="A1031">
        <v>906708</v>
      </c>
      <c r="B1031">
        <v>281781</v>
      </c>
      <c r="C1031" t="s">
        <v>36</v>
      </c>
      <c r="D1031" t="s">
        <v>3344</v>
      </c>
      <c r="E1031" s="2" t="str">
        <f>VLOOKUP(F1031,'RPA Vendor Data '!F$1:$G$2418,2)</f>
        <v>LOEB ELECTRIC</v>
      </c>
      <c r="F1031" s="2">
        <v>12062</v>
      </c>
      <c r="G1031" s="2">
        <v>1</v>
      </c>
      <c r="H1031" t="s">
        <v>3345</v>
      </c>
      <c r="I1031">
        <v>2</v>
      </c>
      <c r="J1031" t="s">
        <v>65</v>
      </c>
      <c r="K1031" t="s">
        <v>39</v>
      </c>
      <c r="L1031">
        <v>5.9180000000000001</v>
      </c>
      <c r="M1031" s="2" t="s">
        <v>3341</v>
      </c>
      <c r="N1031" s="9" t="s">
        <v>3346</v>
      </c>
      <c r="O1031" t="s">
        <v>36</v>
      </c>
      <c r="P1031" t="s">
        <v>36</v>
      </c>
      <c r="Q1031" t="s">
        <v>36</v>
      </c>
      <c r="R1031">
        <v>11.84</v>
      </c>
      <c r="S1031" s="1">
        <v>45744.564535763893</v>
      </c>
      <c r="T1031" t="s">
        <v>42</v>
      </c>
      <c r="U1031" s="1">
        <v>45744.35</v>
      </c>
      <c r="V1031" t="s">
        <v>43</v>
      </c>
      <c r="W1031" t="s">
        <v>36</v>
      </c>
      <c r="X1031">
        <v>0</v>
      </c>
      <c r="Y1031">
        <v>999</v>
      </c>
      <c r="Z1031" t="s">
        <v>36</v>
      </c>
      <c r="AA1031" t="s">
        <v>36</v>
      </c>
      <c r="AB1031" t="s">
        <v>36</v>
      </c>
      <c r="AC1031" t="s">
        <v>102</v>
      </c>
      <c r="AD1031" t="s">
        <v>102</v>
      </c>
      <c r="AE1031" t="s">
        <v>45</v>
      </c>
      <c r="AF1031" s="44">
        <v>39131708</v>
      </c>
      <c r="AG1031" s="18" t="s">
        <v>3347</v>
      </c>
      <c r="AH1031" s="18"/>
      <c r="AI1031" s="2" t="s">
        <v>48</v>
      </c>
      <c r="AJ1031" s="2" t="e">
        <f>VLOOKUP(A1031,'Classification Test Result'!$A$2:$D$2428,4,FALSE)</f>
        <v>#N/A</v>
      </c>
      <c r="AL1031" s="2">
        <f>_xlfn.XLOOKUP($A1031,Results!$A$2:$A$2256,Results!G$2:G$2256,"")</f>
        <v>1103220</v>
      </c>
      <c r="AM1031" s="2" t="str">
        <f>_xlfn.XLOOKUP($A1031,Results!$A$2:$A$2256,Results!H$2:H$2256,"")</f>
        <v>LB75CG</v>
      </c>
      <c r="AN1031" s="2" t="str">
        <f>_xlfn.XLOOKUP($A1031,Results!$A$2:$A$2256,Results!I$2:I$2256,"")</f>
        <v>O Z GEDNEY</v>
      </c>
      <c r="AO1031" s="2">
        <f>_xlfn.XLOOKUP($A1031,Results!$A$2:$A$2256,Results!J$2:J$2256,"")</f>
        <v>783126001457</v>
      </c>
      <c r="AP1031" s="2">
        <f>_xlfn.XLOOKUP($A1031,Results!$A$2:$A$2256,Results!K$2:K$2256,"")</f>
        <v>39131708</v>
      </c>
      <c r="AQ1031" s="2">
        <f>_xlfn.XLOOKUP($A1031,Results!$A$2:$A$2256,Results!L$2:L$2256,"")</f>
        <v>0</v>
      </c>
      <c r="AR1031" s="2">
        <f>_xlfn.XLOOKUP($A1031,Results!$A$2:$A$2256,Results!M$2:M$2256,"")</f>
        <v>192927</v>
      </c>
      <c r="AS1031" s="2" t="str">
        <f>_xlfn.XLOOKUP($A1031,Results!$A$2:$A$2256,Results!N$2:N$2256,"")</f>
        <v>OZ-G LB-75CG 3/4 MALL LB COND BODY</v>
      </c>
      <c r="AT1031" s="2" t="str">
        <f>_xlfn.XLOOKUP($A1031,Results!$A$2:$A$2256,Results!O$2:O$2256,"")</f>
        <v>O Z GEDNEY</v>
      </c>
      <c r="AU1031" s="2">
        <f>_xlfn.XLOOKUP($A1031,Results!$A$2:$A$2256,Results!P$2:P$2256,"")</f>
        <v>0</v>
      </c>
      <c r="AV1031" s="2" t="str">
        <f>_xlfn.XLOOKUP($A1031,Results!$A$2:$A$2256,Results!Q$2:Q$2256,"")</f>
        <v>NO_MANUFACTURERS_FOUND</v>
      </c>
      <c r="AW1031" s="2" t="str">
        <f>_xlfn.XLOOKUP($A1031,Results!$A$2:$A$2256,Results!R$2:R$2256,"")</f>
        <v>0.6318732152017819</v>
      </c>
      <c r="AX1031" s="2">
        <f>_xlfn.XLOOKUP($A1031,Results!$A$2:$A$2256,Results!S$2:S$2256,"")</f>
        <v>100</v>
      </c>
      <c r="AY1031" s="2">
        <f>_xlfn.XLOOKUP($A1031,Results!$A$2:$A$2256,Results!T$2:T$2256,"")</f>
        <v>46</v>
      </c>
      <c r="AZ1031" s="2">
        <f>_xlfn.XLOOKUP($A1031,Results!$A$2:$A$2256,Results!U$2:U$2256,"")</f>
        <v>91</v>
      </c>
      <c r="BA1031" s="2">
        <f>_xlfn.XLOOKUP($A1031,Results!$A$2:$A$2256,Results!V$2:V$2256,"")</f>
        <v>0</v>
      </c>
      <c r="BB1031" s="2">
        <f>_xlfn.XLOOKUP($A1031,Results!$A$2:$A$2256,Results!W$2:W$2256,"")</f>
        <v>0</v>
      </c>
      <c r="BC1031" s="2">
        <f>_xlfn.XLOOKUP($A1031,Results!$A$2:$A$2256,Results!X$2:X$2256,"")</f>
        <v>39131708</v>
      </c>
      <c r="BD1031" s="2">
        <f>_xlfn.XLOOKUP($A1031,Results!$A$2:$A$2256,Results!Y$2:Y$2256,"")</f>
        <v>62</v>
      </c>
      <c r="BE1031" s="2">
        <f>_xlfn.XLOOKUP($A1031,Results!$A$2:$A$2256,Results!Z$2:Z$2256,"")</f>
        <v>0</v>
      </c>
    </row>
    <row r="1032" spans="1:57" ht="38.25" customHeight="1" x14ac:dyDescent="0.3">
      <c r="A1032">
        <v>906709</v>
      </c>
      <c r="B1032">
        <v>281786</v>
      </c>
      <c r="C1032" t="s">
        <v>36</v>
      </c>
      <c r="D1032" t="s">
        <v>3339</v>
      </c>
      <c r="E1032" s="2" t="str">
        <f>VLOOKUP(F1032,'RPA Vendor Data '!F$1:$G$2418,2)</f>
        <v>LOEB ELECTRIC</v>
      </c>
      <c r="F1032" s="2">
        <v>12062</v>
      </c>
      <c r="G1032" s="2">
        <v>1</v>
      </c>
      <c r="H1032" t="s">
        <v>3348</v>
      </c>
      <c r="I1032">
        <v>100</v>
      </c>
      <c r="J1032" t="s">
        <v>389</v>
      </c>
      <c r="K1032" t="s">
        <v>58</v>
      </c>
      <c r="L1032">
        <v>49.189</v>
      </c>
      <c r="M1032" s="2" t="s">
        <v>3349</v>
      </c>
      <c r="N1032" s="9" t="s">
        <v>3350</v>
      </c>
      <c r="O1032" t="s">
        <v>36</v>
      </c>
      <c r="P1032" t="s">
        <v>36</v>
      </c>
      <c r="Q1032" t="s">
        <v>36</v>
      </c>
      <c r="R1032">
        <v>49.19</v>
      </c>
      <c r="S1032" s="1">
        <v>45744.56431021991</v>
      </c>
      <c r="T1032" t="s">
        <v>42</v>
      </c>
      <c r="U1032" s="1">
        <v>45744.352083333331</v>
      </c>
      <c r="V1032" t="s">
        <v>43</v>
      </c>
      <c r="W1032" t="s">
        <v>36</v>
      </c>
      <c r="X1032">
        <v>0</v>
      </c>
      <c r="Y1032">
        <v>999</v>
      </c>
      <c r="Z1032" t="s">
        <v>36</v>
      </c>
      <c r="AA1032" t="s">
        <v>36</v>
      </c>
      <c r="AB1032" t="s">
        <v>36</v>
      </c>
      <c r="AC1032" t="s">
        <v>49</v>
      </c>
      <c r="AD1032" t="s">
        <v>49</v>
      </c>
      <c r="AE1032" t="s">
        <v>45</v>
      </c>
      <c r="AG1032" s="18" t="s">
        <v>3351</v>
      </c>
      <c r="AH1032" s="18"/>
      <c r="AI1032" s="2" t="s">
        <v>48</v>
      </c>
      <c r="AJ1032" s="2" t="e">
        <f>VLOOKUP(A1032,'Classification Test Result'!$A$2:$D$2428,4,FALSE)</f>
        <v>#N/A</v>
      </c>
      <c r="AL1032" s="2">
        <f>_xlfn.XLOOKUP($A1032,Results!$A$2:$A$2256,Results!G$2:G$2256,"")</f>
        <v>566138</v>
      </c>
      <c r="AM1032" s="2" t="str">
        <f>_xlfn.XLOOKUP($A1032,Results!$A$2:$A$2256,Results!H$2:H$2256,"")</f>
        <v>L600</v>
      </c>
      <c r="AN1032" s="2" t="str">
        <f>_xlfn.XLOOKUP($A1032,Results!$A$2:$A$2256,Results!I$2:I$2256,"")</f>
        <v>APPLETON</v>
      </c>
      <c r="AO1032" s="2">
        <f>_xlfn.XLOOKUP($A1032,Results!$A$2:$A$2256,Results!J$2:J$2256,"")</f>
        <v>687855166008</v>
      </c>
      <c r="AP1032" s="2">
        <f>_xlfn.XLOOKUP($A1032,Results!$A$2:$A$2256,Results!K$2:K$2256,"")</f>
        <v>31161716</v>
      </c>
      <c r="AQ1032" s="2">
        <f>_xlfn.XLOOKUP($A1032,Results!$A$2:$A$2256,Results!L$2:L$2256,"")</f>
        <v>0</v>
      </c>
      <c r="AR1032" s="2">
        <f>_xlfn.XLOOKUP($A1032,Results!$A$2:$A$2256,Results!M$2:M$2256,"")</f>
        <v>664503</v>
      </c>
      <c r="AS1032" s="2" t="str">
        <f>_xlfn.XLOOKUP($A1032,Results!$A$2:$A$2256,Results!N$2:N$2256,"")</f>
        <v>NER L-600 2-IN STEEL LOCKNUT</v>
      </c>
      <c r="AT1032" s="2" t="str">
        <f>_xlfn.XLOOKUP($A1032,Results!$A$2:$A$2256,Results!O$2:O$2256,"")</f>
        <v>APPLETON</v>
      </c>
      <c r="AU1032" s="2">
        <f>_xlfn.XLOOKUP($A1032,Results!$A$2:$A$2256,Results!P$2:P$2256,"")</f>
        <v>0</v>
      </c>
      <c r="AV1032" s="2" t="str">
        <f>_xlfn.XLOOKUP($A1032,Results!$A$2:$A$2256,Results!Q$2:Q$2256,"")</f>
        <v>NO_MANUFACTURERS_FOUND</v>
      </c>
      <c r="AW1032" s="2" t="str">
        <f>_xlfn.XLOOKUP($A1032,Results!$A$2:$A$2256,Results!R$2:R$2256,"")</f>
        <v>0.6791369395917062</v>
      </c>
      <c r="AX1032" s="2">
        <f>_xlfn.XLOOKUP($A1032,Results!$A$2:$A$2256,Results!S$2:S$2256,"")</f>
        <v>67</v>
      </c>
      <c r="AY1032" s="2">
        <f>_xlfn.XLOOKUP($A1032,Results!$A$2:$A$2256,Results!T$2:T$2256,"")</f>
        <v>64</v>
      </c>
      <c r="AZ1032" s="2">
        <f>_xlfn.XLOOKUP($A1032,Results!$A$2:$A$2256,Results!U$2:U$2256,"")</f>
        <v>62</v>
      </c>
      <c r="BA1032" s="2" t="str">
        <f>_xlfn.XLOOKUP($A1032,Results!$A$2:$A$2256,Results!V$2:V$2256,"")</f>
        <v>AMERICAN FITTINGS CORPORATION</v>
      </c>
      <c r="BB1032" s="2">
        <f>_xlfn.XLOOKUP($A1032,Results!$A$2:$A$2256,Results!W$2:W$2256,"")</f>
        <v>62</v>
      </c>
      <c r="BC1032" s="2">
        <f>_xlfn.XLOOKUP($A1032,Results!$A$2:$A$2256,Results!X$2:X$2256,"")</f>
        <v>0</v>
      </c>
      <c r="BD1032" s="2">
        <f>_xlfn.XLOOKUP($A1032,Results!$A$2:$A$2256,Results!Y$2:Y$2256,"")</f>
        <v>0</v>
      </c>
      <c r="BE1032" s="2" t="b">
        <f>_xlfn.XLOOKUP($A1032,Results!$A$2:$A$2256,Results!Z$2:Z$2256,"")</f>
        <v>1</v>
      </c>
    </row>
    <row r="1033" spans="1:57" ht="38.25" customHeight="1" x14ac:dyDescent="0.3">
      <c r="A1033">
        <v>906710</v>
      </c>
      <c r="B1033">
        <v>281593</v>
      </c>
      <c r="C1033" t="s">
        <v>36</v>
      </c>
      <c r="D1033" t="s">
        <v>535</v>
      </c>
      <c r="E1033" s="2" t="str">
        <f>VLOOKUP(F1033,'RPA Vendor Data '!F$1:$G$2418,2)</f>
        <v>LOEB ELECTRIC</v>
      </c>
      <c r="F1033" s="2">
        <v>12062</v>
      </c>
      <c r="G1033" s="2">
        <v>7</v>
      </c>
      <c r="H1033" t="s">
        <v>3353</v>
      </c>
      <c r="I1033">
        <v>118</v>
      </c>
      <c r="J1033" t="s">
        <v>389</v>
      </c>
      <c r="K1033" t="s">
        <v>58</v>
      </c>
      <c r="L1033">
        <v>14.635</v>
      </c>
      <c r="M1033" s="2" t="s">
        <v>1961</v>
      </c>
      <c r="N1033" s="9" t="s">
        <v>3354</v>
      </c>
      <c r="O1033" t="s">
        <v>36</v>
      </c>
      <c r="P1033" t="s">
        <v>36</v>
      </c>
      <c r="Q1033" t="s">
        <v>36</v>
      </c>
      <c r="R1033">
        <v>17.27</v>
      </c>
      <c r="S1033" s="1">
        <v>45744.481652858798</v>
      </c>
      <c r="T1033" t="s">
        <v>42</v>
      </c>
      <c r="U1033" s="1">
        <v>45744.25</v>
      </c>
      <c r="V1033" t="s">
        <v>43</v>
      </c>
      <c r="W1033" t="s">
        <v>36</v>
      </c>
      <c r="X1033">
        <v>0</v>
      </c>
      <c r="Y1033">
        <v>999</v>
      </c>
      <c r="Z1033" t="s">
        <v>36</v>
      </c>
      <c r="AA1033" t="s">
        <v>36</v>
      </c>
      <c r="AB1033" t="s">
        <v>36</v>
      </c>
      <c r="AC1033" t="s">
        <v>1819</v>
      </c>
      <c r="AD1033" t="s">
        <v>1819</v>
      </c>
      <c r="AE1033" t="s">
        <v>45</v>
      </c>
      <c r="AG1033" s="18" t="s">
        <v>3355</v>
      </c>
      <c r="AH1033" s="18"/>
      <c r="AI1033" s="2" t="s">
        <v>48</v>
      </c>
      <c r="AJ1033" s="2" t="e">
        <f>VLOOKUP(A1033,'Classification Test Result'!$A$2:$D$2428,4,FALSE)</f>
        <v>#N/A</v>
      </c>
      <c r="AL1033" s="2">
        <f>_xlfn.XLOOKUP($A1033,Results!$A$2:$A$2256,Results!G$2:G$2256,"")</f>
        <v>667007</v>
      </c>
      <c r="AM1033" s="2" t="str">
        <f>_xlfn.XLOOKUP($A1033,Results!$A$2:$A$2256,Results!H$2:H$2256,"")</f>
        <v>L300</v>
      </c>
      <c r="AN1033" s="2" t="str">
        <f>_xlfn.XLOOKUP($A1033,Results!$A$2:$A$2256,Results!I$2:I$2256,"")</f>
        <v>APPLETON</v>
      </c>
      <c r="AO1033" s="2">
        <f>_xlfn.XLOOKUP($A1033,Results!$A$2:$A$2256,Results!J$2:J$2256,"")</f>
        <v>687855163007</v>
      </c>
      <c r="AP1033" s="2">
        <f>_xlfn.XLOOKUP($A1033,Results!$A$2:$A$2256,Results!K$2:K$2256,"")</f>
        <v>39131700</v>
      </c>
      <c r="AQ1033" s="2">
        <f>_xlfn.XLOOKUP($A1033,Results!$A$2:$A$2256,Results!L$2:L$2256,"")</f>
        <v>0</v>
      </c>
      <c r="AR1033" s="2">
        <f>_xlfn.XLOOKUP($A1033,Results!$A$2:$A$2256,Results!M$2:M$2256,"")</f>
        <v>989401</v>
      </c>
      <c r="AS1033" s="2" t="str">
        <f>_xlfn.XLOOKUP($A1033,Results!$A$2:$A$2256,Results!N$2:N$2256,"")</f>
        <v>NER L-300 1-IN STEEL LOCKNUT</v>
      </c>
      <c r="AT1033" s="2" t="str">
        <f>_xlfn.XLOOKUP($A1033,Results!$A$2:$A$2256,Results!O$2:O$2256,"")</f>
        <v>APPLETON</v>
      </c>
      <c r="AU1033" s="2">
        <f>_xlfn.XLOOKUP($A1033,Results!$A$2:$A$2256,Results!P$2:P$2256,"")</f>
        <v>0</v>
      </c>
      <c r="AV1033" s="2" t="str">
        <f>_xlfn.XLOOKUP($A1033,Results!$A$2:$A$2256,Results!Q$2:Q$2256,"")</f>
        <v>NO_MANUFACTURERS_FOUND</v>
      </c>
      <c r="AW1033" s="2" t="str">
        <f>_xlfn.XLOOKUP($A1033,Results!$A$2:$A$2256,Results!R$2:R$2256,"")</f>
        <v>0.7017534063880848</v>
      </c>
      <c r="AX1033" s="2">
        <f>_xlfn.XLOOKUP($A1033,Results!$A$2:$A$2256,Results!S$2:S$2256,"")</f>
        <v>69</v>
      </c>
      <c r="AY1033" s="2">
        <f>_xlfn.XLOOKUP($A1033,Results!$A$2:$A$2256,Results!T$2:T$2256,"")</f>
        <v>66</v>
      </c>
      <c r="AZ1033" s="2">
        <f>_xlfn.XLOOKUP($A1033,Results!$A$2:$A$2256,Results!U$2:U$2256,"")</f>
        <v>66</v>
      </c>
      <c r="BA1033" s="2" t="str">
        <f>_xlfn.XLOOKUP($A1033,Results!$A$2:$A$2256,Results!V$2:V$2256,"")</f>
        <v>AMERICAN FITTINGS CORPORATION</v>
      </c>
      <c r="BB1033" s="2">
        <f>_xlfn.XLOOKUP($A1033,Results!$A$2:$A$2256,Results!W$2:W$2256,"")</f>
        <v>62</v>
      </c>
      <c r="BC1033" s="2">
        <f>_xlfn.XLOOKUP($A1033,Results!$A$2:$A$2256,Results!X$2:X$2256,"")</f>
        <v>0</v>
      </c>
      <c r="BD1033" s="2">
        <f>_xlfn.XLOOKUP($A1033,Results!$A$2:$A$2256,Results!Y$2:Y$2256,"")</f>
        <v>0</v>
      </c>
      <c r="BE1033" s="2" t="b">
        <f>_xlfn.XLOOKUP($A1033,Results!$A$2:$A$2256,Results!Z$2:Z$2256,"")</f>
        <v>1</v>
      </c>
    </row>
    <row r="1034" spans="1:57" ht="38.25" customHeight="1" x14ac:dyDescent="0.3">
      <c r="A1034">
        <v>906711</v>
      </c>
      <c r="B1034">
        <v>281744</v>
      </c>
      <c r="C1034" t="s">
        <v>36</v>
      </c>
      <c r="D1034" t="s">
        <v>392</v>
      </c>
      <c r="E1034" s="2" t="str">
        <f>VLOOKUP(F1034,'RPA Vendor Data '!F$1:$G$2418,2)</f>
        <v>VIKING ELECTRIC</v>
      </c>
      <c r="F1034" s="2">
        <v>13536</v>
      </c>
      <c r="G1034" s="2">
        <v>2</v>
      </c>
      <c r="H1034" t="s">
        <v>3356</v>
      </c>
      <c r="I1034">
        <v>1</v>
      </c>
      <c r="J1034" t="s">
        <v>65</v>
      </c>
      <c r="K1034" t="s">
        <v>39</v>
      </c>
      <c r="L1034">
        <v>6.39</v>
      </c>
      <c r="M1034" s="2" t="s">
        <v>3357</v>
      </c>
      <c r="N1034" s="9" t="s">
        <v>3358</v>
      </c>
      <c r="O1034" t="s">
        <v>36</v>
      </c>
      <c r="P1034" t="s">
        <v>3359</v>
      </c>
      <c r="Q1034" t="s">
        <v>36</v>
      </c>
      <c r="R1034">
        <v>6.39</v>
      </c>
      <c r="S1034" s="1">
        <v>45744.542817592592</v>
      </c>
      <c r="T1034" t="s">
        <v>42</v>
      </c>
      <c r="U1034" s="1">
        <v>45744.321527777778</v>
      </c>
      <c r="V1034" t="s">
        <v>43</v>
      </c>
      <c r="W1034" t="s">
        <v>36</v>
      </c>
      <c r="X1034">
        <v>0</v>
      </c>
      <c r="Y1034" t="s">
        <v>54</v>
      </c>
      <c r="Z1034" t="s">
        <v>36</v>
      </c>
      <c r="AA1034">
        <v>6.39</v>
      </c>
      <c r="AB1034" t="s">
        <v>36</v>
      </c>
      <c r="AC1034" t="s">
        <v>3360</v>
      </c>
      <c r="AD1034" t="s">
        <v>3360</v>
      </c>
      <c r="AE1034" t="s">
        <v>45</v>
      </c>
      <c r="AF1034" s="44">
        <v>39121609</v>
      </c>
      <c r="AG1034" s="18" t="s">
        <v>3361</v>
      </c>
      <c r="AH1034" s="18"/>
      <c r="AI1034" s="2" t="s">
        <v>48</v>
      </c>
      <c r="AJ1034" s="2" t="e">
        <f>VLOOKUP(A1034,'Classification Test Result'!$A$2:$D$2428,4,FALSE)</f>
        <v>#N/A</v>
      </c>
      <c r="AL1034" s="2">
        <f>_xlfn.XLOOKUP($A1034,Results!$A$2:$A$2256,Results!G$2:G$2256,"")</f>
        <v>338726</v>
      </c>
      <c r="AM1034" s="2" t="str">
        <f>_xlfn.XLOOKUP($A1034,Results!$A$2:$A$2256,Results!H$2:H$2256,"")</f>
        <v>TRM10</v>
      </c>
      <c r="AN1034" s="2" t="str">
        <f>_xlfn.XLOOKUP($A1034,Results!$A$2:$A$2256,Results!I$2:I$2256,"")</f>
        <v>MERSEN</v>
      </c>
      <c r="AO1034" s="2">
        <f>_xlfn.XLOOKUP($A1034,Results!$A$2:$A$2256,Results!J$2:J$2256,"")</f>
        <v>782001746575</v>
      </c>
      <c r="AP1034" s="2">
        <f>_xlfn.XLOOKUP($A1034,Results!$A$2:$A$2256,Results!K$2:K$2256,"")</f>
        <v>39121609</v>
      </c>
      <c r="AQ1034" s="2" t="str">
        <f>_xlfn.XLOOKUP($A1034,Results!$A$2:$A$2256,Results!L$2:L$2256,"")</f>
        <v>AK10603897</v>
      </c>
      <c r="AR1034" s="2">
        <f>_xlfn.XLOOKUP($A1034,Results!$A$2:$A$2256,Results!M$2:M$2256,"")</f>
        <v>280394</v>
      </c>
      <c r="AS1034" s="2" t="str">
        <f>_xlfn.XLOOKUP($A1034,Results!$A$2:$A$2256,Results!N$2:N$2256,"")</f>
        <v>MFZ TRM10 250V MIDGET TD FUSE</v>
      </c>
      <c r="AT1034" s="2" t="str">
        <f>_xlfn.XLOOKUP($A1034,Results!$A$2:$A$2256,Results!O$2:O$2256,"")</f>
        <v>MERSEN</v>
      </c>
      <c r="AU1034" s="2">
        <f>_xlfn.XLOOKUP($A1034,Results!$A$2:$A$2256,Results!P$2:P$2256,"")</f>
        <v>0</v>
      </c>
      <c r="AV1034" s="2" t="str">
        <f>_xlfn.XLOOKUP($A1034,Results!$A$2:$A$2256,Results!Q$2:Q$2256,"")</f>
        <v>NO_MANUFACTURERS_FOUND</v>
      </c>
      <c r="AW1034" s="2" t="str">
        <f>_xlfn.XLOOKUP($A1034,Results!$A$2:$A$2256,Results!R$2:R$2256,"")</f>
        <v>0.7810182704659416</v>
      </c>
      <c r="AX1034" s="2">
        <f>_xlfn.XLOOKUP($A1034,Results!$A$2:$A$2256,Results!S$2:S$2256,"")</f>
        <v>98</v>
      </c>
      <c r="AY1034" s="2">
        <f>_xlfn.XLOOKUP($A1034,Results!$A$2:$A$2256,Results!T$2:T$2256,"")</f>
        <v>88</v>
      </c>
      <c r="AZ1034" s="2">
        <f>_xlfn.XLOOKUP($A1034,Results!$A$2:$A$2256,Results!U$2:U$2256,"")</f>
        <v>93</v>
      </c>
      <c r="BA1034" s="2" t="str">
        <f>_xlfn.XLOOKUP($A1034,Results!$A$2:$A$2256,Results!V$2:V$2256,"")</f>
        <v>MERSEN</v>
      </c>
      <c r="BB1034" s="2">
        <f>_xlfn.XLOOKUP($A1034,Results!$A$2:$A$2256,Results!W$2:W$2256,"")</f>
        <v>83</v>
      </c>
      <c r="BC1034" s="2">
        <f>_xlfn.XLOOKUP($A1034,Results!$A$2:$A$2256,Results!X$2:X$2256,"")</f>
        <v>39121600</v>
      </c>
      <c r="BD1034" s="2">
        <f>_xlfn.XLOOKUP($A1034,Results!$A$2:$A$2256,Results!Y$2:Y$2256,"")</f>
        <v>83</v>
      </c>
      <c r="BE1034" s="2" t="b">
        <f>_xlfn.XLOOKUP($A1034,Results!$A$2:$A$2256,Results!Z$2:Z$2256,"")</f>
        <v>1</v>
      </c>
    </row>
    <row r="1035" spans="1:57" ht="38.25" customHeight="1" x14ac:dyDescent="0.3">
      <c r="A1035">
        <v>906712</v>
      </c>
      <c r="B1035">
        <v>281339</v>
      </c>
      <c r="C1035" t="s">
        <v>36</v>
      </c>
      <c r="D1035" t="s">
        <v>3286</v>
      </c>
      <c r="E1035" s="2" t="str">
        <f>VLOOKUP(F1035,'RPA Vendor Data '!F$1:$G$2418,2)</f>
        <v>VIKING ELECTRIC</v>
      </c>
      <c r="F1035" s="2">
        <v>13536</v>
      </c>
      <c r="G1035" s="2">
        <v>1</v>
      </c>
      <c r="H1035" t="s">
        <v>3362</v>
      </c>
      <c r="I1035">
        <v>3</v>
      </c>
      <c r="J1035" t="s">
        <v>65</v>
      </c>
      <c r="K1035" t="s">
        <v>39</v>
      </c>
      <c r="L1035">
        <v>94.5</v>
      </c>
      <c r="M1035" s="2" t="s">
        <v>3357</v>
      </c>
      <c r="N1035" s="9" t="s">
        <v>3363</v>
      </c>
      <c r="O1035" t="s">
        <v>36</v>
      </c>
      <c r="P1035" t="s">
        <v>36</v>
      </c>
      <c r="Q1035" t="s">
        <v>36</v>
      </c>
      <c r="R1035">
        <v>283.5</v>
      </c>
      <c r="S1035" s="1">
        <v>45744.188113425917</v>
      </c>
      <c r="T1035" t="s">
        <v>42</v>
      </c>
      <c r="U1035" s="1">
        <v>45743.974999999999</v>
      </c>
      <c r="V1035" t="s">
        <v>43</v>
      </c>
      <c r="W1035" t="s">
        <v>36</v>
      </c>
      <c r="X1035">
        <v>0</v>
      </c>
      <c r="Y1035" t="s">
        <v>211</v>
      </c>
      <c r="Z1035" t="s">
        <v>36</v>
      </c>
      <c r="AA1035">
        <v>94.5</v>
      </c>
      <c r="AB1035" t="s">
        <v>36</v>
      </c>
      <c r="AC1035" t="s">
        <v>3360</v>
      </c>
      <c r="AD1035" t="s">
        <v>3360</v>
      </c>
      <c r="AE1035" t="s">
        <v>45</v>
      </c>
      <c r="AF1035" s="44">
        <v>39121604</v>
      </c>
      <c r="AG1035" s="18" t="s">
        <v>3364</v>
      </c>
      <c r="AH1035" s="18"/>
      <c r="AI1035" s="2" t="s">
        <v>48</v>
      </c>
      <c r="AJ1035" s="2" t="e">
        <f>VLOOKUP(A1035,'Classification Test Result'!$A$2:$D$2428,4,FALSE)</f>
        <v>#N/A</v>
      </c>
      <c r="AL1035" s="2">
        <f>_xlfn.XLOOKUP($A1035,Results!$A$2:$A$2256,Results!G$2:G$2256,"")</f>
        <v>1132139</v>
      </c>
      <c r="AM1035" s="2" t="str">
        <f>_xlfn.XLOOKUP($A1035,Results!$A$2:$A$2256,Results!H$2:H$2256,"")</f>
        <v>TR400R</v>
      </c>
      <c r="AN1035" s="2" t="str">
        <f>_xlfn.XLOOKUP($A1035,Results!$A$2:$A$2256,Results!I$2:I$2256,"")</f>
        <v>MERSEN</v>
      </c>
      <c r="AO1035" s="2">
        <f>_xlfn.XLOOKUP($A1035,Results!$A$2:$A$2256,Results!J$2:J$2256,"")</f>
        <v>782001748159</v>
      </c>
      <c r="AP1035" s="2">
        <f>_xlfn.XLOOKUP($A1035,Results!$A$2:$A$2256,Results!K$2:K$2256,"")</f>
        <v>39121627</v>
      </c>
      <c r="AQ1035" s="2">
        <f>_xlfn.XLOOKUP($A1035,Results!$A$2:$A$2256,Results!L$2:L$2256,"")</f>
        <v>0</v>
      </c>
      <c r="AR1035" s="2">
        <f>_xlfn.XLOOKUP($A1035,Results!$A$2:$A$2256,Results!M$2:M$2256,"")</f>
        <v>323923</v>
      </c>
      <c r="AS1035" s="2" t="str">
        <f>_xlfn.XLOOKUP($A1035,Results!$A$2:$A$2256,Results!N$2:N$2256,"")</f>
        <v>MFZ TR400R 400A 250V RK5 TD FUSE</v>
      </c>
      <c r="AT1035" s="2" t="str">
        <f>_xlfn.XLOOKUP($A1035,Results!$A$2:$A$2256,Results!O$2:O$2256,"")</f>
        <v>MERSEN</v>
      </c>
      <c r="AU1035" s="2">
        <f>_xlfn.XLOOKUP($A1035,Results!$A$2:$A$2256,Results!P$2:P$2256,"")</f>
        <v>0</v>
      </c>
      <c r="AV1035" s="2" t="str">
        <f>_xlfn.XLOOKUP($A1035,Results!$A$2:$A$2256,Results!Q$2:Q$2256,"")</f>
        <v>NO_MANUFACTURERS_FOUND</v>
      </c>
      <c r="AW1035" s="2" t="str">
        <f>_xlfn.XLOOKUP($A1035,Results!$A$2:$A$2256,Results!R$2:R$2256,"")</f>
        <v>0.8294201202356037</v>
      </c>
      <c r="AX1035" s="2">
        <f>_xlfn.XLOOKUP($A1035,Results!$A$2:$A$2256,Results!S$2:S$2256,"")</f>
        <v>100</v>
      </c>
      <c r="AY1035" s="2">
        <f>_xlfn.XLOOKUP($A1035,Results!$A$2:$A$2256,Results!T$2:T$2256,"")</f>
        <v>99</v>
      </c>
      <c r="AZ1035" s="2">
        <f>_xlfn.XLOOKUP($A1035,Results!$A$2:$A$2256,Results!U$2:U$2256,"")</f>
        <v>100</v>
      </c>
      <c r="BA1035" s="2" t="str">
        <f>_xlfn.XLOOKUP($A1035,Results!$A$2:$A$2256,Results!V$2:V$2256,"")</f>
        <v>MERSEN</v>
      </c>
      <c r="BB1035" s="2">
        <f>_xlfn.XLOOKUP($A1035,Results!$A$2:$A$2256,Results!W$2:W$2256,"")</f>
        <v>70</v>
      </c>
      <c r="BC1035" s="2">
        <f>_xlfn.XLOOKUP($A1035,Results!$A$2:$A$2256,Results!X$2:X$2256,"")</f>
        <v>39121600</v>
      </c>
      <c r="BD1035" s="2">
        <f>_xlfn.XLOOKUP($A1035,Results!$A$2:$A$2256,Results!Y$2:Y$2256,"")</f>
        <v>85</v>
      </c>
      <c r="BE1035" s="2" t="b">
        <f>_xlfn.XLOOKUP($A1035,Results!$A$2:$A$2256,Results!Z$2:Z$2256,"")</f>
        <v>1</v>
      </c>
    </row>
    <row r="1036" spans="1:57" ht="38.25" customHeight="1" x14ac:dyDescent="0.3">
      <c r="A1036">
        <v>906713</v>
      </c>
      <c r="B1036">
        <v>282034</v>
      </c>
      <c r="C1036" t="s">
        <v>36</v>
      </c>
      <c r="D1036">
        <v>1678816</v>
      </c>
      <c r="E1036" s="2" t="str">
        <f>VLOOKUP(F1036,'RPA Vendor Data '!F$1:$G$2418,2)</f>
        <v>TOTAL TOOL SUPPLY, INC.</v>
      </c>
      <c r="F1036" s="2">
        <v>13397</v>
      </c>
      <c r="G1036" s="2">
        <v>2</v>
      </c>
      <c r="H1036" t="s">
        <v>3365</v>
      </c>
      <c r="I1036">
        <v>9</v>
      </c>
      <c r="J1036" t="s">
        <v>65</v>
      </c>
      <c r="K1036" t="s">
        <v>39</v>
      </c>
      <c r="L1036">
        <v>38.369999999999997</v>
      </c>
      <c r="M1036" s="2" t="s">
        <v>3366</v>
      </c>
      <c r="N1036" s="9" t="s">
        <v>3367</v>
      </c>
      <c r="O1036" t="s">
        <v>3368</v>
      </c>
      <c r="P1036" t="s">
        <v>36</v>
      </c>
      <c r="Q1036" t="s">
        <v>36</v>
      </c>
      <c r="R1036">
        <v>345.33</v>
      </c>
      <c r="S1036" s="1">
        <v>45744.917135532407</v>
      </c>
      <c r="T1036" t="s">
        <v>42</v>
      </c>
      <c r="U1036" s="1">
        <v>45744.707638888889</v>
      </c>
      <c r="V1036" t="s">
        <v>43</v>
      </c>
      <c r="W1036" t="s">
        <v>36</v>
      </c>
      <c r="X1036">
        <v>0</v>
      </c>
      <c r="Y1036" t="s">
        <v>525</v>
      </c>
      <c r="Z1036" t="s">
        <v>36</v>
      </c>
      <c r="AA1036">
        <v>38.369999999999997</v>
      </c>
      <c r="AB1036" t="s">
        <v>36</v>
      </c>
      <c r="AC1036" t="s">
        <v>49</v>
      </c>
      <c r="AD1036" t="s">
        <v>49</v>
      </c>
      <c r="AE1036" t="s">
        <v>45</v>
      </c>
      <c r="AG1036" s="18" t="s">
        <v>3369</v>
      </c>
      <c r="AH1036" s="18"/>
      <c r="AI1036" s="2" t="s">
        <v>48</v>
      </c>
      <c r="AJ1036" s="2" t="e">
        <f>VLOOKUP(A1036,'Classification Test Result'!$A$2:$D$2428,4,FALSE)</f>
        <v>#N/A</v>
      </c>
      <c r="AL1036" s="2">
        <f>_xlfn.XLOOKUP($A1036,Results!$A$2:$A$2256,Results!G$2:G$2256,"")</f>
        <v>0</v>
      </c>
      <c r="AM1036" s="2">
        <f>_xlfn.XLOOKUP($A1036,Results!$A$2:$A$2256,Results!H$2:H$2256,"")</f>
        <v>0</v>
      </c>
      <c r="AN1036" s="2">
        <f>_xlfn.XLOOKUP($A1036,Results!$A$2:$A$2256,Results!I$2:I$2256,"")</f>
        <v>0</v>
      </c>
      <c r="AO1036" s="2">
        <f>_xlfn.XLOOKUP($A1036,Results!$A$2:$A$2256,Results!J$2:J$2256,"")</f>
        <v>0</v>
      </c>
      <c r="AP1036" s="2">
        <f>_xlfn.XLOOKUP($A1036,Results!$A$2:$A$2256,Results!K$2:K$2256,"")</f>
        <v>0</v>
      </c>
      <c r="AQ1036" s="2">
        <f>_xlfn.XLOOKUP($A1036,Results!$A$2:$A$2256,Results!L$2:L$2256,"")</f>
        <v>0</v>
      </c>
      <c r="AR1036" s="2">
        <f>_xlfn.XLOOKUP($A1036,Results!$A$2:$A$2256,Results!M$2:M$2256,"")</f>
        <v>0</v>
      </c>
      <c r="AS1036" s="2">
        <f>_xlfn.XLOOKUP($A1036,Results!$A$2:$A$2256,Results!N$2:N$2256,"")</f>
        <v>0</v>
      </c>
      <c r="AT1036" s="2">
        <f>_xlfn.XLOOKUP($A1036,Results!$A$2:$A$2256,Results!O$2:O$2256,"")</f>
        <v>0</v>
      </c>
      <c r="AU1036" s="2">
        <f>_xlfn.XLOOKUP($A1036,Results!$A$2:$A$2256,Results!P$2:P$2256,"")</f>
        <v>0</v>
      </c>
      <c r="AV1036" s="2">
        <f>_xlfn.XLOOKUP($A1036,Results!$A$2:$A$2256,Results!Q$2:Q$2256,"")</f>
        <v>0</v>
      </c>
      <c r="AW1036" s="2">
        <f>_xlfn.XLOOKUP($A1036,Results!$A$2:$A$2256,Results!R$2:R$2256,"")</f>
        <v>0</v>
      </c>
      <c r="AX1036" s="2">
        <f>_xlfn.XLOOKUP($A1036,Results!$A$2:$A$2256,Results!S$2:S$2256,"")</f>
        <v>0</v>
      </c>
      <c r="AY1036" s="2">
        <f>_xlfn.XLOOKUP($A1036,Results!$A$2:$A$2256,Results!T$2:T$2256,"")</f>
        <v>0</v>
      </c>
      <c r="AZ1036" s="2">
        <f>_xlfn.XLOOKUP($A1036,Results!$A$2:$A$2256,Results!U$2:U$2256,"")</f>
        <v>0</v>
      </c>
      <c r="BA1036" s="2" t="str">
        <f>_xlfn.XLOOKUP($A1036,Results!$A$2:$A$2256,Results!V$2:V$2256,"")</f>
        <v>DEWALT</v>
      </c>
      <c r="BB1036" s="2">
        <f>_xlfn.XLOOKUP($A1036,Results!$A$2:$A$2256,Results!W$2:W$2256,"")</f>
        <v>64</v>
      </c>
      <c r="BC1036" s="2">
        <f>_xlfn.XLOOKUP($A1036,Results!$A$2:$A$2256,Results!X$2:X$2256,"")</f>
        <v>27112802</v>
      </c>
      <c r="BD1036" s="2">
        <f>_xlfn.XLOOKUP($A1036,Results!$A$2:$A$2256,Results!Y$2:Y$2256,"")</f>
        <v>79</v>
      </c>
      <c r="BE1036" s="2" t="b">
        <f>_xlfn.XLOOKUP($A1036,Results!$A$2:$A$2256,Results!Z$2:Z$2256,"")</f>
        <v>1</v>
      </c>
    </row>
    <row r="1037" spans="1:57" ht="38.25" customHeight="1" x14ac:dyDescent="0.3">
      <c r="A1037">
        <v>906714</v>
      </c>
      <c r="B1037">
        <v>281462</v>
      </c>
      <c r="C1037" t="s">
        <v>36</v>
      </c>
      <c r="D1037" t="s">
        <v>3370</v>
      </c>
      <c r="E1037" s="2" t="str">
        <f>VLOOKUP(F1037,'RPA Vendor Data '!F$1:$G$2418,2)</f>
        <v>UNITED RENTALS</v>
      </c>
      <c r="F1037" s="2">
        <v>13482</v>
      </c>
      <c r="G1037" s="2">
        <v>1</v>
      </c>
      <c r="H1037" t="s">
        <v>3371</v>
      </c>
      <c r="I1037">
        <v>1</v>
      </c>
      <c r="J1037" t="s">
        <v>39</v>
      </c>
      <c r="K1037" t="s">
        <v>39</v>
      </c>
      <c r="L1037">
        <v>1231</v>
      </c>
      <c r="M1037" s="2" t="s">
        <v>2022</v>
      </c>
      <c r="N1037" s="9" t="s">
        <v>3372</v>
      </c>
      <c r="O1037">
        <v>11782711</v>
      </c>
      <c r="P1037" t="s">
        <v>36</v>
      </c>
      <c r="Q1037" t="s">
        <v>36</v>
      </c>
      <c r="R1037">
        <v>1231</v>
      </c>
      <c r="S1037" s="1">
        <v>45744.3342309375</v>
      </c>
      <c r="T1037" t="s">
        <v>42</v>
      </c>
      <c r="U1037" s="1">
        <v>45744.116666666669</v>
      </c>
      <c r="V1037" t="s">
        <v>43</v>
      </c>
      <c r="W1037" t="s">
        <v>36</v>
      </c>
      <c r="X1037">
        <v>0</v>
      </c>
      <c r="Y1037">
        <v>999</v>
      </c>
      <c r="Z1037" t="s">
        <v>36</v>
      </c>
      <c r="AA1037" t="s">
        <v>36</v>
      </c>
      <c r="AB1037" t="s">
        <v>36</v>
      </c>
      <c r="AC1037" t="s">
        <v>3373</v>
      </c>
      <c r="AD1037" t="s">
        <v>3373</v>
      </c>
      <c r="AE1037" t="s">
        <v>45</v>
      </c>
      <c r="AG1037" s="18" t="s">
        <v>3374</v>
      </c>
      <c r="AH1037" s="18"/>
      <c r="AI1037" s="2" t="s">
        <v>48</v>
      </c>
      <c r="AJ1037" s="2" t="e">
        <f>VLOOKUP(A1037,'Classification Test Result'!$A$2:$D$2428,4,FALSE)</f>
        <v>#N/A</v>
      </c>
      <c r="AL1037" s="2">
        <f>_xlfn.XLOOKUP($A1037,Results!$A$2:$A$2256,Results!G$2:G$2256,"")</f>
        <v>0</v>
      </c>
      <c r="AM1037" s="2">
        <f>_xlfn.XLOOKUP($A1037,Results!$A$2:$A$2256,Results!H$2:H$2256,"")</f>
        <v>0</v>
      </c>
      <c r="AN1037" s="2">
        <f>_xlfn.XLOOKUP($A1037,Results!$A$2:$A$2256,Results!I$2:I$2256,"")</f>
        <v>0</v>
      </c>
      <c r="AO1037" s="2">
        <f>_xlfn.XLOOKUP($A1037,Results!$A$2:$A$2256,Results!J$2:J$2256,"")</f>
        <v>0</v>
      </c>
      <c r="AP1037" s="2">
        <f>_xlfn.XLOOKUP($A1037,Results!$A$2:$A$2256,Results!K$2:K$2256,"")</f>
        <v>0</v>
      </c>
      <c r="AQ1037" s="2">
        <f>_xlfn.XLOOKUP($A1037,Results!$A$2:$A$2256,Results!L$2:L$2256,"")</f>
        <v>0</v>
      </c>
      <c r="AR1037" s="2">
        <f>_xlfn.XLOOKUP($A1037,Results!$A$2:$A$2256,Results!M$2:M$2256,"")</f>
        <v>0</v>
      </c>
      <c r="AS1037" s="2">
        <f>_xlfn.XLOOKUP($A1037,Results!$A$2:$A$2256,Results!N$2:N$2256,"")</f>
        <v>0</v>
      </c>
      <c r="AT1037" s="2" t="str">
        <f>_xlfn.XLOOKUP($A1037,Results!$A$2:$A$2256,Results!O$2:O$2256,"")</f>
        <v>FORD MOTOR COMPANY</v>
      </c>
      <c r="AU1037" s="2" t="str">
        <f>_xlfn.XLOOKUP($A1037,Results!$A$2:$A$2256,Results!P$2:P$2256,"")</f>
        <v>FORD</v>
      </c>
      <c r="AV1037" s="2" t="str">
        <f>_xlfn.XLOOKUP($A1037,Results!$A$2:$A$2256,Results!Q$2:Q$2256,"")</f>
        <v>SINGLE_MATCH</v>
      </c>
      <c r="AW1037" s="2">
        <f>_xlfn.XLOOKUP($A1037,Results!$A$2:$A$2256,Results!R$2:R$2256,"")</f>
        <v>0</v>
      </c>
      <c r="AX1037" s="2">
        <f>_xlfn.XLOOKUP($A1037,Results!$A$2:$A$2256,Results!S$2:S$2256,"")</f>
        <v>0</v>
      </c>
      <c r="AY1037" s="2">
        <f>_xlfn.XLOOKUP($A1037,Results!$A$2:$A$2256,Results!T$2:T$2256,"")</f>
        <v>75</v>
      </c>
      <c r="AZ1037" s="2">
        <f>_xlfn.XLOOKUP($A1037,Results!$A$2:$A$2256,Results!U$2:U$2256,"")</f>
        <v>0</v>
      </c>
      <c r="BA1037" s="2">
        <f>_xlfn.XLOOKUP($A1037,Results!$A$2:$A$2256,Results!V$2:V$2256,"")</f>
        <v>0</v>
      </c>
      <c r="BB1037" s="2">
        <f>_xlfn.XLOOKUP($A1037,Results!$A$2:$A$2256,Results!W$2:W$2256,"")</f>
        <v>0</v>
      </c>
      <c r="BC1037" s="2">
        <f>_xlfn.XLOOKUP($A1037,Results!$A$2:$A$2256,Results!X$2:X$2256,"")</f>
        <v>0</v>
      </c>
      <c r="BD1037" s="2">
        <f>_xlfn.XLOOKUP($A1037,Results!$A$2:$A$2256,Results!Y$2:Y$2256,"")</f>
        <v>0</v>
      </c>
      <c r="BE1037" s="2">
        <f>_xlfn.XLOOKUP($A1037,Results!$A$2:$A$2256,Results!Z$2:Z$2256,"")</f>
        <v>0</v>
      </c>
    </row>
    <row r="1038" spans="1:57" ht="38.25" customHeight="1" x14ac:dyDescent="0.3">
      <c r="A1038">
        <v>906715</v>
      </c>
      <c r="B1038">
        <v>281463</v>
      </c>
      <c r="C1038" t="s">
        <v>36</v>
      </c>
      <c r="D1038" t="s">
        <v>3375</v>
      </c>
      <c r="E1038" s="2" t="str">
        <f>VLOOKUP(F1038,'RPA Vendor Data '!F$1:$G$2418,2)</f>
        <v>UNITED RENTALS</v>
      </c>
      <c r="F1038" s="2">
        <v>13482</v>
      </c>
      <c r="G1038" s="2">
        <v>1</v>
      </c>
      <c r="H1038" t="s">
        <v>3376</v>
      </c>
      <c r="I1038">
        <v>1</v>
      </c>
      <c r="J1038" t="s">
        <v>39</v>
      </c>
      <c r="K1038" t="s">
        <v>39</v>
      </c>
      <c r="L1038">
        <v>1577</v>
      </c>
      <c r="M1038" s="2" t="s">
        <v>2022</v>
      </c>
      <c r="N1038" s="9" t="s">
        <v>3372</v>
      </c>
      <c r="O1038">
        <v>11438453</v>
      </c>
      <c r="P1038" t="s">
        <v>36</v>
      </c>
      <c r="Q1038" t="s">
        <v>36</v>
      </c>
      <c r="R1038">
        <v>1577</v>
      </c>
      <c r="S1038" s="1">
        <v>45744.334217743053</v>
      </c>
      <c r="T1038" t="s">
        <v>42</v>
      </c>
      <c r="U1038" s="1">
        <v>45744.116666666669</v>
      </c>
      <c r="V1038" t="s">
        <v>43</v>
      </c>
      <c r="W1038" t="s">
        <v>36</v>
      </c>
      <c r="X1038">
        <v>0</v>
      </c>
      <c r="Y1038">
        <v>999</v>
      </c>
      <c r="Z1038" t="s">
        <v>36</v>
      </c>
      <c r="AA1038" t="s">
        <v>36</v>
      </c>
      <c r="AB1038" t="s">
        <v>36</v>
      </c>
      <c r="AC1038" t="s">
        <v>3373</v>
      </c>
      <c r="AD1038" t="s">
        <v>3373</v>
      </c>
      <c r="AE1038" t="s">
        <v>45</v>
      </c>
      <c r="AG1038" s="18" t="s">
        <v>3374</v>
      </c>
      <c r="AH1038" s="18"/>
      <c r="AI1038" s="2" t="s">
        <v>48</v>
      </c>
      <c r="AJ1038" s="2" t="e">
        <f>VLOOKUP(A1038,'Classification Test Result'!$A$2:$D$2428,4,FALSE)</f>
        <v>#N/A</v>
      </c>
      <c r="AL1038" s="2">
        <f>_xlfn.XLOOKUP($A1038,Results!$A$2:$A$2256,Results!G$2:G$2256,"")</f>
        <v>0</v>
      </c>
      <c r="AM1038" s="2">
        <f>_xlfn.XLOOKUP($A1038,Results!$A$2:$A$2256,Results!H$2:H$2256,"")</f>
        <v>0</v>
      </c>
      <c r="AN1038" s="2">
        <f>_xlfn.XLOOKUP($A1038,Results!$A$2:$A$2256,Results!I$2:I$2256,"")</f>
        <v>0</v>
      </c>
      <c r="AO1038" s="2">
        <f>_xlfn.XLOOKUP($A1038,Results!$A$2:$A$2256,Results!J$2:J$2256,"")</f>
        <v>0</v>
      </c>
      <c r="AP1038" s="2">
        <f>_xlfn.XLOOKUP($A1038,Results!$A$2:$A$2256,Results!K$2:K$2256,"")</f>
        <v>0</v>
      </c>
      <c r="AQ1038" s="2">
        <f>_xlfn.XLOOKUP($A1038,Results!$A$2:$A$2256,Results!L$2:L$2256,"")</f>
        <v>0</v>
      </c>
      <c r="AR1038" s="2">
        <f>_xlfn.XLOOKUP($A1038,Results!$A$2:$A$2256,Results!M$2:M$2256,"")</f>
        <v>0</v>
      </c>
      <c r="AS1038" s="2">
        <f>_xlfn.XLOOKUP($A1038,Results!$A$2:$A$2256,Results!N$2:N$2256,"")</f>
        <v>0</v>
      </c>
      <c r="AT1038" s="2" t="str">
        <f>_xlfn.XLOOKUP($A1038,Results!$A$2:$A$2256,Results!O$2:O$2256,"")</f>
        <v>FORD MOTOR COMPANY</v>
      </c>
      <c r="AU1038" s="2" t="str">
        <f>_xlfn.XLOOKUP($A1038,Results!$A$2:$A$2256,Results!P$2:P$2256,"")</f>
        <v>FORD</v>
      </c>
      <c r="AV1038" s="2" t="str">
        <f>_xlfn.XLOOKUP($A1038,Results!$A$2:$A$2256,Results!Q$2:Q$2256,"")</f>
        <v>SINGLE_MATCH</v>
      </c>
      <c r="AW1038" s="2">
        <f>_xlfn.XLOOKUP($A1038,Results!$A$2:$A$2256,Results!R$2:R$2256,"")</f>
        <v>0</v>
      </c>
      <c r="AX1038" s="2">
        <f>_xlfn.XLOOKUP($A1038,Results!$A$2:$A$2256,Results!S$2:S$2256,"")</f>
        <v>0</v>
      </c>
      <c r="AY1038" s="2">
        <f>_xlfn.XLOOKUP($A1038,Results!$A$2:$A$2256,Results!T$2:T$2256,"")</f>
        <v>75</v>
      </c>
      <c r="AZ1038" s="2">
        <f>_xlfn.XLOOKUP($A1038,Results!$A$2:$A$2256,Results!U$2:U$2256,"")</f>
        <v>0</v>
      </c>
      <c r="BA1038" s="2">
        <f>_xlfn.XLOOKUP($A1038,Results!$A$2:$A$2256,Results!V$2:V$2256,"")</f>
        <v>0</v>
      </c>
      <c r="BB1038" s="2">
        <f>_xlfn.XLOOKUP($A1038,Results!$A$2:$A$2256,Results!W$2:W$2256,"")</f>
        <v>0</v>
      </c>
      <c r="BC1038" s="2">
        <f>_xlfn.XLOOKUP($A1038,Results!$A$2:$A$2256,Results!X$2:X$2256,"")</f>
        <v>0</v>
      </c>
      <c r="BD1038" s="2">
        <f>_xlfn.XLOOKUP($A1038,Results!$A$2:$A$2256,Results!Y$2:Y$2256,"")</f>
        <v>0</v>
      </c>
      <c r="BE1038" s="2">
        <f>_xlfn.XLOOKUP($A1038,Results!$A$2:$A$2256,Results!Z$2:Z$2256,"")</f>
        <v>0</v>
      </c>
    </row>
    <row r="1039" spans="1:57" ht="38.25" customHeight="1" x14ac:dyDescent="0.3">
      <c r="A1039">
        <v>906716</v>
      </c>
      <c r="B1039">
        <v>281296</v>
      </c>
      <c r="C1039" t="s">
        <v>36</v>
      </c>
      <c r="D1039" t="s">
        <v>3377</v>
      </c>
      <c r="E1039" s="2" t="str">
        <f>VLOOKUP(F1039,'RPA Vendor Data '!F$1:$G$2418,2)</f>
        <v>SUNBELT RENTALS/AGGREGATE</v>
      </c>
      <c r="F1039" s="2">
        <v>13246</v>
      </c>
      <c r="G1039" s="2">
        <v>1</v>
      </c>
      <c r="H1039" s="2" t="s">
        <v>3378</v>
      </c>
      <c r="I1039">
        <v>1</v>
      </c>
      <c r="J1039" t="s">
        <v>39</v>
      </c>
      <c r="K1039" t="s">
        <v>39</v>
      </c>
      <c r="L1039">
        <v>1400</v>
      </c>
      <c r="M1039" s="2" t="s">
        <v>3379</v>
      </c>
      <c r="N1039" s="9" t="s">
        <v>3380</v>
      </c>
      <c r="O1039" t="s">
        <v>36</v>
      </c>
      <c r="P1039" t="s">
        <v>36</v>
      </c>
      <c r="Q1039" t="s">
        <v>36</v>
      </c>
      <c r="R1039">
        <v>1400</v>
      </c>
      <c r="S1039" s="1">
        <v>45744.146234143518</v>
      </c>
      <c r="T1039" t="s">
        <v>42</v>
      </c>
      <c r="U1039" s="1">
        <v>45743.926388888889</v>
      </c>
      <c r="V1039" t="s">
        <v>43</v>
      </c>
      <c r="W1039" t="s">
        <v>36</v>
      </c>
      <c r="X1039">
        <v>0</v>
      </c>
      <c r="Y1039">
        <v>999</v>
      </c>
      <c r="Z1039" t="s">
        <v>36</v>
      </c>
      <c r="AA1039" t="s">
        <v>36</v>
      </c>
      <c r="AB1039" t="s">
        <v>36</v>
      </c>
      <c r="AC1039" t="s">
        <v>3373</v>
      </c>
      <c r="AD1039" t="s">
        <v>3373</v>
      </c>
      <c r="AE1039" t="s">
        <v>45</v>
      </c>
      <c r="AF1039" s="44" t="s">
        <v>46</v>
      </c>
      <c r="AG1039" s="2" t="s">
        <v>372</v>
      </c>
      <c r="AI1039" s="2" t="s">
        <v>48</v>
      </c>
      <c r="AJ1039" s="2" t="e">
        <f>VLOOKUP(A1039,'Classification Test Result'!$A$2:$D$2428,4,FALSE)</f>
        <v>#N/A</v>
      </c>
      <c r="AL1039" s="2">
        <f>_xlfn.XLOOKUP($A1039,Results!$A$2:$A$2256,Results!G$2:G$2256,"")</f>
        <v>0</v>
      </c>
      <c r="AM1039" s="2">
        <f>_xlfn.XLOOKUP($A1039,Results!$A$2:$A$2256,Results!H$2:H$2256,"")</f>
        <v>0</v>
      </c>
      <c r="AN1039" s="2">
        <f>_xlfn.XLOOKUP($A1039,Results!$A$2:$A$2256,Results!I$2:I$2256,"")</f>
        <v>0</v>
      </c>
      <c r="AO1039" s="2">
        <f>_xlfn.XLOOKUP($A1039,Results!$A$2:$A$2256,Results!J$2:J$2256,"")</f>
        <v>0</v>
      </c>
      <c r="AP1039" s="2">
        <f>_xlfn.XLOOKUP($A1039,Results!$A$2:$A$2256,Results!K$2:K$2256,"")</f>
        <v>0</v>
      </c>
      <c r="AQ1039" s="2">
        <f>_xlfn.XLOOKUP($A1039,Results!$A$2:$A$2256,Results!L$2:L$2256,"")</f>
        <v>0</v>
      </c>
      <c r="AR1039" s="2">
        <f>_xlfn.XLOOKUP($A1039,Results!$A$2:$A$2256,Results!M$2:M$2256,"")</f>
        <v>0</v>
      </c>
      <c r="AS1039" s="2">
        <f>_xlfn.XLOOKUP($A1039,Results!$A$2:$A$2256,Results!N$2:N$2256,"")</f>
        <v>0</v>
      </c>
      <c r="AT1039" s="2" t="str">
        <f>_xlfn.XLOOKUP($A1039,Results!$A$2:$A$2256,Results!O$2:O$2256,"")</f>
        <v>FORD MOTOR COMPANY</v>
      </c>
      <c r="AU1039" s="2" t="str">
        <f>_xlfn.XLOOKUP($A1039,Results!$A$2:$A$2256,Results!P$2:P$2256,"")</f>
        <v>FORD</v>
      </c>
      <c r="AV1039" s="2" t="str">
        <f>_xlfn.XLOOKUP($A1039,Results!$A$2:$A$2256,Results!Q$2:Q$2256,"")</f>
        <v>SINGLE_MATCH</v>
      </c>
      <c r="AW1039" s="2">
        <f>_xlfn.XLOOKUP($A1039,Results!$A$2:$A$2256,Results!R$2:R$2256,"")</f>
        <v>0</v>
      </c>
      <c r="AX1039" s="2">
        <f>_xlfn.XLOOKUP($A1039,Results!$A$2:$A$2256,Results!S$2:S$2256,"")</f>
        <v>0</v>
      </c>
      <c r="AY1039" s="2">
        <f>_xlfn.XLOOKUP($A1039,Results!$A$2:$A$2256,Results!T$2:T$2256,"")</f>
        <v>75</v>
      </c>
      <c r="AZ1039" s="2">
        <f>_xlfn.XLOOKUP($A1039,Results!$A$2:$A$2256,Results!U$2:U$2256,"")</f>
        <v>0</v>
      </c>
      <c r="BA1039" s="2">
        <f>_xlfn.XLOOKUP($A1039,Results!$A$2:$A$2256,Results!V$2:V$2256,"")</f>
        <v>0</v>
      </c>
      <c r="BB1039" s="2">
        <f>_xlfn.XLOOKUP($A1039,Results!$A$2:$A$2256,Results!W$2:W$2256,"")</f>
        <v>0</v>
      </c>
      <c r="BC1039" s="2">
        <f>_xlfn.XLOOKUP($A1039,Results!$A$2:$A$2256,Results!X$2:X$2256,"")</f>
        <v>0</v>
      </c>
      <c r="BD1039" s="2">
        <f>_xlfn.XLOOKUP($A1039,Results!$A$2:$A$2256,Results!Y$2:Y$2256,"")</f>
        <v>0</v>
      </c>
      <c r="BE1039" s="2">
        <f>_xlfn.XLOOKUP($A1039,Results!$A$2:$A$2256,Results!Z$2:Z$2256,"")</f>
        <v>0</v>
      </c>
    </row>
    <row r="1040" spans="1:57" ht="38.25" customHeight="1" x14ac:dyDescent="0.3">
      <c r="A1040">
        <v>906717</v>
      </c>
      <c r="B1040">
        <v>281886</v>
      </c>
      <c r="C1040" t="s">
        <v>36</v>
      </c>
      <c r="D1040" t="s">
        <v>591</v>
      </c>
      <c r="E1040" s="2" t="str">
        <f>VLOOKUP(F1040,'RPA Vendor Data '!F$1:$G$2418,2)</f>
        <v>DOMINION ELECTRIC SUPPLY</v>
      </c>
      <c r="F1040" s="2">
        <v>11048</v>
      </c>
      <c r="G1040" s="2">
        <v>28</v>
      </c>
      <c r="H1040" t="s">
        <v>3381</v>
      </c>
      <c r="I1040">
        <v>5</v>
      </c>
      <c r="J1040" t="s">
        <v>389</v>
      </c>
      <c r="K1040" t="s">
        <v>58</v>
      </c>
      <c r="L1040">
        <v>273.98</v>
      </c>
      <c r="M1040" s="2" t="s">
        <v>3382</v>
      </c>
      <c r="N1040" s="9">
        <v>21120700</v>
      </c>
      <c r="O1040" t="s">
        <v>36</v>
      </c>
      <c r="P1040" t="s">
        <v>3158</v>
      </c>
      <c r="Q1040" t="s">
        <v>36</v>
      </c>
      <c r="R1040">
        <v>13.7</v>
      </c>
      <c r="S1040" s="1">
        <v>45744.667925196758</v>
      </c>
      <c r="T1040" t="s">
        <v>42</v>
      </c>
      <c r="U1040" s="1">
        <v>45744.449305555558</v>
      </c>
      <c r="V1040" t="s">
        <v>43</v>
      </c>
      <c r="W1040" t="s">
        <v>36</v>
      </c>
      <c r="X1040">
        <v>28</v>
      </c>
      <c r="Y1040" t="s">
        <v>54</v>
      </c>
      <c r="Z1040" t="s">
        <v>36</v>
      </c>
      <c r="AA1040">
        <v>273.98</v>
      </c>
      <c r="AB1040" t="s">
        <v>36</v>
      </c>
      <c r="AC1040" t="s">
        <v>59</v>
      </c>
      <c r="AD1040" t="s">
        <v>59</v>
      </c>
      <c r="AE1040" t="s">
        <v>45</v>
      </c>
      <c r="AG1040" s="18" t="s">
        <v>3383</v>
      </c>
      <c r="AH1040" s="18"/>
      <c r="AI1040" s="2" t="s">
        <v>48</v>
      </c>
      <c r="AJ1040" s="2" t="e">
        <f>VLOOKUP(A1040,'Classification Test Result'!$A$2:$D$2428,4,FALSE)</f>
        <v>#N/A</v>
      </c>
      <c r="AL1040" s="2">
        <f>_xlfn.XLOOKUP($A1040,Results!$A$2:$A$2256,Results!G$2:G$2256,"")</f>
        <v>1106526</v>
      </c>
      <c r="AM1040" s="2">
        <f>_xlfn.XLOOKUP($A1040,Results!$A$2:$A$2256,Results!H$2:H$2256,"")</f>
        <v>21120700</v>
      </c>
      <c r="AN1040" s="2" t="str">
        <f>_xlfn.XLOOKUP($A1040,Results!$A$2:$A$2256,Results!I$2:I$2256,"")</f>
        <v>CAPITOL MANUFACTURING</v>
      </c>
      <c r="AO1040" s="2">
        <f>_xlfn.XLOOKUP($A1040,Results!$A$2:$A$2256,Results!J$2:J$2256,"")</f>
        <v>782172001329</v>
      </c>
      <c r="AP1040" s="2">
        <f>_xlfn.XLOOKUP($A1040,Results!$A$2:$A$2256,Results!K$2:K$2256,"")</f>
        <v>39131707</v>
      </c>
      <c r="AQ1040" s="2">
        <f>_xlfn.XLOOKUP($A1040,Results!$A$2:$A$2256,Results!L$2:L$2256,"")</f>
        <v>0</v>
      </c>
      <c r="AR1040" s="2">
        <f>_xlfn.XLOOKUP($A1040,Results!$A$2:$A$2256,Results!M$2:M$2256,"")</f>
        <v>977135</v>
      </c>
      <c r="AS1040" s="2" t="str">
        <f>_xlfn.XLOOKUP($A1040,Results!$A$2:$A$2256,Results!N$2:N$2256,"")</f>
        <v>CPP 21120700 3/4 COND CPLG</v>
      </c>
      <c r="AT1040" s="2" t="str">
        <f>_xlfn.XLOOKUP($A1040,Results!$A$2:$A$2256,Results!O$2:O$2256,"")</f>
        <v>CAPITOL MANUFACTURING</v>
      </c>
      <c r="AU1040" s="2">
        <f>_xlfn.XLOOKUP($A1040,Results!$A$2:$A$2256,Results!P$2:P$2256,"")</f>
        <v>0</v>
      </c>
      <c r="AV1040" s="2" t="str">
        <f>_xlfn.XLOOKUP($A1040,Results!$A$2:$A$2256,Results!Q$2:Q$2256,"")</f>
        <v>NO_MANUFACTURERS_FOUND</v>
      </c>
      <c r="AW1040" s="2" t="str">
        <f>_xlfn.XLOOKUP($A1040,Results!$A$2:$A$2256,Results!R$2:R$2256,"")</f>
        <v>0.7856294307817643</v>
      </c>
      <c r="AX1040" s="2">
        <f>_xlfn.XLOOKUP($A1040,Results!$A$2:$A$2256,Results!S$2:S$2256,"")</f>
        <v>100</v>
      </c>
      <c r="AY1040" s="2">
        <f>_xlfn.XLOOKUP($A1040,Results!$A$2:$A$2256,Results!T$2:T$2256,"")</f>
        <v>100</v>
      </c>
      <c r="AZ1040" s="2">
        <f>_xlfn.XLOOKUP($A1040,Results!$A$2:$A$2256,Results!U$2:U$2256,"")</f>
        <v>100</v>
      </c>
      <c r="BA1040" s="2" t="str">
        <f>_xlfn.XLOOKUP($A1040,Results!$A$2:$A$2256,Results!V$2:V$2256,"")</f>
        <v>CAPITOL MANUFACTURING</v>
      </c>
      <c r="BB1040" s="2">
        <f>_xlfn.XLOOKUP($A1040,Results!$A$2:$A$2256,Results!W$2:W$2256,"")</f>
        <v>82</v>
      </c>
      <c r="BC1040" s="2">
        <f>_xlfn.XLOOKUP($A1040,Results!$A$2:$A$2256,Results!X$2:X$2256,"")</f>
        <v>39131707</v>
      </c>
      <c r="BD1040" s="2">
        <f>_xlfn.XLOOKUP($A1040,Results!$A$2:$A$2256,Results!Y$2:Y$2256,"")</f>
        <v>82</v>
      </c>
      <c r="BE1040" s="2" t="b">
        <f>_xlfn.XLOOKUP($A1040,Results!$A$2:$A$2256,Results!Z$2:Z$2256,"")</f>
        <v>1</v>
      </c>
    </row>
    <row r="1041" spans="1:57" ht="38.25" customHeight="1" x14ac:dyDescent="0.3">
      <c r="A1041">
        <v>906718</v>
      </c>
      <c r="B1041">
        <v>281886</v>
      </c>
      <c r="C1041" t="s">
        <v>36</v>
      </c>
      <c r="D1041" t="s">
        <v>591</v>
      </c>
      <c r="E1041" s="2" t="str">
        <f>VLOOKUP(F1041,'RPA Vendor Data '!F$1:$G$2418,2)</f>
        <v>DOMINION ELECTRIC SUPPLY</v>
      </c>
      <c r="F1041" s="2">
        <v>11048</v>
      </c>
      <c r="G1041" s="2">
        <v>22</v>
      </c>
      <c r="H1041" t="s">
        <v>3384</v>
      </c>
      <c r="I1041">
        <v>2</v>
      </c>
      <c r="J1041" t="s">
        <v>389</v>
      </c>
      <c r="K1041" t="s">
        <v>58</v>
      </c>
      <c r="L1041">
        <v>397.38</v>
      </c>
      <c r="M1041" s="2" t="s">
        <v>3382</v>
      </c>
      <c r="N1041" s="9">
        <v>21121000</v>
      </c>
      <c r="O1041" t="s">
        <v>36</v>
      </c>
      <c r="P1041" t="s">
        <v>3385</v>
      </c>
      <c r="Q1041" t="s">
        <v>36</v>
      </c>
      <c r="R1041">
        <v>7.95</v>
      </c>
      <c r="S1041" s="1">
        <v>45744.667906168979</v>
      </c>
      <c r="T1041" t="s">
        <v>42</v>
      </c>
      <c r="U1041" s="1">
        <v>45744.448611111111</v>
      </c>
      <c r="V1041" t="s">
        <v>43</v>
      </c>
      <c r="W1041" t="s">
        <v>36</v>
      </c>
      <c r="X1041">
        <v>22</v>
      </c>
      <c r="Y1041" t="s">
        <v>54</v>
      </c>
      <c r="Z1041" t="s">
        <v>36</v>
      </c>
      <c r="AA1041">
        <v>397.38</v>
      </c>
      <c r="AB1041" t="s">
        <v>36</v>
      </c>
      <c r="AC1041" t="s">
        <v>59</v>
      </c>
      <c r="AD1041" t="s">
        <v>59</v>
      </c>
      <c r="AE1041" t="s">
        <v>45</v>
      </c>
      <c r="AG1041" s="18" t="s">
        <v>3386</v>
      </c>
      <c r="AH1041" s="18"/>
      <c r="AI1041" s="2" t="s">
        <v>48</v>
      </c>
      <c r="AJ1041" s="2" t="e">
        <f>VLOOKUP(A1041,'Classification Test Result'!$A$2:$D$2428,4,FALSE)</f>
        <v>#N/A</v>
      </c>
      <c r="AL1041" s="2">
        <f>_xlfn.XLOOKUP($A1041,Results!$A$2:$A$2256,Results!G$2:G$2256,"")</f>
        <v>0</v>
      </c>
      <c r="AM1041" s="2">
        <f>_xlfn.XLOOKUP($A1041,Results!$A$2:$A$2256,Results!H$2:H$2256,"")</f>
        <v>0</v>
      </c>
      <c r="AN1041" s="2">
        <f>_xlfn.XLOOKUP($A1041,Results!$A$2:$A$2256,Results!I$2:I$2256,"")</f>
        <v>0</v>
      </c>
      <c r="AO1041" s="2">
        <f>_xlfn.XLOOKUP($A1041,Results!$A$2:$A$2256,Results!J$2:J$2256,"")</f>
        <v>0</v>
      </c>
      <c r="AP1041" s="2">
        <f>_xlfn.XLOOKUP($A1041,Results!$A$2:$A$2256,Results!K$2:K$2256,"")</f>
        <v>0</v>
      </c>
      <c r="AQ1041" s="2">
        <f>_xlfn.XLOOKUP($A1041,Results!$A$2:$A$2256,Results!L$2:L$2256,"")</f>
        <v>0</v>
      </c>
      <c r="AR1041" s="2">
        <f>_xlfn.XLOOKUP($A1041,Results!$A$2:$A$2256,Results!M$2:M$2256,"")</f>
        <v>0</v>
      </c>
      <c r="AS1041" s="2">
        <f>_xlfn.XLOOKUP($A1041,Results!$A$2:$A$2256,Results!N$2:N$2256,"")</f>
        <v>0</v>
      </c>
      <c r="AT1041" s="2">
        <f>_xlfn.XLOOKUP($A1041,Results!$A$2:$A$2256,Results!O$2:O$2256,"")</f>
        <v>0</v>
      </c>
      <c r="AU1041" s="2">
        <f>_xlfn.XLOOKUP($A1041,Results!$A$2:$A$2256,Results!P$2:P$2256,"")</f>
        <v>0</v>
      </c>
      <c r="AV1041" s="2">
        <f>_xlfn.XLOOKUP($A1041,Results!$A$2:$A$2256,Results!Q$2:Q$2256,"")</f>
        <v>0</v>
      </c>
      <c r="AW1041" s="2">
        <f>_xlfn.XLOOKUP($A1041,Results!$A$2:$A$2256,Results!R$2:R$2256,"")</f>
        <v>0</v>
      </c>
      <c r="AX1041" s="2">
        <f>_xlfn.XLOOKUP($A1041,Results!$A$2:$A$2256,Results!S$2:S$2256,"")</f>
        <v>0</v>
      </c>
      <c r="AY1041" s="2">
        <f>_xlfn.XLOOKUP($A1041,Results!$A$2:$A$2256,Results!T$2:T$2256,"")</f>
        <v>0</v>
      </c>
      <c r="AZ1041" s="2">
        <f>_xlfn.XLOOKUP($A1041,Results!$A$2:$A$2256,Results!U$2:U$2256,"")</f>
        <v>0</v>
      </c>
      <c r="BA1041" s="2">
        <f>_xlfn.XLOOKUP($A1041,Results!$A$2:$A$2256,Results!V$2:V$2256,"")</f>
        <v>0</v>
      </c>
      <c r="BB1041" s="2">
        <f>_xlfn.XLOOKUP($A1041,Results!$A$2:$A$2256,Results!W$2:W$2256,"")</f>
        <v>0</v>
      </c>
      <c r="BC1041" s="2">
        <f>_xlfn.XLOOKUP($A1041,Results!$A$2:$A$2256,Results!X$2:X$2256,"")</f>
        <v>39131707</v>
      </c>
      <c r="BD1041" s="2">
        <f>_xlfn.XLOOKUP($A1041,Results!$A$2:$A$2256,Results!Y$2:Y$2256,"")</f>
        <v>76</v>
      </c>
      <c r="BE1041" s="2">
        <f>_xlfn.XLOOKUP($A1041,Results!$A$2:$A$2256,Results!Z$2:Z$2256,"")</f>
        <v>0</v>
      </c>
    </row>
    <row r="1042" spans="1:57" ht="38.25" customHeight="1" x14ac:dyDescent="0.3">
      <c r="A1042">
        <v>906719</v>
      </c>
      <c r="B1042">
        <v>281886</v>
      </c>
      <c r="C1042" t="s">
        <v>36</v>
      </c>
      <c r="D1042" t="s">
        <v>591</v>
      </c>
      <c r="E1042" s="2" t="str">
        <f>VLOOKUP(F1042,'RPA Vendor Data '!F$1:$G$2418,2)</f>
        <v>DOMINION ELECTRIC SUPPLY</v>
      </c>
      <c r="F1042" s="2">
        <v>11048</v>
      </c>
      <c r="G1042" s="2">
        <v>9</v>
      </c>
      <c r="H1042" t="s">
        <v>3388</v>
      </c>
      <c r="I1042">
        <v>1</v>
      </c>
      <c r="J1042" t="s">
        <v>389</v>
      </c>
      <c r="K1042" t="s">
        <v>58</v>
      </c>
      <c r="L1042">
        <v>724.2</v>
      </c>
      <c r="M1042" s="2" t="s">
        <v>3382</v>
      </c>
      <c r="N1042" s="9">
        <v>21120500</v>
      </c>
      <c r="O1042" t="s">
        <v>36</v>
      </c>
      <c r="P1042" t="s">
        <v>3389</v>
      </c>
      <c r="Q1042" t="s">
        <v>36</v>
      </c>
      <c r="R1042">
        <v>7.24</v>
      </c>
      <c r="S1042" s="1">
        <v>45744.667968865739</v>
      </c>
      <c r="T1042" t="s">
        <v>42</v>
      </c>
      <c r="U1042" s="1">
        <v>45744.448611111111</v>
      </c>
      <c r="V1042" t="s">
        <v>43</v>
      </c>
      <c r="W1042" t="s">
        <v>36</v>
      </c>
      <c r="X1042">
        <v>9</v>
      </c>
      <c r="Y1042" t="s">
        <v>54</v>
      </c>
      <c r="Z1042" t="s">
        <v>36</v>
      </c>
      <c r="AA1042">
        <v>724.2</v>
      </c>
      <c r="AB1042" t="s">
        <v>36</v>
      </c>
      <c r="AC1042" t="s">
        <v>59</v>
      </c>
      <c r="AD1042" t="s">
        <v>59</v>
      </c>
      <c r="AE1042" t="s">
        <v>45</v>
      </c>
      <c r="AG1042" s="18" t="s">
        <v>3390</v>
      </c>
      <c r="AH1042" s="18"/>
      <c r="AI1042" s="2" t="s">
        <v>48</v>
      </c>
      <c r="AJ1042" s="2" t="e">
        <f>VLOOKUP(A1042,'Classification Test Result'!$A$2:$D$2428,4,FALSE)</f>
        <v>#N/A</v>
      </c>
      <c r="AL1042" s="2">
        <f>_xlfn.XLOOKUP($A1042,Results!$A$2:$A$2256,Results!G$2:G$2256,"")</f>
        <v>1106528</v>
      </c>
      <c r="AM1042" s="2">
        <f>_xlfn.XLOOKUP($A1042,Results!$A$2:$A$2256,Results!H$2:H$2256,"")</f>
        <v>21121500</v>
      </c>
      <c r="AN1042" s="2" t="str">
        <f>_xlfn.XLOOKUP($A1042,Results!$A$2:$A$2256,Results!I$2:I$2256,"")</f>
        <v>CAPITOL MANUFACTURING</v>
      </c>
      <c r="AO1042" s="2">
        <f>_xlfn.XLOOKUP($A1042,Results!$A$2:$A$2256,Results!J$2:J$2256,"")</f>
        <v>782172001350</v>
      </c>
      <c r="AP1042" s="2">
        <f>_xlfn.XLOOKUP($A1042,Results!$A$2:$A$2256,Results!K$2:K$2256,"")</f>
        <v>39131707</v>
      </c>
      <c r="AQ1042" s="2">
        <f>_xlfn.XLOOKUP($A1042,Results!$A$2:$A$2256,Results!L$2:L$2256,"")</f>
        <v>0</v>
      </c>
      <c r="AR1042" s="2">
        <f>_xlfn.XLOOKUP($A1042,Results!$A$2:$A$2256,Results!M$2:M$2256,"")</f>
        <v>520071</v>
      </c>
      <c r="AS1042" s="2" t="str">
        <f>_xlfn.XLOOKUP($A1042,Results!$A$2:$A$2256,Results!N$2:N$2256,"")</f>
        <v>CPP 21121500 1-1/2 COND CPLG</v>
      </c>
      <c r="AT1042" s="2" t="str">
        <f>_xlfn.XLOOKUP($A1042,Results!$A$2:$A$2256,Results!O$2:O$2256,"")</f>
        <v>CAPITOL MANUFACTURING</v>
      </c>
      <c r="AU1042" s="2">
        <f>_xlfn.XLOOKUP($A1042,Results!$A$2:$A$2256,Results!P$2:P$2256,"")</f>
        <v>0</v>
      </c>
      <c r="AV1042" s="2" t="str">
        <f>_xlfn.XLOOKUP($A1042,Results!$A$2:$A$2256,Results!Q$2:Q$2256,"")</f>
        <v>NO_MANUFACTURERS_FOUND</v>
      </c>
      <c r="AW1042" s="2">
        <f>_xlfn.XLOOKUP($A1042,Results!$A$2:$A$2256,Results!R$2:R$2256,"")</f>
        <v>0.74706139162174701</v>
      </c>
      <c r="AX1042" s="2">
        <f>_xlfn.XLOOKUP($A1042,Results!$A$2:$A$2256,Results!S$2:S$2256,"")</f>
        <v>100</v>
      </c>
      <c r="AY1042" s="2">
        <f>_xlfn.XLOOKUP($A1042,Results!$A$2:$A$2256,Results!T$2:T$2256,"")</f>
        <v>100</v>
      </c>
      <c r="AZ1042" s="2">
        <f>_xlfn.XLOOKUP($A1042,Results!$A$2:$A$2256,Results!U$2:U$2256,"")</f>
        <v>100</v>
      </c>
      <c r="BA1042" s="2" t="str">
        <f>_xlfn.XLOOKUP($A1042,Results!$A$2:$A$2256,Results!V$2:V$2256,"")</f>
        <v>CAPITOL MANUFACTURING</v>
      </c>
      <c r="BB1042" s="2">
        <f>_xlfn.XLOOKUP($A1042,Results!$A$2:$A$2256,Results!W$2:W$2256,"")</f>
        <v>81</v>
      </c>
      <c r="BC1042" s="2">
        <f>_xlfn.XLOOKUP($A1042,Results!$A$2:$A$2256,Results!X$2:X$2256,"")</f>
        <v>39131707</v>
      </c>
      <c r="BD1042" s="2">
        <f>_xlfn.XLOOKUP($A1042,Results!$A$2:$A$2256,Results!Y$2:Y$2256,"")</f>
        <v>81</v>
      </c>
      <c r="BE1042" s="2" t="b">
        <f>_xlfn.XLOOKUP($A1042,Results!$A$2:$A$2256,Results!Z$2:Z$2256,"")</f>
        <v>1</v>
      </c>
    </row>
    <row r="1043" spans="1:57" ht="38.25" customHeight="1" x14ac:dyDescent="0.3">
      <c r="A1043">
        <v>906720</v>
      </c>
      <c r="B1043">
        <v>281691</v>
      </c>
      <c r="C1043" t="s">
        <v>36</v>
      </c>
      <c r="D1043" t="s">
        <v>3391</v>
      </c>
      <c r="E1043" s="2" t="str">
        <f>VLOOKUP(F1043,'RPA Vendor Data '!F$1:$G$2418,2)</f>
        <v>CED - MILPITAS</v>
      </c>
      <c r="F1043" s="2">
        <v>17152</v>
      </c>
      <c r="G1043" s="2">
        <v>1</v>
      </c>
      <c r="H1043" t="s">
        <v>3392</v>
      </c>
      <c r="I1043">
        <v>1</v>
      </c>
      <c r="J1043" t="s">
        <v>39</v>
      </c>
      <c r="K1043" t="s">
        <v>39</v>
      </c>
      <c r="L1043">
        <v>475</v>
      </c>
      <c r="M1043" s="2" t="s">
        <v>3393</v>
      </c>
      <c r="N1043" s="9" t="s">
        <v>3394</v>
      </c>
      <c r="O1043" t="s">
        <v>36</v>
      </c>
      <c r="P1043" t="s">
        <v>36</v>
      </c>
      <c r="Q1043" t="s">
        <v>36</v>
      </c>
      <c r="R1043">
        <v>475</v>
      </c>
      <c r="S1043" s="1">
        <v>45744.521860219909</v>
      </c>
      <c r="T1043" t="s">
        <v>42</v>
      </c>
      <c r="U1043" s="1">
        <v>45744.303472222222</v>
      </c>
      <c r="V1043" t="s">
        <v>43</v>
      </c>
      <c r="W1043" t="s">
        <v>36</v>
      </c>
      <c r="X1043">
        <v>0</v>
      </c>
      <c r="Y1043">
        <v>201</v>
      </c>
      <c r="Z1043" t="s">
        <v>36</v>
      </c>
      <c r="AA1043" t="s">
        <v>36</v>
      </c>
      <c r="AB1043" t="s">
        <v>36</v>
      </c>
      <c r="AC1043" t="s">
        <v>49</v>
      </c>
      <c r="AD1043" t="s">
        <v>49</v>
      </c>
      <c r="AE1043" t="s">
        <v>45</v>
      </c>
      <c r="AG1043" s="2" t="s">
        <v>1668</v>
      </c>
      <c r="AI1043" s="2" t="s">
        <v>48</v>
      </c>
      <c r="AJ1043" s="2" t="e">
        <f>VLOOKUP(A1043,'Classification Test Result'!$A$2:$D$2428,4,FALSE)</f>
        <v>#N/A</v>
      </c>
      <c r="AL1043" s="2">
        <f>_xlfn.XLOOKUP($A1043,Results!$A$2:$A$2256,Results!G$2:G$2256,"")</f>
        <v>0</v>
      </c>
      <c r="AM1043" s="2">
        <f>_xlfn.XLOOKUP($A1043,Results!$A$2:$A$2256,Results!H$2:H$2256,"")</f>
        <v>0</v>
      </c>
      <c r="AN1043" s="2">
        <f>_xlfn.XLOOKUP($A1043,Results!$A$2:$A$2256,Results!I$2:I$2256,"")</f>
        <v>0</v>
      </c>
      <c r="AO1043" s="2">
        <f>_xlfn.XLOOKUP($A1043,Results!$A$2:$A$2256,Results!J$2:J$2256,"")</f>
        <v>0</v>
      </c>
      <c r="AP1043" s="2">
        <f>_xlfn.XLOOKUP($A1043,Results!$A$2:$A$2256,Results!K$2:K$2256,"")</f>
        <v>0</v>
      </c>
      <c r="AQ1043" s="2">
        <f>_xlfn.XLOOKUP($A1043,Results!$A$2:$A$2256,Results!L$2:L$2256,"")</f>
        <v>0</v>
      </c>
      <c r="AR1043" s="2">
        <f>_xlfn.XLOOKUP($A1043,Results!$A$2:$A$2256,Results!M$2:M$2256,"")</f>
        <v>0</v>
      </c>
      <c r="AS1043" s="2">
        <f>_xlfn.XLOOKUP($A1043,Results!$A$2:$A$2256,Results!N$2:N$2256,"")</f>
        <v>0</v>
      </c>
      <c r="AT1043" s="2" t="str">
        <f>_xlfn.XLOOKUP($A1043,Results!$A$2:$A$2256,Results!O$2:O$2256,"")</f>
        <v>HEWLETT PACKARD</v>
      </c>
      <c r="AU1043" s="2" t="str">
        <f>_xlfn.XLOOKUP($A1043,Results!$A$2:$A$2256,Results!P$2:P$2256,"")</f>
        <v>HP</v>
      </c>
      <c r="AV1043" s="2" t="str">
        <f>_xlfn.XLOOKUP($A1043,Results!$A$2:$A$2256,Results!Q$2:Q$2256,"")</f>
        <v>SINGLE_MATCH</v>
      </c>
      <c r="AW1043" s="2">
        <f>_xlfn.XLOOKUP($A1043,Results!$A$2:$A$2256,Results!R$2:R$2256,"")</f>
        <v>0</v>
      </c>
      <c r="AX1043" s="2">
        <f>_xlfn.XLOOKUP($A1043,Results!$A$2:$A$2256,Results!S$2:S$2256,"")</f>
        <v>0</v>
      </c>
      <c r="AY1043" s="2">
        <f>_xlfn.XLOOKUP($A1043,Results!$A$2:$A$2256,Results!T$2:T$2256,"")</f>
        <v>60</v>
      </c>
      <c r="AZ1043" s="2">
        <f>_xlfn.XLOOKUP($A1043,Results!$A$2:$A$2256,Results!U$2:U$2256,"")</f>
        <v>0</v>
      </c>
      <c r="BA1043" s="2">
        <f>_xlfn.XLOOKUP($A1043,Results!$A$2:$A$2256,Results!V$2:V$2256,"")</f>
        <v>0</v>
      </c>
      <c r="BB1043" s="2">
        <f>_xlfn.XLOOKUP($A1043,Results!$A$2:$A$2256,Results!W$2:W$2256,"")</f>
        <v>0</v>
      </c>
      <c r="BC1043" s="2">
        <f>_xlfn.XLOOKUP($A1043,Results!$A$2:$A$2256,Results!X$2:X$2256,"")</f>
        <v>0</v>
      </c>
      <c r="BD1043" s="2">
        <f>_xlfn.XLOOKUP($A1043,Results!$A$2:$A$2256,Results!Y$2:Y$2256,"")</f>
        <v>0</v>
      </c>
      <c r="BE1043" s="2">
        <f>_xlfn.XLOOKUP($A1043,Results!$A$2:$A$2256,Results!Z$2:Z$2256,"")</f>
        <v>0</v>
      </c>
    </row>
    <row r="1044" spans="1:57" ht="38.25" customHeight="1" x14ac:dyDescent="0.3">
      <c r="A1044">
        <v>906721</v>
      </c>
      <c r="B1044">
        <v>281454</v>
      </c>
      <c r="C1044" t="s">
        <v>36</v>
      </c>
      <c r="D1044" t="s">
        <v>3395</v>
      </c>
      <c r="E1044" s="2" t="str">
        <f>VLOOKUP(F1044,'RPA Vendor Data '!F$1:$G$2418,2)</f>
        <v>UNITED RENTALS</v>
      </c>
      <c r="F1044" s="2">
        <v>13482</v>
      </c>
      <c r="G1044" s="2">
        <v>2</v>
      </c>
      <c r="H1044" t="s">
        <v>3396</v>
      </c>
      <c r="I1044">
        <v>1</v>
      </c>
      <c r="J1044" t="s">
        <v>39</v>
      </c>
      <c r="K1044" t="s">
        <v>39</v>
      </c>
      <c r="L1044">
        <v>996</v>
      </c>
      <c r="M1044" s="2" t="s">
        <v>3397</v>
      </c>
      <c r="N1044" s="9" t="s">
        <v>3398</v>
      </c>
      <c r="O1044" t="s">
        <v>36</v>
      </c>
      <c r="P1044" t="s">
        <v>36</v>
      </c>
      <c r="Q1044" t="s">
        <v>36</v>
      </c>
      <c r="R1044">
        <v>996</v>
      </c>
      <c r="S1044" s="1">
        <v>45744.334370914352</v>
      </c>
      <c r="T1044" t="s">
        <v>42</v>
      </c>
      <c r="U1044" s="1">
        <v>45744.114583333343</v>
      </c>
      <c r="V1044" t="s">
        <v>43</v>
      </c>
      <c r="W1044" t="s">
        <v>36</v>
      </c>
      <c r="X1044">
        <v>0</v>
      </c>
      <c r="Y1044">
        <v>999</v>
      </c>
      <c r="Z1044" t="s">
        <v>36</v>
      </c>
      <c r="AA1044" t="s">
        <v>36</v>
      </c>
      <c r="AB1044" t="s">
        <v>36</v>
      </c>
      <c r="AC1044" t="s">
        <v>3399</v>
      </c>
      <c r="AD1044" t="s">
        <v>3399</v>
      </c>
      <c r="AE1044" t="s">
        <v>45</v>
      </c>
      <c r="AG1044" s="2" t="s">
        <v>1668</v>
      </c>
      <c r="AI1044" s="2" t="s">
        <v>48</v>
      </c>
      <c r="AJ1044" s="2" t="e">
        <f>VLOOKUP(A1044,'Classification Test Result'!$A$2:$D$2428,4,FALSE)</f>
        <v>#N/A</v>
      </c>
      <c r="AL1044" s="2">
        <f>_xlfn.XLOOKUP($A1044,Results!$A$2:$A$2256,Results!G$2:G$2256,"")</f>
        <v>0</v>
      </c>
      <c r="AM1044" s="2">
        <f>_xlfn.XLOOKUP($A1044,Results!$A$2:$A$2256,Results!H$2:H$2256,"")</f>
        <v>0</v>
      </c>
      <c r="AN1044" s="2">
        <f>_xlfn.XLOOKUP($A1044,Results!$A$2:$A$2256,Results!I$2:I$2256,"")</f>
        <v>0</v>
      </c>
      <c r="AO1044" s="2">
        <f>_xlfn.XLOOKUP($A1044,Results!$A$2:$A$2256,Results!J$2:J$2256,"")</f>
        <v>0</v>
      </c>
      <c r="AP1044" s="2">
        <f>_xlfn.XLOOKUP($A1044,Results!$A$2:$A$2256,Results!K$2:K$2256,"")</f>
        <v>0</v>
      </c>
      <c r="AQ1044" s="2">
        <f>_xlfn.XLOOKUP($A1044,Results!$A$2:$A$2256,Results!L$2:L$2256,"")</f>
        <v>0</v>
      </c>
      <c r="AR1044" s="2">
        <f>_xlfn.XLOOKUP($A1044,Results!$A$2:$A$2256,Results!M$2:M$2256,"")</f>
        <v>0</v>
      </c>
      <c r="AS1044" s="2">
        <f>_xlfn.XLOOKUP($A1044,Results!$A$2:$A$2256,Results!N$2:N$2256,"")</f>
        <v>0</v>
      </c>
      <c r="AT1044" s="2" t="str">
        <f>_xlfn.XLOOKUP($A1044,Results!$A$2:$A$2256,Results!O$2:O$2256,"")</f>
        <v>FELLING TRAILERS</v>
      </c>
      <c r="AU1044" s="2" t="str">
        <f>_xlfn.XLOOKUP($A1044,Results!$A$2:$A$2256,Results!P$2:P$2256,"")</f>
        <v>FELLING</v>
      </c>
      <c r="AV1044" s="2" t="str">
        <f>_xlfn.XLOOKUP($A1044,Results!$A$2:$A$2256,Results!Q$2:Q$2256,"")</f>
        <v>SINGLE_MATCH</v>
      </c>
      <c r="AW1044" s="2">
        <f>_xlfn.XLOOKUP($A1044,Results!$A$2:$A$2256,Results!R$2:R$2256,"")</f>
        <v>0</v>
      </c>
      <c r="AX1044" s="2">
        <f>_xlfn.XLOOKUP($A1044,Results!$A$2:$A$2256,Results!S$2:S$2256,"")</f>
        <v>0</v>
      </c>
      <c r="AY1044" s="2">
        <f>_xlfn.XLOOKUP($A1044,Results!$A$2:$A$2256,Results!T$2:T$2256,"")</f>
        <v>95</v>
      </c>
      <c r="AZ1044" s="2">
        <f>_xlfn.XLOOKUP($A1044,Results!$A$2:$A$2256,Results!U$2:U$2256,"")</f>
        <v>0</v>
      </c>
      <c r="BA1044" s="2">
        <f>_xlfn.XLOOKUP($A1044,Results!$A$2:$A$2256,Results!V$2:V$2256,"")</f>
        <v>0</v>
      </c>
      <c r="BB1044" s="2">
        <f>_xlfn.XLOOKUP($A1044,Results!$A$2:$A$2256,Results!W$2:W$2256,"")</f>
        <v>0</v>
      </c>
      <c r="BC1044" s="2">
        <f>_xlfn.XLOOKUP($A1044,Results!$A$2:$A$2256,Results!X$2:X$2256,"")</f>
        <v>0</v>
      </c>
      <c r="BD1044" s="2">
        <f>_xlfn.XLOOKUP($A1044,Results!$A$2:$A$2256,Results!Y$2:Y$2256,"")</f>
        <v>0</v>
      </c>
      <c r="BE1044" s="2">
        <f>_xlfn.XLOOKUP($A1044,Results!$A$2:$A$2256,Results!Z$2:Z$2256,"")</f>
        <v>0</v>
      </c>
    </row>
    <row r="1045" spans="1:57" ht="38.25" customHeight="1" x14ac:dyDescent="0.3">
      <c r="A1045">
        <v>906722</v>
      </c>
      <c r="B1045">
        <v>281534</v>
      </c>
      <c r="C1045" t="s">
        <v>36</v>
      </c>
      <c r="D1045">
        <v>930104241</v>
      </c>
      <c r="E1045" s="2" t="str">
        <f>VLOOKUP(F1045,'RPA Vendor Data '!F$1:$G$2418,2)</f>
        <v>BORDER STATES INDUSTRIES</v>
      </c>
      <c r="F1045" s="2">
        <v>10427</v>
      </c>
      <c r="G1045" s="2">
        <v>1</v>
      </c>
      <c r="H1045" t="s">
        <v>3400</v>
      </c>
      <c r="I1045">
        <v>50</v>
      </c>
      <c r="J1045" s="2" t="s">
        <v>3401</v>
      </c>
      <c r="K1045" t="s">
        <v>39</v>
      </c>
      <c r="L1045">
        <v>6.66</v>
      </c>
      <c r="M1045" s="2" t="s">
        <v>3402</v>
      </c>
      <c r="N1045" s="9" t="s">
        <v>3403</v>
      </c>
      <c r="O1045">
        <v>3660640</v>
      </c>
      <c r="P1045" t="s">
        <v>36</v>
      </c>
      <c r="Q1045" t="s">
        <v>36</v>
      </c>
      <c r="R1045">
        <v>333</v>
      </c>
      <c r="S1045" s="1">
        <v>45744.438001006944</v>
      </c>
      <c r="T1045" t="s">
        <v>42</v>
      </c>
      <c r="U1045" s="1">
        <v>45744.228472222218</v>
      </c>
      <c r="V1045" t="s">
        <v>43</v>
      </c>
      <c r="W1045" t="s">
        <v>36</v>
      </c>
      <c r="X1045">
        <v>1</v>
      </c>
      <c r="Y1045">
        <v>201</v>
      </c>
      <c r="Z1045" t="s">
        <v>36</v>
      </c>
      <c r="AA1045" t="s">
        <v>36</v>
      </c>
      <c r="AB1045" t="s">
        <v>36</v>
      </c>
      <c r="AC1045" t="s">
        <v>49</v>
      </c>
      <c r="AD1045" t="s">
        <v>49</v>
      </c>
      <c r="AE1045" t="s">
        <v>45</v>
      </c>
      <c r="AG1045" s="18" t="s">
        <v>3404</v>
      </c>
      <c r="AH1045" s="18"/>
      <c r="AI1045" s="2" t="s">
        <v>48</v>
      </c>
      <c r="AJ1045" s="2" t="e">
        <f>VLOOKUP(A1045,'Classification Test Result'!$A$2:$D$2428,4,FALSE)</f>
        <v>#N/A</v>
      </c>
      <c r="AL1045" s="2">
        <f>_xlfn.XLOOKUP($A1045,Results!$A$2:$A$2256,Results!G$2:G$2256,"")</f>
        <v>0</v>
      </c>
      <c r="AM1045" s="2">
        <f>_xlfn.XLOOKUP($A1045,Results!$A$2:$A$2256,Results!H$2:H$2256,"")</f>
        <v>0</v>
      </c>
      <c r="AN1045" s="2">
        <f>_xlfn.XLOOKUP($A1045,Results!$A$2:$A$2256,Results!I$2:I$2256,"")</f>
        <v>0</v>
      </c>
      <c r="AO1045" s="2">
        <f>_xlfn.XLOOKUP($A1045,Results!$A$2:$A$2256,Results!J$2:J$2256,"")</f>
        <v>0</v>
      </c>
      <c r="AP1045" s="2">
        <f>_xlfn.XLOOKUP($A1045,Results!$A$2:$A$2256,Results!K$2:K$2256,"")</f>
        <v>0</v>
      </c>
      <c r="AQ1045" s="2">
        <f>_xlfn.XLOOKUP($A1045,Results!$A$2:$A$2256,Results!L$2:L$2256,"")</f>
        <v>0</v>
      </c>
      <c r="AR1045" s="2">
        <f>_xlfn.XLOOKUP($A1045,Results!$A$2:$A$2256,Results!M$2:M$2256,"")</f>
        <v>0</v>
      </c>
      <c r="AS1045" s="2">
        <f>_xlfn.XLOOKUP($A1045,Results!$A$2:$A$2256,Results!N$2:N$2256,"")</f>
        <v>0</v>
      </c>
      <c r="AT1045" s="2">
        <f>_xlfn.XLOOKUP($A1045,Results!$A$2:$A$2256,Results!O$2:O$2256,"")</f>
        <v>0</v>
      </c>
      <c r="AU1045" s="2">
        <f>_xlfn.XLOOKUP($A1045,Results!$A$2:$A$2256,Results!P$2:P$2256,"")</f>
        <v>0</v>
      </c>
      <c r="AV1045" s="2">
        <f>_xlfn.XLOOKUP($A1045,Results!$A$2:$A$2256,Results!Q$2:Q$2256,"")</f>
        <v>0</v>
      </c>
      <c r="AW1045" s="2">
        <f>_xlfn.XLOOKUP($A1045,Results!$A$2:$A$2256,Results!R$2:R$2256,"")</f>
        <v>0</v>
      </c>
      <c r="AX1045" s="2">
        <f>_xlfn.XLOOKUP($A1045,Results!$A$2:$A$2256,Results!S$2:S$2256,"")</f>
        <v>0</v>
      </c>
      <c r="AY1045" s="2">
        <f>_xlfn.XLOOKUP($A1045,Results!$A$2:$A$2256,Results!T$2:T$2256,"")</f>
        <v>0</v>
      </c>
      <c r="AZ1045" s="2">
        <f>_xlfn.XLOOKUP($A1045,Results!$A$2:$A$2256,Results!U$2:U$2256,"")</f>
        <v>0</v>
      </c>
      <c r="BA1045" s="2" t="str">
        <f>_xlfn.XLOOKUP($A1045,Results!$A$2:$A$2256,Results!V$2:V$2256,"")</f>
        <v>FASTENING SPECIALISTS</v>
      </c>
      <c r="BB1045" s="2">
        <f>_xlfn.XLOOKUP($A1045,Results!$A$2:$A$2256,Results!W$2:W$2256,"")</f>
        <v>64</v>
      </c>
      <c r="BC1045" s="2">
        <f>_xlfn.XLOOKUP($A1045,Results!$A$2:$A$2256,Results!X$2:X$2256,"")</f>
        <v>31161500</v>
      </c>
      <c r="BD1045" s="2">
        <f>_xlfn.XLOOKUP($A1045,Results!$A$2:$A$2256,Results!Y$2:Y$2256,"")</f>
        <v>80</v>
      </c>
      <c r="BE1045" s="2" t="b">
        <f>_xlfn.XLOOKUP($A1045,Results!$A$2:$A$2256,Results!Z$2:Z$2256,"")</f>
        <v>1</v>
      </c>
    </row>
    <row r="1046" spans="1:57" ht="38.25" customHeight="1" x14ac:dyDescent="0.3">
      <c r="A1046">
        <v>906723</v>
      </c>
      <c r="B1046">
        <v>281540</v>
      </c>
      <c r="C1046" t="s">
        <v>36</v>
      </c>
      <c r="D1046">
        <v>930104423</v>
      </c>
      <c r="E1046" s="2" t="str">
        <f>VLOOKUP(F1046,'RPA Vendor Data '!F$1:$G$2418,2)</f>
        <v>BORDER STATES INDUSTRIES</v>
      </c>
      <c r="F1046" s="2">
        <v>10427</v>
      </c>
      <c r="G1046" s="2">
        <v>1</v>
      </c>
      <c r="H1046" t="s">
        <v>3406</v>
      </c>
      <c r="I1046">
        <v>5</v>
      </c>
      <c r="J1046" t="s">
        <v>910</v>
      </c>
      <c r="K1046" t="s">
        <v>39</v>
      </c>
      <c r="L1046">
        <v>73.260000000000005</v>
      </c>
      <c r="M1046" s="2" t="s">
        <v>3407</v>
      </c>
      <c r="N1046" s="9" t="s">
        <v>36</v>
      </c>
      <c r="O1046">
        <v>3621677</v>
      </c>
      <c r="P1046" t="s">
        <v>36</v>
      </c>
      <c r="Q1046" t="s">
        <v>36</v>
      </c>
      <c r="R1046">
        <v>366.3</v>
      </c>
      <c r="S1046" s="1">
        <v>45744.460617858793</v>
      </c>
      <c r="T1046" t="s">
        <v>42</v>
      </c>
      <c r="U1046" s="1">
        <v>45744.229861111111</v>
      </c>
      <c r="V1046" t="s">
        <v>43</v>
      </c>
      <c r="W1046" t="s">
        <v>36</v>
      </c>
      <c r="X1046">
        <v>0</v>
      </c>
      <c r="Y1046">
        <v>201</v>
      </c>
      <c r="Z1046" t="s">
        <v>36</v>
      </c>
      <c r="AA1046" t="s">
        <v>36</v>
      </c>
      <c r="AB1046" t="s">
        <v>36</v>
      </c>
      <c r="AC1046" t="s">
        <v>49</v>
      </c>
      <c r="AD1046" t="s">
        <v>49</v>
      </c>
      <c r="AE1046" t="s">
        <v>45</v>
      </c>
      <c r="AG1046" s="2" t="s">
        <v>1668</v>
      </c>
      <c r="AI1046" s="2" t="s">
        <v>48</v>
      </c>
      <c r="AJ1046" s="2" t="e">
        <f>VLOOKUP(A1046,'Classification Test Result'!$A$2:$D$2428,4,FALSE)</f>
        <v>#N/A</v>
      </c>
      <c r="AL1046" s="2">
        <f>_xlfn.XLOOKUP($A1046,Results!$A$2:$A$2256,Results!G$2:G$2256,"")</f>
        <v>0</v>
      </c>
      <c r="AM1046" s="2">
        <f>_xlfn.XLOOKUP($A1046,Results!$A$2:$A$2256,Results!H$2:H$2256,"")</f>
        <v>0</v>
      </c>
      <c r="AN1046" s="2">
        <f>_xlfn.XLOOKUP($A1046,Results!$A$2:$A$2256,Results!I$2:I$2256,"")</f>
        <v>0</v>
      </c>
      <c r="AO1046" s="2">
        <f>_xlfn.XLOOKUP($A1046,Results!$A$2:$A$2256,Results!J$2:J$2256,"")</f>
        <v>0</v>
      </c>
      <c r="AP1046" s="2">
        <f>_xlfn.XLOOKUP($A1046,Results!$A$2:$A$2256,Results!K$2:K$2256,"")</f>
        <v>0</v>
      </c>
      <c r="AQ1046" s="2">
        <f>_xlfn.XLOOKUP($A1046,Results!$A$2:$A$2256,Results!L$2:L$2256,"")</f>
        <v>0</v>
      </c>
      <c r="AR1046" s="2">
        <f>_xlfn.XLOOKUP($A1046,Results!$A$2:$A$2256,Results!M$2:M$2256,"")</f>
        <v>0</v>
      </c>
      <c r="AS1046" s="2">
        <f>_xlfn.XLOOKUP($A1046,Results!$A$2:$A$2256,Results!N$2:N$2256,"")</f>
        <v>0</v>
      </c>
      <c r="AT1046" s="2">
        <f>_xlfn.XLOOKUP($A1046,Results!$A$2:$A$2256,Results!O$2:O$2256,"")</f>
        <v>0</v>
      </c>
      <c r="AU1046" s="2">
        <f>_xlfn.XLOOKUP($A1046,Results!$A$2:$A$2256,Results!P$2:P$2256,"")</f>
        <v>0</v>
      </c>
      <c r="AV1046" s="2">
        <f>_xlfn.XLOOKUP($A1046,Results!$A$2:$A$2256,Results!Q$2:Q$2256,"")</f>
        <v>0</v>
      </c>
      <c r="AW1046" s="2">
        <f>_xlfn.XLOOKUP($A1046,Results!$A$2:$A$2256,Results!R$2:R$2256,"")</f>
        <v>0</v>
      </c>
      <c r="AX1046" s="2">
        <f>_xlfn.XLOOKUP($A1046,Results!$A$2:$A$2256,Results!S$2:S$2256,"")</f>
        <v>0</v>
      </c>
      <c r="AY1046" s="2">
        <f>_xlfn.XLOOKUP($A1046,Results!$A$2:$A$2256,Results!T$2:T$2256,"")</f>
        <v>0</v>
      </c>
      <c r="AZ1046" s="2">
        <f>_xlfn.XLOOKUP($A1046,Results!$A$2:$A$2256,Results!U$2:U$2256,"")</f>
        <v>0</v>
      </c>
      <c r="BA1046" s="2" t="str">
        <f>_xlfn.XLOOKUP($A1046,Results!$A$2:$A$2256,Results!V$2:V$2256,"")</f>
        <v>FASTENING SPECIALISTS</v>
      </c>
      <c r="BB1046" s="2">
        <f>_xlfn.XLOOKUP($A1046,Results!$A$2:$A$2256,Results!W$2:W$2256,"")</f>
        <v>76</v>
      </c>
      <c r="BC1046" s="2">
        <f>_xlfn.XLOOKUP($A1046,Results!$A$2:$A$2256,Results!X$2:X$2256,"")</f>
        <v>31161500</v>
      </c>
      <c r="BD1046" s="2">
        <f>_xlfn.XLOOKUP($A1046,Results!$A$2:$A$2256,Results!Y$2:Y$2256,"")</f>
        <v>76</v>
      </c>
      <c r="BE1046" s="2" t="b">
        <f>_xlfn.XLOOKUP($A1046,Results!$A$2:$A$2256,Results!Z$2:Z$2256,"")</f>
        <v>1</v>
      </c>
    </row>
    <row r="1047" spans="1:57" ht="38.25" customHeight="1" x14ac:dyDescent="0.3">
      <c r="A1047">
        <v>906724</v>
      </c>
      <c r="B1047">
        <v>281525</v>
      </c>
      <c r="C1047" t="s">
        <v>36</v>
      </c>
      <c r="D1047">
        <v>4138732</v>
      </c>
      <c r="E1047" s="2" t="str">
        <f>VLOOKUP(F1047,'RPA Vendor Data '!F$1:$G$2418,2)</f>
        <v>EXTRON</v>
      </c>
      <c r="F1047" s="2">
        <v>11231</v>
      </c>
      <c r="G1047" s="2">
        <v>5</v>
      </c>
      <c r="H1047" t="s">
        <v>3408</v>
      </c>
      <c r="I1047">
        <v>1</v>
      </c>
      <c r="J1047" t="s">
        <v>39</v>
      </c>
      <c r="K1047" t="s">
        <v>39</v>
      </c>
      <c r="L1047">
        <v>424.01</v>
      </c>
      <c r="M1047" s="2" t="s">
        <v>36</v>
      </c>
      <c r="N1047" s="9" t="s">
        <v>36</v>
      </c>
      <c r="O1047" t="s">
        <v>3409</v>
      </c>
      <c r="P1047" t="s">
        <v>36</v>
      </c>
      <c r="Q1047" t="s">
        <v>36</v>
      </c>
      <c r="R1047">
        <v>424.01</v>
      </c>
      <c r="S1047" s="1">
        <v>45744.438219675932</v>
      </c>
      <c r="T1047" t="s">
        <v>42</v>
      </c>
      <c r="U1047" s="1">
        <v>45744.215277777781</v>
      </c>
      <c r="V1047" t="s">
        <v>43</v>
      </c>
      <c r="W1047" t="s">
        <v>36</v>
      </c>
      <c r="X1047">
        <v>0</v>
      </c>
      <c r="Y1047">
        <v>999</v>
      </c>
      <c r="Z1047" t="s">
        <v>36</v>
      </c>
      <c r="AA1047" t="s">
        <v>36</v>
      </c>
      <c r="AB1047" t="s">
        <v>36</v>
      </c>
      <c r="AC1047" t="s">
        <v>49</v>
      </c>
      <c r="AD1047" t="s">
        <v>49</v>
      </c>
      <c r="AE1047" t="s">
        <v>45</v>
      </c>
      <c r="AF1047" s="44">
        <v>39121011</v>
      </c>
      <c r="AG1047" s="18" t="s">
        <v>3410</v>
      </c>
      <c r="AH1047" s="18"/>
      <c r="AI1047" s="2" t="s">
        <v>48</v>
      </c>
      <c r="AJ1047" s="2" t="e">
        <f>VLOOKUP(A1047,'Classification Test Result'!$A$2:$D$2428,4,FALSE)</f>
        <v>#N/A</v>
      </c>
      <c r="AL1047" s="2">
        <f>_xlfn.XLOOKUP($A1047,Results!$A$2:$A$2256,Results!G$2:G$2256,"")</f>
        <v>0</v>
      </c>
      <c r="AM1047" s="2">
        <f>_xlfn.XLOOKUP($A1047,Results!$A$2:$A$2256,Results!H$2:H$2256,"")</f>
        <v>0</v>
      </c>
      <c r="AN1047" s="2">
        <f>_xlfn.XLOOKUP($A1047,Results!$A$2:$A$2256,Results!I$2:I$2256,"")</f>
        <v>0</v>
      </c>
      <c r="AO1047" s="2">
        <f>_xlfn.XLOOKUP($A1047,Results!$A$2:$A$2256,Results!J$2:J$2256,"")</f>
        <v>0</v>
      </c>
      <c r="AP1047" s="2">
        <f>_xlfn.XLOOKUP($A1047,Results!$A$2:$A$2256,Results!K$2:K$2256,"")</f>
        <v>0</v>
      </c>
      <c r="AQ1047" s="2">
        <f>_xlfn.XLOOKUP($A1047,Results!$A$2:$A$2256,Results!L$2:L$2256,"")</f>
        <v>0</v>
      </c>
      <c r="AR1047" s="2">
        <f>_xlfn.XLOOKUP($A1047,Results!$A$2:$A$2256,Results!M$2:M$2256,"")</f>
        <v>0</v>
      </c>
      <c r="AS1047" s="2">
        <f>_xlfn.XLOOKUP($A1047,Results!$A$2:$A$2256,Results!N$2:N$2256,"")</f>
        <v>0</v>
      </c>
      <c r="AT1047" s="2">
        <f>_xlfn.XLOOKUP($A1047,Results!$A$2:$A$2256,Results!O$2:O$2256,"")</f>
        <v>0</v>
      </c>
      <c r="AU1047" s="2">
        <f>_xlfn.XLOOKUP($A1047,Results!$A$2:$A$2256,Results!P$2:P$2256,"")</f>
        <v>0</v>
      </c>
      <c r="AV1047" s="2">
        <f>_xlfn.XLOOKUP($A1047,Results!$A$2:$A$2256,Results!Q$2:Q$2256,"")</f>
        <v>0</v>
      </c>
      <c r="AW1047" s="2">
        <f>_xlfn.XLOOKUP($A1047,Results!$A$2:$A$2256,Results!R$2:R$2256,"")</f>
        <v>0</v>
      </c>
      <c r="AX1047" s="2">
        <f>_xlfn.XLOOKUP($A1047,Results!$A$2:$A$2256,Results!S$2:S$2256,"")</f>
        <v>0</v>
      </c>
      <c r="AY1047" s="2">
        <f>_xlfn.XLOOKUP($A1047,Results!$A$2:$A$2256,Results!T$2:T$2256,"")</f>
        <v>0</v>
      </c>
      <c r="AZ1047" s="2">
        <f>_xlfn.XLOOKUP($A1047,Results!$A$2:$A$2256,Results!U$2:U$2256,"")</f>
        <v>0</v>
      </c>
      <c r="BA1047" s="2" t="str">
        <f>_xlfn.XLOOKUP($A1047,Results!$A$2:$A$2256,Results!V$2:V$2256,"")</f>
        <v>SCHNEIDER ELECTRIC</v>
      </c>
      <c r="BB1047" s="2">
        <f>_xlfn.XLOOKUP($A1047,Results!$A$2:$A$2256,Results!W$2:W$2256,"")</f>
        <v>76</v>
      </c>
      <c r="BC1047" s="2">
        <f>_xlfn.XLOOKUP($A1047,Results!$A$2:$A$2256,Results!X$2:X$2256,"")</f>
        <v>39121000</v>
      </c>
      <c r="BD1047" s="2">
        <f>_xlfn.XLOOKUP($A1047,Results!$A$2:$A$2256,Results!Y$2:Y$2256,"")</f>
        <v>76</v>
      </c>
      <c r="BE1047" s="2" t="b">
        <f>_xlfn.XLOOKUP($A1047,Results!$A$2:$A$2256,Results!Z$2:Z$2256,"")</f>
        <v>1</v>
      </c>
    </row>
    <row r="1048" spans="1:57" ht="38.25" customHeight="1" x14ac:dyDescent="0.3">
      <c r="A1048">
        <v>906725</v>
      </c>
      <c r="B1048">
        <v>281643</v>
      </c>
      <c r="C1048" t="s">
        <v>36</v>
      </c>
      <c r="D1048" t="s">
        <v>469</v>
      </c>
      <c r="E1048" s="2" t="str">
        <f>VLOOKUP(F1048,'RPA Vendor Data '!F$1:$G$2418,2)</f>
        <v>ALAMEDA ELECTRICAL</v>
      </c>
      <c r="F1048" s="2">
        <v>16524</v>
      </c>
      <c r="G1048" s="2">
        <v>2</v>
      </c>
      <c r="H1048" t="s">
        <v>3411</v>
      </c>
      <c r="I1048">
        <v>20</v>
      </c>
      <c r="J1048" t="s">
        <v>389</v>
      </c>
      <c r="K1048" t="s">
        <v>58</v>
      </c>
      <c r="L1048">
        <v>90</v>
      </c>
      <c r="M1048" s="2" t="s">
        <v>3412</v>
      </c>
      <c r="N1048" s="9" t="s">
        <v>1831</v>
      </c>
      <c r="O1048" t="s">
        <v>36</v>
      </c>
      <c r="P1048" t="s">
        <v>36</v>
      </c>
      <c r="Q1048" t="s">
        <v>36</v>
      </c>
      <c r="R1048">
        <v>18</v>
      </c>
      <c r="S1048" s="1">
        <v>45744.501862384262</v>
      </c>
      <c r="T1048" t="s">
        <v>42</v>
      </c>
      <c r="U1048" s="1">
        <v>45744.276388888888</v>
      </c>
      <c r="V1048" t="s">
        <v>43</v>
      </c>
      <c r="W1048" t="s">
        <v>36</v>
      </c>
      <c r="X1048">
        <v>0</v>
      </c>
      <c r="Y1048">
        <v>999</v>
      </c>
      <c r="Z1048" t="s">
        <v>36</v>
      </c>
      <c r="AA1048" t="s">
        <v>36</v>
      </c>
      <c r="AB1048" t="s">
        <v>36</v>
      </c>
      <c r="AC1048" t="s">
        <v>1819</v>
      </c>
      <c r="AD1048" t="s">
        <v>1819</v>
      </c>
      <c r="AE1048" t="s">
        <v>45</v>
      </c>
      <c r="AG1048" s="18" t="s">
        <v>3413</v>
      </c>
      <c r="AH1048" s="18"/>
      <c r="AI1048" s="2" t="s">
        <v>48</v>
      </c>
      <c r="AJ1048" s="2" t="e">
        <f>VLOOKUP(A1048,'Classification Test Result'!$A$2:$D$2428,4,FALSE)</f>
        <v>#N/A</v>
      </c>
      <c r="AL1048" s="2">
        <f>_xlfn.XLOOKUP($A1048,Results!$A$2:$A$2256,Results!G$2:G$2256,"")</f>
        <v>340854</v>
      </c>
      <c r="AM1048" s="2" t="str">
        <f>_xlfn.XLOOKUP($A1048,Results!$A$2:$A$2256,Results!H$2:H$2256,"")</f>
        <v>5100S</v>
      </c>
      <c r="AN1048" s="2" t="str">
        <f>_xlfn.XLOOKUP($A1048,Results!$A$2:$A$2256,Results!I$2:I$2256,"")</f>
        <v>APPLETON</v>
      </c>
      <c r="AO1048" s="2">
        <f>_xlfn.XLOOKUP($A1048,Results!$A$2:$A$2256,Results!J$2:J$2256,"")</f>
        <v>687855851119</v>
      </c>
      <c r="AP1048" s="2">
        <f>_xlfn.XLOOKUP($A1048,Results!$A$2:$A$2256,Results!K$2:K$2256,"")</f>
        <v>39131707</v>
      </c>
      <c r="AQ1048" s="2" t="str">
        <f>_xlfn.XLOOKUP($A1048,Results!$A$2:$A$2256,Results!L$2:L$2256,"")</f>
        <v>AK10076821</v>
      </c>
      <c r="AR1048" s="2">
        <f>_xlfn.XLOOKUP($A1048,Results!$A$2:$A$2256,Results!M$2:M$2256,"")</f>
        <v>95560</v>
      </c>
      <c r="AS1048" s="2" t="str">
        <f>_xlfn.XLOOKUP($A1048,Results!$A$2:$A$2256,Results!N$2:N$2256,"")</f>
        <v>ETP 5100S 1-IN S/SCR EMT CPLG</v>
      </c>
      <c r="AT1048" s="2" t="str">
        <f>_xlfn.XLOOKUP($A1048,Results!$A$2:$A$2256,Results!O$2:O$2256,"")</f>
        <v>APPLETON</v>
      </c>
      <c r="AU1048" s="2">
        <f>_xlfn.XLOOKUP($A1048,Results!$A$2:$A$2256,Results!P$2:P$2256,"")</f>
        <v>0</v>
      </c>
      <c r="AV1048" s="2" t="str">
        <f>_xlfn.XLOOKUP($A1048,Results!$A$2:$A$2256,Results!Q$2:Q$2256,"")</f>
        <v>NO_VALID_MATCHES</v>
      </c>
      <c r="AW1048" s="2" t="str">
        <f>_xlfn.XLOOKUP($A1048,Results!$A$2:$A$2256,Results!R$2:R$2256,"")</f>
        <v>0.8681055279997308</v>
      </c>
      <c r="AX1048" s="2">
        <f>_xlfn.XLOOKUP($A1048,Results!$A$2:$A$2256,Results!S$2:S$2256,"")</f>
        <v>97</v>
      </c>
      <c r="AY1048" s="2">
        <f>_xlfn.XLOOKUP($A1048,Results!$A$2:$A$2256,Results!T$2:T$2256,"")</f>
        <v>87</v>
      </c>
      <c r="AZ1048" s="2">
        <f>_xlfn.XLOOKUP($A1048,Results!$A$2:$A$2256,Results!U$2:U$2256,"")</f>
        <v>100</v>
      </c>
      <c r="BA1048" s="2" t="str">
        <f>_xlfn.XLOOKUP($A1048,Results!$A$2:$A$2256,Results!V$2:V$2256,"")</f>
        <v>APPLETON</v>
      </c>
      <c r="BB1048" s="2">
        <f>_xlfn.XLOOKUP($A1048,Results!$A$2:$A$2256,Results!W$2:W$2256,"")</f>
        <v>88</v>
      </c>
      <c r="BC1048" s="2">
        <f>_xlfn.XLOOKUP($A1048,Results!$A$2:$A$2256,Results!X$2:X$2256,"")</f>
        <v>39131707</v>
      </c>
      <c r="BD1048" s="2">
        <f>_xlfn.XLOOKUP($A1048,Results!$A$2:$A$2256,Results!Y$2:Y$2256,"")</f>
        <v>88</v>
      </c>
      <c r="BE1048" s="2" t="b">
        <f>_xlfn.XLOOKUP($A1048,Results!$A$2:$A$2256,Results!Z$2:Z$2256,"")</f>
        <v>1</v>
      </c>
    </row>
    <row r="1049" spans="1:57" ht="38.25" customHeight="1" x14ac:dyDescent="0.3">
      <c r="A1049">
        <v>906726</v>
      </c>
      <c r="B1049">
        <v>281864</v>
      </c>
      <c r="C1049" t="s">
        <v>36</v>
      </c>
      <c r="D1049" t="s">
        <v>999</v>
      </c>
      <c r="E1049" s="2" t="str">
        <f>VLOOKUP(F1049,'RPA Vendor Data '!F$1:$G$2418,2)</f>
        <v>ACME CONSTRUCTION SUPPLY</v>
      </c>
      <c r="F1049" s="2">
        <v>10054</v>
      </c>
      <c r="G1049" s="2">
        <v>8</v>
      </c>
      <c r="H1049" t="s">
        <v>3414</v>
      </c>
      <c r="I1049">
        <v>4</v>
      </c>
      <c r="J1049" t="s">
        <v>1001</v>
      </c>
      <c r="K1049" t="s">
        <v>39</v>
      </c>
      <c r="L1049">
        <v>4.9800000000000004</v>
      </c>
      <c r="M1049" s="2" t="s">
        <v>3415</v>
      </c>
      <c r="N1049" s="9" t="s">
        <v>3416</v>
      </c>
      <c r="O1049">
        <v>148751</v>
      </c>
      <c r="P1049" t="s">
        <v>36</v>
      </c>
      <c r="Q1049" t="s">
        <v>36</v>
      </c>
      <c r="R1049">
        <v>19.920000000000002</v>
      </c>
      <c r="S1049" s="1">
        <v>45744.647887037027</v>
      </c>
      <c r="T1049" t="s">
        <v>42</v>
      </c>
      <c r="U1049" s="1">
        <v>45744.425694444442</v>
      </c>
      <c r="V1049" t="s">
        <v>43</v>
      </c>
      <c r="W1049" t="s">
        <v>36</v>
      </c>
      <c r="X1049">
        <v>0</v>
      </c>
      <c r="Y1049">
        <v>999</v>
      </c>
      <c r="Z1049" t="s">
        <v>36</v>
      </c>
      <c r="AA1049" t="s">
        <v>36</v>
      </c>
      <c r="AB1049" t="s">
        <v>36</v>
      </c>
      <c r="AC1049" t="s">
        <v>3417</v>
      </c>
      <c r="AD1049" t="s">
        <v>3417</v>
      </c>
      <c r="AE1049" t="s">
        <v>45</v>
      </c>
      <c r="AG1049" s="18" t="s">
        <v>3418</v>
      </c>
      <c r="AH1049" s="18"/>
      <c r="AI1049" s="2" t="s">
        <v>48</v>
      </c>
      <c r="AJ1049" s="2" t="e">
        <f>VLOOKUP(A1049,'Classification Test Result'!$A$2:$D$2428,4,FALSE)</f>
        <v>#N/A</v>
      </c>
      <c r="AL1049" s="2">
        <f>_xlfn.XLOOKUP($A1049,Results!$A$2:$A$2256,Results!G$2:G$2256,"")</f>
        <v>0</v>
      </c>
      <c r="AM1049" s="2">
        <f>_xlfn.XLOOKUP($A1049,Results!$A$2:$A$2256,Results!H$2:H$2256,"")</f>
        <v>0</v>
      </c>
      <c r="AN1049" s="2">
        <f>_xlfn.XLOOKUP($A1049,Results!$A$2:$A$2256,Results!I$2:I$2256,"")</f>
        <v>0</v>
      </c>
      <c r="AO1049" s="2">
        <f>_xlfn.XLOOKUP($A1049,Results!$A$2:$A$2256,Results!J$2:J$2256,"")</f>
        <v>0</v>
      </c>
      <c r="AP1049" s="2">
        <f>_xlfn.XLOOKUP($A1049,Results!$A$2:$A$2256,Results!K$2:K$2256,"")</f>
        <v>0</v>
      </c>
      <c r="AQ1049" s="2">
        <f>_xlfn.XLOOKUP($A1049,Results!$A$2:$A$2256,Results!L$2:L$2256,"")</f>
        <v>0</v>
      </c>
      <c r="AR1049" s="2">
        <f>_xlfn.XLOOKUP($A1049,Results!$A$2:$A$2256,Results!M$2:M$2256,"")</f>
        <v>0</v>
      </c>
      <c r="AS1049" s="2">
        <f>_xlfn.XLOOKUP($A1049,Results!$A$2:$A$2256,Results!N$2:N$2256,"")</f>
        <v>0</v>
      </c>
      <c r="AT1049" s="2" t="str">
        <f>_xlfn.XLOOKUP($A1049,Results!$A$2:$A$2256,Results!O$2:O$2256,"")</f>
        <v>ERIN</v>
      </c>
      <c r="AU1049" s="2" t="str">
        <f>_xlfn.XLOOKUP($A1049,Results!$A$2:$A$2256,Results!P$2:P$2256,"")</f>
        <v>ERIN</v>
      </c>
      <c r="AV1049" s="2" t="str">
        <f>_xlfn.XLOOKUP($A1049,Results!$A$2:$A$2256,Results!Q$2:Q$2256,"")</f>
        <v>SINGLE_MATCH</v>
      </c>
      <c r="AW1049" s="2">
        <f>_xlfn.XLOOKUP($A1049,Results!$A$2:$A$2256,Results!R$2:R$2256,"")</f>
        <v>0</v>
      </c>
      <c r="AX1049" s="2">
        <f>_xlfn.XLOOKUP($A1049,Results!$A$2:$A$2256,Results!S$2:S$2256,"")</f>
        <v>0</v>
      </c>
      <c r="AY1049" s="2">
        <f>_xlfn.XLOOKUP($A1049,Results!$A$2:$A$2256,Results!T$2:T$2256,"")</f>
        <v>75</v>
      </c>
      <c r="AZ1049" s="2">
        <f>_xlfn.XLOOKUP($A1049,Results!$A$2:$A$2256,Results!U$2:U$2256,"")</f>
        <v>0</v>
      </c>
      <c r="BA1049" s="2">
        <f>_xlfn.XLOOKUP($A1049,Results!$A$2:$A$2256,Results!V$2:V$2256,"")</f>
        <v>0</v>
      </c>
      <c r="BB1049" s="2">
        <f>_xlfn.XLOOKUP($A1049,Results!$A$2:$A$2256,Results!W$2:W$2256,"")</f>
        <v>0</v>
      </c>
      <c r="BC1049" s="2">
        <f>_xlfn.XLOOKUP($A1049,Results!$A$2:$A$2256,Results!X$2:X$2256,"")</f>
        <v>0</v>
      </c>
      <c r="BD1049" s="2">
        <f>_xlfn.XLOOKUP($A1049,Results!$A$2:$A$2256,Results!Y$2:Y$2256,"")</f>
        <v>0</v>
      </c>
      <c r="BE1049" s="2">
        <f>_xlfn.XLOOKUP($A1049,Results!$A$2:$A$2256,Results!Z$2:Z$2256,"")</f>
        <v>0</v>
      </c>
    </row>
    <row r="1050" spans="1:57" ht="38.25" customHeight="1" x14ac:dyDescent="0.3">
      <c r="A1050">
        <v>906727</v>
      </c>
      <c r="B1050">
        <v>281864</v>
      </c>
      <c r="C1050" t="s">
        <v>36</v>
      </c>
      <c r="D1050" t="s">
        <v>999</v>
      </c>
      <c r="E1050" s="2" t="str">
        <f>VLOOKUP(F1050,'RPA Vendor Data '!F$1:$G$2418,2)</f>
        <v>ACME CONSTRUCTION SUPPLY</v>
      </c>
      <c r="F1050" s="2">
        <v>10054</v>
      </c>
      <c r="G1050" s="2">
        <v>7</v>
      </c>
      <c r="H1050" t="s">
        <v>3419</v>
      </c>
      <c r="I1050">
        <v>4</v>
      </c>
      <c r="J1050" t="s">
        <v>1001</v>
      </c>
      <c r="K1050" t="s">
        <v>39</v>
      </c>
      <c r="L1050">
        <v>9.69</v>
      </c>
      <c r="M1050" s="2" t="s">
        <v>3415</v>
      </c>
      <c r="N1050" s="9" t="s">
        <v>3420</v>
      </c>
      <c r="O1050">
        <v>148753</v>
      </c>
      <c r="P1050" t="s">
        <v>36</v>
      </c>
      <c r="Q1050" t="s">
        <v>36</v>
      </c>
      <c r="R1050">
        <v>38.76</v>
      </c>
      <c r="S1050" s="1">
        <v>45744.647883483798</v>
      </c>
      <c r="T1050" t="s">
        <v>42</v>
      </c>
      <c r="U1050" s="1">
        <v>45744.425694444442</v>
      </c>
      <c r="V1050" t="s">
        <v>43</v>
      </c>
      <c r="W1050" t="s">
        <v>36</v>
      </c>
      <c r="X1050">
        <v>0</v>
      </c>
      <c r="Y1050">
        <v>999</v>
      </c>
      <c r="Z1050" t="s">
        <v>36</v>
      </c>
      <c r="AA1050" t="s">
        <v>36</v>
      </c>
      <c r="AB1050" t="s">
        <v>36</v>
      </c>
      <c r="AC1050" t="s">
        <v>3417</v>
      </c>
      <c r="AD1050" t="s">
        <v>3417</v>
      </c>
      <c r="AE1050" t="s">
        <v>45</v>
      </c>
      <c r="AG1050" s="18" t="s">
        <v>3421</v>
      </c>
      <c r="AH1050" s="18"/>
      <c r="AI1050" s="2" t="s">
        <v>48</v>
      </c>
      <c r="AJ1050" s="2" t="e">
        <f>VLOOKUP(A1050,'Classification Test Result'!$A$2:$D$2428,4,FALSE)</f>
        <v>#N/A</v>
      </c>
      <c r="AL1050" s="2">
        <f>_xlfn.XLOOKUP($A1050,Results!$A$2:$A$2256,Results!G$2:G$2256,"")</f>
        <v>0</v>
      </c>
      <c r="AM1050" s="2">
        <f>_xlfn.XLOOKUP($A1050,Results!$A$2:$A$2256,Results!H$2:H$2256,"")</f>
        <v>0</v>
      </c>
      <c r="AN1050" s="2">
        <f>_xlfn.XLOOKUP($A1050,Results!$A$2:$A$2256,Results!I$2:I$2256,"")</f>
        <v>0</v>
      </c>
      <c r="AO1050" s="2">
        <f>_xlfn.XLOOKUP($A1050,Results!$A$2:$A$2256,Results!J$2:J$2256,"")</f>
        <v>0</v>
      </c>
      <c r="AP1050" s="2">
        <f>_xlfn.XLOOKUP($A1050,Results!$A$2:$A$2256,Results!K$2:K$2256,"")</f>
        <v>0</v>
      </c>
      <c r="AQ1050" s="2">
        <f>_xlfn.XLOOKUP($A1050,Results!$A$2:$A$2256,Results!L$2:L$2256,"")</f>
        <v>0</v>
      </c>
      <c r="AR1050" s="2">
        <f>_xlfn.XLOOKUP($A1050,Results!$A$2:$A$2256,Results!M$2:M$2256,"")</f>
        <v>0</v>
      </c>
      <c r="AS1050" s="2">
        <f>_xlfn.XLOOKUP($A1050,Results!$A$2:$A$2256,Results!N$2:N$2256,"")</f>
        <v>0</v>
      </c>
      <c r="AT1050" s="2" t="str">
        <f>_xlfn.XLOOKUP($A1050,Results!$A$2:$A$2256,Results!O$2:O$2256,"")</f>
        <v>ERIN</v>
      </c>
      <c r="AU1050" s="2" t="str">
        <f>_xlfn.XLOOKUP($A1050,Results!$A$2:$A$2256,Results!P$2:P$2256,"")</f>
        <v>ERIN</v>
      </c>
      <c r="AV1050" s="2" t="str">
        <f>_xlfn.XLOOKUP($A1050,Results!$A$2:$A$2256,Results!Q$2:Q$2256,"")</f>
        <v>SINGLE_MATCH</v>
      </c>
      <c r="AW1050" s="2">
        <f>_xlfn.XLOOKUP($A1050,Results!$A$2:$A$2256,Results!R$2:R$2256,"")</f>
        <v>0</v>
      </c>
      <c r="AX1050" s="2">
        <f>_xlfn.XLOOKUP($A1050,Results!$A$2:$A$2256,Results!S$2:S$2256,"")</f>
        <v>0</v>
      </c>
      <c r="AY1050" s="2">
        <f>_xlfn.XLOOKUP($A1050,Results!$A$2:$A$2256,Results!T$2:T$2256,"")</f>
        <v>75</v>
      </c>
      <c r="AZ1050" s="2">
        <f>_xlfn.XLOOKUP($A1050,Results!$A$2:$A$2256,Results!U$2:U$2256,"")</f>
        <v>0</v>
      </c>
      <c r="BA1050" s="2">
        <f>_xlfn.XLOOKUP($A1050,Results!$A$2:$A$2256,Results!V$2:V$2256,"")</f>
        <v>0</v>
      </c>
      <c r="BB1050" s="2">
        <f>_xlfn.XLOOKUP($A1050,Results!$A$2:$A$2256,Results!W$2:W$2256,"")</f>
        <v>0</v>
      </c>
      <c r="BC1050" s="2">
        <f>_xlfn.XLOOKUP($A1050,Results!$A$2:$A$2256,Results!X$2:X$2256,"")</f>
        <v>0</v>
      </c>
      <c r="BD1050" s="2">
        <f>_xlfn.XLOOKUP($A1050,Results!$A$2:$A$2256,Results!Y$2:Y$2256,"")</f>
        <v>0</v>
      </c>
      <c r="BE1050" s="2">
        <f>_xlfn.XLOOKUP($A1050,Results!$A$2:$A$2256,Results!Z$2:Z$2256,"")</f>
        <v>0</v>
      </c>
    </row>
    <row r="1051" spans="1:57" ht="38.25" customHeight="1" x14ac:dyDescent="0.3">
      <c r="A1051">
        <v>906728</v>
      </c>
      <c r="B1051">
        <v>281938</v>
      </c>
      <c r="C1051" t="s">
        <v>36</v>
      </c>
      <c r="D1051">
        <v>9341429239</v>
      </c>
      <c r="E1051" s="2" t="str">
        <f>VLOOKUP(F1051,'RPA Vendor Data '!F$1:$G$2418,2)</f>
        <v>GRAYBAR ELECTRIC CO. INC.</v>
      </c>
      <c r="F1051" s="2">
        <v>11471</v>
      </c>
      <c r="G1051" s="2">
        <v>2</v>
      </c>
      <c r="H1051" t="s">
        <v>3422</v>
      </c>
      <c r="I1051">
        <v>500</v>
      </c>
      <c r="J1051" t="s">
        <v>58</v>
      </c>
      <c r="K1051" t="s">
        <v>58</v>
      </c>
      <c r="L1051">
        <v>78.260000000000005</v>
      </c>
      <c r="M1051" s="2" t="s">
        <v>3423</v>
      </c>
      <c r="N1051" s="9" t="s">
        <v>3424</v>
      </c>
      <c r="O1051" t="s">
        <v>36</v>
      </c>
      <c r="P1051" t="s">
        <v>3425</v>
      </c>
      <c r="Q1051" t="s">
        <v>36</v>
      </c>
      <c r="R1051">
        <v>391.3</v>
      </c>
      <c r="S1051" s="1">
        <v>45744.83443221065</v>
      </c>
      <c r="T1051" t="s">
        <v>42</v>
      </c>
      <c r="U1051" s="1">
        <v>45744.615972222222</v>
      </c>
      <c r="V1051" t="s">
        <v>43</v>
      </c>
      <c r="W1051" t="s">
        <v>36</v>
      </c>
      <c r="X1051">
        <v>2</v>
      </c>
      <c r="Y1051" t="s">
        <v>158</v>
      </c>
      <c r="Z1051">
        <v>78.260000000000005</v>
      </c>
      <c r="AA1051">
        <v>78.260000000000005</v>
      </c>
      <c r="AB1051">
        <v>31</v>
      </c>
      <c r="AC1051" t="s">
        <v>2687</v>
      </c>
      <c r="AD1051" t="s">
        <v>2687</v>
      </c>
      <c r="AE1051" t="s">
        <v>45</v>
      </c>
      <c r="AG1051" s="18" t="s">
        <v>3426</v>
      </c>
      <c r="AH1051" s="18"/>
      <c r="AI1051" s="2" t="s">
        <v>48</v>
      </c>
      <c r="AJ1051" s="2" t="e">
        <f>VLOOKUP(A1051,'Classification Test Result'!$A$2:$D$2428,4,FALSE)</f>
        <v>#N/A</v>
      </c>
      <c r="AL1051" s="2">
        <f>_xlfn.XLOOKUP($A1051,Results!$A$2:$A$2256,Results!G$2:G$2256,"")</f>
        <v>0</v>
      </c>
      <c r="AM1051" s="2">
        <f>_xlfn.XLOOKUP($A1051,Results!$A$2:$A$2256,Results!H$2:H$2256,"")</f>
        <v>0</v>
      </c>
      <c r="AN1051" s="2">
        <f>_xlfn.XLOOKUP($A1051,Results!$A$2:$A$2256,Results!I$2:I$2256,"")</f>
        <v>0</v>
      </c>
      <c r="AO1051" s="2">
        <f>_xlfn.XLOOKUP($A1051,Results!$A$2:$A$2256,Results!J$2:J$2256,"")</f>
        <v>0</v>
      </c>
      <c r="AP1051" s="2">
        <f>_xlfn.XLOOKUP($A1051,Results!$A$2:$A$2256,Results!K$2:K$2256,"")</f>
        <v>0</v>
      </c>
      <c r="AQ1051" s="2">
        <f>_xlfn.XLOOKUP($A1051,Results!$A$2:$A$2256,Results!L$2:L$2256,"")</f>
        <v>0</v>
      </c>
      <c r="AR1051" s="2">
        <f>_xlfn.XLOOKUP($A1051,Results!$A$2:$A$2256,Results!M$2:M$2256,"")</f>
        <v>0</v>
      </c>
      <c r="AS1051" s="2">
        <f>_xlfn.XLOOKUP($A1051,Results!$A$2:$A$2256,Results!N$2:N$2256,"")</f>
        <v>0</v>
      </c>
      <c r="AT1051" s="2" t="str">
        <f>_xlfn.XLOOKUP($A1051,Results!$A$2:$A$2256,Results!O$2:O$2256,"")</f>
        <v>ERICO</v>
      </c>
      <c r="AU1051" s="2" t="str">
        <f>_xlfn.XLOOKUP($A1051,Results!$A$2:$A$2256,Results!P$2:P$2256,"")</f>
        <v>ERICO INTERNATIONAL CORPORATION</v>
      </c>
      <c r="AV1051" s="2" t="str">
        <f>_xlfn.XLOOKUP($A1051,Results!$A$2:$A$2256,Results!Q$2:Q$2256,"")</f>
        <v>SINGLE_MATCH</v>
      </c>
      <c r="AW1051" s="2">
        <f>_xlfn.XLOOKUP($A1051,Results!$A$2:$A$2256,Results!R$2:R$2256,"")</f>
        <v>0</v>
      </c>
      <c r="AX1051" s="2">
        <f>_xlfn.XLOOKUP($A1051,Results!$A$2:$A$2256,Results!S$2:S$2256,"")</f>
        <v>0</v>
      </c>
      <c r="AY1051" s="2">
        <f>_xlfn.XLOOKUP($A1051,Results!$A$2:$A$2256,Results!T$2:T$2256,"")</f>
        <v>100</v>
      </c>
      <c r="AZ1051" s="2">
        <f>_xlfn.XLOOKUP($A1051,Results!$A$2:$A$2256,Results!U$2:U$2256,"")</f>
        <v>0</v>
      </c>
      <c r="BA1051" s="2" t="str">
        <f>_xlfn.XLOOKUP($A1051,Results!$A$2:$A$2256,Results!V$2:V$2256,"")</f>
        <v>NVENT THERMAL</v>
      </c>
      <c r="BB1051" s="2">
        <f>_xlfn.XLOOKUP($A1051,Results!$A$2:$A$2256,Results!W$2:W$2256,"")</f>
        <v>60</v>
      </c>
      <c r="BC1051" s="2">
        <f>_xlfn.XLOOKUP($A1051,Results!$A$2:$A$2256,Results!X$2:X$2256,"")</f>
        <v>0</v>
      </c>
      <c r="BD1051" s="2">
        <f>_xlfn.XLOOKUP($A1051,Results!$A$2:$A$2256,Results!Y$2:Y$2256,"")</f>
        <v>0</v>
      </c>
      <c r="BE1051" s="2" t="b">
        <f>_xlfn.XLOOKUP($A1051,Results!$A$2:$A$2256,Results!Z$2:Z$2256,"")</f>
        <v>1</v>
      </c>
    </row>
    <row r="1052" spans="1:57" ht="38.25" customHeight="1" x14ac:dyDescent="0.3">
      <c r="A1052">
        <v>906729</v>
      </c>
      <c r="B1052">
        <v>281938</v>
      </c>
      <c r="C1052" t="s">
        <v>36</v>
      </c>
      <c r="D1052">
        <v>9341429239</v>
      </c>
      <c r="E1052" s="2" t="str">
        <f>VLOOKUP(F1052,'RPA Vendor Data '!F$1:$G$2418,2)</f>
        <v>GRAYBAR ELECTRIC CO. INC.</v>
      </c>
      <c r="F1052" s="2">
        <v>11471</v>
      </c>
      <c r="G1052" s="2">
        <v>1</v>
      </c>
      <c r="H1052" t="s">
        <v>3427</v>
      </c>
      <c r="I1052">
        <v>300</v>
      </c>
      <c r="J1052" t="s">
        <v>58</v>
      </c>
      <c r="K1052" t="s">
        <v>58</v>
      </c>
      <c r="L1052">
        <v>204.31</v>
      </c>
      <c r="M1052" s="2" t="s">
        <v>3423</v>
      </c>
      <c r="N1052" s="9" t="s">
        <v>3428</v>
      </c>
      <c r="O1052" t="s">
        <v>36</v>
      </c>
      <c r="P1052" t="s">
        <v>3429</v>
      </c>
      <c r="Q1052" t="s">
        <v>36</v>
      </c>
      <c r="R1052">
        <v>612.92999999999995</v>
      </c>
      <c r="S1052" s="1">
        <v>45744.834438969912</v>
      </c>
      <c r="T1052" t="s">
        <v>42</v>
      </c>
      <c r="U1052" s="1">
        <v>45744.615972222222</v>
      </c>
      <c r="V1052" t="s">
        <v>43</v>
      </c>
      <c r="W1052" t="s">
        <v>36</v>
      </c>
      <c r="X1052">
        <v>1</v>
      </c>
      <c r="Y1052" t="s">
        <v>54</v>
      </c>
      <c r="Z1052" t="s">
        <v>36</v>
      </c>
      <c r="AA1052">
        <v>204.31</v>
      </c>
      <c r="AB1052" t="s">
        <v>36</v>
      </c>
      <c r="AC1052" t="s">
        <v>2687</v>
      </c>
      <c r="AD1052" t="s">
        <v>2687</v>
      </c>
      <c r="AE1052" t="s">
        <v>45</v>
      </c>
      <c r="AG1052" s="18" t="s">
        <v>3430</v>
      </c>
      <c r="AH1052" s="18"/>
      <c r="AI1052" s="2" t="s">
        <v>48</v>
      </c>
      <c r="AJ1052" s="2" t="e">
        <f>VLOOKUP(A1052,'Classification Test Result'!$A$2:$D$2428,4,FALSE)</f>
        <v>#N/A</v>
      </c>
      <c r="AL1052" s="2">
        <f>_xlfn.XLOOKUP($A1052,Results!$A$2:$A$2256,Results!G$2:G$2256,"")</f>
        <v>801091</v>
      </c>
      <c r="AM1052" s="2" t="str">
        <f>_xlfn.XLOOKUP($A1052,Results!$A$2:$A$2256,Results!H$2:H$2256,"")</f>
        <v>EC311P</v>
      </c>
      <c r="AN1052" s="2" t="str">
        <f>_xlfn.XLOOKUP($A1052,Results!$A$2:$A$2256,Results!I$2:I$2256,"")</f>
        <v>NVENT THERMAL</v>
      </c>
      <c r="AO1052" s="2">
        <f>_xlfn.XLOOKUP($A1052,Results!$A$2:$A$2256,Results!J$2:J$2256,"")</f>
        <v>782856605690</v>
      </c>
      <c r="AP1052" s="2">
        <f>_xlfn.XLOOKUP($A1052,Results!$A$2:$A$2256,Results!K$2:K$2256,"")</f>
        <v>39121700</v>
      </c>
      <c r="AQ1052" s="2">
        <f>_xlfn.XLOOKUP($A1052,Results!$A$2:$A$2256,Results!L$2:L$2256,"")</f>
        <v>0</v>
      </c>
      <c r="AR1052" s="2">
        <f>_xlfn.XLOOKUP($A1052,Results!$A$2:$A$2256,Results!M$2:M$2256,"")</f>
        <v>771455</v>
      </c>
      <c r="AS1052" s="2" t="str">
        <f>_xlfn.XLOOKUP($A1052,Results!$A$2:$A$2256,Results!N$2:N$2256,"")</f>
        <v>ERC EC311P PLS TEE GRID CLIP</v>
      </c>
      <c r="AT1052" s="2" t="str">
        <f>_xlfn.XLOOKUP($A1052,Results!$A$2:$A$2256,Results!O$2:O$2256,"")</f>
        <v>NVENT THERMAL</v>
      </c>
      <c r="AU1052" s="2">
        <f>_xlfn.XLOOKUP($A1052,Results!$A$2:$A$2256,Results!P$2:P$2256,"")</f>
        <v>0</v>
      </c>
      <c r="AV1052" s="2" t="str">
        <f>_xlfn.XLOOKUP($A1052,Results!$A$2:$A$2256,Results!Q$2:Q$2256,"")</f>
        <v>NO_VALID_MATCHES</v>
      </c>
      <c r="AW1052" s="2" t="str">
        <f>_xlfn.XLOOKUP($A1052,Results!$A$2:$A$2256,Results!R$2:R$2256,"")</f>
        <v>0.8417485493160225</v>
      </c>
      <c r="AX1052" s="2">
        <f>_xlfn.XLOOKUP($A1052,Results!$A$2:$A$2256,Results!S$2:S$2256,"")</f>
        <v>83</v>
      </c>
      <c r="AY1052" s="2">
        <f>_xlfn.XLOOKUP($A1052,Results!$A$2:$A$2256,Results!T$2:T$2256,"")</f>
        <v>52</v>
      </c>
      <c r="AZ1052" s="2">
        <f>_xlfn.XLOOKUP($A1052,Results!$A$2:$A$2256,Results!U$2:U$2256,"")</f>
        <v>78</v>
      </c>
      <c r="BA1052" s="2" t="str">
        <f>_xlfn.XLOOKUP($A1052,Results!$A$2:$A$2256,Results!V$2:V$2256,"")</f>
        <v>NVENT THERMAL</v>
      </c>
      <c r="BB1052" s="2">
        <f>_xlfn.XLOOKUP($A1052,Results!$A$2:$A$2256,Results!W$2:W$2256,"")</f>
        <v>73</v>
      </c>
      <c r="BC1052" s="2">
        <f>_xlfn.XLOOKUP($A1052,Results!$A$2:$A$2256,Results!X$2:X$2256,"")</f>
        <v>39121700</v>
      </c>
      <c r="BD1052" s="2">
        <f>_xlfn.XLOOKUP($A1052,Results!$A$2:$A$2256,Results!Y$2:Y$2256,"")</f>
        <v>73</v>
      </c>
      <c r="BE1052" s="2" t="b">
        <f>_xlfn.XLOOKUP($A1052,Results!$A$2:$A$2256,Results!Z$2:Z$2256,"")</f>
        <v>1</v>
      </c>
    </row>
    <row r="1053" spans="1:57" ht="38.25" customHeight="1" x14ac:dyDescent="0.3">
      <c r="A1053">
        <v>906730</v>
      </c>
      <c r="B1053">
        <v>281840</v>
      </c>
      <c r="C1053" t="s">
        <v>36</v>
      </c>
      <c r="D1053">
        <v>9341429236</v>
      </c>
      <c r="E1053" s="2" t="str">
        <f>VLOOKUP(F1053,'RPA Vendor Data '!F$1:$G$2418,2)</f>
        <v>GRAYBAR ELECTRIC CO. INC.</v>
      </c>
      <c r="F1053" s="2">
        <v>11471</v>
      </c>
      <c r="G1053" s="2">
        <v>8</v>
      </c>
      <c r="H1053" t="s">
        <v>3431</v>
      </c>
      <c r="I1053">
        <v>400</v>
      </c>
      <c r="J1053" t="s">
        <v>58</v>
      </c>
      <c r="K1053" t="s">
        <v>58</v>
      </c>
      <c r="L1053">
        <v>125.89</v>
      </c>
      <c r="M1053" s="2" t="s">
        <v>3423</v>
      </c>
      <c r="N1053" s="9" t="s">
        <v>3432</v>
      </c>
      <c r="O1053" t="s">
        <v>36</v>
      </c>
      <c r="P1053" t="s">
        <v>3433</v>
      </c>
      <c r="Q1053" t="s">
        <v>36</v>
      </c>
      <c r="R1053">
        <v>503.56</v>
      </c>
      <c r="S1053" s="1">
        <v>45744.649031712957</v>
      </c>
      <c r="T1053" t="s">
        <v>42</v>
      </c>
      <c r="U1053" s="1">
        <v>45744.416666666657</v>
      </c>
      <c r="V1053" t="s">
        <v>43</v>
      </c>
      <c r="W1053" t="s">
        <v>36</v>
      </c>
      <c r="X1053">
        <v>0</v>
      </c>
      <c r="Y1053" t="s">
        <v>158</v>
      </c>
      <c r="Z1053">
        <v>125.89</v>
      </c>
      <c r="AA1053">
        <v>125.89</v>
      </c>
      <c r="AB1053">
        <v>31</v>
      </c>
      <c r="AC1053" t="s">
        <v>2687</v>
      </c>
      <c r="AD1053" t="s">
        <v>2687</v>
      </c>
      <c r="AE1053" t="s">
        <v>45</v>
      </c>
      <c r="AG1053" s="18" t="s">
        <v>3434</v>
      </c>
      <c r="AH1053" s="18"/>
      <c r="AI1053" s="2" t="s">
        <v>48</v>
      </c>
      <c r="AJ1053" s="2" t="e">
        <f>VLOOKUP(A1053,'Classification Test Result'!$A$2:$D$2428,4,FALSE)</f>
        <v>#N/A</v>
      </c>
      <c r="AL1053" s="2">
        <f>_xlfn.XLOOKUP($A1053,Results!$A$2:$A$2256,Results!G$2:G$2256,"")</f>
        <v>0</v>
      </c>
      <c r="AM1053" s="2">
        <f>_xlfn.XLOOKUP($A1053,Results!$A$2:$A$2256,Results!H$2:H$2256,"")</f>
        <v>0</v>
      </c>
      <c r="AN1053" s="2">
        <f>_xlfn.XLOOKUP($A1053,Results!$A$2:$A$2256,Results!I$2:I$2256,"")</f>
        <v>0</v>
      </c>
      <c r="AO1053" s="2">
        <f>_xlfn.XLOOKUP($A1053,Results!$A$2:$A$2256,Results!J$2:J$2256,"")</f>
        <v>0</v>
      </c>
      <c r="AP1053" s="2">
        <f>_xlfn.XLOOKUP($A1053,Results!$A$2:$A$2256,Results!K$2:K$2256,"")</f>
        <v>0</v>
      </c>
      <c r="AQ1053" s="2">
        <f>_xlfn.XLOOKUP($A1053,Results!$A$2:$A$2256,Results!L$2:L$2256,"")</f>
        <v>0</v>
      </c>
      <c r="AR1053" s="2">
        <f>_xlfn.XLOOKUP($A1053,Results!$A$2:$A$2256,Results!M$2:M$2256,"")</f>
        <v>0</v>
      </c>
      <c r="AS1053" s="2">
        <f>_xlfn.XLOOKUP($A1053,Results!$A$2:$A$2256,Results!N$2:N$2256,"")</f>
        <v>0</v>
      </c>
      <c r="AT1053" s="2" t="str">
        <f>_xlfn.XLOOKUP($A1053,Results!$A$2:$A$2256,Results!O$2:O$2256,"")</f>
        <v>ERICO</v>
      </c>
      <c r="AU1053" s="2" t="str">
        <f>_xlfn.XLOOKUP($A1053,Results!$A$2:$A$2256,Results!P$2:P$2256,"")</f>
        <v>ERICO INTERNATIONAL CORPORATION</v>
      </c>
      <c r="AV1053" s="2" t="str">
        <f>_xlfn.XLOOKUP($A1053,Results!$A$2:$A$2256,Results!Q$2:Q$2256,"")</f>
        <v>SINGLE_MATCH</v>
      </c>
      <c r="AW1053" s="2">
        <f>_xlfn.XLOOKUP($A1053,Results!$A$2:$A$2256,Results!R$2:R$2256,"")</f>
        <v>0</v>
      </c>
      <c r="AX1053" s="2">
        <f>_xlfn.XLOOKUP($A1053,Results!$A$2:$A$2256,Results!S$2:S$2256,"")</f>
        <v>0</v>
      </c>
      <c r="AY1053" s="2">
        <f>_xlfn.XLOOKUP($A1053,Results!$A$2:$A$2256,Results!T$2:T$2256,"")</f>
        <v>100</v>
      </c>
      <c r="AZ1053" s="2">
        <f>_xlfn.XLOOKUP($A1053,Results!$A$2:$A$2256,Results!U$2:U$2256,"")</f>
        <v>0</v>
      </c>
      <c r="BA1053" s="2">
        <f>_xlfn.XLOOKUP($A1053,Results!$A$2:$A$2256,Results!V$2:V$2256,"")</f>
        <v>0</v>
      </c>
      <c r="BB1053" s="2">
        <f>_xlfn.XLOOKUP($A1053,Results!$A$2:$A$2256,Results!W$2:W$2256,"")</f>
        <v>0</v>
      </c>
      <c r="BC1053" s="2">
        <f>_xlfn.XLOOKUP($A1053,Results!$A$2:$A$2256,Results!X$2:X$2256,"")</f>
        <v>0</v>
      </c>
      <c r="BD1053" s="2">
        <f>_xlfn.XLOOKUP($A1053,Results!$A$2:$A$2256,Results!Y$2:Y$2256,"")</f>
        <v>0</v>
      </c>
      <c r="BE1053" s="2">
        <f>_xlfn.XLOOKUP($A1053,Results!$A$2:$A$2256,Results!Z$2:Z$2256,"")</f>
        <v>0</v>
      </c>
    </row>
    <row r="1054" spans="1:57" ht="38.25" customHeight="1" x14ac:dyDescent="0.3">
      <c r="A1054">
        <v>906731</v>
      </c>
      <c r="B1054">
        <v>281559</v>
      </c>
      <c r="C1054" t="s">
        <v>36</v>
      </c>
      <c r="D1054">
        <v>9341414797</v>
      </c>
      <c r="E1054" s="2" t="str">
        <f>VLOOKUP(F1054,'RPA Vendor Data '!F$1:$G$2418,2)</f>
        <v>GRAYBAR ELECTRIC CO. INC.</v>
      </c>
      <c r="F1054" s="2">
        <v>11471</v>
      </c>
      <c r="G1054" s="2">
        <v>9</v>
      </c>
      <c r="H1054" t="s">
        <v>3435</v>
      </c>
      <c r="I1054">
        <v>1</v>
      </c>
      <c r="J1054">
        <v>1</v>
      </c>
      <c r="K1054" t="s">
        <v>39</v>
      </c>
      <c r="L1054">
        <v>19.13</v>
      </c>
      <c r="M1054" s="2" t="s">
        <v>3423</v>
      </c>
      <c r="N1054" s="9">
        <v>615880</v>
      </c>
      <c r="O1054" t="s">
        <v>36</v>
      </c>
      <c r="P1054" t="s">
        <v>3436</v>
      </c>
      <c r="Q1054" t="s">
        <v>36</v>
      </c>
      <c r="R1054">
        <v>19.13</v>
      </c>
      <c r="S1054" s="1">
        <v>45744.460207025462</v>
      </c>
      <c r="T1054" t="s">
        <v>42</v>
      </c>
      <c r="U1054" s="1">
        <v>45744.243055555547</v>
      </c>
      <c r="V1054" t="s">
        <v>43</v>
      </c>
      <c r="W1054" t="s">
        <v>36</v>
      </c>
      <c r="X1054">
        <v>1</v>
      </c>
      <c r="Y1054">
        <v>0</v>
      </c>
      <c r="Z1054">
        <v>46.61</v>
      </c>
      <c r="AA1054" t="s">
        <v>36</v>
      </c>
      <c r="AB1054">
        <v>31</v>
      </c>
      <c r="AC1054" t="s">
        <v>2687</v>
      </c>
      <c r="AD1054" t="s">
        <v>2687</v>
      </c>
      <c r="AE1054" t="s">
        <v>45</v>
      </c>
      <c r="AG1054" s="18" t="s">
        <v>3437</v>
      </c>
      <c r="AH1054" s="18"/>
      <c r="AI1054" s="2" t="s">
        <v>48</v>
      </c>
      <c r="AJ1054" s="2" t="e">
        <f>VLOOKUP(A1054,'Classification Test Result'!$A$2:$D$2428,4,FALSE)</f>
        <v>#N/A</v>
      </c>
      <c r="AL1054" s="2">
        <f>_xlfn.XLOOKUP($A1054,Results!$A$2:$A$2256,Results!G$2:G$2256,"")</f>
        <v>336103</v>
      </c>
      <c r="AM1054" s="2">
        <f>_xlfn.XLOOKUP($A1054,Results!$A$2:$A$2256,Results!H$2:H$2256,"")</f>
        <v>615880</v>
      </c>
      <c r="AN1054" s="2" t="str">
        <f>_xlfn.XLOOKUP($A1054,Results!$A$2:$A$2256,Results!I$2:I$2256,"")</f>
        <v>ERICO</v>
      </c>
      <c r="AO1054" s="2">
        <f>_xlfn.XLOOKUP($A1054,Results!$A$2:$A$2256,Results!J$2:J$2256,"")</f>
        <v>782856306092</v>
      </c>
      <c r="AP1054" s="2">
        <f>_xlfn.XLOOKUP($A1054,Results!$A$2:$A$2256,Results!K$2:K$2256,"")</f>
        <v>39121613</v>
      </c>
      <c r="AQ1054" s="2" t="str">
        <f>_xlfn.XLOOKUP($A1054,Results!$A$2:$A$2256,Results!L$2:L$2256,"")</f>
        <v>AK10631347</v>
      </c>
      <c r="AR1054" s="2">
        <f>_xlfn.XLOOKUP($A1054,Results!$A$2:$A$2256,Results!M$2:M$2256,"")</f>
        <v>407375</v>
      </c>
      <c r="AS1054" s="2" t="str">
        <f>_xlfn.XLOOKUP($A1054,Results!$A$2:$A$2256,Results!N$2:N$2256,"")</f>
        <v>ERC 615880 5/8X8FT CU GROUND ROD</v>
      </c>
      <c r="AT1054" s="2" t="str">
        <f>_xlfn.XLOOKUP($A1054,Results!$A$2:$A$2256,Results!O$2:O$2256,"")</f>
        <v>ERICO</v>
      </c>
      <c r="AU1054" s="2" t="str">
        <f>_xlfn.XLOOKUP($A1054,Results!$A$2:$A$2256,Results!P$2:P$2256,"")</f>
        <v>ERICO INTERNATIONAL CORPORATION</v>
      </c>
      <c r="AV1054" s="2" t="str">
        <f>_xlfn.XLOOKUP($A1054,Results!$A$2:$A$2256,Results!Q$2:Q$2256,"")</f>
        <v>SINGLE_MATCH</v>
      </c>
      <c r="AW1054" s="2" t="str">
        <f>_xlfn.XLOOKUP($A1054,Results!$A$2:$A$2256,Results!R$2:R$2256,"")</f>
        <v>0.8084904239107812</v>
      </c>
      <c r="AX1054" s="2">
        <f>_xlfn.XLOOKUP($A1054,Results!$A$2:$A$2256,Results!S$2:S$2256,"")</f>
        <v>100</v>
      </c>
      <c r="AY1054" s="2">
        <f>_xlfn.XLOOKUP($A1054,Results!$A$2:$A$2256,Results!T$2:T$2256,"")</f>
        <v>100</v>
      </c>
      <c r="AZ1054" s="2">
        <f>_xlfn.XLOOKUP($A1054,Results!$A$2:$A$2256,Results!U$2:U$2256,"")</f>
        <v>100</v>
      </c>
      <c r="BA1054" s="2" t="str">
        <f>_xlfn.XLOOKUP($A1054,Results!$A$2:$A$2256,Results!V$2:V$2256,"")</f>
        <v>ERICO</v>
      </c>
      <c r="BB1054" s="2">
        <f>_xlfn.XLOOKUP($A1054,Results!$A$2:$A$2256,Results!W$2:W$2256,"")</f>
        <v>50</v>
      </c>
      <c r="BC1054" s="2">
        <f>_xlfn.XLOOKUP($A1054,Results!$A$2:$A$2256,Results!X$2:X$2256,"")</f>
        <v>39120000</v>
      </c>
      <c r="BD1054" s="2">
        <f>_xlfn.XLOOKUP($A1054,Results!$A$2:$A$2256,Results!Y$2:Y$2256,"")</f>
        <v>84</v>
      </c>
      <c r="BE1054" s="2" t="b">
        <f>_xlfn.XLOOKUP($A1054,Results!$A$2:$A$2256,Results!Z$2:Z$2256,"")</f>
        <v>1</v>
      </c>
    </row>
    <row r="1055" spans="1:57" ht="38.25" customHeight="1" x14ac:dyDescent="0.3">
      <c r="A1055">
        <v>906732</v>
      </c>
      <c r="B1055">
        <v>281929</v>
      </c>
      <c r="C1055" t="s">
        <v>36</v>
      </c>
      <c r="D1055">
        <v>9341355100</v>
      </c>
      <c r="E1055" s="2" t="str">
        <f>VLOOKUP(F1055,'RPA Vendor Data '!F$1:$G$2418,2)</f>
        <v>GRAYBAR ELECTRIC CO. INC.</v>
      </c>
      <c r="F1055" s="2">
        <v>11471</v>
      </c>
      <c r="G1055" s="2">
        <v>6</v>
      </c>
      <c r="H1055" t="s">
        <v>3438</v>
      </c>
      <c r="I1055">
        <v>35</v>
      </c>
      <c r="J1055" t="s">
        <v>39</v>
      </c>
      <c r="K1055" t="s">
        <v>39</v>
      </c>
      <c r="L1055">
        <v>26.27</v>
      </c>
      <c r="M1055" s="2" t="s">
        <v>3423</v>
      </c>
      <c r="N1055" s="9">
        <v>615800</v>
      </c>
      <c r="O1055" t="s">
        <v>36</v>
      </c>
      <c r="P1055" t="s">
        <v>3439</v>
      </c>
      <c r="Q1055" t="s">
        <v>36</v>
      </c>
      <c r="R1055">
        <v>919.45</v>
      </c>
      <c r="S1055" s="1">
        <v>45744.81287681713</v>
      </c>
      <c r="T1055" t="s">
        <v>42</v>
      </c>
      <c r="U1055" s="1">
        <v>45744.592361111107</v>
      </c>
      <c r="V1055" t="s">
        <v>43</v>
      </c>
      <c r="W1055" t="s">
        <v>36</v>
      </c>
      <c r="X1055">
        <v>0</v>
      </c>
      <c r="Y1055">
        <v>0</v>
      </c>
      <c r="Z1055">
        <v>41.31</v>
      </c>
      <c r="AA1055" t="s">
        <v>36</v>
      </c>
      <c r="AB1055">
        <v>31</v>
      </c>
      <c r="AC1055" t="s">
        <v>2687</v>
      </c>
      <c r="AD1055" t="s">
        <v>2687</v>
      </c>
      <c r="AE1055" t="s">
        <v>45</v>
      </c>
      <c r="AG1055" s="18" t="s">
        <v>3437</v>
      </c>
      <c r="AH1055" s="18"/>
      <c r="AI1055" s="2" t="s">
        <v>48</v>
      </c>
      <c r="AJ1055" s="2" t="e">
        <f>VLOOKUP(A1055,'Classification Test Result'!$A$2:$D$2428,4,FALSE)</f>
        <v>#N/A</v>
      </c>
      <c r="AL1055" s="2">
        <f>_xlfn.XLOOKUP($A1055,Results!$A$2:$A$2256,Results!G$2:G$2256,"")</f>
        <v>336110</v>
      </c>
      <c r="AM1055" s="2">
        <f>_xlfn.XLOOKUP($A1055,Results!$A$2:$A$2256,Results!H$2:H$2256,"")</f>
        <v>615800</v>
      </c>
      <c r="AN1055" s="2" t="str">
        <f>_xlfn.XLOOKUP($A1055,Results!$A$2:$A$2256,Results!I$2:I$2256,"")</f>
        <v>ERICO</v>
      </c>
      <c r="AO1055" s="2">
        <f>_xlfn.XLOOKUP($A1055,Results!$A$2:$A$2256,Results!J$2:J$2256,"")</f>
        <v>782856306115</v>
      </c>
      <c r="AP1055" s="2">
        <f>_xlfn.XLOOKUP($A1055,Results!$A$2:$A$2256,Results!K$2:K$2256,"")</f>
        <v>39121613</v>
      </c>
      <c r="AQ1055" s="2" t="str">
        <f>_xlfn.XLOOKUP($A1055,Results!$A$2:$A$2256,Results!L$2:L$2256,"")</f>
        <v>AK10631333</v>
      </c>
      <c r="AR1055" s="2">
        <f>_xlfn.XLOOKUP($A1055,Results!$A$2:$A$2256,Results!M$2:M$2256,"")</f>
        <v>860391</v>
      </c>
      <c r="AS1055" s="2" t="str">
        <f>_xlfn.XLOOKUP($A1055,Results!$A$2:$A$2256,Results!N$2:N$2256,"")</f>
        <v>ERC 615800 5/8X10FT CU GROUND ROD</v>
      </c>
      <c r="AT1055" s="2" t="str">
        <f>_xlfn.XLOOKUP($A1055,Results!$A$2:$A$2256,Results!O$2:O$2256,"")</f>
        <v>ERICO</v>
      </c>
      <c r="AU1055" s="2" t="str">
        <f>_xlfn.XLOOKUP($A1055,Results!$A$2:$A$2256,Results!P$2:P$2256,"")</f>
        <v>ERICO INTERNATIONAL CORPORATION</v>
      </c>
      <c r="AV1055" s="2" t="str">
        <f>_xlfn.XLOOKUP($A1055,Results!$A$2:$A$2256,Results!Q$2:Q$2256,"")</f>
        <v>SINGLE_MATCH</v>
      </c>
      <c r="AW1055" s="2" t="str">
        <f>_xlfn.XLOOKUP($A1055,Results!$A$2:$A$2256,Results!R$2:R$2256,"")</f>
        <v>0.7015573163576397</v>
      </c>
      <c r="AX1055" s="2">
        <f>_xlfn.XLOOKUP($A1055,Results!$A$2:$A$2256,Results!S$2:S$2256,"")</f>
        <v>100</v>
      </c>
      <c r="AY1055" s="2">
        <f>_xlfn.XLOOKUP($A1055,Results!$A$2:$A$2256,Results!T$2:T$2256,"")</f>
        <v>100</v>
      </c>
      <c r="AZ1055" s="2">
        <f>_xlfn.XLOOKUP($A1055,Results!$A$2:$A$2256,Results!U$2:U$2256,"")</f>
        <v>100</v>
      </c>
      <c r="BA1055" s="2" t="str">
        <f>_xlfn.XLOOKUP($A1055,Results!$A$2:$A$2256,Results!V$2:V$2256,"")</f>
        <v>NVENT THERMAL</v>
      </c>
      <c r="BB1055" s="2">
        <f>_xlfn.XLOOKUP($A1055,Results!$A$2:$A$2256,Results!W$2:W$2256,"")</f>
        <v>80</v>
      </c>
      <c r="BC1055" s="2">
        <f>_xlfn.XLOOKUP($A1055,Results!$A$2:$A$2256,Results!X$2:X$2256,"")</f>
        <v>39120000</v>
      </c>
      <c r="BD1055" s="2">
        <f>_xlfn.XLOOKUP($A1055,Results!$A$2:$A$2256,Results!Y$2:Y$2256,"")</f>
        <v>65</v>
      </c>
      <c r="BE1055" s="2" t="b">
        <f>_xlfn.XLOOKUP($A1055,Results!$A$2:$A$2256,Results!Z$2:Z$2256,"")</f>
        <v>1</v>
      </c>
    </row>
    <row r="1056" spans="1:57" ht="38.25" customHeight="1" x14ac:dyDescent="0.3">
      <c r="A1056">
        <v>906733</v>
      </c>
      <c r="B1056">
        <v>281945</v>
      </c>
      <c r="C1056" t="s">
        <v>36</v>
      </c>
      <c r="D1056">
        <v>9341294406</v>
      </c>
      <c r="E1056" s="2" t="str">
        <f>VLOOKUP(F1056,'RPA Vendor Data '!F$1:$G$2418,2)</f>
        <v>GRAYBAR ELECTRIC CO. INC.</v>
      </c>
      <c r="F1056" s="2">
        <v>11471</v>
      </c>
      <c r="G1056" s="2">
        <v>7</v>
      </c>
      <c r="H1056" t="s">
        <v>3440</v>
      </c>
      <c r="I1056">
        <v>25</v>
      </c>
      <c r="J1056">
        <v>100</v>
      </c>
      <c r="K1056" t="s">
        <v>58</v>
      </c>
      <c r="L1056">
        <v>1183.04</v>
      </c>
      <c r="M1056" s="2" t="s">
        <v>3423</v>
      </c>
      <c r="N1056" s="9" t="s">
        <v>3441</v>
      </c>
      <c r="O1056" t="s">
        <v>36</v>
      </c>
      <c r="P1056" t="s">
        <v>3442</v>
      </c>
      <c r="Q1056" t="s">
        <v>36</v>
      </c>
      <c r="R1056">
        <v>295.76</v>
      </c>
      <c r="S1056" s="1">
        <v>45744.834168634261</v>
      </c>
      <c r="T1056" t="s">
        <v>42</v>
      </c>
      <c r="U1056" s="1">
        <v>45744.618055555547</v>
      </c>
      <c r="V1056" t="s">
        <v>43</v>
      </c>
      <c r="W1056" t="s">
        <v>36</v>
      </c>
      <c r="X1056">
        <v>0</v>
      </c>
      <c r="Y1056" t="s">
        <v>726</v>
      </c>
      <c r="Z1056">
        <v>1183.04</v>
      </c>
      <c r="AA1056" t="s">
        <v>36</v>
      </c>
      <c r="AB1056">
        <v>31</v>
      </c>
      <c r="AC1056" t="s">
        <v>2687</v>
      </c>
      <c r="AD1056" t="s">
        <v>2687</v>
      </c>
      <c r="AE1056" t="s">
        <v>45</v>
      </c>
      <c r="AG1056" s="18" t="s">
        <v>3443</v>
      </c>
      <c r="AH1056" s="18"/>
      <c r="AI1056" s="2" t="s">
        <v>48</v>
      </c>
      <c r="AJ1056" s="2" t="e">
        <f>VLOOKUP(A1056,'Classification Test Result'!$A$2:$D$2428,4,FALSE)</f>
        <v>#N/A</v>
      </c>
      <c r="AL1056" s="2">
        <f>_xlfn.XLOOKUP($A1056,Results!$A$2:$A$2256,Results!G$2:G$2256,"")</f>
        <v>336657</v>
      </c>
      <c r="AM1056" s="2" t="str">
        <f>_xlfn.XLOOKUP($A1056,Results!$A$2:$A$2256,Results!H$2:H$2256,"")</f>
        <v>512HD</v>
      </c>
      <c r="AN1056" s="2" t="str">
        <f>_xlfn.XLOOKUP($A1056,Results!$A$2:$A$2256,Results!I$2:I$2256,"")</f>
        <v>ERICO</v>
      </c>
      <c r="AO1056" s="2">
        <f>_xlfn.XLOOKUP($A1056,Results!$A$2:$A$2256,Results!J$2:J$2256,"")</f>
        <v>782856677635</v>
      </c>
      <c r="AP1056" s="2">
        <f>_xlfn.XLOOKUP($A1056,Results!$A$2:$A$2256,Results!K$2:K$2256,"")</f>
        <v>39121321</v>
      </c>
      <c r="AQ1056" s="2" t="str">
        <f>_xlfn.XLOOKUP($A1056,Results!$A$2:$A$2256,Results!L$2:L$2256,"")</f>
        <v>AK10628424</v>
      </c>
      <c r="AR1056" s="2">
        <f>_xlfn.XLOOKUP($A1056,Results!$A$2:$A$2256,Results!M$2:M$2256,"")</f>
        <v>1001186</v>
      </c>
      <c r="AS1056" s="2" t="str">
        <f>_xlfn.XLOOKUP($A1056,Results!$A$2:$A$2256,Results!N$2:N$2256,"")</f>
        <v>ERC 512HD 24IN BOX HANGER</v>
      </c>
      <c r="AT1056" s="2" t="str">
        <f>_xlfn.XLOOKUP($A1056,Results!$A$2:$A$2256,Results!O$2:O$2256,"")</f>
        <v>ERICO</v>
      </c>
      <c r="AU1056" s="2" t="str">
        <f>_xlfn.XLOOKUP($A1056,Results!$A$2:$A$2256,Results!P$2:P$2256,"")</f>
        <v>ERICO INTERNATIONAL CORPORATION</v>
      </c>
      <c r="AV1056" s="2" t="str">
        <f>_xlfn.XLOOKUP($A1056,Results!$A$2:$A$2256,Results!Q$2:Q$2256,"")</f>
        <v>SINGLE_MATCH</v>
      </c>
      <c r="AW1056" s="2" t="str">
        <f>_xlfn.XLOOKUP($A1056,Results!$A$2:$A$2256,Results!R$2:R$2256,"")</f>
        <v>0.7465663925364612</v>
      </c>
      <c r="AX1056" s="2">
        <f>_xlfn.XLOOKUP($A1056,Results!$A$2:$A$2256,Results!S$2:S$2256,"")</f>
        <v>100</v>
      </c>
      <c r="AY1056" s="2">
        <f>_xlfn.XLOOKUP($A1056,Results!$A$2:$A$2256,Results!T$2:T$2256,"")</f>
        <v>100</v>
      </c>
      <c r="AZ1056" s="2">
        <f>_xlfn.XLOOKUP($A1056,Results!$A$2:$A$2256,Results!U$2:U$2256,"")</f>
        <v>100</v>
      </c>
      <c r="BA1056" s="2">
        <f>_xlfn.XLOOKUP($A1056,Results!$A$2:$A$2256,Results!V$2:V$2256,"")</f>
        <v>0</v>
      </c>
      <c r="BB1056" s="2">
        <f>_xlfn.XLOOKUP($A1056,Results!$A$2:$A$2256,Results!W$2:W$2256,"")</f>
        <v>0</v>
      </c>
      <c r="BC1056" s="2">
        <f>_xlfn.XLOOKUP($A1056,Results!$A$2:$A$2256,Results!X$2:X$2256,"")</f>
        <v>39120000</v>
      </c>
      <c r="BD1056" s="2">
        <f>_xlfn.XLOOKUP($A1056,Results!$A$2:$A$2256,Results!Y$2:Y$2256,"")</f>
        <v>80</v>
      </c>
      <c r="BE1056" s="2">
        <f>_xlfn.XLOOKUP($A1056,Results!$A$2:$A$2256,Results!Z$2:Z$2256,"")</f>
        <v>0</v>
      </c>
    </row>
    <row r="1057" spans="1:57" ht="38.25" customHeight="1" x14ac:dyDescent="0.3">
      <c r="A1057">
        <v>906734</v>
      </c>
      <c r="B1057">
        <v>281965</v>
      </c>
      <c r="C1057" t="s">
        <v>36</v>
      </c>
      <c r="D1057" t="s">
        <v>3444</v>
      </c>
      <c r="E1057" s="2" t="str">
        <f>VLOOKUP(F1057,'RPA Vendor Data '!F$1:$G$2418,2)</f>
        <v>FROST ELECTRIC SUPPLY CO</v>
      </c>
      <c r="F1057" s="2">
        <v>11364</v>
      </c>
      <c r="G1057" s="2">
        <v>1</v>
      </c>
      <c r="H1057" t="s">
        <v>3445</v>
      </c>
      <c r="I1057">
        <v>50</v>
      </c>
      <c r="J1057" t="s">
        <v>58</v>
      </c>
      <c r="K1057" t="s">
        <v>58</v>
      </c>
      <c r="L1057">
        <v>259.11</v>
      </c>
      <c r="M1057" s="2" t="s">
        <v>3446</v>
      </c>
      <c r="N1057" s="9" t="s">
        <v>3447</v>
      </c>
      <c r="O1057" t="s">
        <v>36</v>
      </c>
      <c r="P1057" t="s">
        <v>3448</v>
      </c>
      <c r="Q1057">
        <v>78285633178</v>
      </c>
      <c r="R1057">
        <v>129.56</v>
      </c>
      <c r="S1057" s="1">
        <v>45744.875831018522</v>
      </c>
      <c r="T1057" t="s">
        <v>42</v>
      </c>
      <c r="U1057" s="1">
        <v>45744.661805555559</v>
      </c>
      <c r="V1057" t="s">
        <v>43</v>
      </c>
      <c r="W1057" t="s">
        <v>36</v>
      </c>
      <c r="X1057">
        <v>0</v>
      </c>
      <c r="Y1057">
        <v>0</v>
      </c>
      <c r="Z1057">
        <v>259.11</v>
      </c>
      <c r="AA1057" t="s">
        <v>36</v>
      </c>
      <c r="AB1057">
        <v>193</v>
      </c>
      <c r="AC1057" t="s">
        <v>2687</v>
      </c>
      <c r="AD1057" t="s">
        <v>2687</v>
      </c>
      <c r="AE1057" t="s">
        <v>45</v>
      </c>
      <c r="AG1057" s="18" t="s">
        <v>3449</v>
      </c>
      <c r="AH1057" s="18"/>
      <c r="AI1057" s="2" t="s">
        <v>48</v>
      </c>
      <c r="AJ1057" s="2" t="e">
        <f>VLOOKUP(A1057,'Classification Test Result'!$A$2:$D$2428,4,FALSE)</f>
        <v>#N/A</v>
      </c>
      <c r="AL1057" s="2">
        <f>_xlfn.XLOOKUP($A1057,Results!$A$2:$A$2256,Results!G$2:G$2256,"")</f>
        <v>338612</v>
      </c>
      <c r="AM1057" s="2" t="str">
        <f>_xlfn.XLOOKUP($A1057,Results!$A$2:$A$2256,Results!H$2:H$2256,"")</f>
        <v>CAT12</v>
      </c>
      <c r="AN1057" s="2" t="str">
        <f>_xlfn.XLOOKUP($A1057,Results!$A$2:$A$2256,Results!I$2:I$2256,"")</f>
        <v>ERICO</v>
      </c>
      <c r="AO1057" s="2">
        <f>_xlfn.XLOOKUP($A1057,Results!$A$2:$A$2256,Results!J$2:J$2256,"")</f>
        <v>782856331780</v>
      </c>
      <c r="AP1057" s="2">
        <f>_xlfn.XLOOKUP($A1057,Results!$A$2:$A$2256,Results!K$2:K$2256,"")</f>
        <v>43223300</v>
      </c>
      <c r="AQ1057" s="2" t="str">
        <f>_xlfn.XLOOKUP($A1057,Results!$A$2:$A$2256,Results!L$2:L$2256,"")</f>
        <v>AK10629467</v>
      </c>
      <c r="AR1057" s="2">
        <f>_xlfn.XLOOKUP($A1057,Results!$A$2:$A$2256,Results!M$2:M$2256,"")</f>
        <v>456701</v>
      </c>
      <c r="AS1057" s="2" t="str">
        <f>_xlfn.XLOOKUP($A1057,Results!$A$2:$A$2256,Results!N$2:N$2256,"")</f>
        <v>ERC CAT12 3/4 CAT5 CABLE CLIP</v>
      </c>
      <c r="AT1057" s="2" t="str">
        <f>_xlfn.XLOOKUP($A1057,Results!$A$2:$A$2256,Results!O$2:O$2256,"")</f>
        <v>ERICO</v>
      </c>
      <c r="AU1057" s="2" t="str">
        <f>_xlfn.XLOOKUP($A1057,Results!$A$2:$A$2256,Results!P$2:P$2256,"")</f>
        <v>ERICO</v>
      </c>
      <c r="AV1057" s="2" t="str">
        <f>_xlfn.XLOOKUP($A1057,Results!$A$2:$A$2256,Results!Q$2:Q$2256,"")</f>
        <v>MULTIPLE_MATCHES_ONE_VALID</v>
      </c>
      <c r="AW1057" s="2" t="str">
        <f>_xlfn.XLOOKUP($A1057,Results!$A$2:$A$2256,Results!R$2:R$2256,"")</f>
        <v>0.6770841483984684</v>
      </c>
      <c r="AX1057" s="2">
        <f>_xlfn.XLOOKUP($A1057,Results!$A$2:$A$2256,Results!S$2:S$2256,"")</f>
        <v>100</v>
      </c>
      <c r="AY1057" s="2">
        <f>_xlfn.XLOOKUP($A1057,Results!$A$2:$A$2256,Results!T$2:T$2256,"")</f>
        <v>100</v>
      </c>
      <c r="AZ1057" s="2">
        <f>_xlfn.XLOOKUP($A1057,Results!$A$2:$A$2256,Results!U$2:U$2256,"")</f>
        <v>92</v>
      </c>
      <c r="BA1057" s="2" t="str">
        <f>_xlfn.XLOOKUP($A1057,Results!$A$2:$A$2256,Results!V$2:V$2256,"")</f>
        <v>NVENT THERMAL</v>
      </c>
      <c r="BB1057" s="2">
        <f>_xlfn.XLOOKUP($A1057,Results!$A$2:$A$2256,Results!W$2:W$2256,"")</f>
        <v>63</v>
      </c>
      <c r="BC1057" s="2">
        <f>_xlfn.XLOOKUP($A1057,Results!$A$2:$A$2256,Results!X$2:X$2256,"")</f>
        <v>31162606</v>
      </c>
      <c r="BD1057" s="2">
        <f>_xlfn.XLOOKUP($A1057,Results!$A$2:$A$2256,Results!Y$2:Y$2256,"")</f>
        <v>79</v>
      </c>
      <c r="BE1057" s="2" t="b">
        <f>_xlfn.XLOOKUP($A1057,Results!$A$2:$A$2256,Results!Z$2:Z$2256,"")</f>
        <v>1</v>
      </c>
    </row>
    <row r="1058" spans="1:57" ht="38.25" customHeight="1" x14ac:dyDescent="0.3">
      <c r="A1058">
        <v>906735</v>
      </c>
      <c r="B1058">
        <v>281965</v>
      </c>
      <c r="C1058" t="s">
        <v>36</v>
      </c>
      <c r="D1058" t="s">
        <v>3444</v>
      </c>
      <c r="E1058" s="2" t="str">
        <f>VLOOKUP(F1058,'RPA Vendor Data '!F$1:$G$2418,2)</f>
        <v>FROST ELECTRIC SUPPLY CO</v>
      </c>
      <c r="F1058" s="2">
        <v>11364</v>
      </c>
      <c r="G1058" s="2">
        <v>2</v>
      </c>
      <c r="H1058" t="s">
        <v>3450</v>
      </c>
      <c r="I1058">
        <v>100</v>
      </c>
      <c r="J1058" t="s">
        <v>58</v>
      </c>
      <c r="K1058" t="s">
        <v>58</v>
      </c>
      <c r="L1058">
        <v>91.59</v>
      </c>
      <c r="M1058" s="2" t="s">
        <v>3446</v>
      </c>
      <c r="N1058" s="9" t="s">
        <v>3451</v>
      </c>
      <c r="O1058" t="s">
        <v>36</v>
      </c>
      <c r="P1058" t="s">
        <v>3452</v>
      </c>
      <c r="Q1058">
        <v>78285650500</v>
      </c>
      <c r="R1058">
        <v>91.59</v>
      </c>
      <c r="S1058" s="1">
        <v>45744.875805289354</v>
      </c>
      <c r="T1058" t="s">
        <v>42</v>
      </c>
      <c r="U1058" s="1">
        <v>45744.661805555559</v>
      </c>
      <c r="V1058" t="s">
        <v>43</v>
      </c>
      <c r="W1058" t="s">
        <v>36</v>
      </c>
      <c r="X1058">
        <v>0</v>
      </c>
      <c r="Y1058">
        <v>0</v>
      </c>
      <c r="Z1058">
        <v>91.59</v>
      </c>
      <c r="AA1058" t="s">
        <v>36</v>
      </c>
      <c r="AB1058">
        <v>193</v>
      </c>
      <c r="AC1058" t="s">
        <v>2687</v>
      </c>
      <c r="AD1058" t="s">
        <v>2687</v>
      </c>
      <c r="AE1058" t="s">
        <v>45</v>
      </c>
      <c r="AG1058" s="18" t="s">
        <v>3453</v>
      </c>
      <c r="AH1058" s="18"/>
      <c r="AI1058" s="2" t="s">
        <v>48</v>
      </c>
      <c r="AJ1058" s="2" t="e">
        <f>VLOOKUP(A1058,'Classification Test Result'!$A$2:$D$2428,4,FALSE)</f>
        <v>#N/A</v>
      </c>
      <c r="AL1058" s="2">
        <f>_xlfn.XLOOKUP($A1058,Results!$A$2:$A$2256,Results!G$2:G$2256,"")</f>
        <v>0</v>
      </c>
      <c r="AM1058" s="2">
        <f>_xlfn.XLOOKUP($A1058,Results!$A$2:$A$2256,Results!H$2:H$2256,"")</f>
        <v>0</v>
      </c>
      <c r="AN1058" s="2">
        <f>_xlfn.XLOOKUP($A1058,Results!$A$2:$A$2256,Results!I$2:I$2256,"")</f>
        <v>0</v>
      </c>
      <c r="AO1058" s="2">
        <f>_xlfn.XLOOKUP($A1058,Results!$A$2:$A$2256,Results!J$2:J$2256,"")</f>
        <v>0</v>
      </c>
      <c r="AP1058" s="2">
        <f>_xlfn.XLOOKUP($A1058,Results!$A$2:$A$2256,Results!K$2:K$2256,"")</f>
        <v>0</v>
      </c>
      <c r="AQ1058" s="2">
        <f>_xlfn.XLOOKUP($A1058,Results!$A$2:$A$2256,Results!L$2:L$2256,"")</f>
        <v>0</v>
      </c>
      <c r="AR1058" s="2">
        <f>_xlfn.XLOOKUP($A1058,Results!$A$2:$A$2256,Results!M$2:M$2256,"")</f>
        <v>0</v>
      </c>
      <c r="AS1058" s="2">
        <f>_xlfn.XLOOKUP($A1058,Results!$A$2:$A$2256,Results!N$2:N$2256,"")</f>
        <v>0</v>
      </c>
      <c r="AT1058" s="2" t="str">
        <f>_xlfn.XLOOKUP($A1058,Results!$A$2:$A$2256,Results!O$2:O$2256,"")</f>
        <v>GENERIC CONDUIT/CONDUIT FITTINGS</v>
      </c>
      <c r="AU1058" s="2" t="str">
        <f>_xlfn.XLOOKUP($A1058,Results!$A$2:$A$2256,Results!P$2:P$2256,"")</f>
        <v>CONDUIT</v>
      </c>
      <c r="AV1058" s="2" t="str">
        <f>_xlfn.XLOOKUP($A1058,Results!$A$2:$A$2256,Results!Q$2:Q$2256,"")</f>
        <v>MULTIPLE_MATCHES_ONE_VALID</v>
      </c>
      <c r="AW1058" s="2">
        <f>_xlfn.XLOOKUP($A1058,Results!$A$2:$A$2256,Results!R$2:R$2256,"")</f>
        <v>0</v>
      </c>
      <c r="AX1058" s="2">
        <f>_xlfn.XLOOKUP($A1058,Results!$A$2:$A$2256,Results!S$2:S$2256,"")</f>
        <v>0</v>
      </c>
      <c r="AY1058" s="2">
        <f>_xlfn.XLOOKUP($A1058,Results!$A$2:$A$2256,Results!T$2:T$2256,"")</f>
        <v>25</v>
      </c>
      <c r="AZ1058" s="2">
        <f>_xlfn.XLOOKUP($A1058,Results!$A$2:$A$2256,Results!U$2:U$2256,"")</f>
        <v>0</v>
      </c>
      <c r="BA1058" s="2" t="str">
        <f>_xlfn.XLOOKUP($A1058,Results!$A$2:$A$2256,Results!V$2:V$2256,"")</f>
        <v>NVENT THERMAL</v>
      </c>
      <c r="BB1058" s="2">
        <f>_xlfn.XLOOKUP($A1058,Results!$A$2:$A$2256,Results!W$2:W$2256,"")</f>
        <v>77</v>
      </c>
      <c r="BC1058" s="2">
        <f>_xlfn.XLOOKUP($A1058,Results!$A$2:$A$2256,Results!X$2:X$2256,"")</f>
        <v>0</v>
      </c>
      <c r="BD1058" s="2">
        <f>_xlfn.XLOOKUP($A1058,Results!$A$2:$A$2256,Results!Y$2:Y$2256,"")</f>
        <v>0</v>
      </c>
      <c r="BE1058" s="2" t="b">
        <f>_xlfn.XLOOKUP($A1058,Results!$A$2:$A$2256,Results!Z$2:Z$2256,"")</f>
        <v>1</v>
      </c>
    </row>
    <row r="1059" spans="1:57" ht="38.25" customHeight="1" x14ac:dyDescent="0.3">
      <c r="A1059">
        <v>906736</v>
      </c>
      <c r="B1059">
        <v>281538</v>
      </c>
      <c r="C1059" t="s">
        <v>36</v>
      </c>
      <c r="D1059">
        <v>930104314</v>
      </c>
      <c r="E1059" s="2" t="str">
        <f>VLOOKUP(F1059,'RPA Vendor Data '!F$1:$G$2418,2)</f>
        <v>BORDER STATES INDUSTRIES</v>
      </c>
      <c r="F1059" s="2">
        <v>10427</v>
      </c>
      <c r="G1059" s="2">
        <v>1</v>
      </c>
      <c r="H1059" t="s">
        <v>3454</v>
      </c>
      <c r="I1059">
        <v>34</v>
      </c>
      <c r="J1059" t="s">
        <v>65</v>
      </c>
      <c r="K1059" t="s">
        <v>58</v>
      </c>
      <c r="L1059">
        <v>1926.58</v>
      </c>
      <c r="M1059" s="2" t="s">
        <v>3455</v>
      </c>
      <c r="N1059" s="9" t="s">
        <v>3456</v>
      </c>
      <c r="O1059">
        <v>2786261</v>
      </c>
      <c r="P1059" t="s">
        <v>3457</v>
      </c>
      <c r="Q1059" t="s">
        <v>36</v>
      </c>
      <c r="R1059">
        <v>655.03</v>
      </c>
      <c r="S1059" s="1">
        <v>45744.460645219908</v>
      </c>
      <c r="T1059" t="s">
        <v>42</v>
      </c>
      <c r="U1059" s="1">
        <v>45744.229166666657</v>
      </c>
      <c r="V1059" t="s">
        <v>43</v>
      </c>
      <c r="W1059" t="s">
        <v>36</v>
      </c>
      <c r="X1059">
        <v>0</v>
      </c>
      <c r="Y1059">
        <v>201</v>
      </c>
      <c r="Z1059" t="s">
        <v>36</v>
      </c>
      <c r="AA1059" t="s">
        <v>36</v>
      </c>
      <c r="AB1059" t="s">
        <v>36</v>
      </c>
      <c r="AC1059" t="s">
        <v>2687</v>
      </c>
      <c r="AD1059" t="s">
        <v>2687</v>
      </c>
      <c r="AE1059" t="s">
        <v>45</v>
      </c>
      <c r="AG1059" s="18" t="s">
        <v>3458</v>
      </c>
      <c r="AH1059" s="18"/>
      <c r="AI1059" s="2" t="s">
        <v>48</v>
      </c>
      <c r="AJ1059" s="2" t="e">
        <f>VLOOKUP(A1059,'Classification Test Result'!$A$2:$D$2428,4,FALSE)</f>
        <v>#N/A</v>
      </c>
      <c r="AL1059" s="2">
        <f>_xlfn.XLOOKUP($A1059,Results!$A$2:$A$2256,Results!G$2:G$2256,"")</f>
        <v>338636</v>
      </c>
      <c r="AM1059" s="2" t="str">
        <f>_xlfn.XLOOKUP($A1059,Results!$A$2:$A$2256,Results!H$2:H$2256,"")</f>
        <v>FMBS1824</v>
      </c>
      <c r="AN1059" s="2" t="str">
        <f>_xlfn.XLOOKUP($A1059,Results!$A$2:$A$2256,Results!I$2:I$2256,"")</f>
        <v>ERICO</v>
      </c>
      <c r="AO1059" s="2">
        <f>_xlfn.XLOOKUP($A1059,Results!$A$2:$A$2256,Results!J$2:J$2256,"")</f>
        <v>782856689737</v>
      </c>
      <c r="AP1059" s="2">
        <f>_xlfn.XLOOKUP($A1059,Results!$A$2:$A$2256,Results!K$2:K$2256,"")</f>
        <v>39121321</v>
      </c>
      <c r="AQ1059" s="2" t="str">
        <f>_xlfn.XLOOKUP($A1059,Results!$A$2:$A$2256,Results!L$2:L$2256,"")</f>
        <v>AK10630251</v>
      </c>
      <c r="AR1059" s="2">
        <f>_xlfn.XLOOKUP($A1059,Results!$A$2:$A$2256,Results!M$2:M$2256,"")</f>
        <v>366755</v>
      </c>
      <c r="AS1059" s="2" t="str">
        <f>_xlfn.XLOOKUP($A1059,Results!$A$2:$A$2256,Results!N$2:N$2256,"")</f>
        <v>ERC FMBS1824 TEB23 FLR MNT BOX SUPP</v>
      </c>
      <c r="AT1059" s="2" t="str">
        <f>_xlfn.XLOOKUP($A1059,Results!$A$2:$A$2256,Results!O$2:O$2256,"")</f>
        <v>ERICO</v>
      </c>
      <c r="AU1059" s="2">
        <f>_xlfn.XLOOKUP($A1059,Results!$A$2:$A$2256,Results!P$2:P$2256,"")</f>
        <v>0</v>
      </c>
      <c r="AV1059" s="2" t="str">
        <f>_xlfn.XLOOKUP($A1059,Results!$A$2:$A$2256,Results!Q$2:Q$2256,"")</f>
        <v>NO_MANUFACTURERS_FOUND</v>
      </c>
      <c r="AW1059" s="2" t="str">
        <f>_xlfn.XLOOKUP($A1059,Results!$A$2:$A$2256,Results!R$2:R$2256,"")</f>
        <v>0.8029689790253906</v>
      </c>
      <c r="AX1059" s="2">
        <f>_xlfn.XLOOKUP($A1059,Results!$A$2:$A$2256,Results!S$2:S$2256,"")</f>
        <v>100</v>
      </c>
      <c r="AY1059" s="2">
        <f>_xlfn.XLOOKUP($A1059,Results!$A$2:$A$2256,Results!T$2:T$2256,"")</f>
        <v>100</v>
      </c>
      <c r="AZ1059" s="2">
        <f>_xlfn.XLOOKUP($A1059,Results!$A$2:$A$2256,Results!U$2:U$2256,"")</f>
        <v>100</v>
      </c>
      <c r="BA1059" s="2" t="str">
        <f>_xlfn.XLOOKUP($A1059,Results!$A$2:$A$2256,Results!V$2:V$2256,"")</f>
        <v>NVENT THERMAL</v>
      </c>
      <c r="BB1059" s="2">
        <f>_xlfn.XLOOKUP($A1059,Results!$A$2:$A$2256,Results!W$2:W$2256,"")</f>
        <v>52</v>
      </c>
      <c r="BC1059" s="2">
        <f>_xlfn.XLOOKUP($A1059,Results!$A$2:$A$2256,Results!X$2:X$2256,"")</f>
        <v>39121300</v>
      </c>
      <c r="BD1059" s="2">
        <f>_xlfn.XLOOKUP($A1059,Results!$A$2:$A$2256,Results!Y$2:Y$2256,"")</f>
        <v>84</v>
      </c>
      <c r="BE1059" s="2" t="b">
        <f>_xlfn.XLOOKUP($A1059,Results!$A$2:$A$2256,Results!Z$2:Z$2256,"")</f>
        <v>1</v>
      </c>
    </row>
    <row r="1060" spans="1:57" ht="38.25" customHeight="1" x14ac:dyDescent="0.3">
      <c r="A1060">
        <v>906737</v>
      </c>
      <c r="B1060">
        <v>281541</v>
      </c>
      <c r="C1060" t="s">
        <v>36</v>
      </c>
      <c r="D1060">
        <v>930104326</v>
      </c>
      <c r="E1060" s="2" t="str">
        <f>VLOOKUP(F1060,'RPA Vendor Data '!F$1:$G$2418,2)</f>
        <v>BORDER STATES INDUSTRIES</v>
      </c>
      <c r="F1060" s="2">
        <v>10427</v>
      </c>
      <c r="G1060" s="2">
        <v>1</v>
      </c>
      <c r="H1060" t="s">
        <v>3454</v>
      </c>
      <c r="I1060">
        <v>50</v>
      </c>
      <c r="J1060" t="s">
        <v>65</v>
      </c>
      <c r="K1060" t="s">
        <v>58</v>
      </c>
      <c r="L1060">
        <v>1926.58</v>
      </c>
      <c r="M1060" s="2" t="s">
        <v>3455</v>
      </c>
      <c r="N1060" s="9" t="s">
        <v>3456</v>
      </c>
      <c r="O1060">
        <v>2786261</v>
      </c>
      <c r="P1060" t="s">
        <v>3457</v>
      </c>
      <c r="Q1060" t="s">
        <v>36</v>
      </c>
      <c r="R1060">
        <v>963.29</v>
      </c>
      <c r="S1060" s="1">
        <v>45744.460601006947</v>
      </c>
      <c r="T1060" t="s">
        <v>42</v>
      </c>
      <c r="U1060" s="1">
        <v>45744.229861111111</v>
      </c>
      <c r="V1060" t="s">
        <v>43</v>
      </c>
      <c r="W1060" t="s">
        <v>36</v>
      </c>
      <c r="X1060">
        <v>1</v>
      </c>
      <c r="Y1060">
        <v>201</v>
      </c>
      <c r="Z1060" t="s">
        <v>36</v>
      </c>
      <c r="AA1060" t="s">
        <v>36</v>
      </c>
      <c r="AB1060" t="s">
        <v>36</v>
      </c>
      <c r="AC1060" t="s">
        <v>2687</v>
      </c>
      <c r="AD1060" t="s">
        <v>2687</v>
      </c>
      <c r="AE1060" t="s">
        <v>45</v>
      </c>
      <c r="AG1060" s="18" t="s">
        <v>3458</v>
      </c>
      <c r="AH1060" s="18"/>
      <c r="AI1060" s="2" t="s">
        <v>48</v>
      </c>
      <c r="AJ1060" s="2" t="e">
        <f>VLOOKUP(A1060,'Classification Test Result'!$A$2:$D$2428,4,FALSE)</f>
        <v>#N/A</v>
      </c>
      <c r="AL1060" s="2">
        <f>_xlfn.XLOOKUP($A1060,Results!$A$2:$A$2256,Results!G$2:G$2256,"")</f>
        <v>338636</v>
      </c>
      <c r="AM1060" s="2" t="str">
        <f>_xlfn.XLOOKUP($A1060,Results!$A$2:$A$2256,Results!H$2:H$2256,"")</f>
        <v>FMBS1824</v>
      </c>
      <c r="AN1060" s="2" t="str">
        <f>_xlfn.XLOOKUP($A1060,Results!$A$2:$A$2256,Results!I$2:I$2256,"")</f>
        <v>ERICO</v>
      </c>
      <c r="AO1060" s="2">
        <f>_xlfn.XLOOKUP($A1060,Results!$A$2:$A$2256,Results!J$2:J$2256,"")</f>
        <v>782856689737</v>
      </c>
      <c r="AP1060" s="2">
        <f>_xlfn.XLOOKUP($A1060,Results!$A$2:$A$2256,Results!K$2:K$2256,"")</f>
        <v>39121321</v>
      </c>
      <c r="AQ1060" s="2" t="str">
        <f>_xlfn.XLOOKUP($A1060,Results!$A$2:$A$2256,Results!L$2:L$2256,"")</f>
        <v>AK10630251</v>
      </c>
      <c r="AR1060" s="2">
        <f>_xlfn.XLOOKUP($A1060,Results!$A$2:$A$2256,Results!M$2:M$2256,"")</f>
        <v>366755</v>
      </c>
      <c r="AS1060" s="2" t="str">
        <f>_xlfn.XLOOKUP($A1060,Results!$A$2:$A$2256,Results!N$2:N$2256,"")</f>
        <v>ERC FMBS1824 TEB23 FLR MNT BOX SUPP</v>
      </c>
      <c r="AT1060" s="2" t="str">
        <f>_xlfn.XLOOKUP($A1060,Results!$A$2:$A$2256,Results!O$2:O$2256,"")</f>
        <v>ERICO</v>
      </c>
      <c r="AU1060" s="2">
        <f>_xlfn.XLOOKUP($A1060,Results!$A$2:$A$2256,Results!P$2:P$2256,"")</f>
        <v>0</v>
      </c>
      <c r="AV1060" s="2" t="str">
        <f>_xlfn.XLOOKUP($A1060,Results!$A$2:$A$2256,Results!Q$2:Q$2256,"")</f>
        <v>NO_MANUFACTURERS_FOUND</v>
      </c>
      <c r="AW1060" s="2" t="str">
        <f>_xlfn.XLOOKUP($A1060,Results!$A$2:$A$2256,Results!R$2:R$2256,"")</f>
        <v>0.8029689790253906</v>
      </c>
      <c r="AX1060" s="2">
        <f>_xlfn.XLOOKUP($A1060,Results!$A$2:$A$2256,Results!S$2:S$2256,"")</f>
        <v>100</v>
      </c>
      <c r="AY1060" s="2">
        <f>_xlfn.XLOOKUP($A1060,Results!$A$2:$A$2256,Results!T$2:T$2256,"")</f>
        <v>100</v>
      </c>
      <c r="AZ1060" s="2">
        <f>_xlfn.XLOOKUP($A1060,Results!$A$2:$A$2256,Results!U$2:U$2256,"")</f>
        <v>100</v>
      </c>
      <c r="BA1060" s="2" t="str">
        <f>_xlfn.XLOOKUP($A1060,Results!$A$2:$A$2256,Results!V$2:V$2256,"")</f>
        <v>NVENT THERMAL</v>
      </c>
      <c r="BB1060" s="2">
        <f>_xlfn.XLOOKUP($A1060,Results!$A$2:$A$2256,Results!W$2:W$2256,"")</f>
        <v>52</v>
      </c>
      <c r="BC1060" s="2">
        <f>_xlfn.XLOOKUP($A1060,Results!$A$2:$A$2256,Results!X$2:X$2256,"")</f>
        <v>39121300</v>
      </c>
      <c r="BD1060" s="2">
        <f>_xlfn.XLOOKUP($A1060,Results!$A$2:$A$2256,Results!Y$2:Y$2256,"")</f>
        <v>84</v>
      </c>
      <c r="BE1060" s="2" t="b">
        <f>_xlfn.XLOOKUP($A1060,Results!$A$2:$A$2256,Results!Z$2:Z$2256,"")</f>
        <v>1</v>
      </c>
    </row>
    <row r="1061" spans="1:57" ht="38.25" customHeight="1" x14ac:dyDescent="0.3">
      <c r="A1061">
        <v>906738</v>
      </c>
      <c r="B1061">
        <v>281536</v>
      </c>
      <c r="C1061" t="s">
        <v>36</v>
      </c>
      <c r="D1061">
        <v>930104341</v>
      </c>
      <c r="E1061" s="2" t="str">
        <f>VLOOKUP(F1061,'RPA Vendor Data '!F$1:$G$2418,2)</f>
        <v>BORDER STATES INDUSTRIES</v>
      </c>
      <c r="F1061" s="2">
        <v>10427</v>
      </c>
      <c r="G1061" s="2">
        <v>1</v>
      </c>
      <c r="H1061" t="s">
        <v>3454</v>
      </c>
      <c r="I1061">
        <v>50</v>
      </c>
      <c r="J1061" t="s">
        <v>65</v>
      </c>
      <c r="K1061" t="s">
        <v>58</v>
      </c>
      <c r="L1061">
        <v>1926.58</v>
      </c>
      <c r="M1061" s="2" t="s">
        <v>3455</v>
      </c>
      <c r="N1061" s="9" t="s">
        <v>3456</v>
      </c>
      <c r="O1061">
        <v>2786261</v>
      </c>
      <c r="P1061" t="s">
        <v>3457</v>
      </c>
      <c r="Q1061" t="s">
        <v>36</v>
      </c>
      <c r="R1061">
        <v>963.29</v>
      </c>
      <c r="S1061" s="1">
        <v>45744.437934224537</v>
      </c>
      <c r="T1061" t="s">
        <v>42</v>
      </c>
      <c r="U1061" s="1">
        <v>45744.228472222218</v>
      </c>
      <c r="V1061" t="s">
        <v>43</v>
      </c>
      <c r="W1061" t="s">
        <v>36</v>
      </c>
      <c r="X1061">
        <v>1</v>
      </c>
      <c r="Y1061">
        <v>201</v>
      </c>
      <c r="Z1061" t="s">
        <v>36</v>
      </c>
      <c r="AA1061" t="s">
        <v>36</v>
      </c>
      <c r="AB1061" t="s">
        <v>36</v>
      </c>
      <c r="AC1061" t="s">
        <v>2687</v>
      </c>
      <c r="AD1061" t="s">
        <v>2687</v>
      </c>
      <c r="AE1061" t="s">
        <v>45</v>
      </c>
      <c r="AG1061" s="18" t="s">
        <v>3458</v>
      </c>
      <c r="AH1061" s="18"/>
      <c r="AI1061" s="2" t="s">
        <v>48</v>
      </c>
      <c r="AJ1061" s="2" t="e">
        <f>VLOOKUP(A1061,'Classification Test Result'!$A$2:$D$2428,4,FALSE)</f>
        <v>#N/A</v>
      </c>
      <c r="AL1061" s="2">
        <f>_xlfn.XLOOKUP($A1061,Results!$A$2:$A$2256,Results!G$2:G$2256,"")</f>
        <v>338636</v>
      </c>
      <c r="AM1061" s="2" t="str">
        <f>_xlfn.XLOOKUP($A1061,Results!$A$2:$A$2256,Results!H$2:H$2256,"")</f>
        <v>FMBS1824</v>
      </c>
      <c r="AN1061" s="2" t="str">
        <f>_xlfn.XLOOKUP($A1061,Results!$A$2:$A$2256,Results!I$2:I$2256,"")</f>
        <v>ERICO</v>
      </c>
      <c r="AO1061" s="2">
        <f>_xlfn.XLOOKUP($A1061,Results!$A$2:$A$2256,Results!J$2:J$2256,"")</f>
        <v>782856689737</v>
      </c>
      <c r="AP1061" s="2">
        <f>_xlfn.XLOOKUP($A1061,Results!$A$2:$A$2256,Results!K$2:K$2256,"")</f>
        <v>39121321</v>
      </c>
      <c r="AQ1061" s="2" t="str">
        <f>_xlfn.XLOOKUP($A1061,Results!$A$2:$A$2256,Results!L$2:L$2256,"")</f>
        <v>AK10630251</v>
      </c>
      <c r="AR1061" s="2">
        <f>_xlfn.XLOOKUP($A1061,Results!$A$2:$A$2256,Results!M$2:M$2256,"")</f>
        <v>366755</v>
      </c>
      <c r="AS1061" s="2" t="str">
        <f>_xlfn.XLOOKUP($A1061,Results!$A$2:$A$2256,Results!N$2:N$2256,"")</f>
        <v>ERC FMBS1824 TEB23 FLR MNT BOX SUPP</v>
      </c>
      <c r="AT1061" s="2" t="str">
        <f>_xlfn.XLOOKUP($A1061,Results!$A$2:$A$2256,Results!O$2:O$2256,"")</f>
        <v>ERICO</v>
      </c>
      <c r="AU1061" s="2">
        <f>_xlfn.XLOOKUP($A1061,Results!$A$2:$A$2256,Results!P$2:P$2256,"")</f>
        <v>0</v>
      </c>
      <c r="AV1061" s="2" t="str">
        <f>_xlfn.XLOOKUP($A1061,Results!$A$2:$A$2256,Results!Q$2:Q$2256,"")</f>
        <v>NO_MANUFACTURERS_FOUND</v>
      </c>
      <c r="AW1061" s="2" t="str">
        <f>_xlfn.XLOOKUP($A1061,Results!$A$2:$A$2256,Results!R$2:R$2256,"")</f>
        <v>0.8029689790253906</v>
      </c>
      <c r="AX1061" s="2">
        <f>_xlfn.XLOOKUP($A1061,Results!$A$2:$A$2256,Results!S$2:S$2256,"")</f>
        <v>100</v>
      </c>
      <c r="AY1061" s="2">
        <f>_xlfn.XLOOKUP($A1061,Results!$A$2:$A$2256,Results!T$2:T$2256,"")</f>
        <v>100</v>
      </c>
      <c r="AZ1061" s="2">
        <f>_xlfn.XLOOKUP($A1061,Results!$A$2:$A$2256,Results!U$2:U$2256,"")</f>
        <v>100</v>
      </c>
      <c r="BA1061" s="2" t="str">
        <f>_xlfn.XLOOKUP($A1061,Results!$A$2:$A$2256,Results!V$2:V$2256,"")</f>
        <v>NVENT THERMAL</v>
      </c>
      <c r="BB1061" s="2">
        <f>_xlfn.XLOOKUP($A1061,Results!$A$2:$A$2256,Results!W$2:W$2256,"")</f>
        <v>52</v>
      </c>
      <c r="BC1061" s="2">
        <f>_xlfn.XLOOKUP($A1061,Results!$A$2:$A$2256,Results!X$2:X$2256,"")</f>
        <v>39121300</v>
      </c>
      <c r="BD1061" s="2">
        <f>_xlfn.XLOOKUP($A1061,Results!$A$2:$A$2256,Results!Y$2:Y$2256,"")</f>
        <v>84</v>
      </c>
      <c r="BE1061" s="2" t="b">
        <f>_xlfn.XLOOKUP($A1061,Results!$A$2:$A$2256,Results!Z$2:Z$2256,"")</f>
        <v>1</v>
      </c>
    </row>
    <row r="1062" spans="1:57" ht="38.25" customHeight="1" x14ac:dyDescent="0.3">
      <c r="A1062">
        <v>906739</v>
      </c>
      <c r="B1062">
        <v>281546</v>
      </c>
      <c r="C1062" t="s">
        <v>36</v>
      </c>
      <c r="D1062">
        <v>930104487</v>
      </c>
      <c r="E1062" s="2" t="str">
        <f>VLOOKUP(F1062,'RPA Vendor Data '!F$1:$G$2418,2)</f>
        <v>BORDER STATES INDUSTRIES</v>
      </c>
      <c r="F1062" s="2">
        <v>10427</v>
      </c>
      <c r="G1062" s="2">
        <v>1</v>
      </c>
      <c r="H1062" t="s">
        <v>3459</v>
      </c>
      <c r="I1062">
        <v>100</v>
      </c>
      <c r="J1062" t="s">
        <v>65</v>
      </c>
      <c r="K1062" t="s">
        <v>58</v>
      </c>
      <c r="L1062">
        <v>40.97</v>
      </c>
      <c r="M1062" s="2" t="s">
        <v>3455</v>
      </c>
      <c r="N1062" s="9" t="s">
        <v>3460</v>
      </c>
      <c r="O1062">
        <v>180936</v>
      </c>
      <c r="P1062" t="s">
        <v>3461</v>
      </c>
      <c r="Q1062" t="s">
        <v>36</v>
      </c>
      <c r="R1062">
        <v>40.97</v>
      </c>
      <c r="S1062" s="1">
        <v>45744.460507905103</v>
      </c>
      <c r="T1062" t="s">
        <v>42</v>
      </c>
      <c r="U1062" s="1">
        <v>45744.230555555558</v>
      </c>
      <c r="V1062" t="s">
        <v>43</v>
      </c>
      <c r="W1062" t="s">
        <v>36</v>
      </c>
      <c r="X1062">
        <v>0</v>
      </c>
      <c r="Y1062">
        <v>201</v>
      </c>
      <c r="Z1062" t="s">
        <v>36</v>
      </c>
      <c r="AA1062" t="s">
        <v>36</v>
      </c>
      <c r="AB1062" t="s">
        <v>36</v>
      </c>
      <c r="AC1062" t="s">
        <v>2687</v>
      </c>
      <c r="AD1062" t="s">
        <v>2687</v>
      </c>
      <c r="AE1062" t="s">
        <v>45</v>
      </c>
      <c r="AG1062" s="18" t="s">
        <v>3462</v>
      </c>
      <c r="AH1062" s="18"/>
      <c r="AI1062" s="2" t="s">
        <v>48</v>
      </c>
      <c r="AJ1062" s="2" t="e">
        <f>VLOOKUP(A1062,'Classification Test Result'!$A$2:$D$2428,4,FALSE)</f>
        <v>#N/A</v>
      </c>
      <c r="AL1062" s="2">
        <f>_xlfn.XLOOKUP($A1062,Results!$A$2:$A$2256,Results!G$2:G$2256,"")</f>
        <v>0</v>
      </c>
      <c r="AM1062" s="2">
        <f>_xlfn.XLOOKUP($A1062,Results!$A$2:$A$2256,Results!H$2:H$2256,"")</f>
        <v>0</v>
      </c>
      <c r="AN1062" s="2">
        <f>_xlfn.XLOOKUP($A1062,Results!$A$2:$A$2256,Results!I$2:I$2256,"")</f>
        <v>0</v>
      </c>
      <c r="AO1062" s="2">
        <f>_xlfn.XLOOKUP($A1062,Results!$A$2:$A$2256,Results!J$2:J$2256,"")</f>
        <v>0</v>
      </c>
      <c r="AP1062" s="2">
        <f>_xlfn.XLOOKUP($A1062,Results!$A$2:$A$2256,Results!K$2:K$2256,"")</f>
        <v>0</v>
      </c>
      <c r="AQ1062" s="2">
        <f>_xlfn.XLOOKUP($A1062,Results!$A$2:$A$2256,Results!L$2:L$2256,"")</f>
        <v>0</v>
      </c>
      <c r="AR1062" s="2">
        <f>_xlfn.XLOOKUP($A1062,Results!$A$2:$A$2256,Results!M$2:M$2256,"")</f>
        <v>0</v>
      </c>
      <c r="AS1062" s="2">
        <f>_xlfn.XLOOKUP($A1062,Results!$A$2:$A$2256,Results!N$2:N$2256,"")</f>
        <v>0</v>
      </c>
      <c r="AT1062" s="2">
        <f>_xlfn.XLOOKUP($A1062,Results!$A$2:$A$2256,Results!O$2:O$2256,"")</f>
        <v>0</v>
      </c>
      <c r="AU1062" s="2">
        <f>_xlfn.XLOOKUP($A1062,Results!$A$2:$A$2256,Results!P$2:P$2256,"")</f>
        <v>0</v>
      </c>
      <c r="AV1062" s="2">
        <f>_xlfn.XLOOKUP($A1062,Results!$A$2:$A$2256,Results!Q$2:Q$2256,"")</f>
        <v>0</v>
      </c>
      <c r="AW1062" s="2">
        <f>_xlfn.XLOOKUP($A1062,Results!$A$2:$A$2256,Results!R$2:R$2256,"")</f>
        <v>0</v>
      </c>
      <c r="AX1062" s="2">
        <f>_xlfn.XLOOKUP($A1062,Results!$A$2:$A$2256,Results!S$2:S$2256,"")</f>
        <v>0</v>
      </c>
      <c r="AY1062" s="2">
        <f>_xlfn.XLOOKUP($A1062,Results!$A$2:$A$2256,Results!T$2:T$2256,"")</f>
        <v>0</v>
      </c>
      <c r="AZ1062" s="2">
        <f>_xlfn.XLOOKUP($A1062,Results!$A$2:$A$2256,Results!U$2:U$2256,"")</f>
        <v>0</v>
      </c>
      <c r="BA1062" s="2" t="str">
        <f>_xlfn.XLOOKUP($A1062,Results!$A$2:$A$2256,Results!V$2:V$2256,"")</f>
        <v>NVENT THERMAL</v>
      </c>
      <c r="BB1062" s="2">
        <f>_xlfn.XLOOKUP($A1062,Results!$A$2:$A$2256,Results!W$2:W$2256,"")</f>
        <v>86</v>
      </c>
      <c r="BC1062" s="2">
        <f>_xlfn.XLOOKUP($A1062,Results!$A$2:$A$2256,Results!X$2:X$2256,"")</f>
        <v>39121700</v>
      </c>
      <c r="BD1062" s="2">
        <f>_xlfn.XLOOKUP($A1062,Results!$A$2:$A$2256,Results!Y$2:Y$2256,"")</f>
        <v>86</v>
      </c>
      <c r="BE1062" s="2" t="b">
        <f>_xlfn.XLOOKUP($A1062,Results!$A$2:$A$2256,Results!Z$2:Z$2256,"")</f>
        <v>1</v>
      </c>
    </row>
    <row r="1063" spans="1:57" ht="38.25" customHeight="1" x14ac:dyDescent="0.3">
      <c r="A1063">
        <v>906740</v>
      </c>
      <c r="B1063">
        <v>281643</v>
      </c>
      <c r="C1063" t="s">
        <v>36</v>
      </c>
      <c r="D1063" t="s">
        <v>469</v>
      </c>
      <c r="E1063" s="2" t="str">
        <f>VLOOKUP(F1063,'RPA Vendor Data '!F$1:$G$2418,2)</f>
        <v>ALAMEDA ELECTRICAL</v>
      </c>
      <c r="F1063" s="2">
        <v>16524</v>
      </c>
      <c r="G1063" s="2">
        <v>5</v>
      </c>
      <c r="H1063" t="s">
        <v>3463</v>
      </c>
      <c r="I1063">
        <v>30</v>
      </c>
      <c r="J1063" t="s">
        <v>389</v>
      </c>
      <c r="K1063" t="s">
        <v>58</v>
      </c>
      <c r="L1063">
        <v>194.03</v>
      </c>
      <c r="M1063" s="2" t="s">
        <v>3464</v>
      </c>
      <c r="N1063" s="9" t="s">
        <v>3465</v>
      </c>
      <c r="O1063" t="s">
        <v>36</v>
      </c>
      <c r="P1063" t="s">
        <v>36</v>
      </c>
      <c r="Q1063" t="s">
        <v>36</v>
      </c>
      <c r="R1063">
        <v>58.21</v>
      </c>
      <c r="S1063" s="1">
        <v>45744.501850578701</v>
      </c>
      <c r="T1063" t="s">
        <v>42</v>
      </c>
      <c r="U1063" s="1">
        <v>45744.276388888888</v>
      </c>
      <c r="V1063" t="s">
        <v>43</v>
      </c>
      <c r="W1063" t="s">
        <v>36</v>
      </c>
      <c r="X1063">
        <v>0</v>
      </c>
      <c r="Y1063">
        <v>999</v>
      </c>
      <c r="Z1063" t="s">
        <v>36</v>
      </c>
      <c r="AA1063" t="s">
        <v>36</v>
      </c>
      <c r="AB1063" t="s">
        <v>36</v>
      </c>
      <c r="AC1063" t="s">
        <v>2687</v>
      </c>
      <c r="AD1063" t="s">
        <v>2687</v>
      </c>
      <c r="AE1063" t="s">
        <v>45</v>
      </c>
      <c r="AG1063" s="18" t="s">
        <v>3466</v>
      </c>
      <c r="AH1063" s="18"/>
      <c r="AI1063" s="2" t="s">
        <v>48</v>
      </c>
      <c r="AJ1063" s="2" t="e">
        <f>VLOOKUP(A1063,'Classification Test Result'!$A$2:$D$2428,4,FALSE)</f>
        <v>#N/A</v>
      </c>
      <c r="AL1063" s="2">
        <f>_xlfn.XLOOKUP($A1063,Results!$A$2:$A$2256,Results!G$2:G$2256,"")</f>
        <v>337560</v>
      </c>
      <c r="AM1063" s="2" t="str">
        <f>_xlfn.XLOOKUP($A1063,Results!$A$2:$A$2256,Results!H$2:H$2256,"")</f>
        <v>SCH16B</v>
      </c>
      <c r="AN1063" s="2" t="str">
        <f>_xlfn.XLOOKUP($A1063,Results!$A$2:$A$2256,Results!I$2:I$2256,"")</f>
        <v>ERICO</v>
      </c>
      <c r="AO1063" s="2">
        <f>_xlfn.XLOOKUP($A1063,Results!$A$2:$A$2256,Results!J$2:J$2256,"")</f>
        <v>782856255161</v>
      </c>
      <c r="AP1063" s="2">
        <f>_xlfn.XLOOKUP($A1063,Results!$A$2:$A$2256,Results!K$2:K$2256,"")</f>
        <v>39121700</v>
      </c>
      <c r="AQ1063" s="2" t="str">
        <f>_xlfn.XLOOKUP($A1063,Results!$A$2:$A$2256,Results!L$2:L$2256,"")</f>
        <v>AK10630746</v>
      </c>
      <c r="AR1063" s="2">
        <f>_xlfn.XLOOKUP($A1063,Results!$A$2:$A$2256,Results!M$2:M$2256,"")</f>
        <v>199549</v>
      </c>
      <c r="AS1063" s="2" t="str">
        <f>_xlfn.XLOOKUP($A1063,Results!$A$2:$A$2256,Results!N$2:N$2256,"")</f>
        <v>ERC SCH16B 1-IN EMT/RIG-STRUTCLP</v>
      </c>
      <c r="AT1063" s="2" t="str">
        <f>_xlfn.XLOOKUP($A1063,Results!$A$2:$A$2256,Results!O$2:O$2256,"")</f>
        <v>ERICO</v>
      </c>
      <c r="AU1063" s="2" t="str">
        <f>_xlfn.XLOOKUP($A1063,Results!$A$2:$A$2256,Results!P$2:P$2256,"")</f>
        <v>ERC</v>
      </c>
      <c r="AV1063" s="2" t="str">
        <f>_xlfn.XLOOKUP($A1063,Results!$A$2:$A$2256,Results!Q$2:Q$2256,"")</f>
        <v>MULTIPLE_MATCHES_ONE_VALID</v>
      </c>
      <c r="AW1063" s="2" t="str">
        <f>_xlfn.XLOOKUP($A1063,Results!$A$2:$A$2256,Results!R$2:R$2256,"")</f>
        <v>0.8007974741305558</v>
      </c>
      <c r="AX1063" s="2">
        <f>_xlfn.XLOOKUP($A1063,Results!$A$2:$A$2256,Results!S$2:S$2256,"")</f>
        <v>100</v>
      </c>
      <c r="AY1063" s="2">
        <f>_xlfn.XLOOKUP($A1063,Results!$A$2:$A$2256,Results!T$2:T$2256,"")</f>
        <v>100</v>
      </c>
      <c r="AZ1063" s="2">
        <f>_xlfn.XLOOKUP($A1063,Results!$A$2:$A$2256,Results!U$2:U$2256,"")</f>
        <v>100</v>
      </c>
      <c r="BA1063" s="2" t="str">
        <f>_xlfn.XLOOKUP($A1063,Results!$A$2:$A$2256,Results!V$2:V$2256,"")</f>
        <v>ERICO</v>
      </c>
      <c r="BB1063" s="2">
        <f>_xlfn.XLOOKUP($A1063,Results!$A$2:$A$2256,Results!W$2:W$2256,"")</f>
        <v>68</v>
      </c>
      <c r="BC1063" s="2">
        <f>_xlfn.XLOOKUP($A1063,Results!$A$2:$A$2256,Results!X$2:X$2256,"")</f>
        <v>0</v>
      </c>
      <c r="BD1063" s="2">
        <f>_xlfn.XLOOKUP($A1063,Results!$A$2:$A$2256,Results!Y$2:Y$2256,"")</f>
        <v>0</v>
      </c>
      <c r="BE1063" s="2" t="b">
        <f>_xlfn.XLOOKUP($A1063,Results!$A$2:$A$2256,Results!Z$2:Z$2256,"")</f>
        <v>1</v>
      </c>
    </row>
    <row r="1064" spans="1:57" ht="38.25" customHeight="1" x14ac:dyDescent="0.3">
      <c r="A1064">
        <v>906741</v>
      </c>
      <c r="B1064">
        <v>282042</v>
      </c>
      <c r="C1064" t="s">
        <v>36</v>
      </c>
      <c r="D1064" t="s">
        <v>807</v>
      </c>
      <c r="E1064" s="2" t="str">
        <f>VLOOKUP(F1064,'RPA Vendor Data '!F$1:$G$2418,2)</f>
        <v>EDGES ELECTRICAL GROUP</v>
      </c>
      <c r="F1064" s="2">
        <v>16768</v>
      </c>
      <c r="G1064" s="2">
        <v>4</v>
      </c>
      <c r="H1064" t="s">
        <v>3468</v>
      </c>
      <c r="I1064">
        <v>10</v>
      </c>
      <c r="J1064" t="s">
        <v>58</v>
      </c>
      <c r="K1064" t="s">
        <v>58</v>
      </c>
      <c r="L1064">
        <v>401.33499999999998</v>
      </c>
      <c r="M1064" s="2" t="s">
        <v>3446</v>
      </c>
      <c r="N1064" s="9" t="s">
        <v>3469</v>
      </c>
      <c r="O1064" t="s">
        <v>36</v>
      </c>
      <c r="P1064" t="s">
        <v>3470</v>
      </c>
      <c r="Q1064" t="s">
        <v>36</v>
      </c>
      <c r="R1064">
        <v>40.130000000000003</v>
      </c>
      <c r="S1064" s="1">
        <v>45744.937782210647</v>
      </c>
      <c r="T1064" t="s">
        <v>42</v>
      </c>
      <c r="U1064" s="1">
        <v>45744.710416666669</v>
      </c>
      <c r="V1064" t="s">
        <v>43</v>
      </c>
      <c r="W1064" t="s">
        <v>36</v>
      </c>
      <c r="X1064">
        <v>4</v>
      </c>
      <c r="Y1064" t="s">
        <v>158</v>
      </c>
      <c r="Z1064">
        <v>401.34</v>
      </c>
      <c r="AA1064">
        <v>401.34</v>
      </c>
      <c r="AB1064">
        <v>192</v>
      </c>
      <c r="AC1064" t="s">
        <v>2687</v>
      </c>
      <c r="AD1064" t="s">
        <v>2687</v>
      </c>
      <c r="AE1064" t="s">
        <v>45</v>
      </c>
      <c r="AG1064" s="18" t="s">
        <v>3471</v>
      </c>
      <c r="AH1064" s="18"/>
      <c r="AI1064" s="2" t="s">
        <v>48</v>
      </c>
      <c r="AJ1064" s="2" t="e">
        <f>VLOOKUP(A1064,'Classification Test Result'!$A$2:$D$2428,4,FALSE)</f>
        <v>#N/A</v>
      </c>
      <c r="AL1064" s="2">
        <f>_xlfn.XLOOKUP($A1064,Results!$A$2:$A$2256,Results!G$2:G$2256,"")</f>
        <v>0</v>
      </c>
      <c r="AM1064" s="2">
        <f>_xlfn.XLOOKUP($A1064,Results!$A$2:$A$2256,Results!H$2:H$2256,"")</f>
        <v>0</v>
      </c>
      <c r="AN1064" s="2">
        <f>_xlfn.XLOOKUP($A1064,Results!$A$2:$A$2256,Results!I$2:I$2256,"")</f>
        <v>0</v>
      </c>
      <c r="AO1064" s="2">
        <f>_xlfn.XLOOKUP($A1064,Results!$A$2:$A$2256,Results!J$2:J$2256,"")</f>
        <v>0</v>
      </c>
      <c r="AP1064" s="2">
        <f>_xlfn.XLOOKUP($A1064,Results!$A$2:$A$2256,Results!K$2:K$2256,"")</f>
        <v>0</v>
      </c>
      <c r="AQ1064" s="2">
        <f>_xlfn.XLOOKUP($A1064,Results!$A$2:$A$2256,Results!L$2:L$2256,"")</f>
        <v>0</v>
      </c>
      <c r="AR1064" s="2">
        <f>_xlfn.XLOOKUP($A1064,Results!$A$2:$A$2256,Results!M$2:M$2256,"")</f>
        <v>0</v>
      </c>
      <c r="AS1064" s="2">
        <f>_xlfn.XLOOKUP($A1064,Results!$A$2:$A$2256,Results!N$2:N$2256,"")</f>
        <v>0</v>
      </c>
      <c r="AT1064" s="2" t="str">
        <f>_xlfn.XLOOKUP($A1064,Results!$A$2:$A$2256,Results!O$2:O$2256,"")</f>
        <v>ERICO</v>
      </c>
      <c r="AU1064" s="2" t="str">
        <f>_xlfn.XLOOKUP($A1064,Results!$A$2:$A$2256,Results!P$2:P$2256,"")</f>
        <v>ERC</v>
      </c>
      <c r="AV1064" s="2" t="str">
        <f>_xlfn.XLOOKUP($A1064,Results!$A$2:$A$2256,Results!Q$2:Q$2256,"")</f>
        <v>SINGLE_MATCH</v>
      </c>
      <c r="AW1064" s="2">
        <f>_xlfn.XLOOKUP($A1064,Results!$A$2:$A$2256,Results!R$2:R$2256,"")</f>
        <v>0</v>
      </c>
      <c r="AX1064" s="2">
        <f>_xlfn.XLOOKUP($A1064,Results!$A$2:$A$2256,Results!S$2:S$2256,"")</f>
        <v>0</v>
      </c>
      <c r="AY1064" s="2">
        <f>_xlfn.XLOOKUP($A1064,Results!$A$2:$A$2256,Results!T$2:T$2256,"")</f>
        <v>60</v>
      </c>
      <c r="AZ1064" s="2">
        <f>_xlfn.XLOOKUP($A1064,Results!$A$2:$A$2256,Results!U$2:U$2256,"")</f>
        <v>0</v>
      </c>
      <c r="BA1064" s="2" t="str">
        <f>_xlfn.XLOOKUP($A1064,Results!$A$2:$A$2256,Results!V$2:V$2256,"")</f>
        <v>ERICO</v>
      </c>
      <c r="BB1064" s="2">
        <f>_xlfn.XLOOKUP($A1064,Results!$A$2:$A$2256,Results!W$2:W$2256,"")</f>
        <v>50</v>
      </c>
      <c r="BC1064" s="2">
        <f>_xlfn.XLOOKUP($A1064,Results!$A$2:$A$2256,Results!X$2:X$2256,"")</f>
        <v>39121700</v>
      </c>
      <c r="BD1064" s="2">
        <f>_xlfn.XLOOKUP($A1064,Results!$A$2:$A$2256,Results!Y$2:Y$2256,"")</f>
        <v>62</v>
      </c>
      <c r="BE1064" s="2" t="b">
        <f>_xlfn.XLOOKUP($A1064,Results!$A$2:$A$2256,Results!Z$2:Z$2256,"")</f>
        <v>1</v>
      </c>
    </row>
    <row r="1065" spans="1:57" ht="38.25" customHeight="1" x14ac:dyDescent="0.3">
      <c r="A1065">
        <v>906742</v>
      </c>
      <c r="B1065">
        <v>281599</v>
      </c>
      <c r="C1065" t="s">
        <v>36</v>
      </c>
      <c r="D1065" t="s">
        <v>1417</v>
      </c>
      <c r="E1065" s="2" t="str">
        <f>VLOOKUP(F1065,'RPA Vendor Data '!F$1:$G$2418,2)</f>
        <v>REXEL USA, INC.</v>
      </c>
      <c r="F1065" s="2">
        <v>12873</v>
      </c>
      <c r="G1065" s="2">
        <v>3</v>
      </c>
      <c r="H1065" t="s">
        <v>3472</v>
      </c>
      <c r="I1065">
        <v>172</v>
      </c>
      <c r="J1065" t="s">
        <v>58</v>
      </c>
      <c r="K1065" t="s">
        <v>58</v>
      </c>
      <c r="L1065">
        <v>86.257999999999996</v>
      </c>
      <c r="M1065" s="2" t="s">
        <v>3473</v>
      </c>
      <c r="N1065" s="9" t="s">
        <v>3474</v>
      </c>
      <c r="O1065">
        <v>47522</v>
      </c>
      <c r="P1065" t="s">
        <v>3475</v>
      </c>
      <c r="Q1065">
        <v>78285624520</v>
      </c>
      <c r="R1065">
        <v>148.36000000000001</v>
      </c>
      <c r="S1065" s="1">
        <v>45744.481201423609</v>
      </c>
      <c r="T1065" t="s">
        <v>42</v>
      </c>
      <c r="U1065" s="1">
        <v>45744.251388888893</v>
      </c>
      <c r="V1065" t="s">
        <v>43</v>
      </c>
      <c r="W1065" t="s">
        <v>36</v>
      </c>
      <c r="X1065">
        <v>1</v>
      </c>
      <c r="Y1065">
        <v>0</v>
      </c>
      <c r="Z1065">
        <v>86.257999999999996</v>
      </c>
      <c r="AA1065" t="s">
        <v>36</v>
      </c>
      <c r="AB1065">
        <v>195</v>
      </c>
      <c r="AC1065" t="s">
        <v>2687</v>
      </c>
      <c r="AD1065" t="s">
        <v>2687</v>
      </c>
      <c r="AE1065" t="s">
        <v>45</v>
      </c>
      <c r="AG1065" s="18" t="s">
        <v>3476</v>
      </c>
      <c r="AH1065" s="18"/>
      <c r="AI1065" s="2" t="s">
        <v>48</v>
      </c>
      <c r="AJ1065" s="2" t="e">
        <f>VLOOKUP(A1065,'Classification Test Result'!$A$2:$D$2428,4,FALSE)</f>
        <v>#N/A</v>
      </c>
      <c r="AL1065" s="2">
        <f>_xlfn.XLOOKUP($A1065,Results!$A$2:$A$2256,Results!G$2:G$2256,"")</f>
        <v>0</v>
      </c>
      <c r="AM1065" s="2">
        <f>_xlfn.XLOOKUP($A1065,Results!$A$2:$A$2256,Results!H$2:H$2256,"")</f>
        <v>0</v>
      </c>
      <c r="AN1065" s="2">
        <f>_xlfn.XLOOKUP($A1065,Results!$A$2:$A$2256,Results!I$2:I$2256,"")</f>
        <v>0</v>
      </c>
      <c r="AO1065" s="2">
        <f>_xlfn.XLOOKUP($A1065,Results!$A$2:$A$2256,Results!J$2:J$2256,"")</f>
        <v>0</v>
      </c>
      <c r="AP1065" s="2">
        <f>_xlfn.XLOOKUP($A1065,Results!$A$2:$A$2256,Results!K$2:K$2256,"")</f>
        <v>0</v>
      </c>
      <c r="AQ1065" s="2">
        <f>_xlfn.XLOOKUP($A1065,Results!$A$2:$A$2256,Results!L$2:L$2256,"")</f>
        <v>0</v>
      </c>
      <c r="AR1065" s="2">
        <f>_xlfn.XLOOKUP($A1065,Results!$A$2:$A$2256,Results!M$2:M$2256,"")</f>
        <v>0</v>
      </c>
      <c r="AS1065" s="2">
        <f>_xlfn.XLOOKUP($A1065,Results!$A$2:$A$2256,Results!N$2:N$2256,"")</f>
        <v>0</v>
      </c>
      <c r="AT1065" s="2" t="str">
        <f>_xlfn.XLOOKUP($A1065,Results!$A$2:$A$2256,Results!O$2:O$2256,"")</f>
        <v>GENERIC CONDUIT/CONDUIT FITTINGS</v>
      </c>
      <c r="AU1065" s="2" t="str">
        <f>_xlfn.XLOOKUP($A1065,Results!$A$2:$A$2256,Results!P$2:P$2256,"")</f>
        <v>CONDUIT</v>
      </c>
      <c r="AV1065" s="2" t="str">
        <f>_xlfn.XLOOKUP($A1065,Results!$A$2:$A$2256,Results!Q$2:Q$2256,"")</f>
        <v>MULTIPLE_MATCHES_ONE_VALID</v>
      </c>
      <c r="AW1065" s="2">
        <f>_xlfn.XLOOKUP($A1065,Results!$A$2:$A$2256,Results!R$2:R$2256,"")</f>
        <v>0</v>
      </c>
      <c r="AX1065" s="2">
        <f>_xlfn.XLOOKUP($A1065,Results!$A$2:$A$2256,Results!S$2:S$2256,"")</f>
        <v>0</v>
      </c>
      <c r="AY1065" s="2">
        <f>_xlfn.XLOOKUP($A1065,Results!$A$2:$A$2256,Results!T$2:T$2256,"")</f>
        <v>50</v>
      </c>
      <c r="AZ1065" s="2">
        <f>_xlfn.XLOOKUP($A1065,Results!$A$2:$A$2256,Results!U$2:U$2256,"")</f>
        <v>0</v>
      </c>
      <c r="BA1065" s="2" t="str">
        <f>_xlfn.XLOOKUP($A1065,Results!$A$2:$A$2256,Results!V$2:V$2256,"")</f>
        <v>NVENT THERMAL</v>
      </c>
      <c r="BB1065" s="2">
        <f>_xlfn.XLOOKUP($A1065,Results!$A$2:$A$2256,Results!W$2:W$2256,"")</f>
        <v>66</v>
      </c>
      <c r="BC1065" s="2">
        <f>_xlfn.XLOOKUP($A1065,Results!$A$2:$A$2256,Results!X$2:X$2256,"")</f>
        <v>39121700</v>
      </c>
      <c r="BD1065" s="2">
        <f>_xlfn.XLOOKUP($A1065,Results!$A$2:$A$2256,Results!Y$2:Y$2256,"")</f>
        <v>67</v>
      </c>
      <c r="BE1065" s="2" t="b">
        <f>_xlfn.XLOOKUP($A1065,Results!$A$2:$A$2256,Results!Z$2:Z$2256,"")</f>
        <v>1</v>
      </c>
    </row>
    <row r="1066" spans="1:57" ht="38.25" customHeight="1" x14ac:dyDescent="0.3">
      <c r="A1066">
        <v>906743</v>
      </c>
      <c r="B1066">
        <v>281604</v>
      </c>
      <c r="C1066" t="s">
        <v>36</v>
      </c>
      <c r="D1066" t="s">
        <v>1421</v>
      </c>
      <c r="E1066" s="2" t="str">
        <f>VLOOKUP(F1066,'RPA Vendor Data '!F$1:$G$2418,2)</f>
        <v>REXEL USA, INC.</v>
      </c>
      <c r="F1066" s="2">
        <v>12873</v>
      </c>
      <c r="G1066" s="2">
        <v>3</v>
      </c>
      <c r="H1066" t="s">
        <v>3472</v>
      </c>
      <c r="I1066">
        <v>90</v>
      </c>
      <c r="J1066" t="s">
        <v>58</v>
      </c>
      <c r="K1066" t="s">
        <v>58</v>
      </c>
      <c r="L1066">
        <v>86.257999999999996</v>
      </c>
      <c r="M1066" s="2" t="s">
        <v>3473</v>
      </c>
      <c r="N1066" s="9" t="s">
        <v>3474</v>
      </c>
      <c r="O1066">
        <v>47522</v>
      </c>
      <c r="P1066" t="s">
        <v>3475</v>
      </c>
      <c r="Q1066">
        <v>78285624520</v>
      </c>
      <c r="R1066">
        <v>77.63</v>
      </c>
      <c r="S1066" s="1">
        <v>45744.480946643518</v>
      </c>
      <c r="T1066" t="s">
        <v>42</v>
      </c>
      <c r="U1066" s="1">
        <v>45744.25277777778</v>
      </c>
      <c r="V1066" t="s">
        <v>43</v>
      </c>
      <c r="W1066" t="s">
        <v>36</v>
      </c>
      <c r="X1066">
        <v>0</v>
      </c>
      <c r="Y1066">
        <v>0</v>
      </c>
      <c r="Z1066">
        <v>86.257999999999996</v>
      </c>
      <c r="AA1066" t="s">
        <v>36</v>
      </c>
      <c r="AB1066">
        <v>195</v>
      </c>
      <c r="AC1066" t="s">
        <v>2687</v>
      </c>
      <c r="AD1066" t="s">
        <v>2687</v>
      </c>
      <c r="AE1066" t="s">
        <v>45</v>
      </c>
      <c r="AG1066" s="18" t="s">
        <v>3476</v>
      </c>
      <c r="AH1066" s="18"/>
      <c r="AI1066" s="2" t="s">
        <v>48</v>
      </c>
      <c r="AJ1066" s="2" t="e">
        <f>VLOOKUP(A1066,'Classification Test Result'!$A$2:$D$2428,4,FALSE)</f>
        <v>#N/A</v>
      </c>
      <c r="AL1066" s="2">
        <f>_xlfn.XLOOKUP($A1066,Results!$A$2:$A$2256,Results!G$2:G$2256,"")</f>
        <v>0</v>
      </c>
      <c r="AM1066" s="2">
        <f>_xlfn.XLOOKUP($A1066,Results!$A$2:$A$2256,Results!H$2:H$2256,"")</f>
        <v>0</v>
      </c>
      <c r="AN1066" s="2">
        <f>_xlfn.XLOOKUP($A1066,Results!$A$2:$A$2256,Results!I$2:I$2256,"")</f>
        <v>0</v>
      </c>
      <c r="AO1066" s="2">
        <f>_xlfn.XLOOKUP($A1066,Results!$A$2:$A$2256,Results!J$2:J$2256,"")</f>
        <v>0</v>
      </c>
      <c r="AP1066" s="2">
        <f>_xlfn.XLOOKUP($A1066,Results!$A$2:$A$2256,Results!K$2:K$2256,"")</f>
        <v>0</v>
      </c>
      <c r="AQ1066" s="2">
        <f>_xlfn.XLOOKUP($A1066,Results!$A$2:$A$2256,Results!L$2:L$2256,"")</f>
        <v>0</v>
      </c>
      <c r="AR1066" s="2">
        <f>_xlfn.XLOOKUP($A1066,Results!$A$2:$A$2256,Results!M$2:M$2256,"")</f>
        <v>0</v>
      </c>
      <c r="AS1066" s="2">
        <f>_xlfn.XLOOKUP($A1066,Results!$A$2:$A$2256,Results!N$2:N$2256,"")</f>
        <v>0</v>
      </c>
      <c r="AT1066" s="2" t="str">
        <f>_xlfn.XLOOKUP($A1066,Results!$A$2:$A$2256,Results!O$2:O$2256,"")</f>
        <v>GENERIC CONDUIT/CONDUIT FITTINGS</v>
      </c>
      <c r="AU1066" s="2" t="str">
        <f>_xlfn.XLOOKUP($A1066,Results!$A$2:$A$2256,Results!P$2:P$2256,"")</f>
        <v>CONDUIT</v>
      </c>
      <c r="AV1066" s="2" t="str">
        <f>_xlfn.XLOOKUP($A1066,Results!$A$2:$A$2256,Results!Q$2:Q$2256,"")</f>
        <v>MULTIPLE_MATCHES_ONE_VALID</v>
      </c>
      <c r="AW1066" s="2">
        <f>_xlfn.XLOOKUP($A1066,Results!$A$2:$A$2256,Results!R$2:R$2256,"")</f>
        <v>0</v>
      </c>
      <c r="AX1066" s="2">
        <f>_xlfn.XLOOKUP($A1066,Results!$A$2:$A$2256,Results!S$2:S$2256,"")</f>
        <v>0</v>
      </c>
      <c r="AY1066" s="2">
        <f>_xlfn.XLOOKUP($A1066,Results!$A$2:$A$2256,Results!T$2:T$2256,"")</f>
        <v>50</v>
      </c>
      <c r="AZ1066" s="2">
        <f>_xlfn.XLOOKUP($A1066,Results!$A$2:$A$2256,Results!U$2:U$2256,"")</f>
        <v>0</v>
      </c>
      <c r="BA1066" s="2" t="str">
        <f>_xlfn.XLOOKUP($A1066,Results!$A$2:$A$2256,Results!V$2:V$2256,"")</f>
        <v>NVENT THERMAL</v>
      </c>
      <c r="BB1066" s="2">
        <f>_xlfn.XLOOKUP($A1066,Results!$A$2:$A$2256,Results!W$2:W$2256,"")</f>
        <v>66</v>
      </c>
      <c r="BC1066" s="2">
        <f>_xlfn.XLOOKUP($A1066,Results!$A$2:$A$2256,Results!X$2:X$2256,"")</f>
        <v>39121700</v>
      </c>
      <c r="BD1066" s="2">
        <f>_xlfn.XLOOKUP($A1066,Results!$A$2:$A$2256,Results!Y$2:Y$2256,"")</f>
        <v>67</v>
      </c>
      <c r="BE1066" s="2" t="b">
        <f>_xlfn.XLOOKUP($A1066,Results!$A$2:$A$2256,Results!Z$2:Z$2256,"")</f>
        <v>1</v>
      </c>
    </row>
    <row r="1067" spans="1:57" ht="38.25" customHeight="1" x14ac:dyDescent="0.3">
      <c r="A1067">
        <v>906744</v>
      </c>
      <c r="B1067">
        <v>281519</v>
      </c>
      <c r="C1067" t="s">
        <v>36</v>
      </c>
      <c r="D1067" t="s">
        <v>721</v>
      </c>
      <c r="E1067" s="2" t="str">
        <f>VLOOKUP(F1067,'RPA Vendor Data '!F$1:$G$2418,2)</f>
        <v>EDGES ELECTRICAL GROUP</v>
      </c>
      <c r="F1067" s="2">
        <v>16768</v>
      </c>
      <c r="G1067" s="2">
        <v>14</v>
      </c>
      <c r="H1067" t="s">
        <v>3478</v>
      </c>
      <c r="I1067">
        <v>100</v>
      </c>
      <c r="J1067" t="s">
        <v>58</v>
      </c>
      <c r="K1067" t="s">
        <v>58</v>
      </c>
      <c r="L1067">
        <v>83.471000000000004</v>
      </c>
      <c r="M1067" s="2" t="s">
        <v>3446</v>
      </c>
      <c r="N1067" s="9" t="s">
        <v>2691</v>
      </c>
      <c r="O1067" t="s">
        <v>36</v>
      </c>
      <c r="P1067" t="s">
        <v>3479</v>
      </c>
      <c r="Q1067" t="s">
        <v>36</v>
      </c>
      <c r="R1067">
        <v>83.47</v>
      </c>
      <c r="S1067" s="1">
        <v>45744.438440011567</v>
      </c>
      <c r="T1067" t="s">
        <v>42</v>
      </c>
      <c r="U1067" s="1">
        <v>45744.213888888888</v>
      </c>
      <c r="V1067" t="s">
        <v>43</v>
      </c>
      <c r="W1067" t="s">
        <v>36</v>
      </c>
      <c r="X1067">
        <v>0</v>
      </c>
      <c r="Y1067" t="s">
        <v>726</v>
      </c>
      <c r="Z1067">
        <v>83.47</v>
      </c>
      <c r="AA1067" t="s">
        <v>36</v>
      </c>
      <c r="AB1067">
        <v>192</v>
      </c>
      <c r="AC1067" t="s">
        <v>2687</v>
      </c>
      <c r="AD1067" t="s">
        <v>2687</v>
      </c>
      <c r="AE1067" t="s">
        <v>45</v>
      </c>
      <c r="AG1067" s="18" t="s">
        <v>3480</v>
      </c>
      <c r="AH1067" s="18"/>
      <c r="AI1067" s="2" t="s">
        <v>48</v>
      </c>
      <c r="AJ1067" s="2" t="e">
        <f>VLOOKUP(A1067,'Classification Test Result'!$A$2:$D$2428,4,FALSE)</f>
        <v>#N/A</v>
      </c>
      <c r="AL1067" s="2" t="str">
        <f>_xlfn.XLOOKUP($A1067,Results!$A$2:$A$2256,Results!G$2:G$2256,"")</f>
        <v/>
      </c>
      <c r="AM1067" s="2" t="str">
        <f>_xlfn.XLOOKUP($A1067,Results!$A$2:$A$2256,Results!H$2:H$2256,"")</f>
        <v/>
      </c>
      <c r="AN1067" s="2" t="str">
        <f>_xlfn.XLOOKUP($A1067,Results!$A$2:$A$2256,Results!I$2:I$2256,"")</f>
        <v/>
      </c>
      <c r="AO1067" s="2" t="str">
        <f>_xlfn.XLOOKUP($A1067,Results!$A$2:$A$2256,Results!J$2:J$2256,"")</f>
        <v/>
      </c>
      <c r="AP1067" s="2" t="str">
        <f>_xlfn.XLOOKUP($A1067,Results!$A$2:$A$2256,Results!K$2:K$2256,"")</f>
        <v/>
      </c>
      <c r="AQ1067" s="2" t="str">
        <f>_xlfn.XLOOKUP($A1067,Results!$A$2:$A$2256,Results!L$2:L$2256,"")</f>
        <v/>
      </c>
      <c r="AR1067" s="2" t="str">
        <f>_xlfn.XLOOKUP($A1067,Results!$A$2:$A$2256,Results!M$2:M$2256,"")</f>
        <v/>
      </c>
      <c r="AS1067" s="2" t="str">
        <f>_xlfn.XLOOKUP($A1067,Results!$A$2:$A$2256,Results!N$2:N$2256,"")</f>
        <v/>
      </c>
      <c r="AT1067" s="2" t="str">
        <f>_xlfn.XLOOKUP($A1067,Results!$A$2:$A$2256,Results!O$2:O$2256,"")</f>
        <v/>
      </c>
      <c r="AU1067" s="2" t="str">
        <f>_xlfn.XLOOKUP($A1067,Results!$A$2:$A$2256,Results!P$2:P$2256,"")</f>
        <v/>
      </c>
      <c r="AV1067" s="2" t="str">
        <f>_xlfn.XLOOKUP($A1067,Results!$A$2:$A$2256,Results!Q$2:Q$2256,"")</f>
        <v/>
      </c>
      <c r="AW1067" s="2" t="str">
        <f>_xlfn.XLOOKUP($A1067,Results!$A$2:$A$2256,Results!R$2:R$2256,"")</f>
        <v/>
      </c>
      <c r="AX1067" s="2" t="str">
        <f>_xlfn.XLOOKUP($A1067,Results!$A$2:$A$2256,Results!S$2:S$2256,"")</f>
        <v/>
      </c>
      <c r="AY1067" s="2" t="str">
        <f>_xlfn.XLOOKUP($A1067,Results!$A$2:$A$2256,Results!T$2:T$2256,"")</f>
        <v/>
      </c>
      <c r="AZ1067" s="2" t="str">
        <f>_xlfn.XLOOKUP($A1067,Results!$A$2:$A$2256,Results!U$2:U$2256,"")</f>
        <v/>
      </c>
      <c r="BA1067" s="2" t="str">
        <f>_xlfn.XLOOKUP($A1067,Results!$A$2:$A$2256,Results!V$2:V$2256,"")</f>
        <v/>
      </c>
      <c r="BB1067" s="2" t="str">
        <f>_xlfn.XLOOKUP($A1067,Results!$A$2:$A$2256,Results!W$2:W$2256,"")</f>
        <v/>
      </c>
      <c r="BC1067" s="2" t="str">
        <f>_xlfn.XLOOKUP($A1067,Results!$A$2:$A$2256,Results!X$2:X$2256,"")</f>
        <v/>
      </c>
      <c r="BD1067" s="2" t="str">
        <f>_xlfn.XLOOKUP($A1067,Results!$A$2:$A$2256,Results!Y$2:Y$2256,"")</f>
        <v/>
      </c>
      <c r="BE1067" s="2" t="str">
        <f>_xlfn.XLOOKUP($A1067,Results!$A$2:$A$2256,Results!Z$2:Z$2256,"")</f>
        <v/>
      </c>
    </row>
    <row r="1068" spans="1:57" ht="38.25" customHeight="1" x14ac:dyDescent="0.3">
      <c r="A1068">
        <v>906745</v>
      </c>
      <c r="B1068">
        <v>281599</v>
      </c>
      <c r="C1068" t="s">
        <v>36</v>
      </c>
      <c r="D1068" t="s">
        <v>1417</v>
      </c>
      <c r="E1068" s="2" t="str">
        <f>VLOOKUP(F1068,'RPA Vendor Data '!F$1:$G$2418,2)</f>
        <v>REXEL USA, INC.</v>
      </c>
      <c r="F1068" s="2">
        <v>12873</v>
      </c>
      <c r="G1068" s="2">
        <v>9</v>
      </c>
      <c r="H1068" t="s">
        <v>3481</v>
      </c>
      <c r="I1068">
        <v>10</v>
      </c>
      <c r="J1068" t="s">
        <v>58</v>
      </c>
      <c r="K1068" t="s">
        <v>58</v>
      </c>
      <c r="L1068">
        <v>48.761000000000003</v>
      </c>
      <c r="M1068" s="2" t="s">
        <v>3446</v>
      </c>
      <c r="N1068" s="9" t="s">
        <v>2694</v>
      </c>
      <c r="O1068">
        <v>47844</v>
      </c>
      <c r="P1068" t="s">
        <v>3482</v>
      </c>
      <c r="Q1068">
        <v>78285624512</v>
      </c>
      <c r="R1068">
        <v>4.88</v>
      </c>
      <c r="S1068" s="1">
        <v>45744.481225891213</v>
      </c>
      <c r="T1068" t="s">
        <v>42</v>
      </c>
      <c r="U1068" s="1">
        <v>45744.251388888893</v>
      </c>
      <c r="V1068" t="s">
        <v>43</v>
      </c>
      <c r="W1068" t="s">
        <v>36</v>
      </c>
      <c r="X1068">
        <v>1</v>
      </c>
      <c r="Y1068">
        <v>0</v>
      </c>
      <c r="Z1068">
        <v>48.761000000000003</v>
      </c>
      <c r="AA1068" t="s">
        <v>36</v>
      </c>
      <c r="AB1068">
        <v>195</v>
      </c>
      <c r="AC1068" t="s">
        <v>2687</v>
      </c>
      <c r="AD1068" t="s">
        <v>2687</v>
      </c>
      <c r="AE1068" t="s">
        <v>45</v>
      </c>
      <c r="AG1068" s="18" t="s">
        <v>3483</v>
      </c>
      <c r="AH1068" s="18"/>
      <c r="AI1068" s="2" t="s">
        <v>48</v>
      </c>
      <c r="AJ1068" s="2" t="e">
        <f>VLOOKUP(A1068,'Classification Test Result'!$A$2:$D$2428,4,FALSE)</f>
        <v>#N/A</v>
      </c>
      <c r="AL1068" s="2">
        <f>_xlfn.XLOOKUP($A1068,Results!$A$2:$A$2256,Results!G$2:G$2256,"")</f>
        <v>0</v>
      </c>
      <c r="AM1068" s="2">
        <f>_xlfn.XLOOKUP($A1068,Results!$A$2:$A$2256,Results!H$2:H$2256,"")</f>
        <v>0</v>
      </c>
      <c r="AN1068" s="2">
        <f>_xlfn.XLOOKUP($A1068,Results!$A$2:$A$2256,Results!I$2:I$2256,"")</f>
        <v>0</v>
      </c>
      <c r="AO1068" s="2">
        <f>_xlfn.XLOOKUP($A1068,Results!$A$2:$A$2256,Results!J$2:J$2256,"")</f>
        <v>0</v>
      </c>
      <c r="AP1068" s="2">
        <f>_xlfn.XLOOKUP($A1068,Results!$A$2:$A$2256,Results!K$2:K$2256,"")</f>
        <v>0</v>
      </c>
      <c r="AQ1068" s="2">
        <f>_xlfn.XLOOKUP($A1068,Results!$A$2:$A$2256,Results!L$2:L$2256,"")</f>
        <v>0</v>
      </c>
      <c r="AR1068" s="2">
        <f>_xlfn.XLOOKUP($A1068,Results!$A$2:$A$2256,Results!M$2:M$2256,"")</f>
        <v>0</v>
      </c>
      <c r="AS1068" s="2">
        <f>_xlfn.XLOOKUP($A1068,Results!$A$2:$A$2256,Results!N$2:N$2256,"")</f>
        <v>0</v>
      </c>
      <c r="AT1068" s="2" t="str">
        <f>_xlfn.XLOOKUP($A1068,Results!$A$2:$A$2256,Results!O$2:O$2256,"")</f>
        <v>GENERIC CONDUIT/CONDUIT FITTINGS</v>
      </c>
      <c r="AU1068" s="2" t="str">
        <f>_xlfn.XLOOKUP($A1068,Results!$A$2:$A$2256,Results!P$2:P$2256,"")</f>
        <v>CONDUIT</v>
      </c>
      <c r="AV1068" s="2" t="str">
        <f>_xlfn.XLOOKUP($A1068,Results!$A$2:$A$2256,Results!Q$2:Q$2256,"")</f>
        <v>MULTIPLE_MATCHES_ONE_VALID</v>
      </c>
      <c r="AW1068" s="2">
        <f>_xlfn.XLOOKUP($A1068,Results!$A$2:$A$2256,Results!R$2:R$2256,"")</f>
        <v>0</v>
      </c>
      <c r="AX1068" s="2">
        <f>_xlfn.XLOOKUP($A1068,Results!$A$2:$A$2256,Results!S$2:S$2256,"")</f>
        <v>0</v>
      </c>
      <c r="AY1068" s="2">
        <f>_xlfn.XLOOKUP($A1068,Results!$A$2:$A$2256,Results!T$2:T$2256,"")</f>
        <v>50</v>
      </c>
      <c r="AZ1068" s="2">
        <f>_xlfn.XLOOKUP($A1068,Results!$A$2:$A$2256,Results!U$2:U$2256,"")</f>
        <v>0</v>
      </c>
      <c r="BA1068" s="2" t="str">
        <f>_xlfn.XLOOKUP($A1068,Results!$A$2:$A$2256,Results!V$2:V$2256,"")</f>
        <v>NVENT THERMAL</v>
      </c>
      <c r="BB1068" s="2">
        <f>_xlfn.XLOOKUP($A1068,Results!$A$2:$A$2256,Results!W$2:W$2256,"")</f>
        <v>85</v>
      </c>
      <c r="BC1068" s="2">
        <f>_xlfn.XLOOKUP($A1068,Results!$A$2:$A$2256,Results!X$2:X$2256,"")</f>
        <v>39121700</v>
      </c>
      <c r="BD1068" s="2">
        <f>_xlfn.XLOOKUP($A1068,Results!$A$2:$A$2256,Results!Y$2:Y$2256,"")</f>
        <v>69</v>
      </c>
      <c r="BE1068" s="2" t="b">
        <f>_xlfn.XLOOKUP($A1068,Results!$A$2:$A$2256,Results!Z$2:Z$2256,"")</f>
        <v>1</v>
      </c>
    </row>
    <row r="1069" spans="1:57" ht="38.25" customHeight="1" x14ac:dyDescent="0.3">
      <c r="A1069">
        <v>906746</v>
      </c>
      <c r="B1069">
        <v>281604</v>
      </c>
      <c r="C1069" t="s">
        <v>36</v>
      </c>
      <c r="D1069" t="s">
        <v>1421</v>
      </c>
      <c r="E1069" s="2" t="str">
        <f>VLOOKUP(F1069,'RPA Vendor Data '!F$1:$G$2418,2)</f>
        <v>REXEL USA, INC.</v>
      </c>
      <c r="F1069" s="2">
        <v>12873</v>
      </c>
      <c r="G1069" s="2">
        <v>8</v>
      </c>
      <c r="H1069" t="s">
        <v>3481</v>
      </c>
      <c r="I1069">
        <v>8</v>
      </c>
      <c r="J1069" t="s">
        <v>58</v>
      </c>
      <c r="K1069" t="s">
        <v>58</v>
      </c>
      <c r="L1069">
        <v>48.761000000000003</v>
      </c>
      <c r="M1069" s="2" t="s">
        <v>3446</v>
      </c>
      <c r="N1069" s="9" t="s">
        <v>2694</v>
      </c>
      <c r="O1069">
        <v>47844</v>
      </c>
      <c r="P1069" t="s">
        <v>3482</v>
      </c>
      <c r="Q1069">
        <v>78285624512</v>
      </c>
      <c r="R1069">
        <v>3.9</v>
      </c>
      <c r="S1069" s="1">
        <v>45744.480904247677</v>
      </c>
      <c r="T1069" t="s">
        <v>42</v>
      </c>
      <c r="U1069" s="1">
        <v>45744.25277777778</v>
      </c>
      <c r="V1069" t="s">
        <v>43</v>
      </c>
      <c r="W1069" t="s">
        <v>36</v>
      </c>
      <c r="X1069">
        <v>0</v>
      </c>
      <c r="Y1069">
        <v>0</v>
      </c>
      <c r="Z1069">
        <v>48.761000000000003</v>
      </c>
      <c r="AA1069" t="s">
        <v>36</v>
      </c>
      <c r="AB1069">
        <v>195</v>
      </c>
      <c r="AC1069" t="s">
        <v>2687</v>
      </c>
      <c r="AD1069" t="s">
        <v>2687</v>
      </c>
      <c r="AE1069" t="s">
        <v>45</v>
      </c>
      <c r="AG1069" s="18" t="s">
        <v>3483</v>
      </c>
      <c r="AH1069" s="18"/>
      <c r="AI1069" s="2" t="s">
        <v>48</v>
      </c>
      <c r="AJ1069" s="2" t="e">
        <f>VLOOKUP(A1069,'Classification Test Result'!$A$2:$D$2428,4,FALSE)</f>
        <v>#N/A</v>
      </c>
      <c r="AL1069" s="2">
        <f>_xlfn.XLOOKUP($A1069,Results!$A$2:$A$2256,Results!G$2:G$2256,"")</f>
        <v>0</v>
      </c>
      <c r="AM1069" s="2">
        <f>_xlfn.XLOOKUP($A1069,Results!$A$2:$A$2256,Results!H$2:H$2256,"")</f>
        <v>0</v>
      </c>
      <c r="AN1069" s="2">
        <f>_xlfn.XLOOKUP($A1069,Results!$A$2:$A$2256,Results!I$2:I$2256,"")</f>
        <v>0</v>
      </c>
      <c r="AO1069" s="2">
        <f>_xlfn.XLOOKUP($A1069,Results!$A$2:$A$2256,Results!J$2:J$2256,"")</f>
        <v>0</v>
      </c>
      <c r="AP1069" s="2">
        <f>_xlfn.XLOOKUP($A1069,Results!$A$2:$A$2256,Results!K$2:K$2256,"")</f>
        <v>0</v>
      </c>
      <c r="AQ1069" s="2">
        <f>_xlfn.XLOOKUP($A1069,Results!$A$2:$A$2256,Results!L$2:L$2256,"")</f>
        <v>0</v>
      </c>
      <c r="AR1069" s="2">
        <f>_xlfn.XLOOKUP($A1069,Results!$A$2:$A$2256,Results!M$2:M$2256,"")</f>
        <v>0</v>
      </c>
      <c r="AS1069" s="2">
        <f>_xlfn.XLOOKUP($A1069,Results!$A$2:$A$2256,Results!N$2:N$2256,"")</f>
        <v>0</v>
      </c>
      <c r="AT1069" s="2" t="str">
        <f>_xlfn.XLOOKUP($A1069,Results!$A$2:$A$2256,Results!O$2:O$2256,"")</f>
        <v>GENERIC CONDUIT/CONDUIT FITTINGS</v>
      </c>
      <c r="AU1069" s="2" t="str">
        <f>_xlfn.XLOOKUP($A1069,Results!$A$2:$A$2256,Results!P$2:P$2256,"")</f>
        <v>CONDUIT</v>
      </c>
      <c r="AV1069" s="2" t="str">
        <f>_xlfn.XLOOKUP($A1069,Results!$A$2:$A$2256,Results!Q$2:Q$2256,"")</f>
        <v>MULTIPLE_MATCHES_ONE_VALID</v>
      </c>
      <c r="AW1069" s="2">
        <f>_xlfn.XLOOKUP($A1069,Results!$A$2:$A$2256,Results!R$2:R$2256,"")</f>
        <v>0</v>
      </c>
      <c r="AX1069" s="2">
        <f>_xlfn.XLOOKUP($A1069,Results!$A$2:$A$2256,Results!S$2:S$2256,"")</f>
        <v>0</v>
      </c>
      <c r="AY1069" s="2">
        <f>_xlfn.XLOOKUP($A1069,Results!$A$2:$A$2256,Results!T$2:T$2256,"")</f>
        <v>50</v>
      </c>
      <c r="AZ1069" s="2">
        <f>_xlfn.XLOOKUP($A1069,Results!$A$2:$A$2256,Results!U$2:U$2256,"")</f>
        <v>0</v>
      </c>
      <c r="BA1069" s="2" t="str">
        <f>_xlfn.XLOOKUP($A1069,Results!$A$2:$A$2256,Results!V$2:V$2256,"")</f>
        <v>NVENT THERMAL</v>
      </c>
      <c r="BB1069" s="2">
        <f>_xlfn.XLOOKUP($A1069,Results!$A$2:$A$2256,Results!W$2:W$2256,"")</f>
        <v>85</v>
      </c>
      <c r="BC1069" s="2">
        <f>_xlfn.XLOOKUP($A1069,Results!$A$2:$A$2256,Results!X$2:X$2256,"")</f>
        <v>39121700</v>
      </c>
      <c r="BD1069" s="2">
        <f>_xlfn.XLOOKUP($A1069,Results!$A$2:$A$2256,Results!Y$2:Y$2256,"")</f>
        <v>69</v>
      </c>
      <c r="BE1069" s="2" t="b">
        <f>_xlfn.XLOOKUP($A1069,Results!$A$2:$A$2256,Results!Z$2:Z$2256,"")</f>
        <v>1</v>
      </c>
    </row>
    <row r="1070" spans="1:57" ht="38.25" customHeight="1" x14ac:dyDescent="0.3">
      <c r="A1070">
        <v>906747</v>
      </c>
      <c r="B1070">
        <v>282050</v>
      </c>
      <c r="C1070" t="s">
        <v>36</v>
      </c>
      <c r="D1070" t="s">
        <v>3484</v>
      </c>
      <c r="E1070" s="2" t="str">
        <f>VLOOKUP(F1070,'RPA Vendor Data '!F$1:$G$2418,2)</f>
        <v>SHEPHERD ELECT SUPPLY MD</v>
      </c>
      <c r="F1070" s="2">
        <v>13061</v>
      </c>
      <c r="G1070" s="2">
        <v>1</v>
      </c>
      <c r="H1070" t="s">
        <v>3485</v>
      </c>
      <c r="I1070">
        <v>2</v>
      </c>
      <c r="J1070" t="s">
        <v>65</v>
      </c>
      <c r="K1070" t="s">
        <v>39</v>
      </c>
      <c r="L1070">
        <v>195.57</v>
      </c>
      <c r="M1070" s="2" t="s">
        <v>3446</v>
      </c>
      <c r="N1070" s="9" t="s">
        <v>3486</v>
      </c>
      <c r="O1070" t="s">
        <v>36</v>
      </c>
      <c r="P1070" t="s">
        <v>3487</v>
      </c>
      <c r="Q1070" t="s">
        <v>36</v>
      </c>
      <c r="R1070">
        <v>391.14</v>
      </c>
      <c r="S1070" s="1">
        <v>45744.958546527778</v>
      </c>
      <c r="T1070" t="s">
        <v>42</v>
      </c>
      <c r="U1070" s="1">
        <v>45744.747916666667</v>
      </c>
      <c r="V1070" t="s">
        <v>43</v>
      </c>
      <c r="W1070" t="s">
        <v>36</v>
      </c>
      <c r="X1070">
        <v>0</v>
      </c>
      <c r="Y1070">
        <v>201</v>
      </c>
      <c r="Z1070" t="s">
        <v>36</v>
      </c>
      <c r="AA1070" t="s">
        <v>36</v>
      </c>
      <c r="AB1070" t="s">
        <v>36</v>
      </c>
      <c r="AC1070" t="s">
        <v>2687</v>
      </c>
      <c r="AD1070" t="s">
        <v>2687</v>
      </c>
      <c r="AE1070" t="s">
        <v>45</v>
      </c>
      <c r="AG1070" s="18" t="s">
        <v>3488</v>
      </c>
      <c r="AH1070" s="18"/>
      <c r="AI1070" s="2" t="s">
        <v>48</v>
      </c>
      <c r="AJ1070" s="2" t="e">
        <f>VLOOKUP(A1070,'Classification Test Result'!$A$2:$D$2428,4,FALSE)</f>
        <v>#N/A</v>
      </c>
      <c r="AL1070" s="2">
        <f>_xlfn.XLOOKUP($A1070,Results!$A$2:$A$2256,Results!G$2:G$2256,"")</f>
        <v>1094771</v>
      </c>
      <c r="AM1070" s="2" t="str">
        <f>_xlfn.XLOOKUP($A1070,Results!$A$2:$A$2256,Results!H$2:H$2256,"")</f>
        <v>GTC182Q</v>
      </c>
      <c r="AN1070" s="2" t="str">
        <f>_xlfn.XLOOKUP($A1070,Results!$A$2:$A$2256,Results!I$2:I$2256,"")</f>
        <v>NVENT THERMAL</v>
      </c>
      <c r="AO1070" s="2">
        <f>_xlfn.XLOOKUP($A1070,Results!$A$2:$A$2256,Results!J$2:J$2256,"")</f>
        <v>782856537014</v>
      </c>
      <c r="AP1070" s="2">
        <f>_xlfn.XLOOKUP($A1070,Results!$A$2:$A$2256,Results!K$2:K$2256,"")</f>
        <v>39121613</v>
      </c>
      <c r="AQ1070" s="2">
        <f>_xlfn.XLOOKUP($A1070,Results!$A$2:$A$2256,Results!L$2:L$2256,"")</f>
        <v>0</v>
      </c>
      <c r="AR1070" s="2">
        <f>_xlfn.XLOOKUP($A1070,Results!$A$2:$A$2256,Results!M$2:M$2256,"")</f>
        <v>350048</v>
      </c>
      <c r="AS1070" s="2" t="str">
        <f>_xlfn.XLOOKUP($A1070,Results!$A$2:$A$2256,Results!N$2:N$2256,"")</f>
        <v>ERC GTC182Q CABLE TO GRD ROD MOLD</v>
      </c>
      <c r="AT1070" s="2" t="str">
        <f>_xlfn.XLOOKUP($A1070,Results!$A$2:$A$2256,Results!O$2:O$2256,"")</f>
        <v>NVENT THERMAL</v>
      </c>
      <c r="AU1070" s="2">
        <f>_xlfn.XLOOKUP($A1070,Results!$A$2:$A$2256,Results!P$2:P$2256,"")</f>
        <v>0</v>
      </c>
      <c r="AV1070" s="2" t="str">
        <f>_xlfn.XLOOKUP($A1070,Results!$A$2:$A$2256,Results!Q$2:Q$2256,"")</f>
        <v>NO_VALID_MATCHES</v>
      </c>
      <c r="AW1070" s="2" t="str">
        <f>_xlfn.XLOOKUP($A1070,Results!$A$2:$A$2256,Results!R$2:R$2256,"")</f>
        <v>0.8093499940314828</v>
      </c>
      <c r="AX1070" s="2">
        <f>_xlfn.XLOOKUP($A1070,Results!$A$2:$A$2256,Results!S$2:S$2256,"")</f>
        <v>100</v>
      </c>
      <c r="AY1070" s="2">
        <f>_xlfn.XLOOKUP($A1070,Results!$A$2:$A$2256,Results!T$2:T$2256,"")</f>
        <v>100</v>
      </c>
      <c r="AZ1070" s="2">
        <f>_xlfn.XLOOKUP($A1070,Results!$A$2:$A$2256,Results!U$2:U$2256,"")</f>
        <v>100</v>
      </c>
      <c r="BA1070" s="2" t="str">
        <f>_xlfn.XLOOKUP($A1070,Results!$A$2:$A$2256,Results!V$2:V$2256,"")</f>
        <v>NVENT THERMAL</v>
      </c>
      <c r="BB1070" s="2">
        <f>_xlfn.XLOOKUP($A1070,Results!$A$2:$A$2256,Results!W$2:W$2256,"")</f>
        <v>84</v>
      </c>
      <c r="BC1070" s="2">
        <f>_xlfn.XLOOKUP($A1070,Results!$A$2:$A$2256,Results!X$2:X$2256,"")</f>
        <v>39120000</v>
      </c>
      <c r="BD1070" s="2">
        <f>_xlfn.XLOOKUP($A1070,Results!$A$2:$A$2256,Results!Y$2:Y$2256,"")</f>
        <v>84</v>
      </c>
      <c r="BE1070" s="2" t="b">
        <f>_xlfn.XLOOKUP($A1070,Results!$A$2:$A$2256,Results!Z$2:Z$2256,"")</f>
        <v>1</v>
      </c>
    </row>
    <row r="1071" spans="1:57" ht="38.25" customHeight="1" x14ac:dyDescent="0.3">
      <c r="A1071">
        <v>906748</v>
      </c>
      <c r="B1071">
        <v>281519</v>
      </c>
      <c r="C1071" t="s">
        <v>36</v>
      </c>
      <c r="D1071" t="s">
        <v>721</v>
      </c>
      <c r="E1071" s="2" t="str">
        <f>VLOOKUP(F1071,'RPA Vendor Data '!F$1:$G$2418,2)</f>
        <v>EDGES ELECTRICAL GROUP</v>
      </c>
      <c r="F1071" s="2">
        <v>16768</v>
      </c>
      <c r="G1071" s="2">
        <v>12</v>
      </c>
      <c r="H1071" t="s">
        <v>3490</v>
      </c>
      <c r="I1071">
        <v>2</v>
      </c>
      <c r="J1071" t="s">
        <v>58</v>
      </c>
      <c r="K1071" t="s">
        <v>58</v>
      </c>
      <c r="L1071">
        <v>516.70399999999995</v>
      </c>
      <c r="M1071" s="2" t="s">
        <v>3446</v>
      </c>
      <c r="N1071" s="9" t="s">
        <v>3491</v>
      </c>
      <c r="O1071" t="s">
        <v>36</v>
      </c>
      <c r="P1071" t="s">
        <v>3492</v>
      </c>
      <c r="Q1071" t="s">
        <v>36</v>
      </c>
      <c r="R1071">
        <v>10.33</v>
      </c>
      <c r="S1071" s="1">
        <v>45744.438426655091</v>
      </c>
      <c r="T1071" t="s">
        <v>42</v>
      </c>
      <c r="U1071" s="1">
        <v>45744.213888888888</v>
      </c>
      <c r="V1071" t="s">
        <v>43</v>
      </c>
      <c r="W1071" t="s">
        <v>36</v>
      </c>
      <c r="X1071">
        <v>0</v>
      </c>
      <c r="Y1071" t="s">
        <v>609</v>
      </c>
      <c r="Z1071">
        <v>516.70000000000005</v>
      </c>
      <c r="AA1071">
        <v>516.70000000000005</v>
      </c>
      <c r="AB1071">
        <v>192</v>
      </c>
      <c r="AC1071" t="s">
        <v>2687</v>
      </c>
      <c r="AD1071" t="s">
        <v>2687</v>
      </c>
      <c r="AE1071" t="s">
        <v>45</v>
      </c>
      <c r="AG1071" s="18" t="s">
        <v>3493</v>
      </c>
      <c r="AH1071" s="18"/>
      <c r="AI1071" s="2" t="s">
        <v>48</v>
      </c>
      <c r="AJ1071" s="2" t="e">
        <f>VLOOKUP(A1071,'Classification Test Result'!$A$2:$D$2428,4,FALSE)</f>
        <v>#N/A</v>
      </c>
      <c r="AL1071" s="2">
        <f>_xlfn.XLOOKUP($A1071,Results!$A$2:$A$2256,Results!G$2:G$2256,"")</f>
        <v>337570</v>
      </c>
      <c r="AM1071" s="2" t="str">
        <f>_xlfn.XLOOKUP($A1071,Results!$A$2:$A$2256,Results!H$2:H$2256,"")</f>
        <v>DR4SF48</v>
      </c>
      <c r="AN1071" s="2" t="str">
        <f>_xlfn.XLOOKUP($A1071,Results!$A$2:$A$2256,Results!I$2:I$2256,"")</f>
        <v>ERICO</v>
      </c>
      <c r="AO1071" s="2">
        <f>_xlfn.XLOOKUP($A1071,Results!$A$2:$A$2256,Results!J$2:J$2256,"")</f>
        <v>782856909248</v>
      </c>
      <c r="AP1071" s="2">
        <f>_xlfn.XLOOKUP($A1071,Results!$A$2:$A$2256,Results!K$2:K$2256,"")</f>
        <v>31162400</v>
      </c>
      <c r="AQ1071" s="2" t="str">
        <f>_xlfn.XLOOKUP($A1071,Results!$A$2:$A$2256,Results!L$2:L$2256,"")</f>
        <v>AK10630163</v>
      </c>
      <c r="AR1071" s="2">
        <f>_xlfn.XLOOKUP($A1071,Results!$A$2:$A$2256,Results!M$2:M$2256,"")</f>
        <v>59561</v>
      </c>
      <c r="AS1071" s="2" t="str">
        <f>_xlfn.XLOOKUP($A1071,Results!$A$2:$A$2256,Results!N$2:N$2256,"")</f>
        <v>ERC DR4SF48 48IN ROD/BRACKET</v>
      </c>
      <c r="AT1071" s="2" t="str">
        <f>_xlfn.XLOOKUP($A1071,Results!$A$2:$A$2256,Results!O$2:O$2256,"")</f>
        <v>ERICO</v>
      </c>
      <c r="AU1071" s="2" t="str">
        <f>_xlfn.XLOOKUP($A1071,Results!$A$2:$A$2256,Results!P$2:P$2256,"")</f>
        <v>ERC</v>
      </c>
      <c r="AV1071" s="2" t="str">
        <f>_xlfn.XLOOKUP($A1071,Results!$A$2:$A$2256,Results!Q$2:Q$2256,"")</f>
        <v>SINGLE_MATCH</v>
      </c>
      <c r="AW1071" s="2" t="str">
        <f>_xlfn.XLOOKUP($A1071,Results!$A$2:$A$2256,Results!R$2:R$2256,"")</f>
        <v>0.7995020811355942</v>
      </c>
      <c r="AX1071" s="2">
        <f>_xlfn.XLOOKUP($A1071,Results!$A$2:$A$2256,Results!S$2:S$2256,"")</f>
        <v>100</v>
      </c>
      <c r="AY1071" s="2">
        <f>_xlfn.XLOOKUP($A1071,Results!$A$2:$A$2256,Results!T$2:T$2256,"")</f>
        <v>100</v>
      </c>
      <c r="AZ1071" s="2">
        <f>_xlfn.XLOOKUP($A1071,Results!$A$2:$A$2256,Results!U$2:U$2256,"")</f>
        <v>100</v>
      </c>
      <c r="BA1071" s="2" t="str">
        <f>_xlfn.XLOOKUP($A1071,Results!$A$2:$A$2256,Results!V$2:V$2256,"")</f>
        <v>ERICO</v>
      </c>
      <c r="BB1071" s="2">
        <f>_xlfn.XLOOKUP($A1071,Results!$A$2:$A$2256,Results!W$2:W$2256,"")</f>
        <v>51</v>
      </c>
      <c r="BC1071" s="2">
        <f>_xlfn.XLOOKUP($A1071,Results!$A$2:$A$2256,Results!X$2:X$2256,"")</f>
        <v>31162400</v>
      </c>
      <c r="BD1071" s="2">
        <f>_xlfn.XLOOKUP($A1071,Results!$A$2:$A$2256,Results!Y$2:Y$2256,"")</f>
        <v>83</v>
      </c>
      <c r="BE1071" s="2" t="b">
        <f>_xlfn.XLOOKUP($A1071,Results!$A$2:$A$2256,Results!Z$2:Z$2256,"")</f>
        <v>1</v>
      </c>
    </row>
    <row r="1072" spans="1:57" ht="38.25" customHeight="1" x14ac:dyDescent="0.3">
      <c r="A1072">
        <v>906749</v>
      </c>
      <c r="B1072">
        <v>281914</v>
      </c>
      <c r="C1072" t="s">
        <v>36</v>
      </c>
      <c r="D1072" t="s">
        <v>1922</v>
      </c>
      <c r="E1072" s="2" t="str">
        <f>VLOOKUP(F1072,'RPA Vendor Data '!F$1:$G$2418,2)</f>
        <v>REXEL USA, INC.</v>
      </c>
      <c r="F1072" s="2">
        <v>12873</v>
      </c>
      <c r="G1072" s="2">
        <v>1</v>
      </c>
      <c r="H1072" t="s">
        <v>3494</v>
      </c>
      <c r="I1072">
        <v>10</v>
      </c>
      <c r="J1072" t="s">
        <v>58</v>
      </c>
      <c r="K1072" t="s">
        <v>58</v>
      </c>
      <c r="L1072">
        <v>74.72</v>
      </c>
      <c r="M1072" s="2" t="s">
        <v>3446</v>
      </c>
      <c r="N1072" s="9" t="s">
        <v>3495</v>
      </c>
      <c r="O1072">
        <v>80245</v>
      </c>
      <c r="P1072" t="s">
        <v>3496</v>
      </c>
      <c r="Q1072">
        <v>78285612025</v>
      </c>
      <c r="R1072">
        <v>7.47</v>
      </c>
      <c r="S1072" s="1">
        <v>45744.729376238429</v>
      </c>
      <c r="T1072" t="s">
        <v>42</v>
      </c>
      <c r="U1072" s="1">
        <v>45744.515972222223</v>
      </c>
      <c r="V1072" t="s">
        <v>43</v>
      </c>
      <c r="W1072" t="s">
        <v>36</v>
      </c>
      <c r="X1072">
        <v>1</v>
      </c>
      <c r="Y1072">
        <v>0</v>
      </c>
      <c r="Z1072">
        <v>78.27</v>
      </c>
      <c r="AA1072" t="s">
        <v>36</v>
      </c>
      <c r="AB1072">
        <v>195</v>
      </c>
      <c r="AC1072" t="s">
        <v>2687</v>
      </c>
      <c r="AD1072" t="s">
        <v>2687</v>
      </c>
      <c r="AE1072" t="s">
        <v>45</v>
      </c>
      <c r="AG1072" s="18" t="s">
        <v>3497</v>
      </c>
      <c r="AH1072" s="18"/>
      <c r="AI1072" s="2" t="s">
        <v>48</v>
      </c>
      <c r="AJ1072" s="2" t="e">
        <f>VLOOKUP(A1072,'Classification Test Result'!$A$2:$D$2428,4,FALSE)</f>
        <v>#N/A</v>
      </c>
      <c r="AL1072" s="2">
        <f>_xlfn.XLOOKUP($A1072,Results!$A$2:$A$2256,Results!G$2:G$2256,"")</f>
        <v>1116810</v>
      </c>
      <c r="AM1072" s="2" t="str">
        <f>_xlfn.XLOOKUP($A1072,Results!$A$2:$A$2256,Results!H$2:H$2256,"")</f>
        <v>CD25B</v>
      </c>
      <c r="AN1072" s="2" t="str">
        <f>_xlfn.XLOOKUP($A1072,Results!$A$2:$A$2256,Results!I$2:I$2256,"")</f>
        <v>NVENT THERMAL</v>
      </c>
      <c r="AO1072" s="2">
        <f>_xlfn.XLOOKUP($A1072,Results!$A$2:$A$2256,Results!J$2:J$2256,"")</f>
        <v>782856120254</v>
      </c>
      <c r="AP1072" s="2">
        <f>_xlfn.XLOOKUP($A1072,Results!$A$2:$A$2256,Results!K$2:K$2256,"")</f>
        <v>40141725</v>
      </c>
      <c r="AQ1072" s="2">
        <f>_xlfn.XLOOKUP($A1072,Results!$A$2:$A$2256,Results!L$2:L$2256,"")</f>
        <v>0</v>
      </c>
      <c r="AR1072" s="2">
        <f>_xlfn.XLOOKUP($A1072,Results!$A$2:$A$2256,Results!M$2:M$2256,"")</f>
        <v>967144</v>
      </c>
      <c r="AS1072" s="2" t="str">
        <f>_xlfn.XLOOKUP($A1072,Results!$A$2:$A$2256,Results!N$2:N$2256,"")</f>
        <v>ERC CD2.5B 1-1/4 EMT HGR W/BOLT</v>
      </c>
      <c r="AT1072" s="2" t="str">
        <f>_xlfn.XLOOKUP($A1072,Results!$A$2:$A$2256,Results!O$2:O$2256,"")</f>
        <v>NVENT THERMAL</v>
      </c>
      <c r="AU1072" s="2">
        <f>_xlfn.XLOOKUP($A1072,Results!$A$2:$A$2256,Results!P$2:P$2256,"")</f>
        <v>0</v>
      </c>
      <c r="AV1072" s="2" t="str">
        <f>_xlfn.XLOOKUP($A1072,Results!$A$2:$A$2256,Results!Q$2:Q$2256,"")</f>
        <v>NO_VALID_MATCHES</v>
      </c>
      <c r="AW1072" s="2" t="str">
        <f>_xlfn.XLOOKUP($A1072,Results!$A$2:$A$2256,Results!R$2:R$2256,"")</f>
        <v>0.8626880814756299</v>
      </c>
      <c r="AX1072" s="2">
        <f>_xlfn.XLOOKUP($A1072,Results!$A$2:$A$2256,Results!S$2:S$2256,"")</f>
        <v>76</v>
      </c>
      <c r="AY1072" s="2">
        <f>_xlfn.XLOOKUP($A1072,Results!$A$2:$A$2256,Results!T$2:T$2256,"")</f>
        <v>46</v>
      </c>
      <c r="AZ1072" s="2">
        <f>_xlfn.XLOOKUP($A1072,Results!$A$2:$A$2256,Results!U$2:U$2256,"")</f>
        <v>75</v>
      </c>
      <c r="BA1072" s="2" t="str">
        <f>_xlfn.XLOOKUP($A1072,Results!$A$2:$A$2256,Results!V$2:V$2256,"")</f>
        <v>NVENT THERMAL</v>
      </c>
      <c r="BB1072" s="2">
        <f>_xlfn.XLOOKUP($A1072,Results!$A$2:$A$2256,Results!W$2:W$2256,"")</f>
        <v>88</v>
      </c>
      <c r="BC1072" s="2">
        <f>_xlfn.XLOOKUP($A1072,Results!$A$2:$A$2256,Results!X$2:X$2256,"")</f>
        <v>0</v>
      </c>
      <c r="BD1072" s="2">
        <f>_xlfn.XLOOKUP($A1072,Results!$A$2:$A$2256,Results!Y$2:Y$2256,"")</f>
        <v>0</v>
      </c>
      <c r="BE1072" s="2" t="b">
        <f>_xlfn.XLOOKUP($A1072,Results!$A$2:$A$2256,Results!Z$2:Z$2256,"")</f>
        <v>1</v>
      </c>
    </row>
    <row r="1073" spans="1:57" ht="38.25" customHeight="1" x14ac:dyDescent="0.3">
      <c r="A1073">
        <v>906750</v>
      </c>
      <c r="B1073">
        <v>281883</v>
      </c>
      <c r="C1073" t="s">
        <v>36</v>
      </c>
      <c r="D1073" t="s">
        <v>3498</v>
      </c>
      <c r="E1073" s="2" t="str">
        <f>VLOOKUP(F1073,'RPA Vendor Data '!F$1:$G$2418,2)</f>
        <v>CAPITAL ELECTRIC</v>
      </c>
      <c r="F1073" s="2">
        <v>10512</v>
      </c>
      <c r="G1073" s="2">
        <v>2</v>
      </c>
      <c r="H1073" t="s">
        <v>3499</v>
      </c>
      <c r="I1073">
        <v>100</v>
      </c>
      <c r="J1073" t="s">
        <v>389</v>
      </c>
      <c r="K1073" t="s">
        <v>58</v>
      </c>
      <c r="L1073">
        <v>67.47</v>
      </c>
      <c r="M1073" s="2" t="s">
        <v>3446</v>
      </c>
      <c r="N1073" s="9" t="s">
        <v>3500</v>
      </c>
      <c r="O1073" t="s">
        <v>36</v>
      </c>
      <c r="P1073" t="s">
        <v>36</v>
      </c>
      <c r="Q1073">
        <v>78285612001</v>
      </c>
      <c r="R1073">
        <v>67.47</v>
      </c>
      <c r="S1073" s="1">
        <v>45744.66808491898</v>
      </c>
      <c r="T1073" t="s">
        <v>42</v>
      </c>
      <c r="U1073" s="1">
        <v>45744.443749999999</v>
      </c>
      <c r="V1073" t="s">
        <v>43</v>
      </c>
      <c r="W1073" t="s">
        <v>36</v>
      </c>
      <c r="X1073">
        <v>2</v>
      </c>
      <c r="Y1073" t="s">
        <v>54</v>
      </c>
      <c r="Z1073" t="s">
        <v>36</v>
      </c>
      <c r="AA1073">
        <v>67.47</v>
      </c>
      <c r="AB1073" t="s">
        <v>36</v>
      </c>
      <c r="AC1073" t="s">
        <v>2687</v>
      </c>
      <c r="AD1073" t="s">
        <v>2687</v>
      </c>
      <c r="AE1073" t="s">
        <v>45</v>
      </c>
      <c r="AG1073" s="18" t="s">
        <v>3501</v>
      </c>
      <c r="AH1073" s="18"/>
      <c r="AI1073" s="2" t="s">
        <v>48</v>
      </c>
      <c r="AJ1073" s="2" t="e">
        <f>VLOOKUP(A1073,'Classification Test Result'!$A$2:$D$2428,4,FALSE)</f>
        <v>#N/A</v>
      </c>
      <c r="AL1073" s="2">
        <f>_xlfn.XLOOKUP($A1073,Results!$A$2:$A$2256,Results!G$2:G$2256,"")</f>
        <v>0</v>
      </c>
      <c r="AM1073" s="2">
        <f>_xlfn.XLOOKUP($A1073,Results!$A$2:$A$2256,Results!H$2:H$2256,"")</f>
        <v>0</v>
      </c>
      <c r="AN1073" s="2">
        <f>_xlfn.XLOOKUP($A1073,Results!$A$2:$A$2256,Results!I$2:I$2256,"")</f>
        <v>0</v>
      </c>
      <c r="AO1073" s="2">
        <f>_xlfn.XLOOKUP($A1073,Results!$A$2:$A$2256,Results!J$2:J$2256,"")</f>
        <v>0</v>
      </c>
      <c r="AP1073" s="2">
        <f>_xlfn.XLOOKUP($A1073,Results!$A$2:$A$2256,Results!K$2:K$2256,"")</f>
        <v>0</v>
      </c>
      <c r="AQ1073" s="2">
        <f>_xlfn.XLOOKUP($A1073,Results!$A$2:$A$2256,Results!L$2:L$2256,"")</f>
        <v>0</v>
      </c>
      <c r="AR1073" s="2">
        <f>_xlfn.XLOOKUP($A1073,Results!$A$2:$A$2256,Results!M$2:M$2256,"")</f>
        <v>0</v>
      </c>
      <c r="AS1073" s="2">
        <f>_xlfn.XLOOKUP($A1073,Results!$A$2:$A$2256,Results!N$2:N$2256,"")</f>
        <v>0</v>
      </c>
      <c r="AT1073" s="2" t="str">
        <f>_xlfn.XLOOKUP($A1073,Results!$A$2:$A$2256,Results!O$2:O$2256,"")</f>
        <v>ERICO</v>
      </c>
      <c r="AU1073" s="2" t="str">
        <f>_xlfn.XLOOKUP($A1073,Results!$A$2:$A$2256,Results!P$2:P$2256,"")</f>
        <v>ERC</v>
      </c>
      <c r="AV1073" s="2" t="str">
        <f>_xlfn.XLOOKUP($A1073,Results!$A$2:$A$2256,Results!Q$2:Q$2256,"")</f>
        <v>SINGLE_MATCH</v>
      </c>
      <c r="AW1073" s="2">
        <f>_xlfn.XLOOKUP($A1073,Results!$A$2:$A$2256,Results!R$2:R$2256,"")</f>
        <v>0</v>
      </c>
      <c r="AX1073" s="2">
        <f>_xlfn.XLOOKUP($A1073,Results!$A$2:$A$2256,Results!S$2:S$2256,"")</f>
        <v>0</v>
      </c>
      <c r="AY1073" s="2">
        <f>_xlfn.XLOOKUP($A1073,Results!$A$2:$A$2256,Results!T$2:T$2256,"")</f>
        <v>60</v>
      </c>
      <c r="AZ1073" s="2">
        <f>_xlfn.XLOOKUP($A1073,Results!$A$2:$A$2256,Results!U$2:U$2256,"")</f>
        <v>0</v>
      </c>
      <c r="BA1073" s="2" t="str">
        <f>_xlfn.XLOOKUP($A1073,Results!$A$2:$A$2256,Results!V$2:V$2256,"")</f>
        <v>NVENT THERMAL</v>
      </c>
      <c r="BB1073" s="2">
        <f>_xlfn.XLOOKUP($A1073,Results!$A$2:$A$2256,Results!W$2:W$2256,"")</f>
        <v>72</v>
      </c>
      <c r="BC1073" s="2">
        <f>_xlfn.XLOOKUP($A1073,Results!$A$2:$A$2256,Results!X$2:X$2256,"")</f>
        <v>40173800</v>
      </c>
      <c r="BD1073" s="2">
        <f>_xlfn.XLOOKUP($A1073,Results!$A$2:$A$2256,Results!Y$2:Y$2256,"")</f>
        <v>98</v>
      </c>
      <c r="BE1073" s="2" t="b">
        <f>_xlfn.XLOOKUP($A1073,Results!$A$2:$A$2256,Results!Z$2:Z$2256,"")</f>
        <v>1</v>
      </c>
    </row>
    <row r="1074" spans="1:57" ht="38.25" customHeight="1" x14ac:dyDescent="0.3">
      <c r="A1074">
        <v>906751</v>
      </c>
      <c r="B1074">
        <v>281511</v>
      </c>
      <c r="C1074" t="s">
        <v>36</v>
      </c>
      <c r="D1074" t="s">
        <v>1401</v>
      </c>
      <c r="E1074" s="2" t="str">
        <f>VLOOKUP(F1074,'RPA Vendor Data '!F$1:$G$2418,2)</f>
        <v>REXEL USA, INC.</v>
      </c>
      <c r="F1074" s="2">
        <v>12873</v>
      </c>
      <c r="G1074" s="2">
        <v>3</v>
      </c>
      <c r="H1074" t="s">
        <v>3502</v>
      </c>
      <c r="I1074">
        <v>200</v>
      </c>
      <c r="J1074" t="s">
        <v>58</v>
      </c>
      <c r="K1074" t="s">
        <v>58</v>
      </c>
      <c r="L1074">
        <v>46.204000000000001</v>
      </c>
      <c r="M1074" s="2" t="s">
        <v>3446</v>
      </c>
      <c r="N1074" s="9" t="s">
        <v>3503</v>
      </c>
      <c r="O1074">
        <v>48148</v>
      </c>
      <c r="P1074" t="s">
        <v>3504</v>
      </c>
      <c r="Q1074" t="s">
        <v>36</v>
      </c>
      <c r="R1074">
        <v>92.41</v>
      </c>
      <c r="S1074" s="1">
        <v>45744.396242395836</v>
      </c>
      <c r="T1074" t="s">
        <v>42</v>
      </c>
      <c r="U1074" s="1">
        <v>45744.186805555553</v>
      </c>
      <c r="V1074" t="s">
        <v>43</v>
      </c>
      <c r="W1074" t="s">
        <v>36</v>
      </c>
      <c r="X1074">
        <v>0</v>
      </c>
      <c r="Y1074">
        <v>0</v>
      </c>
      <c r="Z1074">
        <v>46.204000000000001</v>
      </c>
      <c r="AA1074" t="s">
        <v>36</v>
      </c>
      <c r="AB1074">
        <v>195</v>
      </c>
      <c r="AC1074" t="s">
        <v>2687</v>
      </c>
      <c r="AD1074" t="s">
        <v>2687</v>
      </c>
      <c r="AE1074" t="s">
        <v>45</v>
      </c>
      <c r="AG1074" s="18" t="s">
        <v>3505</v>
      </c>
      <c r="AH1074" s="18"/>
      <c r="AI1074" s="2" t="s">
        <v>48</v>
      </c>
      <c r="AJ1074" s="2" t="e">
        <f>VLOOKUP(A1074,'Classification Test Result'!$A$2:$D$2428,4,FALSE)</f>
        <v>#N/A</v>
      </c>
      <c r="AL1074" s="2">
        <f>_xlfn.XLOOKUP($A1074,Results!$A$2:$A$2256,Results!G$2:G$2256,"")</f>
        <v>0</v>
      </c>
      <c r="AM1074" s="2">
        <f>_xlfn.XLOOKUP($A1074,Results!$A$2:$A$2256,Results!H$2:H$2256,"")</f>
        <v>0</v>
      </c>
      <c r="AN1074" s="2">
        <f>_xlfn.XLOOKUP($A1074,Results!$A$2:$A$2256,Results!I$2:I$2256,"")</f>
        <v>0</v>
      </c>
      <c r="AO1074" s="2">
        <f>_xlfn.XLOOKUP($A1074,Results!$A$2:$A$2256,Results!J$2:J$2256,"")</f>
        <v>0</v>
      </c>
      <c r="AP1074" s="2">
        <f>_xlfn.XLOOKUP($A1074,Results!$A$2:$A$2256,Results!K$2:K$2256,"")</f>
        <v>0</v>
      </c>
      <c r="AQ1074" s="2">
        <f>_xlfn.XLOOKUP($A1074,Results!$A$2:$A$2256,Results!L$2:L$2256,"")</f>
        <v>0</v>
      </c>
      <c r="AR1074" s="2">
        <f>_xlfn.XLOOKUP($A1074,Results!$A$2:$A$2256,Results!M$2:M$2256,"")</f>
        <v>0</v>
      </c>
      <c r="AS1074" s="2">
        <f>_xlfn.XLOOKUP($A1074,Results!$A$2:$A$2256,Results!N$2:N$2256,"")</f>
        <v>0</v>
      </c>
      <c r="AT1074" s="2" t="str">
        <f>_xlfn.XLOOKUP($A1074,Results!$A$2:$A$2256,Results!O$2:O$2256,"")</f>
        <v>GENERIC CONDUIT/CONDUIT FITTINGS</v>
      </c>
      <c r="AU1074" s="2" t="str">
        <f>_xlfn.XLOOKUP($A1074,Results!$A$2:$A$2256,Results!P$2:P$2256,"")</f>
        <v>CONDUIT</v>
      </c>
      <c r="AV1074" s="2" t="str">
        <f>_xlfn.XLOOKUP($A1074,Results!$A$2:$A$2256,Results!Q$2:Q$2256,"")</f>
        <v>MULTIPLE_MATCHES_ONE_VALID</v>
      </c>
      <c r="AW1074" s="2">
        <f>_xlfn.XLOOKUP($A1074,Results!$A$2:$A$2256,Results!R$2:R$2256,"")</f>
        <v>0</v>
      </c>
      <c r="AX1074" s="2">
        <f>_xlfn.XLOOKUP($A1074,Results!$A$2:$A$2256,Results!S$2:S$2256,"")</f>
        <v>0</v>
      </c>
      <c r="AY1074" s="2">
        <f>_xlfn.XLOOKUP($A1074,Results!$A$2:$A$2256,Results!T$2:T$2256,"")</f>
        <v>50</v>
      </c>
      <c r="AZ1074" s="2">
        <f>_xlfn.XLOOKUP($A1074,Results!$A$2:$A$2256,Results!U$2:U$2256,"")</f>
        <v>0</v>
      </c>
      <c r="BA1074" s="2" t="str">
        <f>_xlfn.XLOOKUP($A1074,Results!$A$2:$A$2256,Results!V$2:V$2256,"")</f>
        <v>NVENT THERMAL</v>
      </c>
      <c r="BB1074" s="2">
        <f>_xlfn.XLOOKUP($A1074,Results!$A$2:$A$2256,Results!W$2:W$2256,"")</f>
        <v>91</v>
      </c>
      <c r="BC1074" s="2">
        <f>_xlfn.XLOOKUP($A1074,Results!$A$2:$A$2256,Results!X$2:X$2256,"")</f>
        <v>39131700</v>
      </c>
      <c r="BD1074" s="2">
        <f>_xlfn.XLOOKUP($A1074,Results!$A$2:$A$2256,Results!Y$2:Y$2256,"")</f>
        <v>91</v>
      </c>
      <c r="BE1074" s="2" t="b">
        <f>_xlfn.XLOOKUP($A1074,Results!$A$2:$A$2256,Results!Z$2:Z$2256,"")</f>
        <v>1</v>
      </c>
    </row>
    <row r="1075" spans="1:57" ht="38.25" customHeight="1" x14ac:dyDescent="0.3">
      <c r="A1075">
        <v>906752</v>
      </c>
      <c r="B1075">
        <v>281313</v>
      </c>
      <c r="C1075" t="s">
        <v>36</v>
      </c>
      <c r="D1075" t="s">
        <v>193</v>
      </c>
      <c r="E1075" s="2" t="str">
        <f>VLOOKUP(F1075,'RPA Vendor Data '!F$1:$G$2418,2)</f>
        <v>VIKING ELECTRIC</v>
      </c>
      <c r="F1075" s="2">
        <v>13536</v>
      </c>
      <c r="G1075" s="2">
        <v>4</v>
      </c>
      <c r="H1075" t="s">
        <v>3506</v>
      </c>
      <c r="I1075">
        <v>2</v>
      </c>
      <c r="J1075" t="s">
        <v>65</v>
      </c>
      <c r="K1075" t="s">
        <v>39</v>
      </c>
      <c r="L1075">
        <v>6.33</v>
      </c>
      <c r="M1075" s="2" t="s">
        <v>3446</v>
      </c>
      <c r="N1075" s="9">
        <v>557855</v>
      </c>
      <c r="O1075" t="s">
        <v>36</v>
      </c>
      <c r="P1075" t="s">
        <v>3507</v>
      </c>
      <c r="Q1075" t="s">
        <v>36</v>
      </c>
      <c r="R1075">
        <v>12.66</v>
      </c>
      <c r="S1075" s="1">
        <v>45744.189221759261</v>
      </c>
      <c r="T1075" t="s">
        <v>42</v>
      </c>
      <c r="U1075" s="1">
        <v>45743.965277777781</v>
      </c>
      <c r="V1075" t="s">
        <v>43</v>
      </c>
      <c r="W1075" t="s">
        <v>36</v>
      </c>
      <c r="X1075">
        <v>0</v>
      </c>
      <c r="Y1075" t="s">
        <v>54</v>
      </c>
      <c r="Z1075" t="s">
        <v>36</v>
      </c>
      <c r="AA1075">
        <v>6.33</v>
      </c>
      <c r="AB1075" t="s">
        <v>36</v>
      </c>
      <c r="AC1075" t="s">
        <v>2687</v>
      </c>
      <c r="AD1075" t="s">
        <v>2687</v>
      </c>
      <c r="AE1075" t="s">
        <v>45</v>
      </c>
      <c r="AG1075" s="18" t="s">
        <v>3508</v>
      </c>
      <c r="AH1075" s="18"/>
      <c r="AI1075" s="2" t="s">
        <v>48</v>
      </c>
      <c r="AJ1075" s="2" t="e">
        <f>VLOOKUP(A1075,'Classification Test Result'!$A$2:$D$2428,4,FALSE)</f>
        <v>#N/A</v>
      </c>
      <c r="AL1075" s="2">
        <f>_xlfn.XLOOKUP($A1075,Results!$A$2:$A$2256,Results!G$2:G$2256,"")</f>
        <v>813007</v>
      </c>
      <c r="AM1075" s="2">
        <f>_xlfn.XLOOKUP($A1075,Results!$A$2:$A$2256,Results!H$2:H$2256,"")</f>
        <v>557855</v>
      </c>
      <c r="AN1075" s="2" t="str">
        <f>_xlfn.XLOOKUP($A1075,Results!$A$2:$A$2256,Results!I$2:I$2256,"")</f>
        <v>NVENT THERMAL</v>
      </c>
      <c r="AO1075" s="2">
        <f>_xlfn.XLOOKUP($A1075,Results!$A$2:$A$2256,Results!J$2:J$2256,"")</f>
        <v>782856521228</v>
      </c>
      <c r="AP1075" s="2">
        <f>_xlfn.XLOOKUP($A1075,Results!$A$2:$A$2256,Results!K$2:K$2256,"")</f>
        <v>32151703</v>
      </c>
      <c r="AQ1075" s="2">
        <f>_xlfn.XLOOKUP($A1075,Results!$A$2:$A$2256,Results!L$2:L$2256,"")</f>
        <v>0</v>
      </c>
      <c r="AR1075" s="2">
        <f>_xlfn.XLOOKUP($A1075,Results!$A$2:$A$2256,Results!M$2:M$2256,"")</f>
        <v>566588</v>
      </c>
      <c r="AS1075" s="2" t="str">
        <f>_xlfn.XLOOKUP($A1075,Results!$A$2:$A$2256,Results!N$2:N$2256,"")</f>
        <v>ERC 557855 PDR7 DIN-RAIL</v>
      </c>
      <c r="AT1075" s="2" t="str">
        <f>_xlfn.XLOOKUP($A1075,Results!$A$2:$A$2256,Results!O$2:O$2256,"")</f>
        <v>NVENT THERMAL</v>
      </c>
      <c r="AU1075" s="2">
        <f>_xlfn.XLOOKUP($A1075,Results!$A$2:$A$2256,Results!P$2:P$2256,"")</f>
        <v>0</v>
      </c>
      <c r="AV1075" s="2" t="str">
        <f>_xlfn.XLOOKUP($A1075,Results!$A$2:$A$2256,Results!Q$2:Q$2256,"")</f>
        <v>NO_VALID_MATCHES</v>
      </c>
      <c r="AW1075" s="2">
        <f>_xlfn.XLOOKUP($A1075,Results!$A$2:$A$2256,Results!R$2:R$2256,"")</f>
        <v>0.70957901458138295</v>
      </c>
      <c r="AX1075" s="2">
        <f>_xlfn.XLOOKUP($A1075,Results!$A$2:$A$2256,Results!S$2:S$2256,"")</f>
        <v>62</v>
      </c>
      <c r="AY1075" s="2">
        <f>_xlfn.XLOOKUP($A1075,Results!$A$2:$A$2256,Results!T$2:T$2256,"")</f>
        <v>36</v>
      </c>
      <c r="AZ1075" s="2">
        <f>_xlfn.XLOOKUP($A1075,Results!$A$2:$A$2256,Results!U$2:U$2256,"")</f>
        <v>52</v>
      </c>
      <c r="BA1075" s="2" t="str">
        <f>_xlfn.XLOOKUP($A1075,Results!$A$2:$A$2256,Results!V$2:V$2256,"")</f>
        <v>NVENT THERMAL</v>
      </c>
      <c r="BB1075" s="2">
        <f>_xlfn.XLOOKUP($A1075,Results!$A$2:$A$2256,Results!W$2:W$2256,"")</f>
        <v>77</v>
      </c>
      <c r="BC1075" s="2">
        <f>_xlfn.XLOOKUP($A1075,Results!$A$2:$A$2256,Results!X$2:X$2256,"")</f>
        <v>39120000</v>
      </c>
      <c r="BD1075" s="2">
        <f>_xlfn.XLOOKUP($A1075,Results!$A$2:$A$2256,Results!Y$2:Y$2256,"")</f>
        <v>60</v>
      </c>
      <c r="BE1075" s="2" t="b">
        <f>_xlfn.XLOOKUP($A1075,Results!$A$2:$A$2256,Results!Z$2:Z$2256,"")</f>
        <v>1</v>
      </c>
    </row>
    <row r="1076" spans="1:57" ht="38.25" customHeight="1" x14ac:dyDescent="0.3">
      <c r="A1076">
        <v>906753</v>
      </c>
      <c r="B1076">
        <v>281519</v>
      </c>
      <c r="C1076" t="s">
        <v>36</v>
      </c>
      <c r="D1076" t="s">
        <v>721</v>
      </c>
      <c r="E1076" s="2" t="str">
        <f>VLOOKUP(F1076,'RPA Vendor Data '!F$1:$G$2418,2)</f>
        <v>EDGES ELECTRICAL GROUP</v>
      </c>
      <c r="F1076" s="2">
        <v>16768</v>
      </c>
      <c r="G1076" s="2">
        <v>18</v>
      </c>
      <c r="H1076" t="s">
        <v>3509</v>
      </c>
      <c r="I1076">
        <v>16</v>
      </c>
      <c r="J1076" t="s">
        <v>58</v>
      </c>
      <c r="K1076" t="s">
        <v>58</v>
      </c>
      <c r="L1076">
        <v>991.79899999999998</v>
      </c>
      <c r="M1076" s="2" t="s">
        <v>3446</v>
      </c>
      <c r="N1076" s="9" t="s">
        <v>3510</v>
      </c>
      <c r="O1076" t="s">
        <v>36</v>
      </c>
      <c r="P1076" t="s">
        <v>36</v>
      </c>
      <c r="Q1076" t="s">
        <v>36</v>
      </c>
      <c r="R1076">
        <v>158.69</v>
      </c>
      <c r="S1076" s="1">
        <v>45744.438512581008</v>
      </c>
      <c r="T1076" t="s">
        <v>42</v>
      </c>
      <c r="U1076" s="1">
        <v>45744.213888888888</v>
      </c>
      <c r="V1076" t="s">
        <v>43</v>
      </c>
      <c r="W1076" t="s">
        <v>36</v>
      </c>
      <c r="X1076">
        <v>0</v>
      </c>
      <c r="Y1076" t="s">
        <v>726</v>
      </c>
      <c r="Z1076">
        <v>991.8</v>
      </c>
      <c r="AA1076" t="s">
        <v>36</v>
      </c>
      <c r="AB1076">
        <v>192</v>
      </c>
      <c r="AC1076" t="s">
        <v>2687</v>
      </c>
      <c r="AD1076" t="s">
        <v>2687</v>
      </c>
      <c r="AE1076" t="s">
        <v>45</v>
      </c>
      <c r="AG1076" s="18" t="s">
        <v>3511</v>
      </c>
      <c r="AH1076" s="18"/>
      <c r="AI1076" s="2" t="s">
        <v>48</v>
      </c>
      <c r="AJ1076" s="2" t="e">
        <f>VLOOKUP(A1076,'Classification Test Result'!$A$2:$D$2428,4,FALSE)</f>
        <v>#N/A</v>
      </c>
      <c r="AL1076" s="2">
        <f>_xlfn.XLOOKUP($A1076,Results!$A$2:$A$2256,Results!G$2:G$2256,"")</f>
        <v>338595</v>
      </c>
      <c r="AM1076" s="2" t="str">
        <f>_xlfn.XLOOKUP($A1076,Results!$A$2:$A$2256,Results!H$2:H$2256,"")</f>
        <v>16MB18</v>
      </c>
      <c r="AN1076" s="2" t="str">
        <f>_xlfn.XLOOKUP($A1076,Results!$A$2:$A$2256,Results!I$2:I$2256,"")</f>
        <v>ERICO</v>
      </c>
      <c r="AO1076" s="2">
        <f>_xlfn.XLOOKUP($A1076,Results!$A$2:$A$2256,Results!J$2:J$2256,"")</f>
        <v>782856520207</v>
      </c>
      <c r="AP1076" s="2">
        <f>_xlfn.XLOOKUP($A1076,Results!$A$2:$A$2256,Results!K$2:K$2256,"")</f>
        <v>39121701</v>
      </c>
      <c r="AQ1076" s="2" t="str">
        <f>_xlfn.XLOOKUP($A1076,Results!$A$2:$A$2256,Results!L$2:L$2256,"")</f>
        <v>AK10627843</v>
      </c>
      <c r="AR1076" s="2">
        <f>_xlfn.XLOOKUP($A1076,Results!$A$2:$A$2256,Results!M$2:M$2256,"")</f>
        <v>219346</v>
      </c>
      <c r="AS1076" s="2" t="str">
        <f>_xlfn.XLOOKUP($A1076,Results!$A$2:$A$2256,Results!N$2:N$2256,"")</f>
        <v>ERC 16MB18 1IN COND BOX SUPPORT</v>
      </c>
      <c r="AT1076" s="2" t="str">
        <f>_xlfn.XLOOKUP($A1076,Results!$A$2:$A$2256,Results!O$2:O$2256,"")</f>
        <v>ERICO</v>
      </c>
      <c r="AU1076" s="2" t="str">
        <f>_xlfn.XLOOKUP($A1076,Results!$A$2:$A$2256,Results!P$2:P$2256,"")</f>
        <v>ERC</v>
      </c>
      <c r="AV1076" s="2" t="str">
        <f>_xlfn.XLOOKUP($A1076,Results!$A$2:$A$2256,Results!Q$2:Q$2256,"")</f>
        <v>SINGLE_MATCH</v>
      </c>
      <c r="AW1076" s="2" t="str">
        <f>_xlfn.XLOOKUP($A1076,Results!$A$2:$A$2256,Results!R$2:R$2256,"")</f>
        <v>0.8517054413713918</v>
      </c>
      <c r="AX1076" s="2">
        <f>_xlfn.XLOOKUP($A1076,Results!$A$2:$A$2256,Results!S$2:S$2256,"")</f>
        <v>100</v>
      </c>
      <c r="AY1076" s="2">
        <f>_xlfn.XLOOKUP($A1076,Results!$A$2:$A$2256,Results!T$2:T$2256,"")</f>
        <v>100</v>
      </c>
      <c r="AZ1076" s="2">
        <f>_xlfn.XLOOKUP($A1076,Results!$A$2:$A$2256,Results!U$2:U$2256,"")</f>
        <v>100</v>
      </c>
      <c r="BA1076" s="2" t="str">
        <f>_xlfn.XLOOKUP($A1076,Results!$A$2:$A$2256,Results!V$2:V$2256,"")</f>
        <v>NVENT THERMAL</v>
      </c>
      <c r="BB1076" s="2">
        <f>_xlfn.XLOOKUP($A1076,Results!$A$2:$A$2256,Results!W$2:W$2256,"")</f>
        <v>70</v>
      </c>
      <c r="BC1076" s="2">
        <f>_xlfn.XLOOKUP($A1076,Results!$A$2:$A$2256,Results!X$2:X$2256,"")</f>
        <v>39120000</v>
      </c>
      <c r="BD1076" s="2">
        <f>_xlfn.XLOOKUP($A1076,Results!$A$2:$A$2256,Results!Y$2:Y$2256,"")</f>
        <v>92</v>
      </c>
      <c r="BE1076" s="2" t="b">
        <f>_xlfn.XLOOKUP($A1076,Results!$A$2:$A$2256,Results!Z$2:Z$2256,"")</f>
        <v>1</v>
      </c>
    </row>
    <row r="1077" spans="1:57" ht="38.25" customHeight="1" x14ac:dyDescent="0.3">
      <c r="A1077">
        <v>906754</v>
      </c>
      <c r="B1077">
        <v>282052</v>
      </c>
      <c r="C1077" t="s">
        <v>36</v>
      </c>
      <c r="D1077" t="s">
        <v>3513</v>
      </c>
      <c r="E1077" s="2" t="str">
        <f>VLOOKUP(F1077,'RPA Vendor Data '!F$1:$G$2418,2)</f>
        <v>SHEPHERD ELECT SUPPLY MD</v>
      </c>
      <c r="F1077" s="2">
        <v>13061</v>
      </c>
      <c r="G1077" s="2">
        <v>1</v>
      </c>
      <c r="H1077" t="s">
        <v>3514</v>
      </c>
      <c r="I1077">
        <v>15</v>
      </c>
      <c r="J1077" t="s">
        <v>65</v>
      </c>
      <c r="K1077" t="s">
        <v>39</v>
      </c>
      <c r="L1077">
        <v>20.350000000000001</v>
      </c>
      <c r="M1077" s="2" t="s">
        <v>3515</v>
      </c>
      <c r="N1077" s="9">
        <v>115</v>
      </c>
      <c r="O1077" t="s">
        <v>36</v>
      </c>
      <c r="P1077" t="s">
        <v>3516</v>
      </c>
      <c r="Q1077" t="s">
        <v>36</v>
      </c>
      <c r="R1077">
        <v>305.25</v>
      </c>
      <c r="S1077" s="1">
        <v>45744.979480243062</v>
      </c>
      <c r="T1077" t="s">
        <v>42</v>
      </c>
      <c r="U1077" s="1">
        <v>45744.75</v>
      </c>
      <c r="V1077" t="s">
        <v>43</v>
      </c>
      <c r="W1077" t="s">
        <v>36</v>
      </c>
      <c r="X1077">
        <v>0</v>
      </c>
      <c r="Y1077" t="s">
        <v>620</v>
      </c>
      <c r="Z1077" t="s">
        <v>36</v>
      </c>
      <c r="AA1077">
        <v>20.350000000000001</v>
      </c>
      <c r="AB1077" t="s">
        <v>36</v>
      </c>
      <c r="AC1077" t="s">
        <v>2687</v>
      </c>
      <c r="AD1077" t="s">
        <v>2687</v>
      </c>
      <c r="AE1077" t="s">
        <v>45</v>
      </c>
      <c r="AF1077" s="44">
        <v>39121457</v>
      </c>
      <c r="AG1077" s="18" t="s">
        <v>3517</v>
      </c>
      <c r="AH1077" s="18"/>
      <c r="AI1077" s="2" t="s">
        <v>48</v>
      </c>
      <c r="AJ1077" s="2" t="e">
        <f>VLOOKUP(A1077,'Classification Test Result'!$A$2:$D$2428,4,FALSE)</f>
        <v>#N/A</v>
      </c>
      <c r="AL1077" s="2">
        <f>_xlfn.XLOOKUP($A1077,Results!$A$2:$A$2256,Results!G$2:G$2256,"")</f>
        <v>0</v>
      </c>
      <c r="AM1077" s="2">
        <f>_xlfn.XLOOKUP($A1077,Results!$A$2:$A$2256,Results!H$2:H$2256,"")</f>
        <v>0</v>
      </c>
      <c r="AN1077" s="2">
        <f>_xlfn.XLOOKUP($A1077,Results!$A$2:$A$2256,Results!I$2:I$2256,"")</f>
        <v>0</v>
      </c>
      <c r="AO1077" s="2">
        <f>_xlfn.XLOOKUP($A1077,Results!$A$2:$A$2256,Results!J$2:J$2256,"")</f>
        <v>0</v>
      </c>
      <c r="AP1077" s="2">
        <f>_xlfn.XLOOKUP($A1077,Results!$A$2:$A$2256,Results!K$2:K$2256,"")</f>
        <v>0</v>
      </c>
      <c r="AQ1077" s="2">
        <f>_xlfn.XLOOKUP($A1077,Results!$A$2:$A$2256,Results!L$2:L$2256,"")</f>
        <v>0</v>
      </c>
      <c r="AR1077" s="2">
        <f>_xlfn.XLOOKUP($A1077,Results!$A$2:$A$2256,Results!M$2:M$2256,"")</f>
        <v>0</v>
      </c>
      <c r="AS1077" s="2">
        <f>_xlfn.XLOOKUP($A1077,Results!$A$2:$A$2256,Results!N$2:N$2256,"")</f>
        <v>0</v>
      </c>
      <c r="AT1077" s="2" t="str">
        <f>_xlfn.XLOOKUP($A1077,Results!$A$2:$A$2256,Results!O$2:O$2256,"")</f>
        <v>ERICO</v>
      </c>
      <c r="AU1077" s="2" t="str">
        <f>_xlfn.XLOOKUP($A1077,Results!$A$2:$A$2256,Results!P$2:P$2256,"")</f>
        <v>ERC</v>
      </c>
      <c r="AV1077" s="2" t="str">
        <f>_xlfn.XLOOKUP($A1077,Results!$A$2:$A$2256,Results!Q$2:Q$2256,"")</f>
        <v>SINGLE_MATCH</v>
      </c>
      <c r="AW1077" s="2">
        <f>_xlfn.XLOOKUP($A1077,Results!$A$2:$A$2256,Results!R$2:R$2256,"")</f>
        <v>0</v>
      </c>
      <c r="AX1077" s="2">
        <f>_xlfn.XLOOKUP($A1077,Results!$A$2:$A$2256,Results!S$2:S$2256,"")</f>
        <v>0</v>
      </c>
      <c r="AY1077" s="2">
        <f>_xlfn.XLOOKUP($A1077,Results!$A$2:$A$2256,Results!T$2:T$2256,"")</f>
        <v>60</v>
      </c>
      <c r="AZ1077" s="2">
        <f>_xlfn.XLOOKUP($A1077,Results!$A$2:$A$2256,Results!U$2:U$2256,"")</f>
        <v>0</v>
      </c>
      <c r="BA1077" s="2" t="str">
        <f>_xlfn.XLOOKUP($A1077,Results!$A$2:$A$2256,Results!V$2:V$2256,"")</f>
        <v>NVENT THERMAL</v>
      </c>
      <c r="BB1077" s="2">
        <f>_xlfn.XLOOKUP($A1077,Results!$A$2:$A$2256,Results!W$2:W$2256,"")</f>
        <v>63</v>
      </c>
      <c r="BC1077" s="2">
        <f>_xlfn.XLOOKUP($A1077,Results!$A$2:$A$2256,Results!X$2:X$2256,"")</f>
        <v>0</v>
      </c>
      <c r="BD1077" s="2">
        <f>_xlfn.XLOOKUP($A1077,Results!$A$2:$A$2256,Results!Y$2:Y$2256,"")</f>
        <v>0</v>
      </c>
      <c r="BE1077" s="2" t="b">
        <f>_xlfn.XLOOKUP($A1077,Results!$A$2:$A$2256,Results!Z$2:Z$2256,"")</f>
        <v>1</v>
      </c>
    </row>
    <row r="1078" spans="1:57" ht="38.25" customHeight="1" x14ac:dyDescent="0.3">
      <c r="A1078">
        <v>906755</v>
      </c>
      <c r="B1078">
        <v>281542</v>
      </c>
      <c r="C1078" t="s">
        <v>36</v>
      </c>
      <c r="D1078">
        <v>930104229</v>
      </c>
      <c r="E1078" s="2" t="str">
        <f>VLOOKUP(F1078,'RPA Vendor Data '!F$1:$G$2418,2)</f>
        <v>BORDER STATES INDUSTRIES</v>
      </c>
      <c r="F1078" s="2">
        <v>10427</v>
      </c>
      <c r="G1078" s="2">
        <v>1</v>
      </c>
      <c r="H1078" t="s">
        <v>3518</v>
      </c>
      <c r="I1078">
        <v>1800</v>
      </c>
      <c r="J1078" t="s">
        <v>357</v>
      </c>
      <c r="K1078" t="s">
        <v>58</v>
      </c>
      <c r="L1078">
        <v>568.48</v>
      </c>
      <c r="M1078" s="2" t="s">
        <v>507</v>
      </c>
      <c r="N1078" s="9" t="s">
        <v>3519</v>
      </c>
      <c r="O1078">
        <v>2243948</v>
      </c>
      <c r="P1078" t="s">
        <v>3520</v>
      </c>
      <c r="Q1078" t="s">
        <v>36</v>
      </c>
      <c r="R1078">
        <v>10232.64</v>
      </c>
      <c r="S1078" s="1">
        <v>45744.460587650457</v>
      </c>
      <c r="T1078" t="s">
        <v>42</v>
      </c>
      <c r="U1078" s="1">
        <v>45744.229861111111</v>
      </c>
      <c r="V1078" t="s">
        <v>43</v>
      </c>
      <c r="W1078" t="s">
        <v>36</v>
      </c>
      <c r="X1078">
        <v>1</v>
      </c>
      <c r="Y1078">
        <v>201</v>
      </c>
      <c r="Z1078" t="s">
        <v>36</v>
      </c>
      <c r="AA1078" t="s">
        <v>36</v>
      </c>
      <c r="AB1078" t="s">
        <v>36</v>
      </c>
      <c r="AC1078" t="s">
        <v>49</v>
      </c>
      <c r="AD1078" t="s">
        <v>49</v>
      </c>
      <c r="AE1078" t="s">
        <v>45</v>
      </c>
      <c r="AG1078" s="18" t="s">
        <v>3521</v>
      </c>
      <c r="AH1078" s="18"/>
      <c r="AI1078" s="2" t="s">
        <v>48</v>
      </c>
      <c r="AJ1078" s="2" t="e">
        <f>VLOOKUP(A1078,'Classification Test Result'!$A$2:$D$2428,4,FALSE)</f>
        <v>#N/A</v>
      </c>
      <c r="AL1078" s="2">
        <f>_xlfn.XLOOKUP($A1078,Results!$A$2:$A$2256,Results!G$2:G$2256,"")</f>
        <v>0</v>
      </c>
      <c r="AM1078" s="2">
        <f>_xlfn.XLOOKUP($A1078,Results!$A$2:$A$2256,Results!H$2:H$2256,"")</f>
        <v>0</v>
      </c>
      <c r="AN1078" s="2">
        <f>_xlfn.XLOOKUP($A1078,Results!$A$2:$A$2256,Results!I$2:I$2256,"")</f>
        <v>0</v>
      </c>
      <c r="AO1078" s="2">
        <f>_xlfn.XLOOKUP($A1078,Results!$A$2:$A$2256,Results!J$2:J$2256,"")</f>
        <v>0</v>
      </c>
      <c r="AP1078" s="2">
        <f>_xlfn.XLOOKUP($A1078,Results!$A$2:$A$2256,Results!K$2:K$2256,"")</f>
        <v>0</v>
      </c>
      <c r="AQ1078" s="2">
        <f>_xlfn.XLOOKUP($A1078,Results!$A$2:$A$2256,Results!L$2:L$2256,"")</f>
        <v>0</v>
      </c>
      <c r="AR1078" s="2">
        <f>_xlfn.XLOOKUP($A1078,Results!$A$2:$A$2256,Results!M$2:M$2256,"")</f>
        <v>0</v>
      </c>
      <c r="AS1078" s="2">
        <f>_xlfn.XLOOKUP($A1078,Results!$A$2:$A$2256,Results!N$2:N$2256,"")</f>
        <v>0</v>
      </c>
      <c r="AT1078" s="2" t="str">
        <f>_xlfn.XLOOKUP($A1078,Results!$A$2:$A$2256,Results!O$2:O$2256,"")</f>
        <v>GENERIC CONDUIT/CONDUIT FITTINGS</v>
      </c>
      <c r="AU1078" s="2" t="str">
        <f>_xlfn.XLOOKUP($A1078,Results!$A$2:$A$2256,Results!P$2:P$2256,"")</f>
        <v>PVC</v>
      </c>
      <c r="AV1078" s="2" t="str">
        <f>_xlfn.XLOOKUP($A1078,Results!$A$2:$A$2256,Results!Q$2:Q$2256,"")</f>
        <v>SINGLE_MATCH</v>
      </c>
      <c r="AW1078" s="2">
        <f>_xlfn.XLOOKUP($A1078,Results!$A$2:$A$2256,Results!R$2:R$2256,"")</f>
        <v>0</v>
      </c>
      <c r="AX1078" s="2">
        <f>_xlfn.XLOOKUP($A1078,Results!$A$2:$A$2256,Results!S$2:S$2256,"")</f>
        <v>0</v>
      </c>
      <c r="AY1078" s="2">
        <f>_xlfn.XLOOKUP($A1078,Results!$A$2:$A$2256,Results!T$2:T$2256,"")</f>
        <v>60</v>
      </c>
      <c r="AZ1078" s="2">
        <f>_xlfn.XLOOKUP($A1078,Results!$A$2:$A$2256,Results!U$2:U$2256,"")</f>
        <v>0</v>
      </c>
      <c r="BA1078" s="2" t="str">
        <f>_xlfn.XLOOKUP($A1078,Results!$A$2:$A$2256,Results!V$2:V$2256,"")</f>
        <v>ATKORE</v>
      </c>
      <c r="BB1078" s="2">
        <f>_xlfn.XLOOKUP($A1078,Results!$A$2:$A$2256,Results!W$2:W$2256,"")</f>
        <v>77</v>
      </c>
      <c r="BC1078" s="2">
        <f>_xlfn.XLOOKUP($A1078,Results!$A$2:$A$2256,Results!X$2:X$2256,"")</f>
        <v>39131706</v>
      </c>
      <c r="BD1078" s="2">
        <f>_xlfn.XLOOKUP($A1078,Results!$A$2:$A$2256,Results!Y$2:Y$2256,"")</f>
        <v>77</v>
      </c>
      <c r="BE1078" s="2" t="b">
        <f>_xlfn.XLOOKUP($A1078,Results!$A$2:$A$2256,Results!Z$2:Z$2256,"")</f>
        <v>1</v>
      </c>
    </row>
    <row r="1079" spans="1:57" ht="38.25" customHeight="1" x14ac:dyDescent="0.3">
      <c r="A1079">
        <v>906756</v>
      </c>
      <c r="B1079">
        <v>281551</v>
      </c>
      <c r="C1079" t="s">
        <v>36</v>
      </c>
      <c r="D1079">
        <v>930104218</v>
      </c>
      <c r="E1079" s="2" t="str">
        <f>VLOOKUP(F1079,'RPA Vendor Data '!F$1:$G$2418,2)</f>
        <v>BORDER STATES INDUSTRIES</v>
      </c>
      <c r="F1079" s="2">
        <v>10427</v>
      </c>
      <c r="G1079" s="2">
        <v>1</v>
      </c>
      <c r="H1079" t="s">
        <v>3518</v>
      </c>
      <c r="I1079">
        <v>1000</v>
      </c>
      <c r="J1079" t="s">
        <v>357</v>
      </c>
      <c r="K1079" t="s">
        <v>58</v>
      </c>
      <c r="L1079">
        <v>568.48</v>
      </c>
      <c r="M1079" s="2" t="s">
        <v>507</v>
      </c>
      <c r="N1079" s="9" t="s">
        <v>3519</v>
      </c>
      <c r="O1079">
        <v>2243948</v>
      </c>
      <c r="P1079" t="s">
        <v>3520</v>
      </c>
      <c r="Q1079" t="s">
        <v>36</v>
      </c>
      <c r="R1079">
        <v>5684.8</v>
      </c>
      <c r="S1079" s="1">
        <v>45744.460397719908</v>
      </c>
      <c r="T1079" t="s">
        <v>42</v>
      </c>
      <c r="U1079" s="1">
        <v>45744.231944444437</v>
      </c>
      <c r="V1079" t="s">
        <v>43</v>
      </c>
      <c r="W1079" t="s">
        <v>36</v>
      </c>
      <c r="X1079">
        <v>0</v>
      </c>
      <c r="Y1079">
        <v>201</v>
      </c>
      <c r="Z1079" t="s">
        <v>36</v>
      </c>
      <c r="AA1079" t="s">
        <v>36</v>
      </c>
      <c r="AB1079" t="s">
        <v>36</v>
      </c>
      <c r="AC1079" t="s">
        <v>49</v>
      </c>
      <c r="AD1079" t="s">
        <v>49</v>
      </c>
      <c r="AE1079" t="s">
        <v>45</v>
      </c>
      <c r="AG1079" s="18" t="s">
        <v>3521</v>
      </c>
      <c r="AH1079" s="18"/>
      <c r="AI1079" s="2" t="s">
        <v>48</v>
      </c>
      <c r="AJ1079" s="2" t="e">
        <f>VLOOKUP(A1079,'Classification Test Result'!$A$2:$D$2428,4,FALSE)</f>
        <v>#N/A</v>
      </c>
      <c r="AL1079" s="2">
        <f>_xlfn.XLOOKUP($A1079,Results!$A$2:$A$2256,Results!G$2:G$2256,"")</f>
        <v>0</v>
      </c>
      <c r="AM1079" s="2">
        <f>_xlfn.XLOOKUP($A1079,Results!$A$2:$A$2256,Results!H$2:H$2256,"")</f>
        <v>0</v>
      </c>
      <c r="AN1079" s="2">
        <f>_xlfn.XLOOKUP($A1079,Results!$A$2:$A$2256,Results!I$2:I$2256,"")</f>
        <v>0</v>
      </c>
      <c r="AO1079" s="2">
        <f>_xlfn.XLOOKUP($A1079,Results!$A$2:$A$2256,Results!J$2:J$2256,"")</f>
        <v>0</v>
      </c>
      <c r="AP1079" s="2">
        <f>_xlfn.XLOOKUP($A1079,Results!$A$2:$A$2256,Results!K$2:K$2256,"")</f>
        <v>0</v>
      </c>
      <c r="AQ1079" s="2">
        <f>_xlfn.XLOOKUP($A1079,Results!$A$2:$A$2256,Results!L$2:L$2256,"")</f>
        <v>0</v>
      </c>
      <c r="AR1079" s="2">
        <f>_xlfn.XLOOKUP($A1079,Results!$A$2:$A$2256,Results!M$2:M$2256,"")</f>
        <v>0</v>
      </c>
      <c r="AS1079" s="2">
        <f>_xlfn.XLOOKUP($A1079,Results!$A$2:$A$2256,Results!N$2:N$2256,"")</f>
        <v>0</v>
      </c>
      <c r="AT1079" s="2" t="str">
        <f>_xlfn.XLOOKUP($A1079,Results!$A$2:$A$2256,Results!O$2:O$2256,"")</f>
        <v>GENERIC CONDUIT/CONDUIT FITTINGS</v>
      </c>
      <c r="AU1079" s="2" t="str">
        <f>_xlfn.XLOOKUP($A1079,Results!$A$2:$A$2256,Results!P$2:P$2256,"")</f>
        <v>PVC</v>
      </c>
      <c r="AV1079" s="2" t="str">
        <f>_xlfn.XLOOKUP($A1079,Results!$A$2:$A$2256,Results!Q$2:Q$2256,"")</f>
        <v>SINGLE_MATCH</v>
      </c>
      <c r="AW1079" s="2">
        <f>_xlfn.XLOOKUP($A1079,Results!$A$2:$A$2256,Results!R$2:R$2256,"")</f>
        <v>0</v>
      </c>
      <c r="AX1079" s="2">
        <f>_xlfn.XLOOKUP($A1079,Results!$A$2:$A$2256,Results!S$2:S$2256,"")</f>
        <v>0</v>
      </c>
      <c r="AY1079" s="2">
        <f>_xlfn.XLOOKUP($A1079,Results!$A$2:$A$2256,Results!T$2:T$2256,"")</f>
        <v>60</v>
      </c>
      <c r="AZ1079" s="2">
        <f>_xlfn.XLOOKUP($A1079,Results!$A$2:$A$2256,Results!U$2:U$2256,"")</f>
        <v>0</v>
      </c>
      <c r="BA1079" s="2" t="str">
        <f>_xlfn.XLOOKUP($A1079,Results!$A$2:$A$2256,Results!V$2:V$2256,"")</f>
        <v>ATKORE</v>
      </c>
      <c r="BB1079" s="2">
        <f>_xlfn.XLOOKUP($A1079,Results!$A$2:$A$2256,Results!W$2:W$2256,"")</f>
        <v>77</v>
      </c>
      <c r="BC1079" s="2">
        <f>_xlfn.XLOOKUP($A1079,Results!$A$2:$A$2256,Results!X$2:X$2256,"")</f>
        <v>39131706</v>
      </c>
      <c r="BD1079" s="2">
        <f>_xlfn.XLOOKUP($A1079,Results!$A$2:$A$2256,Results!Y$2:Y$2256,"")</f>
        <v>77</v>
      </c>
      <c r="BE1079" s="2" t="b">
        <f>_xlfn.XLOOKUP($A1079,Results!$A$2:$A$2256,Results!Z$2:Z$2256,"")</f>
        <v>1</v>
      </c>
    </row>
    <row r="1080" spans="1:57" ht="38.25" customHeight="1" x14ac:dyDescent="0.3">
      <c r="A1080">
        <v>906757</v>
      </c>
      <c r="B1080">
        <v>281549</v>
      </c>
      <c r="C1080" t="s">
        <v>36</v>
      </c>
      <c r="D1080">
        <v>930104388</v>
      </c>
      <c r="E1080" s="2" t="str">
        <f>VLOOKUP(F1080,'RPA Vendor Data '!F$1:$G$2418,2)</f>
        <v>BORDER STATES INDUSTRIES</v>
      </c>
      <c r="F1080" s="2">
        <v>10427</v>
      </c>
      <c r="G1080" s="2">
        <v>1</v>
      </c>
      <c r="H1080" t="s">
        <v>3522</v>
      </c>
      <c r="I1080">
        <v>9</v>
      </c>
      <c r="J1080" t="s">
        <v>65</v>
      </c>
      <c r="K1080" t="s">
        <v>58</v>
      </c>
      <c r="L1080">
        <v>195.12</v>
      </c>
      <c r="M1080" s="2" t="s">
        <v>507</v>
      </c>
      <c r="N1080" s="9" t="s">
        <v>3523</v>
      </c>
      <c r="O1080">
        <v>104922</v>
      </c>
      <c r="P1080" t="s">
        <v>3524</v>
      </c>
      <c r="Q1080" t="s">
        <v>36</v>
      </c>
      <c r="R1080">
        <v>17.559999999999999</v>
      </c>
      <c r="S1080" s="1">
        <v>45744.46043634259</v>
      </c>
      <c r="T1080" t="s">
        <v>42</v>
      </c>
      <c r="U1080" s="1">
        <v>45744.231944444437</v>
      </c>
      <c r="V1080" t="s">
        <v>43</v>
      </c>
      <c r="W1080" t="s">
        <v>36</v>
      </c>
      <c r="X1080">
        <v>0</v>
      </c>
      <c r="Y1080">
        <v>201</v>
      </c>
      <c r="Z1080" t="s">
        <v>36</v>
      </c>
      <c r="AA1080" t="s">
        <v>36</v>
      </c>
      <c r="AB1080" t="s">
        <v>36</v>
      </c>
      <c r="AC1080" t="s">
        <v>579</v>
      </c>
      <c r="AD1080" t="s">
        <v>579</v>
      </c>
      <c r="AE1080" t="s">
        <v>45</v>
      </c>
      <c r="AG1080" s="18" t="s">
        <v>3525</v>
      </c>
      <c r="AH1080" s="18"/>
      <c r="AI1080" s="2" t="s">
        <v>48</v>
      </c>
      <c r="AJ1080" s="2" t="e">
        <f>VLOOKUP(A1080,'Classification Test Result'!$A$2:$D$2428,4,FALSE)</f>
        <v>#N/A</v>
      </c>
      <c r="AL1080" s="2">
        <f>_xlfn.XLOOKUP($A1080,Results!$A$2:$A$2256,Results!G$2:G$2256,"")</f>
        <v>0</v>
      </c>
      <c r="AM1080" s="2">
        <f>_xlfn.XLOOKUP($A1080,Results!$A$2:$A$2256,Results!H$2:H$2256,"")</f>
        <v>0</v>
      </c>
      <c r="AN1080" s="2">
        <f>_xlfn.XLOOKUP($A1080,Results!$A$2:$A$2256,Results!I$2:I$2256,"")</f>
        <v>0</v>
      </c>
      <c r="AO1080" s="2">
        <f>_xlfn.XLOOKUP($A1080,Results!$A$2:$A$2256,Results!J$2:J$2256,"")</f>
        <v>0</v>
      </c>
      <c r="AP1080" s="2">
        <f>_xlfn.XLOOKUP($A1080,Results!$A$2:$A$2256,Results!K$2:K$2256,"")</f>
        <v>0</v>
      </c>
      <c r="AQ1080" s="2">
        <f>_xlfn.XLOOKUP($A1080,Results!$A$2:$A$2256,Results!L$2:L$2256,"")</f>
        <v>0</v>
      </c>
      <c r="AR1080" s="2">
        <f>_xlfn.XLOOKUP($A1080,Results!$A$2:$A$2256,Results!M$2:M$2256,"")</f>
        <v>0</v>
      </c>
      <c r="AS1080" s="2">
        <f>_xlfn.XLOOKUP($A1080,Results!$A$2:$A$2256,Results!N$2:N$2256,"")</f>
        <v>0</v>
      </c>
      <c r="AT1080" s="2" t="str">
        <f>_xlfn.XLOOKUP($A1080,Results!$A$2:$A$2256,Results!O$2:O$2256,"")</f>
        <v>GENERIC CONDUIT/CONDUIT FITTINGS</v>
      </c>
      <c r="AU1080" s="2" t="str">
        <f>_xlfn.XLOOKUP($A1080,Results!$A$2:$A$2256,Results!P$2:P$2256,"")</f>
        <v>PVC</v>
      </c>
      <c r="AV1080" s="2" t="str">
        <f>_xlfn.XLOOKUP($A1080,Results!$A$2:$A$2256,Results!Q$2:Q$2256,"")</f>
        <v>SINGLE_MATCH</v>
      </c>
      <c r="AW1080" s="2">
        <f>_xlfn.XLOOKUP($A1080,Results!$A$2:$A$2256,Results!R$2:R$2256,"")</f>
        <v>0</v>
      </c>
      <c r="AX1080" s="2">
        <f>_xlfn.XLOOKUP($A1080,Results!$A$2:$A$2256,Results!S$2:S$2256,"")</f>
        <v>0</v>
      </c>
      <c r="AY1080" s="2">
        <f>_xlfn.XLOOKUP($A1080,Results!$A$2:$A$2256,Results!T$2:T$2256,"")</f>
        <v>60</v>
      </c>
      <c r="AZ1080" s="2">
        <f>_xlfn.XLOOKUP($A1080,Results!$A$2:$A$2256,Results!U$2:U$2256,"")</f>
        <v>0</v>
      </c>
      <c r="BA1080" s="2" t="str">
        <f>_xlfn.XLOOKUP($A1080,Results!$A$2:$A$2256,Results!V$2:V$2256,"")</f>
        <v>IPEX</v>
      </c>
      <c r="BB1080" s="2">
        <f>_xlfn.XLOOKUP($A1080,Results!$A$2:$A$2256,Results!W$2:W$2256,"")</f>
        <v>65</v>
      </c>
      <c r="BC1080" s="2">
        <f>_xlfn.XLOOKUP($A1080,Results!$A$2:$A$2256,Results!X$2:X$2256,"")</f>
        <v>0</v>
      </c>
      <c r="BD1080" s="2">
        <f>_xlfn.XLOOKUP($A1080,Results!$A$2:$A$2256,Results!Y$2:Y$2256,"")</f>
        <v>0</v>
      </c>
      <c r="BE1080" s="2" t="b">
        <f>_xlfn.XLOOKUP($A1080,Results!$A$2:$A$2256,Results!Z$2:Z$2256,"")</f>
        <v>1</v>
      </c>
    </row>
    <row r="1081" spans="1:57" ht="38.25" customHeight="1" x14ac:dyDescent="0.3">
      <c r="A1081">
        <v>906758</v>
      </c>
      <c r="B1081">
        <v>281547</v>
      </c>
      <c r="C1081" t="s">
        <v>36</v>
      </c>
      <c r="D1081">
        <v>930104509</v>
      </c>
      <c r="E1081" s="2" t="str">
        <f>VLOOKUP(F1081,'RPA Vendor Data '!F$1:$G$2418,2)</f>
        <v>BORDER STATES INDUSTRIES</v>
      </c>
      <c r="F1081" s="2">
        <v>10427</v>
      </c>
      <c r="G1081" s="2">
        <v>1</v>
      </c>
      <c r="H1081" t="s">
        <v>3526</v>
      </c>
      <c r="I1081">
        <v>4</v>
      </c>
      <c r="J1081" t="s">
        <v>65</v>
      </c>
      <c r="K1081" t="s">
        <v>58</v>
      </c>
      <c r="L1081">
        <v>3764</v>
      </c>
      <c r="M1081" s="2" t="s">
        <v>622</v>
      </c>
      <c r="N1081" s="9" t="s">
        <v>3527</v>
      </c>
      <c r="O1081">
        <v>172713</v>
      </c>
      <c r="P1081" t="s">
        <v>36</v>
      </c>
      <c r="Q1081" t="s">
        <v>36</v>
      </c>
      <c r="R1081">
        <v>150.56</v>
      </c>
      <c r="S1081" s="1">
        <v>45744.460471874998</v>
      </c>
      <c r="T1081" t="s">
        <v>42</v>
      </c>
      <c r="U1081" s="1">
        <v>45744.231249999997</v>
      </c>
      <c r="V1081" t="s">
        <v>43</v>
      </c>
      <c r="W1081" t="s">
        <v>36</v>
      </c>
      <c r="X1081">
        <v>7</v>
      </c>
      <c r="Y1081">
        <v>201</v>
      </c>
      <c r="Z1081" t="s">
        <v>36</v>
      </c>
      <c r="AA1081" t="s">
        <v>36</v>
      </c>
      <c r="AB1081" t="s">
        <v>36</v>
      </c>
      <c r="AC1081" t="s">
        <v>49</v>
      </c>
      <c r="AD1081" t="s">
        <v>49</v>
      </c>
      <c r="AE1081" t="s">
        <v>45</v>
      </c>
      <c r="AG1081" s="18" t="s">
        <v>3528</v>
      </c>
      <c r="AH1081" s="18"/>
      <c r="AI1081" s="2" t="s">
        <v>48</v>
      </c>
      <c r="AJ1081" s="2" t="e">
        <f>VLOOKUP(A1081,'Classification Test Result'!$A$2:$D$2428,4,FALSE)</f>
        <v>#N/A</v>
      </c>
      <c r="AL1081" s="2">
        <f>_xlfn.XLOOKUP($A1081,Results!$A$2:$A$2256,Results!G$2:G$2256,"")</f>
        <v>0</v>
      </c>
      <c r="AM1081" s="2">
        <f>_xlfn.XLOOKUP($A1081,Results!$A$2:$A$2256,Results!H$2:H$2256,"")</f>
        <v>0</v>
      </c>
      <c r="AN1081" s="2">
        <f>_xlfn.XLOOKUP($A1081,Results!$A$2:$A$2256,Results!I$2:I$2256,"")</f>
        <v>0</v>
      </c>
      <c r="AO1081" s="2">
        <f>_xlfn.XLOOKUP($A1081,Results!$A$2:$A$2256,Results!J$2:J$2256,"")</f>
        <v>0</v>
      </c>
      <c r="AP1081" s="2">
        <f>_xlfn.XLOOKUP($A1081,Results!$A$2:$A$2256,Results!K$2:K$2256,"")</f>
        <v>0</v>
      </c>
      <c r="AQ1081" s="2">
        <f>_xlfn.XLOOKUP($A1081,Results!$A$2:$A$2256,Results!L$2:L$2256,"")</f>
        <v>0</v>
      </c>
      <c r="AR1081" s="2">
        <f>_xlfn.XLOOKUP($A1081,Results!$A$2:$A$2256,Results!M$2:M$2256,"")</f>
        <v>0</v>
      </c>
      <c r="AS1081" s="2">
        <f>_xlfn.XLOOKUP($A1081,Results!$A$2:$A$2256,Results!N$2:N$2256,"")</f>
        <v>0</v>
      </c>
      <c r="AT1081" s="2">
        <f>_xlfn.XLOOKUP($A1081,Results!$A$2:$A$2256,Results!O$2:O$2256,"")</f>
        <v>0</v>
      </c>
      <c r="AU1081" s="2">
        <f>_xlfn.XLOOKUP($A1081,Results!$A$2:$A$2256,Results!P$2:P$2256,"")</f>
        <v>0</v>
      </c>
      <c r="AV1081" s="2">
        <f>_xlfn.XLOOKUP($A1081,Results!$A$2:$A$2256,Results!Q$2:Q$2256,"")</f>
        <v>0</v>
      </c>
      <c r="AW1081" s="2">
        <f>_xlfn.XLOOKUP($A1081,Results!$A$2:$A$2256,Results!R$2:R$2256,"")</f>
        <v>0</v>
      </c>
      <c r="AX1081" s="2">
        <f>_xlfn.XLOOKUP($A1081,Results!$A$2:$A$2256,Results!S$2:S$2256,"")</f>
        <v>0</v>
      </c>
      <c r="AY1081" s="2">
        <f>_xlfn.XLOOKUP($A1081,Results!$A$2:$A$2256,Results!T$2:T$2256,"")</f>
        <v>0</v>
      </c>
      <c r="AZ1081" s="2">
        <f>_xlfn.XLOOKUP($A1081,Results!$A$2:$A$2256,Results!U$2:U$2256,"")</f>
        <v>0</v>
      </c>
      <c r="BA1081" s="2" t="str">
        <f>_xlfn.XLOOKUP($A1081,Results!$A$2:$A$2256,Results!V$2:V$2256,"")</f>
        <v>IPEX</v>
      </c>
      <c r="BB1081" s="2">
        <f>_xlfn.XLOOKUP($A1081,Results!$A$2:$A$2256,Results!W$2:W$2256,"")</f>
        <v>78</v>
      </c>
      <c r="BC1081" s="2">
        <f>_xlfn.XLOOKUP($A1081,Results!$A$2:$A$2256,Results!X$2:X$2256,"")</f>
        <v>39131717</v>
      </c>
      <c r="BD1081" s="2">
        <f>_xlfn.XLOOKUP($A1081,Results!$A$2:$A$2256,Results!Y$2:Y$2256,"")</f>
        <v>61</v>
      </c>
      <c r="BE1081" s="2" t="b">
        <f>_xlfn.XLOOKUP($A1081,Results!$A$2:$A$2256,Results!Z$2:Z$2256,"")</f>
        <v>1</v>
      </c>
    </row>
    <row r="1082" spans="1:57" ht="38.25" customHeight="1" x14ac:dyDescent="0.3">
      <c r="A1082">
        <v>906759</v>
      </c>
      <c r="B1082">
        <v>281532</v>
      </c>
      <c r="C1082" t="s">
        <v>36</v>
      </c>
      <c r="D1082">
        <v>930104454</v>
      </c>
      <c r="E1082" s="2" t="str">
        <f>VLOOKUP(F1082,'RPA Vendor Data '!F$1:$G$2418,2)</f>
        <v>BORDER STATES INDUSTRIES</v>
      </c>
      <c r="F1082" s="2">
        <v>10427</v>
      </c>
      <c r="G1082" s="2">
        <v>1</v>
      </c>
      <c r="H1082" t="s">
        <v>3530</v>
      </c>
      <c r="I1082">
        <v>89</v>
      </c>
      <c r="J1082" t="s">
        <v>65</v>
      </c>
      <c r="K1082" t="s">
        <v>58</v>
      </c>
      <c r="L1082">
        <v>68.239999999999995</v>
      </c>
      <c r="M1082" s="2" t="s">
        <v>1513</v>
      </c>
      <c r="N1082" s="9" t="s">
        <v>3531</v>
      </c>
      <c r="O1082">
        <v>104390</v>
      </c>
      <c r="P1082" t="s">
        <v>3532</v>
      </c>
      <c r="Q1082" t="s">
        <v>36</v>
      </c>
      <c r="R1082">
        <v>60.73</v>
      </c>
      <c r="S1082" s="1">
        <v>45744.438050729157</v>
      </c>
      <c r="T1082" t="s">
        <v>42</v>
      </c>
      <c r="U1082" s="1">
        <v>45744.227777777778</v>
      </c>
      <c r="V1082" t="s">
        <v>43</v>
      </c>
      <c r="W1082" t="s">
        <v>36</v>
      </c>
      <c r="X1082">
        <v>4</v>
      </c>
      <c r="Y1082">
        <v>201</v>
      </c>
      <c r="Z1082" t="s">
        <v>36</v>
      </c>
      <c r="AA1082" t="s">
        <v>36</v>
      </c>
      <c r="AB1082" t="s">
        <v>36</v>
      </c>
      <c r="AC1082" t="s">
        <v>579</v>
      </c>
      <c r="AD1082" t="s">
        <v>579</v>
      </c>
      <c r="AE1082" t="s">
        <v>45</v>
      </c>
      <c r="AG1082" s="18" t="s">
        <v>3533</v>
      </c>
      <c r="AH1082" s="18"/>
      <c r="AI1082" s="2" t="s">
        <v>48</v>
      </c>
      <c r="AJ1082" s="2" t="e">
        <f>VLOOKUP(A1082,'Classification Test Result'!$A$2:$D$2428,4,FALSE)</f>
        <v>#N/A</v>
      </c>
      <c r="AL1082" s="2">
        <f>_xlfn.XLOOKUP($A1082,Results!$A$2:$A$2256,Results!G$2:G$2256,"")</f>
        <v>0</v>
      </c>
      <c r="AM1082" s="2">
        <f>_xlfn.XLOOKUP($A1082,Results!$A$2:$A$2256,Results!H$2:H$2256,"")</f>
        <v>0</v>
      </c>
      <c r="AN1082" s="2">
        <f>_xlfn.XLOOKUP($A1082,Results!$A$2:$A$2256,Results!I$2:I$2256,"")</f>
        <v>0</v>
      </c>
      <c r="AO1082" s="2">
        <f>_xlfn.XLOOKUP($A1082,Results!$A$2:$A$2256,Results!J$2:J$2256,"")</f>
        <v>0</v>
      </c>
      <c r="AP1082" s="2">
        <f>_xlfn.XLOOKUP($A1082,Results!$A$2:$A$2256,Results!K$2:K$2256,"")</f>
        <v>0</v>
      </c>
      <c r="AQ1082" s="2">
        <f>_xlfn.XLOOKUP($A1082,Results!$A$2:$A$2256,Results!L$2:L$2256,"")</f>
        <v>0</v>
      </c>
      <c r="AR1082" s="2">
        <f>_xlfn.XLOOKUP($A1082,Results!$A$2:$A$2256,Results!M$2:M$2256,"")</f>
        <v>0</v>
      </c>
      <c r="AS1082" s="2">
        <f>_xlfn.XLOOKUP($A1082,Results!$A$2:$A$2256,Results!N$2:N$2256,"")</f>
        <v>0</v>
      </c>
      <c r="AT1082" s="2">
        <f>_xlfn.XLOOKUP($A1082,Results!$A$2:$A$2256,Results!O$2:O$2256,"")</f>
        <v>0</v>
      </c>
      <c r="AU1082" s="2">
        <f>_xlfn.XLOOKUP($A1082,Results!$A$2:$A$2256,Results!P$2:P$2256,"")</f>
        <v>0</v>
      </c>
      <c r="AV1082" s="2">
        <f>_xlfn.XLOOKUP($A1082,Results!$A$2:$A$2256,Results!Q$2:Q$2256,"")</f>
        <v>0</v>
      </c>
      <c r="AW1082" s="2">
        <f>_xlfn.XLOOKUP($A1082,Results!$A$2:$A$2256,Results!R$2:R$2256,"")</f>
        <v>0</v>
      </c>
      <c r="AX1082" s="2">
        <f>_xlfn.XLOOKUP($A1082,Results!$A$2:$A$2256,Results!S$2:S$2256,"")</f>
        <v>0</v>
      </c>
      <c r="AY1082" s="2">
        <f>_xlfn.XLOOKUP($A1082,Results!$A$2:$A$2256,Results!T$2:T$2256,"")</f>
        <v>0</v>
      </c>
      <c r="AZ1082" s="2">
        <f>_xlfn.XLOOKUP($A1082,Results!$A$2:$A$2256,Results!U$2:U$2256,"")</f>
        <v>0</v>
      </c>
      <c r="BA1082" s="2" t="str">
        <f>_xlfn.XLOOKUP($A1082,Results!$A$2:$A$2256,Results!V$2:V$2256,"")</f>
        <v>IPEX</v>
      </c>
      <c r="BB1082" s="2">
        <f>_xlfn.XLOOKUP($A1082,Results!$A$2:$A$2256,Results!W$2:W$2256,"")</f>
        <v>79</v>
      </c>
      <c r="BC1082" s="2">
        <f>_xlfn.XLOOKUP($A1082,Results!$A$2:$A$2256,Results!X$2:X$2256,"")</f>
        <v>39131717</v>
      </c>
      <c r="BD1082" s="2">
        <f>_xlfn.XLOOKUP($A1082,Results!$A$2:$A$2256,Results!Y$2:Y$2256,"")</f>
        <v>63</v>
      </c>
      <c r="BE1082" s="2" t="b">
        <f>_xlfn.XLOOKUP($A1082,Results!$A$2:$A$2256,Results!Z$2:Z$2256,"")</f>
        <v>1</v>
      </c>
    </row>
    <row r="1083" spans="1:57" ht="38.25" customHeight="1" x14ac:dyDescent="0.3">
      <c r="A1083">
        <v>906760</v>
      </c>
      <c r="B1083">
        <v>281547</v>
      </c>
      <c r="C1083" t="s">
        <v>36</v>
      </c>
      <c r="D1083">
        <v>930104509</v>
      </c>
      <c r="E1083" s="2" t="str">
        <f>VLOOKUP(F1083,'RPA Vendor Data '!F$1:$G$2418,2)</f>
        <v>BORDER STATES INDUSTRIES</v>
      </c>
      <c r="F1083" s="2">
        <v>10427</v>
      </c>
      <c r="G1083" s="2">
        <v>2</v>
      </c>
      <c r="H1083" t="s">
        <v>3534</v>
      </c>
      <c r="I1083">
        <v>10</v>
      </c>
      <c r="J1083" t="s">
        <v>65</v>
      </c>
      <c r="K1083" t="s">
        <v>58</v>
      </c>
      <c r="L1083">
        <v>3180.67</v>
      </c>
      <c r="M1083" s="2" t="s">
        <v>3535</v>
      </c>
      <c r="N1083" s="9" t="s">
        <v>3536</v>
      </c>
      <c r="O1083">
        <v>3564644</v>
      </c>
      <c r="P1083" t="s">
        <v>36</v>
      </c>
      <c r="Q1083" t="s">
        <v>36</v>
      </c>
      <c r="R1083">
        <v>318.07</v>
      </c>
      <c r="S1083" s="1">
        <v>45744.460475196764</v>
      </c>
      <c r="T1083" t="s">
        <v>42</v>
      </c>
      <c r="U1083" s="1">
        <v>45744.231249999997</v>
      </c>
      <c r="V1083" t="s">
        <v>43</v>
      </c>
      <c r="W1083" t="s">
        <v>36</v>
      </c>
      <c r="X1083">
        <v>7</v>
      </c>
      <c r="Y1083">
        <v>201</v>
      </c>
      <c r="Z1083" t="s">
        <v>36</v>
      </c>
      <c r="AA1083" t="s">
        <v>36</v>
      </c>
      <c r="AB1083" t="s">
        <v>36</v>
      </c>
      <c r="AC1083" t="s">
        <v>49</v>
      </c>
      <c r="AD1083" t="s">
        <v>49</v>
      </c>
      <c r="AE1083" t="s">
        <v>45</v>
      </c>
      <c r="AG1083" s="2" t="s">
        <v>1668</v>
      </c>
      <c r="AI1083" s="2" t="s">
        <v>48</v>
      </c>
      <c r="AJ1083" s="2" t="e">
        <f>VLOOKUP(A1083,'Classification Test Result'!$A$2:$D$2428,4,FALSE)</f>
        <v>#N/A</v>
      </c>
      <c r="AL1083" s="2">
        <f>_xlfn.XLOOKUP($A1083,Results!$A$2:$A$2256,Results!G$2:G$2256,"")</f>
        <v>0</v>
      </c>
      <c r="AM1083" s="2">
        <f>_xlfn.XLOOKUP($A1083,Results!$A$2:$A$2256,Results!H$2:H$2256,"")</f>
        <v>0</v>
      </c>
      <c r="AN1083" s="2">
        <f>_xlfn.XLOOKUP($A1083,Results!$A$2:$A$2256,Results!I$2:I$2256,"")</f>
        <v>0</v>
      </c>
      <c r="AO1083" s="2">
        <f>_xlfn.XLOOKUP($A1083,Results!$A$2:$A$2256,Results!J$2:J$2256,"")</f>
        <v>0</v>
      </c>
      <c r="AP1083" s="2">
        <f>_xlfn.XLOOKUP($A1083,Results!$A$2:$A$2256,Results!K$2:K$2256,"")</f>
        <v>0</v>
      </c>
      <c r="AQ1083" s="2">
        <f>_xlfn.XLOOKUP($A1083,Results!$A$2:$A$2256,Results!L$2:L$2256,"")</f>
        <v>0</v>
      </c>
      <c r="AR1083" s="2">
        <f>_xlfn.XLOOKUP($A1083,Results!$A$2:$A$2256,Results!M$2:M$2256,"")</f>
        <v>0</v>
      </c>
      <c r="AS1083" s="2">
        <f>_xlfn.XLOOKUP($A1083,Results!$A$2:$A$2256,Results!N$2:N$2256,"")</f>
        <v>0</v>
      </c>
      <c r="AT1083" s="2" t="str">
        <f>_xlfn.XLOOKUP($A1083,Results!$A$2:$A$2256,Results!O$2:O$2256,"")</f>
        <v>GENERIC CONDUIT/CONDUIT FITTINGS</v>
      </c>
      <c r="AU1083" s="2" t="str">
        <f>_xlfn.XLOOKUP($A1083,Results!$A$2:$A$2256,Results!P$2:P$2256,"")</f>
        <v>PVC</v>
      </c>
      <c r="AV1083" s="2" t="str">
        <f>_xlfn.XLOOKUP($A1083,Results!$A$2:$A$2256,Results!Q$2:Q$2256,"")</f>
        <v>SINGLE_MATCH</v>
      </c>
      <c r="AW1083" s="2">
        <f>_xlfn.XLOOKUP($A1083,Results!$A$2:$A$2256,Results!R$2:R$2256,"")</f>
        <v>0</v>
      </c>
      <c r="AX1083" s="2">
        <f>_xlfn.XLOOKUP($A1083,Results!$A$2:$A$2256,Results!S$2:S$2256,"")</f>
        <v>0</v>
      </c>
      <c r="AY1083" s="2">
        <f>_xlfn.XLOOKUP($A1083,Results!$A$2:$A$2256,Results!T$2:T$2256,"")</f>
        <v>60</v>
      </c>
      <c r="AZ1083" s="2">
        <f>_xlfn.XLOOKUP($A1083,Results!$A$2:$A$2256,Results!U$2:U$2256,"")</f>
        <v>0</v>
      </c>
      <c r="BA1083" s="2" t="str">
        <f>_xlfn.XLOOKUP($A1083,Results!$A$2:$A$2256,Results!V$2:V$2256,"")</f>
        <v>IPEX</v>
      </c>
      <c r="BB1083" s="2">
        <f>_xlfn.XLOOKUP($A1083,Results!$A$2:$A$2256,Results!W$2:W$2256,"")</f>
        <v>80</v>
      </c>
      <c r="BC1083" s="2">
        <f>_xlfn.XLOOKUP($A1083,Results!$A$2:$A$2256,Results!X$2:X$2256,"")</f>
        <v>40170000</v>
      </c>
      <c r="BD1083" s="2">
        <f>_xlfn.XLOOKUP($A1083,Results!$A$2:$A$2256,Results!Y$2:Y$2256,"")</f>
        <v>80</v>
      </c>
      <c r="BE1083" s="2" t="b">
        <f>_xlfn.XLOOKUP($A1083,Results!$A$2:$A$2256,Results!Z$2:Z$2256,"")</f>
        <v>1</v>
      </c>
    </row>
    <row r="1084" spans="1:57" ht="38.25" customHeight="1" x14ac:dyDescent="0.3">
      <c r="A1084">
        <v>906761</v>
      </c>
      <c r="B1084">
        <v>282049</v>
      </c>
      <c r="C1084" t="s">
        <v>36</v>
      </c>
      <c r="D1084" t="s">
        <v>2900</v>
      </c>
      <c r="E1084" s="2" t="str">
        <f>VLOOKUP(F1084,'RPA Vendor Data '!F$1:$G$2418,2)</f>
        <v>SHEPHERD ELECT SUPPLY MD</v>
      </c>
      <c r="F1084" s="2">
        <v>13061</v>
      </c>
      <c r="G1084" s="2">
        <v>6</v>
      </c>
      <c r="H1084" t="s">
        <v>3538</v>
      </c>
      <c r="I1084">
        <v>50</v>
      </c>
      <c r="J1084" t="s">
        <v>389</v>
      </c>
      <c r="K1084" t="s">
        <v>58</v>
      </c>
      <c r="L1084">
        <v>47.16</v>
      </c>
      <c r="M1084" s="2" t="s">
        <v>3539</v>
      </c>
      <c r="N1084" s="9">
        <v>20087</v>
      </c>
      <c r="O1084" t="s">
        <v>36</v>
      </c>
      <c r="P1084" t="s">
        <v>3540</v>
      </c>
      <c r="Q1084" t="s">
        <v>36</v>
      </c>
      <c r="R1084">
        <v>23.58</v>
      </c>
      <c r="S1084" s="1">
        <v>45744.958568020833</v>
      </c>
      <c r="T1084" t="s">
        <v>42</v>
      </c>
      <c r="U1084" s="1">
        <v>45744.747916666667</v>
      </c>
      <c r="V1084" t="s">
        <v>43</v>
      </c>
      <c r="W1084" t="s">
        <v>36</v>
      </c>
      <c r="X1084">
        <v>0</v>
      </c>
      <c r="Y1084" t="s">
        <v>158</v>
      </c>
      <c r="Z1084">
        <v>47.16</v>
      </c>
      <c r="AA1084">
        <v>47.16</v>
      </c>
      <c r="AB1084">
        <v>124</v>
      </c>
      <c r="AC1084" t="s">
        <v>3529</v>
      </c>
      <c r="AD1084" t="s">
        <v>3529</v>
      </c>
      <c r="AE1084" t="s">
        <v>45</v>
      </c>
      <c r="AG1084" s="18" t="s">
        <v>3541</v>
      </c>
      <c r="AH1084" s="18"/>
      <c r="AI1084" s="2" t="s">
        <v>48</v>
      </c>
      <c r="AJ1084" s="2" t="e">
        <f>VLOOKUP(A1084,'Classification Test Result'!$A$2:$D$2428,4,FALSE)</f>
        <v>#N/A</v>
      </c>
      <c r="AL1084" s="2">
        <f>_xlfn.XLOOKUP($A1084,Results!$A$2:$A$2256,Results!G$2:G$2256,"")</f>
        <v>0</v>
      </c>
      <c r="AM1084" s="2">
        <f>_xlfn.XLOOKUP($A1084,Results!$A$2:$A$2256,Results!H$2:H$2256,"")</f>
        <v>0</v>
      </c>
      <c r="AN1084" s="2">
        <f>_xlfn.XLOOKUP($A1084,Results!$A$2:$A$2256,Results!I$2:I$2256,"")</f>
        <v>0</v>
      </c>
      <c r="AO1084" s="2">
        <f>_xlfn.XLOOKUP($A1084,Results!$A$2:$A$2256,Results!J$2:J$2256,"")</f>
        <v>0</v>
      </c>
      <c r="AP1084" s="2">
        <f>_xlfn.XLOOKUP($A1084,Results!$A$2:$A$2256,Results!K$2:K$2256,"")</f>
        <v>0</v>
      </c>
      <c r="AQ1084" s="2">
        <f>_xlfn.XLOOKUP($A1084,Results!$A$2:$A$2256,Results!L$2:L$2256,"")</f>
        <v>0</v>
      </c>
      <c r="AR1084" s="2">
        <f>_xlfn.XLOOKUP($A1084,Results!$A$2:$A$2256,Results!M$2:M$2256,"")</f>
        <v>0</v>
      </c>
      <c r="AS1084" s="2">
        <f>_xlfn.XLOOKUP($A1084,Results!$A$2:$A$2256,Results!N$2:N$2256,"")</f>
        <v>0</v>
      </c>
      <c r="AT1084" s="2" t="str">
        <f>_xlfn.XLOOKUP($A1084,Results!$A$2:$A$2256,Results!O$2:O$2256,"")</f>
        <v>EPCO ENGINEERED PRODUCTS</v>
      </c>
      <c r="AU1084" s="2" t="str">
        <f>_xlfn.XLOOKUP($A1084,Results!$A$2:$A$2256,Results!P$2:P$2256,"")</f>
        <v>EPCO</v>
      </c>
      <c r="AV1084" s="2" t="str">
        <f>_xlfn.XLOOKUP($A1084,Results!$A$2:$A$2256,Results!Q$2:Q$2256,"")</f>
        <v>SINGLE_MATCH</v>
      </c>
      <c r="AW1084" s="2">
        <f>_xlfn.XLOOKUP($A1084,Results!$A$2:$A$2256,Results!R$2:R$2256,"")</f>
        <v>0</v>
      </c>
      <c r="AX1084" s="2">
        <f>_xlfn.XLOOKUP($A1084,Results!$A$2:$A$2256,Results!S$2:S$2256,"")</f>
        <v>0</v>
      </c>
      <c r="AY1084" s="2">
        <f>_xlfn.XLOOKUP($A1084,Results!$A$2:$A$2256,Results!T$2:T$2256,"")</f>
        <v>75</v>
      </c>
      <c r="AZ1084" s="2">
        <f>_xlfn.XLOOKUP($A1084,Results!$A$2:$A$2256,Results!U$2:U$2256,"")</f>
        <v>0</v>
      </c>
      <c r="BA1084" s="2" t="str">
        <f>_xlfn.XLOOKUP($A1084,Results!$A$2:$A$2256,Results!V$2:V$2256,"")</f>
        <v>ENGINEERED PRODUCTS</v>
      </c>
      <c r="BB1084" s="2">
        <f>_xlfn.XLOOKUP($A1084,Results!$A$2:$A$2256,Results!W$2:W$2256,"")</f>
        <v>86</v>
      </c>
      <c r="BC1084" s="2">
        <f>_xlfn.XLOOKUP($A1084,Results!$A$2:$A$2256,Results!X$2:X$2256,"")</f>
        <v>39121613</v>
      </c>
      <c r="BD1084" s="2">
        <f>_xlfn.XLOOKUP($A1084,Results!$A$2:$A$2256,Results!Y$2:Y$2256,"")</f>
        <v>86</v>
      </c>
      <c r="BE1084" s="2" t="b">
        <f>_xlfn.XLOOKUP($A1084,Results!$A$2:$A$2256,Results!Z$2:Z$2256,"")</f>
        <v>1</v>
      </c>
    </row>
    <row r="1085" spans="1:57" ht="38.25" customHeight="1" x14ac:dyDescent="0.3">
      <c r="A1085">
        <v>906762</v>
      </c>
      <c r="B1085">
        <v>281324</v>
      </c>
      <c r="C1085" t="s">
        <v>36</v>
      </c>
      <c r="D1085" t="s">
        <v>226</v>
      </c>
      <c r="E1085" s="2" t="str">
        <f>VLOOKUP(F1085,'RPA Vendor Data '!F$1:$G$2418,2)</f>
        <v>VIKING ELECTRIC</v>
      </c>
      <c r="F1085" s="2">
        <v>13536</v>
      </c>
      <c r="G1085" s="2">
        <v>2</v>
      </c>
      <c r="H1085" t="s">
        <v>3542</v>
      </c>
      <c r="I1085">
        <v>2</v>
      </c>
      <c r="J1085" t="s">
        <v>65</v>
      </c>
      <c r="K1085" t="s">
        <v>39</v>
      </c>
      <c r="L1085">
        <v>29.08</v>
      </c>
      <c r="M1085" s="2" t="s">
        <v>3543</v>
      </c>
      <c r="N1085" s="9">
        <v>20004</v>
      </c>
      <c r="O1085" t="s">
        <v>36</v>
      </c>
      <c r="P1085" t="s">
        <v>3544</v>
      </c>
      <c r="Q1085" t="s">
        <v>36</v>
      </c>
      <c r="R1085">
        <v>58.16</v>
      </c>
      <c r="S1085" s="1">
        <v>45744.188759178243</v>
      </c>
      <c r="T1085" t="s">
        <v>42</v>
      </c>
      <c r="U1085" s="1">
        <v>45743.96875</v>
      </c>
      <c r="V1085" t="s">
        <v>43</v>
      </c>
      <c r="W1085" t="s">
        <v>36</v>
      </c>
      <c r="X1085">
        <v>2</v>
      </c>
      <c r="Y1085" t="s">
        <v>158</v>
      </c>
      <c r="Z1085">
        <v>29.08</v>
      </c>
      <c r="AA1085">
        <v>29.08</v>
      </c>
      <c r="AB1085">
        <v>136</v>
      </c>
      <c r="AC1085" t="s">
        <v>3529</v>
      </c>
      <c r="AD1085" t="s">
        <v>3529</v>
      </c>
      <c r="AE1085" t="s">
        <v>45</v>
      </c>
      <c r="AG1085" s="2" t="s">
        <v>1668</v>
      </c>
      <c r="AI1085" s="2" t="s">
        <v>48</v>
      </c>
      <c r="AJ1085" s="2" t="e">
        <f>VLOOKUP(A1085,'Classification Test Result'!$A$2:$D$2428,4,FALSE)</f>
        <v>#N/A</v>
      </c>
      <c r="AL1085" s="2">
        <f>_xlfn.XLOOKUP($A1085,Results!$A$2:$A$2256,Results!G$2:G$2256,"")</f>
        <v>0</v>
      </c>
      <c r="AM1085" s="2">
        <f>_xlfn.XLOOKUP($A1085,Results!$A$2:$A$2256,Results!H$2:H$2256,"")</f>
        <v>0</v>
      </c>
      <c r="AN1085" s="2">
        <f>_xlfn.XLOOKUP($A1085,Results!$A$2:$A$2256,Results!I$2:I$2256,"")</f>
        <v>0</v>
      </c>
      <c r="AO1085" s="2">
        <f>_xlfn.XLOOKUP($A1085,Results!$A$2:$A$2256,Results!J$2:J$2256,"")</f>
        <v>0</v>
      </c>
      <c r="AP1085" s="2">
        <f>_xlfn.XLOOKUP($A1085,Results!$A$2:$A$2256,Results!K$2:K$2256,"")</f>
        <v>0</v>
      </c>
      <c r="AQ1085" s="2">
        <f>_xlfn.XLOOKUP($A1085,Results!$A$2:$A$2256,Results!L$2:L$2256,"")</f>
        <v>0</v>
      </c>
      <c r="AR1085" s="2">
        <f>_xlfn.XLOOKUP($A1085,Results!$A$2:$A$2256,Results!M$2:M$2256,"")</f>
        <v>0</v>
      </c>
      <c r="AS1085" s="2">
        <f>_xlfn.XLOOKUP($A1085,Results!$A$2:$A$2256,Results!N$2:N$2256,"")</f>
        <v>0</v>
      </c>
      <c r="AT1085" s="2" t="str">
        <f>_xlfn.XLOOKUP($A1085,Results!$A$2:$A$2256,Results!O$2:O$2256,"")</f>
        <v>EPCO ENGINEERED PRODUCTS</v>
      </c>
      <c r="AU1085" s="2" t="str">
        <f>_xlfn.XLOOKUP($A1085,Results!$A$2:$A$2256,Results!P$2:P$2256,"")</f>
        <v>EPCO</v>
      </c>
      <c r="AV1085" s="2" t="str">
        <f>_xlfn.XLOOKUP($A1085,Results!$A$2:$A$2256,Results!Q$2:Q$2256,"")</f>
        <v>SINGLE_MATCH</v>
      </c>
      <c r="AW1085" s="2">
        <f>_xlfn.XLOOKUP($A1085,Results!$A$2:$A$2256,Results!R$2:R$2256,"")</f>
        <v>0</v>
      </c>
      <c r="AX1085" s="2">
        <f>_xlfn.XLOOKUP($A1085,Results!$A$2:$A$2256,Results!S$2:S$2256,"")</f>
        <v>0</v>
      </c>
      <c r="AY1085" s="2">
        <f>_xlfn.XLOOKUP($A1085,Results!$A$2:$A$2256,Results!T$2:T$2256,"")</f>
        <v>75</v>
      </c>
      <c r="AZ1085" s="2">
        <f>_xlfn.XLOOKUP($A1085,Results!$A$2:$A$2256,Results!U$2:U$2256,"")</f>
        <v>0</v>
      </c>
      <c r="BA1085" s="2" t="str">
        <f>_xlfn.XLOOKUP($A1085,Results!$A$2:$A$2256,Results!V$2:V$2256,"")</f>
        <v>ENGINEERED PRODUCTS</v>
      </c>
      <c r="BB1085" s="2">
        <f>_xlfn.XLOOKUP($A1085,Results!$A$2:$A$2256,Results!W$2:W$2256,"")</f>
        <v>84</v>
      </c>
      <c r="BC1085" s="2">
        <f>_xlfn.XLOOKUP($A1085,Results!$A$2:$A$2256,Results!X$2:X$2256,"")</f>
        <v>39121613</v>
      </c>
      <c r="BD1085" s="2">
        <f>_xlfn.XLOOKUP($A1085,Results!$A$2:$A$2256,Results!Y$2:Y$2256,"")</f>
        <v>84</v>
      </c>
      <c r="BE1085" s="2" t="b">
        <f>_xlfn.XLOOKUP($A1085,Results!$A$2:$A$2256,Results!Z$2:Z$2256,"")</f>
        <v>1</v>
      </c>
    </row>
    <row r="1086" spans="1:57" ht="38.25" customHeight="1" x14ac:dyDescent="0.3">
      <c r="A1086">
        <v>906763</v>
      </c>
      <c r="B1086">
        <v>281706</v>
      </c>
      <c r="C1086" t="s">
        <v>36</v>
      </c>
      <c r="D1086" t="s">
        <v>3545</v>
      </c>
      <c r="E1086" s="2" t="str">
        <f>VLOOKUP(F1086,'RPA Vendor Data '!F$1:$G$2418,2)</f>
        <v>ONESOURCE DISTRIBUTORS</v>
      </c>
      <c r="F1086" s="2">
        <v>16089</v>
      </c>
      <c r="G1086" s="2">
        <v>1</v>
      </c>
      <c r="H1086" t="s">
        <v>3546</v>
      </c>
      <c r="I1086">
        <v>6</v>
      </c>
      <c r="J1086" t="s">
        <v>65</v>
      </c>
      <c r="K1086" t="s">
        <v>39</v>
      </c>
      <c r="L1086">
        <v>131.19999999999999</v>
      </c>
      <c r="M1086" s="2" t="s">
        <v>3547</v>
      </c>
      <c r="N1086" s="2" t="s">
        <v>3548</v>
      </c>
      <c r="O1086" t="s">
        <v>36</v>
      </c>
      <c r="P1086" t="s">
        <v>36</v>
      </c>
      <c r="Q1086" t="s">
        <v>36</v>
      </c>
      <c r="R1086">
        <v>787.2</v>
      </c>
      <c r="S1086" s="1">
        <v>45744.52158414352</v>
      </c>
      <c r="T1086" t="s">
        <v>42</v>
      </c>
      <c r="U1086" s="1">
        <v>45744.311805555553</v>
      </c>
      <c r="V1086" t="s">
        <v>43</v>
      </c>
      <c r="W1086" t="s">
        <v>36</v>
      </c>
      <c r="X1086">
        <v>0</v>
      </c>
      <c r="Y1086">
        <v>201</v>
      </c>
      <c r="Z1086" t="s">
        <v>36</v>
      </c>
      <c r="AA1086" t="s">
        <v>36</v>
      </c>
      <c r="AB1086" t="s">
        <v>36</v>
      </c>
      <c r="AC1086" t="s">
        <v>49</v>
      </c>
      <c r="AD1086" t="s">
        <v>49</v>
      </c>
      <c r="AE1086" t="s">
        <v>45</v>
      </c>
      <c r="AG1086" s="18" t="s">
        <v>3549</v>
      </c>
      <c r="AH1086" s="18"/>
      <c r="AI1086" s="2" t="s">
        <v>48</v>
      </c>
      <c r="AJ1086" s="2" t="e">
        <f>VLOOKUP(A1086,'Classification Test Result'!$A$2:$D$2428,4,FALSE)</f>
        <v>#N/A</v>
      </c>
      <c r="AL1086" s="2">
        <f>_xlfn.XLOOKUP($A1086,Results!$A$2:$A$2256,Results!G$2:G$2256,"")</f>
        <v>0</v>
      </c>
      <c r="AM1086" s="2">
        <f>_xlfn.XLOOKUP($A1086,Results!$A$2:$A$2256,Results!H$2:H$2256,"")</f>
        <v>0</v>
      </c>
      <c r="AN1086" s="2">
        <f>_xlfn.XLOOKUP($A1086,Results!$A$2:$A$2256,Results!I$2:I$2256,"")</f>
        <v>0</v>
      </c>
      <c r="AO1086" s="2">
        <f>_xlfn.XLOOKUP($A1086,Results!$A$2:$A$2256,Results!J$2:J$2256,"")</f>
        <v>0</v>
      </c>
      <c r="AP1086" s="2">
        <f>_xlfn.XLOOKUP($A1086,Results!$A$2:$A$2256,Results!K$2:K$2256,"")</f>
        <v>0</v>
      </c>
      <c r="AQ1086" s="2">
        <f>_xlfn.XLOOKUP($A1086,Results!$A$2:$A$2256,Results!L$2:L$2256,"")</f>
        <v>0</v>
      </c>
      <c r="AR1086" s="2">
        <f>_xlfn.XLOOKUP($A1086,Results!$A$2:$A$2256,Results!M$2:M$2256,"")</f>
        <v>0</v>
      </c>
      <c r="AS1086" s="2">
        <f>_xlfn.XLOOKUP($A1086,Results!$A$2:$A$2256,Results!N$2:N$2256,"")</f>
        <v>0</v>
      </c>
      <c r="AT1086" s="2" t="str">
        <f>_xlfn.XLOOKUP($A1086,Results!$A$2:$A$2256,Results!O$2:O$2256,"")</f>
        <v>NON STOCK ITEM</v>
      </c>
      <c r="AU1086" s="2" t="str">
        <f>_xlfn.XLOOKUP($A1086,Results!$A$2:$A$2256,Results!P$2:P$2256,"")</f>
        <v>NONSTOCK ITEM</v>
      </c>
      <c r="AV1086" s="2" t="str">
        <f>_xlfn.XLOOKUP($A1086,Results!$A$2:$A$2256,Results!Q$2:Q$2256,"")</f>
        <v>SINGLE_MATCH</v>
      </c>
      <c r="AW1086" s="2">
        <f>_xlfn.XLOOKUP($A1086,Results!$A$2:$A$2256,Results!R$2:R$2256,"")</f>
        <v>0</v>
      </c>
      <c r="AX1086" s="2">
        <f>_xlfn.XLOOKUP($A1086,Results!$A$2:$A$2256,Results!S$2:S$2256,"")</f>
        <v>0</v>
      </c>
      <c r="AY1086" s="2">
        <f>_xlfn.XLOOKUP($A1086,Results!$A$2:$A$2256,Results!T$2:T$2256,"")</f>
        <v>100</v>
      </c>
      <c r="AZ1086" s="2">
        <f>_xlfn.XLOOKUP($A1086,Results!$A$2:$A$2256,Results!U$2:U$2256,"")</f>
        <v>0</v>
      </c>
      <c r="BA1086" s="2">
        <f>_xlfn.XLOOKUP($A1086,Results!$A$2:$A$2256,Results!V$2:V$2256,"")</f>
        <v>0</v>
      </c>
      <c r="BB1086" s="2">
        <f>_xlfn.XLOOKUP($A1086,Results!$A$2:$A$2256,Results!W$2:W$2256,"")</f>
        <v>0</v>
      </c>
      <c r="BC1086" s="2">
        <f>_xlfn.XLOOKUP($A1086,Results!$A$2:$A$2256,Results!X$2:X$2256,"")</f>
        <v>0</v>
      </c>
      <c r="BD1086" s="2">
        <f>_xlfn.XLOOKUP($A1086,Results!$A$2:$A$2256,Results!Y$2:Y$2256,"")</f>
        <v>0</v>
      </c>
      <c r="BE1086" s="2">
        <f>_xlfn.XLOOKUP($A1086,Results!$A$2:$A$2256,Results!Z$2:Z$2256,"")</f>
        <v>0</v>
      </c>
    </row>
    <row r="1087" spans="1:57" ht="38.25" customHeight="1" x14ac:dyDescent="0.3">
      <c r="A1087">
        <v>906764</v>
      </c>
      <c r="B1087">
        <v>281706</v>
      </c>
      <c r="C1087" t="s">
        <v>36</v>
      </c>
      <c r="D1087" t="s">
        <v>3545</v>
      </c>
      <c r="E1087" s="2" t="str">
        <f>VLOOKUP(F1087,'RPA Vendor Data '!F$1:$G$2418,2)</f>
        <v>ONESOURCE DISTRIBUTORS</v>
      </c>
      <c r="F1087" s="2">
        <v>16089</v>
      </c>
      <c r="G1087" s="2">
        <v>2</v>
      </c>
      <c r="H1087" t="s">
        <v>3550</v>
      </c>
      <c r="I1087">
        <v>6</v>
      </c>
      <c r="J1087" t="s">
        <v>65</v>
      </c>
      <c r="K1087" t="s">
        <v>39</v>
      </c>
      <c r="L1087">
        <v>49.5</v>
      </c>
      <c r="M1087" s="2" t="s">
        <v>3551</v>
      </c>
      <c r="N1087" s="2" t="s">
        <v>3552</v>
      </c>
      <c r="O1087" t="s">
        <v>36</v>
      </c>
      <c r="P1087" t="s">
        <v>36</v>
      </c>
      <c r="Q1087" t="s">
        <v>36</v>
      </c>
      <c r="R1087">
        <v>297</v>
      </c>
      <c r="S1087" s="1">
        <v>45744.521581134257</v>
      </c>
      <c r="T1087" t="s">
        <v>42</v>
      </c>
      <c r="U1087" s="1">
        <v>45744.311805555553</v>
      </c>
      <c r="V1087" t="s">
        <v>43</v>
      </c>
      <c r="W1087" t="s">
        <v>36</v>
      </c>
      <c r="X1087">
        <v>0</v>
      </c>
      <c r="Y1087">
        <v>201</v>
      </c>
      <c r="Z1087" t="s">
        <v>36</v>
      </c>
      <c r="AA1087" t="s">
        <v>36</v>
      </c>
      <c r="AB1087" t="s">
        <v>36</v>
      </c>
      <c r="AC1087" t="s">
        <v>49</v>
      </c>
      <c r="AD1087" t="s">
        <v>49</v>
      </c>
      <c r="AE1087" t="s">
        <v>45</v>
      </c>
      <c r="AG1087" s="18" t="s">
        <v>3553</v>
      </c>
      <c r="AH1087" s="18"/>
      <c r="AI1087" s="2" t="s">
        <v>48</v>
      </c>
      <c r="AJ1087" s="2" t="e">
        <f>VLOOKUP(A1087,'Classification Test Result'!$A$2:$D$2428,4,FALSE)</f>
        <v>#N/A</v>
      </c>
      <c r="AL1087" s="2">
        <f>_xlfn.XLOOKUP($A1087,Results!$A$2:$A$2256,Results!G$2:G$2256,"")</f>
        <v>0</v>
      </c>
      <c r="AM1087" s="2">
        <f>_xlfn.XLOOKUP($A1087,Results!$A$2:$A$2256,Results!H$2:H$2256,"")</f>
        <v>0</v>
      </c>
      <c r="AN1087" s="2">
        <f>_xlfn.XLOOKUP($A1087,Results!$A$2:$A$2256,Results!I$2:I$2256,"")</f>
        <v>0</v>
      </c>
      <c r="AO1087" s="2">
        <f>_xlfn.XLOOKUP($A1087,Results!$A$2:$A$2256,Results!J$2:J$2256,"")</f>
        <v>0</v>
      </c>
      <c r="AP1087" s="2">
        <f>_xlfn.XLOOKUP($A1087,Results!$A$2:$A$2256,Results!K$2:K$2256,"")</f>
        <v>0</v>
      </c>
      <c r="AQ1087" s="2">
        <f>_xlfn.XLOOKUP($A1087,Results!$A$2:$A$2256,Results!L$2:L$2256,"")</f>
        <v>0</v>
      </c>
      <c r="AR1087" s="2">
        <f>_xlfn.XLOOKUP($A1087,Results!$A$2:$A$2256,Results!M$2:M$2256,"")</f>
        <v>0</v>
      </c>
      <c r="AS1087" s="2">
        <f>_xlfn.XLOOKUP($A1087,Results!$A$2:$A$2256,Results!N$2:N$2256,"")</f>
        <v>0</v>
      </c>
      <c r="AT1087" s="2" t="str">
        <f>_xlfn.XLOOKUP($A1087,Results!$A$2:$A$2256,Results!O$2:O$2256,"")</f>
        <v>NON STOCK ITEM</v>
      </c>
      <c r="AU1087" s="2" t="str">
        <f>_xlfn.XLOOKUP($A1087,Results!$A$2:$A$2256,Results!P$2:P$2256,"")</f>
        <v>NONSTOCK ITEM</v>
      </c>
      <c r="AV1087" s="2" t="str">
        <f>_xlfn.XLOOKUP($A1087,Results!$A$2:$A$2256,Results!Q$2:Q$2256,"")</f>
        <v>SINGLE_MATCH</v>
      </c>
      <c r="AW1087" s="2">
        <f>_xlfn.XLOOKUP($A1087,Results!$A$2:$A$2256,Results!R$2:R$2256,"")</f>
        <v>0</v>
      </c>
      <c r="AX1087" s="2">
        <f>_xlfn.XLOOKUP($A1087,Results!$A$2:$A$2256,Results!S$2:S$2256,"")</f>
        <v>0</v>
      </c>
      <c r="AY1087" s="2">
        <f>_xlfn.XLOOKUP($A1087,Results!$A$2:$A$2256,Results!T$2:T$2256,"")</f>
        <v>100</v>
      </c>
      <c r="AZ1087" s="2">
        <f>_xlfn.XLOOKUP($A1087,Results!$A$2:$A$2256,Results!U$2:U$2256,"")</f>
        <v>0</v>
      </c>
      <c r="BA1087" s="2">
        <f>_xlfn.XLOOKUP($A1087,Results!$A$2:$A$2256,Results!V$2:V$2256,"")</f>
        <v>0</v>
      </c>
      <c r="BB1087" s="2">
        <f>_xlfn.XLOOKUP($A1087,Results!$A$2:$A$2256,Results!W$2:W$2256,"")</f>
        <v>0</v>
      </c>
      <c r="BC1087" s="2">
        <f>_xlfn.XLOOKUP($A1087,Results!$A$2:$A$2256,Results!X$2:X$2256,"")</f>
        <v>0</v>
      </c>
      <c r="BD1087" s="2">
        <f>_xlfn.XLOOKUP($A1087,Results!$A$2:$A$2256,Results!Y$2:Y$2256,"")</f>
        <v>0</v>
      </c>
      <c r="BE1087" s="2">
        <f>_xlfn.XLOOKUP($A1087,Results!$A$2:$A$2256,Results!Z$2:Z$2256,"")</f>
        <v>0</v>
      </c>
    </row>
    <row r="1088" spans="1:57" ht="38.25" customHeight="1" x14ac:dyDescent="0.3">
      <c r="A1088">
        <v>906765</v>
      </c>
      <c r="B1088">
        <v>281706</v>
      </c>
      <c r="C1088" t="s">
        <v>36</v>
      </c>
      <c r="D1088" t="s">
        <v>3545</v>
      </c>
      <c r="E1088" s="2" t="str">
        <f>VLOOKUP(F1088,'RPA Vendor Data '!F$1:$G$2418,2)</f>
        <v>ONESOURCE DISTRIBUTORS</v>
      </c>
      <c r="F1088" s="2">
        <v>16089</v>
      </c>
      <c r="G1088" s="2">
        <v>3</v>
      </c>
      <c r="H1088" t="s">
        <v>3554</v>
      </c>
      <c r="I1088">
        <v>6</v>
      </c>
      <c r="J1088" t="s">
        <v>65</v>
      </c>
      <c r="K1088" t="s">
        <v>39</v>
      </c>
      <c r="L1088">
        <v>6.2</v>
      </c>
      <c r="M1088" s="2" t="s">
        <v>3547</v>
      </c>
      <c r="N1088" s="2" t="s">
        <v>3555</v>
      </c>
      <c r="O1088" t="s">
        <v>36</v>
      </c>
      <c r="P1088" t="s">
        <v>36</v>
      </c>
      <c r="Q1088" t="s">
        <v>36</v>
      </c>
      <c r="R1088">
        <v>37.200000000000003</v>
      </c>
      <c r="S1088" s="1">
        <v>45744.521587037038</v>
      </c>
      <c r="T1088" t="s">
        <v>42</v>
      </c>
      <c r="U1088" s="1">
        <v>45744.311805555553</v>
      </c>
      <c r="V1088" t="s">
        <v>43</v>
      </c>
      <c r="W1088" t="s">
        <v>36</v>
      </c>
      <c r="X1088">
        <v>0</v>
      </c>
      <c r="Y1088">
        <v>201</v>
      </c>
      <c r="Z1088" t="s">
        <v>36</v>
      </c>
      <c r="AA1088" t="s">
        <v>36</v>
      </c>
      <c r="AB1088" t="s">
        <v>36</v>
      </c>
      <c r="AC1088" t="s">
        <v>49</v>
      </c>
      <c r="AD1088" t="s">
        <v>49</v>
      </c>
      <c r="AE1088" t="s">
        <v>45</v>
      </c>
      <c r="AG1088" s="18" t="s">
        <v>3556</v>
      </c>
      <c r="AH1088" s="18"/>
      <c r="AI1088" s="2" t="s">
        <v>48</v>
      </c>
      <c r="AJ1088" s="2" t="e">
        <f>VLOOKUP(A1088,'Classification Test Result'!$A$2:$D$2428,4,FALSE)</f>
        <v>#N/A</v>
      </c>
      <c r="AL1088" s="2">
        <f>_xlfn.XLOOKUP($A1088,Results!$A$2:$A$2256,Results!G$2:G$2256,"")</f>
        <v>0</v>
      </c>
      <c r="AM1088" s="2">
        <f>_xlfn.XLOOKUP($A1088,Results!$A$2:$A$2256,Results!H$2:H$2256,"")</f>
        <v>0</v>
      </c>
      <c r="AN1088" s="2">
        <f>_xlfn.XLOOKUP($A1088,Results!$A$2:$A$2256,Results!I$2:I$2256,"")</f>
        <v>0</v>
      </c>
      <c r="AO1088" s="2">
        <f>_xlfn.XLOOKUP($A1088,Results!$A$2:$A$2256,Results!J$2:J$2256,"")</f>
        <v>0</v>
      </c>
      <c r="AP1088" s="2">
        <f>_xlfn.XLOOKUP($A1088,Results!$A$2:$A$2256,Results!K$2:K$2256,"")</f>
        <v>0</v>
      </c>
      <c r="AQ1088" s="2">
        <f>_xlfn.XLOOKUP($A1088,Results!$A$2:$A$2256,Results!L$2:L$2256,"")</f>
        <v>0</v>
      </c>
      <c r="AR1088" s="2">
        <f>_xlfn.XLOOKUP($A1088,Results!$A$2:$A$2256,Results!M$2:M$2256,"")</f>
        <v>0</v>
      </c>
      <c r="AS1088" s="2">
        <f>_xlfn.XLOOKUP($A1088,Results!$A$2:$A$2256,Results!N$2:N$2256,"")</f>
        <v>0</v>
      </c>
      <c r="AT1088" s="2" t="str">
        <f>_xlfn.XLOOKUP($A1088,Results!$A$2:$A$2256,Results!O$2:O$2256,"")</f>
        <v>NON STOCK ITEM</v>
      </c>
      <c r="AU1088" s="2" t="str">
        <f>_xlfn.XLOOKUP($A1088,Results!$A$2:$A$2256,Results!P$2:P$2256,"")</f>
        <v>NONSTOCK ITEM</v>
      </c>
      <c r="AV1088" s="2" t="str">
        <f>_xlfn.XLOOKUP($A1088,Results!$A$2:$A$2256,Results!Q$2:Q$2256,"")</f>
        <v>SINGLE_MATCH</v>
      </c>
      <c r="AW1088" s="2">
        <f>_xlfn.XLOOKUP($A1088,Results!$A$2:$A$2256,Results!R$2:R$2256,"")</f>
        <v>0</v>
      </c>
      <c r="AX1088" s="2">
        <f>_xlfn.XLOOKUP($A1088,Results!$A$2:$A$2256,Results!S$2:S$2256,"")</f>
        <v>0</v>
      </c>
      <c r="AY1088" s="2">
        <f>_xlfn.XLOOKUP($A1088,Results!$A$2:$A$2256,Results!T$2:T$2256,"")</f>
        <v>100</v>
      </c>
      <c r="AZ1088" s="2">
        <f>_xlfn.XLOOKUP($A1088,Results!$A$2:$A$2256,Results!U$2:U$2256,"")</f>
        <v>0</v>
      </c>
      <c r="BA1088" s="2">
        <f>_xlfn.XLOOKUP($A1088,Results!$A$2:$A$2256,Results!V$2:V$2256,"")</f>
        <v>0</v>
      </c>
      <c r="BB1088" s="2">
        <f>_xlfn.XLOOKUP($A1088,Results!$A$2:$A$2256,Results!W$2:W$2256,"")</f>
        <v>0</v>
      </c>
      <c r="BC1088" s="2">
        <f>_xlfn.XLOOKUP($A1088,Results!$A$2:$A$2256,Results!X$2:X$2256,"")</f>
        <v>0</v>
      </c>
      <c r="BD1088" s="2">
        <f>_xlfn.XLOOKUP($A1088,Results!$A$2:$A$2256,Results!Y$2:Y$2256,"")</f>
        <v>0</v>
      </c>
      <c r="BE1088" s="2">
        <f>_xlfn.XLOOKUP($A1088,Results!$A$2:$A$2256,Results!Z$2:Z$2256,"")</f>
        <v>0</v>
      </c>
    </row>
    <row r="1089" spans="1:57" ht="38.25" customHeight="1" x14ac:dyDescent="0.3">
      <c r="A1089">
        <v>906766</v>
      </c>
      <c r="B1089">
        <v>281929</v>
      </c>
      <c r="C1089" t="s">
        <v>36</v>
      </c>
      <c r="D1089">
        <v>9341355100</v>
      </c>
      <c r="E1089" s="2" t="str">
        <f>VLOOKUP(F1089,'RPA Vendor Data '!F$1:$G$2418,2)</f>
        <v>GRAYBAR ELECTRIC CO. INC.</v>
      </c>
      <c r="F1089" s="2">
        <v>11471</v>
      </c>
      <c r="G1089" s="2">
        <v>12</v>
      </c>
      <c r="H1089" t="s">
        <v>3557</v>
      </c>
      <c r="I1089">
        <v>40</v>
      </c>
      <c r="J1089">
        <v>100</v>
      </c>
      <c r="K1089" t="s">
        <v>58</v>
      </c>
      <c r="L1089">
        <v>238.99</v>
      </c>
      <c r="M1089" s="2" t="s">
        <v>3529</v>
      </c>
      <c r="N1089" s="9" t="s">
        <v>3558</v>
      </c>
      <c r="O1089" t="s">
        <v>36</v>
      </c>
      <c r="P1089" t="s">
        <v>3559</v>
      </c>
      <c r="Q1089" t="s">
        <v>36</v>
      </c>
      <c r="R1089">
        <v>95.6</v>
      </c>
      <c r="S1089" s="1">
        <v>45744.812914664362</v>
      </c>
      <c r="T1089" t="s">
        <v>42</v>
      </c>
      <c r="U1089" s="1">
        <v>45744.592361111107</v>
      </c>
      <c r="V1089" t="s">
        <v>43</v>
      </c>
      <c r="W1089" t="s">
        <v>36</v>
      </c>
      <c r="X1089">
        <v>0</v>
      </c>
      <c r="Y1089">
        <v>201</v>
      </c>
      <c r="Z1089" t="s">
        <v>36</v>
      </c>
      <c r="AA1089" t="s">
        <v>36</v>
      </c>
      <c r="AB1089" t="s">
        <v>36</v>
      </c>
      <c r="AC1089" t="s">
        <v>3529</v>
      </c>
      <c r="AD1089" t="s">
        <v>3529</v>
      </c>
      <c r="AE1089" t="s">
        <v>45</v>
      </c>
      <c r="AF1089" s="44">
        <v>31211704</v>
      </c>
      <c r="AG1089" s="18" t="s">
        <v>3560</v>
      </c>
      <c r="AH1089" s="18"/>
      <c r="AI1089" s="2" t="s">
        <v>48</v>
      </c>
      <c r="AJ1089" s="2" t="e">
        <f>VLOOKUP(A1089,'Classification Test Result'!$A$2:$D$2428,4,FALSE)</f>
        <v>#N/A</v>
      </c>
      <c r="AL1089" s="2">
        <f>_xlfn.XLOOKUP($A1089,Results!$A$2:$A$2256,Results!G$2:G$2256,"")</f>
        <v>0</v>
      </c>
      <c r="AM1089" s="2">
        <f>_xlfn.XLOOKUP($A1089,Results!$A$2:$A$2256,Results!H$2:H$2256,"")</f>
        <v>0</v>
      </c>
      <c r="AN1089" s="2">
        <f>_xlfn.XLOOKUP($A1089,Results!$A$2:$A$2256,Results!I$2:I$2256,"")</f>
        <v>0</v>
      </c>
      <c r="AO1089" s="2">
        <f>_xlfn.XLOOKUP($A1089,Results!$A$2:$A$2256,Results!J$2:J$2256,"")</f>
        <v>0</v>
      </c>
      <c r="AP1089" s="2">
        <f>_xlfn.XLOOKUP($A1089,Results!$A$2:$A$2256,Results!K$2:K$2256,"")</f>
        <v>0</v>
      </c>
      <c r="AQ1089" s="2">
        <f>_xlfn.XLOOKUP($A1089,Results!$A$2:$A$2256,Results!L$2:L$2256,"")</f>
        <v>0</v>
      </c>
      <c r="AR1089" s="2">
        <f>_xlfn.XLOOKUP($A1089,Results!$A$2:$A$2256,Results!M$2:M$2256,"")</f>
        <v>0</v>
      </c>
      <c r="AS1089" s="2">
        <f>_xlfn.XLOOKUP($A1089,Results!$A$2:$A$2256,Results!N$2:N$2256,"")</f>
        <v>0</v>
      </c>
      <c r="AT1089" s="2" t="str">
        <f>_xlfn.XLOOKUP($A1089,Results!$A$2:$A$2256,Results!O$2:O$2256,"")</f>
        <v>ENGINEERED PRODUCTS</v>
      </c>
      <c r="AU1089" s="2" t="str">
        <f>_xlfn.XLOOKUP($A1089,Results!$A$2:$A$2256,Results!P$2:P$2256,"")</f>
        <v>ENGINEERED PRODUCTS CO</v>
      </c>
      <c r="AV1089" s="2" t="str">
        <f>_xlfn.XLOOKUP($A1089,Results!$A$2:$A$2256,Results!Q$2:Q$2256,"")</f>
        <v>SINGLE_MATCH</v>
      </c>
      <c r="AW1089" s="2">
        <f>_xlfn.XLOOKUP($A1089,Results!$A$2:$A$2256,Results!R$2:R$2256,"")</f>
        <v>0</v>
      </c>
      <c r="AX1089" s="2">
        <f>_xlfn.XLOOKUP($A1089,Results!$A$2:$A$2256,Results!S$2:S$2256,"")</f>
        <v>0</v>
      </c>
      <c r="AY1089" s="2">
        <f>_xlfn.XLOOKUP($A1089,Results!$A$2:$A$2256,Results!T$2:T$2256,"")</f>
        <v>100</v>
      </c>
      <c r="AZ1089" s="2">
        <f>_xlfn.XLOOKUP($A1089,Results!$A$2:$A$2256,Results!U$2:U$2256,"")</f>
        <v>0</v>
      </c>
      <c r="BA1089" s="2">
        <f>_xlfn.XLOOKUP($A1089,Results!$A$2:$A$2256,Results!V$2:V$2256,"")</f>
        <v>0</v>
      </c>
      <c r="BB1089" s="2">
        <f>_xlfn.XLOOKUP($A1089,Results!$A$2:$A$2256,Results!W$2:W$2256,"")</f>
        <v>0</v>
      </c>
      <c r="BC1089" s="2">
        <f>_xlfn.XLOOKUP($A1089,Results!$A$2:$A$2256,Results!X$2:X$2256,"")</f>
        <v>31201700</v>
      </c>
      <c r="BD1089" s="2">
        <f>_xlfn.XLOOKUP($A1089,Results!$A$2:$A$2256,Results!Y$2:Y$2256,"")</f>
        <v>82</v>
      </c>
      <c r="BE1089" s="2">
        <f>_xlfn.XLOOKUP($A1089,Results!$A$2:$A$2256,Results!Z$2:Z$2256,"")</f>
        <v>0</v>
      </c>
    </row>
    <row r="1090" spans="1:57" ht="38.25" customHeight="1" x14ac:dyDescent="0.3">
      <c r="A1090">
        <v>906767</v>
      </c>
      <c r="B1090">
        <v>281841</v>
      </c>
      <c r="C1090" t="s">
        <v>36</v>
      </c>
      <c r="D1090">
        <v>9341429246</v>
      </c>
      <c r="E1090" s="2" t="str">
        <f>VLOOKUP(F1090,'RPA Vendor Data '!F$1:$G$2418,2)</f>
        <v>GRAYBAR ELECTRIC CO. INC.</v>
      </c>
      <c r="F1090" s="2">
        <v>11471</v>
      </c>
      <c r="G1090" s="2">
        <v>3</v>
      </c>
      <c r="H1090" t="s">
        <v>3561</v>
      </c>
      <c r="I1090">
        <v>1000</v>
      </c>
      <c r="J1090">
        <v>1000</v>
      </c>
      <c r="K1090" t="s">
        <v>98</v>
      </c>
      <c r="L1090">
        <v>229.02</v>
      </c>
      <c r="M1090" s="2" t="s">
        <v>3562</v>
      </c>
      <c r="N1090" s="9" t="s">
        <v>3563</v>
      </c>
      <c r="O1090" t="s">
        <v>36</v>
      </c>
      <c r="P1090" t="s">
        <v>36</v>
      </c>
      <c r="Q1090" t="s">
        <v>36</v>
      </c>
      <c r="R1090">
        <v>687.06</v>
      </c>
      <c r="S1090" s="1">
        <v>45744.649000497688</v>
      </c>
      <c r="T1090" t="s">
        <v>42</v>
      </c>
      <c r="U1090" s="1">
        <v>45744.418749999997</v>
      </c>
      <c r="V1090" t="s">
        <v>43</v>
      </c>
      <c r="W1090" t="s">
        <v>36</v>
      </c>
      <c r="X1090">
        <v>0</v>
      </c>
      <c r="Y1090" t="s">
        <v>158</v>
      </c>
      <c r="Z1090">
        <v>260.06</v>
      </c>
      <c r="AA1090">
        <v>229.02</v>
      </c>
      <c r="AB1090">
        <v>31</v>
      </c>
      <c r="AC1090" t="s">
        <v>3564</v>
      </c>
      <c r="AD1090" t="s">
        <v>3564</v>
      </c>
      <c r="AE1090" t="s">
        <v>45</v>
      </c>
      <c r="AG1090" s="18" t="s">
        <v>3565</v>
      </c>
      <c r="AH1090" s="18"/>
      <c r="AI1090" s="2" t="s">
        <v>48</v>
      </c>
      <c r="AJ1090" s="2" t="e">
        <f>VLOOKUP(A1090,'Classification Test Result'!$A$2:$D$2428,4,FALSE)</f>
        <v>#N/A</v>
      </c>
      <c r="AL1090" s="2">
        <f>_xlfn.XLOOKUP($A1090,Results!$A$2:$A$2256,Results!G$2:G$2256,"")</f>
        <v>115235</v>
      </c>
      <c r="AM1090" s="2" t="str">
        <f>_xlfn.XLOOKUP($A1090,Results!$A$2:$A$2256,Results!H$2:H$2256,"")</f>
        <v>E3612S4103</v>
      </c>
      <c r="AN1090" s="2" t="str">
        <f>_xlfn.XLOOKUP($A1090,Results!$A$2:$A$2256,Results!I$2:I$2256,"")</f>
        <v>CAROLINA PRODUCTS</v>
      </c>
      <c r="AO1090" s="2" t="str">
        <f>_xlfn.XLOOKUP($A1090,Results!$A$2:$A$2256,Results!J$2:J$2256,"")</f>
        <v>079407836123</v>
      </c>
      <c r="AP1090" s="2">
        <f>_xlfn.XLOOKUP($A1090,Results!$A$2:$A$2256,Results!K$2:K$2256,"")</f>
        <v>26121603</v>
      </c>
      <c r="AQ1090" s="2">
        <f>_xlfn.XLOOKUP($A1090,Results!$A$2:$A$2256,Results!L$2:L$2256,"")</f>
        <v>0</v>
      </c>
      <c r="AR1090" s="2">
        <f>_xlfn.XLOOKUP($A1090,Results!$A$2:$A$2256,Results!M$2:M$2256,"")</f>
        <v>857846</v>
      </c>
      <c r="AS1090" s="2" t="str">
        <f>_xlfn.XLOOKUP($A1090,Results!$A$2:$A$2256,Results!N$2:N$2256,"")</f>
        <v>CRL E3612S.41.03 2C/16 SH FPLP CBL</v>
      </c>
      <c r="AT1090" s="2" t="str">
        <f>_xlfn.XLOOKUP($A1090,Results!$A$2:$A$2256,Results!O$2:O$2256,"")</f>
        <v>CAROLINA PRODUCTS</v>
      </c>
      <c r="AU1090" s="2">
        <f>_xlfn.XLOOKUP($A1090,Results!$A$2:$A$2256,Results!P$2:P$2256,"")</f>
        <v>0</v>
      </c>
      <c r="AV1090" s="2" t="str">
        <f>_xlfn.XLOOKUP($A1090,Results!$A$2:$A$2256,Results!Q$2:Q$2256,"")</f>
        <v>NO_VALID_MATCHES</v>
      </c>
      <c r="AW1090" s="2">
        <f>_xlfn.XLOOKUP($A1090,Results!$A$2:$A$2256,Results!R$2:R$2256,"")</f>
        <v>0.68132643616779198</v>
      </c>
      <c r="AX1090" s="2">
        <f>_xlfn.XLOOKUP($A1090,Results!$A$2:$A$2256,Results!S$2:S$2256,"")</f>
        <v>87</v>
      </c>
      <c r="AY1090" s="2">
        <f>_xlfn.XLOOKUP($A1090,Results!$A$2:$A$2256,Results!T$2:T$2256,"")</f>
        <v>55</v>
      </c>
      <c r="AZ1090" s="2">
        <f>_xlfn.XLOOKUP($A1090,Results!$A$2:$A$2256,Results!U$2:U$2256,"")</f>
        <v>65</v>
      </c>
      <c r="BA1090" s="2" t="str">
        <f>_xlfn.XLOOKUP($A1090,Results!$A$2:$A$2256,Results!V$2:V$2256,"")</f>
        <v>CAROLINA PRODUCTS</v>
      </c>
      <c r="BB1090" s="2">
        <f>_xlfn.XLOOKUP($A1090,Results!$A$2:$A$2256,Results!W$2:W$2256,"")</f>
        <v>76</v>
      </c>
      <c r="BC1090" s="2">
        <f>_xlfn.XLOOKUP($A1090,Results!$A$2:$A$2256,Results!X$2:X$2256,"")</f>
        <v>26121603</v>
      </c>
      <c r="BD1090" s="2">
        <f>_xlfn.XLOOKUP($A1090,Results!$A$2:$A$2256,Results!Y$2:Y$2256,"")</f>
        <v>76</v>
      </c>
      <c r="BE1090" s="2" t="b">
        <f>_xlfn.XLOOKUP($A1090,Results!$A$2:$A$2256,Results!Z$2:Z$2256,"")</f>
        <v>1</v>
      </c>
    </row>
    <row r="1091" spans="1:57" ht="38.25" customHeight="1" x14ac:dyDescent="0.3">
      <c r="A1091">
        <v>906768</v>
      </c>
      <c r="B1091">
        <v>281841</v>
      </c>
      <c r="C1091" t="s">
        <v>36</v>
      </c>
      <c r="D1091">
        <v>9341429246</v>
      </c>
      <c r="E1091" s="2" t="str">
        <f>VLOOKUP(F1091,'RPA Vendor Data '!F$1:$G$2418,2)</f>
        <v>GRAYBAR ELECTRIC CO. INC.</v>
      </c>
      <c r="F1091" s="2">
        <v>11471</v>
      </c>
      <c r="G1091" s="2">
        <v>2</v>
      </c>
      <c r="H1091" t="s">
        <v>3561</v>
      </c>
      <c r="I1091">
        <v>2000</v>
      </c>
      <c r="J1091">
        <v>1000</v>
      </c>
      <c r="K1091" t="s">
        <v>98</v>
      </c>
      <c r="L1091">
        <v>229.02</v>
      </c>
      <c r="M1091" s="2" t="s">
        <v>3562</v>
      </c>
      <c r="N1091" s="9" t="s">
        <v>3563</v>
      </c>
      <c r="O1091" t="s">
        <v>36</v>
      </c>
      <c r="P1091" t="s">
        <v>36</v>
      </c>
      <c r="Q1091" t="s">
        <v>36</v>
      </c>
      <c r="R1091">
        <v>458.04</v>
      </c>
      <c r="S1091" s="1">
        <v>45744.648996493059</v>
      </c>
      <c r="T1091" t="s">
        <v>42</v>
      </c>
      <c r="U1091" s="1">
        <v>45744.418749999997</v>
      </c>
      <c r="V1091" t="s">
        <v>43</v>
      </c>
      <c r="W1091" t="s">
        <v>36</v>
      </c>
      <c r="X1091">
        <v>0</v>
      </c>
      <c r="Y1091" t="s">
        <v>158</v>
      </c>
      <c r="Z1091">
        <v>260.06</v>
      </c>
      <c r="AA1091">
        <v>229.02</v>
      </c>
      <c r="AB1091">
        <v>31</v>
      </c>
      <c r="AC1091" t="s">
        <v>3564</v>
      </c>
      <c r="AD1091" t="s">
        <v>3564</v>
      </c>
      <c r="AE1091" t="s">
        <v>45</v>
      </c>
      <c r="AG1091" s="18" t="s">
        <v>3565</v>
      </c>
      <c r="AH1091" s="18"/>
      <c r="AI1091" s="2" t="s">
        <v>48</v>
      </c>
      <c r="AJ1091" s="2" t="e">
        <f>VLOOKUP(A1091,'Classification Test Result'!$A$2:$D$2428,4,FALSE)</f>
        <v>#N/A</v>
      </c>
      <c r="AL1091" s="2">
        <f>_xlfn.XLOOKUP($A1091,Results!$A$2:$A$2256,Results!G$2:G$2256,"")</f>
        <v>115235</v>
      </c>
      <c r="AM1091" s="2" t="str">
        <f>_xlfn.XLOOKUP($A1091,Results!$A$2:$A$2256,Results!H$2:H$2256,"")</f>
        <v>E3612S4103</v>
      </c>
      <c r="AN1091" s="2" t="str">
        <f>_xlfn.XLOOKUP($A1091,Results!$A$2:$A$2256,Results!I$2:I$2256,"")</f>
        <v>CAROLINA PRODUCTS</v>
      </c>
      <c r="AO1091" s="2" t="str">
        <f>_xlfn.XLOOKUP($A1091,Results!$A$2:$A$2256,Results!J$2:J$2256,"")</f>
        <v>079407836123</v>
      </c>
      <c r="AP1091" s="2">
        <f>_xlfn.XLOOKUP($A1091,Results!$A$2:$A$2256,Results!K$2:K$2256,"")</f>
        <v>26121603</v>
      </c>
      <c r="AQ1091" s="2">
        <f>_xlfn.XLOOKUP($A1091,Results!$A$2:$A$2256,Results!L$2:L$2256,"")</f>
        <v>0</v>
      </c>
      <c r="AR1091" s="2">
        <f>_xlfn.XLOOKUP($A1091,Results!$A$2:$A$2256,Results!M$2:M$2256,"")</f>
        <v>857846</v>
      </c>
      <c r="AS1091" s="2" t="str">
        <f>_xlfn.XLOOKUP($A1091,Results!$A$2:$A$2256,Results!N$2:N$2256,"")</f>
        <v>CRL E3612S.41.03 2C/16 SH FPLP CBL</v>
      </c>
      <c r="AT1091" s="2" t="str">
        <f>_xlfn.XLOOKUP($A1091,Results!$A$2:$A$2256,Results!O$2:O$2256,"")</f>
        <v>CAROLINA PRODUCTS</v>
      </c>
      <c r="AU1091" s="2">
        <f>_xlfn.XLOOKUP($A1091,Results!$A$2:$A$2256,Results!P$2:P$2256,"")</f>
        <v>0</v>
      </c>
      <c r="AV1091" s="2" t="str">
        <f>_xlfn.XLOOKUP($A1091,Results!$A$2:$A$2256,Results!Q$2:Q$2256,"")</f>
        <v>NO_VALID_MATCHES</v>
      </c>
      <c r="AW1091" s="2">
        <f>_xlfn.XLOOKUP($A1091,Results!$A$2:$A$2256,Results!R$2:R$2256,"")</f>
        <v>0.68132643616779198</v>
      </c>
      <c r="AX1091" s="2">
        <f>_xlfn.XLOOKUP($A1091,Results!$A$2:$A$2256,Results!S$2:S$2256,"")</f>
        <v>87</v>
      </c>
      <c r="AY1091" s="2">
        <f>_xlfn.XLOOKUP($A1091,Results!$A$2:$A$2256,Results!T$2:T$2256,"")</f>
        <v>55</v>
      </c>
      <c r="AZ1091" s="2">
        <f>_xlfn.XLOOKUP($A1091,Results!$A$2:$A$2256,Results!U$2:U$2256,"")</f>
        <v>65</v>
      </c>
      <c r="BA1091" s="2" t="str">
        <f>_xlfn.XLOOKUP($A1091,Results!$A$2:$A$2256,Results!V$2:V$2256,"")</f>
        <v>CAROLINA PRODUCTS</v>
      </c>
      <c r="BB1091" s="2">
        <f>_xlfn.XLOOKUP($A1091,Results!$A$2:$A$2256,Results!W$2:W$2256,"")</f>
        <v>76</v>
      </c>
      <c r="BC1091" s="2">
        <f>_xlfn.XLOOKUP($A1091,Results!$A$2:$A$2256,Results!X$2:X$2256,"")</f>
        <v>26121603</v>
      </c>
      <c r="BD1091" s="2">
        <f>_xlfn.XLOOKUP($A1091,Results!$A$2:$A$2256,Results!Y$2:Y$2256,"")</f>
        <v>76</v>
      </c>
      <c r="BE1091" s="2" t="b">
        <f>_xlfn.XLOOKUP($A1091,Results!$A$2:$A$2256,Results!Z$2:Z$2256,"")</f>
        <v>1</v>
      </c>
    </row>
    <row r="1092" spans="1:57" ht="38.25" customHeight="1" x14ac:dyDescent="0.3">
      <c r="A1092">
        <v>906769</v>
      </c>
      <c r="B1092">
        <v>281841</v>
      </c>
      <c r="C1092" t="s">
        <v>36</v>
      </c>
      <c r="D1092">
        <v>9341429246</v>
      </c>
      <c r="E1092" s="2" t="str">
        <f>VLOOKUP(F1092,'RPA Vendor Data '!F$1:$G$2418,2)</f>
        <v>GRAYBAR ELECTRIC CO. INC.</v>
      </c>
      <c r="F1092" s="2">
        <v>11471</v>
      </c>
      <c r="G1092" s="2">
        <v>4</v>
      </c>
      <c r="H1092" t="s">
        <v>3561</v>
      </c>
      <c r="I1092">
        <v>2000</v>
      </c>
      <c r="J1092">
        <v>1000</v>
      </c>
      <c r="K1092" t="s">
        <v>98</v>
      </c>
      <c r="L1092">
        <v>229.02</v>
      </c>
      <c r="M1092" s="2" t="s">
        <v>3562</v>
      </c>
      <c r="N1092" s="9" t="s">
        <v>3563</v>
      </c>
      <c r="O1092" t="s">
        <v>36</v>
      </c>
      <c r="P1092" t="s">
        <v>36</v>
      </c>
      <c r="Q1092" t="s">
        <v>36</v>
      </c>
      <c r="R1092">
        <v>687.06</v>
      </c>
      <c r="S1092" s="1">
        <v>45744.648983101863</v>
      </c>
      <c r="T1092" t="s">
        <v>42</v>
      </c>
      <c r="U1092" s="1">
        <v>45744.418749999997</v>
      </c>
      <c r="V1092" t="s">
        <v>43</v>
      </c>
      <c r="W1092" t="s">
        <v>36</v>
      </c>
      <c r="X1092">
        <v>0</v>
      </c>
      <c r="Y1092" t="s">
        <v>158</v>
      </c>
      <c r="Z1092">
        <v>260.06</v>
      </c>
      <c r="AA1092">
        <v>229.02</v>
      </c>
      <c r="AB1092">
        <v>31</v>
      </c>
      <c r="AC1092" t="s">
        <v>3564</v>
      </c>
      <c r="AD1092" t="s">
        <v>3564</v>
      </c>
      <c r="AE1092" t="s">
        <v>45</v>
      </c>
      <c r="AG1092" s="18" t="s">
        <v>3565</v>
      </c>
      <c r="AH1092" s="18"/>
      <c r="AI1092" s="2" t="s">
        <v>48</v>
      </c>
      <c r="AJ1092" s="2" t="e">
        <f>VLOOKUP(A1092,'Classification Test Result'!$A$2:$D$2428,4,FALSE)</f>
        <v>#N/A</v>
      </c>
      <c r="AL1092" s="2">
        <f>_xlfn.XLOOKUP($A1092,Results!$A$2:$A$2256,Results!G$2:G$2256,"")</f>
        <v>115235</v>
      </c>
      <c r="AM1092" s="2" t="str">
        <f>_xlfn.XLOOKUP($A1092,Results!$A$2:$A$2256,Results!H$2:H$2256,"")</f>
        <v>E3612S4103</v>
      </c>
      <c r="AN1092" s="2" t="str">
        <f>_xlfn.XLOOKUP($A1092,Results!$A$2:$A$2256,Results!I$2:I$2256,"")</f>
        <v>CAROLINA PRODUCTS</v>
      </c>
      <c r="AO1092" s="2" t="str">
        <f>_xlfn.XLOOKUP($A1092,Results!$A$2:$A$2256,Results!J$2:J$2256,"")</f>
        <v>079407836123</v>
      </c>
      <c r="AP1092" s="2">
        <f>_xlfn.XLOOKUP($A1092,Results!$A$2:$A$2256,Results!K$2:K$2256,"")</f>
        <v>26121603</v>
      </c>
      <c r="AQ1092" s="2">
        <f>_xlfn.XLOOKUP($A1092,Results!$A$2:$A$2256,Results!L$2:L$2256,"")</f>
        <v>0</v>
      </c>
      <c r="AR1092" s="2">
        <f>_xlfn.XLOOKUP($A1092,Results!$A$2:$A$2256,Results!M$2:M$2256,"")</f>
        <v>857846</v>
      </c>
      <c r="AS1092" s="2" t="str">
        <f>_xlfn.XLOOKUP($A1092,Results!$A$2:$A$2256,Results!N$2:N$2256,"")</f>
        <v>CRL E3612S.41.03 2C/16 SH FPLP CBL</v>
      </c>
      <c r="AT1092" s="2" t="str">
        <f>_xlfn.XLOOKUP($A1092,Results!$A$2:$A$2256,Results!O$2:O$2256,"")</f>
        <v>CAROLINA PRODUCTS</v>
      </c>
      <c r="AU1092" s="2">
        <f>_xlfn.XLOOKUP($A1092,Results!$A$2:$A$2256,Results!P$2:P$2256,"")</f>
        <v>0</v>
      </c>
      <c r="AV1092" s="2" t="str">
        <f>_xlfn.XLOOKUP($A1092,Results!$A$2:$A$2256,Results!Q$2:Q$2256,"")</f>
        <v>NO_VALID_MATCHES</v>
      </c>
      <c r="AW1092" s="2">
        <f>_xlfn.XLOOKUP($A1092,Results!$A$2:$A$2256,Results!R$2:R$2256,"")</f>
        <v>0.68132643616779198</v>
      </c>
      <c r="AX1092" s="2">
        <f>_xlfn.XLOOKUP($A1092,Results!$A$2:$A$2256,Results!S$2:S$2256,"")</f>
        <v>87</v>
      </c>
      <c r="AY1092" s="2">
        <f>_xlfn.XLOOKUP($A1092,Results!$A$2:$A$2256,Results!T$2:T$2256,"")</f>
        <v>55</v>
      </c>
      <c r="AZ1092" s="2">
        <f>_xlfn.XLOOKUP($A1092,Results!$A$2:$A$2256,Results!U$2:U$2256,"")</f>
        <v>65</v>
      </c>
      <c r="BA1092" s="2" t="str">
        <f>_xlfn.XLOOKUP($A1092,Results!$A$2:$A$2256,Results!V$2:V$2256,"")</f>
        <v>CAROLINA PRODUCTS</v>
      </c>
      <c r="BB1092" s="2">
        <f>_xlfn.XLOOKUP($A1092,Results!$A$2:$A$2256,Results!W$2:W$2256,"")</f>
        <v>76</v>
      </c>
      <c r="BC1092" s="2">
        <f>_xlfn.XLOOKUP($A1092,Results!$A$2:$A$2256,Results!X$2:X$2256,"")</f>
        <v>26121603</v>
      </c>
      <c r="BD1092" s="2">
        <f>_xlfn.XLOOKUP($A1092,Results!$A$2:$A$2256,Results!Y$2:Y$2256,"")</f>
        <v>76</v>
      </c>
      <c r="BE1092" s="2" t="b">
        <f>_xlfn.XLOOKUP($A1092,Results!$A$2:$A$2256,Results!Z$2:Z$2256,"")</f>
        <v>1</v>
      </c>
    </row>
    <row r="1093" spans="1:57" ht="38.25" customHeight="1" x14ac:dyDescent="0.3">
      <c r="A1093">
        <v>906770</v>
      </c>
      <c r="B1093">
        <v>281841</v>
      </c>
      <c r="C1093" t="s">
        <v>36</v>
      </c>
      <c r="D1093">
        <v>9341429246</v>
      </c>
      <c r="E1093" s="2" t="str">
        <f>VLOOKUP(F1093,'RPA Vendor Data '!F$1:$G$2418,2)</f>
        <v>GRAYBAR ELECTRIC CO. INC.</v>
      </c>
      <c r="F1093" s="2">
        <v>11471</v>
      </c>
      <c r="G1093" s="2">
        <v>1</v>
      </c>
      <c r="H1093" t="s">
        <v>3566</v>
      </c>
      <c r="I1093">
        <v>1000</v>
      </c>
      <c r="J1093">
        <v>1000</v>
      </c>
      <c r="K1093" t="s">
        <v>98</v>
      </c>
      <c r="L1093">
        <v>190.24</v>
      </c>
      <c r="M1093" s="2" t="s">
        <v>3562</v>
      </c>
      <c r="N1093" s="9" t="s">
        <v>3567</v>
      </c>
      <c r="O1093" t="s">
        <v>36</v>
      </c>
      <c r="P1093" t="s">
        <v>3568</v>
      </c>
      <c r="Q1093" t="s">
        <v>36</v>
      </c>
      <c r="R1093">
        <v>190.24</v>
      </c>
      <c r="S1093" s="1">
        <v>45744.64899228009</v>
      </c>
      <c r="T1093" t="s">
        <v>42</v>
      </c>
      <c r="U1093" s="1">
        <v>45744.418749999997</v>
      </c>
      <c r="V1093" t="s">
        <v>43</v>
      </c>
      <c r="W1093" t="s">
        <v>36</v>
      </c>
      <c r="X1093">
        <v>0</v>
      </c>
      <c r="Y1093" t="s">
        <v>158</v>
      </c>
      <c r="Z1093">
        <v>216.56</v>
      </c>
      <c r="AA1093">
        <v>190.24</v>
      </c>
      <c r="AB1093">
        <v>31</v>
      </c>
      <c r="AC1093" t="s">
        <v>3569</v>
      </c>
      <c r="AD1093" t="s">
        <v>3569</v>
      </c>
      <c r="AE1093" t="s">
        <v>45</v>
      </c>
      <c r="AG1093" s="18" t="s">
        <v>3570</v>
      </c>
      <c r="AH1093" s="18"/>
      <c r="AI1093" s="2" t="s">
        <v>48</v>
      </c>
      <c r="AJ1093" s="2" t="e">
        <f>VLOOKUP(A1093,'Classification Test Result'!$A$2:$D$2428,4,FALSE)</f>
        <v>#N/A</v>
      </c>
      <c r="AL1093" s="2">
        <f>_xlfn.XLOOKUP($A1093,Results!$A$2:$A$2256,Results!G$2:G$2256,"")</f>
        <v>338587</v>
      </c>
      <c r="AM1093" s="2" t="str">
        <f>_xlfn.XLOOKUP($A1093,Results!$A$2:$A$2256,Results!H$2:H$2256,"")</f>
        <v>2C16FPLPRGCC</v>
      </c>
      <c r="AN1093" s="2" t="str">
        <f>_xlfn.XLOOKUP($A1093,Results!$A$2:$A$2256,Results!I$2:I$2256,"")</f>
        <v>PRYSMIAN</v>
      </c>
      <c r="AO1093" s="2" t="str">
        <f>_xlfn.XLOOKUP($A1093,Results!$A$2:$A$2256,Results!J$2:J$2256,"")</f>
        <v>079407835713</v>
      </c>
      <c r="AP1093" s="2">
        <f>_xlfn.XLOOKUP($A1093,Results!$A$2:$A$2256,Results!K$2:K$2256,"")</f>
        <v>26121603</v>
      </c>
      <c r="AQ1093" s="2" t="str">
        <f>_xlfn.XLOOKUP($A1093,Results!$A$2:$A$2256,Results!L$2:L$2256,"")</f>
        <v>AK10756084</v>
      </c>
      <c r="AR1093" s="2">
        <f>_xlfn.XLOOKUP($A1093,Results!$A$2:$A$2256,Results!M$2:M$2256,"")</f>
        <v>411651</v>
      </c>
      <c r="AS1093" s="2" t="str">
        <f>_xlfn.XLOOKUP($A1093,Results!$A$2:$A$2256,Results!N$2:N$2256,"")</f>
        <v>CRL E3512S.41.03 2C/16UNSH FPLP CBL</v>
      </c>
      <c r="AT1093" s="2" t="str">
        <f>_xlfn.XLOOKUP($A1093,Results!$A$2:$A$2256,Results!O$2:O$2256,"")</f>
        <v>PRYSMIAN</v>
      </c>
      <c r="AU1093" s="2">
        <f>_xlfn.XLOOKUP($A1093,Results!$A$2:$A$2256,Results!P$2:P$2256,"")</f>
        <v>0</v>
      </c>
      <c r="AV1093" s="2" t="str">
        <f>_xlfn.XLOOKUP($A1093,Results!$A$2:$A$2256,Results!Q$2:Q$2256,"")</f>
        <v>NO_VALID_MATCHES</v>
      </c>
      <c r="AW1093" s="2" t="str">
        <f>_xlfn.XLOOKUP($A1093,Results!$A$2:$A$2256,Results!R$2:R$2256,"")</f>
        <v>0.6406078930002141</v>
      </c>
      <c r="AX1093" s="2">
        <f>_xlfn.XLOOKUP($A1093,Results!$A$2:$A$2256,Results!S$2:S$2256,"")</f>
        <v>83</v>
      </c>
      <c r="AY1093" s="2">
        <f>_xlfn.XLOOKUP($A1093,Results!$A$2:$A$2256,Results!T$2:T$2256,"")</f>
        <v>52</v>
      </c>
      <c r="AZ1093" s="2">
        <f>_xlfn.XLOOKUP($A1093,Results!$A$2:$A$2256,Results!U$2:U$2256,"")</f>
        <v>59</v>
      </c>
      <c r="BA1093" s="2">
        <f>_xlfn.XLOOKUP($A1093,Results!$A$2:$A$2256,Results!V$2:V$2256,"")</f>
        <v>0</v>
      </c>
      <c r="BB1093" s="2">
        <f>_xlfn.XLOOKUP($A1093,Results!$A$2:$A$2256,Results!W$2:W$2256,"")</f>
        <v>0</v>
      </c>
      <c r="BC1093" s="2">
        <f>_xlfn.XLOOKUP($A1093,Results!$A$2:$A$2256,Results!X$2:X$2256,"")</f>
        <v>0</v>
      </c>
      <c r="BD1093" s="2">
        <f>_xlfn.XLOOKUP($A1093,Results!$A$2:$A$2256,Results!Y$2:Y$2256,"")</f>
        <v>0</v>
      </c>
      <c r="BE1093" s="2">
        <f>_xlfn.XLOOKUP($A1093,Results!$A$2:$A$2256,Results!Z$2:Z$2256,"")</f>
        <v>0</v>
      </c>
    </row>
    <row r="1094" spans="1:57" ht="38.25" customHeight="1" x14ac:dyDescent="0.3">
      <c r="A1094">
        <v>906771</v>
      </c>
      <c r="B1094">
        <v>281556</v>
      </c>
      <c r="C1094" t="s">
        <v>36</v>
      </c>
      <c r="D1094">
        <v>9341406307</v>
      </c>
      <c r="E1094" s="2" t="str">
        <f>VLOOKUP(F1094,'RPA Vendor Data '!F$1:$G$2418,2)</f>
        <v>GRAYBAR ELECTRIC CO. INC.</v>
      </c>
      <c r="F1094" s="2">
        <v>11471</v>
      </c>
      <c r="G1094" s="2">
        <v>1</v>
      </c>
      <c r="H1094" t="s">
        <v>3572</v>
      </c>
      <c r="I1094">
        <v>2500</v>
      </c>
      <c r="J1094" t="s">
        <v>98</v>
      </c>
      <c r="K1094" t="s">
        <v>98</v>
      </c>
      <c r="L1094">
        <v>10163.209999999999</v>
      </c>
      <c r="M1094" s="2" t="s">
        <v>3573</v>
      </c>
      <c r="N1094" s="9"/>
      <c r="O1094" t="s">
        <v>36</v>
      </c>
      <c r="P1094" t="s">
        <v>36</v>
      </c>
      <c r="Q1094" t="s">
        <v>36</v>
      </c>
      <c r="R1094">
        <v>25408.03</v>
      </c>
      <c r="S1094" s="1">
        <v>45744.460304826389</v>
      </c>
      <c r="T1094" t="s">
        <v>42</v>
      </c>
      <c r="U1094" s="1">
        <v>45744.242361111108</v>
      </c>
      <c r="V1094" t="s">
        <v>43</v>
      </c>
      <c r="W1094" t="s">
        <v>36</v>
      </c>
      <c r="X1094">
        <v>1</v>
      </c>
      <c r="Y1094" t="s">
        <v>54</v>
      </c>
      <c r="Z1094" t="s">
        <v>36</v>
      </c>
      <c r="AA1094">
        <v>10163.209999999999</v>
      </c>
      <c r="AB1094" t="s">
        <v>36</v>
      </c>
      <c r="AC1094" t="s">
        <v>3564</v>
      </c>
      <c r="AD1094" t="s">
        <v>3564</v>
      </c>
      <c r="AE1094" t="s">
        <v>45</v>
      </c>
      <c r="AF1094" s="44" t="s">
        <v>46</v>
      </c>
      <c r="AG1094" s="2" t="s">
        <v>372</v>
      </c>
      <c r="AH1094" s="96"/>
      <c r="AI1094" s="2" t="s">
        <v>48</v>
      </c>
      <c r="AJ1094" s="2" t="e">
        <f>VLOOKUP(A1094,'Classification Test Result'!$A$2:$D$2428,4,FALSE)</f>
        <v>#N/A</v>
      </c>
      <c r="AL1094" s="2">
        <f>_xlfn.XLOOKUP($A1094,Results!$A$2:$A$2256,Results!G$2:G$2256,"")</f>
        <v>0</v>
      </c>
      <c r="AM1094" s="2">
        <f>_xlfn.XLOOKUP($A1094,Results!$A$2:$A$2256,Results!H$2:H$2256,"")</f>
        <v>0</v>
      </c>
      <c r="AN1094" s="2">
        <f>_xlfn.XLOOKUP($A1094,Results!$A$2:$A$2256,Results!I$2:I$2256,"")</f>
        <v>0</v>
      </c>
      <c r="AO1094" s="2">
        <f>_xlfn.XLOOKUP($A1094,Results!$A$2:$A$2256,Results!J$2:J$2256,"")</f>
        <v>0</v>
      </c>
      <c r="AP1094" s="2">
        <f>_xlfn.XLOOKUP($A1094,Results!$A$2:$A$2256,Results!K$2:K$2256,"")</f>
        <v>0</v>
      </c>
      <c r="AQ1094" s="2">
        <f>_xlfn.XLOOKUP($A1094,Results!$A$2:$A$2256,Results!L$2:L$2256,"")</f>
        <v>0</v>
      </c>
      <c r="AR1094" s="2">
        <f>_xlfn.XLOOKUP($A1094,Results!$A$2:$A$2256,Results!M$2:M$2256,"")</f>
        <v>0</v>
      </c>
      <c r="AS1094" s="2">
        <f>_xlfn.XLOOKUP($A1094,Results!$A$2:$A$2256,Results!N$2:N$2256,"")</f>
        <v>0</v>
      </c>
      <c r="AT1094" s="2" t="str">
        <f>_xlfn.XLOOKUP($A1094,Results!$A$2:$A$2256,Results!O$2:O$2256,"")</f>
        <v>ENCORE WIRE</v>
      </c>
      <c r="AU1094" s="2" t="str">
        <f>_xlfn.XLOOKUP($A1094,Results!$A$2:$A$2256,Results!P$2:P$2256,"")</f>
        <v>ENCORE WIRE CORPORATION</v>
      </c>
      <c r="AV1094" s="2" t="str">
        <f>_xlfn.XLOOKUP($A1094,Results!$A$2:$A$2256,Results!Q$2:Q$2256,"")</f>
        <v>SINGLE_MATCH</v>
      </c>
      <c r="AW1094" s="2">
        <f>_xlfn.XLOOKUP($A1094,Results!$A$2:$A$2256,Results!R$2:R$2256,"")</f>
        <v>0</v>
      </c>
      <c r="AX1094" s="2">
        <f>_xlfn.XLOOKUP($A1094,Results!$A$2:$A$2256,Results!S$2:S$2256,"")</f>
        <v>0</v>
      </c>
      <c r="AY1094" s="2">
        <f>_xlfn.XLOOKUP($A1094,Results!$A$2:$A$2256,Results!T$2:T$2256,"")</f>
        <v>100</v>
      </c>
      <c r="AZ1094" s="2">
        <f>_xlfn.XLOOKUP($A1094,Results!$A$2:$A$2256,Results!U$2:U$2256,"")</f>
        <v>0</v>
      </c>
      <c r="BA1094" s="2" t="str">
        <f>_xlfn.XLOOKUP($A1094,Results!$A$2:$A$2256,Results!V$2:V$2256,"")</f>
        <v>SOUTHWIRE</v>
      </c>
      <c r="BB1094" s="2">
        <f>_xlfn.XLOOKUP($A1094,Results!$A$2:$A$2256,Results!W$2:W$2256,"")</f>
        <v>60</v>
      </c>
      <c r="BC1094" s="2">
        <f>_xlfn.XLOOKUP($A1094,Results!$A$2:$A$2256,Results!X$2:X$2256,"")</f>
        <v>26121600</v>
      </c>
      <c r="BD1094" s="2">
        <f>_xlfn.XLOOKUP($A1094,Results!$A$2:$A$2256,Results!Y$2:Y$2256,"")</f>
        <v>76</v>
      </c>
      <c r="BE1094" s="2" t="b">
        <f>_xlfn.XLOOKUP($A1094,Results!$A$2:$A$2256,Results!Z$2:Z$2256,"")</f>
        <v>1</v>
      </c>
    </row>
    <row r="1095" spans="1:57" ht="38.25" customHeight="1" x14ac:dyDescent="0.3">
      <c r="A1095">
        <v>906772</v>
      </c>
      <c r="B1095">
        <v>281318</v>
      </c>
      <c r="C1095" t="s">
        <v>36</v>
      </c>
      <c r="D1095" t="s">
        <v>171</v>
      </c>
      <c r="E1095" s="2" t="str">
        <f>VLOOKUP(F1095,'RPA Vendor Data '!F$1:$G$2418,2)</f>
        <v>VIKING ELECTRIC</v>
      </c>
      <c r="F1095" s="2">
        <v>13536</v>
      </c>
      <c r="G1095" s="2">
        <v>1</v>
      </c>
      <c r="H1095" t="s">
        <v>3574</v>
      </c>
      <c r="I1095">
        <v>60</v>
      </c>
      <c r="J1095" t="s">
        <v>389</v>
      </c>
      <c r="K1095" t="s">
        <v>58</v>
      </c>
      <c r="L1095">
        <v>314.76</v>
      </c>
      <c r="M1095" s="2" t="s">
        <v>1128</v>
      </c>
      <c r="N1095" s="9" t="s">
        <v>3575</v>
      </c>
      <c r="O1095" t="s">
        <v>36</v>
      </c>
      <c r="P1095" t="s">
        <v>3576</v>
      </c>
      <c r="Q1095" t="s">
        <v>36</v>
      </c>
      <c r="R1095">
        <v>188.86</v>
      </c>
      <c r="S1095" s="1">
        <v>45744.189067627318</v>
      </c>
      <c r="T1095" t="s">
        <v>42</v>
      </c>
      <c r="U1095" s="1">
        <v>45743.966666666667</v>
      </c>
      <c r="V1095" t="s">
        <v>43</v>
      </c>
      <c r="W1095" t="s">
        <v>36</v>
      </c>
      <c r="X1095">
        <v>1</v>
      </c>
      <c r="Y1095" t="s">
        <v>54</v>
      </c>
      <c r="Z1095" t="s">
        <v>36</v>
      </c>
      <c r="AA1095">
        <v>314.76</v>
      </c>
      <c r="AB1095" t="s">
        <v>36</v>
      </c>
      <c r="AC1095" t="s">
        <v>59</v>
      </c>
      <c r="AD1095" t="s">
        <v>59</v>
      </c>
      <c r="AE1095" t="s">
        <v>45</v>
      </c>
      <c r="AG1095" s="18" t="s">
        <v>3577</v>
      </c>
      <c r="AH1095" s="18"/>
      <c r="AI1095" s="2" t="s">
        <v>48</v>
      </c>
      <c r="AJ1095" s="2" t="e">
        <f>VLOOKUP(A1095,'Classification Test Result'!$A$2:$D$2428,4,FALSE)</f>
        <v>#N/A</v>
      </c>
      <c r="AL1095" s="2">
        <f>_xlfn.XLOOKUP($A1095,Results!$A$2:$A$2256,Results!G$2:G$2256,"")</f>
        <v>0</v>
      </c>
      <c r="AM1095" s="2">
        <f>_xlfn.XLOOKUP($A1095,Results!$A$2:$A$2256,Results!H$2:H$2256,"")</f>
        <v>0</v>
      </c>
      <c r="AN1095" s="2">
        <f>_xlfn.XLOOKUP($A1095,Results!$A$2:$A$2256,Results!I$2:I$2256,"")</f>
        <v>0</v>
      </c>
      <c r="AO1095" s="2">
        <f>_xlfn.XLOOKUP($A1095,Results!$A$2:$A$2256,Results!J$2:J$2256,"")</f>
        <v>0</v>
      </c>
      <c r="AP1095" s="2">
        <f>_xlfn.XLOOKUP($A1095,Results!$A$2:$A$2256,Results!K$2:K$2256,"")</f>
        <v>0</v>
      </c>
      <c r="AQ1095" s="2">
        <f>_xlfn.XLOOKUP($A1095,Results!$A$2:$A$2256,Results!L$2:L$2256,"")</f>
        <v>0</v>
      </c>
      <c r="AR1095" s="2">
        <f>_xlfn.XLOOKUP($A1095,Results!$A$2:$A$2256,Results!M$2:M$2256,"")</f>
        <v>0</v>
      </c>
      <c r="AS1095" s="2">
        <f>_xlfn.XLOOKUP($A1095,Results!$A$2:$A$2256,Results!N$2:N$2256,"")</f>
        <v>0</v>
      </c>
      <c r="AT1095" s="2" t="str">
        <f>_xlfn.XLOOKUP($A1095,Results!$A$2:$A$2256,Results!O$2:O$2256,"")</f>
        <v>GENERIC CONDUIT/CONDUIT FITTINGS</v>
      </c>
      <c r="AU1095" s="2" t="str">
        <f>_xlfn.XLOOKUP($A1095,Results!$A$2:$A$2256,Results!P$2:P$2256,"")</f>
        <v>CONDUIT</v>
      </c>
      <c r="AV1095" s="2" t="str">
        <f>_xlfn.XLOOKUP($A1095,Results!$A$2:$A$2256,Results!Q$2:Q$2256,"")</f>
        <v>SINGLE_MATCH</v>
      </c>
      <c r="AW1095" s="2">
        <f>_xlfn.XLOOKUP($A1095,Results!$A$2:$A$2256,Results!R$2:R$2256,"")</f>
        <v>0</v>
      </c>
      <c r="AX1095" s="2">
        <f>_xlfn.XLOOKUP($A1095,Results!$A$2:$A$2256,Results!S$2:S$2256,"")</f>
        <v>0</v>
      </c>
      <c r="AY1095" s="2">
        <f>_xlfn.XLOOKUP($A1095,Results!$A$2:$A$2256,Results!T$2:T$2256,"")</f>
        <v>95</v>
      </c>
      <c r="AZ1095" s="2">
        <f>_xlfn.XLOOKUP($A1095,Results!$A$2:$A$2256,Results!U$2:U$2256,"")</f>
        <v>0</v>
      </c>
      <c r="BA1095" s="2">
        <f>_xlfn.XLOOKUP($A1095,Results!$A$2:$A$2256,Results!V$2:V$2256,"")</f>
        <v>0</v>
      </c>
      <c r="BB1095" s="2">
        <f>_xlfn.XLOOKUP($A1095,Results!$A$2:$A$2256,Results!W$2:W$2256,"")</f>
        <v>0</v>
      </c>
      <c r="BC1095" s="2">
        <f>_xlfn.XLOOKUP($A1095,Results!$A$2:$A$2256,Results!X$2:X$2256,"")</f>
        <v>0</v>
      </c>
      <c r="BD1095" s="2">
        <f>_xlfn.XLOOKUP($A1095,Results!$A$2:$A$2256,Results!Y$2:Y$2256,"")</f>
        <v>0</v>
      </c>
      <c r="BE1095" s="2">
        <f>_xlfn.XLOOKUP($A1095,Results!$A$2:$A$2256,Results!Z$2:Z$2256,"")</f>
        <v>0</v>
      </c>
    </row>
    <row r="1096" spans="1:57" ht="38.25" customHeight="1" x14ac:dyDescent="0.3">
      <c r="A1096">
        <v>906773</v>
      </c>
      <c r="B1096">
        <v>281608</v>
      </c>
      <c r="C1096" t="s">
        <v>36</v>
      </c>
      <c r="D1096" t="s">
        <v>1090</v>
      </c>
      <c r="E1096" s="2" t="str">
        <f>VLOOKUP(F1096,'RPA Vendor Data '!F$1:$G$2418,2)</f>
        <v>REXEL USA, INC.</v>
      </c>
      <c r="F1096" s="2">
        <v>12873</v>
      </c>
      <c r="G1096" s="2">
        <v>1</v>
      </c>
      <c r="H1096" t="s">
        <v>3578</v>
      </c>
      <c r="I1096">
        <v>140</v>
      </c>
      <c r="J1096" t="s">
        <v>58</v>
      </c>
      <c r="K1096" t="s">
        <v>58</v>
      </c>
      <c r="L1096">
        <v>282.47300000000001</v>
      </c>
      <c r="M1096" s="2" t="s">
        <v>1128</v>
      </c>
      <c r="N1096" s="9">
        <v>200</v>
      </c>
      <c r="O1096">
        <v>49053</v>
      </c>
      <c r="P1096" t="s">
        <v>3576</v>
      </c>
      <c r="Q1096" t="s">
        <v>36</v>
      </c>
      <c r="R1096">
        <v>395.46</v>
      </c>
      <c r="S1096" s="1">
        <v>45744.480712037039</v>
      </c>
      <c r="T1096" t="s">
        <v>42</v>
      </c>
      <c r="U1096" s="1">
        <v>45744.25277777778</v>
      </c>
      <c r="V1096" t="s">
        <v>43</v>
      </c>
      <c r="W1096" t="s">
        <v>36</v>
      </c>
      <c r="X1096">
        <v>0</v>
      </c>
      <c r="Y1096">
        <v>201</v>
      </c>
      <c r="Z1096" t="s">
        <v>36</v>
      </c>
      <c r="AA1096" t="s">
        <v>36</v>
      </c>
      <c r="AB1096" t="s">
        <v>36</v>
      </c>
      <c r="AC1096" t="s">
        <v>59</v>
      </c>
      <c r="AD1096" t="s">
        <v>59</v>
      </c>
      <c r="AE1096" t="s">
        <v>45</v>
      </c>
      <c r="AG1096" s="18" t="s">
        <v>3579</v>
      </c>
      <c r="AH1096" s="18"/>
      <c r="AI1096" s="2" t="s">
        <v>48</v>
      </c>
      <c r="AJ1096" s="2" t="e">
        <f>VLOOKUP(A1096,'Classification Test Result'!$A$2:$D$2428,4,FALSE)</f>
        <v>#N/A</v>
      </c>
      <c r="AL1096" s="2">
        <f>_xlfn.XLOOKUP($A1096,Results!$A$2:$A$2256,Results!G$2:G$2256,"")</f>
        <v>0</v>
      </c>
      <c r="AM1096" s="2">
        <f>_xlfn.XLOOKUP($A1096,Results!$A$2:$A$2256,Results!H$2:H$2256,"")</f>
        <v>0</v>
      </c>
      <c r="AN1096" s="2">
        <f>_xlfn.XLOOKUP($A1096,Results!$A$2:$A$2256,Results!I$2:I$2256,"")</f>
        <v>0</v>
      </c>
      <c r="AO1096" s="2">
        <f>_xlfn.XLOOKUP($A1096,Results!$A$2:$A$2256,Results!J$2:J$2256,"")</f>
        <v>0</v>
      </c>
      <c r="AP1096" s="2">
        <f>_xlfn.XLOOKUP($A1096,Results!$A$2:$A$2256,Results!K$2:K$2256,"")</f>
        <v>0</v>
      </c>
      <c r="AQ1096" s="2">
        <f>_xlfn.XLOOKUP($A1096,Results!$A$2:$A$2256,Results!L$2:L$2256,"")</f>
        <v>0</v>
      </c>
      <c r="AR1096" s="2">
        <f>_xlfn.XLOOKUP($A1096,Results!$A$2:$A$2256,Results!M$2:M$2256,"")</f>
        <v>0</v>
      </c>
      <c r="AS1096" s="2">
        <f>_xlfn.XLOOKUP($A1096,Results!$A$2:$A$2256,Results!N$2:N$2256,"")</f>
        <v>0</v>
      </c>
      <c r="AT1096" s="2" t="str">
        <f>_xlfn.XLOOKUP($A1096,Results!$A$2:$A$2256,Results!O$2:O$2256,"")</f>
        <v>GENERIC CONDUIT/CONDUIT FITTINGS</v>
      </c>
      <c r="AU1096" s="2" t="str">
        <f>_xlfn.XLOOKUP($A1096,Results!$A$2:$A$2256,Results!P$2:P$2256,"")</f>
        <v>EMT</v>
      </c>
      <c r="AV1096" s="2" t="str">
        <f>_xlfn.XLOOKUP($A1096,Results!$A$2:$A$2256,Results!Q$2:Q$2256,"")</f>
        <v>SINGLE_MATCH</v>
      </c>
      <c r="AW1096" s="2">
        <f>_xlfn.XLOOKUP($A1096,Results!$A$2:$A$2256,Results!R$2:R$2256,"")</f>
        <v>0</v>
      </c>
      <c r="AX1096" s="2">
        <f>_xlfn.XLOOKUP($A1096,Results!$A$2:$A$2256,Results!S$2:S$2256,"")</f>
        <v>0</v>
      </c>
      <c r="AY1096" s="2">
        <f>_xlfn.XLOOKUP($A1096,Results!$A$2:$A$2256,Results!T$2:T$2256,"")</f>
        <v>60</v>
      </c>
      <c r="AZ1096" s="2">
        <f>_xlfn.XLOOKUP($A1096,Results!$A$2:$A$2256,Results!U$2:U$2256,"")</f>
        <v>0</v>
      </c>
      <c r="BA1096" s="2">
        <f>_xlfn.XLOOKUP($A1096,Results!$A$2:$A$2256,Results!V$2:V$2256,"")</f>
        <v>0</v>
      </c>
      <c r="BB1096" s="2">
        <f>_xlfn.XLOOKUP($A1096,Results!$A$2:$A$2256,Results!W$2:W$2256,"")</f>
        <v>0</v>
      </c>
      <c r="BC1096" s="2">
        <f>_xlfn.XLOOKUP($A1096,Results!$A$2:$A$2256,Results!X$2:X$2256,"")</f>
        <v>39131706</v>
      </c>
      <c r="BD1096" s="2">
        <f>_xlfn.XLOOKUP($A1096,Results!$A$2:$A$2256,Results!Y$2:Y$2256,"")</f>
        <v>63</v>
      </c>
      <c r="BE1096" s="2">
        <f>_xlfn.XLOOKUP($A1096,Results!$A$2:$A$2256,Results!Z$2:Z$2256,"")</f>
        <v>0</v>
      </c>
    </row>
    <row r="1097" spans="1:57" ht="38.25" customHeight="1" x14ac:dyDescent="0.3">
      <c r="A1097">
        <v>906774</v>
      </c>
      <c r="B1097">
        <v>281599</v>
      </c>
      <c r="C1097" t="s">
        <v>36</v>
      </c>
      <c r="D1097" t="s">
        <v>1417</v>
      </c>
      <c r="E1097" s="2" t="str">
        <f>VLOOKUP(F1097,'RPA Vendor Data '!F$1:$G$2418,2)</f>
        <v>REXEL USA, INC.</v>
      </c>
      <c r="F1097" s="2">
        <v>12873</v>
      </c>
      <c r="G1097" s="2">
        <v>16</v>
      </c>
      <c r="H1097" t="s">
        <v>3580</v>
      </c>
      <c r="I1097">
        <v>750</v>
      </c>
      <c r="J1097" t="s">
        <v>58</v>
      </c>
      <c r="K1097" t="s">
        <v>58</v>
      </c>
      <c r="L1097">
        <v>197.864</v>
      </c>
      <c r="M1097" s="2" t="s">
        <v>1128</v>
      </c>
      <c r="N1097" s="9">
        <v>125</v>
      </c>
      <c r="O1097">
        <v>49034</v>
      </c>
      <c r="P1097" t="s">
        <v>3581</v>
      </c>
      <c r="Q1097">
        <v>98001002004</v>
      </c>
      <c r="R1097">
        <v>1483.98</v>
      </c>
      <c r="S1097" s="1">
        <v>45744.481249189812</v>
      </c>
      <c r="T1097" t="s">
        <v>42</v>
      </c>
      <c r="U1097" s="1">
        <v>45744.251388888893</v>
      </c>
      <c r="V1097" t="s">
        <v>43</v>
      </c>
      <c r="W1097" t="s">
        <v>36</v>
      </c>
      <c r="X1097">
        <v>1</v>
      </c>
      <c r="Y1097">
        <v>201</v>
      </c>
      <c r="Z1097" t="s">
        <v>36</v>
      </c>
      <c r="AA1097" t="s">
        <v>36</v>
      </c>
      <c r="AB1097" t="s">
        <v>36</v>
      </c>
      <c r="AC1097" t="s">
        <v>59</v>
      </c>
      <c r="AD1097" t="s">
        <v>59</v>
      </c>
      <c r="AE1097" t="s">
        <v>45</v>
      </c>
      <c r="AG1097" s="18" t="s">
        <v>3582</v>
      </c>
      <c r="AH1097" s="18"/>
      <c r="AI1097" s="2" t="s">
        <v>48</v>
      </c>
      <c r="AJ1097" s="2" t="e">
        <f>VLOOKUP(A1097,'Classification Test Result'!$A$2:$D$2428,4,FALSE)</f>
        <v>#N/A</v>
      </c>
      <c r="AL1097" s="2">
        <f>_xlfn.XLOOKUP($A1097,Results!$A$2:$A$2256,Results!G$2:G$2256,"")</f>
        <v>0</v>
      </c>
      <c r="AM1097" s="2">
        <f>_xlfn.XLOOKUP($A1097,Results!$A$2:$A$2256,Results!H$2:H$2256,"")</f>
        <v>0</v>
      </c>
      <c r="AN1097" s="2">
        <f>_xlfn.XLOOKUP($A1097,Results!$A$2:$A$2256,Results!I$2:I$2256,"")</f>
        <v>0</v>
      </c>
      <c r="AO1097" s="2">
        <f>_xlfn.XLOOKUP($A1097,Results!$A$2:$A$2256,Results!J$2:J$2256,"")</f>
        <v>0</v>
      </c>
      <c r="AP1097" s="2">
        <f>_xlfn.XLOOKUP($A1097,Results!$A$2:$A$2256,Results!K$2:K$2256,"")</f>
        <v>0</v>
      </c>
      <c r="AQ1097" s="2">
        <f>_xlfn.XLOOKUP($A1097,Results!$A$2:$A$2256,Results!L$2:L$2256,"")</f>
        <v>0</v>
      </c>
      <c r="AR1097" s="2">
        <f>_xlfn.XLOOKUP($A1097,Results!$A$2:$A$2256,Results!M$2:M$2256,"")</f>
        <v>0</v>
      </c>
      <c r="AS1097" s="2">
        <f>_xlfn.XLOOKUP($A1097,Results!$A$2:$A$2256,Results!N$2:N$2256,"")</f>
        <v>0</v>
      </c>
      <c r="AT1097" s="2" t="str">
        <f>_xlfn.XLOOKUP($A1097,Results!$A$2:$A$2256,Results!O$2:O$2256,"")</f>
        <v>GENERIC CONDUIT/CONDUIT FITTINGS</v>
      </c>
      <c r="AU1097" s="2" t="str">
        <f>_xlfn.XLOOKUP($A1097,Results!$A$2:$A$2256,Results!P$2:P$2256,"")</f>
        <v>EMT</v>
      </c>
      <c r="AV1097" s="2" t="str">
        <f>_xlfn.XLOOKUP($A1097,Results!$A$2:$A$2256,Results!Q$2:Q$2256,"")</f>
        <v>SINGLE_MATCH</v>
      </c>
      <c r="AW1097" s="2">
        <f>_xlfn.XLOOKUP($A1097,Results!$A$2:$A$2256,Results!R$2:R$2256,"")</f>
        <v>0</v>
      </c>
      <c r="AX1097" s="2">
        <f>_xlfn.XLOOKUP($A1097,Results!$A$2:$A$2256,Results!S$2:S$2256,"")</f>
        <v>0</v>
      </c>
      <c r="AY1097" s="2">
        <f>_xlfn.XLOOKUP($A1097,Results!$A$2:$A$2256,Results!T$2:T$2256,"")</f>
        <v>60</v>
      </c>
      <c r="AZ1097" s="2">
        <f>_xlfn.XLOOKUP($A1097,Results!$A$2:$A$2256,Results!U$2:U$2256,"")</f>
        <v>0</v>
      </c>
      <c r="BA1097" s="2">
        <f>_xlfn.XLOOKUP($A1097,Results!$A$2:$A$2256,Results!V$2:V$2256,"")</f>
        <v>0</v>
      </c>
      <c r="BB1097" s="2">
        <f>_xlfn.XLOOKUP($A1097,Results!$A$2:$A$2256,Results!W$2:W$2256,"")</f>
        <v>0</v>
      </c>
      <c r="BC1097" s="2">
        <f>_xlfn.XLOOKUP($A1097,Results!$A$2:$A$2256,Results!X$2:X$2256,"")</f>
        <v>0</v>
      </c>
      <c r="BD1097" s="2">
        <f>_xlfn.XLOOKUP($A1097,Results!$A$2:$A$2256,Results!Y$2:Y$2256,"")</f>
        <v>0</v>
      </c>
      <c r="BE1097" s="2">
        <f>_xlfn.XLOOKUP($A1097,Results!$A$2:$A$2256,Results!Z$2:Z$2256,"")</f>
        <v>0</v>
      </c>
    </row>
    <row r="1098" spans="1:57" ht="38.25" customHeight="1" x14ac:dyDescent="0.3">
      <c r="A1098">
        <v>906775</v>
      </c>
      <c r="B1098">
        <v>281604</v>
      </c>
      <c r="C1098" t="s">
        <v>36</v>
      </c>
      <c r="D1098" t="s">
        <v>1421</v>
      </c>
      <c r="E1098" s="2" t="str">
        <f>VLOOKUP(F1098,'RPA Vendor Data '!F$1:$G$2418,2)</f>
        <v>REXEL USA, INC.</v>
      </c>
      <c r="F1098" s="2">
        <v>12873</v>
      </c>
      <c r="G1098" s="2">
        <v>15</v>
      </c>
      <c r="H1098" t="s">
        <v>3580</v>
      </c>
      <c r="I1098">
        <v>380</v>
      </c>
      <c r="J1098" t="s">
        <v>58</v>
      </c>
      <c r="K1098" t="s">
        <v>58</v>
      </c>
      <c r="L1098">
        <v>197.864</v>
      </c>
      <c r="M1098" s="2" t="s">
        <v>1128</v>
      </c>
      <c r="N1098" s="9">
        <v>125</v>
      </c>
      <c r="O1098">
        <v>49034</v>
      </c>
      <c r="P1098" t="s">
        <v>3581</v>
      </c>
      <c r="Q1098">
        <v>98001002004</v>
      </c>
      <c r="R1098">
        <v>751.88</v>
      </c>
      <c r="S1098" s="1">
        <v>45744.480852627312</v>
      </c>
      <c r="T1098" t="s">
        <v>42</v>
      </c>
      <c r="U1098" s="1">
        <v>45744.25277777778</v>
      </c>
      <c r="V1098" t="s">
        <v>43</v>
      </c>
      <c r="W1098" t="s">
        <v>36</v>
      </c>
      <c r="X1098">
        <v>0</v>
      </c>
      <c r="Y1098">
        <v>201</v>
      </c>
      <c r="Z1098" t="s">
        <v>36</v>
      </c>
      <c r="AA1098" t="s">
        <v>36</v>
      </c>
      <c r="AB1098" t="s">
        <v>36</v>
      </c>
      <c r="AC1098" t="s">
        <v>59</v>
      </c>
      <c r="AD1098" t="s">
        <v>59</v>
      </c>
      <c r="AE1098" t="s">
        <v>45</v>
      </c>
      <c r="AG1098" s="18" t="s">
        <v>3582</v>
      </c>
      <c r="AH1098" s="18"/>
      <c r="AI1098" s="2" t="s">
        <v>48</v>
      </c>
      <c r="AJ1098" s="2" t="e">
        <f>VLOOKUP(A1098,'Classification Test Result'!$A$2:$D$2428,4,FALSE)</f>
        <v>#N/A</v>
      </c>
      <c r="AL1098" s="2">
        <f>_xlfn.XLOOKUP($A1098,Results!$A$2:$A$2256,Results!G$2:G$2256,"")</f>
        <v>0</v>
      </c>
      <c r="AM1098" s="2">
        <f>_xlfn.XLOOKUP($A1098,Results!$A$2:$A$2256,Results!H$2:H$2256,"")</f>
        <v>0</v>
      </c>
      <c r="AN1098" s="2">
        <f>_xlfn.XLOOKUP($A1098,Results!$A$2:$A$2256,Results!I$2:I$2256,"")</f>
        <v>0</v>
      </c>
      <c r="AO1098" s="2">
        <f>_xlfn.XLOOKUP($A1098,Results!$A$2:$A$2256,Results!J$2:J$2256,"")</f>
        <v>0</v>
      </c>
      <c r="AP1098" s="2">
        <f>_xlfn.XLOOKUP($A1098,Results!$A$2:$A$2256,Results!K$2:K$2256,"")</f>
        <v>0</v>
      </c>
      <c r="AQ1098" s="2">
        <f>_xlfn.XLOOKUP($A1098,Results!$A$2:$A$2256,Results!L$2:L$2256,"")</f>
        <v>0</v>
      </c>
      <c r="AR1098" s="2">
        <f>_xlfn.XLOOKUP($A1098,Results!$A$2:$A$2256,Results!M$2:M$2256,"")</f>
        <v>0</v>
      </c>
      <c r="AS1098" s="2">
        <f>_xlfn.XLOOKUP($A1098,Results!$A$2:$A$2256,Results!N$2:N$2256,"")</f>
        <v>0</v>
      </c>
      <c r="AT1098" s="2" t="str">
        <f>_xlfn.XLOOKUP($A1098,Results!$A$2:$A$2256,Results!O$2:O$2256,"")</f>
        <v>GENERIC CONDUIT/CONDUIT FITTINGS</v>
      </c>
      <c r="AU1098" s="2" t="str">
        <f>_xlfn.XLOOKUP($A1098,Results!$A$2:$A$2256,Results!P$2:P$2256,"")</f>
        <v>EMT</v>
      </c>
      <c r="AV1098" s="2" t="str">
        <f>_xlfn.XLOOKUP($A1098,Results!$A$2:$A$2256,Results!Q$2:Q$2256,"")</f>
        <v>SINGLE_MATCH</v>
      </c>
      <c r="AW1098" s="2">
        <f>_xlfn.XLOOKUP($A1098,Results!$A$2:$A$2256,Results!R$2:R$2256,"")</f>
        <v>0</v>
      </c>
      <c r="AX1098" s="2">
        <f>_xlfn.XLOOKUP($A1098,Results!$A$2:$A$2256,Results!S$2:S$2256,"")</f>
        <v>0</v>
      </c>
      <c r="AY1098" s="2">
        <f>_xlfn.XLOOKUP($A1098,Results!$A$2:$A$2256,Results!T$2:T$2256,"")</f>
        <v>60</v>
      </c>
      <c r="AZ1098" s="2">
        <f>_xlfn.XLOOKUP($A1098,Results!$A$2:$A$2256,Results!U$2:U$2256,"")</f>
        <v>0</v>
      </c>
      <c r="BA1098" s="2">
        <f>_xlfn.XLOOKUP($A1098,Results!$A$2:$A$2256,Results!V$2:V$2256,"")</f>
        <v>0</v>
      </c>
      <c r="BB1098" s="2">
        <f>_xlfn.XLOOKUP($A1098,Results!$A$2:$A$2256,Results!W$2:W$2256,"")</f>
        <v>0</v>
      </c>
      <c r="BC1098" s="2">
        <f>_xlfn.XLOOKUP($A1098,Results!$A$2:$A$2256,Results!X$2:X$2256,"")</f>
        <v>0</v>
      </c>
      <c r="BD1098" s="2">
        <f>_xlfn.XLOOKUP($A1098,Results!$A$2:$A$2256,Results!Y$2:Y$2256,"")</f>
        <v>0</v>
      </c>
      <c r="BE1098" s="2">
        <f>_xlfn.XLOOKUP($A1098,Results!$A$2:$A$2256,Results!Z$2:Z$2256,"")</f>
        <v>0</v>
      </c>
    </row>
    <row r="1099" spans="1:57" ht="38.25" customHeight="1" x14ac:dyDescent="0.3">
      <c r="A1099">
        <v>906776</v>
      </c>
      <c r="B1099">
        <v>281653</v>
      </c>
      <c r="C1099" t="s">
        <v>36</v>
      </c>
      <c r="D1099" t="s">
        <v>1435</v>
      </c>
      <c r="E1099" s="2" t="str">
        <f>VLOOKUP(F1099,'RPA Vendor Data '!F$1:$G$2418,2)</f>
        <v>ECHO ELECTRIC</v>
      </c>
      <c r="F1099" s="2">
        <v>11110</v>
      </c>
      <c r="G1099" s="2">
        <v>2</v>
      </c>
      <c r="H1099" t="s">
        <v>3583</v>
      </c>
      <c r="I1099">
        <v>300</v>
      </c>
      <c r="J1099" t="s">
        <v>58</v>
      </c>
      <c r="K1099" t="s">
        <v>58</v>
      </c>
      <c r="L1099">
        <v>137.84</v>
      </c>
      <c r="M1099" s="2" t="s">
        <v>3584</v>
      </c>
      <c r="N1099" s="2" t="s">
        <v>3585</v>
      </c>
      <c r="O1099" t="s">
        <v>36</v>
      </c>
      <c r="P1099" t="s">
        <v>36</v>
      </c>
      <c r="Q1099" t="s">
        <v>36</v>
      </c>
      <c r="R1099">
        <v>413.52</v>
      </c>
      <c r="S1099" s="1">
        <v>45744.50159320602</v>
      </c>
      <c r="T1099" t="s">
        <v>42</v>
      </c>
      <c r="U1099" s="1">
        <v>45744.279166666667</v>
      </c>
      <c r="V1099" t="s">
        <v>43</v>
      </c>
      <c r="W1099" t="s">
        <v>36</v>
      </c>
      <c r="X1099">
        <v>0</v>
      </c>
      <c r="Y1099">
        <v>999</v>
      </c>
      <c r="Z1099" t="s">
        <v>36</v>
      </c>
      <c r="AA1099" t="s">
        <v>36</v>
      </c>
      <c r="AB1099" t="s">
        <v>36</v>
      </c>
      <c r="AC1099" t="s">
        <v>49</v>
      </c>
      <c r="AD1099" t="s">
        <v>49</v>
      </c>
      <c r="AE1099" t="s">
        <v>45</v>
      </c>
      <c r="AG1099" s="18" t="s">
        <v>3586</v>
      </c>
      <c r="AH1099" s="18"/>
      <c r="AI1099" s="2" t="s">
        <v>48</v>
      </c>
      <c r="AJ1099" s="2" t="e">
        <f>VLOOKUP(A1099,'Classification Test Result'!$A$2:$D$2428,4,FALSE)</f>
        <v>#N/A</v>
      </c>
      <c r="AL1099" s="2">
        <f>_xlfn.XLOOKUP($A1099,Results!$A$2:$A$2256,Results!G$2:G$2256,"")</f>
        <v>0</v>
      </c>
      <c r="AM1099" s="2">
        <f>_xlfn.XLOOKUP($A1099,Results!$A$2:$A$2256,Results!H$2:H$2256,"")</f>
        <v>0</v>
      </c>
      <c r="AN1099" s="2">
        <f>_xlfn.XLOOKUP($A1099,Results!$A$2:$A$2256,Results!I$2:I$2256,"")</f>
        <v>0</v>
      </c>
      <c r="AO1099" s="2">
        <f>_xlfn.XLOOKUP($A1099,Results!$A$2:$A$2256,Results!J$2:J$2256,"")</f>
        <v>0</v>
      </c>
      <c r="AP1099" s="2">
        <f>_xlfn.XLOOKUP($A1099,Results!$A$2:$A$2256,Results!K$2:K$2256,"")</f>
        <v>0</v>
      </c>
      <c r="AQ1099" s="2">
        <f>_xlfn.XLOOKUP($A1099,Results!$A$2:$A$2256,Results!L$2:L$2256,"")</f>
        <v>0</v>
      </c>
      <c r="AR1099" s="2">
        <f>_xlfn.XLOOKUP($A1099,Results!$A$2:$A$2256,Results!M$2:M$2256,"")</f>
        <v>0</v>
      </c>
      <c r="AS1099" s="2">
        <f>_xlfn.XLOOKUP($A1099,Results!$A$2:$A$2256,Results!N$2:N$2256,"")</f>
        <v>0</v>
      </c>
      <c r="AT1099" s="2" t="str">
        <f>_xlfn.XLOOKUP($A1099,Results!$A$2:$A$2256,Results!O$2:O$2256,"")</f>
        <v>GENERIC CONDUIT/CONDUIT FITTINGS</v>
      </c>
      <c r="AU1099" s="2" t="str">
        <f>_xlfn.XLOOKUP($A1099,Results!$A$2:$A$2256,Results!P$2:P$2256,"")</f>
        <v>CONDUIT</v>
      </c>
      <c r="AV1099" s="2" t="str">
        <f>_xlfn.XLOOKUP($A1099,Results!$A$2:$A$2256,Results!Q$2:Q$2256,"")</f>
        <v>SINGLE_MATCH</v>
      </c>
      <c r="AW1099" s="2">
        <f>_xlfn.XLOOKUP($A1099,Results!$A$2:$A$2256,Results!R$2:R$2256,"")</f>
        <v>0</v>
      </c>
      <c r="AX1099" s="2">
        <f>_xlfn.XLOOKUP($A1099,Results!$A$2:$A$2256,Results!S$2:S$2256,"")</f>
        <v>0</v>
      </c>
      <c r="AY1099" s="2">
        <f>_xlfn.XLOOKUP($A1099,Results!$A$2:$A$2256,Results!T$2:T$2256,"")</f>
        <v>95</v>
      </c>
      <c r="AZ1099" s="2">
        <f>_xlfn.XLOOKUP($A1099,Results!$A$2:$A$2256,Results!U$2:U$2256,"")</f>
        <v>0</v>
      </c>
      <c r="BA1099" s="2" t="str">
        <f>_xlfn.XLOOKUP($A1099,Results!$A$2:$A$2256,Results!V$2:V$2256,"")</f>
        <v>WHEATLAND TUBE</v>
      </c>
      <c r="BB1099" s="2">
        <f>_xlfn.XLOOKUP($A1099,Results!$A$2:$A$2256,Results!W$2:W$2256,"")</f>
        <v>63</v>
      </c>
      <c r="BC1099" s="2">
        <f>_xlfn.XLOOKUP($A1099,Results!$A$2:$A$2256,Results!X$2:X$2256,"")</f>
        <v>39131706</v>
      </c>
      <c r="BD1099" s="2">
        <f>_xlfn.XLOOKUP($A1099,Results!$A$2:$A$2256,Results!Y$2:Y$2256,"")</f>
        <v>63</v>
      </c>
      <c r="BE1099" s="2" t="b">
        <f>_xlfn.XLOOKUP($A1099,Results!$A$2:$A$2256,Results!Z$2:Z$2256,"")</f>
        <v>1</v>
      </c>
    </row>
    <row r="1100" spans="1:57" ht="38.25" customHeight="1" x14ac:dyDescent="0.3">
      <c r="A1100">
        <v>906777</v>
      </c>
      <c r="B1100">
        <v>281608</v>
      </c>
      <c r="C1100" t="s">
        <v>36</v>
      </c>
      <c r="D1100" t="s">
        <v>1090</v>
      </c>
      <c r="E1100" s="2" t="str">
        <f>VLOOKUP(F1100,'RPA Vendor Data '!F$1:$G$2418,2)</f>
        <v>REXEL USA, INC.</v>
      </c>
      <c r="F1100" s="2">
        <v>12873</v>
      </c>
      <c r="G1100" s="2">
        <v>11</v>
      </c>
      <c r="H1100" t="s">
        <v>3587</v>
      </c>
      <c r="I1100">
        <v>100</v>
      </c>
      <c r="J1100" t="s">
        <v>58</v>
      </c>
      <c r="K1100" t="s">
        <v>58</v>
      </c>
      <c r="L1100">
        <v>121.931</v>
      </c>
      <c r="M1100" s="2" t="s">
        <v>3588</v>
      </c>
      <c r="N1100" s="9">
        <v>100</v>
      </c>
      <c r="O1100">
        <v>49230</v>
      </c>
      <c r="P1100" t="s">
        <v>3589</v>
      </c>
      <c r="Q1100" t="s">
        <v>36</v>
      </c>
      <c r="R1100">
        <v>121.93</v>
      </c>
      <c r="S1100" s="1">
        <v>45744.480640706017</v>
      </c>
      <c r="T1100" t="s">
        <v>42</v>
      </c>
      <c r="U1100" s="1">
        <v>45744.25277777778</v>
      </c>
      <c r="V1100" t="s">
        <v>43</v>
      </c>
      <c r="W1100" t="s">
        <v>36</v>
      </c>
      <c r="X1100">
        <v>0</v>
      </c>
      <c r="Y1100">
        <v>201</v>
      </c>
      <c r="Z1100" t="s">
        <v>36</v>
      </c>
      <c r="AA1100" t="s">
        <v>36</v>
      </c>
      <c r="AB1100" t="s">
        <v>36</v>
      </c>
      <c r="AC1100" t="s">
        <v>59</v>
      </c>
      <c r="AD1100" t="s">
        <v>59</v>
      </c>
      <c r="AE1100" t="s">
        <v>45</v>
      </c>
      <c r="AG1100" s="18" t="s">
        <v>3590</v>
      </c>
      <c r="AH1100" s="18"/>
      <c r="AI1100" s="2" t="s">
        <v>48</v>
      </c>
      <c r="AJ1100" s="2" t="e">
        <f>VLOOKUP(A1100,'Classification Test Result'!$A$2:$D$2428,4,FALSE)</f>
        <v>#N/A</v>
      </c>
      <c r="AL1100" s="2">
        <f>_xlfn.XLOOKUP($A1100,Results!$A$2:$A$2256,Results!G$2:G$2256,"")</f>
        <v>0</v>
      </c>
      <c r="AM1100" s="2">
        <f>_xlfn.XLOOKUP($A1100,Results!$A$2:$A$2256,Results!H$2:H$2256,"")</f>
        <v>0</v>
      </c>
      <c r="AN1100" s="2">
        <f>_xlfn.XLOOKUP($A1100,Results!$A$2:$A$2256,Results!I$2:I$2256,"")</f>
        <v>0</v>
      </c>
      <c r="AO1100" s="2">
        <f>_xlfn.XLOOKUP($A1100,Results!$A$2:$A$2256,Results!J$2:J$2256,"")</f>
        <v>0</v>
      </c>
      <c r="AP1100" s="2">
        <f>_xlfn.XLOOKUP($A1100,Results!$A$2:$A$2256,Results!K$2:K$2256,"")</f>
        <v>0</v>
      </c>
      <c r="AQ1100" s="2">
        <f>_xlfn.XLOOKUP($A1100,Results!$A$2:$A$2256,Results!L$2:L$2256,"")</f>
        <v>0</v>
      </c>
      <c r="AR1100" s="2">
        <f>_xlfn.XLOOKUP($A1100,Results!$A$2:$A$2256,Results!M$2:M$2256,"")</f>
        <v>0</v>
      </c>
      <c r="AS1100" s="2">
        <f>_xlfn.XLOOKUP($A1100,Results!$A$2:$A$2256,Results!N$2:N$2256,"")</f>
        <v>0</v>
      </c>
      <c r="AT1100" s="2" t="str">
        <f>_xlfn.XLOOKUP($A1100,Results!$A$2:$A$2256,Results!O$2:O$2256,"")</f>
        <v>GENERIC CONDUIT/CONDUIT FITTINGS</v>
      </c>
      <c r="AU1100" s="2" t="str">
        <f>_xlfn.XLOOKUP($A1100,Results!$A$2:$A$2256,Results!P$2:P$2256,"")</f>
        <v>EMT</v>
      </c>
      <c r="AV1100" s="2" t="str">
        <f>_xlfn.XLOOKUP($A1100,Results!$A$2:$A$2256,Results!Q$2:Q$2256,"")</f>
        <v>SINGLE_MATCH</v>
      </c>
      <c r="AW1100" s="2">
        <f>_xlfn.XLOOKUP($A1100,Results!$A$2:$A$2256,Results!R$2:R$2256,"")</f>
        <v>0</v>
      </c>
      <c r="AX1100" s="2">
        <f>_xlfn.XLOOKUP($A1100,Results!$A$2:$A$2256,Results!S$2:S$2256,"")</f>
        <v>0</v>
      </c>
      <c r="AY1100" s="2">
        <f>_xlfn.XLOOKUP($A1100,Results!$A$2:$A$2256,Results!T$2:T$2256,"")</f>
        <v>60</v>
      </c>
      <c r="AZ1100" s="2">
        <f>_xlfn.XLOOKUP($A1100,Results!$A$2:$A$2256,Results!U$2:U$2256,"")</f>
        <v>0</v>
      </c>
      <c r="BA1100" s="2">
        <f>_xlfn.XLOOKUP($A1100,Results!$A$2:$A$2256,Results!V$2:V$2256,"")</f>
        <v>0</v>
      </c>
      <c r="BB1100" s="2">
        <f>_xlfn.XLOOKUP($A1100,Results!$A$2:$A$2256,Results!W$2:W$2256,"")</f>
        <v>0</v>
      </c>
      <c r="BC1100" s="2">
        <f>_xlfn.XLOOKUP($A1100,Results!$A$2:$A$2256,Results!X$2:X$2256,"")</f>
        <v>0</v>
      </c>
      <c r="BD1100" s="2">
        <f>_xlfn.XLOOKUP($A1100,Results!$A$2:$A$2256,Results!Y$2:Y$2256,"")</f>
        <v>0</v>
      </c>
      <c r="BE1100" s="2">
        <f>_xlfn.XLOOKUP($A1100,Results!$A$2:$A$2256,Results!Z$2:Z$2256,"")</f>
        <v>0</v>
      </c>
    </row>
    <row r="1101" spans="1:57" ht="38.25" customHeight="1" x14ac:dyDescent="0.3">
      <c r="A1101">
        <v>906778</v>
      </c>
      <c r="B1101">
        <v>281643</v>
      </c>
      <c r="C1101" t="s">
        <v>36</v>
      </c>
      <c r="D1101" t="s">
        <v>469</v>
      </c>
      <c r="E1101" s="2" t="str">
        <f>VLOOKUP(F1101,'RPA Vendor Data '!F$1:$G$2418,2)</f>
        <v>ALAMEDA ELECTRICAL</v>
      </c>
      <c r="F1101" s="2">
        <v>16524</v>
      </c>
      <c r="G1101" s="2">
        <v>1</v>
      </c>
      <c r="H1101" t="s">
        <v>3591</v>
      </c>
      <c r="I1101">
        <v>100</v>
      </c>
      <c r="J1101" t="s">
        <v>389</v>
      </c>
      <c r="K1101" t="s">
        <v>58</v>
      </c>
      <c r="L1101">
        <v>143.27000000000001</v>
      </c>
      <c r="M1101" s="2" t="s">
        <v>3588</v>
      </c>
      <c r="N1101" s="9">
        <v>100</v>
      </c>
      <c r="O1101" t="s">
        <v>36</v>
      </c>
      <c r="P1101" t="s">
        <v>36</v>
      </c>
      <c r="Q1101" t="s">
        <v>36</v>
      </c>
      <c r="R1101">
        <v>143.27000000000001</v>
      </c>
      <c r="S1101" s="1">
        <v>45744.501868402767</v>
      </c>
      <c r="T1101" t="s">
        <v>42</v>
      </c>
      <c r="U1101" s="1">
        <v>45744.276388888888</v>
      </c>
      <c r="V1101" t="s">
        <v>43</v>
      </c>
      <c r="W1101" t="s">
        <v>36</v>
      </c>
      <c r="X1101">
        <v>0</v>
      </c>
      <c r="Y1101">
        <v>999</v>
      </c>
      <c r="Z1101" t="s">
        <v>36</v>
      </c>
      <c r="AA1101" t="s">
        <v>36</v>
      </c>
      <c r="AB1101" t="s">
        <v>36</v>
      </c>
      <c r="AC1101" t="s">
        <v>59</v>
      </c>
      <c r="AD1101" t="s">
        <v>59</v>
      </c>
      <c r="AE1101" t="s">
        <v>45</v>
      </c>
      <c r="AG1101" s="18" t="s">
        <v>3590</v>
      </c>
      <c r="AH1101" s="18"/>
      <c r="AI1101" s="2" t="s">
        <v>48</v>
      </c>
      <c r="AJ1101" s="2" t="e">
        <f>VLOOKUP(A1101,'Classification Test Result'!$A$2:$D$2428,4,FALSE)</f>
        <v>#N/A</v>
      </c>
      <c r="AL1101" s="2">
        <f>_xlfn.XLOOKUP($A1101,Results!$A$2:$A$2256,Results!G$2:G$2256,"")</f>
        <v>0</v>
      </c>
      <c r="AM1101" s="2">
        <f>_xlfn.XLOOKUP($A1101,Results!$A$2:$A$2256,Results!H$2:H$2256,"")</f>
        <v>0</v>
      </c>
      <c r="AN1101" s="2">
        <f>_xlfn.XLOOKUP($A1101,Results!$A$2:$A$2256,Results!I$2:I$2256,"")</f>
        <v>0</v>
      </c>
      <c r="AO1101" s="2">
        <f>_xlfn.XLOOKUP($A1101,Results!$A$2:$A$2256,Results!J$2:J$2256,"")</f>
        <v>0</v>
      </c>
      <c r="AP1101" s="2">
        <f>_xlfn.XLOOKUP($A1101,Results!$A$2:$A$2256,Results!K$2:K$2256,"")</f>
        <v>0</v>
      </c>
      <c r="AQ1101" s="2">
        <f>_xlfn.XLOOKUP($A1101,Results!$A$2:$A$2256,Results!L$2:L$2256,"")</f>
        <v>0</v>
      </c>
      <c r="AR1101" s="2">
        <f>_xlfn.XLOOKUP($A1101,Results!$A$2:$A$2256,Results!M$2:M$2256,"")</f>
        <v>0</v>
      </c>
      <c r="AS1101" s="2">
        <f>_xlfn.XLOOKUP($A1101,Results!$A$2:$A$2256,Results!N$2:N$2256,"")</f>
        <v>0</v>
      </c>
      <c r="AT1101" s="2" t="str">
        <f>_xlfn.XLOOKUP($A1101,Results!$A$2:$A$2256,Results!O$2:O$2256,"")</f>
        <v>GENERIC CONDUIT/CONDUIT FITTINGS</v>
      </c>
      <c r="AU1101" s="2" t="str">
        <f>_xlfn.XLOOKUP($A1101,Results!$A$2:$A$2256,Results!P$2:P$2256,"")</f>
        <v>CONDUIT</v>
      </c>
      <c r="AV1101" s="2" t="str">
        <f>_xlfn.XLOOKUP($A1101,Results!$A$2:$A$2256,Results!Q$2:Q$2256,"")</f>
        <v>SINGLE_MATCH</v>
      </c>
      <c r="AW1101" s="2">
        <f>_xlfn.XLOOKUP($A1101,Results!$A$2:$A$2256,Results!R$2:R$2256,"")</f>
        <v>0</v>
      </c>
      <c r="AX1101" s="2">
        <f>_xlfn.XLOOKUP($A1101,Results!$A$2:$A$2256,Results!S$2:S$2256,"")</f>
        <v>0</v>
      </c>
      <c r="AY1101" s="2">
        <f>_xlfn.XLOOKUP($A1101,Results!$A$2:$A$2256,Results!T$2:T$2256,"")</f>
        <v>95</v>
      </c>
      <c r="AZ1101" s="2">
        <f>_xlfn.XLOOKUP($A1101,Results!$A$2:$A$2256,Results!U$2:U$2256,"")</f>
        <v>0</v>
      </c>
      <c r="BA1101" s="2" t="str">
        <f>_xlfn.XLOOKUP($A1101,Results!$A$2:$A$2256,Results!V$2:V$2256,"")</f>
        <v>APPLETON</v>
      </c>
      <c r="BB1101" s="2">
        <f>_xlfn.XLOOKUP($A1101,Results!$A$2:$A$2256,Results!W$2:W$2256,"")</f>
        <v>82</v>
      </c>
      <c r="BC1101" s="2">
        <f>_xlfn.XLOOKUP($A1101,Results!$A$2:$A$2256,Results!X$2:X$2256,"")</f>
        <v>39121434</v>
      </c>
      <c r="BD1101" s="2">
        <f>_xlfn.XLOOKUP($A1101,Results!$A$2:$A$2256,Results!Y$2:Y$2256,"")</f>
        <v>82</v>
      </c>
      <c r="BE1101" s="2" t="b">
        <f>_xlfn.XLOOKUP($A1101,Results!$A$2:$A$2256,Results!Z$2:Z$2256,"")</f>
        <v>1</v>
      </c>
    </row>
    <row r="1102" spans="1:57" ht="38.25" customHeight="1" x14ac:dyDescent="0.3">
      <c r="A1102">
        <v>906779</v>
      </c>
      <c r="B1102">
        <v>281518</v>
      </c>
      <c r="C1102" t="s">
        <v>36</v>
      </c>
      <c r="D1102" t="s">
        <v>1019</v>
      </c>
      <c r="E1102" s="2" t="str">
        <f>VLOOKUP(F1102,'RPA Vendor Data '!F$1:$G$2418,2)</f>
        <v>MAURICE ELECTRCAL SUPLY</v>
      </c>
      <c r="F1102" s="2">
        <v>12147</v>
      </c>
      <c r="G1102" s="2">
        <v>1</v>
      </c>
      <c r="H1102" t="s">
        <v>3592</v>
      </c>
      <c r="I1102">
        <v>40</v>
      </c>
      <c r="J1102" t="s">
        <v>389</v>
      </c>
      <c r="K1102" t="s">
        <v>58</v>
      </c>
      <c r="L1102">
        <v>44.04</v>
      </c>
      <c r="M1102" s="2" t="s">
        <v>1128</v>
      </c>
      <c r="N1102" s="9">
        <v>100</v>
      </c>
      <c r="O1102" t="s">
        <v>36</v>
      </c>
      <c r="P1102" t="s">
        <v>36</v>
      </c>
      <c r="Q1102" t="s">
        <v>36</v>
      </c>
      <c r="R1102">
        <v>17.62</v>
      </c>
      <c r="S1102" s="1">
        <v>45744.438568634258</v>
      </c>
      <c r="T1102" t="s">
        <v>42</v>
      </c>
      <c r="U1102" s="1">
        <v>45744.213888888888</v>
      </c>
      <c r="V1102" t="s">
        <v>43</v>
      </c>
      <c r="W1102" t="s">
        <v>36</v>
      </c>
      <c r="X1102">
        <v>0</v>
      </c>
      <c r="Y1102">
        <v>201</v>
      </c>
      <c r="Z1102" t="s">
        <v>36</v>
      </c>
      <c r="AA1102" t="s">
        <v>36</v>
      </c>
      <c r="AB1102" t="s">
        <v>36</v>
      </c>
      <c r="AC1102" t="s">
        <v>59</v>
      </c>
      <c r="AD1102" t="s">
        <v>59</v>
      </c>
      <c r="AE1102" t="s">
        <v>45</v>
      </c>
      <c r="AG1102" s="18" t="s">
        <v>3593</v>
      </c>
      <c r="AH1102" s="18"/>
      <c r="AI1102" s="2" t="s">
        <v>48</v>
      </c>
      <c r="AJ1102" s="2" t="e">
        <f>VLOOKUP(A1102,'Classification Test Result'!$A$2:$D$2428,4,FALSE)</f>
        <v>#N/A</v>
      </c>
      <c r="AL1102" s="2">
        <f>_xlfn.XLOOKUP($A1102,Results!$A$2:$A$2256,Results!G$2:G$2256,"")</f>
        <v>0</v>
      </c>
      <c r="AM1102" s="2">
        <f>_xlfn.XLOOKUP($A1102,Results!$A$2:$A$2256,Results!H$2:H$2256,"")</f>
        <v>0</v>
      </c>
      <c r="AN1102" s="2">
        <f>_xlfn.XLOOKUP($A1102,Results!$A$2:$A$2256,Results!I$2:I$2256,"")</f>
        <v>0</v>
      </c>
      <c r="AO1102" s="2">
        <f>_xlfn.XLOOKUP($A1102,Results!$A$2:$A$2256,Results!J$2:J$2256,"")</f>
        <v>0</v>
      </c>
      <c r="AP1102" s="2">
        <f>_xlfn.XLOOKUP($A1102,Results!$A$2:$A$2256,Results!K$2:K$2256,"")</f>
        <v>0</v>
      </c>
      <c r="AQ1102" s="2">
        <f>_xlfn.XLOOKUP($A1102,Results!$A$2:$A$2256,Results!L$2:L$2256,"")</f>
        <v>0</v>
      </c>
      <c r="AR1102" s="2">
        <f>_xlfn.XLOOKUP($A1102,Results!$A$2:$A$2256,Results!M$2:M$2256,"")</f>
        <v>0</v>
      </c>
      <c r="AS1102" s="2">
        <f>_xlfn.XLOOKUP($A1102,Results!$A$2:$A$2256,Results!N$2:N$2256,"")</f>
        <v>0</v>
      </c>
      <c r="AT1102" s="2" t="str">
        <f>_xlfn.XLOOKUP($A1102,Results!$A$2:$A$2256,Results!O$2:O$2256,"")</f>
        <v>GENERIC CONDUIT/CONDUIT FITTINGS</v>
      </c>
      <c r="AU1102" s="2" t="str">
        <f>_xlfn.XLOOKUP($A1102,Results!$A$2:$A$2256,Results!P$2:P$2256,"")</f>
        <v>EMT</v>
      </c>
      <c r="AV1102" s="2" t="str">
        <f>_xlfn.XLOOKUP($A1102,Results!$A$2:$A$2256,Results!Q$2:Q$2256,"")</f>
        <v>SINGLE_MATCH</v>
      </c>
      <c r="AW1102" s="2">
        <f>_xlfn.XLOOKUP($A1102,Results!$A$2:$A$2256,Results!R$2:R$2256,"")</f>
        <v>0</v>
      </c>
      <c r="AX1102" s="2">
        <f>_xlfn.XLOOKUP($A1102,Results!$A$2:$A$2256,Results!S$2:S$2256,"")</f>
        <v>0</v>
      </c>
      <c r="AY1102" s="2">
        <f>_xlfn.XLOOKUP($A1102,Results!$A$2:$A$2256,Results!T$2:T$2256,"")</f>
        <v>60</v>
      </c>
      <c r="AZ1102" s="2">
        <f>_xlfn.XLOOKUP($A1102,Results!$A$2:$A$2256,Results!U$2:U$2256,"")</f>
        <v>0</v>
      </c>
      <c r="BA1102" s="2">
        <f>_xlfn.XLOOKUP($A1102,Results!$A$2:$A$2256,Results!V$2:V$2256,"")</f>
        <v>0</v>
      </c>
      <c r="BB1102" s="2">
        <f>_xlfn.XLOOKUP($A1102,Results!$A$2:$A$2256,Results!W$2:W$2256,"")</f>
        <v>0</v>
      </c>
      <c r="BC1102" s="2">
        <f>_xlfn.XLOOKUP($A1102,Results!$A$2:$A$2256,Results!X$2:X$2256,"")</f>
        <v>0</v>
      </c>
      <c r="BD1102" s="2">
        <f>_xlfn.XLOOKUP($A1102,Results!$A$2:$A$2256,Results!Y$2:Y$2256,"")</f>
        <v>0</v>
      </c>
      <c r="BE1102" s="2">
        <f>_xlfn.XLOOKUP($A1102,Results!$A$2:$A$2256,Results!Z$2:Z$2256,"")</f>
        <v>0</v>
      </c>
    </row>
    <row r="1103" spans="1:57" ht="38.25" customHeight="1" x14ac:dyDescent="0.3">
      <c r="A1103">
        <v>906780</v>
      </c>
      <c r="B1103">
        <v>281653</v>
      </c>
      <c r="C1103" t="s">
        <v>36</v>
      </c>
      <c r="D1103" t="s">
        <v>1435</v>
      </c>
      <c r="E1103" s="2" t="str">
        <f>VLOOKUP(F1103,'RPA Vendor Data '!F$1:$G$2418,2)</f>
        <v>ECHO ELECTRIC</v>
      </c>
      <c r="F1103" s="2">
        <v>11110</v>
      </c>
      <c r="G1103" s="2">
        <v>1</v>
      </c>
      <c r="H1103" t="s">
        <v>3594</v>
      </c>
      <c r="I1103">
        <v>500</v>
      </c>
      <c r="J1103" t="s">
        <v>58</v>
      </c>
      <c r="K1103" t="s">
        <v>58</v>
      </c>
      <c r="L1103">
        <v>80.34</v>
      </c>
      <c r="M1103" s="2" t="s">
        <v>1128</v>
      </c>
      <c r="N1103" s="9">
        <v>75</v>
      </c>
      <c r="O1103" t="s">
        <v>36</v>
      </c>
      <c r="P1103" t="s">
        <v>36</v>
      </c>
      <c r="Q1103" t="s">
        <v>36</v>
      </c>
      <c r="R1103">
        <v>401.7</v>
      </c>
      <c r="S1103" s="1">
        <v>45744.501585069447</v>
      </c>
      <c r="T1103" t="s">
        <v>42</v>
      </c>
      <c r="U1103" s="1">
        <v>45744.279166666667</v>
      </c>
      <c r="V1103" t="s">
        <v>43</v>
      </c>
      <c r="W1103" t="s">
        <v>36</v>
      </c>
      <c r="X1103">
        <v>0</v>
      </c>
      <c r="Y1103">
        <v>999</v>
      </c>
      <c r="Z1103" t="s">
        <v>36</v>
      </c>
      <c r="AA1103" t="s">
        <v>36</v>
      </c>
      <c r="AB1103" t="s">
        <v>36</v>
      </c>
      <c r="AC1103" t="s">
        <v>49</v>
      </c>
      <c r="AD1103" t="s">
        <v>49</v>
      </c>
      <c r="AE1103" t="s">
        <v>45</v>
      </c>
      <c r="AG1103" s="18" t="s">
        <v>3595</v>
      </c>
      <c r="AH1103" s="18"/>
      <c r="AI1103" s="2" t="s">
        <v>48</v>
      </c>
      <c r="AJ1103" s="2" t="e">
        <f>VLOOKUP(A1103,'Classification Test Result'!$A$2:$D$2428,4,FALSE)</f>
        <v>#N/A</v>
      </c>
      <c r="AL1103" s="2">
        <f>_xlfn.XLOOKUP($A1103,Results!$A$2:$A$2256,Results!G$2:G$2256,"")</f>
        <v>0</v>
      </c>
      <c r="AM1103" s="2">
        <f>_xlfn.XLOOKUP($A1103,Results!$A$2:$A$2256,Results!H$2:H$2256,"")</f>
        <v>0</v>
      </c>
      <c r="AN1103" s="2">
        <f>_xlfn.XLOOKUP($A1103,Results!$A$2:$A$2256,Results!I$2:I$2256,"")</f>
        <v>0</v>
      </c>
      <c r="AO1103" s="2">
        <f>_xlfn.XLOOKUP($A1103,Results!$A$2:$A$2256,Results!J$2:J$2256,"")</f>
        <v>0</v>
      </c>
      <c r="AP1103" s="2">
        <f>_xlfn.XLOOKUP($A1103,Results!$A$2:$A$2256,Results!K$2:K$2256,"")</f>
        <v>0</v>
      </c>
      <c r="AQ1103" s="2">
        <f>_xlfn.XLOOKUP($A1103,Results!$A$2:$A$2256,Results!L$2:L$2256,"")</f>
        <v>0</v>
      </c>
      <c r="AR1103" s="2">
        <f>_xlfn.XLOOKUP($A1103,Results!$A$2:$A$2256,Results!M$2:M$2256,"")</f>
        <v>0</v>
      </c>
      <c r="AS1103" s="2">
        <f>_xlfn.XLOOKUP($A1103,Results!$A$2:$A$2256,Results!N$2:N$2256,"")</f>
        <v>0</v>
      </c>
      <c r="AT1103" s="2" t="str">
        <f>_xlfn.XLOOKUP($A1103,Results!$A$2:$A$2256,Results!O$2:O$2256,"")</f>
        <v>GENERIC CONDUIT/CONDUIT FITTINGS</v>
      </c>
      <c r="AU1103" s="2" t="str">
        <f>_xlfn.XLOOKUP($A1103,Results!$A$2:$A$2256,Results!P$2:P$2256,"")</f>
        <v>CONDUIT</v>
      </c>
      <c r="AV1103" s="2" t="str">
        <f>_xlfn.XLOOKUP($A1103,Results!$A$2:$A$2256,Results!Q$2:Q$2256,"")</f>
        <v>SINGLE_MATCH</v>
      </c>
      <c r="AW1103" s="2">
        <f>_xlfn.XLOOKUP($A1103,Results!$A$2:$A$2256,Results!R$2:R$2256,"")</f>
        <v>0</v>
      </c>
      <c r="AX1103" s="2">
        <f>_xlfn.XLOOKUP($A1103,Results!$A$2:$A$2256,Results!S$2:S$2256,"")</f>
        <v>0</v>
      </c>
      <c r="AY1103" s="2">
        <f>_xlfn.XLOOKUP($A1103,Results!$A$2:$A$2256,Results!T$2:T$2256,"")</f>
        <v>95</v>
      </c>
      <c r="AZ1103" s="2">
        <f>_xlfn.XLOOKUP($A1103,Results!$A$2:$A$2256,Results!U$2:U$2256,"")</f>
        <v>0</v>
      </c>
      <c r="BA1103" s="2" t="str">
        <f>_xlfn.XLOOKUP($A1103,Results!$A$2:$A$2256,Results!V$2:V$2256,"")</f>
        <v>SOUTHWIRE</v>
      </c>
      <c r="BB1103" s="2">
        <f>_xlfn.XLOOKUP($A1103,Results!$A$2:$A$2256,Results!W$2:W$2256,"")</f>
        <v>83</v>
      </c>
      <c r="BC1103" s="2">
        <f>_xlfn.XLOOKUP($A1103,Results!$A$2:$A$2256,Results!X$2:X$2256,"")</f>
        <v>39131708</v>
      </c>
      <c r="BD1103" s="2">
        <f>_xlfn.XLOOKUP($A1103,Results!$A$2:$A$2256,Results!Y$2:Y$2256,"")</f>
        <v>83</v>
      </c>
      <c r="BE1103" s="2" t="b">
        <f>_xlfn.XLOOKUP($A1103,Results!$A$2:$A$2256,Results!Z$2:Z$2256,"")</f>
        <v>1</v>
      </c>
    </row>
    <row r="1104" spans="1:57" ht="38.25" customHeight="1" x14ac:dyDescent="0.3">
      <c r="A1104">
        <v>906781</v>
      </c>
      <c r="B1104">
        <v>281682</v>
      </c>
      <c r="C1104" t="s">
        <v>36</v>
      </c>
      <c r="D1104" t="s">
        <v>550</v>
      </c>
      <c r="E1104" s="2" t="str">
        <f>VLOOKUP(F1104,'RPA Vendor Data '!F$1:$G$2418,2)</f>
        <v>REXEL USA, INC.</v>
      </c>
      <c r="F1104" s="2">
        <v>12873</v>
      </c>
      <c r="G1104" s="2">
        <v>1</v>
      </c>
      <c r="H1104" t="s">
        <v>3596</v>
      </c>
      <c r="I1104">
        <v>450</v>
      </c>
      <c r="J1104" t="s">
        <v>58</v>
      </c>
      <c r="K1104" t="s">
        <v>58</v>
      </c>
      <c r="L1104">
        <v>74.418999999999997</v>
      </c>
      <c r="M1104" s="2" t="s">
        <v>1128</v>
      </c>
      <c r="N1104" s="9">
        <v>75</v>
      </c>
      <c r="O1104">
        <v>49014</v>
      </c>
      <c r="P1104" t="s">
        <v>36</v>
      </c>
      <c r="Q1104" t="s">
        <v>36</v>
      </c>
      <c r="R1104">
        <v>334.89</v>
      </c>
      <c r="S1104" s="1">
        <v>45744.52212253472</v>
      </c>
      <c r="T1104" t="s">
        <v>42</v>
      </c>
      <c r="U1104" s="1">
        <v>45744.293749999997</v>
      </c>
      <c r="V1104" t="s">
        <v>43</v>
      </c>
      <c r="W1104" t="s">
        <v>36</v>
      </c>
      <c r="X1104">
        <v>1</v>
      </c>
      <c r="Y1104" t="s">
        <v>54</v>
      </c>
      <c r="Z1104" t="s">
        <v>36</v>
      </c>
      <c r="AA1104">
        <v>74.418999999999997</v>
      </c>
      <c r="AB1104" t="s">
        <v>36</v>
      </c>
      <c r="AC1104" t="s">
        <v>59</v>
      </c>
      <c r="AD1104" t="s">
        <v>59</v>
      </c>
      <c r="AE1104" t="s">
        <v>45</v>
      </c>
      <c r="AG1104" s="18" t="s">
        <v>3595</v>
      </c>
      <c r="AH1104" s="18"/>
      <c r="AI1104" s="2" t="s">
        <v>48</v>
      </c>
      <c r="AJ1104" s="2" t="e">
        <f>VLOOKUP(A1104,'Classification Test Result'!$A$2:$D$2428,4,FALSE)</f>
        <v>#N/A</v>
      </c>
      <c r="AL1104" s="2">
        <f>_xlfn.XLOOKUP($A1104,Results!$A$2:$A$2256,Results!G$2:G$2256,"")</f>
        <v>0</v>
      </c>
      <c r="AM1104" s="2">
        <f>_xlfn.XLOOKUP($A1104,Results!$A$2:$A$2256,Results!H$2:H$2256,"")</f>
        <v>0</v>
      </c>
      <c r="AN1104" s="2">
        <f>_xlfn.XLOOKUP($A1104,Results!$A$2:$A$2256,Results!I$2:I$2256,"")</f>
        <v>0</v>
      </c>
      <c r="AO1104" s="2">
        <f>_xlfn.XLOOKUP($A1104,Results!$A$2:$A$2256,Results!J$2:J$2256,"")</f>
        <v>0</v>
      </c>
      <c r="AP1104" s="2">
        <f>_xlfn.XLOOKUP($A1104,Results!$A$2:$A$2256,Results!K$2:K$2256,"")</f>
        <v>0</v>
      </c>
      <c r="AQ1104" s="2">
        <f>_xlfn.XLOOKUP($A1104,Results!$A$2:$A$2256,Results!L$2:L$2256,"")</f>
        <v>0</v>
      </c>
      <c r="AR1104" s="2">
        <f>_xlfn.XLOOKUP($A1104,Results!$A$2:$A$2256,Results!M$2:M$2256,"")</f>
        <v>0</v>
      </c>
      <c r="AS1104" s="2">
        <f>_xlfn.XLOOKUP($A1104,Results!$A$2:$A$2256,Results!N$2:N$2256,"")</f>
        <v>0</v>
      </c>
      <c r="AT1104" s="2" t="str">
        <f>_xlfn.XLOOKUP($A1104,Results!$A$2:$A$2256,Results!O$2:O$2256,"")</f>
        <v>GENERIC CONDUIT/CONDUIT FITTINGS</v>
      </c>
      <c r="AU1104" s="2" t="str">
        <f>_xlfn.XLOOKUP($A1104,Results!$A$2:$A$2256,Results!P$2:P$2256,"")</f>
        <v>EMT</v>
      </c>
      <c r="AV1104" s="2" t="str">
        <f>_xlfn.XLOOKUP($A1104,Results!$A$2:$A$2256,Results!Q$2:Q$2256,"")</f>
        <v>SINGLE_MATCH</v>
      </c>
      <c r="AW1104" s="2">
        <f>_xlfn.XLOOKUP($A1104,Results!$A$2:$A$2256,Results!R$2:R$2256,"")</f>
        <v>0</v>
      </c>
      <c r="AX1104" s="2">
        <f>_xlfn.XLOOKUP($A1104,Results!$A$2:$A$2256,Results!S$2:S$2256,"")</f>
        <v>0</v>
      </c>
      <c r="AY1104" s="2">
        <f>_xlfn.XLOOKUP($A1104,Results!$A$2:$A$2256,Results!T$2:T$2256,"")</f>
        <v>60</v>
      </c>
      <c r="AZ1104" s="2">
        <f>_xlfn.XLOOKUP($A1104,Results!$A$2:$A$2256,Results!U$2:U$2256,"")</f>
        <v>0</v>
      </c>
      <c r="BA1104" s="2" t="str">
        <f>_xlfn.XLOOKUP($A1104,Results!$A$2:$A$2256,Results!V$2:V$2256,"")</f>
        <v>WHEATLAND TUBE</v>
      </c>
      <c r="BB1104" s="2">
        <f>_xlfn.XLOOKUP($A1104,Results!$A$2:$A$2256,Results!W$2:W$2256,"")</f>
        <v>52</v>
      </c>
      <c r="BC1104" s="2">
        <f>_xlfn.XLOOKUP($A1104,Results!$A$2:$A$2256,Results!X$2:X$2256,"")</f>
        <v>39131706</v>
      </c>
      <c r="BD1104" s="2">
        <f>_xlfn.XLOOKUP($A1104,Results!$A$2:$A$2256,Results!Y$2:Y$2256,"")</f>
        <v>52</v>
      </c>
      <c r="BE1104" s="2" t="b">
        <f>_xlfn.XLOOKUP($A1104,Results!$A$2:$A$2256,Results!Z$2:Z$2256,"")</f>
        <v>1</v>
      </c>
    </row>
    <row r="1105" spans="1:57" ht="38.25" customHeight="1" x14ac:dyDescent="0.3">
      <c r="A1105">
        <v>906782</v>
      </c>
      <c r="B1105">
        <v>281599</v>
      </c>
      <c r="C1105" t="s">
        <v>36</v>
      </c>
      <c r="D1105" t="s">
        <v>1417</v>
      </c>
      <c r="E1105" s="2" t="str">
        <f>VLOOKUP(F1105,'RPA Vendor Data '!F$1:$G$2418,2)</f>
        <v>REXEL USA, INC.</v>
      </c>
      <c r="F1105" s="2">
        <v>12873</v>
      </c>
      <c r="G1105" s="2">
        <v>15</v>
      </c>
      <c r="H1105" t="s">
        <v>3597</v>
      </c>
      <c r="I1105">
        <v>40</v>
      </c>
      <c r="J1105" t="s">
        <v>58</v>
      </c>
      <c r="K1105" t="s">
        <v>58</v>
      </c>
      <c r="L1105">
        <v>69.834999999999994</v>
      </c>
      <c r="M1105" s="2" t="s">
        <v>1128</v>
      </c>
      <c r="N1105" s="9">
        <v>75</v>
      </c>
      <c r="O1105">
        <v>49014</v>
      </c>
      <c r="P1105" t="s">
        <v>3166</v>
      </c>
      <c r="Q1105">
        <v>98001002002</v>
      </c>
      <c r="R1105">
        <v>27.93</v>
      </c>
      <c r="S1105" s="1">
        <v>45744.481240972222</v>
      </c>
      <c r="T1105" t="s">
        <v>42</v>
      </c>
      <c r="U1105" s="1">
        <v>45744.251388888893</v>
      </c>
      <c r="V1105" t="s">
        <v>43</v>
      </c>
      <c r="W1105" t="s">
        <v>36</v>
      </c>
      <c r="X1105">
        <v>1</v>
      </c>
      <c r="Y1105">
        <v>201</v>
      </c>
      <c r="Z1105" t="s">
        <v>36</v>
      </c>
      <c r="AA1105" t="s">
        <v>36</v>
      </c>
      <c r="AB1105" t="s">
        <v>36</v>
      </c>
      <c r="AC1105" t="s">
        <v>59</v>
      </c>
      <c r="AD1105" t="s">
        <v>59</v>
      </c>
      <c r="AE1105" t="s">
        <v>45</v>
      </c>
      <c r="AG1105" s="18" t="s">
        <v>3595</v>
      </c>
      <c r="AH1105" s="18"/>
      <c r="AI1105" s="2" t="s">
        <v>48</v>
      </c>
      <c r="AJ1105" s="2" t="e">
        <f>VLOOKUP(A1105,'Classification Test Result'!$A$2:$D$2428,4,FALSE)</f>
        <v>#N/A</v>
      </c>
      <c r="AL1105" s="2">
        <f>_xlfn.XLOOKUP($A1105,Results!$A$2:$A$2256,Results!G$2:G$2256,"")</f>
        <v>0</v>
      </c>
      <c r="AM1105" s="2">
        <f>_xlfn.XLOOKUP($A1105,Results!$A$2:$A$2256,Results!H$2:H$2256,"")</f>
        <v>0</v>
      </c>
      <c r="AN1105" s="2">
        <f>_xlfn.XLOOKUP($A1105,Results!$A$2:$A$2256,Results!I$2:I$2256,"")</f>
        <v>0</v>
      </c>
      <c r="AO1105" s="2">
        <f>_xlfn.XLOOKUP($A1105,Results!$A$2:$A$2256,Results!J$2:J$2256,"")</f>
        <v>0</v>
      </c>
      <c r="AP1105" s="2">
        <f>_xlfn.XLOOKUP($A1105,Results!$A$2:$A$2256,Results!K$2:K$2256,"")</f>
        <v>0</v>
      </c>
      <c r="AQ1105" s="2">
        <f>_xlfn.XLOOKUP($A1105,Results!$A$2:$A$2256,Results!L$2:L$2256,"")</f>
        <v>0</v>
      </c>
      <c r="AR1105" s="2">
        <f>_xlfn.XLOOKUP($A1105,Results!$A$2:$A$2256,Results!M$2:M$2256,"")</f>
        <v>0</v>
      </c>
      <c r="AS1105" s="2">
        <f>_xlfn.XLOOKUP($A1105,Results!$A$2:$A$2256,Results!N$2:N$2256,"")</f>
        <v>0</v>
      </c>
      <c r="AT1105" s="2" t="str">
        <f>_xlfn.XLOOKUP($A1105,Results!$A$2:$A$2256,Results!O$2:O$2256,"")</f>
        <v>GENERIC CONDUIT/CONDUIT FITTINGS</v>
      </c>
      <c r="AU1105" s="2" t="str">
        <f>_xlfn.XLOOKUP($A1105,Results!$A$2:$A$2256,Results!P$2:P$2256,"")</f>
        <v>EMT</v>
      </c>
      <c r="AV1105" s="2" t="str">
        <f>_xlfn.XLOOKUP($A1105,Results!$A$2:$A$2256,Results!Q$2:Q$2256,"")</f>
        <v>SINGLE_MATCH</v>
      </c>
      <c r="AW1105" s="2">
        <f>_xlfn.XLOOKUP($A1105,Results!$A$2:$A$2256,Results!R$2:R$2256,"")</f>
        <v>0</v>
      </c>
      <c r="AX1105" s="2">
        <f>_xlfn.XLOOKUP($A1105,Results!$A$2:$A$2256,Results!S$2:S$2256,"")</f>
        <v>0</v>
      </c>
      <c r="AY1105" s="2">
        <f>_xlfn.XLOOKUP($A1105,Results!$A$2:$A$2256,Results!T$2:T$2256,"")</f>
        <v>60</v>
      </c>
      <c r="AZ1105" s="2">
        <f>_xlfn.XLOOKUP($A1105,Results!$A$2:$A$2256,Results!U$2:U$2256,"")</f>
        <v>0</v>
      </c>
      <c r="BA1105" s="2" t="str">
        <f>_xlfn.XLOOKUP($A1105,Results!$A$2:$A$2256,Results!V$2:V$2256,"")</f>
        <v>WHEATLAND TUBE</v>
      </c>
      <c r="BB1105" s="2">
        <f>_xlfn.XLOOKUP($A1105,Results!$A$2:$A$2256,Results!W$2:W$2256,"")</f>
        <v>52</v>
      </c>
      <c r="BC1105" s="2">
        <f>_xlfn.XLOOKUP($A1105,Results!$A$2:$A$2256,Results!X$2:X$2256,"")</f>
        <v>39131706</v>
      </c>
      <c r="BD1105" s="2">
        <f>_xlfn.XLOOKUP($A1105,Results!$A$2:$A$2256,Results!Y$2:Y$2256,"")</f>
        <v>52</v>
      </c>
      <c r="BE1105" s="2" t="b">
        <f>_xlfn.XLOOKUP($A1105,Results!$A$2:$A$2256,Results!Z$2:Z$2256,"")</f>
        <v>1</v>
      </c>
    </row>
    <row r="1106" spans="1:57" ht="38.25" customHeight="1" x14ac:dyDescent="0.3">
      <c r="A1106">
        <v>906783</v>
      </c>
      <c r="B1106">
        <v>281600</v>
      </c>
      <c r="C1106" t="s">
        <v>36</v>
      </c>
      <c r="D1106" t="s">
        <v>1364</v>
      </c>
      <c r="E1106" s="2" t="str">
        <f>VLOOKUP(F1106,'RPA Vendor Data '!F$1:$G$2418,2)</f>
        <v>REXEL USA, INC.</v>
      </c>
      <c r="F1106" s="2">
        <v>12873</v>
      </c>
      <c r="G1106" s="2">
        <v>7</v>
      </c>
      <c r="H1106" t="s">
        <v>3597</v>
      </c>
      <c r="I1106">
        <v>400</v>
      </c>
      <c r="J1106" t="s">
        <v>58</v>
      </c>
      <c r="K1106" t="s">
        <v>58</v>
      </c>
      <c r="L1106">
        <v>69.834999999999994</v>
      </c>
      <c r="M1106" s="2" t="s">
        <v>1128</v>
      </c>
      <c r="N1106" s="9">
        <v>75</v>
      </c>
      <c r="O1106">
        <v>49014</v>
      </c>
      <c r="P1106" t="s">
        <v>3166</v>
      </c>
      <c r="Q1106">
        <v>98001002002</v>
      </c>
      <c r="R1106">
        <v>279.33999999999997</v>
      </c>
      <c r="S1106" s="1">
        <v>45744.481139085648</v>
      </c>
      <c r="T1106" t="s">
        <v>42</v>
      </c>
      <c r="U1106" s="1">
        <v>45744.251388888893</v>
      </c>
      <c r="V1106" t="s">
        <v>43</v>
      </c>
      <c r="W1106" t="s">
        <v>36</v>
      </c>
      <c r="X1106">
        <v>0</v>
      </c>
      <c r="Y1106">
        <v>201</v>
      </c>
      <c r="Z1106" t="s">
        <v>36</v>
      </c>
      <c r="AA1106" t="s">
        <v>36</v>
      </c>
      <c r="AB1106" t="s">
        <v>36</v>
      </c>
      <c r="AC1106" t="s">
        <v>59</v>
      </c>
      <c r="AD1106" t="s">
        <v>59</v>
      </c>
      <c r="AE1106" t="s">
        <v>45</v>
      </c>
      <c r="AG1106" s="18" t="s">
        <v>3595</v>
      </c>
      <c r="AH1106" s="18"/>
      <c r="AI1106" s="2" t="s">
        <v>48</v>
      </c>
      <c r="AJ1106" s="2" t="e">
        <f>VLOOKUP(A1106,'Classification Test Result'!$A$2:$D$2428,4,FALSE)</f>
        <v>#N/A</v>
      </c>
      <c r="AL1106" s="2">
        <f>_xlfn.XLOOKUP($A1106,Results!$A$2:$A$2256,Results!G$2:G$2256,"")</f>
        <v>0</v>
      </c>
      <c r="AM1106" s="2">
        <f>_xlfn.XLOOKUP($A1106,Results!$A$2:$A$2256,Results!H$2:H$2256,"")</f>
        <v>0</v>
      </c>
      <c r="AN1106" s="2">
        <f>_xlfn.XLOOKUP($A1106,Results!$A$2:$A$2256,Results!I$2:I$2256,"")</f>
        <v>0</v>
      </c>
      <c r="AO1106" s="2">
        <f>_xlfn.XLOOKUP($A1106,Results!$A$2:$A$2256,Results!J$2:J$2256,"")</f>
        <v>0</v>
      </c>
      <c r="AP1106" s="2">
        <f>_xlfn.XLOOKUP($A1106,Results!$A$2:$A$2256,Results!K$2:K$2256,"")</f>
        <v>0</v>
      </c>
      <c r="AQ1106" s="2">
        <f>_xlfn.XLOOKUP($A1106,Results!$A$2:$A$2256,Results!L$2:L$2256,"")</f>
        <v>0</v>
      </c>
      <c r="AR1106" s="2">
        <f>_xlfn.XLOOKUP($A1106,Results!$A$2:$A$2256,Results!M$2:M$2256,"")</f>
        <v>0</v>
      </c>
      <c r="AS1106" s="2">
        <f>_xlfn.XLOOKUP($A1106,Results!$A$2:$A$2256,Results!N$2:N$2256,"")</f>
        <v>0</v>
      </c>
      <c r="AT1106" s="2" t="str">
        <f>_xlfn.XLOOKUP($A1106,Results!$A$2:$A$2256,Results!O$2:O$2256,"")</f>
        <v>GENERIC CONDUIT/CONDUIT FITTINGS</v>
      </c>
      <c r="AU1106" s="2" t="str">
        <f>_xlfn.XLOOKUP($A1106,Results!$A$2:$A$2256,Results!P$2:P$2256,"")</f>
        <v>EMT</v>
      </c>
      <c r="AV1106" s="2" t="str">
        <f>_xlfn.XLOOKUP($A1106,Results!$A$2:$A$2256,Results!Q$2:Q$2256,"")</f>
        <v>SINGLE_MATCH</v>
      </c>
      <c r="AW1106" s="2">
        <f>_xlfn.XLOOKUP($A1106,Results!$A$2:$A$2256,Results!R$2:R$2256,"")</f>
        <v>0</v>
      </c>
      <c r="AX1106" s="2">
        <f>_xlfn.XLOOKUP($A1106,Results!$A$2:$A$2256,Results!S$2:S$2256,"")</f>
        <v>0</v>
      </c>
      <c r="AY1106" s="2">
        <f>_xlfn.XLOOKUP($A1106,Results!$A$2:$A$2256,Results!T$2:T$2256,"")</f>
        <v>60</v>
      </c>
      <c r="AZ1106" s="2">
        <f>_xlfn.XLOOKUP($A1106,Results!$A$2:$A$2256,Results!U$2:U$2256,"")</f>
        <v>0</v>
      </c>
      <c r="BA1106" s="2" t="str">
        <f>_xlfn.XLOOKUP($A1106,Results!$A$2:$A$2256,Results!V$2:V$2256,"")</f>
        <v>WHEATLAND TUBE</v>
      </c>
      <c r="BB1106" s="2">
        <f>_xlfn.XLOOKUP($A1106,Results!$A$2:$A$2256,Results!W$2:W$2256,"")</f>
        <v>52</v>
      </c>
      <c r="BC1106" s="2">
        <f>_xlfn.XLOOKUP($A1106,Results!$A$2:$A$2256,Results!X$2:X$2256,"")</f>
        <v>39131706</v>
      </c>
      <c r="BD1106" s="2">
        <f>_xlfn.XLOOKUP($A1106,Results!$A$2:$A$2256,Results!Y$2:Y$2256,"")</f>
        <v>52</v>
      </c>
      <c r="BE1106" s="2" t="b">
        <f>_xlfn.XLOOKUP($A1106,Results!$A$2:$A$2256,Results!Z$2:Z$2256,"")</f>
        <v>1</v>
      </c>
    </row>
    <row r="1107" spans="1:57" ht="38.25" customHeight="1" x14ac:dyDescent="0.3">
      <c r="A1107">
        <v>906784</v>
      </c>
      <c r="B1107">
        <v>281604</v>
      </c>
      <c r="C1107" t="s">
        <v>36</v>
      </c>
      <c r="D1107" t="s">
        <v>1421</v>
      </c>
      <c r="E1107" s="2" t="str">
        <f>VLOOKUP(F1107,'RPA Vendor Data '!F$1:$G$2418,2)</f>
        <v>REXEL USA, INC.</v>
      </c>
      <c r="F1107" s="2">
        <v>12873</v>
      </c>
      <c r="G1107" s="2">
        <v>14</v>
      </c>
      <c r="H1107" t="s">
        <v>3597</v>
      </c>
      <c r="I1107">
        <v>30</v>
      </c>
      <c r="J1107" t="s">
        <v>58</v>
      </c>
      <c r="K1107" t="s">
        <v>58</v>
      </c>
      <c r="L1107">
        <v>69.834999999999994</v>
      </c>
      <c r="M1107" s="2" t="s">
        <v>1128</v>
      </c>
      <c r="N1107" s="9">
        <v>75</v>
      </c>
      <c r="O1107">
        <v>49014</v>
      </c>
      <c r="P1107" t="s">
        <v>3166</v>
      </c>
      <c r="Q1107">
        <v>98001002002</v>
      </c>
      <c r="R1107">
        <v>20.95</v>
      </c>
      <c r="S1107" s="1">
        <v>45744.48087511574</v>
      </c>
      <c r="T1107" t="s">
        <v>42</v>
      </c>
      <c r="U1107" s="1">
        <v>45744.25277777778</v>
      </c>
      <c r="V1107" t="s">
        <v>43</v>
      </c>
      <c r="W1107" t="s">
        <v>36</v>
      </c>
      <c r="X1107">
        <v>0</v>
      </c>
      <c r="Y1107">
        <v>201</v>
      </c>
      <c r="Z1107" t="s">
        <v>36</v>
      </c>
      <c r="AA1107" t="s">
        <v>36</v>
      </c>
      <c r="AB1107" t="s">
        <v>36</v>
      </c>
      <c r="AC1107" t="s">
        <v>59</v>
      </c>
      <c r="AD1107" t="s">
        <v>59</v>
      </c>
      <c r="AE1107" t="s">
        <v>45</v>
      </c>
      <c r="AG1107" s="18" t="s">
        <v>3595</v>
      </c>
      <c r="AH1107" s="18"/>
      <c r="AI1107" s="2" t="s">
        <v>48</v>
      </c>
      <c r="AJ1107" s="2" t="e">
        <f>VLOOKUP(A1107,'Classification Test Result'!$A$2:$D$2428,4,FALSE)</f>
        <v>#N/A</v>
      </c>
      <c r="AL1107" s="2">
        <f>_xlfn.XLOOKUP($A1107,Results!$A$2:$A$2256,Results!G$2:G$2256,"")</f>
        <v>0</v>
      </c>
      <c r="AM1107" s="2">
        <f>_xlfn.XLOOKUP($A1107,Results!$A$2:$A$2256,Results!H$2:H$2256,"")</f>
        <v>0</v>
      </c>
      <c r="AN1107" s="2">
        <f>_xlfn.XLOOKUP($A1107,Results!$A$2:$A$2256,Results!I$2:I$2256,"")</f>
        <v>0</v>
      </c>
      <c r="AO1107" s="2">
        <f>_xlfn.XLOOKUP($A1107,Results!$A$2:$A$2256,Results!J$2:J$2256,"")</f>
        <v>0</v>
      </c>
      <c r="AP1107" s="2">
        <f>_xlfn.XLOOKUP($A1107,Results!$A$2:$A$2256,Results!K$2:K$2256,"")</f>
        <v>0</v>
      </c>
      <c r="AQ1107" s="2">
        <f>_xlfn.XLOOKUP($A1107,Results!$A$2:$A$2256,Results!L$2:L$2256,"")</f>
        <v>0</v>
      </c>
      <c r="AR1107" s="2">
        <f>_xlfn.XLOOKUP($A1107,Results!$A$2:$A$2256,Results!M$2:M$2256,"")</f>
        <v>0</v>
      </c>
      <c r="AS1107" s="2">
        <f>_xlfn.XLOOKUP($A1107,Results!$A$2:$A$2256,Results!N$2:N$2256,"")</f>
        <v>0</v>
      </c>
      <c r="AT1107" s="2" t="str">
        <f>_xlfn.XLOOKUP($A1107,Results!$A$2:$A$2256,Results!O$2:O$2256,"")</f>
        <v>GENERIC CONDUIT/CONDUIT FITTINGS</v>
      </c>
      <c r="AU1107" s="2" t="str">
        <f>_xlfn.XLOOKUP($A1107,Results!$A$2:$A$2256,Results!P$2:P$2256,"")</f>
        <v>EMT</v>
      </c>
      <c r="AV1107" s="2" t="str">
        <f>_xlfn.XLOOKUP($A1107,Results!$A$2:$A$2256,Results!Q$2:Q$2256,"")</f>
        <v>SINGLE_MATCH</v>
      </c>
      <c r="AW1107" s="2">
        <f>_xlfn.XLOOKUP($A1107,Results!$A$2:$A$2256,Results!R$2:R$2256,"")</f>
        <v>0</v>
      </c>
      <c r="AX1107" s="2">
        <f>_xlfn.XLOOKUP($A1107,Results!$A$2:$A$2256,Results!S$2:S$2256,"")</f>
        <v>0</v>
      </c>
      <c r="AY1107" s="2">
        <f>_xlfn.XLOOKUP($A1107,Results!$A$2:$A$2256,Results!T$2:T$2256,"")</f>
        <v>60</v>
      </c>
      <c r="AZ1107" s="2">
        <f>_xlfn.XLOOKUP($A1107,Results!$A$2:$A$2256,Results!U$2:U$2256,"")</f>
        <v>0</v>
      </c>
      <c r="BA1107" s="2" t="str">
        <f>_xlfn.XLOOKUP($A1107,Results!$A$2:$A$2256,Results!V$2:V$2256,"")</f>
        <v>WHEATLAND TUBE</v>
      </c>
      <c r="BB1107" s="2">
        <f>_xlfn.XLOOKUP($A1107,Results!$A$2:$A$2256,Results!W$2:W$2256,"")</f>
        <v>52</v>
      </c>
      <c r="BC1107" s="2">
        <f>_xlfn.XLOOKUP($A1107,Results!$A$2:$A$2256,Results!X$2:X$2256,"")</f>
        <v>39131706</v>
      </c>
      <c r="BD1107" s="2">
        <f>_xlfn.XLOOKUP($A1107,Results!$A$2:$A$2256,Results!Y$2:Y$2256,"")</f>
        <v>52</v>
      </c>
      <c r="BE1107" s="2" t="b">
        <f>_xlfn.XLOOKUP($A1107,Results!$A$2:$A$2256,Results!Z$2:Z$2256,"")</f>
        <v>1</v>
      </c>
    </row>
    <row r="1108" spans="1:57" ht="38.25" customHeight="1" x14ac:dyDescent="0.3">
      <c r="A1108">
        <v>906785</v>
      </c>
      <c r="B1108">
        <v>281414</v>
      </c>
      <c r="C1108" t="s">
        <v>36</v>
      </c>
      <c r="D1108" t="s">
        <v>1395</v>
      </c>
      <c r="E1108" s="2" t="str">
        <f>VLOOKUP(F1108,'RPA Vendor Data '!F$1:$G$2418,2)</f>
        <v>REXEL USA, INC.</v>
      </c>
      <c r="F1108" s="2">
        <v>12873</v>
      </c>
      <c r="G1108" s="2">
        <v>4</v>
      </c>
      <c r="H1108" t="s">
        <v>3597</v>
      </c>
      <c r="I1108">
        <v>300</v>
      </c>
      <c r="J1108" t="s">
        <v>58</v>
      </c>
      <c r="K1108" t="s">
        <v>58</v>
      </c>
      <c r="L1108">
        <v>69.834999999999994</v>
      </c>
      <c r="M1108" s="2" t="s">
        <v>1128</v>
      </c>
      <c r="N1108" s="9">
        <v>75</v>
      </c>
      <c r="O1108">
        <v>49014</v>
      </c>
      <c r="P1108" t="s">
        <v>3166</v>
      </c>
      <c r="Q1108">
        <v>98001002002</v>
      </c>
      <c r="R1108">
        <v>209.5</v>
      </c>
      <c r="S1108" s="1">
        <v>45744.271682326391</v>
      </c>
      <c r="T1108" t="s">
        <v>42</v>
      </c>
      <c r="U1108" s="1">
        <v>45744.059027777781</v>
      </c>
      <c r="V1108" t="s">
        <v>43</v>
      </c>
      <c r="W1108" t="s">
        <v>36</v>
      </c>
      <c r="X1108">
        <v>0</v>
      </c>
      <c r="Y1108">
        <v>201</v>
      </c>
      <c r="Z1108" t="s">
        <v>36</v>
      </c>
      <c r="AA1108" t="s">
        <v>36</v>
      </c>
      <c r="AB1108" t="s">
        <v>36</v>
      </c>
      <c r="AC1108" t="s">
        <v>59</v>
      </c>
      <c r="AD1108" t="s">
        <v>59</v>
      </c>
      <c r="AE1108" t="s">
        <v>45</v>
      </c>
      <c r="AG1108" s="18" t="s">
        <v>3595</v>
      </c>
      <c r="AH1108" s="18"/>
      <c r="AI1108" s="2" t="s">
        <v>48</v>
      </c>
      <c r="AJ1108" s="2" t="e">
        <f>VLOOKUP(A1108,'Classification Test Result'!$A$2:$D$2428,4,FALSE)</f>
        <v>#N/A</v>
      </c>
      <c r="AL1108" s="2">
        <f>_xlfn.XLOOKUP($A1108,Results!$A$2:$A$2256,Results!G$2:G$2256,"")</f>
        <v>0</v>
      </c>
      <c r="AM1108" s="2">
        <f>_xlfn.XLOOKUP($A1108,Results!$A$2:$A$2256,Results!H$2:H$2256,"")</f>
        <v>0</v>
      </c>
      <c r="AN1108" s="2">
        <f>_xlfn.XLOOKUP($A1108,Results!$A$2:$A$2256,Results!I$2:I$2256,"")</f>
        <v>0</v>
      </c>
      <c r="AO1108" s="2">
        <f>_xlfn.XLOOKUP($A1108,Results!$A$2:$A$2256,Results!J$2:J$2256,"")</f>
        <v>0</v>
      </c>
      <c r="AP1108" s="2">
        <f>_xlfn.XLOOKUP($A1108,Results!$A$2:$A$2256,Results!K$2:K$2256,"")</f>
        <v>0</v>
      </c>
      <c r="AQ1108" s="2">
        <f>_xlfn.XLOOKUP($A1108,Results!$A$2:$A$2256,Results!L$2:L$2256,"")</f>
        <v>0</v>
      </c>
      <c r="AR1108" s="2">
        <f>_xlfn.XLOOKUP($A1108,Results!$A$2:$A$2256,Results!M$2:M$2256,"")</f>
        <v>0</v>
      </c>
      <c r="AS1108" s="2">
        <f>_xlfn.XLOOKUP($A1108,Results!$A$2:$A$2256,Results!N$2:N$2256,"")</f>
        <v>0</v>
      </c>
      <c r="AT1108" s="2" t="str">
        <f>_xlfn.XLOOKUP($A1108,Results!$A$2:$A$2256,Results!O$2:O$2256,"")</f>
        <v>GENERIC CONDUIT/CONDUIT FITTINGS</v>
      </c>
      <c r="AU1108" s="2" t="str">
        <f>_xlfn.XLOOKUP($A1108,Results!$A$2:$A$2256,Results!P$2:P$2256,"")</f>
        <v>EMT</v>
      </c>
      <c r="AV1108" s="2" t="str">
        <f>_xlfn.XLOOKUP($A1108,Results!$A$2:$A$2256,Results!Q$2:Q$2256,"")</f>
        <v>SINGLE_MATCH</v>
      </c>
      <c r="AW1108" s="2">
        <f>_xlfn.XLOOKUP($A1108,Results!$A$2:$A$2256,Results!R$2:R$2256,"")</f>
        <v>0</v>
      </c>
      <c r="AX1108" s="2">
        <f>_xlfn.XLOOKUP($A1108,Results!$A$2:$A$2256,Results!S$2:S$2256,"")</f>
        <v>0</v>
      </c>
      <c r="AY1108" s="2">
        <f>_xlfn.XLOOKUP($A1108,Results!$A$2:$A$2256,Results!T$2:T$2256,"")</f>
        <v>60</v>
      </c>
      <c r="AZ1108" s="2">
        <f>_xlfn.XLOOKUP($A1108,Results!$A$2:$A$2256,Results!U$2:U$2256,"")</f>
        <v>0</v>
      </c>
      <c r="BA1108" s="2" t="str">
        <f>_xlfn.XLOOKUP($A1108,Results!$A$2:$A$2256,Results!V$2:V$2256,"")</f>
        <v>WHEATLAND TUBE</v>
      </c>
      <c r="BB1108" s="2">
        <f>_xlfn.XLOOKUP($A1108,Results!$A$2:$A$2256,Results!W$2:W$2256,"")</f>
        <v>52</v>
      </c>
      <c r="BC1108" s="2">
        <f>_xlfn.XLOOKUP($A1108,Results!$A$2:$A$2256,Results!X$2:X$2256,"")</f>
        <v>39131706</v>
      </c>
      <c r="BD1108" s="2">
        <f>_xlfn.XLOOKUP($A1108,Results!$A$2:$A$2256,Results!Y$2:Y$2256,"")</f>
        <v>52</v>
      </c>
      <c r="BE1108" s="2" t="b">
        <f>_xlfn.XLOOKUP($A1108,Results!$A$2:$A$2256,Results!Z$2:Z$2256,"")</f>
        <v>1</v>
      </c>
    </row>
    <row r="1109" spans="1:57" ht="38.25" customHeight="1" x14ac:dyDescent="0.3">
      <c r="A1109">
        <v>906786</v>
      </c>
      <c r="B1109">
        <v>281511</v>
      </c>
      <c r="C1109" t="s">
        <v>36</v>
      </c>
      <c r="D1109" t="s">
        <v>1401</v>
      </c>
      <c r="E1109" s="2" t="str">
        <f>VLOOKUP(F1109,'RPA Vendor Data '!F$1:$G$2418,2)</f>
        <v>REXEL USA, INC.</v>
      </c>
      <c r="F1109" s="2">
        <v>12873</v>
      </c>
      <c r="G1109" s="2">
        <v>4</v>
      </c>
      <c r="H1109" t="s">
        <v>3598</v>
      </c>
      <c r="I1109">
        <v>200</v>
      </c>
      <c r="J1109" t="s">
        <v>58</v>
      </c>
      <c r="K1109" t="s">
        <v>58</v>
      </c>
      <c r="L1109">
        <v>40.375</v>
      </c>
      <c r="M1109" s="2" t="s">
        <v>1128</v>
      </c>
      <c r="N1109" s="9">
        <v>50</v>
      </c>
      <c r="O1109">
        <v>49250</v>
      </c>
      <c r="P1109" t="s">
        <v>3599</v>
      </c>
      <c r="Q1109" t="s">
        <v>36</v>
      </c>
      <c r="R1109">
        <v>80.75</v>
      </c>
      <c r="S1109" s="1">
        <v>45744.396249155092</v>
      </c>
      <c r="T1109" t="s">
        <v>42</v>
      </c>
      <c r="U1109" s="1">
        <v>45744.186805555553</v>
      </c>
      <c r="V1109" t="s">
        <v>43</v>
      </c>
      <c r="W1109" t="s">
        <v>36</v>
      </c>
      <c r="X1109">
        <v>0</v>
      </c>
      <c r="Y1109">
        <v>201</v>
      </c>
      <c r="Z1109" t="s">
        <v>36</v>
      </c>
      <c r="AA1109" t="s">
        <v>36</v>
      </c>
      <c r="AB1109" t="s">
        <v>36</v>
      </c>
      <c r="AC1109" t="s">
        <v>59</v>
      </c>
      <c r="AD1109" t="s">
        <v>59</v>
      </c>
      <c r="AE1109" t="s">
        <v>45</v>
      </c>
      <c r="AG1109" s="18" t="s">
        <v>3600</v>
      </c>
      <c r="AH1109" s="18"/>
      <c r="AI1109" s="2" t="s">
        <v>48</v>
      </c>
      <c r="AJ1109" s="2" t="e">
        <f>VLOOKUP(A1109,'Classification Test Result'!$A$2:$D$2428,4,FALSE)</f>
        <v>#N/A</v>
      </c>
      <c r="AL1109" s="2">
        <f>_xlfn.XLOOKUP($A1109,Results!$A$2:$A$2256,Results!G$2:G$2256,"")</f>
        <v>0</v>
      </c>
      <c r="AM1109" s="2">
        <f>_xlfn.XLOOKUP($A1109,Results!$A$2:$A$2256,Results!H$2:H$2256,"")</f>
        <v>0</v>
      </c>
      <c r="AN1109" s="2">
        <f>_xlfn.XLOOKUP($A1109,Results!$A$2:$A$2256,Results!I$2:I$2256,"")</f>
        <v>0</v>
      </c>
      <c r="AO1109" s="2">
        <f>_xlfn.XLOOKUP($A1109,Results!$A$2:$A$2256,Results!J$2:J$2256,"")</f>
        <v>0</v>
      </c>
      <c r="AP1109" s="2">
        <f>_xlfn.XLOOKUP($A1109,Results!$A$2:$A$2256,Results!K$2:K$2256,"")</f>
        <v>0</v>
      </c>
      <c r="AQ1109" s="2">
        <f>_xlfn.XLOOKUP($A1109,Results!$A$2:$A$2256,Results!L$2:L$2256,"")</f>
        <v>0</v>
      </c>
      <c r="AR1109" s="2">
        <f>_xlfn.XLOOKUP($A1109,Results!$A$2:$A$2256,Results!M$2:M$2256,"")</f>
        <v>0</v>
      </c>
      <c r="AS1109" s="2">
        <f>_xlfn.XLOOKUP($A1109,Results!$A$2:$A$2256,Results!N$2:N$2256,"")</f>
        <v>0</v>
      </c>
      <c r="AT1109" s="2" t="str">
        <f>_xlfn.XLOOKUP($A1109,Results!$A$2:$A$2256,Results!O$2:O$2256,"")</f>
        <v>GENERIC CONDUIT/CONDUIT FITTINGS</v>
      </c>
      <c r="AU1109" s="2" t="str">
        <f>_xlfn.XLOOKUP($A1109,Results!$A$2:$A$2256,Results!P$2:P$2256,"")</f>
        <v>EMT</v>
      </c>
      <c r="AV1109" s="2" t="str">
        <f>_xlfn.XLOOKUP($A1109,Results!$A$2:$A$2256,Results!Q$2:Q$2256,"")</f>
        <v>SINGLE_MATCH</v>
      </c>
      <c r="AW1109" s="2">
        <f>_xlfn.XLOOKUP($A1109,Results!$A$2:$A$2256,Results!R$2:R$2256,"")</f>
        <v>0</v>
      </c>
      <c r="AX1109" s="2">
        <f>_xlfn.XLOOKUP($A1109,Results!$A$2:$A$2256,Results!S$2:S$2256,"")</f>
        <v>0</v>
      </c>
      <c r="AY1109" s="2">
        <f>_xlfn.XLOOKUP($A1109,Results!$A$2:$A$2256,Results!T$2:T$2256,"")</f>
        <v>60</v>
      </c>
      <c r="AZ1109" s="2">
        <f>_xlfn.XLOOKUP($A1109,Results!$A$2:$A$2256,Results!U$2:U$2256,"")</f>
        <v>0</v>
      </c>
      <c r="BA1109" s="2" t="str">
        <f>_xlfn.XLOOKUP($A1109,Results!$A$2:$A$2256,Results!V$2:V$2256,"")</f>
        <v>WHEATLAND TUBE</v>
      </c>
      <c r="BB1109" s="2">
        <f>_xlfn.XLOOKUP($A1109,Results!$A$2:$A$2256,Results!W$2:W$2256,"")</f>
        <v>51</v>
      </c>
      <c r="BC1109" s="2">
        <f>_xlfn.XLOOKUP($A1109,Results!$A$2:$A$2256,Results!X$2:X$2256,"")</f>
        <v>39131706</v>
      </c>
      <c r="BD1109" s="2">
        <f>_xlfn.XLOOKUP($A1109,Results!$A$2:$A$2256,Results!Y$2:Y$2256,"")</f>
        <v>51</v>
      </c>
      <c r="BE1109" s="2" t="b">
        <f>_xlfn.XLOOKUP($A1109,Results!$A$2:$A$2256,Results!Z$2:Z$2256,"")</f>
        <v>1</v>
      </c>
    </row>
    <row r="1110" spans="1:57" ht="38.25" customHeight="1" x14ac:dyDescent="0.3">
      <c r="A1110">
        <v>906787</v>
      </c>
      <c r="B1110">
        <v>281883</v>
      </c>
      <c r="C1110" t="s">
        <v>36</v>
      </c>
      <c r="D1110" t="s">
        <v>3498</v>
      </c>
      <c r="E1110" s="2" t="str">
        <f>VLOOKUP(F1110,'RPA Vendor Data '!F$1:$G$2418,2)</f>
        <v>CAPITAL ELECTRIC</v>
      </c>
      <c r="F1110" s="2">
        <v>10512</v>
      </c>
      <c r="G1110" s="2">
        <v>1</v>
      </c>
      <c r="H1110" t="s">
        <v>3601</v>
      </c>
      <c r="I1110">
        <v>200</v>
      </c>
      <c r="J1110" t="s">
        <v>389</v>
      </c>
      <c r="K1110" t="s">
        <v>58</v>
      </c>
      <c r="L1110">
        <v>76.67</v>
      </c>
      <c r="M1110" s="2" t="s">
        <v>3602</v>
      </c>
      <c r="N1110" s="9" t="s">
        <v>3603</v>
      </c>
      <c r="O1110" t="s">
        <v>36</v>
      </c>
      <c r="P1110" t="s">
        <v>36</v>
      </c>
      <c r="Q1110">
        <v>98001002012</v>
      </c>
      <c r="R1110">
        <v>153.34</v>
      </c>
      <c r="S1110" s="1">
        <v>45744.668078703697</v>
      </c>
      <c r="T1110" t="s">
        <v>42</v>
      </c>
      <c r="U1110" s="1">
        <v>45744.443749999999</v>
      </c>
      <c r="V1110" t="s">
        <v>43</v>
      </c>
      <c r="W1110" t="s">
        <v>36</v>
      </c>
      <c r="X1110">
        <v>1</v>
      </c>
      <c r="Y1110" t="s">
        <v>54</v>
      </c>
      <c r="Z1110" t="s">
        <v>36</v>
      </c>
      <c r="AA1110">
        <v>76.67</v>
      </c>
      <c r="AB1110" t="s">
        <v>36</v>
      </c>
      <c r="AC1110" t="s">
        <v>59</v>
      </c>
      <c r="AD1110" t="s">
        <v>59</v>
      </c>
      <c r="AE1110" t="s">
        <v>45</v>
      </c>
      <c r="AG1110" s="18" t="s">
        <v>3604</v>
      </c>
      <c r="AH1110" s="18"/>
      <c r="AI1110" s="2" t="s">
        <v>48</v>
      </c>
      <c r="AJ1110" s="2" t="e">
        <f>VLOOKUP(A1110,'Classification Test Result'!$A$2:$D$2428,4,FALSE)</f>
        <v>#N/A</v>
      </c>
      <c r="AL1110" s="2">
        <f>_xlfn.XLOOKUP($A1110,Results!$A$2:$A$2256,Results!G$2:G$2256,"")</f>
        <v>0</v>
      </c>
      <c r="AM1110" s="2">
        <f>_xlfn.XLOOKUP($A1110,Results!$A$2:$A$2256,Results!H$2:H$2256,"")</f>
        <v>0</v>
      </c>
      <c r="AN1110" s="2">
        <f>_xlfn.XLOOKUP($A1110,Results!$A$2:$A$2256,Results!I$2:I$2256,"")</f>
        <v>0</v>
      </c>
      <c r="AO1110" s="2">
        <f>_xlfn.XLOOKUP($A1110,Results!$A$2:$A$2256,Results!J$2:J$2256,"")</f>
        <v>0</v>
      </c>
      <c r="AP1110" s="2">
        <f>_xlfn.XLOOKUP($A1110,Results!$A$2:$A$2256,Results!K$2:K$2256,"")</f>
        <v>0</v>
      </c>
      <c r="AQ1110" s="2">
        <f>_xlfn.XLOOKUP($A1110,Results!$A$2:$A$2256,Results!L$2:L$2256,"")</f>
        <v>0</v>
      </c>
      <c r="AR1110" s="2">
        <f>_xlfn.XLOOKUP($A1110,Results!$A$2:$A$2256,Results!M$2:M$2256,"")</f>
        <v>0</v>
      </c>
      <c r="AS1110" s="2">
        <f>_xlfn.XLOOKUP($A1110,Results!$A$2:$A$2256,Results!N$2:N$2256,"")</f>
        <v>0</v>
      </c>
      <c r="AT1110" s="2" t="str">
        <f>_xlfn.XLOOKUP($A1110,Results!$A$2:$A$2256,Results!O$2:O$2256,"")</f>
        <v>GENERIC CONDUIT/CONDUIT FITTINGS</v>
      </c>
      <c r="AU1110" s="2" t="str">
        <f>_xlfn.XLOOKUP($A1110,Results!$A$2:$A$2256,Results!P$2:P$2256,"")</f>
        <v>CONDUIT</v>
      </c>
      <c r="AV1110" s="2" t="str">
        <f>_xlfn.XLOOKUP($A1110,Results!$A$2:$A$2256,Results!Q$2:Q$2256,"")</f>
        <v>SINGLE_MATCH</v>
      </c>
      <c r="AW1110" s="2">
        <f>_xlfn.XLOOKUP($A1110,Results!$A$2:$A$2256,Results!R$2:R$2256,"")</f>
        <v>0</v>
      </c>
      <c r="AX1110" s="2">
        <f>_xlfn.XLOOKUP($A1110,Results!$A$2:$A$2256,Results!S$2:S$2256,"")</f>
        <v>0</v>
      </c>
      <c r="AY1110" s="2">
        <f>_xlfn.XLOOKUP($A1110,Results!$A$2:$A$2256,Results!T$2:T$2256,"")</f>
        <v>95</v>
      </c>
      <c r="AZ1110" s="2">
        <f>_xlfn.XLOOKUP($A1110,Results!$A$2:$A$2256,Results!U$2:U$2256,"")</f>
        <v>0</v>
      </c>
      <c r="BA1110" s="2" t="str">
        <f>_xlfn.XLOOKUP($A1110,Results!$A$2:$A$2256,Results!V$2:V$2256,"")</f>
        <v>EATON</v>
      </c>
      <c r="BB1110" s="2">
        <f>_xlfn.XLOOKUP($A1110,Results!$A$2:$A$2256,Results!W$2:W$2256,"")</f>
        <v>83</v>
      </c>
      <c r="BC1110" s="2">
        <f>_xlfn.XLOOKUP($A1110,Results!$A$2:$A$2256,Results!X$2:X$2256,"")</f>
        <v>39121700</v>
      </c>
      <c r="BD1110" s="2">
        <f>_xlfn.XLOOKUP($A1110,Results!$A$2:$A$2256,Results!Y$2:Y$2256,"")</f>
        <v>83</v>
      </c>
      <c r="BE1110" s="2" t="b">
        <f>_xlfn.XLOOKUP($A1110,Results!$A$2:$A$2256,Results!Z$2:Z$2256,"")</f>
        <v>1</v>
      </c>
    </row>
    <row r="1111" spans="1:57" ht="38.25" customHeight="1" x14ac:dyDescent="0.3">
      <c r="A1111">
        <v>906788</v>
      </c>
      <c r="B1111">
        <v>281883</v>
      </c>
      <c r="C1111" t="s">
        <v>36</v>
      </c>
      <c r="D1111" t="s">
        <v>3498</v>
      </c>
      <c r="E1111" s="2" t="str">
        <f>VLOOKUP(F1111,'RPA Vendor Data '!F$1:$G$2418,2)</f>
        <v>CAPITAL ELECTRIC</v>
      </c>
      <c r="F1111" s="2">
        <v>10512</v>
      </c>
      <c r="G1111" s="2">
        <v>3</v>
      </c>
      <c r="H1111" t="s">
        <v>3605</v>
      </c>
      <c r="I1111">
        <v>300</v>
      </c>
      <c r="J1111" t="s">
        <v>389</v>
      </c>
      <c r="K1111" t="s">
        <v>58</v>
      </c>
      <c r="L1111">
        <v>71.03</v>
      </c>
      <c r="M1111" s="2" t="s">
        <v>3606</v>
      </c>
      <c r="N1111" s="9" t="s">
        <v>3607</v>
      </c>
      <c r="O1111" t="s">
        <v>36</v>
      </c>
      <c r="P1111" t="s">
        <v>36</v>
      </c>
      <c r="Q1111">
        <v>98001002002</v>
      </c>
      <c r="R1111">
        <v>213.09</v>
      </c>
      <c r="S1111" s="1">
        <v>45744.66809146991</v>
      </c>
      <c r="T1111" t="s">
        <v>42</v>
      </c>
      <c r="U1111" s="1">
        <v>45744.444444444453</v>
      </c>
      <c r="V1111" t="s">
        <v>43</v>
      </c>
      <c r="W1111" t="s">
        <v>36</v>
      </c>
      <c r="X1111">
        <v>3</v>
      </c>
      <c r="Y1111" t="s">
        <v>54</v>
      </c>
      <c r="Z1111" t="s">
        <v>36</v>
      </c>
      <c r="AA1111">
        <v>71.03</v>
      </c>
      <c r="AB1111" t="s">
        <v>36</v>
      </c>
      <c r="AC1111" t="s">
        <v>59</v>
      </c>
      <c r="AD1111" t="s">
        <v>59</v>
      </c>
      <c r="AE1111" t="s">
        <v>45</v>
      </c>
      <c r="AG1111" s="18" t="s">
        <v>3608</v>
      </c>
      <c r="AH1111" s="18"/>
      <c r="AI1111" s="2" t="s">
        <v>48</v>
      </c>
      <c r="AJ1111" s="2" t="e">
        <f>VLOOKUP(A1111,'Classification Test Result'!$A$2:$D$2428,4,FALSE)</f>
        <v>#N/A</v>
      </c>
      <c r="AL1111" s="2">
        <f>_xlfn.XLOOKUP($A1111,Results!$A$2:$A$2256,Results!G$2:G$2256,"")</f>
        <v>0</v>
      </c>
      <c r="AM1111" s="2">
        <f>_xlfn.XLOOKUP($A1111,Results!$A$2:$A$2256,Results!H$2:H$2256,"")</f>
        <v>0</v>
      </c>
      <c r="AN1111" s="2">
        <f>_xlfn.XLOOKUP($A1111,Results!$A$2:$A$2256,Results!I$2:I$2256,"")</f>
        <v>0</v>
      </c>
      <c r="AO1111" s="2">
        <f>_xlfn.XLOOKUP($A1111,Results!$A$2:$A$2256,Results!J$2:J$2256,"")</f>
        <v>0</v>
      </c>
      <c r="AP1111" s="2">
        <f>_xlfn.XLOOKUP($A1111,Results!$A$2:$A$2256,Results!K$2:K$2256,"")</f>
        <v>0</v>
      </c>
      <c r="AQ1111" s="2">
        <f>_xlfn.XLOOKUP($A1111,Results!$A$2:$A$2256,Results!L$2:L$2256,"")</f>
        <v>0</v>
      </c>
      <c r="AR1111" s="2">
        <f>_xlfn.XLOOKUP($A1111,Results!$A$2:$A$2256,Results!M$2:M$2256,"")</f>
        <v>0</v>
      </c>
      <c r="AS1111" s="2">
        <f>_xlfn.XLOOKUP($A1111,Results!$A$2:$A$2256,Results!N$2:N$2256,"")</f>
        <v>0</v>
      </c>
      <c r="AT1111" s="2" t="str">
        <f>_xlfn.XLOOKUP($A1111,Results!$A$2:$A$2256,Results!O$2:O$2256,"")</f>
        <v>GENERIC CONDUIT/CONDUIT FITTINGS</v>
      </c>
      <c r="AU1111" s="2" t="str">
        <f>_xlfn.XLOOKUP($A1111,Results!$A$2:$A$2256,Results!P$2:P$2256,"")</f>
        <v>CONDUIT</v>
      </c>
      <c r="AV1111" s="2" t="str">
        <f>_xlfn.XLOOKUP($A1111,Results!$A$2:$A$2256,Results!Q$2:Q$2256,"")</f>
        <v>SINGLE_MATCH</v>
      </c>
      <c r="AW1111" s="2">
        <f>_xlfn.XLOOKUP($A1111,Results!$A$2:$A$2256,Results!R$2:R$2256,"")</f>
        <v>0</v>
      </c>
      <c r="AX1111" s="2">
        <f>_xlfn.XLOOKUP($A1111,Results!$A$2:$A$2256,Results!S$2:S$2256,"")</f>
        <v>0</v>
      </c>
      <c r="AY1111" s="2">
        <f>_xlfn.XLOOKUP($A1111,Results!$A$2:$A$2256,Results!T$2:T$2256,"")</f>
        <v>95</v>
      </c>
      <c r="AZ1111" s="2">
        <f>_xlfn.XLOOKUP($A1111,Results!$A$2:$A$2256,Results!U$2:U$2256,"")</f>
        <v>0</v>
      </c>
      <c r="BA1111" s="2">
        <f>_xlfn.XLOOKUP($A1111,Results!$A$2:$A$2256,Results!V$2:V$2256,"")</f>
        <v>0</v>
      </c>
      <c r="BB1111" s="2">
        <f>_xlfn.XLOOKUP($A1111,Results!$A$2:$A$2256,Results!W$2:W$2256,"")</f>
        <v>0</v>
      </c>
      <c r="BC1111" s="2">
        <f>_xlfn.XLOOKUP($A1111,Results!$A$2:$A$2256,Results!X$2:X$2256,"")</f>
        <v>39131700</v>
      </c>
      <c r="BD1111" s="2">
        <f>_xlfn.XLOOKUP($A1111,Results!$A$2:$A$2256,Results!Y$2:Y$2256,"")</f>
        <v>65</v>
      </c>
      <c r="BE1111" s="2">
        <f>_xlfn.XLOOKUP($A1111,Results!$A$2:$A$2256,Results!Z$2:Z$2256,"")</f>
        <v>0</v>
      </c>
    </row>
    <row r="1112" spans="1:57" ht="38.25" customHeight="1" x14ac:dyDescent="0.3">
      <c r="A1112">
        <v>906789</v>
      </c>
      <c r="B1112">
        <v>281320</v>
      </c>
      <c r="C1112" t="s">
        <v>36</v>
      </c>
      <c r="D1112" t="s">
        <v>765</v>
      </c>
      <c r="E1112" s="2" t="str">
        <f>VLOOKUP(F1112,'RPA Vendor Data '!F$1:$G$2418,2)</f>
        <v>VIKING ELECTRIC</v>
      </c>
      <c r="F1112" s="2">
        <v>13536</v>
      </c>
      <c r="G1112" s="2">
        <v>9</v>
      </c>
      <c r="H1112" t="s">
        <v>3605</v>
      </c>
      <c r="I1112">
        <v>20</v>
      </c>
      <c r="J1112" t="s">
        <v>389</v>
      </c>
      <c r="K1112" t="s">
        <v>58</v>
      </c>
      <c r="L1112">
        <v>78.900000000000006</v>
      </c>
      <c r="M1112" s="2" t="s">
        <v>3606</v>
      </c>
      <c r="N1112" s="9" t="s">
        <v>3607</v>
      </c>
      <c r="O1112" t="s">
        <v>36</v>
      </c>
      <c r="P1112" t="s">
        <v>3166</v>
      </c>
      <c r="Q1112" t="s">
        <v>36</v>
      </c>
      <c r="R1112">
        <v>15.78</v>
      </c>
      <c r="S1112" s="1">
        <v>45744.188981018517</v>
      </c>
      <c r="T1112" t="s">
        <v>42</v>
      </c>
      <c r="U1112" s="1">
        <v>45743.967361111107</v>
      </c>
      <c r="V1112" t="s">
        <v>43</v>
      </c>
      <c r="W1112" t="s">
        <v>36</v>
      </c>
      <c r="X1112">
        <v>0</v>
      </c>
      <c r="Y1112" t="s">
        <v>54</v>
      </c>
      <c r="Z1112" t="s">
        <v>36</v>
      </c>
      <c r="AA1112">
        <v>78.900000000000006</v>
      </c>
      <c r="AB1112" t="s">
        <v>36</v>
      </c>
      <c r="AC1112" t="s">
        <v>59</v>
      </c>
      <c r="AD1112" t="s">
        <v>59</v>
      </c>
      <c r="AE1112" t="s">
        <v>45</v>
      </c>
      <c r="AG1112" s="18" t="s">
        <v>3609</v>
      </c>
      <c r="AH1112" s="18"/>
      <c r="AI1112" s="2" t="s">
        <v>48</v>
      </c>
      <c r="AJ1112" s="2" t="e">
        <f>VLOOKUP(A1112,'Classification Test Result'!$A$2:$D$2428,4,FALSE)</f>
        <v>#N/A</v>
      </c>
      <c r="AL1112" s="2">
        <f>_xlfn.XLOOKUP($A1112,Results!$A$2:$A$2256,Results!G$2:G$2256,"")</f>
        <v>0</v>
      </c>
      <c r="AM1112" s="2">
        <f>_xlfn.XLOOKUP($A1112,Results!$A$2:$A$2256,Results!H$2:H$2256,"")</f>
        <v>0</v>
      </c>
      <c r="AN1112" s="2">
        <f>_xlfn.XLOOKUP($A1112,Results!$A$2:$A$2256,Results!I$2:I$2256,"")</f>
        <v>0</v>
      </c>
      <c r="AO1112" s="2">
        <f>_xlfn.XLOOKUP($A1112,Results!$A$2:$A$2256,Results!J$2:J$2256,"")</f>
        <v>0</v>
      </c>
      <c r="AP1112" s="2">
        <f>_xlfn.XLOOKUP($A1112,Results!$A$2:$A$2256,Results!K$2:K$2256,"")</f>
        <v>0</v>
      </c>
      <c r="AQ1112" s="2">
        <f>_xlfn.XLOOKUP($A1112,Results!$A$2:$A$2256,Results!L$2:L$2256,"")</f>
        <v>0</v>
      </c>
      <c r="AR1112" s="2">
        <f>_xlfn.XLOOKUP($A1112,Results!$A$2:$A$2256,Results!M$2:M$2256,"")</f>
        <v>0</v>
      </c>
      <c r="AS1112" s="2">
        <f>_xlfn.XLOOKUP($A1112,Results!$A$2:$A$2256,Results!N$2:N$2256,"")</f>
        <v>0</v>
      </c>
      <c r="AT1112" s="2" t="str">
        <f>_xlfn.XLOOKUP($A1112,Results!$A$2:$A$2256,Results!O$2:O$2256,"")</f>
        <v>GENERIC CONDUIT/CONDUIT FITTINGS</v>
      </c>
      <c r="AU1112" s="2" t="str">
        <f>_xlfn.XLOOKUP($A1112,Results!$A$2:$A$2256,Results!P$2:P$2256,"")</f>
        <v>CONDUIT</v>
      </c>
      <c r="AV1112" s="2" t="str">
        <f>_xlfn.XLOOKUP($A1112,Results!$A$2:$A$2256,Results!Q$2:Q$2256,"")</f>
        <v>SINGLE_MATCH</v>
      </c>
      <c r="AW1112" s="2">
        <f>_xlfn.XLOOKUP($A1112,Results!$A$2:$A$2256,Results!R$2:R$2256,"")</f>
        <v>0</v>
      </c>
      <c r="AX1112" s="2">
        <f>_xlfn.XLOOKUP($A1112,Results!$A$2:$A$2256,Results!S$2:S$2256,"")</f>
        <v>0</v>
      </c>
      <c r="AY1112" s="2">
        <f>_xlfn.XLOOKUP($A1112,Results!$A$2:$A$2256,Results!T$2:T$2256,"")</f>
        <v>95</v>
      </c>
      <c r="AZ1112" s="2">
        <f>_xlfn.XLOOKUP($A1112,Results!$A$2:$A$2256,Results!U$2:U$2256,"")</f>
        <v>0</v>
      </c>
      <c r="BA1112" s="2">
        <f>_xlfn.XLOOKUP($A1112,Results!$A$2:$A$2256,Results!V$2:V$2256,"")</f>
        <v>0</v>
      </c>
      <c r="BB1112" s="2">
        <f>_xlfn.XLOOKUP($A1112,Results!$A$2:$A$2256,Results!W$2:W$2256,"")</f>
        <v>0</v>
      </c>
      <c r="BC1112" s="2">
        <f>_xlfn.XLOOKUP($A1112,Results!$A$2:$A$2256,Results!X$2:X$2256,"")</f>
        <v>39131700</v>
      </c>
      <c r="BD1112" s="2">
        <f>_xlfn.XLOOKUP($A1112,Results!$A$2:$A$2256,Results!Y$2:Y$2256,"")</f>
        <v>65</v>
      </c>
      <c r="BE1112" s="2">
        <f>_xlfn.XLOOKUP($A1112,Results!$A$2:$A$2256,Results!Z$2:Z$2256,"")</f>
        <v>0</v>
      </c>
    </row>
    <row r="1113" spans="1:57" ht="38.25" customHeight="1" x14ac:dyDescent="0.3">
      <c r="A1113">
        <v>906790</v>
      </c>
      <c r="B1113">
        <v>281320</v>
      </c>
      <c r="C1113" t="s">
        <v>36</v>
      </c>
      <c r="D1113" t="s">
        <v>765</v>
      </c>
      <c r="E1113" s="2" t="str">
        <f>VLOOKUP(F1113,'RPA Vendor Data '!F$1:$G$2418,2)</f>
        <v>VIKING ELECTRIC</v>
      </c>
      <c r="F1113" s="2">
        <v>13536</v>
      </c>
      <c r="G1113" s="2">
        <v>8</v>
      </c>
      <c r="H1113" t="s">
        <v>3610</v>
      </c>
      <c r="I1113">
        <v>20</v>
      </c>
      <c r="J1113" t="s">
        <v>389</v>
      </c>
      <c r="K1113" t="s">
        <v>58</v>
      </c>
      <c r="L1113">
        <v>44.69</v>
      </c>
      <c r="M1113" s="2" t="s">
        <v>3611</v>
      </c>
      <c r="N1113" s="9" t="s">
        <v>3612</v>
      </c>
      <c r="O1113" t="s">
        <v>36</v>
      </c>
      <c r="P1113" t="s">
        <v>3599</v>
      </c>
      <c r="Q1113" t="s">
        <v>36</v>
      </c>
      <c r="R1113">
        <v>8.94</v>
      </c>
      <c r="S1113" s="1">
        <v>45744.188970949072</v>
      </c>
      <c r="T1113" t="s">
        <v>42</v>
      </c>
      <c r="U1113" s="1">
        <v>45743.967361111107</v>
      </c>
      <c r="V1113" t="s">
        <v>43</v>
      </c>
      <c r="W1113" t="s">
        <v>36</v>
      </c>
      <c r="X1113">
        <v>0</v>
      </c>
      <c r="Y1113" t="s">
        <v>54</v>
      </c>
      <c r="Z1113" t="s">
        <v>36</v>
      </c>
      <c r="AA1113">
        <v>44.69</v>
      </c>
      <c r="AB1113" t="s">
        <v>36</v>
      </c>
      <c r="AC1113" t="s">
        <v>59</v>
      </c>
      <c r="AD1113" t="s">
        <v>59</v>
      </c>
      <c r="AE1113" t="s">
        <v>45</v>
      </c>
      <c r="AG1113" s="18" t="s">
        <v>3613</v>
      </c>
      <c r="AH1113" s="18"/>
      <c r="AI1113" s="2" t="s">
        <v>48</v>
      </c>
      <c r="AJ1113" s="2" t="e">
        <f>VLOOKUP(A1113,'Classification Test Result'!$A$2:$D$2428,4,FALSE)</f>
        <v>#N/A</v>
      </c>
      <c r="AL1113" s="2">
        <f>_xlfn.XLOOKUP($A1113,Results!$A$2:$A$2256,Results!G$2:G$2256,"")</f>
        <v>0</v>
      </c>
      <c r="AM1113" s="2">
        <f>_xlfn.XLOOKUP($A1113,Results!$A$2:$A$2256,Results!H$2:H$2256,"")</f>
        <v>0</v>
      </c>
      <c r="AN1113" s="2">
        <f>_xlfn.XLOOKUP($A1113,Results!$A$2:$A$2256,Results!I$2:I$2256,"")</f>
        <v>0</v>
      </c>
      <c r="AO1113" s="2">
        <f>_xlfn.XLOOKUP($A1113,Results!$A$2:$A$2256,Results!J$2:J$2256,"")</f>
        <v>0</v>
      </c>
      <c r="AP1113" s="2">
        <f>_xlfn.XLOOKUP($A1113,Results!$A$2:$A$2256,Results!K$2:K$2256,"")</f>
        <v>0</v>
      </c>
      <c r="AQ1113" s="2">
        <f>_xlfn.XLOOKUP($A1113,Results!$A$2:$A$2256,Results!L$2:L$2256,"")</f>
        <v>0</v>
      </c>
      <c r="AR1113" s="2">
        <f>_xlfn.XLOOKUP($A1113,Results!$A$2:$A$2256,Results!M$2:M$2256,"")</f>
        <v>0</v>
      </c>
      <c r="AS1113" s="2">
        <f>_xlfn.XLOOKUP($A1113,Results!$A$2:$A$2256,Results!N$2:N$2256,"")</f>
        <v>0</v>
      </c>
      <c r="AT1113" s="2" t="str">
        <f>_xlfn.XLOOKUP($A1113,Results!$A$2:$A$2256,Results!O$2:O$2256,"")</f>
        <v>GENERIC CONDUIT/CONDUIT FITTINGS</v>
      </c>
      <c r="AU1113" s="2" t="str">
        <f>_xlfn.XLOOKUP($A1113,Results!$A$2:$A$2256,Results!P$2:P$2256,"")</f>
        <v>CONDUIT</v>
      </c>
      <c r="AV1113" s="2" t="str">
        <f>_xlfn.XLOOKUP($A1113,Results!$A$2:$A$2256,Results!Q$2:Q$2256,"")</f>
        <v>SINGLE_MATCH</v>
      </c>
      <c r="AW1113" s="2">
        <f>_xlfn.XLOOKUP($A1113,Results!$A$2:$A$2256,Results!R$2:R$2256,"")</f>
        <v>0</v>
      </c>
      <c r="AX1113" s="2">
        <f>_xlfn.XLOOKUP($A1113,Results!$A$2:$A$2256,Results!S$2:S$2256,"")</f>
        <v>0</v>
      </c>
      <c r="AY1113" s="2">
        <f>_xlfn.XLOOKUP($A1113,Results!$A$2:$A$2256,Results!T$2:T$2256,"")</f>
        <v>95</v>
      </c>
      <c r="AZ1113" s="2">
        <f>_xlfn.XLOOKUP($A1113,Results!$A$2:$A$2256,Results!U$2:U$2256,"")</f>
        <v>0</v>
      </c>
      <c r="BA1113" s="2">
        <f>_xlfn.XLOOKUP($A1113,Results!$A$2:$A$2256,Results!V$2:V$2256,"")</f>
        <v>0</v>
      </c>
      <c r="BB1113" s="2">
        <f>_xlfn.XLOOKUP($A1113,Results!$A$2:$A$2256,Results!W$2:W$2256,"")</f>
        <v>0</v>
      </c>
      <c r="BC1113" s="2">
        <f>_xlfn.XLOOKUP($A1113,Results!$A$2:$A$2256,Results!X$2:X$2256,"")</f>
        <v>39131700</v>
      </c>
      <c r="BD1113" s="2">
        <f>_xlfn.XLOOKUP($A1113,Results!$A$2:$A$2256,Results!Y$2:Y$2256,"")</f>
        <v>65</v>
      </c>
      <c r="BE1113" s="2">
        <f>_xlfn.XLOOKUP($A1113,Results!$A$2:$A$2256,Results!Z$2:Z$2256,"")</f>
        <v>0</v>
      </c>
    </row>
    <row r="1114" spans="1:57" ht="38.25" customHeight="1" x14ac:dyDescent="0.3">
      <c r="A1114">
        <v>906791</v>
      </c>
      <c r="B1114">
        <v>281973</v>
      </c>
      <c r="C1114" t="s">
        <v>36</v>
      </c>
      <c r="D1114" t="s">
        <v>3614</v>
      </c>
      <c r="E1114" s="2" t="str">
        <f>VLOOKUP(F1114,'RPA Vendor Data '!F$1:$G$2418,2)</f>
        <v>FROST ELECTRIC SUPPLY CO</v>
      </c>
      <c r="F1114" s="2">
        <v>11364</v>
      </c>
      <c r="G1114" s="2">
        <v>1</v>
      </c>
      <c r="H1114" t="s">
        <v>3615</v>
      </c>
      <c r="I1114">
        <v>1</v>
      </c>
      <c r="J1114" t="s">
        <v>65</v>
      </c>
      <c r="K1114" t="s">
        <v>39</v>
      </c>
      <c r="L1114">
        <v>16.739999999999998</v>
      </c>
      <c r="M1114" s="2" t="s">
        <v>3616</v>
      </c>
      <c r="N1114" s="9" t="s">
        <v>3617</v>
      </c>
      <c r="O1114" t="s">
        <v>36</v>
      </c>
      <c r="P1114" t="s">
        <v>36</v>
      </c>
      <c r="Q1114">
        <v>15812250000</v>
      </c>
      <c r="R1114">
        <v>16.739999999999998</v>
      </c>
      <c r="S1114" s="1">
        <v>45744.875615474542</v>
      </c>
      <c r="T1114" t="s">
        <v>42</v>
      </c>
      <c r="U1114" s="1">
        <v>45744.663888888892</v>
      </c>
      <c r="V1114" t="s">
        <v>43</v>
      </c>
      <c r="W1114" t="s">
        <v>36</v>
      </c>
      <c r="X1114">
        <v>0</v>
      </c>
      <c r="Y1114">
        <v>0</v>
      </c>
      <c r="Z1114">
        <v>16.739999999999998</v>
      </c>
      <c r="AA1114" t="s">
        <v>36</v>
      </c>
      <c r="AB1114">
        <v>193</v>
      </c>
      <c r="AC1114" t="s">
        <v>2059</v>
      </c>
      <c r="AD1114" t="s">
        <v>2059</v>
      </c>
      <c r="AE1114" t="s">
        <v>45</v>
      </c>
      <c r="AG1114" s="18" t="s">
        <v>3618</v>
      </c>
      <c r="AH1114" s="18"/>
      <c r="AI1114" s="2" t="s">
        <v>48</v>
      </c>
      <c r="AJ1114" s="2" t="e">
        <f>VLOOKUP(A1114,'Classification Test Result'!$A$2:$D$2428,4,FALSE)</f>
        <v>#N/A</v>
      </c>
      <c r="AL1114" s="2">
        <f>_xlfn.XLOOKUP($A1114,Results!$A$2:$A$2256,Results!G$2:G$2256,"")</f>
        <v>412233</v>
      </c>
      <c r="AM1114" s="2" t="str">
        <f>_xlfn.XLOOKUP($A1114,Results!$A$2:$A$2256,Results!H$2:H$2256,"")</f>
        <v>E250IM</v>
      </c>
      <c r="AN1114" s="2" t="str">
        <f>_xlfn.XLOOKUP($A1114,Results!$A$2:$A$2256,Results!I$2:I$2256,"")</f>
        <v>EMPIRE LEVEL</v>
      </c>
      <c r="AO1114" s="2" t="str">
        <f>_xlfn.XLOOKUP($A1114,Results!$A$2:$A$2256,Results!J$2:J$2256,"")</f>
        <v>015812250000</v>
      </c>
      <c r="AP1114" s="2">
        <f>_xlfn.XLOOKUP($A1114,Results!$A$2:$A$2256,Results!K$2:K$2256,"")</f>
        <v>27111803</v>
      </c>
      <c r="AQ1114" s="2">
        <f>_xlfn.XLOOKUP($A1114,Results!$A$2:$A$2256,Results!L$2:L$2256,"")</f>
        <v>0</v>
      </c>
      <c r="AR1114" s="2">
        <f>_xlfn.XLOOKUP($A1114,Results!$A$2:$A$2256,Results!M$2:M$2256,"")</f>
        <v>1080585</v>
      </c>
      <c r="AS1114" s="2" t="str">
        <f>_xlfn.XLOOKUP($A1114,Results!$A$2:$A$2256,Results!N$2:N$2256,"")</f>
        <v>ELI E250IM 12IN COMBINATION SQUARE</v>
      </c>
      <c r="AT1114" s="2" t="str">
        <f>_xlfn.XLOOKUP($A1114,Results!$A$2:$A$2256,Results!O$2:O$2256,"")</f>
        <v>EMPIRE LEVEL</v>
      </c>
      <c r="AU1114" s="2">
        <f>_xlfn.XLOOKUP($A1114,Results!$A$2:$A$2256,Results!P$2:P$2256,"")</f>
        <v>0</v>
      </c>
      <c r="AV1114" s="2" t="str">
        <f>_xlfn.XLOOKUP($A1114,Results!$A$2:$A$2256,Results!Q$2:Q$2256,"")</f>
        <v>NO_MANUFACTURERS_FOUND</v>
      </c>
      <c r="AW1114" s="2" t="str">
        <f>_xlfn.XLOOKUP($A1114,Results!$A$2:$A$2256,Results!R$2:R$2256,"")</f>
        <v>0.7748672980491181</v>
      </c>
      <c r="AX1114" s="2">
        <f>_xlfn.XLOOKUP($A1114,Results!$A$2:$A$2256,Results!S$2:S$2256,"")</f>
        <v>100</v>
      </c>
      <c r="AY1114" s="2">
        <f>_xlfn.XLOOKUP($A1114,Results!$A$2:$A$2256,Results!T$2:T$2256,"")</f>
        <v>95</v>
      </c>
      <c r="AZ1114" s="2">
        <f>_xlfn.XLOOKUP($A1114,Results!$A$2:$A$2256,Results!U$2:U$2256,"")</f>
        <v>98</v>
      </c>
      <c r="BA1114" s="2" t="str">
        <f>_xlfn.XLOOKUP($A1114,Results!$A$2:$A$2256,Results!V$2:V$2256,"")</f>
        <v>EMPIRE LEVEL</v>
      </c>
      <c r="BB1114" s="2">
        <f>_xlfn.XLOOKUP($A1114,Results!$A$2:$A$2256,Results!W$2:W$2256,"")</f>
        <v>82</v>
      </c>
      <c r="BC1114" s="2">
        <f>_xlfn.XLOOKUP($A1114,Results!$A$2:$A$2256,Results!X$2:X$2256,"")</f>
        <v>27111800</v>
      </c>
      <c r="BD1114" s="2">
        <f>_xlfn.XLOOKUP($A1114,Results!$A$2:$A$2256,Results!Y$2:Y$2256,"")</f>
        <v>82</v>
      </c>
      <c r="BE1114" s="2" t="b">
        <f>_xlfn.XLOOKUP($A1114,Results!$A$2:$A$2256,Results!Z$2:Z$2256,"")</f>
        <v>1</v>
      </c>
    </row>
    <row r="1115" spans="1:57" ht="38.25" customHeight="1" x14ac:dyDescent="0.3">
      <c r="A1115">
        <v>906792</v>
      </c>
      <c r="B1115">
        <v>281325</v>
      </c>
      <c r="C1115" t="s">
        <v>36</v>
      </c>
      <c r="D1115" t="s">
        <v>181</v>
      </c>
      <c r="E1115" s="2" t="str">
        <f>VLOOKUP(F1115,'RPA Vendor Data '!F$1:$G$2418,2)</f>
        <v>VIKING ELECTRIC</v>
      </c>
      <c r="F1115" s="2">
        <v>13536</v>
      </c>
      <c r="G1115" s="2">
        <v>6</v>
      </c>
      <c r="H1115" t="s">
        <v>3619</v>
      </c>
      <c r="I1115">
        <v>1</v>
      </c>
      <c r="J1115" t="s">
        <v>65</v>
      </c>
      <c r="K1115" t="s">
        <v>39</v>
      </c>
      <c r="L1115">
        <v>22.78</v>
      </c>
      <c r="M1115" s="2" t="s">
        <v>1128</v>
      </c>
      <c r="N1115" s="117" t="s">
        <v>3620</v>
      </c>
      <c r="O1115" t="s">
        <v>36</v>
      </c>
      <c r="P1115" t="s">
        <v>3621</v>
      </c>
      <c r="Q1115" t="s">
        <v>36</v>
      </c>
      <c r="R1115">
        <v>22.78</v>
      </c>
      <c r="S1115" s="1">
        <v>45744.188622881942</v>
      </c>
      <c r="T1115" t="s">
        <v>42</v>
      </c>
      <c r="U1115" s="1">
        <v>45743.96875</v>
      </c>
      <c r="V1115" t="s">
        <v>43</v>
      </c>
      <c r="W1115" t="s">
        <v>36</v>
      </c>
      <c r="X1115">
        <v>0</v>
      </c>
      <c r="Y1115">
        <v>0</v>
      </c>
      <c r="Z1115">
        <v>22.78</v>
      </c>
      <c r="AA1115" t="s">
        <v>36</v>
      </c>
      <c r="AB1115">
        <v>166</v>
      </c>
      <c r="AC1115" t="s">
        <v>59</v>
      </c>
      <c r="AD1115" t="s">
        <v>59</v>
      </c>
      <c r="AE1115" t="s">
        <v>45</v>
      </c>
      <c r="AG1115" s="18" t="s">
        <v>3622</v>
      </c>
      <c r="AH1115" s="18"/>
      <c r="AI1115" s="2" t="s">
        <v>48</v>
      </c>
      <c r="AJ1115" s="2" t="e">
        <f>VLOOKUP(A1115,'Classification Test Result'!$A$2:$D$2428,4,FALSE)</f>
        <v>#N/A</v>
      </c>
      <c r="AL1115" s="2">
        <f>_xlfn.XLOOKUP($A1115,Results!$A$2:$A$2256,Results!G$2:G$2256,"")</f>
        <v>0</v>
      </c>
      <c r="AM1115" s="2">
        <f>_xlfn.XLOOKUP($A1115,Results!$A$2:$A$2256,Results!H$2:H$2256,"")</f>
        <v>0</v>
      </c>
      <c r="AN1115" s="2">
        <f>_xlfn.XLOOKUP($A1115,Results!$A$2:$A$2256,Results!I$2:I$2256,"")</f>
        <v>0</v>
      </c>
      <c r="AO1115" s="2">
        <f>_xlfn.XLOOKUP($A1115,Results!$A$2:$A$2256,Results!J$2:J$2256,"")</f>
        <v>0</v>
      </c>
      <c r="AP1115" s="2">
        <f>_xlfn.XLOOKUP($A1115,Results!$A$2:$A$2256,Results!K$2:K$2256,"")</f>
        <v>0</v>
      </c>
      <c r="AQ1115" s="2">
        <f>_xlfn.XLOOKUP($A1115,Results!$A$2:$A$2256,Results!L$2:L$2256,"")</f>
        <v>0</v>
      </c>
      <c r="AR1115" s="2">
        <f>_xlfn.XLOOKUP($A1115,Results!$A$2:$A$2256,Results!M$2:M$2256,"")</f>
        <v>0</v>
      </c>
      <c r="AS1115" s="2">
        <f>_xlfn.XLOOKUP($A1115,Results!$A$2:$A$2256,Results!N$2:N$2256,"")</f>
        <v>0</v>
      </c>
      <c r="AT1115" s="2" t="str">
        <f>_xlfn.XLOOKUP($A1115,Results!$A$2:$A$2256,Results!O$2:O$2256,"")</f>
        <v>GENERIC CONDUIT/CONDUIT FITTINGS</v>
      </c>
      <c r="AU1115" s="2" t="str">
        <f>_xlfn.XLOOKUP($A1115,Results!$A$2:$A$2256,Results!P$2:P$2256,"")</f>
        <v>EMT</v>
      </c>
      <c r="AV1115" s="2" t="str">
        <f>_xlfn.XLOOKUP($A1115,Results!$A$2:$A$2256,Results!Q$2:Q$2256,"")</f>
        <v>SINGLE_MATCH</v>
      </c>
      <c r="AW1115" s="2">
        <f>_xlfn.XLOOKUP($A1115,Results!$A$2:$A$2256,Results!R$2:R$2256,"")</f>
        <v>0</v>
      </c>
      <c r="AX1115" s="2">
        <f>_xlfn.XLOOKUP($A1115,Results!$A$2:$A$2256,Results!S$2:S$2256,"")</f>
        <v>0</v>
      </c>
      <c r="AY1115" s="2">
        <f>_xlfn.XLOOKUP($A1115,Results!$A$2:$A$2256,Results!T$2:T$2256,"")</f>
        <v>60</v>
      </c>
      <c r="AZ1115" s="2">
        <f>_xlfn.XLOOKUP($A1115,Results!$A$2:$A$2256,Results!U$2:U$2256,"")</f>
        <v>0</v>
      </c>
      <c r="BA1115" s="2" t="str">
        <f>_xlfn.XLOOKUP($A1115,Results!$A$2:$A$2256,Results!V$2:V$2256,"")</f>
        <v>ATKORE</v>
      </c>
      <c r="BB1115" s="2">
        <f>_xlfn.XLOOKUP($A1115,Results!$A$2:$A$2256,Results!W$2:W$2256,"")</f>
        <v>70</v>
      </c>
      <c r="BC1115" s="2">
        <f>_xlfn.XLOOKUP($A1115,Results!$A$2:$A$2256,Results!X$2:X$2256,"")</f>
        <v>39121464</v>
      </c>
      <c r="BD1115" s="2">
        <f>_xlfn.XLOOKUP($A1115,Results!$A$2:$A$2256,Results!Y$2:Y$2256,"")</f>
        <v>70</v>
      </c>
      <c r="BE1115" s="2" t="b">
        <f>_xlfn.XLOOKUP($A1115,Results!$A$2:$A$2256,Results!Z$2:Z$2256,"")</f>
        <v>1</v>
      </c>
    </row>
    <row r="1116" spans="1:57" ht="38.25" customHeight="1" x14ac:dyDescent="0.3">
      <c r="A1116">
        <v>906793</v>
      </c>
      <c r="B1116">
        <v>281315</v>
      </c>
      <c r="C1116" t="s">
        <v>36</v>
      </c>
      <c r="D1116" t="s">
        <v>2041</v>
      </c>
      <c r="E1116" s="2" t="str">
        <f>VLOOKUP(F1116,'RPA Vendor Data '!F$1:$G$2418,2)</f>
        <v>VIKING ELECTRIC</v>
      </c>
      <c r="F1116" s="2">
        <v>13536</v>
      </c>
      <c r="G1116" s="2">
        <v>1</v>
      </c>
      <c r="H1116" t="s">
        <v>3623</v>
      </c>
      <c r="I1116">
        <v>2</v>
      </c>
      <c r="J1116" t="s">
        <v>65</v>
      </c>
      <c r="K1116" t="s">
        <v>39</v>
      </c>
      <c r="L1116">
        <v>14.54</v>
      </c>
      <c r="M1116" s="2" t="s">
        <v>1128</v>
      </c>
      <c r="N1116" s="117" t="s">
        <v>3624</v>
      </c>
      <c r="O1116" t="s">
        <v>36</v>
      </c>
      <c r="P1116" t="s">
        <v>3625</v>
      </c>
      <c r="Q1116" t="s">
        <v>36</v>
      </c>
      <c r="R1116">
        <v>29.08</v>
      </c>
      <c r="S1116" s="1">
        <v>45744.189174803243</v>
      </c>
      <c r="T1116" t="s">
        <v>42</v>
      </c>
      <c r="U1116" s="1">
        <v>45743.966666666667</v>
      </c>
      <c r="V1116" t="s">
        <v>43</v>
      </c>
      <c r="W1116" t="s">
        <v>36</v>
      </c>
      <c r="X1116">
        <v>2</v>
      </c>
      <c r="Y1116" t="s">
        <v>54</v>
      </c>
      <c r="Z1116" t="s">
        <v>36</v>
      </c>
      <c r="AA1116">
        <v>14.54</v>
      </c>
      <c r="AB1116" t="s">
        <v>36</v>
      </c>
      <c r="AC1116" t="s">
        <v>59</v>
      </c>
      <c r="AD1116" t="s">
        <v>59</v>
      </c>
      <c r="AE1116" t="s">
        <v>45</v>
      </c>
      <c r="AG1116" s="18" t="s">
        <v>3626</v>
      </c>
      <c r="AH1116" s="18"/>
      <c r="AI1116" s="2" t="s">
        <v>48</v>
      </c>
      <c r="AJ1116" s="2" t="e">
        <f>VLOOKUP(A1116,'Classification Test Result'!$A$2:$D$2428,4,FALSE)</f>
        <v>#N/A</v>
      </c>
      <c r="AL1116" s="2">
        <f>_xlfn.XLOOKUP($A1116,Results!$A$2:$A$2256,Results!G$2:G$2256,"")</f>
        <v>0</v>
      </c>
      <c r="AM1116" s="2">
        <f>_xlfn.XLOOKUP($A1116,Results!$A$2:$A$2256,Results!H$2:H$2256,"")</f>
        <v>0</v>
      </c>
      <c r="AN1116" s="2">
        <f>_xlfn.XLOOKUP($A1116,Results!$A$2:$A$2256,Results!I$2:I$2256,"")</f>
        <v>0</v>
      </c>
      <c r="AO1116" s="2">
        <f>_xlfn.XLOOKUP($A1116,Results!$A$2:$A$2256,Results!J$2:J$2256,"")</f>
        <v>0</v>
      </c>
      <c r="AP1116" s="2">
        <f>_xlfn.XLOOKUP($A1116,Results!$A$2:$A$2256,Results!K$2:K$2256,"")</f>
        <v>0</v>
      </c>
      <c r="AQ1116" s="2">
        <f>_xlfn.XLOOKUP($A1116,Results!$A$2:$A$2256,Results!L$2:L$2256,"")</f>
        <v>0</v>
      </c>
      <c r="AR1116" s="2">
        <f>_xlfn.XLOOKUP($A1116,Results!$A$2:$A$2256,Results!M$2:M$2256,"")</f>
        <v>0</v>
      </c>
      <c r="AS1116" s="2">
        <f>_xlfn.XLOOKUP($A1116,Results!$A$2:$A$2256,Results!N$2:N$2256,"")</f>
        <v>0</v>
      </c>
      <c r="AT1116" s="2" t="str">
        <f>_xlfn.XLOOKUP($A1116,Results!$A$2:$A$2256,Results!O$2:O$2256,"")</f>
        <v>GENERIC CONDUIT/CONDUIT FITTINGS</v>
      </c>
      <c r="AU1116" s="2" t="str">
        <f>_xlfn.XLOOKUP($A1116,Results!$A$2:$A$2256,Results!P$2:P$2256,"")</f>
        <v>EMT</v>
      </c>
      <c r="AV1116" s="2" t="str">
        <f>_xlfn.XLOOKUP($A1116,Results!$A$2:$A$2256,Results!Q$2:Q$2256,"")</f>
        <v>SINGLE_MATCH</v>
      </c>
      <c r="AW1116" s="2">
        <f>_xlfn.XLOOKUP($A1116,Results!$A$2:$A$2256,Results!R$2:R$2256,"")</f>
        <v>0</v>
      </c>
      <c r="AX1116" s="2">
        <f>_xlfn.XLOOKUP($A1116,Results!$A$2:$A$2256,Results!S$2:S$2256,"")</f>
        <v>0</v>
      </c>
      <c r="AY1116" s="2">
        <f>_xlfn.XLOOKUP($A1116,Results!$A$2:$A$2256,Results!T$2:T$2256,"")</f>
        <v>60</v>
      </c>
      <c r="AZ1116" s="2">
        <f>_xlfn.XLOOKUP($A1116,Results!$A$2:$A$2256,Results!U$2:U$2256,"")</f>
        <v>0</v>
      </c>
      <c r="BA1116" s="2" t="str">
        <f>_xlfn.XLOOKUP($A1116,Results!$A$2:$A$2256,Results!V$2:V$2256,"")</f>
        <v>ATKORE</v>
      </c>
      <c r="BB1116" s="2">
        <f>_xlfn.XLOOKUP($A1116,Results!$A$2:$A$2256,Results!W$2:W$2256,"")</f>
        <v>70</v>
      </c>
      <c r="BC1116" s="2">
        <f>_xlfn.XLOOKUP($A1116,Results!$A$2:$A$2256,Results!X$2:X$2256,"")</f>
        <v>39121464</v>
      </c>
      <c r="BD1116" s="2">
        <f>_xlfn.XLOOKUP($A1116,Results!$A$2:$A$2256,Results!Y$2:Y$2256,"")</f>
        <v>70</v>
      </c>
      <c r="BE1116" s="2" t="b">
        <f>_xlfn.XLOOKUP($A1116,Results!$A$2:$A$2256,Results!Z$2:Z$2256,"")</f>
        <v>1</v>
      </c>
    </row>
    <row r="1117" spans="1:57" ht="38.25" customHeight="1" x14ac:dyDescent="0.3">
      <c r="A1117">
        <v>906794</v>
      </c>
      <c r="B1117">
        <v>281335</v>
      </c>
      <c r="C1117" t="s">
        <v>36</v>
      </c>
      <c r="D1117" t="s">
        <v>780</v>
      </c>
      <c r="E1117" s="2" t="str">
        <f>VLOOKUP(F1117,'RPA Vendor Data '!F$1:$G$2418,2)</f>
        <v>VIKING ELECTRIC</v>
      </c>
      <c r="F1117" s="2">
        <v>13536</v>
      </c>
      <c r="G1117" s="2">
        <v>7</v>
      </c>
      <c r="H1117" t="s">
        <v>3627</v>
      </c>
      <c r="I1117">
        <v>4</v>
      </c>
      <c r="J1117" t="s">
        <v>65</v>
      </c>
      <c r="K1117" t="s">
        <v>39</v>
      </c>
      <c r="L1117">
        <v>14.54</v>
      </c>
      <c r="M1117" s="2" t="s">
        <v>1128</v>
      </c>
      <c r="N1117" s="9" t="s">
        <v>3628</v>
      </c>
      <c r="O1117" t="s">
        <v>36</v>
      </c>
      <c r="P1117" t="s">
        <v>3629</v>
      </c>
      <c r="Q1117" t="s">
        <v>36</v>
      </c>
      <c r="R1117">
        <v>58.16</v>
      </c>
      <c r="S1117" s="1">
        <v>45744.188201655103</v>
      </c>
      <c r="T1117" t="s">
        <v>42</v>
      </c>
      <c r="U1117" s="1">
        <v>45743.97152777778</v>
      </c>
      <c r="V1117" t="s">
        <v>43</v>
      </c>
      <c r="W1117" t="s">
        <v>36</v>
      </c>
      <c r="X1117">
        <v>7</v>
      </c>
      <c r="Y1117" t="s">
        <v>54</v>
      </c>
      <c r="Z1117" t="s">
        <v>36</v>
      </c>
      <c r="AA1117">
        <v>14.54</v>
      </c>
      <c r="AB1117" t="s">
        <v>36</v>
      </c>
      <c r="AC1117" t="s">
        <v>59</v>
      </c>
      <c r="AD1117" t="s">
        <v>59</v>
      </c>
      <c r="AE1117" t="s">
        <v>45</v>
      </c>
      <c r="AG1117" s="18" t="s">
        <v>3630</v>
      </c>
      <c r="AH1117" s="18"/>
      <c r="AI1117" s="2" t="s">
        <v>48</v>
      </c>
      <c r="AJ1117" s="2" t="e">
        <f>VLOOKUP(A1117,'Classification Test Result'!$A$2:$D$2428,4,FALSE)</f>
        <v>#N/A</v>
      </c>
      <c r="AL1117" s="2">
        <f>_xlfn.XLOOKUP($A1117,Results!$A$2:$A$2256,Results!G$2:G$2256,"")</f>
        <v>0</v>
      </c>
      <c r="AM1117" s="2">
        <f>_xlfn.XLOOKUP($A1117,Results!$A$2:$A$2256,Results!H$2:H$2256,"")</f>
        <v>0</v>
      </c>
      <c r="AN1117" s="2">
        <f>_xlfn.XLOOKUP($A1117,Results!$A$2:$A$2256,Results!I$2:I$2256,"")</f>
        <v>0</v>
      </c>
      <c r="AO1117" s="2">
        <f>_xlfn.XLOOKUP($A1117,Results!$A$2:$A$2256,Results!J$2:J$2256,"")</f>
        <v>0</v>
      </c>
      <c r="AP1117" s="2">
        <f>_xlfn.XLOOKUP($A1117,Results!$A$2:$A$2256,Results!K$2:K$2256,"")</f>
        <v>0</v>
      </c>
      <c r="AQ1117" s="2">
        <f>_xlfn.XLOOKUP($A1117,Results!$A$2:$A$2256,Results!L$2:L$2256,"")</f>
        <v>0</v>
      </c>
      <c r="AR1117" s="2">
        <f>_xlfn.XLOOKUP($A1117,Results!$A$2:$A$2256,Results!M$2:M$2256,"")</f>
        <v>0</v>
      </c>
      <c r="AS1117" s="2">
        <f>_xlfn.XLOOKUP($A1117,Results!$A$2:$A$2256,Results!N$2:N$2256,"")</f>
        <v>0</v>
      </c>
      <c r="AT1117" s="2" t="str">
        <f>_xlfn.XLOOKUP($A1117,Results!$A$2:$A$2256,Results!O$2:O$2256,"")</f>
        <v>GENERIC CONDUIT/CONDUIT FITTINGS</v>
      </c>
      <c r="AU1117" s="2" t="str">
        <f>_xlfn.XLOOKUP($A1117,Results!$A$2:$A$2256,Results!P$2:P$2256,"")</f>
        <v>EMT</v>
      </c>
      <c r="AV1117" s="2" t="str">
        <f>_xlfn.XLOOKUP($A1117,Results!$A$2:$A$2256,Results!Q$2:Q$2256,"")</f>
        <v>SINGLE_MATCH</v>
      </c>
      <c r="AW1117" s="2">
        <f>_xlfn.XLOOKUP($A1117,Results!$A$2:$A$2256,Results!R$2:R$2256,"")</f>
        <v>0</v>
      </c>
      <c r="AX1117" s="2">
        <f>_xlfn.XLOOKUP($A1117,Results!$A$2:$A$2256,Results!S$2:S$2256,"")</f>
        <v>0</v>
      </c>
      <c r="AY1117" s="2">
        <f>_xlfn.XLOOKUP($A1117,Results!$A$2:$A$2256,Results!T$2:T$2256,"")</f>
        <v>60</v>
      </c>
      <c r="AZ1117" s="2">
        <f>_xlfn.XLOOKUP($A1117,Results!$A$2:$A$2256,Results!U$2:U$2256,"")</f>
        <v>0</v>
      </c>
      <c r="BA1117" s="2" t="str">
        <f>_xlfn.XLOOKUP($A1117,Results!$A$2:$A$2256,Results!V$2:V$2256,"")</f>
        <v>ROBROY INDUSTRIES</v>
      </c>
      <c r="BB1117" s="2">
        <f>_xlfn.XLOOKUP($A1117,Results!$A$2:$A$2256,Results!W$2:W$2256,"")</f>
        <v>50</v>
      </c>
      <c r="BC1117" s="2">
        <f>_xlfn.XLOOKUP($A1117,Results!$A$2:$A$2256,Results!X$2:X$2256,"")</f>
        <v>39131717</v>
      </c>
      <c r="BD1117" s="2">
        <f>_xlfn.XLOOKUP($A1117,Results!$A$2:$A$2256,Results!Y$2:Y$2256,"")</f>
        <v>50</v>
      </c>
      <c r="BE1117" s="2" t="b">
        <f>_xlfn.XLOOKUP($A1117,Results!$A$2:$A$2256,Results!Z$2:Z$2256,"")</f>
        <v>1</v>
      </c>
    </row>
    <row r="1118" spans="1:57" ht="38.25" customHeight="1" x14ac:dyDescent="0.3">
      <c r="A1118">
        <v>906795</v>
      </c>
      <c r="B1118">
        <v>281887</v>
      </c>
      <c r="C1118" t="s">
        <v>36</v>
      </c>
      <c r="D1118">
        <v>15586</v>
      </c>
      <c r="F1118" s="2">
        <v>10441</v>
      </c>
      <c r="G1118" s="2">
        <v>19</v>
      </c>
      <c r="H1118" s="2" t="s">
        <v>3631</v>
      </c>
      <c r="I1118">
        <v>10</v>
      </c>
      <c r="J1118" t="s">
        <v>163</v>
      </c>
      <c r="K1118" t="s">
        <v>39</v>
      </c>
      <c r="L1118">
        <v>1.41</v>
      </c>
      <c r="M1118" s="2" t="s">
        <v>36</v>
      </c>
      <c r="N1118" s="9" t="s">
        <v>36</v>
      </c>
      <c r="O1118" t="s">
        <v>36</v>
      </c>
      <c r="P1118" t="s">
        <v>36</v>
      </c>
      <c r="Q1118" t="s">
        <v>36</v>
      </c>
      <c r="R1118">
        <v>14.1</v>
      </c>
      <c r="S1118" s="1">
        <v>45744.667825428238</v>
      </c>
      <c r="T1118" t="s">
        <v>42</v>
      </c>
      <c r="U1118" s="1">
        <v>45744.448611111111</v>
      </c>
      <c r="V1118" t="s">
        <v>43</v>
      </c>
      <c r="W1118" t="s">
        <v>36</v>
      </c>
      <c r="X1118">
        <v>0</v>
      </c>
      <c r="Y1118">
        <v>999</v>
      </c>
      <c r="Z1118" t="s">
        <v>36</v>
      </c>
      <c r="AA1118" t="s">
        <v>36</v>
      </c>
      <c r="AB1118" t="s">
        <v>36</v>
      </c>
      <c r="AC1118" t="s">
        <v>1010</v>
      </c>
      <c r="AD1118" t="s">
        <v>1010</v>
      </c>
      <c r="AE1118" t="s">
        <v>45</v>
      </c>
      <c r="AF1118" s="2"/>
      <c r="AI1118" s="2" t="str">
        <f>IF(COUNTIF(Classification!$B$2:$B$316,H1118)&gt;0, "FREIGHT", " ")</f>
        <v>FREIGHT</v>
      </c>
      <c r="AJ1118" s="2" t="e">
        <f>VLOOKUP(A1118,'Classification Test Result'!$A$2:$D$2428,4,FALSE)</f>
        <v>#N/A</v>
      </c>
      <c r="AL1118" s="2">
        <f>_xlfn.XLOOKUP($A1118,Results!$A$2:$A$2256,Results!G$2:G$2256,"")</f>
        <v>0</v>
      </c>
      <c r="AM1118" s="2">
        <f>_xlfn.XLOOKUP($A1118,Results!$A$2:$A$2256,Results!H$2:H$2256,"")</f>
        <v>0</v>
      </c>
      <c r="AN1118" s="2">
        <f>_xlfn.XLOOKUP($A1118,Results!$A$2:$A$2256,Results!I$2:I$2256,"")</f>
        <v>0</v>
      </c>
      <c r="AO1118" s="2">
        <f>_xlfn.XLOOKUP($A1118,Results!$A$2:$A$2256,Results!J$2:J$2256,"")</f>
        <v>0</v>
      </c>
      <c r="AP1118" s="2">
        <f>_xlfn.XLOOKUP($A1118,Results!$A$2:$A$2256,Results!K$2:K$2256,"")</f>
        <v>0</v>
      </c>
      <c r="AQ1118" s="2">
        <f>_xlfn.XLOOKUP($A1118,Results!$A$2:$A$2256,Results!L$2:L$2256,"")</f>
        <v>0</v>
      </c>
      <c r="AR1118" s="2">
        <f>_xlfn.XLOOKUP($A1118,Results!$A$2:$A$2256,Results!M$2:M$2256,"")</f>
        <v>0</v>
      </c>
      <c r="AS1118" s="2">
        <f>_xlfn.XLOOKUP($A1118,Results!$A$2:$A$2256,Results!N$2:N$2256,"")</f>
        <v>0</v>
      </c>
      <c r="AT1118" s="2">
        <f>_xlfn.XLOOKUP($A1118,Results!$A$2:$A$2256,Results!O$2:O$2256,"")</f>
        <v>0</v>
      </c>
      <c r="AU1118" s="2">
        <f>_xlfn.XLOOKUP($A1118,Results!$A$2:$A$2256,Results!P$2:P$2256,"")</f>
        <v>0</v>
      </c>
      <c r="AV1118" s="2">
        <f>_xlfn.XLOOKUP($A1118,Results!$A$2:$A$2256,Results!Q$2:Q$2256,"")</f>
        <v>0</v>
      </c>
      <c r="AW1118" s="2">
        <f>_xlfn.XLOOKUP($A1118,Results!$A$2:$A$2256,Results!R$2:R$2256,"")</f>
        <v>0</v>
      </c>
      <c r="AX1118" s="2">
        <f>_xlfn.XLOOKUP($A1118,Results!$A$2:$A$2256,Results!S$2:S$2256,"")</f>
        <v>0</v>
      </c>
      <c r="AY1118" s="2">
        <f>_xlfn.XLOOKUP($A1118,Results!$A$2:$A$2256,Results!T$2:T$2256,"")</f>
        <v>0</v>
      </c>
      <c r="AZ1118" s="2">
        <f>_xlfn.XLOOKUP($A1118,Results!$A$2:$A$2256,Results!U$2:U$2256,"")</f>
        <v>0</v>
      </c>
      <c r="BA1118" s="2">
        <f>_xlfn.XLOOKUP($A1118,Results!$A$2:$A$2256,Results!V$2:V$2256,"")</f>
        <v>0</v>
      </c>
      <c r="BB1118" s="2">
        <f>_xlfn.XLOOKUP($A1118,Results!$A$2:$A$2256,Results!W$2:W$2256,"")</f>
        <v>0</v>
      </c>
      <c r="BC1118" s="2">
        <f>_xlfn.XLOOKUP($A1118,Results!$A$2:$A$2256,Results!X$2:X$2256,"")</f>
        <v>0</v>
      </c>
      <c r="BD1118" s="2">
        <f>_xlfn.XLOOKUP($A1118,Results!$A$2:$A$2256,Results!Y$2:Y$2256,"")</f>
        <v>0</v>
      </c>
      <c r="BE1118" s="2">
        <f>_xlfn.XLOOKUP($A1118,Results!$A$2:$A$2256,Results!Z$2:Z$2256,"")</f>
        <v>0</v>
      </c>
    </row>
    <row r="1119" spans="1:57" ht="38.25" customHeight="1" x14ac:dyDescent="0.3">
      <c r="A1119">
        <v>906796</v>
      </c>
      <c r="B1119">
        <v>281335</v>
      </c>
      <c r="C1119" t="s">
        <v>36</v>
      </c>
      <c r="D1119" t="s">
        <v>780</v>
      </c>
      <c r="E1119" s="2" t="str">
        <f>VLOOKUP(F1119,'RPA Vendor Data '!F$1:$G$2418,2)</f>
        <v>VIKING ELECTRIC</v>
      </c>
      <c r="F1119" s="2">
        <v>13536</v>
      </c>
      <c r="G1119" s="2">
        <v>8</v>
      </c>
      <c r="H1119" t="s">
        <v>3632</v>
      </c>
      <c r="I1119">
        <v>2</v>
      </c>
      <c r="J1119" t="s">
        <v>65</v>
      </c>
      <c r="K1119" t="s">
        <v>39</v>
      </c>
      <c r="L1119">
        <v>14.54</v>
      </c>
      <c r="M1119" s="2" t="s">
        <v>1128</v>
      </c>
      <c r="N1119" s="9" t="s">
        <v>3633</v>
      </c>
      <c r="O1119" t="s">
        <v>36</v>
      </c>
      <c r="P1119" t="s">
        <v>3634</v>
      </c>
      <c r="Q1119" t="s">
        <v>36</v>
      </c>
      <c r="R1119">
        <v>29.08</v>
      </c>
      <c r="S1119" s="1">
        <v>45744.188275729168</v>
      </c>
      <c r="T1119" t="s">
        <v>42</v>
      </c>
      <c r="U1119" s="1">
        <v>45743.97152777778</v>
      </c>
      <c r="V1119" t="s">
        <v>43</v>
      </c>
      <c r="W1119" t="s">
        <v>36</v>
      </c>
      <c r="X1119">
        <v>8</v>
      </c>
      <c r="Y1119" t="s">
        <v>54</v>
      </c>
      <c r="Z1119" t="s">
        <v>36</v>
      </c>
      <c r="AA1119">
        <v>14.54</v>
      </c>
      <c r="AB1119" t="s">
        <v>36</v>
      </c>
      <c r="AC1119" t="s">
        <v>59</v>
      </c>
      <c r="AD1119" t="s">
        <v>59</v>
      </c>
      <c r="AE1119" t="s">
        <v>45</v>
      </c>
      <c r="AG1119" s="18" t="s">
        <v>3635</v>
      </c>
      <c r="AH1119" s="18"/>
      <c r="AI1119" s="2" t="s">
        <v>48</v>
      </c>
      <c r="AJ1119" s="2" t="e">
        <f>VLOOKUP(A1119,'Classification Test Result'!$A$2:$D$2428,4,FALSE)</f>
        <v>#N/A</v>
      </c>
      <c r="AL1119" s="2">
        <f>_xlfn.XLOOKUP($A1119,Results!$A$2:$A$2256,Results!G$2:G$2256,"")</f>
        <v>0</v>
      </c>
      <c r="AM1119" s="2">
        <f>_xlfn.XLOOKUP($A1119,Results!$A$2:$A$2256,Results!H$2:H$2256,"")</f>
        <v>0</v>
      </c>
      <c r="AN1119" s="2">
        <f>_xlfn.XLOOKUP($A1119,Results!$A$2:$A$2256,Results!I$2:I$2256,"")</f>
        <v>0</v>
      </c>
      <c r="AO1119" s="2">
        <f>_xlfn.XLOOKUP($A1119,Results!$A$2:$A$2256,Results!J$2:J$2256,"")</f>
        <v>0</v>
      </c>
      <c r="AP1119" s="2">
        <f>_xlfn.XLOOKUP($A1119,Results!$A$2:$A$2256,Results!K$2:K$2256,"")</f>
        <v>0</v>
      </c>
      <c r="AQ1119" s="2">
        <f>_xlfn.XLOOKUP($A1119,Results!$A$2:$A$2256,Results!L$2:L$2256,"")</f>
        <v>0</v>
      </c>
      <c r="AR1119" s="2">
        <f>_xlfn.XLOOKUP($A1119,Results!$A$2:$A$2256,Results!M$2:M$2256,"")</f>
        <v>0</v>
      </c>
      <c r="AS1119" s="2">
        <f>_xlfn.XLOOKUP($A1119,Results!$A$2:$A$2256,Results!N$2:N$2256,"")</f>
        <v>0</v>
      </c>
      <c r="AT1119" s="2" t="str">
        <f>_xlfn.XLOOKUP($A1119,Results!$A$2:$A$2256,Results!O$2:O$2256,"")</f>
        <v>GENERIC CONDUIT/CONDUIT FITTINGS</v>
      </c>
      <c r="AU1119" s="2" t="str">
        <f>_xlfn.XLOOKUP($A1119,Results!$A$2:$A$2256,Results!P$2:P$2256,"")</f>
        <v>EMT</v>
      </c>
      <c r="AV1119" s="2" t="str">
        <f>_xlfn.XLOOKUP($A1119,Results!$A$2:$A$2256,Results!Q$2:Q$2256,"")</f>
        <v>SINGLE_MATCH</v>
      </c>
      <c r="AW1119" s="2">
        <f>_xlfn.XLOOKUP($A1119,Results!$A$2:$A$2256,Results!R$2:R$2256,"")</f>
        <v>0</v>
      </c>
      <c r="AX1119" s="2">
        <f>_xlfn.XLOOKUP($A1119,Results!$A$2:$A$2256,Results!S$2:S$2256,"")</f>
        <v>0</v>
      </c>
      <c r="AY1119" s="2">
        <f>_xlfn.XLOOKUP($A1119,Results!$A$2:$A$2256,Results!T$2:T$2256,"")</f>
        <v>60</v>
      </c>
      <c r="AZ1119" s="2">
        <f>_xlfn.XLOOKUP($A1119,Results!$A$2:$A$2256,Results!U$2:U$2256,"")</f>
        <v>0</v>
      </c>
      <c r="BA1119" s="2">
        <f>_xlfn.XLOOKUP($A1119,Results!$A$2:$A$2256,Results!V$2:V$2256,"")</f>
        <v>0</v>
      </c>
      <c r="BB1119" s="2">
        <f>_xlfn.XLOOKUP($A1119,Results!$A$2:$A$2256,Results!W$2:W$2256,"")</f>
        <v>0</v>
      </c>
      <c r="BC1119" s="2">
        <f>_xlfn.XLOOKUP($A1119,Results!$A$2:$A$2256,Results!X$2:X$2256,"")</f>
        <v>39121464</v>
      </c>
      <c r="BD1119" s="2">
        <f>_xlfn.XLOOKUP($A1119,Results!$A$2:$A$2256,Results!Y$2:Y$2256,"")</f>
        <v>69</v>
      </c>
      <c r="BE1119" s="2">
        <f>_xlfn.XLOOKUP($A1119,Results!$A$2:$A$2256,Results!Z$2:Z$2256,"")</f>
        <v>0</v>
      </c>
    </row>
    <row r="1120" spans="1:57" ht="38.25" customHeight="1" x14ac:dyDescent="0.3">
      <c r="A1120">
        <v>906797</v>
      </c>
      <c r="B1120">
        <v>281688</v>
      </c>
      <c r="C1120" t="s">
        <v>36</v>
      </c>
      <c r="D1120" t="s">
        <v>3636</v>
      </c>
      <c r="E1120" s="2" t="str">
        <f>VLOOKUP(F1120,'RPA Vendor Data '!F$1:$G$2418,2)</f>
        <v>CED - MILPITAS</v>
      </c>
      <c r="F1120" s="2">
        <v>17152</v>
      </c>
      <c r="G1120" s="2">
        <v>1</v>
      </c>
      <c r="H1120" t="s">
        <v>3637</v>
      </c>
      <c r="I1120">
        <v>-3</v>
      </c>
      <c r="J1120" t="s">
        <v>39</v>
      </c>
      <c r="K1120" t="s">
        <v>39</v>
      </c>
      <c r="L1120">
        <v>-63.25</v>
      </c>
      <c r="M1120" s="2" t="s">
        <v>3638</v>
      </c>
      <c r="N1120" s="9" t="s">
        <v>3639</v>
      </c>
      <c r="O1120" t="s">
        <v>36</v>
      </c>
      <c r="P1120" t="s">
        <v>36</v>
      </c>
      <c r="Q1120" t="s">
        <v>36</v>
      </c>
      <c r="R1120">
        <v>-189.75</v>
      </c>
      <c r="S1120" s="1">
        <v>45744.52191851852</v>
      </c>
      <c r="T1120" t="s">
        <v>42</v>
      </c>
      <c r="U1120" s="1">
        <v>45744.303472222222</v>
      </c>
      <c r="V1120" t="s">
        <v>43</v>
      </c>
      <c r="W1120" t="s">
        <v>36</v>
      </c>
      <c r="X1120">
        <v>0</v>
      </c>
      <c r="Y1120">
        <v>999</v>
      </c>
      <c r="Z1120" t="s">
        <v>36</v>
      </c>
      <c r="AA1120" t="s">
        <v>36</v>
      </c>
      <c r="AB1120" t="s">
        <v>36</v>
      </c>
      <c r="AC1120" t="s">
        <v>3640</v>
      </c>
      <c r="AD1120" t="s">
        <v>3640</v>
      </c>
      <c r="AE1120" t="s">
        <v>45</v>
      </c>
      <c r="AG1120" s="18" t="s">
        <v>3641</v>
      </c>
      <c r="AH1120" s="18"/>
      <c r="AI1120" s="2" t="s">
        <v>48</v>
      </c>
      <c r="AJ1120" s="2" t="e">
        <f>VLOOKUP(A1120,'Classification Test Result'!$A$2:$D$2428,4,FALSE)</f>
        <v>#N/A</v>
      </c>
      <c r="AL1120" s="2">
        <f>_xlfn.XLOOKUP($A1120,Results!$A$2:$A$2256,Results!G$2:G$2256,"")</f>
        <v>0</v>
      </c>
      <c r="AM1120" s="2">
        <f>_xlfn.XLOOKUP($A1120,Results!$A$2:$A$2256,Results!H$2:H$2256,"")</f>
        <v>0</v>
      </c>
      <c r="AN1120" s="2">
        <f>_xlfn.XLOOKUP($A1120,Results!$A$2:$A$2256,Results!I$2:I$2256,"")</f>
        <v>0</v>
      </c>
      <c r="AO1120" s="2">
        <f>_xlfn.XLOOKUP($A1120,Results!$A$2:$A$2256,Results!J$2:J$2256,"")</f>
        <v>0</v>
      </c>
      <c r="AP1120" s="2">
        <f>_xlfn.XLOOKUP($A1120,Results!$A$2:$A$2256,Results!K$2:K$2256,"")</f>
        <v>0</v>
      </c>
      <c r="AQ1120" s="2">
        <f>_xlfn.XLOOKUP($A1120,Results!$A$2:$A$2256,Results!L$2:L$2256,"")</f>
        <v>0</v>
      </c>
      <c r="AR1120" s="2">
        <f>_xlfn.XLOOKUP($A1120,Results!$A$2:$A$2256,Results!M$2:M$2256,"")</f>
        <v>0</v>
      </c>
      <c r="AS1120" s="2">
        <f>_xlfn.XLOOKUP($A1120,Results!$A$2:$A$2256,Results!N$2:N$2256,"")</f>
        <v>0</v>
      </c>
      <c r="AT1120" s="2">
        <f>_xlfn.XLOOKUP($A1120,Results!$A$2:$A$2256,Results!O$2:O$2256,"")</f>
        <v>0</v>
      </c>
      <c r="AU1120" s="2">
        <f>_xlfn.XLOOKUP($A1120,Results!$A$2:$A$2256,Results!P$2:P$2256,"")</f>
        <v>0</v>
      </c>
      <c r="AV1120" s="2">
        <f>_xlfn.XLOOKUP($A1120,Results!$A$2:$A$2256,Results!Q$2:Q$2256,"")</f>
        <v>0</v>
      </c>
      <c r="AW1120" s="2">
        <f>_xlfn.XLOOKUP($A1120,Results!$A$2:$A$2256,Results!R$2:R$2256,"")</f>
        <v>0</v>
      </c>
      <c r="AX1120" s="2">
        <f>_xlfn.XLOOKUP($A1120,Results!$A$2:$A$2256,Results!S$2:S$2256,"")</f>
        <v>0</v>
      </c>
      <c r="AY1120" s="2">
        <f>_xlfn.XLOOKUP($A1120,Results!$A$2:$A$2256,Results!T$2:T$2256,"")</f>
        <v>0</v>
      </c>
      <c r="AZ1120" s="2">
        <f>_xlfn.XLOOKUP($A1120,Results!$A$2:$A$2256,Results!U$2:U$2256,"")</f>
        <v>0</v>
      </c>
      <c r="BA1120" s="2">
        <f>_xlfn.XLOOKUP($A1120,Results!$A$2:$A$2256,Results!V$2:V$2256,"")</f>
        <v>0</v>
      </c>
      <c r="BB1120" s="2">
        <f>_xlfn.XLOOKUP($A1120,Results!$A$2:$A$2256,Results!W$2:W$2256,"")</f>
        <v>0</v>
      </c>
      <c r="BC1120" s="2">
        <f>_xlfn.XLOOKUP($A1120,Results!$A$2:$A$2256,Results!X$2:X$2256,"")</f>
        <v>39110000</v>
      </c>
      <c r="BD1120" s="2">
        <f>_xlfn.XLOOKUP($A1120,Results!$A$2:$A$2256,Results!Y$2:Y$2256,"")</f>
        <v>77</v>
      </c>
      <c r="BE1120" s="2">
        <f>_xlfn.XLOOKUP($A1120,Results!$A$2:$A$2256,Results!Z$2:Z$2256,"")</f>
        <v>0</v>
      </c>
    </row>
    <row r="1121" spans="1:57" ht="38.25" customHeight="1" x14ac:dyDescent="0.3">
      <c r="A1121">
        <v>906798</v>
      </c>
      <c r="B1121">
        <v>281757</v>
      </c>
      <c r="C1121" t="s">
        <v>36</v>
      </c>
      <c r="D1121" t="s">
        <v>3097</v>
      </c>
      <c r="E1121" s="2" t="str">
        <f>VLOOKUP(F1121,'RPA Vendor Data '!F$1:$G$2418,2)</f>
        <v>CALIFORNIA SERVICE TOOL I</v>
      </c>
      <c r="F1121" s="2">
        <v>16641</v>
      </c>
      <c r="G1121" s="2">
        <v>2</v>
      </c>
      <c r="H1121" t="s">
        <v>3643</v>
      </c>
      <c r="I1121">
        <v>3</v>
      </c>
      <c r="J1121" t="s">
        <v>3644</v>
      </c>
      <c r="K1121" t="s">
        <v>39</v>
      </c>
      <c r="L1121">
        <v>16.23</v>
      </c>
      <c r="M1121" s="2" t="s">
        <v>36</v>
      </c>
      <c r="N1121" s="9" t="s">
        <v>36</v>
      </c>
      <c r="O1121" t="s">
        <v>36</v>
      </c>
      <c r="P1121" t="s">
        <v>36</v>
      </c>
      <c r="Q1121" t="s">
        <v>36</v>
      </c>
      <c r="R1121">
        <v>48.69</v>
      </c>
      <c r="S1121" s="1">
        <v>45744.565137152778</v>
      </c>
      <c r="T1121" t="s">
        <v>42</v>
      </c>
      <c r="U1121" s="1">
        <v>45744.334027777782</v>
      </c>
      <c r="V1121" t="s">
        <v>43</v>
      </c>
      <c r="W1121" t="s">
        <v>36</v>
      </c>
      <c r="X1121">
        <v>0</v>
      </c>
      <c r="Y1121">
        <v>999</v>
      </c>
      <c r="Z1121" t="s">
        <v>36</v>
      </c>
      <c r="AA1121" t="s">
        <v>36</v>
      </c>
      <c r="AB1121" t="s">
        <v>36</v>
      </c>
      <c r="AC1121" t="s">
        <v>3645</v>
      </c>
      <c r="AD1121" t="s">
        <v>3645</v>
      </c>
      <c r="AE1121" t="s">
        <v>45</v>
      </c>
      <c r="AF1121" s="44">
        <v>72151500</v>
      </c>
      <c r="AG1121" s="18" t="s">
        <v>3646</v>
      </c>
      <c r="AH1121" s="18"/>
      <c r="AI1121" s="2" t="s">
        <v>48</v>
      </c>
      <c r="AJ1121" s="2" t="e">
        <f>VLOOKUP(A1121,'Classification Test Result'!$A$2:$D$2428,4,FALSE)</f>
        <v>#N/A</v>
      </c>
      <c r="AL1121" s="2">
        <f>_xlfn.XLOOKUP($A1121,Results!$A$2:$A$2256,Results!G$2:G$2256,"")</f>
        <v>0</v>
      </c>
      <c r="AM1121" s="2">
        <f>_xlfn.XLOOKUP($A1121,Results!$A$2:$A$2256,Results!H$2:H$2256,"")</f>
        <v>0</v>
      </c>
      <c r="AN1121" s="2">
        <f>_xlfn.XLOOKUP($A1121,Results!$A$2:$A$2256,Results!I$2:I$2256,"")</f>
        <v>0</v>
      </c>
      <c r="AO1121" s="2">
        <f>_xlfn.XLOOKUP($A1121,Results!$A$2:$A$2256,Results!J$2:J$2256,"")</f>
        <v>0</v>
      </c>
      <c r="AP1121" s="2">
        <f>_xlfn.XLOOKUP($A1121,Results!$A$2:$A$2256,Results!K$2:K$2256,"")</f>
        <v>0</v>
      </c>
      <c r="AQ1121" s="2">
        <f>_xlfn.XLOOKUP($A1121,Results!$A$2:$A$2256,Results!L$2:L$2256,"")</f>
        <v>0</v>
      </c>
      <c r="AR1121" s="2">
        <f>_xlfn.XLOOKUP($A1121,Results!$A$2:$A$2256,Results!M$2:M$2256,"")</f>
        <v>0</v>
      </c>
      <c r="AS1121" s="2">
        <f>_xlfn.XLOOKUP($A1121,Results!$A$2:$A$2256,Results!N$2:N$2256,"")</f>
        <v>0</v>
      </c>
      <c r="AT1121" s="2" t="str">
        <f>_xlfn.XLOOKUP($A1121,Results!$A$2:$A$2256,Results!O$2:O$2256,"")</f>
        <v>ELECTRO TAPE SPECIALITIES</v>
      </c>
      <c r="AU1121" s="2" t="str">
        <f>_xlfn.XLOOKUP($A1121,Results!$A$2:$A$2256,Results!P$2:P$2256,"")</f>
        <v>ELECTROTAPE</v>
      </c>
      <c r="AV1121" s="2" t="str">
        <f>_xlfn.XLOOKUP($A1121,Results!$A$2:$A$2256,Results!Q$2:Q$2256,"")</f>
        <v>SINGLE_MATCH</v>
      </c>
      <c r="AW1121" s="2">
        <f>_xlfn.XLOOKUP($A1121,Results!$A$2:$A$2256,Results!R$2:R$2256,"")</f>
        <v>0</v>
      </c>
      <c r="AX1121" s="2">
        <f>_xlfn.XLOOKUP($A1121,Results!$A$2:$A$2256,Results!S$2:S$2256,"")</f>
        <v>0</v>
      </c>
      <c r="AY1121" s="2">
        <f>_xlfn.XLOOKUP($A1121,Results!$A$2:$A$2256,Results!T$2:T$2256,"")</f>
        <v>100</v>
      </c>
      <c r="AZ1121" s="2">
        <f>_xlfn.XLOOKUP($A1121,Results!$A$2:$A$2256,Results!U$2:U$2256,"")</f>
        <v>0</v>
      </c>
      <c r="BA1121" s="2">
        <f>_xlfn.XLOOKUP($A1121,Results!$A$2:$A$2256,Results!V$2:V$2256,"")</f>
        <v>0</v>
      </c>
      <c r="BB1121" s="2">
        <f>_xlfn.XLOOKUP($A1121,Results!$A$2:$A$2256,Results!W$2:W$2256,"")</f>
        <v>0</v>
      </c>
      <c r="BC1121" s="2">
        <f>_xlfn.XLOOKUP($A1121,Results!$A$2:$A$2256,Results!X$2:X$2256,"")</f>
        <v>44121605</v>
      </c>
      <c r="BD1121" s="2">
        <f>_xlfn.XLOOKUP($A1121,Results!$A$2:$A$2256,Results!Y$2:Y$2256,"")</f>
        <v>56</v>
      </c>
      <c r="BE1121" s="2">
        <f>_xlfn.XLOOKUP($A1121,Results!$A$2:$A$2256,Results!Z$2:Z$2256,"")</f>
        <v>0</v>
      </c>
    </row>
    <row r="1122" spans="1:57" ht="38.25" customHeight="1" x14ac:dyDescent="0.3">
      <c r="A1122">
        <v>906799</v>
      </c>
      <c r="B1122">
        <v>281887</v>
      </c>
      <c r="C1122" t="s">
        <v>36</v>
      </c>
      <c r="D1122">
        <v>15586</v>
      </c>
      <c r="F1122" s="2">
        <v>10441</v>
      </c>
      <c r="G1122" s="2">
        <v>15</v>
      </c>
      <c r="H1122" s="2" t="s">
        <v>3631</v>
      </c>
      <c r="I1122">
        <v>10</v>
      </c>
      <c r="J1122" t="s">
        <v>163</v>
      </c>
      <c r="K1122" t="s">
        <v>39</v>
      </c>
      <c r="L1122">
        <v>1.41</v>
      </c>
      <c r="M1122" s="2" t="s">
        <v>36</v>
      </c>
      <c r="N1122" s="9" t="s">
        <v>36</v>
      </c>
      <c r="O1122" t="s">
        <v>36</v>
      </c>
      <c r="P1122" t="s">
        <v>36</v>
      </c>
      <c r="Q1122" t="s">
        <v>36</v>
      </c>
      <c r="R1122">
        <v>14.1</v>
      </c>
      <c r="S1122" s="1">
        <v>45744.667822337957</v>
      </c>
      <c r="T1122" t="s">
        <v>42</v>
      </c>
      <c r="U1122" s="1">
        <v>45744.448611111111</v>
      </c>
      <c r="V1122" t="s">
        <v>43</v>
      </c>
      <c r="W1122" t="s">
        <v>36</v>
      </c>
      <c r="X1122">
        <v>0</v>
      </c>
      <c r="Y1122">
        <v>999</v>
      </c>
      <c r="Z1122" t="s">
        <v>36</v>
      </c>
      <c r="AA1122" t="s">
        <v>36</v>
      </c>
      <c r="AB1122" t="s">
        <v>36</v>
      </c>
      <c r="AC1122" t="s">
        <v>1010</v>
      </c>
      <c r="AD1122" t="s">
        <v>1010</v>
      </c>
      <c r="AE1122" t="s">
        <v>45</v>
      </c>
      <c r="AF1122" s="2"/>
      <c r="AI1122" s="2" t="str">
        <f>IF(COUNTIF(Classification!$B$2:$B$316,H1122)&gt;0, "FREIGHT", " ")</f>
        <v>FREIGHT</v>
      </c>
      <c r="AJ1122" s="2" t="e">
        <f>VLOOKUP(A1122,'Classification Test Result'!$A$2:$D$2428,4,FALSE)</f>
        <v>#N/A</v>
      </c>
      <c r="AL1122" s="2">
        <f>_xlfn.XLOOKUP($A1122,Results!$A$2:$A$2256,Results!G$2:G$2256,"")</f>
        <v>0</v>
      </c>
      <c r="AM1122" s="2">
        <f>_xlfn.XLOOKUP($A1122,Results!$A$2:$A$2256,Results!H$2:H$2256,"")</f>
        <v>0</v>
      </c>
      <c r="AN1122" s="2">
        <f>_xlfn.XLOOKUP($A1122,Results!$A$2:$A$2256,Results!I$2:I$2256,"")</f>
        <v>0</v>
      </c>
      <c r="AO1122" s="2">
        <f>_xlfn.XLOOKUP($A1122,Results!$A$2:$A$2256,Results!J$2:J$2256,"")</f>
        <v>0</v>
      </c>
      <c r="AP1122" s="2">
        <f>_xlfn.XLOOKUP($A1122,Results!$A$2:$A$2256,Results!K$2:K$2256,"")</f>
        <v>0</v>
      </c>
      <c r="AQ1122" s="2">
        <f>_xlfn.XLOOKUP($A1122,Results!$A$2:$A$2256,Results!L$2:L$2256,"")</f>
        <v>0</v>
      </c>
      <c r="AR1122" s="2">
        <f>_xlfn.XLOOKUP($A1122,Results!$A$2:$A$2256,Results!M$2:M$2256,"")</f>
        <v>0</v>
      </c>
      <c r="AS1122" s="2">
        <f>_xlfn.XLOOKUP($A1122,Results!$A$2:$A$2256,Results!N$2:N$2256,"")</f>
        <v>0</v>
      </c>
      <c r="AT1122" s="2">
        <f>_xlfn.XLOOKUP($A1122,Results!$A$2:$A$2256,Results!O$2:O$2256,"")</f>
        <v>0</v>
      </c>
      <c r="AU1122" s="2">
        <f>_xlfn.XLOOKUP($A1122,Results!$A$2:$A$2256,Results!P$2:P$2256,"")</f>
        <v>0</v>
      </c>
      <c r="AV1122" s="2">
        <f>_xlfn.XLOOKUP($A1122,Results!$A$2:$A$2256,Results!Q$2:Q$2256,"")</f>
        <v>0</v>
      </c>
      <c r="AW1122" s="2">
        <f>_xlfn.XLOOKUP($A1122,Results!$A$2:$A$2256,Results!R$2:R$2256,"")</f>
        <v>0</v>
      </c>
      <c r="AX1122" s="2">
        <f>_xlfn.XLOOKUP($A1122,Results!$A$2:$A$2256,Results!S$2:S$2256,"")</f>
        <v>0</v>
      </c>
      <c r="AY1122" s="2">
        <f>_xlfn.XLOOKUP($A1122,Results!$A$2:$A$2256,Results!T$2:T$2256,"")</f>
        <v>0</v>
      </c>
      <c r="AZ1122" s="2">
        <f>_xlfn.XLOOKUP($A1122,Results!$A$2:$A$2256,Results!U$2:U$2256,"")</f>
        <v>0</v>
      </c>
      <c r="BA1122" s="2">
        <f>_xlfn.XLOOKUP($A1122,Results!$A$2:$A$2256,Results!V$2:V$2256,"")</f>
        <v>0</v>
      </c>
      <c r="BB1122" s="2">
        <f>_xlfn.XLOOKUP($A1122,Results!$A$2:$A$2256,Results!W$2:W$2256,"")</f>
        <v>0</v>
      </c>
      <c r="BC1122" s="2">
        <f>_xlfn.XLOOKUP($A1122,Results!$A$2:$A$2256,Results!X$2:X$2256,"")</f>
        <v>0</v>
      </c>
      <c r="BD1122" s="2">
        <f>_xlfn.XLOOKUP($A1122,Results!$A$2:$A$2256,Results!Y$2:Y$2256,"")</f>
        <v>0</v>
      </c>
      <c r="BE1122" s="2">
        <f>_xlfn.XLOOKUP($A1122,Results!$A$2:$A$2256,Results!Z$2:Z$2256,"")</f>
        <v>0</v>
      </c>
    </row>
    <row r="1123" spans="1:57" ht="38.25" customHeight="1" x14ac:dyDescent="0.3">
      <c r="A1123">
        <v>906800</v>
      </c>
      <c r="B1123">
        <v>281757</v>
      </c>
      <c r="C1123" t="s">
        <v>36</v>
      </c>
      <c r="D1123" t="s">
        <v>3097</v>
      </c>
      <c r="E1123" s="2" t="str">
        <f>VLOOKUP(F1123,'RPA Vendor Data '!F$1:$G$2418,2)</f>
        <v>CALIFORNIA SERVICE TOOL I</v>
      </c>
      <c r="F1123" s="2">
        <v>16641</v>
      </c>
      <c r="G1123" s="2">
        <v>3</v>
      </c>
      <c r="H1123" t="s">
        <v>3647</v>
      </c>
      <c r="I1123">
        <v>24</v>
      </c>
      <c r="J1123" t="s">
        <v>3644</v>
      </c>
      <c r="K1123" t="s">
        <v>39</v>
      </c>
      <c r="L1123">
        <v>6.7</v>
      </c>
      <c r="M1123" s="2" t="s">
        <v>3648</v>
      </c>
      <c r="N1123" s="9">
        <v>25548</v>
      </c>
      <c r="O1123" t="s">
        <v>36</v>
      </c>
      <c r="P1123" t="s">
        <v>36</v>
      </c>
      <c r="Q1123" t="s">
        <v>36</v>
      </c>
      <c r="R1123">
        <v>160.80000000000001</v>
      </c>
      <c r="S1123" s="1">
        <v>45744.565148379632</v>
      </c>
      <c r="T1123" t="s">
        <v>42</v>
      </c>
      <c r="U1123" s="1">
        <v>45744.334722222222</v>
      </c>
      <c r="V1123" t="s">
        <v>43</v>
      </c>
      <c r="W1123" t="s">
        <v>36</v>
      </c>
      <c r="X1123">
        <v>0</v>
      </c>
      <c r="Y1123">
        <v>999</v>
      </c>
      <c r="Z1123" t="s">
        <v>36</v>
      </c>
      <c r="AA1123" t="s">
        <v>36</v>
      </c>
      <c r="AB1123" t="s">
        <v>36</v>
      </c>
      <c r="AC1123" t="s">
        <v>3645</v>
      </c>
      <c r="AD1123" t="s">
        <v>3645</v>
      </c>
      <c r="AE1123" t="s">
        <v>45</v>
      </c>
      <c r="AG1123" s="18" t="s">
        <v>3649</v>
      </c>
      <c r="AH1123" s="18"/>
      <c r="AI1123" s="2" t="s">
        <v>48</v>
      </c>
      <c r="AJ1123" s="2" t="e">
        <f>VLOOKUP(A1123,'Classification Test Result'!$A$2:$D$2428,4,FALSE)</f>
        <v>#N/A</v>
      </c>
      <c r="AL1123" s="2">
        <f>_xlfn.XLOOKUP($A1123,Results!$A$2:$A$2256,Results!G$2:G$2256,"")</f>
        <v>0</v>
      </c>
      <c r="AM1123" s="2">
        <f>_xlfn.XLOOKUP($A1123,Results!$A$2:$A$2256,Results!H$2:H$2256,"")</f>
        <v>0</v>
      </c>
      <c r="AN1123" s="2">
        <f>_xlfn.XLOOKUP($A1123,Results!$A$2:$A$2256,Results!I$2:I$2256,"")</f>
        <v>0</v>
      </c>
      <c r="AO1123" s="2">
        <f>_xlfn.XLOOKUP($A1123,Results!$A$2:$A$2256,Results!J$2:J$2256,"")</f>
        <v>0</v>
      </c>
      <c r="AP1123" s="2">
        <f>_xlfn.XLOOKUP($A1123,Results!$A$2:$A$2256,Results!K$2:K$2256,"")</f>
        <v>0</v>
      </c>
      <c r="AQ1123" s="2">
        <f>_xlfn.XLOOKUP($A1123,Results!$A$2:$A$2256,Results!L$2:L$2256,"")</f>
        <v>0</v>
      </c>
      <c r="AR1123" s="2">
        <f>_xlfn.XLOOKUP($A1123,Results!$A$2:$A$2256,Results!M$2:M$2256,"")</f>
        <v>0</v>
      </c>
      <c r="AS1123" s="2">
        <f>_xlfn.XLOOKUP($A1123,Results!$A$2:$A$2256,Results!N$2:N$2256,"")</f>
        <v>0</v>
      </c>
      <c r="AT1123" s="2" t="str">
        <f>_xlfn.XLOOKUP($A1123,Results!$A$2:$A$2256,Results!O$2:O$2256,"")</f>
        <v>ELECTRO TAPE SPECIALITIES</v>
      </c>
      <c r="AU1123" s="2" t="str">
        <f>_xlfn.XLOOKUP($A1123,Results!$A$2:$A$2256,Results!P$2:P$2256,"")</f>
        <v>ELECTROTAPE</v>
      </c>
      <c r="AV1123" s="2" t="str">
        <f>_xlfn.XLOOKUP($A1123,Results!$A$2:$A$2256,Results!Q$2:Q$2256,"")</f>
        <v>SINGLE_MATCH</v>
      </c>
      <c r="AW1123" s="2">
        <f>_xlfn.XLOOKUP($A1123,Results!$A$2:$A$2256,Results!R$2:R$2256,"")</f>
        <v>0</v>
      </c>
      <c r="AX1123" s="2">
        <f>_xlfn.XLOOKUP($A1123,Results!$A$2:$A$2256,Results!S$2:S$2256,"")</f>
        <v>0</v>
      </c>
      <c r="AY1123" s="2">
        <f>_xlfn.XLOOKUP($A1123,Results!$A$2:$A$2256,Results!T$2:T$2256,"")</f>
        <v>100</v>
      </c>
      <c r="AZ1123" s="2">
        <f>_xlfn.XLOOKUP($A1123,Results!$A$2:$A$2256,Results!U$2:U$2256,"")</f>
        <v>0</v>
      </c>
      <c r="BA1123" s="2" t="str">
        <f>_xlfn.XLOOKUP($A1123,Results!$A$2:$A$2256,Results!V$2:V$2256,"")</f>
        <v>3M</v>
      </c>
      <c r="BB1123" s="2">
        <f>_xlfn.XLOOKUP($A1123,Results!$A$2:$A$2256,Results!W$2:W$2256,"")</f>
        <v>77</v>
      </c>
      <c r="BC1123" s="2">
        <f>_xlfn.XLOOKUP($A1123,Results!$A$2:$A$2256,Results!X$2:X$2256,"")</f>
        <v>31201503</v>
      </c>
      <c r="BD1123" s="2">
        <f>_xlfn.XLOOKUP($A1123,Results!$A$2:$A$2256,Results!Y$2:Y$2256,"")</f>
        <v>77</v>
      </c>
      <c r="BE1123" s="2" t="b">
        <f>_xlfn.XLOOKUP($A1123,Results!$A$2:$A$2256,Results!Z$2:Z$2256,"")</f>
        <v>1</v>
      </c>
    </row>
    <row r="1124" spans="1:57" ht="38.25" customHeight="1" x14ac:dyDescent="0.3">
      <c r="A1124">
        <v>906801</v>
      </c>
      <c r="B1124">
        <v>282040</v>
      </c>
      <c r="C1124" t="s">
        <v>36</v>
      </c>
      <c r="D1124" t="s">
        <v>416</v>
      </c>
      <c r="E1124" s="2" t="str">
        <f>VLOOKUP(F1124,'RPA Vendor Data '!F$1:$G$2418,2)</f>
        <v>EDGES ELECTRICAL GROUP</v>
      </c>
      <c r="F1124" s="2">
        <v>16768</v>
      </c>
      <c r="G1124" s="2">
        <v>16</v>
      </c>
      <c r="H1124" t="s">
        <v>3650</v>
      </c>
      <c r="I1124">
        <v>1</v>
      </c>
      <c r="J1124" t="s">
        <v>39</v>
      </c>
      <c r="K1124" t="s">
        <v>39</v>
      </c>
      <c r="L1124">
        <v>20.818000000000001</v>
      </c>
      <c r="M1124" s="2" t="s">
        <v>36</v>
      </c>
      <c r="N1124" s="9" t="s">
        <v>36</v>
      </c>
      <c r="O1124" t="s">
        <v>36</v>
      </c>
      <c r="P1124" t="s">
        <v>36</v>
      </c>
      <c r="Q1124" t="s">
        <v>36</v>
      </c>
      <c r="R1124">
        <v>20.82</v>
      </c>
      <c r="S1124" s="1">
        <v>45744.937911261572</v>
      </c>
      <c r="T1124" t="s">
        <v>42</v>
      </c>
      <c r="U1124" s="1">
        <v>45744.710416666669</v>
      </c>
      <c r="V1124" t="s">
        <v>43</v>
      </c>
      <c r="W1124" t="s">
        <v>36</v>
      </c>
      <c r="X1124">
        <v>0</v>
      </c>
      <c r="Y1124">
        <v>201</v>
      </c>
      <c r="Z1124" t="s">
        <v>36</v>
      </c>
      <c r="AA1124" t="s">
        <v>36</v>
      </c>
      <c r="AB1124" t="s">
        <v>36</v>
      </c>
      <c r="AC1124" t="s">
        <v>49</v>
      </c>
      <c r="AD1124" t="s">
        <v>49</v>
      </c>
      <c r="AE1124" t="s">
        <v>45</v>
      </c>
      <c r="AF1124" s="44">
        <v>72151500</v>
      </c>
      <c r="AG1124" s="18" t="s">
        <v>3646</v>
      </c>
      <c r="AH1124" s="18"/>
      <c r="AI1124" s="2" t="s">
        <v>48</v>
      </c>
      <c r="AJ1124" s="2" t="e">
        <f>VLOOKUP(A1124,'Classification Test Result'!$A$2:$D$2428,4,FALSE)</f>
        <v>#N/A</v>
      </c>
      <c r="AL1124" s="2">
        <f>_xlfn.XLOOKUP($A1124,Results!$A$2:$A$2256,Results!G$2:G$2256,"")</f>
        <v>0</v>
      </c>
      <c r="AM1124" s="2">
        <f>_xlfn.XLOOKUP($A1124,Results!$A$2:$A$2256,Results!H$2:H$2256,"")</f>
        <v>0</v>
      </c>
      <c r="AN1124" s="2">
        <f>_xlfn.XLOOKUP($A1124,Results!$A$2:$A$2256,Results!I$2:I$2256,"")</f>
        <v>0</v>
      </c>
      <c r="AO1124" s="2">
        <f>_xlfn.XLOOKUP($A1124,Results!$A$2:$A$2256,Results!J$2:J$2256,"")</f>
        <v>0</v>
      </c>
      <c r="AP1124" s="2">
        <f>_xlfn.XLOOKUP($A1124,Results!$A$2:$A$2256,Results!K$2:K$2256,"")</f>
        <v>0</v>
      </c>
      <c r="AQ1124" s="2">
        <f>_xlfn.XLOOKUP($A1124,Results!$A$2:$A$2256,Results!L$2:L$2256,"")</f>
        <v>0</v>
      </c>
      <c r="AR1124" s="2">
        <f>_xlfn.XLOOKUP($A1124,Results!$A$2:$A$2256,Results!M$2:M$2256,"")</f>
        <v>0</v>
      </c>
      <c r="AS1124" s="2">
        <f>_xlfn.XLOOKUP($A1124,Results!$A$2:$A$2256,Results!N$2:N$2256,"")</f>
        <v>0</v>
      </c>
      <c r="AT1124" s="2">
        <f>_xlfn.XLOOKUP($A1124,Results!$A$2:$A$2256,Results!O$2:O$2256,"")</f>
        <v>0</v>
      </c>
      <c r="AU1124" s="2">
        <f>_xlfn.XLOOKUP($A1124,Results!$A$2:$A$2256,Results!P$2:P$2256,"")</f>
        <v>0</v>
      </c>
      <c r="AV1124" s="2">
        <f>_xlfn.XLOOKUP($A1124,Results!$A$2:$A$2256,Results!Q$2:Q$2256,"")</f>
        <v>0</v>
      </c>
      <c r="AW1124" s="2">
        <f>_xlfn.XLOOKUP($A1124,Results!$A$2:$A$2256,Results!R$2:R$2256,"")</f>
        <v>0</v>
      </c>
      <c r="AX1124" s="2">
        <f>_xlfn.XLOOKUP($A1124,Results!$A$2:$A$2256,Results!S$2:S$2256,"")</f>
        <v>0</v>
      </c>
      <c r="AY1124" s="2">
        <f>_xlfn.XLOOKUP($A1124,Results!$A$2:$A$2256,Results!T$2:T$2256,"")</f>
        <v>0</v>
      </c>
      <c r="AZ1124" s="2">
        <f>_xlfn.XLOOKUP($A1124,Results!$A$2:$A$2256,Results!U$2:U$2256,"")</f>
        <v>0</v>
      </c>
      <c r="BA1124" s="2" t="str">
        <f>_xlfn.XLOOKUP($A1124,Results!$A$2:$A$2256,Results!V$2:V$2256,"")</f>
        <v>3M</v>
      </c>
      <c r="BB1124" s="2">
        <f>_xlfn.XLOOKUP($A1124,Results!$A$2:$A$2256,Results!W$2:W$2256,"")</f>
        <v>64</v>
      </c>
      <c r="BC1124" s="2">
        <f>_xlfn.XLOOKUP($A1124,Results!$A$2:$A$2256,Results!X$2:X$2256,"")</f>
        <v>39121703</v>
      </c>
      <c r="BD1124" s="2">
        <f>_xlfn.XLOOKUP($A1124,Results!$A$2:$A$2256,Results!Y$2:Y$2256,"")</f>
        <v>64</v>
      </c>
      <c r="BE1124" s="2" t="b">
        <f>_xlfn.XLOOKUP($A1124,Results!$A$2:$A$2256,Results!Z$2:Z$2256,"")</f>
        <v>1</v>
      </c>
    </row>
    <row r="1125" spans="1:57" ht="38.25" customHeight="1" x14ac:dyDescent="0.3">
      <c r="A1125">
        <v>906802</v>
      </c>
      <c r="B1125">
        <v>282040</v>
      </c>
      <c r="C1125" t="s">
        <v>36</v>
      </c>
      <c r="D1125" t="s">
        <v>416</v>
      </c>
      <c r="E1125" s="2" t="str">
        <f>VLOOKUP(F1125,'RPA Vendor Data '!F$1:$G$2418,2)</f>
        <v>EDGES ELECTRICAL GROUP</v>
      </c>
      <c r="F1125" s="2">
        <v>16768</v>
      </c>
      <c r="G1125" s="2">
        <v>17</v>
      </c>
      <c r="H1125" t="s">
        <v>3651</v>
      </c>
      <c r="I1125">
        <v>1</v>
      </c>
      <c r="J1125" t="s">
        <v>39</v>
      </c>
      <c r="K1125" t="s">
        <v>39</v>
      </c>
      <c r="L1125">
        <v>12.095000000000001</v>
      </c>
      <c r="M1125" s="2" t="s">
        <v>36</v>
      </c>
      <c r="N1125" s="9" t="s">
        <v>36</v>
      </c>
      <c r="O1125" t="s">
        <v>36</v>
      </c>
      <c r="P1125" t="s">
        <v>36</v>
      </c>
      <c r="Q1125" t="s">
        <v>36</v>
      </c>
      <c r="R1125">
        <v>12.1</v>
      </c>
      <c r="S1125" s="1">
        <v>45744.937914386574</v>
      </c>
      <c r="T1125" t="s">
        <v>42</v>
      </c>
      <c r="U1125" s="1">
        <v>45744.710416666669</v>
      </c>
      <c r="V1125" t="s">
        <v>43</v>
      </c>
      <c r="W1125" t="s">
        <v>36</v>
      </c>
      <c r="X1125">
        <v>0</v>
      </c>
      <c r="Y1125">
        <v>201</v>
      </c>
      <c r="Z1125" t="s">
        <v>36</v>
      </c>
      <c r="AA1125" t="s">
        <v>36</v>
      </c>
      <c r="AB1125" t="s">
        <v>36</v>
      </c>
      <c r="AC1125" t="s">
        <v>49</v>
      </c>
      <c r="AD1125" t="s">
        <v>49</v>
      </c>
      <c r="AE1125" t="s">
        <v>45</v>
      </c>
      <c r="AF1125" s="44">
        <v>72151501</v>
      </c>
      <c r="AG1125" s="18" t="s">
        <v>3646</v>
      </c>
      <c r="AH1125" s="18"/>
      <c r="AI1125" s="2" t="s">
        <v>48</v>
      </c>
      <c r="AJ1125" s="2" t="e">
        <f>VLOOKUP(A1125,'Classification Test Result'!$A$2:$D$2428,4,FALSE)</f>
        <v>#N/A</v>
      </c>
      <c r="AL1125" s="2">
        <f>_xlfn.XLOOKUP($A1125,Results!$A$2:$A$2256,Results!G$2:G$2256,"")</f>
        <v>0</v>
      </c>
      <c r="AM1125" s="2">
        <f>_xlfn.XLOOKUP($A1125,Results!$A$2:$A$2256,Results!H$2:H$2256,"")</f>
        <v>0</v>
      </c>
      <c r="AN1125" s="2">
        <f>_xlfn.XLOOKUP($A1125,Results!$A$2:$A$2256,Results!I$2:I$2256,"")</f>
        <v>0</v>
      </c>
      <c r="AO1125" s="2">
        <f>_xlfn.XLOOKUP($A1125,Results!$A$2:$A$2256,Results!J$2:J$2256,"")</f>
        <v>0</v>
      </c>
      <c r="AP1125" s="2">
        <f>_xlfn.XLOOKUP($A1125,Results!$A$2:$A$2256,Results!K$2:K$2256,"")</f>
        <v>0</v>
      </c>
      <c r="AQ1125" s="2">
        <f>_xlfn.XLOOKUP($A1125,Results!$A$2:$A$2256,Results!L$2:L$2256,"")</f>
        <v>0</v>
      </c>
      <c r="AR1125" s="2">
        <f>_xlfn.XLOOKUP($A1125,Results!$A$2:$A$2256,Results!M$2:M$2256,"")</f>
        <v>0</v>
      </c>
      <c r="AS1125" s="2">
        <f>_xlfn.XLOOKUP($A1125,Results!$A$2:$A$2256,Results!N$2:N$2256,"")</f>
        <v>0</v>
      </c>
      <c r="AT1125" s="2">
        <f>_xlfn.XLOOKUP($A1125,Results!$A$2:$A$2256,Results!O$2:O$2256,"")</f>
        <v>0</v>
      </c>
      <c r="AU1125" s="2">
        <f>_xlfn.XLOOKUP($A1125,Results!$A$2:$A$2256,Results!P$2:P$2256,"")</f>
        <v>0</v>
      </c>
      <c r="AV1125" s="2">
        <f>_xlfn.XLOOKUP($A1125,Results!$A$2:$A$2256,Results!Q$2:Q$2256,"")</f>
        <v>0</v>
      </c>
      <c r="AW1125" s="2">
        <f>_xlfn.XLOOKUP($A1125,Results!$A$2:$A$2256,Results!R$2:R$2256,"")</f>
        <v>0</v>
      </c>
      <c r="AX1125" s="2">
        <f>_xlfn.XLOOKUP($A1125,Results!$A$2:$A$2256,Results!S$2:S$2256,"")</f>
        <v>0</v>
      </c>
      <c r="AY1125" s="2">
        <f>_xlfn.XLOOKUP($A1125,Results!$A$2:$A$2256,Results!T$2:T$2256,"")</f>
        <v>0</v>
      </c>
      <c r="AZ1125" s="2">
        <f>_xlfn.XLOOKUP($A1125,Results!$A$2:$A$2256,Results!U$2:U$2256,"")</f>
        <v>0</v>
      </c>
      <c r="BA1125" s="2" t="str">
        <f>_xlfn.XLOOKUP($A1125,Results!$A$2:$A$2256,Results!V$2:V$2256,"")</f>
        <v>3M</v>
      </c>
      <c r="BB1125" s="2">
        <f>_xlfn.XLOOKUP($A1125,Results!$A$2:$A$2256,Results!W$2:W$2256,"")</f>
        <v>82</v>
      </c>
      <c r="BC1125" s="2">
        <f>_xlfn.XLOOKUP($A1125,Results!$A$2:$A$2256,Results!X$2:X$2256,"")</f>
        <v>39121703</v>
      </c>
      <c r="BD1125" s="2">
        <f>_xlfn.XLOOKUP($A1125,Results!$A$2:$A$2256,Results!Y$2:Y$2256,"")</f>
        <v>82</v>
      </c>
      <c r="BE1125" s="2" t="b">
        <f>_xlfn.XLOOKUP($A1125,Results!$A$2:$A$2256,Results!Z$2:Z$2256,"")</f>
        <v>1</v>
      </c>
    </row>
    <row r="1126" spans="1:57" ht="38.25" customHeight="1" x14ac:dyDescent="0.3">
      <c r="A1126">
        <v>906803</v>
      </c>
      <c r="B1126">
        <v>281887</v>
      </c>
      <c r="C1126" t="s">
        <v>36</v>
      </c>
      <c r="D1126">
        <v>15586</v>
      </c>
      <c r="F1126" s="2">
        <v>10441</v>
      </c>
      <c r="G1126" s="2">
        <v>3</v>
      </c>
      <c r="H1126" s="2" t="s">
        <v>3631</v>
      </c>
      <c r="I1126">
        <v>10</v>
      </c>
      <c r="J1126" t="s">
        <v>163</v>
      </c>
      <c r="K1126" t="s">
        <v>39</v>
      </c>
      <c r="L1126">
        <v>1.41</v>
      </c>
      <c r="M1126" s="2" t="s">
        <v>36</v>
      </c>
      <c r="N1126" s="9" t="s">
        <v>36</v>
      </c>
      <c r="O1126" t="s">
        <v>36</v>
      </c>
      <c r="P1126" t="s">
        <v>36</v>
      </c>
      <c r="Q1126" t="s">
        <v>36</v>
      </c>
      <c r="R1126">
        <v>14.1</v>
      </c>
      <c r="S1126" s="1">
        <v>45744.667816354173</v>
      </c>
      <c r="T1126" t="s">
        <v>42</v>
      </c>
      <c r="U1126" s="1">
        <v>45744.448611111111</v>
      </c>
      <c r="V1126" t="s">
        <v>43</v>
      </c>
      <c r="W1126" t="s">
        <v>36</v>
      </c>
      <c r="X1126">
        <v>0</v>
      </c>
      <c r="Y1126">
        <v>999</v>
      </c>
      <c r="Z1126" t="s">
        <v>36</v>
      </c>
      <c r="AA1126" t="s">
        <v>36</v>
      </c>
      <c r="AB1126" t="s">
        <v>36</v>
      </c>
      <c r="AC1126" t="s">
        <v>1010</v>
      </c>
      <c r="AD1126" t="s">
        <v>1010</v>
      </c>
      <c r="AE1126" t="s">
        <v>45</v>
      </c>
      <c r="AF1126" s="2"/>
      <c r="AI1126" s="2" t="str">
        <f>IF(COUNTIF(Classification!$B$2:$B$316,H1126)&gt;0, "FREIGHT", " ")</f>
        <v>FREIGHT</v>
      </c>
      <c r="AJ1126" s="2" t="e">
        <f>VLOOKUP(A1126,'Classification Test Result'!$A$2:$D$2428,4,FALSE)</f>
        <v>#N/A</v>
      </c>
      <c r="AL1126" s="2">
        <f>_xlfn.XLOOKUP($A1126,Results!$A$2:$A$2256,Results!G$2:G$2256,"")</f>
        <v>0</v>
      </c>
      <c r="AM1126" s="2">
        <f>_xlfn.XLOOKUP($A1126,Results!$A$2:$A$2256,Results!H$2:H$2256,"")</f>
        <v>0</v>
      </c>
      <c r="AN1126" s="2">
        <f>_xlfn.XLOOKUP($A1126,Results!$A$2:$A$2256,Results!I$2:I$2256,"")</f>
        <v>0</v>
      </c>
      <c r="AO1126" s="2">
        <f>_xlfn.XLOOKUP($A1126,Results!$A$2:$A$2256,Results!J$2:J$2256,"")</f>
        <v>0</v>
      </c>
      <c r="AP1126" s="2">
        <f>_xlfn.XLOOKUP($A1126,Results!$A$2:$A$2256,Results!K$2:K$2256,"")</f>
        <v>0</v>
      </c>
      <c r="AQ1126" s="2">
        <f>_xlfn.XLOOKUP($A1126,Results!$A$2:$A$2256,Results!L$2:L$2256,"")</f>
        <v>0</v>
      </c>
      <c r="AR1126" s="2">
        <f>_xlfn.XLOOKUP($A1126,Results!$A$2:$A$2256,Results!M$2:M$2256,"")</f>
        <v>0</v>
      </c>
      <c r="AS1126" s="2">
        <f>_xlfn.XLOOKUP($A1126,Results!$A$2:$A$2256,Results!N$2:N$2256,"")</f>
        <v>0</v>
      </c>
      <c r="AT1126" s="2">
        <f>_xlfn.XLOOKUP($A1126,Results!$A$2:$A$2256,Results!O$2:O$2256,"")</f>
        <v>0</v>
      </c>
      <c r="AU1126" s="2">
        <f>_xlfn.XLOOKUP($A1126,Results!$A$2:$A$2256,Results!P$2:P$2256,"")</f>
        <v>0</v>
      </c>
      <c r="AV1126" s="2">
        <f>_xlfn.XLOOKUP($A1126,Results!$A$2:$A$2256,Results!Q$2:Q$2256,"")</f>
        <v>0</v>
      </c>
      <c r="AW1126" s="2">
        <f>_xlfn.XLOOKUP($A1126,Results!$A$2:$A$2256,Results!R$2:R$2256,"")</f>
        <v>0</v>
      </c>
      <c r="AX1126" s="2">
        <f>_xlfn.XLOOKUP($A1126,Results!$A$2:$A$2256,Results!S$2:S$2256,"")</f>
        <v>0</v>
      </c>
      <c r="AY1126" s="2">
        <f>_xlfn.XLOOKUP($A1126,Results!$A$2:$A$2256,Results!T$2:T$2256,"")</f>
        <v>0</v>
      </c>
      <c r="AZ1126" s="2">
        <f>_xlfn.XLOOKUP($A1126,Results!$A$2:$A$2256,Results!U$2:U$2256,"")</f>
        <v>0</v>
      </c>
      <c r="BA1126" s="2">
        <f>_xlfn.XLOOKUP($A1126,Results!$A$2:$A$2256,Results!V$2:V$2256,"")</f>
        <v>0</v>
      </c>
      <c r="BB1126" s="2">
        <f>_xlfn.XLOOKUP($A1126,Results!$A$2:$A$2256,Results!W$2:W$2256,"")</f>
        <v>0</v>
      </c>
      <c r="BC1126" s="2">
        <f>_xlfn.XLOOKUP($A1126,Results!$A$2:$A$2256,Results!X$2:X$2256,"")</f>
        <v>0</v>
      </c>
      <c r="BD1126" s="2">
        <f>_xlfn.XLOOKUP($A1126,Results!$A$2:$A$2256,Results!Y$2:Y$2256,"")</f>
        <v>0</v>
      </c>
      <c r="BE1126" s="2">
        <f>_xlfn.XLOOKUP($A1126,Results!$A$2:$A$2256,Results!Z$2:Z$2256,"")</f>
        <v>0</v>
      </c>
    </row>
    <row r="1127" spans="1:57" ht="38.25" customHeight="1" x14ac:dyDescent="0.3">
      <c r="A1127">
        <v>906804</v>
      </c>
      <c r="B1127">
        <v>281682</v>
      </c>
      <c r="C1127" t="s">
        <v>36</v>
      </c>
      <c r="D1127" t="s">
        <v>550</v>
      </c>
      <c r="E1127" s="2" t="str">
        <f>VLOOKUP(F1127,'RPA Vendor Data '!F$1:$G$2418,2)</f>
        <v>REXEL USA, INC.</v>
      </c>
      <c r="F1127" s="2">
        <v>12873</v>
      </c>
      <c r="G1127" s="2">
        <v>14</v>
      </c>
      <c r="H1127" t="s">
        <v>3652</v>
      </c>
      <c r="I1127">
        <v>12</v>
      </c>
      <c r="J1127" t="s">
        <v>65</v>
      </c>
      <c r="K1127" t="s">
        <v>39</v>
      </c>
      <c r="L1127">
        <v>5.87</v>
      </c>
      <c r="M1127" s="2" t="s">
        <v>3653</v>
      </c>
      <c r="N1127" s="9" t="s">
        <v>3654</v>
      </c>
      <c r="O1127">
        <v>48989</v>
      </c>
      <c r="P1127" t="s">
        <v>36</v>
      </c>
      <c r="Q1127" t="s">
        <v>36</v>
      </c>
      <c r="R1127">
        <v>70.44</v>
      </c>
      <c r="S1127" s="1">
        <v>45744.522166435177</v>
      </c>
      <c r="T1127" t="s">
        <v>42</v>
      </c>
      <c r="U1127" s="1">
        <v>45744.293749999997</v>
      </c>
      <c r="V1127" t="s">
        <v>43</v>
      </c>
      <c r="W1127" t="s">
        <v>36</v>
      </c>
      <c r="X1127">
        <v>14</v>
      </c>
      <c r="Y1127" t="s">
        <v>54</v>
      </c>
      <c r="Z1127" t="s">
        <v>36</v>
      </c>
      <c r="AA1127">
        <v>5.87</v>
      </c>
      <c r="AB1127" t="s">
        <v>36</v>
      </c>
      <c r="AC1127" t="s">
        <v>1819</v>
      </c>
      <c r="AD1127" t="s">
        <v>1819</v>
      </c>
      <c r="AE1127" t="s">
        <v>45</v>
      </c>
      <c r="AG1127" s="18" t="s">
        <v>3655</v>
      </c>
      <c r="AH1127" s="18"/>
      <c r="AI1127" s="2" t="s">
        <v>48</v>
      </c>
      <c r="AJ1127" s="2" t="e">
        <f>VLOOKUP(A1127,'Classification Test Result'!$A$2:$D$2428,4,FALSE)</f>
        <v>#N/A</v>
      </c>
      <c r="AL1127" s="2">
        <f>_xlfn.XLOOKUP($A1127,Results!$A$2:$A$2256,Results!G$2:G$2256,"")</f>
        <v>1048069</v>
      </c>
      <c r="AM1127" s="2" t="str">
        <f>_xlfn.XLOOKUP($A1127,Results!$A$2:$A$2256,Results!H$2:H$2256,"")</f>
        <v>HL750</v>
      </c>
      <c r="AN1127" s="2" t="str">
        <f>_xlfn.XLOOKUP($A1127,Results!$A$2:$A$2256,Results!I$2:I$2256,"")</f>
        <v>APPLETON</v>
      </c>
      <c r="AO1127" s="2">
        <f>_xlfn.XLOOKUP($A1127,Results!$A$2:$A$2256,Results!J$2:J$2256,"")</f>
        <v>687855227501</v>
      </c>
      <c r="AP1127" s="2">
        <f>_xlfn.XLOOKUP($A1127,Results!$A$2:$A$2256,Results!K$2:K$2256,"")</f>
        <v>39131717</v>
      </c>
      <c r="AQ1127" s="2">
        <f>_xlfn.XLOOKUP($A1127,Results!$A$2:$A$2256,Results!L$2:L$2256,"")</f>
        <v>0</v>
      </c>
      <c r="AR1127" s="2">
        <f>_xlfn.XLOOKUP($A1127,Results!$A$2:$A$2256,Results!M$2:M$2256,"")</f>
        <v>716428</v>
      </c>
      <c r="AS1127" s="2" t="str">
        <f>_xlfn.XLOOKUP($A1127,Results!$A$2:$A$2256,Results!N$2:N$2256,"")</f>
        <v>NER HL-750 3/4 D/C 90D CORNER ELL</v>
      </c>
      <c r="AT1127" s="2" t="str">
        <f>_xlfn.XLOOKUP($A1127,Results!$A$2:$A$2256,Results!O$2:O$2256,"")</f>
        <v>APPLETON</v>
      </c>
      <c r="AU1127" s="2" t="str">
        <f>_xlfn.XLOOKUP($A1127,Results!$A$2:$A$2256,Results!P$2:P$2256,"")</f>
        <v>EGS</v>
      </c>
      <c r="AV1127" s="2" t="str">
        <f>_xlfn.XLOOKUP($A1127,Results!$A$2:$A$2256,Results!Q$2:Q$2256,"")</f>
        <v>SINGLE_MATCH</v>
      </c>
      <c r="AW1127" s="2" t="str">
        <f>_xlfn.XLOOKUP($A1127,Results!$A$2:$A$2256,Results!R$2:R$2256,"")</f>
        <v>0.8139929638919131</v>
      </c>
      <c r="AX1127" s="2">
        <f>_xlfn.XLOOKUP($A1127,Results!$A$2:$A$2256,Results!S$2:S$2256,"")</f>
        <v>100</v>
      </c>
      <c r="AY1127" s="2">
        <f>_xlfn.XLOOKUP($A1127,Results!$A$2:$A$2256,Results!T$2:T$2256,"")</f>
        <v>100</v>
      </c>
      <c r="AZ1127" s="2">
        <f>_xlfn.XLOOKUP($A1127,Results!$A$2:$A$2256,Results!U$2:U$2256,"")</f>
        <v>100</v>
      </c>
      <c r="BA1127" s="2" t="str">
        <f>_xlfn.XLOOKUP($A1127,Results!$A$2:$A$2256,Results!V$2:V$2256,"")</f>
        <v>APPLETON</v>
      </c>
      <c r="BB1127" s="2">
        <f>_xlfn.XLOOKUP($A1127,Results!$A$2:$A$2256,Results!W$2:W$2256,"")</f>
        <v>55</v>
      </c>
      <c r="BC1127" s="2">
        <f>_xlfn.XLOOKUP($A1127,Results!$A$2:$A$2256,Results!X$2:X$2256,"")</f>
        <v>39131717</v>
      </c>
      <c r="BD1127" s="2">
        <f>_xlfn.XLOOKUP($A1127,Results!$A$2:$A$2256,Results!Y$2:Y$2256,"")</f>
        <v>69</v>
      </c>
      <c r="BE1127" s="2" t="b">
        <f>_xlfn.XLOOKUP($A1127,Results!$A$2:$A$2256,Results!Z$2:Z$2256,"")</f>
        <v>1</v>
      </c>
    </row>
    <row r="1128" spans="1:57" ht="38.25" customHeight="1" x14ac:dyDescent="0.3">
      <c r="A1128">
        <v>906805</v>
      </c>
      <c r="B1128">
        <v>281887</v>
      </c>
      <c r="C1128" t="s">
        <v>36</v>
      </c>
      <c r="D1128">
        <v>15586</v>
      </c>
      <c r="F1128" s="2">
        <v>10441</v>
      </c>
      <c r="G1128" s="2">
        <v>11</v>
      </c>
      <c r="H1128" s="2" t="s">
        <v>3631</v>
      </c>
      <c r="I1128">
        <v>10</v>
      </c>
      <c r="J1128" t="s">
        <v>163</v>
      </c>
      <c r="K1128" t="s">
        <v>39</v>
      </c>
      <c r="L1128">
        <v>1.41</v>
      </c>
      <c r="M1128" s="2" t="s">
        <v>36</v>
      </c>
      <c r="N1128" s="9" t="s">
        <v>36</v>
      </c>
      <c r="O1128" t="s">
        <v>36</v>
      </c>
      <c r="P1128" t="s">
        <v>36</v>
      </c>
      <c r="Q1128" t="s">
        <v>36</v>
      </c>
      <c r="R1128">
        <v>14.1</v>
      </c>
      <c r="S1128" s="1">
        <v>45744.667789895837</v>
      </c>
      <c r="T1128" t="s">
        <v>42</v>
      </c>
      <c r="U1128" s="1">
        <v>45744.448611111111</v>
      </c>
      <c r="V1128" t="s">
        <v>43</v>
      </c>
      <c r="W1128" t="s">
        <v>36</v>
      </c>
      <c r="X1128">
        <v>0</v>
      </c>
      <c r="Y1128">
        <v>999</v>
      </c>
      <c r="Z1128" t="s">
        <v>36</v>
      </c>
      <c r="AA1128" t="s">
        <v>36</v>
      </c>
      <c r="AB1128" t="s">
        <v>36</v>
      </c>
      <c r="AC1128" t="s">
        <v>1010</v>
      </c>
      <c r="AD1128" t="s">
        <v>1010</v>
      </c>
      <c r="AE1128" t="s">
        <v>45</v>
      </c>
      <c r="AF1128" s="2"/>
      <c r="AI1128" s="2" t="str">
        <f>IF(COUNTIF(Classification!$B$2:$B$316,H1128)&gt;0, "FREIGHT", " ")</f>
        <v>FREIGHT</v>
      </c>
      <c r="AJ1128" s="2" t="e">
        <f>VLOOKUP(A1128,'Classification Test Result'!$A$2:$D$2428,4,FALSE)</f>
        <v>#N/A</v>
      </c>
      <c r="AL1128" s="2">
        <f>_xlfn.XLOOKUP($A1128,Results!$A$2:$A$2256,Results!G$2:G$2256,"")</f>
        <v>0</v>
      </c>
      <c r="AM1128" s="2">
        <f>_xlfn.XLOOKUP($A1128,Results!$A$2:$A$2256,Results!H$2:H$2256,"")</f>
        <v>0</v>
      </c>
      <c r="AN1128" s="2">
        <f>_xlfn.XLOOKUP($A1128,Results!$A$2:$A$2256,Results!I$2:I$2256,"")</f>
        <v>0</v>
      </c>
      <c r="AO1128" s="2">
        <f>_xlfn.XLOOKUP($A1128,Results!$A$2:$A$2256,Results!J$2:J$2256,"")</f>
        <v>0</v>
      </c>
      <c r="AP1128" s="2">
        <f>_xlfn.XLOOKUP($A1128,Results!$A$2:$A$2256,Results!K$2:K$2256,"")</f>
        <v>0</v>
      </c>
      <c r="AQ1128" s="2">
        <f>_xlfn.XLOOKUP($A1128,Results!$A$2:$A$2256,Results!L$2:L$2256,"")</f>
        <v>0</v>
      </c>
      <c r="AR1128" s="2">
        <f>_xlfn.XLOOKUP($A1128,Results!$A$2:$A$2256,Results!M$2:M$2256,"")</f>
        <v>0</v>
      </c>
      <c r="AS1128" s="2">
        <f>_xlfn.XLOOKUP($A1128,Results!$A$2:$A$2256,Results!N$2:N$2256,"")</f>
        <v>0</v>
      </c>
      <c r="AT1128" s="2">
        <f>_xlfn.XLOOKUP($A1128,Results!$A$2:$A$2256,Results!O$2:O$2256,"")</f>
        <v>0</v>
      </c>
      <c r="AU1128" s="2">
        <f>_xlfn.XLOOKUP($A1128,Results!$A$2:$A$2256,Results!P$2:P$2256,"")</f>
        <v>0</v>
      </c>
      <c r="AV1128" s="2">
        <f>_xlfn.XLOOKUP($A1128,Results!$A$2:$A$2256,Results!Q$2:Q$2256,"")</f>
        <v>0</v>
      </c>
      <c r="AW1128" s="2">
        <f>_xlfn.XLOOKUP($A1128,Results!$A$2:$A$2256,Results!R$2:R$2256,"")</f>
        <v>0</v>
      </c>
      <c r="AX1128" s="2">
        <f>_xlfn.XLOOKUP($A1128,Results!$A$2:$A$2256,Results!S$2:S$2256,"")</f>
        <v>0</v>
      </c>
      <c r="AY1128" s="2">
        <f>_xlfn.XLOOKUP($A1128,Results!$A$2:$A$2256,Results!T$2:T$2256,"")</f>
        <v>0</v>
      </c>
      <c r="AZ1128" s="2">
        <f>_xlfn.XLOOKUP($A1128,Results!$A$2:$A$2256,Results!U$2:U$2256,"")</f>
        <v>0</v>
      </c>
      <c r="BA1128" s="2">
        <f>_xlfn.XLOOKUP($A1128,Results!$A$2:$A$2256,Results!V$2:V$2256,"")</f>
        <v>0</v>
      </c>
      <c r="BB1128" s="2">
        <f>_xlfn.XLOOKUP($A1128,Results!$A$2:$A$2256,Results!W$2:W$2256,"")</f>
        <v>0</v>
      </c>
      <c r="BC1128" s="2">
        <f>_xlfn.XLOOKUP($A1128,Results!$A$2:$A$2256,Results!X$2:X$2256,"")</f>
        <v>0</v>
      </c>
      <c r="BD1128" s="2">
        <f>_xlfn.XLOOKUP($A1128,Results!$A$2:$A$2256,Results!Y$2:Y$2256,"")</f>
        <v>0</v>
      </c>
      <c r="BE1128" s="2">
        <f>_xlfn.XLOOKUP($A1128,Results!$A$2:$A$2256,Results!Z$2:Z$2256,"")</f>
        <v>0</v>
      </c>
    </row>
    <row r="1129" spans="1:57" ht="38.25" customHeight="1" x14ac:dyDescent="0.3">
      <c r="A1129">
        <v>906806</v>
      </c>
      <c r="B1129">
        <v>281413</v>
      </c>
      <c r="C1129" t="s">
        <v>36</v>
      </c>
      <c r="D1129" t="s">
        <v>3657</v>
      </c>
      <c r="E1129" s="2" t="str">
        <f>VLOOKUP(F1129,'RPA Vendor Data '!F$1:$G$2418,2)</f>
        <v>REXEL USA, INC.</v>
      </c>
      <c r="F1129" s="2">
        <v>12873</v>
      </c>
      <c r="G1129" s="2">
        <v>2</v>
      </c>
      <c r="H1129" t="s">
        <v>3658</v>
      </c>
      <c r="I1129">
        <v>2</v>
      </c>
      <c r="J1129" t="s">
        <v>65</v>
      </c>
      <c r="K1129" t="s">
        <v>39</v>
      </c>
      <c r="L1129">
        <v>3.7669999999999999</v>
      </c>
      <c r="M1129" s="2" t="s">
        <v>3659</v>
      </c>
      <c r="N1129" s="9" t="s">
        <v>3660</v>
      </c>
      <c r="O1129">
        <v>291443</v>
      </c>
      <c r="P1129" t="s">
        <v>36</v>
      </c>
      <c r="Q1129" t="s">
        <v>36</v>
      </c>
      <c r="R1129">
        <v>7.53</v>
      </c>
      <c r="S1129" s="1">
        <v>45744.271759687501</v>
      </c>
      <c r="T1129" t="s">
        <v>42</v>
      </c>
      <c r="U1129" s="1">
        <v>45744.059027777781</v>
      </c>
      <c r="V1129" t="s">
        <v>43</v>
      </c>
      <c r="W1129" t="s">
        <v>36</v>
      </c>
      <c r="X1129">
        <v>0</v>
      </c>
      <c r="Y1129">
        <v>201</v>
      </c>
      <c r="Z1129" t="s">
        <v>36</v>
      </c>
      <c r="AA1129" t="s">
        <v>36</v>
      </c>
      <c r="AB1129" t="s">
        <v>36</v>
      </c>
      <c r="AC1129" t="s">
        <v>1875</v>
      </c>
      <c r="AD1129" t="s">
        <v>1875</v>
      </c>
      <c r="AE1129" t="s">
        <v>45</v>
      </c>
      <c r="AG1129" s="18" t="s">
        <v>3661</v>
      </c>
      <c r="AH1129" s="18"/>
      <c r="AI1129" s="2" t="s">
        <v>48</v>
      </c>
      <c r="AJ1129" s="2" t="e">
        <f>VLOOKUP(A1129,'Classification Test Result'!$A$2:$D$2428,4,FALSE)</f>
        <v>#N/A</v>
      </c>
      <c r="AL1129" s="2">
        <f>_xlfn.XLOOKUP($A1129,Results!$A$2:$A$2256,Results!G$2:G$2256,"")</f>
        <v>1014226</v>
      </c>
      <c r="AM1129" s="2" t="str">
        <f>_xlfn.XLOOKUP($A1129,Results!$A$2:$A$2256,Results!H$2:H$2256,"")</f>
        <v>CNI400</v>
      </c>
      <c r="AN1129" s="2" t="str">
        <f>_xlfn.XLOOKUP($A1129,Results!$A$2:$A$2256,Results!I$2:I$2256,"")</f>
        <v>APPLETON</v>
      </c>
      <c r="AO1129" s="2">
        <f>_xlfn.XLOOKUP($A1129,Results!$A$2:$A$2256,Results!J$2:J$2256,"")</f>
        <v>687855105311</v>
      </c>
      <c r="AP1129" s="2">
        <f>_xlfn.XLOOKUP($A1129,Results!$A$2:$A$2256,Results!K$2:K$2256,"")</f>
        <v>39131718</v>
      </c>
      <c r="AQ1129" s="2">
        <f>_xlfn.XLOOKUP($A1129,Results!$A$2:$A$2256,Results!L$2:L$2256,"")</f>
        <v>0</v>
      </c>
      <c r="AR1129" s="2">
        <f>_xlfn.XLOOKUP($A1129,Results!$A$2:$A$2256,Results!M$2:M$2256,"")</f>
        <v>666171</v>
      </c>
      <c r="AS1129" s="2" t="str">
        <f>_xlfn.XLOOKUP($A1129,Results!$A$2:$A$2256,Results!N$2:N$2256,"")</f>
        <v>NER CNI-400 1-1/4 INS COND NIPP</v>
      </c>
      <c r="AT1129" s="2" t="str">
        <f>_xlfn.XLOOKUP($A1129,Results!$A$2:$A$2256,Results!O$2:O$2256,"")</f>
        <v>APPLETON</v>
      </c>
      <c r="AU1129" s="2" t="str">
        <f>_xlfn.XLOOKUP($A1129,Results!$A$2:$A$2256,Results!P$2:P$2256,"")</f>
        <v>EGS</v>
      </c>
      <c r="AV1129" s="2" t="str">
        <f>_xlfn.XLOOKUP($A1129,Results!$A$2:$A$2256,Results!Q$2:Q$2256,"")</f>
        <v>SINGLE_MATCH</v>
      </c>
      <c r="AW1129" s="2" t="str">
        <f>_xlfn.XLOOKUP($A1129,Results!$A$2:$A$2256,Results!R$2:R$2256,"")</f>
        <v>0.8821176249341616</v>
      </c>
      <c r="AX1129" s="2">
        <f>_xlfn.XLOOKUP($A1129,Results!$A$2:$A$2256,Results!S$2:S$2256,"")</f>
        <v>100</v>
      </c>
      <c r="AY1129" s="2">
        <f>_xlfn.XLOOKUP($A1129,Results!$A$2:$A$2256,Results!T$2:T$2256,"")</f>
        <v>100</v>
      </c>
      <c r="AZ1129" s="2">
        <f>_xlfn.XLOOKUP($A1129,Results!$A$2:$A$2256,Results!U$2:U$2256,"")</f>
        <v>100</v>
      </c>
      <c r="BA1129" s="2" t="str">
        <f>_xlfn.XLOOKUP($A1129,Results!$A$2:$A$2256,Results!V$2:V$2256,"")</f>
        <v>APPLETON</v>
      </c>
      <c r="BB1129" s="2">
        <f>_xlfn.XLOOKUP($A1129,Results!$A$2:$A$2256,Results!W$2:W$2256,"")</f>
        <v>89</v>
      </c>
      <c r="BC1129" s="2">
        <f>_xlfn.XLOOKUP($A1129,Results!$A$2:$A$2256,Results!X$2:X$2256,"")</f>
        <v>39131718</v>
      </c>
      <c r="BD1129" s="2">
        <f>_xlfn.XLOOKUP($A1129,Results!$A$2:$A$2256,Results!Y$2:Y$2256,"")</f>
        <v>89</v>
      </c>
      <c r="BE1129" s="2" t="b">
        <f>_xlfn.XLOOKUP($A1129,Results!$A$2:$A$2256,Results!Z$2:Z$2256,"")</f>
        <v>1</v>
      </c>
    </row>
    <row r="1130" spans="1:57" ht="38.25" customHeight="1" x14ac:dyDescent="0.3">
      <c r="A1130">
        <v>906807</v>
      </c>
      <c r="B1130">
        <v>281887</v>
      </c>
      <c r="C1130" t="s">
        <v>36</v>
      </c>
      <c r="D1130">
        <v>15586</v>
      </c>
      <c r="F1130" s="2">
        <v>10441</v>
      </c>
      <c r="G1130" s="2">
        <v>7</v>
      </c>
      <c r="H1130" s="2" t="s">
        <v>3631</v>
      </c>
      <c r="I1130">
        <v>10</v>
      </c>
      <c r="J1130" t="s">
        <v>163</v>
      </c>
      <c r="K1130" t="s">
        <v>39</v>
      </c>
      <c r="L1130">
        <v>1.41</v>
      </c>
      <c r="M1130" s="2" t="s">
        <v>36</v>
      </c>
      <c r="N1130" s="9" t="s">
        <v>36</v>
      </c>
      <c r="O1130" t="s">
        <v>36</v>
      </c>
      <c r="P1130" t="s">
        <v>36</v>
      </c>
      <c r="Q1130" t="s">
        <v>36</v>
      </c>
      <c r="R1130">
        <v>14.1</v>
      </c>
      <c r="S1130" s="1">
        <v>45744.667778043979</v>
      </c>
      <c r="T1130" t="s">
        <v>42</v>
      </c>
      <c r="U1130" s="1">
        <v>45744.448611111111</v>
      </c>
      <c r="V1130" t="s">
        <v>43</v>
      </c>
      <c r="W1130" t="s">
        <v>36</v>
      </c>
      <c r="X1130">
        <v>0</v>
      </c>
      <c r="Y1130">
        <v>999</v>
      </c>
      <c r="Z1130" t="s">
        <v>36</v>
      </c>
      <c r="AA1130" t="s">
        <v>36</v>
      </c>
      <c r="AB1130" t="s">
        <v>36</v>
      </c>
      <c r="AC1130" t="s">
        <v>1010</v>
      </c>
      <c r="AD1130" t="s">
        <v>1010</v>
      </c>
      <c r="AE1130" t="s">
        <v>45</v>
      </c>
      <c r="AF1130" s="2"/>
      <c r="AI1130" s="2" t="str">
        <f>IF(COUNTIF(Classification!$B$2:$B$316,H1130)&gt;0, "FREIGHT", " ")</f>
        <v>FREIGHT</v>
      </c>
      <c r="AJ1130" s="2" t="e">
        <f>VLOOKUP(A1130,'Classification Test Result'!$A$2:$D$2428,4,FALSE)</f>
        <v>#N/A</v>
      </c>
      <c r="AL1130" s="2">
        <f>_xlfn.XLOOKUP($A1130,Results!$A$2:$A$2256,Results!G$2:G$2256,"")</f>
        <v>0</v>
      </c>
      <c r="AM1130" s="2">
        <f>_xlfn.XLOOKUP($A1130,Results!$A$2:$A$2256,Results!H$2:H$2256,"")</f>
        <v>0</v>
      </c>
      <c r="AN1130" s="2">
        <f>_xlfn.XLOOKUP($A1130,Results!$A$2:$A$2256,Results!I$2:I$2256,"")</f>
        <v>0</v>
      </c>
      <c r="AO1130" s="2">
        <f>_xlfn.XLOOKUP($A1130,Results!$A$2:$A$2256,Results!J$2:J$2256,"")</f>
        <v>0</v>
      </c>
      <c r="AP1130" s="2">
        <f>_xlfn.XLOOKUP($A1130,Results!$A$2:$A$2256,Results!K$2:K$2256,"")</f>
        <v>0</v>
      </c>
      <c r="AQ1130" s="2">
        <f>_xlfn.XLOOKUP($A1130,Results!$A$2:$A$2256,Results!L$2:L$2256,"")</f>
        <v>0</v>
      </c>
      <c r="AR1130" s="2">
        <f>_xlfn.XLOOKUP($A1130,Results!$A$2:$A$2256,Results!M$2:M$2256,"")</f>
        <v>0</v>
      </c>
      <c r="AS1130" s="2">
        <f>_xlfn.XLOOKUP($A1130,Results!$A$2:$A$2256,Results!N$2:N$2256,"")</f>
        <v>0</v>
      </c>
      <c r="AT1130" s="2">
        <f>_xlfn.XLOOKUP($A1130,Results!$A$2:$A$2256,Results!O$2:O$2256,"")</f>
        <v>0</v>
      </c>
      <c r="AU1130" s="2">
        <f>_xlfn.XLOOKUP($A1130,Results!$A$2:$A$2256,Results!P$2:P$2256,"")</f>
        <v>0</v>
      </c>
      <c r="AV1130" s="2">
        <f>_xlfn.XLOOKUP($A1130,Results!$A$2:$A$2256,Results!Q$2:Q$2256,"")</f>
        <v>0</v>
      </c>
      <c r="AW1130" s="2">
        <f>_xlfn.XLOOKUP($A1130,Results!$A$2:$A$2256,Results!R$2:R$2256,"")</f>
        <v>0</v>
      </c>
      <c r="AX1130" s="2">
        <f>_xlfn.XLOOKUP($A1130,Results!$A$2:$A$2256,Results!S$2:S$2256,"")</f>
        <v>0</v>
      </c>
      <c r="AY1130" s="2">
        <f>_xlfn.XLOOKUP($A1130,Results!$A$2:$A$2256,Results!T$2:T$2256,"")</f>
        <v>0</v>
      </c>
      <c r="AZ1130" s="2">
        <f>_xlfn.XLOOKUP($A1130,Results!$A$2:$A$2256,Results!U$2:U$2256,"")</f>
        <v>0</v>
      </c>
      <c r="BA1130" s="2">
        <f>_xlfn.XLOOKUP($A1130,Results!$A$2:$A$2256,Results!V$2:V$2256,"")</f>
        <v>0</v>
      </c>
      <c r="BB1130" s="2">
        <f>_xlfn.XLOOKUP($A1130,Results!$A$2:$A$2256,Results!W$2:W$2256,"")</f>
        <v>0</v>
      </c>
      <c r="BC1130" s="2">
        <f>_xlfn.XLOOKUP($A1130,Results!$A$2:$A$2256,Results!X$2:X$2256,"")</f>
        <v>0</v>
      </c>
      <c r="BD1130" s="2">
        <f>_xlfn.XLOOKUP($A1130,Results!$A$2:$A$2256,Results!Y$2:Y$2256,"")</f>
        <v>0</v>
      </c>
      <c r="BE1130" s="2">
        <f>_xlfn.XLOOKUP($A1130,Results!$A$2:$A$2256,Results!Z$2:Z$2256,"")</f>
        <v>0</v>
      </c>
    </row>
    <row r="1131" spans="1:57" ht="38.25" customHeight="1" x14ac:dyDescent="0.3">
      <c r="A1131">
        <v>906808</v>
      </c>
      <c r="B1131">
        <v>281682</v>
      </c>
      <c r="C1131" t="s">
        <v>36</v>
      </c>
      <c r="D1131" t="s">
        <v>550</v>
      </c>
      <c r="E1131" s="2" t="str">
        <f>VLOOKUP(F1131,'RPA Vendor Data '!F$1:$G$2418,2)</f>
        <v>REXEL USA, INC.</v>
      </c>
      <c r="F1131" s="2">
        <v>12873</v>
      </c>
      <c r="G1131" s="2">
        <v>6</v>
      </c>
      <c r="H1131" t="s">
        <v>3663</v>
      </c>
      <c r="I1131">
        <v>50</v>
      </c>
      <c r="J1131" t="s">
        <v>65</v>
      </c>
      <c r="K1131" t="s">
        <v>39</v>
      </c>
      <c r="L1131">
        <v>1.6719999999999999</v>
      </c>
      <c r="M1131" s="2" t="s">
        <v>3664</v>
      </c>
      <c r="N1131" s="9" t="s">
        <v>3665</v>
      </c>
      <c r="O1131">
        <v>828743</v>
      </c>
      <c r="P1131" t="s">
        <v>36</v>
      </c>
      <c r="Q1131" t="s">
        <v>36</v>
      </c>
      <c r="R1131">
        <v>83.6</v>
      </c>
      <c r="S1131" s="1">
        <v>45744.522182789347</v>
      </c>
      <c r="T1131" t="s">
        <v>42</v>
      </c>
      <c r="U1131" s="1">
        <v>45744.293749999997</v>
      </c>
      <c r="V1131" t="s">
        <v>43</v>
      </c>
      <c r="W1131" t="s">
        <v>36</v>
      </c>
      <c r="X1131">
        <v>6</v>
      </c>
      <c r="Y1131" t="s">
        <v>54</v>
      </c>
      <c r="Z1131" t="s">
        <v>36</v>
      </c>
      <c r="AA1131">
        <v>1.6719999999999999</v>
      </c>
      <c r="AB1131" t="s">
        <v>36</v>
      </c>
      <c r="AC1131" t="s">
        <v>1819</v>
      </c>
      <c r="AD1131" t="s">
        <v>1819</v>
      </c>
      <c r="AE1131" t="s">
        <v>45</v>
      </c>
      <c r="AG1131" s="18" t="s">
        <v>3666</v>
      </c>
      <c r="AH1131" s="18"/>
      <c r="AI1131" s="2" t="s">
        <v>48</v>
      </c>
      <c r="AJ1131" s="2" t="e">
        <f>VLOOKUP(A1131,'Classification Test Result'!$A$2:$D$2428,4,FALSE)</f>
        <v>#N/A</v>
      </c>
      <c r="AL1131" s="2">
        <f>_xlfn.XLOOKUP($A1131,Results!$A$2:$A$2256,Results!G$2:G$2256,"")</f>
        <v>1145999</v>
      </c>
      <c r="AM1131" s="2" t="str">
        <f>_xlfn.XLOOKUP($A1131,Results!$A$2:$A$2256,Results!H$2:H$2256,"")</f>
        <v>7075GSR</v>
      </c>
      <c r="AN1131" s="2" t="str">
        <f>_xlfn.XLOOKUP($A1131,Results!$A$2:$A$2256,Results!I$2:I$2256,"")</f>
        <v>APPLETON</v>
      </c>
      <c r="AO1131" s="2">
        <f>_xlfn.XLOOKUP($A1131,Results!$A$2:$A$2256,Results!J$2:J$2256,"")</f>
        <v>687855876662</v>
      </c>
      <c r="AP1131" s="2">
        <f>_xlfn.XLOOKUP($A1131,Results!$A$2:$A$2256,Results!K$2:K$2256,"")</f>
        <v>39121434</v>
      </c>
      <c r="AQ1131" s="2">
        <f>_xlfn.XLOOKUP($A1131,Results!$A$2:$A$2256,Results!L$2:L$2256,"")</f>
        <v>0</v>
      </c>
      <c r="AR1131" s="2">
        <f>_xlfn.XLOOKUP($A1131,Results!$A$2:$A$2256,Results!M$2:M$2256,"")</f>
        <v>291024</v>
      </c>
      <c r="AS1131" s="2" t="str">
        <f>_xlfn.XLOOKUP($A1131,Results!$A$2:$A$2256,Results!N$2:N$2256,"")</f>
        <v>EGS 7075GSR 3/4 EMT CONNECTOR</v>
      </c>
      <c r="AT1131" s="2" t="str">
        <f>_xlfn.XLOOKUP($A1131,Results!$A$2:$A$2256,Results!O$2:O$2256,"")</f>
        <v>APPLETON</v>
      </c>
      <c r="AU1131" s="2" t="str">
        <f>_xlfn.XLOOKUP($A1131,Results!$A$2:$A$2256,Results!P$2:P$2256,"")</f>
        <v>EGS</v>
      </c>
      <c r="AV1131" s="2" t="str">
        <f>_xlfn.XLOOKUP($A1131,Results!$A$2:$A$2256,Results!Q$2:Q$2256,"")</f>
        <v>MULTIPLE_MATCHES_ONE_VALID</v>
      </c>
      <c r="AW1131" s="2" t="str">
        <f>_xlfn.XLOOKUP($A1131,Results!$A$2:$A$2256,Results!R$2:R$2256,"")</f>
        <v>0.9427975522327621</v>
      </c>
      <c r="AX1131" s="2">
        <f>_xlfn.XLOOKUP($A1131,Results!$A$2:$A$2256,Results!S$2:S$2256,"")</f>
        <v>100</v>
      </c>
      <c r="AY1131" s="2">
        <f>_xlfn.XLOOKUP($A1131,Results!$A$2:$A$2256,Results!T$2:T$2256,"")</f>
        <v>100</v>
      </c>
      <c r="AZ1131" s="2">
        <f>_xlfn.XLOOKUP($A1131,Results!$A$2:$A$2256,Results!U$2:U$2256,"")</f>
        <v>100</v>
      </c>
      <c r="BA1131" s="2" t="str">
        <f>_xlfn.XLOOKUP($A1131,Results!$A$2:$A$2256,Results!V$2:V$2256,"")</f>
        <v>APPLETON</v>
      </c>
      <c r="BB1131" s="2">
        <f>_xlfn.XLOOKUP($A1131,Results!$A$2:$A$2256,Results!W$2:W$2256,"")</f>
        <v>95</v>
      </c>
      <c r="BC1131" s="2">
        <f>_xlfn.XLOOKUP($A1131,Results!$A$2:$A$2256,Results!X$2:X$2256,"")</f>
        <v>39121434</v>
      </c>
      <c r="BD1131" s="2">
        <f>_xlfn.XLOOKUP($A1131,Results!$A$2:$A$2256,Results!Y$2:Y$2256,"")</f>
        <v>95</v>
      </c>
      <c r="BE1131" s="2" t="b">
        <f>_xlfn.XLOOKUP($A1131,Results!$A$2:$A$2256,Results!Z$2:Z$2256,"")</f>
        <v>1</v>
      </c>
    </row>
    <row r="1132" spans="1:57" ht="38.25" customHeight="1" x14ac:dyDescent="0.3">
      <c r="A1132">
        <v>906809</v>
      </c>
      <c r="B1132">
        <v>281682</v>
      </c>
      <c r="C1132" t="s">
        <v>36</v>
      </c>
      <c r="D1132" t="s">
        <v>550</v>
      </c>
      <c r="E1132" s="2" t="str">
        <f>VLOOKUP(F1132,'RPA Vendor Data '!F$1:$G$2418,2)</f>
        <v>REXEL USA, INC.</v>
      </c>
      <c r="F1132" s="2">
        <v>12873</v>
      </c>
      <c r="G1132" s="2">
        <v>7</v>
      </c>
      <c r="H1132" t="s">
        <v>3667</v>
      </c>
      <c r="I1132">
        <v>50</v>
      </c>
      <c r="J1132" t="s">
        <v>65</v>
      </c>
      <c r="K1132" t="s">
        <v>39</v>
      </c>
      <c r="L1132">
        <v>1.5569999999999999</v>
      </c>
      <c r="M1132" s="2" t="s">
        <v>3653</v>
      </c>
      <c r="N1132" s="9" t="s">
        <v>3668</v>
      </c>
      <c r="O1132">
        <v>828741</v>
      </c>
      <c r="P1132" t="s">
        <v>36</v>
      </c>
      <c r="Q1132" t="s">
        <v>36</v>
      </c>
      <c r="R1132">
        <v>77.87</v>
      </c>
      <c r="S1132" s="1">
        <v>45744.522150081022</v>
      </c>
      <c r="T1132" t="s">
        <v>42</v>
      </c>
      <c r="U1132" s="1">
        <v>45744.293749999997</v>
      </c>
      <c r="V1132" t="s">
        <v>43</v>
      </c>
      <c r="W1132" t="s">
        <v>36</v>
      </c>
      <c r="X1132">
        <v>7</v>
      </c>
      <c r="Y1132" t="s">
        <v>54</v>
      </c>
      <c r="Z1132" t="s">
        <v>36</v>
      </c>
      <c r="AA1132">
        <v>1.5569999999999999</v>
      </c>
      <c r="AB1132" t="s">
        <v>36</v>
      </c>
      <c r="AC1132" t="s">
        <v>1819</v>
      </c>
      <c r="AD1132" t="s">
        <v>1819</v>
      </c>
      <c r="AE1132" t="s">
        <v>45</v>
      </c>
      <c r="AG1132" s="18" t="s">
        <v>3669</v>
      </c>
      <c r="AH1132" s="18"/>
      <c r="AI1132" s="2" t="s">
        <v>48</v>
      </c>
      <c r="AJ1132" s="2" t="e">
        <f>VLOOKUP(A1132,'Classification Test Result'!$A$2:$D$2428,4,FALSE)</f>
        <v>#N/A</v>
      </c>
      <c r="AL1132" s="2">
        <f>_xlfn.XLOOKUP($A1132,Results!$A$2:$A$2256,Results!G$2:G$2256,"")</f>
        <v>1043519</v>
      </c>
      <c r="AM1132" s="2" t="str">
        <f>_xlfn.XLOOKUP($A1132,Results!$A$2:$A$2256,Results!H$2:H$2256,"")</f>
        <v>6075GSR</v>
      </c>
      <c r="AN1132" s="2" t="str">
        <f>_xlfn.XLOOKUP($A1132,Results!$A$2:$A$2256,Results!I$2:I$2256,"")</f>
        <v>APPLETON</v>
      </c>
      <c r="AO1132" s="2">
        <f>_xlfn.XLOOKUP($A1132,Results!$A$2:$A$2256,Results!J$2:J$2256,"")</f>
        <v>687855876587</v>
      </c>
      <c r="AP1132" s="2">
        <f>_xlfn.XLOOKUP($A1132,Results!$A$2:$A$2256,Results!K$2:K$2256,"")</f>
        <v>39131707</v>
      </c>
      <c r="AQ1132" s="2">
        <f>_xlfn.XLOOKUP($A1132,Results!$A$2:$A$2256,Results!L$2:L$2256,"")</f>
        <v>0</v>
      </c>
      <c r="AR1132" s="2">
        <f>_xlfn.XLOOKUP($A1132,Results!$A$2:$A$2256,Results!M$2:M$2256,"")</f>
        <v>571942</v>
      </c>
      <c r="AS1132" s="2" t="str">
        <f>_xlfn.XLOOKUP($A1132,Results!$A$2:$A$2256,Results!N$2:N$2256,"")</f>
        <v>EGS 6075GSR 3/4 EMT COUPLING</v>
      </c>
      <c r="AT1132" s="2" t="str">
        <f>_xlfn.XLOOKUP($A1132,Results!$A$2:$A$2256,Results!O$2:O$2256,"")</f>
        <v>APPLETON</v>
      </c>
      <c r="AU1132" s="2" t="str">
        <f>_xlfn.XLOOKUP($A1132,Results!$A$2:$A$2256,Results!P$2:P$2256,"")</f>
        <v>EGS</v>
      </c>
      <c r="AV1132" s="2" t="str">
        <f>_xlfn.XLOOKUP($A1132,Results!$A$2:$A$2256,Results!Q$2:Q$2256,"")</f>
        <v>MULTIPLE_MATCHES_ONE_VALID</v>
      </c>
      <c r="AW1132" s="2">
        <f>_xlfn.XLOOKUP($A1132,Results!$A$2:$A$2256,Results!R$2:R$2256,"")</f>
        <v>0.93361776956209597</v>
      </c>
      <c r="AX1132" s="2">
        <f>_xlfn.XLOOKUP($A1132,Results!$A$2:$A$2256,Results!S$2:S$2256,"")</f>
        <v>100</v>
      </c>
      <c r="AY1132" s="2">
        <f>_xlfn.XLOOKUP($A1132,Results!$A$2:$A$2256,Results!T$2:T$2256,"")</f>
        <v>100</v>
      </c>
      <c r="AZ1132" s="2">
        <f>_xlfn.XLOOKUP($A1132,Results!$A$2:$A$2256,Results!U$2:U$2256,"")</f>
        <v>100</v>
      </c>
      <c r="BA1132" s="2" t="str">
        <f>_xlfn.XLOOKUP($A1132,Results!$A$2:$A$2256,Results!V$2:V$2256,"")</f>
        <v>APPLETON</v>
      </c>
      <c r="BB1132" s="2">
        <f>_xlfn.XLOOKUP($A1132,Results!$A$2:$A$2256,Results!W$2:W$2256,"")</f>
        <v>94</v>
      </c>
      <c r="BC1132" s="2">
        <f>_xlfn.XLOOKUP($A1132,Results!$A$2:$A$2256,Results!X$2:X$2256,"")</f>
        <v>39131707</v>
      </c>
      <c r="BD1132" s="2">
        <f>_xlfn.XLOOKUP($A1132,Results!$A$2:$A$2256,Results!Y$2:Y$2256,"")</f>
        <v>77</v>
      </c>
      <c r="BE1132" s="2" t="b">
        <f>_xlfn.XLOOKUP($A1132,Results!$A$2:$A$2256,Results!Z$2:Z$2256,"")</f>
        <v>1</v>
      </c>
    </row>
    <row r="1133" spans="1:57" ht="38.25" customHeight="1" x14ac:dyDescent="0.3">
      <c r="A1133">
        <v>906810</v>
      </c>
      <c r="B1133">
        <v>281890</v>
      </c>
      <c r="C1133" t="s">
        <v>36</v>
      </c>
      <c r="D1133">
        <v>15584</v>
      </c>
      <c r="F1133" s="2">
        <v>10441</v>
      </c>
      <c r="G1133" s="2">
        <v>5</v>
      </c>
      <c r="H1133" s="2" t="s">
        <v>3631</v>
      </c>
      <c r="I1133">
        <v>10</v>
      </c>
      <c r="J1133" t="s">
        <v>163</v>
      </c>
      <c r="K1133" t="s">
        <v>39</v>
      </c>
      <c r="L1133">
        <v>1.41</v>
      </c>
      <c r="M1133" s="2" t="s">
        <v>36</v>
      </c>
      <c r="N1133" s="9" t="s">
        <v>36</v>
      </c>
      <c r="O1133" t="s">
        <v>36</v>
      </c>
      <c r="P1133" t="s">
        <v>36</v>
      </c>
      <c r="Q1133" t="s">
        <v>36</v>
      </c>
      <c r="R1133">
        <v>14.1</v>
      </c>
      <c r="S1133" s="1">
        <v>45744.66770972222</v>
      </c>
      <c r="T1133" t="s">
        <v>42</v>
      </c>
      <c r="U1133" s="1">
        <v>45744.449305555558</v>
      </c>
      <c r="V1133" t="s">
        <v>43</v>
      </c>
      <c r="W1133" t="s">
        <v>36</v>
      </c>
      <c r="X1133">
        <v>0</v>
      </c>
      <c r="Y1133">
        <v>999</v>
      </c>
      <c r="Z1133" t="s">
        <v>36</v>
      </c>
      <c r="AA1133" t="s">
        <v>36</v>
      </c>
      <c r="AB1133" t="s">
        <v>36</v>
      </c>
      <c r="AC1133" t="s">
        <v>1010</v>
      </c>
      <c r="AD1133" t="s">
        <v>1010</v>
      </c>
      <c r="AE1133" t="s">
        <v>45</v>
      </c>
      <c r="AF1133" s="2"/>
      <c r="AI1133" s="2" t="str">
        <f>IF(COUNTIF(Classification!$B$2:$B$316,H1133)&gt;0, "FREIGHT", " ")</f>
        <v>FREIGHT</v>
      </c>
      <c r="AJ1133" s="2" t="e">
        <f>VLOOKUP(A1133,'Classification Test Result'!$A$2:$D$2428,4,FALSE)</f>
        <v>#N/A</v>
      </c>
      <c r="AL1133" s="2">
        <f>_xlfn.XLOOKUP($A1133,Results!$A$2:$A$2256,Results!G$2:G$2256,"")</f>
        <v>0</v>
      </c>
      <c r="AM1133" s="2">
        <f>_xlfn.XLOOKUP($A1133,Results!$A$2:$A$2256,Results!H$2:H$2256,"")</f>
        <v>0</v>
      </c>
      <c r="AN1133" s="2">
        <f>_xlfn.XLOOKUP($A1133,Results!$A$2:$A$2256,Results!I$2:I$2256,"")</f>
        <v>0</v>
      </c>
      <c r="AO1133" s="2">
        <f>_xlfn.XLOOKUP($A1133,Results!$A$2:$A$2256,Results!J$2:J$2256,"")</f>
        <v>0</v>
      </c>
      <c r="AP1133" s="2">
        <f>_xlfn.XLOOKUP($A1133,Results!$A$2:$A$2256,Results!K$2:K$2256,"")</f>
        <v>0</v>
      </c>
      <c r="AQ1133" s="2">
        <f>_xlfn.XLOOKUP($A1133,Results!$A$2:$A$2256,Results!L$2:L$2256,"")</f>
        <v>0</v>
      </c>
      <c r="AR1133" s="2">
        <f>_xlfn.XLOOKUP($A1133,Results!$A$2:$A$2256,Results!M$2:M$2256,"")</f>
        <v>0</v>
      </c>
      <c r="AS1133" s="2">
        <f>_xlfn.XLOOKUP($A1133,Results!$A$2:$A$2256,Results!N$2:N$2256,"")</f>
        <v>0</v>
      </c>
      <c r="AT1133" s="2">
        <f>_xlfn.XLOOKUP($A1133,Results!$A$2:$A$2256,Results!O$2:O$2256,"")</f>
        <v>0</v>
      </c>
      <c r="AU1133" s="2">
        <f>_xlfn.XLOOKUP($A1133,Results!$A$2:$A$2256,Results!P$2:P$2256,"")</f>
        <v>0</v>
      </c>
      <c r="AV1133" s="2">
        <f>_xlfn.XLOOKUP($A1133,Results!$A$2:$A$2256,Results!Q$2:Q$2256,"")</f>
        <v>0</v>
      </c>
      <c r="AW1133" s="2">
        <f>_xlfn.XLOOKUP($A1133,Results!$A$2:$A$2256,Results!R$2:R$2256,"")</f>
        <v>0</v>
      </c>
      <c r="AX1133" s="2">
        <f>_xlfn.XLOOKUP($A1133,Results!$A$2:$A$2256,Results!S$2:S$2256,"")</f>
        <v>0</v>
      </c>
      <c r="AY1133" s="2">
        <f>_xlfn.XLOOKUP($A1133,Results!$A$2:$A$2256,Results!T$2:T$2256,"")</f>
        <v>0</v>
      </c>
      <c r="AZ1133" s="2">
        <f>_xlfn.XLOOKUP($A1133,Results!$A$2:$A$2256,Results!U$2:U$2256,"")</f>
        <v>0</v>
      </c>
      <c r="BA1133" s="2">
        <f>_xlfn.XLOOKUP($A1133,Results!$A$2:$A$2256,Results!V$2:V$2256,"")</f>
        <v>0</v>
      </c>
      <c r="BB1133" s="2">
        <f>_xlfn.XLOOKUP($A1133,Results!$A$2:$A$2256,Results!W$2:W$2256,"")</f>
        <v>0</v>
      </c>
      <c r="BC1133" s="2">
        <f>_xlfn.XLOOKUP($A1133,Results!$A$2:$A$2256,Results!X$2:X$2256,"")</f>
        <v>0</v>
      </c>
      <c r="BD1133" s="2">
        <f>_xlfn.XLOOKUP($A1133,Results!$A$2:$A$2256,Results!Y$2:Y$2256,"")</f>
        <v>0</v>
      </c>
      <c r="BE1133" s="2">
        <f>_xlfn.XLOOKUP($A1133,Results!$A$2:$A$2256,Results!Z$2:Z$2256,"")</f>
        <v>0</v>
      </c>
    </row>
    <row r="1134" spans="1:57" ht="38.25" customHeight="1" x14ac:dyDescent="0.3">
      <c r="A1134">
        <v>906811</v>
      </c>
      <c r="B1134">
        <v>281682</v>
      </c>
      <c r="C1134" t="s">
        <v>36</v>
      </c>
      <c r="D1134" t="s">
        <v>550</v>
      </c>
      <c r="E1134" s="2" t="str">
        <f>VLOOKUP(F1134,'RPA Vendor Data '!F$1:$G$2418,2)</f>
        <v>REXEL USA, INC.</v>
      </c>
      <c r="F1134" s="2">
        <v>12873</v>
      </c>
      <c r="G1134" s="2">
        <v>4</v>
      </c>
      <c r="H1134" t="s">
        <v>3670</v>
      </c>
      <c r="I1134">
        <v>8</v>
      </c>
      <c r="J1134" t="s">
        <v>65</v>
      </c>
      <c r="K1134" t="s">
        <v>39</v>
      </c>
      <c r="L1134">
        <v>6.7640000000000002</v>
      </c>
      <c r="M1134" s="2" t="s">
        <v>3653</v>
      </c>
      <c r="N1134" s="9" t="s">
        <v>3671</v>
      </c>
      <c r="O1134">
        <v>60946</v>
      </c>
      <c r="P1134" t="s">
        <v>36</v>
      </c>
      <c r="Q1134" t="s">
        <v>36</v>
      </c>
      <c r="R1134">
        <v>54.11</v>
      </c>
      <c r="S1134" s="1">
        <v>45744.522140162037</v>
      </c>
      <c r="T1134" t="s">
        <v>42</v>
      </c>
      <c r="U1134" s="1">
        <v>45744.293749999997</v>
      </c>
      <c r="V1134" t="s">
        <v>43</v>
      </c>
      <c r="W1134" t="s">
        <v>36</v>
      </c>
      <c r="X1134">
        <v>4</v>
      </c>
      <c r="Y1134" t="s">
        <v>54</v>
      </c>
      <c r="Z1134" t="s">
        <v>36</v>
      </c>
      <c r="AA1134">
        <v>6.7640000000000002</v>
      </c>
      <c r="AB1134" t="s">
        <v>36</v>
      </c>
      <c r="AC1134" t="s">
        <v>1819</v>
      </c>
      <c r="AD1134" t="s">
        <v>1819</v>
      </c>
      <c r="AE1134" t="s">
        <v>45</v>
      </c>
      <c r="AG1134" s="18" t="s">
        <v>3672</v>
      </c>
      <c r="AH1134" s="18"/>
      <c r="AI1134" s="2" t="s">
        <v>48</v>
      </c>
      <c r="AJ1134" s="2" t="e">
        <f>VLOOKUP(A1134,'Classification Test Result'!$A$2:$D$2428,4,FALSE)</f>
        <v>#N/A</v>
      </c>
      <c r="AL1134" s="2">
        <f>_xlfn.XLOOKUP($A1134,Results!$A$2:$A$2256,Results!G$2:G$2256,"")</f>
        <v>1047972</v>
      </c>
      <c r="AM1134" s="2" t="str">
        <f>_xlfn.XLOOKUP($A1134,Results!$A$2:$A$2256,Results!H$2:H$2256,"")</f>
        <v>4QS975T</v>
      </c>
      <c r="AN1134" s="2" t="str">
        <f>_xlfn.XLOOKUP($A1134,Results!$A$2:$A$2256,Results!I$2:I$2256,"")</f>
        <v>APPLETON</v>
      </c>
      <c r="AO1134" s="2">
        <f>_xlfn.XLOOKUP($A1134,Results!$A$2:$A$2256,Results!J$2:J$2256,"")</f>
        <v>687855120857</v>
      </c>
      <c r="AP1134" s="2">
        <f>_xlfn.XLOOKUP($A1134,Results!$A$2:$A$2256,Results!K$2:K$2256,"")</f>
        <v>39121420</v>
      </c>
      <c r="AQ1134" s="2">
        <f>_xlfn.XLOOKUP($A1134,Results!$A$2:$A$2256,Results!L$2:L$2256,"")</f>
        <v>0</v>
      </c>
      <c r="AR1134" s="2">
        <f>_xlfn.XLOOKUP($A1134,Results!$A$2:$A$2256,Results!M$2:M$2256,"")</f>
        <v>711362</v>
      </c>
      <c r="AS1134" s="2" t="str">
        <f>_xlfn.XLOOKUP($A1134,Results!$A$2:$A$2256,Results!N$2:N$2256,"")</f>
        <v>ETP 4QS-975T 3/4 90D STEEL LT CONN</v>
      </c>
      <c r="AT1134" s="2" t="str">
        <f>_xlfn.XLOOKUP($A1134,Results!$A$2:$A$2256,Results!O$2:O$2256,"")</f>
        <v>APPLETON</v>
      </c>
      <c r="AU1134" s="2" t="str">
        <f>_xlfn.XLOOKUP($A1134,Results!$A$2:$A$2256,Results!P$2:P$2256,"")</f>
        <v>EGS</v>
      </c>
      <c r="AV1134" s="2" t="str">
        <f>_xlfn.XLOOKUP($A1134,Results!$A$2:$A$2256,Results!Q$2:Q$2256,"")</f>
        <v>SINGLE_MATCH</v>
      </c>
      <c r="AW1134" s="2" t="str">
        <f>_xlfn.XLOOKUP($A1134,Results!$A$2:$A$2256,Results!R$2:R$2256,"")</f>
        <v>0.8389196317913165</v>
      </c>
      <c r="AX1134" s="2">
        <f>_xlfn.XLOOKUP($A1134,Results!$A$2:$A$2256,Results!S$2:S$2256,"")</f>
        <v>100</v>
      </c>
      <c r="AY1134" s="2">
        <f>_xlfn.XLOOKUP($A1134,Results!$A$2:$A$2256,Results!T$2:T$2256,"")</f>
        <v>100</v>
      </c>
      <c r="AZ1134" s="2">
        <f>_xlfn.XLOOKUP($A1134,Results!$A$2:$A$2256,Results!U$2:U$2256,"")</f>
        <v>100</v>
      </c>
      <c r="BA1134" s="2" t="str">
        <f>_xlfn.XLOOKUP($A1134,Results!$A$2:$A$2256,Results!V$2:V$2256,"")</f>
        <v>APPLETON</v>
      </c>
      <c r="BB1134" s="2">
        <f>_xlfn.XLOOKUP($A1134,Results!$A$2:$A$2256,Results!W$2:W$2256,"")</f>
        <v>86</v>
      </c>
      <c r="BC1134" s="2">
        <f>_xlfn.XLOOKUP($A1134,Results!$A$2:$A$2256,Results!X$2:X$2256,"")</f>
        <v>39121420</v>
      </c>
      <c r="BD1134" s="2">
        <f>_xlfn.XLOOKUP($A1134,Results!$A$2:$A$2256,Results!Y$2:Y$2256,"")</f>
        <v>86</v>
      </c>
      <c r="BE1134" s="2" t="b">
        <f>_xlfn.XLOOKUP($A1134,Results!$A$2:$A$2256,Results!Z$2:Z$2256,"")</f>
        <v>1</v>
      </c>
    </row>
    <row r="1135" spans="1:57" ht="38.25" customHeight="1" x14ac:dyDescent="0.3">
      <c r="A1135">
        <v>906812</v>
      </c>
      <c r="B1135">
        <v>281682</v>
      </c>
      <c r="C1135" t="s">
        <v>36</v>
      </c>
      <c r="D1135" t="s">
        <v>550</v>
      </c>
      <c r="E1135" s="2" t="str">
        <f>VLOOKUP(F1135,'RPA Vendor Data '!F$1:$G$2418,2)</f>
        <v>REXEL USA, INC.</v>
      </c>
      <c r="F1135" s="2">
        <v>12873</v>
      </c>
      <c r="G1135" s="2">
        <v>3</v>
      </c>
      <c r="H1135" t="s">
        <v>3674</v>
      </c>
      <c r="I1135">
        <v>16</v>
      </c>
      <c r="J1135" t="s">
        <v>65</v>
      </c>
      <c r="K1135" t="s">
        <v>39</v>
      </c>
      <c r="L1135">
        <v>3.6349999999999998</v>
      </c>
      <c r="M1135" s="2" t="s">
        <v>3653</v>
      </c>
      <c r="N1135" s="9" t="s">
        <v>3675</v>
      </c>
      <c r="O1135">
        <v>61370</v>
      </c>
      <c r="P1135" t="s">
        <v>36</v>
      </c>
      <c r="Q1135" t="s">
        <v>36</v>
      </c>
      <c r="R1135">
        <v>58.16</v>
      </c>
      <c r="S1135" s="1">
        <v>45744.522137187501</v>
      </c>
      <c r="T1135" t="s">
        <v>42</v>
      </c>
      <c r="U1135" s="1">
        <v>45744.293749999997</v>
      </c>
      <c r="V1135" t="s">
        <v>43</v>
      </c>
      <c r="W1135" t="s">
        <v>36</v>
      </c>
      <c r="X1135">
        <v>3</v>
      </c>
      <c r="Y1135" t="s">
        <v>54</v>
      </c>
      <c r="Z1135" t="s">
        <v>36</v>
      </c>
      <c r="AA1135">
        <v>3.6349999999999998</v>
      </c>
      <c r="AB1135" t="s">
        <v>36</v>
      </c>
      <c r="AC1135" t="s">
        <v>1819</v>
      </c>
      <c r="AD1135" t="s">
        <v>1819</v>
      </c>
      <c r="AE1135" t="s">
        <v>45</v>
      </c>
      <c r="AG1135" s="18" t="s">
        <v>3676</v>
      </c>
      <c r="AH1135" s="18"/>
      <c r="AI1135" s="2" t="s">
        <v>48</v>
      </c>
      <c r="AJ1135" s="2" t="e">
        <f>VLOOKUP(A1135,'Classification Test Result'!$A$2:$D$2428,4,FALSE)</f>
        <v>#N/A</v>
      </c>
      <c r="AL1135" s="2">
        <f>_xlfn.XLOOKUP($A1135,Results!$A$2:$A$2256,Results!G$2:G$2256,"")</f>
        <v>666993</v>
      </c>
      <c r="AM1135" s="2" t="str">
        <f>_xlfn.XLOOKUP($A1135,Results!$A$2:$A$2256,Results!H$2:H$2256,"")</f>
        <v>4QS75</v>
      </c>
      <c r="AN1135" s="2" t="str">
        <f>_xlfn.XLOOKUP($A1135,Results!$A$2:$A$2256,Results!I$2:I$2256,"")</f>
        <v>APPLETON</v>
      </c>
      <c r="AO1135" s="2">
        <f>_xlfn.XLOOKUP($A1135,Results!$A$2:$A$2256,Results!J$2:J$2256,"")</f>
        <v>687855120567</v>
      </c>
      <c r="AP1135" s="2">
        <f>_xlfn.XLOOKUP($A1135,Results!$A$2:$A$2256,Results!K$2:K$2256,"")</f>
        <v>39121420</v>
      </c>
      <c r="AQ1135" s="2">
        <f>_xlfn.XLOOKUP($A1135,Results!$A$2:$A$2256,Results!L$2:L$2256,"")</f>
        <v>0</v>
      </c>
      <c r="AR1135" s="2">
        <f>_xlfn.XLOOKUP($A1135,Results!$A$2:$A$2256,Results!M$2:M$2256,"")</f>
        <v>1002967</v>
      </c>
      <c r="AS1135" s="2" t="str">
        <f>_xlfn.XLOOKUP($A1135,Results!$A$2:$A$2256,Results!N$2:N$2256,"")</f>
        <v>ETP 4QS-75 3/4 STEEL LT CONN</v>
      </c>
      <c r="AT1135" s="2" t="str">
        <f>_xlfn.XLOOKUP($A1135,Results!$A$2:$A$2256,Results!O$2:O$2256,"")</f>
        <v>APPLETON</v>
      </c>
      <c r="AU1135" s="2" t="str">
        <f>_xlfn.XLOOKUP($A1135,Results!$A$2:$A$2256,Results!P$2:P$2256,"")</f>
        <v>EGS</v>
      </c>
      <c r="AV1135" s="2" t="str">
        <f>_xlfn.XLOOKUP($A1135,Results!$A$2:$A$2256,Results!Q$2:Q$2256,"")</f>
        <v>SINGLE_MATCH</v>
      </c>
      <c r="AW1135" s="2" t="str">
        <f>_xlfn.XLOOKUP($A1135,Results!$A$2:$A$2256,Results!R$2:R$2256,"")</f>
        <v>0.8644035137599516</v>
      </c>
      <c r="AX1135" s="2">
        <f>_xlfn.XLOOKUP($A1135,Results!$A$2:$A$2256,Results!S$2:S$2256,"")</f>
        <v>100</v>
      </c>
      <c r="AY1135" s="2">
        <f>_xlfn.XLOOKUP($A1135,Results!$A$2:$A$2256,Results!T$2:T$2256,"")</f>
        <v>100</v>
      </c>
      <c r="AZ1135" s="2">
        <f>_xlfn.XLOOKUP($A1135,Results!$A$2:$A$2256,Results!U$2:U$2256,"")</f>
        <v>100</v>
      </c>
      <c r="BA1135" s="2" t="str">
        <f>_xlfn.XLOOKUP($A1135,Results!$A$2:$A$2256,Results!V$2:V$2256,"")</f>
        <v>APPLETON</v>
      </c>
      <c r="BB1135" s="2">
        <f>_xlfn.XLOOKUP($A1135,Results!$A$2:$A$2256,Results!W$2:W$2256,"")</f>
        <v>88</v>
      </c>
      <c r="BC1135" s="2">
        <f>_xlfn.XLOOKUP($A1135,Results!$A$2:$A$2256,Results!X$2:X$2256,"")</f>
        <v>39121420</v>
      </c>
      <c r="BD1135" s="2">
        <f>_xlfn.XLOOKUP($A1135,Results!$A$2:$A$2256,Results!Y$2:Y$2256,"")</f>
        <v>88</v>
      </c>
      <c r="BE1135" s="2" t="b">
        <f>_xlfn.XLOOKUP($A1135,Results!$A$2:$A$2256,Results!Z$2:Z$2256,"")</f>
        <v>1</v>
      </c>
    </row>
    <row r="1136" spans="1:57" ht="38.25" customHeight="1" x14ac:dyDescent="0.3">
      <c r="A1136">
        <v>906813</v>
      </c>
      <c r="B1136">
        <v>281911</v>
      </c>
      <c r="C1136" t="s">
        <v>36</v>
      </c>
      <c r="D1136">
        <v>9341435828</v>
      </c>
      <c r="E1136" s="2" t="str">
        <f>VLOOKUP(F1136,'RPA Vendor Data '!F$1:$G$2418,2)</f>
        <v>GRAYBAR ELECTRIC CO. INC.</v>
      </c>
      <c r="F1136" s="2">
        <v>11471</v>
      </c>
      <c r="G1136" s="2">
        <v>1</v>
      </c>
      <c r="H1136" t="s">
        <v>3678</v>
      </c>
      <c r="I1136">
        <v>1</v>
      </c>
      <c r="J1136" t="s">
        <v>39</v>
      </c>
      <c r="K1136" t="s">
        <v>39</v>
      </c>
      <c r="L1136">
        <v>574.53</v>
      </c>
      <c r="M1136" s="2" t="s">
        <v>373</v>
      </c>
      <c r="N1136" s="9" t="s">
        <v>3679</v>
      </c>
      <c r="O1136" t="s">
        <v>3680</v>
      </c>
      <c r="P1136" t="s">
        <v>36</v>
      </c>
      <c r="Q1136" t="s">
        <v>36</v>
      </c>
      <c r="R1136">
        <v>574.53</v>
      </c>
      <c r="S1136" s="1">
        <v>45744.729550381948</v>
      </c>
      <c r="T1136" t="s">
        <v>42</v>
      </c>
      <c r="U1136" s="1">
        <v>45744.511805555558</v>
      </c>
      <c r="V1136" t="s">
        <v>43</v>
      </c>
      <c r="W1136" t="s">
        <v>36</v>
      </c>
      <c r="X1136">
        <v>0</v>
      </c>
      <c r="Y1136" t="s">
        <v>211</v>
      </c>
      <c r="Z1136" t="s">
        <v>36</v>
      </c>
      <c r="AA1136">
        <v>574.53</v>
      </c>
      <c r="AB1136" t="s">
        <v>36</v>
      </c>
      <c r="AC1136" t="s">
        <v>921</v>
      </c>
      <c r="AD1136" t="s">
        <v>921</v>
      </c>
      <c r="AE1136" t="s">
        <v>45</v>
      </c>
      <c r="AG1136" s="18" t="s">
        <v>3681</v>
      </c>
      <c r="AH1136" s="18"/>
      <c r="AI1136" s="2" t="s">
        <v>48</v>
      </c>
      <c r="AJ1136" s="2" t="e">
        <f>VLOOKUP(A1136,'Classification Test Result'!$A$2:$D$2428,4,FALSE)</f>
        <v>#N/A</v>
      </c>
      <c r="AL1136" s="2">
        <f>_xlfn.XLOOKUP($A1136,Results!$A$2:$A$2256,Results!G$2:G$2256,"")</f>
        <v>0</v>
      </c>
      <c r="AM1136" s="2">
        <f>_xlfn.XLOOKUP($A1136,Results!$A$2:$A$2256,Results!H$2:H$2256,"")</f>
        <v>0</v>
      </c>
      <c r="AN1136" s="2">
        <f>_xlfn.XLOOKUP($A1136,Results!$A$2:$A$2256,Results!I$2:I$2256,"")</f>
        <v>0</v>
      </c>
      <c r="AO1136" s="2">
        <f>_xlfn.XLOOKUP($A1136,Results!$A$2:$A$2256,Results!J$2:J$2256,"")</f>
        <v>0</v>
      </c>
      <c r="AP1136" s="2">
        <f>_xlfn.XLOOKUP($A1136,Results!$A$2:$A$2256,Results!K$2:K$2256,"")</f>
        <v>0</v>
      </c>
      <c r="AQ1136" s="2">
        <f>_xlfn.XLOOKUP($A1136,Results!$A$2:$A$2256,Results!L$2:L$2256,"")</f>
        <v>0</v>
      </c>
      <c r="AR1136" s="2">
        <f>_xlfn.XLOOKUP($A1136,Results!$A$2:$A$2256,Results!M$2:M$2256,"")</f>
        <v>0</v>
      </c>
      <c r="AS1136" s="2">
        <f>_xlfn.XLOOKUP($A1136,Results!$A$2:$A$2256,Results!N$2:N$2256,"")</f>
        <v>0</v>
      </c>
      <c r="AT1136" s="2" t="str">
        <f>_xlfn.XLOOKUP($A1136,Results!$A$2:$A$2256,Results!O$2:O$2256,"")</f>
        <v>SCHNEIDER ELECTRIC</v>
      </c>
      <c r="AU1136" s="2" t="str">
        <f>_xlfn.XLOOKUP($A1136,Results!$A$2:$A$2256,Results!P$2:P$2256,"")</f>
        <v>SCHNEIDER ELECTRIC USA INC</v>
      </c>
      <c r="AV1136" s="2" t="str">
        <f>_xlfn.XLOOKUP($A1136,Results!$A$2:$A$2256,Results!Q$2:Q$2256,"")</f>
        <v>SINGLE_MATCH</v>
      </c>
      <c r="AW1136" s="2">
        <f>_xlfn.XLOOKUP($A1136,Results!$A$2:$A$2256,Results!R$2:R$2256,"")</f>
        <v>0</v>
      </c>
      <c r="AX1136" s="2">
        <f>_xlfn.XLOOKUP($A1136,Results!$A$2:$A$2256,Results!S$2:S$2256,"")</f>
        <v>0</v>
      </c>
      <c r="AY1136" s="2">
        <f>_xlfn.XLOOKUP($A1136,Results!$A$2:$A$2256,Results!T$2:T$2256,"")</f>
        <v>100</v>
      </c>
      <c r="AZ1136" s="2">
        <f>_xlfn.XLOOKUP($A1136,Results!$A$2:$A$2256,Results!U$2:U$2256,"")</f>
        <v>0</v>
      </c>
      <c r="BA1136" s="2">
        <f>_xlfn.XLOOKUP($A1136,Results!$A$2:$A$2256,Results!V$2:V$2256,"")</f>
        <v>0</v>
      </c>
      <c r="BB1136" s="2">
        <f>_xlfn.XLOOKUP($A1136,Results!$A$2:$A$2256,Results!W$2:W$2256,"")</f>
        <v>0</v>
      </c>
      <c r="BC1136" s="2">
        <f>_xlfn.XLOOKUP($A1136,Results!$A$2:$A$2256,Results!X$2:X$2256,"")</f>
        <v>39120000</v>
      </c>
      <c r="BD1136" s="2">
        <f>_xlfn.XLOOKUP($A1136,Results!$A$2:$A$2256,Results!Y$2:Y$2256,"")</f>
        <v>79</v>
      </c>
      <c r="BE1136" s="2">
        <f>_xlfn.XLOOKUP($A1136,Results!$A$2:$A$2256,Results!Z$2:Z$2256,"")</f>
        <v>0</v>
      </c>
    </row>
    <row r="1137" spans="1:57" ht="38.25" customHeight="1" x14ac:dyDescent="0.3">
      <c r="A1137">
        <v>906814</v>
      </c>
      <c r="B1137">
        <v>281890</v>
      </c>
      <c r="C1137" t="s">
        <v>36</v>
      </c>
      <c r="D1137">
        <v>15584</v>
      </c>
      <c r="F1137" s="2">
        <v>10441</v>
      </c>
      <c r="G1137" s="2">
        <v>2</v>
      </c>
      <c r="H1137" s="2" t="s">
        <v>3631</v>
      </c>
      <c r="I1137">
        <v>10</v>
      </c>
      <c r="J1137" t="s">
        <v>163</v>
      </c>
      <c r="K1137" t="s">
        <v>39</v>
      </c>
      <c r="L1137">
        <v>1.41</v>
      </c>
      <c r="M1137" s="2" t="s">
        <v>36</v>
      </c>
      <c r="N1137" s="9" t="s">
        <v>36</v>
      </c>
      <c r="O1137" t="s">
        <v>36</v>
      </c>
      <c r="P1137" t="s">
        <v>36</v>
      </c>
      <c r="Q1137" t="s">
        <v>36</v>
      </c>
      <c r="R1137">
        <v>14.1</v>
      </c>
      <c r="S1137" s="1">
        <v>45744.667696064818</v>
      </c>
      <c r="T1137" t="s">
        <v>42</v>
      </c>
      <c r="U1137" s="1">
        <v>45744.449305555558</v>
      </c>
      <c r="V1137" t="s">
        <v>43</v>
      </c>
      <c r="W1137" t="s">
        <v>36</v>
      </c>
      <c r="X1137">
        <v>0</v>
      </c>
      <c r="Y1137">
        <v>999</v>
      </c>
      <c r="Z1137" t="s">
        <v>36</v>
      </c>
      <c r="AA1137" t="s">
        <v>36</v>
      </c>
      <c r="AB1137" t="s">
        <v>36</v>
      </c>
      <c r="AC1137" t="s">
        <v>1010</v>
      </c>
      <c r="AD1137" t="s">
        <v>1010</v>
      </c>
      <c r="AE1137" t="s">
        <v>45</v>
      </c>
      <c r="AF1137" s="2"/>
      <c r="AI1137" s="2" t="str">
        <f>IF(COUNTIF(Classification!$B$2:$B$316,H1137)&gt;0, "FREIGHT", " ")</f>
        <v>FREIGHT</v>
      </c>
      <c r="AJ1137" s="2" t="e">
        <f>VLOOKUP(A1137,'Classification Test Result'!$A$2:$D$2428,4,FALSE)</f>
        <v>#N/A</v>
      </c>
      <c r="AL1137" s="2">
        <f>_xlfn.XLOOKUP($A1137,Results!$A$2:$A$2256,Results!G$2:G$2256,"")</f>
        <v>0</v>
      </c>
      <c r="AM1137" s="2">
        <f>_xlfn.XLOOKUP($A1137,Results!$A$2:$A$2256,Results!H$2:H$2256,"")</f>
        <v>0</v>
      </c>
      <c r="AN1137" s="2">
        <f>_xlfn.XLOOKUP($A1137,Results!$A$2:$A$2256,Results!I$2:I$2256,"")</f>
        <v>0</v>
      </c>
      <c r="AO1137" s="2">
        <f>_xlfn.XLOOKUP($A1137,Results!$A$2:$A$2256,Results!J$2:J$2256,"")</f>
        <v>0</v>
      </c>
      <c r="AP1137" s="2">
        <f>_xlfn.XLOOKUP($A1137,Results!$A$2:$A$2256,Results!K$2:K$2256,"")</f>
        <v>0</v>
      </c>
      <c r="AQ1137" s="2">
        <f>_xlfn.XLOOKUP($A1137,Results!$A$2:$A$2256,Results!L$2:L$2256,"")</f>
        <v>0</v>
      </c>
      <c r="AR1137" s="2">
        <f>_xlfn.XLOOKUP($A1137,Results!$A$2:$A$2256,Results!M$2:M$2256,"")</f>
        <v>0</v>
      </c>
      <c r="AS1137" s="2">
        <f>_xlfn.XLOOKUP($A1137,Results!$A$2:$A$2256,Results!N$2:N$2256,"")</f>
        <v>0</v>
      </c>
      <c r="AT1137" s="2">
        <f>_xlfn.XLOOKUP($A1137,Results!$A$2:$A$2256,Results!O$2:O$2256,"")</f>
        <v>0</v>
      </c>
      <c r="AU1137" s="2">
        <f>_xlfn.XLOOKUP($A1137,Results!$A$2:$A$2256,Results!P$2:P$2256,"")</f>
        <v>0</v>
      </c>
      <c r="AV1137" s="2">
        <f>_xlfn.XLOOKUP($A1137,Results!$A$2:$A$2256,Results!Q$2:Q$2256,"")</f>
        <v>0</v>
      </c>
      <c r="AW1137" s="2">
        <f>_xlfn.XLOOKUP($A1137,Results!$A$2:$A$2256,Results!R$2:R$2256,"")</f>
        <v>0</v>
      </c>
      <c r="AX1137" s="2">
        <f>_xlfn.XLOOKUP($A1137,Results!$A$2:$A$2256,Results!S$2:S$2256,"")</f>
        <v>0</v>
      </c>
      <c r="AY1137" s="2">
        <f>_xlfn.XLOOKUP($A1137,Results!$A$2:$A$2256,Results!T$2:T$2256,"")</f>
        <v>0</v>
      </c>
      <c r="AZ1137" s="2">
        <f>_xlfn.XLOOKUP($A1137,Results!$A$2:$A$2256,Results!U$2:U$2256,"")</f>
        <v>0</v>
      </c>
      <c r="BA1137" s="2">
        <f>_xlfn.XLOOKUP($A1137,Results!$A$2:$A$2256,Results!V$2:V$2256,"")</f>
        <v>0</v>
      </c>
      <c r="BB1137" s="2">
        <f>_xlfn.XLOOKUP($A1137,Results!$A$2:$A$2256,Results!W$2:W$2256,"")</f>
        <v>0</v>
      </c>
      <c r="BC1137" s="2">
        <f>_xlfn.XLOOKUP($A1137,Results!$A$2:$A$2256,Results!X$2:X$2256,"")</f>
        <v>0</v>
      </c>
      <c r="BD1137" s="2">
        <f>_xlfn.XLOOKUP($A1137,Results!$A$2:$A$2256,Results!Y$2:Y$2256,"")</f>
        <v>0</v>
      </c>
      <c r="BE1137" s="2">
        <f>_xlfn.XLOOKUP($A1137,Results!$A$2:$A$2256,Results!Z$2:Z$2256,"")</f>
        <v>0</v>
      </c>
    </row>
    <row r="1138" spans="1:57" ht="38.25" customHeight="1" x14ac:dyDescent="0.3">
      <c r="A1138">
        <v>906815</v>
      </c>
      <c r="B1138">
        <v>281454</v>
      </c>
      <c r="C1138" t="s">
        <v>36</v>
      </c>
      <c r="D1138" t="s">
        <v>3395</v>
      </c>
      <c r="F1138" s="2">
        <v>13482</v>
      </c>
      <c r="G1138" s="2">
        <v>3</v>
      </c>
      <c r="H1138" s="2" t="s">
        <v>3682</v>
      </c>
      <c r="I1138">
        <v>11</v>
      </c>
      <c r="J1138" t="s">
        <v>65</v>
      </c>
      <c r="K1138" t="s">
        <v>39</v>
      </c>
      <c r="L1138">
        <v>110</v>
      </c>
      <c r="M1138" s="2" t="s">
        <v>36</v>
      </c>
      <c r="N1138" s="9" t="s">
        <v>36</v>
      </c>
      <c r="O1138" t="s">
        <v>36</v>
      </c>
      <c r="P1138" t="s">
        <v>36</v>
      </c>
      <c r="Q1138" t="s">
        <v>36</v>
      </c>
      <c r="R1138">
        <v>110</v>
      </c>
      <c r="S1138" s="1">
        <v>45744.334374421298</v>
      </c>
      <c r="T1138" t="s">
        <v>42</v>
      </c>
      <c r="U1138" s="1">
        <v>45744.114583333343</v>
      </c>
      <c r="V1138" t="s">
        <v>43</v>
      </c>
      <c r="W1138" t="s">
        <v>36</v>
      </c>
      <c r="X1138">
        <v>0</v>
      </c>
      <c r="Y1138">
        <v>999</v>
      </c>
      <c r="Z1138" t="s">
        <v>36</v>
      </c>
      <c r="AA1138" t="s">
        <v>36</v>
      </c>
      <c r="AB1138" t="s">
        <v>36</v>
      </c>
      <c r="AC1138" t="s">
        <v>44</v>
      </c>
      <c r="AD1138" t="s">
        <v>44</v>
      </c>
      <c r="AE1138" t="s">
        <v>45</v>
      </c>
      <c r="AF1138" s="2"/>
      <c r="AI1138" s="2" t="s">
        <v>1010</v>
      </c>
      <c r="AJ1138" s="2" t="e">
        <f>VLOOKUP(A1138,'Classification Test Result'!$A$2:$D$2428,4,FALSE)</f>
        <v>#N/A</v>
      </c>
      <c r="AL1138" s="2">
        <f>_xlfn.XLOOKUP($A1138,Results!$A$2:$A$2256,Results!G$2:G$2256,"")</f>
        <v>0</v>
      </c>
      <c r="AM1138" s="2">
        <f>_xlfn.XLOOKUP($A1138,Results!$A$2:$A$2256,Results!H$2:H$2256,"")</f>
        <v>0</v>
      </c>
      <c r="AN1138" s="2">
        <f>_xlfn.XLOOKUP($A1138,Results!$A$2:$A$2256,Results!I$2:I$2256,"")</f>
        <v>0</v>
      </c>
      <c r="AO1138" s="2">
        <f>_xlfn.XLOOKUP($A1138,Results!$A$2:$A$2256,Results!J$2:J$2256,"")</f>
        <v>0</v>
      </c>
      <c r="AP1138" s="2">
        <f>_xlfn.XLOOKUP($A1138,Results!$A$2:$A$2256,Results!K$2:K$2256,"")</f>
        <v>0</v>
      </c>
      <c r="AQ1138" s="2">
        <f>_xlfn.XLOOKUP($A1138,Results!$A$2:$A$2256,Results!L$2:L$2256,"")</f>
        <v>0</v>
      </c>
      <c r="AR1138" s="2">
        <f>_xlfn.XLOOKUP($A1138,Results!$A$2:$A$2256,Results!M$2:M$2256,"")</f>
        <v>0</v>
      </c>
      <c r="AS1138" s="2">
        <f>_xlfn.XLOOKUP($A1138,Results!$A$2:$A$2256,Results!N$2:N$2256,"")</f>
        <v>0</v>
      </c>
      <c r="AT1138" s="2">
        <f>_xlfn.XLOOKUP($A1138,Results!$A$2:$A$2256,Results!O$2:O$2256,"")</f>
        <v>0</v>
      </c>
      <c r="AU1138" s="2">
        <f>_xlfn.XLOOKUP($A1138,Results!$A$2:$A$2256,Results!P$2:P$2256,"")</f>
        <v>0</v>
      </c>
      <c r="AV1138" s="2">
        <f>_xlfn.XLOOKUP($A1138,Results!$A$2:$A$2256,Results!Q$2:Q$2256,"")</f>
        <v>0</v>
      </c>
      <c r="AW1138" s="2">
        <f>_xlfn.XLOOKUP($A1138,Results!$A$2:$A$2256,Results!R$2:R$2256,"")</f>
        <v>0</v>
      </c>
      <c r="AX1138" s="2">
        <f>_xlfn.XLOOKUP($A1138,Results!$A$2:$A$2256,Results!S$2:S$2256,"")</f>
        <v>0</v>
      </c>
      <c r="AY1138" s="2">
        <f>_xlfn.XLOOKUP($A1138,Results!$A$2:$A$2256,Results!T$2:T$2256,"")</f>
        <v>0</v>
      </c>
      <c r="AZ1138" s="2">
        <f>_xlfn.XLOOKUP($A1138,Results!$A$2:$A$2256,Results!U$2:U$2256,"")</f>
        <v>0</v>
      </c>
      <c r="BA1138" s="2">
        <f>_xlfn.XLOOKUP($A1138,Results!$A$2:$A$2256,Results!V$2:V$2256,"")</f>
        <v>0</v>
      </c>
      <c r="BB1138" s="2">
        <f>_xlfn.XLOOKUP($A1138,Results!$A$2:$A$2256,Results!W$2:W$2256,"")</f>
        <v>0</v>
      </c>
      <c r="BC1138" s="2">
        <f>_xlfn.XLOOKUP($A1138,Results!$A$2:$A$2256,Results!X$2:X$2256,"")</f>
        <v>0</v>
      </c>
      <c r="BD1138" s="2">
        <f>_xlfn.XLOOKUP($A1138,Results!$A$2:$A$2256,Results!Y$2:Y$2256,"")</f>
        <v>0</v>
      </c>
      <c r="BE1138" s="2">
        <f>_xlfn.XLOOKUP($A1138,Results!$A$2:$A$2256,Results!Z$2:Z$2256,"")</f>
        <v>0</v>
      </c>
    </row>
    <row r="1139" spans="1:57" ht="38.25" customHeight="1" x14ac:dyDescent="0.3">
      <c r="A1139">
        <v>906816</v>
      </c>
      <c r="B1139">
        <v>281653</v>
      </c>
      <c r="C1139" t="s">
        <v>36</v>
      </c>
      <c r="D1139" t="s">
        <v>1435</v>
      </c>
      <c r="E1139" s="2" t="str">
        <f>VLOOKUP(F1139,'RPA Vendor Data '!F$1:$G$2418,2)</f>
        <v>ECHO ELECTRIC</v>
      </c>
      <c r="F1139" s="2">
        <v>11110</v>
      </c>
      <c r="G1139" s="2">
        <v>4</v>
      </c>
      <c r="H1139" t="s">
        <v>3683</v>
      </c>
      <c r="I1139">
        <v>100</v>
      </c>
      <c r="J1139" t="s">
        <v>58</v>
      </c>
      <c r="K1139" t="s">
        <v>58</v>
      </c>
      <c r="L1139">
        <v>3.42</v>
      </c>
      <c r="M1139" s="2" t="s">
        <v>3684</v>
      </c>
      <c r="N1139" s="9" t="s">
        <v>3685</v>
      </c>
      <c r="O1139" t="s">
        <v>36</v>
      </c>
      <c r="P1139" t="s">
        <v>36</v>
      </c>
      <c r="Q1139" t="s">
        <v>36</v>
      </c>
      <c r="R1139">
        <v>3.42</v>
      </c>
      <c r="S1139" s="1">
        <v>45744.501596145827</v>
      </c>
      <c r="T1139" t="s">
        <v>42</v>
      </c>
      <c r="U1139" s="1">
        <v>45744.279166666667</v>
      </c>
      <c r="V1139" t="s">
        <v>43</v>
      </c>
      <c r="W1139" t="s">
        <v>36</v>
      </c>
      <c r="X1139">
        <v>0</v>
      </c>
      <c r="Y1139">
        <v>999</v>
      </c>
      <c r="Z1139" t="s">
        <v>36</v>
      </c>
      <c r="AA1139" t="s">
        <v>36</v>
      </c>
      <c r="AB1139" t="s">
        <v>36</v>
      </c>
      <c r="AC1139" t="s">
        <v>49</v>
      </c>
      <c r="AD1139" t="s">
        <v>49</v>
      </c>
      <c r="AE1139" t="s">
        <v>45</v>
      </c>
      <c r="AG1139" s="18" t="s">
        <v>3686</v>
      </c>
      <c r="AH1139" s="18"/>
      <c r="AI1139" s="2" t="s">
        <v>48</v>
      </c>
      <c r="AJ1139" s="2" t="e">
        <f>VLOOKUP(A1139,'Classification Test Result'!$A$2:$D$2428,4,FALSE)</f>
        <v>#N/A</v>
      </c>
      <c r="AL1139" s="2">
        <f>_xlfn.XLOOKUP($A1139,Results!$A$2:$A$2256,Results!G$2:G$2256,"")</f>
        <v>0</v>
      </c>
      <c r="AM1139" s="2">
        <f>_xlfn.XLOOKUP($A1139,Results!$A$2:$A$2256,Results!H$2:H$2256,"")</f>
        <v>0</v>
      </c>
      <c r="AN1139" s="2">
        <f>_xlfn.XLOOKUP($A1139,Results!$A$2:$A$2256,Results!I$2:I$2256,"")</f>
        <v>0</v>
      </c>
      <c r="AO1139" s="2">
        <f>_xlfn.XLOOKUP($A1139,Results!$A$2:$A$2256,Results!J$2:J$2256,"")</f>
        <v>0</v>
      </c>
      <c r="AP1139" s="2">
        <f>_xlfn.XLOOKUP($A1139,Results!$A$2:$A$2256,Results!K$2:K$2256,"")</f>
        <v>0</v>
      </c>
      <c r="AQ1139" s="2">
        <f>_xlfn.XLOOKUP($A1139,Results!$A$2:$A$2256,Results!L$2:L$2256,"")</f>
        <v>0</v>
      </c>
      <c r="AR1139" s="2">
        <f>_xlfn.XLOOKUP($A1139,Results!$A$2:$A$2256,Results!M$2:M$2256,"")</f>
        <v>0</v>
      </c>
      <c r="AS1139" s="2">
        <f>_xlfn.XLOOKUP($A1139,Results!$A$2:$A$2256,Results!N$2:N$2256,"")</f>
        <v>0</v>
      </c>
      <c r="AT1139" s="2">
        <f>_xlfn.XLOOKUP($A1139,Results!$A$2:$A$2256,Results!O$2:O$2256,"")</f>
        <v>0</v>
      </c>
      <c r="AU1139" s="2">
        <f>_xlfn.XLOOKUP($A1139,Results!$A$2:$A$2256,Results!P$2:P$2256,"")</f>
        <v>0</v>
      </c>
      <c r="AV1139" s="2">
        <f>_xlfn.XLOOKUP($A1139,Results!$A$2:$A$2256,Results!Q$2:Q$2256,"")</f>
        <v>0</v>
      </c>
      <c r="AW1139" s="2">
        <f>_xlfn.XLOOKUP($A1139,Results!$A$2:$A$2256,Results!R$2:R$2256,"")</f>
        <v>0</v>
      </c>
      <c r="AX1139" s="2">
        <f>_xlfn.XLOOKUP($A1139,Results!$A$2:$A$2256,Results!S$2:S$2256,"")</f>
        <v>0</v>
      </c>
      <c r="AY1139" s="2">
        <f>_xlfn.XLOOKUP($A1139,Results!$A$2:$A$2256,Results!T$2:T$2256,"")</f>
        <v>0</v>
      </c>
      <c r="AZ1139" s="2">
        <f>_xlfn.XLOOKUP($A1139,Results!$A$2:$A$2256,Results!U$2:U$2256,"")</f>
        <v>0</v>
      </c>
      <c r="BA1139" s="2">
        <f>_xlfn.XLOOKUP($A1139,Results!$A$2:$A$2256,Results!V$2:V$2256,"")</f>
        <v>0</v>
      </c>
      <c r="BB1139" s="2">
        <f>_xlfn.XLOOKUP($A1139,Results!$A$2:$A$2256,Results!W$2:W$2256,"")</f>
        <v>0</v>
      </c>
      <c r="BC1139" s="2">
        <f>_xlfn.XLOOKUP($A1139,Results!$A$2:$A$2256,Results!X$2:X$2256,"")</f>
        <v>31161800</v>
      </c>
      <c r="BD1139" s="2">
        <f>_xlfn.XLOOKUP($A1139,Results!$A$2:$A$2256,Results!Y$2:Y$2256,"")</f>
        <v>78</v>
      </c>
      <c r="BE1139" s="2">
        <f>_xlfn.XLOOKUP($A1139,Results!$A$2:$A$2256,Results!Z$2:Z$2256,"")</f>
        <v>0</v>
      </c>
    </row>
    <row r="1140" spans="1:57" ht="38.25" customHeight="1" x14ac:dyDescent="0.3">
      <c r="A1140">
        <v>906817</v>
      </c>
      <c r="B1140">
        <v>281653</v>
      </c>
      <c r="C1140" t="s">
        <v>36</v>
      </c>
      <c r="D1140" t="s">
        <v>1435</v>
      </c>
      <c r="E1140" s="2" t="str">
        <f>VLOOKUP(F1140,'RPA Vendor Data '!F$1:$G$2418,2)</f>
        <v>ECHO ELECTRIC</v>
      </c>
      <c r="F1140" s="2">
        <v>11110</v>
      </c>
      <c r="G1140" s="2">
        <v>3</v>
      </c>
      <c r="H1140" t="s">
        <v>3687</v>
      </c>
      <c r="I1140">
        <v>100</v>
      </c>
      <c r="J1140" t="s">
        <v>58</v>
      </c>
      <c r="K1140" t="s">
        <v>58</v>
      </c>
      <c r="L1140">
        <v>11.47</v>
      </c>
      <c r="M1140" s="2" t="s">
        <v>1098</v>
      </c>
      <c r="N1140" s="9" t="s">
        <v>3688</v>
      </c>
      <c r="O1140" t="s">
        <v>36</v>
      </c>
      <c r="P1140" t="s">
        <v>36</v>
      </c>
      <c r="Q1140" t="s">
        <v>36</v>
      </c>
      <c r="R1140">
        <v>11.47</v>
      </c>
      <c r="S1140" s="1">
        <v>45744.501587766201</v>
      </c>
      <c r="T1140" t="s">
        <v>42</v>
      </c>
      <c r="U1140" s="1">
        <v>45744.279166666667</v>
      </c>
      <c r="V1140" t="s">
        <v>43</v>
      </c>
      <c r="W1140" t="s">
        <v>36</v>
      </c>
      <c r="X1140">
        <v>0</v>
      </c>
      <c r="Y1140">
        <v>999</v>
      </c>
      <c r="Z1140" t="s">
        <v>36</v>
      </c>
      <c r="AA1140" t="s">
        <v>36</v>
      </c>
      <c r="AB1140" t="s">
        <v>36</v>
      </c>
      <c r="AC1140" t="s">
        <v>49</v>
      </c>
      <c r="AD1140" t="s">
        <v>49</v>
      </c>
      <c r="AE1140" t="s">
        <v>45</v>
      </c>
      <c r="AG1140" s="18" t="s">
        <v>3689</v>
      </c>
      <c r="AH1140" s="18"/>
      <c r="AI1140" s="2" t="s">
        <v>48</v>
      </c>
      <c r="AJ1140" s="2" t="e">
        <f>VLOOKUP(A1140,'Classification Test Result'!$A$2:$D$2428,4,FALSE)</f>
        <v>#N/A</v>
      </c>
      <c r="AL1140" s="2">
        <f>_xlfn.XLOOKUP($A1140,Results!$A$2:$A$2256,Results!G$2:G$2256,"")</f>
        <v>0</v>
      </c>
      <c r="AM1140" s="2">
        <f>_xlfn.XLOOKUP($A1140,Results!$A$2:$A$2256,Results!H$2:H$2256,"")</f>
        <v>0</v>
      </c>
      <c r="AN1140" s="2">
        <f>_xlfn.XLOOKUP($A1140,Results!$A$2:$A$2256,Results!I$2:I$2256,"")</f>
        <v>0</v>
      </c>
      <c r="AO1140" s="2">
        <f>_xlfn.XLOOKUP($A1140,Results!$A$2:$A$2256,Results!J$2:J$2256,"")</f>
        <v>0</v>
      </c>
      <c r="AP1140" s="2">
        <f>_xlfn.XLOOKUP($A1140,Results!$A$2:$A$2256,Results!K$2:K$2256,"")</f>
        <v>0</v>
      </c>
      <c r="AQ1140" s="2">
        <f>_xlfn.XLOOKUP($A1140,Results!$A$2:$A$2256,Results!L$2:L$2256,"")</f>
        <v>0</v>
      </c>
      <c r="AR1140" s="2">
        <f>_xlfn.XLOOKUP($A1140,Results!$A$2:$A$2256,Results!M$2:M$2256,"")</f>
        <v>0</v>
      </c>
      <c r="AS1140" s="2">
        <f>_xlfn.XLOOKUP($A1140,Results!$A$2:$A$2256,Results!N$2:N$2256,"")</f>
        <v>0</v>
      </c>
      <c r="AT1140" s="2">
        <f>_xlfn.XLOOKUP($A1140,Results!$A$2:$A$2256,Results!O$2:O$2256,"")</f>
        <v>0</v>
      </c>
      <c r="AU1140" s="2">
        <f>_xlfn.XLOOKUP($A1140,Results!$A$2:$A$2256,Results!P$2:P$2256,"")</f>
        <v>0</v>
      </c>
      <c r="AV1140" s="2">
        <f>_xlfn.XLOOKUP($A1140,Results!$A$2:$A$2256,Results!Q$2:Q$2256,"")</f>
        <v>0</v>
      </c>
      <c r="AW1140" s="2">
        <f>_xlfn.XLOOKUP($A1140,Results!$A$2:$A$2256,Results!R$2:R$2256,"")</f>
        <v>0</v>
      </c>
      <c r="AX1140" s="2">
        <f>_xlfn.XLOOKUP($A1140,Results!$A$2:$A$2256,Results!S$2:S$2256,"")</f>
        <v>0</v>
      </c>
      <c r="AY1140" s="2">
        <f>_xlfn.XLOOKUP($A1140,Results!$A$2:$A$2256,Results!T$2:T$2256,"")</f>
        <v>0</v>
      </c>
      <c r="AZ1140" s="2">
        <f>_xlfn.XLOOKUP($A1140,Results!$A$2:$A$2256,Results!U$2:U$2256,"")</f>
        <v>0</v>
      </c>
      <c r="BA1140" s="2" t="str">
        <f>_xlfn.XLOOKUP($A1140,Results!$A$2:$A$2256,Results!V$2:V$2256,"")</f>
        <v>EMC FASTENERS &amp; TOOLS</v>
      </c>
      <c r="BB1140" s="2">
        <f>_xlfn.XLOOKUP($A1140,Results!$A$2:$A$2256,Results!W$2:W$2256,"")</f>
        <v>63</v>
      </c>
      <c r="BC1140" s="2">
        <f>_xlfn.XLOOKUP($A1140,Results!$A$2:$A$2256,Results!X$2:X$2256,"")</f>
        <v>31161823</v>
      </c>
      <c r="BD1140" s="2">
        <f>_xlfn.XLOOKUP($A1140,Results!$A$2:$A$2256,Results!Y$2:Y$2256,"")</f>
        <v>79</v>
      </c>
      <c r="BE1140" s="2" t="b">
        <f>_xlfn.XLOOKUP($A1140,Results!$A$2:$A$2256,Results!Z$2:Z$2256,"")</f>
        <v>1</v>
      </c>
    </row>
    <row r="1141" spans="1:57" ht="38.25" customHeight="1" x14ac:dyDescent="0.3">
      <c r="A1141">
        <v>906818</v>
      </c>
      <c r="B1141">
        <v>281871</v>
      </c>
      <c r="C1141" t="s">
        <v>36</v>
      </c>
      <c r="D1141">
        <v>65366</v>
      </c>
      <c r="E1141" s="2" t="str">
        <f>VLOOKUP(F1141,'RPA Vendor Data '!F$1:$G$2418,2)</f>
        <v>OILWORKS, LLC</v>
      </c>
      <c r="F1141" s="2">
        <v>15783</v>
      </c>
      <c r="G1141" s="2">
        <v>1</v>
      </c>
      <c r="H1141" t="s">
        <v>3690</v>
      </c>
      <c r="I1141">
        <v>49</v>
      </c>
      <c r="J1141" t="s">
        <v>39</v>
      </c>
      <c r="K1141" t="s">
        <v>39</v>
      </c>
      <c r="L1141">
        <v>3.4984999999999999</v>
      </c>
      <c r="M1141" s="2" t="s">
        <v>36</v>
      </c>
      <c r="N1141" s="9" t="s">
        <v>36</v>
      </c>
      <c r="O1141" t="s">
        <v>36</v>
      </c>
      <c r="P1141" t="s">
        <v>36</v>
      </c>
      <c r="Q1141" t="s">
        <v>36</v>
      </c>
      <c r="R1141">
        <v>170.73</v>
      </c>
      <c r="S1141" s="1">
        <v>45744.647444907408</v>
      </c>
      <c r="T1141" t="s">
        <v>42</v>
      </c>
      <c r="U1141" s="1">
        <v>45744.429166666669</v>
      </c>
      <c r="V1141" t="s">
        <v>43</v>
      </c>
      <c r="W1141" t="s">
        <v>36</v>
      </c>
      <c r="X1141">
        <v>0</v>
      </c>
      <c r="Y1141">
        <v>999</v>
      </c>
      <c r="Z1141" t="s">
        <v>36</v>
      </c>
      <c r="AA1141" t="s">
        <v>36</v>
      </c>
      <c r="AB1141" t="s">
        <v>36</v>
      </c>
      <c r="AC1141" t="s">
        <v>49</v>
      </c>
      <c r="AD1141" t="s">
        <v>49</v>
      </c>
      <c r="AE1141" t="s">
        <v>45</v>
      </c>
      <c r="AF1141" s="44">
        <v>15101513</v>
      </c>
      <c r="AG1141" s="18" t="s">
        <v>3691</v>
      </c>
      <c r="AH1141" s="18"/>
      <c r="AI1141" s="2" t="s">
        <v>48</v>
      </c>
      <c r="AJ1141" s="2" t="e">
        <f>VLOOKUP(A1141,'Classification Test Result'!$A$2:$D$2428,4,FALSE)</f>
        <v>#N/A</v>
      </c>
      <c r="AL1141" s="2">
        <f>_xlfn.XLOOKUP($A1141,Results!$A$2:$A$2256,Results!G$2:G$2256,"")</f>
        <v>0</v>
      </c>
      <c r="AM1141" s="2">
        <f>_xlfn.XLOOKUP($A1141,Results!$A$2:$A$2256,Results!H$2:H$2256,"")</f>
        <v>0</v>
      </c>
      <c r="AN1141" s="2">
        <f>_xlfn.XLOOKUP($A1141,Results!$A$2:$A$2256,Results!I$2:I$2256,"")</f>
        <v>0</v>
      </c>
      <c r="AO1141" s="2">
        <f>_xlfn.XLOOKUP($A1141,Results!$A$2:$A$2256,Results!J$2:J$2256,"")</f>
        <v>0</v>
      </c>
      <c r="AP1141" s="2">
        <f>_xlfn.XLOOKUP($A1141,Results!$A$2:$A$2256,Results!K$2:K$2256,"")</f>
        <v>0</v>
      </c>
      <c r="AQ1141" s="2">
        <f>_xlfn.XLOOKUP($A1141,Results!$A$2:$A$2256,Results!L$2:L$2256,"")</f>
        <v>0</v>
      </c>
      <c r="AR1141" s="2">
        <f>_xlfn.XLOOKUP($A1141,Results!$A$2:$A$2256,Results!M$2:M$2256,"")</f>
        <v>0</v>
      </c>
      <c r="AS1141" s="2">
        <f>_xlfn.XLOOKUP($A1141,Results!$A$2:$A$2256,Results!N$2:N$2256,"")</f>
        <v>0</v>
      </c>
      <c r="AT1141" s="2">
        <f>_xlfn.XLOOKUP($A1141,Results!$A$2:$A$2256,Results!O$2:O$2256,"")</f>
        <v>0</v>
      </c>
      <c r="AU1141" s="2">
        <f>_xlfn.XLOOKUP($A1141,Results!$A$2:$A$2256,Results!P$2:P$2256,"")</f>
        <v>0</v>
      </c>
      <c r="AV1141" s="2">
        <f>_xlfn.XLOOKUP($A1141,Results!$A$2:$A$2256,Results!Q$2:Q$2256,"")</f>
        <v>0</v>
      </c>
      <c r="AW1141" s="2">
        <f>_xlfn.XLOOKUP($A1141,Results!$A$2:$A$2256,Results!R$2:R$2256,"")</f>
        <v>0</v>
      </c>
      <c r="AX1141" s="2">
        <f>_xlfn.XLOOKUP($A1141,Results!$A$2:$A$2256,Results!S$2:S$2256,"")</f>
        <v>0</v>
      </c>
      <c r="AY1141" s="2">
        <f>_xlfn.XLOOKUP($A1141,Results!$A$2:$A$2256,Results!T$2:T$2256,"")</f>
        <v>0</v>
      </c>
      <c r="AZ1141" s="2">
        <f>_xlfn.XLOOKUP($A1141,Results!$A$2:$A$2256,Results!U$2:U$2256,"")</f>
        <v>0</v>
      </c>
      <c r="BA1141" s="2">
        <f>_xlfn.XLOOKUP($A1141,Results!$A$2:$A$2256,Results!V$2:V$2256,"")</f>
        <v>0</v>
      </c>
      <c r="BB1141" s="2">
        <f>_xlfn.XLOOKUP($A1141,Results!$A$2:$A$2256,Results!W$2:W$2256,"")</f>
        <v>0</v>
      </c>
      <c r="BC1141" s="2">
        <f>_xlfn.XLOOKUP($A1141,Results!$A$2:$A$2256,Results!X$2:X$2256,"")</f>
        <v>0</v>
      </c>
      <c r="BD1141" s="2">
        <f>_xlfn.XLOOKUP($A1141,Results!$A$2:$A$2256,Results!Y$2:Y$2256,"")</f>
        <v>0</v>
      </c>
      <c r="BE1141" s="2">
        <f>_xlfn.XLOOKUP($A1141,Results!$A$2:$A$2256,Results!Z$2:Z$2256,"")</f>
        <v>0</v>
      </c>
    </row>
    <row r="1142" spans="1:57" ht="38.25" customHeight="1" x14ac:dyDescent="0.3">
      <c r="A1142">
        <v>906819</v>
      </c>
      <c r="B1142">
        <v>281458</v>
      </c>
      <c r="C1142" t="s">
        <v>36</v>
      </c>
      <c r="D1142" t="s">
        <v>1627</v>
      </c>
      <c r="E1142" s="2" t="str">
        <f>VLOOKUP(F1142,'RPA Vendor Data '!F$1:$G$2418,2)</f>
        <v>UNITED RENTALS</v>
      </c>
      <c r="F1142" s="2">
        <v>13482</v>
      </c>
      <c r="G1142" s="2">
        <v>3</v>
      </c>
      <c r="H1142" t="s">
        <v>3692</v>
      </c>
      <c r="I1142">
        <v>40</v>
      </c>
      <c r="J1142" t="s">
        <v>65</v>
      </c>
      <c r="K1142" t="s">
        <v>39</v>
      </c>
      <c r="L1142">
        <v>7.6</v>
      </c>
      <c r="M1142" s="2" t="s">
        <v>36</v>
      </c>
      <c r="N1142" s="9" t="s">
        <v>36</v>
      </c>
      <c r="O1142" t="s">
        <v>36</v>
      </c>
      <c r="P1142" t="s">
        <v>36</v>
      </c>
      <c r="Q1142" t="s">
        <v>36</v>
      </c>
      <c r="R1142">
        <v>304</v>
      </c>
      <c r="S1142" s="1">
        <v>45744.334310266197</v>
      </c>
      <c r="T1142" t="s">
        <v>42</v>
      </c>
      <c r="U1142" s="1">
        <v>45744.115972222222</v>
      </c>
      <c r="V1142" t="s">
        <v>43</v>
      </c>
      <c r="W1142" t="s">
        <v>36</v>
      </c>
      <c r="X1142">
        <v>0</v>
      </c>
      <c r="Y1142">
        <v>999</v>
      </c>
      <c r="Z1142" t="s">
        <v>36</v>
      </c>
      <c r="AA1142" t="s">
        <v>36</v>
      </c>
      <c r="AB1142" t="s">
        <v>36</v>
      </c>
      <c r="AC1142" t="s">
        <v>44</v>
      </c>
      <c r="AD1142" t="s">
        <v>44</v>
      </c>
      <c r="AE1142" t="s">
        <v>45</v>
      </c>
      <c r="AF1142" s="44">
        <v>15101513</v>
      </c>
      <c r="AG1142" s="18" t="s">
        <v>3691</v>
      </c>
      <c r="AH1142" s="18"/>
      <c r="AI1142" s="2" t="s">
        <v>48</v>
      </c>
      <c r="AJ1142" s="2" t="e">
        <f>VLOOKUP(A1142,'Classification Test Result'!$A$2:$D$2428,4,FALSE)</f>
        <v>#N/A</v>
      </c>
      <c r="AL1142" s="2">
        <f>_xlfn.XLOOKUP($A1142,Results!$A$2:$A$2256,Results!G$2:G$2256,"")</f>
        <v>0</v>
      </c>
      <c r="AM1142" s="2">
        <f>_xlfn.XLOOKUP($A1142,Results!$A$2:$A$2256,Results!H$2:H$2256,"")</f>
        <v>0</v>
      </c>
      <c r="AN1142" s="2">
        <f>_xlfn.XLOOKUP($A1142,Results!$A$2:$A$2256,Results!I$2:I$2256,"")</f>
        <v>0</v>
      </c>
      <c r="AO1142" s="2">
        <f>_xlfn.XLOOKUP($A1142,Results!$A$2:$A$2256,Results!J$2:J$2256,"")</f>
        <v>0</v>
      </c>
      <c r="AP1142" s="2">
        <f>_xlfn.XLOOKUP($A1142,Results!$A$2:$A$2256,Results!K$2:K$2256,"")</f>
        <v>0</v>
      </c>
      <c r="AQ1142" s="2">
        <f>_xlfn.XLOOKUP($A1142,Results!$A$2:$A$2256,Results!L$2:L$2256,"")</f>
        <v>0</v>
      </c>
      <c r="AR1142" s="2">
        <f>_xlfn.XLOOKUP($A1142,Results!$A$2:$A$2256,Results!M$2:M$2256,"")</f>
        <v>0</v>
      </c>
      <c r="AS1142" s="2">
        <f>_xlfn.XLOOKUP($A1142,Results!$A$2:$A$2256,Results!N$2:N$2256,"")</f>
        <v>0</v>
      </c>
      <c r="AT1142" s="2">
        <f>_xlfn.XLOOKUP($A1142,Results!$A$2:$A$2256,Results!O$2:O$2256,"")</f>
        <v>0</v>
      </c>
      <c r="AU1142" s="2">
        <f>_xlfn.XLOOKUP($A1142,Results!$A$2:$A$2256,Results!P$2:P$2256,"")</f>
        <v>0</v>
      </c>
      <c r="AV1142" s="2">
        <f>_xlfn.XLOOKUP($A1142,Results!$A$2:$A$2256,Results!Q$2:Q$2256,"")</f>
        <v>0</v>
      </c>
      <c r="AW1142" s="2">
        <f>_xlfn.XLOOKUP($A1142,Results!$A$2:$A$2256,Results!R$2:R$2256,"")</f>
        <v>0</v>
      </c>
      <c r="AX1142" s="2">
        <f>_xlfn.XLOOKUP($A1142,Results!$A$2:$A$2256,Results!S$2:S$2256,"")</f>
        <v>0</v>
      </c>
      <c r="AY1142" s="2">
        <f>_xlfn.XLOOKUP($A1142,Results!$A$2:$A$2256,Results!T$2:T$2256,"")</f>
        <v>0</v>
      </c>
      <c r="AZ1142" s="2">
        <f>_xlfn.XLOOKUP($A1142,Results!$A$2:$A$2256,Results!U$2:U$2256,"")</f>
        <v>0</v>
      </c>
      <c r="BA1142" s="2">
        <f>_xlfn.XLOOKUP($A1142,Results!$A$2:$A$2256,Results!V$2:V$2256,"")</f>
        <v>0</v>
      </c>
      <c r="BB1142" s="2">
        <f>_xlfn.XLOOKUP($A1142,Results!$A$2:$A$2256,Results!W$2:W$2256,"")</f>
        <v>0</v>
      </c>
      <c r="BC1142" s="2">
        <f>_xlfn.XLOOKUP($A1142,Results!$A$2:$A$2256,Results!X$2:X$2256,"")</f>
        <v>0</v>
      </c>
      <c r="BD1142" s="2">
        <f>_xlfn.XLOOKUP($A1142,Results!$A$2:$A$2256,Results!Y$2:Y$2256,"")</f>
        <v>0</v>
      </c>
      <c r="BE1142" s="2">
        <f>_xlfn.XLOOKUP($A1142,Results!$A$2:$A$2256,Results!Z$2:Z$2256,"")</f>
        <v>0</v>
      </c>
    </row>
    <row r="1143" spans="1:57" ht="38.25" customHeight="1" x14ac:dyDescent="0.3">
      <c r="A1143">
        <v>906820</v>
      </c>
      <c r="B1143">
        <v>282034</v>
      </c>
      <c r="C1143" t="s">
        <v>36</v>
      </c>
      <c r="D1143">
        <v>1678816</v>
      </c>
      <c r="E1143" s="2" t="str">
        <f>VLOOKUP(F1143,'RPA Vendor Data '!F$1:$G$2418,2)</f>
        <v>TOTAL TOOL SUPPLY, INC.</v>
      </c>
      <c r="F1143" s="2">
        <v>13397</v>
      </c>
      <c r="G1143" s="2">
        <v>1</v>
      </c>
      <c r="H1143" t="s">
        <v>3693</v>
      </c>
      <c r="I1143">
        <v>30</v>
      </c>
      <c r="J1143" t="s">
        <v>65</v>
      </c>
      <c r="K1143" t="s">
        <v>39</v>
      </c>
      <c r="L1143">
        <v>1.85</v>
      </c>
      <c r="M1143" s="2" t="s">
        <v>1590</v>
      </c>
      <c r="N1143" s="9" t="s">
        <v>3694</v>
      </c>
      <c r="O1143" t="s">
        <v>3695</v>
      </c>
      <c r="P1143" t="s">
        <v>36</v>
      </c>
      <c r="Q1143" t="s">
        <v>36</v>
      </c>
      <c r="R1143">
        <v>55.5</v>
      </c>
      <c r="S1143" s="1">
        <v>45744.917138622688</v>
      </c>
      <c r="T1143" t="s">
        <v>42</v>
      </c>
      <c r="U1143" s="1">
        <v>45744.707638888889</v>
      </c>
      <c r="V1143" t="s">
        <v>43</v>
      </c>
      <c r="W1143" t="s">
        <v>36</v>
      </c>
      <c r="X1143">
        <v>0</v>
      </c>
      <c r="Y1143" t="s">
        <v>525</v>
      </c>
      <c r="Z1143" t="s">
        <v>36</v>
      </c>
      <c r="AA1143">
        <v>1.85</v>
      </c>
      <c r="AB1143" t="s">
        <v>36</v>
      </c>
      <c r="AC1143" t="s">
        <v>49</v>
      </c>
      <c r="AD1143" t="s">
        <v>49</v>
      </c>
      <c r="AE1143" t="s">
        <v>45</v>
      </c>
      <c r="AG1143" s="18" t="s">
        <v>3696</v>
      </c>
      <c r="AH1143" s="18"/>
      <c r="AI1143" s="2" t="s">
        <v>48</v>
      </c>
      <c r="AJ1143" s="2" t="e">
        <f>VLOOKUP(A1143,'Classification Test Result'!$A$2:$D$2428,4,FALSE)</f>
        <v>#N/A</v>
      </c>
      <c r="AL1143" s="2">
        <f>_xlfn.XLOOKUP($A1143,Results!$A$2:$A$2256,Results!G$2:G$2256,"")</f>
        <v>418557</v>
      </c>
      <c r="AM1143" s="2" t="str">
        <f>_xlfn.XLOOKUP($A1143,Results!$A$2:$A$2256,Results!H$2:H$2256,"")</f>
        <v>DW8725</v>
      </c>
      <c r="AN1143" s="2" t="str">
        <f>_xlfn.XLOOKUP($A1143,Results!$A$2:$A$2256,Results!I$2:I$2256,"")</f>
        <v>BLACK &amp; DECKER</v>
      </c>
      <c r="AO1143" s="2" t="str">
        <f>_xlfn.XLOOKUP($A1143,Results!$A$2:$A$2256,Results!J$2:J$2256,"")</f>
        <v>028877382685</v>
      </c>
      <c r="AP1143" s="2">
        <f>_xlfn.XLOOKUP($A1143,Results!$A$2:$A$2256,Results!K$2:K$2256,"")</f>
        <v>31191600</v>
      </c>
      <c r="AQ1143" s="2">
        <f>_xlfn.XLOOKUP($A1143,Results!$A$2:$A$2256,Results!L$2:L$2256,"")</f>
        <v>0</v>
      </c>
      <c r="AR1143" s="2">
        <f>_xlfn.XLOOKUP($A1143,Results!$A$2:$A$2256,Results!M$2:M$2256,"")</f>
        <v>1093060</v>
      </c>
      <c r="AS1143" s="2" t="str">
        <f>_xlfn.XLOOKUP($A1143,Results!$A$2:$A$2256,Results!N$2:N$2256,"")</f>
        <v>DWT DW8725 6X.040X7/8 A60T WHL</v>
      </c>
      <c r="AT1143" s="2" t="str">
        <f>_xlfn.XLOOKUP($A1143,Results!$A$2:$A$2256,Results!O$2:O$2256,"")</f>
        <v>BLACK &amp; DECKER</v>
      </c>
      <c r="AU1143" s="2">
        <f>_xlfn.XLOOKUP($A1143,Results!$A$2:$A$2256,Results!P$2:P$2256,"")</f>
        <v>0</v>
      </c>
      <c r="AV1143" s="2" t="str">
        <f>_xlfn.XLOOKUP($A1143,Results!$A$2:$A$2256,Results!Q$2:Q$2256,"")</f>
        <v>NO_VALID_MATCHES</v>
      </c>
      <c r="AW1143" s="2" t="str">
        <f>_xlfn.XLOOKUP($A1143,Results!$A$2:$A$2256,Results!R$2:R$2256,"")</f>
        <v>0.8025025669019119</v>
      </c>
      <c r="AX1143" s="2">
        <f>_xlfn.XLOOKUP($A1143,Results!$A$2:$A$2256,Results!S$2:S$2256,"")</f>
        <v>94</v>
      </c>
      <c r="AY1143" s="2">
        <f>_xlfn.XLOOKUP($A1143,Results!$A$2:$A$2256,Results!T$2:T$2256,"")</f>
        <v>73</v>
      </c>
      <c r="AZ1143" s="2">
        <f>_xlfn.XLOOKUP($A1143,Results!$A$2:$A$2256,Results!U$2:U$2256,"")</f>
        <v>87</v>
      </c>
      <c r="BA1143" s="2" t="str">
        <f>_xlfn.XLOOKUP($A1143,Results!$A$2:$A$2256,Results!V$2:V$2256,"")</f>
        <v>DEWALT</v>
      </c>
      <c r="BB1143" s="2">
        <f>_xlfn.XLOOKUP($A1143,Results!$A$2:$A$2256,Results!W$2:W$2256,"")</f>
        <v>86</v>
      </c>
      <c r="BC1143" s="2">
        <f>_xlfn.XLOOKUP($A1143,Results!$A$2:$A$2256,Results!X$2:X$2256,"")</f>
        <v>31191600</v>
      </c>
      <c r="BD1143" s="2">
        <f>_xlfn.XLOOKUP($A1143,Results!$A$2:$A$2256,Results!Y$2:Y$2256,"")</f>
        <v>86</v>
      </c>
      <c r="BE1143" s="2" t="b">
        <f>_xlfn.XLOOKUP($A1143,Results!$A$2:$A$2256,Results!Z$2:Z$2256,"")</f>
        <v>1</v>
      </c>
    </row>
    <row r="1144" spans="1:57" ht="38.25" customHeight="1" x14ac:dyDescent="0.3">
      <c r="A1144">
        <v>906821</v>
      </c>
      <c r="B1144">
        <v>281530</v>
      </c>
      <c r="C1144" t="s">
        <v>36</v>
      </c>
      <c r="D1144" t="s">
        <v>2175</v>
      </c>
      <c r="E1144" s="2" t="str">
        <f>VLOOKUP(F1144,'RPA Vendor Data '!F$1:$G$2418,2)</f>
        <v>HOLT ELECTRICAL SUPPLIES</v>
      </c>
      <c r="F1144" s="2">
        <v>11598</v>
      </c>
      <c r="G1144" s="2">
        <v>1</v>
      </c>
      <c r="H1144" t="s">
        <v>3698</v>
      </c>
      <c r="I1144">
        <v>24</v>
      </c>
      <c r="J1144" t="s">
        <v>65</v>
      </c>
      <c r="K1144" t="s">
        <v>39</v>
      </c>
      <c r="L1144">
        <v>0.73</v>
      </c>
      <c r="M1144" s="2" t="s">
        <v>3699</v>
      </c>
      <c r="N1144" s="9" t="s">
        <v>3700</v>
      </c>
      <c r="O1144" t="s">
        <v>3701</v>
      </c>
      <c r="P1144" t="s">
        <v>36</v>
      </c>
      <c r="Q1144" t="s">
        <v>36</v>
      </c>
      <c r="R1144">
        <v>17.52</v>
      </c>
      <c r="S1144" s="1">
        <v>45744.438098032413</v>
      </c>
      <c r="T1144" t="s">
        <v>42</v>
      </c>
      <c r="U1144" s="1">
        <v>45744.219444444447</v>
      </c>
      <c r="V1144" t="s">
        <v>43</v>
      </c>
      <c r="W1144" t="s">
        <v>36</v>
      </c>
      <c r="X1144">
        <v>0</v>
      </c>
      <c r="Y1144" t="s">
        <v>525</v>
      </c>
      <c r="Z1144" t="s">
        <v>36</v>
      </c>
      <c r="AA1144">
        <v>0.73</v>
      </c>
      <c r="AB1144" t="s">
        <v>36</v>
      </c>
      <c r="AC1144" t="s">
        <v>3702</v>
      </c>
      <c r="AD1144" t="s">
        <v>3702</v>
      </c>
      <c r="AE1144" t="s">
        <v>45</v>
      </c>
      <c r="AG1144" s="18" t="s">
        <v>3703</v>
      </c>
      <c r="AH1144" s="18"/>
      <c r="AI1144" s="2" t="s">
        <v>48</v>
      </c>
      <c r="AJ1144" s="2" t="e">
        <f>VLOOKUP(A1144,'Classification Test Result'!$A$2:$D$2428,4,FALSE)</f>
        <v>#N/A</v>
      </c>
      <c r="AL1144" s="2">
        <f>_xlfn.XLOOKUP($A1144,Results!$A$2:$A$2256,Results!G$2:G$2256,"")</f>
        <v>630926</v>
      </c>
      <c r="AM1144" s="2" t="str">
        <f>_xlfn.XLOOKUP($A1144,Results!$A$2:$A$2256,Results!H$2:H$2256,"")</f>
        <v>PC2400TC24</v>
      </c>
      <c r="AN1144" s="2" t="str">
        <f>_xlfn.XLOOKUP($A1144,Results!$A$2:$A$2256,Results!I$2:I$2256,"")</f>
        <v>SELECTA PRODUCTS</v>
      </c>
      <c r="AO1144" s="2">
        <f>_xlfn.XLOOKUP($A1144,Results!$A$2:$A$2256,Results!J$2:J$2256,"")</f>
        <v>661191527884</v>
      </c>
      <c r="AP1144" s="2">
        <f>_xlfn.XLOOKUP($A1144,Results!$A$2:$A$2256,Results!K$2:K$2256,"")</f>
        <v>26111702</v>
      </c>
      <c r="AQ1144" s="2">
        <f>_xlfn.XLOOKUP($A1144,Results!$A$2:$A$2256,Results!L$2:L$2256,"")</f>
        <v>0</v>
      </c>
      <c r="AR1144" s="2">
        <f>_xlfn.XLOOKUP($A1144,Results!$A$2:$A$2256,Results!M$2:M$2256,"")</f>
        <v>680444</v>
      </c>
      <c r="AS1144" s="2" t="str">
        <f>_xlfn.XLOOKUP($A1144,Results!$A$2:$A$2256,Results!N$2:N$2256,"")</f>
        <v>SEL-SW PC2400TC24 1.5V ALK AAA BATT</v>
      </c>
      <c r="AT1144" s="2" t="str">
        <f>_xlfn.XLOOKUP($A1144,Results!$A$2:$A$2256,Results!O$2:O$2256,"")</f>
        <v>SELECTA PRODUCTS</v>
      </c>
      <c r="AU1144" s="2">
        <f>_xlfn.XLOOKUP($A1144,Results!$A$2:$A$2256,Results!P$2:P$2256,"")</f>
        <v>0</v>
      </c>
      <c r="AV1144" s="2" t="str">
        <f>_xlfn.XLOOKUP($A1144,Results!$A$2:$A$2256,Results!Q$2:Q$2256,"")</f>
        <v>NO_VALID_MATCHES</v>
      </c>
      <c r="AW1144" s="2" t="str">
        <f>_xlfn.XLOOKUP($A1144,Results!$A$2:$A$2256,Results!R$2:R$2256,"")</f>
        <v>0.7682014691052165</v>
      </c>
      <c r="AX1144" s="2">
        <f>_xlfn.XLOOKUP($A1144,Results!$A$2:$A$2256,Results!S$2:S$2256,"")</f>
        <v>94</v>
      </c>
      <c r="AY1144" s="2">
        <f>_xlfn.XLOOKUP($A1144,Results!$A$2:$A$2256,Results!T$2:T$2256,"")</f>
        <v>60</v>
      </c>
      <c r="AZ1144" s="2">
        <f>_xlfn.XLOOKUP($A1144,Results!$A$2:$A$2256,Results!U$2:U$2256,"")</f>
        <v>79</v>
      </c>
      <c r="BA1144" s="2" t="str">
        <f>_xlfn.XLOOKUP($A1144,Results!$A$2:$A$2256,Results!V$2:V$2256,"")</f>
        <v>DURACELL</v>
      </c>
      <c r="BB1144" s="2">
        <f>_xlfn.XLOOKUP($A1144,Results!$A$2:$A$2256,Results!W$2:W$2256,"")</f>
        <v>61</v>
      </c>
      <c r="BC1144" s="2">
        <f>_xlfn.XLOOKUP($A1144,Results!$A$2:$A$2256,Results!X$2:X$2256,"")</f>
        <v>26111702</v>
      </c>
      <c r="BD1144" s="2">
        <f>_xlfn.XLOOKUP($A1144,Results!$A$2:$A$2256,Results!Y$2:Y$2256,"")</f>
        <v>81</v>
      </c>
      <c r="BE1144" s="2" t="b">
        <f>_xlfn.XLOOKUP($A1144,Results!$A$2:$A$2256,Results!Z$2:Z$2256,"")</f>
        <v>1</v>
      </c>
    </row>
    <row r="1145" spans="1:57" ht="38.25" customHeight="1" x14ac:dyDescent="0.3">
      <c r="A1145">
        <v>906822</v>
      </c>
      <c r="B1145">
        <v>281819</v>
      </c>
      <c r="C1145" t="s">
        <v>36</v>
      </c>
      <c r="D1145">
        <v>153619</v>
      </c>
      <c r="E1145" s="2" t="str">
        <f>VLOOKUP(F1145,'RPA Vendor Data '!F$1:$G$2418,2)</f>
        <v>STONEGATE SALES &amp; SERVICE</v>
      </c>
      <c r="F1145" s="2">
        <v>13224</v>
      </c>
      <c r="G1145" s="2">
        <v>1</v>
      </c>
      <c r="H1145" t="s">
        <v>3705</v>
      </c>
      <c r="I1145">
        <v>2</v>
      </c>
      <c r="J1145" t="s">
        <v>39</v>
      </c>
      <c r="K1145" t="s">
        <v>39</v>
      </c>
      <c r="L1145">
        <v>4.6900000000000004</v>
      </c>
      <c r="M1145" s="2" t="s">
        <v>3706</v>
      </c>
      <c r="N1145" s="9">
        <v>7610</v>
      </c>
      <c r="O1145" t="s">
        <v>36</v>
      </c>
      <c r="P1145" t="s">
        <v>36</v>
      </c>
      <c r="Q1145" t="s">
        <v>36</v>
      </c>
      <c r="R1145">
        <v>9.3800000000000008</v>
      </c>
      <c r="S1145" s="1">
        <v>45744.60466597222</v>
      </c>
      <c r="T1145" t="s">
        <v>42</v>
      </c>
      <c r="U1145" s="1">
        <v>45744.390277777777</v>
      </c>
      <c r="V1145" t="s">
        <v>43</v>
      </c>
      <c r="W1145" t="s">
        <v>36</v>
      </c>
      <c r="X1145">
        <v>0</v>
      </c>
      <c r="Y1145">
        <v>999</v>
      </c>
      <c r="Z1145" t="s">
        <v>36</v>
      </c>
      <c r="AA1145" t="s">
        <v>36</v>
      </c>
      <c r="AB1145" t="s">
        <v>36</v>
      </c>
      <c r="AC1145" t="s">
        <v>49</v>
      </c>
      <c r="AD1145" t="s">
        <v>49</v>
      </c>
      <c r="AE1145" t="s">
        <v>45</v>
      </c>
      <c r="AG1145" s="18" t="s">
        <v>3707</v>
      </c>
      <c r="AH1145" s="18"/>
      <c r="AI1145" s="2" t="s">
        <v>48</v>
      </c>
      <c r="AJ1145" s="2" t="e">
        <f>VLOOKUP(A1145,'Classification Test Result'!$A$2:$D$2428,4,FALSE)</f>
        <v>#N/A</v>
      </c>
      <c r="AL1145" s="2">
        <f>_xlfn.XLOOKUP($A1145,Results!$A$2:$A$2256,Results!G$2:G$2256,"")</f>
        <v>0</v>
      </c>
      <c r="AM1145" s="2">
        <f>_xlfn.XLOOKUP($A1145,Results!$A$2:$A$2256,Results!H$2:H$2256,"")</f>
        <v>0</v>
      </c>
      <c r="AN1145" s="2">
        <f>_xlfn.XLOOKUP($A1145,Results!$A$2:$A$2256,Results!I$2:I$2256,"")</f>
        <v>0</v>
      </c>
      <c r="AO1145" s="2">
        <f>_xlfn.XLOOKUP($A1145,Results!$A$2:$A$2256,Results!J$2:J$2256,"")</f>
        <v>0</v>
      </c>
      <c r="AP1145" s="2">
        <f>_xlfn.XLOOKUP($A1145,Results!$A$2:$A$2256,Results!K$2:K$2256,"")</f>
        <v>0</v>
      </c>
      <c r="AQ1145" s="2">
        <f>_xlfn.XLOOKUP($A1145,Results!$A$2:$A$2256,Results!L$2:L$2256,"")</f>
        <v>0</v>
      </c>
      <c r="AR1145" s="2">
        <f>_xlfn.XLOOKUP($A1145,Results!$A$2:$A$2256,Results!M$2:M$2256,"")</f>
        <v>0</v>
      </c>
      <c r="AS1145" s="2">
        <f>_xlfn.XLOOKUP($A1145,Results!$A$2:$A$2256,Results!N$2:N$2256,"")</f>
        <v>0</v>
      </c>
      <c r="AT1145" s="2">
        <f>_xlfn.XLOOKUP($A1145,Results!$A$2:$A$2256,Results!O$2:O$2256,"")</f>
        <v>0</v>
      </c>
      <c r="AU1145" s="2">
        <f>_xlfn.XLOOKUP($A1145,Results!$A$2:$A$2256,Results!P$2:P$2256,"")</f>
        <v>0</v>
      </c>
      <c r="AV1145" s="2">
        <f>_xlfn.XLOOKUP($A1145,Results!$A$2:$A$2256,Results!Q$2:Q$2256,"")</f>
        <v>0</v>
      </c>
      <c r="AW1145" s="2">
        <f>_xlfn.XLOOKUP($A1145,Results!$A$2:$A$2256,Results!R$2:R$2256,"")</f>
        <v>0</v>
      </c>
      <c r="AX1145" s="2">
        <f>_xlfn.XLOOKUP($A1145,Results!$A$2:$A$2256,Results!S$2:S$2256,"")</f>
        <v>0</v>
      </c>
      <c r="AY1145" s="2">
        <f>_xlfn.XLOOKUP($A1145,Results!$A$2:$A$2256,Results!T$2:T$2256,"")</f>
        <v>0</v>
      </c>
      <c r="AZ1145" s="2">
        <f>_xlfn.XLOOKUP($A1145,Results!$A$2:$A$2256,Results!U$2:U$2256,"")</f>
        <v>0</v>
      </c>
      <c r="BA1145" s="2" t="str">
        <f>_xlfn.XLOOKUP($A1145,Results!$A$2:$A$2256,Results!V$2:V$2256,"")</f>
        <v>3M</v>
      </c>
      <c r="BB1145" s="2">
        <f>_xlfn.XLOOKUP($A1145,Results!$A$2:$A$2256,Results!W$2:W$2256,"")</f>
        <v>81</v>
      </c>
      <c r="BC1145" s="2">
        <f>_xlfn.XLOOKUP($A1145,Results!$A$2:$A$2256,Results!X$2:X$2256,"")</f>
        <v>23131504</v>
      </c>
      <c r="BD1145" s="2">
        <f>_xlfn.XLOOKUP($A1145,Results!$A$2:$A$2256,Results!Y$2:Y$2256,"")</f>
        <v>81</v>
      </c>
      <c r="BE1145" s="2" t="b">
        <f>_xlfn.XLOOKUP($A1145,Results!$A$2:$A$2256,Results!Z$2:Z$2256,"")</f>
        <v>1</v>
      </c>
    </row>
    <row r="1146" spans="1:57" ht="38.25" customHeight="1" x14ac:dyDescent="0.3">
      <c r="A1146">
        <v>906823</v>
      </c>
      <c r="B1146">
        <v>281452</v>
      </c>
      <c r="C1146" t="s">
        <v>36</v>
      </c>
      <c r="D1146" t="s">
        <v>1567</v>
      </c>
      <c r="E1146" s="2" t="str">
        <f>VLOOKUP(F1146,'RPA Vendor Data '!F$1:$G$2418,2)</f>
        <v>UNITED RENTALS</v>
      </c>
      <c r="F1146" s="2">
        <v>13482</v>
      </c>
      <c r="G1146" s="2">
        <v>2</v>
      </c>
      <c r="H1146" t="s">
        <v>3708</v>
      </c>
      <c r="I1146">
        <v>1</v>
      </c>
      <c r="J1146" t="s">
        <v>65</v>
      </c>
      <c r="K1146" t="s">
        <v>39</v>
      </c>
      <c r="L1146">
        <v>104</v>
      </c>
      <c r="M1146" s="2" t="s">
        <v>36</v>
      </c>
      <c r="N1146" s="9" t="s">
        <v>36</v>
      </c>
      <c r="O1146" t="s">
        <v>36</v>
      </c>
      <c r="P1146" t="s">
        <v>36</v>
      </c>
      <c r="Q1146" t="s">
        <v>36</v>
      </c>
      <c r="R1146">
        <v>104</v>
      </c>
      <c r="S1146" s="1">
        <v>45744.334418287042</v>
      </c>
      <c r="T1146" t="s">
        <v>42</v>
      </c>
      <c r="U1146" s="1">
        <v>45744.114583333343</v>
      </c>
      <c r="V1146" t="s">
        <v>43</v>
      </c>
      <c r="W1146" t="s">
        <v>36</v>
      </c>
      <c r="X1146">
        <v>0</v>
      </c>
      <c r="Y1146">
        <v>999</v>
      </c>
      <c r="Z1146" t="s">
        <v>36</v>
      </c>
      <c r="AA1146" t="s">
        <v>36</v>
      </c>
      <c r="AB1146" t="s">
        <v>36</v>
      </c>
      <c r="AC1146" t="s">
        <v>44</v>
      </c>
      <c r="AD1146" t="s">
        <v>44</v>
      </c>
      <c r="AE1146" t="s">
        <v>45</v>
      </c>
      <c r="AF1146" s="44">
        <v>53102305</v>
      </c>
      <c r="AG1146" s="18" t="s">
        <v>3709</v>
      </c>
      <c r="AH1146" s="18"/>
      <c r="AI1146" s="2" t="s">
        <v>48</v>
      </c>
      <c r="AJ1146" s="2" t="e">
        <f>VLOOKUP(A1146,'Classification Test Result'!$A$2:$D$2428,4,FALSE)</f>
        <v>#N/A</v>
      </c>
      <c r="AL1146" s="2">
        <f>_xlfn.XLOOKUP($A1146,Results!$A$2:$A$2256,Results!G$2:G$2256,"")</f>
        <v>0</v>
      </c>
      <c r="AM1146" s="2">
        <f>_xlfn.XLOOKUP($A1146,Results!$A$2:$A$2256,Results!H$2:H$2256,"")</f>
        <v>0</v>
      </c>
      <c r="AN1146" s="2">
        <f>_xlfn.XLOOKUP($A1146,Results!$A$2:$A$2256,Results!I$2:I$2256,"")</f>
        <v>0</v>
      </c>
      <c r="AO1146" s="2">
        <f>_xlfn.XLOOKUP($A1146,Results!$A$2:$A$2256,Results!J$2:J$2256,"")</f>
        <v>0</v>
      </c>
      <c r="AP1146" s="2">
        <f>_xlfn.XLOOKUP($A1146,Results!$A$2:$A$2256,Results!K$2:K$2256,"")</f>
        <v>0</v>
      </c>
      <c r="AQ1146" s="2">
        <f>_xlfn.XLOOKUP($A1146,Results!$A$2:$A$2256,Results!L$2:L$2256,"")</f>
        <v>0</v>
      </c>
      <c r="AR1146" s="2">
        <f>_xlfn.XLOOKUP($A1146,Results!$A$2:$A$2256,Results!M$2:M$2256,"")</f>
        <v>0</v>
      </c>
      <c r="AS1146" s="2">
        <f>_xlfn.XLOOKUP($A1146,Results!$A$2:$A$2256,Results!N$2:N$2256,"")</f>
        <v>0</v>
      </c>
      <c r="AT1146" s="2">
        <f>_xlfn.XLOOKUP($A1146,Results!$A$2:$A$2256,Results!O$2:O$2256,"")</f>
        <v>0</v>
      </c>
      <c r="AU1146" s="2">
        <f>_xlfn.XLOOKUP($A1146,Results!$A$2:$A$2256,Results!P$2:P$2256,"")</f>
        <v>0</v>
      </c>
      <c r="AV1146" s="2">
        <f>_xlfn.XLOOKUP($A1146,Results!$A$2:$A$2256,Results!Q$2:Q$2256,"")</f>
        <v>0</v>
      </c>
      <c r="AW1146" s="2">
        <f>_xlfn.XLOOKUP($A1146,Results!$A$2:$A$2256,Results!R$2:R$2256,"")</f>
        <v>0</v>
      </c>
      <c r="AX1146" s="2">
        <f>_xlfn.XLOOKUP($A1146,Results!$A$2:$A$2256,Results!S$2:S$2256,"")</f>
        <v>0</v>
      </c>
      <c r="AY1146" s="2">
        <f>_xlfn.XLOOKUP($A1146,Results!$A$2:$A$2256,Results!T$2:T$2256,"")</f>
        <v>0</v>
      </c>
      <c r="AZ1146" s="2">
        <f>_xlfn.XLOOKUP($A1146,Results!$A$2:$A$2256,Results!U$2:U$2256,"")</f>
        <v>0</v>
      </c>
      <c r="BA1146" s="2">
        <f>_xlfn.XLOOKUP($A1146,Results!$A$2:$A$2256,Results!V$2:V$2256,"")</f>
        <v>0</v>
      </c>
      <c r="BB1146" s="2">
        <f>_xlfn.XLOOKUP($A1146,Results!$A$2:$A$2256,Results!W$2:W$2256,"")</f>
        <v>0</v>
      </c>
      <c r="BC1146" s="2">
        <f>_xlfn.XLOOKUP($A1146,Results!$A$2:$A$2256,Results!X$2:X$2256,"")</f>
        <v>0</v>
      </c>
      <c r="BD1146" s="2">
        <f>_xlfn.XLOOKUP($A1146,Results!$A$2:$A$2256,Results!Y$2:Y$2256,"")</f>
        <v>0</v>
      </c>
      <c r="BE1146" s="2">
        <f>_xlfn.XLOOKUP($A1146,Results!$A$2:$A$2256,Results!Z$2:Z$2256,"")</f>
        <v>0</v>
      </c>
    </row>
    <row r="1147" spans="1:57" ht="38.25" customHeight="1" x14ac:dyDescent="0.3">
      <c r="A1147">
        <v>906824</v>
      </c>
      <c r="B1147">
        <v>281519</v>
      </c>
      <c r="C1147" t="s">
        <v>36</v>
      </c>
      <c r="D1147" t="s">
        <v>721</v>
      </c>
      <c r="E1147" s="2" t="str">
        <f>VLOOKUP(F1147,'RPA Vendor Data '!F$1:$G$2418,2)</f>
        <v>EDGES ELECTRICAL GROUP</v>
      </c>
      <c r="F1147" s="2">
        <v>16768</v>
      </c>
      <c r="G1147" s="2">
        <v>16</v>
      </c>
      <c r="H1147" t="s">
        <v>3710</v>
      </c>
      <c r="I1147">
        <v>2</v>
      </c>
      <c r="J1147" t="s">
        <v>65</v>
      </c>
      <c r="K1147" t="s">
        <v>39</v>
      </c>
      <c r="L1147">
        <v>19.712</v>
      </c>
      <c r="M1147" s="2" t="s">
        <v>3711</v>
      </c>
      <c r="N1147" s="9" t="s">
        <v>3712</v>
      </c>
      <c r="O1147" t="s">
        <v>36</v>
      </c>
      <c r="P1147" t="s">
        <v>3713</v>
      </c>
      <c r="Q1147" t="s">
        <v>36</v>
      </c>
      <c r="R1147">
        <v>39.42</v>
      </c>
      <c r="S1147" s="1">
        <v>45744.438449803238</v>
      </c>
      <c r="T1147" t="s">
        <v>42</v>
      </c>
      <c r="U1147" s="1">
        <v>45744.213888888888</v>
      </c>
      <c r="V1147" t="s">
        <v>43</v>
      </c>
      <c r="W1147" t="s">
        <v>36</v>
      </c>
      <c r="X1147">
        <v>0</v>
      </c>
      <c r="Y1147" t="s">
        <v>726</v>
      </c>
      <c r="Z1147">
        <v>19.71</v>
      </c>
      <c r="AA1147" t="s">
        <v>36</v>
      </c>
      <c r="AB1147">
        <v>192</v>
      </c>
      <c r="AC1147" t="s">
        <v>102</v>
      </c>
      <c r="AD1147" t="s">
        <v>102</v>
      </c>
      <c r="AE1147" t="s">
        <v>45</v>
      </c>
      <c r="AG1147" s="18" t="s">
        <v>3714</v>
      </c>
      <c r="AH1147" s="18"/>
      <c r="AI1147" s="2" t="s">
        <v>48</v>
      </c>
      <c r="AJ1147" s="2" t="e">
        <f>VLOOKUP(A1147,'Classification Test Result'!$A$2:$D$2428,4,FALSE)</f>
        <v>#N/A</v>
      </c>
      <c r="AL1147" s="2">
        <f>_xlfn.XLOOKUP($A1147,Results!$A$2:$A$2256,Results!G$2:G$2256,"")</f>
        <v>0</v>
      </c>
      <c r="AM1147" s="2">
        <f>_xlfn.XLOOKUP($A1147,Results!$A$2:$A$2256,Results!H$2:H$2256,"")</f>
        <v>0</v>
      </c>
      <c r="AN1147" s="2">
        <f>_xlfn.XLOOKUP($A1147,Results!$A$2:$A$2256,Results!I$2:I$2256,"")</f>
        <v>0</v>
      </c>
      <c r="AO1147" s="2">
        <f>_xlfn.XLOOKUP($A1147,Results!$A$2:$A$2256,Results!J$2:J$2256,"")</f>
        <v>0</v>
      </c>
      <c r="AP1147" s="2">
        <f>_xlfn.XLOOKUP($A1147,Results!$A$2:$A$2256,Results!K$2:K$2256,"")</f>
        <v>0</v>
      </c>
      <c r="AQ1147" s="2">
        <f>_xlfn.XLOOKUP($A1147,Results!$A$2:$A$2256,Results!L$2:L$2256,"")</f>
        <v>0</v>
      </c>
      <c r="AR1147" s="2">
        <f>_xlfn.XLOOKUP($A1147,Results!$A$2:$A$2256,Results!M$2:M$2256,"")</f>
        <v>0</v>
      </c>
      <c r="AS1147" s="2">
        <f>_xlfn.XLOOKUP($A1147,Results!$A$2:$A$2256,Results!N$2:N$2256,"")</f>
        <v>0</v>
      </c>
      <c r="AT1147" s="2" t="str">
        <f>_xlfn.XLOOKUP($A1147,Results!$A$2:$A$2256,Results!O$2:O$2256,"")</f>
        <v>LH DOTTIE</v>
      </c>
      <c r="AU1147" s="2" t="str">
        <f>_xlfn.XLOOKUP($A1147,Results!$A$2:$A$2256,Results!P$2:P$2256,"")</f>
        <v>DOTTIE</v>
      </c>
      <c r="AV1147" s="2" t="str">
        <f>_xlfn.XLOOKUP($A1147,Results!$A$2:$A$2256,Results!Q$2:Q$2256,"")</f>
        <v>SINGLE_MATCH</v>
      </c>
      <c r="AW1147" s="2">
        <f>_xlfn.XLOOKUP($A1147,Results!$A$2:$A$2256,Results!R$2:R$2256,"")</f>
        <v>0</v>
      </c>
      <c r="AX1147" s="2">
        <f>_xlfn.XLOOKUP($A1147,Results!$A$2:$A$2256,Results!S$2:S$2256,"")</f>
        <v>0</v>
      </c>
      <c r="AY1147" s="2">
        <f>_xlfn.XLOOKUP($A1147,Results!$A$2:$A$2256,Results!T$2:T$2256,"")</f>
        <v>90</v>
      </c>
      <c r="AZ1147" s="2">
        <f>_xlfn.XLOOKUP($A1147,Results!$A$2:$A$2256,Results!U$2:U$2256,"")</f>
        <v>0</v>
      </c>
      <c r="BA1147" s="2" t="str">
        <f>_xlfn.XLOOKUP($A1147,Results!$A$2:$A$2256,Results!V$2:V$2256,"")</f>
        <v>LH DOTTIE</v>
      </c>
      <c r="BB1147" s="2">
        <f>_xlfn.XLOOKUP($A1147,Results!$A$2:$A$2256,Results!W$2:W$2256,"")</f>
        <v>96</v>
      </c>
      <c r="BC1147" s="2">
        <f>_xlfn.XLOOKUP($A1147,Results!$A$2:$A$2256,Results!X$2:X$2256,"")</f>
        <v>31160000</v>
      </c>
      <c r="BD1147" s="2">
        <f>_xlfn.XLOOKUP($A1147,Results!$A$2:$A$2256,Results!Y$2:Y$2256,"")</f>
        <v>96</v>
      </c>
      <c r="BE1147" s="2" t="b">
        <f>_xlfn.XLOOKUP($A1147,Results!$A$2:$A$2256,Results!Z$2:Z$2256,"")</f>
        <v>1</v>
      </c>
    </row>
    <row r="1148" spans="1:57" ht="38.25" customHeight="1" x14ac:dyDescent="0.3">
      <c r="A1148">
        <v>906825</v>
      </c>
      <c r="B1148">
        <v>281519</v>
      </c>
      <c r="C1148" t="s">
        <v>36</v>
      </c>
      <c r="D1148" t="s">
        <v>721</v>
      </c>
      <c r="E1148" s="2" t="str">
        <f>VLOOKUP(F1148,'RPA Vendor Data '!F$1:$G$2418,2)</f>
        <v>EDGES ELECTRICAL GROUP</v>
      </c>
      <c r="F1148" s="2">
        <v>16768</v>
      </c>
      <c r="G1148" s="2">
        <v>8</v>
      </c>
      <c r="H1148" t="s">
        <v>3715</v>
      </c>
      <c r="I1148">
        <v>50</v>
      </c>
      <c r="J1148" t="s">
        <v>58</v>
      </c>
      <c r="K1148" t="s">
        <v>58</v>
      </c>
      <c r="L1148">
        <v>193.202</v>
      </c>
      <c r="M1148" s="2" t="s">
        <v>3716</v>
      </c>
      <c r="N1148" s="9" t="s">
        <v>3717</v>
      </c>
      <c r="O1148" t="s">
        <v>36</v>
      </c>
      <c r="P1148" t="s">
        <v>36</v>
      </c>
      <c r="Q1148" t="s">
        <v>36</v>
      </c>
      <c r="R1148">
        <v>96.6</v>
      </c>
      <c r="S1148" s="1">
        <v>45744.438366284718</v>
      </c>
      <c r="T1148" t="s">
        <v>42</v>
      </c>
      <c r="U1148" s="1">
        <v>45744.213888888888</v>
      </c>
      <c r="V1148" t="s">
        <v>43</v>
      </c>
      <c r="W1148" t="s">
        <v>36</v>
      </c>
      <c r="X1148">
        <v>0</v>
      </c>
      <c r="Y1148" s="3">
        <v>201301</v>
      </c>
      <c r="Z1148" t="s">
        <v>36</v>
      </c>
      <c r="AA1148" t="s">
        <v>36</v>
      </c>
      <c r="AB1148" t="s">
        <v>36</v>
      </c>
      <c r="AC1148" t="s">
        <v>102</v>
      </c>
      <c r="AD1148" t="s">
        <v>102</v>
      </c>
      <c r="AE1148" t="s">
        <v>45</v>
      </c>
      <c r="AG1148" s="18" t="s">
        <v>3718</v>
      </c>
      <c r="AH1148" s="18"/>
      <c r="AI1148" s="2" t="s">
        <v>48</v>
      </c>
      <c r="AJ1148" s="2" t="e">
        <f>VLOOKUP(A1148,'Classification Test Result'!$A$2:$D$2428,4,FALSE)</f>
        <v>#N/A</v>
      </c>
      <c r="AL1148" s="2">
        <f>_xlfn.XLOOKUP($A1148,Results!$A$2:$A$2256,Results!G$2:G$2256,"")</f>
        <v>337699</v>
      </c>
      <c r="AM1148" s="2" t="str">
        <f>_xlfn.XLOOKUP($A1148,Results!$A$2:$A$2256,Results!H$2:H$2256,"")</f>
        <v>SSC38B</v>
      </c>
      <c r="AN1148" s="2" t="str">
        <f>_xlfn.XLOOKUP($A1148,Results!$A$2:$A$2256,Results!I$2:I$2256,"")</f>
        <v>LH DOTTIE</v>
      </c>
      <c r="AO1148" s="2">
        <f>_xlfn.XLOOKUP($A1148,Results!$A$2:$A$2256,Results!J$2:J$2256,"")</f>
        <v>781002185505</v>
      </c>
      <c r="AP1148" s="2">
        <f>_xlfn.XLOOKUP($A1148,Results!$A$2:$A$2256,Results!K$2:K$2256,"")</f>
        <v>31162306</v>
      </c>
      <c r="AQ1148" s="2" t="str">
        <f>_xlfn.XLOOKUP($A1148,Results!$A$2:$A$2256,Results!L$2:L$2256,"")</f>
        <v>AK10589204</v>
      </c>
      <c r="AR1148" s="2">
        <f>_xlfn.XLOOKUP($A1148,Results!$A$2:$A$2256,Results!M$2:M$2256,"")</f>
        <v>902538</v>
      </c>
      <c r="AS1148" s="2" t="str">
        <f>_xlfn.XLOOKUP($A1148,Results!$A$2:$A$2256,Results!N$2:N$2256,"")</f>
        <v>DOTTIE SSC38B RODHNG ANCH F/CNCRTE</v>
      </c>
      <c r="AT1148" s="2" t="str">
        <f>_xlfn.XLOOKUP($A1148,Results!$A$2:$A$2256,Results!O$2:O$2256,"")</f>
        <v>LH DOTTIE</v>
      </c>
      <c r="AU1148" s="2" t="str">
        <f>_xlfn.XLOOKUP($A1148,Results!$A$2:$A$2256,Results!P$2:P$2256,"")</f>
        <v>DOTTIE</v>
      </c>
      <c r="AV1148" s="2" t="str">
        <f>_xlfn.XLOOKUP($A1148,Results!$A$2:$A$2256,Results!Q$2:Q$2256,"")</f>
        <v>SINGLE_MATCH</v>
      </c>
      <c r="AW1148" s="2" t="str">
        <f>_xlfn.XLOOKUP($A1148,Results!$A$2:$A$2256,Results!R$2:R$2256,"")</f>
        <v>0.9999991303865327</v>
      </c>
      <c r="AX1148" s="2">
        <f>_xlfn.XLOOKUP($A1148,Results!$A$2:$A$2256,Results!S$2:S$2256,"")</f>
        <v>100</v>
      </c>
      <c r="AY1148" s="2">
        <f>_xlfn.XLOOKUP($A1148,Results!$A$2:$A$2256,Results!T$2:T$2256,"")</f>
        <v>100</v>
      </c>
      <c r="AZ1148" s="2">
        <f>_xlfn.XLOOKUP($A1148,Results!$A$2:$A$2256,Results!U$2:U$2256,"")</f>
        <v>100</v>
      </c>
      <c r="BA1148" s="2" t="str">
        <f>_xlfn.XLOOKUP($A1148,Results!$A$2:$A$2256,Results!V$2:V$2256,"")</f>
        <v>LH DOTTIE</v>
      </c>
      <c r="BB1148" s="2">
        <f>_xlfn.XLOOKUP($A1148,Results!$A$2:$A$2256,Results!W$2:W$2256,"")</f>
        <v>100</v>
      </c>
      <c r="BC1148" s="2">
        <f>_xlfn.XLOOKUP($A1148,Results!$A$2:$A$2256,Results!X$2:X$2256,"")</f>
        <v>31160000</v>
      </c>
      <c r="BD1148" s="2">
        <f>_xlfn.XLOOKUP($A1148,Results!$A$2:$A$2256,Results!Y$2:Y$2256,"")</f>
        <v>100</v>
      </c>
      <c r="BE1148" s="2" t="b">
        <f>_xlfn.XLOOKUP($A1148,Results!$A$2:$A$2256,Results!Z$2:Z$2256,"")</f>
        <v>1</v>
      </c>
    </row>
    <row r="1149" spans="1:57" ht="38.25" customHeight="1" x14ac:dyDescent="0.3">
      <c r="A1149">
        <v>906826</v>
      </c>
      <c r="B1149">
        <v>281519</v>
      </c>
      <c r="C1149" t="s">
        <v>36</v>
      </c>
      <c r="D1149" t="s">
        <v>721</v>
      </c>
      <c r="E1149" s="2" t="str">
        <f>VLOOKUP(F1149,'RPA Vendor Data '!F$1:$G$2418,2)</f>
        <v>EDGES ELECTRICAL GROUP</v>
      </c>
      <c r="F1149" s="2">
        <v>16768</v>
      </c>
      <c r="G1149" s="2">
        <v>10</v>
      </c>
      <c r="H1149" t="s">
        <v>3720</v>
      </c>
      <c r="I1149">
        <v>100</v>
      </c>
      <c r="J1149" t="s">
        <v>58</v>
      </c>
      <c r="K1149" t="s">
        <v>58</v>
      </c>
      <c r="L1149">
        <v>3.601</v>
      </c>
      <c r="M1149" s="2" t="s">
        <v>3716</v>
      </c>
      <c r="N1149" s="9" t="s">
        <v>3685</v>
      </c>
      <c r="O1149" t="s">
        <v>36</v>
      </c>
      <c r="P1149" t="s">
        <v>3721</v>
      </c>
      <c r="Q1149" t="s">
        <v>36</v>
      </c>
      <c r="R1149">
        <v>3.6</v>
      </c>
      <c r="S1149" s="1">
        <v>45744.438412268522</v>
      </c>
      <c r="T1149" t="s">
        <v>42</v>
      </c>
      <c r="U1149" s="1">
        <v>45744.213888888888</v>
      </c>
      <c r="V1149" t="s">
        <v>43</v>
      </c>
      <c r="W1149" t="s">
        <v>36</v>
      </c>
      <c r="X1149">
        <v>0</v>
      </c>
      <c r="Y1149" t="s">
        <v>726</v>
      </c>
      <c r="Z1149">
        <v>3.6</v>
      </c>
      <c r="AA1149" t="s">
        <v>36</v>
      </c>
      <c r="AB1149">
        <v>192</v>
      </c>
      <c r="AC1149" t="s">
        <v>102</v>
      </c>
      <c r="AD1149" t="s">
        <v>102</v>
      </c>
      <c r="AE1149" t="s">
        <v>45</v>
      </c>
      <c r="AG1149" s="18" t="s">
        <v>3722</v>
      </c>
      <c r="AH1149" s="18"/>
      <c r="AI1149" s="2" t="s">
        <v>48</v>
      </c>
      <c r="AJ1149" s="2" t="e">
        <f>VLOOKUP(A1149,'Classification Test Result'!$A$2:$D$2428,4,FALSE)</f>
        <v>#N/A</v>
      </c>
      <c r="AL1149" s="2">
        <f>_xlfn.XLOOKUP($A1149,Results!$A$2:$A$2256,Results!G$2:G$2256,"")</f>
        <v>0</v>
      </c>
      <c r="AM1149" s="2">
        <f>_xlfn.XLOOKUP($A1149,Results!$A$2:$A$2256,Results!H$2:H$2256,"")</f>
        <v>0</v>
      </c>
      <c r="AN1149" s="2">
        <f>_xlfn.XLOOKUP($A1149,Results!$A$2:$A$2256,Results!I$2:I$2256,"")</f>
        <v>0</v>
      </c>
      <c r="AO1149" s="2">
        <f>_xlfn.XLOOKUP($A1149,Results!$A$2:$A$2256,Results!J$2:J$2256,"")</f>
        <v>0</v>
      </c>
      <c r="AP1149" s="2">
        <f>_xlfn.XLOOKUP($A1149,Results!$A$2:$A$2256,Results!K$2:K$2256,"")</f>
        <v>0</v>
      </c>
      <c r="AQ1149" s="2">
        <f>_xlfn.XLOOKUP($A1149,Results!$A$2:$A$2256,Results!L$2:L$2256,"")</f>
        <v>0</v>
      </c>
      <c r="AR1149" s="2">
        <f>_xlfn.XLOOKUP($A1149,Results!$A$2:$A$2256,Results!M$2:M$2256,"")</f>
        <v>0</v>
      </c>
      <c r="AS1149" s="2">
        <f>_xlfn.XLOOKUP($A1149,Results!$A$2:$A$2256,Results!N$2:N$2256,"")</f>
        <v>0</v>
      </c>
      <c r="AT1149" s="2" t="str">
        <f>_xlfn.XLOOKUP($A1149,Results!$A$2:$A$2256,Results!O$2:O$2256,"")</f>
        <v>LH DOTTIE</v>
      </c>
      <c r="AU1149" s="2" t="str">
        <f>_xlfn.XLOOKUP($A1149,Results!$A$2:$A$2256,Results!P$2:P$2256,"")</f>
        <v>DOTTIE</v>
      </c>
      <c r="AV1149" s="2" t="str">
        <f>_xlfn.XLOOKUP($A1149,Results!$A$2:$A$2256,Results!Q$2:Q$2256,"")</f>
        <v>SINGLE_MATCH</v>
      </c>
      <c r="AW1149" s="2">
        <f>_xlfn.XLOOKUP($A1149,Results!$A$2:$A$2256,Results!R$2:R$2256,"")</f>
        <v>0</v>
      </c>
      <c r="AX1149" s="2">
        <f>_xlfn.XLOOKUP($A1149,Results!$A$2:$A$2256,Results!S$2:S$2256,"")</f>
        <v>0</v>
      </c>
      <c r="AY1149" s="2">
        <f>_xlfn.XLOOKUP($A1149,Results!$A$2:$A$2256,Results!T$2:T$2256,"")</f>
        <v>90</v>
      </c>
      <c r="AZ1149" s="2">
        <f>_xlfn.XLOOKUP($A1149,Results!$A$2:$A$2256,Results!U$2:U$2256,"")</f>
        <v>0</v>
      </c>
      <c r="BA1149" s="2" t="str">
        <f>_xlfn.XLOOKUP($A1149,Results!$A$2:$A$2256,Results!V$2:V$2256,"")</f>
        <v>LH DOTTIE</v>
      </c>
      <c r="BB1149" s="2">
        <f>_xlfn.XLOOKUP($A1149,Results!$A$2:$A$2256,Results!W$2:W$2256,"")</f>
        <v>96</v>
      </c>
      <c r="BC1149" s="2">
        <f>_xlfn.XLOOKUP($A1149,Results!$A$2:$A$2256,Results!X$2:X$2256,"")</f>
        <v>31161800</v>
      </c>
      <c r="BD1149" s="2">
        <f>_xlfn.XLOOKUP($A1149,Results!$A$2:$A$2256,Results!Y$2:Y$2256,"")</f>
        <v>96</v>
      </c>
      <c r="BE1149" s="2" t="b">
        <f>_xlfn.XLOOKUP($A1149,Results!$A$2:$A$2256,Results!Z$2:Z$2256,"")</f>
        <v>1</v>
      </c>
    </row>
    <row r="1150" spans="1:57" ht="38.25" customHeight="1" x14ac:dyDescent="0.3">
      <c r="A1150">
        <v>906827</v>
      </c>
      <c r="B1150">
        <v>281519</v>
      </c>
      <c r="C1150" t="s">
        <v>36</v>
      </c>
      <c r="D1150" t="s">
        <v>721</v>
      </c>
      <c r="E1150" s="2" t="str">
        <f>VLOOKUP(F1150,'RPA Vendor Data '!F$1:$G$2418,2)</f>
        <v>EDGES ELECTRICAL GROUP</v>
      </c>
      <c r="F1150" s="2">
        <v>16768</v>
      </c>
      <c r="G1150" s="2">
        <v>9</v>
      </c>
      <c r="H1150" t="s">
        <v>3723</v>
      </c>
      <c r="I1150">
        <v>50</v>
      </c>
      <c r="J1150" t="s">
        <v>58</v>
      </c>
      <c r="K1150" t="s">
        <v>58</v>
      </c>
      <c r="L1150">
        <v>10.206</v>
      </c>
      <c r="M1150" s="2" t="s">
        <v>3716</v>
      </c>
      <c r="N1150" s="9" t="s">
        <v>3724</v>
      </c>
      <c r="O1150" t="s">
        <v>36</v>
      </c>
      <c r="P1150" t="s">
        <v>3725</v>
      </c>
      <c r="Q1150" t="s">
        <v>36</v>
      </c>
      <c r="R1150">
        <v>5.0999999999999996</v>
      </c>
      <c r="S1150" s="1">
        <v>45744.438372835648</v>
      </c>
      <c r="T1150" t="s">
        <v>42</v>
      </c>
      <c r="U1150" s="1">
        <v>45744.213888888888</v>
      </c>
      <c r="V1150" t="s">
        <v>43</v>
      </c>
      <c r="W1150" t="s">
        <v>36</v>
      </c>
      <c r="X1150">
        <v>0</v>
      </c>
      <c r="Y1150" t="s">
        <v>726</v>
      </c>
      <c r="Z1150">
        <v>10.210000000000001</v>
      </c>
      <c r="AA1150" t="s">
        <v>36</v>
      </c>
      <c r="AB1150">
        <v>192</v>
      </c>
      <c r="AC1150" t="s">
        <v>102</v>
      </c>
      <c r="AD1150" t="s">
        <v>102</v>
      </c>
      <c r="AE1150" t="s">
        <v>45</v>
      </c>
      <c r="AG1150" s="18" t="s">
        <v>3726</v>
      </c>
      <c r="AH1150" s="18"/>
      <c r="AI1150" s="2" t="s">
        <v>48</v>
      </c>
      <c r="AJ1150" s="2" t="e">
        <f>VLOOKUP(A1150,'Classification Test Result'!$A$2:$D$2428,4,FALSE)</f>
        <v>#N/A</v>
      </c>
      <c r="AL1150" s="2">
        <f>_xlfn.XLOOKUP($A1150,Results!$A$2:$A$2256,Results!G$2:G$2256,"")</f>
        <v>0</v>
      </c>
      <c r="AM1150" s="2">
        <f>_xlfn.XLOOKUP($A1150,Results!$A$2:$A$2256,Results!H$2:H$2256,"")</f>
        <v>0</v>
      </c>
      <c r="AN1150" s="2">
        <f>_xlfn.XLOOKUP($A1150,Results!$A$2:$A$2256,Results!I$2:I$2256,"")</f>
        <v>0</v>
      </c>
      <c r="AO1150" s="2">
        <f>_xlfn.XLOOKUP($A1150,Results!$A$2:$A$2256,Results!J$2:J$2256,"")</f>
        <v>0</v>
      </c>
      <c r="AP1150" s="2">
        <f>_xlfn.XLOOKUP($A1150,Results!$A$2:$A$2256,Results!K$2:K$2256,"")</f>
        <v>0</v>
      </c>
      <c r="AQ1150" s="2">
        <f>_xlfn.XLOOKUP($A1150,Results!$A$2:$A$2256,Results!L$2:L$2256,"")</f>
        <v>0</v>
      </c>
      <c r="AR1150" s="2">
        <f>_xlfn.XLOOKUP($A1150,Results!$A$2:$A$2256,Results!M$2:M$2256,"")</f>
        <v>0</v>
      </c>
      <c r="AS1150" s="2">
        <f>_xlfn.XLOOKUP($A1150,Results!$A$2:$A$2256,Results!N$2:N$2256,"")</f>
        <v>0</v>
      </c>
      <c r="AT1150" s="2" t="str">
        <f>_xlfn.XLOOKUP($A1150,Results!$A$2:$A$2256,Results!O$2:O$2256,"")</f>
        <v>LH DOTTIE</v>
      </c>
      <c r="AU1150" s="2" t="str">
        <f>_xlfn.XLOOKUP($A1150,Results!$A$2:$A$2256,Results!P$2:P$2256,"")</f>
        <v>DOTTIE</v>
      </c>
      <c r="AV1150" s="2" t="str">
        <f>_xlfn.XLOOKUP($A1150,Results!$A$2:$A$2256,Results!Q$2:Q$2256,"")</f>
        <v>SINGLE_MATCH</v>
      </c>
      <c r="AW1150" s="2">
        <f>_xlfn.XLOOKUP($A1150,Results!$A$2:$A$2256,Results!R$2:R$2256,"")</f>
        <v>0</v>
      </c>
      <c r="AX1150" s="2">
        <f>_xlfn.XLOOKUP($A1150,Results!$A$2:$A$2256,Results!S$2:S$2256,"")</f>
        <v>0</v>
      </c>
      <c r="AY1150" s="2">
        <f>_xlfn.XLOOKUP($A1150,Results!$A$2:$A$2256,Results!T$2:T$2256,"")</f>
        <v>90</v>
      </c>
      <c r="AZ1150" s="2">
        <f>_xlfn.XLOOKUP($A1150,Results!$A$2:$A$2256,Results!U$2:U$2256,"")</f>
        <v>0</v>
      </c>
      <c r="BA1150" s="2" t="str">
        <f>_xlfn.XLOOKUP($A1150,Results!$A$2:$A$2256,Results!V$2:V$2256,"")</f>
        <v>LH DOTTIE</v>
      </c>
      <c r="BB1150" s="2">
        <f>_xlfn.XLOOKUP($A1150,Results!$A$2:$A$2256,Results!W$2:W$2256,"")</f>
        <v>97</v>
      </c>
      <c r="BC1150" s="2">
        <f>_xlfn.XLOOKUP($A1150,Results!$A$2:$A$2256,Results!X$2:X$2256,"")</f>
        <v>31161727</v>
      </c>
      <c r="BD1150" s="2">
        <f>_xlfn.XLOOKUP($A1150,Results!$A$2:$A$2256,Results!Y$2:Y$2256,"")</f>
        <v>97</v>
      </c>
      <c r="BE1150" s="2" t="b">
        <f>_xlfn.XLOOKUP($A1150,Results!$A$2:$A$2256,Results!Z$2:Z$2256,"")</f>
        <v>1</v>
      </c>
    </row>
    <row r="1151" spans="1:57" ht="38.25" customHeight="1" x14ac:dyDescent="0.3">
      <c r="A1151">
        <v>906828</v>
      </c>
      <c r="B1151">
        <v>281674</v>
      </c>
      <c r="C1151" t="s">
        <v>36</v>
      </c>
      <c r="D1151" t="s">
        <v>599</v>
      </c>
      <c r="E1151" s="2" t="str">
        <f>VLOOKUP(F1151,'RPA Vendor Data '!F$1:$G$2418,2)</f>
        <v>EDGES ELECTRICAL GROUP</v>
      </c>
      <c r="F1151" s="2">
        <v>16768</v>
      </c>
      <c r="G1151" s="2">
        <v>7</v>
      </c>
      <c r="H1151" t="s">
        <v>3727</v>
      </c>
      <c r="I1151">
        <v>200</v>
      </c>
      <c r="J1151" t="s">
        <v>58</v>
      </c>
      <c r="K1151" t="s">
        <v>58</v>
      </c>
      <c r="L1151">
        <v>12.631</v>
      </c>
      <c r="M1151" s="2" t="s">
        <v>3716</v>
      </c>
      <c r="N1151" s="9" t="s">
        <v>3728</v>
      </c>
      <c r="O1151" t="s">
        <v>36</v>
      </c>
      <c r="P1151" t="s">
        <v>36</v>
      </c>
      <c r="Q1151" t="s">
        <v>36</v>
      </c>
      <c r="R1151">
        <v>25.26</v>
      </c>
      <c r="S1151" s="1">
        <v>45744.522364085649</v>
      </c>
      <c r="T1151" t="s">
        <v>42</v>
      </c>
      <c r="U1151" s="1">
        <v>45744.292361111111</v>
      </c>
      <c r="V1151" t="s">
        <v>43</v>
      </c>
      <c r="W1151" t="s">
        <v>36</v>
      </c>
      <c r="X1151">
        <v>2</v>
      </c>
      <c r="Y1151" t="s">
        <v>158</v>
      </c>
      <c r="Z1151">
        <v>12.63</v>
      </c>
      <c r="AA1151">
        <v>12.63</v>
      </c>
      <c r="AB1151">
        <v>192</v>
      </c>
      <c r="AC1151" t="s">
        <v>102</v>
      </c>
      <c r="AD1151" t="s">
        <v>102</v>
      </c>
      <c r="AE1151" t="s">
        <v>45</v>
      </c>
      <c r="AG1151" s="18" t="s">
        <v>3729</v>
      </c>
      <c r="AH1151" s="18"/>
      <c r="AI1151" s="2" t="s">
        <v>48</v>
      </c>
      <c r="AJ1151" s="2" t="e">
        <f>VLOOKUP(A1151,'Classification Test Result'!$A$2:$D$2428,4,FALSE)</f>
        <v>#N/A</v>
      </c>
      <c r="AL1151" s="2">
        <f>_xlfn.XLOOKUP($A1151,Results!$A$2:$A$2256,Results!G$2:G$2256,"")</f>
        <v>338509</v>
      </c>
      <c r="AM1151" s="2" t="str">
        <f>_xlfn.XLOOKUP($A1151,Results!$A$2:$A$2256,Results!H$2:H$2256,"")</f>
        <v>FENW38112</v>
      </c>
      <c r="AN1151" s="2" t="str">
        <f>_xlfn.XLOOKUP($A1151,Results!$A$2:$A$2256,Results!I$2:I$2256,"")</f>
        <v>LH DOTTIE</v>
      </c>
      <c r="AO1151" s="2">
        <f>_xlfn.XLOOKUP($A1151,Results!$A$2:$A$2256,Results!J$2:J$2256,"")</f>
        <v>781002155300</v>
      </c>
      <c r="AP1151" s="2">
        <f>_xlfn.XLOOKUP($A1151,Results!$A$2:$A$2256,Results!K$2:K$2256,"")</f>
        <v>31161823</v>
      </c>
      <c r="AQ1151" s="2" t="str">
        <f>_xlfn.XLOOKUP($A1151,Results!$A$2:$A$2256,Results!L$2:L$2256,"")</f>
        <v>AK10587333</v>
      </c>
      <c r="AR1151" s="2">
        <f>_xlfn.XLOOKUP($A1151,Results!$A$2:$A$2256,Results!M$2:M$2256,"")</f>
        <v>560576</v>
      </c>
      <c r="AS1151" s="2" t="str">
        <f>_xlfn.XLOOKUP($A1151,Results!$A$2:$A$2256,Results!N$2:N$2256,"")</f>
        <v>DOTTIE FENW38112 FENDER WASHER</v>
      </c>
      <c r="AT1151" s="2" t="str">
        <f>_xlfn.XLOOKUP($A1151,Results!$A$2:$A$2256,Results!O$2:O$2256,"")</f>
        <v>LH DOTTIE</v>
      </c>
      <c r="AU1151" s="2" t="str">
        <f>_xlfn.XLOOKUP($A1151,Results!$A$2:$A$2256,Results!P$2:P$2256,"")</f>
        <v>DOTTIE</v>
      </c>
      <c r="AV1151" s="2" t="str">
        <f>_xlfn.XLOOKUP($A1151,Results!$A$2:$A$2256,Results!Q$2:Q$2256,"")</f>
        <v>SINGLE_MATCH</v>
      </c>
      <c r="AW1151" s="2" t="str">
        <f>_xlfn.XLOOKUP($A1151,Results!$A$2:$A$2256,Results!R$2:R$2256,"")</f>
        <v>0.9999196622269947</v>
      </c>
      <c r="AX1151" s="2">
        <f>_xlfn.XLOOKUP($A1151,Results!$A$2:$A$2256,Results!S$2:S$2256,"")</f>
        <v>100</v>
      </c>
      <c r="AY1151" s="2">
        <f>_xlfn.XLOOKUP($A1151,Results!$A$2:$A$2256,Results!T$2:T$2256,"")</f>
        <v>100</v>
      </c>
      <c r="AZ1151" s="2">
        <f>_xlfn.XLOOKUP($A1151,Results!$A$2:$A$2256,Results!U$2:U$2256,"")</f>
        <v>100</v>
      </c>
      <c r="BA1151" s="2" t="str">
        <f>_xlfn.XLOOKUP($A1151,Results!$A$2:$A$2256,Results!V$2:V$2256,"")</f>
        <v>LH DOTTIE</v>
      </c>
      <c r="BB1151" s="2">
        <f>_xlfn.XLOOKUP($A1151,Results!$A$2:$A$2256,Results!W$2:W$2256,"")</f>
        <v>100</v>
      </c>
      <c r="BC1151" s="2">
        <f>_xlfn.XLOOKUP($A1151,Results!$A$2:$A$2256,Results!X$2:X$2256,"")</f>
        <v>31161823</v>
      </c>
      <c r="BD1151" s="2">
        <f>_xlfn.XLOOKUP($A1151,Results!$A$2:$A$2256,Results!Y$2:Y$2256,"")</f>
        <v>100</v>
      </c>
      <c r="BE1151" s="2" t="b">
        <f>_xlfn.XLOOKUP($A1151,Results!$A$2:$A$2256,Results!Z$2:Z$2256,"")</f>
        <v>1</v>
      </c>
    </row>
    <row r="1152" spans="1:57" ht="38.25" customHeight="1" x14ac:dyDescent="0.3">
      <c r="A1152">
        <v>906829</v>
      </c>
      <c r="B1152">
        <v>281896</v>
      </c>
      <c r="C1152" t="s">
        <v>36</v>
      </c>
      <c r="D1152">
        <v>15293937</v>
      </c>
      <c r="E1152" s="2" t="str">
        <f>VLOOKUP(F1152,'RPA Vendor Data '!F$1:$G$2418,2)</f>
        <v>BUTLER SUPPLY, INC.</v>
      </c>
      <c r="F1152" s="2">
        <v>10485</v>
      </c>
      <c r="G1152" s="2">
        <v>6</v>
      </c>
      <c r="H1152" t="s">
        <v>3731</v>
      </c>
      <c r="I1152">
        <v>100</v>
      </c>
      <c r="J1152" t="s">
        <v>3732</v>
      </c>
      <c r="K1152" t="s">
        <v>58</v>
      </c>
      <c r="L1152">
        <v>21.06</v>
      </c>
      <c r="M1152" s="2" t="s">
        <v>3684</v>
      </c>
      <c r="N1152" s="9" t="s">
        <v>3733</v>
      </c>
      <c r="O1152" t="s">
        <v>3734</v>
      </c>
      <c r="P1152" t="s">
        <v>36</v>
      </c>
      <c r="Q1152" t="s">
        <v>36</v>
      </c>
      <c r="R1152">
        <v>21.06</v>
      </c>
      <c r="S1152" s="1">
        <v>45744.667567476848</v>
      </c>
      <c r="T1152" t="s">
        <v>42</v>
      </c>
      <c r="U1152" s="1">
        <v>45744.451388888891</v>
      </c>
      <c r="V1152" t="s">
        <v>43</v>
      </c>
      <c r="W1152" t="s">
        <v>36</v>
      </c>
      <c r="X1152">
        <v>0</v>
      </c>
      <c r="Y1152" t="s">
        <v>54</v>
      </c>
      <c r="Z1152" t="s">
        <v>36</v>
      </c>
      <c r="AA1152">
        <v>21.06</v>
      </c>
      <c r="AB1152" t="s">
        <v>36</v>
      </c>
      <c r="AC1152" t="s">
        <v>49</v>
      </c>
      <c r="AD1152" t="s">
        <v>49</v>
      </c>
      <c r="AE1152" t="s">
        <v>45</v>
      </c>
      <c r="AG1152" s="18" t="s">
        <v>3735</v>
      </c>
      <c r="AH1152" s="18"/>
      <c r="AI1152" s="2" t="s">
        <v>48</v>
      </c>
      <c r="AJ1152" s="2" t="e">
        <f>VLOOKUP(A1152,'Classification Test Result'!$A$2:$D$2428,4,FALSE)</f>
        <v>#N/A</v>
      </c>
      <c r="AL1152" s="2">
        <f>_xlfn.XLOOKUP($A1152,Results!$A$2:$A$2256,Results!G$2:G$2256,"")</f>
        <v>0</v>
      </c>
      <c r="AM1152" s="2">
        <f>_xlfn.XLOOKUP($A1152,Results!$A$2:$A$2256,Results!H$2:H$2256,"")</f>
        <v>0</v>
      </c>
      <c r="AN1152" s="2">
        <f>_xlfn.XLOOKUP($A1152,Results!$A$2:$A$2256,Results!I$2:I$2256,"")</f>
        <v>0</v>
      </c>
      <c r="AO1152" s="2">
        <f>_xlfn.XLOOKUP($A1152,Results!$A$2:$A$2256,Results!J$2:J$2256,"")</f>
        <v>0</v>
      </c>
      <c r="AP1152" s="2">
        <f>_xlfn.XLOOKUP($A1152,Results!$A$2:$A$2256,Results!K$2:K$2256,"")</f>
        <v>0</v>
      </c>
      <c r="AQ1152" s="2">
        <f>_xlfn.XLOOKUP($A1152,Results!$A$2:$A$2256,Results!L$2:L$2256,"")</f>
        <v>0</v>
      </c>
      <c r="AR1152" s="2">
        <f>_xlfn.XLOOKUP($A1152,Results!$A$2:$A$2256,Results!M$2:M$2256,"")</f>
        <v>0</v>
      </c>
      <c r="AS1152" s="2">
        <f>_xlfn.XLOOKUP($A1152,Results!$A$2:$A$2256,Results!N$2:N$2256,"")</f>
        <v>0</v>
      </c>
      <c r="AT1152" s="2">
        <f>_xlfn.XLOOKUP($A1152,Results!$A$2:$A$2256,Results!O$2:O$2256,"")</f>
        <v>0</v>
      </c>
      <c r="AU1152" s="2">
        <f>_xlfn.XLOOKUP($A1152,Results!$A$2:$A$2256,Results!P$2:P$2256,"")</f>
        <v>0</v>
      </c>
      <c r="AV1152" s="2">
        <f>_xlfn.XLOOKUP($A1152,Results!$A$2:$A$2256,Results!Q$2:Q$2256,"")</f>
        <v>0</v>
      </c>
      <c r="AW1152" s="2">
        <f>_xlfn.XLOOKUP($A1152,Results!$A$2:$A$2256,Results!R$2:R$2256,"")</f>
        <v>0</v>
      </c>
      <c r="AX1152" s="2">
        <f>_xlfn.XLOOKUP($A1152,Results!$A$2:$A$2256,Results!S$2:S$2256,"")</f>
        <v>0</v>
      </c>
      <c r="AY1152" s="2">
        <f>_xlfn.XLOOKUP($A1152,Results!$A$2:$A$2256,Results!T$2:T$2256,"")</f>
        <v>0</v>
      </c>
      <c r="AZ1152" s="2">
        <f>_xlfn.XLOOKUP($A1152,Results!$A$2:$A$2256,Results!U$2:U$2256,"")</f>
        <v>0</v>
      </c>
      <c r="BA1152" s="2">
        <f>_xlfn.XLOOKUP($A1152,Results!$A$2:$A$2256,Results!V$2:V$2256,"")</f>
        <v>0</v>
      </c>
      <c r="BB1152" s="2">
        <f>_xlfn.XLOOKUP($A1152,Results!$A$2:$A$2256,Results!W$2:W$2256,"")</f>
        <v>0</v>
      </c>
      <c r="BC1152" s="2">
        <f>_xlfn.XLOOKUP($A1152,Results!$A$2:$A$2256,Results!X$2:X$2256,"")</f>
        <v>31161501</v>
      </c>
      <c r="BD1152" s="2">
        <f>_xlfn.XLOOKUP($A1152,Results!$A$2:$A$2256,Results!Y$2:Y$2256,"")</f>
        <v>81</v>
      </c>
      <c r="BE1152" s="2">
        <f>_xlfn.XLOOKUP($A1152,Results!$A$2:$A$2256,Results!Z$2:Z$2256,"")</f>
        <v>0</v>
      </c>
    </row>
    <row r="1153" spans="1:57" ht="38.25" customHeight="1" x14ac:dyDescent="0.3">
      <c r="A1153">
        <v>906830</v>
      </c>
      <c r="B1153">
        <v>281683</v>
      </c>
      <c r="C1153" t="s">
        <v>36</v>
      </c>
      <c r="D1153" t="s">
        <v>1273</v>
      </c>
      <c r="E1153" s="2" t="str">
        <f>VLOOKUP(F1153,'RPA Vendor Data '!F$1:$G$2418,2)</f>
        <v>CED - SAN FRANCISCO</v>
      </c>
      <c r="F1153" s="2">
        <v>17154</v>
      </c>
      <c r="G1153" s="2">
        <v>16</v>
      </c>
      <c r="H1153" t="s">
        <v>3736</v>
      </c>
      <c r="I1153">
        <v>10</v>
      </c>
      <c r="J1153" t="s">
        <v>58</v>
      </c>
      <c r="K1153" t="s">
        <v>58</v>
      </c>
      <c r="L1153">
        <v>8.51</v>
      </c>
      <c r="M1153" s="2" t="s">
        <v>3716</v>
      </c>
      <c r="N1153" s="9" t="s">
        <v>3737</v>
      </c>
      <c r="O1153" t="s">
        <v>36</v>
      </c>
      <c r="P1153" t="s">
        <v>36</v>
      </c>
      <c r="Q1153" t="s">
        <v>36</v>
      </c>
      <c r="R1153">
        <v>0.85</v>
      </c>
      <c r="S1153" s="1">
        <v>45744.522098379632</v>
      </c>
      <c r="T1153" t="s">
        <v>42</v>
      </c>
      <c r="U1153" s="1">
        <v>45744.294444444437</v>
      </c>
      <c r="V1153" t="s">
        <v>43</v>
      </c>
      <c r="W1153" t="s">
        <v>36</v>
      </c>
      <c r="X1153">
        <v>0</v>
      </c>
      <c r="Y1153">
        <v>0</v>
      </c>
      <c r="Z1153">
        <v>8.51</v>
      </c>
      <c r="AA1153" t="s">
        <v>36</v>
      </c>
      <c r="AB1153">
        <v>94</v>
      </c>
      <c r="AC1153" t="s">
        <v>102</v>
      </c>
      <c r="AD1153" t="s">
        <v>102</v>
      </c>
      <c r="AE1153" t="s">
        <v>45</v>
      </c>
      <c r="AG1153" s="18" t="s">
        <v>3738</v>
      </c>
      <c r="AH1153" s="18"/>
      <c r="AI1153" s="2" t="s">
        <v>48</v>
      </c>
      <c r="AJ1153" s="2" t="e">
        <f>VLOOKUP(A1153,'Classification Test Result'!$A$2:$D$2428,4,FALSE)</f>
        <v>#N/A</v>
      </c>
      <c r="AL1153" s="2">
        <f>_xlfn.XLOOKUP($A1153,Results!$A$2:$A$2256,Results!G$2:G$2256,"")</f>
        <v>211606</v>
      </c>
      <c r="AM1153" s="2" t="str">
        <f>_xlfn.XLOOKUP($A1153,Results!$A$2:$A$2256,Results!H$2:H$2256,"")</f>
        <v>MTW50</v>
      </c>
      <c r="AN1153" s="2" t="str">
        <f>_xlfn.XLOOKUP($A1153,Results!$A$2:$A$2256,Results!I$2:I$2256,"")</f>
        <v>LH DOTTIE</v>
      </c>
      <c r="AO1153" s="2">
        <f>_xlfn.XLOOKUP($A1153,Results!$A$2:$A$2256,Results!J$2:J$2256,"")</f>
        <v>781002277309</v>
      </c>
      <c r="AP1153" s="2">
        <f>_xlfn.XLOOKUP($A1153,Results!$A$2:$A$2256,Results!K$2:K$2256,"")</f>
        <v>31151901</v>
      </c>
      <c r="AQ1153" s="2">
        <f>_xlfn.XLOOKUP($A1153,Results!$A$2:$A$2256,Results!L$2:L$2256,"")</f>
        <v>0</v>
      </c>
      <c r="AR1153" s="2">
        <f>_xlfn.XLOOKUP($A1153,Results!$A$2:$A$2256,Results!M$2:M$2256,"")</f>
        <v>705124</v>
      </c>
      <c r="AS1153" s="2" t="str">
        <f>_xlfn.XLOOKUP($A1153,Results!$A$2:$A$2256,Results!N$2:N$2256,"")</f>
        <v>DOTTIE MTW50 1/2 1H EMT STRAP</v>
      </c>
      <c r="AT1153" s="2" t="str">
        <f>_xlfn.XLOOKUP($A1153,Results!$A$2:$A$2256,Results!O$2:O$2256,"")</f>
        <v>LH DOTTIE</v>
      </c>
      <c r="AU1153" s="2" t="str">
        <f>_xlfn.XLOOKUP($A1153,Results!$A$2:$A$2256,Results!P$2:P$2256,"")</f>
        <v>DOT</v>
      </c>
      <c r="AV1153" s="2" t="str">
        <f>_xlfn.XLOOKUP($A1153,Results!$A$2:$A$2256,Results!Q$2:Q$2256,"")</f>
        <v>MULTIPLE_MATCHES_ONE_VALID</v>
      </c>
      <c r="AW1153" s="2" t="str">
        <f>_xlfn.XLOOKUP($A1153,Results!$A$2:$A$2256,Results!R$2:R$2256,"")</f>
        <v>0.8306644790680854</v>
      </c>
      <c r="AX1153" s="2">
        <f>_xlfn.XLOOKUP($A1153,Results!$A$2:$A$2256,Results!S$2:S$2256,"")</f>
        <v>100</v>
      </c>
      <c r="AY1153" s="2">
        <f>_xlfn.XLOOKUP($A1153,Results!$A$2:$A$2256,Results!T$2:T$2256,"")</f>
        <v>100</v>
      </c>
      <c r="AZ1153" s="2">
        <f>_xlfn.XLOOKUP($A1153,Results!$A$2:$A$2256,Results!U$2:U$2256,"")</f>
        <v>100</v>
      </c>
      <c r="BA1153" s="2" t="str">
        <f>_xlfn.XLOOKUP($A1153,Results!$A$2:$A$2256,Results!V$2:V$2256,"")</f>
        <v>LH DOTTIE</v>
      </c>
      <c r="BB1153" s="2">
        <f>_xlfn.XLOOKUP($A1153,Results!$A$2:$A$2256,Results!W$2:W$2256,"")</f>
        <v>52</v>
      </c>
      <c r="BC1153" s="2">
        <f>_xlfn.XLOOKUP($A1153,Results!$A$2:$A$2256,Results!X$2:X$2256,"")</f>
        <v>0</v>
      </c>
      <c r="BD1153" s="2">
        <f>_xlfn.XLOOKUP($A1153,Results!$A$2:$A$2256,Results!Y$2:Y$2256,"")</f>
        <v>0</v>
      </c>
      <c r="BE1153" s="2" t="b">
        <f>_xlfn.XLOOKUP($A1153,Results!$A$2:$A$2256,Results!Z$2:Z$2256,"")</f>
        <v>1</v>
      </c>
    </row>
    <row r="1154" spans="1:57" ht="38.25" customHeight="1" x14ac:dyDescent="0.3">
      <c r="A1154">
        <v>906831</v>
      </c>
      <c r="B1154">
        <v>281515</v>
      </c>
      <c r="C1154" t="s">
        <v>36</v>
      </c>
      <c r="D1154" t="s">
        <v>3739</v>
      </c>
      <c r="E1154" s="2" t="str">
        <f>VLOOKUP(F1154,'RPA Vendor Data '!F$1:$G$2418,2)</f>
        <v>REXEL USA, INC.</v>
      </c>
      <c r="F1154" s="2">
        <v>12873</v>
      </c>
      <c r="G1154" s="2">
        <v>10</v>
      </c>
      <c r="H1154" t="s">
        <v>3740</v>
      </c>
      <c r="I1154">
        <v>50</v>
      </c>
      <c r="J1154" t="s">
        <v>58</v>
      </c>
      <c r="K1154" t="s">
        <v>58</v>
      </c>
      <c r="L1154">
        <v>57.604999999999997</v>
      </c>
      <c r="M1154" s="2" t="s">
        <v>3716</v>
      </c>
      <c r="N1154" s="9" t="s">
        <v>3741</v>
      </c>
      <c r="O1154">
        <v>524257</v>
      </c>
      <c r="P1154" t="s">
        <v>3742</v>
      </c>
      <c r="Q1154" t="s">
        <v>36</v>
      </c>
      <c r="R1154">
        <v>28.8</v>
      </c>
      <c r="S1154" s="1">
        <v>45744.416875115741</v>
      </c>
      <c r="T1154" t="s">
        <v>42</v>
      </c>
      <c r="U1154" s="1">
        <v>45744.1875</v>
      </c>
      <c r="V1154" t="s">
        <v>43</v>
      </c>
      <c r="W1154" t="s">
        <v>36</v>
      </c>
      <c r="X1154">
        <v>0</v>
      </c>
      <c r="Y1154">
        <v>0</v>
      </c>
      <c r="Z1154">
        <v>57.604999999999997</v>
      </c>
      <c r="AA1154" t="s">
        <v>36</v>
      </c>
      <c r="AB1154">
        <v>195</v>
      </c>
      <c r="AC1154" t="s">
        <v>102</v>
      </c>
      <c r="AD1154" t="s">
        <v>102</v>
      </c>
      <c r="AE1154" t="s">
        <v>45</v>
      </c>
      <c r="AG1154" s="18" t="s">
        <v>3743</v>
      </c>
      <c r="AH1154" s="18"/>
      <c r="AI1154" s="2" t="s">
        <v>48</v>
      </c>
      <c r="AJ1154" s="2" t="e">
        <f>VLOOKUP(A1154,'Classification Test Result'!$A$2:$D$2428,4,FALSE)</f>
        <v>#N/A</v>
      </c>
      <c r="AL1154" s="2">
        <f>_xlfn.XLOOKUP($A1154,Results!$A$2:$A$2256,Results!G$2:G$2256,"")</f>
        <v>338459</v>
      </c>
      <c r="AM1154" s="2" t="str">
        <f>_xlfn.XLOOKUP($A1154,Results!$A$2:$A$2256,Results!H$2:H$2256,"")</f>
        <v>GP1250</v>
      </c>
      <c r="AN1154" s="2" t="str">
        <f>_xlfn.XLOOKUP($A1154,Results!$A$2:$A$2256,Results!I$2:I$2256,"")</f>
        <v>LH DOTTIE</v>
      </c>
      <c r="AO1154" s="2">
        <f>_xlfn.XLOOKUP($A1154,Results!$A$2:$A$2256,Results!J$2:J$2256,"")</f>
        <v>781002161035</v>
      </c>
      <c r="AP1154" s="2">
        <f>_xlfn.XLOOKUP($A1154,Results!$A$2:$A$2256,Results!K$2:K$2256,"")</f>
        <v>39121613</v>
      </c>
      <c r="AQ1154" s="2" t="str">
        <f>_xlfn.XLOOKUP($A1154,Results!$A$2:$A$2256,Results!L$2:L$2256,"")</f>
        <v>AK10587543</v>
      </c>
      <c r="AR1154" s="2">
        <f>_xlfn.XLOOKUP($A1154,Results!$A$2:$A$2256,Results!M$2:M$2256,"")</f>
        <v>659341</v>
      </c>
      <c r="AS1154" s="2" t="str">
        <f>_xlfn.XLOOKUP($A1154,Results!$A$2:$A$2256,Results!N$2:N$2256,"")</f>
        <v>DOTTIE GP1250 GRD PIGTAIL</v>
      </c>
      <c r="AT1154" s="2" t="str">
        <f>_xlfn.XLOOKUP($A1154,Results!$A$2:$A$2256,Results!O$2:O$2256,"")</f>
        <v>LH DOTTIE</v>
      </c>
      <c r="AU1154" s="2" t="str">
        <f>_xlfn.XLOOKUP($A1154,Results!$A$2:$A$2256,Results!P$2:P$2256,"")</f>
        <v>DOT</v>
      </c>
      <c r="AV1154" s="2" t="str">
        <f>_xlfn.XLOOKUP($A1154,Results!$A$2:$A$2256,Results!Q$2:Q$2256,"")</f>
        <v>SINGLE_MATCH</v>
      </c>
      <c r="AW1154" s="2" t="str">
        <f>_xlfn.XLOOKUP($A1154,Results!$A$2:$A$2256,Results!R$2:R$2256,"")</f>
        <v>0.7405541269118061</v>
      </c>
      <c r="AX1154" s="2">
        <f>_xlfn.XLOOKUP($A1154,Results!$A$2:$A$2256,Results!S$2:S$2256,"")</f>
        <v>100</v>
      </c>
      <c r="AY1154" s="2">
        <f>_xlfn.XLOOKUP($A1154,Results!$A$2:$A$2256,Results!T$2:T$2256,"")</f>
        <v>100</v>
      </c>
      <c r="AZ1154" s="2">
        <f>_xlfn.XLOOKUP($A1154,Results!$A$2:$A$2256,Results!U$2:U$2256,"")</f>
        <v>100</v>
      </c>
      <c r="BA1154" s="2">
        <f>_xlfn.XLOOKUP($A1154,Results!$A$2:$A$2256,Results!V$2:V$2256,"")</f>
        <v>0</v>
      </c>
      <c r="BB1154" s="2">
        <f>_xlfn.XLOOKUP($A1154,Results!$A$2:$A$2256,Results!W$2:W$2256,"")</f>
        <v>0</v>
      </c>
      <c r="BC1154" s="2">
        <f>_xlfn.XLOOKUP($A1154,Results!$A$2:$A$2256,Results!X$2:X$2256,"")</f>
        <v>39121613</v>
      </c>
      <c r="BD1154" s="2">
        <f>_xlfn.XLOOKUP($A1154,Results!$A$2:$A$2256,Results!Y$2:Y$2256,"")</f>
        <v>81</v>
      </c>
      <c r="BE1154" s="2">
        <f>_xlfn.XLOOKUP($A1154,Results!$A$2:$A$2256,Results!Z$2:Z$2256,"")</f>
        <v>0</v>
      </c>
    </row>
    <row r="1155" spans="1:57" ht="38.25" customHeight="1" x14ac:dyDescent="0.3">
      <c r="A1155">
        <v>906832</v>
      </c>
      <c r="B1155">
        <v>281600</v>
      </c>
      <c r="C1155" t="s">
        <v>36</v>
      </c>
      <c r="D1155" t="s">
        <v>1364</v>
      </c>
      <c r="E1155" s="2" t="str">
        <f>VLOOKUP(F1155,'RPA Vendor Data '!F$1:$G$2418,2)</f>
        <v>REXEL USA, INC.</v>
      </c>
      <c r="F1155" s="2">
        <v>12873</v>
      </c>
      <c r="G1155" s="2">
        <v>8</v>
      </c>
      <c r="H1155" t="s">
        <v>3744</v>
      </c>
      <c r="I1155">
        <v>6</v>
      </c>
      <c r="J1155" t="s">
        <v>58</v>
      </c>
      <c r="K1155" t="s">
        <v>58</v>
      </c>
      <c r="L1155">
        <v>827.72699999999998</v>
      </c>
      <c r="M1155" s="2" t="s">
        <v>3684</v>
      </c>
      <c r="N1155" s="9" t="s">
        <v>3745</v>
      </c>
      <c r="O1155">
        <v>525075</v>
      </c>
      <c r="P1155" t="s">
        <v>3746</v>
      </c>
      <c r="Q1155" t="s">
        <v>36</v>
      </c>
      <c r="R1155">
        <v>49.66</v>
      </c>
      <c r="S1155" s="1">
        <v>45744.481151041669</v>
      </c>
      <c r="T1155" t="s">
        <v>42</v>
      </c>
      <c r="U1155" s="1">
        <v>45744.251388888893</v>
      </c>
      <c r="V1155" t="s">
        <v>43</v>
      </c>
      <c r="W1155" t="s">
        <v>36</v>
      </c>
      <c r="X1155">
        <v>0</v>
      </c>
      <c r="Y1155">
        <v>201</v>
      </c>
      <c r="Z1155" t="s">
        <v>36</v>
      </c>
      <c r="AA1155" t="s">
        <v>36</v>
      </c>
      <c r="AB1155" t="s">
        <v>36</v>
      </c>
      <c r="AC1155" t="s">
        <v>102</v>
      </c>
      <c r="AD1155" t="s">
        <v>102</v>
      </c>
      <c r="AE1155" t="s">
        <v>45</v>
      </c>
      <c r="AG1155" s="18" t="s">
        <v>3747</v>
      </c>
      <c r="AH1155" s="18"/>
      <c r="AI1155" s="2" t="s">
        <v>48</v>
      </c>
      <c r="AJ1155" s="2" t="e">
        <f>VLOOKUP(A1155,'Classification Test Result'!$A$2:$D$2428,4,FALSE)</f>
        <v>#N/A</v>
      </c>
      <c r="AL1155" s="2">
        <f>_xlfn.XLOOKUP($A1155,Results!$A$2:$A$2256,Results!G$2:G$2256,"")</f>
        <v>0</v>
      </c>
      <c r="AM1155" s="2">
        <f>_xlfn.XLOOKUP($A1155,Results!$A$2:$A$2256,Results!H$2:H$2256,"")</f>
        <v>0</v>
      </c>
      <c r="AN1155" s="2">
        <f>_xlfn.XLOOKUP($A1155,Results!$A$2:$A$2256,Results!I$2:I$2256,"")</f>
        <v>0</v>
      </c>
      <c r="AO1155" s="2">
        <f>_xlfn.XLOOKUP($A1155,Results!$A$2:$A$2256,Results!J$2:J$2256,"")</f>
        <v>0</v>
      </c>
      <c r="AP1155" s="2">
        <f>_xlfn.XLOOKUP($A1155,Results!$A$2:$A$2256,Results!K$2:K$2256,"")</f>
        <v>0</v>
      </c>
      <c r="AQ1155" s="2">
        <f>_xlfn.XLOOKUP($A1155,Results!$A$2:$A$2256,Results!L$2:L$2256,"")</f>
        <v>0</v>
      </c>
      <c r="AR1155" s="2">
        <f>_xlfn.XLOOKUP($A1155,Results!$A$2:$A$2256,Results!M$2:M$2256,"")</f>
        <v>0</v>
      </c>
      <c r="AS1155" s="2">
        <f>_xlfn.XLOOKUP($A1155,Results!$A$2:$A$2256,Results!N$2:N$2256,"")</f>
        <v>0</v>
      </c>
      <c r="AT1155" s="2" t="str">
        <f>_xlfn.XLOOKUP($A1155,Results!$A$2:$A$2256,Results!O$2:O$2256,"")</f>
        <v>LH DOTTIE</v>
      </c>
      <c r="AU1155" s="2" t="str">
        <f>_xlfn.XLOOKUP($A1155,Results!$A$2:$A$2256,Results!P$2:P$2256,"")</f>
        <v>DOT</v>
      </c>
      <c r="AV1155" s="2" t="str">
        <f>_xlfn.XLOOKUP($A1155,Results!$A$2:$A$2256,Results!Q$2:Q$2256,"")</f>
        <v>SINGLE_MATCH</v>
      </c>
      <c r="AW1155" s="2">
        <f>_xlfn.XLOOKUP($A1155,Results!$A$2:$A$2256,Results!R$2:R$2256,"")</f>
        <v>0</v>
      </c>
      <c r="AX1155" s="2">
        <f>_xlfn.XLOOKUP($A1155,Results!$A$2:$A$2256,Results!S$2:S$2256,"")</f>
        <v>0</v>
      </c>
      <c r="AY1155" s="2">
        <f>_xlfn.XLOOKUP($A1155,Results!$A$2:$A$2256,Results!T$2:T$2256,"")</f>
        <v>60</v>
      </c>
      <c r="AZ1155" s="2">
        <f>_xlfn.XLOOKUP($A1155,Results!$A$2:$A$2256,Results!U$2:U$2256,"")</f>
        <v>0</v>
      </c>
      <c r="BA1155" s="2" t="str">
        <f>_xlfn.XLOOKUP($A1155,Results!$A$2:$A$2256,Results!V$2:V$2256,"")</f>
        <v>CHAMPION FIBERGLASS</v>
      </c>
      <c r="BB1155" s="2">
        <f>_xlfn.XLOOKUP($A1155,Results!$A$2:$A$2256,Results!W$2:W$2256,"")</f>
        <v>64</v>
      </c>
      <c r="BC1155" s="2">
        <f>_xlfn.XLOOKUP($A1155,Results!$A$2:$A$2256,Results!X$2:X$2256,"")</f>
        <v>39131707</v>
      </c>
      <c r="BD1155" s="2">
        <f>_xlfn.XLOOKUP($A1155,Results!$A$2:$A$2256,Results!Y$2:Y$2256,"")</f>
        <v>80</v>
      </c>
      <c r="BE1155" s="2" t="b">
        <f>_xlfn.XLOOKUP($A1155,Results!$A$2:$A$2256,Results!Z$2:Z$2256,"")</f>
        <v>1</v>
      </c>
    </row>
    <row r="1156" spans="1:57" ht="38.25" customHeight="1" x14ac:dyDescent="0.3">
      <c r="A1156">
        <v>906833</v>
      </c>
      <c r="B1156">
        <v>281511</v>
      </c>
      <c r="C1156" t="s">
        <v>36</v>
      </c>
      <c r="D1156" t="s">
        <v>1401</v>
      </c>
      <c r="E1156" s="2" t="str">
        <f>VLOOKUP(F1156,'RPA Vendor Data '!F$1:$G$2418,2)</f>
        <v>REXEL USA, INC.</v>
      </c>
      <c r="F1156" s="2">
        <v>12873</v>
      </c>
      <c r="G1156" s="2">
        <v>1</v>
      </c>
      <c r="H1156" t="s">
        <v>3748</v>
      </c>
      <c r="I1156">
        <v>25</v>
      </c>
      <c r="J1156" t="s">
        <v>58</v>
      </c>
      <c r="K1156" t="s">
        <v>58</v>
      </c>
      <c r="L1156">
        <v>745.26</v>
      </c>
      <c r="M1156" s="2" t="s">
        <v>3684</v>
      </c>
      <c r="N1156" s="9" t="s">
        <v>3749</v>
      </c>
      <c r="O1156">
        <v>525070</v>
      </c>
      <c r="P1156" t="s">
        <v>3750</v>
      </c>
      <c r="Q1156" t="s">
        <v>36</v>
      </c>
      <c r="R1156">
        <v>186.32</v>
      </c>
      <c r="S1156" s="1">
        <v>45744.396228738427</v>
      </c>
      <c r="T1156" t="s">
        <v>42</v>
      </c>
      <c r="U1156" s="1">
        <v>45744.186805555553</v>
      </c>
      <c r="V1156" t="s">
        <v>43</v>
      </c>
      <c r="W1156" t="s">
        <v>36</v>
      </c>
      <c r="X1156">
        <v>0</v>
      </c>
      <c r="Y1156">
        <v>0</v>
      </c>
      <c r="Z1156">
        <v>745.26</v>
      </c>
      <c r="AA1156" t="s">
        <v>36</v>
      </c>
      <c r="AB1156">
        <v>195</v>
      </c>
      <c r="AC1156" t="s">
        <v>102</v>
      </c>
      <c r="AD1156" t="s">
        <v>102</v>
      </c>
      <c r="AE1156" t="s">
        <v>45</v>
      </c>
      <c r="AG1156" s="18" t="s">
        <v>3751</v>
      </c>
      <c r="AH1156" s="18"/>
      <c r="AI1156" s="2" t="s">
        <v>48</v>
      </c>
      <c r="AJ1156" s="2" t="e">
        <f>VLOOKUP(A1156,'Classification Test Result'!$A$2:$D$2428,4,FALSE)</f>
        <v>#N/A</v>
      </c>
      <c r="AL1156" s="2">
        <f>_xlfn.XLOOKUP($A1156,Results!$A$2:$A$2256,Results!G$2:G$2256,"")</f>
        <v>0</v>
      </c>
      <c r="AM1156" s="2">
        <f>_xlfn.XLOOKUP($A1156,Results!$A$2:$A$2256,Results!H$2:H$2256,"")</f>
        <v>0</v>
      </c>
      <c r="AN1156" s="2">
        <f>_xlfn.XLOOKUP($A1156,Results!$A$2:$A$2256,Results!I$2:I$2256,"")</f>
        <v>0</v>
      </c>
      <c r="AO1156" s="2">
        <f>_xlfn.XLOOKUP($A1156,Results!$A$2:$A$2256,Results!J$2:J$2256,"")</f>
        <v>0</v>
      </c>
      <c r="AP1156" s="2">
        <f>_xlfn.XLOOKUP($A1156,Results!$A$2:$A$2256,Results!K$2:K$2256,"")</f>
        <v>0</v>
      </c>
      <c r="AQ1156" s="2">
        <f>_xlfn.XLOOKUP($A1156,Results!$A$2:$A$2256,Results!L$2:L$2256,"")</f>
        <v>0</v>
      </c>
      <c r="AR1156" s="2">
        <f>_xlfn.XLOOKUP($A1156,Results!$A$2:$A$2256,Results!M$2:M$2256,"")</f>
        <v>0</v>
      </c>
      <c r="AS1156" s="2">
        <f>_xlfn.XLOOKUP($A1156,Results!$A$2:$A$2256,Results!N$2:N$2256,"")</f>
        <v>0</v>
      </c>
      <c r="AT1156" s="2" t="str">
        <f>_xlfn.XLOOKUP($A1156,Results!$A$2:$A$2256,Results!O$2:O$2256,"")</f>
        <v>LH DOTTIE</v>
      </c>
      <c r="AU1156" s="2" t="str">
        <f>_xlfn.XLOOKUP($A1156,Results!$A$2:$A$2256,Results!P$2:P$2256,"")</f>
        <v>DOT</v>
      </c>
      <c r="AV1156" s="2" t="str">
        <f>_xlfn.XLOOKUP($A1156,Results!$A$2:$A$2256,Results!Q$2:Q$2256,"")</f>
        <v>SINGLE_MATCH</v>
      </c>
      <c r="AW1156" s="2">
        <f>_xlfn.XLOOKUP($A1156,Results!$A$2:$A$2256,Results!R$2:R$2256,"")</f>
        <v>0</v>
      </c>
      <c r="AX1156" s="2">
        <f>_xlfn.XLOOKUP($A1156,Results!$A$2:$A$2256,Results!S$2:S$2256,"")</f>
        <v>0</v>
      </c>
      <c r="AY1156" s="2">
        <f>_xlfn.XLOOKUP($A1156,Results!$A$2:$A$2256,Results!T$2:T$2256,"")</f>
        <v>60</v>
      </c>
      <c r="AZ1156" s="2">
        <f>_xlfn.XLOOKUP($A1156,Results!$A$2:$A$2256,Results!U$2:U$2256,"")</f>
        <v>0</v>
      </c>
      <c r="BA1156" s="2">
        <f>_xlfn.XLOOKUP($A1156,Results!$A$2:$A$2256,Results!V$2:V$2256,"")</f>
        <v>0</v>
      </c>
      <c r="BB1156" s="2">
        <f>_xlfn.XLOOKUP($A1156,Results!$A$2:$A$2256,Results!W$2:W$2256,"")</f>
        <v>0</v>
      </c>
      <c r="BC1156" s="2">
        <f>_xlfn.XLOOKUP($A1156,Results!$A$2:$A$2256,Results!X$2:X$2256,"")</f>
        <v>39131707</v>
      </c>
      <c r="BD1156" s="2">
        <f>_xlfn.XLOOKUP($A1156,Results!$A$2:$A$2256,Results!Y$2:Y$2256,"")</f>
        <v>65</v>
      </c>
      <c r="BE1156" s="2">
        <f>_xlfn.XLOOKUP($A1156,Results!$A$2:$A$2256,Results!Z$2:Z$2256,"")</f>
        <v>0</v>
      </c>
    </row>
    <row r="1157" spans="1:57" ht="38.25" customHeight="1" x14ac:dyDescent="0.3">
      <c r="A1157">
        <v>906834</v>
      </c>
      <c r="B1157">
        <v>281645</v>
      </c>
      <c r="C1157" t="s">
        <v>36</v>
      </c>
      <c r="D1157">
        <v>5269523294</v>
      </c>
      <c r="E1157" s="2" t="str">
        <f>VLOOKUP(F1157,'RPA Vendor Data '!F$1:$G$2418,2)</f>
        <v>GAMEWELL</v>
      </c>
      <c r="F1157" s="2">
        <v>11385</v>
      </c>
      <c r="G1157" s="2">
        <v>1</v>
      </c>
      <c r="H1157" t="s">
        <v>3752</v>
      </c>
      <c r="I1157">
        <v>2</v>
      </c>
      <c r="J1157" t="s">
        <v>65</v>
      </c>
      <c r="K1157" t="s">
        <v>39</v>
      </c>
      <c r="L1157">
        <v>81</v>
      </c>
      <c r="M1157" s="2" t="s">
        <v>3753</v>
      </c>
      <c r="N1157" s="9" t="s">
        <v>3754</v>
      </c>
      <c r="O1157" t="s">
        <v>36</v>
      </c>
      <c r="P1157" t="s">
        <v>36</v>
      </c>
      <c r="Q1157">
        <v>8505907501</v>
      </c>
      <c r="R1157">
        <v>162</v>
      </c>
      <c r="S1157" s="1">
        <v>45744.501798958343</v>
      </c>
      <c r="T1157" t="s">
        <v>42</v>
      </c>
      <c r="U1157" s="1">
        <v>45744.276388888888</v>
      </c>
      <c r="V1157" t="s">
        <v>43</v>
      </c>
      <c r="W1157" t="s">
        <v>36</v>
      </c>
      <c r="X1157">
        <v>0</v>
      </c>
      <c r="Y1157" t="s">
        <v>525</v>
      </c>
      <c r="Z1157" t="s">
        <v>36</v>
      </c>
      <c r="AA1157">
        <v>81</v>
      </c>
      <c r="AB1157" t="s">
        <v>36</v>
      </c>
      <c r="AC1157" t="s">
        <v>49</v>
      </c>
      <c r="AD1157" t="s">
        <v>49</v>
      </c>
      <c r="AE1157" t="s">
        <v>45</v>
      </c>
      <c r="AG1157" s="18" t="s">
        <v>3755</v>
      </c>
      <c r="AH1157" s="18"/>
      <c r="AI1157" s="2" t="s">
        <v>48</v>
      </c>
      <c r="AJ1157" s="2" t="e">
        <f>VLOOKUP(A1157,'Classification Test Result'!$A$2:$D$2428,4,FALSE)</f>
        <v>#N/A</v>
      </c>
      <c r="AL1157" s="2">
        <f>_xlfn.XLOOKUP($A1157,Results!$A$2:$A$2256,Results!G$2:G$2256,"")</f>
        <v>0</v>
      </c>
      <c r="AM1157" s="2">
        <f>_xlfn.XLOOKUP($A1157,Results!$A$2:$A$2256,Results!H$2:H$2256,"")</f>
        <v>0</v>
      </c>
      <c r="AN1157" s="2">
        <f>_xlfn.XLOOKUP($A1157,Results!$A$2:$A$2256,Results!I$2:I$2256,"")</f>
        <v>0</v>
      </c>
      <c r="AO1157" s="2">
        <f>_xlfn.XLOOKUP($A1157,Results!$A$2:$A$2256,Results!J$2:J$2256,"")</f>
        <v>0</v>
      </c>
      <c r="AP1157" s="2">
        <f>_xlfn.XLOOKUP($A1157,Results!$A$2:$A$2256,Results!K$2:K$2256,"")</f>
        <v>0</v>
      </c>
      <c r="AQ1157" s="2">
        <f>_xlfn.XLOOKUP($A1157,Results!$A$2:$A$2256,Results!L$2:L$2256,"")</f>
        <v>0</v>
      </c>
      <c r="AR1157" s="2">
        <f>_xlfn.XLOOKUP($A1157,Results!$A$2:$A$2256,Results!M$2:M$2256,"")</f>
        <v>0</v>
      </c>
      <c r="AS1157" s="2">
        <f>_xlfn.XLOOKUP($A1157,Results!$A$2:$A$2256,Results!N$2:N$2256,"")</f>
        <v>0</v>
      </c>
      <c r="AT1157" s="2" t="str">
        <f>_xlfn.XLOOKUP($A1157,Results!$A$2:$A$2256,Results!O$2:O$2256,"")</f>
        <v>HONEYWELL</v>
      </c>
      <c r="AU1157" s="2" t="str">
        <f>_xlfn.XLOOKUP($A1157,Results!$A$2:$A$2256,Results!P$2:P$2256,"")</f>
        <v>HONEYWELL</v>
      </c>
      <c r="AV1157" s="2" t="str">
        <f>_xlfn.XLOOKUP($A1157,Results!$A$2:$A$2256,Results!Q$2:Q$2256,"")</f>
        <v>SINGLE_MATCH</v>
      </c>
      <c r="AW1157" s="2">
        <f>_xlfn.XLOOKUP($A1157,Results!$A$2:$A$2256,Results!R$2:R$2256,"")</f>
        <v>0</v>
      </c>
      <c r="AX1157" s="2">
        <f>_xlfn.XLOOKUP($A1157,Results!$A$2:$A$2256,Results!S$2:S$2256,"")</f>
        <v>0</v>
      </c>
      <c r="AY1157" s="2">
        <f>_xlfn.XLOOKUP($A1157,Results!$A$2:$A$2256,Results!T$2:T$2256,"")</f>
        <v>100</v>
      </c>
      <c r="AZ1157" s="2">
        <f>_xlfn.XLOOKUP($A1157,Results!$A$2:$A$2256,Results!U$2:U$2256,"")</f>
        <v>0</v>
      </c>
      <c r="BA1157" s="2">
        <f>_xlfn.XLOOKUP($A1157,Results!$A$2:$A$2256,Results!V$2:V$2256,"")</f>
        <v>0</v>
      </c>
      <c r="BB1157" s="2">
        <f>_xlfn.XLOOKUP($A1157,Results!$A$2:$A$2256,Results!W$2:W$2256,"")</f>
        <v>0</v>
      </c>
      <c r="BC1157" s="2">
        <f>_xlfn.XLOOKUP($A1157,Results!$A$2:$A$2256,Results!X$2:X$2256,"")</f>
        <v>0</v>
      </c>
      <c r="BD1157" s="2">
        <f>_xlfn.XLOOKUP($A1157,Results!$A$2:$A$2256,Results!Y$2:Y$2256,"")</f>
        <v>0</v>
      </c>
      <c r="BE1157" s="2">
        <f>_xlfn.XLOOKUP($A1157,Results!$A$2:$A$2256,Results!Z$2:Z$2256,"")</f>
        <v>0</v>
      </c>
    </row>
    <row r="1158" spans="1:57" ht="38.25" customHeight="1" x14ac:dyDescent="0.3">
      <c r="A1158">
        <v>906835</v>
      </c>
      <c r="B1158">
        <v>281292</v>
      </c>
      <c r="C1158" t="s">
        <v>36</v>
      </c>
      <c r="D1158" t="s">
        <v>3756</v>
      </c>
      <c r="E1158" s="2" t="str">
        <f>VLOOKUP(F1158,'RPA Vendor Data '!F$1:$G$2418,2)</f>
        <v>CALIFORNIA SERVICE TOOL I</v>
      </c>
      <c r="F1158" s="2">
        <v>16641</v>
      </c>
      <c r="G1158" s="2">
        <v>1</v>
      </c>
      <c r="H1158" t="s">
        <v>3757</v>
      </c>
      <c r="I1158">
        <v>20</v>
      </c>
      <c r="J1158" t="s">
        <v>65</v>
      </c>
      <c r="K1158" t="s">
        <v>39</v>
      </c>
      <c r="L1158">
        <v>2.95</v>
      </c>
      <c r="M1158" s="2" t="s">
        <v>3697</v>
      </c>
      <c r="N1158" s="9" t="s">
        <v>3758</v>
      </c>
      <c r="O1158" t="s">
        <v>36</v>
      </c>
      <c r="P1158" t="s">
        <v>36</v>
      </c>
      <c r="Q1158" t="s">
        <v>36</v>
      </c>
      <c r="R1158">
        <v>59</v>
      </c>
      <c r="S1158" s="1">
        <v>45744.125276469909</v>
      </c>
      <c r="T1158" t="s">
        <v>42</v>
      </c>
      <c r="U1158" s="1">
        <v>45743.902777777781</v>
      </c>
      <c r="V1158" t="s">
        <v>43</v>
      </c>
      <c r="W1158" t="s">
        <v>36</v>
      </c>
      <c r="X1158">
        <v>1</v>
      </c>
      <c r="Y1158" t="s">
        <v>525</v>
      </c>
      <c r="Z1158" t="s">
        <v>36</v>
      </c>
      <c r="AA1158">
        <v>2.95</v>
      </c>
      <c r="AB1158" t="s">
        <v>36</v>
      </c>
      <c r="AC1158" t="s">
        <v>3697</v>
      </c>
      <c r="AD1158" t="s">
        <v>3697</v>
      </c>
      <c r="AE1158" t="s">
        <v>45</v>
      </c>
      <c r="AG1158" s="18" t="s">
        <v>3759</v>
      </c>
      <c r="AH1158" s="18"/>
      <c r="AI1158" s="2" t="s">
        <v>48</v>
      </c>
      <c r="AJ1158" s="2" t="e">
        <f>VLOOKUP(A1158,'Classification Test Result'!$A$2:$D$2428,4,FALSE)</f>
        <v>#N/A</v>
      </c>
      <c r="AL1158" s="2">
        <f>_xlfn.XLOOKUP($A1158,Results!$A$2:$A$2256,Results!G$2:G$2256,"")</f>
        <v>1238075</v>
      </c>
      <c r="AM1158" s="2" t="str">
        <f>_xlfn.XLOOKUP($A1158,Results!$A$2:$A$2256,Results!H$2:H$2256,"")</f>
        <v>DCE151B</v>
      </c>
      <c r="AN1158" s="2" t="str">
        <f>_xlfn.XLOOKUP($A1158,Results!$A$2:$A$2256,Results!I$2:I$2256,"")</f>
        <v>DEWALT</v>
      </c>
      <c r="AO1158" s="2">
        <f>_xlfn.XLOOKUP($A1158,Results!$A$2:$A$2256,Results!J$2:J$2256,"")</f>
        <v>885911497381</v>
      </c>
      <c r="AP1158" s="2">
        <f>_xlfn.XLOOKUP($A1158,Results!$A$2:$A$2256,Results!K$2:K$2256,"")</f>
        <v>27112700</v>
      </c>
      <c r="AQ1158" s="2">
        <f>_xlfn.XLOOKUP($A1158,Results!$A$2:$A$2256,Results!L$2:L$2256,"")</f>
        <v>0</v>
      </c>
      <c r="AR1158" s="2">
        <f>_xlfn.XLOOKUP($A1158,Results!$A$2:$A$2256,Results!M$2:M$2256,"")</f>
        <v>389750</v>
      </c>
      <c r="AS1158" s="2" t="str">
        <f>_xlfn.XLOOKUP($A1158,Results!$A$2:$A$2256,Results!N$2:N$2256,"")</f>
        <v>B&amp;DDO DCE151B 20V CABLE STRIPPER</v>
      </c>
      <c r="AT1158" s="2" t="str">
        <f>_xlfn.XLOOKUP($A1158,Results!$A$2:$A$2256,Results!O$2:O$2256,"")</f>
        <v>DEWALT</v>
      </c>
      <c r="AU1158" s="2" t="str">
        <f>_xlfn.XLOOKUP($A1158,Results!$A$2:$A$2256,Results!P$2:P$2256,"")</f>
        <v>DEWALT</v>
      </c>
      <c r="AV1158" s="2" t="str">
        <f>_xlfn.XLOOKUP($A1158,Results!$A$2:$A$2256,Results!Q$2:Q$2256,"")</f>
        <v>SINGLE_MATCH</v>
      </c>
      <c r="AW1158" s="2" t="str">
        <f>_xlfn.XLOOKUP($A1158,Results!$A$2:$A$2256,Results!R$2:R$2256,"")</f>
        <v>0.6362672358345404</v>
      </c>
      <c r="AX1158" s="2">
        <f>_xlfn.XLOOKUP($A1158,Results!$A$2:$A$2256,Results!S$2:S$2256,"")</f>
        <v>100</v>
      </c>
      <c r="AY1158" s="2">
        <f>_xlfn.XLOOKUP($A1158,Results!$A$2:$A$2256,Results!T$2:T$2256,"")</f>
        <v>100</v>
      </c>
      <c r="AZ1158" s="2">
        <f>_xlfn.XLOOKUP($A1158,Results!$A$2:$A$2256,Results!U$2:U$2256,"")</f>
        <v>100</v>
      </c>
      <c r="BA1158" s="2">
        <f>_xlfn.XLOOKUP($A1158,Results!$A$2:$A$2256,Results!V$2:V$2256,"")</f>
        <v>0</v>
      </c>
      <c r="BB1158" s="2">
        <f>_xlfn.XLOOKUP($A1158,Results!$A$2:$A$2256,Results!W$2:W$2256,"")</f>
        <v>0</v>
      </c>
      <c r="BC1158" s="2">
        <f>_xlfn.XLOOKUP($A1158,Results!$A$2:$A$2256,Results!X$2:X$2256,"")</f>
        <v>27110000</v>
      </c>
      <c r="BD1158" s="2">
        <f>_xlfn.XLOOKUP($A1158,Results!$A$2:$A$2256,Results!Y$2:Y$2256,"")</f>
        <v>61</v>
      </c>
      <c r="BE1158" s="2">
        <f>_xlfn.XLOOKUP($A1158,Results!$A$2:$A$2256,Results!Z$2:Z$2256,"")</f>
        <v>0</v>
      </c>
    </row>
    <row r="1159" spans="1:57" ht="38.25" customHeight="1" x14ac:dyDescent="0.3">
      <c r="A1159">
        <v>906836</v>
      </c>
      <c r="B1159">
        <v>281850</v>
      </c>
      <c r="C1159" t="s">
        <v>36</v>
      </c>
      <c r="D1159" t="s">
        <v>3761</v>
      </c>
      <c r="E1159" s="2" t="str">
        <f>VLOOKUP(F1159,'RPA Vendor Data '!F$1:$G$2418,2)</f>
        <v>ACME CONSTRUCTION SUPPLY</v>
      </c>
      <c r="F1159" s="2">
        <v>10054</v>
      </c>
      <c r="G1159" s="2">
        <v>1</v>
      </c>
      <c r="H1159" t="s">
        <v>3762</v>
      </c>
      <c r="I1159">
        <v>2</v>
      </c>
      <c r="J1159" t="s">
        <v>65</v>
      </c>
      <c r="K1159" t="s">
        <v>39</v>
      </c>
      <c r="L1159">
        <v>1.43</v>
      </c>
      <c r="M1159" s="2" t="s">
        <v>3763</v>
      </c>
      <c r="N1159" s="9" t="s">
        <v>3764</v>
      </c>
      <c r="O1159" t="s">
        <v>36</v>
      </c>
      <c r="P1159" t="s">
        <v>36</v>
      </c>
      <c r="Q1159" t="s">
        <v>36</v>
      </c>
      <c r="R1159">
        <v>2.86</v>
      </c>
      <c r="S1159" s="1">
        <v>45744.648734803239</v>
      </c>
      <c r="T1159" t="s">
        <v>42</v>
      </c>
      <c r="U1159" s="1">
        <v>45744.42083333333</v>
      </c>
      <c r="V1159" t="s">
        <v>43</v>
      </c>
      <c r="W1159" t="s">
        <v>36</v>
      </c>
      <c r="X1159">
        <v>0</v>
      </c>
      <c r="Y1159">
        <v>201</v>
      </c>
      <c r="Z1159" t="s">
        <v>36</v>
      </c>
      <c r="AA1159" t="s">
        <v>36</v>
      </c>
      <c r="AB1159" t="s">
        <v>36</v>
      </c>
      <c r="AC1159" t="s">
        <v>3697</v>
      </c>
      <c r="AD1159" t="s">
        <v>3697</v>
      </c>
      <c r="AE1159" t="s">
        <v>45</v>
      </c>
      <c r="AG1159" s="18" t="s">
        <v>3765</v>
      </c>
      <c r="AH1159" s="18"/>
      <c r="AI1159" s="2" t="s">
        <v>48</v>
      </c>
      <c r="AJ1159" s="2" t="e">
        <f>VLOOKUP(A1159,'Classification Test Result'!$A$2:$D$2428,4,FALSE)</f>
        <v>#N/A</v>
      </c>
      <c r="AL1159" s="2">
        <f>_xlfn.XLOOKUP($A1159,Results!$A$2:$A$2256,Results!G$2:G$2256,"")</f>
        <v>872007</v>
      </c>
      <c r="AM1159" s="2" t="str">
        <f>_xlfn.XLOOKUP($A1159,Results!$A$2:$A$2256,Results!H$2:H$2256,"")</f>
        <v>DWA3PH2IRB</v>
      </c>
      <c r="AN1159" s="2" t="str">
        <f>_xlfn.XLOOKUP($A1159,Results!$A$2:$A$2256,Results!I$2:I$2256,"")</f>
        <v>DEWALT</v>
      </c>
      <c r="AO1159" s="2">
        <f>_xlfn.XLOOKUP($A1159,Results!$A$2:$A$2256,Results!J$2:J$2256,"")</f>
        <v>885911340359</v>
      </c>
      <c r="AP1159" s="2">
        <f>_xlfn.XLOOKUP($A1159,Results!$A$2:$A$2256,Results!K$2:K$2256,"")</f>
        <v>27112814</v>
      </c>
      <c r="AQ1159" s="2">
        <f>_xlfn.XLOOKUP($A1159,Results!$A$2:$A$2256,Results!L$2:L$2256,"")</f>
        <v>0</v>
      </c>
      <c r="AR1159" s="2">
        <f>_xlfn.XLOOKUP($A1159,Results!$A$2:$A$2256,Results!M$2:M$2256,"")</f>
        <v>138349</v>
      </c>
      <c r="AS1159" s="2" t="str">
        <f>_xlfn.XLOOKUP($A1159,Results!$A$2:$A$2256,Results!N$2:N$2256,"")</f>
        <v>DWT DWA3PH2IRB SCREWDRIVING BIT</v>
      </c>
      <c r="AT1159" s="2" t="str">
        <f>_xlfn.XLOOKUP($A1159,Results!$A$2:$A$2256,Results!O$2:O$2256,"")</f>
        <v>DEWALT</v>
      </c>
      <c r="AU1159" s="2" t="str">
        <f>_xlfn.XLOOKUP($A1159,Results!$A$2:$A$2256,Results!P$2:P$2256,"")</f>
        <v>DEWALT</v>
      </c>
      <c r="AV1159" s="2" t="str">
        <f>_xlfn.XLOOKUP($A1159,Results!$A$2:$A$2256,Results!Q$2:Q$2256,"")</f>
        <v>SINGLE_MATCH</v>
      </c>
      <c r="AW1159" s="2">
        <f>_xlfn.XLOOKUP($A1159,Results!$A$2:$A$2256,Results!R$2:R$2256,"")</f>
        <v>0.73168467924228098</v>
      </c>
      <c r="AX1159" s="2">
        <f>_xlfn.XLOOKUP($A1159,Results!$A$2:$A$2256,Results!S$2:S$2256,"")</f>
        <v>100</v>
      </c>
      <c r="AY1159" s="2">
        <f>_xlfn.XLOOKUP($A1159,Results!$A$2:$A$2256,Results!T$2:T$2256,"")</f>
        <v>100</v>
      </c>
      <c r="AZ1159" s="2">
        <f>_xlfn.XLOOKUP($A1159,Results!$A$2:$A$2256,Results!U$2:U$2256,"")</f>
        <v>100</v>
      </c>
      <c r="BA1159" s="2" t="str">
        <f>_xlfn.XLOOKUP($A1159,Results!$A$2:$A$2256,Results!V$2:V$2256,"")</f>
        <v>DEWALT</v>
      </c>
      <c r="BB1159" s="2">
        <f>_xlfn.XLOOKUP($A1159,Results!$A$2:$A$2256,Results!W$2:W$2256,"")</f>
        <v>79</v>
      </c>
      <c r="BC1159" s="2">
        <f>_xlfn.XLOOKUP($A1159,Results!$A$2:$A$2256,Results!X$2:X$2256,"")</f>
        <v>27112814</v>
      </c>
      <c r="BD1159" s="2">
        <f>_xlfn.XLOOKUP($A1159,Results!$A$2:$A$2256,Results!Y$2:Y$2256,"")</f>
        <v>79</v>
      </c>
      <c r="BE1159" s="2" t="b">
        <f>_xlfn.XLOOKUP($A1159,Results!$A$2:$A$2256,Results!Z$2:Z$2256,"")</f>
        <v>1</v>
      </c>
    </row>
    <row r="1160" spans="1:57" ht="38.25" customHeight="1" x14ac:dyDescent="0.3">
      <c r="A1160">
        <v>906837</v>
      </c>
      <c r="B1160">
        <v>281701</v>
      </c>
      <c r="C1160" t="s">
        <v>36</v>
      </c>
      <c r="D1160" t="s">
        <v>3766</v>
      </c>
      <c r="E1160" s="2" t="str">
        <f>VLOOKUP(F1160,'RPA Vendor Data '!F$1:$G$2418,2)</f>
        <v>COLONY HARDWARE CORP</v>
      </c>
      <c r="F1160" s="2">
        <v>10775</v>
      </c>
      <c r="G1160" s="2">
        <v>1</v>
      </c>
      <c r="H1160" t="s">
        <v>3767</v>
      </c>
      <c r="I1160">
        <v>3</v>
      </c>
      <c r="J1160" t="s">
        <v>910</v>
      </c>
      <c r="K1160" t="s">
        <v>39</v>
      </c>
      <c r="L1160">
        <v>36.65</v>
      </c>
      <c r="M1160" s="2" t="s">
        <v>3768</v>
      </c>
      <c r="N1160" s="9" t="s">
        <v>3769</v>
      </c>
      <c r="O1160">
        <v>1028629</v>
      </c>
      <c r="P1160" t="s">
        <v>36</v>
      </c>
      <c r="Q1160" t="s">
        <v>36</v>
      </c>
      <c r="R1160">
        <v>109.95</v>
      </c>
      <c r="S1160" s="1">
        <v>45744.521659837963</v>
      </c>
      <c r="T1160" t="s">
        <v>42</v>
      </c>
      <c r="U1160" s="1">
        <v>45744.307638888888</v>
      </c>
      <c r="V1160" t="s">
        <v>43</v>
      </c>
      <c r="W1160" t="s">
        <v>36</v>
      </c>
      <c r="X1160">
        <v>0</v>
      </c>
      <c r="Y1160">
        <v>201</v>
      </c>
      <c r="Z1160" t="s">
        <v>36</v>
      </c>
      <c r="AA1160" t="s">
        <v>36</v>
      </c>
      <c r="AB1160" t="s">
        <v>36</v>
      </c>
      <c r="AC1160" t="s">
        <v>3770</v>
      </c>
      <c r="AD1160" t="s">
        <v>3770</v>
      </c>
      <c r="AE1160" t="s">
        <v>45</v>
      </c>
      <c r="AG1160" s="18" t="s">
        <v>3771</v>
      </c>
      <c r="AH1160" s="18"/>
      <c r="AI1160" s="2" t="s">
        <v>48</v>
      </c>
      <c r="AJ1160" s="2" t="e">
        <f>VLOOKUP(A1160,'Classification Test Result'!$A$2:$D$2428,4,FALSE)</f>
        <v>#N/A</v>
      </c>
      <c r="AL1160" s="2">
        <f>_xlfn.XLOOKUP($A1160,Results!$A$2:$A$2256,Results!G$2:G$2256,"")</f>
        <v>1230066</v>
      </c>
      <c r="AM1160" s="2" t="str">
        <f>_xlfn.XLOOKUP($A1160,Results!$A$2:$A$2256,Results!H$2:H$2256,"")</f>
        <v>DW3986C</v>
      </c>
      <c r="AN1160" s="2" t="str">
        <f>_xlfn.XLOOKUP($A1160,Results!$A$2:$A$2256,Results!I$2:I$2256,"")</f>
        <v>DEWALT</v>
      </c>
      <c r="AO1160" s="2">
        <f>_xlfn.XLOOKUP($A1160,Results!$A$2:$A$2256,Results!J$2:J$2256,"")</f>
        <v>885911245746</v>
      </c>
      <c r="AP1160" s="2">
        <f>_xlfn.XLOOKUP($A1160,Results!$A$2:$A$2256,Results!K$2:K$2256,"")</f>
        <v>27112802</v>
      </c>
      <c r="AQ1160" s="2">
        <f>_xlfn.XLOOKUP($A1160,Results!$A$2:$A$2256,Results!L$2:L$2256,"")</f>
        <v>0</v>
      </c>
      <c r="AR1160" s="2">
        <f>_xlfn.XLOOKUP($A1160,Results!$A$2:$A$2256,Results!M$2:M$2256,"")</f>
        <v>1008599</v>
      </c>
      <c r="AS1160" s="2" t="str">
        <f>_xlfn.XLOOKUP($A1160,Results!$A$2:$A$2256,Results!N$2:N$2256,"")</f>
        <v>DWT DW3986C 14/18TPI BAND SAW BLD</v>
      </c>
      <c r="AT1160" s="2" t="str">
        <f>_xlfn.XLOOKUP($A1160,Results!$A$2:$A$2256,Results!O$2:O$2256,"")</f>
        <v>DEWALT</v>
      </c>
      <c r="AU1160" s="2" t="str">
        <f>_xlfn.XLOOKUP($A1160,Results!$A$2:$A$2256,Results!P$2:P$2256,"")</f>
        <v>DEWALT</v>
      </c>
      <c r="AV1160" s="2" t="str">
        <f>_xlfn.XLOOKUP($A1160,Results!$A$2:$A$2256,Results!Q$2:Q$2256,"")</f>
        <v>SINGLE_MATCH</v>
      </c>
      <c r="AW1160" s="2" t="str">
        <f>_xlfn.XLOOKUP($A1160,Results!$A$2:$A$2256,Results!R$2:R$2256,"")</f>
        <v>0.8313357519271896</v>
      </c>
      <c r="AX1160" s="2">
        <f>_xlfn.XLOOKUP($A1160,Results!$A$2:$A$2256,Results!S$2:S$2256,"")</f>
        <v>100</v>
      </c>
      <c r="AY1160" s="2">
        <f>_xlfn.XLOOKUP($A1160,Results!$A$2:$A$2256,Results!T$2:T$2256,"")</f>
        <v>100</v>
      </c>
      <c r="AZ1160" s="2">
        <f>_xlfn.XLOOKUP($A1160,Results!$A$2:$A$2256,Results!U$2:U$2256,"")</f>
        <v>100</v>
      </c>
      <c r="BA1160" s="2" t="str">
        <f>_xlfn.XLOOKUP($A1160,Results!$A$2:$A$2256,Results!V$2:V$2256,"")</f>
        <v>DEWALT</v>
      </c>
      <c r="BB1160" s="2">
        <f>_xlfn.XLOOKUP($A1160,Results!$A$2:$A$2256,Results!W$2:W$2256,"")</f>
        <v>51</v>
      </c>
      <c r="BC1160" s="2">
        <f>_xlfn.XLOOKUP($A1160,Results!$A$2:$A$2256,Results!X$2:X$2256,"")</f>
        <v>27112802</v>
      </c>
      <c r="BD1160" s="2">
        <f>_xlfn.XLOOKUP($A1160,Results!$A$2:$A$2256,Results!Y$2:Y$2256,"")</f>
        <v>86</v>
      </c>
      <c r="BE1160" s="2" t="b">
        <f>_xlfn.XLOOKUP($A1160,Results!$A$2:$A$2256,Results!Z$2:Z$2256,"")</f>
        <v>1</v>
      </c>
    </row>
    <row r="1161" spans="1:57" ht="38.25" customHeight="1" x14ac:dyDescent="0.3">
      <c r="A1161">
        <v>906838</v>
      </c>
      <c r="B1161">
        <v>281989</v>
      </c>
      <c r="C1161" t="s">
        <v>36</v>
      </c>
      <c r="D1161" t="s">
        <v>2110</v>
      </c>
      <c r="E1161" s="2" t="str">
        <f>VLOOKUP(F1161,'RPA Vendor Data '!F$1:$G$2418,2)</f>
        <v>FROST ELECTRIC SUPPLY CO</v>
      </c>
      <c r="F1161" s="2">
        <v>11364</v>
      </c>
      <c r="G1161" s="2">
        <v>2</v>
      </c>
      <c r="H1161" t="s">
        <v>3772</v>
      </c>
      <c r="I1161">
        <v>2</v>
      </c>
      <c r="J1161" t="s">
        <v>65</v>
      </c>
      <c r="K1161" t="s">
        <v>39</v>
      </c>
      <c r="L1161">
        <v>30.99</v>
      </c>
      <c r="M1161" s="2" t="s">
        <v>3773</v>
      </c>
      <c r="N1161" s="9" t="s">
        <v>3774</v>
      </c>
      <c r="O1161" t="s">
        <v>36</v>
      </c>
      <c r="P1161" t="s">
        <v>3775</v>
      </c>
      <c r="Q1161">
        <v>885911245722</v>
      </c>
      <c r="R1161">
        <v>61.98</v>
      </c>
      <c r="S1161" s="1">
        <v>45744.896958333331</v>
      </c>
      <c r="T1161" t="s">
        <v>42</v>
      </c>
      <c r="U1161" s="1">
        <v>45744.668055555558</v>
      </c>
      <c r="V1161" t="s">
        <v>43</v>
      </c>
      <c r="W1161" t="s">
        <v>36</v>
      </c>
      <c r="X1161">
        <v>0</v>
      </c>
      <c r="Y1161">
        <v>0</v>
      </c>
      <c r="Z1161">
        <v>30.99</v>
      </c>
      <c r="AA1161" t="s">
        <v>36</v>
      </c>
      <c r="AB1161">
        <v>193</v>
      </c>
      <c r="AC1161" t="s">
        <v>3770</v>
      </c>
      <c r="AD1161" t="s">
        <v>3770</v>
      </c>
      <c r="AE1161" t="s">
        <v>45</v>
      </c>
      <c r="AG1161" s="18" t="s">
        <v>3776</v>
      </c>
      <c r="AH1161" s="18"/>
      <c r="AI1161" s="2" t="s">
        <v>48</v>
      </c>
      <c r="AJ1161" s="2" t="e">
        <f>VLOOKUP(A1161,'Classification Test Result'!$A$2:$D$2428,4,FALSE)</f>
        <v>#N/A</v>
      </c>
      <c r="AL1161" s="2">
        <f>_xlfn.XLOOKUP($A1161,Results!$A$2:$A$2256,Results!G$2:G$2256,"")</f>
        <v>1237655</v>
      </c>
      <c r="AM1161" s="2" t="str">
        <f>_xlfn.XLOOKUP($A1161,Results!$A$2:$A$2256,Results!H$2:H$2256,"")</f>
        <v>DW3983C</v>
      </c>
      <c r="AN1161" s="2" t="str">
        <f>_xlfn.XLOOKUP($A1161,Results!$A$2:$A$2256,Results!I$2:I$2256,"")</f>
        <v>DEWALT</v>
      </c>
      <c r="AO1161" s="2">
        <f>_xlfn.XLOOKUP($A1161,Results!$A$2:$A$2256,Results!J$2:J$2256,"")</f>
        <v>885911245722</v>
      </c>
      <c r="AP1161" s="2">
        <f>_xlfn.XLOOKUP($A1161,Results!$A$2:$A$2256,Results!K$2:K$2256,"")</f>
        <v>27112802</v>
      </c>
      <c r="AQ1161" s="2">
        <f>_xlfn.XLOOKUP($A1161,Results!$A$2:$A$2256,Results!L$2:L$2256,"")</f>
        <v>0</v>
      </c>
      <c r="AR1161" s="2">
        <f>_xlfn.XLOOKUP($A1161,Results!$A$2:$A$2256,Results!M$2:M$2256,"")</f>
        <v>790815</v>
      </c>
      <c r="AS1161" s="2" t="str">
        <f>_xlfn.XLOOKUP($A1161,Results!$A$2:$A$2256,Results!N$2:N$2256,"")</f>
        <v>DWT DW3983C 18TPI BAND SAW BLD</v>
      </c>
      <c r="AT1161" s="2" t="str">
        <f>_xlfn.XLOOKUP($A1161,Results!$A$2:$A$2256,Results!O$2:O$2256,"")</f>
        <v>DEWALT</v>
      </c>
      <c r="AU1161" s="2" t="str">
        <f>_xlfn.XLOOKUP($A1161,Results!$A$2:$A$2256,Results!P$2:P$2256,"")</f>
        <v>DEWALT</v>
      </c>
      <c r="AV1161" s="2" t="str">
        <f>_xlfn.XLOOKUP($A1161,Results!$A$2:$A$2256,Results!Q$2:Q$2256,"")</f>
        <v>MULTIPLE_MATCHES_ONE_VALID</v>
      </c>
      <c r="AW1161" s="2" t="str">
        <f>_xlfn.XLOOKUP($A1161,Results!$A$2:$A$2256,Results!R$2:R$2256,"")</f>
        <v>0.7759378926356678</v>
      </c>
      <c r="AX1161" s="2">
        <f>_xlfn.XLOOKUP($A1161,Results!$A$2:$A$2256,Results!S$2:S$2256,"")</f>
        <v>100</v>
      </c>
      <c r="AY1161" s="2">
        <f>_xlfn.XLOOKUP($A1161,Results!$A$2:$A$2256,Results!T$2:T$2256,"")</f>
        <v>100</v>
      </c>
      <c r="AZ1161" s="2">
        <f>_xlfn.XLOOKUP($A1161,Results!$A$2:$A$2256,Results!U$2:U$2256,"")</f>
        <v>100</v>
      </c>
      <c r="BA1161" s="2">
        <f>_xlfn.XLOOKUP($A1161,Results!$A$2:$A$2256,Results!V$2:V$2256,"")</f>
        <v>0</v>
      </c>
      <c r="BB1161" s="2">
        <f>_xlfn.XLOOKUP($A1161,Results!$A$2:$A$2256,Results!W$2:W$2256,"")</f>
        <v>0</v>
      </c>
      <c r="BC1161" s="2">
        <f>_xlfn.XLOOKUP($A1161,Results!$A$2:$A$2256,Results!X$2:X$2256,"")</f>
        <v>27112802</v>
      </c>
      <c r="BD1161" s="2">
        <f>_xlfn.XLOOKUP($A1161,Results!$A$2:$A$2256,Results!Y$2:Y$2256,"")</f>
        <v>82</v>
      </c>
      <c r="BE1161" s="2">
        <f>_xlfn.XLOOKUP($A1161,Results!$A$2:$A$2256,Results!Z$2:Z$2256,"")</f>
        <v>0</v>
      </c>
    </row>
    <row r="1162" spans="1:57" ht="38.25" customHeight="1" x14ac:dyDescent="0.3">
      <c r="A1162">
        <v>906839</v>
      </c>
      <c r="B1162">
        <v>281849</v>
      </c>
      <c r="C1162" t="s">
        <v>36</v>
      </c>
      <c r="D1162" t="s">
        <v>1463</v>
      </c>
      <c r="E1162" s="2" t="str">
        <f>VLOOKUP(F1162,'RPA Vendor Data '!F$1:$G$2418,2)</f>
        <v>ACME CONSTRUCTION SUPPLY</v>
      </c>
      <c r="F1162" s="2">
        <v>10054</v>
      </c>
      <c r="G1162" s="2">
        <v>9</v>
      </c>
      <c r="H1162" t="s">
        <v>3777</v>
      </c>
      <c r="I1162">
        <v>1</v>
      </c>
      <c r="J1162" t="s">
        <v>65</v>
      </c>
      <c r="K1162" t="s">
        <v>39</v>
      </c>
      <c r="L1162">
        <v>2.96</v>
      </c>
      <c r="M1162" s="2" t="s">
        <v>3763</v>
      </c>
      <c r="N1162" s="9" t="s">
        <v>3778</v>
      </c>
      <c r="O1162" t="s">
        <v>36</v>
      </c>
      <c r="P1162" t="s">
        <v>36</v>
      </c>
      <c r="Q1162" t="s">
        <v>36</v>
      </c>
      <c r="R1162">
        <v>2.96</v>
      </c>
      <c r="S1162" s="1">
        <v>45744.648768287043</v>
      </c>
      <c r="T1162" t="s">
        <v>42</v>
      </c>
      <c r="U1162" s="1">
        <v>45744.42083333333</v>
      </c>
      <c r="V1162" t="s">
        <v>43</v>
      </c>
      <c r="W1162" t="s">
        <v>36</v>
      </c>
      <c r="X1162">
        <v>0</v>
      </c>
      <c r="Y1162">
        <v>201</v>
      </c>
      <c r="Z1162" t="s">
        <v>36</v>
      </c>
      <c r="AA1162" t="s">
        <v>36</v>
      </c>
      <c r="AB1162" t="s">
        <v>36</v>
      </c>
      <c r="AC1162" t="s">
        <v>3697</v>
      </c>
      <c r="AD1162" t="s">
        <v>3697</v>
      </c>
      <c r="AE1162" t="s">
        <v>45</v>
      </c>
      <c r="AG1162" s="18" t="s">
        <v>3779</v>
      </c>
      <c r="AH1162" s="18"/>
      <c r="AI1162" s="2" t="s">
        <v>48</v>
      </c>
      <c r="AJ1162" s="2" t="e">
        <f>VLOOKUP(A1162,'Classification Test Result'!$A$2:$D$2428,4,FALSE)</f>
        <v>#N/A</v>
      </c>
      <c r="AL1162" s="2">
        <f>_xlfn.XLOOKUP($A1162,Results!$A$2:$A$2256,Results!G$2:G$2256,"")</f>
        <v>422384</v>
      </c>
      <c r="AM1162" s="2" t="str">
        <f>_xlfn.XLOOKUP($A1162,Results!$A$2:$A$2256,Results!H$2:H$2256,"")</f>
        <v>DW2223B</v>
      </c>
      <c r="AN1162" s="2" t="str">
        <f>_xlfn.XLOOKUP($A1162,Results!$A$2:$A$2256,Results!I$2:I$2256,"")</f>
        <v>BLACK &amp; DECKER</v>
      </c>
      <c r="AO1162" s="2" t="str">
        <f>_xlfn.XLOOKUP($A1162,Results!$A$2:$A$2256,Results!J$2:J$2256,"")</f>
        <v>028874622234</v>
      </c>
      <c r="AP1162" s="2">
        <f>_xlfn.XLOOKUP($A1162,Results!$A$2:$A$2256,Results!K$2:K$2256,"")</f>
        <v>27112815</v>
      </c>
      <c r="AQ1162" s="2">
        <f>_xlfn.XLOOKUP($A1162,Results!$A$2:$A$2256,Results!L$2:L$2256,"")</f>
        <v>0</v>
      </c>
      <c r="AR1162" s="2">
        <f>_xlfn.XLOOKUP($A1162,Results!$A$2:$A$2256,Results!M$2:M$2256,"")</f>
        <v>96920</v>
      </c>
      <c r="AS1162" s="2" t="str">
        <f>_xlfn.XLOOKUP($A1162,Results!$A$2:$A$2256,Results!N$2:N$2256,"")</f>
        <v>DWT DW2223B 3/8X2-9/16 MAG SKT DRVR</v>
      </c>
      <c r="AT1162" s="2" t="str">
        <f>_xlfn.XLOOKUP($A1162,Results!$A$2:$A$2256,Results!O$2:O$2256,"")</f>
        <v>BLACK &amp; DECKER</v>
      </c>
      <c r="AU1162" s="2">
        <f>_xlfn.XLOOKUP($A1162,Results!$A$2:$A$2256,Results!P$2:P$2256,"")</f>
        <v>0</v>
      </c>
      <c r="AV1162" s="2" t="str">
        <f>_xlfn.XLOOKUP($A1162,Results!$A$2:$A$2256,Results!Q$2:Q$2256,"")</f>
        <v>NO_VALID_MATCHES</v>
      </c>
      <c r="AW1162" s="2" t="str">
        <f>_xlfn.XLOOKUP($A1162,Results!$A$2:$A$2256,Results!R$2:R$2256,"")</f>
        <v>0.7631526267385331</v>
      </c>
      <c r="AX1162" s="2">
        <f>_xlfn.XLOOKUP($A1162,Results!$A$2:$A$2256,Results!S$2:S$2256,"")</f>
        <v>76</v>
      </c>
      <c r="AY1162" s="2">
        <f>_xlfn.XLOOKUP($A1162,Results!$A$2:$A$2256,Results!T$2:T$2256,"")</f>
        <v>46</v>
      </c>
      <c r="AZ1162" s="2">
        <f>_xlfn.XLOOKUP($A1162,Results!$A$2:$A$2256,Results!U$2:U$2256,"")</f>
        <v>66</v>
      </c>
      <c r="BA1162" s="2">
        <f>_xlfn.XLOOKUP($A1162,Results!$A$2:$A$2256,Results!V$2:V$2256,"")</f>
        <v>0</v>
      </c>
      <c r="BB1162" s="2">
        <f>_xlfn.XLOOKUP($A1162,Results!$A$2:$A$2256,Results!W$2:W$2256,"")</f>
        <v>0</v>
      </c>
      <c r="BC1162" s="2">
        <f>_xlfn.XLOOKUP($A1162,Results!$A$2:$A$2256,Results!X$2:X$2256,"")</f>
        <v>27110000</v>
      </c>
      <c r="BD1162" s="2">
        <f>_xlfn.XLOOKUP($A1162,Results!$A$2:$A$2256,Results!Y$2:Y$2256,"")</f>
        <v>82</v>
      </c>
      <c r="BE1162" s="2">
        <f>_xlfn.XLOOKUP($A1162,Results!$A$2:$A$2256,Results!Z$2:Z$2256,"")</f>
        <v>0</v>
      </c>
    </row>
    <row r="1163" spans="1:57" ht="38.25" customHeight="1" x14ac:dyDescent="0.3">
      <c r="A1163">
        <v>906840</v>
      </c>
      <c r="B1163">
        <v>281864</v>
      </c>
      <c r="C1163" t="s">
        <v>36</v>
      </c>
      <c r="D1163" t="s">
        <v>999</v>
      </c>
      <c r="E1163" s="2" t="str">
        <f>VLOOKUP(F1163,'RPA Vendor Data '!F$1:$G$2418,2)</f>
        <v>ACME CONSTRUCTION SUPPLY</v>
      </c>
      <c r="F1163" s="2">
        <v>10054</v>
      </c>
      <c r="G1163" s="2">
        <v>6</v>
      </c>
      <c r="H1163" t="s">
        <v>3781</v>
      </c>
      <c r="I1163">
        <v>24</v>
      </c>
      <c r="J1163" t="s">
        <v>65</v>
      </c>
      <c r="K1163" t="s">
        <v>39</v>
      </c>
      <c r="L1163">
        <v>3.37</v>
      </c>
      <c r="M1163" s="2" t="s">
        <v>3782</v>
      </c>
      <c r="N1163" s="9" t="s">
        <v>3778</v>
      </c>
      <c r="O1163">
        <v>56440</v>
      </c>
      <c r="P1163" t="s">
        <v>36</v>
      </c>
      <c r="Q1163" t="s">
        <v>36</v>
      </c>
      <c r="R1163">
        <v>80.88</v>
      </c>
      <c r="S1163" s="1">
        <v>45744.647862187499</v>
      </c>
      <c r="T1163" t="s">
        <v>42</v>
      </c>
      <c r="U1163" s="1">
        <v>45744.425000000003</v>
      </c>
      <c r="V1163" t="s">
        <v>43</v>
      </c>
      <c r="W1163" t="s">
        <v>36</v>
      </c>
      <c r="X1163">
        <v>0</v>
      </c>
      <c r="Y1163">
        <v>999</v>
      </c>
      <c r="Z1163" t="s">
        <v>36</v>
      </c>
      <c r="AA1163" t="s">
        <v>36</v>
      </c>
      <c r="AB1163" t="s">
        <v>36</v>
      </c>
      <c r="AC1163" t="s">
        <v>3697</v>
      </c>
      <c r="AD1163" t="s">
        <v>3697</v>
      </c>
      <c r="AE1163" t="s">
        <v>45</v>
      </c>
      <c r="AG1163" s="18" t="s">
        <v>3783</v>
      </c>
      <c r="AH1163" s="18"/>
      <c r="AI1163" s="2" t="s">
        <v>48</v>
      </c>
      <c r="AJ1163" s="2" t="e">
        <f>VLOOKUP(A1163,'Classification Test Result'!$A$2:$D$2428,4,FALSE)</f>
        <v>#N/A</v>
      </c>
      <c r="AL1163" s="2">
        <f>_xlfn.XLOOKUP($A1163,Results!$A$2:$A$2256,Results!G$2:G$2256,"")</f>
        <v>422384</v>
      </c>
      <c r="AM1163" s="2" t="str">
        <f>_xlfn.XLOOKUP($A1163,Results!$A$2:$A$2256,Results!H$2:H$2256,"")</f>
        <v>DW2223B</v>
      </c>
      <c r="AN1163" s="2" t="str">
        <f>_xlfn.XLOOKUP($A1163,Results!$A$2:$A$2256,Results!I$2:I$2256,"")</f>
        <v>BLACK &amp; DECKER</v>
      </c>
      <c r="AO1163" s="2" t="str">
        <f>_xlfn.XLOOKUP($A1163,Results!$A$2:$A$2256,Results!J$2:J$2256,"")</f>
        <v>028874622234</v>
      </c>
      <c r="AP1163" s="2">
        <f>_xlfn.XLOOKUP($A1163,Results!$A$2:$A$2256,Results!K$2:K$2256,"")</f>
        <v>27112815</v>
      </c>
      <c r="AQ1163" s="2">
        <f>_xlfn.XLOOKUP($A1163,Results!$A$2:$A$2256,Results!L$2:L$2256,"")</f>
        <v>0</v>
      </c>
      <c r="AR1163" s="2">
        <f>_xlfn.XLOOKUP($A1163,Results!$A$2:$A$2256,Results!M$2:M$2256,"")</f>
        <v>96920</v>
      </c>
      <c r="AS1163" s="2" t="str">
        <f>_xlfn.XLOOKUP($A1163,Results!$A$2:$A$2256,Results!N$2:N$2256,"")</f>
        <v>DWT DW2223B 3/8X2-9/16 MAG SKT DRVR</v>
      </c>
      <c r="AT1163" s="2" t="str">
        <f>_xlfn.XLOOKUP($A1163,Results!$A$2:$A$2256,Results!O$2:O$2256,"")</f>
        <v>BLACK &amp; DECKER</v>
      </c>
      <c r="AU1163" s="2">
        <f>_xlfn.XLOOKUP($A1163,Results!$A$2:$A$2256,Results!P$2:P$2256,"")</f>
        <v>0</v>
      </c>
      <c r="AV1163" s="2" t="str">
        <f>_xlfn.XLOOKUP($A1163,Results!$A$2:$A$2256,Results!Q$2:Q$2256,"")</f>
        <v>NO_VALID_MATCHES</v>
      </c>
      <c r="AW1163" s="2" t="str">
        <f>_xlfn.XLOOKUP($A1163,Results!$A$2:$A$2256,Results!R$2:R$2256,"")</f>
        <v>0.7561544099487066</v>
      </c>
      <c r="AX1163" s="2">
        <f>_xlfn.XLOOKUP($A1163,Results!$A$2:$A$2256,Results!S$2:S$2256,"")</f>
        <v>75</v>
      </c>
      <c r="AY1163" s="2">
        <f>_xlfn.XLOOKUP($A1163,Results!$A$2:$A$2256,Results!T$2:T$2256,"")</f>
        <v>46</v>
      </c>
      <c r="AZ1163" s="2">
        <f>_xlfn.XLOOKUP($A1163,Results!$A$2:$A$2256,Results!U$2:U$2256,"")</f>
        <v>65</v>
      </c>
      <c r="BA1163" s="2">
        <f>_xlfn.XLOOKUP($A1163,Results!$A$2:$A$2256,Results!V$2:V$2256,"")</f>
        <v>0</v>
      </c>
      <c r="BB1163" s="2">
        <f>_xlfn.XLOOKUP($A1163,Results!$A$2:$A$2256,Results!W$2:W$2256,"")</f>
        <v>0</v>
      </c>
      <c r="BC1163" s="2">
        <f>_xlfn.XLOOKUP($A1163,Results!$A$2:$A$2256,Results!X$2:X$2256,"")</f>
        <v>27110000</v>
      </c>
      <c r="BD1163" s="2">
        <f>_xlfn.XLOOKUP($A1163,Results!$A$2:$A$2256,Results!Y$2:Y$2256,"")</f>
        <v>82</v>
      </c>
      <c r="BE1163" s="2">
        <f>_xlfn.XLOOKUP($A1163,Results!$A$2:$A$2256,Results!Z$2:Z$2256,"")</f>
        <v>0</v>
      </c>
    </row>
    <row r="1164" spans="1:57" ht="38.25" customHeight="1" x14ac:dyDescent="0.3">
      <c r="A1164">
        <v>906841</v>
      </c>
      <c r="B1164">
        <v>281918</v>
      </c>
      <c r="C1164" t="s">
        <v>36</v>
      </c>
      <c r="D1164">
        <v>9341271298</v>
      </c>
      <c r="F1164" s="2">
        <v>11471</v>
      </c>
      <c r="G1164" s="2">
        <v>2</v>
      </c>
      <c r="H1164" s="2" t="s">
        <v>3784</v>
      </c>
      <c r="I1164">
        <v>1</v>
      </c>
      <c r="J1164" t="s">
        <v>39</v>
      </c>
      <c r="K1164" t="s">
        <v>39</v>
      </c>
      <c r="L1164">
        <v>57.74</v>
      </c>
      <c r="M1164" s="2" t="s">
        <v>36</v>
      </c>
      <c r="N1164" s="9" t="s">
        <v>36</v>
      </c>
      <c r="O1164" t="s">
        <v>36</v>
      </c>
      <c r="P1164" t="s">
        <v>36</v>
      </c>
      <c r="Q1164" t="s">
        <v>36</v>
      </c>
      <c r="R1164">
        <v>57.74</v>
      </c>
      <c r="S1164" s="1">
        <v>45744.771372222232</v>
      </c>
      <c r="T1164" t="s">
        <v>42</v>
      </c>
      <c r="U1164" s="1">
        <v>45744.554861111108</v>
      </c>
      <c r="V1164" t="s">
        <v>43</v>
      </c>
      <c r="W1164" t="s">
        <v>36</v>
      </c>
      <c r="X1164">
        <v>2</v>
      </c>
      <c r="Y1164">
        <v>999</v>
      </c>
      <c r="Z1164" t="s">
        <v>36</v>
      </c>
      <c r="AA1164" t="s">
        <v>36</v>
      </c>
      <c r="AB1164" t="s">
        <v>36</v>
      </c>
      <c r="AC1164" t="s">
        <v>1010</v>
      </c>
      <c r="AD1164" t="s">
        <v>1010</v>
      </c>
      <c r="AE1164" t="s">
        <v>45</v>
      </c>
      <c r="AF1164" s="2"/>
      <c r="AI1164" s="2" t="str">
        <f>IF(COUNTIF(Classification!$B$2:$B$316,H1164)&gt;0, "FREIGHT", " ")</f>
        <v>FREIGHT</v>
      </c>
      <c r="AJ1164" s="2" t="e">
        <f>VLOOKUP(A1164,'Classification Test Result'!$A$2:$D$2428,4,FALSE)</f>
        <v>#N/A</v>
      </c>
      <c r="AL1164" s="2">
        <f>_xlfn.XLOOKUP($A1164,Results!$A$2:$A$2256,Results!G$2:G$2256,"")</f>
        <v>0</v>
      </c>
      <c r="AM1164" s="2">
        <f>_xlfn.XLOOKUP($A1164,Results!$A$2:$A$2256,Results!H$2:H$2256,"")</f>
        <v>0</v>
      </c>
      <c r="AN1164" s="2">
        <f>_xlfn.XLOOKUP($A1164,Results!$A$2:$A$2256,Results!I$2:I$2256,"")</f>
        <v>0</v>
      </c>
      <c r="AO1164" s="2">
        <f>_xlfn.XLOOKUP($A1164,Results!$A$2:$A$2256,Results!J$2:J$2256,"")</f>
        <v>0</v>
      </c>
      <c r="AP1164" s="2">
        <f>_xlfn.XLOOKUP($A1164,Results!$A$2:$A$2256,Results!K$2:K$2256,"")</f>
        <v>0</v>
      </c>
      <c r="AQ1164" s="2">
        <f>_xlfn.XLOOKUP($A1164,Results!$A$2:$A$2256,Results!L$2:L$2256,"")</f>
        <v>0</v>
      </c>
      <c r="AR1164" s="2">
        <f>_xlfn.XLOOKUP($A1164,Results!$A$2:$A$2256,Results!M$2:M$2256,"")</f>
        <v>0</v>
      </c>
      <c r="AS1164" s="2">
        <f>_xlfn.XLOOKUP($A1164,Results!$A$2:$A$2256,Results!N$2:N$2256,"")</f>
        <v>0</v>
      </c>
      <c r="AT1164" s="2">
        <f>_xlfn.XLOOKUP($A1164,Results!$A$2:$A$2256,Results!O$2:O$2256,"")</f>
        <v>0</v>
      </c>
      <c r="AU1164" s="2">
        <f>_xlfn.XLOOKUP($A1164,Results!$A$2:$A$2256,Results!P$2:P$2256,"")</f>
        <v>0</v>
      </c>
      <c r="AV1164" s="2">
        <f>_xlfn.XLOOKUP($A1164,Results!$A$2:$A$2256,Results!Q$2:Q$2256,"")</f>
        <v>0</v>
      </c>
      <c r="AW1164" s="2">
        <f>_xlfn.XLOOKUP($A1164,Results!$A$2:$A$2256,Results!R$2:R$2256,"")</f>
        <v>0</v>
      </c>
      <c r="AX1164" s="2">
        <f>_xlfn.XLOOKUP($A1164,Results!$A$2:$A$2256,Results!S$2:S$2256,"")</f>
        <v>0</v>
      </c>
      <c r="AY1164" s="2">
        <f>_xlfn.XLOOKUP($A1164,Results!$A$2:$A$2256,Results!T$2:T$2256,"")</f>
        <v>0</v>
      </c>
      <c r="AZ1164" s="2">
        <f>_xlfn.XLOOKUP($A1164,Results!$A$2:$A$2256,Results!U$2:U$2256,"")</f>
        <v>0</v>
      </c>
      <c r="BA1164" s="2">
        <f>_xlfn.XLOOKUP($A1164,Results!$A$2:$A$2256,Results!V$2:V$2256,"")</f>
        <v>0</v>
      </c>
      <c r="BB1164" s="2">
        <f>_xlfn.XLOOKUP($A1164,Results!$A$2:$A$2256,Results!W$2:W$2256,"")</f>
        <v>0</v>
      </c>
      <c r="BC1164" s="2">
        <f>_xlfn.XLOOKUP($A1164,Results!$A$2:$A$2256,Results!X$2:X$2256,"")</f>
        <v>0</v>
      </c>
      <c r="BD1164" s="2">
        <f>_xlfn.XLOOKUP($A1164,Results!$A$2:$A$2256,Results!Y$2:Y$2256,"")</f>
        <v>0</v>
      </c>
      <c r="BE1164" s="2">
        <f>_xlfn.XLOOKUP($A1164,Results!$A$2:$A$2256,Results!Z$2:Z$2256,"")</f>
        <v>0</v>
      </c>
    </row>
    <row r="1165" spans="1:57" ht="38.25" customHeight="1" x14ac:dyDescent="0.3">
      <c r="A1165">
        <v>906842</v>
      </c>
      <c r="B1165">
        <v>281864</v>
      </c>
      <c r="C1165" t="s">
        <v>36</v>
      </c>
      <c r="D1165" t="s">
        <v>999</v>
      </c>
      <c r="E1165" s="2" t="str">
        <f>VLOOKUP(F1165,'RPA Vendor Data '!F$1:$G$2418,2)</f>
        <v>ACME CONSTRUCTION SUPPLY</v>
      </c>
      <c r="F1165" s="2">
        <v>10054</v>
      </c>
      <c r="G1165" s="2">
        <v>5</v>
      </c>
      <c r="H1165" t="s">
        <v>3785</v>
      </c>
      <c r="I1165">
        <v>24</v>
      </c>
      <c r="J1165" t="s">
        <v>65</v>
      </c>
      <c r="K1165" t="s">
        <v>39</v>
      </c>
      <c r="L1165">
        <v>2.96</v>
      </c>
      <c r="M1165" s="2" t="s">
        <v>3773</v>
      </c>
      <c r="N1165" s="9" t="s">
        <v>3786</v>
      </c>
      <c r="O1165">
        <v>58802</v>
      </c>
      <c r="P1165" t="s">
        <v>36</v>
      </c>
      <c r="Q1165" t="s">
        <v>36</v>
      </c>
      <c r="R1165">
        <v>71.040000000000006</v>
      </c>
      <c r="S1165" s="1">
        <v>45744.647854166673</v>
      </c>
      <c r="T1165" t="s">
        <v>42</v>
      </c>
      <c r="U1165" s="1">
        <v>45744.425000000003</v>
      </c>
      <c r="V1165" t="s">
        <v>43</v>
      </c>
      <c r="W1165" t="s">
        <v>36</v>
      </c>
      <c r="X1165">
        <v>0</v>
      </c>
      <c r="Y1165">
        <v>999</v>
      </c>
      <c r="Z1165" t="s">
        <v>36</v>
      </c>
      <c r="AA1165" t="s">
        <v>36</v>
      </c>
      <c r="AB1165" t="s">
        <v>36</v>
      </c>
      <c r="AC1165" t="s">
        <v>3770</v>
      </c>
      <c r="AD1165" t="s">
        <v>3770</v>
      </c>
      <c r="AE1165" t="s">
        <v>45</v>
      </c>
      <c r="AG1165" s="18" t="s">
        <v>3787</v>
      </c>
      <c r="AH1165" s="18"/>
      <c r="AI1165" s="2" t="s">
        <v>48</v>
      </c>
      <c r="AJ1165" s="2" t="e">
        <f>VLOOKUP(A1165,'Classification Test Result'!$A$2:$D$2428,4,FALSE)</f>
        <v>#N/A</v>
      </c>
      <c r="AL1165" s="2">
        <f>_xlfn.XLOOKUP($A1165,Results!$A$2:$A$2256,Results!G$2:G$2256,"")</f>
        <v>424294</v>
      </c>
      <c r="AM1165" s="2" t="str">
        <f>_xlfn.XLOOKUP($A1165,Results!$A$2:$A$2256,Results!H$2:H$2256,"")</f>
        <v>DW2222B</v>
      </c>
      <c r="AN1165" s="2" t="str">
        <f>_xlfn.XLOOKUP($A1165,Results!$A$2:$A$2256,Results!I$2:I$2256,"")</f>
        <v>BLACK &amp; DECKER</v>
      </c>
      <c r="AO1165" s="2" t="str">
        <f>_xlfn.XLOOKUP($A1165,Results!$A$2:$A$2256,Results!J$2:J$2256,"")</f>
        <v>028874622227</v>
      </c>
      <c r="AP1165" s="2">
        <f>_xlfn.XLOOKUP($A1165,Results!$A$2:$A$2256,Results!K$2:K$2256,"")</f>
        <v>27112815</v>
      </c>
      <c r="AQ1165" s="2">
        <f>_xlfn.XLOOKUP($A1165,Results!$A$2:$A$2256,Results!L$2:L$2256,"")</f>
        <v>0</v>
      </c>
      <c r="AR1165" s="2">
        <f>_xlfn.XLOOKUP($A1165,Results!$A$2:$A$2256,Results!M$2:M$2256,"")</f>
        <v>320771</v>
      </c>
      <c r="AS1165" s="2" t="str">
        <f>_xlfn.XLOOKUP($A1165,Results!$A$2:$A$2256,Results!N$2:N$2256,"")</f>
        <v>DWT DW2222B 5/16X2-9/16 MAGSKT DRVR</v>
      </c>
      <c r="AT1165" s="2" t="str">
        <f>_xlfn.XLOOKUP($A1165,Results!$A$2:$A$2256,Results!O$2:O$2256,"")</f>
        <v>BLACK &amp; DECKER</v>
      </c>
      <c r="AU1165" s="2">
        <f>_xlfn.XLOOKUP($A1165,Results!$A$2:$A$2256,Results!P$2:P$2256,"")</f>
        <v>0</v>
      </c>
      <c r="AV1165" s="2" t="str">
        <f>_xlfn.XLOOKUP($A1165,Results!$A$2:$A$2256,Results!Q$2:Q$2256,"")</f>
        <v>NO_VALID_MATCHES</v>
      </c>
      <c r="AW1165" s="2" t="str">
        <f>_xlfn.XLOOKUP($A1165,Results!$A$2:$A$2256,Results!R$2:R$2256,"")</f>
        <v>0.7542161936554842</v>
      </c>
      <c r="AX1165" s="2">
        <f>_xlfn.XLOOKUP($A1165,Results!$A$2:$A$2256,Results!S$2:S$2256,"")</f>
        <v>66</v>
      </c>
      <c r="AY1165" s="2">
        <f>_xlfn.XLOOKUP($A1165,Results!$A$2:$A$2256,Results!T$2:T$2256,"")</f>
        <v>38</v>
      </c>
      <c r="AZ1165" s="2">
        <f>_xlfn.XLOOKUP($A1165,Results!$A$2:$A$2256,Results!U$2:U$2256,"")</f>
        <v>58</v>
      </c>
      <c r="BA1165" s="2">
        <f>_xlfn.XLOOKUP($A1165,Results!$A$2:$A$2256,Results!V$2:V$2256,"")</f>
        <v>0</v>
      </c>
      <c r="BB1165" s="2">
        <f>_xlfn.XLOOKUP($A1165,Results!$A$2:$A$2256,Results!W$2:W$2256,"")</f>
        <v>0</v>
      </c>
      <c r="BC1165" s="2">
        <f>_xlfn.XLOOKUP($A1165,Results!$A$2:$A$2256,Results!X$2:X$2256,"")</f>
        <v>27110000</v>
      </c>
      <c r="BD1165" s="2">
        <f>_xlfn.XLOOKUP($A1165,Results!$A$2:$A$2256,Results!Y$2:Y$2256,"")</f>
        <v>80</v>
      </c>
      <c r="BE1165" s="2">
        <f>_xlfn.XLOOKUP($A1165,Results!$A$2:$A$2256,Results!Z$2:Z$2256,"")</f>
        <v>0</v>
      </c>
    </row>
    <row r="1166" spans="1:57" ht="38.25" customHeight="1" x14ac:dyDescent="0.3">
      <c r="A1166">
        <v>906843</v>
      </c>
      <c r="B1166">
        <v>281849</v>
      </c>
      <c r="C1166" t="s">
        <v>36</v>
      </c>
      <c r="D1166" t="s">
        <v>1463</v>
      </c>
      <c r="E1166" s="2" t="str">
        <f>VLOOKUP(F1166,'RPA Vendor Data '!F$1:$G$2418,2)</f>
        <v>ACME CONSTRUCTION SUPPLY</v>
      </c>
      <c r="F1166" s="2">
        <v>10054</v>
      </c>
      <c r="G1166" s="2">
        <v>8</v>
      </c>
      <c r="H1166" t="s">
        <v>3788</v>
      </c>
      <c r="I1166">
        <v>1</v>
      </c>
      <c r="J1166" t="s">
        <v>65</v>
      </c>
      <c r="K1166" t="s">
        <v>39</v>
      </c>
      <c r="L1166">
        <v>2.75</v>
      </c>
      <c r="M1166" s="2" t="s">
        <v>3773</v>
      </c>
      <c r="N1166" s="9" t="s">
        <v>3789</v>
      </c>
      <c r="O1166" t="s">
        <v>36</v>
      </c>
      <c r="P1166" t="s">
        <v>36</v>
      </c>
      <c r="Q1166" t="s">
        <v>36</v>
      </c>
      <c r="R1166">
        <v>2.75</v>
      </c>
      <c r="S1166" s="1">
        <v>45744.648759872682</v>
      </c>
      <c r="T1166" t="s">
        <v>42</v>
      </c>
      <c r="U1166" s="1">
        <v>45744.42083333333</v>
      </c>
      <c r="V1166" t="s">
        <v>43</v>
      </c>
      <c r="W1166" t="s">
        <v>36</v>
      </c>
      <c r="X1166">
        <v>0</v>
      </c>
      <c r="Y1166">
        <v>201</v>
      </c>
      <c r="Z1166" t="s">
        <v>36</v>
      </c>
      <c r="AA1166" t="s">
        <v>36</v>
      </c>
      <c r="AB1166" t="s">
        <v>36</v>
      </c>
      <c r="AC1166" t="s">
        <v>3697</v>
      </c>
      <c r="AD1166" t="s">
        <v>3697</v>
      </c>
      <c r="AE1166" t="s">
        <v>45</v>
      </c>
      <c r="AG1166" s="18" t="s">
        <v>3790</v>
      </c>
      <c r="AH1166" s="18"/>
      <c r="AI1166" s="2" t="s">
        <v>48</v>
      </c>
      <c r="AJ1166" s="2" t="e">
        <f>VLOOKUP(A1166,'Classification Test Result'!$A$2:$D$2428,4,FALSE)</f>
        <v>#N/A</v>
      </c>
      <c r="AL1166" s="2">
        <f>_xlfn.XLOOKUP($A1166,Results!$A$2:$A$2256,Results!G$2:G$2256,"")</f>
        <v>424290</v>
      </c>
      <c r="AM1166" s="2" t="str">
        <f>_xlfn.XLOOKUP($A1166,Results!$A$2:$A$2256,Results!H$2:H$2256,"")</f>
        <v>DW2221B</v>
      </c>
      <c r="AN1166" s="2" t="str">
        <f>_xlfn.XLOOKUP($A1166,Results!$A$2:$A$2256,Results!I$2:I$2256,"")</f>
        <v>BLACK &amp; DECKER</v>
      </c>
      <c r="AO1166" s="2" t="str">
        <f>_xlfn.XLOOKUP($A1166,Results!$A$2:$A$2256,Results!J$2:J$2256,"")</f>
        <v>028874622210</v>
      </c>
      <c r="AP1166" s="2">
        <f>_xlfn.XLOOKUP($A1166,Results!$A$2:$A$2256,Results!K$2:K$2256,"")</f>
        <v>27112815</v>
      </c>
      <c r="AQ1166" s="2">
        <f>_xlfn.XLOOKUP($A1166,Results!$A$2:$A$2256,Results!L$2:L$2256,"")</f>
        <v>0</v>
      </c>
      <c r="AR1166" s="2">
        <f>_xlfn.XLOOKUP($A1166,Results!$A$2:$A$2256,Results!M$2:M$2256,"")</f>
        <v>578179</v>
      </c>
      <c r="AS1166" s="2" t="str">
        <f>_xlfn.XLOOKUP($A1166,Results!$A$2:$A$2256,Results!N$2:N$2256,"")</f>
        <v>DWT DW2221B 1/4X2-9/16 MAG SKT DRVR</v>
      </c>
      <c r="AT1166" s="2" t="str">
        <f>_xlfn.XLOOKUP($A1166,Results!$A$2:$A$2256,Results!O$2:O$2256,"")</f>
        <v>BLACK &amp; DECKER</v>
      </c>
      <c r="AU1166" s="2">
        <f>_xlfn.XLOOKUP($A1166,Results!$A$2:$A$2256,Results!P$2:P$2256,"")</f>
        <v>0</v>
      </c>
      <c r="AV1166" s="2" t="str">
        <f>_xlfn.XLOOKUP($A1166,Results!$A$2:$A$2256,Results!Q$2:Q$2256,"")</f>
        <v>NO_VALID_MATCHES</v>
      </c>
      <c r="AW1166" s="2" t="str">
        <f>_xlfn.XLOOKUP($A1166,Results!$A$2:$A$2256,Results!R$2:R$2256,"")</f>
        <v>0.7645788734409924</v>
      </c>
      <c r="AX1166" s="2">
        <f>_xlfn.XLOOKUP($A1166,Results!$A$2:$A$2256,Results!S$2:S$2256,"")</f>
        <v>76</v>
      </c>
      <c r="AY1166" s="2">
        <f>_xlfn.XLOOKUP($A1166,Results!$A$2:$A$2256,Results!T$2:T$2256,"")</f>
        <v>46</v>
      </c>
      <c r="AZ1166" s="2">
        <f>_xlfn.XLOOKUP($A1166,Results!$A$2:$A$2256,Results!U$2:U$2256,"")</f>
        <v>67</v>
      </c>
      <c r="BA1166" s="2" t="str">
        <f>_xlfn.XLOOKUP($A1166,Results!$A$2:$A$2256,Results!V$2:V$2256,"")</f>
        <v>DEWALT</v>
      </c>
      <c r="BB1166" s="2">
        <f>_xlfn.XLOOKUP($A1166,Results!$A$2:$A$2256,Results!W$2:W$2256,"")</f>
        <v>82</v>
      </c>
      <c r="BC1166" s="2">
        <f>_xlfn.XLOOKUP($A1166,Results!$A$2:$A$2256,Results!X$2:X$2256,"")</f>
        <v>27110000</v>
      </c>
      <c r="BD1166" s="2">
        <f>_xlfn.XLOOKUP($A1166,Results!$A$2:$A$2256,Results!Y$2:Y$2256,"")</f>
        <v>82</v>
      </c>
      <c r="BE1166" s="2" t="b">
        <f>_xlfn.XLOOKUP($A1166,Results!$A$2:$A$2256,Results!Z$2:Z$2256,"")</f>
        <v>1</v>
      </c>
    </row>
    <row r="1167" spans="1:57" ht="38.25" customHeight="1" x14ac:dyDescent="0.3">
      <c r="A1167">
        <v>906844</v>
      </c>
      <c r="B1167">
        <v>281864</v>
      </c>
      <c r="C1167" t="s">
        <v>36</v>
      </c>
      <c r="D1167" t="s">
        <v>999</v>
      </c>
      <c r="E1167" s="2" t="str">
        <f>VLOOKUP(F1167,'RPA Vendor Data '!F$1:$G$2418,2)</f>
        <v>ACME CONSTRUCTION SUPPLY</v>
      </c>
      <c r="F1167" s="2">
        <v>10054</v>
      </c>
      <c r="G1167" s="2">
        <v>4</v>
      </c>
      <c r="H1167" t="s">
        <v>3791</v>
      </c>
      <c r="I1167">
        <v>24</v>
      </c>
      <c r="J1167" t="s">
        <v>65</v>
      </c>
      <c r="K1167" t="s">
        <v>39</v>
      </c>
      <c r="L1167">
        <v>4.53</v>
      </c>
      <c r="M1167" s="2" t="s">
        <v>3773</v>
      </c>
      <c r="N1167" s="9" t="s">
        <v>3792</v>
      </c>
      <c r="O1167">
        <v>56438</v>
      </c>
      <c r="P1167" t="s">
        <v>36</v>
      </c>
      <c r="Q1167" t="s">
        <v>36</v>
      </c>
      <c r="R1167">
        <v>108.72</v>
      </c>
      <c r="S1167" s="1">
        <v>45744.647816979174</v>
      </c>
      <c r="T1167" t="s">
        <v>42</v>
      </c>
      <c r="U1167" s="1">
        <v>45744.425000000003</v>
      </c>
      <c r="V1167" t="s">
        <v>43</v>
      </c>
      <c r="W1167" t="s">
        <v>36</v>
      </c>
      <c r="X1167">
        <v>0</v>
      </c>
      <c r="Y1167">
        <v>999</v>
      </c>
      <c r="Z1167" t="s">
        <v>36</v>
      </c>
      <c r="AA1167" t="s">
        <v>36</v>
      </c>
      <c r="AB1167" t="s">
        <v>36</v>
      </c>
      <c r="AC1167" t="s">
        <v>3697</v>
      </c>
      <c r="AD1167" t="s">
        <v>3697</v>
      </c>
      <c r="AE1167" t="s">
        <v>45</v>
      </c>
      <c r="AG1167" s="18" t="s">
        <v>3793</v>
      </c>
      <c r="AH1167" s="18"/>
      <c r="AI1167" s="2" t="s">
        <v>48</v>
      </c>
      <c r="AJ1167" s="2" t="e">
        <f>VLOOKUP(A1167,'Classification Test Result'!$A$2:$D$2428,4,FALSE)</f>
        <v>#N/A</v>
      </c>
      <c r="AL1167" s="2">
        <f>_xlfn.XLOOKUP($A1167,Results!$A$2:$A$2256,Results!G$2:G$2256,"")</f>
        <v>422383</v>
      </c>
      <c r="AM1167" s="2" t="str">
        <f>_xlfn.XLOOKUP($A1167,Results!$A$2:$A$2256,Results!H$2:H$2256,"")</f>
        <v>DW2045B</v>
      </c>
      <c r="AN1167" s="2" t="str">
        <f>_xlfn.XLOOKUP($A1167,Results!$A$2:$A$2256,Results!I$2:I$2256,"")</f>
        <v>BLACK &amp; DECKER</v>
      </c>
      <c r="AO1167" s="2" t="str">
        <f>_xlfn.XLOOKUP($A1167,Results!$A$2:$A$2256,Results!J$2:J$2256,"")</f>
        <v>028874620452</v>
      </c>
      <c r="AP1167" s="2">
        <f>_xlfn.XLOOKUP($A1167,Results!$A$2:$A$2256,Results!K$2:K$2256,"")</f>
        <v>27112800</v>
      </c>
      <c r="AQ1167" s="2">
        <f>_xlfn.XLOOKUP($A1167,Results!$A$2:$A$2256,Results!L$2:L$2256,"")</f>
        <v>0</v>
      </c>
      <c r="AR1167" s="2">
        <f>_xlfn.XLOOKUP($A1167,Results!$A$2:$A$2256,Results!M$2:M$2256,"")</f>
        <v>404805</v>
      </c>
      <c r="AS1167" s="2" t="str">
        <f>_xlfn.XLOOKUP($A1167,Results!$A$2:$A$2256,Results!N$2:N$2256,"")</f>
        <v>DWT DW2045B MAG BIT TIP HLDR</v>
      </c>
      <c r="AT1167" s="2" t="str">
        <f>_xlfn.XLOOKUP($A1167,Results!$A$2:$A$2256,Results!O$2:O$2256,"")</f>
        <v>BLACK &amp; DECKER</v>
      </c>
      <c r="AU1167" s="2">
        <f>_xlfn.XLOOKUP($A1167,Results!$A$2:$A$2256,Results!P$2:P$2256,"")</f>
        <v>0</v>
      </c>
      <c r="AV1167" s="2" t="str">
        <f>_xlfn.XLOOKUP($A1167,Results!$A$2:$A$2256,Results!Q$2:Q$2256,"")</f>
        <v>NO_VALID_MATCHES</v>
      </c>
      <c r="AW1167" s="2" t="str">
        <f>_xlfn.XLOOKUP($A1167,Results!$A$2:$A$2256,Results!R$2:R$2256,"")</f>
        <v>0.7491356648941417</v>
      </c>
      <c r="AX1167" s="2">
        <f>_xlfn.XLOOKUP($A1167,Results!$A$2:$A$2256,Results!S$2:S$2256,"")</f>
        <v>84</v>
      </c>
      <c r="AY1167" s="2">
        <f>_xlfn.XLOOKUP($A1167,Results!$A$2:$A$2256,Results!T$2:T$2256,"")</f>
        <v>52</v>
      </c>
      <c r="AZ1167" s="2">
        <f>_xlfn.XLOOKUP($A1167,Results!$A$2:$A$2256,Results!U$2:U$2256,"")</f>
        <v>70</v>
      </c>
      <c r="BA1167" s="2" t="str">
        <f>_xlfn.XLOOKUP($A1167,Results!$A$2:$A$2256,Results!V$2:V$2256,"")</f>
        <v>BLACK &amp; DECKER</v>
      </c>
      <c r="BB1167" s="2">
        <f>_xlfn.XLOOKUP($A1167,Results!$A$2:$A$2256,Results!W$2:W$2256,"")</f>
        <v>52</v>
      </c>
      <c r="BC1167" s="2">
        <f>_xlfn.XLOOKUP($A1167,Results!$A$2:$A$2256,Results!X$2:X$2256,"")</f>
        <v>27112800</v>
      </c>
      <c r="BD1167" s="2">
        <f>_xlfn.XLOOKUP($A1167,Results!$A$2:$A$2256,Results!Y$2:Y$2256,"")</f>
        <v>80</v>
      </c>
      <c r="BE1167" s="2" t="b">
        <f>_xlfn.XLOOKUP($A1167,Results!$A$2:$A$2256,Results!Z$2:Z$2256,"")</f>
        <v>1</v>
      </c>
    </row>
    <row r="1168" spans="1:57" ht="38.25" customHeight="1" x14ac:dyDescent="0.3">
      <c r="A1168">
        <v>906845</v>
      </c>
      <c r="B1168">
        <v>281844</v>
      </c>
      <c r="C1168" t="s">
        <v>36</v>
      </c>
      <c r="D1168" t="s">
        <v>3794</v>
      </c>
      <c r="E1168" s="2" t="str">
        <f>VLOOKUP(F1168,'RPA Vendor Data '!F$1:$G$2418,2)</f>
        <v>COLONY HARDWARE CORP</v>
      </c>
      <c r="F1168" s="2">
        <v>10775</v>
      </c>
      <c r="G1168" s="2">
        <v>1</v>
      </c>
      <c r="H1168" t="s">
        <v>3795</v>
      </c>
      <c r="I1168">
        <v>4</v>
      </c>
      <c r="J1168" t="s">
        <v>65</v>
      </c>
      <c r="K1168" t="s">
        <v>39</v>
      </c>
      <c r="L1168">
        <v>239.99</v>
      </c>
      <c r="M1168" s="2" t="s">
        <v>3773</v>
      </c>
      <c r="N1168" s="9" t="s">
        <v>3796</v>
      </c>
      <c r="O1168">
        <v>1028274</v>
      </c>
      <c r="P1168" t="s">
        <v>36</v>
      </c>
      <c r="Q1168" t="s">
        <v>36</v>
      </c>
      <c r="R1168">
        <v>959.96</v>
      </c>
      <c r="S1168" s="1">
        <v>45744.648891203702</v>
      </c>
      <c r="T1168" t="s">
        <v>42</v>
      </c>
      <c r="U1168" s="1">
        <v>45744.418749999997</v>
      </c>
      <c r="V1168" t="s">
        <v>43</v>
      </c>
      <c r="W1168" t="s">
        <v>36</v>
      </c>
      <c r="X1168">
        <v>0</v>
      </c>
      <c r="Y1168">
        <v>201</v>
      </c>
      <c r="Z1168" t="s">
        <v>36</v>
      </c>
      <c r="AA1168" t="s">
        <v>36</v>
      </c>
      <c r="AB1168" t="s">
        <v>36</v>
      </c>
      <c r="AC1168" t="s">
        <v>3697</v>
      </c>
      <c r="AD1168" t="s">
        <v>3697</v>
      </c>
      <c r="AE1168" t="s">
        <v>45</v>
      </c>
      <c r="AG1168" s="18" t="s">
        <v>3797</v>
      </c>
      <c r="AH1168" s="18"/>
      <c r="AI1168" s="2" t="s">
        <v>48</v>
      </c>
      <c r="AJ1168" s="2" t="e">
        <f>VLOOKUP(A1168,'Classification Test Result'!$A$2:$D$2428,4,FALSE)</f>
        <v>#N/A</v>
      </c>
      <c r="AL1168" s="2">
        <f>_xlfn.XLOOKUP($A1168,Results!$A$2:$A$2256,Results!G$2:G$2256,"")</f>
        <v>872678</v>
      </c>
      <c r="AM1168" s="2" t="str">
        <f>_xlfn.XLOOKUP($A1168,Results!$A$2:$A$2256,Results!H$2:H$2256,"")</f>
        <v>DW083CG</v>
      </c>
      <c r="AN1168" s="2" t="str">
        <f>_xlfn.XLOOKUP($A1168,Results!$A$2:$A$2256,Results!I$2:I$2256,"")</f>
        <v>DEWALT</v>
      </c>
      <c r="AO1168" s="2">
        <f>_xlfn.XLOOKUP($A1168,Results!$A$2:$A$2256,Results!J$2:J$2256,"")</f>
        <v>885911492799</v>
      </c>
      <c r="AP1168" s="2">
        <f>_xlfn.XLOOKUP($A1168,Results!$A$2:$A$2256,Results!K$2:K$2256,"")</f>
        <v>27111800</v>
      </c>
      <c r="AQ1168" s="2">
        <f>_xlfn.XLOOKUP($A1168,Results!$A$2:$A$2256,Results!L$2:L$2256,"")</f>
        <v>0</v>
      </c>
      <c r="AR1168" s="2">
        <f>_xlfn.XLOOKUP($A1168,Results!$A$2:$A$2256,Results!M$2:M$2256,"")</f>
        <v>865259</v>
      </c>
      <c r="AS1168" s="2" t="str">
        <f>_xlfn.XLOOKUP($A1168,Results!$A$2:$A$2256,Results!N$2:N$2256,"")</f>
        <v>DWT DW083CG SPOT LASER</v>
      </c>
      <c r="AT1168" s="2" t="str">
        <f>_xlfn.XLOOKUP($A1168,Results!$A$2:$A$2256,Results!O$2:O$2256,"")</f>
        <v>DEWALT</v>
      </c>
      <c r="AU1168" s="2" t="str">
        <f>_xlfn.XLOOKUP($A1168,Results!$A$2:$A$2256,Results!P$2:P$2256,"")</f>
        <v>DEWALT</v>
      </c>
      <c r="AV1168" s="2" t="str">
        <f>_xlfn.XLOOKUP($A1168,Results!$A$2:$A$2256,Results!Q$2:Q$2256,"")</f>
        <v>MULTIPLE_MATCHES_ONE_VALID</v>
      </c>
      <c r="AW1168" s="2" t="str">
        <f>_xlfn.XLOOKUP($A1168,Results!$A$2:$A$2256,Results!R$2:R$2256,"")</f>
        <v>0.8254552011916424</v>
      </c>
      <c r="AX1168" s="2">
        <f>_xlfn.XLOOKUP($A1168,Results!$A$2:$A$2256,Results!S$2:S$2256,"")</f>
        <v>100</v>
      </c>
      <c r="AY1168" s="2">
        <f>_xlfn.XLOOKUP($A1168,Results!$A$2:$A$2256,Results!T$2:T$2256,"")</f>
        <v>100</v>
      </c>
      <c r="AZ1168" s="2">
        <f>_xlfn.XLOOKUP($A1168,Results!$A$2:$A$2256,Results!U$2:U$2256,"")</f>
        <v>100</v>
      </c>
      <c r="BA1168" s="2" t="str">
        <f>_xlfn.XLOOKUP($A1168,Results!$A$2:$A$2256,Results!V$2:V$2256,"")</f>
        <v>DEWALT</v>
      </c>
      <c r="BB1168" s="2">
        <f>_xlfn.XLOOKUP($A1168,Results!$A$2:$A$2256,Results!W$2:W$2256,"")</f>
        <v>69</v>
      </c>
      <c r="BC1168" s="2">
        <f>_xlfn.XLOOKUP($A1168,Results!$A$2:$A$2256,Results!X$2:X$2256,"")</f>
        <v>27111800</v>
      </c>
      <c r="BD1168" s="2">
        <f>_xlfn.XLOOKUP($A1168,Results!$A$2:$A$2256,Results!Y$2:Y$2256,"")</f>
        <v>85</v>
      </c>
      <c r="BE1168" s="2" t="b">
        <f>_xlfn.XLOOKUP($A1168,Results!$A$2:$A$2256,Results!Z$2:Z$2256,"")</f>
        <v>1</v>
      </c>
    </row>
    <row r="1169" spans="1:57" ht="38.25" customHeight="1" x14ac:dyDescent="0.3">
      <c r="A1169">
        <v>906846</v>
      </c>
      <c r="B1169">
        <v>281851</v>
      </c>
      <c r="C1169" t="s">
        <v>36</v>
      </c>
      <c r="D1169" t="s">
        <v>592</v>
      </c>
      <c r="E1169" s="2" t="str">
        <f>VLOOKUP(F1169,'RPA Vendor Data '!F$1:$G$2418,2)</f>
        <v>ACME CONSTRUCTION SUPPLY</v>
      </c>
      <c r="F1169" s="2">
        <v>10054</v>
      </c>
      <c r="G1169" s="2">
        <v>1</v>
      </c>
      <c r="H1169" t="s">
        <v>3798</v>
      </c>
      <c r="I1169">
        <v>300</v>
      </c>
      <c r="J1169" t="s">
        <v>58</v>
      </c>
      <c r="K1169" t="s">
        <v>58</v>
      </c>
      <c r="L1169">
        <v>8.8000000000000007</v>
      </c>
      <c r="M1169" s="2" t="s">
        <v>3799</v>
      </c>
      <c r="N1169" s="9" t="s">
        <v>3800</v>
      </c>
      <c r="O1169" t="s">
        <v>36</v>
      </c>
      <c r="P1169" t="s">
        <v>36</v>
      </c>
      <c r="Q1169" t="s">
        <v>36</v>
      </c>
      <c r="R1169">
        <v>26.4</v>
      </c>
      <c r="S1169" s="1">
        <v>45744.648696875003</v>
      </c>
      <c r="T1169" t="s">
        <v>42</v>
      </c>
      <c r="U1169" s="1">
        <v>45744.42083333333</v>
      </c>
      <c r="V1169" t="s">
        <v>43</v>
      </c>
      <c r="W1169" t="s">
        <v>36</v>
      </c>
      <c r="X1169">
        <v>1</v>
      </c>
      <c r="Y1169">
        <v>0</v>
      </c>
      <c r="Z1169">
        <v>8.9700000000000006</v>
      </c>
      <c r="AA1169" t="s">
        <v>36</v>
      </c>
      <c r="AB1169">
        <v>62</v>
      </c>
      <c r="AC1169" t="s">
        <v>3697</v>
      </c>
      <c r="AD1169" t="s">
        <v>3697</v>
      </c>
      <c r="AE1169" t="s">
        <v>45</v>
      </c>
      <c r="AG1169" s="18" t="s">
        <v>3801</v>
      </c>
      <c r="AH1169" s="18"/>
      <c r="AI1169" s="2" t="s">
        <v>48</v>
      </c>
      <c r="AJ1169" s="2" t="e">
        <f>VLOOKUP(A1169,'Classification Test Result'!$A$2:$D$2428,4,FALSE)</f>
        <v>#N/A</v>
      </c>
      <c r="AL1169" s="2">
        <f>_xlfn.XLOOKUP($A1169,Results!$A$2:$A$2256,Results!G$2:G$2256,"")</f>
        <v>206796</v>
      </c>
      <c r="AM1169" s="2" t="str">
        <f>_xlfn.XLOOKUP($A1169,Results!$A$2:$A$2256,Results!H$2:H$2256,"")</f>
        <v>DFM12720</v>
      </c>
      <c r="AN1169" s="2" t="str">
        <f>_xlfn.XLOOKUP($A1169,Results!$A$2:$A$2256,Results!I$2:I$2256,"")</f>
        <v>POWERS FASTENERS</v>
      </c>
      <c r="AO1169" s="2" t="str">
        <f>_xlfn.XLOOKUP($A1169,Results!$A$2:$A$2256,Results!J$2:J$2256,"")</f>
        <v>075352317458</v>
      </c>
      <c r="AP1169" s="2">
        <f>_xlfn.XLOOKUP($A1169,Results!$A$2:$A$2256,Results!K$2:K$2256,"")</f>
        <v>31162104</v>
      </c>
      <c r="AQ1169" s="2">
        <f>_xlfn.XLOOKUP($A1169,Results!$A$2:$A$2256,Results!L$2:L$2256,"")</f>
        <v>0</v>
      </c>
      <c r="AR1169" s="2">
        <f>_xlfn.XLOOKUP($A1169,Results!$A$2:$A$2256,Results!M$2:M$2256,"")</f>
        <v>396656</v>
      </c>
      <c r="AS1169" s="2" t="str">
        <f>_xlfn.XLOOKUP($A1169,Results!$A$2:$A$2256,Results!N$2:N$2256,"")</f>
        <v>PWF DFM12720 1/4X1-1/4 ANCHOR</v>
      </c>
      <c r="AT1169" s="2" t="str">
        <f>_xlfn.XLOOKUP($A1169,Results!$A$2:$A$2256,Results!O$2:O$2256,"")</f>
        <v>POWERS FASTENERS</v>
      </c>
      <c r="AU1169" s="2">
        <f>_xlfn.XLOOKUP($A1169,Results!$A$2:$A$2256,Results!P$2:P$2256,"")</f>
        <v>0</v>
      </c>
      <c r="AV1169" s="2" t="str">
        <f>_xlfn.XLOOKUP($A1169,Results!$A$2:$A$2256,Results!Q$2:Q$2256,"")</f>
        <v>NO_VALID_MATCHES</v>
      </c>
      <c r="AW1169" s="2" t="str">
        <f>_xlfn.XLOOKUP($A1169,Results!$A$2:$A$2256,Results!R$2:R$2256,"")</f>
        <v>0.6574523075612279</v>
      </c>
      <c r="AX1169" s="2">
        <f>_xlfn.XLOOKUP($A1169,Results!$A$2:$A$2256,Results!S$2:S$2256,"")</f>
        <v>65</v>
      </c>
      <c r="AY1169" s="2">
        <f>_xlfn.XLOOKUP($A1169,Results!$A$2:$A$2256,Results!T$2:T$2256,"")</f>
        <v>26</v>
      </c>
      <c r="AZ1169" s="2">
        <f>_xlfn.XLOOKUP($A1169,Results!$A$2:$A$2256,Results!U$2:U$2256,"")</f>
        <v>44</v>
      </c>
      <c r="BA1169" s="2">
        <f>_xlfn.XLOOKUP($A1169,Results!$A$2:$A$2256,Results!V$2:V$2256,"")</f>
        <v>0</v>
      </c>
      <c r="BB1169" s="2">
        <f>_xlfn.XLOOKUP($A1169,Results!$A$2:$A$2256,Results!W$2:W$2256,"")</f>
        <v>0</v>
      </c>
      <c r="BC1169" s="2">
        <f>_xlfn.XLOOKUP($A1169,Results!$A$2:$A$2256,Results!X$2:X$2256,"")</f>
        <v>31160000</v>
      </c>
      <c r="BD1169" s="2">
        <f>_xlfn.XLOOKUP($A1169,Results!$A$2:$A$2256,Results!Y$2:Y$2256,"")</f>
        <v>76</v>
      </c>
      <c r="BE1169" s="2">
        <f>_xlfn.XLOOKUP($A1169,Results!$A$2:$A$2256,Results!Z$2:Z$2256,"")</f>
        <v>0</v>
      </c>
    </row>
    <row r="1170" spans="1:57" ht="38.25" customHeight="1" x14ac:dyDescent="0.3">
      <c r="A1170">
        <v>906847</v>
      </c>
      <c r="B1170">
        <v>281743</v>
      </c>
      <c r="C1170" t="s">
        <v>36</v>
      </c>
      <c r="D1170" t="s">
        <v>597</v>
      </c>
      <c r="E1170" s="2" t="str">
        <f>VLOOKUP(F1170,'RPA Vendor Data '!F$1:$G$2418,2)</f>
        <v>ACME CONSTRUCTION SUPPLY</v>
      </c>
      <c r="F1170" s="2">
        <v>10054</v>
      </c>
      <c r="G1170" s="2">
        <v>2</v>
      </c>
      <c r="H1170" t="s">
        <v>3802</v>
      </c>
      <c r="I1170">
        <v>200</v>
      </c>
      <c r="J1170" t="s">
        <v>1127</v>
      </c>
      <c r="K1170" t="s">
        <v>58</v>
      </c>
      <c r="L1170">
        <v>8.2899999999999991</v>
      </c>
      <c r="M1170" s="2" t="s">
        <v>1593</v>
      </c>
      <c r="N1170" s="9" t="s">
        <v>3803</v>
      </c>
      <c r="O1170" t="s">
        <v>36</v>
      </c>
      <c r="P1170" t="s">
        <v>36</v>
      </c>
      <c r="Q1170" t="s">
        <v>36</v>
      </c>
      <c r="R1170">
        <v>16.579999999999998</v>
      </c>
      <c r="S1170" s="1">
        <v>45744.54286415509</v>
      </c>
      <c r="T1170" t="s">
        <v>42</v>
      </c>
      <c r="U1170" s="1">
        <v>45744.320833333331</v>
      </c>
      <c r="V1170" t="s">
        <v>43</v>
      </c>
      <c r="W1170" t="s">
        <v>36</v>
      </c>
      <c r="X1170">
        <v>1</v>
      </c>
      <c r="Y1170">
        <v>201</v>
      </c>
      <c r="Z1170" t="s">
        <v>36</v>
      </c>
      <c r="AA1170" t="s">
        <v>36</v>
      </c>
      <c r="AB1170" t="s">
        <v>36</v>
      </c>
      <c r="AC1170" t="s">
        <v>3770</v>
      </c>
      <c r="AD1170" t="s">
        <v>3770</v>
      </c>
      <c r="AE1170" t="s">
        <v>45</v>
      </c>
      <c r="AG1170" s="18" t="s">
        <v>3804</v>
      </c>
      <c r="AH1170" s="18"/>
      <c r="AI1170" s="2" t="s">
        <v>48</v>
      </c>
      <c r="AJ1170" s="2" t="e">
        <f>VLOOKUP(A1170,'Classification Test Result'!$A$2:$D$2428,4,FALSE)</f>
        <v>#N/A</v>
      </c>
      <c r="AL1170" s="2">
        <f>_xlfn.XLOOKUP($A1170,Results!$A$2:$A$2256,Results!G$2:G$2256,"")</f>
        <v>201289</v>
      </c>
      <c r="AM1170" s="2" t="str">
        <f>_xlfn.XLOOKUP($A1170,Results!$A$2:$A$2256,Results!H$2:H$2256,"")</f>
        <v>DFM12715</v>
      </c>
      <c r="AN1170" s="2" t="str">
        <f>_xlfn.XLOOKUP($A1170,Results!$A$2:$A$2256,Results!I$2:I$2256,"")</f>
        <v>POWERS FASTENERS</v>
      </c>
      <c r="AO1170" s="2" t="str">
        <f>_xlfn.XLOOKUP($A1170,Results!$A$2:$A$2256,Results!J$2:J$2256,"")</f>
        <v>075352317441</v>
      </c>
      <c r="AP1170" s="2">
        <f>_xlfn.XLOOKUP($A1170,Results!$A$2:$A$2256,Results!K$2:K$2256,"")</f>
        <v>31162104</v>
      </c>
      <c r="AQ1170" s="2">
        <f>_xlfn.XLOOKUP($A1170,Results!$A$2:$A$2256,Results!L$2:L$2256,"")</f>
        <v>0</v>
      </c>
      <c r="AR1170" s="2">
        <f>_xlfn.XLOOKUP($A1170,Results!$A$2:$A$2256,Results!M$2:M$2256,"")</f>
        <v>147848</v>
      </c>
      <c r="AS1170" s="2" t="str">
        <f>_xlfn.XLOOKUP($A1170,Results!$A$2:$A$2256,Results!N$2:N$2256,"")</f>
        <v>PWF DFM12715 1/4X1 ANCHOR</v>
      </c>
      <c r="AT1170" s="2" t="str">
        <f>_xlfn.XLOOKUP($A1170,Results!$A$2:$A$2256,Results!O$2:O$2256,"")</f>
        <v>POWERS FASTENERS</v>
      </c>
      <c r="AU1170" s="2">
        <f>_xlfn.XLOOKUP($A1170,Results!$A$2:$A$2256,Results!P$2:P$2256,"")</f>
        <v>0</v>
      </c>
      <c r="AV1170" s="2" t="str">
        <f>_xlfn.XLOOKUP($A1170,Results!$A$2:$A$2256,Results!Q$2:Q$2256,"")</f>
        <v>NO_VALID_MATCHES</v>
      </c>
      <c r="AW1170" s="2" t="str">
        <f>_xlfn.XLOOKUP($A1170,Results!$A$2:$A$2256,Results!R$2:R$2256,"")</f>
        <v>0.6382172018674613</v>
      </c>
      <c r="AX1170" s="2">
        <f>_xlfn.XLOOKUP($A1170,Results!$A$2:$A$2256,Results!S$2:S$2256,"")</f>
        <v>64</v>
      </c>
      <c r="AY1170" s="2">
        <f>_xlfn.XLOOKUP($A1170,Results!$A$2:$A$2256,Results!T$2:T$2256,"")</f>
        <v>24</v>
      </c>
      <c r="AZ1170" s="2">
        <f>_xlfn.XLOOKUP($A1170,Results!$A$2:$A$2256,Results!U$2:U$2256,"")</f>
        <v>41</v>
      </c>
      <c r="BA1170" s="2">
        <f>_xlfn.XLOOKUP($A1170,Results!$A$2:$A$2256,Results!V$2:V$2256,"")</f>
        <v>0</v>
      </c>
      <c r="BB1170" s="2">
        <f>_xlfn.XLOOKUP($A1170,Results!$A$2:$A$2256,Results!W$2:W$2256,"")</f>
        <v>0</v>
      </c>
      <c r="BC1170" s="2">
        <f>_xlfn.XLOOKUP($A1170,Results!$A$2:$A$2256,Results!X$2:X$2256,"")</f>
        <v>0</v>
      </c>
      <c r="BD1170" s="2">
        <f>_xlfn.XLOOKUP($A1170,Results!$A$2:$A$2256,Results!Y$2:Y$2256,"")</f>
        <v>0</v>
      </c>
      <c r="BE1170" s="2">
        <f>_xlfn.XLOOKUP($A1170,Results!$A$2:$A$2256,Results!Z$2:Z$2256,"")</f>
        <v>0</v>
      </c>
    </row>
    <row r="1171" spans="1:57" ht="38.25" customHeight="1" x14ac:dyDescent="0.3">
      <c r="A1171">
        <v>906848</v>
      </c>
      <c r="B1171">
        <v>281873</v>
      </c>
      <c r="C1171" t="s">
        <v>36</v>
      </c>
      <c r="D1171" t="s">
        <v>3805</v>
      </c>
      <c r="E1171" s="2" t="str">
        <f>VLOOKUP(F1171,'RPA Vendor Data '!F$1:$G$2418,2)</f>
        <v>COLONY HARDWARE CORP</v>
      </c>
      <c r="F1171" s="2">
        <v>10775</v>
      </c>
      <c r="G1171" s="2">
        <v>1</v>
      </c>
      <c r="H1171" t="s">
        <v>3806</v>
      </c>
      <c r="I1171">
        <v>3</v>
      </c>
      <c r="J1171" t="s">
        <v>65</v>
      </c>
      <c r="K1171" t="s">
        <v>39</v>
      </c>
      <c r="L1171">
        <v>47.47</v>
      </c>
      <c r="M1171" s="2" t="s">
        <v>3773</v>
      </c>
      <c r="N1171" s="9" t="s">
        <v>3807</v>
      </c>
      <c r="O1171">
        <v>1027478</v>
      </c>
      <c r="P1171" t="s">
        <v>36</v>
      </c>
      <c r="Q1171" t="s">
        <v>36</v>
      </c>
      <c r="R1171">
        <v>142.41</v>
      </c>
      <c r="S1171" s="1">
        <v>45744.647365393517</v>
      </c>
      <c r="T1171" t="s">
        <v>42</v>
      </c>
      <c r="U1171" s="1">
        <v>45744.430555555547</v>
      </c>
      <c r="V1171" t="s">
        <v>43</v>
      </c>
      <c r="W1171" t="s">
        <v>36</v>
      </c>
      <c r="X1171">
        <v>0</v>
      </c>
      <c r="Y1171" t="s">
        <v>54</v>
      </c>
      <c r="Z1171" t="s">
        <v>36</v>
      </c>
      <c r="AA1171">
        <v>47.47</v>
      </c>
      <c r="AB1171" t="s">
        <v>36</v>
      </c>
      <c r="AC1171" t="s">
        <v>3770</v>
      </c>
      <c r="AD1171" t="s">
        <v>3770</v>
      </c>
      <c r="AE1171" t="s">
        <v>45</v>
      </c>
      <c r="AG1171" s="18" t="s">
        <v>3808</v>
      </c>
      <c r="AH1171" s="18"/>
      <c r="AI1171" s="2" t="s">
        <v>48</v>
      </c>
      <c r="AJ1171" s="2" t="e">
        <f>VLOOKUP(A1171,'Classification Test Result'!$A$2:$D$2428,4,FALSE)</f>
        <v>#N/A</v>
      </c>
      <c r="AL1171" s="2">
        <f>_xlfn.XLOOKUP($A1171,Results!$A$2:$A$2256,Results!G$2:G$2256,"")</f>
        <v>871934</v>
      </c>
      <c r="AM1171" s="2" t="str">
        <f>_xlfn.XLOOKUP($A1171,Results!$A$2:$A$2256,Results!H$2:H$2256,"")</f>
        <v>DCV5801H</v>
      </c>
      <c r="AN1171" s="2" t="str">
        <f>_xlfn.XLOOKUP($A1171,Results!$A$2:$A$2256,Results!I$2:I$2256,"")</f>
        <v>DEWALT</v>
      </c>
      <c r="AO1171" s="2">
        <f>_xlfn.XLOOKUP($A1171,Results!$A$2:$A$2256,Results!J$2:J$2256,"")</f>
        <v>885911302418</v>
      </c>
      <c r="AP1171" s="2">
        <f>_xlfn.XLOOKUP($A1171,Results!$A$2:$A$2256,Results!K$2:K$2256,"")</f>
        <v>47121607</v>
      </c>
      <c r="AQ1171" s="2">
        <f>_xlfn.XLOOKUP($A1171,Results!$A$2:$A$2256,Results!L$2:L$2256,"")</f>
        <v>0</v>
      </c>
      <c r="AR1171" s="2">
        <f>_xlfn.XLOOKUP($A1171,Results!$A$2:$A$2256,Results!M$2:M$2256,"")</f>
        <v>853640</v>
      </c>
      <c r="AS1171" s="2" t="str">
        <f>_xlfn.XLOOKUP($A1171,Results!$A$2:$A$2256,Results!N$2:N$2256,"")</f>
        <v>B&amp;DDO DCV5801H WET/DRY VACUUM FLTR</v>
      </c>
      <c r="AT1171" s="2" t="str">
        <f>_xlfn.XLOOKUP($A1171,Results!$A$2:$A$2256,Results!O$2:O$2256,"")</f>
        <v>DEWALT</v>
      </c>
      <c r="AU1171" s="2" t="str">
        <f>_xlfn.XLOOKUP($A1171,Results!$A$2:$A$2256,Results!P$2:P$2256,"")</f>
        <v>DEWALT</v>
      </c>
      <c r="AV1171" s="2" t="str">
        <f>_xlfn.XLOOKUP($A1171,Results!$A$2:$A$2256,Results!Q$2:Q$2256,"")</f>
        <v>SINGLE_MATCH</v>
      </c>
      <c r="AW1171" s="2" t="str">
        <f>_xlfn.XLOOKUP($A1171,Results!$A$2:$A$2256,Results!R$2:R$2256,"")</f>
        <v>0.8234351005149033</v>
      </c>
      <c r="AX1171" s="2">
        <f>_xlfn.XLOOKUP($A1171,Results!$A$2:$A$2256,Results!S$2:S$2256,"")</f>
        <v>100</v>
      </c>
      <c r="AY1171" s="2">
        <f>_xlfn.XLOOKUP($A1171,Results!$A$2:$A$2256,Results!T$2:T$2256,"")</f>
        <v>100</v>
      </c>
      <c r="AZ1171" s="2">
        <f>_xlfn.XLOOKUP($A1171,Results!$A$2:$A$2256,Results!U$2:U$2256,"")</f>
        <v>100</v>
      </c>
      <c r="BA1171" s="2" t="str">
        <f>_xlfn.XLOOKUP($A1171,Results!$A$2:$A$2256,Results!V$2:V$2256,"")</f>
        <v>DEWALT</v>
      </c>
      <c r="BB1171" s="2">
        <f>_xlfn.XLOOKUP($A1171,Results!$A$2:$A$2256,Results!W$2:W$2256,"")</f>
        <v>57</v>
      </c>
      <c r="BC1171" s="2">
        <f>_xlfn.XLOOKUP($A1171,Results!$A$2:$A$2256,Results!X$2:X$2256,"")</f>
        <v>0</v>
      </c>
      <c r="BD1171" s="2">
        <f>_xlfn.XLOOKUP($A1171,Results!$A$2:$A$2256,Results!Y$2:Y$2256,"")</f>
        <v>0</v>
      </c>
      <c r="BE1171" s="2" t="b">
        <f>_xlfn.XLOOKUP($A1171,Results!$A$2:$A$2256,Results!Z$2:Z$2256,"")</f>
        <v>1</v>
      </c>
    </row>
    <row r="1172" spans="1:57" ht="38.25" customHeight="1" x14ac:dyDescent="0.3">
      <c r="A1172">
        <v>906849</v>
      </c>
      <c r="B1172">
        <v>281853</v>
      </c>
      <c r="C1172" t="s">
        <v>36</v>
      </c>
      <c r="D1172" t="s">
        <v>3809</v>
      </c>
      <c r="E1172" s="2" t="str">
        <f>VLOOKUP(F1172,'RPA Vendor Data '!F$1:$G$2418,2)</f>
        <v>ACME CONSTRUCTION SUPPLY</v>
      </c>
      <c r="F1172" s="2">
        <v>10054</v>
      </c>
      <c r="G1172" s="2">
        <v>1</v>
      </c>
      <c r="H1172" t="s">
        <v>3810</v>
      </c>
      <c r="I1172">
        <v>4</v>
      </c>
      <c r="J1172" t="s">
        <v>65</v>
      </c>
      <c r="K1172" t="s">
        <v>39</v>
      </c>
      <c r="L1172">
        <v>210.34</v>
      </c>
      <c r="M1172" s="2" t="s">
        <v>3773</v>
      </c>
      <c r="N1172" s="9" t="s">
        <v>3811</v>
      </c>
      <c r="O1172" t="s">
        <v>36</v>
      </c>
      <c r="P1172" t="s">
        <v>36</v>
      </c>
      <c r="Q1172" t="s">
        <v>36</v>
      </c>
      <c r="R1172">
        <v>841.36</v>
      </c>
      <c r="S1172" s="1">
        <v>45744.648649074072</v>
      </c>
      <c r="T1172" t="s">
        <v>42</v>
      </c>
      <c r="U1172" s="1">
        <v>45744.422222222223</v>
      </c>
      <c r="V1172" t="s">
        <v>43</v>
      </c>
      <c r="W1172" t="s">
        <v>36</v>
      </c>
      <c r="X1172">
        <v>1</v>
      </c>
      <c r="Y1172" t="s">
        <v>158</v>
      </c>
      <c r="Z1172">
        <v>224.02</v>
      </c>
      <c r="AA1172">
        <v>210.34</v>
      </c>
      <c r="AB1172">
        <v>62</v>
      </c>
      <c r="AC1172" t="s">
        <v>3697</v>
      </c>
      <c r="AD1172" t="s">
        <v>3697</v>
      </c>
      <c r="AE1172" t="s">
        <v>45</v>
      </c>
      <c r="AG1172" s="18" t="s">
        <v>3812</v>
      </c>
      <c r="AH1172" s="18"/>
      <c r="AI1172" s="2" t="s">
        <v>48</v>
      </c>
      <c r="AJ1172" s="2" t="e">
        <f>VLOOKUP(A1172,'Classification Test Result'!$A$2:$D$2428,4,FALSE)</f>
        <v>#N/A</v>
      </c>
      <c r="AL1172" s="2">
        <f>_xlfn.XLOOKUP($A1172,Results!$A$2:$A$2256,Results!G$2:G$2256,"")</f>
        <v>1266414</v>
      </c>
      <c r="AM1172" s="2" t="str">
        <f>_xlfn.XLOOKUP($A1172,Results!$A$2:$A$2256,Results!H$2:H$2256,"")</f>
        <v>DCS356D1</v>
      </c>
      <c r="AN1172" s="2" t="str">
        <f>_xlfn.XLOOKUP($A1172,Results!$A$2:$A$2256,Results!I$2:I$2256,"")</f>
        <v>DEWALT</v>
      </c>
      <c r="AO1172" s="2">
        <f>_xlfn.XLOOKUP($A1172,Results!$A$2:$A$2256,Results!J$2:J$2256,"")</f>
        <v>885911625166</v>
      </c>
      <c r="AP1172" s="2">
        <f>_xlfn.XLOOKUP($A1172,Results!$A$2:$A$2256,Results!K$2:K$2256,"")</f>
        <v>27112700</v>
      </c>
      <c r="AQ1172" s="2">
        <f>_xlfn.XLOOKUP($A1172,Results!$A$2:$A$2256,Results!L$2:L$2256,"")</f>
        <v>0</v>
      </c>
      <c r="AR1172" s="2">
        <f>_xlfn.XLOOKUP($A1172,Results!$A$2:$A$2256,Results!M$2:M$2256,"")</f>
        <v>816217</v>
      </c>
      <c r="AS1172" s="2" t="str">
        <f>_xlfn.XLOOKUP($A1172,Results!$A$2:$A$2256,Results!N$2:N$2256,"")</f>
        <v>DWT DCS356D1 MULTI-TOOL KIT</v>
      </c>
      <c r="AT1172" s="2" t="str">
        <f>_xlfn.XLOOKUP($A1172,Results!$A$2:$A$2256,Results!O$2:O$2256,"")</f>
        <v>DEWALT</v>
      </c>
      <c r="AU1172" s="2" t="str">
        <f>_xlfn.XLOOKUP($A1172,Results!$A$2:$A$2256,Results!P$2:P$2256,"")</f>
        <v>DEWALT</v>
      </c>
      <c r="AV1172" s="2" t="str">
        <f>_xlfn.XLOOKUP($A1172,Results!$A$2:$A$2256,Results!Q$2:Q$2256,"")</f>
        <v>SINGLE_MATCH</v>
      </c>
      <c r="AW1172" s="2" t="str">
        <f>_xlfn.XLOOKUP($A1172,Results!$A$2:$A$2256,Results!R$2:R$2256,"")</f>
        <v>0.8213757230307047</v>
      </c>
      <c r="AX1172" s="2">
        <f>_xlfn.XLOOKUP($A1172,Results!$A$2:$A$2256,Results!S$2:S$2256,"")</f>
        <v>100</v>
      </c>
      <c r="AY1172" s="2">
        <f>_xlfn.XLOOKUP($A1172,Results!$A$2:$A$2256,Results!T$2:T$2256,"")</f>
        <v>100</v>
      </c>
      <c r="AZ1172" s="2">
        <f>_xlfn.XLOOKUP($A1172,Results!$A$2:$A$2256,Results!U$2:U$2256,"")</f>
        <v>100</v>
      </c>
      <c r="BA1172" s="2" t="str">
        <f>_xlfn.XLOOKUP($A1172,Results!$A$2:$A$2256,Results!V$2:V$2256,"")</f>
        <v>DEWALT</v>
      </c>
      <c r="BB1172" s="2">
        <f>_xlfn.XLOOKUP($A1172,Results!$A$2:$A$2256,Results!W$2:W$2256,"")</f>
        <v>85</v>
      </c>
      <c r="BC1172" s="2">
        <f>_xlfn.XLOOKUP($A1172,Results!$A$2:$A$2256,Results!X$2:X$2256,"")</f>
        <v>27112700</v>
      </c>
      <c r="BD1172" s="2">
        <f>_xlfn.XLOOKUP($A1172,Results!$A$2:$A$2256,Results!Y$2:Y$2256,"")</f>
        <v>85</v>
      </c>
      <c r="BE1172" s="2" t="b">
        <f>_xlfn.XLOOKUP($A1172,Results!$A$2:$A$2256,Results!Z$2:Z$2256,"")</f>
        <v>1</v>
      </c>
    </row>
    <row r="1173" spans="1:57" ht="38.25" customHeight="1" x14ac:dyDescent="0.3">
      <c r="A1173">
        <v>906850</v>
      </c>
      <c r="B1173">
        <v>281859</v>
      </c>
      <c r="C1173" t="s">
        <v>36</v>
      </c>
      <c r="D1173" t="s">
        <v>593</v>
      </c>
      <c r="E1173" s="2" t="str">
        <f>VLOOKUP(F1173,'RPA Vendor Data '!F$1:$G$2418,2)</f>
        <v>ACME CONSTRUCTION SUPPLY</v>
      </c>
      <c r="F1173" s="2">
        <v>10054</v>
      </c>
      <c r="G1173" s="2">
        <v>1</v>
      </c>
      <c r="H1173" t="s">
        <v>3813</v>
      </c>
      <c r="I1173">
        <v>2</v>
      </c>
      <c r="J1173" t="s">
        <v>65</v>
      </c>
      <c r="K1173" t="s">
        <v>39</v>
      </c>
      <c r="L1173">
        <v>131.28</v>
      </c>
      <c r="M1173" s="2" t="s">
        <v>3773</v>
      </c>
      <c r="N1173" s="9" t="s">
        <v>3814</v>
      </c>
      <c r="O1173" t="s">
        <v>36</v>
      </c>
      <c r="P1173" t="s">
        <v>36</v>
      </c>
      <c r="Q1173" t="s">
        <v>36</v>
      </c>
      <c r="R1173">
        <v>262.56</v>
      </c>
      <c r="S1173" s="1">
        <v>45744.648336423612</v>
      </c>
      <c r="T1173" t="s">
        <v>42</v>
      </c>
      <c r="U1173" s="1">
        <v>45744.423611111109</v>
      </c>
      <c r="V1173" t="s">
        <v>43</v>
      </c>
      <c r="W1173" t="s">
        <v>36</v>
      </c>
      <c r="X1173">
        <v>1</v>
      </c>
      <c r="Y1173" t="s">
        <v>54</v>
      </c>
      <c r="Z1173" t="s">
        <v>36</v>
      </c>
      <c r="AA1173">
        <v>131.28</v>
      </c>
      <c r="AB1173" t="s">
        <v>36</v>
      </c>
      <c r="AC1173" t="s">
        <v>3697</v>
      </c>
      <c r="AD1173" t="s">
        <v>3697</v>
      </c>
      <c r="AE1173" t="s">
        <v>45</v>
      </c>
      <c r="AG1173" s="18" t="s">
        <v>3815</v>
      </c>
      <c r="AH1173" s="18"/>
      <c r="AI1173" s="2" t="s">
        <v>48</v>
      </c>
      <c r="AJ1173" s="2" t="e">
        <f>VLOOKUP(A1173,'Classification Test Result'!$A$2:$D$2428,4,FALSE)</f>
        <v>#N/A</v>
      </c>
      <c r="AL1173" s="2">
        <f>_xlfn.XLOOKUP($A1173,Results!$A$2:$A$2256,Results!G$2:G$2256,"")</f>
        <v>867781</v>
      </c>
      <c r="AM1173" s="2" t="str">
        <f>_xlfn.XLOOKUP($A1173,Results!$A$2:$A$2256,Results!H$2:H$2256,"")</f>
        <v>DCE530B</v>
      </c>
      <c r="AN1173" s="2" t="str">
        <f>_xlfn.XLOOKUP($A1173,Results!$A$2:$A$2256,Results!I$2:I$2256,"")</f>
        <v>DEWALT</v>
      </c>
      <c r="AO1173" s="2">
        <f>_xlfn.XLOOKUP($A1173,Results!$A$2:$A$2256,Results!J$2:J$2256,"")</f>
        <v>885911620826</v>
      </c>
      <c r="AP1173" s="2">
        <f>_xlfn.XLOOKUP($A1173,Results!$A$2:$A$2256,Results!K$2:K$2256,"")</f>
        <v>27112717</v>
      </c>
      <c r="AQ1173" s="2">
        <f>_xlfn.XLOOKUP($A1173,Results!$A$2:$A$2256,Results!L$2:L$2256,"")</f>
        <v>0</v>
      </c>
      <c r="AR1173" s="2">
        <f>_xlfn.XLOOKUP($A1173,Results!$A$2:$A$2256,Results!M$2:M$2256,"")</f>
        <v>504296</v>
      </c>
      <c r="AS1173" s="2" t="str">
        <f>_xlfn.XLOOKUP($A1173,Results!$A$2:$A$2256,Results!N$2:N$2256,"")</f>
        <v>DWT DCE530B HEAT GUN</v>
      </c>
      <c r="AT1173" s="2" t="str">
        <f>_xlfn.XLOOKUP($A1173,Results!$A$2:$A$2256,Results!O$2:O$2256,"")</f>
        <v>DEWALT</v>
      </c>
      <c r="AU1173" s="2" t="str">
        <f>_xlfn.XLOOKUP($A1173,Results!$A$2:$A$2256,Results!P$2:P$2256,"")</f>
        <v>DEWALT</v>
      </c>
      <c r="AV1173" s="2" t="str">
        <f>_xlfn.XLOOKUP($A1173,Results!$A$2:$A$2256,Results!Q$2:Q$2256,"")</f>
        <v>MULTIPLE_MATCHES_ONE_VALID</v>
      </c>
      <c r="AW1173" s="2" t="str">
        <f>_xlfn.XLOOKUP($A1173,Results!$A$2:$A$2256,Results!R$2:R$2256,"")</f>
        <v>0.8005031269533047</v>
      </c>
      <c r="AX1173" s="2">
        <f>_xlfn.XLOOKUP($A1173,Results!$A$2:$A$2256,Results!S$2:S$2256,"")</f>
        <v>100</v>
      </c>
      <c r="AY1173" s="2">
        <f>_xlfn.XLOOKUP($A1173,Results!$A$2:$A$2256,Results!T$2:T$2256,"")</f>
        <v>100</v>
      </c>
      <c r="AZ1173" s="2">
        <f>_xlfn.XLOOKUP($A1173,Results!$A$2:$A$2256,Results!U$2:U$2256,"")</f>
        <v>100</v>
      </c>
      <c r="BA1173" s="2" t="str">
        <f>_xlfn.XLOOKUP($A1173,Results!$A$2:$A$2256,Results!V$2:V$2256,"")</f>
        <v>DEWALT</v>
      </c>
      <c r="BB1173" s="2">
        <f>_xlfn.XLOOKUP($A1173,Results!$A$2:$A$2256,Results!W$2:W$2256,"")</f>
        <v>83</v>
      </c>
      <c r="BC1173" s="2">
        <f>_xlfn.XLOOKUP($A1173,Results!$A$2:$A$2256,Results!X$2:X$2256,"")</f>
        <v>27112700</v>
      </c>
      <c r="BD1173" s="2">
        <f>_xlfn.XLOOKUP($A1173,Results!$A$2:$A$2256,Results!Y$2:Y$2256,"")</f>
        <v>83</v>
      </c>
      <c r="BE1173" s="2" t="b">
        <f>_xlfn.XLOOKUP($A1173,Results!$A$2:$A$2256,Results!Z$2:Z$2256,"")</f>
        <v>1</v>
      </c>
    </row>
    <row r="1174" spans="1:57" ht="38.25" customHeight="1" x14ac:dyDescent="0.3">
      <c r="A1174">
        <v>906851</v>
      </c>
      <c r="B1174">
        <v>281866</v>
      </c>
      <c r="C1174" t="s">
        <v>36</v>
      </c>
      <c r="D1174" t="s">
        <v>3816</v>
      </c>
      <c r="E1174" s="2" t="str">
        <f>VLOOKUP(F1174,'RPA Vendor Data '!F$1:$G$2418,2)</f>
        <v>COLONY HARDWARE CORP</v>
      </c>
      <c r="F1174" s="2">
        <v>10775</v>
      </c>
      <c r="G1174" s="2">
        <v>2</v>
      </c>
      <c r="H1174" t="s">
        <v>3817</v>
      </c>
      <c r="I1174">
        <v>4</v>
      </c>
      <c r="J1174" t="s">
        <v>65</v>
      </c>
      <c r="K1174" t="s">
        <v>39</v>
      </c>
      <c r="L1174">
        <v>149.99</v>
      </c>
      <c r="M1174" s="2" t="s">
        <v>3773</v>
      </c>
      <c r="N1174" s="9" t="s">
        <v>3814</v>
      </c>
      <c r="O1174">
        <v>1027042</v>
      </c>
      <c r="P1174" t="s">
        <v>36</v>
      </c>
      <c r="Q1174" t="s">
        <v>36</v>
      </c>
      <c r="R1174">
        <v>599.96</v>
      </c>
      <c r="S1174" s="1">
        <v>45744.647637465278</v>
      </c>
      <c r="T1174" t="s">
        <v>42</v>
      </c>
      <c r="U1174" s="1">
        <v>45744.427777777782</v>
      </c>
      <c r="V1174" t="s">
        <v>43</v>
      </c>
      <c r="W1174" t="s">
        <v>36</v>
      </c>
      <c r="X1174">
        <v>0</v>
      </c>
      <c r="Y1174">
        <v>201</v>
      </c>
      <c r="Z1174" t="s">
        <v>36</v>
      </c>
      <c r="AA1174" t="s">
        <v>36</v>
      </c>
      <c r="AB1174" t="s">
        <v>36</v>
      </c>
      <c r="AC1174" t="s">
        <v>3697</v>
      </c>
      <c r="AD1174" t="s">
        <v>3697</v>
      </c>
      <c r="AE1174" t="s">
        <v>45</v>
      </c>
      <c r="AG1174" s="18" t="s">
        <v>3815</v>
      </c>
      <c r="AH1174" s="18"/>
      <c r="AI1174" s="2" t="s">
        <v>48</v>
      </c>
      <c r="AJ1174" s="2" t="e">
        <f>VLOOKUP(A1174,'Classification Test Result'!$A$2:$D$2428,4,FALSE)</f>
        <v>#N/A</v>
      </c>
      <c r="AL1174" s="2">
        <f>_xlfn.XLOOKUP($A1174,Results!$A$2:$A$2256,Results!G$2:G$2256,"")</f>
        <v>867781</v>
      </c>
      <c r="AM1174" s="2" t="str">
        <f>_xlfn.XLOOKUP($A1174,Results!$A$2:$A$2256,Results!H$2:H$2256,"")</f>
        <v>DCE530B</v>
      </c>
      <c r="AN1174" s="2" t="str">
        <f>_xlfn.XLOOKUP($A1174,Results!$A$2:$A$2256,Results!I$2:I$2256,"")</f>
        <v>DEWALT</v>
      </c>
      <c r="AO1174" s="2">
        <f>_xlfn.XLOOKUP($A1174,Results!$A$2:$A$2256,Results!J$2:J$2256,"")</f>
        <v>885911620826</v>
      </c>
      <c r="AP1174" s="2">
        <f>_xlfn.XLOOKUP($A1174,Results!$A$2:$A$2256,Results!K$2:K$2256,"")</f>
        <v>27112717</v>
      </c>
      <c r="AQ1174" s="2">
        <f>_xlfn.XLOOKUP($A1174,Results!$A$2:$A$2256,Results!L$2:L$2256,"")</f>
        <v>0</v>
      </c>
      <c r="AR1174" s="2">
        <f>_xlfn.XLOOKUP($A1174,Results!$A$2:$A$2256,Results!M$2:M$2256,"")</f>
        <v>504296</v>
      </c>
      <c r="AS1174" s="2" t="str">
        <f>_xlfn.XLOOKUP($A1174,Results!$A$2:$A$2256,Results!N$2:N$2256,"")</f>
        <v>DWT DCE530B HEAT GUN</v>
      </c>
      <c r="AT1174" s="2" t="str">
        <f>_xlfn.XLOOKUP($A1174,Results!$A$2:$A$2256,Results!O$2:O$2256,"")</f>
        <v>DEWALT</v>
      </c>
      <c r="AU1174" s="2" t="str">
        <f>_xlfn.XLOOKUP($A1174,Results!$A$2:$A$2256,Results!P$2:P$2256,"")</f>
        <v>DEWALT</v>
      </c>
      <c r="AV1174" s="2" t="str">
        <f>_xlfn.XLOOKUP($A1174,Results!$A$2:$A$2256,Results!Q$2:Q$2256,"")</f>
        <v>SINGLE_MATCH</v>
      </c>
      <c r="AW1174" s="2" t="str">
        <f>_xlfn.XLOOKUP($A1174,Results!$A$2:$A$2256,Results!R$2:R$2256,"")</f>
        <v>0.7848046176297004</v>
      </c>
      <c r="AX1174" s="2">
        <f>_xlfn.XLOOKUP($A1174,Results!$A$2:$A$2256,Results!S$2:S$2256,"")</f>
        <v>100</v>
      </c>
      <c r="AY1174" s="2">
        <f>_xlfn.XLOOKUP($A1174,Results!$A$2:$A$2256,Results!T$2:T$2256,"")</f>
        <v>100</v>
      </c>
      <c r="AZ1174" s="2">
        <f>_xlfn.XLOOKUP($A1174,Results!$A$2:$A$2256,Results!U$2:U$2256,"")</f>
        <v>100</v>
      </c>
      <c r="BA1174" s="2" t="str">
        <f>_xlfn.XLOOKUP($A1174,Results!$A$2:$A$2256,Results!V$2:V$2256,"")</f>
        <v>DEWALT</v>
      </c>
      <c r="BB1174" s="2">
        <f>_xlfn.XLOOKUP($A1174,Results!$A$2:$A$2256,Results!W$2:W$2256,"")</f>
        <v>82</v>
      </c>
      <c r="BC1174" s="2">
        <f>_xlfn.XLOOKUP($A1174,Results!$A$2:$A$2256,Results!X$2:X$2256,"")</f>
        <v>27112700</v>
      </c>
      <c r="BD1174" s="2">
        <f>_xlfn.XLOOKUP($A1174,Results!$A$2:$A$2256,Results!Y$2:Y$2256,"")</f>
        <v>82</v>
      </c>
      <c r="BE1174" s="2" t="b">
        <f>_xlfn.XLOOKUP($A1174,Results!$A$2:$A$2256,Results!Z$2:Z$2256,"")</f>
        <v>1</v>
      </c>
    </row>
    <row r="1175" spans="1:57" ht="38.25" customHeight="1" x14ac:dyDescent="0.3">
      <c r="A1175">
        <v>906852</v>
      </c>
      <c r="B1175">
        <v>281859</v>
      </c>
      <c r="C1175" t="s">
        <v>36</v>
      </c>
      <c r="D1175" t="s">
        <v>593</v>
      </c>
      <c r="E1175" s="2" t="str">
        <f>VLOOKUP(F1175,'RPA Vendor Data '!F$1:$G$2418,2)</f>
        <v>ACME CONSTRUCTION SUPPLY</v>
      </c>
      <c r="F1175" s="2">
        <v>10054</v>
      </c>
      <c r="G1175" s="2">
        <v>2</v>
      </c>
      <c r="H1175" t="s">
        <v>3818</v>
      </c>
      <c r="I1175">
        <v>1</v>
      </c>
      <c r="J1175" t="s">
        <v>910</v>
      </c>
      <c r="K1175" t="s">
        <v>39</v>
      </c>
      <c r="L1175">
        <v>212.28</v>
      </c>
      <c r="M1175" s="2" t="s">
        <v>3773</v>
      </c>
      <c r="N1175" s="9" t="s">
        <v>3819</v>
      </c>
      <c r="O1175" t="s">
        <v>36</v>
      </c>
      <c r="P1175" t="s">
        <v>36</v>
      </c>
      <c r="Q1175" t="s">
        <v>36</v>
      </c>
      <c r="R1175">
        <v>212.28</v>
      </c>
      <c r="S1175" s="1">
        <v>45744.648384224543</v>
      </c>
      <c r="T1175" t="s">
        <v>42</v>
      </c>
      <c r="U1175" s="1">
        <v>45744.424305555563</v>
      </c>
      <c r="V1175" t="s">
        <v>43</v>
      </c>
      <c r="W1175" t="s">
        <v>36</v>
      </c>
      <c r="X1175">
        <v>2</v>
      </c>
      <c r="Y1175" t="s">
        <v>54</v>
      </c>
      <c r="Z1175" t="s">
        <v>36</v>
      </c>
      <c r="AA1175">
        <v>212.28</v>
      </c>
      <c r="AB1175" t="s">
        <v>36</v>
      </c>
      <c r="AC1175" t="s">
        <v>3697</v>
      </c>
      <c r="AD1175" t="s">
        <v>3697</v>
      </c>
      <c r="AE1175" t="s">
        <v>45</v>
      </c>
      <c r="AG1175" s="18" t="s">
        <v>3820</v>
      </c>
      <c r="AH1175" s="18"/>
      <c r="AI1175" s="2" t="s">
        <v>48</v>
      </c>
      <c r="AJ1175" s="2" t="e">
        <f>VLOOKUP(A1175,'Classification Test Result'!$A$2:$D$2428,4,FALSE)</f>
        <v>#N/A</v>
      </c>
      <c r="AL1175" s="2">
        <f>_xlfn.XLOOKUP($A1175,Results!$A$2:$A$2256,Results!G$2:G$2256,"")</f>
        <v>872094</v>
      </c>
      <c r="AM1175" s="2" t="str">
        <f>_xlfn.XLOOKUP($A1175,Results!$A$2:$A$2256,Results!H$2:H$2256,"")</f>
        <v>DCB2052</v>
      </c>
      <c r="AN1175" s="2" t="str">
        <f>_xlfn.XLOOKUP($A1175,Results!$A$2:$A$2256,Results!I$2:I$2256,"")</f>
        <v>DEWALT</v>
      </c>
      <c r="AO1175" s="2">
        <f>_xlfn.XLOOKUP($A1175,Results!$A$2:$A$2256,Results!J$2:J$2256,"")</f>
        <v>885911375955</v>
      </c>
      <c r="AP1175" s="2">
        <f>_xlfn.XLOOKUP($A1175,Results!$A$2:$A$2256,Results!K$2:K$2256,"")</f>
        <v>26111700</v>
      </c>
      <c r="AQ1175" s="2">
        <f>_xlfn.XLOOKUP($A1175,Results!$A$2:$A$2256,Results!L$2:L$2256,"")</f>
        <v>0</v>
      </c>
      <c r="AR1175" s="2">
        <f>_xlfn.XLOOKUP($A1175,Results!$A$2:$A$2256,Results!M$2:M$2256,"")</f>
        <v>243824</v>
      </c>
      <c r="AS1175" s="2" t="str">
        <f>_xlfn.XLOOKUP($A1175,Results!$A$2:$A$2256,Results!N$2:N$2256,"")</f>
        <v>B&amp;DDO DCB205-2 LI-ION BATTERY PACK</v>
      </c>
      <c r="AT1175" s="2" t="str">
        <f>_xlfn.XLOOKUP($A1175,Results!$A$2:$A$2256,Results!O$2:O$2256,"")</f>
        <v>DEWALT</v>
      </c>
      <c r="AU1175" s="2" t="str">
        <f>_xlfn.XLOOKUP($A1175,Results!$A$2:$A$2256,Results!P$2:P$2256,"")</f>
        <v>DEWALT</v>
      </c>
      <c r="AV1175" s="2" t="str">
        <f>_xlfn.XLOOKUP($A1175,Results!$A$2:$A$2256,Results!Q$2:Q$2256,"")</f>
        <v>SINGLE_MATCH</v>
      </c>
      <c r="AW1175" s="2" t="str">
        <f>_xlfn.XLOOKUP($A1175,Results!$A$2:$A$2256,Results!R$2:R$2256,"")</f>
        <v>0.7191507460036511</v>
      </c>
      <c r="AX1175" s="2">
        <f>_xlfn.XLOOKUP($A1175,Results!$A$2:$A$2256,Results!S$2:S$2256,"")</f>
        <v>80</v>
      </c>
      <c r="AY1175" s="2">
        <f>_xlfn.XLOOKUP($A1175,Results!$A$2:$A$2256,Results!T$2:T$2256,"")</f>
        <v>100</v>
      </c>
      <c r="AZ1175" s="2">
        <f>_xlfn.XLOOKUP($A1175,Results!$A$2:$A$2256,Results!U$2:U$2256,"")</f>
        <v>100</v>
      </c>
      <c r="BA1175" s="2" t="str">
        <f>_xlfn.XLOOKUP($A1175,Results!$A$2:$A$2256,Results!V$2:V$2256,"")</f>
        <v>DEWALT</v>
      </c>
      <c r="BB1175" s="2">
        <f>_xlfn.XLOOKUP($A1175,Results!$A$2:$A$2256,Results!W$2:W$2256,"")</f>
        <v>63</v>
      </c>
      <c r="BC1175" s="2">
        <f>_xlfn.XLOOKUP($A1175,Results!$A$2:$A$2256,Results!X$2:X$2256,"")</f>
        <v>0</v>
      </c>
      <c r="BD1175" s="2">
        <f>_xlfn.XLOOKUP($A1175,Results!$A$2:$A$2256,Results!Y$2:Y$2256,"")</f>
        <v>0</v>
      </c>
      <c r="BE1175" s="2" t="b">
        <f>_xlfn.XLOOKUP($A1175,Results!$A$2:$A$2256,Results!Z$2:Z$2256,"")</f>
        <v>1</v>
      </c>
    </row>
    <row r="1176" spans="1:57" ht="38.25" customHeight="1" x14ac:dyDescent="0.3">
      <c r="A1176">
        <v>906853</v>
      </c>
      <c r="B1176">
        <v>281866</v>
      </c>
      <c r="C1176" t="s">
        <v>36</v>
      </c>
      <c r="D1176" t="s">
        <v>3816</v>
      </c>
      <c r="E1176" s="2" t="str">
        <f>VLOOKUP(F1176,'RPA Vendor Data '!F$1:$G$2418,2)</f>
        <v>COLONY HARDWARE CORP</v>
      </c>
      <c r="F1176" s="2">
        <v>10775</v>
      </c>
      <c r="G1176" s="2">
        <v>1</v>
      </c>
      <c r="H1176" t="s">
        <v>3821</v>
      </c>
      <c r="I1176">
        <v>4</v>
      </c>
      <c r="J1176" t="s">
        <v>65</v>
      </c>
      <c r="K1176" t="s">
        <v>39</v>
      </c>
      <c r="L1176">
        <v>99.99</v>
      </c>
      <c r="M1176" s="2" t="s">
        <v>3773</v>
      </c>
      <c r="N1176" s="9" t="s">
        <v>3822</v>
      </c>
      <c r="O1176">
        <v>1026541</v>
      </c>
      <c r="P1176" t="s">
        <v>36</v>
      </c>
      <c r="Q1176" t="s">
        <v>36</v>
      </c>
      <c r="R1176">
        <v>399.96</v>
      </c>
      <c r="S1176" s="1">
        <v>45744.647628090279</v>
      </c>
      <c r="T1176" t="s">
        <v>42</v>
      </c>
      <c r="U1176" s="1">
        <v>45744.427777777782</v>
      </c>
      <c r="V1176" t="s">
        <v>43</v>
      </c>
      <c r="W1176" t="s">
        <v>36</v>
      </c>
      <c r="X1176">
        <v>0</v>
      </c>
      <c r="Y1176">
        <v>201</v>
      </c>
      <c r="Z1176" t="s">
        <v>36</v>
      </c>
      <c r="AA1176" t="s">
        <v>36</v>
      </c>
      <c r="AB1176" t="s">
        <v>36</v>
      </c>
      <c r="AC1176" t="s">
        <v>3770</v>
      </c>
      <c r="AD1176" t="s">
        <v>3770</v>
      </c>
      <c r="AE1176" t="s">
        <v>45</v>
      </c>
      <c r="AG1176" s="18" t="s">
        <v>3823</v>
      </c>
      <c r="AH1176" s="18"/>
      <c r="AI1176" s="2" t="s">
        <v>48</v>
      </c>
      <c r="AJ1176" s="2" t="e">
        <f>VLOOKUP(A1176,'Classification Test Result'!$A$2:$D$2428,4,FALSE)</f>
        <v>#N/A</v>
      </c>
      <c r="AL1176" s="2">
        <f>_xlfn.XLOOKUP($A1176,Results!$A$2:$A$2256,Results!G$2:G$2256,"")</f>
        <v>1230004</v>
      </c>
      <c r="AM1176" s="2" t="str">
        <f>_xlfn.XLOOKUP($A1176,Results!$A$2:$A$2256,Results!H$2:H$2256,"")</f>
        <v>D26950</v>
      </c>
      <c r="AN1176" s="2" t="str">
        <f>_xlfn.XLOOKUP($A1176,Results!$A$2:$A$2256,Results!I$2:I$2256,"")</f>
        <v>DEWALT</v>
      </c>
      <c r="AO1176" s="2">
        <f>_xlfn.XLOOKUP($A1176,Results!$A$2:$A$2256,Results!J$2:J$2256,"")</f>
        <v>885911178112</v>
      </c>
      <c r="AP1176" s="2">
        <f>_xlfn.XLOOKUP($A1176,Results!$A$2:$A$2256,Results!K$2:K$2256,"")</f>
        <v>27112717</v>
      </c>
      <c r="AQ1176" s="2">
        <f>_xlfn.XLOOKUP($A1176,Results!$A$2:$A$2256,Results!L$2:L$2256,"")</f>
        <v>0</v>
      </c>
      <c r="AR1176" s="2">
        <f>_xlfn.XLOOKUP($A1176,Results!$A$2:$A$2256,Results!M$2:M$2256,"")</f>
        <v>548681</v>
      </c>
      <c r="AS1176" s="2" t="str">
        <f>_xlfn.XLOOKUP($A1176,Results!$A$2:$A$2256,Results!N$2:N$2256,"")</f>
        <v>B&amp;DDO D26950 HEAVY DUTY HEAT GUN</v>
      </c>
      <c r="AT1176" s="2" t="str">
        <f>_xlfn.XLOOKUP($A1176,Results!$A$2:$A$2256,Results!O$2:O$2256,"")</f>
        <v>DEWALT</v>
      </c>
      <c r="AU1176" s="2" t="str">
        <f>_xlfn.XLOOKUP($A1176,Results!$A$2:$A$2256,Results!P$2:P$2256,"")</f>
        <v>DEWALT</v>
      </c>
      <c r="AV1176" s="2" t="str">
        <f>_xlfn.XLOOKUP($A1176,Results!$A$2:$A$2256,Results!Q$2:Q$2256,"")</f>
        <v>SINGLE_MATCH</v>
      </c>
      <c r="AW1176" s="2" t="str">
        <f>_xlfn.XLOOKUP($A1176,Results!$A$2:$A$2256,Results!R$2:R$2256,"")</f>
        <v>0.7973549769519557</v>
      </c>
      <c r="AX1176" s="2">
        <f>_xlfn.XLOOKUP($A1176,Results!$A$2:$A$2256,Results!S$2:S$2256,"")</f>
        <v>100</v>
      </c>
      <c r="AY1176" s="2">
        <f>_xlfn.XLOOKUP($A1176,Results!$A$2:$A$2256,Results!T$2:T$2256,"")</f>
        <v>100</v>
      </c>
      <c r="AZ1176" s="2">
        <f>_xlfn.XLOOKUP($A1176,Results!$A$2:$A$2256,Results!U$2:U$2256,"")</f>
        <v>100</v>
      </c>
      <c r="BA1176" s="2" t="str">
        <f>_xlfn.XLOOKUP($A1176,Results!$A$2:$A$2256,Results!V$2:V$2256,"")</f>
        <v>DEWALT</v>
      </c>
      <c r="BB1176" s="2">
        <f>_xlfn.XLOOKUP($A1176,Results!$A$2:$A$2256,Results!W$2:W$2256,"")</f>
        <v>72</v>
      </c>
      <c r="BC1176" s="2">
        <f>_xlfn.XLOOKUP($A1176,Results!$A$2:$A$2256,Results!X$2:X$2256,"")</f>
        <v>27112717</v>
      </c>
      <c r="BD1176" s="2">
        <f>_xlfn.XLOOKUP($A1176,Results!$A$2:$A$2256,Results!Y$2:Y$2256,"")</f>
        <v>84</v>
      </c>
      <c r="BE1176" s="2" t="b">
        <f>_xlfn.XLOOKUP($A1176,Results!$A$2:$A$2256,Results!Z$2:Z$2256,"")</f>
        <v>1</v>
      </c>
    </row>
    <row r="1177" spans="1:57" ht="38.25" customHeight="1" x14ac:dyDescent="0.3">
      <c r="A1177">
        <v>906854</v>
      </c>
      <c r="B1177">
        <v>281863</v>
      </c>
      <c r="C1177" t="s">
        <v>36</v>
      </c>
      <c r="D1177" t="s">
        <v>3824</v>
      </c>
      <c r="E1177" s="2" t="str">
        <f>VLOOKUP(F1177,'RPA Vendor Data '!F$1:$G$2418,2)</f>
        <v>ACME CONSTRUCTION SUPPLY</v>
      </c>
      <c r="F1177" s="2">
        <v>10054</v>
      </c>
      <c r="G1177" s="2">
        <v>1</v>
      </c>
      <c r="H1177" t="s">
        <v>3825</v>
      </c>
      <c r="I1177">
        <v>400</v>
      </c>
      <c r="J1177" t="s">
        <v>58</v>
      </c>
      <c r="K1177" t="s">
        <v>58</v>
      </c>
      <c r="L1177">
        <v>271.64999999999998</v>
      </c>
      <c r="M1177" s="2" t="s">
        <v>3799</v>
      </c>
      <c r="N1177" s="9" t="s">
        <v>3826</v>
      </c>
      <c r="O1177">
        <v>1160</v>
      </c>
      <c r="P1177" t="s">
        <v>36</v>
      </c>
      <c r="Q1177" t="s">
        <v>36</v>
      </c>
      <c r="R1177">
        <v>1086.5999999999999</v>
      </c>
      <c r="S1177" s="1">
        <v>45744.64790625</v>
      </c>
      <c r="T1177" t="s">
        <v>42</v>
      </c>
      <c r="U1177" s="1">
        <v>45744.425000000003</v>
      </c>
      <c r="V1177" t="s">
        <v>43</v>
      </c>
      <c r="W1177" t="s">
        <v>36</v>
      </c>
      <c r="X1177">
        <v>0</v>
      </c>
      <c r="Y1177">
        <v>999</v>
      </c>
      <c r="Z1177" t="s">
        <v>36</v>
      </c>
      <c r="AA1177" t="s">
        <v>36</v>
      </c>
      <c r="AB1177" t="s">
        <v>36</v>
      </c>
      <c r="AC1177" t="s">
        <v>3697</v>
      </c>
      <c r="AD1177" t="s">
        <v>3697</v>
      </c>
      <c r="AE1177" t="s">
        <v>45</v>
      </c>
      <c r="AG1177" s="18" t="s">
        <v>3827</v>
      </c>
      <c r="AH1177" s="18"/>
      <c r="AI1177" s="2" t="s">
        <v>48</v>
      </c>
      <c r="AJ1177" s="2" t="e">
        <f>VLOOKUP(A1177,'Classification Test Result'!$A$2:$D$2428,4,FALSE)</f>
        <v>#N/A</v>
      </c>
      <c r="AL1177" s="2">
        <f>_xlfn.XLOOKUP($A1177,Results!$A$2:$A$2256,Results!G$2:G$2256,"")</f>
        <v>210925</v>
      </c>
      <c r="AM1177" s="2" t="str">
        <f>_xlfn.XLOOKUP($A1177,Results!$A$2:$A$2256,Results!H$2:H$2256,"")</f>
        <v>7615SD6PWR</v>
      </c>
      <c r="AN1177" s="2" t="str">
        <f>_xlfn.XLOOKUP($A1177,Results!$A$2:$A$2256,Results!I$2:I$2256,"")</f>
        <v>POWERS FASTENERS</v>
      </c>
      <c r="AO1177" s="2" t="str">
        <f>_xlfn.XLOOKUP($A1177,Results!$A$2:$A$2256,Results!J$2:J$2256,"")</f>
        <v>075352779751</v>
      </c>
      <c r="AP1177" s="2">
        <f>_xlfn.XLOOKUP($A1177,Results!$A$2:$A$2256,Results!K$2:K$2256,"")</f>
        <v>31162102</v>
      </c>
      <c r="AQ1177" s="2">
        <f>_xlfn.XLOOKUP($A1177,Results!$A$2:$A$2256,Results!L$2:L$2256,"")</f>
        <v>0</v>
      </c>
      <c r="AR1177" s="2">
        <f>_xlfn.XLOOKUP($A1177,Results!$A$2:$A$2256,Results!M$2:M$2256,"")</f>
        <v>735781</v>
      </c>
      <c r="AS1177" s="2" t="str">
        <f>_xlfn.XLOOKUP($A1177,Results!$A$2:$A$2256,Results!N$2:N$2256,"")</f>
        <v>PWF 7615SD6-PWR 3/8X3-3/4 ANCHOR</v>
      </c>
      <c r="AT1177" s="2" t="str">
        <f>_xlfn.XLOOKUP($A1177,Results!$A$2:$A$2256,Results!O$2:O$2256,"")</f>
        <v>POWERS FASTENERS</v>
      </c>
      <c r="AU1177" s="2">
        <f>_xlfn.XLOOKUP($A1177,Results!$A$2:$A$2256,Results!P$2:P$2256,"")</f>
        <v>0</v>
      </c>
      <c r="AV1177" s="2" t="str">
        <f>_xlfn.XLOOKUP($A1177,Results!$A$2:$A$2256,Results!Q$2:Q$2256,"")</f>
        <v>NO_VALID_MATCHES</v>
      </c>
      <c r="AW1177" s="2" t="str">
        <f>_xlfn.XLOOKUP($A1177,Results!$A$2:$A$2256,Results!R$2:R$2256,"")</f>
        <v>0.7299569574505989</v>
      </c>
      <c r="AX1177" s="2">
        <f>_xlfn.XLOOKUP($A1177,Results!$A$2:$A$2256,Results!S$2:S$2256,"")</f>
        <v>91</v>
      </c>
      <c r="AY1177" s="2">
        <f>_xlfn.XLOOKUP($A1177,Results!$A$2:$A$2256,Results!T$2:T$2256,"")</f>
        <v>58</v>
      </c>
      <c r="AZ1177" s="2">
        <f>_xlfn.XLOOKUP($A1177,Results!$A$2:$A$2256,Results!U$2:U$2256,"")</f>
        <v>73</v>
      </c>
      <c r="BA1177" s="2" t="str">
        <f>_xlfn.XLOOKUP($A1177,Results!$A$2:$A$2256,Results!V$2:V$2256,"")</f>
        <v>POWERS FASTENERS</v>
      </c>
      <c r="BB1177" s="2">
        <f>_xlfn.XLOOKUP($A1177,Results!$A$2:$A$2256,Results!W$2:W$2256,"")</f>
        <v>79</v>
      </c>
      <c r="BC1177" s="2">
        <f>_xlfn.XLOOKUP($A1177,Results!$A$2:$A$2256,Results!X$2:X$2256,"")</f>
        <v>31162100</v>
      </c>
      <c r="BD1177" s="2">
        <f>_xlfn.XLOOKUP($A1177,Results!$A$2:$A$2256,Results!Y$2:Y$2256,"")</f>
        <v>79</v>
      </c>
      <c r="BE1177" s="2" t="b">
        <f>_xlfn.XLOOKUP($A1177,Results!$A$2:$A$2256,Results!Z$2:Z$2256,"")</f>
        <v>1</v>
      </c>
    </row>
    <row r="1178" spans="1:57" ht="38.25" customHeight="1" x14ac:dyDescent="0.3">
      <c r="A1178">
        <v>906855</v>
      </c>
      <c r="B1178">
        <v>281919</v>
      </c>
      <c r="C1178" t="s">
        <v>36</v>
      </c>
      <c r="D1178" t="s">
        <v>590</v>
      </c>
      <c r="E1178" s="2" t="str">
        <f>VLOOKUP(F1178,'RPA Vendor Data '!F$1:$G$2418,2)</f>
        <v>ACME CONSTRUCTION SUPPLY</v>
      </c>
      <c r="F1178" s="2">
        <v>10054</v>
      </c>
      <c r="G1178" s="2">
        <v>2</v>
      </c>
      <c r="H1178" t="s">
        <v>3829</v>
      </c>
      <c r="I1178">
        <v>300</v>
      </c>
      <c r="J1178" t="s">
        <v>58</v>
      </c>
      <c r="K1178" t="s">
        <v>58</v>
      </c>
      <c r="L1178">
        <v>10.29</v>
      </c>
      <c r="M1178" s="2" t="s">
        <v>3799</v>
      </c>
      <c r="N1178" s="9" t="s">
        <v>3830</v>
      </c>
      <c r="O1178" t="s">
        <v>36</v>
      </c>
      <c r="P1178" t="s">
        <v>36</v>
      </c>
      <c r="Q1178" t="s">
        <v>36</v>
      </c>
      <c r="R1178">
        <v>30.87</v>
      </c>
      <c r="S1178" s="1">
        <v>45744.771333564808</v>
      </c>
      <c r="T1178" t="s">
        <v>42</v>
      </c>
      <c r="U1178" s="1">
        <v>45744.556250000001</v>
      </c>
      <c r="V1178" t="s">
        <v>43</v>
      </c>
      <c r="W1178" t="s">
        <v>36</v>
      </c>
      <c r="X1178">
        <v>1</v>
      </c>
      <c r="Y1178">
        <v>201</v>
      </c>
      <c r="Z1178" t="s">
        <v>36</v>
      </c>
      <c r="AA1178" t="s">
        <v>36</v>
      </c>
      <c r="AB1178">
        <v>62</v>
      </c>
      <c r="AC1178" t="s">
        <v>3697</v>
      </c>
      <c r="AD1178" t="s">
        <v>3697</v>
      </c>
      <c r="AE1178" t="s">
        <v>45</v>
      </c>
      <c r="AG1178" s="18" t="s">
        <v>3831</v>
      </c>
      <c r="AH1178" s="18"/>
      <c r="AI1178" s="2" t="s">
        <v>48</v>
      </c>
      <c r="AJ1178" s="2" t="e">
        <f>VLOOKUP(A1178,'Classification Test Result'!$A$2:$D$2428,4,FALSE)</f>
        <v>#N/A</v>
      </c>
      <c r="AL1178" s="2">
        <f>_xlfn.XLOOKUP($A1178,Results!$A$2:$A$2256,Results!G$2:G$2256,"")</f>
        <v>384201</v>
      </c>
      <c r="AM1178" s="2" t="str">
        <f>_xlfn.XLOOKUP($A1178,Results!$A$2:$A$2256,Results!H$2:H$2256,"")</f>
        <v>50630PWR</v>
      </c>
      <c r="AN1178" s="2" t="str">
        <f>_xlfn.XLOOKUP($A1178,Results!$A$2:$A$2256,Results!I$2:I$2256,"")</f>
        <v>POWERS FASTENERS</v>
      </c>
      <c r="AO1178" s="2" t="str">
        <f>_xlfn.XLOOKUP($A1178,Results!$A$2:$A$2256,Results!J$2:J$2256,"")</f>
        <v>075352622569</v>
      </c>
      <c r="AP1178" s="2">
        <f>_xlfn.XLOOKUP($A1178,Results!$A$2:$A$2256,Results!K$2:K$2256,"")</f>
        <v>27110000</v>
      </c>
      <c r="AQ1178" s="2">
        <f>_xlfn.XLOOKUP($A1178,Results!$A$2:$A$2256,Results!L$2:L$2256,"")</f>
        <v>0</v>
      </c>
      <c r="AR1178" s="2">
        <f>_xlfn.XLOOKUP($A1178,Results!$A$2:$A$2256,Results!M$2:M$2256,"")</f>
        <v>861566</v>
      </c>
      <c r="AS1178" s="2" t="str">
        <f>_xlfn.XLOOKUP($A1178,Results!$A$2:$A$2256,Results!N$2:N$2256,"")</f>
        <v>PWF 50630 .27 RED SFTYSTRIPLOAD</v>
      </c>
      <c r="AT1178" s="2" t="str">
        <f>_xlfn.XLOOKUP($A1178,Results!$A$2:$A$2256,Results!O$2:O$2256,"")</f>
        <v>POWERS FASTENERS</v>
      </c>
      <c r="AU1178" s="2">
        <f>_xlfn.XLOOKUP($A1178,Results!$A$2:$A$2256,Results!P$2:P$2256,"")</f>
        <v>0</v>
      </c>
      <c r="AV1178" s="2" t="str">
        <f>_xlfn.XLOOKUP($A1178,Results!$A$2:$A$2256,Results!Q$2:Q$2256,"")</f>
        <v>NO_VALID_MATCHES</v>
      </c>
      <c r="AW1178" s="2" t="str">
        <f>_xlfn.XLOOKUP($A1178,Results!$A$2:$A$2256,Results!R$2:R$2256,"")</f>
        <v>0.6469336698288445</v>
      </c>
      <c r="AX1178" s="2">
        <f>_xlfn.XLOOKUP($A1178,Results!$A$2:$A$2256,Results!S$2:S$2256,"")</f>
        <v>79</v>
      </c>
      <c r="AY1178" s="2">
        <f>_xlfn.XLOOKUP($A1178,Results!$A$2:$A$2256,Results!T$2:T$2256,"")</f>
        <v>49</v>
      </c>
      <c r="AZ1178" s="2">
        <f>_xlfn.XLOOKUP($A1178,Results!$A$2:$A$2256,Results!U$2:U$2256,"")</f>
        <v>57</v>
      </c>
      <c r="BA1178" s="2" t="str">
        <f>_xlfn.XLOOKUP($A1178,Results!$A$2:$A$2256,Results!V$2:V$2256,"")</f>
        <v>POWERS FASTENERS</v>
      </c>
      <c r="BB1178" s="2">
        <f>_xlfn.XLOOKUP($A1178,Results!$A$2:$A$2256,Results!W$2:W$2256,"")</f>
        <v>61</v>
      </c>
      <c r="BC1178" s="2">
        <f>_xlfn.XLOOKUP($A1178,Results!$A$2:$A$2256,Results!X$2:X$2256,"")</f>
        <v>27110000</v>
      </c>
      <c r="BD1178" s="2">
        <f>_xlfn.XLOOKUP($A1178,Results!$A$2:$A$2256,Results!Y$2:Y$2256,"")</f>
        <v>77</v>
      </c>
      <c r="BE1178" s="2" t="b">
        <f>_xlfn.XLOOKUP($A1178,Results!$A$2:$A$2256,Results!Z$2:Z$2256,"")</f>
        <v>1</v>
      </c>
    </row>
    <row r="1179" spans="1:57" ht="38.25" customHeight="1" x14ac:dyDescent="0.3">
      <c r="A1179">
        <v>906856</v>
      </c>
      <c r="B1179">
        <v>281734</v>
      </c>
      <c r="C1179" t="s">
        <v>36</v>
      </c>
      <c r="D1179">
        <v>5580074589</v>
      </c>
      <c r="F1179" s="2">
        <v>12185</v>
      </c>
      <c r="G1179" s="2">
        <v>2</v>
      </c>
      <c r="H1179" s="2" t="s">
        <v>3784</v>
      </c>
      <c r="I1179">
        <v>1</v>
      </c>
      <c r="J1179" t="s">
        <v>39</v>
      </c>
      <c r="K1179" t="s">
        <v>39</v>
      </c>
      <c r="L1179">
        <v>13.35</v>
      </c>
      <c r="M1179" s="2" t="s">
        <v>36</v>
      </c>
      <c r="N1179" s="9" t="s">
        <v>36</v>
      </c>
      <c r="O1179" t="s">
        <v>36</v>
      </c>
      <c r="P1179" t="s">
        <v>36</v>
      </c>
      <c r="Q1179" t="s">
        <v>36</v>
      </c>
      <c r="R1179">
        <v>13.35</v>
      </c>
      <c r="S1179" s="1">
        <v>45744.543198576393</v>
      </c>
      <c r="T1179" t="s">
        <v>42</v>
      </c>
      <c r="U1179" s="1">
        <v>45744.319444444453</v>
      </c>
      <c r="V1179" t="s">
        <v>43</v>
      </c>
      <c r="W1179" t="s">
        <v>36</v>
      </c>
      <c r="X1179">
        <v>0</v>
      </c>
      <c r="Y1179">
        <v>999</v>
      </c>
      <c r="Z1179" t="s">
        <v>36</v>
      </c>
      <c r="AA1179" t="s">
        <v>36</v>
      </c>
      <c r="AB1179" t="s">
        <v>36</v>
      </c>
      <c r="AC1179" t="s">
        <v>1010</v>
      </c>
      <c r="AD1179" t="s">
        <v>1010</v>
      </c>
      <c r="AE1179" t="s">
        <v>45</v>
      </c>
      <c r="AF1179" s="2"/>
      <c r="AI1179" s="2" t="str">
        <f>IF(COUNTIF(Classification!$B$2:$B$316,H1179)&gt;0, "FREIGHT", " ")</f>
        <v>FREIGHT</v>
      </c>
      <c r="AJ1179" s="2" t="e">
        <f>VLOOKUP(A1179,'Classification Test Result'!$A$2:$D$2428,4,FALSE)</f>
        <v>#N/A</v>
      </c>
      <c r="AL1179" s="2">
        <f>_xlfn.XLOOKUP($A1179,Results!$A$2:$A$2256,Results!G$2:G$2256,"")</f>
        <v>0</v>
      </c>
      <c r="AM1179" s="2">
        <f>_xlfn.XLOOKUP($A1179,Results!$A$2:$A$2256,Results!H$2:H$2256,"")</f>
        <v>0</v>
      </c>
      <c r="AN1179" s="2">
        <f>_xlfn.XLOOKUP($A1179,Results!$A$2:$A$2256,Results!I$2:I$2256,"")</f>
        <v>0</v>
      </c>
      <c r="AO1179" s="2">
        <f>_xlfn.XLOOKUP($A1179,Results!$A$2:$A$2256,Results!J$2:J$2256,"")</f>
        <v>0</v>
      </c>
      <c r="AP1179" s="2">
        <f>_xlfn.XLOOKUP($A1179,Results!$A$2:$A$2256,Results!K$2:K$2256,"")</f>
        <v>0</v>
      </c>
      <c r="AQ1179" s="2">
        <f>_xlfn.XLOOKUP($A1179,Results!$A$2:$A$2256,Results!L$2:L$2256,"")</f>
        <v>0</v>
      </c>
      <c r="AR1179" s="2">
        <f>_xlfn.XLOOKUP($A1179,Results!$A$2:$A$2256,Results!M$2:M$2256,"")</f>
        <v>0</v>
      </c>
      <c r="AS1179" s="2">
        <f>_xlfn.XLOOKUP($A1179,Results!$A$2:$A$2256,Results!N$2:N$2256,"")</f>
        <v>0</v>
      </c>
      <c r="AT1179" s="2">
        <f>_xlfn.XLOOKUP($A1179,Results!$A$2:$A$2256,Results!O$2:O$2256,"")</f>
        <v>0</v>
      </c>
      <c r="AU1179" s="2">
        <f>_xlfn.XLOOKUP($A1179,Results!$A$2:$A$2256,Results!P$2:P$2256,"")</f>
        <v>0</v>
      </c>
      <c r="AV1179" s="2">
        <f>_xlfn.XLOOKUP($A1179,Results!$A$2:$A$2256,Results!Q$2:Q$2256,"")</f>
        <v>0</v>
      </c>
      <c r="AW1179" s="2">
        <f>_xlfn.XLOOKUP($A1179,Results!$A$2:$A$2256,Results!R$2:R$2256,"")</f>
        <v>0</v>
      </c>
      <c r="AX1179" s="2">
        <f>_xlfn.XLOOKUP($A1179,Results!$A$2:$A$2256,Results!S$2:S$2256,"")</f>
        <v>0</v>
      </c>
      <c r="AY1179" s="2">
        <f>_xlfn.XLOOKUP($A1179,Results!$A$2:$A$2256,Results!T$2:T$2256,"")</f>
        <v>0</v>
      </c>
      <c r="AZ1179" s="2">
        <f>_xlfn.XLOOKUP($A1179,Results!$A$2:$A$2256,Results!U$2:U$2256,"")</f>
        <v>0</v>
      </c>
      <c r="BA1179" s="2">
        <f>_xlfn.XLOOKUP($A1179,Results!$A$2:$A$2256,Results!V$2:V$2256,"")</f>
        <v>0</v>
      </c>
      <c r="BB1179" s="2">
        <f>_xlfn.XLOOKUP($A1179,Results!$A$2:$A$2256,Results!W$2:W$2256,"")</f>
        <v>0</v>
      </c>
      <c r="BC1179" s="2">
        <f>_xlfn.XLOOKUP($A1179,Results!$A$2:$A$2256,Results!X$2:X$2256,"")</f>
        <v>0</v>
      </c>
      <c r="BD1179" s="2">
        <f>_xlfn.XLOOKUP($A1179,Results!$A$2:$A$2256,Results!Y$2:Y$2256,"")</f>
        <v>0</v>
      </c>
      <c r="BE1179" s="2">
        <f>_xlfn.XLOOKUP($A1179,Results!$A$2:$A$2256,Results!Z$2:Z$2256,"")</f>
        <v>0</v>
      </c>
    </row>
    <row r="1180" spans="1:57" ht="38.25" customHeight="1" x14ac:dyDescent="0.3">
      <c r="A1180">
        <v>906857</v>
      </c>
      <c r="B1180">
        <v>281919</v>
      </c>
      <c r="C1180" t="s">
        <v>36</v>
      </c>
      <c r="D1180" t="s">
        <v>590</v>
      </c>
      <c r="E1180" s="2" t="str">
        <f>VLOOKUP(F1180,'RPA Vendor Data '!F$1:$G$2418,2)</f>
        <v>ACME CONSTRUCTION SUPPLY</v>
      </c>
      <c r="F1180" s="2">
        <v>10054</v>
      </c>
      <c r="G1180" s="2">
        <v>1</v>
      </c>
      <c r="H1180" t="s">
        <v>3832</v>
      </c>
      <c r="I1180">
        <v>300</v>
      </c>
      <c r="J1180" t="s">
        <v>58</v>
      </c>
      <c r="K1180" t="s">
        <v>58</v>
      </c>
      <c r="L1180">
        <v>10.29</v>
      </c>
      <c r="M1180" s="2" t="s">
        <v>1593</v>
      </c>
      <c r="N1180" s="9" t="s">
        <v>3833</v>
      </c>
      <c r="O1180" t="s">
        <v>36</v>
      </c>
      <c r="P1180" t="s">
        <v>36</v>
      </c>
      <c r="Q1180" t="s">
        <v>36</v>
      </c>
      <c r="R1180">
        <v>30.87</v>
      </c>
      <c r="S1180" s="1">
        <v>45744.771318055558</v>
      </c>
      <c r="T1180" t="s">
        <v>42</v>
      </c>
      <c r="U1180" s="1">
        <v>45744.556250000001</v>
      </c>
      <c r="V1180" t="s">
        <v>43</v>
      </c>
      <c r="W1180" t="s">
        <v>36</v>
      </c>
      <c r="X1180">
        <v>1</v>
      </c>
      <c r="Y1180">
        <v>0</v>
      </c>
      <c r="Z1180">
        <v>16.260000000000002</v>
      </c>
      <c r="AA1180" t="s">
        <v>36</v>
      </c>
      <c r="AB1180">
        <v>62</v>
      </c>
      <c r="AC1180" t="s">
        <v>3697</v>
      </c>
      <c r="AD1180" t="s">
        <v>3697</v>
      </c>
      <c r="AE1180" t="s">
        <v>45</v>
      </c>
      <c r="AG1180" s="18" t="s">
        <v>3834</v>
      </c>
      <c r="AH1180" s="18"/>
      <c r="AI1180" s="2" t="s">
        <v>48</v>
      </c>
      <c r="AJ1180" s="2" t="e">
        <f>VLOOKUP(A1180,'Classification Test Result'!$A$2:$D$2428,4,FALSE)</f>
        <v>#N/A</v>
      </c>
      <c r="AL1180" s="2">
        <f>_xlfn.XLOOKUP($A1180,Results!$A$2:$A$2256,Results!G$2:G$2256,"")</f>
        <v>384471</v>
      </c>
      <c r="AM1180" s="2" t="str">
        <f>_xlfn.XLOOKUP($A1180,Results!$A$2:$A$2256,Results!H$2:H$2256,"")</f>
        <v>50626PWR</v>
      </c>
      <c r="AN1180" s="2" t="str">
        <f>_xlfn.XLOOKUP($A1180,Results!$A$2:$A$2256,Results!I$2:I$2256,"")</f>
        <v>POWERS FASTENERS</v>
      </c>
      <c r="AO1180" s="2" t="str">
        <f>_xlfn.XLOOKUP($A1180,Results!$A$2:$A$2256,Results!J$2:J$2256,"")</f>
        <v>075352622514</v>
      </c>
      <c r="AP1180" s="2">
        <f>_xlfn.XLOOKUP($A1180,Results!$A$2:$A$2256,Results!K$2:K$2256,"")</f>
        <v>27110000</v>
      </c>
      <c r="AQ1180" s="2">
        <f>_xlfn.XLOOKUP($A1180,Results!$A$2:$A$2256,Results!L$2:L$2256,"")</f>
        <v>0</v>
      </c>
      <c r="AR1180" s="2">
        <f>_xlfn.XLOOKUP($A1180,Results!$A$2:$A$2256,Results!M$2:M$2256,"")</f>
        <v>680393</v>
      </c>
      <c r="AS1180" s="2" t="str">
        <f>_xlfn.XLOOKUP($A1180,Results!$A$2:$A$2256,Results!N$2:N$2256,"")</f>
        <v>PWF 50626 .27 YEL SFTYSTRIPLOAD</v>
      </c>
      <c r="AT1180" s="2" t="str">
        <f>_xlfn.XLOOKUP($A1180,Results!$A$2:$A$2256,Results!O$2:O$2256,"")</f>
        <v>POWERS FASTENERS</v>
      </c>
      <c r="AU1180" s="2">
        <f>_xlfn.XLOOKUP($A1180,Results!$A$2:$A$2256,Results!P$2:P$2256,"")</f>
        <v>0</v>
      </c>
      <c r="AV1180" s="2" t="str">
        <f>_xlfn.XLOOKUP($A1180,Results!$A$2:$A$2256,Results!Q$2:Q$2256,"")</f>
        <v>NO_VALID_MATCHES</v>
      </c>
      <c r="AW1180" s="2" t="str">
        <f>_xlfn.XLOOKUP($A1180,Results!$A$2:$A$2256,Results!R$2:R$2256,"")</f>
        <v>0.6658911822531488</v>
      </c>
      <c r="AX1180" s="2">
        <f>_xlfn.XLOOKUP($A1180,Results!$A$2:$A$2256,Results!S$2:S$2256,"")</f>
        <v>81</v>
      </c>
      <c r="AY1180" s="2">
        <f>_xlfn.XLOOKUP($A1180,Results!$A$2:$A$2256,Results!T$2:T$2256,"")</f>
        <v>50</v>
      </c>
      <c r="AZ1180" s="2">
        <f>_xlfn.XLOOKUP($A1180,Results!$A$2:$A$2256,Results!U$2:U$2256,"")</f>
        <v>60</v>
      </c>
      <c r="BA1180" s="2" t="str">
        <f>_xlfn.XLOOKUP($A1180,Results!$A$2:$A$2256,Results!V$2:V$2256,"")</f>
        <v>POWERS FASTENERS</v>
      </c>
      <c r="BB1180" s="2">
        <f>_xlfn.XLOOKUP($A1180,Results!$A$2:$A$2256,Results!W$2:W$2256,"")</f>
        <v>77</v>
      </c>
      <c r="BC1180" s="2">
        <f>_xlfn.XLOOKUP($A1180,Results!$A$2:$A$2256,Results!X$2:X$2256,"")</f>
        <v>27110000</v>
      </c>
      <c r="BD1180" s="2">
        <f>_xlfn.XLOOKUP($A1180,Results!$A$2:$A$2256,Results!Y$2:Y$2256,"")</f>
        <v>77</v>
      </c>
      <c r="BE1180" s="2" t="b">
        <f>_xlfn.XLOOKUP($A1180,Results!$A$2:$A$2256,Results!Z$2:Z$2256,"")</f>
        <v>1</v>
      </c>
    </row>
    <row r="1181" spans="1:57" ht="38.25" customHeight="1" x14ac:dyDescent="0.3">
      <c r="A1181">
        <v>906858</v>
      </c>
      <c r="B1181">
        <v>281292</v>
      </c>
      <c r="C1181" t="s">
        <v>36</v>
      </c>
      <c r="D1181" t="s">
        <v>3756</v>
      </c>
      <c r="E1181" s="2" t="str">
        <f>VLOOKUP(F1181,'RPA Vendor Data '!F$1:$G$2418,2)</f>
        <v>CALIFORNIA SERVICE TOOL I</v>
      </c>
      <c r="F1181" s="2">
        <v>16641</v>
      </c>
      <c r="G1181" s="2">
        <v>2</v>
      </c>
      <c r="H1181" t="s">
        <v>3835</v>
      </c>
      <c r="I1181">
        <v>20</v>
      </c>
      <c r="J1181" t="s">
        <v>65</v>
      </c>
      <c r="K1181" t="s">
        <v>39</v>
      </c>
      <c r="L1181">
        <v>1.1499999999999999</v>
      </c>
      <c r="M1181" s="2" t="s">
        <v>3773</v>
      </c>
      <c r="N1181" s="9" t="s">
        <v>3836</v>
      </c>
      <c r="O1181" t="s">
        <v>36</v>
      </c>
      <c r="P1181" t="s">
        <v>36</v>
      </c>
      <c r="Q1181" t="s">
        <v>36</v>
      </c>
      <c r="R1181">
        <v>23</v>
      </c>
      <c r="S1181" s="1">
        <v>45744.125279363427</v>
      </c>
      <c r="T1181" t="s">
        <v>42</v>
      </c>
      <c r="U1181" s="1">
        <v>45743.902777777781</v>
      </c>
      <c r="V1181" t="s">
        <v>43</v>
      </c>
      <c r="W1181" t="s">
        <v>36</v>
      </c>
      <c r="X1181">
        <v>2</v>
      </c>
      <c r="Y1181" t="s">
        <v>525</v>
      </c>
      <c r="Z1181" t="s">
        <v>36</v>
      </c>
      <c r="AA1181">
        <v>1.1499999999999999</v>
      </c>
      <c r="AB1181" t="s">
        <v>36</v>
      </c>
      <c r="AC1181" t="s">
        <v>3697</v>
      </c>
      <c r="AD1181" t="s">
        <v>3697</v>
      </c>
      <c r="AE1181" t="s">
        <v>45</v>
      </c>
      <c r="AG1181" s="18" t="s">
        <v>3837</v>
      </c>
      <c r="AH1181" s="18"/>
      <c r="AI1181" s="2" t="s">
        <v>48</v>
      </c>
      <c r="AJ1181" s="2" t="e">
        <f>VLOOKUP(A1181,'Classification Test Result'!$A$2:$D$2428,4,FALSE)</f>
        <v>#N/A</v>
      </c>
      <c r="AL1181" s="2">
        <f>_xlfn.XLOOKUP($A1181,Results!$A$2:$A$2256,Results!G$2:G$2256,"")</f>
        <v>0</v>
      </c>
      <c r="AM1181" s="2">
        <f>_xlfn.XLOOKUP($A1181,Results!$A$2:$A$2256,Results!H$2:H$2256,"")</f>
        <v>0</v>
      </c>
      <c r="AN1181" s="2">
        <f>_xlfn.XLOOKUP($A1181,Results!$A$2:$A$2256,Results!I$2:I$2256,"")</f>
        <v>0</v>
      </c>
      <c r="AO1181" s="2">
        <f>_xlfn.XLOOKUP($A1181,Results!$A$2:$A$2256,Results!J$2:J$2256,"")</f>
        <v>0</v>
      </c>
      <c r="AP1181" s="2">
        <f>_xlfn.XLOOKUP($A1181,Results!$A$2:$A$2256,Results!K$2:K$2256,"")</f>
        <v>0</v>
      </c>
      <c r="AQ1181" s="2">
        <f>_xlfn.XLOOKUP($A1181,Results!$A$2:$A$2256,Results!L$2:L$2256,"")</f>
        <v>0</v>
      </c>
      <c r="AR1181" s="2">
        <f>_xlfn.XLOOKUP($A1181,Results!$A$2:$A$2256,Results!M$2:M$2256,"")</f>
        <v>0</v>
      </c>
      <c r="AS1181" s="2">
        <f>_xlfn.XLOOKUP($A1181,Results!$A$2:$A$2256,Results!N$2:N$2256,"")</f>
        <v>0</v>
      </c>
      <c r="AT1181" s="2" t="str">
        <f>_xlfn.XLOOKUP($A1181,Results!$A$2:$A$2256,Results!O$2:O$2256,"")</f>
        <v>DEWALT</v>
      </c>
      <c r="AU1181" s="2" t="str">
        <f>_xlfn.XLOOKUP($A1181,Results!$A$2:$A$2256,Results!P$2:P$2256,"")</f>
        <v>DEWALT</v>
      </c>
      <c r="AV1181" s="2" t="str">
        <f>_xlfn.XLOOKUP($A1181,Results!$A$2:$A$2256,Results!Q$2:Q$2256,"")</f>
        <v>SINGLE_MATCH</v>
      </c>
      <c r="AW1181" s="2">
        <f>_xlfn.XLOOKUP($A1181,Results!$A$2:$A$2256,Results!R$2:R$2256,"")</f>
        <v>0</v>
      </c>
      <c r="AX1181" s="2">
        <f>_xlfn.XLOOKUP($A1181,Results!$A$2:$A$2256,Results!S$2:S$2256,"")</f>
        <v>0</v>
      </c>
      <c r="AY1181" s="2">
        <f>_xlfn.XLOOKUP($A1181,Results!$A$2:$A$2256,Results!T$2:T$2256,"")</f>
        <v>90</v>
      </c>
      <c r="AZ1181" s="2">
        <f>_xlfn.XLOOKUP($A1181,Results!$A$2:$A$2256,Results!U$2:U$2256,"")</f>
        <v>0</v>
      </c>
      <c r="BA1181" s="2">
        <f>_xlfn.XLOOKUP($A1181,Results!$A$2:$A$2256,Results!V$2:V$2256,"")</f>
        <v>0</v>
      </c>
      <c r="BB1181" s="2">
        <f>_xlfn.XLOOKUP($A1181,Results!$A$2:$A$2256,Results!W$2:W$2256,"")</f>
        <v>0</v>
      </c>
      <c r="BC1181" s="2">
        <f>_xlfn.XLOOKUP($A1181,Results!$A$2:$A$2256,Results!X$2:X$2256,"")</f>
        <v>0</v>
      </c>
      <c r="BD1181" s="2">
        <f>_xlfn.XLOOKUP($A1181,Results!$A$2:$A$2256,Results!Y$2:Y$2256,"")</f>
        <v>0</v>
      </c>
      <c r="BE1181" s="2">
        <f>_xlfn.XLOOKUP($A1181,Results!$A$2:$A$2256,Results!Z$2:Z$2256,"")</f>
        <v>0</v>
      </c>
    </row>
    <row r="1182" spans="1:57" ht="38.25" customHeight="1" x14ac:dyDescent="0.3">
      <c r="A1182">
        <v>906859</v>
      </c>
      <c r="B1182">
        <v>281690</v>
      </c>
      <c r="C1182" t="s">
        <v>36</v>
      </c>
      <c r="D1182" t="s">
        <v>454</v>
      </c>
      <c r="F1182" s="2">
        <v>17152</v>
      </c>
      <c r="G1182" s="2">
        <v>2</v>
      </c>
      <c r="H1182" s="2" t="s">
        <v>3784</v>
      </c>
      <c r="I1182">
        <v>1</v>
      </c>
      <c r="J1182" t="s">
        <v>39</v>
      </c>
      <c r="K1182" t="s">
        <v>39</v>
      </c>
      <c r="L1182">
        <v>20</v>
      </c>
      <c r="M1182" s="2" t="s">
        <v>3838</v>
      </c>
      <c r="N1182" s="9" t="s">
        <v>36</v>
      </c>
      <c r="O1182" t="s">
        <v>36</v>
      </c>
      <c r="P1182" t="s">
        <v>36</v>
      </c>
      <c r="Q1182" t="s">
        <v>36</v>
      </c>
      <c r="R1182">
        <v>20</v>
      </c>
      <c r="S1182" s="1">
        <v>45744.521878703701</v>
      </c>
      <c r="T1182" t="s">
        <v>42</v>
      </c>
      <c r="U1182" s="1">
        <v>45744.303472222222</v>
      </c>
      <c r="V1182" t="s">
        <v>43</v>
      </c>
      <c r="W1182" t="s">
        <v>36</v>
      </c>
      <c r="X1182">
        <v>0</v>
      </c>
      <c r="Y1182">
        <v>999</v>
      </c>
      <c r="Z1182" t="s">
        <v>36</v>
      </c>
      <c r="AA1182" t="s">
        <v>36</v>
      </c>
      <c r="AB1182" t="s">
        <v>36</v>
      </c>
      <c r="AC1182" t="s">
        <v>1010</v>
      </c>
      <c r="AD1182" t="s">
        <v>1010</v>
      </c>
      <c r="AE1182" t="s">
        <v>45</v>
      </c>
      <c r="AF1182" s="2"/>
      <c r="AI1182" s="2" t="str">
        <f>IF(COUNTIF(Classification!$B$2:$B$316,H1182)&gt;0, "FREIGHT", " ")</f>
        <v>FREIGHT</v>
      </c>
      <c r="AJ1182" s="2" t="e">
        <f>VLOOKUP(A1182,'Classification Test Result'!$A$2:$D$2428,4,FALSE)</f>
        <v>#N/A</v>
      </c>
      <c r="AL1182" s="2">
        <f>_xlfn.XLOOKUP($A1182,Results!$A$2:$A$2256,Results!G$2:G$2256,"")</f>
        <v>0</v>
      </c>
      <c r="AM1182" s="2">
        <f>_xlfn.XLOOKUP($A1182,Results!$A$2:$A$2256,Results!H$2:H$2256,"")</f>
        <v>0</v>
      </c>
      <c r="AN1182" s="2">
        <f>_xlfn.XLOOKUP($A1182,Results!$A$2:$A$2256,Results!I$2:I$2256,"")</f>
        <v>0</v>
      </c>
      <c r="AO1182" s="2">
        <f>_xlfn.XLOOKUP($A1182,Results!$A$2:$A$2256,Results!J$2:J$2256,"")</f>
        <v>0</v>
      </c>
      <c r="AP1182" s="2">
        <f>_xlfn.XLOOKUP($A1182,Results!$A$2:$A$2256,Results!K$2:K$2256,"")</f>
        <v>0</v>
      </c>
      <c r="AQ1182" s="2">
        <f>_xlfn.XLOOKUP($A1182,Results!$A$2:$A$2256,Results!L$2:L$2256,"")</f>
        <v>0</v>
      </c>
      <c r="AR1182" s="2">
        <f>_xlfn.XLOOKUP($A1182,Results!$A$2:$A$2256,Results!M$2:M$2256,"")</f>
        <v>0</v>
      </c>
      <c r="AS1182" s="2">
        <f>_xlfn.XLOOKUP($A1182,Results!$A$2:$A$2256,Results!N$2:N$2256,"")</f>
        <v>0</v>
      </c>
      <c r="AT1182" s="2">
        <f>_xlfn.XLOOKUP($A1182,Results!$A$2:$A$2256,Results!O$2:O$2256,"")</f>
        <v>0</v>
      </c>
      <c r="AU1182" s="2">
        <f>_xlfn.XLOOKUP($A1182,Results!$A$2:$A$2256,Results!P$2:P$2256,"")</f>
        <v>0</v>
      </c>
      <c r="AV1182" s="2">
        <f>_xlfn.XLOOKUP($A1182,Results!$A$2:$A$2256,Results!Q$2:Q$2256,"")</f>
        <v>0</v>
      </c>
      <c r="AW1182" s="2">
        <f>_xlfn.XLOOKUP($A1182,Results!$A$2:$A$2256,Results!R$2:R$2256,"")</f>
        <v>0</v>
      </c>
      <c r="AX1182" s="2">
        <f>_xlfn.XLOOKUP($A1182,Results!$A$2:$A$2256,Results!S$2:S$2256,"")</f>
        <v>0</v>
      </c>
      <c r="AY1182" s="2">
        <f>_xlfn.XLOOKUP($A1182,Results!$A$2:$A$2256,Results!T$2:T$2256,"")</f>
        <v>0</v>
      </c>
      <c r="AZ1182" s="2">
        <f>_xlfn.XLOOKUP($A1182,Results!$A$2:$A$2256,Results!U$2:U$2256,"")</f>
        <v>0</v>
      </c>
      <c r="BA1182" s="2">
        <f>_xlfn.XLOOKUP($A1182,Results!$A$2:$A$2256,Results!V$2:V$2256,"")</f>
        <v>0</v>
      </c>
      <c r="BB1182" s="2">
        <f>_xlfn.XLOOKUP($A1182,Results!$A$2:$A$2256,Results!W$2:W$2256,"")</f>
        <v>0</v>
      </c>
      <c r="BC1182" s="2">
        <f>_xlfn.XLOOKUP($A1182,Results!$A$2:$A$2256,Results!X$2:X$2256,"")</f>
        <v>0</v>
      </c>
      <c r="BD1182" s="2">
        <f>_xlfn.XLOOKUP($A1182,Results!$A$2:$A$2256,Results!Y$2:Y$2256,"")</f>
        <v>0</v>
      </c>
      <c r="BE1182" s="2">
        <f>_xlfn.XLOOKUP($A1182,Results!$A$2:$A$2256,Results!Z$2:Z$2256,"")</f>
        <v>0</v>
      </c>
    </row>
    <row r="1183" spans="1:57" ht="38.25" customHeight="1" x14ac:dyDescent="0.3">
      <c r="A1183">
        <v>906860</v>
      </c>
      <c r="B1183">
        <v>281953</v>
      </c>
      <c r="C1183" t="s">
        <v>36</v>
      </c>
      <c r="D1183">
        <v>20235</v>
      </c>
      <c r="E1183" s="2" t="str">
        <f>VLOOKUP(F1183,'RPA Vendor Data '!F$1:$G$2418,2)</f>
        <v>GT TOOL INC</v>
      </c>
      <c r="F1183" s="2">
        <v>11494</v>
      </c>
      <c r="G1183" s="2">
        <v>1</v>
      </c>
      <c r="H1183" t="s">
        <v>3839</v>
      </c>
      <c r="I1183">
        <v>1</v>
      </c>
      <c r="J1183" t="s">
        <v>39</v>
      </c>
      <c r="K1183" t="s">
        <v>39</v>
      </c>
      <c r="L1183">
        <v>278.33999999999997</v>
      </c>
      <c r="M1183" s="2" t="s">
        <v>3697</v>
      </c>
      <c r="N1183" s="9" t="s">
        <v>36</v>
      </c>
      <c r="O1183" t="s">
        <v>36</v>
      </c>
      <c r="P1183" t="s">
        <v>36</v>
      </c>
      <c r="Q1183" t="s">
        <v>36</v>
      </c>
      <c r="R1183">
        <v>278.33999999999997</v>
      </c>
      <c r="S1183" s="1">
        <v>45744.833969016203</v>
      </c>
      <c r="T1183" t="s">
        <v>42</v>
      </c>
      <c r="U1183" s="1">
        <v>45744.619444444441</v>
      </c>
      <c r="V1183" t="s">
        <v>43</v>
      </c>
      <c r="W1183" t="s">
        <v>36</v>
      </c>
      <c r="X1183">
        <v>0</v>
      </c>
      <c r="Y1183">
        <v>301</v>
      </c>
      <c r="Z1183" t="s">
        <v>36</v>
      </c>
      <c r="AA1183" t="s">
        <v>36</v>
      </c>
      <c r="AB1183" t="s">
        <v>36</v>
      </c>
      <c r="AC1183" t="s">
        <v>49</v>
      </c>
      <c r="AD1183" t="s">
        <v>49</v>
      </c>
      <c r="AE1183" t="s">
        <v>45</v>
      </c>
      <c r="AF1183" s="44">
        <v>27112700</v>
      </c>
      <c r="AG1183" s="18" t="s">
        <v>3840</v>
      </c>
      <c r="AH1183" s="18"/>
      <c r="AI1183" s="2" t="s">
        <v>48</v>
      </c>
      <c r="AJ1183" s="2" t="e">
        <f>VLOOKUP(A1183,'Classification Test Result'!$A$2:$D$2428,4,FALSE)</f>
        <v>#N/A</v>
      </c>
      <c r="AL1183" s="2">
        <f>_xlfn.XLOOKUP($A1183,Results!$A$2:$A$2256,Results!G$2:G$2256,"")</f>
        <v>0</v>
      </c>
      <c r="AM1183" s="2">
        <f>_xlfn.XLOOKUP($A1183,Results!$A$2:$A$2256,Results!H$2:H$2256,"")</f>
        <v>0</v>
      </c>
      <c r="AN1183" s="2">
        <f>_xlfn.XLOOKUP($A1183,Results!$A$2:$A$2256,Results!I$2:I$2256,"")</f>
        <v>0</v>
      </c>
      <c r="AO1183" s="2">
        <f>_xlfn.XLOOKUP($A1183,Results!$A$2:$A$2256,Results!J$2:J$2256,"")</f>
        <v>0</v>
      </c>
      <c r="AP1183" s="2">
        <f>_xlfn.XLOOKUP($A1183,Results!$A$2:$A$2256,Results!K$2:K$2256,"")</f>
        <v>0</v>
      </c>
      <c r="AQ1183" s="2">
        <f>_xlfn.XLOOKUP($A1183,Results!$A$2:$A$2256,Results!L$2:L$2256,"")</f>
        <v>0</v>
      </c>
      <c r="AR1183" s="2">
        <f>_xlfn.XLOOKUP($A1183,Results!$A$2:$A$2256,Results!M$2:M$2256,"")</f>
        <v>0</v>
      </c>
      <c r="AS1183" s="2">
        <f>_xlfn.XLOOKUP($A1183,Results!$A$2:$A$2256,Results!N$2:N$2256,"")</f>
        <v>0</v>
      </c>
      <c r="AT1183" s="2" t="str">
        <f>_xlfn.XLOOKUP($A1183,Results!$A$2:$A$2256,Results!O$2:O$2256,"")</f>
        <v>DEWALT</v>
      </c>
      <c r="AU1183" s="2" t="str">
        <f>_xlfn.XLOOKUP($A1183,Results!$A$2:$A$2256,Results!P$2:P$2256,"")</f>
        <v>DEWALT</v>
      </c>
      <c r="AV1183" s="2" t="str">
        <f>_xlfn.XLOOKUP($A1183,Results!$A$2:$A$2256,Results!Q$2:Q$2256,"")</f>
        <v>SINGLE_MATCH</v>
      </c>
      <c r="AW1183" s="2">
        <f>_xlfn.XLOOKUP($A1183,Results!$A$2:$A$2256,Results!R$2:R$2256,"")</f>
        <v>0</v>
      </c>
      <c r="AX1183" s="2">
        <f>_xlfn.XLOOKUP($A1183,Results!$A$2:$A$2256,Results!S$2:S$2256,"")</f>
        <v>0</v>
      </c>
      <c r="AY1183" s="2">
        <f>_xlfn.XLOOKUP($A1183,Results!$A$2:$A$2256,Results!T$2:T$2256,"")</f>
        <v>90</v>
      </c>
      <c r="AZ1183" s="2">
        <f>_xlfn.XLOOKUP($A1183,Results!$A$2:$A$2256,Results!U$2:U$2256,"")</f>
        <v>0</v>
      </c>
      <c r="BA1183" s="2" t="str">
        <f>_xlfn.XLOOKUP($A1183,Results!$A$2:$A$2256,Results!V$2:V$2256,"")</f>
        <v>DEWALT</v>
      </c>
      <c r="BB1183" s="2">
        <f>_xlfn.XLOOKUP($A1183,Results!$A$2:$A$2256,Results!W$2:W$2256,"")</f>
        <v>85</v>
      </c>
      <c r="BC1183" s="2">
        <f>_xlfn.XLOOKUP($A1183,Results!$A$2:$A$2256,Results!X$2:X$2256,"")</f>
        <v>27112700</v>
      </c>
      <c r="BD1183" s="2">
        <f>_xlfn.XLOOKUP($A1183,Results!$A$2:$A$2256,Results!Y$2:Y$2256,"")</f>
        <v>85</v>
      </c>
      <c r="BE1183" s="2" t="b">
        <f>_xlfn.XLOOKUP($A1183,Results!$A$2:$A$2256,Results!Z$2:Z$2256,"")</f>
        <v>1</v>
      </c>
    </row>
    <row r="1184" spans="1:57" ht="38.25" customHeight="1" x14ac:dyDescent="0.3">
      <c r="A1184">
        <v>906861</v>
      </c>
      <c r="B1184">
        <v>281325</v>
      </c>
      <c r="C1184" t="s">
        <v>36</v>
      </c>
      <c r="D1184" t="s">
        <v>181</v>
      </c>
      <c r="E1184" s="2" t="str">
        <f>VLOOKUP(F1184,'RPA Vendor Data '!F$1:$G$2418,2)</f>
        <v>VIKING ELECTRIC</v>
      </c>
      <c r="F1184" s="2">
        <v>13536</v>
      </c>
      <c r="G1184" s="2">
        <v>12</v>
      </c>
      <c r="H1184" t="s">
        <v>3841</v>
      </c>
      <c r="I1184">
        <v>100</v>
      </c>
      <c r="J1184" t="s">
        <v>389</v>
      </c>
      <c r="K1184" t="s">
        <v>58</v>
      </c>
      <c r="L1184">
        <v>89.77</v>
      </c>
      <c r="M1184" s="2" t="s">
        <v>1593</v>
      </c>
      <c r="N1184" s="9" t="s">
        <v>3842</v>
      </c>
      <c r="O1184" t="s">
        <v>36</v>
      </c>
      <c r="P1184" t="s">
        <v>3843</v>
      </c>
      <c r="Q1184" t="s">
        <v>36</v>
      </c>
      <c r="R1184">
        <v>89.77</v>
      </c>
      <c r="S1184" s="1">
        <v>45744.188722372688</v>
      </c>
      <c r="T1184" t="s">
        <v>42</v>
      </c>
      <c r="U1184" s="1">
        <v>45743.96875</v>
      </c>
      <c r="V1184" t="s">
        <v>43</v>
      </c>
      <c r="W1184" t="s">
        <v>36</v>
      </c>
      <c r="X1184">
        <v>0</v>
      </c>
      <c r="Y1184">
        <v>0</v>
      </c>
      <c r="Z1184">
        <v>89.77</v>
      </c>
      <c r="AA1184" t="s">
        <v>36</v>
      </c>
      <c r="AB1184">
        <v>136</v>
      </c>
      <c r="AC1184" t="s">
        <v>1468</v>
      </c>
      <c r="AD1184" t="s">
        <v>1468</v>
      </c>
      <c r="AE1184" t="s">
        <v>45</v>
      </c>
      <c r="AG1184" s="18" t="s">
        <v>3844</v>
      </c>
      <c r="AH1184" s="18"/>
      <c r="AI1184" s="2" t="s">
        <v>48</v>
      </c>
      <c r="AJ1184" s="2" t="e">
        <f>VLOOKUP(A1184,'Classification Test Result'!$A$2:$D$2428,4,FALSE)</f>
        <v>#N/A</v>
      </c>
      <c r="AL1184" s="2">
        <f>_xlfn.XLOOKUP($A1184,Results!$A$2:$A$2256,Results!G$2:G$2256,"")</f>
        <v>204250</v>
      </c>
      <c r="AM1184" s="2" t="str">
        <f>_xlfn.XLOOKUP($A1184,Results!$A$2:$A$2256,Results!H$2:H$2256,"")</f>
        <v>PFM2211200</v>
      </c>
      <c r="AN1184" s="2" t="str">
        <f>_xlfn.XLOOKUP($A1184,Results!$A$2:$A$2256,Results!I$2:I$2256,"")</f>
        <v>POWERS FASTENERS</v>
      </c>
      <c r="AO1184" s="2" t="str">
        <f>_xlfn.XLOOKUP($A1184,Results!$A$2:$A$2256,Results!J$2:J$2256,"")</f>
        <v>075352299921</v>
      </c>
      <c r="AP1184" s="2">
        <f>_xlfn.XLOOKUP($A1184,Results!$A$2:$A$2256,Results!K$2:K$2256,"")</f>
        <v>31162101</v>
      </c>
      <c r="AQ1184" s="2">
        <f>_xlfn.XLOOKUP($A1184,Results!$A$2:$A$2256,Results!L$2:L$2256,"")</f>
        <v>0</v>
      </c>
      <c r="AR1184" s="2">
        <f>_xlfn.XLOOKUP($A1184,Results!$A$2:$A$2256,Results!M$2:M$2256,"")</f>
        <v>396658</v>
      </c>
      <c r="AS1184" s="2" t="str">
        <f>_xlfn.XLOOKUP($A1184,Results!$A$2:$A$2256,Results!N$2:N$2256,"")</f>
        <v>PWF PFM2211200 1/4X1-5/8 ANCHOR</v>
      </c>
      <c r="AT1184" s="2" t="str">
        <f>_xlfn.XLOOKUP($A1184,Results!$A$2:$A$2256,Results!O$2:O$2256,"")</f>
        <v>POWERS FASTENERS</v>
      </c>
      <c r="AU1184" s="2">
        <f>_xlfn.XLOOKUP($A1184,Results!$A$2:$A$2256,Results!P$2:P$2256,"")</f>
        <v>0</v>
      </c>
      <c r="AV1184" s="2" t="str">
        <f>_xlfn.XLOOKUP($A1184,Results!$A$2:$A$2256,Results!Q$2:Q$2256,"")</f>
        <v>NO_VALID_MATCHES</v>
      </c>
      <c r="AW1184" s="2" t="str">
        <f>_xlfn.XLOOKUP($A1184,Results!$A$2:$A$2256,Results!R$2:R$2256,"")</f>
        <v>0.6371279960099168</v>
      </c>
      <c r="AX1184" s="2">
        <f>_xlfn.XLOOKUP($A1184,Results!$A$2:$A$2256,Results!S$2:S$2256,"")</f>
        <v>98</v>
      </c>
      <c r="AY1184" s="2">
        <f>_xlfn.XLOOKUP($A1184,Results!$A$2:$A$2256,Results!T$2:T$2256,"")</f>
        <v>38</v>
      </c>
      <c r="AZ1184" s="2">
        <f>_xlfn.XLOOKUP($A1184,Results!$A$2:$A$2256,Results!U$2:U$2256,"")</f>
        <v>38</v>
      </c>
      <c r="BA1184" s="2" t="str">
        <f>_xlfn.XLOOKUP($A1184,Results!$A$2:$A$2256,Results!V$2:V$2256,"")</f>
        <v>POWERS FASTENERS</v>
      </c>
      <c r="BB1184" s="2">
        <f>_xlfn.XLOOKUP($A1184,Results!$A$2:$A$2256,Results!W$2:W$2256,"")</f>
        <v>82</v>
      </c>
      <c r="BC1184" s="2">
        <f>_xlfn.XLOOKUP($A1184,Results!$A$2:$A$2256,Results!X$2:X$2256,"")</f>
        <v>0</v>
      </c>
      <c r="BD1184" s="2">
        <f>_xlfn.XLOOKUP($A1184,Results!$A$2:$A$2256,Results!Y$2:Y$2256,"")</f>
        <v>0</v>
      </c>
      <c r="BE1184" s="2" t="b">
        <f>_xlfn.XLOOKUP($A1184,Results!$A$2:$A$2256,Results!Z$2:Z$2256,"")</f>
        <v>1</v>
      </c>
    </row>
    <row r="1185" spans="1:57" ht="38.25" customHeight="1" x14ac:dyDescent="0.3">
      <c r="A1185">
        <v>906862</v>
      </c>
      <c r="B1185">
        <v>281691</v>
      </c>
      <c r="C1185" t="s">
        <v>36</v>
      </c>
      <c r="D1185" t="s">
        <v>3391</v>
      </c>
      <c r="F1185" s="2">
        <v>17152</v>
      </c>
      <c r="G1185" s="2">
        <v>2</v>
      </c>
      <c r="H1185" s="2" t="s">
        <v>3784</v>
      </c>
      <c r="I1185">
        <v>1</v>
      </c>
      <c r="J1185" t="s">
        <v>39</v>
      </c>
      <c r="K1185" t="s">
        <v>39</v>
      </c>
      <c r="L1185">
        <v>124.25</v>
      </c>
      <c r="M1185" s="2" t="s">
        <v>3838</v>
      </c>
      <c r="N1185" s="9" t="s">
        <v>3845</v>
      </c>
      <c r="O1185" t="s">
        <v>36</v>
      </c>
      <c r="P1185" t="s">
        <v>36</v>
      </c>
      <c r="Q1185" t="s">
        <v>36</v>
      </c>
      <c r="R1185">
        <v>124.25</v>
      </c>
      <c r="S1185" s="1">
        <v>45744.521863113427</v>
      </c>
      <c r="T1185" t="s">
        <v>42</v>
      </c>
      <c r="U1185" s="1">
        <v>45744.304166666669</v>
      </c>
      <c r="V1185" t="s">
        <v>43</v>
      </c>
      <c r="W1185" t="s">
        <v>36</v>
      </c>
      <c r="X1185">
        <v>0</v>
      </c>
      <c r="Y1185">
        <v>999</v>
      </c>
      <c r="Z1185" t="s">
        <v>36</v>
      </c>
      <c r="AA1185" t="s">
        <v>36</v>
      </c>
      <c r="AB1185" t="s">
        <v>36</v>
      </c>
      <c r="AC1185" t="s">
        <v>1010</v>
      </c>
      <c r="AD1185" t="s">
        <v>1010</v>
      </c>
      <c r="AE1185" t="s">
        <v>45</v>
      </c>
      <c r="AF1185" s="2"/>
      <c r="AI1185" s="2" t="str">
        <f>IF(COUNTIF(Classification!$B$2:$B$316,H1185)&gt;0, "FREIGHT", " ")</f>
        <v>FREIGHT</v>
      </c>
      <c r="AJ1185" s="2" t="e">
        <f>VLOOKUP(A1185,'Classification Test Result'!$A$2:$D$2428,4,FALSE)</f>
        <v>#N/A</v>
      </c>
      <c r="AL1185" s="2">
        <f>_xlfn.XLOOKUP($A1185,Results!$A$2:$A$2256,Results!G$2:G$2256,"")</f>
        <v>0</v>
      </c>
      <c r="AM1185" s="2">
        <f>_xlfn.XLOOKUP($A1185,Results!$A$2:$A$2256,Results!H$2:H$2256,"")</f>
        <v>0</v>
      </c>
      <c r="AN1185" s="2">
        <f>_xlfn.XLOOKUP($A1185,Results!$A$2:$A$2256,Results!I$2:I$2256,"")</f>
        <v>0</v>
      </c>
      <c r="AO1185" s="2">
        <f>_xlfn.XLOOKUP($A1185,Results!$A$2:$A$2256,Results!J$2:J$2256,"")</f>
        <v>0</v>
      </c>
      <c r="AP1185" s="2">
        <f>_xlfn.XLOOKUP($A1185,Results!$A$2:$A$2256,Results!K$2:K$2256,"")</f>
        <v>0</v>
      </c>
      <c r="AQ1185" s="2">
        <f>_xlfn.XLOOKUP($A1185,Results!$A$2:$A$2256,Results!L$2:L$2256,"")</f>
        <v>0</v>
      </c>
      <c r="AR1185" s="2">
        <f>_xlfn.XLOOKUP($A1185,Results!$A$2:$A$2256,Results!M$2:M$2256,"")</f>
        <v>0</v>
      </c>
      <c r="AS1185" s="2">
        <f>_xlfn.XLOOKUP($A1185,Results!$A$2:$A$2256,Results!N$2:N$2256,"")</f>
        <v>0</v>
      </c>
      <c r="AT1185" s="2">
        <f>_xlfn.XLOOKUP($A1185,Results!$A$2:$A$2256,Results!O$2:O$2256,"")</f>
        <v>0</v>
      </c>
      <c r="AU1185" s="2">
        <f>_xlfn.XLOOKUP($A1185,Results!$A$2:$A$2256,Results!P$2:P$2256,"")</f>
        <v>0</v>
      </c>
      <c r="AV1185" s="2">
        <f>_xlfn.XLOOKUP($A1185,Results!$A$2:$A$2256,Results!Q$2:Q$2256,"")</f>
        <v>0</v>
      </c>
      <c r="AW1185" s="2">
        <f>_xlfn.XLOOKUP($A1185,Results!$A$2:$A$2256,Results!R$2:R$2256,"")</f>
        <v>0</v>
      </c>
      <c r="AX1185" s="2">
        <f>_xlfn.XLOOKUP($A1185,Results!$A$2:$A$2256,Results!S$2:S$2256,"")</f>
        <v>0</v>
      </c>
      <c r="AY1185" s="2">
        <f>_xlfn.XLOOKUP($A1185,Results!$A$2:$A$2256,Results!T$2:T$2256,"")</f>
        <v>0</v>
      </c>
      <c r="AZ1185" s="2">
        <f>_xlfn.XLOOKUP($A1185,Results!$A$2:$A$2256,Results!U$2:U$2256,"")</f>
        <v>0</v>
      </c>
      <c r="BA1185" s="2">
        <f>_xlfn.XLOOKUP($A1185,Results!$A$2:$A$2256,Results!V$2:V$2256,"")</f>
        <v>0</v>
      </c>
      <c r="BB1185" s="2">
        <f>_xlfn.XLOOKUP($A1185,Results!$A$2:$A$2256,Results!W$2:W$2256,"")</f>
        <v>0</v>
      </c>
      <c r="BC1185" s="2">
        <f>_xlfn.XLOOKUP($A1185,Results!$A$2:$A$2256,Results!X$2:X$2256,"")</f>
        <v>0</v>
      </c>
      <c r="BD1185" s="2">
        <f>_xlfn.XLOOKUP($A1185,Results!$A$2:$A$2256,Results!Y$2:Y$2256,"")</f>
        <v>0</v>
      </c>
      <c r="BE1185" s="2">
        <f>_xlfn.XLOOKUP($A1185,Results!$A$2:$A$2256,Results!Z$2:Z$2256,"")</f>
        <v>0</v>
      </c>
    </row>
    <row r="1186" spans="1:57" ht="38.25" customHeight="1" x14ac:dyDescent="0.3">
      <c r="A1186">
        <v>906863</v>
      </c>
      <c r="B1186">
        <v>281833</v>
      </c>
      <c r="C1186" t="s">
        <v>36</v>
      </c>
      <c r="D1186" t="s">
        <v>3846</v>
      </c>
      <c r="E1186" s="2" t="str">
        <f>VLOOKUP(F1186,'RPA Vendor Data '!F$1:$G$2418,2)</f>
        <v>NEFCO CONST. SUPPLY LLC</v>
      </c>
      <c r="F1186" s="2">
        <v>12430</v>
      </c>
      <c r="G1186" s="2">
        <v>1</v>
      </c>
      <c r="H1186" t="s">
        <v>3847</v>
      </c>
      <c r="I1186">
        <v>2</v>
      </c>
      <c r="J1186" t="s">
        <v>65</v>
      </c>
      <c r="K1186" t="s">
        <v>39</v>
      </c>
      <c r="L1186">
        <v>415</v>
      </c>
      <c r="M1186" s="2" t="s">
        <v>3697</v>
      </c>
      <c r="N1186" s="9" t="s">
        <v>3848</v>
      </c>
      <c r="O1186" t="s">
        <v>36</v>
      </c>
      <c r="P1186" t="s">
        <v>36</v>
      </c>
      <c r="Q1186" t="s">
        <v>36</v>
      </c>
      <c r="R1186">
        <v>830</v>
      </c>
      <c r="S1186" s="1">
        <v>45744.625425231483</v>
      </c>
      <c r="T1186" t="s">
        <v>42</v>
      </c>
      <c r="U1186" s="1">
        <v>45744.40625</v>
      </c>
      <c r="V1186" t="s">
        <v>43</v>
      </c>
      <c r="W1186" t="s">
        <v>36</v>
      </c>
      <c r="X1186">
        <v>0</v>
      </c>
      <c r="Y1186">
        <v>999</v>
      </c>
      <c r="Z1186" t="s">
        <v>36</v>
      </c>
      <c r="AA1186" t="s">
        <v>36</v>
      </c>
      <c r="AB1186" t="s">
        <v>36</v>
      </c>
      <c r="AC1186" t="s">
        <v>3697</v>
      </c>
      <c r="AD1186" t="s">
        <v>3697</v>
      </c>
      <c r="AE1186" t="s">
        <v>45</v>
      </c>
      <c r="AG1186" s="18" t="s">
        <v>3849</v>
      </c>
      <c r="AH1186" s="18"/>
      <c r="AI1186" s="2" t="s">
        <v>48</v>
      </c>
      <c r="AJ1186" s="2" t="e">
        <f>VLOOKUP(A1186,'Classification Test Result'!$A$2:$D$2428,4,FALSE)</f>
        <v>#N/A</v>
      </c>
      <c r="AL1186" s="2">
        <f>_xlfn.XLOOKUP($A1186,Results!$A$2:$A$2256,Results!G$2:G$2256,"")</f>
        <v>1230570</v>
      </c>
      <c r="AM1186" s="2" t="str">
        <f>_xlfn.XLOOKUP($A1186,Results!$A$2:$A$2256,Results!H$2:H$2256,"")</f>
        <v>DW0822LG</v>
      </c>
      <c r="AN1186" s="2" t="str">
        <f>_xlfn.XLOOKUP($A1186,Results!$A$2:$A$2256,Results!I$2:I$2256,"")</f>
        <v>DEWALT</v>
      </c>
      <c r="AO1186" s="2">
        <f>_xlfn.XLOOKUP($A1186,Results!$A$2:$A$2256,Results!J$2:J$2256,"")</f>
        <v>885911492232</v>
      </c>
      <c r="AP1186" s="2">
        <f>_xlfn.XLOOKUP($A1186,Results!$A$2:$A$2256,Results!K$2:K$2256,"")</f>
        <v>27111800</v>
      </c>
      <c r="AQ1186" s="2">
        <f>_xlfn.XLOOKUP($A1186,Results!$A$2:$A$2256,Results!L$2:L$2256,"")</f>
        <v>0</v>
      </c>
      <c r="AR1186" s="2">
        <f>_xlfn.XLOOKUP($A1186,Results!$A$2:$A$2256,Results!M$2:M$2256,"")</f>
        <v>269398</v>
      </c>
      <c r="AS1186" s="2" t="str">
        <f>_xlfn.XLOOKUP($A1186,Results!$A$2:$A$2256,Results!N$2:N$2256,"")</f>
        <v>DWT DW0822LG 12V CROSSLINE LASER</v>
      </c>
      <c r="AT1186" s="2" t="str">
        <f>_xlfn.XLOOKUP($A1186,Results!$A$2:$A$2256,Results!O$2:O$2256,"")</f>
        <v>DEWALT</v>
      </c>
      <c r="AU1186" s="2" t="str">
        <f>_xlfn.XLOOKUP($A1186,Results!$A$2:$A$2256,Results!P$2:P$2256,"")</f>
        <v>DEW</v>
      </c>
      <c r="AV1186" s="2" t="str">
        <f>_xlfn.XLOOKUP($A1186,Results!$A$2:$A$2256,Results!Q$2:Q$2256,"")</f>
        <v>MULTIPLE_MATCHES_ONE_VALID</v>
      </c>
      <c r="AW1186" s="2" t="str">
        <f>_xlfn.XLOOKUP($A1186,Results!$A$2:$A$2256,Results!R$2:R$2256,"")</f>
        <v>0.8944613953873055</v>
      </c>
      <c r="AX1186" s="2">
        <f>_xlfn.XLOOKUP($A1186,Results!$A$2:$A$2256,Results!S$2:S$2256,"")</f>
        <v>100</v>
      </c>
      <c r="AY1186" s="2">
        <f>_xlfn.XLOOKUP($A1186,Results!$A$2:$A$2256,Results!T$2:T$2256,"")</f>
        <v>100</v>
      </c>
      <c r="AZ1186" s="2">
        <f>_xlfn.XLOOKUP($A1186,Results!$A$2:$A$2256,Results!U$2:U$2256,"")</f>
        <v>100</v>
      </c>
      <c r="BA1186" s="2" t="str">
        <f>_xlfn.XLOOKUP($A1186,Results!$A$2:$A$2256,Results!V$2:V$2256,"")</f>
        <v>DEWALT</v>
      </c>
      <c r="BB1186" s="2">
        <f>_xlfn.XLOOKUP($A1186,Results!$A$2:$A$2256,Results!W$2:W$2256,"")</f>
        <v>90</v>
      </c>
      <c r="BC1186" s="2">
        <f>_xlfn.XLOOKUP($A1186,Results!$A$2:$A$2256,Results!X$2:X$2256,"")</f>
        <v>27111800</v>
      </c>
      <c r="BD1186" s="2">
        <f>_xlfn.XLOOKUP($A1186,Results!$A$2:$A$2256,Results!Y$2:Y$2256,"")</f>
        <v>74</v>
      </c>
      <c r="BE1186" s="2" t="b">
        <f>_xlfn.XLOOKUP($A1186,Results!$A$2:$A$2256,Results!Z$2:Z$2256,"")</f>
        <v>1</v>
      </c>
    </row>
    <row r="1187" spans="1:57" ht="38.25" customHeight="1" x14ac:dyDescent="0.3">
      <c r="A1187">
        <v>906864</v>
      </c>
      <c r="B1187">
        <v>281628</v>
      </c>
      <c r="C1187" t="s">
        <v>36</v>
      </c>
      <c r="D1187">
        <v>9341411423</v>
      </c>
      <c r="F1187" s="2">
        <v>11471</v>
      </c>
      <c r="G1187" s="2">
        <v>3</v>
      </c>
      <c r="H1187" s="2" t="s">
        <v>3784</v>
      </c>
      <c r="I1187">
        <v>1</v>
      </c>
      <c r="J1187" t="s">
        <v>39</v>
      </c>
      <c r="K1187" t="s">
        <v>39</v>
      </c>
      <c r="L1187">
        <v>174.96</v>
      </c>
      <c r="M1187" s="2" t="s">
        <v>36</v>
      </c>
      <c r="N1187" s="9" t="s">
        <v>36</v>
      </c>
      <c r="O1187" t="s">
        <v>36</v>
      </c>
      <c r="P1187" t="s">
        <v>36</v>
      </c>
      <c r="Q1187" t="s">
        <v>36</v>
      </c>
      <c r="R1187">
        <v>174.96</v>
      </c>
      <c r="S1187" s="1">
        <v>45744.502166122693</v>
      </c>
      <c r="T1187" t="s">
        <v>42</v>
      </c>
      <c r="U1187" s="1">
        <v>45744.271527777782</v>
      </c>
      <c r="V1187" t="s">
        <v>43</v>
      </c>
      <c r="W1187" t="s">
        <v>36</v>
      </c>
      <c r="X1187">
        <v>0</v>
      </c>
      <c r="Y1187">
        <v>999</v>
      </c>
      <c r="Z1187" t="s">
        <v>36</v>
      </c>
      <c r="AA1187" t="s">
        <v>36</v>
      </c>
      <c r="AB1187" t="s">
        <v>36</v>
      </c>
      <c r="AC1187" t="s">
        <v>1010</v>
      </c>
      <c r="AD1187" t="s">
        <v>1010</v>
      </c>
      <c r="AE1187" t="s">
        <v>45</v>
      </c>
      <c r="AF1187" s="2"/>
      <c r="AI1187" s="2" t="str">
        <f>IF(COUNTIF(Classification!$B$2:$B$316,H1187)&gt;0, "FREIGHT", " ")</f>
        <v>FREIGHT</v>
      </c>
      <c r="AJ1187" s="2" t="e">
        <f>VLOOKUP(A1187,'Classification Test Result'!$A$2:$D$2428,4,FALSE)</f>
        <v>#N/A</v>
      </c>
      <c r="AL1187" s="2">
        <f>_xlfn.XLOOKUP($A1187,Results!$A$2:$A$2256,Results!G$2:G$2256,"")</f>
        <v>0</v>
      </c>
      <c r="AM1187" s="2">
        <f>_xlfn.XLOOKUP($A1187,Results!$A$2:$A$2256,Results!H$2:H$2256,"")</f>
        <v>0</v>
      </c>
      <c r="AN1187" s="2">
        <f>_xlfn.XLOOKUP($A1187,Results!$A$2:$A$2256,Results!I$2:I$2256,"")</f>
        <v>0</v>
      </c>
      <c r="AO1187" s="2">
        <f>_xlfn.XLOOKUP($A1187,Results!$A$2:$A$2256,Results!J$2:J$2256,"")</f>
        <v>0</v>
      </c>
      <c r="AP1187" s="2">
        <f>_xlfn.XLOOKUP($A1187,Results!$A$2:$A$2256,Results!K$2:K$2256,"")</f>
        <v>0</v>
      </c>
      <c r="AQ1187" s="2">
        <f>_xlfn.XLOOKUP($A1187,Results!$A$2:$A$2256,Results!L$2:L$2256,"")</f>
        <v>0</v>
      </c>
      <c r="AR1187" s="2">
        <f>_xlfn.XLOOKUP($A1187,Results!$A$2:$A$2256,Results!M$2:M$2256,"")</f>
        <v>0</v>
      </c>
      <c r="AS1187" s="2">
        <f>_xlfn.XLOOKUP($A1187,Results!$A$2:$A$2256,Results!N$2:N$2256,"")</f>
        <v>0</v>
      </c>
      <c r="AT1187" s="2">
        <f>_xlfn.XLOOKUP($A1187,Results!$A$2:$A$2256,Results!O$2:O$2256,"")</f>
        <v>0</v>
      </c>
      <c r="AU1187" s="2">
        <f>_xlfn.XLOOKUP($A1187,Results!$A$2:$A$2256,Results!P$2:P$2256,"")</f>
        <v>0</v>
      </c>
      <c r="AV1187" s="2">
        <f>_xlfn.XLOOKUP($A1187,Results!$A$2:$A$2256,Results!Q$2:Q$2256,"")</f>
        <v>0</v>
      </c>
      <c r="AW1187" s="2">
        <f>_xlfn.XLOOKUP($A1187,Results!$A$2:$A$2256,Results!R$2:R$2256,"")</f>
        <v>0</v>
      </c>
      <c r="AX1187" s="2">
        <f>_xlfn.XLOOKUP($A1187,Results!$A$2:$A$2256,Results!S$2:S$2256,"")</f>
        <v>0</v>
      </c>
      <c r="AY1187" s="2">
        <f>_xlfn.XLOOKUP($A1187,Results!$A$2:$A$2256,Results!T$2:T$2256,"")</f>
        <v>0</v>
      </c>
      <c r="AZ1187" s="2">
        <f>_xlfn.XLOOKUP($A1187,Results!$A$2:$A$2256,Results!U$2:U$2256,"")</f>
        <v>0</v>
      </c>
      <c r="BA1187" s="2">
        <f>_xlfn.XLOOKUP($A1187,Results!$A$2:$A$2256,Results!V$2:V$2256,"")</f>
        <v>0</v>
      </c>
      <c r="BB1187" s="2">
        <f>_xlfn.XLOOKUP($A1187,Results!$A$2:$A$2256,Results!W$2:W$2256,"")</f>
        <v>0</v>
      </c>
      <c r="BC1187" s="2">
        <f>_xlfn.XLOOKUP($A1187,Results!$A$2:$A$2256,Results!X$2:X$2256,"")</f>
        <v>0</v>
      </c>
      <c r="BD1187" s="2">
        <f>_xlfn.XLOOKUP($A1187,Results!$A$2:$A$2256,Results!Y$2:Y$2256,"")</f>
        <v>0</v>
      </c>
      <c r="BE1187" s="2">
        <f>_xlfn.XLOOKUP($A1187,Results!$A$2:$A$2256,Results!Z$2:Z$2256,"")</f>
        <v>0</v>
      </c>
    </row>
    <row r="1188" spans="1:57" ht="38.25" customHeight="1" x14ac:dyDescent="0.3">
      <c r="A1188">
        <v>906865</v>
      </c>
      <c r="B1188">
        <v>281629</v>
      </c>
      <c r="C1188" t="s">
        <v>36</v>
      </c>
      <c r="D1188">
        <v>5078101</v>
      </c>
      <c r="F1188" s="2">
        <v>11412</v>
      </c>
      <c r="G1188" s="2">
        <v>3</v>
      </c>
      <c r="H1188" s="2" t="s">
        <v>3784</v>
      </c>
      <c r="I1188">
        <v>1</v>
      </c>
      <c r="J1188" t="s">
        <v>39</v>
      </c>
      <c r="K1188" t="s">
        <v>39</v>
      </c>
      <c r="L1188">
        <v>63.78</v>
      </c>
      <c r="M1188" s="2" t="s">
        <v>36</v>
      </c>
      <c r="N1188" s="9" t="s">
        <v>36</v>
      </c>
      <c r="O1188" t="s">
        <v>36</v>
      </c>
      <c r="P1188" t="s">
        <v>36</v>
      </c>
      <c r="Q1188" t="s">
        <v>36</v>
      </c>
      <c r="R1188">
        <v>63.78</v>
      </c>
      <c r="S1188" s="1">
        <v>45744.502145949067</v>
      </c>
      <c r="T1188" t="s">
        <v>42</v>
      </c>
      <c r="U1188" s="1">
        <v>45744.271527777782</v>
      </c>
      <c r="V1188" t="s">
        <v>43</v>
      </c>
      <c r="W1188" t="s">
        <v>36</v>
      </c>
      <c r="X1188">
        <v>0</v>
      </c>
      <c r="Y1188">
        <v>999</v>
      </c>
      <c r="Z1188" t="s">
        <v>36</v>
      </c>
      <c r="AA1188" t="s">
        <v>36</v>
      </c>
      <c r="AB1188" t="s">
        <v>36</v>
      </c>
      <c r="AC1188" t="s">
        <v>1010</v>
      </c>
      <c r="AD1188" t="s">
        <v>1010</v>
      </c>
      <c r="AE1188" t="s">
        <v>45</v>
      </c>
      <c r="AF1188" s="2"/>
      <c r="AI1188" s="2" t="str">
        <f>IF(COUNTIF(Classification!$B$2:$B$316,H1188)&gt;0, "FREIGHT", " ")</f>
        <v>FREIGHT</v>
      </c>
      <c r="AJ1188" s="2" t="e">
        <f>VLOOKUP(A1188,'Classification Test Result'!$A$2:$D$2428,4,FALSE)</f>
        <v>#N/A</v>
      </c>
      <c r="AL1188" s="2">
        <f>_xlfn.XLOOKUP($A1188,Results!$A$2:$A$2256,Results!G$2:G$2256,"")</f>
        <v>0</v>
      </c>
      <c r="AM1188" s="2">
        <f>_xlfn.XLOOKUP($A1188,Results!$A$2:$A$2256,Results!H$2:H$2256,"")</f>
        <v>0</v>
      </c>
      <c r="AN1188" s="2">
        <f>_xlfn.XLOOKUP($A1188,Results!$A$2:$A$2256,Results!I$2:I$2256,"")</f>
        <v>0</v>
      </c>
      <c r="AO1188" s="2">
        <f>_xlfn.XLOOKUP($A1188,Results!$A$2:$A$2256,Results!J$2:J$2256,"")</f>
        <v>0</v>
      </c>
      <c r="AP1188" s="2">
        <f>_xlfn.XLOOKUP($A1188,Results!$A$2:$A$2256,Results!K$2:K$2256,"")</f>
        <v>0</v>
      </c>
      <c r="AQ1188" s="2">
        <f>_xlfn.XLOOKUP($A1188,Results!$A$2:$A$2256,Results!L$2:L$2256,"")</f>
        <v>0</v>
      </c>
      <c r="AR1188" s="2">
        <f>_xlfn.XLOOKUP($A1188,Results!$A$2:$A$2256,Results!M$2:M$2256,"")</f>
        <v>0</v>
      </c>
      <c r="AS1188" s="2">
        <f>_xlfn.XLOOKUP($A1188,Results!$A$2:$A$2256,Results!N$2:N$2256,"")</f>
        <v>0</v>
      </c>
      <c r="AT1188" s="2">
        <f>_xlfn.XLOOKUP($A1188,Results!$A$2:$A$2256,Results!O$2:O$2256,"")</f>
        <v>0</v>
      </c>
      <c r="AU1188" s="2">
        <f>_xlfn.XLOOKUP($A1188,Results!$A$2:$A$2256,Results!P$2:P$2256,"")</f>
        <v>0</v>
      </c>
      <c r="AV1188" s="2">
        <f>_xlfn.XLOOKUP($A1188,Results!$A$2:$A$2256,Results!Q$2:Q$2256,"")</f>
        <v>0</v>
      </c>
      <c r="AW1188" s="2">
        <f>_xlfn.XLOOKUP($A1188,Results!$A$2:$A$2256,Results!R$2:R$2256,"")</f>
        <v>0</v>
      </c>
      <c r="AX1188" s="2">
        <f>_xlfn.XLOOKUP($A1188,Results!$A$2:$A$2256,Results!S$2:S$2256,"")</f>
        <v>0</v>
      </c>
      <c r="AY1188" s="2">
        <f>_xlfn.XLOOKUP($A1188,Results!$A$2:$A$2256,Results!T$2:T$2256,"")</f>
        <v>0</v>
      </c>
      <c r="AZ1188" s="2">
        <f>_xlfn.XLOOKUP($A1188,Results!$A$2:$A$2256,Results!U$2:U$2256,"")</f>
        <v>0</v>
      </c>
      <c r="BA1188" s="2">
        <f>_xlfn.XLOOKUP($A1188,Results!$A$2:$A$2256,Results!V$2:V$2256,"")</f>
        <v>0</v>
      </c>
      <c r="BB1188" s="2">
        <f>_xlfn.XLOOKUP($A1188,Results!$A$2:$A$2256,Results!W$2:W$2256,"")</f>
        <v>0</v>
      </c>
      <c r="BC1188" s="2">
        <f>_xlfn.XLOOKUP($A1188,Results!$A$2:$A$2256,Results!X$2:X$2256,"")</f>
        <v>0</v>
      </c>
      <c r="BD1188" s="2">
        <f>_xlfn.XLOOKUP($A1188,Results!$A$2:$A$2256,Results!Y$2:Y$2256,"")</f>
        <v>0</v>
      </c>
      <c r="BE1188" s="2">
        <f>_xlfn.XLOOKUP($A1188,Results!$A$2:$A$2256,Results!Z$2:Z$2256,"")</f>
        <v>0</v>
      </c>
    </row>
    <row r="1189" spans="1:57" ht="38.25" customHeight="1" x14ac:dyDescent="0.3">
      <c r="A1189">
        <v>906866</v>
      </c>
      <c r="B1189">
        <v>281876</v>
      </c>
      <c r="C1189" t="s">
        <v>36</v>
      </c>
      <c r="D1189" t="s">
        <v>3851</v>
      </c>
      <c r="E1189" s="2" t="str">
        <f>VLOOKUP(F1189,'RPA Vendor Data '!F$1:$G$2418,2)</f>
        <v>NEFCO CONST. SUPPLY LLC</v>
      </c>
      <c r="F1189" s="2">
        <v>12430</v>
      </c>
      <c r="G1189" s="2">
        <v>1</v>
      </c>
      <c r="H1189" t="s">
        <v>3852</v>
      </c>
      <c r="I1189">
        <v>500</v>
      </c>
      <c r="J1189" t="s">
        <v>65</v>
      </c>
      <c r="K1189" t="s">
        <v>58</v>
      </c>
      <c r="L1189">
        <v>13.044</v>
      </c>
      <c r="M1189" s="2" t="s">
        <v>1593</v>
      </c>
      <c r="N1189" s="9" t="s">
        <v>3800</v>
      </c>
      <c r="O1189" t="s">
        <v>36</v>
      </c>
      <c r="P1189" t="s">
        <v>36</v>
      </c>
      <c r="Q1189" t="s">
        <v>36</v>
      </c>
      <c r="R1189">
        <v>65.22</v>
      </c>
      <c r="S1189" s="1">
        <v>45744.647299456017</v>
      </c>
      <c r="T1189" t="s">
        <v>42</v>
      </c>
      <c r="U1189" s="1">
        <v>45744.430555555547</v>
      </c>
      <c r="V1189" t="s">
        <v>43</v>
      </c>
      <c r="W1189" t="s">
        <v>36</v>
      </c>
      <c r="X1189">
        <v>2</v>
      </c>
      <c r="Y1189">
        <v>999</v>
      </c>
      <c r="Z1189" t="s">
        <v>36</v>
      </c>
      <c r="AA1189" t="s">
        <v>36</v>
      </c>
      <c r="AB1189" t="s">
        <v>36</v>
      </c>
      <c r="AC1189" t="s">
        <v>3697</v>
      </c>
      <c r="AD1189" t="s">
        <v>3697</v>
      </c>
      <c r="AE1189" t="s">
        <v>45</v>
      </c>
      <c r="AG1189" s="18" t="s">
        <v>3801</v>
      </c>
      <c r="AH1189" s="18"/>
      <c r="AI1189" s="2" t="s">
        <v>48</v>
      </c>
      <c r="AJ1189" s="2" t="e">
        <f>VLOOKUP(A1189,'Classification Test Result'!$A$2:$D$2428,4,FALSE)</f>
        <v>#N/A</v>
      </c>
      <c r="AL1189" s="2">
        <f>_xlfn.XLOOKUP($A1189,Results!$A$2:$A$2256,Results!G$2:G$2256,"")</f>
        <v>206796</v>
      </c>
      <c r="AM1189" s="2" t="str">
        <f>_xlfn.XLOOKUP($A1189,Results!$A$2:$A$2256,Results!H$2:H$2256,"")</f>
        <v>DFM12720</v>
      </c>
      <c r="AN1189" s="2" t="str">
        <f>_xlfn.XLOOKUP($A1189,Results!$A$2:$A$2256,Results!I$2:I$2256,"")</f>
        <v>POWERS FASTENERS</v>
      </c>
      <c r="AO1189" s="2" t="str">
        <f>_xlfn.XLOOKUP($A1189,Results!$A$2:$A$2256,Results!J$2:J$2256,"")</f>
        <v>075352317458</v>
      </c>
      <c r="AP1189" s="2">
        <f>_xlfn.XLOOKUP($A1189,Results!$A$2:$A$2256,Results!K$2:K$2256,"")</f>
        <v>31162104</v>
      </c>
      <c r="AQ1189" s="2">
        <f>_xlfn.XLOOKUP($A1189,Results!$A$2:$A$2256,Results!L$2:L$2256,"")</f>
        <v>0</v>
      </c>
      <c r="AR1189" s="2">
        <f>_xlfn.XLOOKUP($A1189,Results!$A$2:$A$2256,Results!M$2:M$2256,"")</f>
        <v>396656</v>
      </c>
      <c r="AS1189" s="2" t="str">
        <f>_xlfn.XLOOKUP($A1189,Results!$A$2:$A$2256,Results!N$2:N$2256,"")</f>
        <v>PWF DFM12720 1/4X1-1/4 ANCHOR</v>
      </c>
      <c r="AT1189" s="2" t="str">
        <f>_xlfn.XLOOKUP($A1189,Results!$A$2:$A$2256,Results!O$2:O$2256,"")</f>
        <v>POWERS FASTENERS</v>
      </c>
      <c r="AU1189" s="2">
        <f>_xlfn.XLOOKUP($A1189,Results!$A$2:$A$2256,Results!P$2:P$2256,"")</f>
        <v>0</v>
      </c>
      <c r="AV1189" s="2" t="str">
        <f>_xlfn.XLOOKUP($A1189,Results!$A$2:$A$2256,Results!Q$2:Q$2256,"")</f>
        <v>NO_VALID_MATCHES</v>
      </c>
      <c r="AW1189" s="2" t="str">
        <f>_xlfn.XLOOKUP($A1189,Results!$A$2:$A$2256,Results!R$2:R$2256,"")</f>
        <v>0.7303932448903769</v>
      </c>
      <c r="AX1189" s="2">
        <f>_xlfn.XLOOKUP($A1189,Results!$A$2:$A$2256,Results!S$2:S$2256,"")</f>
        <v>100</v>
      </c>
      <c r="AY1189" s="2">
        <f>_xlfn.XLOOKUP($A1189,Results!$A$2:$A$2256,Results!T$2:T$2256,"")</f>
        <v>78</v>
      </c>
      <c r="AZ1189" s="2">
        <f>_xlfn.XLOOKUP($A1189,Results!$A$2:$A$2256,Results!U$2:U$2256,"")</f>
        <v>85</v>
      </c>
      <c r="BA1189" s="2" t="str">
        <f>_xlfn.XLOOKUP($A1189,Results!$A$2:$A$2256,Results!V$2:V$2256,"")</f>
        <v>POWERS FASTENERS</v>
      </c>
      <c r="BB1189" s="2">
        <f>_xlfn.XLOOKUP($A1189,Results!$A$2:$A$2256,Results!W$2:W$2256,"")</f>
        <v>79</v>
      </c>
      <c r="BC1189" s="2">
        <f>_xlfn.XLOOKUP($A1189,Results!$A$2:$A$2256,Results!X$2:X$2256,"")</f>
        <v>31162104</v>
      </c>
      <c r="BD1189" s="2">
        <f>_xlfn.XLOOKUP($A1189,Results!$A$2:$A$2256,Results!Y$2:Y$2256,"")</f>
        <v>79</v>
      </c>
      <c r="BE1189" s="2" t="b">
        <f>_xlfn.XLOOKUP($A1189,Results!$A$2:$A$2256,Results!Z$2:Z$2256,"")</f>
        <v>1</v>
      </c>
    </row>
    <row r="1190" spans="1:57" ht="38.25" customHeight="1" x14ac:dyDescent="0.3">
      <c r="A1190">
        <v>906867</v>
      </c>
      <c r="B1190">
        <v>281630</v>
      </c>
      <c r="C1190" t="s">
        <v>36</v>
      </c>
      <c r="D1190">
        <v>9341431316</v>
      </c>
      <c r="F1190" s="2">
        <v>11471</v>
      </c>
      <c r="G1190" s="2">
        <v>2</v>
      </c>
      <c r="H1190" s="2" t="s">
        <v>3784</v>
      </c>
      <c r="I1190">
        <v>1</v>
      </c>
      <c r="J1190" t="s">
        <v>39</v>
      </c>
      <c r="K1190" t="s">
        <v>39</v>
      </c>
      <c r="L1190">
        <v>15.44</v>
      </c>
      <c r="M1190" s="2" t="s">
        <v>36</v>
      </c>
      <c r="N1190" s="9" t="s">
        <v>36</v>
      </c>
      <c r="O1190" t="s">
        <v>36</v>
      </c>
      <c r="P1190" t="s">
        <v>36</v>
      </c>
      <c r="Q1190" t="s">
        <v>36</v>
      </c>
      <c r="R1190">
        <v>15.44</v>
      </c>
      <c r="S1190" s="1">
        <v>45744.502125115738</v>
      </c>
      <c r="T1190" t="s">
        <v>42</v>
      </c>
      <c r="U1190" s="1">
        <v>45744.272916666669</v>
      </c>
      <c r="V1190" t="s">
        <v>43</v>
      </c>
      <c r="W1190" t="s">
        <v>36</v>
      </c>
      <c r="X1190">
        <v>0</v>
      </c>
      <c r="Y1190">
        <v>999</v>
      </c>
      <c r="Z1190" t="s">
        <v>36</v>
      </c>
      <c r="AA1190" t="s">
        <v>36</v>
      </c>
      <c r="AB1190" t="s">
        <v>36</v>
      </c>
      <c r="AC1190" t="s">
        <v>1010</v>
      </c>
      <c r="AD1190" t="s">
        <v>1010</v>
      </c>
      <c r="AE1190" t="s">
        <v>45</v>
      </c>
      <c r="AF1190" s="2"/>
      <c r="AI1190" s="2" t="str">
        <f>IF(COUNTIF(Classification!$B$2:$B$316,H1190)&gt;0, "FREIGHT", " ")</f>
        <v>FREIGHT</v>
      </c>
      <c r="AJ1190" s="2" t="e">
        <f>VLOOKUP(A1190,'Classification Test Result'!$A$2:$D$2428,4,FALSE)</f>
        <v>#N/A</v>
      </c>
      <c r="AL1190" s="2">
        <f>_xlfn.XLOOKUP($A1190,Results!$A$2:$A$2256,Results!G$2:G$2256,"")</f>
        <v>0</v>
      </c>
      <c r="AM1190" s="2">
        <f>_xlfn.XLOOKUP($A1190,Results!$A$2:$A$2256,Results!H$2:H$2256,"")</f>
        <v>0</v>
      </c>
      <c r="AN1190" s="2">
        <f>_xlfn.XLOOKUP($A1190,Results!$A$2:$A$2256,Results!I$2:I$2256,"")</f>
        <v>0</v>
      </c>
      <c r="AO1190" s="2">
        <f>_xlfn.XLOOKUP($A1190,Results!$A$2:$A$2256,Results!J$2:J$2256,"")</f>
        <v>0</v>
      </c>
      <c r="AP1190" s="2">
        <f>_xlfn.XLOOKUP($A1190,Results!$A$2:$A$2256,Results!K$2:K$2256,"")</f>
        <v>0</v>
      </c>
      <c r="AQ1190" s="2">
        <f>_xlfn.XLOOKUP($A1190,Results!$A$2:$A$2256,Results!L$2:L$2256,"")</f>
        <v>0</v>
      </c>
      <c r="AR1190" s="2">
        <f>_xlfn.XLOOKUP($A1190,Results!$A$2:$A$2256,Results!M$2:M$2256,"")</f>
        <v>0</v>
      </c>
      <c r="AS1190" s="2">
        <f>_xlfn.XLOOKUP($A1190,Results!$A$2:$A$2256,Results!N$2:N$2256,"")</f>
        <v>0</v>
      </c>
      <c r="AT1190" s="2">
        <f>_xlfn.XLOOKUP($A1190,Results!$A$2:$A$2256,Results!O$2:O$2256,"")</f>
        <v>0</v>
      </c>
      <c r="AU1190" s="2">
        <f>_xlfn.XLOOKUP($A1190,Results!$A$2:$A$2256,Results!P$2:P$2256,"")</f>
        <v>0</v>
      </c>
      <c r="AV1190" s="2">
        <f>_xlfn.XLOOKUP($A1190,Results!$A$2:$A$2256,Results!Q$2:Q$2256,"")</f>
        <v>0</v>
      </c>
      <c r="AW1190" s="2">
        <f>_xlfn.XLOOKUP($A1190,Results!$A$2:$A$2256,Results!R$2:R$2256,"")</f>
        <v>0</v>
      </c>
      <c r="AX1190" s="2">
        <f>_xlfn.XLOOKUP($A1190,Results!$A$2:$A$2256,Results!S$2:S$2256,"")</f>
        <v>0</v>
      </c>
      <c r="AY1190" s="2">
        <f>_xlfn.XLOOKUP($A1190,Results!$A$2:$A$2256,Results!T$2:T$2256,"")</f>
        <v>0</v>
      </c>
      <c r="AZ1190" s="2">
        <f>_xlfn.XLOOKUP($A1190,Results!$A$2:$A$2256,Results!U$2:U$2256,"")</f>
        <v>0</v>
      </c>
      <c r="BA1190" s="2">
        <f>_xlfn.XLOOKUP($A1190,Results!$A$2:$A$2256,Results!V$2:V$2256,"")</f>
        <v>0</v>
      </c>
      <c r="BB1190" s="2">
        <f>_xlfn.XLOOKUP($A1190,Results!$A$2:$A$2256,Results!W$2:W$2256,"")</f>
        <v>0</v>
      </c>
      <c r="BC1190" s="2">
        <f>_xlfn.XLOOKUP($A1190,Results!$A$2:$A$2256,Results!X$2:X$2256,"")</f>
        <v>0</v>
      </c>
      <c r="BD1190" s="2">
        <f>_xlfn.XLOOKUP($A1190,Results!$A$2:$A$2256,Results!Y$2:Y$2256,"")</f>
        <v>0</v>
      </c>
      <c r="BE1190" s="2">
        <f>_xlfn.XLOOKUP($A1190,Results!$A$2:$A$2256,Results!Z$2:Z$2256,"")</f>
        <v>0</v>
      </c>
    </row>
    <row r="1191" spans="1:57" ht="38.25" customHeight="1" x14ac:dyDescent="0.3">
      <c r="A1191">
        <v>906868</v>
      </c>
      <c r="B1191">
        <v>281631</v>
      </c>
      <c r="C1191" t="s">
        <v>36</v>
      </c>
      <c r="D1191">
        <v>9341425366</v>
      </c>
      <c r="F1191" s="2">
        <v>11471</v>
      </c>
      <c r="G1191" s="2">
        <v>2</v>
      </c>
      <c r="H1191" s="2" t="s">
        <v>3784</v>
      </c>
      <c r="I1191">
        <v>1</v>
      </c>
      <c r="J1191" t="s">
        <v>39</v>
      </c>
      <c r="K1191" t="s">
        <v>39</v>
      </c>
      <c r="L1191">
        <v>13.91</v>
      </c>
      <c r="M1191" s="2" t="s">
        <v>36</v>
      </c>
      <c r="N1191" s="9" t="s">
        <v>36</v>
      </c>
      <c r="O1191" t="s">
        <v>36</v>
      </c>
      <c r="P1191" t="s">
        <v>36</v>
      </c>
      <c r="Q1191" t="s">
        <v>36</v>
      </c>
      <c r="R1191">
        <v>13.91</v>
      </c>
      <c r="S1191" s="1">
        <v>45744.502107986111</v>
      </c>
      <c r="T1191" t="s">
        <v>42</v>
      </c>
      <c r="U1191" s="1">
        <v>45744.273611111108</v>
      </c>
      <c r="V1191" t="s">
        <v>43</v>
      </c>
      <c r="W1191" t="s">
        <v>36</v>
      </c>
      <c r="X1191">
        <v>0</v>
      </c>
      <c r="Y1191">
        <v>999</v>
      </c>
      <c r="Z1191" t="s">
        <v>36</v>
      </c>
      <c r="AA1191" t="s">
        <v>36</v>
      </c>
      <c r="AB1191" t="s">
        <v>36</v>
      </c>
      <c r="AC1191" t="s">
        <v>1010</v>
      </c>
      <c r="AD1191" t="s">
        <v>1010</v>
      </c>
      <c r="AE1191" t="s">
        <v>45</v>
      </c>
      <c r="AF1191" s="2"/>
      <c r="AI1191" s="2" t="str">
        <f>IF(COUNTIF(Classification!$B$2:$B$316,H1191)&gt;0, "FREIGHT", " ")</f>
        <v>FREIGHT</v>
      </c>
      <c r="AJ1191" s="2" t="e">
        <f>VLOOKUP(A1191,'Classification Test Result'!$A$2:$D$2428,4,FALSE)</f>
        <v>#N/A</v>
      </c>
      <c r="AL1191" s="2">
        <f>_xlfn.XLOOKUP($A1191,Results!$A$2:$A$2256,Results!G$2:G$2256,"")</f>
        <v>0</v>
      </c>
      <c r="AM1191" s="2">
        <f>_xlfn.XLOOKUP($A1191,Results!$A$2:$A$2256,Results!H$2:H$2256,"")</f>
        <v>0</v>
      </c>
      <c r="AN1191" s="2">
        <f>_xlfn.XLOOKUP($A1191,Results!$A$2:$A$2256,Results!I$2:I$2256,"")</f>
        <v>0</v>
      </c>
      <c r="AO1191" s="2">
        <f>_xlfn.XLOOKUP($A1191,Results!$A$2:$A$2256,Results!J$2:J$2256,"")</f>
        <v>0</v>
      </c>
      <c r="AP1191" s="2">
        <f>_xlfn.XLOOKUP($A1191,Results!$A$2:$A$2256,Results!K$2:K$2256,"")</f>
        <v>0</v>
      </c>
      <c r="AQ1191" s="2">
        <f>_xlfn.XLOOKUP($A1191,Results!$A$2:$A$2256,Results!L$2:L$2256,"")</f>
        <v>0</v>
      </c>
      <c r="AR1191" s="2">
        <f>_xlfn.XLOOKUP($A1191,Results!$A$2:$A$2256,Results!M$2:M$2256,"")</f>
        <v>0</v>
      </c>
      <c r="AS1191" s="2">
        <f>_xlfn.XLOOKUP($A1191,Results!$A$2:$A$2256,Results!N$2:N$2256,"")</f>
        <v>0</v>
      </c>
      <c r="AT1191" s="2">
        <f>_xlfn.XLOOKUP($A1191,Results!$A$2:$A$2256,Results!O$2:O$2256,"")</f>
        <v>0</v>
      </c>
      <c r="AU1191" s="2">
        <f>_xlfn.XLOOKUP($A1191,Results!$A$2:$A$2256,Results!P$2:P$2256,"")</f>
        <v>0</v>
      </c>
      <c r="AV1191" s="2">
        <f>_xlfn.XLOOKUP($A1191,Results!$A$2:$A$2256,Results!Q$2:Q$2256,"")</f>
        <v>0</v>
      </c>
      <c r="AW1191" s="2">
        <f>_xlfn.XLOOKUP($A1191,Results!$A$2:$A$2256,Results!R$2:R$2256,"")</f>
        <v>0</v>
      </c>
      <c r="AX1191" s="2">
        <f>_xlfn.XLOOKUP($A1191,Results!$A$2:$A$2256,Results!S$2:S$2256,"")</f>
        <v>0</v>
      </c>
      <c r="AY1191" s="2">
        <f>_xlfn.XLOOKUP($A1191,Results!$A$2:$A$2256,Results!T$2:T$2256,"")</f>
        <v>0</v>
      </c>
      <c r="AZ1191" s="2">
        <f>_xlfn.XLOOKUP($A1191,Results!$A$2:$A$2256,Results!U$2:U$2256,"")</f>
        <v>0</v>
      </c>
      <c r="BA1191" s="2">
        <f>_xlfn.XLOOKUP($A1191,Results!$A$2:$A$2256,Results!V$2:V$2256,"")</f>
        <v>0</v>
      </c>
      <c r="BB1191" s="2">
        <f>_xlfn.XLOOKUP($A1191,Results!$A$2:$A$2256,Results!W$2:W$2256,"")</f>
        <v>0</v>
      </c>
      <c r="BC1191" s="2">
        <f>_xlfn.XLOOKUP($A1191,Results!$A$2:$A$2256,Results!X$2:X$2256,"")</f>
        <v>0</v>
      </c>
      <c r="BD1191" s="2">
        <f>_xlfn.XLOOKUP($A1191,Results!$A$2:$A$2256,Results!Y$2:Y$2256,"")</f>
        <v>0</v>
      </c>
      <c r="BE1191" s="2">
        <f>_xlfn.XLOOKUP($A1191,Results!$A$2:$A$2256,Results!Z$2:Z$2256,"")</f>
        <v>0</v>
      </c>
    </row>
    <row r="1192" spans="1:57" ht="38.25" customHeight="1" x14ac:dyDescent="0.3">
      <c r="A1192">
        <v>906869</v>
      </c>
      <c r="B1192">
        <v>281634</v>
      </c>
      <c r="C1192" t="s">
        <v>36</v>
      </c>
      <c r="D1192">
        <v>9341410397</v>
      </c>
      <c r="F1192" s="2">
        <v>11471</v>
      </c>
      <c r="G1192" s="2">
        <v>3</v>
      </c>
      <c r="H1192" s="2" t="s">
        <v>3784</v>
      </c>
      <c r="I1192">
        <v>1</v>
      </c>
      <c r="J1192" t="s">
        <v>39</v>
      </c>
      <c r="K1192" t="s">
        <v>39</v>
      </c>
      <c r="L1192">
        <v>1049.99</v>
      </c>
      <c r="M1192" s="2" t="s">
        <v>36</v>
      </c>
      <c r="N1192" s="9" t="s">
        <v>36</v>
      </c>
      <c r="O1192" t="s">
        <v>36</v>
      </c>
      <c r="P1192" t="s">
        <v>36</v>
      </c>
      <c r="Q1192" t="s">
        <v>36</v>
      </c>
      <c r="R1192">
        <v>1049.99</v>
      </c>
      <c r="S1192" s="1">
        <v>45744.502054780103</v>
      </c>
      <c r="T1192" t="s">
        <v>42</v>
      </c>
      <c r="U1192" s="1">
        <v>45744.274305555547</v>
      </c>
      <c r="V1192" t="s">
        <v>43</v>
      </c>
      <c r="W1192" t="s">
        <v>36</v>
      </c>
      <c r="X1192">
        <v>0</v>
      </c>
      <c r="Y1192">
        <v>999</v>
      </c>
      <c r="Z1192" t="s">
        <v>36</v>
      </c>
      <c r="AA1192" t="s">
        <v>36</v>
      </c>
      <c r="AB1192" t="s">
        <v>36</v>
      </c>
      <c r="AC1192" t="s">
        <v>1010</v>
      </c>
      <c r="AD1192" t="s">
        <v>1010</v>
      </c>
      <c r="AE1192" t="s">
        <v>45</v>
      </c>
      <c r="AF1192" s="2"/>
      <c r="AI1192" s="2" t="str">
        <f>IF(COUNTIF(Classification!$B$2:$B$316,H1192)&gt;0, "FREIGHT", " ")</f>
        <v>FREIGHT</v>
      </c>
      <c r="AJ1192" s="2" t="e">
        <f>VLOOKUP(A1192,'Classification Test Result'!$A$2:$D$2428,4,FALSE)</f>
        <v>#N/A</v>
      </c>
      <c r="AL1192" s="2">
        <f>_xlfn.XLOOKUP($A1192,Results!$A$2:$A$2256,Results!G$2:G$2256,"")</f>
        <v>0</v>
      </c>
      <c r="AM1192" s="2">
        <f>_xlfn.XLOOKUP($A1192,Results!$A$2:$A$2256,Results!H$2:H$2256,"")</f>
        <v>0</v>
      </c>
      <c r="AN1192" s="2">
        <f>_xlfn.XLOOKUP($A1192,Results!$A$2:$A$2256,Results!I$2:I$2256,"")</f>
        <v>0</v>
      </c>
      <c r="AO1192" s="2">
        <f>_xlfn.XLOOKUP($A1192,Results!$A$2:$A$2256,Results!J$2:J$2256,"")</f>
        <v>0</v>
      </c>
      <c r="AP1192" s="2">
        <f>_xlfn.XLOOKUP($A1192,Results!$A$2:$A$2256,Results!K$2:K$2256,"")</f>
        <v>0</v>
      </c>
      <c r="AQ1192" s="2">
        <f>_xlfn.XLOOKUP($A1192,Results!$A$2:$A$2256,Results!L$2:L$2256,"")</f>
        <v>0</v>
      </c>
      <c r="AR1192" s="2">
        <f>_xlfn.XLOOKUP($A1192,Results!$A$2:$A$2256,Results!M$2:M$2256,"")</f>
        <v>0</v>
      </c>
      <c r="AS1192" s="2">
        <f>_xlfn.XLOOKUP($A1192,Results!$A$2:$A$2256,Results!N$2:N$2256,"")</f>
        <v>0</v>
      </c>
      <c r="AT1192" s="2">
        <f>_xlfn.XLOOKUP($A1192,Results!$A$2:$A$2256,Results!O$2:O$2256,"")</f>
        <v>0</v>
      </c>
      <c r="AU1192" s="2">
        <f>_xlfn.XLOOKUP($A1192,Results!$A$2:$A$2256,Results!P$2:P$2256,"")</f>
        <v>0</v>
      </c>
      <c r="AV1192" s="2">
        <f>_xlfn.XLOOKUP($A1192,Results!$A$2:$A$2256,Results!Q$2:Q$2256,"")</f>
        <v>0</v>
      </c>
      <c r="AW1192" s="2">
        <f>_xlfn.XLOOKUP($A1192,Results!$A$2:$A$2256,Results!R$2:R$2256,"")</f>
        <v>0</v>
      </c>
      <c r="AX1192" s="2">
        <f>_xlfn.XLOOKUP($A1192,Results!$A$2:$A$2256,Results!S$2:S$2256,"")</f>
        <v>0</v>
      </c>
      <c r="AY1192" s="2">
        <f>_xlfn.XLOOKUP($A1192,Results!$A$2:$A$2256,Results!T$2:T$2256,"")</f>
        <v>0</v>
      </c>
      <c r="AZ1192" s="2">
        <f>_xlfn.XLOOKUP($A1192,Results!$A$2:$A$2256,Results!U$2:U$2256,"")</f>
        <v>0</v>
      </c>
      <c r="BA1192" s="2">
        <f>_xlfn.XLOOKUP($A1192,Results!$A$2:$A$2256,Results!V$2:V$2256,"")</f>
        <v>0</v>
      </c>
      <c r="BB1192" s="2">
        <f>_xlfn.XLOOKUP($A1192,Results!$A$2:$A$2256,Results!W$2:W$2256,"")</f>
        <v>0</v>
      </c>
      <c r="BC1192" s="2">
        <f>_xlfn.XLOOKUP($A1192,Results!$A$2:$A$2256,Results!X$2:X$2256,"")</f>
        <v>0</v>
      </c>
      <c r="BD1192" s="2">
        <f>_xlfn.XLOOKUP($A1192,Results!$A$2:$A$2256,Results!Y$2:Y$2256,"")</f>
        <v>0</v>
      </c>
      <c r="BE1192" s="2">
        <f>_xlfn.XLOOKUP($A1192,Results!$A$2:$A$2256,Results!Z$2:Z$2256,"")</f>
        <v>0</v>
      </c>
    </row>
    <row r="1193" spans="1:57" ht="38.25" customHeight="1" x14ac:dyDescent="0.3">
      <c r="A1193">
        <v>906870</v>
      </c>
      <c r="B1193">
        <v>281635</v>
      </c>
      <c r="C1193" t="s">
        <v>36</v>
      </c>
      <c r="D1193">
        <v>9341411406</v>
      </c>
      <c r="F1193" s="2">
        <v>11471</v>
      </c>
      <c r="G1193" s="2">
        <v>2</v>
      </c>
      <c r="H1193" s="2" t="s">
        <v>3784</v>
      </c>
      <c r="I1193">
        <v>1</v>
      </c>
      <c r="J1193" t="s">
        <v>39</v>
      </c>
      <c r="K1193" t="s">
        <v>39</v>
      </c>
      <c r="L1193">
        <v>2.15</v>
      </c>
      <c r="M1193" s="2" t="s">
        <v>36</v>
      </c>
      <c r="N1193" s="9" t="s">
        <v>36</v>
      </c>
      <c r="O1193" t="s">
        <v>36</v>
      </c>
      <c r="P1193" t="s">
        <v>36</v>
      </c>
      <c r="Q1193" t="s">
        <v>36</v>
      </c>
      <c r="R1193">
        <v>2.15</v>
      </c>
      <c r="S1193" s="1">
        <v>45744.502026238428</v>
      </c>
      <c r="T1193" t="s">
        <v>42</v>
      </c>
      <c r="U1193" s="1">
        <v>45744.274305555547</v>
      </c>
      <c r="V1193" t="s">
        <v>43</v>
      </c>
      <c r="W1193" t="s">
        <v>36</v>
      </c>
      <c r="X1193">
        <v>0</v>
      </c>
      <c r="Y1193">
        <v>999</v>
      </c>
      <c r="Z1193" t="s">
        <v>36</v>
      </c>
      <c r="AA1193" t="s">
        <v>36</v>
      </c>
      <c r="AB1193" t="s">
        <v>36</v>
      </c>
      <c r="AC1193" t="s">
        <v>1010</v>
      </c>
      <c r="AD1193" t="s">
        <v>1010</v>
      </c>
      <c r="AE1193" t="s">
        <v>45</v>
      </c>
      <c r="AF1193" s="2"/>
      <c r="AI1193" s="2" t="str">
        <f>IF(COUNTIF(Classification!$B$2:$B$316,H1193)&gt;0, "FREIGHT", " ")</f>
        <v>FREIGHT</v>
      </c>
      <c r="AJ1193" s="2" t="e">
        <f>VLOOKUP(A1193,'Classification Test Result'!$A$2:$D$2428,4,FALSE)</f>
        <v>#N/A</v>
      </c>
      <c r="AL1193" s="2">
        <f>_xlfn.XLOOKUP($A1193,Results!$A$2:$A$2256,Results!G$2:G$2256,"")</f>
        <v>0</v>
      </c>
      <c r="AM1193" s="2">
        <f>_xlfn.XLOOKUP($A1193,Results!$A$2:$A$2256,Results!H$2:H$2256,"")</f>
        <v>0</v>
      </c>
      <c r="AN1193" s="2">
        <f>_xlfn.XLOOKUP($A1193,Results!$A$2:$A$2256,Results!I$2:I$2256,"")</f>
        <v>0</v>
      </c>
      <c r="AO1193" s="2">
        <f>_xlfn.XLOOKUP($A1193,Results!$A$2:$A$2256,Results!J$2:J$2256,"")</f>
        <v>0</v>
      </c>
      <c r="AP1193" s="2">
        <f>_xlfn.XLOOKUP($A1193,Results!$A$2:$A$2256,Results!K$2:K$2256,"")</f>
        <v>0</v>
      </c>
      <c r="AQ1193" s="2">
        <f>_xlfn.XLOOKUP($A1193,Results!$A$2:$A$2256,Results!L$2:L$2256,"")</f>
        <v>0</v>
      </c>
      <c r="AR1193" s="2">
        <f>_xlfn.XLOOKUP($A1193,Results!$A$2:$A$2256,Results!M$2:M$2256,"")</f>
        <v>0</v>
      </c>
      <c r="AS1193" s="2">
        <f>_xlfn.XLOOKUP($A1193,Results!$A$2:$A$2256,Results!N$2:N$2256,"")</f>
        <v>0</v>
      </c>
      <c r="AT1193" s="2">
        <f>_xlfn.XLOOKUP($A1193,Results!$A$2:$A$2256,Results!O$2:O$2256,"")</f>
        <v>0</v>
      </c>
      <c r="AU1193" s="2">
        <f>_xlfn.XLOOKUP($A1193,Results!$A$2:$A$2256,Results!P$2:P$2256,"")</f>
        <v>0</v>
      </c>
      <c r="AV1193" s="2">
        <f>_xlfn.XLOOKUP($A1193,Results!$A$2:$A$2256,Results!Q$2:Q$2256,"")</f>
        <v>0</v>
      </c>
      <c r="AW1193" s="2">
        <f>_xlfn.XLOOKUP($A1193,Results!$A$2:$A$2256,Results!R$2:R$2256,"")</f>
        <v>0</v>
      </c>
      <c r="AX1193" s="2">
        <f>_xlfn.XLOOKUP($A1193,Results!$A$2:$A$2256,Results!S$2:S$2256,"")</f>
        <v>0</v>
      </c>
      <c r="AY1193" s="2">
        <f>_xlfn.XLOOKUP($A1193,Results!$A$2:$A$2256,Results!T$2:T$2256,"")</f>
        <v>0</v>
      </c>
      <c r="AZ1193" s="2">
        <f>_xlfn.XLOOKUP($A1193,Results!$A$2:$A$2256,Results!U$2:U$2256,"")</f>
        <v>0</v>
      </c>
      <c r="BA1193" s="2">
        <f>_xlfn.XLOOKUP($A1193,Results!$A$2:$A$2256,Results!V$2:V$2256,"")</f>
        <v>0</v>
      </c>
      <c r="BB1193" s="2">
        <f>_xlfn.XLOOKUP($A1193,Results!$A$2:$A$2256,Results!W$2:W$2256,"")</f>
        <v>0</v>
      </c>
      <c r="BC1193" s="2">
        <f>_xlfn.XLOOKUP($A1193,Results!$A$2:$A$2256,Results!X$2:X$2256,"")</f>
        <v>0</v>
      </c>
      <c r="BD1193" s="2">
        <f>_xlfn.XLOOKUP($A1193,Results!$A$2:$A$2256,Results!Y$2:Y$2256,"")</f>
        <v>0</v>
      </c>
      <c r="BE1193" s="2">
        <f>_xlfn.XLOOKUP($A1193,Results!$A$2:$A$2256,Results!Z$2:Z$2256,"")</f>
        <v>0</v>
      </c>
    </row>
    <row r="1194" spans="1:57" ht="38.25" customHeight="1" x14ac:dyDescent="0.3">
      <c r="A1194">
        <v>906871</v>
      </c>
      <c r="B1194">
        <v>281872</v>
      </c>
      <c r="C1194" t="s">
        <v>36</v>
      </c>
      <c r="D1194" t="s">
        <v>3853</v>
      </c>
      <c r="E1194" s="2" t="str">
        <f>VLOOKUP(F1194,'RPA Vendor Data '!F$1:$G$2418,2)</f>
        <v>NEFCO CONST. SUPPLY LLC</v>
      </c>
      <c r="F1194" s="2">
        <v>12430</v>
      </c>
      <c r="G1194" s="2">
        <v>5</v>
      </c>
      <c r="H1194" t="s">
        <v>3854</v>
      </c>
      <c r="I1194">
        <v>5000</v>
      </c>
      <c r="J1194" t="s">
        <v>65</v>
      </c>
      <c r="K1194" t="s">
        <v>58</v>
      </c>
      <c r="L1194">
        <v>42.817999999999998</v>
      </c>
      <c r="M1194" s="2" t="s">
        <v>1593</v>
      </c>
      <c r="N1194" s="9" t="s">
        <v>3855</v>
      </c>
      <c r="O1194" t="s">
        <v>36</v>
      </c>
      <c r="P1194" t="s">
        <v>36</v>
      </c>
      <c r="Q1194" t="s">
        <v>36</v>
      </c>
      <c r="R1194">
        <v>2140.91</v>
      </c>
      <c r="S1194" s="1">
        <v>45744.647411458332</v>
      </c>
      <c r="T1194" t="s">
        <v>42</v>
      </c>
      <c r="U1194" s="1">
        <v>45744.430555555547</v>
      </c>
      <c r="V1194" t="s">
        <v>43</v>
      </c>
      <c r="W1194" t="s">
        <v>36</v>
      </c>
      <c r="X1194">
        <v>0</v>
      </c>
      <c r="Y1194">
        <v>999</v>
      </c>
      <c r="Z1194" t="s">
        <v>36</v>
      </c>
      <c r="AA1194" t="s">
        <v>36</v>
      </c>
      <c r="AB1194" t="s">
        <v>36</v>
      </c>
      <c r="AC1194" t="s">
        <v>1468</v>
      </c>
      <c r="AD1194" t="s">
        <v>1468</v>
      </c>
      <c r="AE1194" t="s">
        <v>45</v>
      </c>
      <c r="AG1194" s="18" t="s">
        <v>3856</v>
      </c>
      <c r="AH1194" s="18"/>
      <c r="AI1194" s="2" t="s">
        <v>48</v>
      </c>
      <c r="AJ1194" s="2" t="e">
        <f>VLOOKUP(A1194,'Classification Test Result'!$A$2:$D$2428,4,FALSE)</f>
        <v>#N/A</v>
      </c>
      <c r="AL1194" s="2">
        <f>_xlfn.XLOOKUP($A1194,Results!$A$2:$A$2256,Results!G$2:G$2256,"")</f>
        <v>394484</v>
      </c>
      <c r="AM1194" s="2" t="str">
        <f>_xlfn.XLOOKUP($A1194,Results!$A$2:$A$2256,Results!H$2:H$2256,"")</f>
        <v>7413SD1PWR</v>
      </c>
      <c r="AN1194" s="2" t="str">
        <f>_xlfn.XLOOKUP($A1194,Results!$A$2:$A$2256,Results!I$2:I$2256,"")</f>
        <v>POWERS FASTENERS</v>
      </c>
      <c r="AO1194" s="2" t="str">
        <f>_xlfn.XLOOKUP($A1194,Results!$A$2:$A$2256,Results!J$2:J$2256,"")</f>
        <v>075352775975</v>
      </c>
      <c r="AP1194" s="2">
        <f>_xlfn.XLOOKUP($A1194,Results!$A$2:$A$2256,Results!K$2:K$2256,"")</f>
        <v>31162100</v>
      </c>
      <c r="AQ1194" s="2">
        <f>_xlfn.XLOOKUP($A1194,Results!$A$2:$A$2256,Results!L$2:L$2256,"")</f>
        <v>0</v>
      </c>
      <c r="AR1194" s="2">
        <f>_xlfn.XLOOKUP($A1194,Results!$A$2:$A$2256,Results!M$2:M$2256,"")</f>
        <v>917012</v>
      </c>
      <c r="AS1194" s="2" t="str">
        <f>_xlfn.XLOOKUP($A1194,Results!$A$2:$A$2256,Results!N$2:N$2256,"")</f>
        <v>PWF 7413SD1 3/8X3 WEDGE ANCHOR</v>
      </c>
      <c r="AT1194" s="2" t="str">
        <f>_xlfn.XLOOKUP($A1194,Results!$A$2:$A$2256,Results!O$2:O$2256,"")</f>
        <v>POWERS FASTENERS</v>
      </c>
      <c r="AU1194" s="2">
        <f>_xlfn.XLOOKUP($A1194,Results!$A$2:$A$2256,Results!P$2:P$2256,"")</f>
        <v>0</v>
      </c>
      <c r="AV1194" s="2" t="str">
        <f>_xlfn.XLOOKUP($A1194,Results!$A$2:$A$2256,Results!Q$2:Q$2256,"")</f>
        <v>NO_VALID_MATCHES</v>
      </c>
      <c r="AW1194" s="2" t="str">
        <f>_xlfn.XLOOKUP($A1194,Results!$A$2:$A$2256,Results!R$2:R$2256,"")</f>
        <v>0.7896561398385612</v>
      </c>
      <c r="AX1194" s="2">
        <f>_xlfn.XLOOKUP($A1194,Results!$A$2:$A$2256,Results!S$2:S$2256,"")</f>
        <v>100</v>
      </c>
      <c r="AY1194" s="2">
        <f>_xlfn.XLOOKUP($A1194,Results!$A$2:$A$2256,Results!T$2:T$2256,"")</f>
        <v>86</v>
      </c>
      <c r="AZ1194" s="2">
        <f>_xlfn.XLOOKUP($A1194,Results!$A$2:$A$2256,Results!U$2:U$2256,"")</f>
        <v>97</v>
      </c>
      <c r="BA1194" s="2" t="str">
        <f>_xlfn.XLOOKUP($A1194,Results!$A$2:$A$2256,Results!V$2:V$2256,"")</f>
        <v>POWERS FASTENERS</v>
      </c>
      <c r="BB1194" s="2">
        <f>_xlfn.XLOOKUP($A1194,Results!$A$2:$A$2256,Results!W$2:W$2256,"")</f>
        <v>83</v>
      </c>
      <c r="BC1194" s="2">
        <f>_xlfn.XLOOKUP($A1194,Results!$A$2:$A$2256,Results!X$2:X$2256,"")</f>
        <v>31162100</v>
      </c>
      <c r="BD1194" s="2">
        <f>_xlfn.XLOOKUP($A1194,Results!$A$2:$A$2256,Results!Y$2:Y$2256,"")</f>
        <v>83</v>
      </c>
      <c r="BE1194" s="2" t="b">
        <f>_xlfn.XLOOKUP($A1194,Results!$A$2:$A$2256,Results!Z$2:Z$2256,"")</f>
        <v>1</v>
      </c>
    </row>
    <row r="1195" spans="1:57" ht="38.25" customHeight="1" x14ac:dyDescent="0.3">
      <c r="A1195">
        <v>906872</v>
      </c>
      <c r="B1195">
        <v>281636</v>
      </c>
      <c r="C1195" t="s">
        <v>36</v>
      </c>
      <c r="D1195">
        <v>9341410382</v>
      </c>
      <c r="F1195" s="2">
        <v>11471</v>
      </c>
      <c r="G1195" s="2">
        <v>7</v>
      </c>
      <c r="H1195" s="2" t="s">
        <v>3784</v>
      </c>
      <c r="I1195">
        <v>1</v>
      </c>
      <c r="J1195" t="s">
        <v>39</v>
      </c>
      <c r="K1195" t="s">
        <v>39</v>
      </c>
      <c r="L1195">
        <v>114.89</v>
      </c>
      <c r="M1195" s="2" t="s">
        <v>36</v>
      </c>
      <c r="N1195" s="9" t="s">
        <v>36</v>
      </c>
      <c r="O1195" t="s">
        <v>36</v>
      </c>
      <c r="P1195" t="s">
        <v>36</v>
      </c>
      <c r="Q1195" t="s">
        <v>36</v>
      </c>
      <c r="R1195">
        <v>114.89</v>
      </c>
      <c r="S1195" s="1">
        <v>45744.502005057868</v>
      </c>
      <c r="T1195" t="s">
        <v>42</v>
      </c>
      <c r="U1195" s="1">
        <v>45744.275000000001</v>
      </c>
      <c r="V1195" t="s">
        <v>43</v>
      </c>
      <c r="W1195" t="s">
        <v>36</v>
      </c>
      <c r="X1195">
        <v>0</v>
      </c>
      <c r="Y1195">
        <v>999</v>
      </c>
      <c r="Z1195" t="s">
        <v>36</v>
      </c>
      <c r="AA1195" t="s">
        <v>36</v>
      </c>
      <c r="AB1195" t="s">
        <v>36</v>
      </c>
      <c r="AC1195" t="s">
        <v>1010</v>
      </c>
      <c r="AD1195" t="s">
        <v>1010</v>
      </c>
      <c r="AE1195" t="s">
        <v>45</v>
      </c>
      <c r="AF1195" s="2"/>
      <c r="AI1195" s="2" t="str">
        <f>IF(COUNTIF(Classification!$B$2:$B$316,H1195)&gt;0, "FREIGHT", " ")</f>
        <v>FREIGHT</v>
      </c>
      <c r="AJ1195" s="2" t="e">
        <f>VLOOKUP(A1195,'Classification Test Result'!$A$2:$D$2428,4,FALSE)</f>
        <v>#N/A</v>
      </c>
      <c r="AL1195" s="2">
        <f>_xlfn.XLOOKUP($A1195,Results!$A$2:$A$2256,Results!G$2:G$2256,"")</f>
        <v>0</v>
      </c>
      <c r="AM1195" s="2">
        <f>_xlfn.XLOOKUP($A1195,Results!$A$2:$A$2256,Results!H$2:H$2256,"")</f>
        <v>0</v>
      </c>
      <c r="AN1195" s="2">
        <f>_xlfn.XLOOKUP($A1195,Results!$A$2:$A$2256,Results!I$2:I$2256,"")</f>
        <v>0</v>
      </c>
      <c r="AO1195" s="2">
        <f>_xlfn.XLOOKUP($A1195,Results!$A$2:$A$2256,Results!J$2:J$2256,"")</f>
        <v>0</v>
      </c>
      <c r="AP1195" s="2">
        <f>_xlfn.XLOOKUP($A1195,Results!$A$2:$A$2256,Results!K$2:K$2256,"")</f>
        <v>0</v>
      </c>
      <c r="AQ1195" s="2">
        <f>_xlfn.XLOOKUP($A1195,Results!$A$2:$A$2256,Results!L$2:L$2256,"")</f>
        <v>0</v>
      </c>
      <c r="AR1195" s="2">
        <f>_xlfn.XLOOKUP($A1195,Results!$A$2:$A$2256,Results!M$2:M$2256,"")</f>
        <v>0</v>
      </c>
      <c r="AS1195" s="2">
        <f>_xlfn.XLOOKUP($A1195,Results!$A$2:$A$2256,Results!N$2:N$2256,"")</f>
        <v>0</v>
      </c>
      <c r="AT1195" s="2">
        <f>_xlfn.XLOOKUP($A1195,Results!$A$2:$A$2256,Results!O$2:O$2256,"")</f>
        <v>0</v>
      </c>
      <c r="AU1195" s="2">
        <f>_xlfn.XLOOKUP($A1195,Results!$A$2:$A$2256,Results!P$2:P$2256,"")</f>
        <v>0</v>
      </c>
      <c r="AV1195" s="2">
        <f>_xlfn.XLOOKUP($A1195,Results!$A$2:$A$2256,Results!Q$2:Q$2256,"")</f>
        <v>0</v>
      </c>
      <c r="AW1195" s="2">
        <f>_xlfn.XLOOKUP($A1195,Results!$A$2:$A$2256,Results!R$2:R$2256,"")</f>
        <v>0</v>
      </c>
      <c r="AX1195" s="2">
        <f>_xlfn.XLOOKUP($A1195,Results!$A$2:$A$2256,Results!S$2:S$2256,"")</f>
        <v>0</v>
      </c>
      <c r="AY1195" s="2">
        <f>_xlfn.XLOOKUP($A1195,Results!$A$2:$A$2256,Results!T$2:T$2256,"")</f>
        <v>0</v>
      </c>
      <c r="AZ1195" s="2">
        <f>_xlfn.XLOOKUP($A1195,Results!$A$2:$A$2256,Results!U$2:U$2256,"")</f>
        <v>0</v>
      </c>
      <c r="BA1195" s="2">
        <f>_xlfn.XLOOKUP($A1195,Results!$A$2:$A$2256,Results!V$2:V$2256,"")</f>
        <v>0</v>
      </c>
      <c r="BB1195" s="2">
        <f>_xlfn.XLOOKUP($A1195,Results!$A$2:$A$2256,Results!W$2:W$2256,"")</f>
        <v>0</v>
      </c>
      <c r="BC1195" s="2">
        <f>_xlfn.XLOOKUP($A1195,Results!$A$2:$A$2256,Results!X$2:X$2256,"")</f>
        <v>0</v>
      </c>
      <c r="BD1195" s="2">
        <f>_xlfn.XLOOKUP($A1195,Results!$A$2:$A$2256,Results!Y$2:Y$2256,"")</f>
        <v>0</v>
      </c>
      <c r="BE1195" s="2">
        <f>_xlfn.XLOOKUP($A1195,Results!$A$2:$A$2256,Results!Z$2:Z$2256,"")</f>
        <v>0</v>
      </c>
    </row>
    <row r="1196" spans="1:57" ht="38.25" customHeight="1" x14ac:dyDescent="0.3">
      <c r="A1196">
        <v>906873</v>
      </c>
      <c r="B1196">
        <v>282011</v>
      </c>
      <c r="C1196" t="s">
        <v>36</v>
      </c>
      <c r="D1196" t="s">
        <v>1412</v>
      </c>
      <c r="E1196" s="2" t="str">
        <f>VLOOKUP(F1196,'RPA Vendor Data '!F$1:$G$2418,2)</f>
        <v>DOMINION ELECTRIC SUPPLY</v>
      </c>
      <c r="F1196" s="2">
        <v>11048</v>
      </c>
      <c r="G1196" s="2">
        <v>2</v>
      </c>
      <c r="H1196" t="s">
        <v>3858</v>
      </c>
      <c r="I1196">
        <v>4</v>
      </c>
      <c r="J1196" t="s">
        <v>65</v>
      </c>
      <c r="K1196" t="s">
        <v>39</v>
      </c>
      <c r="L1196">
        <v>8.99</v>
      </c>
      <c r="M1196" s="2" t="s">
        <v>3859</v>
      </c>
      <c r="N1196" s="85" t="s">
        <v>3860</v>
      </c>
      <c r="O1196" t="s">
        <v>36</v>
      </c>
      <c r="P1196" t="s">
        <v>3861</v>
      </c>
      <c r="Q1196" t="s">
        <v>36</v>
      </c>
      <c r="R1196">
        <v>35.96</v>
      </c>
      <c r="S1196" s="1">
        <v>45744.896476238428</v>
      </c>
      <c r="T1196" t="s">
        <v>42</v>
      </c>
      <c r="U1196" s="1">
        <v>45744.677083333343</v>
      </c>
      <c r="V1196" t="s">
        <v>43</v>
      </c>
      <c r="W1196" t="s">
        <v>36</v>
      </c>
      <c r="X1196">
        <v>2</v>
      </c>
      <c r="Y1196" t="s">
        <v>158</v>
      </c>
      <c r="Z1196">
        <v>8.99</v>
      </c>
      <c r="AA1196">
        <v>8.99</v>
      </c>
      <c r="AB1196">
        <v>191</v>
      </c>
      <c r="AC1196" t="s">
        <v>3862</v>
      </c>
      <c r="AD1196" t="s">
        <v>3862</v>
      </c>
      <c r="AE1196" t="s">
        <v>45</v>
      </c>
      <c r="AG1196" s="18" t="s">
        <v>3863</v>
      </c>
      <c r="AH1196" s="18"/>
      <c r="AI1196" s="2" t="s">
        <v>48</v>
      </c>
      <c r="AJ1196" s="2" t="e">
        <f>VLOOKUP(A1196,'Classification Test Result'!$A$2:$D$2428,4,FALSE)</f>
        <v>#N/A</v>
      </c>
      <c r="AL1196" s="2">
        <f>_xlfn.XLOOKUP($A1196,Results!$A$2:$A$2256,Results!G$2:G$2256,"")</f>
        <v>0</v>
      </c>
      <c r="AM1196" s="2">
        <f>_xlfn.XLOOKUP($A1196,Results!$A$2:$A$2256,Results!H$2:H$2256,"")</f>
        <v>0</v>
      </c>
      <c r="AN1196" s="2">
        <f>_xlfn.XLOOKUP($A1196,Results!$A$2:$A$2256,Results!I$2:I$2256,"")</f>
        <v>0</v>
      </c>
      <c r="AO1196" s="2">
        <f>_xlfn.XLOOKUP($A1196,Results!$A$2:$A$2256,Results!J$2:J$2256,"")</f>
        <v>0</v>
      </c>
      <c r="AP1196" s="2">
        <f>_xlfn.XLOOKUP($A1196,Results!$A$2:$A$2256,Results!K$2:K$2256,"")</f>
        <v>0</v>
      </c>
      <c r="AQ1196" s="2">
        <f>_xlfn.XLOOKUP($A1196,Results!$A$2:$A$2256,Results!L$2:L$2256,"")</f>
        <v>0</v>
      </c>
      <c r="AR1196" s="2">
        <f>_xlfn.XLOOKUP($A1196,Results!$A$2:$A$2256,Results!M$2:M$2256,"")</f>
        <v>0</v>
      </c>
      <c r="AS1196" s="2">
        <f>_xlfn.XLOOKUP($A1196,Results!$A$2:$A$2256,Results!N$2:N$2256,"")</f>
        <v>0</v>
      </c>
      <c r="AT1196" s="2" t="str">
        <f>_xlfn.XLOOKUP($A1196,Results!$A$2:$A$2256,Results!O$2:O$2256,"")</f>
        <v>DEER PARK WATER</v>
      </c>
      <c r="AU1196" s="2" t="str">
        <f>_xlfn.XLOOKUP($A1196,Results!$A$2:$A$2256,Results!P$2:P$2256,"")</f>
        <v>DEER PARK</v>
      </c>
      <c r="AV1196" s="2" t="str">
        <f>_xlfn.XLOOKUP($A1196,Results!$A$2:$A$2256,Results!Q$2:Q$2256,"")</f>
        <v>MULTIPLE_MATCHES_ONE_VALID</v>
      </c>
      <c r="AW1196" s="2">
        <f>_xlfn.XLOOKUP($A1196,Results!$A$2:$A$2256,Results!R$2:R$2256,"")</f>
        <v>0</v>
      </c>
      <c r="AX1196" s="2">
        <f>_xlfn.XLOOKUP($A1196,Results!$A$2:$A$2256,Results!S$2:S$2256,"")</f>
        <v>0</v>
      </c>
      <c r="AY1196" s="2">
        <f>_xlfn.XLOOKUP($A1196,Results!$A$2:$A$2256,Results!T$2:T$2256,"")</f>
        <v>50</v>
      </c>
      <c r="AZ1196" s="2">
        <f>_xlfn.XLOOKUP($A1196,Results!$A$2:$A$2256,Results!U$2:U$2256,"")</f>
        <v>0</v>
      </c>
      <c r="BA1196" s="2">
        <f>_xlfn.XLOOKUP($A1196,Results!$A$2:$A$2256,Results!V$2:V$2256,"")</f>
        <v>0</v>
      </c>
      <c r="BB1196" s="2">
        <f>_xlfn.XLOOKUP($A1196,Results!$A$2:$A$2256,Results!W$2:W$2256,"")</f>
        <v>0</v>
      </c>
      <c r="BC1196" s="2">
        <f>_xlfn.XLOOKUP($A1196,Results!$A$2:$A$2256,Results!X$2:X$2256,"")</f>
        <v>0</v>
      </c>
      <c r="BD1196" s="2">
        <f>_xlfn.XLOOKUP($A1196,Results!$A$2:$A$2256,Results!Y$2:Y$2256,"")</f>
        <v>0</v>
      </c>
      <c r="BE1196" s="2">
        <f>_xlfn.XLOOKUP($A1196,Results!$A$2:$A$2256,Results!Z$2:Z$2256,"")</f>
        <v>0</v>
      </c>
    </row>
    <row r="1197" spans="1:57" ht="38.25" customHeight="1" x14ac:dyDescent="0.3">
      <c r="A1197">
        <v>906874</v>
      </c>
      <c r="B1197">
        <v>281886</v>
      </c>
      <c r="C1197" t="s">
        <v>36</v>
      </c>
      <c r="D1197" t="s">
        <v>591</v>
      </c>
      <c r="E1197" s="2" t="str">
        <f>VLOOKUP(F1197,'RPA Vendor Data '!F$1:$G$2418,2)</f>
        <v>DOMINION ELECTRIC SUPPLY</v>
      </c>
      <c r="F1197" s="2">
        <v>11048</v>
      </c>
      <c r="G1197" s="2">
        <v>29</v>
      </c>
      <c r="H1197" t="s">
        <v>3858</v>
      </c>
      <c r="I1197">
        <v>2</v>
      </c>
      <c r="J1197" t="s">
        <v>65</v>
      </c>
      <c r="K1197" t="s">
        <v>39</v>
      </c>
      <c r="L1197">
        <v>7.85</v>
      </c>
      <c r="M1197" s="2" t="s">
        <v>3859</v>
      </c>
      <c r="N1197" s="85" t="s">
        <v>3860</v>
      </c>
      <c r="O1197" t="s">
        <v>36</v>
      </c>
      <c r="P1197" t="s">
        <v>3861</v>
      </c>
      <c r="Q1197" t="s">
        <v>36</v>
      </c>
      <c r="R1197">
        <v>15.7</v>
      </c>
      <c r="S1197" s="1">
        <v>45744.667931631942</v>
      </c>
      <c r="T1197" t="s">
        <v>42</v>
      </c>
      <c r="U1197" s="1">
        <v>45744.449305555558</v>
      </c>
      <c r="V1197" t="s">
        <v>43</v>
      </c>
      <c r="W1197" t="s">
        <v>36</v>
      </c>
      <c r="X1197">
        <v>29</v>
      </c>
      <c r="Y1197" t="s">
        <v>158</v>
      </c>
      <c r="Z1197">
        <v>8.99</v>
      </c>
      <c r="AA1197">
        <v>7.85</v>
      </c>
      <c r="AB1197">
        <v>191</v>
      </c>
      <c r="AC1197" t="s">
        <v>3862</v>
      </c>
      <c r="AD1197" t="s">
        <v>3862</v>
      </c>
      <c r="AE1197" t="s">
        <v>45</v>
      </c>
      <c r="AG1197" s="18" t="s">
        <v>3864</v>
      </c>
      <c r="AH1197" s="18"/>
      <c r="AI1197" s="2" t="s">
        <v>48</v>
      </c>
      <c r="AJ1197" s="2" t="e">
        <f>VLOOKUP(A1197,'Classification Test Result'!$A$2:$D$2428,4,FALSE)</f>
        <v>#N/A</v>
      </c>
      <c r="AL1197" s="2">
        <f>_xlfn.XLOOKUP($A1197,Results!$A$2:$A$2256,Results!G$2:G$2256,"")</f>
        <v>0</v>
      </c>
      <c r="AM1197" s="2">
        <f>_xlfn.XLOOKUP($A1197,Results!$A$2:$A$2256,Results!H$2:H$2256,"")</f>
        <v>0</v>
      </c>
      <c r="AN1197" s="2">
        <f>_xlfn.XLOOKUP($A1197,Results!$A$2:$A$2256,Results!I$2:I$2256,"")</f>
        <v>0</v>
      </c>
      <c r="AO1197" s="2">
        <f>_xlfn.XLOOKUP($A1197,Results!$A$2:$A$2256,Results!J$2:J$2256,"")</f>
        <v>0</v>
      </c>
      <c r="AP1197" s="2">
        <f>_xlfn.XLOOKUP($A1197,Results!$A$2:$A$2256,Results!K$2:K$2256,"")</f>
        <v>0</v>
      </c>
      <c r="AQ1197" s="2">
        <f>_xlfn.XLOOKUP($A1197,Results!$A$2:$A$2256,Results!L$2:L$2256,"")</f>
        <v>0</v>
      </c>
      <c r="AR1197" s="2">
        <f>_xlfn.XLOOKUP($A1197,Results!$A$2:$A$2256,Results!M$2:M$2256,"")</f>
        <v>0</v>
      </c>
      <c r="AS1197" s="2">
        <f>_xlfn.XLOOKUP($A1197,Results!$A$2:$A$2256,Results!N$2:N$2256,"")</f>
        <v>0</v>
      </c>
      <c r="AT1197" s="2" t="str">
        <f>_xlfn.XLOOKUP($A1197,Results!$A$2:$A$2256,Results!O$2:O$2256,"")</f>
        <v>DEER PARK WATER</v>
      </c>
      <c r="AU1197" s="2" t="str">
        <f>_xlfn.XLOOKUP($A1197,Results!$A$2:$A$2256,Results!P$2:P$2256,"")</f>
        <v>DEER PARK</v>
      </c>
      <c r="AV1197" s="2" t="str">
        <f>_xlfn.XLOOKUP($A1197,Results!$A$2:$A$2256,Results!Q$2:Q$2256,"")</f>
        <v>MULTIPLE_MATCHES_ONE_VALID</v>
      </c>
      <c r="AW1197" s="2">
        <f>_xlfn.XLOOKUP($A1197,Results!$A$2:$A$2256,Results!R$2:R$2256,"")</f>
        <v>0</v>
      </c>
      <c r="AX1197" s="2">
        <f>_xlfn.XLOOKUP($A1197,Results!$A$2:$A$2256,Results!S$2:S$2256,"")</f>
        <v>0</v>
      </c>
      <c r="AY1197" s="2">
        <f>_xlfn.XLOOKUP($A1197,Results!$A$2:$A$2256,Results!T$2:T$2256,"")</f>
        <v>50</v>
      </c>
      <c r="AZ1197" s="2">
        <f>_xlfn.XLOOKUP($A1197,Results!$A$2:$A$2256,Results!U$2:U$2256,"")</f>
        <v>0</v>
      </c>
      <c r="BA1197" s="2">
        <f>_xlfn.XLOOKUP($A1197,Results!$A$2:$A$2256,Results!V$2:V$2256,"")</f>
        <v>0</v>
      </c>
      <c r="BB1197" s="2">
        <f>_xlfn.XLOOKUP($A1197,Results!$A$2:$A$2256,Results!W$2:W$2256,"")</f>
        <v>0</v>
      </c>
      <c r="BC1197" s="2">
        <f>_xlfn.XLOOKUP($A1197,Results!$A$2:$A$2256,Results!X$2:X$2256,"")</f>
        <v>0</v>
      </c>
      <c r="BD1197" s="2">
        <f>_xlfn.XLOOKUP($A1197,Results!$A$2:$A$2256,Results!Y$2:Y$2256,"")</f>
        <v>0</v>
      </c>
      <c r="BE1197" s="2">
        <f>_xlfn.XLOOKUP($A1197,Results!$A$2:$A$2256,Results!Z$2:Z$2256,"")</f>
        <v>0</v>
      </c>
    </row>
    <row r="1198" spans="1:57" ht="38.25" customHeight="1" x14ac:dyDescent="0.3">
      <c r="A1198">
        <v>906875</v>
      </c>
      <c r="B1198">
        <v>281968</v>
      </c>
      <c r="C1198" t="s">
        <v>36</v>
      </c>
      <c r="D1198" t="s">
        <v>1669</v>
      </c>
      <c r="E1198" s="2" t="str">
        <f>VLOOKUP(F1198,'RPA Vendor Data '!F$1:$G$2418,2)</f>
        <v>FROST ELECTRIC SUPPLY CO</v>
      </c>
      <c r="F1198" s="2">
        <v>11364</v>
      </c>
      <c r="G1198" s="2">
        <v>3</v>
      </c>
      <c r="H1198" t="s">
        <v>3865</v>
      </c>
      <c r="I1198">
        <v>1</v>
      </c>
      <c r="J1198" t="s">
        <v>65</v>
      </c>
      <c r="K1198" t="s">
        <v>39</v>
      </c>
      <c r="L1198">
        <v>6.28</v>
      </c>
      <c r="M1198" s="2" t="s">
        <v>3866</v>
      </c>
      <c r="N1198" s="9">
        <v>18656</v>
      </c>
      <c r="O1198" t="s">
        <v>36</v>
      </c>
      <c r="P1198" t="s">
        <v>36</v>
      </c>
      <c r="Q1198">
        <v>7079818101</v>
      </c>
      <c r="R1198">
        <v>6.28</v>
      </c>
      <c r="S1198" s="1">
        <v>45744.875704166669</v>
      </c>
      <c r="T1198" t="s">
        <v>42</v>
      </c>
      <c r="U1198" s="1">
        <v>45744.663194444453</v>
      </c>
      <c r="V1198" t="s">
        <v>43</v>
      </c>
      <c r="W1198" t="s">
        <v>36</v>
      </c>
      <c r="X1198">
        <v>0</v>
      </c>
      <c r="Y1198">
        <v>201</v>
      </c>
      <c r="Z1198" t="s">
        <v>36</v>
      </c>
      <c r="AA1198" t="s">
        <v>36</v>
      </c>
      <c r="AB1198" t="s">
        <v>36</v>
      </c>
      <c r="AC1198" t="s">
        <v>3867</v>
      </c>
      <c r="AD1198" t="s">
        <v>3867</v>
      </c>
      <c r="AE1198" t="s">
        <v>45</v>
      </c>
      <c r="AG1198" s="18" t="s">
        <v>3868</v>
      </c>
      <c r="AH1198" s="18"/>
      <c r="AI1198" s="2" t="s">
        <v>48</v>
      </c>
      <c r="AJ1198" s="2" t="e">
        <f>VLOOKUP(A1198,'Classification Test Result'!$A$2:$D$2428,4,FALSE)</f>
        <v>#N/A</v>
      </c>
      <c r="AL1198" s="2">
        <f>_xlfn.XLOOKUP($A1198,Results!$A$2:$A$2256,Results!G$2:G$2256,"")</f>
        <v>0</v>
      </c>
      <c r="AM1198" s="2">
        <f>_xlfn.XLOOKUP($A1198,Results!$A$2:$A$2256,Results!H$2:H$2256,"")</f>
        <v>0</v>
      </c>
      <c r="AN1198" s="2">
        <f>_xlfn.XLOOKUP($A1198,Results!$A$2:$A$2256,Results!I$2:I$2256,"")</f>
        <v>0</v>
      </c>
      <c r="AO1198" s="2">
        <f>_xlfn.XLOOKUP($A1198,Results!$A$2:$A$2256,Results!J$2:J$2256,"")</f>
        <v>0</v>
      </c>
      <c r="AP1198" s="2">
        <f>_xlfn.XLOOKUP($A1198,Results!$A$2:$A$2256,Results!K$2:K$2256,"")</f>
        <v>0</v>
      </c>
      <c r="AQ1198" s="2">
        <f>_xlfn.XLOOKUP($A1198,Results!$A$2:$A$2256,Results!L$2:L$2256,"")</f>
        <v>0</v>
      </c>
      <c r="AR1198" s="2">
        <f>_xlfn.XLOOKUP($A1198,Results!$A$2:$A$2256,Results!M$2:M$2256,"")</f>
        <v>0</v>
      </c>
      <c r="AS1198" s="2">
        <f>_xlfn.XLOOKUP($A1198,Results!$A$2:$A$2256,Results!N$2:N$2256,"")</f>
        <v>0</v>
      </c>
      <c r="AT1198" s="2" t="str">
        <f>_xlfn.XLOOKUP($A1198,Results!$A$2:$A$2256,Results!O$2:O$2256,"")</f>
        <v>DAP</v>
      </c>
      <c r="AU1198" s="2" t="str">
        <f>_xlfn.XLOOKUP($A1198,Results!$A$2:$A$2256,Results!P$2:P$2256,"")</f>
        <v>DAP</v>
      </c>
      <c r="AV1198" s="2" t="str">
        <f>_xlfn.XLOOKUP($A1198,Results!$A$2:$A$2256,Results!Q$2:Q$2256,"")</f>
        <v>SINGLE_MATCH</v>
      </c>
      <c r="AW1198" s="2">
        <f>_xlfn.XLOOKUP($A1198,Results!$A$2:$A$2256,Results!R$2:R$2256,"")</f>
        <v>0</v>
      </c>
      <c r="AX1198" s="2">
        <f>_xlfn.XLOOKUP($A1198,Results!$A$2:$A$2256,Results!S$2:S$2256,"")</f>
        <v>0</v>
      </c>
      <c r="AY1198" s="2">
        <f>_xlfn.XLOOKUP($A1198,Results!$A$2:$A$2256,Results!T$2:T$2256,"")</f>
        <v>60</v>
      </c>
      <c r="AZ1198" s="2">
        <f>_xlfn.XLOOKUP($A1198,Results!$A$2:$A$2256,Results!U$2:U$2256,"")</f>
        <v>0</v>
      </c>
      <c r="BA1198" s="2" t="str">
        <f>_xlfn.XLOOKUP($A1198,Results!$A$2:$A$2256,Results!V$2:V$2256,"")</f>
        <v>METALLICS</v>
      </c>
      <c r="BB1198" s="2">
        <f>_xlfn.XLOOKUP($A1198,Results!$A$2:$A$2256,Results!W$2:W$2256,"")</f>
        <v>56</v>
      </c>
      <c r="BC1198" s="2">
        <f>_xlfn.XLOOKUP($A1198,Results!$A$2:$A$2256,Results!X$2:X$2256,"")</f>
        <v>31201606</v>
      </c>
      <c r="BD1198" s="2">
        <f>_xlfn.XLOOKUP($A1198,Results!$A$2:$A$2256,Results!Y$2:Y$2256,"")</f>
        <v>76</v>
      </c>
      <c r="BE1198" s="2" t="b">
        <f>_xlfn.XLOOKUP($A1198,Results!$A$2:$A$2256,Results!Z$2:Z$2256,"")</f>
        <v>1</v>
      </c>
    </row>
    <row r="1199" spans="1:57" ht="38.25" customHeight="1" x14ac:dyDescent="0.3">
      <c r="A1199">
        <v>906876</v>
      </c>
      <c r="B1199">
        <v>281638</v>
      </c>
      <c r="C1199" t="s">
        <v>36</v>
      </c>
      <c r="D1199">
        <v>9341410374</v>
      </c>
      <c r="F1199" s="2">
        <v>11471</v>
      </c>
      <c r="G1199" s="2">
        <v>4</v>
      </c>
      <c r="H1199" s="2" t="s">
        <v>3784</v>
      </c>
      <c r="I1199">
        <v>1</v>
      </c>
      <c r="J1199" t="s">
        <v>39</v>
      </c>
      <c r="K1199" t="s">
        <v>39</v>
      </c>
      <c r="L1199">
        <v>2347.7800000000002</v>
      </c>
      <c r="M1199" s="2" t="s">
        <v>36</v>
      </c>
      <c r="N1199" s="9" t="s">
        <v>36</v>
      </c>
      <c r="O1199" t="s">
        <v>36</v>
      </c>
      <c r="P1199" t="s">
        <v>36</v>
      </c>
      <c r="Q1199" t="s">
        <v>36</v>
      </c>
      <c r="R1199">
        <v>2347.7800000000002</v>
      </c>
      <c r="S1199" s="1">
        <v>45744.501969016201</v>
      </c>
      <c r="T1199" t="s">
        <v>42</v>
      </c>
      <c r="U1199" s="1">
        <v>45744.275694444441</v>
      </c>
      <c r="V1199" t="s">
        <v>43</v>
      </c>
      <c r="W1199" t="s">
        <v>36</v>
      </c>
      <c r="X1199">
        <v>0</v>
      </c>
      <c r="Y1199">
        <v>999</v>
      </c>
      <c r="Z1199" t="s">
        <v>36</v>
      </c>
      <c r="AA1199" t="s">
        <v>36</v>
      </c>
      <c r="AB1199" t="s">
        <v>36</v>
      </c>
      <c r="AC1199" t="s">
        <v>1010</v>
      </c>
      <c r="AD1199" t="s">
        <v>1010</v>
      </c>
      <c r="AE1199" t="s">
        <v>45</v>
      </c>
      <c r="AF1199" s="2"/>
      <c r="AI1199" s="2" t="str">
        <f>IF(COUNTIF(Classification!$B$2:$B$316,H1199)&gt;0, "FREIGHT", " ")</f>
        <v>FREIGHT</v>
      </c>
      <c r="AJ1199" s="2" t="e">
        <f>VLOOKUP(A1199,'Classification Test Result'!$A$2:$D$2428,4,FALSE)</f>
        <v>#N/A</v>
      </c>
      <c r="AL1199" s="2">
        <f>_xlfn.XLOOKUP($A1199,Results!$A$2:$A$2256,Results!G$2:G$2256,"")</f>
        <v>0</v>
      </c>
      <c r="AM1199" s="2">
        <f>_xlfn.XLOOKUP($A1199,Results!$A$2:$A$2256,Results!H$2:H$2256,"")</f>
        <v>0</v>
      </c>
      <c r="AN1199" s="2">
        <f>_xlfn.XLOOKUP($A1199,Results!$A$2:$A$2256,Results!I$2:I$2256,"")</f>
        <v>0</v>
      </c>
      <c r="AO1199" s="2">
        <f>_xlfn.XLOOKUP($A1199,Results!$A$2:$A$2256,Results!J$2:J$2256,"")</f>
        <v>0</v>
      </c>
      <c r="AP1199" s="2">
        <f>_xlfn.XLOOKUP($A1199,Results!$A$2:$A$2256,Results!K$2:K$2256,"")</f>
        <v>0</v>
      </c>
      <c r="AQ1199" s="2">
        <f>_xlfn.XLOOKUP($A1199,Results!$A$2:$A$2256,Results!L$2:L$2256,"")</f>
        <v>0</v>
      </c>
      <c r="AR1199" s="2">
        <f>_xlfn.XLOOKUP($A1199,Results!$A$2:$A$2256,Results!M$2:M$2256,"")</f>
        <v>0</v>
      </c>
      <c r="AS1199" s="2">
        <f>_xlfn.XLOOKUP($A1199,Results!$A$2:$A$2256,Results!N$2:N$2256,"")</f>
        <v>0</v>
      </c>
      <c r="AT1199" s="2">
        <f>_xlfn.XLOOKUP($A1199,Results!$A$2:$A$2256,Results!O$2:O$2256,"")</f>
        <v>0</v>
      </c>
      <c r="AU1199" s="2">
        <f>_xlfn.XLOOKUP($A1199,Results!$A$2:$A$2256,Results!P$2:P$2256,"")</f>
        <v>0</v>
      </c>
      <c r="AV1199" s="2">
        <f>_xlfn.XLOOKUP($A1199,Results!$A$2:$A$2256,Results!Q$2:Q$2256,"")</f>
        <v>0</v>
      </c>
      <c r="AW1199" s="2">
        <f>_xlfn.XLOOKUP($A1199,Results!$A$2:$A$2256,Results!R$2:R$2256,"")</f>
        <v>0</v>
      </c>
      <c r="AX1199" s="2">
        <f>_xlfn.XLOOKUP($A1199,Results!$A$2:$A$2256,Results!S$2:S$2256,"")</f>
        <v>0</v>
      </c>
      <c r="AY1199" s="2">
        <f>_xlfn.XLOOKUP($A1199,Results!$A$2:$A$2256,Results!T$2:T$2256,"")</f>
        <v>0</v>
      </c>
      <c r="AZ1199" s="2">
        <f>_xlfn.XLOOKUP($A1199,Results!$A$2:$A$2256,Results!U$2:U$2256,"")</f>
        <v>0</v>
      </c>
      <c r="BA1199" s="2">
        <f>_xlfn.XLOOKUP($A1199,Results!$A$2:$A$2256,Results!V$2:V$2256,"")</f>
        <v>0</v>
      </c>
      <c r="BB1199" s="2">
        <f>_xlfn.XLOOKUP($A1199,Results!$A$2:$A$2256,Results!W$2:W$2256,"")</f>
        <v>0</v>
      </c>
      <c r="BC1199" s="2">
        <f>_xlfn.XLOOKUP($A1199,Results!$A$2:$A$2256,Results!X$2:X$2256,"")</f>
        <v>0</v>
      </c>
      <c r="BD1199" s="2">
        <f>_xlfn.XLOOKUP($A1199,Results!$A$2:$A$2256,Results!Y$2:Y$2256,"")</f>
        <v>0</v>
      </c>
      <c r="BE1199" s="2">
        <f>_xlfn.XLOOKUP($A1199,Results!$A$2:$A$2256,Results!Z$2:Z$2256,"")</f>
        <v>0</v>
      </c>
    </row>
    <row r="1200" spans="1:57" ht="38.25" customHeight="1" x14ac:dyDescent="0.3">
      <c r="A1200">
        <v>906877</v>
      </c>
      <c r="B1200">
        <v>281951</v>
      </c>
      <c r="C1200" t="s">
        <v>36</v>
      </c>
      <c r="D1200">
        <v>9341430839</v>
      </c>
      <c r="E1200" s="2" t="str">
        <f>VLOOKUP(F1200,'RPA Vendor Data '!F$1:$G$2418,2)</f>
        <v>GRAYBAR ELECTRIC CO. INC.</v>
      </c>
      <c r="F1200" s="2">
        <v>11471</v>
      </c>
      <c r="G1200" s="2">
        <v>1</v>
      </c>
      <c r="H1200" t="s">
        <v>3869</v>
      </c>
      <c r="I1200">
        <v>5</v>
      </c>
      <c r="J1200" t="s">
        <v>39</v>
      </c>
      <c r="K1200" t="s">
        <v>39</v>
      </c>
      <c r="L1200">
        <v>26.2</v>
      </c>
      <c r="M1200" s="2" t="s">
        <v>3323</v>
      </c>
      <c r="N1200" s="9" t="s">
        <v>3870</v>
      </c>
      <c r="O1200" t="s">
        <v>36</v>
      </c>
      <c r="P1200" t="s">
        <v>36</v>
      </c>
      <c r="Q1200" t="s">
        <v>36</v>
      </c>
      <c r="R1200">
        <v>131</v>
      </c>
      <c r="S1200" s="1">
        <v>45744.834008298611</v>
      </c>
      <c r="T1200" t="s">
        <v>42</v>
      </c>
      <c r="U1200" s="1">
        <v>45744.618750000001</v>
      </c>
      <c r="V1200" t="s">
        <v>43</v>
      </c>
      <c r="W1200" t="s">
        <v>36</v>
      </c>
      <c r="X1200">
        <v>0</v>
      </c>
      <c r="Y1200">
        <v>201</v>
      </c>
      <c r="Z1200" t="s">
        <v>36</v>
      </c>
      <c r="AA1200" t="s">
        <v>36</v>
      </c>
      <c r="AB1200" t="s">
        <v>36</v>
      </c>
      <c r="AC1200" t="s">
        <v>531</v>
      </c>
      <c r="AD1200" t="s">
        <v>531</v>
      </c>
      <c r="AE1200" t="s">
        <v>45</v>
      </c>
      <c r="AG1200" s="18" t="s">
        <v>3871</v>
      </c>
      <c r="AH1200" s="18"/>
      <c r="AI1200" s="2" t="s">
        <v>48</v>
      </c>
      <c r="AJ1200" s="2" t="e">
        <f>VLOOKUP(A1200,'Classification Test Result'!$A$2:$D$2428,4,FALSE)</f>
        <v>#N/A</v>
      </c>
      <c r="AL1200" s="2">
        <f>_xlfn.XLOOKUP($A1200,Results!$A$2:$A$2256,Results!G$2:G$2256,"")</f>
        <v>0</v>
      </c>
      <c r="AM1200" s="2">
        <f>_xlfn.XLOOKUP($A1200,Results!$A$2:$A$2256,Results!H$2:H$2256,"")</f>
        <v>0</v>
      </c>
      <c r="AN1200" s="2">
        <f>_xlfn.XLOOKUP($A1200,Results!$A$2:$A$2256,Results!I$2:I$2256,"")</f>
        <v>0</v>
      </c>
      <c r="AO1200" s="2">
        <f>_xlfn.XLOOKUP($A1200,Results!$A$2:$A$2256,Results!J$2:J$2256,"")</f>
        <v>0</v>
      </c>
      <c r="AP1200" s="2">
        <f>_xlfn.XLOOKUP($A1200,Results!$A$2:$A$2256,Results!K$2:K$2256,"")</f>
        <v>0</v>
      </c>
      <c r="AQ1200" s="2">
        <f>_xlfn.XLOOKUP($A1200,Results!$A$2:$A$2256,Results!L$2:L$2256,"")</f>
        <v>0</v>
      </c>
      <c r="AR1200" s="2">
        <f>_xlfn.XLOOKUP($A1200,Results!$A$2:$A$2256,Results!M$2:M$2256,"")</f>
        <v>0</v>
      </c>
      <c r="AS1200" s="2">
        <f>_xlfn.XLOOKUP($A1200,Results!$A$2:$A$2256,Results!N$2:N$2256,"")</f>
        <v>0</v>
      </c>
      <c r="AT1200" s="2" t="str">
        <f>_xlfn.XLOOKUP($A1200,Results!$A$2:$A$2256,Results!O$2:O$2256,"")</f>
        <v>D&amp;F LIQUIDATORS</v>
      </c>
      <c r="AU1200" s="2" t="str">
        <f>_xlfn.XLOOKUP($A1200,Results!$A$2:$A$2256,Results!P$2:P$2256,"")</f>
        <v>D&amp;F LIQUIDATORS INC</v>
      </c>
      <c r="AV1200" s="2" t="str">
        <f>_xlfn.XLOOKUP($A1200,Results!$A$2:$A$2256,Results!Q$2:Q$2256,"")</f>
        <v>SINGLE_MATCH</v>
      </c>
      <c r="AW1200" s="2">
        <f>_xlfn.XLOOKUP($A1200,Results!$A$2:$A$2256,Results!R$2:R$2256,"")</f>
        <v>0</v>
      </c>
      <c r="AX1200" s="2">
        <f>_xlfn.XLOOKUP($A1200,Results!$A$2:$A$2256,Results!S$2:S$2256,"")</f>
        <v>0</v>
      </c>
      <c r="AY1200" s="2">
        <f>_xlfn.XLOOKUP($A1200,Results!$A$2:$A$2256,Results!T$2:T$2256,"")</f>
        <v>100</v>
      </c>
      <c r="AZ1200" s="2">
        <f>_xlfn.XLOOKUP($A1200,Results!$A$2:$A$2256,Results!U$2:U$2256,"")</f>
        <v>0</v>
      </c>
      <c r="BA1200" s="2">
        <f>_xlfn.XLOOKUP($A1200,Results!$A$2:$A$2256,Results!V$2:V$2256,"")</f>
        <v>0</v>
      </c>
      <c r="BB1200" s="2">
        <f>_xlfn.XLOOKUP($A1200,Results!$A$2:$A$2256,Results!W$2:W$2256,"")</f>
        <v>0</v>
      </c>
      <c r="BC1200" s="2">
        <f>_xlfn.XLOOKUP($A1200,Results!$A$2:$A$2256,Results!X$2:X$2256,"")</f>
        <v>0</v>
      </c>
      <c r="BD1200" s="2">
        <f>_xlfn.XLOOKUP($A1200,Results!$A$2:$A$2256,Results!Y$2:Y$2256,"")</f>
        <v>0</v>
      </c>
      <c r="BE1200" s="2">
        <f>_xlfn.XLOOKUP($A1200,Results!$A$2:$A$2256,Results!Z$2:Z$2256,"")</f>
        <v>0</v>
      </c>
    </row>
    <row r="1201" spans="1:57" ht="38.25" customHeight="1" x14ac:dyDescent="0.3">
      <c r="A1201">
        <v>906878</v>
      </c>
      <c r="B1201">
        <v>281438</v>
      </c>
      <c r="C1201" t="s">
        <v>36</v>
      </c>
      <c r="D1201">
        <v>9341435440</v>
      </c>
      <c r="E1201" s="2" t="str">
        <f>VLOOKUP(F1201,'RPA Vendor Data '!F$1:$G$2418,2)</f>
        <v>GRAYBAR ELECTRIC CO. INC.</v>
      </c>
      <c r="F1201" s="2">
        <v>11471</v>
      </c>
      <c r="G1201" s="2">
        <v>1</v>
      </c>
      <c r="H1201" t="s">
        <v>3872</v>
      </c>
      <c r="I1201">
        <v>1</v>
      </c>
      <c r="J1201">
        <v>1</v>
      </c>
      <c r="K1201" t="s">
        <v>39</v>
      </c>
      <c r="L1201">
        <v>106.56</v>
      </c>
      <c r="M1201" s="2" t="s">
        <v>3873</v>
      </c>
      <c r="N1201" s="85" t="s">
        <v>3874</v>
      </c>
      <c r="O1201" t="s">
        <v>36</v>
      </c>
      <c r="P1201" t="s">
        <v>36</v>
      </c>
      <c r="Q1201" t="s">
        <v>36</v>
      </c>
      <c r="R1201">
        <v>106.56</v>
      </c>
      <c r="S1201" s="1">
        <v>45744.292092627307</v>
      </c>
      <c r="T1201" t="s">
        <v>42</v>
      </c>
      <c r="U1201" s="1">
        <v>45744.067361111112</v>
      </c>
      <c r="V1201" t="s">
        <v>43</v>
      </c>
      <c r="W1201" t="s">
        <v>36</v>
      </c>
      <c r="X1201">
        <v>1</v>
      </c>
      <c r="Y1201" t="s">
        <v>54</v>
      </c>
      <c r="Z1201" t="s">
        <v>36</v>
      </c>
      <c r="AA1201">
        <v>106.56</v>
      </c>
      <c r="AB1201" t="s">
        <v>36</v>
      </c>
      <c r="AC1201" t="s">
        <v>49</v>
      </c>
      <c r="AD1201" t="s">
        <v>49</v>
      </c>
      <c r="AE1201" t="s">
        <v>45</v>
      </c>
      <c r="AG1201" s="18" t="s">
        <v>3875</v>
      </c>
      <c r="AH1201" s="18"/>
      <c r="AI1201" s="2" t="s">
        <v>48</v>
      </c>
      <c r="AJ1201" s="2" t="e">
        <f>VLOOKUP(A1201,'Classification Test Result'!$A$2:$D$2428,4,FALSE)</f>
        <v>#N/A</v>
      </c>
      <c r="AL1201" s="2">
        <f>_xlfn.XLOOKUP($A1201,Results!$A$2:$A$2256,Results!G$2:G$2256,"")</f>
        <v>0</v>
      </c>
      <c r="AM1201" s="2">
        <f>_xlfn.XLOOKUP($A1201,Results!$A$2:$A$2256,Results!H$2:H$2256,"")</f>
        <v>0</v>
      </c>
      <c r="AN1201" s="2">
        <f>_xlfn.XLOOKUP($A1201,Results!$A$2:$A$2256,Results!I$2:I$2256,"")</f>
        <v>0</v>
      </c>
      <c r="AO1201" s="2">
        <f>_xlfn.XLOOKUP($A1201,Results!$A$2:$A$2256,Results!J$2:J$2256,"")</f>
        <v>0</v>
      </c>
      <c r="AP1201" s="2">
        <f>_xlfn.XLOOKUP($A1201,Results!$A$2:$A$2256,Results!K$2:K$2256,"")</f>
        <v>0</v>
      </c>
      <c r="AQ1201" s="2">
        <f>_xlfn.XLOOKUP($A1201,Results!$A$2:$A$2256,Results!L$2:L$2256,"")</f>
        <v>0</v>
      </c>
      <c r="AR1201" s="2">
        <f>_xlfn.XLOOKUP($A1201,Results!$A$2:$A$2256,Results!M$2:M$2256,"")</f>
        <v>0</v>
      </c>
      <c r="AS1201" s="2">
        <f>_xlfn.XLOOKUP($A1201,Results!$A$2:$A$2256,Results!N$2:N$2256,"")</f>
        <v>0</v>
      </c>
      <c r="AT1201" s="2" t="str">
        <f>_xlfn.XLOOKUP($A1201,Results!$A$2:$A$2256,Results!O$2:O$2256,"")</f>
        <v>POWER SYSTEMS</v>
      </c>
      <c r="AU1201" s="2" t="str">
        <f>_xlfn.XLOOKUP($A1201,Results!$A$2:$A$2256,Results!P$2:P$2256,"")</f>
        <v>POWER SYSTEMS</v>
      </c>
      <c r="AV1201" s="2" t="str">
        <f>_xlfn.XLOOKUP($A1201,Results!$A$2:$A$2256,Results!Q$2:Q$2256,"")</f>
        <v>SINGLE_MATCH</v>
      </c>
      <c r="AW1201" s="2">
        <f>_xlfn.XLOOKUP($A1201,Results!$A$2:$A$2256,Results!R$2:R$2256,"")</f>
        <v>0</v>
      </c>
      <c r="AX1201" s="2">
        <f>_xlfn.XLOOKUP($A1201,Results!$A$2:$A$2256,Results!S$2:S$2256,"")</f>
        <v>0</v>
      </c>
      <c r="AY1201" s="2">
        <f>_xlfn.XLOOKUP($A1201,Results!$A$2:$A$2256,Results!T$2:T$2256,"")</f>
        <v>100</v>
      </c>
      <c r="AZ1201" s="2">
        <f>_xlfn.XLOOKUP($A1201,Results!$A$2:$A$2256,Results!U$2:U$2256,"")</f>
        <v>0</v>
      </c>
      <c r="BA1201" s="2" t="str">
        <f>_xlfn.XLOOKUP($A1201,Results!$A$2:$A$2256,Results!V$2:V$2256,"")</f>
        <v>SCHNEIDER ELECTRIC</v>
      </c>
      <c r="BB1201" s="2">
        <f>_xlfn.XLOOKUP($A1201,Results!$A$2:$A$2256,Results!W$2:W$2256,"")</f>
        <v>79</v>
      </c>
      <c r="BC1201" s="2">
        <f>_xlfn.XLOOKUP($A1201,Results!$A$2:$A$2256,Results!X$2:X$2256,"")</f>
        <v>39121017</v>
      </c>
      <c r="BD1201" s="2">
        <f>_xlfn.XLOOKUP($A1201,Results!$A$2:$A$2256,Results!Y$2:Y$2256,"")</f>
        <v>79</v>
      </c>
      <c r="BE1201" s="2" t="b">
        <f>_xlfn.XLOOKUP($A1201,Results!$A$2:$A$2256,Results!Z$2:Z$2256,"")</f>
        <v>1</v>
      </c>
    </row>
    <row r="1202" spans="1:57" ht="38.25" customHeight="1" x14ac:dyDescent="0.3">
      <c r="A1202">
        <v>906879</v>
      </c>
      <c r="B1202">
        <v>281639</v>
      </c>
      <c r="C1202" t="s">
        <v>36</v>
      </c>
      <c r="D1202">
        <v>9341431328</v>
      </c>
      <c r="F1202" s="2">
        <v>11471</v>
      </c>
      <c r="G1202" s="2">
        <v>2</v>
      </c>
      <c r="H1202" s="2" t="s">
        <v>3784</v>
      </c>
      <c r="I1202">
        <v>1</v>
      </c>
      <c r="J1202" t="s">
        <v>39</v>
      </c>
      <c r="K1202" t="s">
        <v>39</v>
      </c>
      <c r="L1202">
        <v>13.91</v>
      </c>
      <c r="M1202" s="2" t="s">
        <v>36</v>
      </c>
      <c r="N1202" s="9" t="s">
        <v>36</v>
      </c>
      <c r="O1202" t="s">
        <v>36</v>
      </c>
      <c r="P1202" t="s">
        <v>36</v>
      </c>
      <c r="Q1202" t="s">
        <v>36</v>
      </c>
      <c r="R1202">
        <v>13.91</v>
      </c>
      <c r="S1202" s="1">
        <v>45744.501941932867</v>
      </c>
      <c r="T1202" t="s">
        <v>42</v>
      </c>
      <c r="U1202" s="1">
        <v>45744.275000000001</v>
      </c>
      <c r="V1202" t="s">
        <v>43</v>
      </c>
      <c r="W1202" t="s">
        <v>36</v>
      </c>
      <c r="X1202">
        <v>0</v>
      </c>
      <c r="Y1202">
        <v>999</v>
      </c>
      <c r="Z1202" t="s">
        <v>36</v>
      </c>
      <c r="AA1202" t="s">
        <v>36</v>
      </c>
      <c r="AB1202" t="s">
        <v>36</v>
      </c>
      <c r="AC1202" t="s">
        <v>1010</v>
      </c>
      <c r="AD1202" t="s">
        <v>1010</v>
      </c>
      <c r="AE1202" t="s">
        <v>45</v>
      </c>
      <c r="AF1202" s="2"/>
      <c r="AI1202" s="2" t="str">
        <f>IF(COUNTIF(Classification!$B$2:$B$316,H1202)&gt;0, "FREIGHT", " ")</f>
        <v>FREIGHT</v>
      </c>
      <c r="AJ1202" s="2" t="e">
        <f>VLOOKUP(A1202,'Classification Test Result'!$A$2:$D$2428,4,FALSE)</f>
        <v>#N/A</v>
      </c>
      <c r="AL1202" s="2">
        <f>_xlfn.XLOOKUP($A1202,Results!$A$2:$A$2256,Results!G$2:G$2256,"")</f>
        <v>0</v>
      </c>
      <c r="AM1202" s="2">
        <f>_xlfn.XLOOKUP($A1202,Results!$A$2:$A$2256,Results!H$2:H$2256,"")</f>
        <v>0</v>
      </c>
      <c r="AN1202" s="2">
        <f>_xlfn.XLOOKUP($A1202,Results!$A$2:$A$2256,Results!I$2:I$2256,"")</f>
        <v>0</v>
      </c>
      <c r="AO1202" s="2">
        <f>_xlfn.XLOOKUP($A1202,Results!$A$2:$A$2256,Results!J$2:J$2256,"")</f>
        <v>0</v>
      </c>
      <c r="AP1202" s="2">
        <f>_xlfn.XLOOKUP($A1202,Results!$A$2:$A$2256,Results!K$2:K$2256,"")</f>
        <v>0</v>
      </c>
      <c r="AQ1202" s="2">
        <f>_xlfn.XLOOKUP($A1202,Results!$A$2:$A$2256,Results!L$2:L$2256,"")</f>
        <v>0</v>
      </c>
      <c r="AR1202" s="2">
        <f>_xlfn.XLOOKUP($A1202,Results!$A$2:$A$2256,Results!M$2:M$2256,"")</f>
        <v>0</v>
      </c>
      <c r="AS1202" s="2">
        <f>_xlfn.XLOOKUP($A1202,Results!$A$2:$A$2256,Results!N$2:N$2256,"")</f>
        <v>0</v>
      </c>
      <c r="AT1202" s="2">
        <f>_xlfn.XLOOKUP($A1202,Results!$A$2:$A$2256,Results!O$2:O$2256,"")</f>
        <v>0</v>
      </c>
      <c r="AU1202" s="2">
        <f>_xlfn.XLOOKUP($A1202,Results!$A$2:$A$2256,Results!P$2:P$2256,"")</f>
        <v>0</v>
      </c>
      <c r="AV1202" s="2">
        <f>_xlfn.XLOOKUP($A1202,Results!$A$2:$A$2256,Results!Q$2:Q$2256,"")</f>
        <v>0</v>
      </c>
      <c r="AW1202" s="2">
        <f>_xlfn.XLOOKUP($A1202,Results!$A$2:$A$2256,Results!R$2:R$2256,"")</f>
        <v>0</v>
      </c>
      <c r="AX1202" s="2">
        <f>_xlfn.XLOOKUP($A1202,Results!$A$2:$A$2256,Results!S$2:S$2256,"")</f>
        <v>0</v>
      </c>
      <c r="AY1202" s="2">
        <f>_xlfn.XLOOKUP($A1202,Results!$A$2:$A$2256,Results!T$2:T$2256,"")</f>
        <v>0</v>
      </c>
      <c r="AZ1202" s="2">
        <f>_xlfn.XLOOKUP($A1202,Results!$A$2:$A$2256,Results!U$2:U$2256,"")</f>
        <v>0</v>
      </c>
      <c r="BA1202" s="2">
        <f>_xlfn.XLOOKUP($A1202,Results!$A$2:$A$2256,Results!V$2:V$2256,"")</f>
        <v>0</v>
      </c>
      <c r="BB1202" s="2">
        <f>_xlfn.XLOOKUP($A1202,Results!$A$2:$A$2256,Results!W$2:W$2256,"")</f>
        <v>0</v>
      </c>
      <c r="BC1202" s="2">
        <f>_xlfn.XLOOKUP($A1202,Results!$A$2:$A$2256,Results!X$2:X$2256,"")</f>
        <v>0</v>
      </c>
      <c r="BD1202" s="2">
        <f>_xlfn.XLOOKUP($A1202,Results!$A$2:$A$2256,Results!Y$2:Y$2256,"")</f>
        <v>0</v>
      </c>
      <c r="BE1202" s="2">
        <f>_xlfn.XLOOKUP($A1202,Results!$A$2:$A$2256,Results!Z$2:Z$2256,"")</f>
        <v>0</v>
      </c>
    </row>
    <row r="1203" spans="1:57" ht="38.25" customHeight="1" x14ac:dyDescent="0.3">
      <c r="A1203">
        <v>906880</v>
      </c>
      <c r="B1203">
        <v>281757</v>
      </c>
      <c r="C1203" t="s">
        <v>36</v>
      </c>
      <c r="D1203" t="s">
        <v>3097</v>
      </c>
      <c r="E1203" s="2" t="str">
        <f>VLOOKUP(F1203,'RPA Vendor Data '!F$1:$G$2418,2)</f>
        <v>CALIFORNIA SERVICE TOOL I</v>
      </c>
      <c r="F1203" s="2">
        <v>16641</v>
      </c>
      <c r="G1203" s="2">
        <v>1</v>
      </c>
      <c r="H1203" t="s">
        <v>3876</v>
      </c>
      <c r="I1203">
        <v>72</v>
      </c>
      <c r="J1203" t="s">
        <v>3644</v>
      </c>
      <c r="K1203" t="s">
        <v>39</v>
      </c>
      <c r="L1203">
        <v>2.2599999999999998</v>
      </c>
      <c r="M1203" s="2" t="s">
        <v>3877</v>
      </c>
      <c r="N1203" s="85" t="s">
        <v>3878</v>
      </c>
      <c r="O1203" t="s">
        <v>36</v>
      </c>
      <c r="P1203" t="s">
        <v>36</v>
      </c>
      <c r="Q1203" t="s">
        <v>36</v>
      </c>
      <c r="R1203">
        <v>162.72</v>
      </c>
      <c r="S1203" s="1">
        <v>45744.56514525463</v>
      </c>
      <c r="T1203" t="s">
        <v>42</v>
      </c>
      <c r="U1203" s="1">
        <v>45744.334027777782</v>
      </c>
      <c r="V1203" t="s">
        <v>43</v>
      </c>
      <c r="W1203" t="s">
        <v>36</v>
      </c>
      <c r="X1203">
        <v>0</v>
      </c>
      <c r="Y1203">
        <v>999</v>
      </c>
      <c r="Z1203" t="s">
        <v>36</v>
      </c>
      <c r="AA1203" t="s">
        <v>36</v>
      </c>
      <c r="AB1203" t="s">
        <v>36</v>
      </c>
      <c r="AC1203" t="s">
        <v>49</v>
      </c>
      <c r="AD1203" t="s">
        <v>49</v>
      </c>
      <c r="AE1203" t="s">
        <v>45</v>
      </c>
      <c r="AG1203" s="18" t="s">
        <v>3879</v>
      </c>
      <c r="AH1203" s="18"/>
      <c r="AI1203" s="2" t="s">
        <v>48</v>
      </c>
      <c r="AJ1203" s="2" t="e">
        <f>VLOOKUP(A1203,'Classification Test Result'!$A$2:$D$2428,4,FALSE)</f>
        <v>#N/A</v>
      </c>
      <c r="AL1203" s="2">
        <f>_xlfn.XLOOKUP($A1203,Results!$A$2:$A$2256,Results!G$2:G$2256,"")</f>
        <v>396641</v>
      </c>
      <c r="AM1203" s="2" t="str">
        <f>_xlfn.XLOOKUP($A1203,Results!$A$2:$A$2256,Results!H$2:H$2256,"")</f>
        <v>058105</v>
      </c>
      <c r="AN1203" s="2" t="str">
        <f>_xlfn.XLOOKUP($A1203,Results!$A$2:$A$2256,Results!I$2:I$2256,"")</f>
        <v>DORMER PRAMET</v>
      </c>
      <c r="AO1203" s="2" t="str">
        <f>_xlfn.XLOOKUP($A1203,Results!$A$2:$A$2256,Results!J$2:J$2256,"")</f>
        <v>086071581051</v>
      </c>
      <c r="AP1203" s="2">
        <f>_xlfn.XLOOKUP($A1203,Results!$A$2:$A$2256,Results!K$2:K$2256,"")</f>
        <v>23241637</v>
      </c>
      <c r="AQ1203" s="2">
        <f>_xlfn.XLOOKUP($A1203,Results!$A$2:$A$2256,Results!L$2:L$2256,"")</f>
        <v>0</v>
      </c>
      <c r="AR1203" s="2">
        <f>_xlfn.XLOOKUP($A1203,Results!$A$2:$A$2256,Results!M$2:M$2256,"")</f>
        <v>265813</v>
      </c>
      <c r="AS1203" s="2" t="str">
        <f>_xlfn.XLOOKUP($A1203,Results!$A$2:$A$2256,Results!N$2:N$2256,"")</f>
        <v>PREC 058105 501-6 #5 HSS DRL BIT</v>
      </c>
      <c r="AT1203" s="2" t="str">
        <f>_xlfn.XLOOKUP($A1203,Results!$A$2:$A$2256,Results!O$2:O$2256,"")</f>
        <v>DORMER PRAMET</v>
      </c>
      <c r="AU1203" s="2">
        <f>_xlfn.XLOOKUP($A1203,Results!$A$2:$A$2256,Results!P$2:P$2256,"")</f>
        <v>0</v>
      </c>
      <c r="AV1203" s="2" t="str">
        <f>_xlfn.XLOOKUP($A1203,Results!$A$2:$A$2256,Results!Q$2:Q$2256,"")</f>
        <v>NO_MANUFACTURERS_FOUND</v>
      </c>
      <c r="AW1203" s="2" t="str">
        <f>_xlfn.XLOOKUP($A1203,Results!$A$2:$A$2256,Results!R$2:R$2256,"")</f>
        <v>0.3098630313135794</v>
      </c>
      <c r="AX1203" s="2">
        <f>_xlfn.XLOOKUP($A1203,Results!$A$2:$A$2256,Results!S$2:S$2256,"")</f>
        <v>57</v>
      </c>
      <c r="AY1203" s="2">
        <f>_xlfn.XLOOKUP($A1203,Results!$A$2:$A$2256,Results!T$2:T$2256,"")</f>
        <v>57</v>
      </c>
      <c r="AZ1203" s="2">
        <f>_xlfn.XLOOKUP($A1203,Results!$A$2:$A$2256,Results!U$2:U$2256,"")</f>
        <v>20</v>
      </c>
      <c r="BA1203" s="2">
        <f>_xlfn.XLOOKUP($A1203,Results!$A$2:$A$2256,Results!V$2:V$2256,"")</f>
        <v>0</v>
      </c>
      <c r="BB1203" s="2">
        <f>_xlfn.XLOOKUP($A1203,Results!$A$2:$A$2256,Results!W$2:W$2256,"")</f>
        <v>0</v>
      </c>
      <c r="BC1203" s="2">
        <f>_xlfn.XLOOKUP($A1203,Results!$A$2:$A$2256,Results!X$2:X$2256,"")</f>
        <v>31201500</v>
      </c>
      <c r="BD1203" s="2">
        <f>_xlfn.XLOOKUP($A1203,Results!$A$2:$A$2256,Results!Y$2:Y$2256,"")</f>
        <v>78</v>
      </c>
      <c r="BE1203" s="2">
        <f>_xlfn.XLOOKUP($A1203,Results!$A$2:$A$2256,Results!Z$2:Z$2256,"")</f>
        <v>0</v>
      </c>
    </row>
    <row r="1204" spans="1:57" ht="38.25" customHeight="1" x14ac:dyDescent="0.3">
      <c r="A1204">
        <v>906881</v>
      </c>
      <c r="B1204">
        <v>281881</v>
      </c>
      <c r="C1204" t="s">
        <v>36</v>
      </c>
      <c r="D1204">
        <v>15295413</v>
      </c>
      <c r="E1204" s="2" t="str">
        <f>VLOOKUP(F1204,'RPA Vendor Data '!F$1:$G$2418,2)</f>
        <v>BUTLER SUPPLY, INC.</v>
      </c>
      <c r="F1204" s="2">
        <v>10485</v>
      </c>
      <c r="G1204" s="2">
        <v>1</v>
      </c>
      <c r="H1204" t="s">
        <v>3880</v>
      </c>
      <c r="I1204">
        <v>1</v>
      </c>
      <c r="J1204" t="s">
        <v>65</v>
      </c>
      <c r="K1204" t="s">
        <v>39</v>
      </c>
      <c r="L1204">
        <v>7615</v>
      </c>
      <c r="M1204" s="2" t="s">
        <v>3881</v>
      </c>
      <c r="N1204" s="85" t="s">
        <v>3882</v>
      </c>
      <c r="O1204" t="s">
        <v>3883</v>
      </c>
      <c r="P1204" t="s">
        <v>36</v>
      </c>
      <c r="Q1204" t="s">
        <v>36</v>
      </c>
      <c r="R1204">
        <v>7615</v>
      </c>
      <c r="S1204" s="1">
        <v>45744.668127280092</v>
      </c>
      <c r="T1204" t="s">
        <v>42</v>
      </c>
      <c r="U1204" s="1">
        <v>45744.443055555559</v>
      </c>
      <c r="V1204" t="s">
        <v>43</v>
      </c>
      <c r="W1204" t="s">
        <v>36</v>
      </c>
      <c r="X1204">
        <v>1</v>
      </c>
      <c r="Y1204" t="s">
        <v>54</v>
      </c>
      <c r="Z1204" t="s">
        <v>36</v>
      </c>
      <c r="AA1204">
        <v>7615</v>
      </c>
      <c r="AB1204" t="s">
        <v>36</v>
      </c>
      <c r="AC1204" t="s">
        <v>49</v>
      </c>
      <c r="AD1204" t="s">
        <v>49</v>
      </c>
      <c r="AE1204" t="s">
        <v>45</v>
      </c>
      <c r="AG1204" s="18" t="s">
        <v>3884</v>
      </c>
      <c r="AH1204" s="18"/>
      <c r="AI1204" s="2" t="s">
        <v>48</v>
      </c>
      <c r="AJ1204" s="2" t="e">
        <f>VLOOKUP(A1204,'Classification Test Result'!$A$2:$D$2428,4,FALSE)</f>
        <v>#N/A</v>
      </c>
      <c r="AL1204" s="2">
        <f>_xlfn.XLOOKUP($A1204,Results!$A$2:$A$2256,Results!G$2:G$2256,"")</f>
        <v>0</v>
      </c>
      <c r="AM1204" s="2">
        <f>_xlfn.XLOOKUP($A1204,Results!$A$2:$A$2256,Results!H$2:H$2256,"")</f>
        <v>0</v>
      </c>
      <c r="AN1204" s="2">
        <f>_xlfn.XLOOKUP($A1204,Results!$A$2:$A$2256,Results!I$2:I$2256,"")</f>
        <v>0</v>
      </c>
      <c r="AO1204" s="2">
        <f>_xlfn.XLOOKUP($A1204,Results!$A$2:$A$2256,Results!J$2:J$2256,"")</f>
        <v>0</v>
      </c>
      <c r="AP1204" s="2">
        <f>_xlfn.XLOOKUP($A1204,Results!$A$2:$A$2256,Results!K$2:K$2256,"")</f>
        <v>0</v>
      </c>
      <c r="AQ1204" s="2">
        <f>_xlfn.XLOOKUP($A1204,Results!$A$2:$A$2256,Results!L$2:L$2256,"")</f>
        <v>0</v>
      </c>
      <c r="AR1204" s="2">
        <f>_xlfn.XLOOKUP($A1204,Results!$A$2:$A$2256,Results!M$2:M$2256,"")</f>
        <v>0</v>
      </c>
      <c r="AS1204" s="2">
        <f>_xlfn.XLOOKUP($A1204,Results!$A$2:$A$2256,Results!N$2:N$2256,"")</f>
        <v>0</v>
      </c>
      <c r="AT1204" s="2">
        <f>_xlfn.XLOOKUP($A1204,Results!$A$2:$A$2256,Results!O$2:O$2256,"")</f>
        <v>0</v>
      </c>
      <c r="AU1204" s="2">
        <f>_xlfn.XLOOKUP($A1204,Results!$A$2:$A$2256,Results!P$2:P$2256,"")</f>
        <v>0</v>
      </c>
      <c r="AV1204" s="2">
        <f>_xlfn.XLOOKUP($A1204,Results!$A$2:$A$2256,Results!Q$2:Q$2256,"")</f>
        <v>0</v>
      </c>
      <c r="AW1204" s="2">
        <f>_xlfn.XLOOKUP($A1204,Results!$A$2:$A$2256,Results!R$2:R$2256,"")</f>
        <v>0</v>
      </c>
      <c r="AX1204" s="2">
        <f>_xlfn.XLOOKUP($A1204,Results!$A$2:$A$2256,Results!S$2:S$2256,"")</f>
        <v>0</v>
      </c>
      <c r="AY1204" s="2">
        <f>_xlfn.XLOOKUP($A1204,Results!$A$2:$A$2256,Results!T$2:T$2256,"")</f>
        <v>0</v>
      </c>
      <c r="AZ1204" s="2">
        <f>_xlfn.XLOOKUP($A1204,Results!$A$2:$A$2256,Results!U$2:U$2256,"")</f>
        <v>0</v>
      </c>
      <c r="BA1204" s="2">
        <f>_xlfn.XLOOKUP($A1204,Results!$A$2:$A$2256,Results!V$2:V$2256,"")</f>
        <v>0</v>
      </c>
      <c r="BB1204" s="2">
        <f>_xlfn.XLOOKUP($A1204,Results!$A$2:$A$2256,Results!W$2:W$2256,"")</f>
        <v>0</v>
      </c>
      <c r="BC1204" s="2">
        <f>_xlfn.XLOOKUP($A1204,Results!$A$2:$A$2256,Results!X$2:X$2256,"")</f>
        <v>0</v>
      </c>
      <c r="BD1204" s="2">
        <f>_xlfn.XLOOKUP($A1204,Results!$A$2:$A$2256,Results!Y$2:Y$2256,"")</f>
        <v>0</v>
      </c>
      <c r="BE1204" s="2">
        <f>_xlfn.XLOOKUP($A1204,Results!$A$2:$A$2256,Results!Z$2:Z$2256,"")</f>
        <v>0</v>
      </c>
    </row>
    <row r="1205" spans="1:57" ht="38.25" customHeight="1" x14ac:dyDescent="0.3">
      <c r="A1205">
        <v>906882</v>
      </c>
      <c r="B1205">
        <v>281361</v>
      </c>
      <c r="C1205" t="s">
        <v>36</v>
      </c>
      <c r="D1205">
        <v>15295413</v>
      </c>
      <c r="E1205" s="2" t="str">
        <f>VLOOKUP(F1205,'RPA Vendor Data '!F$1:$G$2418,2)</f>
        <v>BUTLER SUPPLY, INC.</v>
      </c>
      <c r="F1205" s="2">
        <v>10485</v>
      </c>
      <c r="G1205" s="2">
        <v>1</v>
      </c>
      <c r="H1205" t="s">
        <v>3880</v>
      </c>
      <c r="I1205">
        <v>1</v>
      </c>
      <c r="J1205" t="s">
        <v>65</v>
      </c>
      <c r="K1205" t="s">
        <v>39</v>
      </c>
      <c r="L1205">
        <v>7615</v>
      </c>
      <c r="M1205" s="2" t="s">
        <v>3881</v>
      </c>
      <c r="N1205" s="85" t="s">
        <v>3882</v>
      </c>
      <c r="O1205" t="s">
        <v>3883</v>
      </c>
      <c r="P1205" t="s">
        <v>36</v>
      </c>
      <c r="Q1205" t="s">
        <v>36</v>
      </c>
      <c r="R1205">
        <v>7615</v>
      </c>
      <c r="S1205" s="1">
        <v>45744.208901585647</v>
      </c>
      <c r="T1205" t="s">
        <v>42</v>
      </c>
      <c r="U1205" s="1">
        <v>45743.98541666667</v>
      </c>
      <c r="V1205" t="s">
        <v>43</v>
      </c>
      <c r="W1205" t="s">
        <v>36</v>
      </c>
      <c r="X1205">
        <v>0</v>
      </c>
      <c r="Y1205" t="s">
        <v>54</v>
      </c>
      <c r="Z1205" t="s">
        <v>36</v>
      </c>
      <c r="AA1205">
        <v>7615</v>
      </c>
      <c r="AB1205" t="s">
        <v>36</v>
      </c>
      <c r="AC1205" t="s">
        <v>49</v>
      </c>
      <c r="AD1205" t="s">
        <v>49</v>
      </c>
      <c r="AE1205" t="s">
        <v>45</v>
      </c>
      <c r="AG1205" s="18" t="s">
        <v>3884</v>
      </c>
      <c r="AH1205" s="18"/>
      <c r="AI1205" s="2" t="s">
        <v>48</v>
      </c>
      <c r="AJ1205" s="2" t="e">
        <f>VLOOKUP(A1205,'Classification Test Result'!$A$2:$D$2428,4,FALSE)</f>
        <v>#N/A</v>
      </c>
      <c r="AL1205" s="2">
        <f>_xlfn.XLOOKUP($A1205,Results!$A$2:$A$2256,Results!G$2:G$2256,"")</f>
        <v>0</v>
      </c>
      <c r="AM1205" s="2">
        <f>_xlfn.XLOOKUP($A1205,Results!$A$2:$A$2256,Results!H$2:H$2256,"")</f>
        <v>0</v>
      </c>
      <c r="AN1205" s="2">
        <f>_xlfn.XLOOKUP($A1205,Results!$A$2:$A$2256,Results!I$2:I$2256,"")</f>
        <v>0</v>
      </c>
      <c r="AO1205" s="2">
        <f>_xlfn.XLOOKUP($A1205,Results!$A$2:$A$2256,Results!J$2:J$2256,"")</f>
        <v>0</v>
      </c>
      <c r="AP1205" s="2">
        <f>_xlfn.XLOOKUP($A1205,Results!$A$2:$A$2256,Results!K$2:K$2256,"")</f>
        <v>0</v>
      </c>
      <c r="AQ1205" s="2">
        <f>_xlfn.XLOOKUP($A1205,Results!$A$2:$A$2256,Results!L$2:L$2256,"")</f>
        <v>0</v>
      </c>
      <c r="AR1205" s="2">
        <f>_xlfn.XLOOKUP($A1205,Results!$A$2:$A$2256,Results!M$2:M$2256,"")</f>
        <v>0</v>
      </c>
      <c r="AS1205" s="2">
        <f>_xlfn.XLOOKUP($A1205,Results!$A$2:$A$2256,Results!N$2:N$2256,"")</f>
        <v>0</v>
      </c>
      <c r="AT1205" s="2">
        <f>_xlfn.XLOOKUP($A1205,Results!$A$2:$A$2256,Results!O$2:O$2256,"")</f>
        <v>0</v>
      </c>
      <c r="AU1205" s="2">
        <f>_xlfn.XLOOKUP($A1205,Results!$A$2:$A$2256,Results!P$2:P$2256,"")</f>
        <v>0</v>
      </c>
      <c r="AV1205" s="2">
        <f>_xlfn.XLOOKUP($A1205,Results!$A$2:$A$2256,Results!Q$2:Q$2256,"")</f>
        <v>0</v>
      </c>
      <c r="AW1205" s="2">
        <f>_xlfn.XLOOKUP($A1205,Results!$A$2:$A$2256,Results!R$2:R$2256,"")</f>
        <v>0</v>
      </c>
      <c r="AX1205" s="2">
        <f>_xlfn.XLOOKUP($A1205,Results!$A$2:$A$2256,Results!S$2:S$2256,"")</f>
        <v>0</v>
      </c>
      <c r="AY1205" s="2">
        <f>_xlfn.XLOOKUP($A1205,Results!$A$2:$A$2256,Results!T$2:T$2256,"")</f>
        <v>0</v>
      </c>
      <c r="AZ1205" s="2">
        <f>_xlfn.XLOOKUP($A1205,Results!$A$2:$A$2256,Results!U$2:U$2256,"")</f>
        <v>0</v>
      </c>
      <c r="BA1205" s="2">
        <f>_xlfn.XLOOKUP($A1205,Results!$A$2:$A$2256,Results!V$2:V$2256,"")</f>
        <v>0</v>
      </c>
      <c r="BB1205" s="2">
        <f>_xlfn.XLOOKUP($A1205,Results!$A$2:$A$2256,Results!W$2:W$2256,"")</f>
        <v>0</v>
      </c>
      <c r="BC1205" s="2">
        <f>_xlfn.XLOOKUP($A1205,Results!$A$2:$A$2256,Results!X$2:X$2256,"")</f>
        <v>0</v>
      </c>
      <c r="BD1205" s="2">
        <f>_xlfn.XLOOKUP($A1205,Results!$A$2:$A$2256,Results!Y$2:Y$2256,"")</f>
        <v>0</v>
      </c>
      <c r="BE1205" s="2">
        <f>_xlfn.XLOOKUP($A1205,Results!$A$2:$A$2256,Results!Z$2:Z$2256,"")</f>
        <v>0</v>
      </c>
    </row>
    <row r="1206" spans="1:57" ht="38.25" customHeight="1" x14ac:dyDescent="0.3">
      <c r="A1206">
        <v>906883</v>
      </c>
      <c r="B1206">
        <v>281882</v>
      </c>
      <c r="C1206" t="s">
        <v>36</v>
      </c>
      <c r="D1206">
        <v>15286695</v>
      </c>
      <c r="E1206" s="2" t="str">
        <f>VLOOKUP(F1206,'RPA Vendor Data '!F$1:$G$2418,2)</f>
        <v>BUTLER SUPPLY, INC.</v>
      </c>
      <c r="F1206" s="2">
        <v>10485</v>
      </c>
      <c r="G1206" s="2">
        <v>1</v>
      </c>
      <c r="H1206" t="s">
        <v>3885</v>
      </c>
      <c r="I1206">
        <v>2</v>
      </c>
      <c r="J1206" t="s">
        <v>65</v>
      </c>
      <c r="K1206" t="s">
        <v>39</v>
      </c>
      <c r="L1206">
        <v>299.75</v>
      </c>
      <c r="M1206" s="2" t="s">
        <v>3881</v>
      </c>
      <c r="N1206" s="85" t="s">
        <v>3886</v>
      </c>
      <c r="O1206" t="s">
        <v>3887</v>
      </c>
      <c r="P1206" t="s">
        <v>36</v>
      </c>
      <c r="Q1206" t="s">
        <v>36</v>
      </c>
      <c r="R1206">
        <v>599.5</v>
      </c>
      <c r="S1206" s="1">
        <v>45744.668107407408</v>
      </c>
      <c r="T1206" t="s">
        <v>42</v>
      </c>
      <c r="U1206" s="1">
        <v>45744.443055555559</v>
      </c>
      <c r="V1206" t="s">
        <v>43</v>
      </c>
      <c r="W1206" t="s">
        <v>36</v>
      </c>
      <c r="X1206">
        <v>3</v>
      </c>
      <c r="Y1206" t="s">
        <v>54</v>
      </c>
      <c r="Z1206" t="s">
        <v>36</v>
      </c>
      <c r="AA1206">
        <v>299.75</v>
      </c>
      <c r="AB1206" t="s">
        <v>36</v>
      </c>
      <c r="AC1206" t="s">
        <v>49</v>
      </c>
      <c r="AD1206" t="s">
        <v>49</v>
      </c>
      <c r="AE1206" t="s">
        <v>45</v>
      </c>
      <c r="AG1206" s="18" t="s">
        <v>3888</v>
      </c>
      <c r="AH1206" s="18"/>
      <c r="AI1206" s="2" t="s">
        <v>48</v>
      </c>
      <c r="AJ1206" s="2" t="e">
        <f>VLOOKUP(A1206,'Classification Test Result'!$A$2:$D$2428,4,FALSE)</f>
        <v>#N/A</v>
      </c>
      <c r="AL1206" s="2">
        <f>_xlfn.XLOOKUP($A1206,Results!$A$2:$A$2256,Results!G$2:G$2256,"")</f>
        <v>0</v>
      </c>
      <c r="AM1206" s="2">
        <f>_xlfn.XLOOKUP($A1206,Results!$A$2:$A$2256,Results!H$2:H$2256,"")</f>
        <v>0</v>
      </c>
      <c r="AN1206" s="2">
        <f>_xlfn.XLOOKUP($A1206,Results!$A$2:$A$2256,Results!I$2:I$2256,"")</f>
        <v>0</v>
      </c>
      <c r="AO1206" s="2">
        <f>_xlfn.XLOOKUP($A1206,Results!$A$2:$A$2256,Results!J$2:J$2256,"")</f>
        <v>0</v>
      </c>
      <c r="AP1206" s="2">
        <f>_xlfn.XLOOKUP($A1206,Results!$A$2:$A$2256,Results!K$2:K$2256,"")</f>
        <v>0</v>
      </c>
      <c r="AQ1206" s="2">
        <f>_xlfn.XLOOKUP($A1206,Results!$A$2:$A$2256,Results!L$2:L$2256,"")</f>
        <v>0</v>
      </c>
      <c r="AR1206" s="2">
        <f>_xlfn.XLOOKUP($A1206,Results!$A$2:$A$2256,Results!M$2:M$2256,"")</f>
        <v>0</v>
      </c>
      <c r="AS1206" s="2">
        <f>_xlfn.XLOOKUP($A1206,Results!$A$2:$A$2256,Results!N$2:N$2256,"")</f>
        <v>0</v>
      </c>
      <c r="AT1206" s="2" t="str">
        <f>_xlfn.XLOOKUP($A1206,Results!$A$2:$A$2256,Results!O$2:O$2256,"")</f>
        <v>APPLETON</v>
      </c>
      <c r="AU1206" s="2" t="str">
        <f>_xlfn.XLOOKUP($A1206,Results!$A$2:$A$2256,Results!P$2:P$2256,"")</f>
        <v>AMP</v>
      </c>
      <c r="AV1206" s="2" t="str">
        <f>_xlfn.XLOOKUP($A1206,Results!$A$2:$A$2256,Results!Q$2:Q$2256,"")</f>
        <v>SINGLE_MATCH</v>
      </c>
      <c r="AW1206" s="2">
        <f>_xlfn.XLOOKUP($A1206,Results!$A$2:$A$2256,Results!R$2:R$2256,"")</f>
        <v>0</v>
      </c>
      <c r="AX1206" s="2">
        <f>_xlfn.XLOOKUP($A1206,Results!$A$2:$A$2256,Results!S$2:S$2256,"")</f>
        <v>0</v>
      </c>
      <c r="AY1206" s="2">
        <f>_xlfn.XLOOKUP($A1206,Results!$A$2:$A$2256,Results!T$2:T$2256,"")</f>
        <v>60</v>
      </c>
      <c r="AZ1206" s="2">
        <f>_xlfn.XLOOKUP($A1206,Results!$A$2:$A$2256,Results!U$2:U$2256,"")</f>
        <v>0</v>
      </c>
      <c r="BA1206" s="2">
        <f>_xlfn.XLOOKUP($A1206,Results!$A$2:$A$2256,Results!V$2:V$2256,"")</f>
        <v>0</v>
      </c>
      <c r="BB1206" s="2">
        <f>_xlfn.XLOOKUP($A1206,Results!$A$2:$A$2256,Results!W$2:W$2256,"")</f>
        <v>0</v>
      </c>
      <c r="BC1206" s="2">
        <f>_xlfn.XLOOKUP($A1206,Results!$A$2:$A$2256,Results!X$2:X$2256,"")</f>
        <v>39121600</v>
      </c>
      <c r="BD1206" s="2">
        <f>_xlfn.XLOOKUP($A1206,Results!$A$2:$A$2256,Results!Y$2:Y$2256,"")</f>
        <v>76</v>
      </c>
      <c r="BE1206" s="2">
        <f>_xlfn.XLOOKUP($A1206,Results!$A$2:$A$2256,Results!Z$2:Z$2256,"")</f>
        <v>0</v>
      </c>
    </row>
    <row r="1207" spans="1:57" ht="38.25" customHeight="1" x14ac:dyDescent="0.3">
      <c r="A1207">
        <v>906884</v>
      </c>
      <c r="B1207">
        <v>281880</v>
      </c>
      <c r="C1207" t="s">
        <v>36</v>
      </c>
      <c r="D1207">
        <v>15282520</v>
      </c>
      <c r="E1207" s="2" t="str">
        <f>VLOOKUP(F1207,'RPA Vendor Data '!F$1:$G$2418,2)</f>
        <v>BUTLER SUPPLY, INC.</v>
      </c>
      <c r="F1207" s="2">
        <v>10485</v>
      </c>
      <c r="G1207" s="2">
        <v>2</v>
      </c>
      <c r="H1207" t="s">
        <v>3889</v>
      </c>
      <c r="I1207">
        <v>1</v>
      </c>
      <c r="J1207" t="s">
        <v>65</v>
      </c>
      <c r="K1207" t="s">
        <v>39</v>
      </c>
      <c r="L1207">
        <v>299.75</v>
      </c>
      <c r="M1207" s="2" t="s">
        <v>3881</v>
      </c>
      <c r="N1207" s="85" t="s">
        <v>3890</v>
      </c>
      <c r="O1207">
        <v>99999999999</v>
      </c>
      <c r="P1207" t="s">
        <v>36</v>
      </c>
      <c r="Q1207" t="s">
        <v>36</v>
      </c>
      <c r="R1207">
        <v>299.75</v>
      </c>
      <c r="S1207" s="1">
        <v>45744.668146909717</v>
      </c>
      <c r="T1207" t="s">
        <v>42</v>
      </c>
      <c r="U1207" s="1">
        <v>45744.443055555559</v>
      </c>
      <c r="V1207" t="s">
        <v>43</v>
      </c>
      <c r="W1207" t="s">
        <v>36</v>
      </c>
      <c r="X1207">
        <v>4</v>
      </c>
      <c r="Y1207" t="s">
        <v>54</v>
      </c>
      <c r="Z1207" t="s">
        <v>36</v>
      </c>
      <c r="AA1207">
        <v>299.75</v>
      </c>
      <c r="AB1207" t="s">
        <v>36</v>
      </c>
      <c r="AC1207" t="s">
        <v>49</v>
      </c>
      <c r="AD1207" t="s">
        <v>49</v>
      </c>
      <c r="AE1207" t="s">
        <v>45</v>
      </c>
      <c r="AG1207" s="18" t="s">
        <v>3891</v>
      </c>
      <c r="AH1207" s="18"/>
      <c r="AI1207" s="2" t="s">
        <v>48</v>
      </c>
      <c r="AJ1207" s="2" t="e">
        <f>VLOOKUP(A1207,'Classification Test Result'!$A$2:$D$2428,4,FALSE)</f>
        <v>#N/A</v>
      </c>
      <c r="AL1207" s="2">
        <f>_xlfn.XLOOKUP($A1207,Results!$A$2:$A$2256,Results!G$2:G$2256,"")</f>
        <v>0</v>
      </c>
      <c r="AM1207" s="2">
        <f>_xlfn.XLOOKUP($A1207,Results!$A$2:$A$2256,Results!H$2:H$2256,"")</f>
        <v>0</v>
      </c>
      <c r="AN1207" s="2">
        <f>_xlfn.XLOOKUP($A1207,Results!$A$2:$A$2256,Results!I$2:I$2256,"")</f>
        <v>0</v>
      </c>
      <c r="AO1207" s="2">
        <f>_xlfn.XLOOKUP($A1207,Results!$A$2:$A$2256,Results!J$2:J$2256,"")</f>
        <v>0</v>
      </c>
      <c r="AP1207" s="2">
        <f>_xlfn.XLOOKUP($A1207,Results!$A$2:$A$2256,Results!K$2:K$2256,"")</f>
        <v>0</v>
      </c>
      <c r="AQ1207" s="2">
        <f>_xlfn.XLOOKUP($A1207,Results!$A$2:$A$2256,Results!L$2:L$2256,"")</f>
        <v>0</v>
      </c>
      <c r="AR1207" s="2">
        <f>_xlfn.XLOOKUP($A1207,Results!$A$2:$A$2256,Results!M$2:M$2256,"")</f>
        <v>0</v>
      </c>
      <c r="AS1207" s="2">
        <f>_xlfn.XLOOKUP($A1207,Results!$A$2:$A$2256,Results!N$2:N$2256,"")</f>
        <v>0</v>
      </c>
      <c r="AT1207" s="2">
        <f>_xlfn.XLOOKUP($A1207,Results!$A$2:$A$2256,Results!O$2:O$2256,"")</f>
        <v>0</v>
      </c>
      <c r="AU1207" s="2">
        <f>_xlfn.XLOOKUP($A1207,Results!$A$2:$A$2256,Results!P$2:P$2256,"")</f>
        <v>0</v>
      </c>
      <c r="AV1207" s="2">
        <f>_xlfn.XLOOKUP($A1207,Results!$A$2:$A$2256,Results!Q$2:Q$2256,"")</f>
        <v>0</v>
      </c>
      <c r="AW1207" s="2">
        <f>_xlfn.XLOOKUP($A1207,Results!$A$2:$A$2256,Results!R$2:R$2256,"")</f>
        <v>0</v>
      </c>
      <c r="AX1207" s="2">
        <f>_xlfn.XLOOKUP($A1207,Results!$A$2:$A$2256,Results!S$2:S$2256,"")</f>
        <v>0</v>
      </c>
      <c r="AY1207" s="2">
        <f>_xlfn.XLOOKUP($A1207,Results!$A$2:$A$2256,Results!T$2:T$2256,"")</f>
        <v>0</v>
      </c>
      <c r="AZ1207" s="2">
        <f>_xlfn.XLOOKUP($A1207,Results!$A$2:$A$2256,Results!U$2:U$2256,"")</f>
        <v>0</v>
      </c>
      <c r="BA1207" s="2">
        <f>_xlfn.XLOOKUP($A1207,Results!$A$2:$A$2256,Results!V$2:V$2256,"")</f>
        <v>0</v>
      </c>
      <c r="BB1207" s="2">
        <f>_xlfn.XLOOKUP($A1207,Results!$A$2:$A$2256,Results!W$2:W$2256,"")</f>
        <v>0</v>
      </c>
      <c r="BC1207" s="2">
        <f>_xlfn.XLOOKUP($A1207,Results!$A$2:$A$2256,Results!X$2:X$2256,"")</f>
        <v>0</v>
      </c>
      <c r="BD1207" s="2">
        <f>_xlfn.XLOOKUP($A1207,Results!$A$2:$A$2256,Results!Y$2:Y$2256,"")</f>
        <v>0</v>
      </c>
      <c r="BE1207" s="2">
        <f>_xlfn.XLOOKUP($A1207,Results!$A$2:$A$2256,Results!Z$2:Z$2256,"")</f>
        <v>0</v>
      </c>
    </row>
    <row r="1208" spans="1:57" ht="38.25" customHeight="1" x14ac:dyDescent="0.3">
      <c r="A1208">
        <v>906885</v>
      </c>
      <c r="B1208">
        <v>281654</v>
      </c>
      <c r="C1208" t="s">
        <v>36</v>
      </c>
      <c r="D1208">
        <v>9341404849</v>
      </c>
      <c r="F1208" s="2">
        <v>11471</v>
      </c>
      <c r="G1208" s="2">
        <v>2</v>
      </c>
      <c r="H1208" s="2" t="s">
        <v>3784</v>
      </c>
      <c r="I1208">
        <v>1</v>
      </c>
      <c r="J1208" t="s">
        <v>39</v>
      </c>
      <c r="K1208" t="s">
        <v>39</v>
      </c>
      <c r="L1208">
        <v>33.46</v>
      </c>
      <c r="M1208" s="2" t="s">
        <v>36</v>
      </c>
      <c r="N1208" s="9" t="s">
        <v>36</v>
      </c>
      <c r="O1208" t="s">
        <v>36</v>
      </c>
      <c r="P1208" t="s">
        <v>36</v>
      </c>
      <c r="Q1208" t="s">
        <v>36</v>
      </c>
      <c r="R1208">
        <v>33.46</v>
      </c>
      <c r="S1208" s="1">
        <v>45744.50156640046</v>
      </c>
      <c r="T1208" t="s">
        <v>42</v>
      </c>
      <c r="U1208" s="1">
        <v>45744.279166666667</v>
      </c>
      <c r="V1208" t="s">
        <v>43</v>
      </c>
      <c r="W1208" t="s">
        <v>36</v>
      </c>
      <c r="X1208">
        <v>0</v>
      </c>
      <c r="Y1208">
        <v>999</v>
      </c>
      <c r="Z1208" t="s">
        <v>36</v>
      </c>
      <c r="AA1208" t="s">
        <v>36</v>
      </c>
      <c r="AB1208" t="s">
        <v>36</v>
      </c>
      <c r="AC1208" t="s">
        <v>1010</v>
      </c>
      <c r="AD1208" t="s">
        <v>1010</v>
      </c>
      <c r="AE1208" t="s">
        <v>45</v>
      </c>
      <c r="AF1208" s="2"/>
      <c r="AI1208" s="2" t="str">
        <f>IF(COUNTIF(Classification!$B$2:$B$316,H1208)&gt;0, "FREIGHT", " ")</f>
        <v>FREIGHT</v>
      </c>
      <c r="AJ1208" s="2" t="e">
        <f>VLOOKUP(A1208,'Classification Test Result'!$A$2:$D$2428,4,FALSE)</f>
        <v>#N/A</v>
      </c>
      <c r="AL1208" s="2">
        <f>_xlfn.XLOOKUP($A1208,Results!$A$2:$A$2256,Results!G$2:G$2256,"")</f>
        <v>0</v>
      </c>
      <c r="AM1208" s="2">
        <f>_xlfn.XLOOKUP($A1208,Results!$A$2:$A$2256,Results!H$2:H$2256,"")</f>
        <v>0</v>
      </c>
      <c r="AN1208" s="2">
        <f>_xlfn.XLOOKUP($A1208,Results!$A$2:$A$2256,Results!I$2:I$2256,"")</f>
        <v>0</v>
      </c>
      <c r="AO1208" s="2">
        <f>_xlfn.XLOOKUP($A1208,Results!$A$2:$A$2256,Results!J$2:J$2256,"")</f>
        <v>0</v>
      </c>
      <c r="AP1208" s="2">
        <f>_xlfn.XLOOKUP($A1208,Results!$A$2:$A$2256,Results!K$2:K$2256,"")</f>
        <v>0</v>
      </c>
      <c r="AQ1208" s="2">
        <f>_xlfn.XLOOKUP($A1208,Results!$A$2:$A$2256,Results!L$2:L$2256,"")</f>
        <v>0</v>
      </c>
      <c r="AR1208" s="2">
        <f>_xlfn.XLOOKUP($A1208,Results!$A$2:$A$2256,Results!M$2:M$2256,"")</f>
        <v>0</v>
      </c>
      <c r="AS1208" s="2">
        <f>_xlfn.XLOOKUP($A1208,Results!$A$2:$A$2256,Results!N$2:N$2256,"")</f>
        <v>0</v>
      </c>
      <c r="AT1208" s="2">
        <f>_xlfn.XLOOKUP($A1208,Results!$A$2:$A$2256,Results!O$2:O$2256,"")</f>
        <v>0</v>
      </c>
      <c r="AU1208" s="2">
        <f>_xlfn.XLOOKUP($A1208,Results!$A$2:$A$2256,Results!P$2:P$2256,"")</f>
        <v>0</v>
      </c>
      <c r="AV1208" s="2">
        <f>_xlfn.XLOOKUP($A1208,Results!$A$2:$A$2256,Results!Q$2:Q$2256,"")</f>
        <v>0</v>
      </c>
      <c r="AW1208" s="2">
        <f>_xlfn.XLOOKUP($A1208,Results!$A$2:$A$2256,Results!R$2:R$2256,"")</f>
        <v>0</v>
      </c>
      <c r="AX1208" s="2">
        <f>_xlfn.XLOOKUP($A1208,Results!$A$2:$A$2256,Results!S$2:S$2256,"")</f>
        <v>0</v>
      </c>
      <c r="AY1208" s="2">
        <f>_xlfn.XLOOKUP($A1208,Results!$A$2:$A$2256,Results!T$2:T$2256,"")</f>
        <v>0</v>
      </c>
      <c r="AZ1208" s="2">
        <f>_xlfn.XLOOKUP($A1208,Results!$A$2:$A$2256,Results!U$2:U$2256,"")</f>
        <v>0</v>
      </c>
      <c r="BA1208" s="2">
        <f>_xlfn.XLOOKUP($A1208,Results!$A$2:$A$2256,Results!V$2:V$2256,"")</f>
        <v>0</v>
      </c>
      <c r="BB1208" s="2">
        <f>_xlfn.XLOOKUP($A1208,Results!$A$2:$A$2256,Results!W$2:W$2256,"")</f>
        <v>0</v>
      </c>
      <c r="BC1208" s="2">
        <f>_xlfn.XLOOKUP($A1208,Results!$A$2:$A$2256,Results!X$2:X$2256,"")</f>
        <v>0</v>
      </c>
      <c r="BD1208" s="2">
        <f>_xlfn.XLOOKUP($A1208,Results!$A$2:$A$2256,Results!Y$2:Y$2256,"")</f>
        <v>0</v>
      </c>
      <c r="BE1208" s="2">
        <f>_xlfn.XLOOKUP($A1208,Results!$A$2:$A$2256,Results!Z$2:Z$2256,"")</f>
        <v>0</v>
      </c>
    </row>
    <row r="1209" spans="1:57" ht="38.25" customHeight="1" x14ac:dyDescent="0.3">
      <c r="A1209">
        <v>906886</v>
      </c>
      <c r="B1209">
        <v>281880</v>
      </c>
      <c r="C1209" t="s">
        <v>36</v>
      </c>
      <c r="D1209">
        <v>15282520</v>
      </c>
      <c r="E1209" s="2" t="str">
        <f>VLOOKUP(F1209,'RPA Vendor Data '!F$1:$G$2418,2)</f>
        <v>BUTLER SUPPLY, INC.</v>
      </c>
      <c r="F1209" s="2">
        <v>10485</v>
      </c>
      <c r="G1209" s="2">
        <v>1</v>
      </c>
      <c r="H1209" t="s">
        <v>3892</v>
      </c>
      <c r="I1209">
        <v>3</v>
      </c>
      <c r="J1209" t="s">
        <v>65</v>
      </c>
      <c r="K1209" t="s">
        <v>39</v>
      </c>
      <c r="L1209">
        <v>299.75</v>
      </c>
      <c r="M1209" s="2" t="s">
        <v>3881</v>
      </c>
      <c r="N1209" s="85" t="s">
        <v>3893</v>
      </c>
      <c r="O1209" t="s">
        <v>3893</v>
      </c>
      <c r="P1209" t="s">
        <v>36</v>
      </c>
      <c r="Q1209" t="s">
        <v>36</v>
      </c>
      <c r="R1209">
        <v>899.25</v>
      </c>
      <c r="S1209" s="1">
        <v>45744.668143981478</v>
      </c>
      <c r="T1209" t="s">
        <v>42</v>
      </c>
      <c r="U1209" s="1">
        <v>45744.443055555559</v>
      </c>
      <c r="V1209" t="s">
        <v>43</v>
      </c>
      <c r="W1209" t="s">
        <v>36</v>
      </c>
      <c r="X1209">
        <v>2</v>
      </c>
      <c r="Y1209" t="s">
        <v>54</v>
      </c>
      <c r="Z1209" t="s">
        <v>36</v>
      </c>
      <c r="AA1209">
        <v>299.75</v>
      </c>
      <c r="AB1209" t="s">
        <v>36</v>
      </c>
      <c r="AC1209" t="s">
        <v>49</v>
      </c>
      <c r="AD1209" t="s">
        <v>49</v>
      </c>
      <c r="AE1209" t="s">
        <v>45</v>
      </c>
      <c r="AG1209" s="18" t="s">
        <v>3894</v>
      </c>
      <c r="AH1209" s="18"/>
      <c r="AI1209" s="2" t="s">
        <v>48</v>
      </c>
      <c r="AJ1209" s="2" t="e">
        <f>VLOOKUP(A1209,'Classification Test Result'!$A$2:$D$2428,4,FALSE)</f>
        <v>#N/A</v>
      </c>
      <c r="AL1209" s="2">
        <f>_xlfn.XLOOKUP($A1209,Results!$A$2:$A$2256,Results!G$2:G$2256,"")</f>
        <v>0</v>
      </c>
      <c r="AM1209" s="2">
        <f>_xlfn.XLOOKUP($A1209,Results!$A$2:$A$2256,Results!H$2:H$2256,"")</f>
        <v>0</v>
      </c>
      <c r="AN1209" s="2">
        <f>_xlfn.XLOOKUP($A1209,Results!$A$2:$A$2256,Results!I$2:I$2256,"")</f>
        <v>0</v>
      </c>
      <c r="AO1209" s="2">
        <f>_xlfn.XLOOKUP($A1209,Results!$A$2:$A$2256,Results!J$2:J$2256,"")</f>
        <v>0</v>
      </c>
      <c r="AP1209" s="2">
        <f>_xlfn.XLOOKUP($A1209,Results!$A$2:$A$2256,Results!K$2:K$2256,"")</f>
        <v>0</v>
      </c>
      <c r="AQ1209" s="2">
        <f>_xlfn.XLOOKUP($A1209,Results!$A$2:$A$2256,Results!L$2:L$2256,"")</f>
        <v>0</v>
      </c>
      <c r="AR1209" s="2">
        <f>_xlfn.XLOOKUP($A1209,Results!$A$2:$A$2256,Results!M$2:M$2256,"")</f>
        <v>0</v>
      </c>
      <c r="AS1209" s="2">
        <f>_xlfn.XLOOKUP($A1209,Results!$A$2:$A$2256,Results!N$2:N$2256,"")</f>
        <v>0</v>
      </c>
      <c r="AT1209" s="2" t="str">
        <f>_xlfn.XLOOKUP($A1209,Results!$A$2:$A$2256,Results!O$2:O$2256,"")</f>
        <v>APPLETON</v>
      </c>
      <c r="AU1209" s="2" t="str">
        <f>_xlfn.XLOOKUP($A1209,Results!$A$2:$A$2256,Results!P$2:P$2256,"")</f>
        <v>AMP</v>
      </c>
      <c r="AV1209" s="2" t="str">
        <f>_xlfn.XLOOKUP($A1209,Results!$A$2:$A$2256,Results!Q$2:Q$2256,"")</f>
        <v>SINGLE_MATCH</v>
      </c>
      <c r="AW1209" s="2">
        <f>_xlfn.XLOOKUP($A1209,Results!$A$2:$A$2256,Results!R$2:R$2256,"")</f>
        <v>0</v>
      </c>
      <c r="AX1209" s="2">
        <f>_xlfn.XLOOKUP($A1209,Results!$A$2:$A$2256,Results!S$2:S$2256,"")</f>
        <v>0</v>
      </c>
      <c r="AY1209" s="2">
        <f>_xlfn.XLOOKUP($A1209,Results!$A$2:$A$2256,Results!T$2:T$2256,"")</f>
        <v>60</v>
      </c>
      <c r="AZ1209" s="2">
        <f>_xlfn.XLOOKUP($A1209,Results!$A$2:$A$2256,Results!U$2:U$2256,"")</f>
        <v>0</v>
      </c>
      <c r="BA1209" s="2">
        <f>_xlfn.XLOOKUP($A1209,Results!$A$2:$A$2256,Results!V$2:V$2256,"")</f>
        <v>0</v>
      </c>
      <c r="BB1209" s="2">
        <f>_xlfn.XLOOKUP($A1209,Results!$A$2:$A$2256,Results!W$2:W$2256,"")</f>
        <v>0</v>
      </c>
      <c r="BC1209" s="2">
        <f>_xlfn.XLOOKUP($A1209,Results!$A$2:$A$2256,Results!X$2:X$2256,"")</f>
        <v>0</v>
      </c>
      <c r="BD1209" s="2">
        <f>_xlfn.XLOOKUP($A1209,Results!$A$2:$A$2256,Results!Y$2:Y$2256,"")</f>
        <v>0</v>
      </c>
      <c r="BE1209" s="2">
        <f>_xlfn.XLOOKUP($A1209,Results!$A$2:$A$2256,Results!Z$2:Z$2256,"")</f>
        <v>0</v>
      </c>
    </row>
    <row r="1210" spans="1:57" ht="38.25" customHeight="1" x14ac:dyDescent="0.3">
      <c r="A1210">
        <v>906887</v>
      </c>
      <c r="B1210">
        <v>281718</v>
      </c>
      <c r="C1210" t="s">
        <v>36</v>
      </c>
      <c r="D1210" t="s">
        <v>595</v>
      </c>
      <c r="E1210" s="2" t="str">
        <f>VLOOKUP(F1210,'RPA Vendor Data '!F$1:$G$2418,2)</f>
        <v>ONESOURCE DISTRIBUTORS</v>
      </c>
      <c r="F1210" s="2">
        <v>16089</v>
      </c>
      <c r="G1210" s="2">
        <v>6</v>
      </c>
      <c r="H1210" t="s">
        <v>3895</v>
      </c>
      <c r="I1210">
        <v>1</v>
      </c>
      <c r="J1210" t="s">
        <v>65</v>
      </c>
      <c r="K1210" t="s">
        <v>39</v>
      </c>
      <c r="L1210">
        <v>19.45</v>
      </c>
      <c r="M1210" s="2" t="s">
        <v>3896</v>
      </c>
      <c r="N1210" s="9" t="s">
        <v>3897</v>
      </c>
      <c r="O1210" t="s">
        <v>36</v>
      </c>
      <c r="P1210" t="s">
        <v>3898</v>
      </c>
      <c r="Q1210" t="s">
        <v>36</v>
      </c>
      <c r="R1210">
        <v>19.45</v>
      </c>
      <c r="S1210" s="1">
        <v>45744.543690659717</v>
      </c>
      <c r="T1210" t="s">
        <v>42</v>
      </c>
      <c r="U1210" s="1">
        <v>45744.31527777778</v>
      </c>
      <c r="V1210" t="s">
        <v>43</v>
      </c>
      <c r="W1210" t="s">
        <v>36</v>
      </c>
      <c r="X1210">
        <v>1</v>
      </c>
      <c r="Y1210">
        <v>0</v>
      </c>
      <c r="Z1210">
        <v>19.45</v>
      </c>
      <c r="AA1210" t="s">
        <v>36</v>
      </c>
      <c r="AB1210">
        <v>194</v>
      </c>
      <c r="AC1210" t="s">
        <v>482</v>
      </c>
      <c r="AD1210" t="s">
        <v>482</v>
      </c>
      <c r="AE1210" t="s">
        <v>45</v>
      </c>
      <c r="AG1210" s="18" t="s">
        <v>3899</v>
      </c>
      <c r="AH1210" s="18"/>
      <c r="AI1210" s="2" t="s">
        <v>48</v>
      </c>
      <c r="AJ1210" s="2" t="e">
        <f>VLOOKUP(A1210,'Classification Test Result'!$A$2:$D$2428,4,FALSE)</f>
        <v>#N/A</v>
      </c>
      <c r="AL1210" s="2">
        <f>_xlfn.XLOOKUP($A1210,Results!$A$2:$A$2256,Results!G$2:G$2256,"")</f>
        <v>336560</v>
      </c>
      <c r="AM1210" s="2" t="str">
        <f>_xlfn.XLOOKUP($A1210,Results!$A$2:$A$2256,Results!H$2:H$2256,"")</f>
        <v>CPRS25J</v>
      </c>
      <c r="AN1210" s="2" t="str">
        <f>_xlfn.XLOOKUP($A1210,Results!$A$2:$A$2256,Results!I$2:I$2256,"")</f>
        <v>MINERALLAC COMPANY</v>
      </c>
      <c r="AO1210" s="2" t="str">
        <f>_xlfn.XLOOKUP($A1210,Results!$A$2:$A$2256,Results!J$2:J$2256,"")</f>
        <v>085937955661</v>
      </c>
      <c r="AP1210" s="2">
        <f>_xlfn.XLOOKUP($A1210,Results!$A$2:$A$2256,Results!K$2:K$2256,"")</f>
        <v>39121400</v>
      </c>
      <c r="AQ1210" s="2" t="str">
        <f>_xlfn.XLOOKUP($A1210,Results!$A$2:$A$2256,Results!L$2:L$2256,"")</f>
        <v>AK10612948</v>
      </c>
      <c r="AR1210" s="2">
        <f>_xlfn.XLOOKUP($A1210,Results!$A$2:$A$2256,Results!M$2:M$2256,"")</f>
        <v>761121</v>
      </c>
      <c r="AS1210" s="2" t="str">
        <f>_xlfn.XLOOKUP($A1210,Results!$A$2:$A$2256,Results!N$2:N$2256,"")</f>
        <v>MNC CPRS25J RCPT SHIM-25STRIP 8/JAR</v>
      </c>
      <c r="AT1210" s="2" t="str">
        <f>_xlfn.XLOOKUP($A1210,Results!$A$2:$A$2256,Results!O$2:O$2256,"")</f>
        <v>MINERALLAC COMPANY</v>
      </c>
      <c r="AU1210" s="2">
        <f>_xlfn.XLOOKUP($A1210,Results!$A$2:$A$2256,Results!P$2:P$2256,"")</f>
        <v>0</v>
      </c>
      <c r="AV1210" s="2" t="str">
        <f>_xlfn.XLOOKUP($A1210,Results!$A$2:$A$2256,Results!Q$2:Q$2256,"")</f>
        <v>NO_VALID_MATCHES</v>
      </c>
      <c r="AW1210" s="2">
        <f>_xlfn.XLOOKUP($A1210,Results!$A$2:$A$2256,Results!R$2:R$2256,"")</f>
        <v>0.75269163215777901</v>
      </c>
      <c r="AX1210" s="2">
        <f>_xlfn.XLOOKUP($A1210,Results!$A$2:$A$2256,Results!S$2:S$2256,"")</f>
        <v>88</v>
      </c>
      <c r="AY1210" s="2">
        <f>_xlfn.XLOOKUP($A1210,Results!$A$2:$A$2256,Results!T$2:T$2256,"")</f>
        <v>56</v>
      </c>
      <c r="AZ1210" s="2">
        <f>_xlfn.XLOOKUP($A1210,Results!$A$2:$A$2256,Results!U$2:U$2256,"")</f>
        <v>74</v>
      </c>
      <c r="BA1210" s="2" t="str">
        <f>_xlfn.XLOOKUP($A1210,Results!$A$2:$A$2256,Results!V$2:V$2256,"")</f>
        <v>MINERALLAC COMPANY</v>
      </c>
      <c r="BB1210" s="2">
        <f>_xlfn.XLOOKUP($A1210,Results!$A$2:$A$2256,Results!W$2:W$2256,"")</f>
        <v>80</v>
      </c>
      <c r="BC1210" s="2">
        <f>_xlfn.XLOOKUP($A1210,Results!$A$2:$A$2256,Results!X$2:X$2256,"")</f>
        <v>0</v>
      </c>
      <c r="BD1210" s="2">
        <f>_xlfn.XLOOKUP($A1210,Results!$A$2:$A$2256,Results!Y$2:Y$2256,"")</f>
        <v>0</v>
      </c>
      <c r="BE1210" s="2" t="b">
        <f>_xlfn.XLOOKUP($A1210,Results!$A$2:$A$2256,Results!Z$2:Z$2256,"")</f>
        <v>1</v>
      </c>
    </row>
    <row r="1211" spans="1:57" ht="38.25" customHeight="1" x14ac:dyDescent="0.3">
      <c r="A1211">
        <v>906888</v>
      </c>
      <c r="B1211">
        <v>281967</v>
      </c>
      <c r="C1211" t="s">
        <v>36</v>
      </c>
      <c r="D1211" t="s">
        <v>148</v>
      </c>
      <c r="E1211" s="2" t="str">
        <f>VLOOKUP(F1211,'RPA Vendor Data '!F$1:$G$2418,2)</f>
        <v>FROST ELECTRIC SUPPLY CO</v>
      </c>
      <c r="F1211" s="2">
        <v>11364</v>
      </c>
      <c r="G1211" s="2">
        <v>2</v>
      </c>
      <c r="H1211" t="s">
        <v>3900</v>
      </c>
      <c r="I1211">
        <v>100</v>
      </c>
      <c r="J1211" t="s">
        <v>58</v>
      </c>
      <c r="K1211" t="s">
        <v>58</v>
      </c>
      <c r="L1211">
        <v>5.8</v>
      </c>
      <c r="M1211" s="2" t="s">
        <v>3896</v>
      </c>
      <c r="N1211" s="113" t="s">
        <v>3901</v>
      </c>
      <c r="O1211" t="s">
        <v>36</v>
      </c>
      <c r="P1211" t="s">
        <v>3902</v>
      </c>
      <c r="Q1211">
        <v>8593708233</v>
      </c>
      <c r="R1211">
        <v>5.8</v>
      </c>
      <c r="S1211" s="1">
        <v>45744.875730208332</v>
      </c>
      <c r="T1211" t="s">
        <v>42</v>
      </c>
      <c r="U1211" s="1">
        <v>45744.662499999999</v>
      </c>
      <c r="V1211" t="s">
        <v>43</v>
      </c>
      <c r="W1211" t="s">
        <v>36</v>
      </c>
      <c r="X1211">
        <v>0</v>
      </c>
      <c r="Y1211">
        <v>0</v>
      </c>
      <c r="Z1211">
        <v>5.8</v>
      </c>
      <c r="AA1211" t="s">
        <v>36</v>
      </c>
      <c r="AB1211">
        <v>193</v>
      </c>
      <c r="AC1211" t="s">
        <v>482</v>
      </c>
      <c r="AD1211" t="s">
        <v>482</v>
      </c>
      <c r="AE1211" t="s">
        <v>45</v>
      </c>
      <c r="AG1211" s="18" t="s">
        <v>3903</v>
      </c>
      <c r="AH1211" s="18"/>
      <c r="AI1211" s="2" t="s">
        <v>48</v>
      </c>
      <c r="AJ1211" s="2" t="e">
        <f>VLOOKUP(A1211,'Classification Test Result'!$A$2:$D$2428,4,FALSE)</f>
        <v>#N/A</v>
      </c>
      <c r="AL1211" s="2">
        <f>_xlfn.XLOOKUP($A1211,Results!$A$2:$A$2256,Results!G$2:G$2256,"")</f>
        <v>866576</v>
      </c>
      <c r="AM1211" s="2" t="str">
        <f>_xlfn.XLOOKUP($A1211,Results!$A$2:$A$2256,Results!H$2:H$2256,"")</f>
        <v>79626J</v>
      </c>
      <c r="AN1211" s="2" t="str">
        <f>_xlfn.XLOOKUP($A1211,Results!$A$2:$A$2256,Results!I$2:I$2256,"")</f>
        <v>MINERALLAC COMPANY</v>
      </c>
      <c r="AO1211" s="2" t="str">
        <f>_xlfn.XLOOKUP($A1211,Results!$A$2:$A$2256,Results!J$2:J$2256,"")</f>
        <v>085937082336</v>
      </c>
      <c r="AP1211" s="2">
        <f>_xlfn.XLOOKUP($A1211,Results!$A$2:$A$2256,Results!K$2:K$2256,"")</f>
        <v>31161509</v>
      </c>
      <c r="AQ1211" s="2">
        <f>_xlfn.XLOOKUP($A1211,Results!$A$2:$A$2256,Results!L$2:L$2256,"")</f>
        <v>0</v>
      </c>
      <c r="AR1211" s="2">
        <f>_xlfn.XLOOKUP($A1211,Results!$A$2:$A$2256,Results!M$2:M$2256,"")</f>
        <v>71338</v>
      </c>
      <c r="AS1211" s="2" t="str">
        <f>_xlfn.XLOOKUP($A1211,Results!$A$2:$A$2256,Results!N$2:N$2256,"")</f>
        <v>MNC 79626J 6X1-5/8 BH PHL DRYWL SCR</v>
      </c>
      <c r="AT1211" s="2" t="str">
        <f>_xlfn.XLOOKUP($A1211,Results!$A$2:$A$2256,Results!O$2:O$2256,"")</f>
        <v>MINERALLAC COMPANY</v>
      </c>
      <c r="AU1211" s="2">
        <f>_xlfn.XLOOKUP($A1211,Results!$A$2:$A$2256,Results!P$2:P$2256,"")</f>
        <v>0</v>
      </c>
      <c r="AV1211" s="2" t="str">
        <f>_xlfn.XLOOKUP($A1211,Results!$A$2:$A$2256,Results!Q$2:Q$2256,"")</f>
        <v>NO_VALID_MATCHES</v>
      </c>
      <c r="AW1211" s="2" t="str">
        <f>_xlfn.XLOOKUP($A1211,Results!$A$2:$A$2256,Results!R$2:R$2256,"")</f>
        <v>0.6527306943770806</v>
      </c>
      <c r="AX1211" s="2">
        <f>_xlfn.XLOOKUP($A1211,Results!$A$2:$A$2256,Results!S$2:S$2256,"")</f>
        <v>57</v>
      </c>
      <c r="AY1211" s="2">
        <f>_xlfn.XLOOKUP($A1211,Results!$A$2:$A$2256,Results!T$2:T$2256,"")</f>
        <v>32</v>
      </c>
      <c r="AZ1211" s="2">
        <f>_xlfn.XLOOKUP($A1211,Results!$A$2:$A$2256,Results!U$2:U$2256,"")</f>
        <v>43</v>
      </c>
      <c r="BA1211" s="2">
        <f>_xlfn.XLOOKUP($A1211,Results!$A$2:$A$2256,Results!V$2:V$2256,"")</f>
        <v>0</v>
      </c>
      <c r="BB1211" s="2">
        <f>_xlfn.XLOOKUP($A1211,Results!$A$2:$A$2256,Results!W$2:W$2256,"")</f>
        <v>0</v>
      </c>
      <c r="BC1211" s="2">
        <f>_xlfn.XLOOKUP($A1211,Results!$A$2:$A$2256,Results!X$2:X$2256,"")</f>
        <v>31161509</v>
      </c>
      <c r="BD1211" s="2">
        <f>_xlfn.XLOOKUP($A1211,Results!$A$2:$A$2256,Results!Y$2:Y$2256,"")</f>
        <v>77</v>
      </c>
      <c r="BE1211" s="2">
        <f>_xlfn.XLOOKUP($A1211,Results!$A$2:$A$2256,Results!Z$2:Z$2256,"")</f>
        <v>0</v>
      </c>
    </row>
    <row r="1212" spans="1:57" ht="38.25" customHeight="1" x14ac:dyDescent="0.3">
      <c r="A1212">
        <v>906889</v>
      </c>
      <c r="B1212">
        <v>281724</v>
      </c>
      <c r="C1212" t="s">
        <v>36</v>
      </c>
      <c r="D1212" t="s">
        <v>3905</v>
      </c>
      <c r="E1212" s="2" t="str">
        <f>VLOOKUP(F1212,'RPA Vendor Data '!F$1:$G$2418,2)</f>
        <v>INDEPENDENT ELECTRIC</v>
      </c>
      <c r="F1212" s="2">
        <v>14376</v>
      </c>
      <c r="G1212" s="2">
        <v>1</v>
      </c>
      <c r="H1212" t="s">
        <v>3906</v>
      </c>
      <c r="I1212">
        <v>200</v>
      </c>
      <c r="J1212" t="s">
        <v>58</v>
      </c>
      <c r="K1212" t="s">
        <v>58</v>
      </c>
      <c r="L1212">
        <v>76.180000000000007</v>
      </c>
      <c r="M1212" s="2" t="s">
        <v>3896</v>
      </c>
      <c r="N1212" s="9" t="s">
        <v>3907</v>
      </c>
      <c r="O1212" t="s">
        <v>36</v>
      </c>
      <c r="P1212" t="s">
        <v>36</v>
      </c>
      <c r="Q1212" t="s">
        <v>36</v>
      </c>
      <c r="R1212">
        <v>152.36000000000001</v>
      </c>
      <c r="S1212" s="1">
        <v>45744.543491006953</v>
      </c>
      <c r="T1212" t="s">
        <v>42</v>
      </c>
      <c r="U1212" s="1">
        <v>45744.316666666673</v>
      </c>
      <c r="V1212" t="s">
        <v>43</v>
      </c>
      <c r="W1212" t="s">
        <v>36</v>
      </c>
      <c r="X1212">
        <v>0</v>
      </c>
      <c r="Y1212">
        <v>201</v>
      </c>
      <c r="Z1212" t="s">
        <v>36</v>
      </c>
      <c r="AA1212" t="s">
        <v>36</v>
      </c>
      <c r="AB1212" t="s">
        <v>36</v>
      </c>
      <c r="AC1212" t="s">
        <v>3908</v>
      </c>
      <c r="AD1212" t="s">
        <v>3908</v>
      </c>
      <c r="AE1212" t="s">
        <v>45</v>
      </c>
      <c r="AG1212" s="18" t="s">
        <v>3909</v>
      </c>
      <c r="AH1212" s="18"/>
      <c r="AI1212" s="2" t="s">
        <v>48</v>
      </c>
      <c r="AJ1212" s="2" t="e">
        <f>VLOOKUP(A1212,'Classification Test Result'!$A$2:$D$2428,4,FALSE)</f>
        <v>#N/A</v>
      </c>
      <c r="AL1212" s="2">
        <f>_xlfn.XLOOKUP($A1212,Results!$A$2:$A$2256,Results!G$2:G$2256,"")</f>
        <v>338416</v>
      </c>
      <c r="AM1212" s="2" t="str">
        <f>_xlfn.XLOOKUP($A1212,Results!$A$2:$A$2256,Results!H$2:H$2256,"")</f>
        <v>60328J</v>
      </c>
      <c r="AN1212" s="2" t="str">
        <f>_xlfn.XLOOKUP($A1212,Results!$A$2:$A$2256,Results!I$2:I$2256,"")</f>
        <v>CULLY ENTERPRISES</v>
      </c>
      <c r="AO1212" s="2" t="str">
        <f>_xlfn.XLOOKUP($A1212,Results!$A$2:$A$2256,Results!J$2:J$2256,"")</f>
        <v>085937081759</v>
      </c>
      <c r="AP1212" s="2">
        <f>_xlfn.XLOOKUP($A1212,Results!$A$2:$A$2256,Results!K$2:K$2256,"")</f>
        <v>31162100</v>
      </c>
      <c r="AQ1212" s="2" t="str">
        <f>_xlfn.XLOOKUP($A1212,Results!$A$2:$A$2256,Results!L$2:L$2256,"")</f>
        <v>AK10612817</v>
      </c>
      <c r="AR1212" s="2">
        <f>_xlfn.XLOOKUP($A1212,Results!$A$2:$A$2256,Results!M$2:M$2256,"")</f>
        <v>863437</v>
      </c>
      <c r="AS1212" s="2" t="str">
        <f>_xlfn.XLOOKUP($A1212,Results!$A$2:$A$2256,Results!N$2:N$2256,"")</f>
        <v>MNC 60328J 1/4X1-3/4 HWH CNCRT SCR</v>
      </c>
      <c r="AT1212" s="2" t="str">
        <f>_xlfn.XLOOKUP($A1212,Results!$A$2:$A$2256,Results!O$2:O$2256,"")</f>
        <v>CULLY ENTERPRISES</v>
      </c>
      <c r="AU1212" s="2" t="str">
        <f>_xlfn.XLOOKUP($A1212,Results!$A$2:$A$2256,Results!P$2:P$2256,"")</f>
        <v>CULLY</v>
      </c>
      <c r="AV1212" s="2" t="str">
        <f>_xlfn.XLOOKUP($A1212,Results!$A$2:$A$2256,Results!Q$2:Q$2256,"")</f>
        <v>MULTIPLE_MATCHES_ONE_VALID</v>
      </c>
      <c r="AW1212" s="2" t="str">
        <f>_xlfn.XLOOKUP($A1212,Results!$A$2:$A$2256,Results!R$2:R$2256,"")</f>
        <v>0.6649159975089448</v>
      </c>
      <c r="AX1212" s="2">
        <f>_xlfn.XLOOKUP($A1212,Results!$A$2:$A$2256,Results!S$2:S$2256,"")</f>
        <v>100</v>
      </c>
      <c r="AY1212" s="2">
        <f>_xlfn.XLOOKUP($A1212,Results!$A$2:$A$2256,Results!T$2:T$2256,"")</f>
        <v>100</v>
      </c>
      <c r="AZ1212" s="2">
        <f>_xlfn.XLOOKUP($A1212,Results!$A$2:$A$2256,Results!U$2:U$2256,"")</f>
        <v>90</v>
      </c>
      <c r="BA1212" s="2" t="str">
        <f>_xlfn.XLOOKUP($A1212,Results!$A$2:$A$2256,Results!V$2:V$2256,"")</f>
        <v>FASTENING SPECIALISTS</v>
      </c>
      <c r="BB1212" s="2">
        <f>_xlfn.XLOOKUP($A1212,Results!$A$2:$A$2256,Results!W$2:W$2256,"")</f>
        <v>66</v>
      </c>
      <c r="BC1212" s="2">
        <f>_xlfn.XLOOKUP($A1212,Results!$A$2:$A$2256,Results!X$2:X$2256,"")</f>
        <v>31162100</v>
      </c>
      <c r="BD1212" s="2">
        <f>_xlfn.XLOOKUP($A1212,Results!$A$2:$A$2256,Results!Y$2:Y$2256,"")</f>
        <v>80</v>
      </c>
      <c r="BE1212" s="2" t="b">
        <f>_xlfn.XLOOKUP($A1212,Results!$A$2:$A$2256,Results!Z$2:Z$2256,"")</f>
        <v>1</v>
      </c>
    </row>
    <row r="1213" spans="1:57" ht="38.25" customHeight="1" x14ac:dyDescent="0.3">
      <c r="A1213">
        <v>906890</v>
      </c>
      <c r="B1213">
        <v>281965</v>
      </c>
      <c r="C1213" t="s">
        <v>36</v>
      </c>
      <c r="D1213" t="s">
        <v>3444</v>
      </c>
      <c r="E1213" s="2" t="str">
        <f>VLOOKUP(F1213,'RPA Vendor Data '!F$1:$G$2418,2)</f>
        <v>FROST ELECTRIC SUPPLY CO</v>
      </c>
      <c r="F1213" s="2">
        <v>11364</v>
      </c>
      <c r="G1213" s="2">
        <v>3</v>
      </c>
      <c r="H1213" t="s">
        <v>3912</v>
      </c>
      <c r="I1213">
        <v>100</v>
      </c>
      <c r="J1213" t="s">
        <v>58</v>
      </c>
      <c r="K1213" t="s">
        <v>58</v>
      </c>
      <c r="L1213">
        <v>8.07</v>
      </c>
      <c r="M1213" s="2" t="s">
        <v>3896</v>
      </c>
      <c r="N1213" s="9" t="s">
        <v>3913</v>
      </c>
      <c r="O1213" t="s">
        <v>36</v>
      </c>
      <c r="P1213" t="s">
        <v>3914</v>
      </c>
      <c r="Q1213">
        <v>8593708105</v>
      </c>
      <c r="R1213">
        <v>8.07</v>
      </c>
      <c r="S1213" s="1">
        <v>45744.875811724538</v>
      </c>
      <c r="T1213" t="s">
        <v>42</v>
      </c>
      <c r="U1213" s="1">
        <v>45744.661805555559</v>
      </c>
      <c r="V1213" t="s">
        <v>43</v>
      </c>
      <c r="W1213" t="s">
        <v>36</v>
      </c>
      <c r="X1213">
        <v>0</v>
      </c>
      <c r="Y1213">
        <v>0</v>
      </c>
      <c r="Z1213">
        <v>8.07</v>
      </c>
      <c r="AA1213" t="s">
        <v>36</v>
      </c>
      <c r="AB1213">
        <v>193</v>
      </c>
      <c r="AC1213" t="s">
        <v>482</v>
      </c>
      <c r="AD1213" t="s">
        <v>482</v>
      </c>
      <c r="AE1213" t="s">
        <v>45</v>
      </c>
      <c r="AG1213" s="18" t="s">
        <v>3915</v>
      </c>
      <c r="AH1213" s="18"/>
      <c r="AI1213" s="2" t="s">
        <v>48</v>
      </c>
      <c r="AJ1213" s="2" t="e">
        <f>VLOOKUP(A1213,'Classification Test Result'!$A$2:$D$2428,4,FALSE)</f>
        <v>#N/A</v>
      </c>
      <c r="AL1213" s="2">
        <f>_xlfn.XLOOKUP($A1213,Results!$A$2:$A$2256,Results!G$2:G$2256,"")</f>
        <v>338314</v>
      </c>
      <c r="AM1213" s="2" t="str">
        <f>_xlfn.XLOOKUP($A1213,Results!$A$2:$A$2256,Results!H$2:H$2256,"")</f>
        <v>53006J</v>
      </c>
      <c r="AN1213" s="2" t="str">
        <f>_xlfn.XLOOKUP($A1213,Results!$A$2:$A$2256,Results!I$2:I$2256,"")</f>
        <v>MINERALLAC COMPANY</v>
      </c>
      <c r="AO1213" s="2" t="str">
        <f>_xlfn.XLOOKUP($A1213,Results!$A$2:$A$2256,Results!J$2:J$2256,"")</f>
        <v>085937081056</v>
      </c>
      <c r="AP1213" s="2">
        <f>_xlfn.XLOOKUP($A1213,Results!$A$2:$A$2256,Results!K$2:K$2256,"")</f>
        <v>31161504</v>
      </c>
      <c r="AQ1213" s="2" t="str">
        <f>_xlfn.XLOOKUP($A1213,Results!$A$2:$A$2256,Results!L$2:L$2256,"")</f>
        <v>AK10612757</v>
      </c>
      <c r="AR1213" s="2">
        <f>_xlfn.XLOOKUP($A1213,Results!$A$2:$A$2256,Results!M$2:M$2256,"")</f>
        <v>69092</v>
      </c>
      <c r="AS1213" s="2" t="str">
        <f>_xlfn.XLOOKUP($A1213,Results!$A$2:$A$2256,Results!N$2:N$2256,"")</f>
        <v>MNC 53006J 1/4-20X3/8 SLT/PHIL M/S</v>
      </c>
      <c r="AT1213" s="2" t="str">
        <f>_xlfn.XLOOKUP($A1213,Results!$A$2:$A$2256,Results!O$2:O$2256,"")</f>
        <v>MINERALLAC COMPANY</v>
      </c>
      <c r="AU1213" s="2">
        <f>_xlfn.XLOOKUP($A1213,Results!$A$2:$A$2256,Results!P$2:P$2256,"")</f>
        <v>0</v>
      </c>
      <c r="AV1213" s="2" t="str">
        <f>_xlfn.XLOOKUP($A1213,Results!$A$2:$A$2256,Results!Q$2:Q$2256,"")</f>
        <v>NO_VALID_MATCHES</v>
      </c>
      <c r="AW1213" s="2" t="str">
        <f>_xlfn.XLOOKUP($A1213,Results!$A$2:$A$2256,Results!R$2:R$2256,"")</f>
        <v>0.6363977535356995</v>
      </c>
      <c r="AX1213" s="2">
        <f>_xlfn.XLOOKUP($A1213,Results!$A$2:$A$2256,Results!S$2:S$2256,"")</f>
        <v>56</v>
      </c>
      <c r="AY1213" s="2">
        <f>_xlfn.XLOOKUP($A1213,Results!$A$2:$A$2256,Results!T$2:T$2256,"")</f>
        <v>31</v>
      </c>
      <c r="AZ1213" s="2">
        <f>_xlfn.XLOOKUP($A1213,Results!$A$2:$A$2256,Results!U$2:U$2256,"")</f>
        <v>40</v>
      </c>
      <c r="BA1213" s="2">
        <f>_xlfn.XLOOKUP($A1213,Results!$A$2:$A$2256,Results!V$2:V$2256,"")</f>
        <v>0</v>
      </c>
      <c r="BB1213" s="2">
        <f>_xlfn.XLOOKUP($A1213,Results!$A$2:$A$2256,Results!W$2:W$2256,"")</f>
        <v>0</v>
      </c>
      <c r="BC1213" s="2">
        <f>_xlfn.XLOOKUP($A1213,Results!$A$2:$A$2256,Results!X$2:X$2256,"")</f>
        <v>31161504</v>
      </c>
      <c r="BD1213" s="2">
        <f>_xlfn.XLOOKUP($A1213,Results!$A$2:$A$2256,Results!Y$2:Y$2256,"")</f>
        <v>76</v>
      </c>
      <c r="BE1213" s="2">
        <f>_xlfn.XLOOKUP($A1213,Results!$A$2:$A$2256,Results!Z$2:Z$2256,"")</f>
        <v>0</v>
      </c>
    </row>
    <row r="1214" spans="1:57" ht="38.25" customHeight="1" x14ac:dyDescent="0.3">
      <c r="A1214">
        <v>906891</v>
      </c>
      <c r="B1214">
        <v>281556</v>
      </c>
      <c r="C1214" t="s">
        <v>36</v>
      </c>
      <c r="D1214">
        <v>9341406307</v>
      </c>
      <c r="F1214" s="2">
        <v>11471</v>
      </c>
      <c r="G1214" s="2">
        <v>2</v>
      </c>
      <c r="H1214" s="2" t="s">
        <v>3784</v>
      </c>
      <c r="I1214">
        <v>1</v>
      </c>
      <c r="J1214" t="s">
        <v>39</v>
      </c>
      <c r="K1214" t="s">
        <v>39</v>
      </c>
      <c r="L1214">
        <v>349.68</v>
      </c>
      <c r="M1214" s="2" t="s">
        <v>36</v>
      </c>
      <c r="N1214" s="9" t="s">
        <v>36</v>
      </c>
      <c r="O1214" t="s">
        <v>36</v>
      </c>
      <c r="P1214" t="s">
        <v>36</v>
      </c>
      <c r="Q1214" t="s">
        <v>36</v>
      </c>
      <c r="R1214">
        <v>349.68</v>
      </c>
      <c r="S1214" s="1">
        <v>45744.460290625</v>
      </c>
      <c r="T1214" t="s">
        <v>42</v>
      </c>
      <c r="U1214" s="1">
        <v>45744.242361111108</v>
      </c>
      <c r="V1214" t="s">
        <v>43</v>
      </c>
      <c r="W1214" t="s">
        <v>36</v>
      </c>
      <c r="X1214">
        <v>0</v>
      </c>
      <c r="Y1214">
        <v>999</v>
      </c>
      <c r="Z1214" t="s">
        <v>36</v>
      </c>
      <c r="AA1214" t="s">
        <v>36</v>
      </c>
      <c r="AB1214" t="s">
        <v>36</v>
      </c>
      <c r="AC1214" t="s">
        <v>1010</v>
      </c>
      <c r="AD1214" t="s">
        <v>1010</v>
      </c>
      <c r="AE1214" t="s">
        <v>45</v>
      </c>
      <c r="AF1214" s="2"/>
      <c r="AI1214" s="2" t="str">
        <f>IF(COUNTIF(Classification!$B$2:$B$316,H1214)&gt;0, "FREIGHT", " ")</f>
        <v>FREIGHT</v>
      </c>
      <c r="AJ1214" s="2" t="e">
        <f>VLOOKUP(A1214,'Classification Test Result'!$A$2:$D$2428,4,FALSE)</f>
        <v>#N/A</v>
      </c>
      <c r="AL1214" s="2">
        <f>_xlfn.XLOOKUP($A1214,Results!$A$2:$A$2256,Results!G$2:G$2256,"")</f>
        <v>0</v>
      </c>
      <c r="AM1214" s="2">
        <f>_xlfn.XLOOKUP($A1214,Results!$A$2:$A$2256,Results!H$2:H$2256,"")</f>
        <v>0</v>
      </c>
      <c r="AN1214" s="2">
        <f>_xlfn.XLOOKUP($A1214,Results!$A$2:$A$2256,Results!I$2:I$2256,"")</f>
        <v>0</v>
      </c>
      <c r="AO1214" s="2">
        <f>_xlfn.XLOOKUP($A1214,Results!$A$2:$A$2256,Results!J$2:J$2256,"")</f>
        <v>0</v>
      </c>
      <c r="AP1214" s="2">
        <f>_xlfn.XLOOKUP($A1214,Results!$A$2:$A$2256,Results!K$2:K$2256,"")</f>
        <v>0</v>
      </c>
      <c r="AQ1214" s="2">
        <f>_xlfn.XLOOKUP($A1214,Results!$A$2:$A$2256,Results!L$2:L$2256,"")</f>
        <v>0</v>
      </c>
      <c r="AR1214" s="2">
        <f>_xlfn.XLOOKUP($A1214,Results!$A$2:$A$2256,Results!M$2:M$2256,"")</f>
        <v>0</v>
      </c>
      <c r="AS1214" s="2">
        <f>_xlfn.XLOOKUP($A1214,Results!$A$2:$A$2256,Results!N$2:N$2256,"")</f>
        <v>0</v>
      </c>
      <c r="AT1214" s="2">
        <f>_xlfn.XLOOKUP($A1214,Results!$A$2:$A$2256,Results!O$2:O$2256,"")</f>
        <v>0</v>
      </c>
      <c r="AU1214" s="2">
        <f>_xlfn.XLOOKUP($A1214,Results!$A$2:$A$2256,Results!P$2:P$2256,"")</f>
        <v>0</v>
      </c>
      <c r="AV1214" s="2">
        <f>_xlfn.XLOOKUP($A1214,Results!$A$2:$A$2256,Results!Q$2:Q$2256,"")</f>
        <v>0</v>
      </c>
      <c r="AW1214" s="2">
        <f>_xlfn.XLOOKUP($A1214,Results!$A$2:$A$2256,Results!R$2:R$2256,"")</f>
        <v>0</v>
      </c>
      <c r="AX1214" s="2">
        <f>_xlfn.XLOOKUP($A1214,Results!$A$2:$A$2256,Results!S$2:S$2256,"")</f>
        <v>0</v>
      </c>
      <c r="AY1214" s="2">
        <f>_xlfn.XLOOKUP($A1214,Results!$A$2:$A$2256,Results!T$2:T$2256,"")</f>
        <v>0</v>
      </c>
      <c r="AZ1214" s="2">
        <f>_xlfn.XLOOKUP($A1214,Results!$A$2:$A$2256,Results!U$2:U$2256,"")</f>
        <v>0</v>
      </c>
      <c r="BA1214" s="2">
        <f>_xlfn.XLOOKUP($A1214,Results!$A$2:$A$2256,Results!V$2:V$2256,"")</f>
        <v>0</v>
      </c>
      <c r="BB1214" s="2">
        <f>_xlfn.XLOOKUP($A1214,Results!$A$2:$A$2256,Results!W$2:W$2256,"")</f>
        <v>0</v>
      </c>
      <c r="BC1214" s="2">
        <f>_xlfn.XLOOKUP($A1214,Results!$A$2:$A$2256,Results!X$2:X$2256,"")</f>
        <v>0</v>
      </c>
      <c r="BD1214" s="2">
        <f>_xlfn.XLOOKUP($A1214,Results!$A$2:$A$2256,Results!Y$2:Y$2256,"")</f>
        <v>0</v>
      </c>
      <c r="BE1214" s="2">
        <f>_xlfn.XLOOKUP($A1214,Results!$A$2:$A$2256,Results!Z$2:Z$2256,"")</f>
        <v>0</v>
      </c>
    </row>
    <row r="1215" spans="1:57" ht="38.25" customHeight="1" x14ac:dyDescent="0.3">
      <c r="A1215">
        <v>906892</v>
      </c>
      <c r="B1215">
        <v>281718</v>
      </c>
      <c r="C1215" t="s">
        <v>36</v>
      </c>
      <c r="D1215" t="s">
        <v>595</v>
      </c>
      <c r="E1215" s="2" t="str">
        <f>VLOOKUP(F1215,'RPA Vendor Data '!F$1:$G$2418,2)</f>
        <v>ONESOURCE DISTRIBUTORS</v>
      </c>
      <c r="F1215" s="2">
        <v>16089</v>
      </c>
      <c r="G1215" s="2">
        <v>7</v>
      </c>
      <c r="H1215" t="s">
        <v>3916</v>
      </c>
      <c r="I1215">
        <v>100</v>
      </c>
      <c r="J1215" t="s">
        <v>58</v>
      </c>
      <c r="K1215" t="s">
        <v>58</v>
      </c>
      <c r="L1215">
        <v>6.61</v>
      </c>
      <c r="M1215" s="2" t="s">
        <v>3648</v>
      </c>
      <c r="N1215" s="9" t="s">
        <v>3917</v>
      </c>
      <c r="O1215" t="s">
        <v>36</v>
      </c>
      <c r="P1215" t="s">
        <v>3918</v>
      </c>
      <c r="Q1215" t="s">
        <v>36</v>
      </c>
      <c r="R1215">
        <v>6.61</v>
      </c>
      <c r="S1215" s="1">
        <v>45744.543707442128</v>
      </c>
      <c r="T1215" t="s">
        <v>42</v>
      </c>
      <c r="U1215" s="1">
        <v>45744.31527777778</v>
      </c>
      <c r="V1215" t="s">
        <v>43</v>
      </c>
      <c r="W1215" t="s">
        <v>36</v>
      </c>
      <c r="X1215">
        <v>1</v>
      </c>
      <c r="Y1215">
        <v>0</v>
      </c>
      <c r="Z1215">
        <v>6.61</v>
      </c>
      <c r="AA1215" t="s">
        <v>36</v>
      </c>
      <c r="AB1215">
        <v>194</v>
      </c>
      <c r="AC1215" t="s">
        <v>482</v>
      </c>
      <c r="AD1215" t="s">
        <v>482</v>
      </c>
      <c r="AE1215" t="s">
        <v>45</v>
      </c>
      <c r="AG1215" s="18" t="s">
        <v>3919</v>
      </c>
      <c r="AH1215" s="18"/>
      <c r="AI1215" s="2" t="s">
        <v>48</v>
      </c>
      <c r="AJ1215" s="2" t="e">
        <f>VLOOKUP(A1215,'Classification Test Result'!$A$2:$D$2428,4,FALSE)</f>
        <v>#N/A</v>
      </c>
      <c r="AL1215" s="2">
        <f>_xlfn.XLOOKUP($A1215,Results!$A$2:$A$2256,Results!G$2:G$2256,"")</f>
        <v>338303</v>
      </c>
      <c r="AM1215" s="2" t="str">
        <f>_xlfn.XLOOKUP($A1215,Results!$A$2:$A$2256,Results!H$2:H$2256,"")</f>
        <v>52232J</v>
      </c>
      <c r="AN1215" s="2" t="str">
        <f>_xlfn.XLOOKUP($A1215,Results!$A$2:$A$2256,Results!I$2:I$2256,"")</f>
        <v>MINERALLAC COMPANY</v>
      </c>
      <c r="AO1215" s="2" t="str">
        <f>_xlfn.XLOOKUP($A1215,Results!$A$2:$A$2256,Results!J$2:J$2256,"")</f>
        <v>085937080868</v>
      </c>
      <c r="AP1215" s="2">
        <f>_xlfn.XLOOKUP($A1215,Results!$A$2:$A$2256,Results!K$2:K$2256,"")</f>
        <v>31161504</v>
      </c>
      <c r="AQ1215" s="2" t="str">
        <f>_xlfn.XLOOKUP($A1215,Results!$A$2:$A$2256,Results!L$2:L$2256,"")</f>
        <v>AK10612746</v>
      </c>
      <c r="AR1215" s="2">
        <f>_xlfn.XLOOKUP($A1215,Results!$A$2:$A$2256,Results!M$2:M$2256,"")</f>
        <v>180146</v>
      </c>
      <c r="AS1215" s="2" t="str">
        <f>_xlfn.XLOOKUP($A1215,Results!$A$2:$A$2256,Results!N$2:N$2256,"")</f>
        <v>MNC 52232J 6-32X2 RH SLT/PHIL M/S</v>
      </c>
      <c r="AT1215" s="2" t="str">
        <f>_xlfn.XLOOKUP($A1215,Results!$A$2:$A$2256,Results!O$2:O$2256,"")</f>
        <v>MINERALLAC COMPANY</v>
      </c>
      <c r="AU1215" s="2">
        <f>_xlfn.XLOOKUP($A1215,Results!$A$2:$A$2256,Results!P$2:P$2256,"")</f>
        <v>0</v>
      </c>
      <c r="AV1215" s="2" t="str">
        <f>_xlfn.XLOOKUP($A1215,Results!$A$2:$A$2256,Results!Q$2:Q$2256,"")</f>
        <v>NO_VALID_MATCHES</v>
      </c>
      <c r="AW1215" s="2" t="str">
        <f>_xlfn.XLOOKUP($A1215,Results!$A$2:$A$2256,Results!R$2:R$2256,"")</f>
        <v>0.5920025119774205</v>
      </c>
      <c r="AX1215" s="2">
        <f>_xlfn.XLOOKUP($A1215,Results!$A$2:$A$2256,Results!S$2:S$2256,"")</f>
        <v>52</v>
      </c>
      <c r="AY1215" s="2">
        <f>_xlfn.XLOOKUP($A1215,Results!$A$2:$A$2256,Results!T$2:T$2256,"")</f>
        <v>28</v>
      </c>
      <c r="AZ1215" s="2">
        <f>_xlfn.XLOOKUP($A1215,Results!$A$2:$A$2256,Results!U$2:U$2256,"")</f>
        <v>33</v>
      </c>
      <c r="BA1215" s="2">
        <f>_xlfn.XLOOKUP($A1215,Results!$A$2:$A$2256,Results!V$2:V$2256,"")</f>
        <v>0</v>
      </c>
      <c r="BB1215" s="2">
        <f>_xlfn.XLOOKUP($A1215,Results!$A$2:$A$2256,Results!W$2:W$2256,"")</f>
        <v>0</v>
      </c>
      <c r="BC1215" s="2">
        <f>_xlfn.XLOOKUP($A1215,Results!$A$2:$A$2256,Results!X$2:X$2256,"")</f>
        <v>0</v>
      </c>
      <c r="BD1215" s="2">
        <f>_xlfn.XLOOKUP($A1215,Results!$A$2:$A$2256,Results!Y$2:Y$2256,"")</f>
        <v>0</v>
      </c>
      <c r="BE1215" s="2">
        <f>_xlfn.XLOOKUP($A1215,Results!$A$2:$A$2256,Results!Z$2:Z$2256,"")</f>
        <v>0</v>
      </c>
    </row>
    <row r="1216" spans="1:57" ht="38.25" customHeight="1" x14ac:dyDescent="0.3">
      <c r="A1216">
        <v>906893</v>
      </c>
      <c r="B1216">
        <v>281564</v>
      </c>
      <c r="C1216" t="s">
        <v>36</v>
      </c>
      <c r="D1216">
        <v>9341410398</v>
      </c>
      <c r="F1216" s="2">
        <v>11471</v>
      </c>
      <c r="G1216" s="2">
        <v>2</v>
      </c>
      <c r="H1216" s="2" t="s">
        <v>3784</v>
      </c>
      <c r="I1216">
        <v>1</v>
      </c>
      <c r="J1216" t="s">
        <v>39</v>
      </c>
      <c r="K1216" t="s">
        <v>39</v>
      </c>
      <c r="L1216">
        <v>33.44</v>
      </c>
      <c r="M1216" s="2" t="s">
        <v>36</v>
      </c>
      <c r="N1216" s="9" t="s">
        <v>1010</v>
      </c>
      <c r="O1216" t="s">
        <v>36</v>
      </c>
      <c r="P1216" t="s">
        <v>36</v>
      </c>
      <c r="Q1216" t="s">
        <v>36</v>
      </c>
      <c r="R1216">
        <v>33.44</v>
      </c>
      <c r="S1216" s="1">
        <v>45744.459988229173</v>
      </c>
      <c r="T1216" t="s">
        <v>42</v>
      </c>
      <c r="U1216" s="1">
        <v>45744.244444444441</v>
      </c>
      <c r="V1216" t="s">
        <v>43</v>
      </c>
      <c r="W1216" t="s">
        <v>36</v>
      </c>
      <c r="X1216">
        <v>0</v>
      </c>
      <c r="Y1216">
        <v>999</v>
      </c>
      <c r="Z1216" t="s">
        <v>36</v>
      </c>
      <c r="AA1216" t="s">
        <v>36</v>
      </c>
      <c r="AB1216" t="s">
        <v>36</v>
      </c>
      <c r="AC1216" t="s">
        <v>1010</v>
      </c>
      <c r="AD1216" t="s">
        <v>1010</v>
      </c>
      <c r="AE1216" t="s">
        <v>45</v>
      </c>
      <c r="AF1216" s="2"/>
      <c r="AI1216" s="2" t="str">
        <f>IF(COUNTIF(Classification!$B$2:$B$316,H1216)&gt;0, "FREIGHT", " ")</f>
        <v>FREIGHT</v>
      </c>
      <c r="AJ1216" s="2" t="e">
        <f>VLOOKUP(A1216,'Classification Test Result'!$A$2:$D$2428,4,FALSE)</f>
        <v>#N/A</v>
      </c>
      <c r="AL1216" s="2">
        <f>_xlfn.XLOOKUP($A1216,Results!$A$2:$A$2256,Results!G$2:G$2256,"")</f>
        <v>0</v>
      </c>
      <c r="AM1216" s="2">
        <f>_xlfn.XLOOKUP($A1216,Results!$A$2:$A$2256,Results!H$2:H$2256,"")</f>
        <v>0</v>
      </c>
      <c r="AN1216" s="2">
        <f>_xlfn.XLOOKUP($A1216,Results!$A$2:$A$2256,Results!I$2:I$2256,"")</f>
        <v>0</v>
      </c>
      <c r="AO1216" s="2">
        <f>_xlfn.XLOOKUP($A1216,Results!$A$2:$A$2256,Results!J$2:J$2256,"")</f>
        <v>0</v>
      </c>
      <c r="AP1216" s="2">
        <f>_xlfn.XLOOKUP($A1216,Results!$A$2:$A$2256,Results!K$2:K$2256,"")</f>
        <v>0</v>
      </c>
      <c r="AQ1216" s="2">
        <f>_xlfn.XLOOKUP($A1216,Results!$A$2:$A$2256,Results!L$2:L$2256,"")</f>
        <v>0</v>
      </c>
      <c r="AR1216" s="2">
        <f>_xlfn.XLOOKUP($A1216,Results!$A$2:$A$2256,Results!M$2:M$2256,"")</f>
        <v>0</v>
      </c>
      <c r="AS1216" s="2">
        <f>_xlfn.XLOOKUP($A1216,Results!$A$2:$A$2256,Results!N$2:N$2256,"")</f>
        <v>0</v>
      </c>
      <c r="AT1216" s="2">
        <f>_xlfn.XLOOKUP($A1216,Results!$A$2:$A$2256,Results!O$2:O$2256,"")</f>
        <v>0</v>
      </c>
      <c r="AU1216" s="2">
        <f>_xlfn.XLOOKUP($A1216,Results!$A$2:$A$2256,Results!P$2:P$2256,"")</f>
        <v>0</v>
      </c>
      <c r="AV1216" s="2">
        <f>_xlfn.XLOOKUP($A1216,Results!$A$2:$A$2256,Results!Q$2:Q$2256,"")</f>
        <v>0</v>
      </c>
      <c r="AW1216" s="2">
        <f>_xlfn.XLOOKUP($A1216,Results!$A$2:$A$2256,Results!R$2:R$2256,"")</f>
        <v>0</v>
      </c>
      <c r="AX1216" s="2">
        <f>_xlfn.XLOOKUP($A1216,Results!$A$2:$A$2256,Results!S$2:S$2256,"")</f>
        <v>0</v>
      </c>
      <c r="AY1216" s="2">
        <f>_xlfn.XLOOKUP($A1216,Results!$A$2:$A$2256,Results!T$2:T$2256,"")</f>
        <v>0</v>
      </c>
      <c r="AZ1216" s="2">
        <f>_xlfn.XLOOKUP($A1216,Results!$A$2:$A$2256,Results!U$2:U$2256,"")</f>
        <v>0</v>
      </c>
      <c r="BA1216" s="2">
        <f>_xlfn.XLOOKUP($A1216,Results!$A$2:$A$2256,Results!V$2:V$2256,"")</f>
        <v>0</v>
      </c>
      <c r="BB1216" s="2">
        <f>_xlfn.XLOOKUP($A1216,Results!$A$2:$A$2256,Results!W$2:W$2256,"")</f>
        <v>0</v>
      </c>
      <c r="BC1216" s="2">
        <f>_xlfn.XLOOKUP($A1216,Results!$A$2:$A$2256,Results!X$2:X$2256,"")</f>
        <v>0</v>
      </c>
      <c r="BD1216" s="2">
        <f>_xlfn.XLOOKUP($A1216,Results!$A$2:$A$2256,Results!Y$2:Y$2256,"")</f>
        <v>0</v>
      </c>
      <c r="BE1216" s="2">
        <f>_xlfn.XLOOKUP($A1216,Results!$A$2:$A$2256,Results!Z$2:Z$2256,"")</f>
        <v>0</v>
      </c>
    </row>
    <row r="1217" spans="1:57" ht="38.25" customHeight="1" x14ac:dyDescent="0.3">
      <c r="A1217">
        <v>906894</v>
      </c>
      <c r="B1217">
        <v>281718</v>
      </c>
      <c r="C1217" t="s">
        <v>36</v>
      </c>
      <c r="D1217" t="s">
        <v>595</v>
      </c>
      <c r="E1217" s="2" t="str">
        <f>VLOOKUP(F1217,'RPA Vendor Data '!F$1:$G$2418,2)</f>
        <v>ONESOURCE DISTRIBUTORS</v>
      </c>
      <c r="F1217" s="2">
        <v>16089</v>
      </c>
      <c r="G1217" s="2">
        <v>13</v>
      </c>
      <c r="H1217" t="s">
        <v>3920</v>
      </c>
      <c r="I1217">
        <v>100</v>
      </c>
      <c r="J1217" t="s">
        <v>58</v>
      </c>
      <c r="K1217" t="s">
        <v>58</v>
      </c>
      <c r="L1217">
        <v>6.43</v>
      </c>
      <c r="M1217" s="2" t="s">
        <v>3648</v>
      </c>
      <c r="N1217" s="9" t="s">
        <v>3921</v>
      </c>
      <c r="O1217" t="s">
        <v>36</v>
      </c>
      <c r="P1217" t="s">
        <v>3922</v>
      </c>
      <c r="Q1217" t="s">
        <v>36</v>
      </c>
      <c r="R1217">
        <v>6.43</v>
      </c>
      <c r="S1217" s="1">
        <v>45744.543650381936</v>
      </c>
      <c r="T1217" t="s">
        <v>42</v>
      </c>
      <c r="U1217" s="1">
        <v>45744.31527777778</v>
      </c>
      <c r="V1217" t="s">
        <v>43</v>
      </c>
      <c r="W1217" t="s">
        <v>36</v>
      </c>
      <c r="X1217">
        <v>1</v>
      </c>
      <c r="Y1217">
        <v>0</v>
      </c>
      <c r="Z1217">
        <v>6.43</v>
      </c>
      <c r="AA1217" t="s">
        <v>36</v>
      </c>
      <c r="AB1217">
        <v>194</v>
      </c>
      <c r="AC1217" t="s">
        <v>482</v>
      </c>
      <c r="AD1217" t="s">
        <v>482</v>
      </c>
      <c r="AE1217" t="s">
        <v>45</v>
      </c>
      <c r="AG1217" s="18" t="s">
        <v>3923</v>
      </c>
      <c r="AH1217" s="18"/>
      <c r="AI1217" s="2" t="s">
        <v>48</v>
      </c>
      <c r="AJ1217" s="2" t="e">
        <f>VLOOKUP(A1217,'Classification Test Result'!$A$2:$D$2428,4,FALSE)</f>
        <v>#N/A</v>
      </c>
      <c r="AL1217" s="2">
        <f>_xlfn.XLOOKUP($A1217,Results!$A$2:$A$2256,Results!G$2:G$2256,"")</f>
        <v>338284</v>
      </c>
      <c r="AM1217" s="2" t="str">
        <f>_xlfn.XLOOKUP($A1217,Results!$A$2:$A$2256,Results!H$2:H$2256,"")</f>
        <v>40540J</v>
      </c>
      <c r="AN1217" s="2" t="str">
        <f>_xlfn.XLOOKUP($A1217,Results!$A$2:$A$2256,Results!I$2:I$2256,"")</f>
        <v>MINERALLAC COMPANY</v>
      </c>
      <c r="AO1217" s="2" t="str">
        <f>_xlfn.XLOOKUP($A1217,Results!$A$2:$A$2256,Results!J$2:J$2256,"")</f>
        <v>085937080547</v>
      </c>
      <c r="AP1217" s="2">
        <f>_xlfn.XLOOKUP($A1217,Results!$A$2:$A$2256,Results!K$2:K$2256,"")</f>
        <v>31161801</v>
      </c>
      <c r="AQ1217" s="2" t="str">
        <f>_xlfn.XLOOKUP($A1217,Results!$A$2:$A$2256,Results!L$2:L$2256,"")</f>
        <v>AK10612725</v>
      </c>
      <c r="AR1217" s="2">
        <f>_xlfn.XLOOKUP($A1217,Results!$A$2:$A$2256,Results!M$2:M$2256,"")</f>
        <v>147176</v>
      </c>
      <c r="AS1217" s="2" t="str">
        <f>_xlfn.XLOOKUP($A1217,Results!$A$2:$A$2256,Results!N$2:N$2256,"")</f>
        <v>MNC 40540J 1/2 ZP MED SPLIT LCKWSH</v>
      </c>
      <c r="AT1217" s="2" t="str">
        <f>_xlfn.XLOOKUP($A1217,Results!$A$2:$A$2256,Results!O$2:O$2256,"")</f>
        <v>MINERALLAC COMPANY</v>
      </c>
      <c r="AU1217" s="2">
        <f>_xlfn.XLOOKUP($A1217,Results!$A$2:$A$2256,Results!P$2:P$2256,"")</f>
        <v>0</v>
      </c>
      <c r="AV1217" s="2" t="str">
        <f>_xlfn.XLOOKUP($A1217,Results!$A$2:$A$2256,Results!Q$2:Q$2256,"")</f>
        <v>NO_VALID_MATCHES</v>
      </c>
      <c r="AW1217" s="2">
        <f>_xlfn.XLOOKUP($A1217,Results!$A$2:$A$2256,Results!R$2:R$2256,"")</f>
        <v>0.679029670398556</v>
      </c>
      <c r="AX1217" s="2">
        <f>_xlfn.XLOOKUP($A1217,Results!$A$2:$A$2256,Results!S$2:S$2256,"")</f>
        <v>60</v>
      </c>
      <c r="AY1217" s="2">
        <f>_xlfn.XLOOKUP($A1217,Results!$A$2:$A$2256,Results!T$2:T$2256,"")</f>
        <v>34</v>
      </c>
      <c r="AZ1217" s="2">
        <f>_xlfn.XLOOKUP($A1217,Results!$A$2:$A$2256,Results!U$2:U$2256,"")</f>
        <v>47</v>
      </c>
      <c r="BA1217" s="2">
        <f>_xlfn.XLOOKUP($A1217,Results!$A$2:$A$2256,Results!V$2:V$2256,"")</f>
        <v>0</v>
      </c>
      <c r="BB1217" s="2">
        <f>_xlfn.XLOOKUP($A1217,Results!$A$2:$A$2256,Results!W$2:W$2256,"")</f>
        <v>0</v>
      </c>
      <c r="BC1217" s="2">
        <f>_xlfn.XLOOKUP($A1217,Results!$A$2:$A$2256,Results!X$2:X$2256,"")</f>
        <v>31161800</v>
      </c>
      <c r="BD1217" s="2">
        <f>_xlfn.XLOOKUP($A1217,Results!$A$2:$A$2256,Results!Y$2:Y$2256,"")</f>
        <v>78</v>
      </c>
      <c r="BE1217" s="2">
        <f>_xlfn.XLOOKUP($A1217,Results!$A$2:$A$2256,Results!Z$2:Z$2256,"")</f>
        <v>0</v>
      </c>
    </row>
    <row r="1218" spans="1:57" ht="38.25" customHeight="1" x14ac:dyDescent="0.3">
      <c r="A1218">
        <v>906895</v>
      </c>
      <c r="B1218">
        <v>281718</v>
      </c>
      <c r="C1218" t="s">
        <v>36</v>
      </c>
      <c r="D1218" t="s">
        <v>595</v>
      </c>
      <c r="E1218" s="2" t="str">
        <f>VLOOKUP(F1218,'RPA Vendor Data '!F$1:$G$2418,2)</f>
        <v>ONESOURCE DISTRIBUTORS</v>
      </c>
      <c r="F1218" s="2">
        <v>16089</v>
      </c>
      <c r="G1218" s="2">
        <v>12</v>
      </c>
      <c r="H1218" t="s">
        <v>3924</v>
      </c>
      <c r="I1218">
        <v>100</v>
      </c>
      <c r="J1218" t="s">
        <v>58</v>
      </c>
      <c r="K1218" t="s">
        <v>58</v>
      </c>
      <c r="L1218">
        <v>13.47</v>
      </c>
      <c r="M1218" s="2" t="s">
        <v>3648</v>
      </c>
      <c r="N1218" s="9" t="s">
        <v>3925</v>
      </c>
      <c r="O1218" t="s">
        <v>36</v>
      </c>
      <c r="P1218" t="s">
        <v>3926</v>
      </c>
      <c r="Q1218" t="s">
        <v>36</v>
      </c>
      <c r="R1218">
        <v>13.47</v>
      </c>
      <c r="S1218" s="1">
        <v>45744.543643136567</v>
      </c>
      <c r="T1218" t="s">
        <v>42</v>
      </c>
      <c r="U1218" s="1">
        <v>45744.31527777778</v>
      </c>
      <c r="V1218" t="s">
        <v>43</v>
      </c>
      <c r="W1218" t="s">
        <v>36</v>
      </c>
      <c r="X1218">
        <v>1</v>
      </c>
      <c r="Y1218">
        <v>0</v>
      </c>
      <c r="Z1218">
        <v>13.47</v>
      </c>
      <c r="AA1218" t="s">
        <v>36</v>
      </c>
      <c r="AB1218">
        <v>194</v>
      </c>
      <c r="AC1218" t="s">
        <v>482</v>
      </c>
      <c r="AD1218" t="s">
        <v>482</v>
      </c>
      <c r="AE1218" t="s">
        <v>45</v>
      </c>
      <c r="AG1218" s="18" t="s">
        <v>3927</v>
      </c>
      <c r="AH1218" s="18"/>
      <c r="AI1218" s="2" t="s">
        <v>48</v>
      </c>
      <c r="AJ1218" s="2" t="e">
        <f>VLOOKUP(A1218,'Classification Test Result'!$A$2:$D$2428,4,FALSE)</f>
        <v>#N/A</v>
      </c>
      <c r="AL1218" s="2">
        <f>_xlfn.XLOOKUP($A1218,Results!$A$2:$A$2256,Results!G$2:G$2256,"")</f>
        <v>338280</v>
      </c>
      <c r="AM1218" s="2" t="str">
        <f>_xlfn.XLOOKUP($A1218,Results!$A$2:$A$2256,Results!H$2:H$2256,"")</f>
        <v>40340J</v>
      </c>
      <c r="AN1218" s="2" t="str">
        <f>_xlfn.XLOOKUP($A1218,Results!$A$2:$A$2256,Results!I$2:I$2256,"")</f>
        <v>MINERALLAC COMPANY</v>
      </c>
      <c r="AO1218" s="2" t="str">
        <f>_xlfn.XLOOKUP($A1218,Results!$A$2:$A$2256,Results!J$2:J$2256,"")</f>
        <v>085937080462</v>
      </c>
      <c r="AP1218" s="2">
        <f>_xlfn.XLOOKUP($A1218,Results!$A$2:$A$2256,Results!K$2:K$2256,"")</f>
        <v>31161807</v>
      </c>
      <c r="AQ1218" s="2" t="str">
        <f>_xlfn.XLOOKUP($A1218,Results!$A$2:$A$2256,Results!L$2:L$2256,"")</f>
        <v>AK10612722</v>
      </c>
      <c r="AR1218" s="2">
        <f>_xlfn.XLOOKUP($A1218,Results!$A$2:$A$2256,Results!M$2:M$2256,"")</f>
        <v>822003</v>
      </c>
      <c r="AS1218" s="2" t="str">
        <f>_xlfn.XLOOKUP($A1218,Results!$A$2:$A$2256,Results!N$2:N$2256,"")</f>
        <v>MNC 40340J 1/2 ZP FLAT CUT WSHR</v>
      </c>
      <c r="AT1218" s="2" t="str">
        <f>_xlfn.XLOOKUP($A1218,Results!$A$2:$A$2256,Results!O$2:O$2256,"")</f>
        <v>MINERALLAC COMPANY</v>
      </c>
      <c r="AU1218" s="2">
        <f>_xlfn.XLOOKUP($A1218,Results!$A$2:$A$2256,Results!P$2:P$2256,"")</f>
        <v>0</v>
      </c>
      <c r="AV1218" s="2" t="str">
        <f>_xlfn.XLOOKUP($A1218,Results!$A$2:$A$2256,Results!Q$2:Q$2256,"")</f>
        <v>NO_VALID_MATCHES</v>
      </c>
      <c r="AW1218" s="2" t="str">
        <f>_xlfn.XLOOKUP($A1218,Results!$A$2:$A$2256,Results!R$2:R$2256,"")</f>
        <v>0.6957368143822759</v>
      </c>
      <c r="AX1218" s="2">
        <f>_xlfn.XLOOKUP($A1218,Results!$A$2:$A$2256,Results!S$2:S$2256,"")</f>
        <v>42</v>
      </c>
      <c r="AY1218" s="2">
        <f>_xlfn.XLOOKUP($A1218,Results!$A$2:$A$2256,Results!T$2:T$2256,"")</f>
        <v>68</v>
      </c>
      <c r="AZ1218" s="2">
        <f>_xlfn.XLOOKUP($A1218,Results!$A$2:$A$2256,Results!U$2:U$2256,"")</f>
        <v>74</v>
      </c>
      <c r="BA1218" s="2">
        <f>_xlfn.XLOOKUP($A1218,Results!$A$2:$A$2256,Results!V$2:V$2256,"")</f>
        <v>0</v>
      </c>
      <c r="BB1218" s="2">
        <f>_xlfn.XLOOKUP($A1218,Results!$A$2:$A$2256,Results!W$2:W$2256,"")</f>
        <v>0</v>
      </c>
      <c r="BC1218" s="2">
        <f>_xlfn.XLOOKUP($A1218,Results!$A$2:$A$2256,Results!X$2:X$2256,"")</f>
        <v>31161807</v>
      </c>
      <c r="BD1218" s="2">
        <f>_xlfn.XLOOKUP($A1218,Results!$A$2:$A$2256,Results!Y$2:Y$2256,"")</f>
        <v>77</v>
      </c>
      <c r="BE1218" s="2">
        <f>_xlfn.XLOOKUP($A1218,Results!$A$2:$A$2256,Results!Z$2:Z$2256,"")</f>
        <v>0</v>
      </c>
    </row>
    <row r="1219" spans="1:57" ht="38.25" customHeight="1" x14ac:dyDescent="0.3">
      <c r="A1219">
        <v>906896</v>
      </c>
      <c r="B1219">
        <v>281975</v>
      </c>
      <c r="C1219" t="s">
        <v>36</v>
      </c>
      <c r="D1219" t="s">
        <v>587</v>
      </c>
      <c r="E1219" s="2" t="str">
        <f>VLOOKUP(F1219,'RPA Vendor Data '!F$1:$G$2418,2)</f>
        <v>FROST ELECTRIC SUPPLY CO</v>
      </c>
      <c r="F1219" s="2">
        <v>11364</v>
      </c>
      <c r="G1219" s="2">
        <v>3</v>
      </c>
      <c r="H1219" t="s">
        <v>3928</v>
      </c>
      <c r="I1219">
        <v>2</v>
      </c>
      <c r="J1219" t="s">
        <v>65</v>
      </c>
      <c r="K1219" t="s">
        <v>39</v>
      </c>
      <c r="L1219">
        <v>17.670000000000002</v>
      </c>
      <c r="M1219" s="2" t="s">
        <v>3648</v>
      </c>
      <c r="N1219" s="9">
        <v>39820</v>
      </c>
      <c r="O1219" t="s">
        <v>36</v>
      </c>
      <c r="P1219" t="s">
        <v>3929</v>
      </c>
      <c r="Q1219">
        <v>8593739820</v>
      </c>
      <c r="R1219">
        <v>35.340000000000003</v>
      </c>
      <c r="S1219" s="1">
        <v>45744.875581828703</v>
      </c>
      <c r="T1219" t="s">
        <v>42</v>
      </c>
      <c r="U1219" s="1">
        <v>45744.664583333331</v>
      </c>
      <c r="V1219" t="s">
        <v>43</v>
      </c>
      <c r="W1219" t="s">
        <v>36</v>
      </c>
      <c r="X1219">
        <v>3</v>
      </c>
      <c r="Y1219" t="s">
        <v>158</v>
      </c>
      <c r="Z1219">
        <v>17.670000000000002</v>
      </c>
      <c r="AA1219">
        <v>17.670000000000002</v>
      </c>
      <c r="AB1219">
        <v>193</v>
      </c>
      <c r="AC1219" t="s">
        <v>482</v>
      </c>
      <c r="AD1219" t="s">
        <v>482</v>
      </c>
      <c r="AE1219" t="s">
        <v>45</v>
      </c>
      <c r="AG1219" s="18" t="s">
        <v>3930</v>
      </c>
      <c r="AH1219" s="18"/>
      <c r="AI1219" s="2" t="s">
        <v>48</v>
      </c>
      <c r="AJ1219" s="2" t="e">
        <f>VLOOKUP(A1219,'Classification Test Result'!$A$2:$D$2428,4,FALSE)</f>
        <v>#N/A</v>
      </c>
      <c r="AL1219" s="2">
        <f>_xlfn.XLOOKUP($A1219,Results!$A$2:$A$2256,Results!G$2:G$2256,"")</f>
        <v>0</v>
      </c>
      <c r="AM1219" s="2">
        <f>_xlfn.XLOOKUP($A1219,Results!$A$2:$A$2256,Results!H$2:H$2256,"")</f>
        <v>0</v>
      </c>
      <c r="AN1219" s="2">
        <f>_xlfn.XLOOKUP($A1219,Results!$A$2:$A$2256,Results!I$2:I$2256,"")</f>
        <v>0</v>
      </c>
      <c r="AO1219" s="2">
        <f>_xlfn.XLOOKUP($A1219,Results!$A$2:$A$2256,Results!J$2:J$2256,"")</f>
        <v>0</v>
      </c>
      <c r="AP1219" s="2">
        <f>_xlfn.XLOOKUP($A1219,Results!$A$2:$A$2256,Results!K$2:K$2256,"")</f>
        <v>0</v>
      </c>
      <c r="AQ1219" s="2">
        <f>_xlfn.XLOOKUP($A1219,Results!$A$2:$A$2256,Results!L$2:L$2256,"")</f>
        <v>0</v>
      </c>
      <c r="AR1219" s="2">
        <f>_xlfn.XLOOKUP($A1219,Results!$A$2:$A$2256,Results!M$2:M$2256,"")</f>
        <v>0</v>
      </c>
      <c r="AS1219" s="2">
        <f>_xlfn.XLOOKUP($A1219,Results!$A$2:$A$2256,Results!N$2:N$2256,"")</f>
        <v>0</v>
      </c>
      <c r="AT1219" s="2" t="str">
        <f>_xlfn.XLOOKUP($A1219,Results!$A$2:$A$2256,Results!O$2:O$2256,"")</f>
        <v>CULLY ENTERPRISES</v>
      </c>
      <c r="AU1219" s="2" t="str">
        <f>_xlfn.XLOOKUP($A1219,Results!$A$2:$A$2256,Results!P$2:P$2256,"")</f>
        <v>CULLY</v>
      </c>
      <c r="AV1219" s="2" t="str">
        <f>_xlfn.XLOOKUP($A1219,Results!$A$2:$A$2256,Results!Q$2:Q$2256,"")</f>
        <v>MULTIPLE_MATCHES_ONE_VALID</v>
      </c>
      <c r="AW1219" s="2">
        <f>_xlfn.XLOOKUP($A1219,Results!$A$2:$A$2256,Results!R$2:R$2256,"")</f>
        <v>0</v>
      </c>
      <c r="AX1219" s="2">
        <f>_xlfn.XLOOKUP($A1219,Results!$A$2:$A$2256,Results!S$2:S$2256,"")</f>
        <v>0</v>
      </c>
      <c r="AY1219" s="2">
        <f>_xlfn.XLOOKUP($A1219,Results!$A$2:$A$2256,Results!T$2:T$2256,"")</f>
        <v>50</v>
      </c>
      <c r="AZ1219" s="2">
        <f>_xlfn.XLOOKUP($A1219,Results!$A$2:$A$2256,Results!U$2:U$2256,"")</f>
        <v>0</v>
      </c>
      <c r="BA1219" s="2">
        <f>_xlfn.XLOOKUP($A1219,Results!$A$2:$A$2256,Results!V$2:V$2256,"")</f>
        <v>0</v>
      </c>
      <c r="BB1219" s="2">
        <f>_xlfn.XLOOKUP($A1219,Results!$A$2:$A$2256,Results!W$2:W$2256,"")</f>
        <v>0</v>
      </c>
      <c r="BC1219" s="2">
        <f>_xlfn.XLOOKUP($A1219,Results!$A$2:$A$2256,Results!X$2:X$2256,"")</f>
        <v>0</v>
      </c>
      <c r="BD1219" s="2">
        <f>_xlfn.XLOOKUP($A1219,Results!$A$2:$A$2256,Results!Y$2:Y$2256,"")</f>
        <v>0</v>
      </c>
      <c r="BE1219" s="2">
        <f>_xlfn.XLOOKUP($A1219,Results!$A$2:$A$2256,Results!Z$2:Z$2256,"")</f>
        <v>0</v>
      </c>
    </row>
    <row r="1220" spans="1:57" ht="38.25" customHeight="1" x14ac:dyDescent="0.3">
      <c r="A1220">
        <v>906897</v>
      </c>
      <c r="B1220">
        <v>281718</v>
      </c>
      <c r="C1220" t="s">
        <v>36</v>
      </c>
      <c r="D1220" t="s">
        <v>595</v>
      </c>
      <c r="E1220" s="2" t="str">
        <f>VLOOKUP(F1220,'RPA Vendor Data '!F$1:$G$2418,2)</f>
        <v>ONESOURCE DISTRIBUTORS</v>
      </c>
      <c r="F1220" s="2">
        <v>16089</v>
      </c>
      <c r="G1220" s="2">
        <v>5</v>
      </c>
      <c r="H1220" t="s">
        <v>3931</v>
      </c>
      <c r="I1220">
        <v>400</v>
      </c>
      <c r="J1220" t="s">
        <v>58</v>
      </c>
      <c r="K1220" t="s">
        <v>58</v>
      </c>
      <c r="L1220">
        <v>9.93</v>
      </c>
      <c r="M1220" s="2" t="s">
        <v>3648</v>
      </c>
      <c r="N1220" s="9" t="s">
        <v>3932</v>
      </c>
      <c r="O1220" t="s">
        <v>36</v>
      </c>
      <c r="P1220" t="s">
        <v>3933</v>
      </c>
      <c r="Q1220" t="s">
        <v>36</v>
      </c>
      <c r="R1220">
        <v>39.72</v>
      </c>
      <c r="S1220" s="1">
        <v>45744.543683877317</v>
      </c>
      <c r="T1220" t="s">
        <v>42</v>
      </c>
      <c r="U1220" s="1">
        <v>45744.31527777778</v>
      </c>
      <c r="V1220" t="s">
        <v>43</v>
      </c>
      <c r="W1220" t="s">
        <v>36</v>
      </c>
      <c r="X1220">
        <v>1</v>
      </c>
      <c r="Y1220">
        <v>0</v>
      </c>
      <c r="Z1220">
        <v>9.93</v>
      </c>
      <c r="AA1220" t="s">
        <v>36</v>
      </c>
      <c r="AB1220">
        <v>194</v>
      </c>
      <c r="AC1220" t="s">
        <v>482</v>
      </c>
      <c r="AD1220" t="s">
        <v>482</v>
      </c>
      <c r="AE1220" t="s">
        <v>45</v>
      </c>
      <c r="AG1220" s="18" t="s">
        <v>3934</v>
      </c>
      <c r="AH1220" s="18"/>
      <c r="AI1220" s="2" t="s">
        <v>48</v>
      </c>
      <c r="AJ1220" s="2" t="e">
        <f>VLOOKUP(A1220,'Classification Test Result'!$A$2:$D$2428,4,FALSE)</f>
        <v>#N/A</v>
      </c>
      <c r="AL1220" s="2">
        <f>_xlfn.XLOOKUP($A1220,Results!$A$2:$A$2256,Results!G$2:G$2256,"")</f>
        <v>0</v>
      </c>
      <c r="AM1220" s="2">
        <f>_xlfn.XLOOKUP($A1220,Results!$A$2:$A$2256,Results!H$2:H$2256,"")</f>
        <v>0</v>
      </c>
      <c r="AN1220" s="2">
        <f>_xlfn.XLOOKUP($A1220,Results!$A$2:$A$2256,Results!I$2:I$2256,"")</f>
        <v>0</v>
      </c>
      <c r="AO1220" s="2">
        <f>_xlfn.XLOOKUP($A1220,Results!$A$2:$A$2256,Results!J$2:J$2256,"")</f>
        <v>0</v>
      </c>
      <c r="AP1220" s="2">
        <f>_xlfn.XLOOKUP($A1220,Results!$A$2:$A$2256,Results!K$2:K$2256,"")</f>
        <v>0</v>
      </c>
      <c r="AQ1220" s="2">
        <f>_xlfn.XLOOKUP($A1220,Results!$A$2:$A$2256,Results!L$2:L$2256,"")</f>
        <v>0</v>
      </c>
      <c r="AR1220" s="2">
        <f>_xlfn.XLOOKUP($A1220,Results!$A$2:$A$2256,Results!M$2:M$2256,"")</f>
        <v>0</v>
      </c>
      <c r="AS1220" s="2">
        <f>_xlfn.XLOOKUP($A1220,Results!$A$2:$A$2256,Results!N$2:N$2256,"")</f>
        <v>0</v>
      </c>
      <c r="AT1220" s="2" t="str">
        <f>_xlfn.XLOOKUP($A1220,Results!$A$2:$A$2256,Results!O$2:O$2256,"")</f>
        <v>CULLY ENTERPRISES</v>
      </c>
      <c r="AU1220" s="2" t="str">
        <f>_xlfn.XLOOKUP($A1220,Results!$A$2:$A$2256,Results!P$2:P$2256,"")</f>
        <v>CULLY</v>
      </c>
      <c r="AV1220" s="2" t="str">
        <f>_xlfn.XLOOKUP($A1220,Results!$A$2:$A$2256,Results!Q$2:Q$2256,"")</f>
        <v>MULTIPLE_MATCHES_ONE_VALID</v>
      </c>
      <c r="AW1220" s="2">
        <f>_xlfn.XLOOKUP($A1220,Results!$A$2:$A$2256,Results!R$2:R$2256,"")</f>
        <v>0</v>
      </c>
      <c r="AX1220" s="2">
        <f>_xlfn.XLOOKUP($A1220,Results!$A$2:$A$2256,Results!S$2:S$2256,"")</f>
        <v>0</v>
      </c>
      <c r="AY1220" s="2">
        <f>_xlfn.XLOOKUP($A1220,Results!$A$2:$A$2256,Results!T$2:T$2256,"")</f>
        <v>50</v>
      </c>
      <c r="AZ1220" s="2">
        <f>_xlfn.XLOOKUP($A1220,Results!$A$2:$A$2256,Results!U$2:U$2256,"")</f>
        <v>0</v>
      </c>
      <c r="BA1220" s="2" t="str">
        <f>_xlfn.XLOOKUP($A1220,Results!$A$2:$A$2256,Results!V$2:V$2256,"")</f>
        <v>SELECTA PRODUCTS</v>
      </c>
      <c r="BB1220" s="2">
        <f>_xlfn.XLOOKUP($A1220,Results!$A$2:$A$2256,Results!W$2:W$2256,"")</f>
        <v>61</v>
      </c>
      <c r="BC1220" s="2">
        <f>_xlfn.XLOOKUP($A1220,Results!$A$2:$A$2256,Results!X$2:X$2256,"")</f>
        <v>31161500</v>
      </c>
      <c r="BD1220" s="2">
        <f>_xlfn.XLOOKUP($A1220,Results!$A$2:$A$2256,Results!Y$2:Y$2256,"")</f>
        <v>76</v>
      </c>
      <c r="BE1220" s="2" t="b">
        <f>_xlfn.XLOOKUP($A1220,Results!$A$2:$A$2256,Results!Z$2:Z$2256,"")</f>
        <v>1</v>
      </c>
    </row>
    <row r="1221" spans="1:57" ht="38.25" customHeight="1" x14ac:dyDescent="0.3">
      <c r="A1221">
        <v>906898</v>
      </c>
      <c r="B1221">
        <v>281572</v>
      </c>
      <c r="C1221" t="s">
        <v>36</v>
      </c>
      <c r="D1221">
        <v>5078402</v>
      </c>
      <c r="F1221" s="2">
        <v>11412</v>
      </c>
      <c r="G1221" s="2">
        <v>2</v>
      </c>
      <c r="H1221" s="2" t="s">
        <v>3784</v>
      </c>
      <c r="I1221">
        <v>1</v>
      </c>
      <c r="J1221" t="s">
        <v>39</v>
      </c>
      <c r="K1221" t="s">
        <v>39</v>
      </c>
      <c r="L1221">
        <v>43.75</v>
      </c>
      <c r="M1221" s="2" t="s">
        <v>36</v>
      </c>
      <c r="N1221" s="9" t="s">
        <v>36</v>
      </c>
      <c r="O1221" t="s">
        <v>36</v>
      </c>
      <c r="P1221" t="s">
        <v>36</v>
      </c>
      <c r="Q1221" t="s">
        <v>36</v>
      </c>
      <c r="R1221">
        <v>43.75</v>
      </c>
      <c r="S1221" s="1">
        <v>45744.459716122677</v>
      </c>
      <c r="T1221" t="s">
        <v>42</v>
      </c>
      <c r="U1221" s="1">
        <v>45744.245833333327</v>
      </c>
      <c r="V1221" t="s">
        <v>43</v>
      </c>
      <c r="W1221" t="s">
        <v>36</v>
      </c>
      <c r="X1221">
        <v>0</v>
      </c>
      <c r="Y1221">
        <v>999</v>
      </c>
      <c r="Z1221" t="s">
        <v>36</v>
      </c>
      <c r="AA1221" t="s">
        <v>36</v>
      </c>
      <c r="AB1221" t="s">
        <v>36</v>
      </c>
      <c r="AC1221" t="s">
        <v>1010</v>
      </c>
      <c r="AD1221" t="s">
        <v>1010</v>
      </c>
      <c r="AE1221" t="s">
        <v>45</v>
      </c>
      <c r="AF1221" s="2"/>
      <c r="AI1221" s="2" t="str">
        <f>IF(COUNTIF(Classification!$B$2:$B$316,H1221)&gt;0, "FREIGHT", " ")</f>
        <v>FREIGHT</v>
      </c>
      <c r="AJ1221" s="2" t="e">
        <f>VLOOKUP(A1221,'Classification Test Result'!$A$2:$D$2428,4,FALSE)</f>
        <v>#N/A</v>
      </c>
      <c r="AL1221" s="2">
        <f>_xlfn.XLOOKUP($A1221,Results!$A$2:$A$2256,Results!G$2:G$2256,"")</f>
        <v>0</v>
      </c>
      <c r="AM1221" s="2">
        <f>_xlfn.XLOOKUP($A1221,Results!$A$2:$A$2256,Results!H$2:H$2256,"")</f>
        <v>0</v>
      </c>
      <c r="AN1221" s="2">
        <f>_xlfn.XLOOKUP($A1221,Results!$A$2:$A$2256,Results!I$2:I$2256,"")</f>
        <v>0</v>
      </c>
      <c r="AO1221" s="2">
        <f>_xlfn.XLOOKUP($A1221,Results!$A$2:$A$2256,Results!J$2:J$2256,"")</f>
        <v>0</v>
      </c>
      <c r="AP1221" s="2">
        <f>_xlfn.XLOOKUP($A1221,Results!$A$2:$A$2256,Results!K$2:K$2256,"")</f>
        <v>0</v>
      </c>
      <c r="AQ1221" s="2">
        <f>_xlfn.XLOOKUP($A1221,Results!$A$2:$A$2256,Results!L$2:L$2256,"")</f>
        <v>0</v>
      </c>
      <c r="AR1221" s="2">
        <f>_xlfn.XLOOKUP($A1221,Results!$A$2:$A$2256,Results!M$2:M$2256,"")</f>
        <v>0</v>
      </c>
      <c r="AS1221" s="2">
        <f>_xlfn.XLOOKUP($A1221,Results!$A$2:$A$2256,Results!N$2:N$2256,"")</f>
        <v>0</v>
      </c>
      <c r="AT1221" s="2">
        <f>_xlfn.XLOOKUP($A1221,Results!$A$2:$A$2256,Results!O$2:O$2256,"")</f>
        <v>0</v>
      </c>
      <c r="AU1221" s="2">
        <f>_xlfn.XLOOKUP($A1221,Results!$A$2:$A$2256,Results!P$2:P$2256,"")</f>
        <v>0</v>
      </c>
      <c r="AV1221" s="2">
        <f>_xlfn.XLOOKUP($A1221,Results!$A$2:$A$2256,Results!Q$2:Q$2256,"")</f>
        <v>0</v>
      </c>
      <c r="AW1221" s="2">
        <f>_xlfn.XLOOKUP($A1221,Results!$A$2:$A$2256,Results!R$2:R$2256,"")</f>
        <v>0</v>
      </c>
      <c r="AX1221" s="2">
        <f>_xlfn.XLOOKUP($A1221,Results!$A$2:$A$2256,Results!S$2:S$2256,"")</f>
        <v>0</v>
      </c>
      <c r="AY1221" s="2">
        <f>_xlfn.XLOOKUP($A1221,Results!$A$2:$A$2256,Results!T$2:T$2256,"")</f>
        <v>0</v>
      </c>
      <c r="AZ1221" s="2">
        <f>_xlfn.XLOOKUP($A1221,Results!$A$2:$A$2256,Results!U$2:U$2256,"")</f>
        <v>0</v>
      </c>
      <c r="BA1221" s="2">
        <f>_xlfn.XLOOKUP($A1221,Results!$A$2:$A$2256,Results!V$2:V$2256,"")</f>
        <v>0</v>
      </c>
      <c r="BB1221" s="2">
        <f>_xlfn.XLOOKUP($A1221,Results!$A$2:$A$2256,Results!W$2:W$2256,"")</f>
        <v>0</v>
      </c>
      <c r="BC1221" s="2">
        <f>_xlfn.XLOOKUP($A1221,Results!$A$2:$A$2256,Results!X$2:X$2256,"")</f>
        <v>0</v>
      </c>
      <c r="BD1221" s="2">
        <f>_xlfn.XLOOKUP($A1221,Results!$A$2:$A$2256,Results!Y$2:Y$2256,"")</f>
        <v>0</v>
      </c>
      <c r="BE1221" s="2">
        <f>_xlfn.XLOOKUP($A1221,Results!$A$2:$A$2256,Results!Z$2:Z$2256,"")</f>
        <v>0</v>
      </c>
    </row>
    <row r="1222" spans="1:57" ht="38.25" customHeight="1" x14ac:dyDescent="0.3">
      <c r="A1222">
        <v>906899</v>
      </c>
      <c r="B1222">
        <v>281965</v>
      </c>
      <c r="C1222" t="s">
        <v>36</v>
      </c>
      <c r="D1222" t="s">
        <v>3444</v>
      </c>
      <c r="E1222" s="2" t="str">
        <f>VLOOKUP(F1222,'RPA Vendor Data '!F$1:$G$2418,2)</f>
        <v>FROST ELECTRIC SUPPLY CO</v>
      </c>
      <c r="F1222" s="2">
        <v>11364</v>
      </c>
      <c r="G1222" s="2">
        <v>5</v>
      </c>
      <c r="H1222" t="s">
        <v>3935</v>
      </c>
      <c r="I1222">
        <v>200</v>
      </c>
      <c r="J1222" t="s">
        <v>58</v>
      </c>
      <c r="K1222" t="s">
        <v>58</v>
      </c>
      <c r="L1222">
        <v>5.03</v>
      </c>
      <c r="M1222" s="2" t="s">
        <v>3648</v>
      </c>
      <c r="N1222" s="9" t="s">
        <v>3936</v>
      </c>
      <c r="O1222" t="s">
        <v>36</v>
      </c>
      <c r="P1222" t="s">
        <v>3937</v>
      </c>
      <c r="Q1222">
        <v>8593708028</v>
      </c>
      <c r="R1222">
        <v>10.06</v>
      </c>
      <c r="S1222" s="1">
        <v>45744.87582465278</v>
      </c>
      <c r="T1222" t="s">
        <v>42</v>
      </c>
      <c r="U1222" s="1">
        <v>45744.661805555559</v>
      </c>
      <c r="V1222" t="s">
        <v>43</v>
      </c>
      <c r="W1222" t="s">
        <v>36</v>
      </c>
      <c r="X1222">
        <v>0</v>
      </c>
      <c r="Y1222">
        <v>0</v>
      </c>
      <c r="Z1222">
        <v>5.03</v>
      </c>
      <c r="AA1222" t="s">
        <v>36</v>
      </c>
      <c r="AB1222">
        <v>193</v>
      </c>
      <c r="AC1222" t="s">
        <v>482</v>
      </c>
      <c r="AD1222" t="s">
        <v>482</v>
      </c>
      <c r="AE1222" t="s">
        <v>45</v>
      </c>
      <c r="AG1222" s="18" t="s">
        <v>3938</v>
      </c>
      <c r="AH1222" s="18"/>
      <c r="AI1222" s="2" t="s">
        <v>48</v>
      </c>
      <c r="AJ1222" s="2" t="e">
        <f>VLOOKUP(A1222,'Classification Test Result'!$A$2:$D$2428,4,FALSE)</f>
        <v>#N/A</v>
      </c>
      <c r="AL1222" s="2">
        <f>_xlfn.XLOOKUP($A1222,Results!$A$2:$A$2256,Results!G$2:G$2256,"")</f>
        <v>335771</v>
      </c>
      <c r="AM1222" s="2" t="str">
        <f>_xlfn.XLOOKUP($A1222,Results!$A$2:$A$2256,Results!H$2:H$2256,"")</f>
        <v>26809J</v>
      </c>
      <c r="AN1222" s="2" t="str">
        <f>_xlfn.XLOOKUP($A1222,Results!$A$2:$A$2256,Results!I$2:I$2256,"")</f>
        <v>MINERALLAC COMPANY</v>
      </c>
      <c r="AO1222" s="2" t="str">
        <f>_xlfn.XLOOKUP($A1222,Results!$A$2:$A$2256,Results!J$2:J$2256,"")</f>
        <v>085937080288</v>
      </c>
      <c r="AP1222" s="2">
        <f>_xlfn.XLOOKUP($A1222,Results!$A$2:$A$2256,Results!K$2:K$2256,"")</f>
        <v>31161528</v>
      </c>
      <c r="AQ1222" s="2" t="str">
        <f>_xlfn.XLOOKUP($A1222,Results!$A$2:$A$2256,Results!L$2:L$2256,"")</f>
        <v>AK10612673</v>
      </c>
      <c r="AR1222" s="2">
        <f>_xlfn.XLOOKUP($A1222,Results!$A$2:$A$2256,Results!M$2:M$2256,"")</f>
        <v>71332</v>
      </c>
      <c r="AS1222" s="2" t="str">
        <f>_xlfn.XLOOKUP($A1222,Results!$A$2:$A$2256,Results!N$2:N$2256,"")</f>
        <v>MNC 26809J 8-18X1/2 WH SELF DRL SCR</v>
      </c>
      <c r="AT1222" s="2" t="str">
        <f>_xlfn.XLOOKUP($A1222,Results!$A$2:$A$2256,Results!O$2:O$2256,"")</f>
        <v>MINERALLAC COMPANY</v>
      </c>
      <c r="AU1222" s="2">
        <f>_xlfn.XLOOKUP($A1222,Results!$A$2:$A$2256,Results!P$2:P$2256,"")</f>
        <v>0</v>
      </c>
      <c r="AV1222" s="2" t="str">
        <f>_xlfn.XLOOKUP($A1222,Results!$A$2:$A$2256,Results!Q$2:Q$2256,"")</f>
        <v>NO_VALID_MATCHES</v>
      </c>
      <c r="AW1222" s="2" t="str">
        <f>_xlfn.XLOOKUP($A1222,Results!$A$2:$A$2256,Results!R$2:R$2256,"")</f>
        <v>0.5770197827793648</v>
      </c>
      <c r="AX1222" s="2">
        <f>_xlfn.XLOOKUP($A1222,Results!$A$2:$A$2256,Results!S$2:S$2256,"")</f>
        <v>50</v>
      </c>
      <c r="AY1222" s="2">
        <f>_xlfn.XLOOKUP($A1222,Results!$A$2:$A$2256,Results!T$2:T$2256,"")</f>
        <v>27</v>
      </c>
      <c r="AZ1222" s="2">
        <f>_xlfn.XLOOKUP($A1222,Results!$A$2:$A$2256,Results!U$2:U$2256,"")</f>
        <v>31</v>
      </c>
      <c r="BA1222" s="2">
        <f>_xlfn.XLOOKUP($A1222,Results!$A$2:$A$2256,Results!V$2:V$2256,"")</f>
        <v>0</v>
      </c>
      <c r="BB1222" s="2">
        <f>_xlfn.XLOOKUP($A1222,Results!$A$2:$A$2256,Results!W$2:W$2256,"")</f>
        <v>0</v>
      </c>
      <c r="BC1222" s="2">
        <f>_xlfn.XLOOKUP($A1222,Results!$A$2:$A$2256,Results!X$2:X$2256,"")</f>
        <v>31161500</v>
      </c>
      <c r="BD1222" s="2">
        <f>_xlfn.XLOOKUP($A1222,Results!$A$2:$A$2256,Results!Y$2:Y$2256,"")</f>
        <v>76</v>
      </c>
      <c r="BE1222" s="2">
        <f>_xlfn.XLOOKUP($A1222,Results!$A$2:$A$2256,Results!Z$2:Z$2256,"")</f>
        <v>0</v>
      </c>
    </row>
    <row r="1223" spans="1:57" s="31" customFormat="1" ht="38.25" customHeight="1" x14ac:dyDescent="0.3">
      <c r="A1223">
        <v>906900</v>
      </c>
      <c r="B1223">
        <v>281965</v>
      </c>
      <c r="C1223" t="s">
        <v>36</v>
      </c>
      <c r="D1223" t="s">
        <v>3444</v>
      </c>
      <c r="E1223" s="2" t="str">
        <f>VLOOKUP(F1223,'RPA Vendor Data '!F$1:$G$2418,2)</f>
        <v>FROST ELECTRIC SUPPLY CO</v>
      </c>
      <c r="F1223" s="2">
        <v>11364</v>
      </c>
      <c r="G1223" s="2">
        <v>4</v>
      </c>
      <c r="H1223" t="s">
        <v>3940</v>
      </c>
      <c r="I1223">
        <v>200</v>
      </c>
      <c r="J1223" t="s">
        <v>58</v>
      </c>
      <c r="K1223" t="s">
        <v>58</v>
      </c>
      <c r="L1223">
        <v>4.6100000000000003</v>
      </c>
      <c r="M1223" s="2" t="s">
        <v>3648</v>
      </c>
      <c r="N1223" s="9" t="s">
        <v>3941</v>
      </c>
      <c r="O1223" t="s">
        <v>36</v>
      </c>
      <c r="P1223" t="s">
        <v>3942</v>
      </c>
      <c r="Q1223">
        <v>8593708000</v>
      </c>
      <c r="R1223">
        <v>9.2200000000000006</v>
      </c>
      <c r="S1223" s="1">
        <v>45744.875818437496</v>
      </c>
      <c r="T1223" t="s">
        <v>42</v>
      </c>
      <c r="U1223" s="1">
        <v>45744.661805555559</v>
      </c>
      <c r="V1223" t="s">
        <v>43</v>
      </c>
      <c r="W1223" t="s">
        <v>36</v>
      </c>
      <c r="X1223">
        <v>0</v>
      </c>
      <c r="Y1223">
        <v>0</v>
      </c>
      <c r="Z1223">
        <v>4.6100000000000003</v>
      </c>
      <c r="AA1223" t="s">
        <v>36</v>
      </c>
      <c r="AB1223">
        <v>193</v>
      </c>
      <c r="AC1223" t="s">
        <v>482</v>
      </c>
      <c r="AD1223" t="s">
        <v>482</v>
      </c>
      <c r="AE1223" t="s">
        <v>45</v>
      </c>
      <c r="AF1223" s="44"/>
      <c r="AG1223" s="18" t="s">
        <v>3943</v>
      </c>
      <c r="AH1223" s="18"/>
      <c r="AI1223" s="2" t="s">
        <v>48</v>
      </c>
      <c r="AJ1223" s="2" t="e">
        <f>VLOOKUP(A1223,'Classification Test Result'!$A$2:$D$2428,4,FALSE)</f>
        <v>#N/A</v>
      </c>
      <c r="AL1223" s="2">
        <f>_xlfn.XLOOKUP($A1223,Results!$A$2:$A$2256,Results!G$2:G$2256,"")</f>
        <v>0</v>
      </c>
      <c r="AM1223" s="2">
        <f>_xlfn.XLOOKUP($A1223,Results!$A$2:$A$2256,Results!H$2:H$2256,"")</f>
        <v>0</v>
      </c>
      <c r="AN1223" s="2">
        <f>_xlfn.XLOOKUP($A1223,Results!$A$2:$A$2256,Results!I$2:I$2256,"")</f>
        <v>0</v>
      </c>
      <c r="AO1223" s="2">
        <f>_xlfn.XLOOKUP($A1223,Results!$A$2:$A$2256,Results!J$2:J$2256,"")</f>
        <v>0</v>
      </c>
      <c r="AP1223" s="2">
        <f>_xlfn.XLOOKUP($A1223,Results!$A$2:$A$2256,Results!K$2:K$2256,"")</f>
        <v>0</v>
      </c>
      <c r="AQ1223" s="2">
        <f>_xlfn.XLOOKUP($A1223,Results!$A$2:$A$2256,Results!L$2:L$2256,"")</f>
        <v>0</v>
      </c>
      <c r="AR1223" s="2">
        <f>_xlfn.XLOOKUP($A1223,Results!$A$2:$A$2256,Results!M$2:M$2256,"")</f>
        <v>0</v>
      </c>
      <c r="AS1223" s="2">
        <f>_xlfn.XLOOKUP($A1223,Results!$A$2:$A$2256,Results!N$2:N$2256,"")</f>
        <v>0</v>
      </c>
      <c r="AT1223" s="2" t="str">
        <f>_xlfn.XLOOKUP($A1223,Results!$A$2:$A$2256,Results!O$2:O$2256,"")</f>
        <v>CULLY ENTERPRISES</v>
      </c>
      <c r="AU1223" s="2" t="str">
        <f>_xlfn.XLOOKUP($A1223,Results!$A$2:$A$2256,Results!P$2:P$2256,"")</f>
        <v>CULLY</v>
      </c>
      <c r="AV1223" s="2" t="str">
        <f>_xlfn.XLOOKUP($A1223,Results!$A$2:$A$2256,Results!Q$2:Q$2256,"")</f>
        <v>SINGLE_MATCH</v>
      </c>
      <c r="AW1223" s="2">
        <f>_xlfn.XLOOKUP($A1223,Results!$A$2:$A$2256,Results!R$2:R$2256,"")</f>
        <v>0</v>
      </c>
      <c r="AX1223" s="2">
        <f>_xlfn.XLOOKUP($A1223,Results!$A$2:$A$2256,Results!S$2:S$2256,"")</f>
        <v>0</v>
      </c>
      <c r="AY1223" s="2">
        <f>_xlfn.XLOOKUP($A1223,Results!$A$2:$A$2256,Results!T$2:T$2256,"")</f>
        <v>85</v>
      </c>
      <c r="AZ1223" s="2">
        <f>_xlfn.XLOOKUP($A1223,Results!$A$2:$A$2256,Results!U$2:U$2256,"")</f>
        <v>0</v>
      </c>
      <c r="BA1223" s="2">
        <f>_xlfn.XLOOKUP($A1223,Results!$A$2:$A$2256,Results!V$2:V$2256,"")</f>
        <v>0</v>
      </c>
      <c r="BB1223" s="2">
        <f>_xlfn.XLOOKUP($A1223,Results!$A$2:$A$2256,Results!W$2:W$2256,"")</f>
        <v>0</v>
      </c>
      <c r="BC1223" s="2">
        <f>_xlfn.XLOOKUP($A1223,Results!$A$2:$A$2256,Results!X$2:X$2256,"")</f>
        <v>0</v>
      </c>
      <c r="BD1223" s="2">
        <f>_xlfn.XLOOKUP($A1223,Results!$A$2:$A$2256,Results!Y$2:Y$2256,"")</f>
        <v>0</v>
      </c>
      <c r="BE1223" s="2">
        <f>_xlfn.XLOOKUP($A1223,Results!$A$2:$A$2256,Results!Z$2:Z$2256,"")</f>
        <v>0</v>
      </c>
    </row>
    <row r="1224" spans="1:57" ht="38.25" customHeight="1" x14ac:dyDescent="0.3">
      <c r="A1224">
        <v>906901</v>
      </c>
      <c r="B1224">
        <v>281335</v>
      </c>
      <c r="C1224" t="s">
        <v>36</v>
      </c>
      <c r="D1224" t="s">
        <v>780</v>
      </c>
      <c r="E1224" s="2" t="str">
        <f>VLOOKUP(F1224,'RPA Vendor Data '!F$1:$G$2418,2)</f>
        <v>VIKING ELECTRIC</v>
      </c>
      <c r="F1224" s="2">
        <v>13536</v>
      </c>
      <c r="G1224" s="2">
        <v>3</v>
      </c>
      <c r="H1224" t="s">
        <v>3944</v>
      </c>
      <c r="I1224">
        <v>100</v>
      </c>
      <c r="J1224" t="s">
        <v>389</v>
      </c>
      <c r="K1224" t="s">
        <v>58</v>
      </c>
      <c r="L1224">
        <v>18.82</v>
      </c>
      <c r="M1224" s="2" t="s">
        <v>3896</v>
      </c>
      <c r="N1224" s="9" t="s">
        <v>3945</v>
      </c>
      <c r="O1224" t="s">
        <v>36</v>
      </c>
      <c r="P1224" t="s">
        <v>3946</v>
      </c>
      <c r="Q1224" t="s">
        <v>36</v>
      </c>
      <c r="R1224">
        <v>18.82</v>
      </c>
      <c r="S1224" s="1">
        <v>45744.188248067127</v>
      </c>
      <c r="T1224" t="s">
        <v>42</v>
      </c>
      <c r="U1224" s="1">
        <v>45743.97152777778</v>
      </c>
      <c r="V1224" t="s">
        <v>43</v>
      </c>
      <c r="W1224" t="s">
        <v>36</v>
      </c>
      <c r="X1224">
        <v>3</v>
      </c>
      <c r="Y1224" t="s">
        <v>158</v>
      </c>
      <c r="Z1224">
        <v>18.82</v>
      </c>
      <c r="AA1224">
        <v>18.82</v>
      </c>
      <c r="AB1224">
        <v>136</v>
      </c>
      <c r="AC1224" t="s">
        <v>482</v>
      </c>
      <c r="AD1224" t="s">
        <v>482</v>
      </c>
      <c r="AE1224" t="s">
        <v>45</v>
      </c>
      <c r="AG1224" s="18" t="s">
        <v>3947</v>
      </c>
      <c r="AH1224" s="18"/>
      <c r="AI1224" s="2" t="s">
        <v>48</v>
      </c>
      <c r="AJ1224" s="2" t="e">
        <f>VLOOKUP(A1224,'Classification Test Result'!$A$2:$D$2428,4,FALSE)</f>
        <v>#N/A</v>
      </c>
      <c r="AL1224" s="2">
        <f>_xlfn.XLOOKUP($A1224,Results!$A$2:$A$2256,Results!G$2:G$2256,"")</f>
        <v>0</v>
      </c>
      <c r="AM1224" s="2">
        <f>_xlfn.XLOOKUP($A1224,Results!$A$2:$A$2256,Results!H$2:H$2256,"")</f>
        <v>0</v>
      </c>
      <c r="AN1224" s="2">
        <f>_xlfn.XLOOKUP($A1224,Results!$A$2:$A$2256,Results!I$2:I$2256,"")</f>
        <v>0</v>
      </c>
      <c r="AO1224" s="2">
        <f>_xlfn.XLOOKUP($A1224,Results!$A$2:$A$2256,Results!J$2:J$2256,"")</f>
        <v>0</v>
      </c>
      <c r="AP1224" s="2">
        <f>_xlfn.XLOOKUP($A1224,Results!$A$2:$A$2256,Results!K$2:K$2256,"")</f>
        <v>0</v>
      </c>
      <c r="AQ1224" s="2">
        <f>_xlfn.XLOOKUP($A1224,Results!$A$2:$A$2256,Results!L$2:L$2256,"")</f>
        <v>0</v>
      </c>
      <c r="AR1224" s="2">
        <f>_xlfn.XLOOKUP($A1224,Results!$A$2:$A$2256,Results!M$2:M$2256,"")</f>
        <v>0</v>
      </c>
      <c r="AS1224" s="2">
        <f>_xlfn.XLOOKUP($A1224,Results!$A$2:$A$2256,Results!N$2:N$2256,"")</f>
        <v>0</v>
      </c>
      <c r="AT1224" s="2" t="str">
        <f>_xlfn.XLOOKUP($A1224,Results!$A$2:$A$2256,Results!O$2:O$2256,"")</f>
        <v>CULLY ENTERPRISES</v>
      </c>
      <c r="AU1224" s="2" t="str">
        <f>_xlfn.XLOOKUP($A1224,Results!$A$2:$A$2256,Results!P$2:P$2256,"")</f>
        <v>CUL</v>
      </c>
      <c r="AV1224" s="2" t="str">
        <f>_xlfn.XLOOKUP($A1224,Results!$A$2:$A$2256,Results!Q$2:Q$2256,"")</f>
        <v>SINGLE_MATCH</v>
      </c>
      <c r="AW1224" s="2">
        <f>_xlfn.XLOOKUP($A1224,Results!$A$2:$A$2256,Results!R$2:R$2256,"")</f>
        <v>0</v>
      </c>
      <c r="AX1224" s="2">
        <f>_xlfn.XLOOKUP($A1224,Results!$A$2:$A$2256,Results!S$2:S$2256,"")</f>
        <v>0</v>
      </c>
      <c r="AY1224" s="2">
        <f>_xlfn.XLOOKUP($A1224,Results!$A$2:$A$2256,Results!T$2:T$2256,"")</f>
        <v>60</v>
      </c>
      <c r="AZ1224" s="2">
        <f>_xlfn.XLOOKUP($A1224,Results!$A$2:$A$2256,Results!U$2:U$2256,"")</f>
        <v>0</v>
      </c>
      <c r="BA1224" s="2">
        <f>_xlfn.XLOOKUP($A1224,Results!$A$2:$A$2256,Results!V$2:V$2256,"")</f>
        <v>0</v>
      </c>
      <c r="BB1224" s="2">
        <f>_xlfn.XLOOKUP($A1224,Results!$A$2:$A$2256,Results!W$2:W$2256,"")</f>
        <v>0</v>
      </c>
      <c r="BC1224" s="2">
        <f>_xlfn.XLOOKUP($A1224,Results!$A$2:$A$2256,Results!X$2:X$2256,"")</f>
        <v>31161500</v>
      </c>
      <c r="BD1224" s="2">
        <f>_xlfn.XLOOKUP($A1224,Results!$A$2:$A$2256,Results!Y$2:Y$2256,"")</f>
        <v>80</v>
      </c>
      <c r="BE1224" s="2">
        <f>_xlfn.XLOOKUP($A1224,Results!$A$2:$A$2256,Results!Z$2:Z$2256,"")</f>
        <v>0</v>
      </c>
    </row>
    <row r="1225" spans="1:57" ht="38.25" customHeight="1" x14ac:dyDescent="0.3">
      <c r="A1225">
        <v>906902</v>
      </c>
      <c r="B1225">
        <v>281305</v>
      </c>
      <c r="C1225" t="s">
        <v>36</v>
      </c>
      <c r="D1225" t="s">
        <v>263</v>
      </c>
      <c r="E1225" s="2" t="str">
        <f>VLOOKUP(F1225,'RPA Vendor Data '!F$1:$G$2418,2)</f>
        <v>CRAWFORD ELECTRIC SUPPLY</v>
      </c>
      <c r="F1225" s="2">
        <v>10895</v>
      </c>
      <c r="G1225" s="2">
        <v>5</v>
      </c>
      <c r="H1225" t="s">
        <v>3948</v>
      </c>
      <c r="I1225">
        <v>300</v>
      </c>
      <c r="J1225" t="s">
        <v>389</v>
      </c>
      <c r="K1225" t="s">
        <v>58</v>
      </c>
      <c r="L1225">
        <v>6.39</v>
      </c>
      <c r="M1225" s="2" t="s">
        <v>3896</v>
      </c>
      <c r="N1225" s="9" t="s">
        <v>3949</v>
      </c>
      <c r="O1225" t="s">
        <v>36</v>
      </c>
      <c r="P1225" t="s">
        <v>36</v>
      </c>
      <c r="Q1225">
        <v>8593708218</v>
      </c>
      <c r="R1225">
        <v>19.170000000000002</v>
      </c>
      <c r="S1225" s="1">
        <v>45744.166949687497</v>
      </c>
      <c r="T1225" t="s">
        <v>42</v>
      </c>
      <c r="U1225" s="1">
        <v>45743.955555555563</v>
      </c>
      <c r="V1225" t="s">
        <v>43</v>
      </c>
      <c r="W1225" t="s">
        <v>36</v>
      </c>
      <c r="X1225">
        <v>3</v>
      </c>
      <c r="Y1225">
        <v>999</v>
      </c>
      <c r="Z1225" t="s">
        <v>36</v>
      </c>
      <c r="AA1225" t="s">
        <v>36</v>
      </c>
      <c r="AB1225" t="s">
        <v>36</v>
      </c>
      <c r="AC1225" t="s">
        <v>482</v>
      </c>
      <c r="AD1225" t="s">
        <v>482</v>
      </c>
      <c r="AE1225" t="s">
        <v>45</v>
      </c>
      <c r="AG1225" s="18" t="s">
        <v>3950</v>
      </c>
      <c r="AH1225" s="18"/>
      <c r="AI1225" s="2" t="s">
        <v>48</v>
      </c>
      <c r="AJ1225" s="2" t="e">
        <f>VLOOKUP(A1225,'Classification Test Result'!$A$2:$D$2428,4,FALSE)</f>
        <v>#N/A</v>
      </c>
      <c r="AL1225" s="2">
        <f>_xlfn.XLOOKUP($A1225,Results!$A$2:$A$2256,Results!G$2:G$2256,"")</f>
        <v>338375</v>
      </c>
      <c r="AM1225" s="2" t="str">
        <f>_xlfn.XLOOKUP($A1225,Results!$A$2:$A$2256,Results!H$2:H$2256,"")</f>
        <v>79012J</v>
      </c>
      <c r="AN1225" s="2" t="str">
        <f>_xlfn.XLOOKUP($A1225,Results!$A$2:$A$2256,Results!I$2:I$2256,"")</f>
        <v>MINERALLAC COMPANY</v>
      </c>
      <c r="AO1225" s="2" t="str">
        <f>_xlfn.XLOOKUP($A1225,Results!$A$2:$A$2256,Results!J$2:J$2256,"")</f>
        <v>085937082183</v>
      </c>
      <c r="AP1225" s="2">
        <f>_xlfn.XLOOKUP($A1225,Results!$A$2:$A$2256,Results!K$2:K$2256,"")</f>
        <v>31161528</v>
      </c>
      <c r="AQ1225" s="2" t="str">
        <f>_xlfn.XLOOKUP($A1225,Results!$A$2:$A$2256,Results!L$2:L$2256,"")</f>
        <v>AK10612883</v>
      </c>
      <c r="AR1225" s="2">
        <f>_xlfn.XLOOKUP($A1225,Results!$A$2:$A$2256,Results!M$2:M$2256,"")</f>
        <v>481009</v>
      </c>
      <c r="AS1225" s="2" t="str">
        <f>_xlfn.XLOOKUP($A1225,Results!$A$2:$A$2256,Results!N$2:N$2256,"")</f>
        <v>MNC 79012J 10-16X3/4 ZP HWH TEK SCR</v>
      </c>
      <c r="AT1225" s="2" t="str">
        <f>_xlfn.XLOOKUP($A1225,Results!$A$2:$A$2256,Results!O$2:O$2256,"")</f>
        <v>MINERALLAC COMPANY</v>
      </c>
      <c r="AU1225" s="2">
        <f>_xlfn.XLOOKUP($A1225,Results!$A$2:$A$2256,Results!P$2:P$2256,"")</f>
        <v>0</v>
      </c>
      <c r="AV1225" s="2" t="str">
        <f>_xlfn.XLOOKUP($A1225,Results!$A$2:$A$2256,Results!Q$2:Q$2256,"")</f>
        <v>NO_VALID_MATCHES</v>
      </c>
      <c r="AW1225" s="2" t="str">
        <f>_xlfn.XLOOKUP($A1225,Results!$A$2:$A$2256,Results!R$2:R$2256,"")</f>
        <v>0.8017738462790153</v>
      </c>
      <c r="AX1225" s="2">
        <f>_xlfn.XLOOKUP($A1225,Results!$A$2:$A$2256,Results!S$2:S$2256,"")</f>
        <v>85</v>
      </c>
      <c r="AY1225" s="2">
        <f>_xlfn.XLOOKUP($A1225,Results!$A$2:$A$2256,Results!T$2:T$2256,"")</f>
        <v>66</v>
      </c>
      <c r="AZ1225" s="2">
        <f>_xlfn.XLOOKUP($A1225,Results!$A$2:$A$2256,Results!U$2:U$2256,"")</f>
        <v>81</v>
      </c>
      <c r="BA1225" s="2" t="str">
        <f>_xlfn.XLOOKUP($A1225,Results!$A$2:$A$2256,Results!V$2:V$2256,"")</f>
        <v>MINERALLAC COMPANY</v>
      </c>
      <c r="BB1225" s="2">
        <f>_xlfn.XLOOKUP($A1225,Results!$A$2:$A$2256,Results!W$2:W$2256,"")</f>
        <v>84</v>
      </c>
      <c r="BC1225" s="2">
        <f>_xlfn.XLOOKUP($A1225,Results!$A$2:$A$2256,Results!X$2:X$2256,"")</f>
        <v>31161528</v>
      </c>
      <c r="BD1225" s="2">
        <f>_xlfn.XLOOKUP($A1225,Results!$A$2:$A$2256,Results!Y$2:Y$2256,"")</f>
        <v>84</v>
      </c>
      <c r="BE1225" s="2" t="b">
        <f>_xlfn.XLOOKUP($A1225,Results!$A$2:$A$2256,Results!Z$2:Z$2256,"")</f>
        <v>1</v>
      </c>
    </row>
    <row r="1226" spans="1:57" ht="38.25" customHeight="1" x14ac:dyDescent="0.3">
      <c r="A1226">
        <v>906903</v>
      </c>
      <c r="B1226">
        <v>281311</v>
      </c>
      <c r="C1226" t="s">
        <v>36</v>
      </c>
      <c r="D1226" t="s">
        <v>3951</v>
      </c>
      <c r="E1226" s="2" t="str">
        <f>VLOOKUP(F1226,'RPA Vendor Data '!F$1:$G$2418,2)</f>
        <v>VIKING ELECTRIC</v>
      </c>
      <c r="F1226" s="2">
        <v>13536</v>
      </c>
      <c r="G1226" s="2">
        <v>1</v>
      </c>
      <c r="H1226" t="s">
        <v>3952</v>
      </c>
      <c r="I1226">
        <v>100</v>
      </c>
      <c r="J1226" t="s">
        <v>389</v>
      </c>
      <c r="K1226" t="s">
        <v>58</v>
      </c>
      <c r="L1226">
        <v>33.590000000000003</v>
      </c>
      <c r="M1226" s="2" t="s">
        <v>3896</v>
      </c>
      <c r="N1226" s="9" t="s">
        <v>3953</v>
      </c>
      <c r="O1226" t="s">
        <v>36</v>
      </c>
      <c r="P1226" t="s">
        <v>36</v>
      </c>
      <c r="Q1226" t="s">
        <v>36</v>
      </c>
      <c r="R1226">
        <v>33.590000000000003</v>
      </c>
      <c r="S1226" s="1">
        <v>45744.189357754629</v>
      </c>
      <c r="T1226" t="s">
        <v>42</v>
      </c>
      <c r="U1226" s="1">
        <v>45743.965277777781</v>
      </c>
      <c r="V1226" t="s">
        <v>43</v>
      </c>
      <c r="W1226" t="s">
        <v>36</v>
      </c>
      <c r="X1226">
        <v>1</v>
      </c>
      <c r="Y1226" t="s">
        <v>54</v>
      </c>
      <c r="Z1226" t="s">
        <v>36</v>
      </c>
      <c r="AA1226">
        <v>33.590000000000003</v>
      </c>
      <c r="AB1226" t="s">
        <v>36</v>
      </c>
      <c r="AC1226" t="s">
        <v>482</v>
      </c>
      <c r="AD1226" t="s">
        <v>482</v>
      </c>
      <c r="AE1226" t="s">
        <v>45</v>
      </c>
      <c r="AG1226" s="18" t="s">
        <v>3954</v>
      </c>
      <c r="AH1226" s="18"/>
      <c r="AI1226" s="2" t="s">
        <v>48</v>
      </c>
      <c r="AJ1226" s="2" t="e">
        <f>VLOOKUP(A1226,'Classification Test Result'!$A$2:$D$2428,4,FALSE)</f>
        <v>#N/A</v>
      </c>
      <c r="AL1226" s="2">
        <f>_xlfn.XLOOKUP($A1226,Results!$A$2:$A$2256,Results!G$2:G$2256,"")</f>
        <v>662231</v>
      </c>
      <c r="AM1226" s="2" t="str">
        <f>_xlfn.XLOOKUP($A1226,Results!$A$2:$A$2256,Results!H$2:H$2256,"")</f>
        <v>70743J</v>
      </c>
      <c r="AN1226" s="2" t="str">
        <f>_xlfn.XLOOKUP($A1226,Results!$A$2:$A$2256,Results!I$2:I$2256,"")</f>
        <v>MINERALLAC COMPANY</v>
      </c>
      <c r="AO1226" s="2" t="str">
        <f>_xlfn.XLOOKUP($A1226,Results!$A$2:$A$2256,Results!J$2:J$2256,"")</f>
        <v>085937942340</v>
      </c>
      <c r="AP1226" s="2">
        <f>_xlfn.XLOOKUP($A1226,Results!$A$2:$A$2256,Results!K$2:K$2256,"")</f>
        <v>31161823</v>
      </c>
      <c r="AQ1226" s="2">
        <f>_xlfn.XLOOKUP($A1226,Results!$A$2:$A$2256,Results!L$2:L$2256,"")</f>
        <v>0</v>
      </c>
      <c r="AR1226" s="2">
        <f>_xlfn.XLOOKUP($A1226,Results!$A$2:$A$2256,Results!M$2:M$2256,"")</f>
        <v>1087001</v>
      </c>
      <c r="AS1226" s="2" t="str">
        <f>_xlfn.XLOOKUP($A1226,Results!$A$2:$A$2256,Results!N$2:N$2256,"")</f>
        <v>MNC 70743J 3/8X1-1/4 WASHER</v>
      </c>
      <c r="AT1226" s="2" t="str">
        <f>_xlfn.XLOOKUP($A1226,Results!$A$2:$A$2256,Results!O$2:O$2256,"")</f>
        <v>MINERALLAC COMPANY</v>
      </c>
      <c r="AU1226" s="2">
        <f>_xlfn.XLOOKUP($A1226,Results!$A$2:$A$2256,Results!P$2:P$2256,"")</f>
        <v>0</v>
      </c>
      <c r="AV1226" s="2" t="str">
        <f>_xlfn.XLOOKUP($A1226,Results!$A$2:$A$2256,Results!Q$2:Q$2256,"")</f>
        <v>NO_VALID_MATCHES</v>
      </c>
      <c r="AW1226" s="2" t="str">
        <f>_xlfn.XLOOKUP($A1226,Results!$A$2:$A$2256,Results!R$2:R$2256,"")</f>
        <v>0.7462088613581866</v>
      </c>
      <c r="AX1226" s="2">
        <f>_xlfn.XLOOKUP($A1226,Results!$A$2:$A$2256,Results!S$2:S$2256,"")</f>
        <v>81</v>
      </c>
      <c r="AY1226" s="2">
        <f>_xlfn.XLOOKUP($A1226,Results!$A$2:$A$2256,Results!T$2:T$2256,"")</f>
        <v>62</v>
      </c>
      <c r="AZ1226" s="2">
        <f>_xlfn.XLOOKUP($A1226,Results!$A$2:$A$2256,Results!U$2:U$2256,"")</f>
        <v>73</v>
      </c>
      <c r="BA1226" s="2" t="str">
        <f>_xlfn.XLOOKUP($A1226,Results!$A$2:$A$2256,Results!V$2:V$2256,"")</f>
        <v>FASTENING SPECIALISTS</v>
      </c>
      <c r="BB1226" s="2">
        <f>_xlfn.XLOOKUP($A1226,Results!$A$2:$A$2256,Results!W$2:W$2256,"")</f>
        <v>66</v>
      </c>
      <c r="BC1226" s="2">
        <f>_xlfn.XLOOKUP($A1226,Results!$A$2:$A$2256,Results!X$2:X$2256,"")</f>
        <v>31161823</v>
      </c>
      <c r="BD1226" s="2">
        <f>_xlfn.XLOOKUP($A1226,Results!$A$2:$A$2256,Results!Y$2:Y$2256,"")</f>
        <v>83</v>
      </c>
      <c r="BE1226" s="2" t="b">
        <f>_xlfn.XLOOKUP($A1226,Results!$A$2:$A$2256,Results!Z$2:Z$2256,"")</f>
        <v>1</v>
      </c>
    </row>
    <row r="1227" spans="1:57" ht="38.25" customHeight="1" x14ac:dyDescent="0.3">
      <c r="A1227">
        <v>906904</v>
      </c>
      <c r="B1227">
        <v>281672</v>
      </c>
      <c r="C1227" t="s">
        <v>36</v>
      </c>
      <c r="D1227" t="s">
        <v>623</v>
      </c>
      <c r="E1227" s="2" t="str">
        <f>VLOOKUP(F1227,'RPA Vendor Data '!F$1:$G$2418,2)</f>
        <v>VIKING ELECTRIC</v>
      </c>
      <c r="F1227" s="2">
        <v>13536</v>
      </c>
      <c r="G1227" s="2">
        <v>28</v>
      </c>
      <c r="H1227" t="s">
        <v>3955</v>
      </c>
      <c r="I1227">
        <v>50</v>
      </c>
      <c r="J1227" t="s">
        <v>389</v>
      </c>
      <c r="K1227" t="s">
        <v>58</v>
      </c>
      <c r="L1227">
        <v>98.53</v>
      </c>
      <c r="M1227" s="2" t="s">
        <v>3896</v>
      </c>
      <c r="N1227" s="9" t="s">
        <v>3956</v>
      </c>
      <c r="O1227" t="s">
        <v>36</v>
      </c>
      <c r="P1227" t="s">
        <v>36</v>
      </c>
      <c r="Q1227" t="s">
        <v>36</v>
      </c>
      <c r="R1227">
        <v>49.27</v>
      </c>
      <c r="S1227" s="1">
        <v>45744.501067245372</v>
      </c>
      <c r="T1227" t="s">
        <v>42</v>
      </c>
      <c r="U1227" s="1">
        <v>45744.291666666657</v>
      </c>
      <c r="V1227" t="s">
        <v>43</v>
      </c>
      <c r="W1227" t="s">
        <v>36</v>
      </c>
      <c r="X1227">
        <v>31</v>
      </c>
      <c r="Y1227" t="s">
        <v>54</v>
      </c>
      <c r="Z1227" t="s">
        <v>36</v>
      </c>
      <c r="AA1227">
        <v>98.53</v>
      </c>
      <c r="AB1227" t="s">
        <v>36</v>
      </c>
      <c r="AC1227" t="s">
        <v>482</v>
      </c>
      <c r="AD1227" t="s">
        <v>482</v>
      </c>
      <c r="AE1227" t="s">
        <v>45</v>
      </c>
      <c r="AG1227" s="18" t="s">
        <v>3957</v>
      </c>
      <c r="AH1227" s="18"/>
      <c r="AI1227" s="2" t="s">
        <v>48</v>
      </c>
      <c r="AJ1227" s="2" t="e">
        <f>VLOOKUP(A1227,'Classification Test Result'!$A$2:$D$2428,4,FALSE)</f>
        <v>#N/A</v>
      </c>
      <c r="AL1227" s="2">
        <f>_xlfn.XLOOKUP($A1227,Results!$A$2:$A$2256,Results!G$2:G$2256,"")</f>
        <v>862972</v>
      </c>
      <c r="AM1227" s="2" t="str">
        <f>_xlfn.XLOOKUP($A1227,Results!$A$2:$A$2256,Results!H$2:H$2256,"")</f>
        <v>64164J</v>
      </c>
      <c r="AN1227" s="2" t="str">
        <f>_xlfn.XLOOKUP($A1227,Results!$A$2:$A$2256,Results!I$2:I$2256,"")</f>
        <v>MINERALLAC COMPANY</v>
      </c>
      <c r="AO1227" s="2" t="str">
        <f>_xlfn.XLOOKUP($A1227,Results!$A$2:$A$2256,Results!J$2:J$2256,"")</f>
        <v>085937042705</v>
      </c>
      <c r="AP1227" s="2">
        <f>_xlfn.XLOOKUP($A1227,Results!$A$2:$A$2256,Results!K$2:K$2256,"")</f>
        <v>31161610</v>
      </c>
      <c r="AQ1227" s="2">
        <f>_xlfn.XLOOKUP($A1227,Results!$A$2:$A$2256,Results!L$2:L$2256,"")</f>
        <v>0</v>
      </c>
      <c r="AR1227" s="2">
        <f>_xlfn.XLOOKUP($A1227,Results!$A$2:$A$2256,Results!M$2:M$2256,"")</f>
        <v>782279</v>
      </c>
      <c r="AS1227" s="2" t="str">
        <f>_xlfn.XLOOKUP($A1227,Results!$A$2:$A$2256,Results!N$2:N$2256,"")</f>
        <v>MNC 64164J 1/4X4 ZP EYE BOLT</v>
      </c>
      <c r="AT1227" s="2" t="str">
        <f>_xlfn.XLOOKUP($A1227,Results!$A$2:$A$2256,Results!O$2:O$2256,"")</f>
        <v>MINERALLAC COMPANY</v>
      </c>
      <c r="AU1227" s="2">
        <f>_xlfn.XLOOKUP($A1227,Results!$A$2:$A$2256,Results!P$2:P$2256,"")</f>
        <v>0</v>
      </c>
      <c r="AV1227" s="2" t="str">
        <f>_xlfn.XLOOKUP($A1227,Results!$A$2:$A$2256,Results!Q$2:Q$2256,"")</f>
        <v>NO_VALID_MATCHES</v>
      </c>
      <c r="AW1227" s="2" t="str">
        <f>_xlfn.XLOOKUP($A1227,Results!$A$2:$A$2256,Results!R$2:R$2256,"")</f>
        <v>0.7806315283276772</v>
      </c>
      <c r="AX1227" s="2">
        <f>_xlfn.XLOOKUP($A1227,Results!$A$2:$A$2256,Results!S$2:S$2256,"")</f>
        <v>52</v>
      </c>
      <c r="AY1227" s="2">
        <f>_xlfn.XLOOKUP($A1227,Results!$A$2:$A$2256,Results!T$2:T$2256,"")</f>
        <v>82</v>
      </c>
      <c r="AZ1227" s="2">
        <f>_xlfn.XLOOKUP($A1227,Results!$A$2:$A$2256,Results!U$2:U$2256,"")</f>
        <v>89</v>
      </c>
      <c r="BA1227" s="2" t="str">
        <f>_xlfn.XLOOKUP($A1227,Results!$A$2:$A$2256,Results!V$2:V$2256,"")</f>
        <v>MINERALLAC COMPANY</v>
      </c>
      <c r="BB1227" s="2">
        <f>_xlfn.XLOOKUP($A1227,Results!$A$2:$A$2256,Results!W$2:W$2256,"")</f>
        <v>82</v>
      </c>
      <c r="BC1227" s="2">
        <f>_xlfn.XLOOKUP($A1227,Results!$A$2:$A$2256,Results!X$2:X$2256,"")</f>
        <v>31161610</v>
      </c>
      <c r="BD1227" s="2">
        <f>_xlfn.XLOOKUP($A1227,Results!$A$2:$A$2256,Results!Y$2:Y$2256,"")</f>
        <v>82</v>
      </c>
      <c r="BE1227" s="2" t="b">
        <f>_xlfn.XLOOKUP($A1227,Results!$A$2:$A$2256,Results!Z$2:Z$2256,"")</f>
        <v>1</v>
      </c>
    </row>
    <row r="1228" spans="1:57" ht="38.25" customHeight="1" x14ac:dyDescent="0.3">
      <c r="A1228">
        <v>906905</v>
      </c>
      <c r="B1228">
        <v>281750</v>
      </c>
      <c r="C1228" t="s">
        <v>36</v>
      </c>
      <c r="D1228">
        <v>34693</v>
      </c>
      <c r="E1228" s="2" t="str">
        <f>VLOOKUP(F1228,'RPA Vendor Data '!F$1:$G$2418,2)</f>
        <v>BROADWAY ELECTRIC SUPPLY</v>
      </c>
      <c r="F1228" s="2">
        <v>10455</v>
      </c>
      <c r="G1228" s="2">
        <v>13</v>
      </c>
      <c r="H1228" t="s">
        <v>3958</v>
      </c>
      <c r="I1228">
        <v>500</v>
      </c>
      <c r="J1228" t="s">
        <v>39</v>
      </c>
      <c r="K1228" t="s">
        <v>39</v>
      </c>
      <c r="L1228">
        <v>6.4899999999999999E-2</v>
      </c>
      <c r="M1228" s="2" t="s">
        <v>3896</v>
      </c>
      <c r="N1228" s="9" t="s">
        <v>3959</v>
      </c>
      <c r="O1228" t="s">
        <v>36</v>
      </c>
      <c r="P1228" t="s">
        <v>36</v>
      </c>
      <c r="Q1228">
        <v>8593708246</v>
      </c>
      <c r="R1228">
        <v>32.450000000000003</v>
      </c>
      <c r="S1228" s="1">
        <v>45744.542696759258</v>
      </c>
      <c r="T1228" t="s">
        <v>42</v>
      </c>
      <c r="U1228" s="1">
        <v>45744.322916666657</v>
      </c>
      <c r="V1228" t="s">
        <v>43</v>
      </c>
      <c r="W1228" t="s">
        <v>36</v>
      </c>
      <c r="X1228">
        <v>0</v>
      </c>
      <c r="Y1228">
        <v>999</v>
      </c>
      <c r="Z1228" t="s">
        <v>36</v>
      </c>
      <c r="AA1228" t="s">
        <v>36</v>
      </c>
      <c r="AB1228" t="s">
        <v>36</v>
      </c>
      <c r="AC1228" t="s">
        <v>482</v>
      </c>
      <c r="AD1228" t="s">
        <v>482</v>
      </c>
      <c r="AE1228" t="s">
        <v>45</v>
      </c>
      <c r="AG1228" s="18" t="s">
        <v>3960</v>
      </c>
      <c r="AH1228" s="18"/>
      <c r="AI1228" s="2" t="s">
        <v>48</v>
      </c>
      <c r="AJ1228" s="2" t="e">
        <f>VLOOKUP(A1228,'Classification Test Result'!$A$2:$D$2428,4,FALSE)</f>
        <v>#N/A</v>
      </c>
      <c r="AL1228" s="2">
        <f>_xlfn.XLOOKUP($A1228,Results!$A$2:$A$2256,Results!G$2:G$2256,"")</f>
        <v>338290</v>
      </c>
      <c r="AM1228" s="2" t="str">
        <f>_xlfn.XLOOKUP($A1228,Results!$A$2:$A$2256,Results!H$2:H$2256,"")</f>
        <v>40743J</v>
      </c>
      <c r="AN1228" s="2" t="str">
        <f>_xlfn.XLOOKUP($A1228,Results!$A$2:$A$2256,Results!I$2:I$2256,"")</f>
        <v>MINERALLAC COMPANY</v>
      </c>
      <c r="AO1228" s="2" t="str">
        <f>_xlfn.XLOOKUP($A1228,Results!$A$2:$A$2256,Results!J$2:J$2256,"")</f>
        <v>085937082466</v>
      </c>
      <c r="AP1228" s="2">
        <f>_xlfn.XLOOKUP($A1228,Results!$A$2:$A$2256,Results!K$2:K$2256,"")</f>
        <v>31161823</v>
      </c>
      <c r="AQ1228" s="2" t="str">
        <f>_xlfn.XLOOKUP($A1228,Results!$A$2:$A$2256,Results!L$2:L$2256,"")</f>
        <v>AK10612731</v>
      </c>
      <c r="AR1228" s="2">
        <f>_xlfn.XLOOKUP($A1228,Results!$A$2:$A$2256,Results!M$2:M$2256,"")</f>
        <v>715009</v>
      </c>
      <c r="AS1228" s="2" t="str">
        <f>_xlfn.XLOOKUP($A1228,Results!$A$2:$A$2256,Results!N$2:N$2256,"")</f>
        <v>MNC 40743J 3/8X1-1/4 ZP FENDER WSHR</v>
      </c>
      <c r="AT1228" s="2" t="str">
        <f>_xlfn.XLOOKUP($A1228,Results!$A$2:$A$2256,Results!O$2:O$2256,"")</f>
        <v>MINERALLAC COMPANY</v>
      </c>
      <c r="AU1228" s="2">
        <f>_xlfn.XLOOKUP($A1228,Results!$A$2:$A$2256,Results!P$2:P$2256,"")</f>
        <v>0</v>
      </c>
      <c r="AV1228" s="2" t="str">
        <f>_xlfn.XLOOKUP($A1228,Results!$A$2:$A$2256,Results!Q$2:Q$2256,"")</f>
        <v>NO_VALID_MATCHES</v>
      </c>
      <c r="AW1228" s="2" t="str">
        <f>_xlfn.XLOOKUP($A1228,Results!$A$2:$A$2256,Results!R$2:R$2256,"")</f>
        <v>0.7504289105451682</v>
      </c>
      <c r="AX1228" s="2">
        <f>_xlfn.XLOOKUP($A1228,Results!$A$2:$A$2256,Results!S$2:S$2256,"")</f>
        <v>81</v>
      </c>
      <c r="AY1228" s="2">
        <f>_xlfn.XLOOKUP($A1228,Results!$A$2:$A$2256,Results!T$2:T$2256,"")</f>
        <v>62</v>
      </c>
      <c r="AZ1228" s="2">
        <f>_xlfn.XLOOKUP($A1228,Results!$A$2:$A$2256,Results!U$2:U$2256,"")</f>
        <v>74</v>
      </c>
      <c r="BA1228" s="2" t="str">
        <f>_xlfn.XLOOKUP($A1228,Results!$A$2:$A$2256,Results!V$2:V$2256,"")</f>
        <v>MINERALLAC COMPANY</v>
      </c>
      <c r="BB1228" s="2">
        <f>_xlfn.XLOOKUP($A1228,Results!$A$2:$A$2256,Results!W$2:W$2256,"")</f>
        <v>80</v>
      </c>
      <c r="BC1228" s="2">
        <f>_xlfn.XLOOKUP($A1228,Results!$A$2:$A$2256,Results!X$2:X$2256,"")</f>
        <v>31161823</v>
      </c>
      <c r="BD1228" s="2">
        <f>_xlfn.XLOOKUP($A1228,Results!$A$2:$A$2256,Results!Y$2:Y$2256,"")</f>
        <v>80</v>
      </c>
      <c r="BE1228" s="2" t="b">
        <f>_xlfn.XLOOKUP($A1228,Results!$A$2:$A$2256,Results!Z$2:Z$2256,"")</f>
        <v>1</v>
      </c>
    </row>
    <row r="1229" spans="1:57" ht="38.25" customHeight="1" x14ac:dyDescent="0.3">
      <c r="A1229">
        <v>906906</v>
      </c>
      <c r="B1229">
        <v>281750</v>
      </c>
      <c r="C1229" t="s">
        <v>36</v>
      </c>
      <c r="D1229">
        <v>34693</v>
      </c>
      <c r="E1229" s="2" t="str">
        <f>VLOOKUP(F1229,'RPA Vendor Data '!F$1:$G$2418,2)</f>
        <v>BROADWAY ELECTRIC SUPPLY</v>
      </c>
      <c r="F1229" s="2">
        <v>10455</v>
      </c>
      <c r="G1229" s="2">
        <v>14</v>
      </c>
      <c r="H1229" t="s">
        <v>3961</v>
      </c>
      <c r="I1229">
        <v>500</v>
      </c>
      <c r="J1229" t="s">
        <v>39</v>
      </c>
      <c r="K1229" t="s">
        <v>39</v>
      </c>
      <c r="L1229">
        <v>6.5799999999999997E-2</v>
      </c>
      <c r="M1229" s="2" t="s">
        <v>3896</v>
      </c>
      <c r="N1229" s="9" t="s">
        <v>3962</v>
      </c>
      <c r="O1229" t="s">
        <v>36</v>
      </c>
      <c r="P1229" t="s">
        <v>36</v>
      </c>
      <c r="Q1229">
        <v>8593708059</v>
      </c>
      <c r="R1229">
        <v>32.9</v>
      </c>
      <c r="S1229" s="1">
        <v>45744.542703703701</v>
      </c>
      <c r="T1229" t="s">
        <v>42</v>
      </c>
      <c r="U1229" s="1">
        <v>45744.322916666657</v>
      </c>
      <c r="V1229" t="s">
        <v>43</v>
      </c>
      <c r="W1229" t="s">
        <v>36</v>
      </c>
      <c r="X1229">
        <v>0</v>
      </c>
      <c r="Y1229">
        <v>999</v>
      </c>
      <c r="Z1229" t="s">
        <v>36</v>
      </c>
      <c r="AA1229" t="s">
        <v>36</v>
      </c>
      <c r="AB1229" t="s">
        <v>36</v>
      </c>
      <c r="AC1229" t="s">
        <v>482</v>
      </c>
      <c r="AD1229" t="s">
        <v>482</v>
      </c>
      <c r="AE1229" t="s">
        <v>45</v>
      </c>
      <c r="AG1229" s="18" t="s">
        <v>3963</v>
      </c>
      <c r="AH1229" s="18"/>
      <c r="AI1229" s="2" t="s">
        <v>48</v>
      </c>
      <c r="AJ1229" s="2" t="e">
        <f>VLOOKUP(A1229,'Classification Test Result'!$A$2:$D$2428,4,FALSE)</f>
        <v>#N/A</v>
      </c>
      <c r="AL1229" s="2">
        <f>_xlfn.XLOOKUP($A1229,Results!$A$2:$A$2256,Results!G$2:G$2256,"")</f>
        <v>338287</v>
      </c>
      <c r="AM1229" s="2" t="str">
        <f>_xlfn.XLOOKUP($A1229,Results!$A$2:$A$2256,Results!H$2:H$2256,"")</f>
        <v>40725J</v>
      </c>
      <c r="AN1229" s="2" t="str">
        <f>_xlfn.XLOOKUP($A1229,Results!$A$2:$A$2256,Results!I$2:I$2256,"")</f>
        <v>MINERALLAC COMPANY</v>
      </c>
      <c r="AO1229" s="2" t="str">
        <f>_xlfn.XLOOKUP($A1229,Results!$A$2:$A$2256,Results!J$2:J$2256,"")</f>
        <v>085937080592</v>
      </c>
      <c r="AP1229" s="2">
        <f>_xlfn.XLOOKUP($A1229,Results!$A$2:$A$2256,Results!K$2:K$2256,"")</f>
        <v>31161823</v>
      </c>
      <c r="AQ1229" s="2" t="str">
        <f>_xlfn.XLOOKUP($A1229,Results!$A$2:$A$2256,Results!L$2:L$2256,"")</f>
        <v>AK10612728</v>
      </c>
      <c r="AR1229" s="2">
        <f>_xlfn.XLOOKUP($A1229,Results!$A$2:$A$2256,Results!M$2:M$2256,"")</f>
        <v>721481</v>
      </c>
      <c r="AS1229" s="2" t="str">
        <f>_xlfn.XLOOKUP($A1229,Results!$A$2:$A$2256,Results!N$2:N$2256,"")</f>
        <v>MNC 40725J 1/4X1-1/4 ZP FENDER WSHR</v>
      </c>
      <c r="AT1229" s="2" t="str">
        <f>_xlfn.XLOOKUP($A1229,Results!$A$2:$A$2256,Results!O$2:O$2256,"")</f>
        <v>MINERALLAC COMPANY</v>
      </c>
      <c r="AU1229" s="2">
        <f>_xlfn.XLOOKUP($A1229,Results!$A$2:$A$2256,Results!P$2:P$2256,"")</f>
        <v>0</v>
      </c>
      <c r="AV1229" s="2" t="str">
        <f>_xlfn.XLOOKUP($A1229,Results!$A$2:$A$2256,Results!Q$2:Q$2256,"")</f>
        <v>NO_VALID_MATCHES</v>
      </c>
      <c r="AW1229" s="2" t="str">
        <f>_xlfn.XLOOKUP($A1229,Results!$A$2:$A$2256,Results!R$2:R$2256,"")</f>
        <v>0.7880828055848296</v>
      </c>
      <c r="AX1229" s="2">
        <f>_xlfn.XLOOKUP($A1229,Results!$A$2:$A$2256,Results!S$2:S$2256,"")</f>
        <v>84</v>
      </c>
      <c r="AY1229" s="2">
        <f>_xlfn.XLOOKUP($A1229,Results!$A$2:$A$2256,Results!T$2:T$2256,"")</f>
        <v>65</v>
      </c>
      <c r="AZ1229" s="2">
        <f>_xlfn.XLOOKUP($A1229,Results!$A$2:$A$2256,Results!U$2:U$2256,"")</f>
        <v>79</v>
      </c>
      <c r="BA1229" s="2" t="str">
        <f>_xlfn.XLOOKUP($A1229,Results!$A$2:$A$2256,Results!V$2:V$2256,"")</f>
        <v>MINERALLAC COMPANY</v>
      </c>
      <c r="BB1229" s="2">
        <f>_xlfn.XLOOKUP($A1229,Results!$A$2:$A$2256,Results!W$2:W$2256,"")</f>
        <v>83</v>
      </c>
      <c r="BC1229" s="2">
        <f>_xlfn.XLOOKUP($A1229,Results!$A$2:$A$2256,Results!X$2:X$2256,"")</f>
        <v>31161823</v>
      </c>
      <c r="BD1229" s="2">
        <f>_xlfn.XLOOKUP($A1229,Results!$A$2:$A$2256,Results!Y$2:Y$2256,"")</f>
        <v>83</v>
      </c>
      <c r="BE1229" s="2" t="b">
        <f>_xlfn.XLOOKUP($A1229,Results!$A$2:$A$2256,Results!Z$2:Z$2256,"")</f>
        <v>1</v>
      </c>
    </row>
    <row r="1230" spans="1:57" ht="38.25" customHeight="1" x14ac:dyDescent="0.3">
      <c r="A1230">
        <v>906907</v>
      </c>
      <c r="B1230">
        <v>281335</v>
      </c>
      <c r="C1230" t="s">
        <v>36</v>
      </c>
      <c r="D1230" t="s">
        <v>780</v>
      </c>
      <c r="E1230" s="2" t="str">
        <f>VLOOKUP(F1230,'RPA Vendor Data '!F$1:$G$2418,2)</f>
        <v>VIKING ELECTRIC</v>
      </c>
      <c r="F1230" s="2">
        <v>13536</v>
      </c>
      <c r="G1230" s="2">
        <v>2</v>
      </c>
      <c r="H1230" t="s">
        <v>3964</v>
      </c>
      <c r="I1230">
        <v>100</v>
      </c>
      <c r="J1230" t="s">
        <v>389</v>
      </c>
      <c r="K1230" t="s">
        <v>58</v>
      </c>
      <c r="L1230">
        <v>5.75</v>
      </c>
      <c r="M1230" s="2" t="s">
        <v>3896</v>
      </c>
      <c r="N1230" s="9" t="s">
        <v>3965</v>
      </c>
      <c r="O1230" t="s">
        <v>36</v>
      </c>
      <c r="P1230" t="s">
        <v>3966</v>
      </c>
      <c r="Q1230" t="s">
        <v>36</v>
      </c>
      <c r="R1230">
        <v>5.75</v>
      </c>
      <c r="S1230" s="1">
        <v>45744.188232141198</v>
      </c>
      <c r="T1230" t="s">
        <v>42</v>
      </c>
      <c r="U1230" s="1">
        <v>45743.970833333333</v>
      </c>
      <c r="V1230" t="s">
        <v>43</v>
      </c>
      <c r="W1230" t="s">
        <v>36</v>
      </c>
      <c r="X1230">
        <v>2</v>
      </c>
      <c r="Y1230" t="s">
        <v>158</v>
      </c>
      <c r="Z1230">
        <v>5.75</v>
      </c>
      <c r="AA1230">
        <v>5.75</v>
      </c>
      <c r="AB1230">
        <v>136</v>
      </c>
      <c r="AC1230" t="s">
        <v>482</v>
      </c>
      <c r="AD1230" t="s">
        <v>482</v>
      </c>
      <c r="AE1230" t="s">
        <v>45</v>
      </c>
      <c r="AG1230" s="18" t="s">
        <v>3967</v>
      </c>
      <c r="AH1230" s="18"/>
      <c r="AI1230" s="2" t="s">
        <v>48</v>
      </c>
      <c r="AJ1230" s="2" t="e">
        <f>VLOOKUP(A1230,'Classification Test Result'!$A$2:$D$2428,4,FALSE)</f>
        <v>#N/A</v>
      </c>
      <c r="AL1230" s="2">
        <f>_xlfn.XLOOKUP($A1230,Results!$A$2:$A$2256,Results!G$2:G$2256,"")</f>
        <v>336620</v>
      </c>
      <c r="AM1230" s="2" t="str">
        <f>_xlfn.XLOOKUP($A1230,Results!$A$2:$A$2256,Results!H$2:H$2256,"")</f>
        <v>40720J</v>
      </c>
      <c r="AN1230" s="2" t="str">
        <f>_xlfn.XLOOKUP($A1230,Results!$A$2:$A$2256,Results!I$2:I$2256,"")</f>
        <v>MINERALLAC COMPANY</v>
      </c>
      <c r="AO1230" s="2" t="str">
        <f>_xlfn.XLOOKUP($A1230,Results!$A$2:$A$2256,Results!J$2:J$2256,"")</f>
        <v>085937080585</v>
      </c>
      <c r="AP1230" s="2">
        <f>_xlfn.XLOOKUP($A1230,Results!$A$2:$A$2256,Results!K$2:K$2256,"")</f>
        <v>31161823</v>
      </c>
      <c r="AQ1230" s="2" t="str">
        <f>_xlfn.XLOOKUP($A1230,Results!$A$2:$A$2256,Results!L$2:L$2256,"")</f>
        <v>AK10612727</v>
      </c>
      <c r="AR1230" s="2">
        <f>_xlfn.XLOOKUP($A1230,Results!$A$2:$A$2256,Results!M$2:M$2256,"")</f>
        <v>3107</v>
      </c>
      <c r="AS1230" s="2" t="str">
        <f>_xlfn.XLOOKUP($A1230,Results!$A$2:$A$2256,Results!N$2:N$2256,"")</f>
        <v>MNC 40720J 1/4X1 ZP FENDER WSHR</v>
      </c>
      <c r="AT1230" s="2" t="str">
        <f>_xlfn.XLOOKUP($A1230,Results!$A$2:$A$2256,Results!O$2:O$2256,"")</f>
        <v>MINERALLAC COMPANY</v>
      </c>
      <c r="AU1230" s="2">
        <f>_xlfn.XLOOKUP($A1230,Results!$A$2:$A$2256,Results!P$2:P$2256,"")</f>
        <v>0</v>
      </c>
      <c r="AV1230" s="2" t="str">
        <f>_xlfn.XLOOKUP($A1230,Results!$A$2:$A$2256,Results!Q$2:Q$2256,"")</f>
        <v>NO_VALID_MATCHES</v>
      </c>
      <c r="AW1230" s="2">
        <f>_xlfn.XLOOKUP($A1230,Results!$A$2:$A$2256,Results!R$2:R$2256,"")</f>
        <v>0.78783818689093599</v>
      </c>
      <c r="AX1230" s="2">
        <f>_xlfn.XLOOKUP($A1230,Results!$A$2:$A$2256,Results!S$2:S$2256,"")</f>
        <v>60</v>
      </c>
      <c r="AY1230" s="2">
        <f>_xlfn.XLOOKUP($A1230,Results!$A$2:$A$2256,Results!T$2:T$2256,"")</f>
        <v>46</v>
      </c>
      <c r="AZ1230" s="2">
        <f>_xlfn.XLOOKUP($A1230,Results!$A$2:$A$2256,Results!U$2:U$2256,"")</f>
        <v>59</v>
      </c>
      <c r="BA1230" s="2" t="str">
        <f>_xlfn.XLOOKUP($A1230,Results!$A$2:$A$2256,Results!V$2:V$2256,"")</f>
        <v>MINERALLAC COMPANY</v>
      </c>
      <c r="BB1230" s="2">
        <f>_xlfn.XLOOKUP($A1230,Results!$A$2:$A$2256,Results!W$2:W$2256,"")</f>
        <v>83</v>
      </c>
      <c r="BC1230" s="2">
        <f>_xlfn.XLOOKUP($A1230,Results!$A$2:$A$2256,Results!X$2:X$2256,"")</f>
        <v>31161823</v>
      </c>
      <c r="BD1230" s="2">
        <f>_xlfn.XLOOKUP($A1230,Results!$A$2:$A$2256,Results!Y$2:Y$2256,"")</f>
        <v>83</v>
      </c>
      <c r="BE1230" s="2" t="b">
        <f>_xlfn.XLOOKUP($A1230,Results!$A$2:$A$2256,Results!Z$2:Z$2256,"")</f>
        <v>1</v>
      </c>
    </row>
    <row r="1231" spans="1:57" ht="38.25" customHeight="1" x14ac:dyDescent="0.3">
      <c r="A1231">
        <v>906908</v>
      </c>
      <c r="B1231">
        <v>281305</v>
      </c>
      <c r="C1231" t="s">
        <v>36</v>
      </c>
      <c r="D1231" t="s">
        <v>263</v>
      </c>
      <c r="E1231" s="2" t="str">
        <f>VLOOKUP(F1231,'RPA Vendor Data '!F$1:$G$2418,2)</f>
        <v>CRAWFORD ELECTRIC SUPPLY</v>
      </c>
      <c r="F1231" s="2">
        <v>10895</v>
      </c>
      <c r="G1231" s="2">
        <v>6</v>
      </c>
      <c r="H1231" t="s">
        <v>3968</v>
      </c>
      <c r="I1231">
        <v>100</v>
      </c>
      <c r="J1231" t="s">
        <v>389</v>
      </c>
      <c r="K1231" t="s">
        <v>58</v>
      </c>
      <c r="L1231">
        <v>5.95</v>
      </c>
      <c r="M1231" s="2" t="s">
        <v>3896</v>
      </c>
      <c r="N1231" s="9" t="s">
        <v>3965</v>
      </c>
      <c r="O1231" t="s">
        <v>36</v>
      </c>
      <c r="P1231" t="s">
        <v>36</v>
      </c>
      <c r="Q1231">
        <v>8593708058</v>
      </c>
      <c r="R1231">
        <v>5.95</v>
      </c>
      <c r="S1231" s="1">
        <v>45744.166956863417</v>
      </c>
      <c r="T1231" t="s">
        <v>42</v>
      </c>
      <c r="U1231" s="1">
        <v>45743.955555555563</v>
      </c>
      <c r="V1231" t="s">
        <v>43</v>
      </c>
      <c r="W1231" t="s">
        <v>36</v>
      </c>
      <c r="X1231">
        <v>3</v>
      </c>
      <c r="Y1231">
        <v>999</v>
      </c>
      <c r="Z1231" t="s">
        <v>36</v>
      </c>
      <c r="AA1231" t="s">
        <v>36</v>
      </c>
      <c r="AB1231" t="s">
        <v>36</v>
      </c>
      <c r="AC1231" t="s">
        <v>482</v>
      </c>
      <c r="AD1231" t="s">
        <v>482</v>
      </c>
      <c r="AE1231" t="s">
        <v>45</v>
      </c>
      <c r="AG1231" s="18" t="s">
        <v>3967</v>
      </c>
      <c r="AH1231" s="18"/>
      <c r="AI1231" s="2" t="s">
        <v>48</v>
      </c>
      <c r="AJ1231" s="2" t="e">
        <f>VLOOKUP(A1231,'Classification Test Result'!$A$2:$D$2428,4,FALSE)</f>
        <v>#N/A</v>
      </c>
      <c r="AL1231" s="2">
        <f>_xlfn.XLOOKUP($A1231,Results!$A$2:$A$2256,Results!G$2:G$2256,"")</f>
        <v>336620</v>
      </c>
      <c r="AM1231" s="2" t="str">
        <f>_xlfn.XLOOKUP($A1231,Results!$A$2:$A$2256,Results!H$2:H$2256,"")</f>
        <v>40720J</v>
      </c>
      <c r="AN1231" s="2" t="str">
        <f>_xlfn.XLOOKUP($A1231,Results!$A$2:$A$2256,Results!I$2:I$2256,"")</f>
        <v>MINERALLAC COMPANY</v>
      </c>
      <c r="AO1231" s="2" t="str">
        <f>_xlfn.XLOOKUP($A1231,Results!$A$2:$A$2256,Results!J$2:J$2256,"")</f>
        <v>085937080585</v>
      </c>
      <c r="AP1231" s="2">
        <f>_xlfn.XLOOKUP($A1231,Results!$A$2:$A$2256,Results!K$2:K$2256,"")</f>
        <v>31161823</v>
      </c>
      <c r="AQ1231" s="2" t="str">
        <f>_xlfn.XLOOKUP($A1231,Results!$A$2:$A$2256,Results!L$2:L$2256,"")</f>
        <v>AK10612727</v>
      </c>
      <c r="AR1231" s="2">
        <f>_xlfn.XLOOKUP($A1231,Results!$A$2:$A$2256,Results!M$2:M$2256,"")</f>
        <v>3107</v>
      </c>
      <c r="AS1231" s="2" t="str">
        <f>_xlfn.XLOOKUP($A1231,Results!$A$2:$A$2256,Results!N$2:N$2256,"")</f>
        <v>MNC 40720J 1/4X1 ZP FENDER WSHR</v>
      </c>
      <c r="AT1231" s="2" t="str">
        <f>_xlfn.XLOOKUP($A1231,Results!$A$2:$A$2256,Results!O$2:O$2256,"")</f>
        <v>MINERALLAC COMPANY</v>
      </c>
      <c r="AU1231" s="2">
        <f>_xlfn.XLOOKUP($A1231,Results!$A$2:$A$2256,Results!P$2:P$2256,"")</f>
        <v>0</v>
      </c>
      <c r="AV1231" s="2" t="str">
        <f>_xlfn.XLOOKUP($A1231,Results!$A$2:$A$2256,Results!Q$2:Q$2256,"")</f>
        <v>NO_VALID_MATCHES</v>
      </c>
      <c r="AW1231" s="2" t="str">
        <f>_xlfn.XLOOKUP($A1231,Results!$A$2:$A$2256,Results!R$2:R$2256,"")</f>
        <v>0.8135289343741751</v>
      </c>
      <c r="AX1231" s="2">
        <f>_xlfn.XLOOKUP($A1231,Results!$A$2:$A$2256,Results!S$2:S$2256,"")</f>
        <v>62</v>
      </c>
      <c r="AY1231" s="2">
        <f>_xlfn.XLOOKUP($A1231,Results!$A$2:$A$2256,Results!T$2:T$2256,"")</f>
        <v>48</v>
      </c>
      <c r="AZ1231" s="2">
        <f>_xlfn.XLOOKUP($A1231,Results!$A$2:$A$2256,Results!U$2:U$2256,"")</f>
        <v>62</v>
      </c>
      <c r="BA1231" s="2" t="str">
        <f>_xlfn.XLOOKUP($A1231,Results!$A$2:$A$2256,Results!V$2:V$2256,"")</f>
        <v>MINERALLAC COMPANY</v>
      </c>
      <c r="BB1231" s="2">
        <f>_xlfn.XLOOKUP($A1231,Results!$A$2:$A$2256,Results!W$2:W$2256,"")</f>
        <v>54</v>
      </c>
      <c r="BC1231" s="2">
        <f>_xlfn.XLOOKUP($A1231,Results!$A$2:$A$2256,Results!X$2:X$2256,"")</f>
        <v>31161823</v>
      </c>
      <c r="BD1231" s="2">
        <f>_xlfn.XLOOKUP($A1231,Results!$A$2:$A$2256,Results!Y$2:Y$2256,"")</f>
        <v>86</v>
      </c>
      <c r="BE1231" s="2" t="b">
        <f>_xlfn.XLOOKUP($A1231,Results!$A$2:$A$2256,Results!Z$2:Z$2256,"")</f>
        <v>1</v>
      </c>
    </row>
    <row r="1232" spans="1:57" ht="38.25" customHeight="1" x14ac:dyDescent="0.3">
      <c r="A1232">
        <v>906909</v>
      </c>
      <c r="B1232">
        <v>281316</v>
      </c>
      <c r="C1232" t="s">
        <v>36</v>
      </c>
      <c r="D1232" t="s">
        <v>3969</v>
      </c>
      <c r="E1232" s="2" t="str">
        <f>VLOOKUP(F1232,'RPA Vendor Data '!F$1:$G$2418,2)</f>
        <v>VIKING ELECTRIC</v>
      </c>
      <c r="F1232" s="2">
        <v>13536</v>
      </c>
      <c r="G1232" s="2">
        <v>4</v>
      </c>
      <c r="H1232" t="s">
        <v>3970</v>
      </c>
      <c r="I1232">
        <v>200</v>
      </c>
      <c r="J1232" t="s">
        <v>389</v>
      </c>
      <c r="K1232" t="s">
        <v>58</v>
      </c>
      <c r="L1232">
        <v>11.09</v>
      </c>
      <c r="M1232" s="2" t="s">
        <v>3896</v>
      </c>
      <c r="N1232" s="9" t="s">
        <v>3971</v>
      </c>
      <c r="O1232" t="s">
        <v>36</v>
      </c>
      <c r="P1232" t="s">
        <v>36</v>
      </c>
      <c r="Q1232" t="s">
        <v>36</v>
      </c>
      <c r="R1232">
        <v>22.18</v>
      </c>
      <c r="S1232" s="1">
        <v>45744.189145104167</v>
      </c>
      <c r="T1232" t="s">
        <v>42</v>
      </c>
      <c r="U1232" s="1">
        <v>45743.966666666667</v>
      </c>
      <c r="V1232" t="s">
        <v>43</v>
      </c>
      <c r="W1232" t="s">
        <v>36</v>
      </c>
      <c r="X1232">
        <v>4</v>
      </c>
      <c r="Y1232" t="s">
        <v>54</v>
      </c>
      <c r="Z1232" t="s">
        <v>36</v>
      </c>
      <c r="AA1232">
        <v>11.09</v>
      </c>
      <c r="AB1232" t="s">
        <v>36</v>
      </c>
      <c r="AC1232" t="s">
        <v>482</v>
      </c>
      <c r="AD1232" t="s">
        <v>482</v>
      </c>
      <c r="AE1232" t="s">
        <v>45</v>
      </c>
      <c r="AG1232" s="18" t="s">
        <v>3972</v>
      </c>
      <c r="AH1232" s="18"/>
      <c r="AI1232" s="2" t="s">
        <v>48</v>
      </c>
      <c r="AJ1232" s="2" t="e">
        <f>VLOOKUP(A1232,'Classification Test Result'!$A$2:$D$2428,4,FALSE)</f>
        <v>#N/A</v>
      </c>
      <c r="AL1232" s="2">
        <f>_xlfn.XLOOKUP($A1232,Results!$A$2:$A$2256,Results!G$2:G$2256,"")</f>
        <v>471412</v>
      </c>
      <c r="AM1232" s="2">
        <f>_xlfn.XLOOKUP($A1232,Results!$A$2:$A$2256,Results!H$2:H$2256,"")</f>
        <v>40545</v>
      </c>
      <c r="AN1232" s="2" t="str">
        <f>_xlfn.XLOOKUP($A1232,Results!$A$2:$A$2256,Results!I$2:I$2256,"")</f>
        <v>MINERALLAC COMPANY</v>
      </c>
      <c r="AO1232" s="2" t="str">
        <f>_xlfn.XLOOKUP($A1232,Results!$A$2:$A$2256,Results!J$2:J$2256,"")</f>
        <v>085937405456</v>
      </c>
      <c r="AP1232" s="2">
        <f>_xlfn.XLOOKUP($A1232,Results!$A$2:$A$2256,Results!K$2:K$2256,"")</f>
        <v>31161801</v>
      </c>
      <c r="AQ1232" s="2">
        <f>_xlfn.XLOOKUP($A1232,Results!$A$2:$A$2256,Results!L$2:L$2256,"")</f>
        <v>0</v>
      </c>
      <c r="AR1232" s="2">
        <f>_xlfn.XLOOKUP($A1232,Results!$A$2:$A$2256,Results!M$2:M$2256,"")</f>
        <v>659916</v>
      </c>
      <c r="AS1232" s="2" t="str">
        <f>_xlfn.XLOOKUP($A1232,Results!$A$2:$A$2256,Results!N$2:N$2256,"")</f>
        <v>MNC 40545 5/8 SPLIT LOCK WASHER</v>
      </c>
      <c r="AT1232" s="2" t="str">
        <f>_xlfn.XLOOKUP($A1232,Results!$A$2:$A$2256,Results!O$2:O$2256,"")</f>
        <v>MINERALLAC COMPANY</v>
      </c>
      <c r="AU1232" s="2">
        <f>_xlfn.XLOOKUP($A1232,Results!$A$2:$A$2256,Results!P$2:P$2256,"")</f>
        <v>0</v>
      </c>
      <c r="AV1232" s="2" t="str">
        <f>_xlfn.XLOOKUP($A1232,Results!$A$2:$A$2256,Results!Q$2:Q$2256,"")</f>
        <v>NO_VALID_MATCHES</v>
      </c>
      <c r="AW1232" s="2" t="str">
        <f>_xlfn.XLOOKUP($A1232,Results!$A$2:$A$2256,Results!R$2:R$2256,"")</f>
        <v>0.7347964341232837</v>
      </c>
      <c r="AX1232" s="2">
        <f>_xlfn.XLOOKUP($A1232,Results!$A$2:$A$2256,Results!S$2:S$2256,"")</f>
        <v>57</v>
      </c>
      <c r="AY1232" s="2">
        <f>_xlfn.XLOOKUP($A1232,Results!$A$2:$A$2256,Results!T$2:T$2256,"")</f>
        <v>30</v>
      </c>
      <c r="AZ1232" s="2">
        <f>_xlfn.XLOOKUP($A1232,Results!$A$2:$A$2256,Results!U$2:U$2256,"")</f>
        <v>47</v>
      </c>
      <c r="BA1232" s="2" t="str">
        <f>_xlfn.XLOOKUP($A1232,Results!$A$2:$A$2256,Results!V$2:V$2256,"")</f>
        <v>MINERALLAC COMPANY</v>
      </c>
      <c r="BB1232" s="2">
        <f>_xlfn.XLOOKUP($A1232,Results!$A$2:$A$2256,Results!W$2:W$2256,"")</f>
        <v>67</v>
      </c>
      <c r="BC1232" s="2">
        <f>_xlfn.XLOOKUP($A1232,Results!$A$2:$A$2256,Results!X$2:X$2256,"")</f>
        <v>31161800</v>
      </c>
      <c r="BD1232" s="2">
        <f>_xlfn.XLOOKUP($A1232,Results!$A$2:$A$2256,Results!Y$2:Y$2256,"")</f>
        <v>82</v>
      </c>
      <c r="BE1232" s="2" t="b">
        <f>_xlfn.XLOOKUP($A1232,Results!$A$2:$A$2256,Results!Z$2:Z$2256,"")</f>
        <v>1</v>
      </c>
    </row>
    <row r="1233" spans="1:57" ht="38.25" customHeight="1" x14ac:dyDescent="0.3">
      <c r="A1233">
        <v>906910</v>
      </c>
      <c r="B1233">
        <v>281316</v>
      </c>
      <c r="C1233" t="s">
        <v>36</v>
      </c>
      <c r="D1233" t="s">
        <v>3969</v>
      </c>
      <c r="E1233" s="2" t="str">
        <f>VLOOKUP(F1233,'RPA Vendor Data '!F$1:$G$2418,2)</f>
        <v>VIKING ELECTRIC</v>
      </c>
      <c r="F1233" s="2">
        <v>13536</v>
      </c>
      <c r="G1233" s="2">
        <v>5</v>
      </c>
      <c r="H1233" t="s">
        <v>3973</v>
      </c>
      <c r="I1233">
        <v>50</v>
      </c>
      <c r="J1233" t="s">
        <v>389</v>
      </c>
      <c r="K1233" t="s">
        <v>58</v>
      </c>
      <c r="L1233">
        <v>19.89</v>
      </c>
      <c r="M1233" s="2" t="s">
        <v>3896</v>
      </c>
      <c r="N1233" s="9" t="s">
        <v>3974</v>
      </c>
      <c r="O1233" t="s">
        <v>36</v>
      </c>
      <c r="P1233" t="s">
        <v>3975</v>
      </c>
      <c r="Q1233" t="s">
        <v>36</v>
      </c>
      <c r="R1233">
        <v>9.9499999999999993</v>
      </c>
      <c r="S1233" s="1">
        <v>45744.189154745371</v>
      </c>
      <c r="T1233" t="s">
        <v>42</v>
      </c>
      <c r="U1233" s="1">
        <v>45743.966666666667</v>
      </c>
      <c r="V1233" t="s">
        <v>43</v>
      </c>
      <c r="W1233" t="s">
        <v>36</v>
      </c>
      <c r="X1233">
        <v>5</v>
      </c>
      <c r="Y1233" t="s">
        <v>158</v>
      </c>
      <c r="Z1233">
        <v>19.89</v>
      </c>
      <c r="AA1233">
        <v>19.89</v>
      </c>
      <c r="AB1233">
        <v>136</v>
      </c>
      <c r="AC1233" t="s">
        <v>482</v>
      </c>
      <c r="AD1233" t="s">
        <v>482</v>
      </c>
      <c r="AE1233" t="s">
        <v>45</v>
      </c>
      <c r="AG1233" s="18" t="s">
        <v>3976</v>
      </c>
      <c r="AH1233" s="18"/>
      <c r="AI1233" s="2" t="s">
        <v>48</v>
      </c>
      <c r="AJ1233" s="2" t="e">
        <f>VLOOKUP(A1233,'Classification Test Result'!$A$2:$D$2428,4,FALSE)</f>
        <v>#N/A</v>
      </c>
      <c r="AL1233" s="2">
        <f>_xlfn.XLOOKUP($A1233,Results!$A$2:$A$2256,Results!G$2:G$2256,"")</f>
        <v>338275</v>
      </c>
      <c r="AM1233" s="2" t="str">
        <f>_xlfn.XLOOKUP($A1233,Results!$A$2:$A$2256,Results!H$2:H$2256,"")</f>
        <v>40145J</v>
      </c>
      <c r="AN1233" s="2" t="str">
        <f>_xlfn.XLOOKUP($A1233,Results!$A$2:$A$2256,Results!I$2:I$2256,"")</f>
        <v>MINERALLAC COMPANY</v>
      </c>
      <c r="AO1233" s="2" t="str">
        <f>_xlfn.XLOOKUP($A1233,Results!$A$2:$A$2256,Results!J$2:J$2256,"")</f>
        <v>085937958419</v>
      </c>
      <c r="AP1233" s="2">
        <f>_xlfn.XLOOKUP($A1233,Results!$A$2:$A$2256,Results!K$2:K$2256,"")</f>
        <v>31161727</v>
      </c>
      <c r="AQ1233" s="2" t="str">
        <f>_xlfn.XLOOKUP($A1233,Results!$A$2:$A$2256,Results!L$2:L$2256,"")</f>
        <v>AK10612226</v>
      </c>
      <c r="AR1233" s="2">
        <f>_xlfn.XLOOKUP($A1233,Results!$A$2:$A$2256,Results!M$2:M$2256,"")</f>
        <v>639514</v>
      </c>
      <c r="AS1233" s="2" t="str">
        <f>_xlfn.XLOOKUP($A1233,Results!$A$2:$A$2256,Results!N$2:N$2256,"")</f>
        <v>MNC 40145J 5/8-11 ZNC HEX NUT</v>
      </c>
      <c r="AT1233" s="2" t="str">
        <f>_xlfn.XLOOKUP($A1233,Results!$A$2:$A$2256,Results!O$2:O$2256,"")</f>
        <v>MINERALLAC COMPANY</v>
      </c>
      <c r="AU1233" s="2">
        <f>_xlfn.XLOOKUP($A1233,Results!$A$2:$A$2256,Results!P$2:P$2256,"")</f>
        <v>0</v>
      </c>
      <c r="AV1233" s="2" t="str">
        <f>_xlfn.XLOOKUP($A1233,Results!$A$2:$A$2256,Results!Q$2:Q$2256,"")</f>
        <v>NO_VALID_MATCHES</v>
      </c>
      <c r="AW1233" s="2" t="str">
        <f>_xlfn.XLOOKUP($A1233,Results!$A$2:$A$2256,Results!R$2:R$2256,"")</f>
        <v>0.7844654148061256</v>
      </c>
      <c r="AX1233" s="2">
        <f>_xlfn.XLOOKUP($A1233,Results!$A$2:$A$2256,Results!S$2:S$2256,"")</f>
        <v>55</v>
      </c>
      <c r="AY1233" s="2">
        <f>_xlfn.XLOOKUP($A1233,Results!$A$2:$A$2256,Results!T$2:T$2256,"")</f>
        <v>82</v>
      </c>
      <c r="AZ1233" s="2">
        <f>_xlfn.XLOOKUP($A1233,Results!$A$2:$A$2256,Results!U$2:U$2256,"")</f>
        <v>89</v>
      </c>
      <c r="BA1233" s="2">
        <f>_xlfn.XLOOKUP($A1233,Results!$A$2:$A$2256,Results!V$2:V$2256,"")</f>
        <v>0</v>
      </c>
      <c r="BB1233" s="2">
        <f>_xlfn.XLOOKUP($A1233,Results!$A$2:$A$2256,Results!W$2:W$2256,"")</f>
        <v>0</v>
      </c>
      <c r="BC1233" s="2">
        <f>_xlfn.XLOOKUP($A1233,Results!$A$2:$A$2256,Results!X$2:X$2256,"")</f>
        <v>31161727</v>
      </c>
      <c r="BD1233" s="2">
        <f>_xlfn.XLOOKUP($A1233,Results!$A$2:$A$2256,Results!Y$2:Y$2256,"")</f>
        <v>67</v>
      </c>
      <c r="BE1233" s="2">
        <f>_xlfn.XLOOKUP($A1233,Results!$A$2:$A$2256,Results!Z$2:Z$2256,"")</f>
        <v>0</v>
      </c>
    </row>
    <row r="1234" spans="1:57" ht="38.25" customHeight="1" x14ac:dyDescent="0.3">
      <c r="A1234">
        <v>906911</v>
      </c>
      <c r="B1234">
        <v>281750</v>
      </c>
      <c r="C1234" t="s">
        <v>36</v>
      </c>
      <c r="D1234">
        <v>34693</v>
      </c>
      <c r="E1234" s="2" t="str">
        <f>VLOOKUP(F1234,'RPA Vendor Data '!F$1:$G$2418,2)</f>
        <v>BROADWAY ELECTRIC SUPPLY</v>
      </c>
      <c r="F1234" s="2">
        <v>10455</v>
      </c>
      <c r="G1234" s="2">
        <v>1</v>
      </c>
      <c r="H1234" t="s">
        <v>3977</v>
      </c>
      <c r="I1234">
        <v>500</v>
      </c>
      <c r="J1234" t="s">
        <v>39</v>
      </c>
      <c r="K1234" t="s">
        <v>39</v>
      </c>
      <c r="L1234">
        <v>0.05</v>
      </c>
      <c r="M1234" s="2" t="s">
        <v>3896</v>
      </c>
      <c r="N1234" s="9" t="s">
        <v>3978</v>
      </c>
      <c r="O1234" t="s">
        <v>36</v>
      </c>
      <c r="P1234" t="s">
        <v>36</v>
      </c>
      <c r="Q1234">
        <v>8593708036</v>
      </c>
      <c r="R1234">
        <v>25</v>
      </c>
      <c r="S1234" s="1">
        <v>45744.542607175928</v>
      </c>
      <c r="T1234" t="s">
        <v>42</v>
      </c>
      <c r="U1234" s="1">
        <v>45744.322916666657</v>
      </c>
      <c r="V1234" t="s">
        <v>43</v>
      </c>
      <c r="W1234" t="s">
        <v>36</v>
      </c>
      <c r="X1234">
        <v>0</v>
      </c>
      <c r="Y1234">
        <v>999</v>
      </c>
      <c r="Z1234" t="s">
        <v>36</v>
      </c>
      <c r="AA1234" t="s">
        <v>36</v>
      </c>
      <c r="AB1234" t="s">
        <v>36</v>
      </c>
      <c r="AC1234" t="s">
        <v>482</v>
      </c>
      <c r="AD1234" t="s">
        <v>482</v>
      </c>
      <c r="AE1234" t="s">
        <v>45</v>
      </c>
      <c r="AG1234" s="18" t="s">
        <v>3979</v>
      </c>
      <c r="AH1234" s="18"/>
      <c r="AI1234" s="2" t="s">
        <v>48</v>
      </c>
      <c r="AJ1234" s="2" t="e">
        <f>VLOOKUP(A1234,'Classification Test Result'!$A$2:$D$2428,4,FALSE)</f>
        <v>#N/A</v>
      </c>
      <c r="AL1234" s="2">
        <f>_xlfn.XLOOKUP($A1234,Results!$A$2:$A$2256,Results!G$2:G$2256,"")</f>
        <v>338273</v>
      </c>
      <c r="AM1234" s="2" t="str">
        <f>_xlfn.XLOOKUP($A1234,Results!$A$2:$A$2256,Results!H$2:H$2256,"")</f>
        <v>40135J</v>
      </c>
      <c r="AN1234" s="2" t="str">
        <f>_xlfn.XLOOKUP($A1234,Results!$A$2:$A$2256,Results!I$2:I$2256,"")</f>
        <v>MINERALLAC COMPANY</v>
      </c>
      <c r="AO1234" s="2" t="str">
        <f>_xlfn.XLOOKUP($A1234,Results!$A$2:$A$2256,Results!J$2:J$2256,"")</f>
        <v>085937080363</v>
      </c>
      <c r="AP1234" s="2">
        <f>_xlfn.XLOOKUP($A1234,Results!$A$2:$A$2256,Results!K$2:K$2256,"")</f>
        <v>31161727</v>
      </c>
      <c r="AQ1234" s="2" t="str">
        <f>_xlfn.XLOOKUP($A1234,Results!$A$2:$A$2256,Results!L$2:L$2256,"")</f>
        <v>AK10612718</v>
      </c>
      <c r="AR1234" s="2">
        <f>_xlfn.XLOOKUP($A1234,Results!$A$2:$A$2256,Results!M$2:M$2256,"")</f>
        <v>626785</v>
      </c>
      <c r="AS1234" s="2" t="str">
        <f>_xlfn.XLOOKUP($A1234,Results!$A$2:$A$2256,Results!N$2:N$2256,"")</f>
        <v>MNC 40135J 3/8-16 ZP HEX NUT</v>
      </c>
      <c r="AT1234" s="2" t="str">
        <f>_xlfn.XLOOKUP($A1234,Results!$A$2:$A$2256,Results!O$2:O$2256,"")</f>
        <v>MINERALLAC COMPANY</v>
      </c>
      <c r="AU1234" s="2">
        <f>_xlfn.XLOOKUP($A1234,Results!$A$2:$A$2256,Results!P$2:P$2256,"")</f>
        <v>0</v>
      </c>
      <c r="AV1234" s="2" t="str">
        <f>_xlfn.XLOOKUP($A1234,Results!$A$2:$A$2256,Results!Q$2:Q$2256,"")</f>
        <v>NO_VALID_MATCHES</v>
      </c>
      <c r="AW1234" s="2" t="str">
        <f>_xlfn.XLOOKUP($A1234,Results!$A$2:$A$2256,Results!R$2:R$2256,"")</f>
        <v>0.7820911350586864</v>
      </c>
      <c r="AX1234" s="2">
        <f>_xlfn.XLOOKUP($A1234,Results!$A$2:$A$2256,Results!S$2:S$2256,"")</f>
        <v>62</v>
      </c>
      <c r="AY1234" s="2">
        <f>_xlfn.XLOOKUP($A1234,Results!$A$2:$A$2256,Results!T$2:T$2256,"")</f>
        <v>48</v>
      </c>
      <c r="AZ1234" s="2">
        <f>_xlfn.XLOOKUP($A1234,Results!$A$2:$A$2256,Results!U$2:U$2256,"")</f>
        <v>68</v>
      </c>
      <c r="BA1234" s="2" t="str">
        <f>_xlfn.XLOOKUP($A1234,Results!$A$2:$A$2256,Results!V$2:V$2256,"")</f>
        <v>MINERALLAC COMPANY</v>
      </c>
      <c r="BB1234" s="2">
        <f>_xlfn.XLOOKUP($A1234,Results!$A$2:$A$2256,Results!W$2:W$2256,"")</f>
        <v>82</v>
      </c>
      <c r="BC1234" s="2">
        <f>_xlfn.XLOOKUP($A1234,Results!$A$2:$A$2256,Results!X$2:X$2256,"")</f>
        <v>31161727</v>
      </c>
      <c r="BD1234" s="2">
        <f>_xlfn.XLOOKUP($A1234,Results!$A$2:$A$2256,Results!Y$2:Y$2256,"")</f>
        <v>82</v>
      </c>
      <c r="BE1234" s="2" t="b">
        <f>_xlfn.XLOOKUP($A1234,Results!$A$2:$A$2256,Results!Z$2:Z$2256,"")</f>
        <v>1</v>
      </c>
    </row>
    <row r="1235" spans="1:57" ht="38.25" customHeight="1" x14ac:dyDescent="0.3">
      <c r="A1235">
        <v>906912</v>
      </c>
      <c r="B1235">
        <v>281750</v>
      </c>
      <c r="C1235" t="s">
        <v>36</v>
      </c>
      <c r="D1235">
        <v>34693</v>
      </c>
      <c r="E1235" s="2" t="str">
        <f>VLOOKUP(F1235,'RPA Vendor Data '!F$1:$G$2418,2)</f>
        <v>BROADWAY ELECTRIC SUPPLY</v>
      </c>
      <c r="F1235" s="2">
        <v>10455</v>
      </c>
      <c r="G1235" s="2">
        <v>12</v>
      </c>
      <c r="H1235" t="s">
        <v>3980</v>
      </c>
      <c r="I1235">
        <v>500</v>
      </c>
      <c r="J1235" t="s">
        <v>39</v>
      </c>
      <c r="K1235" t="s">
        <v>39</v>
      </c>
      <c r="L1235">
        <v>2.8500000000000001E-2</v>
      </c>
      <c r="M1235" s="2" t="s">
        <v>3896</v>
      </c>
      <c r="N1235" s="9" t="s">
        <v>3981</v>
      </c>
      <c r="O1235" t="s">
        <v>36</v>
      </c>
      <c r="P1235" t="s">
        <v>36</v>
      </c>
      <c r="Q1235">
        <v>8593708034</v>
      </c>
      <c r="R1235">
        <v>14.25</v>
      </c>
      <c r="S1235" s="1">
        <v>45744.542689236107</v>
      </c>
      <c r="T1235" t="s">
        <v>42</v>
      </c>
      <c r="U1235" s="1">
        <v>45744.322916666657</v>
      </c>
      <c r="V1235" t="s">
        <v>43</v>
      </c>
      <c r="W1235" t="s">
        <v>36</v>
      </c>
      <c r="X1235">
        <v>0</v>
      </c>
      <c r="Y1235">
        <v>999</v>
      </c>
      <c r="Z1235" t="s">
        <v>36</v>
      </c>
      <c r="AA1235" t="s">
        <v>36</v>
      </c>
      <c r="AB1235" t="s">
        <v>36</v>
      </c>
      <c r="AC1235" t="s">
        <v>482</v>
      </c>
      <c r="AD1235" t="s">
        <v>482</v>
      </c>
      <c r="AE1235" t="s">
        <v>45</v>
      </c>
      <c r="AG1235" s="18" t="s">
        <v>3982</v>
      </c>
      <c r="AH1235" s="18"/>
      <c r="AI1235" s="2" t="s">
        <v>48</v>
      </c>
      <c r="AJ1235" s="2" t="e">
        <f>VLOOKUP(A1235,'Classification Test Result'!$A$2:$D$2428,4,FALSE)</f>
        <v>#N/A</v>
      </c>
      <c r="AL1235" s="2">
        <f>_xlfn.XLOOKUP($A1235,Results!$A$2:$A$2256,Results!G$2:G$2256,"")</f>
        <v>338272</v>
      </c>
      <c r="AM1235" s="2" t="str">
        <f>_xlfn.XLOOKUP($A1235,Results!$A$2:$A$2256,Results!H$2:H$2256,"")</f>
        <v>40125J</v>
      </c>
      <c r="AN1235" s="2" t="str">
        <f>_xlfn.XLOOKUP($A1235,Results!$A$2:$A$2256,Results!I$2:I$2256,"")</f>
        <v>MINERALLAC COMPANY</v>
      </c>
      <c r="AO1235" s="2" t="str">
        <f>_xlfn.XLOOKUP($A1235,Results!$A$2:$A$2256,Results!J$2:J$2256,"")</f>
        <v>085937080349</v>
      </c>
      <c r="AP1235" s="2">
        <f>_xlfn.XLOOKUP($A1235,Results!$A$2:$A$2256,Results!K$2:K$2256,"")</f>
        <v>31161727</v>
      </c>
      <c r="AQ1235" s="2" t="str">
        <f>_xlfn.XLOOKUP($A1235,Results!$A$2:$A$2256,Results!L$2:L$2256,"")</f>
        <v>AK10612717</v>
      </c>
      <c r="AR1235" s="2">
        <f>_xlfn.XLOOKUP($A1235,Results!$A$2:$A$2256,Results!M$2:M$2256,"")</f>
        <v>1018693</v>
      </c>
      <c r="AS1235" s="2" t="str">
        <f>_xlfn.XLOOKUP($A1235,Results!$A$2:$A$2256,Results!N$2:N$2256,"")</f>
        <v>MNC 40125J 1/4-20 ZP HEX NUT</v>
      </c>
      <c r="AT1235" s="2" t="str">
        <f>_xlfn.XLOOKUP($A1235,Results!$A$2:$A$2256,Results!O$2:O$2256,"")</f>
        <v>MINERALLAC COMPANY</v>
      </c>
      <c r="AU1235" s="2">
        <f>_xlfn.XLOOKUP($A1235,Results!$A$2:$A$2256,Results!P$2:P$2256,"")</f>
        <v>0</v>
      </c>
      <c r="AV1235" s="2" t="str">
        <f>_xlfn.XLOOKUP($A1235,Results!$A$2:$A$2256,Results!Q$2:Q$2256,"")</f>
        <v>NO_VALID_MATCHES</v>
      </c>
      <c r="AW1235" s="2">
        <f>_xlfn.XLOOKUP($A1235,Results!$A$2:$A$2256,Results!R$2:R$2256,"")</f>
        <v>0.77048148437600295</v>
      </c>
      <c r="AX1235" s="2">
        <f>_xlfn.XLOOKUP($A1235,Results!$A$2:$A$2256,Results!S$2:S$2256,"")</f>
        <v>83</v>
      </c>
      <c r="AY1235" s="2">
        <f>_xlfn.XLOOKUP($A1235,Results!$A$2:$A$2256,Results!T$2:T$2256,"")</f>
        <v>64</v>
      </c>
      <c r="AZ1235" s="2">
        <f>_xlfn.XLOOKUP($A1235,Results!$A$2:$A$2256,Results!U$2:U$2256,"")</f>
        <v>76</v>
      </c>
      <c r="BA1235" s="2" t="str">
        <f>_xlfn.XLOOKUP($A1235,Results!$A$2:$A$2256,Results!V$2:V$2256,"")</f>
        <v>MINERALLAC COMPANY</v>
      </c>
      <c r="BB1235" s="2">
        <f>_xlfn.XLOOKUP($A1235,Results!$A$2:$A$2256,Results!W$2:W$2256,"")</f>
        <v>81</v>
      </c>
      <c r="BC1235" s="2">
        <f>_xlfn.XLOOKUP($A1235,Results!$A$2:$A$2256,Results!X$2:X$2256,"")</f>
        <v>31161727</v>
      </c>
      <c r="BD1235" s="2">
        <f>_xlfn.XLOOKUP($A1235,Results!$A$2:$A$2256,Results!Y$2:Y$2256,"")</f>
        <v>81</v>
      </c>
      <c r="BE1235" s="2" t="b">
        <f>_xlfn.XLOOKUP($A1235,Results!$A$2:$A$2256,Results!Z$2:Z$2256,"")</f>
        <v>1</v>
      </c>
    </row>
    <row r="1236" spans="1:57" ht="38.25" customHeight="1" x14ac:dyDescent="0.3">
      <c r="A1236">
        <v>906913</v>
      </c>
      <c r="B1236">
        <v>281877</v>
      </c>
      <c r="C1236" t="s">
        <v>36</v>
      </c>
      <c r="D1236" t="s">
        <v>3983</v>
      </c>
      <c r="F1236" s="2">
        <v>14286</v>
      </c>
      <c r="G1236" s="2">
        <v>2</v>
      </c>
      <c r="H1236" s="2" t="s">
        <v>1010</v>
      </c>
      <c r="I1236">
        <v>1</v>
      </c>
      <c r="J1236" t="s">
        <v>39</v>
      </c>
      <c r="K1236" t="s">
        <v>39</v>
      </c>
      <c r="L1236">
        <v>160.06</v>
      </c>
      <c r="M1236" s="2" t="s">
        <v>36</v>
      </c>
      <c r="N1236" s="9" t="s">
        <v>36</v>
      </c>
      <c r="O1236" t="s">
        <v>36</v>
      </c>
      <c r="P1236" t="s">
        <v>36</v>
      </c>
      <c r="Q1236" t="s">
        <v>36</v>
      </c>
      <c r="R1236">
        <v>160.06</v>
      </c>
      <c r="S1236" s="1">
        <v>45744.647278506942</v>
      </c>
      <c r="T1236" t="s">
        <v>42</v>
      </c>
      <c r="U1236" s="1">
        <v>45744.433333333327</v>
      </c>
      <c r="V1236" t="s">
        <v>43</v>
      </c>
      <c r="W1236" t="s">
        <v>36</v>
      </c>
      <c r="X1236">
        <v>0</v>
      </c>
      <c r="Y1236">
        <v>999</v>
      </c>
      <c r="Z1236" t="s">
        <v>36</v>
      </c>
      <c r="AA1236" t="s">
        <v>36</v>
      </c>
      <c r="AB1236" t="s">
        <v>36</v>
      </c>
      <c r="AC1236" t="s">
        <v>1010</v>
      </c>
      <c r="AD1236" t="s">
        <v>1010</v>
      </c>
      <c r="AE1236" t="s">
        <v>45</v>
      </c>
      <c r="AF1236" s="2"/>
      <c r="AI1236" s="2" t="str">
        <f>IF(COUNTIF(Classification!$B$2:$B$316,H1236)&gt;0, "FREIGHT", " ")</f>
        <v>FREIGHT</v>
      </c>
      <c r="AJ1236" s="2" t="e">
        <f>VLOOKUP(A1236,'Classification Test Result'!$A$2:$D$2428,4,FALSE)</f>
        <v>#N/A</v>
      </c>
      <c r="AL1236" s="2" t="str">
        <f>_xlfn.XLOOKUP($A1236,Results!$A$2:$A$2256,Results!G$2:G$2256,"")</f>
        <v/>
      </c>
      <c r="AM1236" s="2" t="str">
        <f>_xlfn.XLOOKUP($A1236,Results!$A$2:$A$2256,Results!H$2:H$2256,"")</f>
        <v/>
      </c>
      <c r="AN1236" s="2" t="str">
        <f>_xlfn.XLOOKUP($A1236,Results!$A$2:$A$2256,Results!I$2:I$2256,"")</f>
        <v/>
      </c>
      <c r="AO1236" s="2" t="str">
        <f>_xlfn.XLOOKUP($A1236,Results!$A$2:$A$2256,Results!J$2:J$2256,"")</f>
        <v/>
      </c>
      <c r="AP1236" s="2" t="str">
        <f>_xlfn.XLOOKUP($A1236,Results!$A$2:$A$2256,Results!K$2:K$2256,"")</f>
        <v/>
      </c>
      <c r="AQ1236" s="2" t="str">
        <f>_xlfn.XLOOKUP($A1236,Results!$A$2:$A$2256,Results!L$2:L$2256,"")</f>
        <v/>
      </c>
      <c r="AR1236" s="2" t="str">
        <f>_xlfn.XLOOKUP($A1236,Results!$A$2:$A$2256,Results!M$2:M$2256,"")</f>
        <v/>
      </c>
      <c r="AS1236" s="2" t="str">
        <f>_xlfn.XLOOKUP($A1236,Results!$A$2:$A$2256,Results!N$2:N$2256,"")</f>
        <v/>
      </c>
      <c r="AT1236" s="2" t="str">
        <f>_xlfn.XLOOKUP($A1236,Results!$A$2:$A$2256,Results!O$2:O$2256,"")</f>
        <v/>
      </c>
      <c r="AU1236" s="2" t="str">
        <f>_xlfn.XLOOKUP($A1236,Results!$A$2:$A$2256,Results!P$2:P$2256,"")</f>
        <v/>
      </c>
      <c r="AV1236" s="2" t="str">
        <f>_xlfn.XLOOKUP($A1236,Results!$A$2:$A$2256,Results!Q$2:Q$2256,"")</f>
        <v/>
      </c>
      <c r="AW1236" s="2" t="str">
        <f>_xlfn.XLOOKUP($A1236,Results!$A$2:$A$2256,Results!R$2:R$2256,"")</f>
        <v/>
      </c>
      <c r="AX1236" s="2" t="str">
        <f>_xlfn.XLOOKUP($A1236,Results!$A$2:$A$2256,Results!S$2:S$2256,"")</f>
        <v/>
      </c>
      <c r="AY1236" s="2" t="str">
        <f>_xlfn.XLOOKUP($A1236,Results!$A$2:$A$2256,Results!T$2:T$2256,"")</f>
        <v/>
      </c>
      <c r="AZ1236" s="2" t="str">
        <f>_xlfn.XLOOKUP($A1236,Results!$A$2:$A$2256,Results!U$2:U$2256,"")</f>
        <v/>
      </c>
      <c r="BA1236" s="2" t="str">
        <f>_xlfn.XLOOKUP($A1236,Results!$A$2:$A$2256,Results!V$2:V$2256,"")</f>
        <v/>
      </c>
      <c r="BB1236" s="2" t="str">
        <f>_xlfn.XLOOKUP($A1236,Results!$A$2:$A$2256,Results!W$2:W$2256,"")</f>
        <v/>
      </c>
      <c r="BC1236" s="2" t="str">
        <f>_xlfn.XLOOKUP($A1236,Results!$A$2:$A$2256,Results!X$2:X$2256,"")</f>
        <v/>
      </c>
      <c r="BD1236" s="2" t="str">
        <f>_xlfn.XLOOKUP($A1236,Results!$A$2:$A$2256,Results!Y$2:Y$2256,"")</f>
        <v/>
      </c>
      <c r="BE1236" s="2" t="str">
        <f>_xlfn.XLOOKUP($A1236,Results!$A$2:$A$2256,Results!Z$2:Z$2256,"")</f>
        <v/>
      </c>
    </row>
    <row r="1237" spans="1:57" ht="38.25" customHeight="1" x14ac:dyDescent="0.3">
      <c r="A1237">
        <v>906914</v>
      </c>
      <c r="B1237">
        <v>281334</v>
      </c>
      <c r="C1237" t="s">
        <v>36</v>
      </c>
      <c r="D1237" t="s">
        <v>607</v>
      </c>
      <c r="E1237" s="2" t="str">
        <f>VLOOKUP(F1237,'RPA Vendor Data '!F$1:$G$2418,2)</f>
        <v>VIKING ELECTRIC</v>
      </c>
      <c r="F1237" s="2">
        <v>13536</v>
      </c>
      <c r="G1237" s="2">
        <v>5</v>
      </c>
      <c r="H1237" t="s">
        <v>3984</v>
      </c>
      <c r="I1237">
        <v>8</v>
      </c>
      <c r="J1237" t="s">
        <v>389</v>
      </c>
      <c r="K1237" t="s">
        <v>58</v>
      </c>
      <c r="L1237">
        <v>31.96</v>
      </c>
      <c r="M1237" s="2" t="s">
        <v>3985</v>
      </c>
      <c r="N1237" s="85">
        <v>6141625</v>
      </c>
      <c r="O1237" t="s">
        <v>36</v>
      </c>
      <c r="P1237" t="s">
        <v>3986</v>
      </c>
      <c r="Q1237" t="s">
        <v>36</v>
      </c>
      <c r="R1237">
        <v>2.56</v>
      </c>
      <c r="S1237" s="1">
        <v>45744.188347766198</v>
      </c>
      <c r="T1237" t="s">
        <v>42</v>
      </c>
      <c r="U1237" s="1">
        <v>45743.970833333333</v>
      </c>
      <c r="V1237" t="s">
        <v>43</v>
      </c>
      <c r="W1237" t="s">
        <v>36</v>
      </c>
      <c r="X1237">
        <v>5</v>
      </c>
      <c r="Y1237" t="s">
        <v>158</v>
      </c>
      <c r="Z1237">
        <v>31.96</v>
      </c>
      <c r="AA1237">
        <v>31.96</v>
      </c>
      <c r="AB1237">
        <v>136</v>
      </c>
      <c r="AC1237" t="s">
        <v>3537</v>
      </c>
      <c r="AD1237" t="s">
        <v>3537</v>
      </c>
      <c r="AE1237" t="s">
        <v>45</v>
      </c>
      <c r="AF1237" s="44">
        <v>39131707</v>
      </c>
      <c r="AG1237" s="18" t="s">
        <v>3987</v>
      </c>
      <c r="AH1237" s="18"/>
      <c r="AI1237" s="2" t="s">
        <v>48</v>
      </c>
      <c r="AJ1237" s="2" t="e">
        <f>VLOOKUP(A1237,'Classification Test Result'!$A$2:$D$2428,4,FALSE)</f>
        <v>#N/A</v>
      </c>
      <c r="AL1237" s="2">
        <f>_xlfn.XLOOKUP($A1237,Results!$A$2:$A$2256,Results!G$2:G$2256,"")</f>
        <v>338233</v>
      </c>
      <c r="AM1237" s="2">
        <f>_xlfn.XLOOKUP($A1237,Results!$A$2:$A$2256,Results!H$2:H$2256,"")</f>
        <v>6141625</v>
      </c>
      <c r="AN1237" s="2" t="str">
        <f>_xlfn.XLOOKUP($A1237,Results!$A$2:$A$2256,Results!I$2:I$2256,"")</f>
        <v>CANTEX</v>
      </c>
      <c r="AO1237" s="2" t="str">
        <f>_xlfn.XLOOKUP($A1237,Results!$A$2:$A$2256,Results!J$2:J$2256,"")</f>
        <v>088700061033</v>
      </c>
      <c r="AP1237" s="2">
        <f>_xlfn.XLOOKUP($A1237,Results!$A$2:$A$2256,Results!K$2:K$2256,"")</f>
        <v>39131707</v>
      </c>
      <c r="AQ1237" s="2" t="str">
        <f>_xlfn.XLOOKUP($A1237,Results!$A$2:$A$2256,Results!L$2:L$2256,"")</f>
        <v>AK10614210</v>
      </c>
      <c r="AR1237" s="2">
        <f>_xlfn.XLOOKUP($A1237,Results!$A$2:$A$2256,Results!M$2:M$2256,"")</f>
        <v>600315</v>
      </c>
      <c r="AS1237" s="2" t="str">
        <f>_xlfn.XLOOKUP($A1237,Results!$A$2:$A$2256,Results!N$2:N$2256,"")</f>
        <v>CTX 6141625 1-IN PVC COUPLING</v>
      </c>
      <c r="AT1237" s="2" t="str">
        <f>_xlfn.XLOOKUP($A1237,Results!$A$2:$A$2256,Results!O$2:O$2256,"")</f>
        <v>CANTEX</v>
      </c>
      <c r="AU1237" s="2">
        <f>_xlfn.XLOOKUP($A1237,Results!$A$2:$A$2256,Results!P$2:P$2256,"")</f>
        <v>0</v>
      </c>
      <c r="AV1237" s="2" t="str">
        <f>_xlfn.XLOOKUP($A1237,Results!$A$2:$A$2256,Results!Q$2:Q$2256,"")</f>
        <v>NO_MANUFACTURERS_FOUND</v>
      </c>
      <c r="AW1237" s="2" t="str">
        <f>_xlfn.XLOOKUP($A1237,Results!$A$2:$A$2256,Results!R$2:R$2256,"")</f>
        <v>0.8730319239269797</v>
      </c>
      <c r="AX1237" s="2">
        <f>_xlfn.XLOOKUP($A1237,Results!$A$2:$A$2256,Results!S$2:S$2256,"")</f>
        <v>100</v>
      </c>
      <c r="AY1237" s="2">
        <f>_xlfn.XLOOKUP($A1237,Results!$A$2:$A$2256,Results!T$2:T$2256,"")</f>
        <v>100</v>
      </c>
      <c r="AZ1237" s="2">
        <f>_xlfn.XLOOKUP($A1237,Results!$A$2:$A$2256,Results!U$2:U$2256,"")</f>
        <v>100</v>
      </c>
      <c r="BA1237" s="2" t="str">
        <f>_xlfn.XLOOKUP($A1237,Results!$A$2:$A$2256,Results!V$2:V$2256,"")</f>
        <v>CANTEX</v>
      </c>
      <c r="BB1237" s="2">
        <f>_xlfn.XLOOKUP($A1237,Results!$A$2:$A$2256,Results!W$2:W$2256,"")</f>
        <v>89</v>
      </c>
      <c r="BC1237" s="2">
        <f>_xlfn.XLOOKUP($A1237,Results!$A$2:$A$2256,Results!X$2:X$2256,"")</f>
        <v>39131707</v>
      </c>
      <c r="BD1237" s="2">
        <f>_xlfn.XLOOKUP($A1237,Results!$A$2:$A$2256,Results!Y$2:Y$2256,"")</f>
        <v>55</v>
      </c>
      <c r="BE1237" s="2" t="b">
        <f>_xlfn.XLOOKUP($A1237,Results!$A$2:$A$2256,Results!Z$2:Z$2256,"")</f>
        <v>1</v>
      </c>
    </row>
    <row r="1238" spans="1:57" ht="38.25" customHeight="1" x14ac:dyDescent="0.3">
      <c r="A1238">
        <v>906915</v>
      </c>
      <c r="B1238">
        <v>281334</v>
      </c>
      <c r="C1238" t="s">
        <v>36</v>
      </c>
      <c r="D1238" t="s">
        <v>607</v>
      </c>
      <c r="E1238" s="2" t="str">
        <f>VLOOKUP(F1238,'RPA Vendor Data '!F$1:$G$2418,2)</f>
        <v>VIKING ELECTRIC</v>
      </c>
      <c r="F1238" s="2">
        <v>13536</v>
      </c>
      <c r="G1238" s="2">
        <v>1</v>
      </c>
      <c r="H1238" t="s">
        <v>3989</v>
      </c>
      <c r="I1238">
        <v>2</v>
      </c>
      <c r="J1238" t="s">
        <v>389</v>
      </c>
      <c r="K1238" t="s">
        <v>58</v>
      </c>
      <c r="L1238">
        <v>52.99</v>
      </c>
      <c r="M1238" s="2" t="s">
        <v>3985</v>
      </c>
      <c r="N1238" s="85">
        <v>5140105</v>
      </c>
      <c r="O1238" t="s">
        <v>36</v>
      </c>
      <c r="P1238" t="s">
        <v>36</v>
      </c>
      <c r="Q1238" t="s">
        <v>36</v>
      </c>
      <c r="R1238">
        <v>1.06</v>
      </c>
      <c r="S1238" s="1">
        <v>45744.188305671298</v>
      </c>
      <c r="T1238" t="s">
        <v>42</v>
      </c>
      <c r="U1238" s="1">
        <v>45743.970833333333</v>
      </c>
      <c r="V1238" t="s">
        <v>43</v>
      </c>
      <c r="W1238" t="s">
        <v>36</v>
      </c>
      <c r="X1238">
        <v>1</v>
      </c>
      <c r="Y1238" t="s">
        <v>54</v>
      </c>
      <c r="Z1238" t="s">
        <v>36</v>
      </c>
      <c r="AA1238">
        <v>52.99</v>
      </c>
      <c r="AB1238" t="s">
        <v>36</v>
      </c>
      <c r="AC1238" t="s">
        <v>3537</v>
      </c>
      <c r="AD1238" t="s">
        <v>3537</v>
      </c>
      <c r="AE1238" t="s">
        <v>45</v>
      </c>
      <c r="AF1238" s="44">
        <v>39131707</v>
      </c>
      <c r="AG1238" s="18" t="s">
        <v>3990</v>
      </c>
      <c r="AH1238" s="18"/>
      <c r="AI1238" s="2" t="s">
        <v>48</v>
      </c>
      <c r="AJ1238" s="2" t="e">
        <f>VLOOKUP(A1238,'Classification Test Result'!$A$2:$D$2428,4,FALSE)</f>
        <v>#N/A</v>
      </c>
      <c r="AL1238" s="2">
        <f>_xlfn.XLOOKUP($A1238,Results!$A$2:$A$2256,Results!G$2:G$2256,"")</f>
        <v>342648</v>
      </c>
      <c r="AM1238" s="2">
        <f>_xlfn.XLOOKUP($A1238,Results!$A$2:$A$2256,Results!H$2:H$2256,"")</f>
        <v>5140105</v>
      </c>
      <c r="AN1238" s="2" t="str">
        <f>_xlfn.XLOOKUP($A1238,Results!$A$2:$A$2256,Results!I$2:I$2256,"")</f>
        <v>CANTEX</v>
      </c>
      <c r="AO1238" s="2" t="str">
        <f>_xlfn.XLOOKUP($A1238,Results!$A$2:$A$2256,Results!J$2:J$2256,"")</f>
        <v>088700062030</v>
      </c>
      <c r="AP1238" s="2">
        <f>_xlfn.XLOOKUP($A1238,Results!$A$2:$A$2256,Results!K$2:K$2256,"")</f>
        <v>39131700</v>
      </c>
      <c r="AQ1238" s="2" t="str">
        <f>_xlfn.XLOOKUP($A1238,Results!$A$2:$A$2256,Results!L$2:L$2256,"")</f>
        <v>AK10614004</v>
      </c>
      <c r="AR1238" s="2">
        <f>_xlfn.XLOOKUP($A1238,Results!$A$2:$A$2256,Results!M$2:M$2256,"")</f>
        <v>423069</v>
      </c>
      <c r="AS1238" s="2" t="str">
        <f>_xlfn.XLOOKUP($A1238,Results!$A$2:$A$2256,Results!N$2:N$2256,"")</f>
        <v>CTX 5140105 1-IN PVC TERM ADPTR</v>
      </c>
      <c r="AT1238" s="2" t="str">
        <f>_xlfn.XLOOKUP($A1238,Results!$A$2:$A$2256,Results!O$2:O$2256,"")</f>
        <v>CANTEX</v>
      </c>
      <c r="AU1238" s="2">
        <f>_xlfn.XLOOKUP($A1238,Results!$A$2:$A$2256,Results!P$2:P$2256,"")</f>
        <v>0</v>
      </c>
      <c r="AV1238" s="2" t="str">
        <f>_xlfn.XLOOKUP($A1238,Results!$A$2:$A$2256,Results!Q$2:Q$2256,"")</f>
        <v>NO_VALID_MATCHES</v>
      </c>
      <c r="AW1238" s="2" t="str">
        <f>_xlfn.XLOOKUP($A1238,Results!$A$2:$A$2256,Results!R$2:R$2256,"")</f>
        <v>0.8138188335254369</v>
      </c>
      <c r="AX1238" s="2">
        <f>_xlfn.XLOOKUP($A1238,Results!$A$2:$A$2256,Results!S$2:S$2256,"")</f>
        <v>81</v>
      </c>
      <c r="AY1238" s="2">
        <f>_xlfn.XLOOKUP($A1238,Results!$A$2:$A$2256,Results!T$2:T$2256,"")</f>
        <v>50</v>
      </c>
      <c r="AZ1238" s="2">
        <f>_xlfn.XLOOKUP($A1238,Results!$A$2:$A$2256,Results!U$2:U$2256,"")</f>
        <v>74</v>
      </c>
      <c r="BA1238" s="2" t="str">
        <f>_xlfn.XLOOKUP($A1238,Results!$A$2:$A$2256,Results!V$2:V$2256,"")</f>
        <v>CANTEX</v>
      </c>
      <c r="BB1238" s="2">
        <f>_xlfn.XLOOKUP($A1238,Results!$A$2:$A$2256,Results!W$2:W$2256,"")</f>
        <v>88</v>
      </c>
      <c r="BC1238" s="2">
        <f>_xlfn.XLOOKUP($A1238,Results!$A$2:$A$2256,Results!X$2:X$2256,"")</f>
        <v>39131700</v>
      </c>
      <c r="BD1238" s="2">
        <f>_xlfn.XLOOKUP($A1238,Results!$A$2:$A$2256,Results!Y$2:Y$2256,"")</f>
        <v>88</v>
      </c>
      <c r="BE1238" s="2" t="b">
        <f>_xlfn.XLOOKUP($A1238,Results!$A$2:$A$2256,Results!Z$2:Z$2256,"")</f>
        <v>1</v>
      </c>
    </row>
    <row r="1239" spans="1:57" ht="38.25" customHeight="1" x14ac:dyDescent="0.3">
      <c r="A1239">
        <v>906916</v>
      </c>
      <c r="B1239">
        <v>281334</v>
      </c>
      <c r="C1239" t="s">
        <v>36</v>
      </c>
      <c r="D1239" t="s">
        <v>607</v>
      </c>
      <c r="E1239" s="2" t="str">
        <f>VLOOKUP(F1239,'RPA Vendor Data '!F$1:$G$2418,2)</f>
        <v>VIKING ELECTRIC</v>
      </c>
      <c r="F1239" s="2">
        <v>13536</v>
      </c>
      <c r="G1239" s="2">
        <v>8</v>
      </c>
      <c r="H1239" t="s">
        <v>3991</v>
      </c>
      <c r="I1239">
        <v>4</v>
      </c>
      <c r="J1239" t="s">
        <v>389</v>
      </c>
      <c r="K1239" t="s">
        <v>58</v>
      </c>
      <c r="L1239">
        <v>39.159999999999997</v>
      </c>
      <c r="M1239" s="2" t="s">
        <v>3985</v>
      </c>
      <c r="N1239" s="85">
        <v>5140104</v>
      </c>
      <c r="O1239" t="s">
        <v>36</v>
      </c>
      <c r="P1239" t="s">
        <v>3992</v>
      </c>
      <c r="Q1239" t="s">
        <v>36</v>
      </c>
      <c r="R1239">
        <v>1.57</v>
      </c>
      <c r="S1239" s="1">
        <v>45744.188377893523</v>
      </c>
      <c r="T1239" t="s">
        <v>42</v>
      </c>
      <c r="U1239" s="1">
        <v>45743.970833333333</v>
      </c>
      <c r="V1239" t="s">
        <v>43</v>
      </c>
      <c r="W1239" t="s">
        <v>36</v>
      </c>
      <c r="X1239">
        <v>8</v>
      </c>
      <c r="Y1239" t="s">
        <v>158</v>
      </c>
      <c r="Z1239">
        <v>39.159999999999997</v>
      </c>
      <c r="AA1239">
        <v>39.159999999999997</v>
      </c>
      <c r="AB1239">
        <v>136</v>
      </c>
      <c r="AC1239" t="s">
        <v>3537</v>
      </c>
      <c r="AD1239" t="s">
        <v>3537</v>
      </c>
      <c r="AE1239" t="s">
        <v>45</v>
      </c>
      <c r="AF1239" s="44">
        <v>39131707</v>
      </c>
      <c r="AG1239" s="18" t="s">
        <v>3993</v>
      </c>
      <c r="AH1239" s="18"/>
      <c r="AI1239" s="2" t="s">
        <v>48</v>
      </c>
      <c r="AJ1239" s="2" t="e">
        <f>VLOOKUP(A1239,'Classification Test Result'!$A$2:$D$2428,4,FALSE)</f>
        <v>#N/A</v>
      </c>
      <c r="AL1239" s="2">
        <f>_xlfn.XLOOKUP($A1239,Results!$A$2:$A$2256,Results!G$2:G$2256,"")</f>
        <v>338201</v>
      </c>
      <c r="AM1239" s="2">
        <f>_xlfn.XLOOKUP($A1239,Results!$A$2:$A$2256,Results!H$2:H$2256,"")</f>
        <v>5140104</v>
      </c>
      <c r="AN1239" s="2" t="str">
        <f>_xlfn.XLOOKUP($A1239,Results!$A$2:$A$2256,Results!I$2:I$2256,"")</f>
        <v>CANTEX</v>
      </c>
      <c r="AO1239" s="2" t="str">
        <f>_xlfn.XLOOKUP($A1239,Results!$A$2:$A$2256,Results!J$2:J$2256,"")</f>
        <v>088700000032</v>
      </c>
      <c r="AP1239" s="2">
        <f>_xlfn.XLOOKUP($A1239,Results!$A$2:$A$2256,Results!K$2:K$2256,"")</f>
        <v>39131700</v>
      </c>
      <c r="AQ1239" s="2" t="str">
        <f>_xlfn.XLOOKUP($A1239,Results!$A$2:$A$2256,Results!L$2:L$2256,"")</f>
        <v>AK10614003</v>
      </c>
      <c r="AR1239" s="2">
        <f>_xlfn.XLOOKUP($A1239,Results!$A$2:$A$2256,Results!M$2:M$2256,"")</f>
        <v>977832</v>
      </c>
      <c r="AS1239" s="2" t="str">
        <f>_xlfn.XLOOKUP($A1239,Results!$A$2:$A$2256,Results!N$2:N$2256,"")</f>
        <v>CTX 5140104 3/4 PVC TERM ADPTR</v>
      </c>
      <c r="AT1239" s="2" t="str">
        <f>_xlfn.XLOOKUP($A1239,Results!$A$2:$A$2256,Results!O$2:O$2256,"")</f>
        <v>CANTEX</v>
      </c>
      <c r="AU1239" s="2">
        <f>_xlfn.XLOOKUP($A1239,Results!$A$2:$A$2256,Results!P$2:P$2256,"")</f>
        <v>0</v>
      </c>
      <c r="AV1239" s="2" t="str">
        <f>_xlfn.XLOOKUP($A1239,Results!$A$2:$A$2256,Results!Q$2:Q$2256,"")</f>
        <v>NO_VALID_MATCHES</v>
      </c>
      <c r="AW1239" s="2" t="str">
        <f>_xlfn.XLOOKUP($A1239,Results!$A$2:$A$2256,Results!R$2:R$2256,"")</f>
        <v>0.8591185911538545</v>
      </c>
      <c r="AX1239" s="2">
        <f>_xlfn.XLOOKUP($A1239,Results!$A$2:$A$2256,Results!S$2:S$2256,"")</f>
        <v>85</v>
      </c>
      <c r="AY1239" s="2">
        <f>_xlfn.XLOOKUP($A1239,Results!$A$2:$A$2256,Results!T$2:T$2256,"")</f>
        <v>53</v>
      </c>
      <c r="AZ1239" s="2">
        <f>_xlfn.XLOOKUP($A1239,Results!$A$2:$A$2256,Results!U$2:U$2256,"")</f>
        <v>81</v>
      </c>
      <c r="BA1239" s="2" t="str">
        <f>_xlfn.XLOOKUP($A1239,Results!$A$2:$A$2256,Results!V$2:V$2256,"")</f>
        <v>CANTEX</v>
      </c>
      <c r="BB1239" s="2">
        <f>_xlfn.XLOOKUP($A1239,Results!$A$2:$A$2256,Results!W$2:W$2256,"")</f>
        <v>91</v>
      </c>
      <c r="BC1239" s="2">
        <f>_xlfn.XLOOKUP($A1239,Results!$A$2:$A$2256,Results!X$2:X$2256,"")</f>
        <v>39131700</v>
      </c>
      <c r="BD1239" s="2">
        <f>_xlfn.XLOOKUP($A1239,Results!$A$2:$A$2256,Results!Y$2:Y$2256,"")</f>
        <v>91</v>
      </c>
      <c r="BE1239" s="2" t="b">
        <f>_xlfn.XLOOKUP($A1239,Results!$A$2:$A$2256,Results!Z$2:Z$2256,"")</f>
        <v>1</v>
      </c>
    </row>
    <row r="1240" spans="1:57" ht="38.25" customHeight="1" x14ac:dyDescent="0.3">
      <c r="A1240">
        <v>906917</v>
      </c>
      <c r="B1240">
        <v>281334</v>
      </c>
      <c r="C1240" t="s">
        <v>36</v>
      </c>
      <c r="D1240" t="s">
        <v>607</v>
      </c>
      <c r="E1240" s="2" t="str">
        <f>VLOOKUP(F1240,'RPA Vendor Data '!F$1:$G$2418,2)</f>
        <v>VIKING ELECTRIC</v>
      </c>
      <c r="F1240" s="2">
        <v>13536</v>
      </c>
      <c r="G1240" s="2">
        <v>9</v>
      </c>
      <c r="H1240" t="s">
        <v>3994</v>
      </c>
      <c r="I1240">
        <v>1</v>
      </c>
      <c r="J1240" t="s">
        <v>389</v>
      </c>
      <c r="K1240" t="s">
        <v>58</v>
      </c>
      <c r="L1240">
        <v>146.91999999999999</v>
      </c>
      <c r="M1240" s="2" t="s">
        <v>3985</v>
      </c>
      <c r="N1240" s="85">
        <v>5133765</v>
      </c>
      <c r="O1240" t="s">
        <v>36</v>
      </c>
      <c r="P1240" t="s">
        <v>3995</v>
      </c>
      <c r="Q1240" t="s">
        <v>36</v>
      </c>
      <c r="R1240">
        <v>1.47</v>
      </c>
      <c r="S1240" s="1">
        <v>45744.188388229173</v>
      </c>
      <c r="T1240" t="s">
        <v>42</v>
      </c>
      <c r="U1240" s="1">
        <v>45743.970833333333</v>
      </c>
      <c r="V1240" t="s">
        <v>43</v>
      </c>
      <c r="W1240" t="s">
        <v>36</v>
      </c>
      <c r="X1240">
        <v>9</v>
      </c>
      <c r="Y1240" t="s">
        <v>158</v>
      </c>
      <c r="Z1240">
        <v>146.91999999999999</v>
      </c>
      <c r="AA1240">
        <v>146.91999999999999</v>
      </c>
      <c r="AB1240">
        <v>136</v>
      </c>
      <c r="AC1240" t="s">
        <v>3537</v>
      </c>
      <c r="AD1240" t="s">
        <v>3537</v>
      </c>
      <c r="AE1240" t="s">
        <v>45</v>
      </c>
      <c r="AF1240" s="44">
        <v>39131717</v>
      </c>
      <c r="AG1240" s="18" t="s">
        <v>3996</v>
      </c>
      <c r="AH1240" s="18"/>
      <c r="AI1240" s="2" t="s">
        <v>48</v>
      </c>
      <c r="AJ1240" s="2" t="e">
        <f>VLOOKUP(A1240,'Classification Test Result'!$A$2:$D$2428,4,FALSE)</f>
        <v>#N/A</v>
      </c>
      <c r="AL1240" s="2">
        <f>_xlfn.XLOOKUP($A1240,Results!$A$2:$A$2256,Results!G$2:G$2256,"")</f>
        <v>338161</v>
      </c>
      <c r="AM1240" s="2">
        <f>_xlfn.XLOOKUP($A1240,Results!$A$2:$A$2256,Results!H$2:H$2256,"")</f>
        <v>5133765</v>
      </c>
      <c r="AN1240" s="2" t="str">
        <f>_xlfn.XLOOKUP($A1240,Results!$A$2:$A$2256,Results!I$2:I$2256,"")</f>
        <v>CANTEX</v>
      </c>
      <c r="AO1240" s="2" t="str">
        <f>_xlfn.XLOOKUP($A1240,Results!$A$2:$A$2256,Results!J$2:J$2256,"")</f>
        <v>088700153486</v>
      </c>
      <c r="AP1240" s="2">
        <f>_xlfn.XLOOKUP($A1240,Results!$A$2:$A$2256,Results!K$2:K$2256,"")</f>
        <v>39131717</v>
      </c>
      <c r="AQ1240" s="2" t="str">
        <f>_xlfn.XLOOKUP($A1240,Results!$A$2:$A$2256,Results!L$2:L$2256,"")</f>
        <v>AK10613882</v>
      </c>
      <c r="AR1240" s="2">
        <f>_xlfn.XLOOKUP($A1240,Results!$A$2:$A$2256,Results!M$2:M$2256,"")</f>
        <v>1027447</v>
      </c>
      <c r="AS1240" s="2" t="str">
        <f>_xlfn.XLOOKUP($A1240,Results!$A$2:$A$2256,Results!N$2:N$2256,"")</f>
        <v>CTX 5133765 1-IN 45D PLAIN END ELL</v>
      </c>
      <c r="AT1240" s="2" t="str">
        <f>_xlfn.XLOOKUP($A1240,Results!$A$2:$A$2256,Results!O$2:O$2256,"")</f>
        <v>CANTEX</v>
      </c>
      <c r="AU1240" s="2">
        <f>_xlfn.XLOOKUP($A1240,Results!$A$2:$A$2256,Results!P$2:P$2256,"")</f>
        <v>0</v>
      </c>
      <c r="AV1240" s="2" t="str">
        <f>_xlfn.XLOOKUP($A1240,Results!$A$2:$A$2256,Results!Q$2:Q$2256,"")</f>
        <v>NO_VALID_MATCHES</v>
      </c>
      <c r="AW1240" s="2" t="str">
        <f>_xlfn.XLOOKUP($A1240,Results!$A$2:$A$2256,Results!R$2:R$2256,"")</f>
        <v>0.8432789583462327</v>
      </c>
      <c r="AX1240" s="2">
        <f>_xlfn.XLOOKUP($A1240,Results!$A$2:$A$2256,Results!S$2:S$2256,"")</f>
        <v>98</v>
      </c>
      <c r="AY1240" s="2">
        <f>_xlfn.XLOOKUP($A1240,Results!$A$2:$A$2256,Results!T$2:T$2256,"")</f>
        <v>76</v>
      </c>
      <c r="AZ1240" s="2">
        <f>_xlfn.XLOOKUP($A1240,Results!$A$2:$A$2256,Results!U$2:U$2256,"")</f>
        <v>94</v>
      </c>
      <c r="BA1240" s="2" t="str">
        <f>_xlfn.XLOOKUP($A1240,Results!$A$2:$A$2256,Results!V$2:V$2256,"")</f>
        <v>CANTEX</v>
      </c>
      <c r="BB1240" s="2">
        <f>_xlfn.XLOOKUP($A1240,Results!$A$2:$A$2256,Results!W$2:W$2256,"")</f>
        <v>92</v>
      </c>
      <c r="BC1240" s="2">
        <f>_xlfn.XLOOKUP($A1240,Results!$A$2:$A$2256,Results!X$2:X$2256,"")</f>
        <v>39131717</v>
      </c>
      <c r="BD1240" s="2">
        <f>_xlfn.XLOOKUP($A1240,Results!$A$2:$A$2256,Results!Y$2:Y$2256,"")</f>
        <v>92</v>
      </c>
      <c r="BE1240" s="2" t="b">
        <f>_xlfn.XLOOKUP($A1240,Results!$A$2:$A$2256,Results!Z$2:Z$2256,"")</f>
        <v>1</v>
      </c>
    </row>
    <row r="1241" spans="1:57" ht="38.25" customHeight="1" x14ac:dyDescent="0.3">
      <c r="A1241">
        <v>906918</v>
      </c>
      <c r="B1241">
        <v>281305</v>
      </c>
      <c r="C1241" t="s">
        <v>36</v>
      </c>
      <c r="D1241" t="s">
        <v>263</v>
      </c>
      <c r="E1241" s="2" t="str">
        <f>VLOOKUP(F1241,'RPA Vendor Data '!F$1:$G$2418,2)</f>
        <v>CRAWFORD ELECTRIC SUPPLY</v>
      </c>
      <c r="F1241" s="2">
        <v>10895</v>
      </c>
      <c r="G1241" s="2">
        <v>11</v>
      </c>
      <c r="H1241" t="s">
        <v>3998</v>
      </c>
      <c r="I1241">
        <v>4</v>
      </c>
      <c r="J1241" t="s">
        <v>389</v>
      </c>
      <c r="K1241" t="s">
        <v>58</v>
      </c>
      <c r="L1241">
        <v>121.16</v>
      </c>
      <c r="M1241" s="2" t="s">
        <v>3999</v>
      </c>
      <c r="N1241" s="9" t="s">
        <v>4000</v>
      </c>
      <c r="O1241" t="s">
        <v>36</v>
      </c>
      <c r="P1241" t="s">
        <v>36</v>
      </c>
      <c r="Q1241">
        <v>78618910512</v>
      </c>
      <c r="R1241">
        <v>4.8499999999999996</v>
      </c>
      <c r="S1241" s="1">
        <v>45744.166915856476</v>
      </c>
      <c r="T1241" t="s">
        <v>42</v>
      </c>
      <c r="U1241" s="1">
        <v>45743.955555555563</v>
      </c>
      <c r="V1241" t="s">
        <v>43</v>
      </c>
      <c r="W1241" t="s">
        <v>36</v>
      </c>
      <c r="X1241">
        <v>3</v>
      </c>
      <c r="Y1241">
        <v>999</v>
      </c>
      <c r="Z1241" t="s">
        <v>36</v>
      </c>
      <c r="AA1241" t="s">
        <v>36</v>
      </c>
      <c r="AB1241" t="s">
        <v>36</v>
      </c>
      <c r="AC1241" t="s">
        <v>55</v>
      </c>
      <c r="AD1241" t="s">
        <v>55</v>
      </c>
      <c r="AE1241" t="s">
        <v>45</v>
      </c>
      <c r="AG1241" s="18" t="s">
        <v>4001</v>
      </c>
      <c r="AH1241" s="18"/>
      <c r="AI1241" s="2" t="s">
        <v>48</v>
      </c>
      <c r="AJ1241" s="2" t="e">
        <f>VLOOKUP(A1241,'Classification Test Result'!$A$2:$D$2428,4,FALSE)</f>
        <v>#N/A</v>
      </c>
      <c r="AL1241" s="2">
        <f>_xlfn.XLOOKUP($A1241,Results!$A$2:$A$2256,Results!G$2:G$2256,"")</f>
        <v>336387</v>
      </c>
      <c r="AM1241" s="2" t="str">
        <f>_xlfn.XLOOKUP($A1241,Results!$A$2:$A$2256,Results!H$2:H$2256,"")</f>
        <v>TP512</v>
      </c>
      <c r="AN1241" s="2" t="str">
        <f>_xlfn.XLOOKUP($A1241,Results!$A$2:$A$2256,Results!I$2:I$2256,"")</f>
        <v>EATON DISTRIBUTION EQUIP</v>
      </c>
      <c r="AO1241" s="2">
        <f>_xlfn.XLOOKUP($A1241,Results!$A$2:$A$2256,Results!J$2:J$2256,"")</f>
        <v>786189105124</v>
      </c>
      <c r="AP1241" s="2">
        <f>_xlfn.XLOOKUP($A1241,Results!$A$2:$A$2256,Results!K$2:K$2256,"")</f>
        <v>39121304</v>
      </c>
      <c r="AQ1241" s="2" t="str">
        <f>_xlfn.XLOOKUP($A1241,Results!$A$2:$A$2256,Results!L$2:L$2256,"")</f>
        <v>AK10302366</v>
      </c>
      <c r="AR1241" s="2">
        <f>_xlfn.XLOOKUP($A1241,Results!$A$2:$A$2256,Results!M$2:M$2256,"")</f>
        <v>1004358</v>
      </c>
      <c r="AS1241" s="2" t="str">
        <f>_xlfn.XLOOKUP($A1241,Results!$A$2:$A$2256,Results!N$2:N$2256,"")</f>
        <v>CCHO TP512 4SQ 1/2D COVER FOR 1-SW</v>
      </c>
      <c r="AT1241" s="2" t="str">
        <f>_xlfn.XLOOKUP($A1241,Results!$A$2:$A$2256,Results!O$2:O$2256,"")</f>
        <v>EATON DISTRIBUTION EQUIP</v>
      </c>
      <c r="AU1241" s="2">
        <f>_xlfn.XLOOKUP($A1241,Results!$A$2:$A$2256,Results!P$2:P$2256,"")</f>
        <v>0</v>
      </c>
      <c r="AV1241" s="2" t="str">
        <f>_xlfn.XLOOKUP($A1241,Results!$A$2:$A$2256,Results!Q$2:Q$2256,"")</f>
        <v>NO_VALID_MATCHES</v>
      </c>
      <c r="AW1241" s="2" t="str">
        <f>_xlfn.XLOOKUP($A1241,Results!$A$2:$A$2256,Results!R$2:R$2256,"")</f>
        <v>0.6798361002486982</v>
      </c>
      <c r="AX1241" s="2">
        <f>_xlfn.XLOOKUP($A1241,Results!$A$2:$A$2256,Results!S$2:S$2256,"")</f>
        <v>75</v>
      </c>
      <c r="AY1241" s="2">
        <f>_xlfn.XLOOKUP($A1241,Results!$A$2:$A$2256,Results!T$2:T$2256,"")</f>
        <v>58</v>
      </c>
      <c r="AZ1241" s="2">
        <f>_xlfn.XLOOKUP($A1241,Results!$A$2:$A$2256,Results!U$2:U$2256,"")</f>
        <v>62</v>
      </c>
      <c r="BA1241" s="2" t="str">
        <f>_xlfn.XLOOKUP($A1241,Results!$A$2:$A$2256,Results!V$2:V$2256,"")</f>
        <v>EATON</v>
      </c>
      <c r="BB1241" s="2">
        <f>_xlfn.XLOOKUP($A1241,Results!$A$2:$A$2256,Results!W$2:W$2256,"")</f>
        <v>66</v>
      </c>
      <c r="BC1241" s="2">
        <f>_xlfn.XLOOKUP($A1241,Results!$A$2:$A$2256,Results!X$2:X$2256,"")</f>
        <v>39121304</v>
      </c>
      <c r="BD1241" s="2">
        <f>_xlfn.XLOOKUP($A1241,Results!$A$2:$A$2256,Results!Y$2:Y$2256,"")</f>
        <v>82</v>
      </c>
      <c r="BE1241" s="2" t="b">
        <f>_xlfn.XLOOKUP($A1241,Results!$A$2:$A$2256,Results!Z$2:Z$2256,"")</f>
        <v>1</v>
      </c>
    </row>
    <row r="1242" spans="1:57" ht="38.25" customHeight="1" x14ac:dyDescent="0.3">
      <c r="A1242">
        <v>906919</v>
      </c>
      <c r="B1242">
        <v>281305</v>
      </c>
      <c r="C1242" t="s">
        <v>36</v>
      </c>
      <c r="D1242" t="s">
        <v>263</v>
      </c>
      <c r="E1242" s="2" t="str">
        <f>VLOOKUP(F1242,'RPA Vendor Data '!F$1:$G$2418,2)</f>
        <v>CRAWFORD ELECTRIC SUPPLY</v>
      </c>
      <c r="F1242" s="2">
        <v>10895</v>
      </c>
      <c r="G1242" s="2">
        <v>12</v>
      </c>
      <c r="H1242" t="s">
        <v>4002</v>
      </c>
      <c r="I1242">
        <v>4</v>
      </c>
      <c r="J1242" t="s">
        <v>389</v>
      </c>
      <c r="K1242" t="s">
        <v>58</v>
      </c>
      <c r="L1242">
        <v>214.86</v>
      </c>
      <c r="M1242" s="2" t="s">
        <v>4003</v>
      </c>
      <c r="N1242" s="9" t="s">
        <v>4004</v>
      </c>
      <c r="O1242" t="s">
        <v>36</v>
      </c>
      <c r="P1242" t="s">
        <v>36</v>
      </c>
      <c r="Q1242">
        <v>78618910511</v>
      </c>
      <c r="R1242">
        <v>8.59</v>
      </c>
      <c r="S1242" s="1">
        <v>45744.166963460651</v>
      </c>
      <c r="T1242" t="s">
        <v>42</v>
      </c>
      <c r="U1242" s="1">
        <v>45743.955555555563</v>
      </c>
      <c r="V1242" t="s">
        <v>43</v>
      </c>
      <c r="W1242" t="s">
        <v>36</v>
      </c>
      <c r="X1242">
        <v>3</v>
      </c>
      <c r="Y1242">
        <v>999</v>
      </c>
      <c r="Z1242" t="s">
        <v>36</v>
      </c>
      <c r="AA1242" t="s">
        <v>36</v>
      </c>
      <c r="AB1242" t="s">
        <v>36</v>
      </c>
      <c r="AC1242" t="s">
        <v>55</v>
      </c>
      <c r="AD1242" t="s">
        <v>55</v>
      </c>
      <c r="AE1242" t="s">
        <v>45</v>
      </c>
      <c r="AG1242" s="18" t="s">
        <v>4005</v>
      </c>
      <c r="AH1242" s="18"/>
      <c r="AI1242" s="2" t="s">
        <v>48</v>
      </c>
      <c r="AJ1242" s="2" t="e">
        <f>VLOOKUP(A1242,'Classification Test Result'!$A$2:$D$2428,4,FALSE)</f>
        <v>#N/A</v>
      </c>
      <c r="AL1242" s="2">
        <f>_xlfn.XLOOKUP($A1242,Results!$A$2:$A$2256,Results!G$2:G$2256,"")</f>
        <v>337899</v>
      </c>
      <c r="AM1242" s="2" t="str">
        <f>_xlfn.XLOOKUP($A1242,Results!$A$2:$A$2256,Results!H$2:H$2256,"")</f>
        <v>TP511</v>
      </c>
      <c r="AN1242" s="2" t="str">
        <f>_xlfn.XLOOKUP($A1242,Results!$A$2:$A$2256,Results!I$2:I$2256,"")</f>
        <v>EATON DISTRIBUTION EQUIP</v>
      </c>
      <c r="AO1242" s="2">
        <f>_xlfn.XLOOKUP($A1242,Results!$A$2:$A$2256,Results!J$2:J$2256,"")</f>
        <v>786189105117</v>
      </c>
      <c r="AP1242" s="2">
        <f>_xlfn.XLOOKUP($A1242,Results!$A$2:$A$2256,Results!K$2:K$2256,"")</f>
        <v>39121304</v>
      </c>
      <c r="AQ1242" s="2" t="str">
        <f>_xlfn.XLOOKUP($A1242,Results!$A$2:$A$2256,Results!L$2:L$2256,"")</f>
        <v>AK10302365</v>
      </c>
      <c r="AR1242" s="2">
        <f>_xlfn.XLOOKUP($A1242,Results!$A$2:$A$2256,Results!M$2:M$2256,"")</f>
        <v>664630</v>
      </c>
      <c r="AS1242" s="2" t="str">
        <f>_xlfn.XLOOKUP($A1242,Results!$A$2:$A$2256,Results!N$2:N$2256,"")</f>
        <v>CCHO TP511 4SQ COVER 1/2D F/2 GFCI</v>
      </c>
      <c r="AT1242" s="2" t="str">
        <f>_xlfn.XLOOKUP($A1242,Results!$A$2:$A$2256,Results!O$2:O$2256,"")</f>
        <v>EATON DISTRIBUTION EQUIP</v>
      </c>
      <c r="AU1242" s="2">
        <f>_xlfn.XLOOKUP($A1242,Results!$A$2:$A$2256,Results!P$2:P$2256,"")</f>
        <v>0</v>
      </c>
      <c r="AV1242" s="2" t="str">
        <f>_xlfn.XLOOKUP($A1242,Results!$A$2:$A$2256,Results!Q$2:Q$2256,"")</f>
        <v>NO_VALID_MATCHES</v>
      </c>
      <c r="AW1242" s="2">
        <f>_xlfn.XLOOKUP($A1242,Results!$A$2:$A$2256,Results!R$2:R$2256,"")</f>
        <v>0.79522823246264596</v>
      </c>
      <c r="AX1242" s="2">
        <f>_xlfn.XLOOKUP($A1242,Results!$A$2:$A$2256,Results!S$2:S$2256,"")</f>
        <v>85</v>
      </c>
      <c r="AY1242" s="2">
        <f>_xlfn.XLOOKUP($A1242,Results!$A$2:$A$2256,Results!T$2:T$2256,"")</f>
        <v>65</v>
      </c>
      <c r="AZ1242" s="2">
        <f>_xlfn.XLOOKUP($A1242,Results!$A$2:$A$2256,Results!U$2:U$2256,"")</f>
        <v>80</v>
      </c>
      <c r="BA1242" s="2" t="str">
        <f>_xlfn.XLOOKUP($A1242,Results!$A$2:$A$2256,Results!V$2:V$2256,"")</f>
        <v>EATON DISTRIBUTION EQUIP</v>
      </c>
      <c r="BB1242" s="2">
        <f>_xlfn.XLOOKUP($A1242,Results!$A$2:$A$2256,Results!W$2:W$2256,"")</f>
        <v>71</v>
      </c>
      <c r="BC1242" s="2">
        <f>_xlfn.XLOOKUP($A1242,Results!$A$2:$A$2256,Results!X$2:X$2256,"")</f>
        <v>39121304</v>
      </c>
      <c r="BD1242" s="2">
        <f>_xlfn.XLOOKUP($A1242,Results!$A$2:$A$2256,Results!Y$2:Y$2256,"")</f>
        <v>85</v>
      </c>
      <c r="BE1242" s="2" t="b">
        <f>_xlfn.XLOOKUP($A1242,Results!$A$2:$A$2256,Results!Z$2:Z$2256,"")</f>
        <v>1</v>
      </c>
    </row>
    <row r="1243" spans="1:57" ht="38.25" customHeight="1" x14ac:dyDescent="0.3">
      <c r="A1243">
        <v>906920</v>
      </c>
      <c r="B1243">
        <v>281305</v>
      </c>
      <c r="C1243" t="s">
        <v>36</v>
      </c>
      <c r="D1243" t="s">
        <v>263</v>
      </c>
      <c r="E1243" s="2" t="str">
        <f>VLOOKUP(F1243,'RPA Vendor Data '!F$1:$G$2418,2)</f>
        <v>CRAWFORD ELECTRIC SUPPLY</v>
      </c>
      <c r="F1243" s="2">
        <v>10895</v>
      </c>
      <c r="G1243" s="2">
        <v>21</v>
      </c>
      <c r="H1243" t="s">
        <v>4006</v>
      </c>
      <c r="I1243">
        <v>10</v>
      </c>
      <c r="J1243" t="s">
        <v>389</v>
      </c>
      <c r="K1243" t="s">
        <v>58</v>
      </c>
      <c r="L1243">
        <v>38.18</v>
      </c>
      <c r="M1243" s="2" t="s">
        <v>4003</v>
      </c>
      <c r="N1243" s="9" t="s">
        <v>4007</v>
      </c>
      <c r="O1243" t="s">
        <v>36</v>
      </c>
      <c r="P1243" t="s">
        <v>36</v>
      </c>
      <c r="Q1243">
        <v>78618910472</v>
      </c>
      <c r="R1243">
        <v>3.82</v>
      </c>
      <c r="S1243" s="1">
        <v>45744.166933252323</v>
      </c>
      <c r="T1243" t="s">
        <v>42</v>
      </c>
      <c r="U1243" s="1">
        <v>45743.955555555563</v>
      </c>
      <c r="V1243" t="s">
        <v>43</v>
      </c>
      <c r="W1243" t="s">
        <v>36</v>
      </c>
      <c r="X1243">
        <v>3</v>
      </c>
      <c r="Y1243">
        <v>999</v>
      </c>
      <c r="Z1243" t="s">
        <v>36</v>
      </c>
      <c r="AA1243" t="s">
        <v>36</v>
      </c>
      <c r="AB1243" t="s">
        <v>36</v>
      </c>
      <c r="AC1243" t="s">
        <v>55</v>
      </c>
      <c r="AD1243" t="s">
        <v>55</v>
      </c>
      <c r="AE1243" t="s">
        <v>45</v>
      </c>
      <c r="AG1243" s="18" t="s">
        <v>4008</v>
      </c>
      <c r="AH1243" s="18"/>
      <c r="AI1243" s="2" t="s">
        <v>48</v>
      </c>
      <c r="AJ1243" s="2" t="e">
        <f>VLOOKUP(A1243,'Classification Test Result'!$A$2:$D$2428,4,FALSE)</f>
        <v>#N/A</v>
      </c>
      <c r="AL1243" s="2">
        <f>_xlfn.XLOOKUP($A1243,Results!$A$2:$A$2256,Results!G$2:G$2256,"")</f>
        <v>336383</v>
      </c>
      <c r="AM1243" s="2" t="str">
        <f>_xlfn.XLOOKUP($A1243,Results!$A$2:$A$2256,Results!H$2:H$2256,"")</f>
        <v>TP472</v>
      </c>
      <c r="AN1243" s="2" t="str">
        <f>_xlfn.XLOOKUP($A1243,Results!$A$2:$A$2256,Results!I$2:I$2256,"")</f>
        <v>EATON DISTRIBUTION EQUIP</v>
      </c>
      <c r="AO1243" s="2">
        <f>_xlfn.XLOOKUP($A1243,Results!$A$2:$A$2256,Results!J$2:J$2256,"")</f>
        <v>786189104721</v>
      </c>
      <c r="AP1243" s="2">
        <f>_xlfn.XLOOKUP($A1243,Results!$A$2:$A$2256,Results!K$2:K$2256,"")</f>
        <v>39121304</v>
      </c>
      <c r="AQ1243" s="2" t="str">
        <f>_xlfn.XLOOKUP($A1243,Results!$A$2:$A$2256,Results!L$2:L$2256,"")</f>
        <v>AK10302325</v>
      </c>
      <c r="AR1243" s="2">
        <f>_xlfn.XLOOKUP($A1243,Results!$A$2:$A$2256,Results!M$2:M$2256,"")</f>
        <v>1004357</v>
      </c>
      <c r="AS1243" s="2" t="str">
        <f>_xlfn.XLOOKUP($A1243,Results!$A$2:$A$2256,Results!N$2:N$2256,"")</f>
        <v>CCHO TP472 4SQ FLAT BLANK COVER</v>
      </c>
      <c r="AT1243" s="2" t="str">
        <f>_xlfn.XLOOKUP($A1243,Results!$A$2:$A$2256,Results!O$2:O$2256,"")</f>
        <v>EATON DISTRIBUTION EQUIP</v>
      </c>
      <c r="AU1243" s="2">
        <f>_xlfn.XLOOKUP($A1243,Results!$A$2:$A$2256,Results!P$2:P$2256,"")</f>
        <v>0</v>
      </c>
      <c r="AV1243" s="2" t="str">
        <f>_xlfn.XLOOKUP($A1243,Results!$A$2:$A$2256,Results!Q$2:Q$2256,"")</f>
        <v>NO_VALID_MATCHES</v>
      </c>
      <c r="AW1243" s="2" t="str">
        <f>_xlfn.XLOOKUP($A1243,Results!$A$2:$A$2256,Results!R$2:R$2256,"")</f>
        <v>0.7497021823180875</v>
      </c>
      <c r="AX1243" s="2">
        <f>_xlfn.XLOOKUP($A1243,Results!$A$2:$A$2256,Results!S$2:S$2256,"")</f>
        <v>81</v>
      </c>
      <c r="AY1243" s="2">
        <f>_xlfn.XLOOKUP($A1243,Results!$A$2:$A$2256,Results!T$2:T$2256,"")</f>
        <v>62</v>
      </c>
      <c r="AZ1243" s="2">
        <f>_xlfn.XLOOKUP($A1243,Results!$A$2:$A$2256,Results!U$2:U$2256,"")</f>
        <v>73</v>
      </c>
      <c r="BA1243" s="2" t="str">
        <f>_xlfn.XLOOKUP($A1243,Results!$A$2:$A$2256,Results!V$2:V$2256,"")</f>
        <v>EATON DISTRIBUTION EQUIP</v>
      </c>
      <c r="BB1243" s="2">
        <f>_xlfn.XLOOKUP($A1243,Results!$A$2:$A$2256,Results!W$2:W$2256,"")</f>
        <v>51</v>
      </c>
      <c r="BC1243" s="2">
        <f>_xlfn.XLOOKUP($A1243,Results!$A$2:$A$2256,Results!X$2:X$2256,"")</f>
        <v>39121304</v>
      </c>
      <c r="BD1243" s="2">
        <f>_xlfn.XLOOKUP($A1243,Results!$A$2:$A$2256,Results!Y$2:Y$2256,"")</f>
        <v>82</v>
      </c>
      <c r="BE1243" s="2" t="b">
        <f>_xlfn.XLOOKUP($A1243,Results!$A$2:$A$2256,Results!Z$2:Z$2256,"")</f>
        <v>1</v>
      </c>
    </row>
    <row r="1244" spans="1:57" ht="38.25" customHeight="1" x14ac:dyDescent="0.3">
      <c r="A1244">
        <v>906921</v>
      </c>
      <c r="B1244">
        <v>281305</v>
      </c>
      <c r="C1244" t="s">
        <v>36</v>
      </c>
      <c r="D1244" t="s">
        <v>263</v>
      </c>
      <c r="E1244" s="2" t="str">
        <f>VLOOKUP(F1244,'RPA Vendor Data '!F$1:$G$2418,2)</f>
        <v>CRAWFORD ELECTRIC SUPPLY</v>
      </c>
      <c r="F1244" s="2">
        <v>10895</v>
      </c>
      <c r="G1244" s="2">
        <v>9</v>
      </c>
      <c r="H1244" t="s">
        <v>4009</v>
      </c>
      <c r="I1244">
        <v>25</v>
      </c>
      <c r="J1244" t="s">
        <v>389</v>
      </c>
      <c r="K1244" t="s">
        <v>58</v>
      </c>
      <c r="L1244">
        <v>116.67</v>
      </c>
      <c r="M1244" s="2" t="s">
        <v>4003</v>
      </c>
      <c r="N1244" s="9" t="s">
        <v>4010</v>
      </c>
      <c r="O1244" t="s">
        <v>36</v>
      </c>
      <c r="P1244" t="s">
        <v>36</v>
      </c>
      <c r="Q1244">
        <v>78618910403</v>
      </c>
      <c r="R1244">
        <v>29.17</v>
      </c>
      <c r="S1244" s="1">
        <v>45744.166902314813</v>
      </c>
      <c r="T1244" t="s">
        <v>42</v>
      </c>
      <c r="U1244" s="1">
        <v>45743.955555555563</v>
      </c>
      <c r="V1244" t="s">
        <v>43</v>
      </c>
      <c r="W1244" t="s">
        <v>36</v>
      </c>
      <c r="X1244">
        <v>3</v>
      </c>
      <c r="Y1244">
        <v>999</v>
      </c>
      <c r="Z1244" t="s">
        <v>36</v>
      </c>
      <c r="AA1244" t="s">
        <v>36</v>
      </c>
      <c r="AB1244" t="s">
        <v>36</v>
      </c>
      <c r="AC1244" t="s">
        <v>55</v>
      </c>
      <c r="AD1244" t="s">
        <v>55</v>
      </c>
      <c r="AE1244" t="s">
        <v>45</v>
      </c>
      <c r="AG1244" s="18" t="s">
        <v>4011</v>
      </c>
      <c r="AH1244" s="18"/>
      <c r="AI1244" s="2" t="s">
        <v>48</v>
      </c>
      <c r="AJ1244" s="2" t="e">
        <f>VLOOKUP(A1244,'Classification Test Result'!$A$2:$D$2428,4,FALSE)</f>
        <v>#N/A</v>
      </c>
      <c r="AL1244" s="2">
        <f>_xlfn.XLOOKUP($A1244,Results!$A$2:$A$2256,Results!G$2:G$2256,"")</f>
        <v>336381</v>
      </c>
      <c r="AM1244" s="2" t="str">
        <f>_xlfn.XLOOKUP($A1244,Results!$A$2:$A$2256,Results!H$2:H$2256,"")</f>
        <v>TP403</v>
      </c>
      <c r="AN1244" s="2" t="str">
        <f>_xlfn.XLOOKUP($A1244,Results!$A$2:$A$2256,Results!I$2:I$2256,"")</f>
        <v>EATON DISTRIBUTION EQUIP</v>
      </c>
      <c r="AO1244" s="2">
        <f>_xlfn.XLOOKUP($A1244,Results!$A$2:$A$2256,Results!J$2:J$2256,"")</f>
        <v>786189104035</v>
      </c>
      <c r="AP1244" s="2">
        <f>_xlfn.XLOOKUP($A1244,Results!$A$2:$A$2256,Results!K$2:K$2256,"")</f>
        <v>39121308</v>
      </c>
      <c r="AQ1244" s="2" t="str">
        <f>_xlfn.XLOOKUP($A1244,Results!$A$2:$A$2256,Results!L$2:L$2256,"")</f>
        <v>AK10302218</v>
      </c>
      <c r="AR1244" s="2">
        <f>_xlfn.XLOOKUP($A1244,Results!$A$2:$A$2256,Results!M$2:M$2256,"")</f>
        <v>1063047</v>
      </c>
      <c r="AS1244" s="2" t="str">
        <f>_xlfn.XLOOKUP($A1244,Results!$A$2:$A$2256,Results!N$2:N$2256,"")</f>
        <v>CCHO TP403 4SQ 2-1/8D BOX</v>
      </c>
      <c r="AT1244" s="2" t="str">
        <f>_xlfn.XLOOKUP($A1244,Results!$A$2:$A$2256,Results!O$2:O$2256,"")</f>
        <v>EATON DISTRIBUTION EQUIP</v>
      </c>
      <c r="AU1244" s="2">
        <f>_xlfn.XLOOKUP($A1244,Results!$A$2:$A$2256,Results!P$2:P$2256,"")</f>
        <v>0</v>
      </c>
      <c r="AV1244" s="2" t="str">
        <f>_xlfn.XLOOKUP($A1244,Results!$A$2:$A$2256,Results!Q$2:Q$2256,"")</f>
        <v>NO_VALID_MATCHES</v>
      </c>
      <c r="AW1244" s="2" t="str">
        <f>_xlfn.XLOOKUP($A1244,Results!$A$2:$A$2256,Results!R$2:R$2256,"")</f>
        <v>0.7750022026111134</v>
      </c>
      <c r="AX1244" s="2">
        <f>_xlfn.XLOOKUP($A1244,Results!$A$2:$A$2256,Results!S$2:S$2256,"")</f>
        <v>83</v>
      </c>
      <c r="AY1244" s="2">
        <f>_xlfn.XLOOKUP($A1244,Results!$A$2:$A$2256,Results!T$2:T$2256,"")</f>
        <v>64</v>
      </c>
      <c r="AZ1244" s="2">
        <f>_xlfn.XLOOKUP($A1244,Results!$A$2:$A$2256,Results!U$2:U$2256,"")</f>
        <v>77</v>
      </c>
      <c r="BA1244" s="2" t="str">
        <f>_xlfn.XLOOKUP($A1244,Results!$A$2:$A$2256,Results!V$2:V$2256,"")</f>
        <v>EATON</v>
      </c>
      <c r="BB1244" s="2">
        <f>_xlfn.XLOOKUP($A1244,Results!$A$2:$A$2256,Results!W$2:W$2256,"")</f>
        <v>67</v>
      </c>
      <c r="BC1244" s="2">
        <f>_xlfn.XLOOKUP($A1244,Results!$A$2:$A$2256,Results!X$2:X$2256,"")</f>
        <v>39121308</v>
      </c>
      <c r="BD1244" s="2">
        <f>_xlfn.XLOOKUP($A1244,Results!$A$2:$A$2256,Results!Y$2:Y$2256,"")</f>
        <v>83</v>
      </c>
      <c r="BE1244" s="2" t="b">
        <f>_xlfn.XLOOKUP($A1244,Results!$A$2:$A$2256,Results!Z$2:Z$2256,"")</f>
        <v>1</v>
      </c>
    </row>
    <row r="1245" spans="1:57" ht="38.25" customHeight="1" x14ac:dyDescent="0.3">
      <c r="A1245">
        <v>906922</v>
      </c>
      <c r="B1245">
        <v>281319</v>
      </c>
      <c r="C1245" t="s">
        <v>36</v>
      </c>
      <c r="D1245" t="s">
        <v>4012</v>
      </c>
      <c r="E1245" s="2" t="str">
        <f>VLOOKUP(F1245,'RPA Vendor Data '!F$1:$G$2418,2)</f>
        <v>VIKING ELECTRIC</v>
      </c>
      <c r="F1245" s="2">
        <v>13536</v>
      </c>
      <c r="G1245" s="2">
        <v>1</v>
      </c>
      <c r="H1245" t="s">
        <v>4013</v>
      </c>
      <c r="I1245">
        <v>-1</v>
      </c>
      <c r="J1245" t="s">
        <v>389</v>
      </c>
      <c r="K1245" t="s">
        <v>58</v>
      </c>
      <c r="L1245">
        <v>5864.36</v>
      </c>
      <c r="M1245" s="2" t="s">
        <v>4003</v>
      </c>
      <c r="N1245" s="9" t="s">
        <v>4014</v>
      </c>
      <c r="O1245" t="s">
        <v>36</v>
      </c>
      <c r="P1245" t="s">
        <v>4015</v>
      </c>
      <c r="Q1245" t="s">
        <v>36</v>
      </c>
      <c r="R1245">
        <v>-58.64</v>
      </c>
      <c r="S1245" s="1">
        <v>45744.189021678241</v>
      </c>
      <c r="T1245" t="s">
        <v>42</v>
      </c>
      <c r="U1245" s="1">
        <v>45743.967361111107</v>
      </c>
      <c r="V1245" t="s">
        <v>43</v>
      </c>
      <c r="W1245" t="s">
        <v>36</v>
      </c>
      <c r="X1245">
        <v>0</v>
      </c>
      <c r="Y1245">
        <v>999</v>
      </c>
      <c r="Z1245" t="s">
        <v>36</v>
      </c>
      <c r="AA1245" t="s">
        <v>36</v>
      </c>
      <c r="AB1245" t="s">
        <v>36</v>
      </c>
      <c r="AC1245" t="s">
        <v>55</v>
      </c>
      <c r="AD1245" t="s">
        <v>55</v>
      </c>
      <c r="AE1245" t="s">
        <v>45</v>
      </c>
      <c r="AG1245" s="18" t="s">
        <v>4016</v>
      </c>
      <c r="AH1245" s="18"/>
      <c r="AI1245" s="2" t="s">
        <v>48</v>
      </c>
      <c r="AJ1245" s="2" t="e">
        <f>VLOOKUP(A1245,'Classification Test Result'!$A$2:$D$2428,4,FALSE)</f>
        <v>#N/A</v>
      </c>
      <c r="AL1245" s="2">
        <f>_xlfn.XLOOKUP($A1245,Results!$A$2:$A$2256,Results!G$2:G$2256,"")</f>
        <v>338111</v>
      </c>
      <c r="AM1245" s="2" t="str">
        <f>_xlfn.XLOOKUP($A1245,Results!$A$2:$A$2256,Results!H$2:H$2256,"")</f>
        <v>LR45CGN</v>
      </c>
      <c r="AN1245" s="2" t="str">
        <f>_xlfn.XLOOKUP($A1245,Results!$A$2:$A$2256,Results!I$2:I$2256,"")</f>
        <v>EATON DISTRIBUTION EQUIP</v>
      </c>
      <c r="AO1245" s="2">
        <f>_xlfn.XLOOKUP($A1245,Results!$A$2:$A$2256,Results!J$2:J$2256,"")</f>
        <v>784564744326</v>
      </c>
      <c r="AP1245" s="2">
        <f>_xlfn.XLOOKUP($A1245,Results!$A$2:$A$2256,Results!K$2:K$2256,"")</f>
        <v>39131708</v>
      </c>
      <c r="AQ1245" s="2" t="str">
        <f>_xlfn.XLOOKUP($A1245,Results!$A$2:$A$2256,Results!L$2:L$2256,"")</f>
        <v>AK10298059</v>
      </c>
      <c r="AR1245" s="2">
        <f>_xlfn.XLOOKUP($A1245,Results!$A$2:$A$2256,Results!M$2:M$2256,"")</f>
        <v>457017</v>
      </c>
      <c r="AS1245" s="2" t="str">
        <f>_xlfn.XLOOKUP($A1245,Results!$A$2:$A$2256,Results!N$2:N$2256,"")</f>
        <v>CCHC LR45CGN 1-1/4 AL LR CONDBY</v>
      </c>
      <c r="AT1245" s="2" t="str">
        <f>_xlfn.XLOOKUP($A1245,Results!$A$2:$A$2256,Results!O$2:O$2256,"")</f>
        <v>EATON DISTRIBUTION EQUIP</v>
      </c>
      <c r="AU1245" s="2">
        <f>_xlfn.XLOOKUP($A1245,Results!$A$2:$A$2256,Results!P$2:P$2256,"")</f>
        <v>0</v>
      </c>
      <c r="AV1245" s="2" t="str">
        <f>_xlfn.XLOOKUP($A1245,Results!$A$2:$A$2256,Results!Q$2:Q$2256,"")</f>
        <v>NO_VALID_MATCHES</v>
      </c>
      <c r="AW1245" s="2" t="str">
        <f>_xlfn.XLOOKUP($A1245,Results!$A$2:$A$2256,Results!R$2:R$2256,"")</f>
        <v>0.6739248609538946</v>
      </c>
      <c r="AX1245" s="2">
        <f>_xlfn.XLOOKUP($A1245,Results!$A$2:$A$2256,Results!S$2:S$2256,"")</f>
        <v>97</v>
      </c>
      <c r="AY1245" s="2">
        <f>_xlfn.XLOOKUP($A1245,Results!$A$2:$A$2256,Results!T$2:T$2256,"")</f>
        <v>75</v>
      </c>
      <c r="AZ1245" s="2">
        <f>_xlfn.XLOOKUP($A1245,Results!$A$2:$A$2256,Results!U$2:U$2256,"")</f>
        <v>77</v>
      </c>
      <c r="BA1245" s="2" t="str">
        <f>_xlfn.XLOOKUP($A1245,Results!$A$2:$A$2256,Results!V$2:V$2256,"")</f>
        <v>EATON</v>
      </c>
      <c r="BB1245" s="2">
        <f>_xlfn.XLOOKUP($A1245,Results!$A$2:$A$2256,Results!W$2:W$2256,"")</f>
        <v>82</v>
      </c>
      <c r="BC1245" s="2">
        <f>_xlfn.XLOOKUP($A1245,Results!$A$2:$A$2256,Results!X$2:X$2256,"")</f>
        <v>39131700</v>
      </c>
      <c r="BD1245" s="2">
        <f>_xlfn.XLOOKUP($A1245,Results!$A$2:$A$2256,Results!Y$2:Y$2256,"")</f>
        <v>82</v>
      </c>
      <c r="BE1245" s="2" t="b">
        <f>_xlfn.XLOOKUP($A1245,Results!$A$2:$A$2256,Results!Z$2:Z$2256,"")</f>
        <v>1</v>
      </c>
    </row>
    <row r="1246" spans="1:57" ht="38.25" customHeight="1" x14ac:dyDescent="0.3">
      <c r="A1246">
        <v>906923</v>
      </c>
      <c r="B1246">
        <v>281879</v>
      </c>
      <c r="C1246" t="s">
        <v>36</v>
      </c>
      <c r="D1246" t="s">
        <v>4017</v>
      </c>
      <c r="E1246" s="2" t="str">
        <f>VLOOKUP(F1246,'RPA Vendor Data '!F$1:$G$2418,2)</f>
        <v>CAPITAL ELECTRIC</v>
      </c>
      <c r="F1246" s="2">
        <v>10512</v>
      </c>
      <c r="G1246" s="2">
        <v>1</v>
      </c>
      <c r="H1246" t="s">
        <v>4018</v>
      </c>
      <c r="I1246">
        <v>1</v>
      </c>
      <c r="J1246" t="s">
        <v>389</v>
      </c>
      <c r="K1246" t="s">
        <v>58</v>
      </c>
      <c r="L1246">
        <v>136.85</v>
      </c>
      <c r="M1246" s="2" t="s">
        <v>4003</v>
      </c>
      <c r="N1246" s="9">
        <v>260</v>
      </c>
      <c r="O1246" t="s">
        <v>36</v>
      </c>
      <c r="P1246" t="s">
        <v>4019</v>
      </c>
      <c r="Q1246">
        <v>78456410260</v>
      </c>
      <c r="R1246">
        <v>1.37</v>
      </c>
      <c r="S1246" s="1">
        <v>45744.66816577546</v>
      </c>
      <c r="T1246" t="s">
        <v>42</v>
      </c>
      <c r="U1246" s="1">
        <v>45744.442361111112</v>
      </c>
      <c r="V1246" t="s">
        <v>43</v>
      </c>
      <c r="W1246" t="s">
        <v>36</v>
      </c>
      <c r="X1246">
        <v>1</v>
      </c>
      <c r="Y1246" t="s">
        <v>158</v>
      </c>
      <c r="Z1246">
        <v>136.85</v>
      </c>
      <c r="AA1246">
        <v>136.85</v>
      </c>
      <c r="AB1246">
        <v>199</v>
      </c>
      <c r="AC1246" t="s">
        <v>55</v>
      </c>
      <c r="AD1246" t="s">
        <v>55</v>
      </c>
      <c r="AE1246" t="s">
        <v>45</v>
      </c>
      <c r="AG1246" s="18" t="s">
        <v>4020</v>
      </c>
      <c r="AH1246" s="18"/>
      <c r="AI1246" s="2" t="s">
        <v>48</v>
      </c>
      <c r="AJ1246" s="2" t="e">
        <f>VLOOKUP(A1246,'Classification Test Result'!$A$2:$D$2428,4,FALSE)</f>
        <v>#N/A</v>
      </c>
      <c r="AL1246" s="2">
        <f>_xlfn.XLOOKUP($A1246,Results!$A$2:$A$2256,Results!G$2:G$2256,"")</f>
        <v>0</v>
      </c>
      <c r="AM1246" s="2">
        <f>_xlfn.XLOOKUP($A1246,Results!$A$2:$A$2256,Results!H$2:H$2256,"")</f>
        <v>0</v>
      </c>
      <c r="AN1246" s="2">
        <f>_xlfn.XLOOKUP($A1246,Results!$A$2:$A$2256,Results!I$2:I$2256,"")</f>
        <v>0</v>
      </c>
      <c r="AO1246" s="2">
        <f>_xlfn.XLOOKUP($A1246,Results!$A$2:$A$2256,Results!J$2:J$2256,"")</f>
        <v>0</v>
      </c>
      <c r="AP1246" s="2">
        <f>_xlfn.XLOOKUP($A1246,Results!$A$2:$A$2256,Results!K$2:K$2256,"")</f>
        <v>0</v>
      </c>
      <c r="AQ1246" s="2">
        <f>_xlfn.XLOOKUP($A1246,Results!$A$2:$A$2256,Results!L$2:L$2256,"")</f>
        <v>0</v>
      </c>
      <c r="AR1246" s="2">
        <f>_xlfn.XLOOKUP($A1246,Results!$A$2:$A$2256,Results!M$2:M$2256,"")</f>
        <v>0</v>
      </c>
      <c r="AS1246" s="2">
        <f>_xlfn.XLOOKUP($A1246,Results!$A$2:$A$2256,Results!N$2:N$2256,"")</f>
        <v>0</v>
      </c>
      <c r="AT1246" s="2" t="str">
        <f>_xlfn.XLOOKUP($A1246,Results!$A$2:$A$2256,Results!O$2:O$2256,"")</f>
        <v>CROUSE HINDS</v>
      </c>
      <c r="AU1246" s="2" t="str">
        <f>_xlfn.XLOOKUP($A1246,Results!$A$2:$A$2256,Results!P$2:P$2256,"")</f>
        <v>CRS</v>
      </c>
      <c r="AV1246" s="2" t="str">
        <f>_xlfn.XLOOKUP($A1246,Results!$A$2:$A$2256,Results!Q$2:Q$2256,"")</f>
        <v>SINGLE_MATCH</v>
      </c>
      <c r="AW1246" s="2">
        <f>_xlfn.XLOOKUP($A1246,Results!$A$2:$A$2256,Results!R$2:R$2256,"")</f>
        <v>0</v>
      </c>
      <c r="AX1246" s="2">
        <f>_xlfn.XLOOKUP($A1246,Results!$A$2:$A$2256,Results!S$2:S$2256,"")</f>
        <v>0</v>
      </c>
      <c r="AY1246" s="2">
        <f>_xlfn.XLOOKUP($A1246,Results!$A$2:$A$2256,Results!T$2:T$2256,"")</f>
        <v>60</v>
      </c>
      <c r="AZ1246" s="2">
        <f>_xlfn.XLOOKUP($A1246,Results!$A$2:$A$2256,Results!U$2:U$2256,"")</f>
        <v>0</v>
      </c>
      <c r="BA1246" s="2">
        <f>_xlfn.XLOOKUP($A1246,Results!$A$2:$A$2256,Results!V$2:V$2256,"")</f>
        <v>0</v>
      </c>
      <c r="BB1246" s="2">
        <f>_xlfn.XLOOKUP($A1246,Results!$A$2:$A$2256,Results!W$2:W$2256,"")</f>
        <v>0</v>
      </c>
      <c r="BC1246" s="2">
        <f>_xlfn.XLOOKUP($A1246,Results!$A$2:$A$2256,Results!X$2:X$2256,"")</f>
        <v>39121300</v>
      </c>
      <c r="BD1246" s="2">
        <f>_xlfn.XLOOKUP($A1246,Results!$A$2:$A$2256,Results!Y$2:Y$2256,"")</f>
        <v>65</v>
      </c>
      <c r="BE1246" s="2">
        <f>_xlfn.XLOOKUP($A1246,Results!$A$2:$A$2256,Results!Z$2:Z$2256,"")</f>
        <v>0</v>
      </c>
    </row>
    <row r="1247" spans="1:57" ht="38.25" customHeight="1" x14ac:dyDescent="0.3">
      <c r="A1247">
        <v>906924</v>
      </c>
      <c r="B1247">
        <v>281368</v>
      </c>
      <c r="C1247" t="s">
        <v>36</v>
      </c>
      <c r="D1247" t="s">
        <v>2462</v>
      </c>
      <c r="E1247" s="2" t="str">
        <f>VLOOKUP(F1247,'RPA Vendor Data '!F$1:$G$2418,2)</f>
        <v>LOEB ELECTRIC</v>
      </c>
      <c r="F1247" s="2">
        <v>12062</v>
      </c>
      <c r="G1247" s="2">
        <v>3</v>
      </c>
      <c r="H1247" t="s">
        <v>4022</v>
      </c>
      <c r="I1247">
        <v>2</v>
      </c>
      <c r="J1247" t="s">
        <v>389</v>
      </c>
      <c r="K1247" t="s">
        <v>58</v>
      </c>
      <c r="L1247">
        <v>1067</v>
      </c>
      <c r="M1247" s="2" t="s">
        <v>3999</v>
      </c>
      <c r="N1247" s="9" t="s">
        <v>4023</v>
      </c>
      <c r="O1247" t="s">
        <v>36</v>
      </c>
      <c r="P1247" t="s">
        <v>36</v>
      </c>
      <c r="Q1247" t="s">
        <v>36</v>
      </c>
      <c r="R1247">
        <v>21.34</v>
      </c>
      <c r="S1247" s="1">
        <v>45744.251070983802</v>
      </c>
      <c r="T1247" t="s">
        <v>42</v>
      </c>
      <c r="U1247" s="1">
        <v>45744.025000000001</v>
      </c>
      <c r="V1247" t="s">
        <v>43</v>
      </c>
      <c r="W1247" t="s">
        <v>36</v>
      </c>
      <c r="X1247">
        <v>0</v>
      </c>
      <c r="Y1247">
        <v>999</v>
      </c>
      <c r="Z1247" t="s">
        <v>36</v>
      </c>
      <c r="AA1247" t="s">
        <v>36</v>
      </c>
      <c r="AB1247" t="s">
        <v>36</v>
      </c>
      <c r="AC1247" t="s">
        <v>55</v>
      </c>
      <c r="AD1247" t="s">
        <v>55</v>
      </c>
      <c r="AE1247" t="s">
        <v>45</v>
      </c>
      <c r="AG1247" s="18" t="s">
        <v>4024</v>
      </c>
      <c r="AH1247" s="18"/>
      <c r="AI1247" s="2" t="s">
        <v>48</v>
      </c>
      <c r="AJ1247" s="2" t="e">
        <f>VLOOKUP(A1247,'Classification Test Result'!$A$2:$D$2428,4,FALSE)</f>
        <v>#N/A</v>
      </c>
      <c r="AL1247" s="2">
        <f>_xlfn.XLOOKUP($A1247,Results!$A$2:$A$2256,Results!G$2:G$2256,"")</f>
        <v>337968</v>
      </c>
      <c r="AM1247" s="2" t="str">
        <f>_xlfn.XLOOKUP($A1247,Results!$A$2:$A$2256,Results!H$2:H$2256,"")</f>
        <v>TP722</v>
      </c>
      <c r="AN1247" s="2" t="str">
        <f>_xlfn.XLOOKUP($A1247,Results!$A$2:$A$2256,Results!I$2:I$2256,"")</f>
        <v>EATON DISTRIBUTION EQUIP</v>
      </c>
      <c r="AO1247" s="2">
        <f>_xlfn.XLOOKUP($A1247,Results!$A$2:$A$2256,Results!J$2:J$2256,"")</f>
        <v>786189107227</v>
      </c>
      <c r="AP1247" s="2">
        <f>_xlfn.XLOOKUP($A1247,Results!$A$2:$A$2256,Results!K$2:K$2256,"")</f>
        <v>39121304</v>
      </c>
      <c r="AQ1247" s="2" t="str">
        <f>_xlfn.XLOOKUP($A1247,Results!$A$2:$A$2256,Results!L$2:L$2256,"")</f>
        <v>AK10302640</v>
      </c>
      <c r="AR1247" s="2">
        <f>_xlfn.XLOOKUP($A1247,Results!$A$2:$A$2256,Results!M$2:M$2256,"")</f>
        <v>667062</v>
      </c>
      <c r="AS1247" s="2" t="str">
        <f>_xlfn.XLOOKUP($A1247,Results!$A$2:$A$2256,Results!N$2:N$2256,"")</f>
        <v>CCHO TP722 4-11/16SQ CVR 1DPLXRCPT</v>
      </c>
      <c r="AT1247" s="2" t="str">
        <f>_xlfn.XLOOKUP($A1247,Results!$A$2:$A$2256,Results!O$2:O$2256,"")</f>
        <v>EATON DISTRIBUTION EQUIP</v>
      </c>
      <c r="AU1247" s="2">
        <f>_xlfn.XLOOKUP($A1247,Results!$A$2:$A$2256,Results!P$2:P$2256,"")</f>
        <v>0</v>
      </c>
      <c r="AV1247" s="2" t="str">
        <f>_xlfn.XLOOKUP($A1247,Results!$A$2:$A$2256,Results!Q$2:Q$2256,"")</f>
        <v>NO_VALID_MATCHES</v>
      </c>
      <c r="AW1247" s="2" t="str">
        <f>_xlfn.XLOOKUP($A1247,Results!$A$2:$A$2256,Results!R$2:R$2256,"")</f>
        <v>0.8045372866156502</v>
      </c>
      <c r="AX1247" s="2">
        <f>_xlfn.XLOOKUP($A1247,Results!$A$2:$A$2256,Results!S$2:S$2256,"")</f>
        <v>71</v>
      </c>
      <c r="AY1247" s="2">
        <f>_xlfn.XLOOKUP($A1247,Results!$A$2:$A$2256,Results!T$2:T$2256,"")</f>
        <v>42</v>
      </c>
      <c r="AZ1247" s="2">
        <f>_xlfn.XLOOKUP($A1247,Results!$A$2:$A$2256,Results!U$2:U$2256,"")</f>
        <v>67</v>
      </c>
      <c r="BA1247" s="2" t="str">
        <f>_xlfn.XLOOKUP($A1247,Results!$A$2:$A$2256,Results!V$2:V$2256,"")</f>
        <v>EATON DISTRIBUTION EQUIP</v>
      </c>
      <c r="BB1247" s="2">
        <f>_xlfn.XLOOKUP($A1247,Results!$A$2:$A$2256,Results!W$2:W$2256,"")</f>
        <v>68</v>
      </c>
      <c r="BC1247" s="2">
        <f>_xlfn.XLOOKUP($A1247,Results!$A$2:$A$2256,Results!X$2:X$2256,"")</f>
        <v>39121304</v>
      </c>
      <c r="BD1247" s="2">
        <f>_xlfn.XLOOKUP($A1247,Results!$A$2:$A$2256,Results!Y$2:Y$2256,"")</f>
        <v>84</v>
      </c>
      <c r="BE1247" s="2" t="b">
        <f>_xlfn.XLOOKUP($A1247,Results!$A$2:$A$2256,Results!Z$2:Z$2256,"")</f>
        <v>1</v>
      </c>
    </row>
    <row r="1248" spans="1:57" ht="38.25" customHeight="1" x14ac:dyDescent="0.3">
      <c r="A1248">
        <v>906925</v>
      </c>
      <c r="B1248">
        <v>281710</v>
      </c>
      <c r="C1248" t="s">
        <v>36</v>
      </c>
      <c r="D1248" t="s">
        <v>594</v>
      </c>
      <c r="F1248" s="2">
        <v>16089</v>
      </c>
      <c r="G1248" s="2">
        <v>2</v>
      </c>
      <c r="H1248" s="2" t="s">
        <v>1010</v>
      </c>
      <c r="I1248">
        <v>1</v>
      </c>
      <c r="J1248" t="s">
        <v>39</v>
      </c>
      <c r="K1248" t="s">
        <v>39</v>
      </c>
      <c r="L1248">
        <v>17.89</v>
      </c>
      <c r="M1248" s="2" t="s">
        <v>36</v>
      </c>
      <c r="N1248" s="9" t="s">
        <v>36</v>
      </c>
      <c r="O1248" t="s">
        <v>36</v>
      </c>
      <c r="P1248" t="s">
        <v>36</v>
      </c>
      <c r="Q1248" t="s">
        <v>36</v>
      </c>
      <c r="R1248">
        <v>17.89</v>
      </c>
      <c r="S1248" s="1">
        <v>45744.543935150461</v>
      </c>
      <c r="T1248" t="s">
        <v>42</v>
      </c>
      <c r="U1248" s="1">
        <v>45744.313194444447</v>
      </c>
      <c r="V1248" t="s">
        <v>43</v>
      </c>
      <c r="W1248" t="s">
        <v>36</v>
      </c>
      <c r="X1248">
        <v>0</v>
      </c>
      <c r="Y1248">
        <v>999</v>
      </c>
      <c r="Z1248" t="s">
        <v>36</v>
      </c>
      <c r="AA1248" t="s">
        <v>36</v>
      </c>
      <c r="AB1248" t="s">
        <v>36</v>
      </c>
      <c r="AC1248" t="s">
        <v>1010</v>
      </c>
      <c r="AD1248" t="s">
        <v>1010</v>
      </c>
      <c r="AE1248" t="s">
        <v>45</v>
      </c>
      <c r="AF1248" s="2"/>
      <c r="AI1248" s="2" t="str">
        <f>IF(COUNTIF(Classification!$B$2:$B$316,H1248)&gt;0, "FREIGHT", " ")</f>
        <v>FREIGHT</v>
      </c>
      <c r="AJ1248" s="2" t="e">
        <f>VLOOKUP(A1248,'Classification Test Result'!$A$2:$D$2428,4,FALSE)</f>
        <v>#N/A</v>
      </c>
      <c r="AL1248" s="2" t="str">
        <f>_xlfn.XLOOKUP($A1248,Results!$A$2:$A$2256,Results!G$2:G$2256,"")</f>
        <v/>
      </c>
      <c r="AM1248" s="2" t="str">
        <f>_xlfn.XLOOKUP($A1248,Results!$A$2:$A$2256,Results!H$2:H$2256,"")</f>
        <v/>
      </c>
      <c r="AN1248" s="2" t="str">
        <f>_xlfn.XLOOKUP($A1248,Results!$A$2:$A$2256,Results!I$2:I$2256,"")</f>
        <v/>
      </c>
      <c r="AO1248" s="2" t="str">
        <f>_xlfn.XLOOKUP($A1248,Results!$A$2:$A$2256,Results!J$2:J$2256,"")</f>
        <v/>
      </c>
      <c r="AP1248" s="2" t="str">
        <f>_xlfn.XLOOKUP($A1248,Results!$A$2:$A$2256,Results!K$2:K$2256,"")</f>
        <v/>
      </c>
      <c r="AQ1248" s="2" t="str">
        <f>_xlfn.XLOOKUP($A1248,Results!$A$2:$A$2256,Results!L$2:L$2256,"")</f>
        <v/>
      </c>
      <c r="AR1248" s="2" t="str">
        <f>_xlfn.XLOOKUP($A1248,Results!$A$2:$A$2256,Results!M$2:M$2256,"")</f>
        <v/>
      </c>
      <c r="AS1248" s="2" t="str">
        <f>_xlfn.XLOOKUP($A1248,Results!$A$2:$A$2256,Results!N$2:N$2256,"")</f>
        <v/>
      </c>
      <c r="AT1248" s="2" t="str">
        <f>_xlfn.XLOOKUP($A1248,Results!$A$2:$A$2256,Results!O$2:O$2256,"")</f>
        <v/>
      </c>
      <c r="AU1248" s="2" t="str">
        <f>_xlfn.XLOOKUP($A1248,Results!$A$2:$A$2256,Results!P$2:P$2256,"")</f>
        <v/>
      </c>
      <c r="AV1248" s="2" t="str">
        <f>_xlfn.XLOOKUP($A1248,Results!$A$2:$A$2256,Results!Q$2:Q$2256,"")</f>
        <v/>
      </c>
      <c r="AW1248" s="2" t="str">
        <f>_xlfn.XLOOKUP($A1248,Results!$A$2:$A$2256,Results!R$2:R$2256,"")</f>
        <v/>
      </c>
      <c r="AX1248" s="2" t="str">
        <f>_xlfn.XLOOKUP($A1248,Results!$A$2:$A$2256,Results!S$2:S$2256,"")</f>
        <v/>
      </c>
      <c r="AY1248" s="2" t="str">
        <f>_xlfn.XLOOKUP($A1248,Results!$A$2:$A$2256,Results!T$2:T$2256,"")</f>
        <v/>
      </c>
      <c r="AZ1248" s="2" t="str">
        <f>_xlfn.XLOOKUP($A1248,Results!$A$2:$A$2256,Results!U$2:U$2256,"")</f>
        <v/>
      </c>
      <c r="BA1248" s="2" t="str">
        <f>_xlfn.XLOOKUP($A1248,Results!$A$2:$A$2256,Results!V$2:V$2256,"")</f>
        <v/>
      </c>
      <c r="BB1248" s="2" t="str">
        <f>_xlfn.XLOOKUP($A1248,Results!$A$2:$A$2256,Results!W$2:W$2256,"")</f>
        <v/>
      </c>
      <c r="BC1248" s="2" t="str">
        <f>_xlfn.XLOOKUP($A1248,Results!$A$2:$A$2256,Results!X$2:X$2256,"")</f>
        <v/>
      </c>
      <c r="BD1248" s="2" t="str">
        <f>_xlfn.XLOOKUP($A1248,Results!$A$2:$A$2256,Results!Y$2:Y$2256,"")</f>
        <v/>
      </c>
      <c r="BE1248" s="2" t="str">
        <f>_xlfn.XLOOKUP($A1248,Results!$A$2:$A$2256,Results!Z$2:Z$2256,"")</f>
        <v/>
      </c>
    </row>
    <row r="1249" spans="1:57" ht="38.25" customHeight="1" x14ac:dyDescent="0.3">
      <c r="A1249">
        <v>906926</v>
      </c>
      <c r="B1249">
        <v>281368</v>
      </c>
      <c r="C1249" t="s">
        <v>36</v>
      </c>
      <c r="D1249" t="s">
        <v>2462</v>
      </c>
      <c r="E1249" s="2" t="str">
        <f>VLOOKUP(F1249,'RPA Vendor Data '!F$1:$G$2418,2)</f>
        <v>LOEB ELECTRIC</v>
      </c>
      <c r="F1249" s="2">
        <v>12062</v>
      </c>
      <c r="G1249" s="2">
        <v>1</v>
      </c>
      <c r="H1249" t="s">
        <v>4025</v>
      </c>
      <c r="I1249">
        <v>4</v>
      </c>
      <c r="J1249" t="s">
        <v>389</v>
      </c>
      <c r="K1249" t="s">
        <v>58</v>
      </c>
      <c r="L1249">
        <v>926.40300000000002</v>
      </c>
      <c r="M1249" s="2" t="s">
        <v>3999</v>
      </c>
      <c r="N1249" s="9" t="s">
        <v>4026</v>
      </c>
      <c r="O1249" t="s">
        <v>36</v>
      </c>
      <c r="P1249" t="s">
        <v>36</v>
      </c>
      <c r="Q1249" t="s">
        <v>36</v>
      </c>
      <c r="R1249">
        <v>37.06</v>
      </c>
      <c r="S1249" s="1">
        <v>45744.251077743058</v>
      </c>
      <c r="T1249" t="s">
        <v>42</v>
      </c>
      <c r="U1249" s="1">
        <v>45744.025000000001</v>
      </c>
      <c r="V1249" t="s">
        <v>43</v>
      </c>
      <c r="W1249" t="s">
        <v>36</v>
      </c>
      <c r="X1249">
        <v>0</v>
      </c>
      <c r="Y1249">
        <v>999</v>
      </c>
      <c r="Z1249" t="s">
        <v>36</v>
      </c>
      <c r="AA1249" t="s">
        <v>36</v>
      </c>
      <c r="AB1249" t="s">
        <v>36</v>
      </c>
      <c r="AC1249" t="s">
        <v>55</v>
      </c>
      <c r="AD1249" t="s">
        <v>55</v>
      </c>
      <c r="AE1249" t="s">
        <v>45</v>
      </c>
      <c r="AG1249" s="18" t="s">
        <v>4027</v>
      </c>
      <c r="AH1249" s="18"/>
      <c r="AI1249" s="2" t="s">
        <v>48</v>
      </c>
      <c r="AJ1249" s="2" t="e">
        <f>VLOOKUP(A1249,'Classification Test Result'!$A$2:$D$2428,4,FALSE)</f>
        <v>#N/A</v>
      </c>
      <c r="AL1249" s="2">
        <f>_xlfn.XLOOKUP($A1249,Results!$A$2:$A$2256,Results!G$2:G$2256,"")</f>
        <v>337966</v>
      </c>
      <c r="AM1249" s="2" t="str">
        <f>_xlfn.XLOOKUP($A1249,Results!$A$2:$A$2256,Results!H$2:H$2256,"")</f>
        <v>TP720</v>
      </c>
      <c r="AN1249" s="2" t="str">
        <f>_xlfn.XLOOKUP($A1249,Results!$A$2:$A$2256,Results!I$2:I$2256,"")</f>
        <v>EATON DISTRIBUTION EQUIP</v>
      </c>
      <c r="AO1249" s="2">
        <f>_xlfn.XLOOKUP($A1249,Results!$A$2:$A$2256,Results!J$2:J$2256,"")</f>
        <v>786189107203</v>
      </c>
      <c r="AP1249" s="2">
        <f>_xlfn.XLOOKUP($A1249,Results!$A$2:$A$2256,Results!K$2:K$2256,"")</f>
        <v>39121304</v>
      </c>
      <c r="AQ1249" s="2" t="str">
        <f>_xlfn.XLOOKUP($A1249,Results!$A$2:$A$2256,Results!L$2:L$2256,"")</f>
        <v>AK10302618</v>
      </c>
      <c r="AR1249" s="2">
        <f>_xlfn.XLOOKUP($A1249,Results!$A$2:$A$2256,Results!M$2:M$2256,"")</f>
        <v>301437</v>
      </c>
      <c r="AS1249" s="2" t="str">
        <f>_xlfn.XLOOKUP($A1249,Results!$A$2:$A$2256,Results!N$2:N$2256,"")</f>
        <v>CCHO TP720 4-11/16SQ 1/2D CVR 1-SW</v>
      </c>
      <c r="AT1249" s="2" t="str">
        <f>_xlfn.XLOOKUP($A1249,Results!$A$2:$A$2256,Results!O$2:O$2256,"")</f>
        <v>EATON DISTRIBUTION EQUIP</v>
      </c>
      <c r="AU1249" s="2">
        <f>_xlfn.XLOOKUP($A1249,Results!$A$2:$A$2256,Results!P$2:P$2256,"")</f>
        <v>0</v>
      </c>
      <c r="AV1249" s="2" t="str">
        <f>_xlfn.XLOOKUP($A1249,Results!$A$2:$A$2256,Results!Q$2:Q$2256,"")</f>
        <v>NO_VALID_MATCHES</v>
      </c>
      <c r="AW1249" s="2" t="str">
        <f>_xlfn.XLOOKUP($A1249,Results!$A$2:$A$2256,Results!R$2:R$2256,"")</f>
        <v>0.7964477146091087</v>
      </c>
      <c r="AX1249" s="2">
        <f>_xlfn.XLOOKUP($A1249,Results!$A$2:$A$2256,Results!S$2:S$2256,"")</f>
        <v>70</v>
      </c>
      <c r="AY1249" s="2">
        <f>_xlfn.XLOOKUP($A1249,Results!$A$2:$A$2256,Results!T$2:T$2256,"")</f>
        <v>30</v>
      </c>
      <c r="AZ1249" s="2">
        <f>_xlfn.XLOOKUP($A1249,Results!$A$2:$A$2256,Results!U$2:U$2256,"")</f>
        <v>53</v>
      </c>
      <c r="BA1249" s="2" t="str">
        <f>_xlfn.XLOOKUP($A1249,Results!$A$2:$A$2256,Results!V$2:V$2256,"")</f>
        <v>EATON DISTRIBUTION EQUIP</v>
      </c>
      <c r="BB1249" s="2">
        <f>_xlfn.XLOOKUP($A1249,Results!$A$2:$A$2256,Results!W$2:W$2256,"")</f>
        <v>67</v>
      </c>
      <c r="BC1249" s="2">
        <f>_xlfn.XLOOKUP($A1249,Results!$A$2:$A$2256,Results!X$2:X$2256,"")</f>
        <v>39121304</v>
      </c>
      <c r="BD1249" s="2">
        <f>_xlfn.XLOOKUP($A1249,Results!$A$2:$A$2256,Results!Y$2:Y$2256,"")</f>
        <v>83</v>
      </c>
      <c r="BE1249" s="2" t="b">
        <f>_xlfn.XLOOKUP($A1249,Results!$A$2:$A$2256,Results!Z$2:Z$2256,"")</f>
        <v>1</v>
      </c>
    </row>
    <row r="1250" spans="1:57" ht="38.25" customHeight="1" x14ac:dyDescent="0.3">
      <c r="A1250">
        <v>906927</v>
      </c>
      <c r="B1250">
        <v>281736</v>
      </c>
      <c r="C1250" t="s">
        <v>36</v>
      </c>
      <c r="D1250">
        <v>34689</v>
      </c>
      <c r="F1250" s="2">
        <v>10455</v>
      </c>
      <c r="G1250" s="2">
        <v>2</v>
      </c>
      <c r="H1250" s="2" t="s">
        <v>1010</v>
      </c>
      <c r="I1250">
        <v>1</v>
      </c>
      <c r="J1250" t="s">
        <v>39</v>
      </c>
      <c r="K1250" t="s">
        <v>39</v>
      </c>
      <c r="L1250">
        <v>181.17</v>
      </c>
      <c r="M1250" s="2" t="s">
        <v>36</v>
      </c>
      <c r="N1250" s="9" t="s">
        <v>36</v>
      </c>
      <c r="O1250" t="s">
        <v>36</v>
      </c>
      <c r="P1250" t="s">
        <v>36</v>
      </c>
      <c r="Q1250" t="s">
        <v>36</v>
      </c>
      <c r="R1250">
        <v>181.17</v>
      </c>
      <c r="S1250" s="1">
        <v>45744.543158217602</v>
      </c>
      <c r="T1250" t="s">
        <v>42</v>
      </c>
      <c r="U1250" s="1">
        <v>45744.319444444453</v>
      </c>
      <c r="V1250" t="s">
        <v>43</v>
      </c>
      <c r="W1250" t="s">
        <v>36</v>
      </c>
      <c r="X1250">
        <v>0</v>
      </c>
      <c r="Y1250">
        <v>999</v>
      </c>
      <c r="Z1250" t="s">
        <v>36</v>
      </c>
      <c r="AA1250" t="s">
        <v>36</v>
      </c>
      <c r="AB1250" t="s">
        <v>36</v>
      </c>
      <c r="AC1250" t="s">
        <v>1010</v>
      </c>
      <c r="AD1250" t="s">
        <v>1010</v>
      </c>
      <c r="AE1250" t="s">
        <v>45</v>
      </c>
      <c r="AF1250" s="2"/>
      <c r="AI1250" s="2" t="str">
        <f>IF(COUNTIF(Classification!$B$2:$B$316,H1250)&gt;0, "FREIGHT", " ")</f>
        <v>FREIGHT</v>
      </c>
      <c r="AJ1250" s="2" t="e">
        <f>VLOOKUP(A1250,'Classification Test Result'!$A$2:$D$2428,4,FALSE)</f>
        <v>#N/A</v>
      </c>
      <c r="AL1250" s="2" t="str">
        <f>_xlfn.XLOOKUP($A1250,Results!$A$2:$A$2256,Results!G$2:G$2256,"")</f>
        <v/>
      </c>
      <c r="AM1250" s="2" t="str">
        <f>_xlfn.XLOOKUP($A1250,Results!$A$2:$A$2256,Results!H$2:H$2256,"")</f>
        <v/>
      </c>
      <c r="AN1250" s="2" t="str">
        <f>_xlfn.XLOOKUP($A1250,Results!$A$2:$A$2256,Results!I$2:I$2256,"")</f>
        <v/>
      </c>
      <c r="AO1250" s="2" t="str">
        <f>_xlfn.XLOOKUP($A1250,Results!$A$2:$A$2256,Results!J$2:J$2256,"")</f>
        <v/>
      </c>
      <c r="AP1250" s="2" t="str">
        <f>_xlfn.XLOOKUP($A1250,Results!$A$2:$A$2256,Results!K$2:K$2256,"")</f>
        <v/>
      </c>
      <c r="AQ1250" s="2" t="str">
        <f>_xlfn.XLOOKUP($A1250,Results!$A$2:$A$2256,Results!L$2:L$2256,"")</f>
        <v/>
      </c>
      <c r="AR1250" s="2" t="str">
        <f>_xlfn.XLOOKUP($A1250,Results!$A$2:$A$2256,Results!M$2:M$2256,"")</f>
        <v/>
      </c>
      <c r="AS1250" s="2" t="str">
        <f>_xlfn.XLOOKUP($A1250,Results!$A$2:$A$2256,Results!N$2:N$2256,"")</f>
        <v/>
      </c>
      <c r="AT1250" s="2" t="str">
        <f>_xlfn.XLOOKUP($A1250,Results!$A$2:$A$2256,Results!O$2:O$2256,"")</f>
        <v/>
      </c>
      <c r="AU1250" s="2" t="str">
        <f>_xlfn.XLOOKUP($A1250,Results!$A$2:$A$2256,Results!P$2:P$2256,"")</f>
        <v/>
      </c>
      <c r="AV1250" s="2" t="str">
        <f>_xlfn.XLOOKUP($A1250,Results!$A$2:$A$2256,Results!Q$2:Q$2256,"")</f>
        <v/>
      </c>
      <c r="AW1250" s="2" t="str">
        <f>_xlfn.XLOOKUP($A1250,Results!$A$2:$A$2256,Results!R$2:R$2256,"")</f>
        <v/>
      </c>
      <c r="AX1250" s="2" t="str">
        <f>_xlfn.XLOOKUP($A1250,Results!$A$2:$A$2256,Results!S$2:S$2256,"")</f>
        <v/>
      </c>
      <c r="AY1250" s="2" t="str">
        <f>_xlfn.XLOOKUP($A1250,Results!$A$2:$A$2256,Results!T$2:T$2256,"")</f>
        <v/>
      </c>
      <c r="AZ1250" s="2" t="str">
        <f>_xlfn.XLOOKUP($A1250,Results!$A$2:$A$2256,Results!U$2:U$2256,"")</f>
        <v/>
      </c>
      <c r="BA1250" s="2" t="str">
        <f>_xlfn.XLOOKUP($A1250,Results!$A$2:$A$2256,Results!V$2:V$2256,"")</f>
        <v/>
      </c>
      <c r="BB1250" s="2" t="str">
        <f>_xlfn.XLOOKUP($A1250,Results!$A$2:$A$2256,Results!W$2:W$2256,"")</f>
        <v/>
      </c>
      <c r="BC1250" s="2" t="str">
        <f>_xlfn.XLOOKUP($A1250,Results!$A$2:$A$2256,Results!X$2:X$2256,"")</f>
        <v/>
      </c>
      <c r="BD1250" s="2" t="str">
        <f>_xlfn.XLOOKUP($A1250,Results!$A$2:$A$2256,Results!Y$2:Y$2256,"")</f>
        <v/>
      </c>
      <c r="BE1250" s="2" t="str">
        <f>_xlfn.XLOOKUP($A1250,Results!$A$2:$A$2256,Results!Z$2:Z$2256,"")</f>
        <v/>
      </c>
    </row>
    <row r="1251" spans="1:57" ht="38.25" customHeight="1" x14ac:dyDescent="0.3">
      <c r="A1251">
        <v>906928</v>
      </c>
      <c r="B1251">
        <v>281591</v>
      </c>
      <c r="C1251" t="s">
        <v>36</v>
      </c>
      <c r="D1251" t="s">
        <v>2476</v>
      </c>
      <c r="E1251" s="2" t="str">
        <f>VLOOKUP(F1251,'RPA Vendor Data '!F$1:$G$2418,2)</f>
        <v>LOEB ELECTRIC</v>
      </c>
      <c r="F1251" s="2">
        <v>12062</v>
      </c>
      <c r="G1251" s="2">
        <v>1</v>
      </c>
      <c r="H1251" t="s">
        <v>4029</v>
      </c>
      <c r="I1251">
        <v>30</v>
      </c>
      <c r="J1251" t="s">
        <v>389</v>
      </c>
      <c r="K1251" t="s">
        <v>58</v>
      </c>
      <c r="L1251">
        <v>1029.7570000000001</v>
      </c>
      <c r="M1251" s="2" t="s">
        <v>3999</v>
      </c>
      <c r="N1251" s="9" t="s">
        <v>4030</v>
      </c>
      <c r="O1251" t="s">
        <v>36</v>
      </c>
      <c r="P1251" t="s">
        <v>36</v>
      </c>
      <c r="Q1251" t="s">
        <v>36</v>
      </c>
      <c r="R1251">
        <v>308.93</v>
      </c>
      <c r="S1251" s="1">
        <v>45744.48179302083</v>
      </c>
      <c r="T1251" t="s">
        <v>42</v>
      </c>
      <c r="U1251" s="1">
        <v>45744.25</v>
      </c>
      <c r="V1251" t="s">
        <v>43</v>
      </c>
      <c r="W1251" t="s">
        <v>36</v>
      </c>
      <c r="X1251">
        <v>0</v>
      </c>
      <c r="Y1251">
        <v>999</v>
      </c>
      <c r="Z1251" t="s">
        <v>36</v>
      </c>
      <c r="AA1251" t="s">
        <v>36</v>
      </c>
      <c r="AB1251" t="s">
        <v>36</v>
      </c>
      <c r="AC1251" t="s">
        <v>55</v>
      </c>
      <c r="AD1251" t="s">
        <v>55</v>
      </c>
      <c r="AE1251" t="s">
        <v>45</v>
      </c>
      <c r="AG1251" s="18" t="s">
        <v>4031</v>
      </c>
      <c r="AH1251" s="18"/>
      <c r="AI1251" s="2" t="s">
        <v>48</v>
      </c>
      <c r="AJ1251" s="2" t="e">
        <f>VLOOKUP(A1251,'Classification Test Result'!$A$2:$D$2428,4,FALSE)</f>
        <v>#N/A</v>
      </c>
      <c r="AL1251" s="2">
        <f>_xlfn.XLOOKUP($A1251,Results!$A$2:$A$2256,Results!G$2:G$2256,"")</f>
        <v>337964</v>
      </c>
      <c r="AM1251" s="2" t="str">
        <f>_xlfn.XLOOKUP($A1251,Results!$A$2:$A$2256,Results!H$2:H$2256,"")</f>
        <v>TP7150</v>
      </c>
      <c r="AN1251" s="2" t="str">
        <f>_xlfn.XLOOKUP($A1251,Results!$A$2:$A$2256,Results!I$2:I$2256,"")</f>
        <v>EATON DISTRIBUTION EQUIP</v>
      </c>
      <c r="AO1251" s="2">
        <f>_xlfn.XLOOKUP($A1251,Results!$A$2:$A$2256,Results!J$2:J$2256,"")</f>
        <v>786189071504</v>
      </c>
      <c r="AP1251" s="2">
        <f>_xlfn.XLOOKUP($A1251,Results!$A$2:$A$2256,Results!K$2:K$2256,"")</f>
        <v>39121305</v>
      </c>
      <c r="AQ1251" s="2" t="str">
        <f>_xlfn.XLOOKUP($A1251,Results!$A$2:$A$2256,Results!L$2:L$2256,"")</f>
        <v>AK10302598</v>
      </c>
      <c r="AR1251" s="2">
        <f>_xlfn.XLOOKUP($A1251,Results!$A$2:$A$2256,Results!M$2:M$2256,"")</f>
        <v>37849</v>
      </c>
      <c r="AS1251" s="2" t="str">
        <f>_xlfn.XLOOKUP($A1251,Results!$A$2:$A$2256,Results!N$2:N$2256,"")</f>
        <v>CCHO TP7150 4-IN RND WP BOX W/4 3/4</v>
      </c>
      <c r="AT1251" s="2" t="str">
        <f>_xlfn.XLOOKUP($A1251,Results!$A$2:$A$2256,Results!O$2:O$2256,"")</f>
        <v>EATON DISTRIBUTION EQUIP</v>
      </c>
      <c r="AU1251" s="2">
        <f>_xlfn.XLOOKUP($A1251,Results!$A$2:$A$2256,Results!P$2:P$2256,"")</f>
        <v>0</v>
      </c>
      <c r="AV1251" s="2" t="str">
        <f>_xlfn.XLOOKUP($A1251,Results!$A$2:$A$2256,Results!Q$2:Q$2256,"")</f>
        <v>NO_VALID_MATCHES</v>
      </c>
      <c r="AW1251" s="2" t="str">
        <f>_xlfn.XLOOKUP($A1251,Results!$A$2:$A$2256,Results!R$2:R$2256,"")</f>
        <v>0.8214987478005447</v>
      </c>
      <c r="AX1251" s="2">
        <f>_xlfn.XLOOKUP($A1251,Results!$A$2:$A$2256,Results!S$2:S$2256,"")</f>
        <v>81</v>
      </c>
      <c r="AY1251" s="2">
        <f>_xlfn.XLOOKUP($A1251,Results!$A$2:$A$2256,Results!T$2:T$2256,"")</f>
        <v>50</v>
      </c>
      <c r="AZ1251" s="2">
        <f>_xlfn.XLOOKUP($A1251,Results!$A$2:$A$2256,Results!U$2:U$2256,"")</f>
        <v>75</v>
      </c>
      <c r="BA1251" s="2" t="str">
        <f>_xlfn.XLOOKUP($A1251,Results!$A$2:$A$2256,Results!V$2:V$2256,"")</f>
        <v>EATON DISTRIBUTION EQUIP</v>
      </c>
      <c r="BB1251" s="2">
        <f>_xlfn.XLOOKUP($A1251,Results!$A$2:$A$2256,Results!W$2:W$2256,"")</f>
        <v>53</v>
      </c>
      <c r="BC1251" s="2">
        <f>_xlfn.XLOOKUP($A1251,Results!$A$2:$A$2256,Results!X$2:X$2256,"")</f>
        <v>39121305</v>
      </c>
      <c r="BD1251" s="2">
        <f>_xlfn.XLOOKUP($A1251,Results!$A$2:$A$2256,Results!Y$2:Y$2256,"")</f>
        <v>85</v>
      </c>
      <c r="BE1251" s="2" t="b">
        <f>_xlfn.XLOOKUP($A1251,Results!$A$2:$A$2256,Results!Z$2:Z$2256,"")</f>
        <v>1</v>
      </c>
    </row>
    <row r="1252" spans="1:57" ht="38.25" customHeight="1" x14ac:dyDescent="0.3">
      <c r="A1252">
        <v>906929</v>
      </c>
      <c r="B1252">
        <v>281591</v>
      </c>
      <c r="C1252" t="s">
        <v>36</v>
      </c>
      <c r="D1252" t="s">
        <v>2476</v>
      </c>
      <c r="E1252" s="2" t="str">
        <f>VLOOKUP(F1252,'RPA Vendor Data '!F$1:$G$2418,2)</f>
        <v>LOEB ELECTRIC</v>
      </c>
      <c r="F1252" s="2">
        <v>12062</v>
      </c>
      <c r="G1252" s="2">
        <v>5</v>
      </c>
      <c r="H1252" t="s">
        <v>4032</v>
      </c>
      <c r="I1252">
        <v>100</v>
      </c>
      <c r="J1252" t="s">
        <v>389</v>
      </c>
      <c r="K1252" t="s">
        <v>58</v>
      </c>
      <c r="L1252">
        <v>136.97300000000001</v>
      </c>
      <c r="M1252" s="2" t="s">
        <v>3999</v>
      </c>
      <c r="N1252" s="9" t="s">
        <v>4033</v>
      </c>
      <c r="O1252" t="s">
        <v>36</v>
      </c>
      <c r="P1252" t="s">
        <v>36</v>
      </c>
      <c r="Q1252" t="s">
        <v>36</v>
      </c>
      <c r="R1252">
        <v>136.97</v>
      </c>
      <c r="S1252" s="1">
        <v>45744.481822187503</v>
      </c>
      <c r="T1252" t="s">
        <v>42</v>
      </c>
      <c r="U1252" s="1">
        <v>45744.25</v>
      </c>
      <c r="V1252" t="s">
        <v>43</v>
      </c>
      <c r="W1252" t="s">
        <v>36</v>
      </c>
      <c r="X1252">
        <v>0</v>
      </c>
      <c r="Y1252">
        <v>999</v>
      </c>
      <c r="Z1252" t="s">
        <v>36</v>
      </c>
      <c r="AA1252" t="s">
        <v>36</v>
      </c>
      <c r="AB1252" t="s">
        <v>36</v>
      </c>
      <c r="AC1252" t="s">
        <v>55</v>
      </c>
      <c r="AD1252" t="s">
        <v>55</v>
      </c>
      <c r="AE1252" t="s">
        <v>45</v>
      </c>
      <c r="AG1252" s="18" t="s">
        <v>4034</v>
      </c>
      <c r="AH1252" s="18"/>
      <c r="AI1252" s="2" t="s">
        <v>48</v>
      </c>
      <c r="AJ1252" s="2" t="e">
        <f>VLOOKUP(A1252,'Classification Test Result'!$A$2:$D$2428,4,FALSE)</f>
        <v>#N/A</v>
      </c>
      <c r="AL1252" s="2">
        <f>_xlfn.XLOOKUP($A1252,Results!$A$2:$A$2256,Results!G$2:G$2256,"")</f>
        <v>337916</v>
      </c>
      <c r="AM1252" s="2" t="str">
        <f>_xlfn.XLOOKUP($A1252,Results!$A$2:$A$2256,Results!H$2:H$2256,"")</f>
        <v>TP568</v>
      </c>
      <c r="AN1252" s="2" t="str">
        <f>_xlfn.XLOOKUP($A1252,Results!$A$2:$A$2256,Results!I$2:I$2256,"")</f>
        <v>EATON DISTRIBUTION EQUIP</v>
      </c>
      <c r="AO1252" s="2">
        <f>_xlfn.XLOOKUP($A1252,Results!$A$2:$A$2256,Results!J$2:J$2256,"")</f>
        <v>786189105681</v>
      </c>
      <c r="AP1252" s="2">
        <f>_xlfn.XLOOKUP($A1252,Results!$A$2:$A$2256,Results!K$2:K$2256,"")</f>
        <v>39121304</v>
      </c>
      <c r="AQ1252" s="2" t="str">
        <f>_xlfn.XLOOKUP($A1252,Results!$A$2:$A$2256,Results!L$2:L$2256,"")</f>
        <v>AK10302426</v>
      </c>
      <c r="AR1252" s="2">
        <f>_xlfn.XLOOKUP($A1252,Results!$A$2:$A$2256,Results!M$2:M$2256,"")</f>
        <v>108621</v>
      </c>
      <c r="AS1252" s="2" t="str">
        <f>_xlfn.XLOOKUP($A1252,Results!$A$2:$A$2256,Results!N$2:N$2256,"")</f>
        <v>CCHO TP568 4-11/16SQ FLT BLANK CVR</v>
      </c>
      <c r="AT1252" s="2" t="str">
        <f>_xlfn.XLOOKUP($A1252,Results!$A$2:$A$2256,Results!O$2:O$2256,"")</f>
        <v>EATON DISTRIBUTION EQUIP</v>
      </c>
      <c r="AU1252" s="2">
        <f>_xlfn.XLOOKUP($A1252,Results!$A$2:$A$2256,Results!P$2:P$2256,"")</f>
        <v>0</v>
      </c>
      <c r="AV1252" s="2" t="str">
        <f>_xlfn.XLOOKUP($A1252,Results!$A$2:$A$2256,Results!Q$2:Q$2256,"")</f>
        <v>NO_VALID_MATCHES</v>
      </c>
      <c r="AW1252" s="2" t="str">
        <f>_xlfn.XLOOKUP($A1252,Results!$A$2:$A$2256,Results!R$2:R$2256,"")</f>
        <v>0.8260452824853158</v>
      </c>
      <c r="AX1252" s="2">
        <f>_xlfn.XLOOKUP($A1252,Results!$A$2:$A$2256,Results!S$2:S$2256,"")</f>
        <v>72</v>
      </c>
      <c r="AY1252" s="2">
        <f>_xlfn.XLOOKUP($A1252,Results!$A$2:$A$2256,Results!T$2:T$2256,"")</f>
        <v>43</v>
      </c>
      <c r="AZ1252" s="2">
        <f>_xlfn.XLOOKUP($A1252,Results!$A$2:$A$2256,Results!U$2:U$2256,"")</f>
        <v>70</v>
      </c>
      <c r="BA1252" s="2" t="str">
        <f>_xlfn.XLOOKUP($A1252,Results!$A$2:$A$2256,Results!V$2:V$2256,"")</f>
        <v>EATON DISTRIBUTION EQUIP</v>
      </c>
      <c r="BB1252" s="2">
        <f>_xlfn.XLOOKUP($A1252,Results!$A$2:$A$2256,Results!W$2:W$2256,"")</f>
        <v>59</v>
      </c>
      <c r="BC1252" s="2">
        <f>_xlfn.XLOOKUP($A1252,Results!$A$2:$A$2256,Results!X$2:X$2256,"")</f>
        <v>39121304</v>
      </c>
      <c r="BD1252" s="2">
        <f>_xlfn.XLOOKUP($A1252,Results!$A$2:$A$2256,Results!Y$2:Y$2256,"")</f>
        <v>85</v>
      </c>
      <c r="BE1252" s="2" t="b">
        <f>_xlfn.XLOOKUP($A1252,Results!$A$2:$A$2256,Results!Z$2:Z$2256,"")</f>
        <v>1</v>
      </c>
    </row>
    <row r="1253" spans="1:57" ht="38.25" customHeight="1" x14ac:dyDescent="0.3">
      <c r="A1253">
        <v>906930</v>
      </c>
      <c r="B1253">
        <v>281592</v>
      </c>
      <c r="C1253" t="s">
        <v>36</v>
      </c>
      <c r="D1253" t="s">
        <v>1524</v>
      </c>
      <c r="E1253" s="2" t="str">
        <f>VLOOKUP(F1253,'RPA Vendor Data '!F$1:$G$2418,2)</f>
        <v>LOEB ELECTRIC</v>
      </c>
      <c r="F1253" s="2">
        <v>12062</v>
      </c>
      <c r="G1253" s="2">
        <v>2</v>
      </c>
      <c r="H1253" t="s">
        <v>4032</v>
      </c>
      <c r="I1253">
        <v>25</v>
      </c>
      <c r="J1253" t="s">
        <v>389</v>
      </c>
      <c r="K1253" t="s">
        <v>58</v>
      </c>
      <c r="L1253">
        <v>137.99</v>
      </c>
      <c r="M1253" s="2" t="s">
        <v>3999</v>
      </c>
      <c r="N1253" s="9" t="s">
        <v>4033</v>
      </c>
      <c r="O1253" t="s">
        <v>36</v>
      </c>
      <c r="P1253" t="s">
        <v>36</v>
      </c>
      <c r="Q1253" t="s">
        <v>36</v>
      </c>
      <c r="R1253">
        <v>34.5</v>
      </c>
      <c r="S1253" s="1">
        <v>45744.481755127323</v>
      </c>
      <c r="T1253" t="s">
        <v>42</v>
      </c>
      <c r="U1253" s="1">
        <v>45744.25</v>
      </c>
      <c r="V1253" t="s">
        <v>43</v>
      </c>
      <c r="W1253" t="s">
        <v>36</v>
      </c>
      <c r="X1253">
        <v>0</v>
      </c>
      <c r="Y1253">
        <v>999</v>
      </c>
      <c r="Z1253" t="s">
        <v>36</v>
      </c>
      <c r="AA1253" t="s">
        <v>36</v>
      </c>
      <c r="AB1253" t="s">
        <v>36</v>
      </c>
      <c r="AC1253" t="s">
        <v>55</v>
      </c>
      <c r="AD1253" t="s">
        <v>55</v>
      </c>
      <c r="AE1253" t="s">
        <v>45</v>
      </c>
      <c r="AG1253" s="18" t="s">
        <v>4034</v>
      </c>
      <c r="AH1253" s="18"/>
      <c r="AI1253" s="2" t="s">
        <v>48</v>
      </c>
      <c r="AJ1253" s="2" t="e">
        <f>VLOOKUP(A1253,'Classification Test Result'!$A$2:$D$2428,4,FALSE)</f>
        <v>#N/A</v>
      </c>
      <c r="AL1253" s="2">
        <f>_xlfn.XLOOKUP($A1253,Results!$A$2:$A$2256,Results!G$2:G$2256,"")</f>
        <v>337916</v>
      </c>
      <c r="AM1253" s="2" t="str">
        <f>_xlfn.XLOOKUP($A1253,Results!$A$2:$A$2256,Results!H$2:H$2256,"")</f>
        <v>TP568</v>
      </c>
      <c r="AN1253" s="2" t="str">
        <f>_xlfn.XLOOKUP($A1253,Results!$A$2:$A$2256,Results!I$2:I$2256,"")</f>
        <v>EATON DISTRIBUTION EQUIP</v>
      </c>
      <c r="AO1253" s="2">
        <f>_xlfn.XLOOKUP($A1253,Results!$A$2:$A$2256,Results!J$2:J$2256,"")</f>
        <v>786189105681</v>
      </c>
      <c r="AP1253" s="2">
        <f>_xlfn.XLOOKUP($A1253,Results!$A$2:$A$2256,Results!K$2:K$2256,"")</f>
        <v>39121304</v>
      </c>
      <c r="AQ1253" s="2" t="str">
        <f>_xlfn.XLOOKUP($A1253,Results!$A$2:$A$2256,Results!L$2:L$2256,"")</f>
        <v>AK10302426</v>
      </c>
      <c r="AR1253" s="2">
        <f>_xlfn.XLOOKUP($A1253,Results!$A$2:$A$2256,Results!M$2:M$2256,"")</f>
        <v>108621</v>
      </c>
      <c r="AS1253" s="2" t="str">
        <f>_xlfn.XLOOKUP($A1253,Results!$A$2:$A$2256,Results!N$2:N$2256,"")</f>
        <v>CCHO TP568 4-11/16SQ FLT BLANK CVR</v>
      </c>
      <c r="AT1253" s="2" t="str">
        <f>_xlfn.XLOOKUP($A1253,Results!$A$2:$A$2256,Results!O$2:O$2256,"")</f>
        <v>EATON DISTRIBUTION EQUIP</v>
      </c>
      <c r="AU1253" s="2">
        <f>_xlfn.XLOOKUP($A1253,Results!$A$2:$A$2256,Results!P$2:P$2256,"")</f>
        <v>0</v>
      </c>
      <c r="AV1253" s="2" t="str">
        <f>_xlfn.XLOOKUP($A1253,Results!$A$2:$A$2256,Results!Q$2:Q$2256,"")</f>
        <v>NO_VALID_MATCHES</v>
      </c>
      <c r="AW1253" s="2" t="str">
        <f>_xlfn.XLOOKUP($A1253,Results!$A$2:$A$2256,Results!R$2:R$2256,"")</f>
        <v>0.8260516127743877</v>
      </c>
      <c r="AX1253" s="2">
        <f>_xlfn.XLOOKUP($A1253,Results!$A$2:$A$2256,Results!S$2:S$2256,"")</f>
        <v>72</v>
      </c>
      <c r="AY1253" s="2">
        <f>_xlfn.XLOOKUP($A1253,Results!$A$2:$A$2256,Results!T$2:T$2256,"")</f>
        <v>43</v>
      </c>
      <c r="AZ1253" s="2">
        <f>_xlfn.XLOOKUP($A1253,Results!$A$2:$A$2256,Results!U$2:U$2256,"")</f>
        <v>70</v>
      </c>
      <c r="BA1253" s="2" t="str">
        <f>_xlfn.XLOOKUP($A1253,Results!$A$2:$A$2256,Results!V$2:V$2256,"")</f>
        <v>EATON DISTRIBUTION EQUIP</v>
      </c>
      <c r="BB1253" s="2">
        <f>_xlfn.XLOOKUP($A1253,Results!$A$2:$A$2256,Results!W$2:W$2256,"")</f>
        <v>59</v>
      </c>
      <c r="BC1253" s="2">
        <f>_xlfn.XLOOKUP($A1253,Results!$A$2:$A$2256,Results!X$2:X$2256,"")</f>
        <v>39121304</v>
      </c>
      <c r="BD1253" s="2">
        <f>_xlfn.XLOOKUP($A1253,Results!$A$2:$A$2256,Results!Y$2:Y$2256,"")</f>
        <v>85</v>
      </c>
      <c r="BE1253" s="2" t="b">
        <f>_xlfn.XLOOKUP($A1253,Results!$A$2:$A$2256,Results!Z$2:Z$2256,"")</f>
        <v>1</v>
      </c>
    </row>
    <row r="1254" spans="1:57" ht="38.25" customHeight="1" x14ac:dyDescent="0.3">
      <c r="A1254">
        <v>906931</v>
      </c>
      <c r="B1254">
        <v>281593</v>
      </c>
      <c r="C1254" t="s">
        <v>36</v>
      </c>
      <c r="D1254" t="s">
        <v>535</v>
      </c>
      <c r="E1254" s="2" t="str">
        <f>VLOOKUP(F1254,'RPA Vendor Data '!F$1:$G$2418,2)</f>
        <v>LOEB ELECTRIC</v>
      </c>
      <c r="F1254" s="2">
        <v>12062</v>
      </c>
      <c r="G1254" s="2">
        <v>10</v>
      </c>
      <c r="H1254" t="s">
        <v>4032</v>
      </c>
      <c r="I1254">
        <v>10</v>
      </c>
      <c r="J1254" t="s">
        <v>389</v>
      </c>
      <c r="K1254" t="s">
        <v>58</v>
      </c>
      <c r="L1254">
        <v>136.97300000000001</v>
      </c>
      <c r="M1254" s="2" t="s">
        <v>3999</v>
      </c>
      <c r="N1254" s="9" t="s">
        <v>4033</v>
      </c>
      <c r="O1254" t="s">
        <v>36</v>
      </c>
      <c r="P1254" t="s">
        <v>36</v>
      </c>
      <c r="Q1254" t="s">
        <v>36</v>
      </c>
      <c r="R1254">
        <v>13.7</v>
      </c>
      <c r="S1254" s="1">
        <v>45744.481712418979</v>
      </c>
      <c r="T1254" t="s">
        <v>42</v>
      </c>
      <c r="U1254" s="1">
        <v>45744.250694444447</v>
      </c>
      <c r="V1254" t="s">
        <v>43</v>
      </c>
      <c r="W1254" t="s">
        <v>36</v>
      </c>
      <c r="X1254">
        <v>0</v>
      </c>
      <c r="Y1254">
        <v>999</v>
      </c>
      <c r="Z1254" t="s">
        <v>36</v>
      </c>
      <c r="AA1254" t="s">
        <v>36</v>
      </c>
      <c r="AB1254" t="s">
        <v>36</v>
      </c>
      <c r="AC1254" t="s">
        <v>55</v>
      </c>
      <c r="AD1254" t="s">
        <v>55</v>
      </c>
      <c r="AE1254" t="s">
        <v>45</v>
      </c>
      <c r="AG1254" s="18" t="s">
        <v>4034</v>
      </c>
      <c r="AH1254" s="18"/>
      <c r="AI1254" s="2" t="s">
        <v>48</v>
      </c>
      <c r="AJ1254" s="2" t="e">
        <f>VLOOKUP(A1254,'Classification Test Result'!$A$2:$D$2428,4,FALSE)</f>
        <v>#N/A</v>
      </c>
      <c r="AL1254" s="2">
        <f>_xlfn.XLOOKUP($A1254,Results!$A$2:$A$2256,Results!G$2:G$2256,"")</f>
        <v>337916</v>
      </c>
      <c r="AM1254" s="2" t="str">
        <f>_xlfn.XLOOKUP($A1254,Results!$A$2:$A$2256,Results!H$2:H$2256,"")</f>
        <v>TP568</v>
      </c>
      <c r="AN1254" s="2" t="str">
        <f>_xlfn.XLOOKUP($A1254,Results!$A$2:$A$2256,Results!I$2:I$2256,"")</f>
        <v>EATON DISTRIBUTION EQUIP</v>
      </c>
      <c r="AO1254" s="2">
        <f>_xlfn.XLOOKUP($A1254,Results!$A$2:$A$2256,Results!J$2:J$2256,"")</f>
        <v>786189105681</v>
      </c>
      <c r="AP1254" s="2">
        <f>_xlfn.XLOOKUP($A1254,Results!$A$2:$A$2256,Results!K$2:K$2256,"")</f>
        <v>39121304</v>
      </c>
      <c r="AQ1254" s="2" t="str">
        <f>_xlfn.XLOOKUP($A1254,Results!$A$2:$A$2256,Results!L$2:L$2256,"")</f>
        <v>AK10302426</v>
      </c>
      <c r="AR1254" s="2">
        <f>_xlfn.XLOOKUP($A1254,Results!$A$2:$A$2256,Results!M$2:M$2256,"")</f>
        <v>108621</v>
      </c>
      <c r="AS1254" s="2" t="str">
        <f>_xlfn.XLOOKUP($A1254,Results!$A$2:$A$2256,Results!N$2:N$2256,"")</f>
        <v>CCHO TP568 4-11/16SQ FLT BLANK CVR</v>
      </c>
      <c r="AT1254" s="2" t="str">
        <f>_xlfn.XLOOKUP($A1254,Results!$A$2:$A$2256,Results!O$2:O$2256,"")</f>
        <v>EATON DISTRIBUTION EQUIP</v>
      </c>
      <c r="AU1254" s="2">
        <f>_xlfn.XLOOKUP($A1254,Results!$A$2:$A$2256,Results!P$2:P$2256,"")</f>
        <v>0</v>
      </c>
      <c r="AV1254" s="2" t="str">
        <f>_xlfn.XLOOKUP($A1254,Results!$A$2:$A$2256,Results!Q$2:Q$2256,"")</f>
        <v>NO_VALID_MATCHES</v>
      </c>
      <c r="AW1254" s="2" t="str">
        <f>_xlfn.XLOOKUP($A1254,Results!$A$2:$A$2256,Results!R$2:R$2256,"")</f>
        <v>0.8260452824853158</v>
      </c>
      <c r="AX1254" s="2">
        <f>_xlfn.XLOOKUP($A1254,Results!$A$2:$A$2256,Results!S$2:S$2256,"")</f>
        <v>72</v>
      </c>
      <c r="AY1254" s="2">
        <f>_xlfn.XLOOKUP($A1254,Results!$A$2:$A$2256,Results!T$2:T$2256,"")</f>
        <v>43</v>
      </c>
      <c r="AZ1254" s="2">
        <f>_xlfn.XLOOKUP($A1254,Results!$A$2:$A$2256,Results!U$2:U$2256,"")</f>
        <v>70</v>
      </c>
      <c r="BA1254" s="2" t="str">
        <f>_xlfn.XLOOKUP($A1254,Results!$A$2:$A$2256,Results!V$2:V$2256,"")</f>
        <v>EATON DISTRIBUTION EQUIP</v>
      </c>
      <c r="BB1254" s="2">
        <f>_xlfn.XLOOKUP($A1254,Results!$A$2:$A$2256,Results!W$2:W$2256,"")</f>
        <v>59</v>
      </c>
      <c r="BC1254" s="2">
        <f>_xlfn.XLOOKUP($A1254,Results!$A$2:$A$2256,Results!X$2:X$2256,"")</f>
        <v>39121304</v>
      </c>
      <c r="BD1254" s="2">
        <f>_xlfn.XLOOKUP($A1254,Results!$A$2:$A$2256,Results!Y$2:Y$2256,"")</f>
        <v>85</v>
      </c>
      <c r="BE1254" s="2" t="b">
        <f>_xlfn.XLOOKUP($A1254,Results!$A$2:$A$2256,Results!Z$2:Z$2256,"")</f>
        <v>1</v>
      </c>
    </row>
    <row r="1255" spans="1:57" ht="38.25" customHeight="1" x14ac:dyDescent="0.3">
      <c r="A1255">
        <v>906932</v>
      </c>
      <c r="B1255">
        <v>281591</v>
      </c>
      <c r="C1255" t="s">
        <v>36</v>
      </c>
      <c r="D1255" t="s">
        <v>2476</v>
      </c>
      <c r="E1255" s="2" t="str">
        <f>VLOOKUP(F1255,'RPA Vendor Data '!F$1:$G$2418,2)</f>
        <v>LOEB ELECTRIC</v>
      </c>
      <c r="F1255" s="2">
        <v>12062</v>
      </c>
      <c r="G1255" s="2">
        <v>4</v>
      </c>
      <c r="H1255" t="s">
        <v>4035</v>
      </c>
      <c r="I1255">
        <v>100</v>
      </c>
      <c r="J1255" t="s">
        <v>389</v>
      </c>
      <c r="K1255" t="s">
        <v>58</v>
      </c>
      <c r="L1255">
        <v>69.742999999999995</v>
      </c>
      <c r="M1255" s="2" t="s">
        <v>3999</v>
      </c>
      <c r="N1255" s="9" t="s">
        <v>4007</v>
      </c>
      <c r="O1255" t="s">
        <v>36</v>
      </c>
      <c r="P1255" t="s">
        <v>36</v>
      </c>
      <c r="Q1255" t="s">
        <v>36</v>
      </c>
      <c r="R1255">
        <v>69.739999999999995</v>
      </c>
      <c r="S1255" s="1">
        <v>45744.481784490737</v>
      </c>
      <c r="T1255" t="s">
        <v>42</v>
      </c>
      <c r="U1255" s="1">
        <v>45744.25</v>
      </c>
      <c r="V1255" t="s">
        <v>43</v>
      </c>
      <c r="W1255" t="s">
        <v>36</v>
      </c>
      <c r="X1255">
        <v>0</v>
      </c>
      <c r="Y1255">
        <v>999</v>
      </c>
      <c r="Z1255" t="s">
        <v>36</v>
      </c>
      <c r="AA1255" t="s">
        <v>36</v>
      </c>
      <c r="AB1255" t="s">
        <v>36</v>
      </c>
      <c r="AC1255" t="s">
        <v>55</v>
      </c>
      <c r="AD1255" t="s">
        <v>55</v>
      </c>
      <c r="AE1255" t="s">
        <v>45</v>
      </c>
      <c r="AG1255" s="18" t="s">
        <v>4008</v>
      </c>
      <c r="AH1255" s="18"/>
      <c r="AI1255" s="2" t="s">
        <v>48</v>
      </c>
      <c r="AJ1255" s="2" t="e">
        <f>VLOOKUP(A1255,'Classification Test Result'!$A$2:$D$2428,4,FALSE)</f>
        <v>#N/A</v>
      </c>
      <c r="AL1255" s="2">
        <f>_xlfn.XLOOKUP($A1255,Results!$A$2:$A$2256,Results!G$2:G$2256,"")</f>
        <v>336383</v>
      </c>
      <c r="AM1255" s="2" t="str">
        <f>_xlfn.XLOOKUP($A1255,Results!$A$2:$A$2256,Results!H$2:H$2256,"")</f>
        <v>TP472</v>
      </c>
      <c r="AN1255" s="2" t="str">
        <f>_xlfn.XLOOKUP($A1255,Results!$A$2:$A$2256,Results!I$2:I$2256,"")</f>
        <v>EATON DISTRIBUTION EQUIP</v>
      </c>
      <c r="AO1255" s="2">
        <f>_xlfn.XLOOKUP($A1255,Results!$A$2:$A$2256,Results!J$2:J$2256,"")</f>
        <v>786189104721</v>
      </c>
      <c r="AP1255" s="2">
        <f>_xlfn.XLOOKUP($A1255,Results!$A$2:$A$2256,Results!K$2:K$2256,"")</f>
        <v>39121304</v>
      </c>
      <c r="AQ1255" s="2" t="str">
        <f>_xlfn.XLOOKUP($A1255,Results!$A$2:$A$2256,Results!L$2:L$2256,"")</f>
        <v>AK10302325</v>
      </c>
      <c r="AR1255" s="2">
        <f>_xlfn.XLOOKUP($A1255,Results!$A$2:$A$2256,Results!M$2:M$2256,"")</f>
        <v>1004357</v>
      </c>
      <c r="AS1255" s="2" t="str">
        <f>_xlfn.XLOOKUP($A1255,Results!$A$2:$A$2256,Results!N$2:N$2256,"")</f>
        <v>CCHO TP472 4SQ FLAT BLANK COVER</v>
      </c>
      <c r="AT1255" s="2" t="str">
        <f>_xlfn.XLOOKUP($A1255,Results!$A$2:$A$2256,Results!O$2:O$2256,"")</f>
        <v>EATON DISTRIBUTION EQUIP</v>
      </c>
      <c r="AU1255" s="2">
        <f>_xlfn.XLOOKUP($A1255,Results!$A$2:$A$2256,Results!P$2:P$2256,"")</f>
        <v>0</v>
      </c>
      <c r="AV1255" s="2" t="str">
        <f>_xlfn.XLOOKUP($A1255,Results!$A$2:$A$2256,Results!Q$2:Q$2256,"")</f>
        <v>NO_VALID_MATCHES</v>
      </c>
      <c r="AW1255" s="2">
        <f>_xlfn.XLOOKUP($A1255,Results!$A$2:$A$2256,Results!R$2:R$2256,"")</f>
        <v>0.83526232502422704</v>
      </c>
      <c r="AX1255" s="2">
        <f>_xlfn.XLOOKUP($A1255,Results!$A$2:$A$2256,Results!S$2:S$2256,"")</f>
        <v>73</v>
      </c>
      <c r="AY1255" s="2">
        <f>_xlfn.XLOOKUP($A1255,Results!$A$2:$A$2256,Results!T$2:T$2256,"")</f>
        <v>44</v>
      </c>
      <c r="AZ1255" s="2">
        <f>_xlfn.XLOOKUP($A1255,Results!$A$2:$A$2256,Results!U$2:U$2256,"")</f>
        <v>71</v>
      </c>
      <c r="BA1255" s="2" t="str">
        <f>_xlfn.XLOOKUP($A1255,Results!$A$2:$A$2256,Results!V$2:V$2256,"")</f>
        <v>EATON DISTRIBUTION EQUIP</v>
      </c>
      <c r="BB1255" s="2">
        <f>_xlfn.XLOOKUP($A1255,Results!$A$2:$A$2256,Results!W$2:W$2256,"")</f>
        <v>74</v>
      </c>
      <c r="BC1255" s="2">
        <f>_xlfn.XLOOKUP($A1255,Results!$A$2:$A$2256,Results!X$2:X$2256,"")</f>
        <v>39121300</v>
      </c>
      <c r="BD1255" s="2">
        <f>_xlfn.XLOOKUP($A1255,Results!$A$2:$A$2256,Results!Y$2:Y$2256,"")</f>
        <v>86</v>
      </c>
      <c r="BE1255" s="2" t="b">
        <f>_xlfn.XLOOKUP($A1255,Results!$A$2:$A$2256,Results!Z$2:Z$2256,"")</f>
        <v>1</v>
      </c>
    </row>
    <row r="1256" spans="1:57" ht="38.25" customHeight="1" x14ac:dyDescent="0.3">
      <c r="A1256">
        <v>906933</v>
      </c>
      <c r="B1256">
        <v>281787</v>
      </c>
      <c r="C1256" t="s">
        <v>36</v>
      </c>
      <c r="D1256" t="s">
        <v>4036</v>
      </c>
      <c r="E1256" s="2" t="str">
        <f>VLOOKUP(F1256,'RPA Vendor Data '!F$1:$G$2418,2)</f>
        <v>LOEB ELECTRIC</v>
      </c>
      <c r="F1256" s="2">
        <v>12062</v>
      </c>
      <c r="G1256" s="2">
        <v>1</v>
      </c>
      <c r="H1256" t="s">
        <v>4037</v>
      </c>
      <c r="I1256">
        <v>1</v>
      </c>
      <c r="J1256" t="s">
        <v>389</v>
      </c>
      <c r="K1256" t="s">
        <v>58</v>
      </c>
      <c r="L1256">
        <v>397.97300000000001</v>
      </c>
      <c r="M1256" s="2" t="s">
        <v>3999</v>
      </c>
      <c r="N1256" s="9" t="s">
        <v>4038</v>
      </c>
      <c r="O1256" t="s">
        <v>36</v>
      </c>
      <c r="P1256" t="s">
        <v>36</v>
      </c>
      <c r="Q1256" t="s">
        <v>36</v>
      </c>
      <c r="R1256">
        <v>3.98</v>
      </c>
      <c r="S1256" s="1">
        <v>45744.564239004627</v>
      </c>
      <c r="T1256" t="s">
        <v>42</v>
      </c>
      <c r="U1256" s="1">
        <v>45744.352083333331</v>
      </c>
      <c r="V1256" t="s">
        <v>43</v>
      </c>
      <c r="W1256" t="s">
        <v>36</v>
      </c>
      <c r="X1256">
        <v>0</v>
      </c>
      <c r="Y1256">
        <v>999</v>
      </c>
      <c r="Z1256" t="s">
        <v>36</v>
      </c>
      <c r="AA1256" t="s">
        <v>36</v>
      </c>
      <c r="AB1256" t="s">
        <v>36</v>
      </c>
      <c r="AC1256" t="s">
        <v>55</v>
      </c>
      <c r="AD1256" t="s">
        <v>55</v>
      </c>
      <c r="AE1256" t="s">
        <v>45</v>
      </c>
      <c r="AG1256" s="18" t="s">
        <v>4039</v>
      </c>
      <c r="AH1256" s="18"/>
      <c r="AI1256" s="2" t="s">
        <v>48</v>
      </c>
      <c r="AJ1256" s="2" t="e">
        <f>VLOOKUP(A1256,'Classification Test Result'!$A$2:$D$2428,4,FALSE)</f>
        <v>#N/A</v>
      </c>
      <c r="AL1256" s="2">
        <f>_xlfn.XLOOKUP($A1256,Results!$A$2:$A$2256,Results!G$2:G$2256,"")</f>
        <v>337874</v>
      </c>
      <c r="AM1256" s="2" t="str">
        <f>_xlfn.XLOOKUP($A1256,Results!$A$2:$A$2256,Results!H$2:H$2256,"")</f>
        <v>TP436</v>
      </c>
      <c r="AN1256" s="2" t="str">
        <f>_xlfn.XLOOKUP($A1256,Results!$A$2:$A$2256,Results!I$2:I$2256,"")</f>
        <v>EATON DISTRIBUTION EQUIP</v>
      </c>
      <c r="AO1256" s="2">
        <f>_xlfn.XLOOKUP($A1256,Results!$A$2:$A$2256,Results!J$2:J$2256,"")</f>
        <v>786189104363</v>
      </c>
      <c r="AP1256" s="2">
        <f>_xlfn.XLOOKUP($A1256,Results!$A$2:$A$2256,Results!K$2:K$2256,"")</f>
        <v>39121308</v>
      </c>
      <c r="AQ1256" s="2" t="str">
        <f>_xlfn.XLOOKUP($A1256,Results!$A$2:$A$2256,Results!L$2:L$2256,"")</f>
        <v>AK10302287</v>
      </c>
      <c r="AR1256" s="2">
        <f>_xlfn.XLOOKUP($A1256,Results!$A$2:$A$2256,Results!M$2:M$2256,"")</f>
        <v>667060</v>
      </c>
      <c r="AS1256" s="2" t="str">
        <f>_xlfn.XLOOKUP($A1256,Results!$A$2:$A$2256,Results!N$2:N$2256,"")</f>
        <v>CCHO TP436 4SQ 2-1/8D BOX 1-IN KO</v>
      </c>
      <c r="AT1256" s="2" t="str">
        <f>_xlfn.XLOOKUP($A1256,Results!$A$2:$A$2256,Results!O$2:O$2256,"")</f>
        <v>EATON DISTRIBUTION EQUIP</v>
      </c>
      <c r="AU1256" s="2">
        <f>_xlfn.XLOOKUP($A1256,Results!$A$2:$A$2256,Results!P$2:P$2256,"")</f>
        <v>0</v>
      </c>
      <c r="AV1256" s="2" t="str">
        <f>_xlfn.XLOOKUP($A1256,Results!$A$2:$A$2256,Results!Q$2:Q$2256,"")</f>
        <v>NO_VALID_MATCHES</v>
      </c>
      <c r="AW1256" s="2" t="str">
        <f>_xlfn.XLOOKUP($A1256,Results!$A$2:$A$2256,Results!R$2:R$2256,"")</f>
        <v>0.7552733575432505</v>
      </c>
      <c r="AX1256" s="2">
        <f>_xlfn.XLOOKUP($A1256,Results!$A$2:$A$2256,Results!S$2:S$2256,"")</f>
        <v>66</v>
      </c>
      <c r="AY1256" s="2">
        <f>_xlfn.XLOOKUP($A1256,Results!$A$2:$A$2256,Results!T$2:T$2256,"")</f>
        <v>39</v>
      </c>
      <c r="AZ1256" s="2">
        <f>_xlfn.XLOOKUP($A1256,Results!$A$2:$A$2256,Results!U$2:U$2256,"")</f>
        <v>59</v>
      </c>
      <c r="BA1256" s="2" t="str">
        <f>_xlfn.XLOOKUP($A1256,Results!$A$2:$A$2256,Results!V$2:V$2256,"")</f>
        <v>EATON</v>
      </c>
      <c r="BB1256" s="2">
        <f>_xlfn.XLOOKUP($A1256,Results!$A$2:$A$2256,Results!W$2:W$2256,"")</f>
        <v>67</v>
      </c>
      <c r="BC1256" s="2">
        <f>_xlfn.XLOOKUP($A1256,Results!$A$2:$A$2256,Results!X$2:X$2256,"")</f>
        <v>39121300</v>
      </c>
      <c r="BD1256" s="2">
        <f>_xlfn.XLOOKUP($A1256,Results!$A$2:$A$2256,Results!Y$2:Y$2256,"")</f>
        <v>82</v>
      </c>
      <c r="BE1256" s="2" t="b">
        <f>_xlfn.XLOOKUP($A1256,Results!$A$2:$A$2256,Results!Z$2:Z$2256,"")</f>
        <v>1</v>
      </c>
    </row>
    <row r="1257" spans="1:57" ht="38.25" customHeight="1" x14ac:dyDescent="0.3">
      <c r="A1257">
        <v>906934</v>
      </c>
      <c r="B1257">
        <v>281374</v>
      </c>
      <c r="C1257" t="s">
        <v>36</v>
      </c>
      <c r="D1257" t="s">
        <v>4040</v>
      </c>
      <c r="E1257" s="2" t="str">
        <f>VLOOKUP(F1257,'RPA Vendor Data '!F$1:$G$2418,2)</f>
        <v>LOEB ELECTRIC</v>
      </c>
      <c r="F1257" s="2">
        <v>12062</v>
      </c>
      <c r="G1257" s="2">
        <v>1</v>
      </c>
      <c r="H1257" t="s">
        <v>4041</v>
      </c>
      <c r="I1257">
        <v>4</v>
      </c>
      <c r="J1257" t="s">
        <v>389</v>
      </c>
      <c r="K1257" t="s">
        <v>58</v>
      </c>
      <c r="L1257">
        <v>28378.440999999999</v>
      </c>
      <c r="M1257" s="2" t="s">
        <v>3999</v>
      </c>
      <c r="N1257" s="9" t="s">
        <v>4042</v>
      </c>
      <c r="O1257" t="s">
        <v>36</v>
      </c>
      <c r="P1257" t="s">
        <v>36</v>
      </c>
      <c r="Q1257" t="s">
        <v>36</v>
      </c>
      <c r="R1257">
        <v>1135.1400000000001</v>
      </c>
      <c r="S1257" s="1">
        <v>45744.250931979157</v>
      </c>
      <c r="T1257" t="s">
        <v>42</v>
      </c>
      <c r="U1257" s="1">
        <v>45744.026388888888</v>
      </c>
      <c r="V1257" t="s">
        <v>43</v>
      </c>
      <c r="W1257" t="s">
        <v>36</v>
      </c>
      <c r="X1257">
        <v>0</v>
      </c>
      <c r="Y1257">
        <v>999</v>
      </c>
      <c r="Z1257" t="s">
        <v>36</v>
      </c>
      <c r="AA1257" t="s">
        <v>36</v>
      </c>
      <c r="AB1257" t="s">
        <v>36</v>
      </c>
      <c r="AC1257" t="s">
        <v>55</v>
      </c>
      <c r="AD1257" t="s">
        <v>55</v>
      </c>
      <c r="AE1257" t="s">
        <v>45</v>
      </c>
      <c r="AG1257" s="18" t="s">
        <v>4043</v>
      </c>
      <c r="AH1257" s="18"/>
      <c r="AI1257" s="2" t="s">
        <v>48</v>
      </c>
      <c r="AJ1257" s="2" t="e">
        <f>VLOOKUP(A1257,'Classification Test Result'!$A$2:$D$2428,4,FALSE)</f>
        <v>#N/A</v>
      </c>
      <c r="AL1257" s="2">
        <f>_xlfn.XLOOKUP($A1257,Results!$A$2:$A$2256,Results!G$2:G$2256,"")</f>
        <v>340264</v>
      </c>
      <c r="AM1257" s="2" t="str">
        <f>_xlfn.XLOOKUP($A1257,Results!$A$2:$A$2256,Results!H$2:H$2256,"")</f>
        <v>LTB30090</v>
      </c>
      <c r="AN1257" s="2" t="str">
        <f>_xlfn.XLOOKUP($A1257,Results!$A$2:$A$2256,Results!I$2:I$2256,"")</f>
        <v>EATON DISTRIBUTION EQUIP</v>
      </c>
      <c r="AO1257" s="2">
        <f>_xlfn.XLOOKUP($A1257,Results!$A$2:$A$2256,Results!J$2:J$2256,"")</f>
        <v>784564913005</v>
      </c>
      <c r="AP1257" s="2">
        <f>_xlfn.XLOOKUP($A1257,Results!$A$2:$A$2256,Results!K$2:K$2256,"")</f>
        <v>39121420</v>
      </c>
      <c r="AQ1257" s="2" t="str">
        <f>_xlfn.XLOOKUP($A1257,Results!$A$2:$A$2256,Results!L$2:L$2256,"")</f>
        <v>AK10298371</v>
      </c>
      <c r="AR1257" s="2">
        <f>_xlfn.XLOOKUP($A1257,Results!$A$2:$A$2256,Results!M$2:M$2256,"")</f>
        <v>534457</v>
      </c>
      <c r="AS1257" s="2" t="str">
        <f>_xlfn.XLOOKUP($A1257,Results!$A$2:$A$2256,Results!N$2:N$2256,"")</f>
        <v>CCHC LTB30090 3-IN 90D L/T CONN</v>
      </c>
      <c r="AT1257" s="2" t="str">
        <f>_xlfn.XLOOKUP($A1257,Results!$A$2:$A$2256,Results!O$2:O$2256,"")</f>
        <v>EATON DISTRIBUTION EQUIP</v>
      </c>
      <c r="AU1257" s="2">
        <f>_xlfn.XLOOKUP($A1257,Results!$A$2:$A$2256,Results!P$2:P$2256,"")</f>
        <v>0</v>
      </c>
      <c r="AV1257" s="2" t="str">
        <f>_xlfn.XLOOKUP($A1257,Results!$A$2:$A$2256,Results!Q$2:Q$2256,"")</f>
        <v>NO_VALID_MATCHES</v>
      </c>
      <c r="AW1257" s="2" t="str">
        <f>_xlfn.XLOOKUP($A1257,Results!$A$2:$A$2256,Results!R$2:R$2256,"")</f>
        <v>0.8229366234221301</v>
      </c>
      <c r="AX1257" s="2">
        <f>_xlfn.XLOOKUP($A1257,Results!$A$2:$A$2256,Results!S$2:S$2256,"")</f>
        <v>95</v>
      </c>
      <c r="AY1257" s="2">
        <f>_xlfn.XLOOKUP($A1257,Results!$A$2:$A$2256,Results!T$2:T$2256,"")</f>
        <v>61</v>
      </c>
      <c r="AZ1257" s="2">
        <f>_xlfn.XLOOKUP($A1257,Results!$A$2:$A$2256,Results!U$2:U$2256,"")</f>
        <v>85</v>
      </c>
      <c r="BA1257" s="2">
        <f>_xlfn.XLOOKUP($A1257,Results!$A$2:$A$2256,Results!V$2:V$2256,"")</f>
        <v>0</v>
      </c>
      <c r="BB1257" s="2">
        <f>_xlfn.XLOOKUP($A1257,Results!$A$2:$A$2256,Results!W$2:W$2256,"")</f>
        <v>0</v>
      </c>
      <c r="BC1257" s="2">
        <f>_xlfn.XLOOKUP($A1257,Results!$A$2:$A$2256,Results!X$2:X$2256,"")</f>
        <v>39121420</v>
      </c>
      <c r="BD1257" s="2">
        <f>_xlfn.XLOOKUP($A1257,Results!$A$2:$A$2256,Results!Y$2:Y$2256,"")</f>
        <v>69</v>
      </c>
      <c r="BE1257" s="2">
        <f>_xlfn.XLOOKUP($A1257,Results!$A$2:$A$2256,Results!Z$2:Z$2256,"")</f>
        <v>0</v>
      </c>
    </row>
    <row r="1258" spans="1:57" ht="38.25" customHeight="1" x14ac:dyDescent="0.3">
      <c r="A1258">
        <v>906935</v>
      </c>
      <c r="B1258">
        <v>281781</v>
      </c>
      <c r="C1258" t="s">
        <v>36</v>
      </c>
      <c r="D1258" t="s">
        <v>3344</v>
      </c>
      <c r="E1258" s="2" t="str">
        <f>VLOOKUP(F1258,'RPA Vendor Data '!F$1:$G$2418,2)</f>
        <v>LOEB ELECTRIC</v>
      </c>
      <c r="F1258" s="2">
        <v>12062</v>
      </c>
      <c r="G1258" s="2">
        <v>2</v>
      </c>
      <c r="H1258" t="s">
        <v>4044</v>
      </c>
      <c r="I1258">
        <v>30</v>
      </c>
      <c r="J1258" t="s">
        <v>389</v>
      </c>
      <c r="K1258" t="s">
        <v>58</v>
      </c>
      <c r="L1258">
        <v>40.985999999999997</v>
      </c>
      <c r="M1258" s="2" t="s">
        <v>3999</v>
      </c>
      <c r="N1258" s="9">
        <v>462</v>
      </c>
      <c r="O1258" t="s">
        <v>36</v>
      </c>
      <c r="P1258" t="s">
        <v>36</v>
      </c>
      <c r="Q1258" t="s">
        <v>36</v>
      </c>
      <c r="R1258">
        <v>12.3</v>
      </c>
      <c r="S1258" s="1">
        <v>45744.56455771991</v>
      </c>
      <c r="T1258" t="s">
        <v>42</v>
      </c>
      <c r="U1258" s="1">
        <v>45744.35</v>
      </c>
      <c r="V1258" t="s">
        <v>43</v>
      </c>
      <c r="W1258" t="s">
        <v>36</v>
      </c>
      <c r="X1258">
        <v>0</v>
      </c>
      <c r="Y1258">
        <v>999</v>
      </c>
      <c r="Z1258" t="s">
        <v>36</v>
      </c>
      <c r="AA1258" t="s">
        <v>36</v>
      </c>
      <c r="AB1258" t="s">
        <v>36</v>
      </c>
      <c r="AC1258" t="s">
        <v>4028</v>
      </c>
      <c r="AD1258" t="s">
        <v>4028</v>
      </c>
      <c r="AE1258" t="s">
        <v>45</v>
      </c>
      <c r="AG1258" s="18" t="s">
        <v>4045</v>
      </c>
      <c r="AH1258" s="18"/>
      <c r="AI1258" s="2" t="s">
        <v>48</v>
      </c>
      <c r="AJ1258" s="2" t="e">
        <f>VLOOKUP(A1258,'Classification Test Result'!$A$2:$D$2428,4,FALSE)</f>
        <v>#N/A</v>
      </c>
      <c r="AL1258" s="2">
        <f>_xlfn.XLOOKUP($A1258,Results!$A$2:$A$2256,Results!G$2:G$2256,"")</f>
        <v>0</v>
      </c>
      <c r="AM1258" s="2">
        <f>_xlfn.XLOOKUP($A1258,Results!$A$2:$A$2256,Results!H$2:H$2256,"")</f>
        <v>0</v>
      </c>
      <c r="AN1258" s="2">
        <f>_xlfn.XLOOKUP($A1258,Results!$A$2:$A$2256,Results!I$2:I$2256,"")</f>
        <v>0</v>
      </c>
      <c r="AO1258" s="2">
        <f>_xlfn.XLOOKUP($A1258,Results!$A$2:$A$2256,Results!J$2:J$2256,"")</f>
        <v>0</v>
      </c>
      <c r="AP1258" s="2">
        <f>_xlfn.XLOOKUP($A1258,Results!$A$2:$A$2256,Results!K$2:K$2256,"")</f>
        <v>0</v>
      </c>
      <c r="AQ1258" s="2">
        <f>_xlfn.XLOOKUP($A1258,Results!$A$2:$A$2256,Results!L$2:L$2256,"")</f>
        <v>0</v>
      </c>
      <c r="AR1258" s="2">
        <f>_xlfn.XLOOKUP($A1258,Results!$A$2:$A$2256,Results!M$2:M$2256,"")</f>
        <v>0</v>
      </c>
      <c r="AS1258" s="2">
        <f>_xlfn.XLOOKUP($A1258,Results!$A$2:$A$2256,Results!N$2:N$2256,"")</f>
        <v>0</v>
      </c>
      <c r="AT1258" s="2" t="str">
        <f>_xlfn.XLOOKUP($A1258,Results!$A$2:$A$2256,Results!O$2:O$2256,"")</f>
        <v>CROUSE HINDS</v>
      </c>
      <c r="AU1258" s="2" t="str">
        <f>_xlfn.XLOOKUP($A1258,Results!$A$2:$A$2256,Results!P$2:P$2256,"")</f>
        <v>CROUSEH</v>
      </c>
      <c r="AV1258" s="2" t="str">
        <f>_xlfn.XLOOKUP($A1258,Results!$A$2:$A$2256,Results!Q$2:Q$2256,"")</f>
        <v>MULTIPLE_MATCHES_ONE_VALID</v>
      </c>
      <c r="AW1258" s="2">
        <f>_xlfn.XLOOKUP($A1258,Results!$A$2:$A$2256,Results!R$2:R$2256,"")</f>
        <v>0</v>
      </c>
      <c r="AX1258" s="2">
        <f>_xlfn.XLOOKUP($A1258,Results!$A$2:$A$2256,Results!S$2:S$2256,"")</f>
        <v>0</v>
      </c>
      <c r="AY1258" s="2">
        <f>_xlfn.XLOOKUP($A1258,Results!$A$2:$A$2256,Results!T$2:T$2256,"")</f>
        <v>50</v>
      </c>
      <c r="AZ1258" s="2">
        <f>_xlfn.XLOOKUP($A1258,Results!$A$2:$A$2256,Results!U$2:U$2256,"")</f>
        <v>0</v>
      </c>
      <c r="BA1258" s="2">
        <f>_xlfn.XLOOKUP($A1258,Results!$A$2:$A$2256,Results!V$2:V$2256,"")</f>
        <v>0</v>
      </c>
      <c r="BB1258" s="2">
        <f>_xlfn.XLOOKUP($A1258,Results!$A$2:$A$2256,Results!W$2:W$2256,"")</f>
        <v>0</v>
      </c>
      <c r="BC1258" s="2">
        <f>_xlfn.XLOOKUP($A1258,Results!$A$2:$A$2256,Results!X$2:X$2256,"")</f>
        <v>39131707</v>
      </c>
      <c r="BD1258" s="2">
        <f>_xlfn.XLOOKUP($A1258,Results!$A$2:$A$2256,Results!Y$2:Y$2256,"")</f>
        <v>79</v>
      </c>
      <c r="BE1258" s="2">
        <f>_xlfn.XLOOKUP($A1258,Results!$A$2:$A$2256,Results!Z$2:Z$2256,"")</f>
        <v>0</v>
      </c>
    </row>
    <row r="1259" spans="1:57" ht="38.25" customHeight="1" x14ac:dyDescent="0.3">
      <c r="A1259">
        <v>906936</v>
      </c>
      <c r="B1259">
        <v>281642</v>
      </c>
      <c r="C1259" t="s">
        <v>36</v>
      </c>
      <c r="D1259">
        <v>9341414133</v>
      </c>
      <c r="F1259" s="2">
        <v>11471</v>
      </c>
      <c r="G1259" s="2">
        <v>2</v>
      </c>
      <c r="H1259" s="2" t="s">
        <v>1010</v>
      </c>
      <c r="I1259">
        <v>1</v>
      </c>
      <c r="J1259" t="s">
        <v>39</v>
      </c>
      <c r="K1259" t="s">
        <v>39</v>
      </c>
      <c r="L1259">
        <v>141.97</v>
      </c>
      <c r="M1259" s="2" t="s">
        <v>36</v>
      </c>
      <c r="N1259" s="9" t="s">
        <v>36</v>
      </c>
      <c r="O1259" t="s">
        <v>36</v>
      </c>
      <c r="P1259" t="s">
        <v>36</v>
      </c>
      <c r="Q1259" t="s">
        <v>36</v>
      </c>
      <c r="R1259">
        <v>141.97</v>
      </c>
      <c r="S1259" s="1">
        <v>45744.501891782413</v>
      </c>
      <c r="T1259" t="s">
        <v>42</v>
      </c>
      <c r="U1259" s="1">
        <v>45744.276388888888</v>
      </c>
      <c r="V1259" t="s">
        <v>43</v>
      </c>
      <c r="W1259" t="s">
        <v>36</v>
      </c>
      <c r="X1259">
        <v>0</v>
      </c>
      <c r="Y1259">
        <v>999</v>
      </c>
      <c r="Z1259" t="s">
        <v>36</v>
      </c>
      <c r="AA1259" t="s">
        <v>36</v>
      </c>
      <c r="AB1259" t="s">
        <v>36</v>
      </c>
      <c r="AC1259" t="s">
        <v>1010</v>
      </c>
      <c r="AD1259" t="s">
        <v>1010</v>
      </c>
      <c r="AE1259" t="s">
        <v>45</v>
      </c>
      <c r="AF1259" s="2"/>
      <c r="AI1259" s="2" t="str">
        <f>IF(COUNTIF(Classification!$B$2:$B$316,H1259)&gt;0, "FREIGHT", " ")</f>
        <v>FREIGHT</v>
      </c>
      <c r="AJ1259" s="2" t="e">
        <f>VLOOKUP(A1259,'Classification Test Result'!$A$2:$D$2428,4,FALSE)</f>
        <v>#N/A</v>
      </c>
      <c r="AL1259" s="2" t="str">
        <f>_xlfn.XLOOKUP($A1259,Results!$A$2:$A$2256,Results!G$2:G$2256,"")</f>
        <v/>
      </c>
      <c r="AM1259" s="2" t="str">
        <f>_xlfn.XLOOKUP($A1259,Results!$A$2:$A$2256,Results!H$2:H$2256,"")</f>
        <v/>
      </c>
      <c r="AN1259" s="2" t="str">
        <f>_xlfn.XLOOKUP($A1259,Results!$A$2:$A$2256,Results!I$2:I$2256,"")</f>
        <v/>
      </c>
      <c r="AO1259" s="2" t="str">
        <f>_xlfn.XLOOKUP($A1259,Results!$A$2:$A$2256,Results!J$2:J$2256,"")</f>
        <v/>
      </c>
      <c r="AP1259" s="2" t="str">
        <f>_xlfn.XLOOKUP($A1259,Results!$A$2:$A$2256,Results!K$2:K$2256,"")</f>
        <v/>
      </c>
      <c r="AQ1259" s="2" t="str">
        <f>_xlfn.XLOOKUP($A1259,Results!$A$2:$A$2256,Results!L$2:L$2256,"")</f>
        <v/>
      </c>
      <c r="AR1259" s="2" t="str">
        <f>_xlfn.XLOOKUP($A1259,Results!$A$2:$A$2256,Results!M$2:M$2256,"")</f>
        <v/>
      </c>
      <c r="AS1259" s="2" t="str">
        <f>_xlfn.XLOOKUP($A1259,Results!$A$2:$A$2256,Results!N$2:N$2256,"")</f>
        <v/>
      </c>
      <c r="AT1259" s="2" t="str">
        <f>_xlfn.XLOOKUP($A1259,Results!$A$2:$A$2256,Results!O$2:O$2256,"")</f>
        <v/>
      </c>
      <c r="AU1259" s="2" t="str">
        <f>_xlfn.XLOOKUP($A1259,Results!$A$2:$A$2256,Results!P$2:P$2256,"")</f>
        <v/>
      </c>
      <c r="AV1259" s="2" t="str">
        <f>_xlfn.XLOOKUP($A1259,Results!$A$2:$A$2256,Results!Q$2:Q$2256,"")</f>
        <v/>
      </c>
      <c r="AW1259" s="2" t="str">
        <f>_xlfn.XLOOKUP($A1259,Results!$A$2:$A$2256,Results!R$2:R$2256,"")</f>
        <v/>
      </c>
      <c r="AX1259" s="2" t="str">
        <f>_xlfn.XLOOKUP($A1259,Results!$A$2:$A$2256,Results!S$2:S$2256,"")</f>
        <v/>
      </c>
      <c r="AY1259" s="2" t="str">
        <f>_xlfn.XLOOKUP($A1259,Results!$A$2:$A$2256,Results!T$2:T$2256,"")</f>
        <v/>
      </c>
      <c r="AZ1259" s="2" t="str">
        <f>_xlfn.XLOOKUP($A1259,Results!$A$2:$A$2256,Results!U$2:U$2256,"")</f>
        <v/>
      </c>
      <c r="BA1259" s="2" t="str">
        <f>_xlfn.XLOOKUP($A1259,Results!$A$2:$A$2256,Results!V$2:V$2256,"")</f>
        <v/>
      </c>
      <c r="BB1259" s="2" t="str">
        <f>_xlfn.XLOOKUP($A1259,Results!$A$2:$A$2256,Results!W$2:W$2256,"")</f>
        <v/>
      </c>
      <c r="BC1259" s="2" t="str">
        <f>_xlfn.XLOOKUP($A1259,Results!$A$2:$A$2256,Results!X$2:X$2256,"")</f>
        <v/>
      </c>
      <c r="BD1259" s="2" t="str">
        <f>_xlfn.XLOOKUP($A1259,Results!$A$2:$A$2256,Results!Y$2:Y$2256,"")</f>
        <v/>
      </c>
      <c r="BE1259" s="2" t="str">
        <f>_xlfn.XLOOKUP($A1259,Results!$A$2:$A$2256,Results!Z$2:Z$2256,"")</f>
        <v/>
      </c>
    </row>
    <row r="1260" spans="1:57" ht="38.25" customHeight="1" x14ac:dyDescent="0.3">
      <c r="A1260">
        <v>906937</v>
      </c>
      <c r="B1260">
        <v>281369</v>
      </c>
      <c r="C1260" t="s">
        <v>36</v>
      </c>
      <c r="D1260" t="s">
        <v>4046</v>
      </c>
      <c r="E1260" s="2" t="str">
        <f>VLOOKUP(F1260,'RPA Vendor Data '!F$1:$G$2418,2)</f>
        <v>LOEB ELECTRIC</v>
      </c>
      <c r="F1260" s="2">
        <v>12062</v>
      </c>
      <c r="G1260" s="2">
        <v>2</v>
      </c>
      <c r="H1260" t="s">
        <v>4047</v>
      </c>
      <c r="I1260">
        <v>40</v>
      </c>
      <c r="J1260" t="s">
        <v>389</v>
      </c>
      <c r="K1260" t="s">
        <v>58</v>
      </c>
      <c r="L1260">
        <v>260.16199999999998</v>
      </c>
      <c r="M1260" s="2" t="s">
        <v>3999</v>
      </c>
      <c r="N1260" s="9">
        <v>455</v>
      </c>
      <c r="O1260" t="s">
        <v>36</v>
      </c>
      <c r="P1260" t="s">
        <v>36</v>
      </c>
      <c r="Q1260" t="s">
        <v>36</v>
      </c>
      <c r="R1260">
        <v>104.06</v>
      </c>
      <c r="S1260" s="1">
        <v>45744.251056562498</v>
      </c>
      <c r="T1260" t="s">
        <v>42</v>
      </c>
      <c r="U1260" s="1">
        <v>45744.025000000001</v>
      </c>
      <c r="V1260" t="s">
        <v>43</v>
      </c>
      <c r="W1260" t="s">
        <v>36</v>
      </c>
      <c r="X1260">
        <v>0</v>
      </c>
      <c r="Y1260">
        <v>999</v>
      </c>
      <c r="Z1260" t="s">
        <v>36</v>
      </c>
      <c r="AA1260" t="s">
        <v>36</v>
      </c>
      <c r="AB1260" t="s">
        <v>36</v>
      </c>
      <c r="AC1260" t="s">
        <v>4028</v>
      </c>
      <c r="AD1260" t="s">
        <v>4028</v>
      </c>
      <c r="AE1260" t="s">
        <v>45</v>
      </c>
      <c r="AG1260" s="18" t="s">
        <v>4048</v>
      </c>
      <c r="AH1260" s="18"/>
      <c r="AI1260" s="2" t="s">
        <v>48</v>
      </c>
      <c r="AJ1260" s="2" t="e">
        <f>VLOOKUP(A1260,'Classification Test Result'!$A$2:$D$2428,4,FALSE)</f>
        <v>#N/A</v>
      </c>
      <c r="AL1260" s="2">
        <f>_xlfn.XLOOKUP($A1260,Results!$A$2:$A$2256,Results!G$2:G$2256,"")</f>
        <v>0</v>
      </c>
      <c r="AM1260" s="2">
        <f>_xlfn.XLOOKUP($A1260,Results!$A$2:$A$2256,Results!H$2:H$2256,"")</f>
        <v>0</v>
      </c>
      <c r="AN1260" s="2">
        <f>_xlfn.XLOOKUP($A1260,Results!$A$2:$A$2256,Results!I$2:I$2256,"")</f>
        <v>0</v>
      </c>
      <c r="AO1260" s="2">
        <f>_xlfn.XLOOKUP($A1260,Results!$A$2:$A$2256,Results!J$2:J$2256,"")</f>
        <v>0</v>
      </c>
      <c r="AP1260" s="2">
        <f>_xlfn.XLOOKUP($A1260,Results!$A$2:$A$2256,Results!K$2:K$2256,"")</f>
        <v>0</v>
      </c>
      <c r="AQ1260" s="2">
        <f>_xlfn.XLOOKUP($A1260,Results!$A$2:$A$2256,Results!L$2:L$2256,"")</f>
        <v>0</v>
      </c>
      <c r="AR1260" s="2">
        <f>_xlfn.XLOOKUP($A1260,Results!$A$2:$A$2256,Results!M$2:M$2256,"")</f>
        <v>0</v>
      </c>
      <c r="AS1260" s="2">
        <f>_xlfn.XLOOKUP($A1260,Results!$A$2:$A$2256,Results!N$2:N$2256,"")</f>
        <v>0</v>
      </c>
      <c r="AT1260" s="2" t="str">
        <f>_xlfn.XLOOKUP($A1260,Results!$A$2:$A$2256,Results!O$2:O$2256,"")</f>
        <v>CROUSE HINDS</v>
      </c>
      <c r="AU1260" s="2" t="str">
        <f>_xlfn.XLOOKUP($A1260,Results!$A$2:$A$2256,Results!P$2:P$2256,"")</f>
        <v>CROUSEH</v>
      </c>
      <c r="AV1260" s="2" t="str">
        <f>_xlfn.XLOOKUP($A1260,Results!$A$2:$A$2256,Results!Q$2:Q$2256,"")</f>
        <v>MULTIPLE_MATCHES_ONE_VALID</v>
      </c>
      <c r="AW1260" s="2">
        <f>_xlfn.XLOOKUP($A1260,Results!$A$2:$A$2256,Results!R$2:R$2256,"")</f>
        <v>0</v>
      </c>
      <c r="AX1260" s="2">
        <f>_xlfn.XLOOKUP($A1260,Results!$A$2:$A$2256,Results!S$2:S$2256,"")</f>
        <v>0</v>
      </c>
      <c r="AY1260" s="2">
        <f>_xlfn.XLOOKUP($A1260,Results!$A$2:$A$2256,Results!T$2:T$2256,"")</f>
        <v>50</v>
      </c>
      <c r="AZ1260" s="2">
        <f>_xlfn.XLOOKUP($A1260,Results!$A$2:$A$2256,Results!U$2:U$2256,"")</f>
        <v>0</v>
      </c>
      <c r="BA1260" s="2">
        <f>_xlfn.XLOOKUP($A1260,Results!$A$2:$A$2256,Results!V$2:V$2256,"")</f>
        <v>0</v>
      </c>
      <c r="BB1260" s="2">
        <f>_xlfn.XLOOKUP($A1260,Results!$A$2:$A$2256,Results!W$2:W$2256,"")</f>
        <v>0</v>
      </c>
      <c r="BC1260" s="2">
        <f>_xlfn.XLOOKUP($A1260,Results!$A$2:$A$2256,Results!X$2:X$2256,"")</f>
        <v>39121434</v>
      </c>
      <c r="BD1260" s="2">
        <f>_xlfn.XLOOKUP($A1260,Results!$A$2:$A$2256,Results!Y$2:Y$2256,"")</f>
        <v>77</v>
      </c>
      <c r="BE1260" s="2">
        <f>_xlfn.XLOOKUP($A1260,Results!$A$2:$A$2256,Results!Z$2:Z$2256,"")</f>
        <v>0</v>
      </c>
    </row>
    <row r="1261" spans="1:57" ht="38.25" customHeight="1" x14ac:dyDescent="0.3">
      <c r="A1261">
        <v>906938</v>
      </c>
      <c r="B1261">
        <v>281593</v>
      </c>
      <c r="C1261" t="s">
        <v>36</v>
      </c>
      <c r="D1261" t="s">
        <v>535</v>
      </c>
      <c r="E1261" s="2" t="str">
        <f>VLOOKUP(F1261,'RPA Vendor Data '!F$1:$G$2418,2)</f>
        <v>LOEB ELECTRIC</v>
      </c>
      <c r="F1261" s="2">
        <v>12062</v>
      </c>
      <c r="G1261" s="2">
        <v>4</v>
      </c>
      <c r="H1261" t="s">
        <v>4049</v>
      </c>
      <c r="I1261">
        <v>6</v>
      </c>
      <c r="J1261" t="s">
        <v>389</v>
      </c>
      <c r="K1261" t="s">
        <v>58</v>
      </c>
      <c r="L1261">
        <v>198.37799999999999</v>
      </c>
      <c r="M1261" s="2" t="s">
        <v>3999</v>
      </c>
      <c r="N1261" s="9">
        <v>454</v>
      </c>
      <c r="O1261" t="s">
        <v>36</v>
      </c>
      <c r="P1261" t="s">
        <v>36</v>
      </c>
      <c r="Q1261" t="s">
        <v>36</v>
      </c>
      <c r="R1261">
        <v>11.9</v>
      </c>
      <c r="S1261" s="1">
        <v>45744.481636921293</v>
      </c>
      <c r="T1261" t="s">
        <v>42</v>
      </c>
      <c r="U1261" s="1">
        <v>45744.25</v>
      </c>
      <c r="V1261" t="s">
        <v>43</v>
      </c>
      <c r="W1261" t="s">
        <v>36</v>
      </c>
      <c r="X1261">
        <v>0</v>
      </c>
      <c r="Y1261">
        <v>999</v>
      </c>
      <c r="Z1261" t="s">
        <v>36</v>
      </c>
      <c r="AA1261" t="s">
        <v>36</v>
      </c>
      <c r="AB1261" t="s">
        <v>36</v>
      </c>
      <c r="AC1261" t="s">
        <v>4028</v>
      </c>
      <c r="AD1261" t="s">
        <v>4028</v>
      </c>
      <c r="AE1261" t="s">
        <v>45</v>
      </c>
      <c r="AG1261" s="18" t="s">
        <v>4050</v>
      </c>
      <c r="AH1261" s="18"/>
      <c r="AI1261" s="2" t="s">
        <v>48</v>
      </c>
      <c r="AJ1261" s="2" t="e">
        <f>VLOOKUP(A1261,'Classification Test Result'!$A$2:$D$2428,4,FALSE)</f>
        <v>#N/A</v>
      </c>
      <c r="AL1261" s="2">
        <f>_xlfn.XLOOKUP($A1261,Results!$A$2:$A$2256,Results!G$2:G$2256,"")</f>
        <v>0</v>
      </c>
      <c r="AM1261" s="2">
        <f>_xlfn.XLOOKUP($A1261,Results!$A$2:$A$2256,Results!H$2:H$2256,"")</f>
        <v>0</v>
      </c>
      <c r="AN1261" s="2">
        <f>_xlfn.XLOOKUP($A1261,Results!$A$2:$A$2256,Results!I$2:I$2256,"")</f>
        <v>0</v>
      </c>
      <c r="AO1261" s="2">
        <f>_xlfn.XLOOKUP($A1261,Results!$A$2:$A$2256,Results!J$2:J$2256,"")</f>
        <v>0</v>
      </c>
      <c r="AP1261" s="2">
        <f>_xlfn.XLOOKUP($A1261,Results!$A$2:$A$2256,Results!K$2:K$2256,"")</f>
        <v>0</v>
      </c>
      <c r="AQ1261" s="2">
        <f>_xlfn.XLOOKUP($A1261,Results!$A$2:$A$2256,Results!L$2:L$2256,"")</f>
        <v>0</v>
      </c>
      <c r="AR1261" s="2">
        <f>_xlfn.XLOOKUP($A1261,Results!$A$2:$A$2256,Results!M$2:M$2256,"")</f>
        <v>0</v>
      </c>
      <c r="AS1261" s="2">
        <f>_xlfn.XLOOKUP($A1261,Results!$A$2:$A$2256,Results!N$2:N$2256,"")</f>
        <v>0</v>
      </c>
      <c r="AT1261" s="2" t="str">
        <f>_xlfn.XLOOKUP($A1261,Results!$A$2:$A$2256,Results!O$2:O$2256,"")</f>
        <v>CROUSE HINDS</v>
      </c>
      <c r="AU1261" s="2" t="str">
        <f>_xlfn.XLOOKUP($A1261,Results!$A$2:$A$2256,Results!P$2:P$2256,"")</f>
        <v>CROUSEH</v>
      </c>
      <c r="AV1261" s="2" t="str">
        <f>_xlfn.XLOOKUP($A1261,Results!$A$2:$A$2256,Results!Q$2:Q$2256,"")</f>
        <v>MULTIPLE_MATCHES_ONE_VALID</v>
      </c>
      <c r="AW1261" s="2">
        <f>_xlfn.XLOOKUP($A1261,Results!$A$2:$A$2256,Results!R$2:R$2256,"")</f>
        <v>0</v>
      </c>
      <c r="AX1261" s="2">
        <f>_xlfn.XLOOKUP($A1261,Results!$A$2:$A$2256,Results!S$2:S$2256,"")</f>
        <v>0</v>
      </c>
      <c r="AY1261" s="2">
        <f>_xlfn.XLOOKUP($A1261,Results!$A$2:$A$2256,Results!T$2:T$2256,"")</f>
        <v>50</v>
      </c>
      <c r="AZ1261" s="2">
        <f>_xlfn.XLOOKUP($A1261,Results!$A$2:$A$2256,Results!U$2:U$2256,"")</f>
        <v>0</v>
      </c>
      <c r="BA1261" s="2" t="str">
        <f>_xlfn.XLOOKUP($A1261,Results!$A$2:$A$2256,Results!V$2:V$2256,"")</f>
        <v>EATON</v>
      </c>
      <c r="BB1261" s="2">
        <f>_xlfn.XLOOKUP($A1261,Results!$A$2:$A$2256,Results!W$2:W$2256,"")</f>
        <v>81</v>
      </c>
      <c r="BC1261" s="2">
        <f>_xlfn.XLOOKUP($A1261,Results!$A$2:$A$2256,Results!X$2:X$2256,"")</f>
        <v>39121434</v>
      </c>
      <c r="BD1261" s="2">
        <f>_xlfn.XLOOKUP($A1261,Results!$A$2:$A$2256,Results!Y$2:Y$2256,"")</f>
        <v>81</v>
      </c>
      <c r="BE1261" s="2" t="b">
        <f>_xlfn.XLOOKUP($A1261,Results!$A$2:$A$2256,Results!Z$2:Z$2256,"")</f>
        <v>1</v>
      </c>
    </row>
    <row r="1262" spans="1:57" ht="38.25" customHeight="1" x14ac:dyDescent="0.3">
      <c r="A1262">
        <v>906939</v>
      </c>
      <c r="B1262">
        <v>281593</v>
      </c>
      <c r="C1262" t="s">
        <v>36</v>
      </c>
      <c r="D1262" t="s">
        <v>535</v>
      </c>
      <c r="E1262" s="2" t="str">
        <f>VLOOKUP(F1262,'RPA Vendor Data '!F$1:$G$2418,2)</f>
        <v>LOEB ELECTRIC</v>
      </c>
      <c r="F1262" s="2">
        <v>12062</v>
      </c>
      <c r="G1262" s="2">
        <v>9</v>
      </c>
      <c r="H1262" t="s">
        <v>4051</v>
      </c>
      <c r="I1262">
        <v>13</v>
      </c>
      <c r="J1262" t="s">
        <v>389</v>
      </c>
      <c r="K1262" t="s">
        <v>58</v>
      </c>
      <c r="L1262">
        <v>77.850999999999999</v>
      </c>
      <c r="M1262" s="2" t="s">
        <v>3999</v>
      </c>
      <c r="N1262" s="9">
        <v>452</v>
      </c>
      <c r="O1262" t="s">
        <v>36</v>
      </c>
      <c r="P1262" t="s">
        <v>36</v>
      </c>
      <c r="Q1262" t="s">
        <v>36</v>
      </c>
      <c r="R1262">
        <v>10.119999999999999</v>
      </c>
      <c r="S1262" s="1">
        <v>45744.481701620367</v>
      </c>
      <c r="T1262" t="s">
        <v>42</v>
      </c>
      <c r="U1262" s="1">
        <v>45744.250694444447</v>
      </c>
      <c r="V1262" t="s">
        <v>43</v>
      </c>
      <c r="W1262" t="s">
        <v>36</v>
      </c>
      <c r="X1262">
        <v>0</v>
      </c>
      <c r="Y1262">
        <v>999</v>
      </c>
      <c r="Z1262" t="s">
        <v>36</v>
      </c>
      <c r="AA1262" t="s">
        <v>36</v>
      </c>
      <c r="AB1262" t="s">
        <v>36</v>
      </c>
      <c r="AC1262" t="s">
        <v>4028</v>
      </c>
      <c r="AD1262" t="s">
        <v>4028</v>
      </c>
      <c r="AE1262" t="s">
        <v>45</v>
      </c>
      <c r="AG1262" s="18" t="s">
        <v>4052</v>
      </c>
      <c r="AH1262" s="18"/>
      <c r="AI1262" s="2" t="s">
        <v>48</v>
      </c>
      <c r="AJ1262" s="2" t="e">
        <f>VLOOKUP(A1262,'Classification Test Result'!$A$2:$D$2428,4,FALSE)</f>
        <v>#N/A</v>
      </c>
      <c r="AL1262" s="2">
        <f>_xlfn.XLOOKUP($A1262,Results!$A$2:$A$2256,Results!G$2:G$2256,"")</f>
        <v>0</v>
      </c>
      <c r="AM1262" s="2">
        <f>_xlfn.XLOOKUP($A1262,Results!$A$2:$A$2256,Results!H$2:H$2256,"")</f>
        <v>0</v>
      </c>
      <c r="AN1262" s="2">
        <f>_xlfn.XLOOKUP($A1262,Results!$A$2:$A$2256,Results!I$2:I$2256,"")</f>
        <v>0</v>
      </c>
      <c r="AO1262" s="2">
        <f>_xlfn.XLOOKUP($A1262,Results!$A$2:$A$2256,Results!J$2:J$2256,"")</f>
        <v>0</v>
      </c>
      <c r="AP1262" s="2">
        <f>_xlfn.XLOOKUP($A1262,Results!$A$2:$A$2256,Results!K$2:K$2256,"")</f>
        <v>0</v>
      </c>
      <c r="AQ1262" s="2">
        <f>_xlfn.XLOOKUP($A1262,Results!$A$2:$A$2256,Results!L$2:L$2256,"")</f>
        <v>0</v>
      </c>
      <c r="AR1262" s="2">
        <f>_xlfn.XLOOKUP($A1262,Results!$A$2:$A$2256,Results!M$2:M$2256,"")</f>
        <v>0</v>
      </c>
      <c r="AS1262" s="2">
        <f>_xlfn.XLOOKUP($A1262,Results!$A$2:$A$2256,Results!N$2:N$2256,"")</f>
        <v>0</v>
      </c>
      <c r="AT1262" s="2" t="str">
        <f>_xlfn.XLOOKUP($A1262,Results!$A$2:$A$2256,Results!O$2:O$2256,"")</f>
        <v>CROUSE HINDS</v>
      </c>
      <c r="AU1262" s="2" t="str">
        <f>_xlfn.XLOOKUP($A1262,Results!$A$2:$A$2256,Results!P$2:P$2256,"")</f>
        <v>CROUSEH</v>
      </c>
      <c r="AV1262" s="2" t="str">
        <f>_xlfn.XLOOKUP($A1262,Results!$A$2:$A$2256,Results!Q$2:Q$2256,"")</f>
        <v>MULTIPLE_MATCHES_ONE_VALID</v>
      </c>
      <c r="AW1262" s="2">
        <f>_xlfn.XLOOKUP($A1262,Results!$A$2:$A$2256,Results!R$2:R$2256,"")</f>
        <v>0</v>
      </c>
      <c r="AX1262" s="2">
        <f>_xlfn.XLOOKUP($A1262,Results!$A$2:$A$2256,Results!S$2:S$2256,"")</f>
        <v>0</v>
      </c>
      <c r="AY1262" s="2">
        <f>_xlfn.XLOOKUP($A1262,Results!$A$2:$A$2256,Results!T$2:T$2256,"")</f>
        <v>50</v>
      </c>
      <c r="AZ1262" s="2">
        <f>_xlfn.XLOOKUP($A1262,Results!$A$2:$A$2256,Results!U$2:U$2256,"")</f>
        <v>0</v>
      </c>
      <c r="BA1262" s="2" t="str">
        <f>_xlfn.XLOOKUP($A1262,Results!$A$2:$A$2256,Results!V$2:V$2256,"")</f>
        <v>HALEX</v>
      </c>
      <c r="BB1262" s="2">
        <f>_xlfn.XLOOKUP($A1262,Results!$A$2:$A$2256,Results!W$2:W$2256,"")</f>
        <v>76</v>
      </c>
      <c r="BC1262" s="2">
        <f>_xlfn.XLOOKUP($A1262,Results!$A$2:$A$2256,Results!X$2:X$2256,"")</f>
        <v>39121434</v>
      </c>
      <c r="BD1262" s="2">
        <f>_xlfn.XLOOKUP($A1262,Results!$A$2:$A$2256,Results!Y$2:Y$2256,"")</f>
        <v>76</v>
      </c>
      <c r="BE1262" s="2" t="b">
        <f>_xlfn.XLOOKUP($A1262,Results!$A$2:$A$2256,Results!Z$2:Z$2256,"")</f>
        <v>1</v>
      </c>
    </row>
    <row r="1263" spans="1:57" ht="38.25" customHeight="1" x14ac:dyDescent="0.3">
      <c r="A1263">
        <v>906940</v>
      </c>
      <c r="B1263">
        <v>281644</v>
      </c>
      <c r="C1263" t="s">
        <v>36</v>
      </c>
      <c r="D1263" t="s">
        <v>4053</v>
      </c>
      <c r="F1263" s="2">
        <v>11260</v>
      </c>
      <c r="G1263" s="2">
        <v>2</v>
      </c>
      <c r="H1263" s="2" t="s">
        <v>1010</v>
      </c>
      <c r="I1263">
        <v>1</v>
      </c>
      <c r="J1263" t="s">
        <v>39</v>
      </c>
      <c r="K1263" t="s">
        <v>39</v>
      </c>
      <c r="L1263">
        <v>16.78</v>
      </c>
      <c r="M1263" s="2" t="s">
        <v>36</v>
      </c>
      <c r="N1263" s="9" t="s">
        <v>36</v>
      </c>
      <c r="O1263" t="s">
        <v>36</v>
      </c>
      <c r="P1263" t="s">
        <v>36</v>
      </c>
      <c r="Q1263" t="s">
        <v>36</v>
      </c>
      <c r="R1263">
        <v>16.78</v>
      </c>
      <c r="S1263" s="1">
        <v>45744.501818750003</v>
      </c>
      <c r="T1263" t="s">
        <v>42</v>
      </c>
      <c r="U1263" s="1">
        <v>45744.276388888888</v>
      </c>
      <c r="V1263" t="s">
        <v>43</v>
      </c>
      <c r="W1263" t="s">
        <v>36</v>
      </c>
      <c r="X1263">
        <v>0</v>
      </c>
      <c r="Y1263">
        <v>999</v>
      </c>
      <c r="Z1263" t="s">
        <v>36</v>
      </c>
      <c r="AA1263" t="s">
        <v>36</v>
      </c>
      <c r="AB1263" t="s">
        <v>36</v>
      </c>
      <c r="AC1263" t="s">
        <v>1010</v>
      </c>
      <c r="AD1263" t="s">
        <v>1010</v>
      </c>
      <c r="AE1263" t="s">
        <v>45</v>
      </c>
      <c r="AF1263" s="2"/>
      <c r="AI1263" s="2" t="str">
        <f>IF(COUNTIF(Classification!$B$2:$B$316,H1263)&gt;0, "FREIGHT", " ")</f>
        <v>FREIGHT</v>
      </c>
      <c r="AJ1263" s="2" t="e">
        <f>VLOOKUP(A1263,'Classification Test Result'!$A$2:$D$2428,4,FALSE)</f>
        <v>#N/A</v>
      </c>
      <c r="AL1263" s="2" t="str">
        <f>_xlfn.XLOOKUP($A1263,Results!$A$2:$A$2256,Results!G$2:G$2256,"")</f>
        <v/>
      </c>
      <c r="AM1263" s="2" t="str">
        <f>_xlfn.XLOOKUP($A1263,Results!$A$2:$A$2256,Results!H$2:H$2256,"")</f>
        <v/>
      </c>
      <c r="AN1263" s="2" t="str">
        <f>_xlfn.XLOOKUP($A1263,Results!$A$2:$A$2256,Results!I$2:I$2256,"")</f>
        <v/>
      </c>
      <c r="AO1263" s="2" t="str">
        <f>_xlfn.XLOOKUP($A1263,Results!$A$2:$A$2256,Results!J$2:J$2256,"")</f>
        <v/>
      </c>
      <c r="AP1263" s="2" t="str">
        <f>_xlfn.XLOOKUP($A1263,Results!$A$2:$A$2256,Results!K$2:K$2256,"")</f>
        <v/>
      </c>
      <c r="AQ1263" s="2" t="str">
        <f>_xlfn.XLOOKUP($A1263,Results!$A$2:$A$2256,Results!L$2:L$2256,"")</f>
        <v/>
      </c>
      <c r="AR1263" s="2" t="str">
        <f>_xlfn.XLOOKUP($A1263,Results!$A$2:$A$2256,Results!M$2:M$2256,"")</f>
        <v/>
      </c>
      <c r="AS1263" s="2" t="str">
        <f>_xlfn.XLOOKUP($A1263,Results!$A$2:$A$2256,Results!N$2:N$2256,"")</f>
        <v/>
      </c>
      <c r="AT1263" s="2" t="str">
        <f>_xlfn.XLOOKUP($A1263,Results!$A$2:$A$2256,Results!O$2:O$2256,"")</f>
        <v/>
      </c>
      <c r="AU1263" s="2" t="str">
        <f>_xlfn.XLOOKUP($A1263,Results!$A$2:$A$2256,Results!P$2:P$2256,"")</f>
        <v/>
      </c>
      <c r="AV1263" s="2" t="str">
        <f>_xlfn.XLOOKUP($A1263,Results!$A$2:$A$2256,Results!Q$2:Q$2256,"")</f>
        <v/>
      </c>
      <c r="AW1263" s="2" t="str">
        <f>_xlfn.XLOOKUP($A1263,Results!$A$2:$A$2256,Results!R$2:R$2256,"")</f>
        <v/>
      </c>
      <c r="AX1263" s="2" t="str">
        <f>_xlfn.XLOOKUP($A1263,Results!$A$2:$A$2256,Results!S$2:S$2256,"")</f>
        <v/>
      </c>
      <c r="AY1263" s="2" t="str">
        <f>_xlfn.XLOOKUP($A1263,Results!$A$2:$A$2256,Results!T$2:T$2256,"")</f>
        <v/>
      </c>
      <c r="AZ1263" s="2" t="str">
        <f>_xlfn.XLOOKUP($A1263,Results!$A$2:$A$2256,Results!U$2:U$2256,"")</f>
        <v/>
      </c>
      <c r="BA1263" s="2" t="str">
        <f>_xlfn.XLOOKUP($A1263,Results!$A$2:$A$2256,Results!V$2:V$2256,"")</f>
        <v/>
      </c>
      <c r="BB1263" s="2" t="str">
        <f>_xlfn.XLOOKUP($A1263,Results!$A$2:$A$2256,Results!W$2:W$2256,"")</f>
        <v/>
      </c>
      <c r="BC1263" s="2" t="str">
        <f>_xlfn.XLOOKUP($A1263,Results!$A$2:$A$2256,Results!X$2:X$2256,"")</f>
        <v/>
      </c>
      <c r="BD1263" s="2" t="str">
        <f>_xlfn.XLOOKUP($A1263,Results!$A$2:$A$2256,Results!Y$2:Y$2256,"")</f>
        <v/>
      </c>
      <c r="BE1263" s="2" t="str">
        <f>_xlfn.XLOOKUP($A1263,Results!$A$2:$A$2256,Results!Z$2:Z$2256,"")</f>
        <v/>
      </c>
    </row>
    <row r="1264" spans="1:57" ht="38.25" customHeight="1" x14ac:dyDescent="0.3">
      <c r="A1264">
        <v>906941</v>
      </c>
      <c r="B1264">
        <v>281994</v>
      </c>
      <c r="C1264" t="s">
        <v>36</v>
      </c>
      <c r="D1264" t="s">
        <v>583</v>
      </c>
      <c r="E1264" s="2" t="str">
        <f>VLOOKUP(F1264,'RPA Vendor Data '!F$1:$G$2418,2)</f>
        <v>FROST ELECTRIC SUPPLY CO</v>
      </c>
      <c r="F1264" s="2">
        <v>11364</v>
      </c>
      <c r="G1264" s="2">
        <v>1</v>
      </c>
      <c r="H1264" t="s">
        <v>4054</v>
      </c>
      <c r="I1264">
        <v>10</v>
      </c>
      <c r="J1264" t="s">
        <v>58</v>
      </c>
      <c r="K1264" t="s">
        <v>58</v>
      </c>
      <c r="L1264">
        <v>1492.18</v>
      </c>
      <c r="M1264" s="2" t="s">
        <v>4003</v>
      </c>
      <c r="N1264" s="9" t="s">
        <v>4055</v>
      </c>
      <c r="O1264" t="s">
        <v>36</v>
      </c>
      <c r="P1264" t="s">
        <v>4056</v>
      </c>
      <c r="Q1264">
        <v>78456474391</v>
      </c>
      <c r="R1264">
        <v>149.22</v>
      </c>
      <c r="S1264" s="1">
        <v>45744.896835879626</v>
      </c>
      <c r="T1264" t="s">
        <v>42</v>
      </c>
      <c r="U1264" s="1">
        <v>45744.669444444437</v>
      </c>
      <c r="V1264" t="s">
        <v>43</v>
      </c>
      <c r="W1264" t="s">
        <v>36</v>
      </c>
      <c r="X1264">
        <v>1</v>
      </c>
      <c r="Y1264" t="s">
        <v>158</v>
      </c>
      <c r="Z1264">
        <v>1492.18</v>
      </c>
      <c r="AA1264">
        <v>1492.18</v>
      </c>
      <c r="AB1264">
        <v>193</v>
      </c>
      <c r="AC1264" t="s">
        <v>55</v>
      </c>
      <c r="AD1264" t="s">
        <v>55</v>
      </c>
      <c r="AE1264" t="s">
        <v>45</v>
      </c>
      <c r="AG1264" s="18" t="s">
        <v>4057</v>
      </c>
      <c r="AH1264" s="18"/>
      <c r="AI1264" s="2" t="s">
        <v>48</v>
      </c>
      <c r="AJ1264" s="2" t="e">
        <f>VLOOKUP(A1264,'Classification Test Result'!$A$2:$D$2428,4,FALSE)</f>
        <v>#N/A</v>
      </c>
      <c r="AL1264" s="2">
        <f>_xlfn.XLOOKUP($A1264,Results!$A$2:$A$2256,Results!G$2:G$2256,"")</f>
        <v>338049</v>
      </c>
      <c r="AM1264" s="2" t="str">
        <f>_xlfn.XLOOKUP($A1264,Results!$A$2:$A$2256,Results!H$2:H$2256,"")</f>
        <v>T35CGN</v>
      </c>
      <c r="AN1264" s="2" t="str">
        <f>_xlfn.XLOOKUP($A1264,Results!$A$2:$A$2256,Results!I$2:I$2256,"")</f>
        <v>EATON DISTRIBUTION EQUIP</v>
      </c>
      <c r="AO1264" s="2">
        <f>_xlfn.XLOOKUP($A1264,Results!$A$2:$A$2256,Results!J$2:J$2256,"")</f>
        <v>784564743916</v>
      </c>
      <c r="AP1264" s="2">
        <f>_xlfn.XLOOKUP($A1264,Results!$A$2:$A$2256,Results!K$2:K$2256,"")</f>
        <v>39131708</v>
      </c>
      <c r="AQ1264" s="2" t="str">
        <f>_xlfn.XLOOKUP($A1264,Results!$A$2:$A$2256,Results!L$2:L$2256,"")</f>
        <v>AK10301597</v>
      </c>
      <c r="AR1264" s="2">
        <f>_xlfn.XLOOKUP($A1264,Results!$A$2:$A$2256,Results!M$2:M$2256,"")</f>
        <v>63443</v>
      </c>
      <c r="AS1264" s="2" t="str">
        <f>_xlfn.XLOOKUP($A1264,Results!$A$2:$A$2256,Results!N$2:N$2256,"")</f>
        <v>CCHC T35-CGN 1IN AL T RGD CNDBDY</v>
      </c>
      <c r="AT1264" s="2" t="str">
        <f>_xlfn.XLOOKUP($A1264,Results!$A$2:$A$2256,Results!O$2:O$2256,"")</f>
        <v>EATON DISTRIBUTION EQUIP</v>
      </c>
      <c r="AU1264" s="2">
        <f>_xlfn.XLOOKUP($A1264,Results!$A$2:$A$2256,Results!P$2:P$2256,"")</f>
        <v>0</v>
      </c>
      <c r="AV1264" s="2" t="str">
        <f>_xlfn.XLOOKUP($A1264,Results!$A$2:$A$2256,Results!Q$2:Q$2256,"")</f>
        <v>NO_VALID_MATCHES</v>
      </c>
      <c r="AW1264" s="2" t="str">
        <f>_xlfn.XLOOKUP($A1264,Results!$A$2:$A$2256,Results!R$2:R$2256,"")</f>
        <v>0.6034454517619152</v>
      </c>
      <c r="AX1264" s="2">
        <f>_xlfn.XLOOKUP($A1264,Results!$A$2:$A$2256,Results!S$2:S$2256,"")</f>
        <v>56</v>
      </c>
      <c r="AY1264" s="2">
        <f>_xlfn.XLOOKUP($A1264,Results!$A$2:$A$2256,Results!T$2:T$2256,"")</f>
        <v>19</v>
      </c>
      <c r="AZ1264" s="2">
        <f>_xlfn.XLOOKUP($A1264,Results!$A$2:$A$2256,Results!U$2:U$2256,"")</f>
        <v>32</v>
      </c>
      <c r="BA1264" s="2">
        <f>_xlfn.XLOOKUP($A1264,Results!$A$2:$A$2256,Results!V$2:V$2256,"")</f>
        <v>0</v>
      </c>
      <c r="BB1264" s="2">
        <f>_xlfn.XLOOKUP($A1264,Results!$A$2:$A$2256,Results!W$2:W$2256,"")</f>
        <v>0</v>
      </c>
      <c r="BC1264" s="2">
        <f>_xlfn.XLOOKUP($A1264,Results!$A$2:$A$2256,Results!X$2:X$2256,"")</f>
        <v>39131708</v>
      </c>
      <c r="BD1264" s="2">
        <f>_xlfn.XLOOKUP($A1264,Results!$A$2:$A$2256,Results!Y$2:Y$2256,"")</f>
        <v>79</v>
      </c>
      <c r="BE1264" s="2">
        <f>_xlfn.XLOOKUP($A1264,Results!$A$2:$A$2256,Results!Z$2:Z$2256,"")</f>
        <v>0</v>
      </c>
    </row>
    <row r="1265" spans="1:57" ht="38.25" customHeight="1" x14ac:dyDescent="0.3">
      <c r="A1265">
        <v>906942</v>
      </c>
      <c r="B1265">
        <v>281994</v>
      </c>
      <c r="C1265" t="s">
        <v>36</v>
      </c>
      <c r="D1265" t="s">
        <v>583</v>
      </c>
      <c r="E1265" s="2" t="str">
        <f>VLOOKUP(F1265,'RPA Vendor Data '!F$1:$G$2418,2)</f>
        <v>FROST ELECTRIC SUPPLY CO</v>
      </c>
      <c r="F1265" s="2">
        <v>11364</v>
      </c>
      <c r="G1265" s="2">
        <v>2</v>
      </c>
      <c r="H1265" t="s">
        <v>4058</v>
      </c>
      <c r="I1265">
        <v>10</v>
      </c>
      <c r="J1265" t="s">
        <v>58</v>
      </c>
      <c r="K1265" t="s">
        <v>58</v>
      </c>
      <c r="L1265">
        <v>1025.22</v>
      </c>
      <c r="M1265" s="2" t="s">
        <v>4003</v>
      </c>
      <c r="N1265" s="9" t="s">
        <v>4059</v>
      </c>
      <c r="O1265" t="s">
        <v>36</v>
      </c>
      <c r="P1265" t="s">
        <v>4060</v>
      </c>
      <c r="Q1265">
        <v>78456474390</v>
      </c>
      <c r="R1265">
        <v>102.52</v>
      </c>
      <c r="S1265" s="1">
        <v>45744.896842326387</v>
      </c>
      <c r="T1265" t="s">
        <v>42</v>
      </c>
      <c r="U1265" s="1">
        <v>45744.669444444437</v>
      </c>
      <c r="V1265" t="s">
        <v>43</v>
      </c>
      <c r="W1265" t="s">
        <v>36</v>
      </c>
      <c r="X1265">
        <v>2</v>
      </c>
      <c r="Y1265" t="s">
        <v>158</v>
      </c>
      <c r="Z1265">
        <v>1025.22</v>
      </c>
      <c r="AA1265">
        <v>1025.22</v>
      </c>
      <c r="AB1265">
        <v>193</v>
      </c>
      <c r="AC1265" t="s">
        <v>55</v>
      </c>
      <c r="AD1265" t="s">
        <v>55</v>
      </c>
      <c r="AE1265" t="s">
        <v>45</v>
      </c>
      <c r="AG1265" s="18" t="s">
        <v>4061</v>
      </c>
      <c r="AH1265" s="18"/>
      <c r="AI1265" s="2" t="s">
        <v>48</v>
      </c>
      <c r="AJ1265" s="2" t="e">
        <f>VLOOKUP(A1265,'Classification Test Result'!$A$2:$D$2428,4,FALSE)</f>
        <v>#N/A</v>
      </c>
      <c r="AL1265" s="2">
        <f>_xlfn.XLOOKUP($A1265,Results!$A$2:$A$2256,Results!G$2:G$2256,"")</f>
        <v>338048</v>
      </c>
      <c r="AM1265" s="2" t="str">
        <f>_xlfn.XLOOKUP($A1265,Results!$A$2:$A$2256,Results!H$2:H$2256,"")</f>
        <v>T25CGN</v>
      </c>
      <c r="AN1265" s="2" t="str">
        <f>_xlfn.XLOOKUP($A1265,Results!$A$2:$A$2256,Results!I$2:I$2256,"")</f>
        <v>EATON DISTRIBUTION EQUIP</v>
      </c>
      <c r="AO1265" s="2">
        <f>_xlfn.XLOOKUP($A1265,Results!$A$2:$A$2256,Results!J$2:J$2256,"")</f>
        <v>784564743909</v>
      </c>
      <c r="AP1265" s="2">
        <f>_xlfn.XLOOKUP($A1265,Results!$A$2:$A$2256,Results!K$2:K$2256,"")</f>
        <v>39131708</v>
      </c>
      <c r="AQ1265" s="2" t="str">
        <f>_xlfn.XLOOKUP($A1265,Results!$A$2:$A$2256,Results!L$2:L$2256,"")</f>
        <v>AK10301581</v>
      </c>
      <c r="AR1265" s="2">
        <f>_xlfn.XLOOKUP($A1265,Results!$A$2:$A$2256,Results!M$2:M$2256,"")</f>
        <v>331538</v>
      </c>
      <c r="AS1265" s="2" t="str">
        <f>_xlfn.XLOOKUP($A1265,Results!$A$2:$A$2256,Results!N$2:N$2256,"")</f>
        <v>CCHC T25CGN 3/4 AL T RGD CNDBDY</v>
      </c>
      <c r="AT1265" s="2" t="str">
        <f>_xlfn.XLOOKUP($A1265,Results!$A$2:$A$2256,Results!O$2:O$2256,"")</f>
        <v>EATON DISTRIBUTION EQUIP</v>
      </c>
      <c r="AU1265" s="2">
        <f>_xlfn.XLOOKUP($A1265,Results!$A$2:$A$2256,Results!P$2:P$2256,"")</f>
        <v>0</v>
      </c>
      <c r="AV1265" s="2" t="str">
        <f>_xlfn.XLOOKUP($A1265,Results!$A$2:$A$2256,Results!Q$2:Q$2256,"")</f>
        <v>NO_VALID_MATCHES</v>
      </c>
      <c r="AW1265" s="2" t="str">
        <f>_xlfn.XLOOKUP($A1265,Results!$A$2:$A$2256,Results!R$2:R$2256,"")</f>
        <v>0.6155369860779405</v>
      </c>
      <c r="AX1265" s="2">
        <f>_xlfn.XLOOKUP($A1265,Results!$A$2:$A$2256,Results!S$2:S$2256,"")</f>
        <v>57</v>
      </c>
      <c r="AY1265" s="2">
        <f>_xlfn.XLOOKUP($A1265,Results!$A$2:$A$2256,Results!T$2:T$2256,"")</f>
        <v>19</v>
      </c>
      <c r="AZ1265" s="2">
        <f>_xlfn.XLOOKUP($A1265,Results!$A$2:$A$2256,Results!U$2:U$2256,"")</f>
        <v>34</v>
      </c>
      <c r="BA1265" s="2">
        <f>_xlfn.XLOOKUP($A1265,Results!$A$2:$A$2256,Results!V$2:V$2256,"")</f>
        <v>0</v>
      </c>
      <c r="BB1265" s="2">
        <f>_xlfn.XLOOKUP($A1265,Results!$A$2:$A$2256,Results!W$2:W$2256,"")</f>
        <v>0</v>
      </c>
      <c r="BC1265" s="2">
        <f>_xlfn.XLOOKUP($A1265,Results!$A$2:$A$2256,Results!X$2:X$2256,"")</f>
        <v>39131708</v>
      </c>
      <c r="BD1265" s="2">
        <f>_xlfn.XLOOKUP($A1265,Results!$A$2:$A$2256,Results!Y$2:Y$2256,"")</f>
        <v>80</v>
      </c>
      <c r="BE1265" s="2">
        <f>_xlfn.XLOOKUP($A1265,Results!$A$2:$A$2256,Results!Z$2:Z$2256,"")</f>
        <v>0</v>
      </c>
    </row>
    <row r="1266" spans="1:57" ht="38.25" customHeight="1" x14ac:dyDescent="0.3">
      <c r="A1266">
        <v>906943</v>
      </c>
      <c r="B1266">
        <v>281670</v>
      </c>
      <c r="C1266" t="s">
        <v>36</v>
      </c>
      <c r="D1266" t="s">
        <v>130</v>
      </c>
      <c r="E1266" s="2" t="str">
        <f>VLOOKUP(F1266,'RPA Vendor Data '!F$1:$G$2418,2)</f>
        <v>FROST ELECTRIC SUPPLY CO</v>
      </c>
      <c r="F1266" s="2">
        <v>11364</v>
      </c>
      <c r="G1266" s="2">
        <v>14</v>
      </c>
      <c r="H1266" t="s">
        <v>4062</v>
      </c>
      <c r="I1266">
        <v>25</v>
      </c>
      <c r="J1266" t="s">
        <v>65</v>
      </c>
      <c r="K1266" t="s">
        <v>39</v>
      </c>
      <c r="L1266">
        <v>4.42</v>
      </c>
      <c r="M1266" s="2" t="s">
        <v>4003</v>
      </c>
      <c r="N1266" s="9" t="s">
        <v>4063</v>
      </c>
      <c r="O1266" t="s">
        <v>36</v>
      </c>
      <c r="P1266" t="s">
        <v>4064</v>
      </c>
      <c r="Q1266">
        <v>78456430075</v>
      </c>
      <c r="R1266">
        <v>110.5</v>
      </c>
      <c r="S1266" s="1">
        <v>45744.501174502308</v>
      </c>
      <c r="T1266" t="s">
        <v>42</v>
      </c>
      <c r="U1266" s="1">
        <v>45744.287499999999</v>
      </c>
      <c r="V1266" t="s">
        <v>43</v>
      </c>
      <c r="W1266" t="s">
        <v>36</v>
      </c>
      <c r="X1266">
        <v>15</v>
      </c>
      <c r="Y1266" t="s">
        <v>158</v>
      </c>
      <c r="Z1266">
        <v>4.42</v>
      </c>
      <c r="AA1266">
        <v>4.42</v>
      </c>
      <c r="AB1266">
        <v>193</v>
      </c>
      <c r="AC1266" t="s">
        <v>55</v>
      </c>
      <c r="AD1266" t="s">
        <v>55</v>
      </c>
      <c r="AE1266" t="s">
        <v>45</v>
      </c>
      <c r="AG1266" s="18" t="s">
        <v>4065</v>
      </c>
      <c r="AH1266" s="18"/>
      <c r="AI1266" s="2" t="s">
        <v>48</v>
      </c>
      <c r="AJ1266" s="2" t="e">
        <f>VLOOKUP(A1266,'Classification Test Result'!$A$2:$D$2428,4,FALSE)</f>
        <v>#N/A</v>
      </c>
      <c r="AL1266" s="2">
        <f>_xlfn.XLOOKUP($A1266,Results!$A$2:$A$2256,Results!G$2:G$2256,"")</f>
        <v>0</v>
      </c>
      <c r="AM1266" s="2">
        <f>_xlfn.XLOOKUP($A1266,Results!$A$2:$A$2256,Results!H$2:H$2256,"")</f>
        <v>0</v>
      </c>
      <c r="AN1266" s="2">
        <f>_xlfn.XLOOKUP($A1266,Results!$A$2:$A$2256,Results!I$2:I$2256,"")</f>
        <v>0</v>
      </c>
      <c r="AO1266" s="2">
        <f>_xlfn.XLOOKUP($A1266,Results!$A$2:$A$2256,Results!J$2:J$2256,"")</f>
        <v>0</v>
      </c>
      <c r="AP1266" s="2">
        <f>_xlfn.XLOOKUP($A1266,Results!$A$2:$A$2256,Results!K$2:K$2256,"")</f>
        <v>0</v>
      </c>
      <c r="AQ1266" s="2">
        <f>_xlfn.XLOOKUP($A1266,Results!$A$2:$A$2256,Results!L$2:L$2256,"")</f>
        <v>0</v>
      </c>
      <c r="AR1266" s="2">
        <f>_xlfn.XLOOKUP($A1266,Results!$A$2:$A$2256,Results!M$2:M$2256,"")</f>
        <v>0</v>
      </c>
      <c r="AS1266" s="2">
        <f>_xlfn.XLOOKUP($A1266,Results!$A$2:$A$2256,Results!N$2:N$2256,"")</f>
        <v>0</v>
      </c>
      <c r="AT1266" s="2" t="str">
        <f>_xlfn.XLOOKUP($A1266,Results!$A$2:$A$2256,Results!O$2:O$2256,"")</f>
        <v>CROUSE HINDS</v>
      </c>
      <c r="AU1266" s="2" t="str">
        <f>_xlfn.XLOOKUP($A1266,Results!$A$2:$A$2256,Results!P$2:P$2256,"")</f>
        <v>CROUSE HINDS</v>
      </c>
      <c r="AV1266" s="2" t="str">
        <f>_xlfn.XLOOKUP($A1266,Results!$A$2:$A$2256,Results!Q$2:Q$2256,"")</f>
        <v>MULTIPLE_MATCHES_ONE_VALID</v>
      </c>
      <c r="AW1266" s="2">
        <f>_xlfn.XLOOKUP($A1266,Results!$A$2:$A$2256,Results!R$2:R$2256,"")</f>
        <v>0</v>
      </c>
      <c r="AX1266" s="2">
        <f>_xlfn.XLOOKUP($A1266,Results!$A$2:$A$2256,Results!S$2:S$2256,"")</f>
        <v>0</v>
      </c>
      <c r="AY1266" s="2">
        <f>_xlfn.XLOOKUP($A1266,Results!$A$2:$A$2256,Results!T$2:T$2256,"")</f>
        <v>25</v>
      </c>
      <c r="AZ1266" s="2">
        <f>_xlfn.XLOOKUP($A1266,Results!$A$2:$A$2256,Results!U$2:U$2256,"")</f>
        <v>0</v>
      </c>
      <c r="BA1266" s="2">
        <f>_xlfn.XLOOKUP($A1266,Results!$A$2:$A$2256,Results!V$2:V$2256,"")</f>
        <v>0</v>
      </c>
      <c r="BB1266" s="2">
        <f>_xlfn.XLOOKUP($A1266,Results!$A$2:$A$2256,Results!W$2:W$2256,"")</f>
        <v>0</v>
      </c>
      <c r="BC1266" s="2">
        <f>_xlfn.XLOOKUP($A1266,Results!$A$2:$A$2256,Results!X$2:X$2256,"")</f>
        <v>39121420</v>
      </c>
      <c r="BD1266" s="2">
        <f>_xlfn.XLOOKUP($A1266,Results!$A$2:$A$2256,Results!Y$2:Y$2256,"")</f>
        <v>78</v>
      </c>
      <c r="BE1266" s="2">
        <f>_xlfn.XLOOKUP($A1266,Results!$A$2:$A$2256,Results!Z$2:Z$2256,"")</f>
        <v>0</v>
      </c>
    </row>
    <row r="1267" spans="1:57" ht="38.25" customHeight="1" x14ac:dyDescent="0.3">
      <c r="A1267">
        <v>906944</v>
      </c>
      <c r="B1267">
        <v>281670</v>
      </c>
      <c r="C1267" t="s">
        <v>36</v>
      </c>
      <c r="D1267" t="s">
        <v>130</v>
      </c>
      <c r="E1267" s="2" t="str">
        <f>VLOOKUP(F1267,'RPA Vendor Data '!F$1:$G$2418,2)</f>
        <v>FROST ELECTRIC SUPPLY CO</v>
      </c>
      <c r="F1267" s="2">
        <v>11364</v>
      </c>
      <c r="G1267" s="2">
        <v>6</v>
      </c>
      <c r="H1267" t="s">
        <v>4066</v>
      </c>
      <c r="I1267">
        <v>25</v>
      </c>
      <c r="J1267" t="s">
        <v>65</v>
      </c>
      <c r="K1267" t="s">
        <v>39</v>
      </c>
      <c r="L1267">
        <v>0.46</v>
      </c>
      <c r="M1267" s="2" t="s">
        <v>4003</v>
      </c>
      <c r="N1267" s="9" t="s">
        <v>4067</v>
      </c>
      <c r="O1267" t="s">
        <v>36</v>
      </c>
      <c r="P1267" t="s">
        <v>4068</v>
      </c>
      <c r="Q1267">
        <v>78456420651</v>
      </c>
      <c r="R1267">
        <v>11.5</v>
      </c>
      <c r="S1267" s="1">
        <v>45744.501122071757</v>
      </c>
      <c r="T1267" t="s">
        <v>42</v>
      </c>
      <c r="U1267" s="1">
        <v>45744.287499999999</v>
      </c>
      <c r="V1267" t="s">
        <v>43</v>
      </c>
      <c r="W1267" t="s">
        <v>36</v>
      </c>
      <c r="X1267">
        <v>6</v>
      </c>
      <c r="Y1267" t="s">
        <v>158</v>
      </c>
      <c r="Z1267">
        <v>0.46</v>
      </c>
      <c r="AA1267">
        <v>0.46</v>
      </c>
      <c r="AB1267">
        <v>193</v>
      </c>
      <c r="AC1267" t="s">
        <v>55</v>
      </c>
      <c r="AD1267" t="s">
        <v>55</v>
      </c>
      <c r="AE1267" t="s">
        <v>45</v>
      </c>
      <c r="AG1267" s="18" t="s">
        <v>4069</v>
      </c>
      <c r="AH1267" s="18"/>
      <c r="AI1267" s="2" t="s">
        <v>48</v>
      </c>
      <c r="AJ1267" s="2" t="e">
        <f>VLOOKUP(A1267,'Classification Test Result'!$A$2:$D$2428,4,FALSE)</f>
        <v>#N/A</v>
      </c>
      <c r="AL1267" s="2">
        <f>_xlfn.XLOOKUP($A1267,Results!$A$2:$A$2256,Results!G$2:G$2256,"")</f>
        <v>0</v>
      </c>
      <c r="AM1267" s="2">
        <f>_xlfn.XLOOKUP($A1267,Results!$A$2:$A$2256,Results!H$2:H$2256,"")</f>
        <v>0</v>
      </c>
      <c r="AN1267" s="2">
        <f>_xlfn.XLOOKUP($A1267,Results!$A$2:$A$2256,Results!I$2:I$2256,"")</f>
        <v>0</v>
      </c>
      <c r="AO1267" s="2">
        <f>_xlfn.XLOOKUP($A1267,Results!$A$2:$A$2256,Results!J$2:J$2256,"")</f>
        <v>0</v>
      </c>
      <c r="AP1267" s="2">
        <f>_xlfn.XLOOKUP($A1267,Results!$A$2:$A$2256,Results!K$2:K$2256,"")</f>
        <v>0</v>
      </c>
      <c r="AQ1267" s="2">
        <f>_xlfn.XLOOKUP($A1267,Results!$A$2:$A$2256,Results!L$2:L$2256,"")</f>
        <v>0</v>
      </c>
      <c r="AR1267" s="2">
        <f>_xlfn.XLOOKUP($A1267,Results!$A$2:$A$2256,Results!M$2:M$2256,"")</f>
        <v>0</v>
      </c>
      <c r="AS1267" s="2">
        <f>_xlfn.XLOOKUP($A1267,Results!$A$2:$A$2256,Results!N$2:N$2256,"")</f>
        <v>0</v>
      </c>
      <c r="AT1267" s="2" t="str">
        <f>_xlfn.XLOOKUP($A1267,Results!$A$2:$A$2256,Results!O$2:O$2256,"")</f>
        <v>CROUSE HINDS</v>
      </c>
      <c r="AU1267" s="2" t="str">
        <f>_xlfn.XLOOKUP($A1267,Results!$A$2:$A$2256,Results!P$2:P$2256,"")</f>
        <v>CROUSE HINDS</v>
      </c>
      <c r="AV1267" s="2" t="str">
        <f>_xlfn.XLOOKUP($A1267,Results!$A$2:$A$2256,Results!Q$2:Q$2256,"")</f>
        <v>MULTIPLE_MATCHES_ONE_VALID</v>
      </c>
      <c r="AW1267" s="2">
        <f>_xlfn.XLOOKUP($A1267,Results!$A$2:$A$2256,Results!R$2:R$2256,"")</f>
        <v>0</v>
      </c>
      <c r="AX1267" s="2">
        <f>_xlfn.XLOOKUP($A1267,Results!$A$2:$A$2256,Results!S$2:S$2256,"")</f>
        <v>0</v>
      </c>
      <c r="AY1267" s="2">
        <f>_xlfn.XLOOKUP($A1267,Results!$A$2:$A$2256,Results!T$2:T$2256,"")</f>
        <v>50</v>
      </c>
      <c r="AZ1267" s="2">
        <f>_xlfn.XLOOKUP($A1267,Results!$A$2:$A$2256,Results!U$2:U$2256,"")</f>
        <v>0</v>
      </c>
      <c r="BA1267" s="2" t="str">
        <f>_xlfn.XLOOKUP($A1267,Results!$A$2:$A$2256,Results!V$2:V$2256,"")</f>
        <v>STEEL ELECTRIC PRODUCTS</v>
      </c>
      <c r="BB1267" s="2">
        <f>_xlfn.XLOOKUP($A1267,Results!$A$2:$A$2256,Results!W$2:W$2256,"")</f>
        <v>80</v>
      </c>
      <c r="BC1267" s="2">
        <f>_xlfn.XLOOKUP($A1267,Results!$A$2:$A$2256,Results!X$2:X$2256,"")</f>
        <v>39121434</v>
      </c>
      <c r="BD1267" s="2">
        <f>_xlfn.XLOOKUP($A1267,Results!$A$2:$A$2256,Results!Y$2:Y$2256,"")</f>
        <v>80</v>
      </c>
      <c r="BE1267" s="2" t="b">
        <f>_xlfn.XLOOKUP($A1267,Results!$A$2:$A$2256,Results!Z$2:Z$2256,"")</f>
        <v>1</v>
      </c>
    </row>
    <row r="1268" spans="1:57" ht="38.25" customHeight="1" x14ac:dyDescent="0.3">
      <c r="A1268">
        <v>906945</v>
      </c>
      <c r="B1268">
        <v>281996</v>
      </c>
      <c r="C1268" t="s">
        <v>36</v>
      </c>
      <c r="D1268" t="s">
        <v>1243</v>
      </c>
      <c r="E1268" s="2" t="str">
        <f>VLOOKUP(F1268,'RPA Vendor Data '!F$1:$G$2418,2)</f>
        <v>FROST ELECTRIC SUPPLY CO</v>
      </c>
      <c r="F1268" s="2">
        <v>11364</v>
      </c>
      <c r="G1268" s="2">
        <v>2</v>
      </c>
      <c r="H1268" t="s">
        <v>4070</v>
      </c>
      <c r="I1268">
        <v>25</v>
      </c>
      <c r="J1268" t="s">
        <v>65</v>
      </c>
      <c r="K1268" t="s">
        <v>39</v>
      </c>
      <c r="L1268">
        <v>0.37</v>
      </c>
      <c r="M1268" s="2" t="s">
        <v>4003</v>
      </c>
      <c r="N1268" s="9">
        <v>451</v>
      </c>
      <c r="O1268" t="s">
        <v>36</v>
      </c>
      <c r="P1268" t="s">
        <v>4071</v>
      </c>
      <c r="Q1268">
        <v>78456410451</v>
      </c>
      <c r="R1268">
        <v>9.25</v>
      </c>
      <c r="S1268" s="1">
        <v>45744.896791238432</v>
      </c>
      <c r="T1268" t="s">
        <v>42</v>
      </c>
      <c r="U1268" s="1">
        <v>45744.67083333333</v>
      </c>
      <c r="V1268" t="s">
        <v>43</v>
      </c>
      <c r="W1268" t="s">
        <v>36</v>
      </c>
      <c r="X1268">
        <v>2</v>
      </c>
      <c r="Y1268" t="s">
        <v>158</v>
      </c>
      <c r="Z1268">
        <v>0.37</v>
      </c>
      <c r="AA1268">
        <v>0.37</v>
      </c>
      <c r="AB1268">
        <v>193</v>
      </c>
      <c r="AC1268" t="s">
        <v>55</v>
      </c>
      <c r="AD1268" t="s">
        <v>55</v>
      </c>
      <c r="AE1268" t="s">
        <v>45</v>
      </c>
      <c r="AG1268" s="18" t="s">
        <v>4072</v>
      </c>
      <c r="AH1268" s="18"/>
      <c r="AI1268" s="2" t="s">
        <v>48</v>
      </c>
      <c r="AJ1268" s="2" t="e">
        <f>VLOOKUP(A1268,'Classification Test Result'!$A$2:$D$2428,4,FALSE)</f>
        <v>#N/A</v>
      </c>
      <c r="AL1268" s="2">
        <f>_xlfn.XLOOKUP($A1268,Results!$A$2:$A$2256,Results!G$2:G$2256,"")</f>
        <v>0</v>
      </c>
      <c r="AM1268" s="2">
        <f>_xlfn.XLOOKUP($A1268,Results!$A$2:$A$2256,Results!H$2:H$2256,"")</f>
        <v>0</v>
      </c>
      <c r="AN1268" s="2">
        <f>_xlfn.XLOOKUP($A1268,Results!$A$2:$A$2256,Results!I$2:I$2256,"")</f>
        <v>0</v>
      </c>
      <c r="AO1268" s="2">
        <f>_xlfn.XLOOKUP($A1268,Results!$A$2:$A$2256,Results!J$2:J$2256,"")</f>
        <v>0</v>
      </c>
      <c r="AP1268" s="2">
        <f>_xlfn.XLOOKUP($A1268,Results!$A$2:$A$2256,Results!K$2:K$2256,"")</f>
        <v>0</v>
      </c>
      <c r="AQ1268" s="2">
        <f>_xlfn.XLOOKUP($A1268,Results!$A$2:$A$2256,Results!L$2:L$2256,"")</f>
        <v>0</v>
      </c>
      <c r="AR1268" s="2">
        <f>_xlfn.XLOOKUP($A1268,Results!$A$2:$A$2256,Results!M$2:M$2256,"")</f>
        <v>0</v>
      </c>
      <c r="AS1268" s="2">
        <f>_xlfn.XLOOKUP($A1268,Results!$A$2:$A$2256,Results!N$2:N$2256,"")</f>
        <v>0</v>
      </c>
      <c r="AT1268" s="2" t="str">
        <f>_xlfn.XLOOKUP($A1268,Results!$A$2:$A$2256,Results!O$2:O$2256,"")</f>
        <v>CROUSE HINDS</v>
      </c>
      <c r="AU1268" s="2" t="str">
        <f>_xlfn.XLOOKUP($A1268,Results!$A$2:$A$2256,Results!P$2:P$2256,"")</f>
        <v>CROUSE HINDS</v>
      </c>
      <c r="AV1268" s="2" t="str">
        <f>_xlfn.XLOOKUP($A1268,Results!$A$2:$A$2256,Results!Q$2:Q$2256,"")</f>
        <v>MULTIPLE_MATCHES_ONE_VALID</v>
      </c>
      <c r="AW1268" s="2">
        <f>_xlfn.XLOOKUP($A1268,Results!$A$2:$A$2256,Results!R$2:R$2256,"")</f>
        <v>0</v>
      </c>
      <c r="AX1268" s="2">
        <f>_xlfn.XLOOKUP($A1268,Results!$A$2:$A$2256,Results!S$2:S$2256,"")</f>
        <v>0</v>
      </c>
      <c r="AY1268" s="2">
        <f>_xlfn.XLOOKUP($A1268,Results!$A$2:$A$2256,Results!T$2:T$2256,"")</f>
        <v>50</v>
      </c>
      <c r="AZ1268" s="2">
        <f>_xlfn.XLOOKUP($A1268,Results!$A$2:$A$2256,Results!U$2:U$2256,"")</f>
        <v>0</v>
      </c>
      <c r="BA1268" s="2">
        <f>_xlfn.XLOOKUP($A1268,Results!$A$2:$A$2256,Results!V$2:V$2256,"")</f>
        <v>0</v>
      </c>
      <c r="BB1268" s="2">
        <f>_xlfn.XLOOKUP($A1268,Results!$A$2:$A$2256,Results!W$2:W$2256,"")</f>
        <v>0</v>
      </c>
      <c r="BC1268" s="2">
        <f>_xlfn.XLOOKUP($A1268,Results!$A$2:$A$2256,Results!X$2:X$2256,"")</f>
        <v>39120000</v>
      </c>
      <c r="BD1268" s="2">
        <f>_xlfn.XLOOKUP($A1268,Results!$A$2:$A$2256,Results!Y$2:Y$2256,"")</f>
        <v>79</v>
      </c>
      <c r="BE1268" s="2">
        <f>_xlfn.XLOOKUP($A1268,Results!$A$2:$A$2256,Results!Z$2:Z$2256,"")</f>
        <v>0</v>
      </c>
    </row>
    <row r="1269" spans="1:57" ht="38.25" customHeight="1" x14ac:dyDescent="0.3">
      <c r="A1269">
        <v>906946</v>
      </c>
      <c r="B1269">
        <v>281994</v>
      </c>
      <c r="C1269" t="s">
        <v>36</v>
      </c>
      <c r="D1269" t="s">
        <v>583</v>
      </c>
      <c r="E1269" s="2" t="str">
        <f>VLOOKUP(F1269,'RPA Vendor Data '!F$1:$G$2418,2)</f>
        <v>FROST ELECTRIC SUPPLY CO</v>
      </c>
      <c r="F1269" s="2">
        <v>11364</v>
      </c>
      <c r="G1269" s="2">
        <v>4</v>
      </c>
      <c r="H1269" t="s">
        <v>4073</v>
      </c>
      <c r="I1269">
        <v>50</v>
      </c>
      <c r="J1269" t="s">
        <v>58</v>
      </c>
      <c r="K1269" t="s">
        <v>58</v>
      </c>
      <c r="L1269">
        <v>153.22</v>
      </c>
      <c r="M1269" s="2" t="s">
        <v>4003</v>
      </c>
      <c r="N1269" s="9">
        <v>260</v>
      </c>
      <c r="O1269" t="s">
        <v>36</v>
      </c>
      <c r="P1269" t="s">
        <v>36</v>
      </c>
      <c r="Q1269">
        <v>78456410260</v>
      </c>
      <c r="R1269">
        <v>76.61</v>
      </c>
      <c r="S1269" s="1">
        <v>45744.896854780091</v>
      </c>
      <c r="T1269" t="s">
        <v>42</v>
      </c>
      <c r="U1269" s="1">
        <v>45744.669444444437</v>
      </c>
      <c r="V1269" t="s">
        <v>43</v>
      </c>
      <c r="W1269" t="s">
        <v>36</v>
      </c>
      <c r="X1269">
        <v>4</v>
      </c>
      <c r="Y1269" t="s">
        <v>54</v>
      </c>
      <c r="Z1269" t="s">
        <v>36</v>
      </c>
      <c r="AA1269">
        <v>153.22</v>
      </c>
      <c r="AB1269" t="s">
        <v>36</v>
      </c>
      <c r="AC1269" t="s">
        <v>55</v>
      </c>
      <c r="AD1269" t="s">
        <v>55</v>
      </c>
      <c r="AE1269" t="s">
        <v>45</v>
      </c>
      <c r="AG1269" s="18" t="s">
        <v>4020</v>
      </c>
      <c r="AH1269" s="18"/>
      <c r="AI1269" s="2" t="s">
        <v>48</v>
      </c>
      <c r="AJ1269" s="2" t="e">
        <f>VLOOKUP(A1269,'Classification Test Result'!$A$2:$D$2428,4,FALSE)</f>
        <v>#N/A</v>
      </c>
      <c r="AL1269" s="2">
        <f>_xlfn.XLOOKUP($A1269,Results!$A$2:$A$2256,Results!G$2:G$2256,"")</f>
        <v>0</v>
      </c>
      <c r="AM1269" s="2">
        <f>_xlfn.XLOOKUP($A1269,Results!$A$2:$A$2256,Results!H$2:H$2256,"")</f>
        <v>0</v>
      </c>
      <c r="AN1269" s="2">
        <f>_xlfn.XLOOKUP($A1269,Results!$A$2:$A$2256,Results!I$2:I$2256,"")</f>
        <v>0</v>
      </c>
      <c r="AO1269" s="2">
        <f>_xlfn.XLOOKUP($A1269,Results!$A$2:$A$2256,Results!J$2:J$2256,"")</f>
        <v>0</v>
      </c>
      <c r="AP1269" s="2">
        <f>_xlfn.XLOOKUP($A1269,Results!$A$2:$A$2256,Results!K$2:K$2256,"")</f>
        <v>0</v>
      </c>
      <c r="AQ1269" s="2">
        <f>_xlfn.XLOOKUP($A1269,Results!$A$2:$A$2256,Results!L$2:L$2256,"")</f>
        <v>0</v>
      </c>
      <c r="AR1269" s="2">
        <f>_xlfn.XLOOKUP($A1269,Results!$A$2:$A$2256,Results!M$2:M$2256,"")</f>
        <v>0</v>
      </c>
      <c r="AS1269" s="2">
        <f>_xlfn.XLOOKUP($A1269,Results!$A$2:$A$2256,Results!N$2:N$2256,"")</f>
        <v>0</v>
      </c>
      <c r="AT1269" s="2" t="str">
        <f>_xlfn.XLOOKUP($A1269,Results!$A$2:$A$2256,Results!O$2:O$2256,"")</f>
        <v>CROUSE HINDS</v>
      </c>
      <c r="AU1269" s="2" t="str">
        <f>_xlfn.XLOOKUP($A1269,Results!$A$2:$A$2256,Results!P$2:P$2256,"")</f>
        <v>CROUSE HINDS</v>
      </c>
      <c r="AV1269" s="2" t="str">
        <f>_xlfn.XLOOKUP($A1269,Results!$A$2:$A$2256,Results!Q$2:Q$2256,"")</f>
        <v>MULTIPLE_MATCHES_ONE_VALID</v>
      </c>
      <c r="AW1269" s="2">
        <f>_xlfn.XLOOKUP($A1269,Results!$A$2:$A$2256,Results!R$2:R$2256,"")</f>
        <v>0</v>
      </c>
      <c r="AX1269" s="2">
        <f>_xlfn.XLOOKUP($A1269,Results!$A$2:$A$2256,Results!S$2:S$2256,"")</f>
        <v>0</v>
      </c>
      <c r="AY1269" s="2">
        <f>_xlfn.XLOOKUP($A1269,Results!$A$2:$A$2256,Results!T$2:T$2256,"")</f>
        <v>50</v>
      </c>
      <c r="AZ1269" s="2">
        <f>_xlfn.XLOOKUP($A1269,Results!$A$2:$A$2256,Results!U$2:U$2256,"")</f>
        <v>0</v>
      </c>
      <c r="BA1269" s="2" t="str">
        <f>_xlfn.XLOOKUP($A1269,Results!$A$2:$A$2256,Results!V$2:V$2256,"")</f>
        <v>MINERALLAC COMPANY</v>
      </c>
      <c r="BB1269" s="2">
        <f>_xlfn.XLOOKUP($A1269,Results!$A$2:$A$2256,Results!W$2:W$2256,"")</f>
        <v>79</v>
      </c>
      <c r="BC1269" s="2">
        <f>_xlfn.XLOOKUP($A1269,Results!$A$2:$A$2256,Results!X$2:X$2256,"")</f>
        <v>39121312</v>
      </c>
      <c r="BD1269" s="2">
        <f>_xlfn.XLOOKUP($A1269,Results!$A$2:$A$2256,Results!Y$2:Y$2256,"")</f>
        <v>63</v>
      </c>
      <c r="BE1269" s="2" t="b">
        <f>_xlfn.XLOOKUP($A1269,Results!$A$2:$A$2256,Results!Z$2:Z$2256,"")</f>
        <v>1</v>
      </c>
    </row>
    <row r="1270" spans="1:57" ht="38.25" customHeight="1" x14ac:dyDescent="0.3">
      <c r="A1270">
        <v>906947</v>
      </c>
      <c r="B1270">
        <v>281994</v>
      </c>
      <c r="C1270" t="s">
        <v>36</v>
      </c>
      <c r="D1270" t="s">
        <v>583</v>
      </c>
      <c r="E1270" s="2" t="str">
        <f>VLOOKUP(F1270,'RPA Vendor Data '!F$1:$G$2418,2)</f>
        <v>FROST ELECTRIC SUPPLY CO</v>
      </c>
      <c r="F1270" s="2">
        <v>11364</v>
      </c>
      <c r="G1270" s="2">
        <v>3</v>
      </c>
      <c r="H1270" t="s">
        <v>4074</v>
      </c>
      <c r="I1270">
        <v>50</v>
      </c>
      <c r="J1270" t="s">
        <v>58</v>
      </c>
      <c r="K1270" t="s">
        <v>58</v>
      </c>
      <c r="L1270">
        <v>110.58</v>
      </c>
      <c r="M1270" s="2" t="s">
        <v>4003</v>
      </c>
      <c r="N1270" s="9">
        <v>251</v>
      </c>
      <c r="O1270" t="s">
        <v>36</v>
      </c>
      <c r="P1270" t="s">
        <v>4075</v>
      </c>
      <c r="Q1270">
        <v>78456410251</v>
      </c>
      <c r="R1270">
        <v>55.29</v>
      </c>
      <c r="S1270" s="1">
        <v>45744.896848460638</v>
      </c>
      <c r="T1270" t="s">
        <v>42</v>
      </c>
      <c r="U1270" s="1">
        <v>45744.669444444437</v>
      </c>
      <c r="V1270" t="s">
        <v>43</v>
      </c>
      <c r="W1270" t="s">
        <v>36</v>
      </c>
      <c r="X1270">
        <v>3</v>
      </c>
      <c r="Y1270" t="s">
        <v>158</v>
      </c>
      <c r="Z1270">
        <v>110.58</v>
      </c>
      <c r="AA1270">
        <v>110.58</v>
      </c>
      <c r="AB1270">
        <v>193</v>
      </c>
      <c r="AC1270" t="s">
        <v>55</v>
      </c>
      <c r="AD1270" t="s">
        <v>55</v>
      </c>
      <c r="AE1270" t="s">
        <v>45</v>
      </c>
      <c r="AG1270" s="18" t="s">
        <v>4076</v>
      </c>
      <c r="AH1270" s="18"/>
      <c r="AI1270" s="2" t="s">
        <v>48</v>
      </c>
      <c r="AJ1270" s="2" t="e">
        <f>VLOOKUP(A1270,'Classification Test Result'!$A$2:$D$2428,4,FALSE)</f>
        <v>#N/A</v>
      </c>
      <c r="AL1270" s="2">
        <f>_xlfn.XLOOKUP($A1270,Results!$A$2:$A$2256,Results!G$2:G$2256,"")</f>
        <v>0</v>
      </c>
      <c r="AM1270" s="2">
        <f>_xlfn.XLOOKUP($A1270,Results!$A$2:$A$2256,Results!H$2:H$2256,"")</f>
        <v>0</v>
      </c>
      <c r="AN1270" s="2">
        <f>_xlfn.XLOOKUP($A1270,Results!$A$2:$A$2256,Results!I$2:I$2256,"")</f>
        <v>0</v>
      </c>
      <c r="AO1270" s="2">
        <f>_xlfn.XLOOKUP($A1270,Results!$A$2:$A$2256,Results!J$2:J$2256,"")</f>
        <v>0</v>
      </c>
      <c r="AP1270" s="2">
        <f>_xlfn.XLOOKUP($A1270,Results!$A$2:$A$2256,Results!K$2:K$2256,"")</f>
        <v>0</v>
      </c>
      <c r="AQ1270" s="2">
        <f>_xlfn.XLOOKUP($A1270,Results!$A$2:$A$2256,Results!L$2:L$2256,"")</f>
        <v>0</v>
      </c>
      <c r="AR1270" s="2">
        <f>_xlfn.XLOOKUP($A1270,Results!$A$2:$A$2256,Results!M$2:M$2256,"")</f>
        <v>0</v>
      </c>
      <c r="AS1270" s="2">
        <f>_xlfn.XLOOKUP($A1270,Results!$A$2:$A$2256,Results!N$2:N$2256,"")</f>
        <v>0</v>
      </c>
      <c r="AT1270" s="2" t="str">
        <f>_xlfn.XLOOKUP($A1270,Results!$A$2:$A$2256,Results!O$2:O$2256,"")</f>
        <v>CROUSE HINDS</v>
      </c>
      <c r="AU1270" s="2" t="str">
        <f>_xlfn.XLOOKUP($A1270,Results!$A$2:$A$2256,Results!P$2:P$2256,"")</f>
        <v>CROUSE HINDS</v>
      </c>
      <c r="AV1270" s="2" t="str">
        <f>_xlfn.XLOOKUP($A1270,Results!$A$2:$A$2256,Results!Q$2:Q$2256,"")</f>
        <v>MULTIPLE_MATCHES_ONE_VALID</v>
      </c>
      <c r="AW1270" s="2">
        <f>_xlfn.XLOOKUP($A1270,Results!$A$2:$A$2256,Results!R$2:R$2256,"")</f>
        <v>0</v>
      </c>
      <c r="AX1270" s="2">
        <f>_xlfn.XLOOKUP($A1270,Results!$A$2:$A$2256,Results!S$2:S$2256,"")</f>
        <v>0</v>
      </c>
      <c r="AY1270" s="2">
        <f>_xlfn.XLOOKUP($A1270,Results!$A$2:$A$2256,Results!T$2:T$2256,"")</f>
        <v>50</v>
      </c>
      <c r="AZ1270" s="2">
        <f>_xlfn.XLOOKUP($A1270,Results!$A$2:$A$2256,Results!U$2:U$2256,"")</f>
        <v>0</v>
      </c>
      <c r="BA1270" s="2" t="str">
        <f>_xlfn.XLOOKUP($A1270,Results!$A$2:$A$2256,Results!V$2:V$2256,"")</f>
        <v>MINERALLAC COMPANY</v>
      </c>
      <c r="BB1270" s="2">
        <f>_xlfn.XLOOKUP($A1270,Results!$A$2:$A$2256,Results!W$2:W$2256,"")</f>
        <v>78</v>
      </c>
      <c r="BC1270" s="2">
        <f>_xlfn.XLOOKUP($A1270,Results!$A$2:$A$2256,Results!X$2:X$2256,"")</f>
        <v>39121312</v>
      </c>
      <c r="BD1270" s="2">
        <f>_xlfn.XLOOKUP($A1270,Results!$A$2:$A$2256,Results!Y$2:Y$2256,"")</f>
        <v>62</v>
      </c>
      <c r="BE1270" s="2" t="b">
        <f>_xlfn.XLOOKUP($A1270,Results!$A$2:$A$2256,Results!Z$2:Z$2256,"")</f>
        <v>1</v>
      </c>
    </row>
    <row r="1271" spans="1:57" ht="38.25" customHeight="1" x14ac:dyDescent="0.3">
      <c r="A1271">
        <v>906948</v>
      </c>
      <c r="B1271">
        <v>281993</v>
      </c>
      <c r="C1271" t="s">
        <v>36</v>
      </c>
      <c r="D1271" t="s">
        <v>4077</v>
      </c>
      <c r="E1271" s="2" t="str">
        <f>VLOOKUP(F1271,'RPA Vendor Data '!F$1:$G$2418,2)</f>
        <v>FROST ELECTRIC SUPPLY CO</v>
      </c>
      <c r="F1271" s="2">
        <v>11364</v>
      </c>
      <c r="G1271" s="2">
        <v>2</v>
      </c>
      <c r="H1271" t="s">
        <v>4078</v>
      </c>
      <c r="I1271">
        <v>1</v>
      </c>
      <c r="J1271" t="s">
        <v>65</v>
      </c>
      <c r="K1271" t="s">
        <v>39</v>
      </c>
      <c r="L1271">
        <v>2.44</v>
      </c>
      <c r="M1271" s="2" t="s">
        <v>4003</v>
      </c>
      <c r="N1271" s="9" t="s">
        <v>4079</v>
      </c>
      <c r="O1271" t="s">
        <v>36</v>
      </c>
      <c r="P1271" t="s">
        <v>4080</v>
      </c>
      <c r="Q1271">
        <v>78456411017</v>
      </c>
      <c r="R1271">
        <v>2.44</v>
      </c>
      <c r="S1271" s="1">
        <v>45744.896876006947</v>
      </c>
      <c r="T1271" t="s">
        <v>42</v>
      </c>
      <c r="U1271" s="1">
        <v>45744.669444444437</v>
      </c>
      <c r="V1271" t="s">
        <v>43</v>
      </c>
      <c r="W1271" t="s">
        <v>36</v>
      </c>
      <c r="X1271">
        <v>0</v>
      </c>
      <c r="Y1271" t="s">
        <v>158</v>
      </c>
      <c r="Z1271">
        <v>2.44</v>
      </c>
      <c r="AA1271">
        <v>2.44</v>
      </c>
      <c r="AB1271">
        <v>193</v>
      </c>
      <c r="AC1271" t="s">
        <v>55</v>
      </c>
      <c r="AD1271" t="s">
        <v>55</v>
      </c>
      <c r="AE1271" t="s">
        <v>45</v>
      </c>
      <c r="AG1271" s="18" t="s">
        <v>4081</v>
      </c>
      <c r="AH1271" s="18"/>
      <c r="AI1271" s="2" t="s">
        <v>48</v>
      </c>
      <c r="AJ1271" s="2" t="e">
        <f>VLOOKUP(A1271,'Classification Test Result'!$A$2:$D$2428,4,FALSE)</f>
        <v>#N/A</v>
      </c>
      <c r="AL1271" s="2">
        <f>_xlfn.XLOOKUP($A1271,Results!$A$2:$A$2256,Results!G$2:G$2256,"")</f>
        <v>0</v>
      </c>
      <c r="AM1271" s="2">
        <f>_xlfn.XLOOKUP($A1271,Results!$A$2:$A$2256,Results!H$2:H$2256,"")</f>
        <v>0</v>
      </c>
      <c r="AN1271" s="2">
        <f>_xlfn.XLOOKUP($A1271,Results!$A$2:$A$2256,Results!I$2:I$2256,"")</f>
        <v>0</v>
      </c>
      <c r="AO1271" s="2">
        <f>_xlfn.XLOOKUP($A1271,Results!$A$2:$A$2256,Results!J$2:J$2256,"")</f>
        <v>0</v>
      </c>
      <c r="AP1271" s="2">
        <f>_xlfn.XLOOKUP($A1271,Results!$A$2:$A$2256,Results!K$2:K$2256,"")</f>
        <v>0</v>
      </c>
      <c r="AQ1271" s="2">
        <f>_xlfn.XLOOKUP($A1271,Results!$A$2:$A$2256,Results!L$2:L$2256,"")</f>
        <v>0</v>
      </c>
      <c r="AR1271" s="2">
        <f>_xlfn.XLOOKUP($A1271,Results!$A$2:$A$2256,Results!M$2:M$2256,"")</f>
        <v>0</v>
      </c>
      <c r="AS1271" s="2">
        <f>_xlfn.XLOOKUP($A1271,Results!$A$2:$A$2256,Results!N$2:N$2256,"")</f>
        <v>0</v>
      </c>
      <c r="AT1271" s="2" t="str">
        <f>_xlfn.XLOOKUP($A1271,Results!$A$2:$A$2256,Results!O$2:O$2256,"")</f>
        <v>CROUSE HINDS</v>
      </c>
      <c r="AU1271" s="2" t="str">
        <f>_xlfn.XLOOKUP($A1271,Results!$A$2:$A$2256,Results!P$2:P$2256,"")</f>
        <v>CROUSE HINDS</v>
      </c>
      <c r="AV1271" s="2" t="str">
        <f>_xlfn.XLOOKUP($A1271,Results!$A$2:$A$2256,Results!Q$2:Q$2256,"")</f>
        <v>MULTIPLE_MATCHES_ONE_VALID</v>
      </c>
      <c r="AW1271" s="2">
        <f>_xlfn.XLOOKUP($A1271,Results!$A$2:$A$2256,Results!R$2:R$2256,"")</f>
        <v>0</v>
      </c>
      <c r="AX1271" s="2">
        <f>_xlfn.XLOOKUP($A1271,Results!$A$2:$A$2256,Results!S$2:S$2256,"")</f>
        <v>0</v>
      </c>
      <c r="AY1271" s="2">
        <f>_xlfn.XLOOKUP($A1271,Results!$A$2:$A$2256,Results!T$2:T$2256,"")</f>
        <v>50</v>
      </c>
      <c r="AZ1271" s="2">
        <f>_xlfn.XLOOKUP($A1271,Results!$A$2:$A$2256,Results!U$2:U$2256,"")</f>
        <v>0</v>
      </c>
      <c r="BA1271" s="2">
        <f>_xlfn.XLOOKUP($A1271,Results!$A$2:$A$2256,Results!V$2:V$2256,"")</f>
        <v>0</v>
      </c>
      <c r="BB1271" s="2">
        <f>_xlfn.XLOOKUP($A1271,Results!$A$2:$A$2256,Results!W$2:W$2256,"")</f>
        <v>0</v>
      </c>
      <c r="BC1271" s="2">
        <f>_xlfn.XLOOKUP($A1271,Results!$A$2:$A$2256,Results!X$2:X$2256,"")</f>
        <v>0</v>
      </c>
      <c r="BD1271" s="2">
        <f>_xlfn.XLOOKUP($A1271,Results!$A$2:$A$2256,Results!Y$2:Y$2256,"")</f>
        <v>0</v>
      </c>
      <c r="BE1271" s="2">
        <f>_xlfn.XLOOKUP($A1271,Results!$A$2:$A$2256,Results!Z$2:Z$2256,"")</f>
        <v>0</v>
      </c>
    </row>
    <row r="1272" spans="1:57" ht="38.25" customHeight="1" x14ac:dyDescent="0.3">
      <c r="A1272">
        <v>906949</v>
      </c>
      <c r="B1272">
        <v>281750</v>
      </c>
      <c r="C1272" t="s">
        <v>36</v>
      </c>
      <c r="D1272">
        <v>34693</v>
      </c>
      <c r="E1272" s="2" t="str">
        <f>VLOOKUP(F1272,'RPA Vendor Data '!F$1:$G$2418,2)</f>
        <v>BROADWAY ELECTRIC SUPPLY</v>
      </c>
      <c r="F1272" s="2">
        <v>10455</v>
      </c>
      <c r="G1272" s="2">
        <v>9</v>
      </c>
      <c r="H1272" t="s">
        <v>4082</v>
      </c>
      <c r="I1272">
        <v>4</v>
      </c>
      <c r="J1272" t="s">
        <v>39</v>
      </c>
      <c r="K1272" t="s">
        <v>39</v>
      </c>
      <c r="L1272">
        <v>42.31</v>
      </c>
      <c r="M1272" s="2" t="s">
        <v>4021</v>
      </c>
      <c r="N1272" s="9" t="s">
        <v>4083</v>
      </c>
      <c r="O1272" t="s">
        <v>36</v>
      </c>
      <c r="P1272" t="s">
        <v>36</v>
      </c>
      <c r="Q1272">
        <v>78227463110</v>
      </c>
      <c r="R1272">
        <v>169.24</v>
      </c>
      <c r="S1272" s="1">
        <v>45744.542668946757</v>
      </c>
      <c r="T1272" t="s">
        <v>42</v>
      </c>
      <c r="U1272" s="1">
        <v>45744.322916666657</v>
      </c>
      <c r="V1272" t="s">
        <v>43</v>
      </c>
      <c r="W1272" t="s">
        <v>36</v>
      </c>
      <c r="X1272">
        <v>0</v>
      </c>
      <c r="Y1272">
        <v>999</v>
      </c>
      <c r="Z1272" t="s">
        <v>36</v>
      </c>
      <c r="AA1272" t="s">
        <v>36</v>
      </c>
      <c r="AB1272" t="s">
        <v>36</v>
      </c>
      <c r="AC1272" t="s">
        <v>55</v>
      </c>
      <c r="AD1272" t="s">
        <v>55</v>
      </c>
      <c r="AE1272" t="s">
        <v>45</v>
      </c>
      <c r="AG1272" s="18" t="s">
        <v>4084</v>
      </c>
      <c r="AH1272" s="18"/>
      <c r="AI1272" s="2" t="s">
        <v>48</v>
      </c>
      <c r="AJ1272" s="2" t="e">
        <f>VLOOKUP(A1272,'Classification Test Result'!$A$2:$D$2428,4,FALSE)</f>
        <v>#N/A</v>
      </c>
      <c r="AL1272" s="2">
        <f>_xlfn.XLOOKUP($A1272,Results!$A$2:$A$2256,Results!G$2:G$2256,"")</f>
        <v>0</v>
      </c>
      <c r="AM1272" s="2">
        <f>_xlfn.XLOOKUP($A1272,Results!$A$2:$A$2256,Results!H$2:H$2256,"")</f>
        <v>0</v>
      </c>
      <c r="AN1272" s="2">
        <f>_xlfn.XLOOKUP($A1272,Results!$A$2:$A$2256,Results!I$2:I$2256,"")</f>
        <v>0</v>
      </c>
      <c r="AO1272" s="2">
        <f>_xlfn.XLOOKUP($A1272,Results!$A$2:$A$2256,Results!J$2:J$2256,"")</f>
        <v>0</v>
      </c>
      <c r="AP1272" s="2">
        <f>_xlfn.XLOOKUP($A1272,Results!$A$2:$A$2256,Results!K$2:K$2256,"")</f>
        <v>0</v>
      </c>
      <c r="AQ1272" s="2">
        <f>_xlfn.XLOOKUP($A1272,Results!$A$2:$A$2256,Results!L$2:L$2256,"")</f>
        <v>0</v>
      </c>
      <c r="AR1272" s="2">
        <f>_xlfn.XLOOKUP($A1272,Results!$A$2:$A$2256,Results!M$2:M$2256,"")</f>
        <v>0</v>
      </c>
      <c r="AS1272" s="2">
        <f>_xlfn.XLOOKUP($A1272,Results!$A$2:$A$2256,Results!N$2:N$2256,"")</f>
        <v>0</v>
      </c>
      <c r="AT1272" s="2" t="str">
        <f>_xlfn.XLOOKUP($A1272,Results!$A$2:$A$2256,Results!O$2:O$2256,"")</f>
        <v>CROUSE HINDS</v>
      </c>
      <c r="AU1272" s="2" t="str">
        <f>_xlfn.XLOOKUP($A1272,Results!$A$2:$A$2256,Results!P$2:P$2256,"")</f>
        <v>CRH</v>
      </c>
      <c r="AV1272" s="2" t="str">
        <f>_xlfn.XLOOKUP($A1272,Results!$A$2:$A$2256,Results!Q$2:Q$2256,"")</f>
        <v>MULTIPLE_MATCHES_ONE_VALID</v>
      </c>
      <c r="AW1272" s="2">
        <f>_xlfn.XLOOKUP($A1272,Results!$A$2:$A$2256,Results!R$2:R$2256,"")</f>
        <v>0</v>
      </c>
      <c r="AX1272" s="2">
        <f>_xlfn.XLOOKUP($A1272,Results!$A$2:$A$2256,Results!S$2:S$2256,"")</f>
        <v>0</v>
      </c>
      <c r="AY1272" s="2">
        <f>_xlfn.XLOOKUP($A1272,Results!$A$2:$A$2256,Results!T$2:T$2256,"")</f>
        <v>50</v>
      </c>
      <c r="AZ1272" s="2">
        <f>_xlfn.XLOOKUP($A1272,Results!$A$2:$A$2256,Results!U$2:U$2256,"")</f>
        <v>0</v>
      </c>
      <c r="BA1272" s="2" t="str">
        <f>_xlfn.XLOOKUP($A1272,Results!$A$2:$A$2256,Results!V$2:V$2256,"")</f>
        <v>EATON</v>
      </c>
      <c r="BB1272" s="2">
        <f>_xlfn.XLOOKUP($A1272,Results!$A$2:$A$2256,Results!W$2:W$2256,"")</f>
        <v>79</v>
      </c>
      <c r="BC1272" s="2">
        <f>_xlfn.XLOOKUP($A1272,Results!$A$2:$A$2256,Results!X$2:X$2256,"")</f>
        <v>39131708</v>
      </c>
      <c r="BD1272" s="2">
        <f>_xlfn.XLOOKUP($A1272,Results!$A$2:$A$2256,Results!Y$2:Y$2256,"")</f>
        <v>79</v>
      </c>
      <c r="BE1272" s="2" t="b">
        <f>_xlfn.XLOOKUP($A1272,Results!$A$2:$A$2256,Results!Z$2:Z$2256,"")</f>
        <v>1</v>
      </c>
    </row>
    <row r="1273" spans="1:57" ht="38.25" customHeight="1" x14ac:dyDescent="0.3">
      <c r="A1273">
        <v>906950</v>
      </c>
      <c r="B1273">
        <v>281750</v>
      </c>
      <c r="C1273" t="s">
        <v>36</v>
      </c>
      <c r="D1273">
        <v>34693</v>
      </c>
      <c r="E1273" s="2" t="str">
        <f>VLOOKUP(F1273,'RPA Vendor Data '!F$1:$G$2418,2)</f>
        <v>BROADWAY ELECTRIC SUPPLY</v>
      </c>
      <c r="F1273" s="2">
        <v>10455</v>
      </c>
      <c r="G1273" s="2">
        <v>10</v>
      </c>
      <c r="H1273" t="s">
        <v>4085</v>
      </c>
      <c r="I1273">
        <v>4</v>
      </c>
      <c r="J1273" t="s">
        <v>39</v>
      </c>
      <c r="K1273" t="s">
        <v>39</v>
      </c>
      <c r="L1273">
        <v>14.78</v>
      </c>
      <c r="M1273" s="2" t="s">
        <v>4021</v>
      </c>
      <c r="N1273" s="9" t="s">
        <v>4086</v>
      </c>
      <c r="O1273" t="s">
        <v>36</v>
      </c>
      <c r="P1273" t="s">
        <v>36</v>
      </c>
      <c r="Q1273">
        <v>78227419452</v>
      </c>
      <c r="R1273">
        <v>59.12</v>
      </c>
      <c r="S1273" s="1">
        <v>45744.542675578698</v>
      </c>
      <c r="T1273" t="s">
        <v>42</v>
      </c>
      <c r="U1273" s="1">
        <v>45744.322916666657</v>
      </c>
      <c r="V1273" t="s">
        <v>43</v>
      </c>
      <c r="W1273" t="s">
        <v>36</v>
      </c>
      <c r="X1273">
        <v>0</v>
      </c>
      <c r="Y1273">
        <v>999</v>
      </c>
      <c r="Z1273" t="s">
        <v>36</v>
      </c>
      <c r="AA1273" t="s">
        <v>36</v>
      </c>
      <c r="AB1273" t="s">
        <v>36</v>
      </c>
      <c r="AC1273" t="s">
        <v>55</v>
      </c>
      <c r="AD1273" t="s">
        <v>55</v>
      </c>
      <c r="AE1273" t="s">
        <v>45</v>
      </c>
      <c r="AG1273" s="18" t="s">
        <v>4087</v>
      </c>
      <c r="AH1273" s="18"/>
      <c r="AI1273" s="2" t="s">
        <v>48</v>
      </c>
      <c r="AJ1273" s="2" t="e">
        <f>VLOOKUP(A1273,'Classification Test Result'!$A$2:$D$2428,4,FALSE)</f>
        <v>#N/A</v>
      </c>
      <c r="AL1273" s="2">
        <f>_xlfn.XLOOKUP($A1273,Results!$A$2:$A$2256,Results!G$2:G$2256,"")</f>
        <v>0</v>
      </c>
      <c r="AM1273" s="2">
        <f>_xlfn.XLOOKUP($A1273,Results!$A$2:$A$2256,Results!H$2:H$2256,"")</f>
        <v>0</v>
      </c>
      <c r="AN1273" s="2">
        <f>_xlfn.XLOOKUP($A1273,Results!$A$2:$A$2256,Results!I$2:I$2256,"")</f>
        <v>0</v>
      </c>
      <c r="AO1273" s="2">
        <f>_xlfn.XLOOKUP($A1273,Results!$A$2:$A$2256,Results!J$2:J$2256,"")</f>
        <v>0</v>
      </c>
      <c r="AP1273" s="2">
        <f>_xlfn.XLOOKUP($A1273,Results!$A$2:$A$2256,Results!K$2:K$2256,"")</f>
        <v>0</v>
      </c>
      <c r="AQ1273" s="2">
        <f>_xlfn.XLOOKUP($A1273,Results!$A$2:$A$2256,Results!L$2:L$2256,"")</f>
        <v>0</v>
      </c>
      <c r="AR1273" s="2">
        <f>_xlfn.XLOOKUP($A1273,Results!$A$2:$A$2256,Results!M$2:M$2256,"")</f>
        <v>0</v>
      </c>
      <c r="AS1273" s="2">
        <f>_xlfn.XLOOKUP($A1273,Results!$A$2:$A$2256,Results!N$2:N$2256,"")</f>
        <v>0</v>
      </c>
      <c r="AT1273" s="2" t="str">
        <f>_xlfn.XLOOKUP($A1273,Results!$A$2:$A$2256,Results!O$2:O$2256,"")</f>
        <v>CROUSE HINDS</v>
      </c>
      <c r="AU1273" s="2" t="str">
        <f>_xlfn.XLOOKUP($A1273,Results!$A$2:$A$2256,Results!P$2:P$2256,"")</f>
        <v>CRH</v>
      </c>
      <c r="AV1273" s="2" t="str">
        <f>_xlfn.XLOOKUP($A1273,Results!$A$2:$A$2256,Results!Q$2:Q$2256,"")</f>
        <v>SINGLE_MATCH</v>
      </c>
      <c r="AW1273" s="2">
        <f>_xlfn.XLOOKUP($A1273,Results!$A$2:$A$2256,Results!R$2:R$2256,"")</f>
        <v>0</v>
      </c>
      <c r="AX1273" s="2">
        <f>_xlfn.XLOOKUP($A1273,Results!$A$2:$A$2256,Results!S$2:S$2256,"")</f>
        <v>0</v>
      </c>
      <c r="AY1273" s="2">
        <f>_xlfn.XLOOKUP($A1273,Results!$A$2:$A$2256,Results!T$2:T$2256,"")</f>
        <v>60</v>
      </c>
      <c r="AZ1273" s="2">
        <f>_xlfn.XLOOKUP($A1273,Results!$A$2:$A$2256,Results!U$2:U$2256,"")</f>
        <v>0</v>
      </c>
      <c r="BA1273" s="2" t="str">
        <f>_xlfn.XLOOKUP($A1273,Results!$A$2:$A$2256,Results!V$2:V$2256,"")</f>
        <v>EATON</v>
      </c>
      <c r="BB1273" s="2">
        <f>_xlfn.XLOOKUP($A1273,Results!$A$2:$A$2256,Results!W$2:W$2256,"")</f>
        <v>77</v>
      </c>
      <c r="BC1273" s="2">
        <f>_xlfn.XLOOKUP($A1273,Results!$A$2:$A$2256,Results!X$2:X$2256,"")</f>
        <v>0</v>
      </c>
      <c r="BD1273" s="2">
        <f>_xlfn.XLOOKUP($A1273,Results!$A$2:$A$2256,Results!Y$2:Y$2256,"")</f>
        <v>0</v>
      </c>
      <c r="BE1273" s="2" t="b">
        <f>_xlfn.XLOOKUP($A1273,Results!$A$2:$A$2256,Results!Z$2:Z$2256,"")</f>
        <v>1</v>
      </c>
    </row>
    <row r="1274" spans="1:57" ht="38.25" customHeight="1" x14ac:dyDescent="0.3">
      <c r="A1274">
        <v>906951</v>
      </c>
      <c r="B1274">
        <v>281607</v>
      </c>
      <c r="C1274" t="s">
        <v>36</v>
      </c>
      <c r="D1274">
        <v>106860</v>
      </c>
      <c r="F1274" s="2">
        <v>10837</v>
      </c>
      <c r="G1274" s="2">
        <v>2</v>
      </c>
      <c r="H1274" s="2" t="s">
        <v>1010</v>
      </c>
      <c r="I1274">
        <v>1</v>
      </c>
      <c r="J1274" t="s">
        <v>39</v>
      </c>
      <c r="K1274" t="s">
        <v>39</v>
      </c>
      <c r="L1274">
        <v>8.09</v>
      </c>
      <c r="M1274" s="2" t="s">
        <v>36</v>
      </c>
      <c r="N1274" s="9" t="s">
        <v>36</v>
      </c>
      <c r="O1274" t="s">
        <v>36</v>
      </c>
      <c r="P1274" t="s">
        <v>36</v>
      </c>
      <c r="Q1274" t="s">
        <v>36</v>
      </c>
      <c r="R1274">
        <v>8.09</v>
      </c>
      <c r="S1274" s="1">
        <v>45744.480780706021</v>
      </c>
      <c r="T1274" t="s">
        <v>42</v>
      </c>
      <c r="U1274" s="1">
        <v>45744.25277777778</v>
      </c>
      <c r="V1274" t="s">
        <v>43</v>
      </c>
      <c r="W1274" t="s">
        <v>36</v>
      </c>
      <c r="X1274">
        <v>0</v>
      </c>
      <c r="Y1274">
        <v>999</v>
      </c>
      <c r="Z1274" t="s">
        <v>36</v>
      </c>
      <c r="AA1274" t="s">
        <v>36</v>
      </c>
      <c r="AB1274" t="s">
        <v>36</v>
      </c>
      <c r="AC1274" t="s">
        <v>1010</v>
      </c>
      <c r="AD1274" t="s">
        <v>1010</v>
      </c>
      <c r="AE1274" t="s">
        <v>45</v>
      </c>
      <c r="AF1274" s="2"/>
      <c r="AI1274" s="2" t="str">
        <f>IF(COUNTIF(Classification!$B$2:$B$316,H1274)&gt;0, "FREIGHT", " ")</f>
        <v>FREIGHT</v>
      </c>
      <c r="AJ1274" s="2" t="e">
        <f>VLOOKUP(A1274,'Classification Test Result'!$A$2:$D$2428,4,FALSE)</f>
        <v>#N/A</v>
      </c>
      <c r="AL1274" s="2" t="str">
        <f>_xlfn.XLOOKUP($A1274,Results!$A$2:$A$2256,Results!G$2:G$2256,"")</f>
        <v/>
      </c>
      <c r="AM1274" s="2" t="str">
        <f>_xlfn.XLOOKUP($A1274,Results!$A$2:$A$2256,Results!H$2:H$2256,"")</f>
        <v/>
      </c>
      <c r="AN1274" s="2" t="str">
        <f>_xlfn.XLOOKUP($A1274,Results!$A$2:$A$2256,Results!I$2:I$2256,"")</f>
        <v/>
      </c>
      <c r="AO1274" s="2" t="str">
        <f>_xlfn.XLOOKUP($A1274,Results!$A$2:$A$2256,Results!J$2:J$2256,"")</f>
        <v/>
      </c>
      <c r="AP1274" s="2" t="str">
        <f>_xlfn.XLOOKUP($A1274,Results!$A$2:$A$2256,Results!K$2:K$2256,"")</f>
        <v/>
      </c>
      <c r="AQ1274" s="2" t="str">
        <f>_xlfn.XLOOKUP($A1274,Results!$A$2:$A$2256,Results!L$2:L$2256,"")</f>
        <v/>
      </c>
      <c r="AR1274" s="2" t="str">
        <f>_xlfn.XLOOKUP($A1274,Results!$A$2:$A$2256,Results!M$2:M$2256,"")</f>
        <v/>
      </c>
      <c r="AS1274" s="2" t="str">
        <f>_xlfn.XLOOKUP($A1274,Results!$A$2:$A$2256,Results!N$2:N$2256,"")</f>
        <v/>
      </c>
      <c r="AT1274" s="2" t="str">
        <f>_xlfn.XLOOKUP($A1274,Results!$A$2:$A$2256,Results!O$2:O$2256,"")</f>
        <v/>
      </c>
      <c r="AU1274" s="2" t="str">
        <f>_xlfn.XLOOKUP($A1274,Results!$A$2:$A$2256,Results!P$2:P$2256,"")</f>
        <v/>
      </c>
      <c r="AV1274" s="2" t="str">
        <f>_xlfn.XLOOKUP($A1274,Results!$A$2:$A$2256,Results!Q$2:Q$2256,"")</f>
        <v/>
      </c>
      <c r="AW1274" s="2" t="str">
        <f>_xlfn.XLOOKUP($A1274,Results!$A$2:$A$2256,Results!R$2:R$2256,"")</f>
        <v/>
      </c>
      <c r="AX1274" s="2" t="str">
        <f>_xlfn.XLOOKUP($A1274,Results!$A$2:$A$2256,Results!S$2:S$2256,"")</f>
        <v/>
      </c>
      <c r="AY1274" s="2" t="str">
        <f>_xlfn.XLOOKUP($A1274,Results!$A$2:$A$2256,Results!T$2:T$2256,"")</f>
        <v/>
      </c>
      <c r="AZ1274" s="2" t="str">
        <f>_xlfn.XLOOKUP($A1274,Results!$A$2:$A$2256,Results!U$2:U$2256,"")</f>
        <v/>
      </c>
      <c r="BA1274" s="2" t="str">
        <f>_xlfn.XLOOKUP($A1274,Results!$A$2:$A$2256,Results!V$2:V$2256,"")</f>
        <v/>
      </c>
      <c r="BB1274" s="2" t="str">
        <f>_xlfn.XLOOKUP($A1274,Results!$A$2:$A$2256,Results!W$2:W$2256,"")</f>
        <v/>
      </c>
      <c r="BC1274" s="2" t="str">
        <f>_xlfn.XLOOKUP($A1274,Results!$A$2:$A$2256,Results!X$2:X$2256,"")</f>
        <v/>
      </c>
      <c r="BD1274" s="2" t="str">
        <f>_xlfn.XLOOKUP($A1274,Results!$A$2:$A$2256,Results!Y$2:Y$2256,"")</f>
        <v/>
      </c>
      <c r="BE1274" s="2" t="str">
        <f>_xlfn.XLOOKUP($A1274,Results!$A$2:$A$2256,Results!Z$2:Z$2256,"")</f>
        <v/>
      </c>
    </row>
    <row r="1275" spans="1:57" ht="38.25" customHeight="1" x14ac:dyDescent="0.3">
      <c r="A1275">
        <v>906952</v>
      </c>
      <c r="B1275">
        <v>281580</v>
      </c>
      <c r="C1275" t="s">
        <v>36</v>
      </c>
      <c r="D1275">
        <v>5331868701</v>
      </c>
      <c r="F1275" s="2">
        <v>13073</v>
      </c>
      <c r="G1275" s="2">
        <v>2</v>
      </c>
      <c r="H1275" s="2" t="s">
        <v>1010</v>
      </c>
      <c r="I1275">
        <v>1</v>
      </c>
      <c r="J1275" t="s">
        <v>39</v>
      </c>
      <c r="K1275" t="s">
        <v>39</v>
      </c>
      <c r="L1275">
        <v>382.24</v>
      </c>
      <c r="M1275" s="2" t="s">
        <v>36</v>
      </c>
      <c r="N1275" s="9" t="s">
        <v>36</v>
      </c>
      <c r="O1275" t="s">
        <v>36</v>
      </c>
      <c r="P1275" t="s">
        <v>36</v>
      </c>
      <c r="Q1275" t="s">
        <v>36</v>
      </c>
      <c r="R1275">
        <v>382.24</v>
      </c>
      <c r="S1275" s="1">
        <v>45744.459539120369</v>
      </c>
      <c r="T1275" t="s">
        <v>42</v>
      </c>
      <c r="U1275" s="1">
        <v>45744.24722222222</v>
      </c>
      <c r="V1275" t="s">
        <v>43</v>
      </c>
      <c r="W1275" t="s">
        <v>36</v>
      </c>
      <c r="X1275">
        <v>0</v>
      </c>
      <c r="Y1275">
        <v>999</v>
      </c>
      <c r="Z1275" t="s">
        <v>36</v>
      </c>
      <c r="AA1275" t="s">
        <v>36</v>
      </c>
      <c r="AB1275" t="s">
        <v>36</v>
      </c>
      <c r="AC1275" t="s">
        <v>1010</v>
      </c>
      <c r="AD1275" t="s">
        <v>1010</v>
      </c>
      <c r="AE1275" t="s">
        <v>45</v>
      </c>
      <c r="AF1275" s="2"/>
      <c r="AI1275" s="2" t="str">
        <f>IF(COUNTIF(Classification!$B$2:$B$316,H1275)&gt;0, "FREIGHT", " ")</f>
        <v>FREIGHT</v>
      </c>
      <c r="AJ1275" s="2" t="e">
        <f>VLOOKUP(A1275,'Classification Test Result'!$A$2:$D$2428,4,FALSE)</f>
        <v>#N/A</v>
      </c>
      <c r="AL1275" s="2" t="str">
        <f>_xlfn.XLOOKUP($A1275,Results!$A$2:$A$2256,Results!G$2:G$2256,"")</f>
        <v/>
      </c>
      <c r="AM1275" s="2" t="str">
        <f>_xlfn.XLOOKUP($A1275,Results!$A$2:$A$2256,Results!H$2:H$2256,"")</f>
        <v/>
      </c>
      <c r="AN1275" s="2" t="str">
        <f>_xlfn.XLOOKUP($A1275,Results!$A$2:$A$2256,Results!I$2:I$2256,"")</f>
        <v/>
      </c>
      <c r="AO1275" s="2" t="str">
        <f>_xlfn.XLOOKUP($A1275,Results!$A$2:$A$2256,Results!J$2:J$2256,"")</f>
        <v/>
      </c>
      <c r="AP1275" s="2" t="str">
        <f>_xlfn.XLOOKUP($A1275,Results!$A$2:$A$2256,Results!K$2:K$2256,"")</f>
        <v/>
      </c>
      <c r="AQ1275" s="2" t="str">
        <f>_xlfn.XLOOKUP($A1275,Results!$A$2:$A$2256,Results!L$2:L$2256,"")</f>
        <v/>
      </c>
      <c r="AR1275" s="2" t="str">
        <f>_xlfn.XLOOKUP($A1275,Results!$A$2:$A$2256,Results!M$2:M$2256,"")</f>
        <v/>
      </c>
      <c r="AS1275" s="2" t="str">
        <f>_xlfn.XLOOKUP($A1275,Results!$A$2:$A$2256,Results!N$2:N$2256,"")</f>
        <v/>
      </c>
      <c r="AT1275" s="2" t="str">
        <f>_xlfn.XLOOKUP($A1275,Results!$A$2:$A$2256,Results!O$2:O$2256,"")</f>
        <v/>
      </c>
      <c r="AU1275" s="2" t="str">
        <f>_xlfn.XLOOKUP($A1275,Results!$A$2:$A$2256,Results!P$2:P$2256,"")</f>
        <v/>
      </c>
      <c r="AV1275" s="2" t="str">
        <f>_xlfn.XLOOKUP($A1275,Results!$A$2:$A$2256,Results!Q$2:Q$2256,"")</f>
        <v/>
      </c>
      <c r="AW1275" s="2" t="str">
        <f>_xlfn.XLOOKUP($A1275,Results!$A$2:$A$2256,Results!R$2:R$2256,"")</f>
        <v/>
      </c>
      <c r="AX1275" s="2" t="str">
        <f>_xlfn.XLOOKUP($A1275,Results!$A$2:$A$2256,Results!S$2:S$2256,"")</f>
        <v/>
      </c>
      <c r="AY1275" s="2" t="str">
        <f>_xlfn.XLOOKUP($A1275,Results!$A$2:$A$2256,Results!T$2:T$2256,"")</f>
        <v/>
      </c>
      <c r="AZ1275" s="2" t="str">
        <f>_xlfn.XLOOKUP($A1275,Results!$A$2:$A$2256,Results!U$2:U$2256,"")</f>
        <v/>
      </c>
      <c r="BA1275" s="2" t="str">
        <f>_xlfn.XLOOKUP($A1275,Results!$A$2:$A$2256,Results!V$2:V$2256,"")</f>
        <v/>
      </c>
      <c r="BB1275" s="2" t="str">
        <f>_xlfn.XLOOKUP($A1275,Results!$A$2:$A$2256,Results!W$2:W$2256,"")</f>
        <v/>
      </c>
      <c r="BC1275" s="2" t="str">
        <f>_xlfn.XLOOKUP($A1275,Results!$A$2:$A$2256,Results!X$2:X$2256,"")</f>
        <v/>
      </c>
      <c r="BD1275" s="2" t="str">
        <f>_xlfn.XLOOKUP($A1275,Results!$A$2:$A$2256,Results!Y$2:Y$2256,"")</f>
        <v/>
      </c>
      <c r="BE1275" s="2" t="str">
        <f>_xlfn.XLOOKUP($A1275,Results!$A$2:$A$2256,Results!Z$2:Z$2256,"")</f>
        <v/>
      </c>
    </row>
    <row r="1276" spans="1:57" ht="38.25" customHeight="1" x14ac:dyDescent="0.3">
      <c r="A1276">
        <v>906953</v>
      </c>
      <c r="B1276">
        <v>281849</v>
      </c>
      <c r="C1276" t="s">
        <v>36</v>
      </c>
      <c r="D1276" t="s">
        <v>1463</v>
      </c>
      <c r="E1276" s="2" t="str">
        <f>VLOOKUP(F1276,'RPA Vendor Data '!F$1:$G$2418,2)</f>
        <v>ACME CONSTRUCTION SUPPLY</v>
      </c>
      <c r="F1276" s="2">
        <v>10054</v>
      </c>
      <c r="G1276" s="2">
        <v>7</v>
      </c>
      <c r="H1276" t="s">
        <v>4088</v>
      </c>
      <c r="I1276">
        <v>2</v>
      </c>
      <c r="J1276" t="s">
        <v>65</v>
      </c>
      <c r="K1276" t="s">
        <v>39</v>
      </c>
      <c r="L1276">
        <v>38.21</v>
      </c>
      <c r="M1276" s="2" t="s">
        <v>4089</v>
      </c>
      <c r="N1276" s="85" t="s">
        <v>4090</v>
      </c>
      <c r="O1276" t="s">
        <v>36</v>
      </c>
      <c r="P1276" t="s">
        <v>36</v>
      </c>
      <c r="Q1276" t="s">
        <v>36</v>
      </c>
      <c r="R1276">
        <v>76.42</v>
      </c>
      <c r="S1276" s="1">
        <v>45744.64875177083</v>
      </c>
      <c r="T1276" t="s">
        <v>42</v>
      </c>
      <c r="U1276" s="1">
        <v>45744.42083333333</v>
      </c>
      <c r="V1276" t="s">
        <v>43</v>
      </c>
      <c r="W1276" t="s">
        <v>36</v>
      </c>
      <c r="X1276">
        <v>0</v>
      </c>
      <c r="Y1276">
        <v>201</v>
      </c>
      <c r="Z1276" t="s">
        <v>36</v>
      </c>
      <c r="AA1276" t="s">
        <v>36</v>
      </c>
      <c r="AB1276" t="s">
        <v>36</v>
      </c>
      <c r="AC1276" t="s">
        <v>4091</v>
      </c>
      <c r="AD1276" t="s">
        <v>4091</v>
      </c>
      <c r="AE1276" t="s">
        <v>45</v>
      </c>
      <c r="AG1276" s="18" t="s">
        <v>4092</v>
      </c>
      <c r="AH1276" s="18"/>
      <c r="AI1276" s="2" t="s">
        <v>48</v>
      </c>
      <c r="AJ1276" s="2" t="e">
        <f>VLOOKUP(A1276,'Classification Test Result'!$A$2:$D$2428,4,FALSE)</f>
        <v>#N/A</v>
      </c>
      <c r="AL1276" s="2">
        <f>_xlfn.XLOOKUP($A1276,Results!$A$2:$A$2256,Results!G$2:G$2256,"")</f>
        <v>0</v>
      </c>
      <c r="AM1276" s="2">
        <f>_xlfn.XLOOKUP($A1276,Results!$A$2:$A$2256,Results!H$2:H$2256,"")</f>
        <v>0</v>
      </c>
      <c r="AN1276" s="2">
        <f>_xlfn.XLOOKUP($A1276,Results!$A$2:$A$2256,Results!I$2:I$2256,"")</f>
        <v>0</v>
      </c>
      <c r="AO1276" s="2">
        <f>_xlfn.XLOOKUP($A1276,Results!$A$2:$A$2256,Results!J$2:J$2256,"")</f>
        <v>0</v>
      </c>
      <c r="AP1276" s="2">
        <f>_xlfn.XLOOKUP($A1276,Results!$A$2:$A$2256,Results!K$2:K$2256,"")</f>
        <v>0</v>
      </c>
      <c r="AQ1276" s="2">
        <f>_xlfn.XLOOKUP($A1276,Results!$A$2:$A$2256,Results!L$2:L$2256,"")</f>
        <v>0</v>
      </c>
      <c r="AR1276" s="2">
        <f>_xlfn.XLOOKUP($A1276,Results!$A$2:$A$2256,Results!M$2:M$2256,"")</f>
        <v>0</v>
      </c>
      <c r="AS1276" s="2">
        <f>_xlfn.XLOOKUP($A1276,Results!$A$2:$A$2256,Results!N$2:N$2256,"")</f>
        <v>0</v>
      </c>
      <c r="AT1276" s="2" t="str">
        <f>_xlfn.XLOOKUP($A1276,Results!$A$2:$A$2256,Results!O$2:O$2256,"")</f>
        <v>CRESCENT TOOLS</v>
      </c>
      <c r="AU1276" s="2" t="str">
        <f>_xlfn.XLOOKUP($A1276,Results!$A$2:$A$2256,Results!P$2:P$2256,"")</f>
        <v>CRESCENT</v>
      </c>
      <c r="AV1276" s="2" t="str">
        <f>_xlfn.XLOOKUP($A1276,Results!$A$2:$A$2256,Results!Q$2:Q$2256,"")</f>
        <v>SINGLE_MATCH</v>
      </c>
      <c r="AW1276" s="2">
        <f>_xlfn.XLOOKUP($A1276,Results!$A$2:$A$2256,Results!R$2:R$2256,"")</f>
        <v>0</v>
      </c>
      <c r="AX1276" s="2">
        <f>_xlfn.XLOOKUP($A1276,Results!$A$2:$A$2256,Results!S$2:S$2256,"")</f>
        <v>0</v>
      </c>
      <c r="AY1276" s="2">
        <f>_xlfn.XLOOKUP($A1276,Results!$A$2:$A$2256,Results!T$2:T$2256,"")</f>
        <v>100</v>
      </c>
      <c r="AZ1276" s="2">
        <f>_xlfn.XLOOKUP($A1276,Results!$A$2:$A$2256,Results!U$2:U$2256,"")</f>
        <v>0</v>
      </c>
      <c r="BA1276" s="2">
        <f>_xlfn.XLOOKUP($A1276,Results!$A$2:$A$2256,Results!V$2:V$2256,"")</f>
        <v>0</v>
      </c>
      <c r="BB1276" s="2">
        <f>_xlfn.XLOOKUP($A1276,Results!$A$2:$A$2256,Results!W$2:W$2256,"")</f>
        <v>0</v>
      </c>
      <c r="BC1276" s="2">
        <f>_xlfn.XLOOKUP($A1276,Results!$A$2:$A$2256,Results!X$2:X$2256,"")</f>
        <v>27110000</v>
      </c>
      <c r="BD1276" s="2">
        <f>_xlfn.XLOOKUP($A1276,Results!$A$2:$A$2256,Results!Y$2:Y$2256,"")</f>
        <v>79</v>
      </c>
      <c r="BE1276" s="2">
        <f>_xlfn.XLOOKUP($A1276,Results!$A$2:$A$2256,Results!Z$2:Z$2256,"")</f>
        <v>0</v>
      </c>
    </row>
    <row r="1277" spans="1:57" ht="38.25" customHeight="1" x14ac:dyDescent="0.3">
      <c r="A1277">
        <v>906954</v>
      </c>
      <c r="B1277">
        <v>281849</v>
      </c>
      <c r="C1277" t="s">
        <v>36</v>
      </c>
      <c r="D1277" t="s">
        <v>1463</v>
      </c>
      <c r="E1277" s="2" t="str">
        <f>VLOOKUP(F1277,'RPA Vendor Data '!F$1:$G$2418,2)</f>
        <v>ACME CONSTRUCTION SUPPLY</v>
      </c>
      <c r="F1277" s="2">
        <v>10054</v>
      </c>
      <c r="G1277" s="2">
        <v>4</v>
      </c>
      <c r="H1277" t="s">
        <v>4093</v>
      </c>
      <c r="I1277">
        <v>4</v>
      </c>
      <c r="J1277" t="s">
        <v>65</v>
      </c>
      <c r="K1277" t="s">
        <v>39</v>
      </c>
      <c r="L1277">
        <v>3.6</v>
      </c>
      <c r="M1277" s="2" t="s">
        <v>4089</v>
      </c>
      <c r="N1277" s="85" t="s">
        <v>4094</v>
      </c>
      <c r="O1277" t="s">
        <v>36</v>
      </c>
      <c r="P1277" t="s">
        <v>36</v>
      </c>
      <c r="Q1277" t="s">
        <v>36</v>
      </c>
      <c r="R1277">
        <v>14.4</v>
      </c>
      <c r="S1277" s="1">
        <v>45744.648793518521</v>
      </c>
      <c r="T1277" t="s">
        <v>42</v>
      </c>
      <c r="U1277" s="1">
        <v>45744.42083333333</v>
      </c>
      <c r="V1277" t="s">
        <v>43</v>
      </c>
      <c r="W1277" t="s">
        <v>36</v>
      </c>
      <c r="X1277">
        <v>0</v>
      </c>
      <c r="Y1277">
        <v>201</v>
      </c>
      <c r="Z1277" t="s">
        <v>36</v>
      </c>
      <c r="AA1277" t="s">
        <v>36</v>
      </c>
      <c r="AB1277" t="s">
        <v>36</v>
      </c>
      <c r="AC1277" t="s">
        <v>4091</v>
      </c>
      <c r="AD1277" t="s">
        <v>4091</v>
      </c>
      <c r="AE1277" t="s">
        <v>45</v>
      </c>
      <c r="AG1277" s="18" t="s">
        <v>4095</v>
      </c>
      <c r="AH1277" s="18"/>
      <c r="AI1277" s="2" t="s">
        <v>48</v>
      </c>
      <c r="AJ1277" s="2" t="e">
        <f>VLOOKUP(A1277,'Classification Test Result'!$A$2:$D$2428,4,FALSE)</f>
        <v>#N/A</v>
      </c>
      <c r="AL1277" s="2">
        <f>_xlfn.XLOOKUP($A1277,Results!$A$2:$A$2256,Results!G$2:G$2256,"")</f>
        <v>0</v>
      </c>
      <c r="AM1277" s="2">
        <f>_xlfn.XLOOKUP($A1277,Results!$A$2:$A$2256,Results!H$2:H$2256,"")</f>
        <v>0</v>
      </c>
      <c r="AN1277" s="2">
        <f>_xlfn.XLOOKUP($A1277,Results!$A$2:$A$2256,Results!I$2:I$2256,"")</f>
        <v>0</v>
      </c>
      <c r="AO1277" s="2">
        <f>_xlfn.XLOOKUP($A1277,Results!$A$2:$A$2256,Results!J$2:J$2256,"")</f>
        <v>0</v>
      </c>
      <c r="AP1277" s="2">
        <f>_xlfn.XLOOKUP($A1277,Results!$A$2:$A$2256,Results!K$2:K$2256,"")</f>
        <v>0</v>
      </c>
      <c r="AQ1277" s="2">
        <f>_xlfn.XLOOKUP($A1277,Results!$A$2:$A$2256,Results!L$2:L$2256,"")</f>
        <v>0</v>
      </c>
      <c r="AR1277" s="2">
        <f>_xlfn.XLOOKUP($A1277,Results!$A$2:$A$2256,Results!M$2:M$2256,"")</f>
        <v>0</v>
      </c>
      <c r="AS1277" s="2">
        <f>_xlfn.XLOOKUP($A1277,Results!$A$2:$A$2256,Results!N$2:N$2256,"")</f>
        <v>0</v>
      </c>
      <c r="AT1277" s="2" t="str">
        <f>_xlfn.XLOOKUP($A1277,Results!$A$2:$A$2256,Results!O$2:O$2256,"")</f>
        <v>CRESCENT TOOLS</v>
      </c>
      <c r="AU1277" s="2" t="str">
        <f>_xlfn.XLOOKUP($A1277,Results!$A$2:$A$2256,Results!P$2:P$2256,"")</f>
        <v>CRESCENT</v>
      </c>
      <c r="AV1277" s="2" t="str">
        <f>_xlfn.XLOOKUP($A1277,Results!$A$2:$A$2256,Results!Q$2:Q$2256,"")</f>
        <v>MULTIPLE_MATCHES_ONE_VALID</v>
      </c>
      <c r="AW1277" s="2">
        <f>_xlfn.XLOOKUP($A1277,Results!$A$2:$A$2256,Results!R$2:R$2256,"")</f>
        <v>0</v>
      </c>
      <c r="AX1277" s="2">
        <f>_xlfn.XLOOKUP($A1277,Results!$A$2:$A$2256,Results!S$2:S$2256,"")</f>
        <v>0</v>
      </c>
      <c r="AY1277" s="2">
        <f>_xlfn.XLOOKUP($A1277,Results!$A$2:$A$2256,Results!T$2:T$2256,"")</f>
        <v>50</v>
      </c>
      <c r="AZ1277" s="2">
        <f>_xlfn.XLOOKUP($A1277,Results!$A$2:$A$2256,Results!U$2:U$2256,"")</f>
        <v>0</v>
      </c>
      <c r="BA1277" s="2">
        <f>_xlfn.XLOOKUP($A1277,Results!$A$2:$A$2256,Results!V$2:V$2256,"")</f>
        <v>0</v>
      </c>
      <c r="BB1277" s="2">
        <f>_xlfn.XLOOKUP($A1277,Results!$A$2:$A$2256,Results!W$2:W$2256,"")</f>
        <v>0</v>
      </c>
      <c r="BC1277" s="2">
        <f>_xlfn.XLOOKUP($A1277,Results!$A$2:$A$2256,Results!X$2:X$2256,"")</f>
        <v>0</v>
      </c>
      <c r="BD1277" s="2">
        <f>_xlfn.XLOOKUP($A1277,Results!$A$2:$A$2256,Results!Y$2:Y$2256,"")</f>
        <v>0</v>
      </c>
      <c r="BE1277" s="2">
        <f>_xlfn.XLOOKUP($A1277,Results!$A$2:$A$2256,Results!Z$2:Z$2256,"")</f>
        <v>0</v>
      </c>
    </row>
    <row r="1278" spans="1:57" ht="38.25" customHeight="1" x14ac:dyDescent="0.3">
      <c r="A1278">
        <v>906955</v>
      </c>
      <c r="B1278">
        <v>281849</v>
      </c>
      <c r="C1278" t="s">
        <v>36</v>
      </c>
      <c r="D1278" t="s">
        <v>1463</v>
      </c>
      <c r="E1278" s="2" t="str">
        <f>VLOOKUP(F1278,'RPA Vendor Data '!F$1:$G$2418,2)</f>
        <v>ACME CONSTRUCTION SUPPLY</v>
      </c>
      <c r="F1278" s="2">
        <v>10054</v>
      </c>
      <c r="G1278" s="2">
        <v>3</v>
      </c>
      <c r="H1278" t="s">
        <v>4096</v>
      </c>
      <c r="I1278">
        <v>4</v>
      </c>
      <c r="J1278" t="s">
        <v>65</v>
      </c>
      <c r="K1278" t="s">
        <v>39</v>
      </c>
      <c r="L1278">
        <v>3.6</v>
      </c>
      <c r="M1278" s="2" t="s">
        <v>4089</v>
      </c>
      <c r="N1278" s="85" t="s">
        <v>4097</v>
      </c>
      <c r="O1278" t="s">
        <v>36</v>
      </c>
      <c r="P1278" t="s">
        <v>36</v>
      </c>
      <c r="Q1278" t="s">
        <v>36</v>
      </c>
      <c r="R1278">
        <v>14.4</v>
      </c>
      <c r="S1278" s="1">
        <v>45744.64878653935</v>
      </c>
      <c r="T1278" t="s">
        <v>42</v>
      </c>
      <c r="U1278" s="1">
        <v>45744.42083333333</v>
      </c>
      <c r="V1278" t="s">
        <v>43</v>
      </c>
      <c r="W1278" t="s">
        <v>36</v>
      </c>
      <c r="X1278">
        <v>0</v>
      </c>
      <c r="Y1278">
        <v>201</v>
      </c>
      <c r="Z1278" t="s">
        <v>36</v>
      </c>
      <c r="AA1278" t="s">
        <v>36</v>
      </c>
      <c r="AB1278" t="s">
        <v>36</v>
      </c>
      <c r="AC1278" t="s">
        <v>4091</v>
      </c>
      <c r="AD1278" t="s">
        <v>4091</v>
      </c>
      <c r="AE1278" t="s">
        <v>45</v>
      </c>
      <c r="AG1278" s="18" t="s">
        <v>4098</v>
      </c>
      <c r="AH1278" s="18"/>
      <c r="AI1278" s="2" t="s">
        <v>48</v>
      </c>
      <c r="AJ1278" s="2" t="e">
        <f>VLOOKUP(A1278,'Classification Test Result'!$A$2:$D$2428,4,FALSE)</f>
        <v>#N/A</v>
      </c>
      <c r="AL1278" s="2">
        <f>_xlfn.XLOOKUP($A1278,Results!$A$2:$A$2256,Results!G$2:G$2256,"")</f>
        <v>0</v>
      </c>
      <c r="AM1278" s="2">
        <f>_xlfn.XLOOKUP($A1278,Results!$A$2:$A$2256,Results!H$2:H$2256,"")</f>
        <v>0</v>
      </c>
      <c r="AN1278" s="2">
        <f>_xlfn.XLOOKUP($A1278,Results!$A$2:$A$2256,Results!I$2:I$2256,"")</f>
        <v>0</v>
      </c>
      <c r="AO1278" s="2">
        <f>_xlfn.XLOOKUP($A1278,Results!$A$2:$A$2256,Results!J$2:J$2256,"")</f>
        <v>0</v>
      </c>
      <c r="AP1278" s="2">
        <f>_xlfn.XLOOKUP($A1278,Results!$A$2:$A$2256,Results!K$2:K$2256,"")</f>
        <v>0</v>
      </c>
      <c r="AQ1278" s="2">
        <f>_xlfn.XLOOKUP($A1278,Results!$A$2:$A$2256,Results!L$2:L$2256,"")</f>
        <v>0</v>
      </c>
      <c r="AR1278" s="2">
        <f>_xlfn.XLOOKUP($A1278,Results!$A$2:$A$2256,Results!M$2:M$2256,"")</f>
        <v>0</v>
      </c>
      <c r="AS1278" s="2">
        <f>_xlfn.XLOOKUP($A1278,Results!$A$2:$A$2256,Results!N$2:N$2256,"")</f>
        <v>0</v>
      </c>
      <c r="AT1278" s="2" t="str">
        <f>_xlfn.XLOOKUP($A1278,Results!$A$2:$A$2256,Results!O$2:O$2256,"")</f>
        <v>CRESCENT TOOLS</v>
      </c>
      <c r="AU1278" s="2" t="str">
        <f>_xlfn.XLOOKUP($A1278,Results!$A$2:$A$2256,Results!P$2:P$2256,"")</f>
        <v>CRESCENT</v>
      </c>
      <c r="AV1278" s="2" t="str">
        <f>_xlfn.XLOOKUP($A1278,Results!$A$2:$A$2256,Results!Q$2:Q$2256,"")</f>
        <v>MULTIPLE_MATCHES_ONE_VALID</v>
      </c>
      <c r="AW1278" s="2">
        <f>_xlfn.XLOOKUP($A1278,Results!$A$2:$A$2256,Results!R$2:R$2256,"")</f>
        <v>0</v>
      </c>
      <c r="AX1278" s="2">
        <f>_xlfn.XLOOKUP($A1278,Results!$A$2:$A$2256,Results!S$2:S$2256,"")</f>
        <v>0</v>
      </c>
      <c r="AY1278" s="2">
        <f>_xlfn.XLOOKUP($A1278,Results!$A$2:$A$2256,Results!T$2:T$2256,"")</f>
        <v>50</v>
      </c>
      <c r="AZ1278" s="2">
        <f>_xlfn.XLOOKUP($A1278,Results!$A$2:$A$2256,Results!U$2:U$2256,"")</f>
        <v>0</v>
      </c>
      <c r="BA1278" s="2">
        <f>_xlfn.XLOOKUP($A1278,Results!$A$2:$A$2256,Results!V$2:V$2256,"")</f>
        <v>0</v>
      </c>
      <c r="BB1278" s="2">
        <f>_xlfn.XLOOKUP($A1278,Results!$A$2:$A$2256,Results!W$2:W$2256,"")</f>
        <v>0</v>
      </c>
      <c r="BC1278" s="2">
        <f>_xlfn.XLOOKUP($A1278,Results!$A$2:$A$2256,Results!X$2:X$2256,"")</f>
        <v>0</v>
      </c>
      <c r="BD1278" s="2">
        <f>_xlfn.XLOOKUP($A1278,Results!$A$2:$A$2256,Results!Y$2:Y$2256,"")</f>
        <v>0</v>
      </c>
      <c r="BE1278" s="2">
        <f>_xlfn.XLOOKUP($A1278,Results!$A$2:$A$2256,Results!Z$2:Z$2256,"")</f>
        <v>0</v>
      </c>
    </row>
    <row r="1279" spans="1:57" ht="38.25" customHeight="1" x14ac:dyDescent="0.3">
      <c r="A1279">
        <v>906956</v>
      </c>
      <c r="B1279">
        <v>281369</v>
      </c>
      <c r="C1279" t="s">
        <v>36</v>
      </c>
      <c r="D1279" t="s">
        <v>4046</v>
      </c>
      <c r="E1279" s="2" t="str">
        <f>VLOOKUP(F1279,'RPA Vendor Data '!F$1:$G$2418,2)</f>
        <v>LOEB ELECTRIC</v>
      </c>
      <c r="F1279" s="2">
        <v>12062</v>
      </c>
      <c r="G1279" s="2">
        <v>1</v>
      </c>
      <c r="H1279" t="s">
        <v>4099</v>
      </c>
      <c r="I1279">
        <v>40</v>
      </c>
      <c r="J1279" t="s">
        <v>389</v>
      </c>
      <c r="K1279" t="s">
        <v>58</v>
      </c>
      <c r="L1279">
        <v>953.53899999999999</v>
      </c>
      <c r="M1279" s="2" t="s">
        <v>4100</v>
      </c>
      <c r="N1279" s="85" t="s">
        <v>4101</v>
      </c>
      <c r="O1279" t="s">
        <v>36</v>
      </c>
      <c r="P1279" t="s">
        <v>4102</v>
      </c>
      <c r="Q1279" t="s">
        <v>36</v>
      </c>
      <c r="R1279">
        <v>381.42</v>
      </c>
      <c r="S1279" s="1">
        <v>45744.251049965278</v>
      </c>
      <c r="T1279" t="s">
        <v>42</v>
      </c>
      <c r="U1279" s="1">
        <v>45744.025000000001</v>
      </c>
      <c r="V1279" t="s">
        <v>43</v>
      </c>
      <c r="W1279" t="s">
        <v>36</v>
      </c>
      <c r="X1279">
        <v>0</v>
      </c>
      <c r="Y1279">
        <v>999</v>
      </c>
      <c r="Z1279" t="s">
        <v>36</v>
      </c>
      <c r="AA1279" t="s">
        <v>36</v>
      </c>
      <c r="AB1279" t="s">
        <v>36</v>
      </c>
      <c r="AC1279" t="s">
        <v>59</v>
      </c>
      <c r="AD1279" t="s">
        <v>59</v>
      </c>
      <c r="AE1279" t="s">
        <v>45</v>
      </c>
      <c r="AG1279" s="18" t="s">
        <v>4103</v>
      </c>
      <c r="AH1279" s="18"/>
      <c r="AI1279" s="2" t="s">
        <v>48</v>
      </c>
      <c r="AJ1279" s="2" t="e">
        <f>VLOOKUP(A1279,'Classification Test Result'!$A$2:$D$2428,4,FALSE)</f>
        <v>#N/A</v>
      </c>
      <c r="AL1279" s="2">
        <f>_xlfn.XLOOKUP($A1279,Results!$A$2:$A$2256,Results!G$2:G$2256,"")</f>
        <v>1142489</v>
      </c>
      <c r="AM1279" s="2">
        <f>_xlfn.XLOOKUP($A1279,Results!$A$2:$A$2256,Results!H$2:H$2256,"")</f>
        <v>21122000</v>
      </c>
      <c r="AN1279" s="2" t="str">
        <f>_xlfn.XLOOKUP($A1279,Results!$A$2:$A$2256,Results!I$2:I$2256,"")</f>
        <v>CAPITOL MANUFACTURING</v>
      </c>
      <c r="AO1279" s="2">
        <f>_xlfn.XLOOKUP($A1279,Results!$A$2:$A$2256,Results!J$2:J$2256,"")</f>
        <v>782172001367</v>
      </c>
      <c r="AP1279" s="2">
        <f>_xlfn.XLOOKUP($A1279,Results!$A$2:$A$2256,Results!K$2:K$2256,"")</f>
        <v>39131707</v>
      </c>
      <c r="AQ1279" s="2">
        <f>_xlfn.XLOOKUP($A1279,Results!$A$2:$A$2256,Results!L$2:L$2256,"")</f>
        <v>0</v>
      </c>
      <c r="AR1279" s="2">
        <f>_xlfn.XLOOKUP($A1279,Results!$A$2:$A$2256,Results!M$2:M$2256,"")</f>
        <v>104241</v>
      </c>
      <c r="AS1279" s="2" t="str">
        <f>_xlfn.XLOOKUP($A1279,Results!$A$2:$A$2256,Results!N$2:N$2256,"")</f>
        <v>CPP 21122000 2 COND CPLG GAL</v>
      </c>
      <c r="AT1279" s="2" t="str">
        <f>_xlfn.XLOOKUP($A1279,Results!$A$2:$A$2256,Results!O$2:O$2256,"")</f>
        <v>CAPITOL MANUFACTURING</v>
      </c>
      <c r="AU1279" s="2">
        <f>_xlfn.XLOOKUP($A1279,Results!$A$2:$A$2256,Results!P$2:P$2256,"")</f>
        <v>0</v>
      </c>
      <c r="AV1279" s="2" t="str">
        <f>_xlfn.XLOOKUP($A1279,Results!$A$2:$A$2256,Results!Q$2:Q$2256,"")</f>
        <v>NO_MANUFACTURERS_FOUND</v>
      </c>
      <c r="AW1279" s="2" t="str">
        <f>_xlfn.XLOOKUP($A1279,Results!$A$2:$A$2256,Results!R$2:R$2256,"")</f>
        <v>0.7700164334786763</v>
      </c>
      <c r="AX1279" s="2">
        <f>_xlfn.XLOOKUP($A1279,Results!$A$2:$A$2256,Results!S$2:S$2256,"")</f>
        <v>100</v>
      </c>
      <c r="AY1279" s="2">
        <f>_xlfn.XLOOKUP($A1279,Results!$A$2:$A$2256,Results!T$2:T$2256,"")</f>
        <v>95</v>
      </c>
      <c r="AZ1279" s="2">
        <f>_xlfn.XLOOKUP($A1279,Results!$A$2:$A$2256,Results!U$2:U$2256,"")</f>
        <v>97</v>
      </c>
      <c r="BA1279" s="2" t="str">
        <f>_xlfn.XLOOKUP($A1279,Results!$A$2:$A$2256,Results!V$2:V$2256,"")</f>
        <v>CAPITOL MANUFACTURING</v>
      </c>
      <c r="BB1279" s="2">
        <f>_xlfn.XLOOKUP($A1279,Results!$A$2:$A$2256,Results!W$2:W$2256,"")</f>
        <v>82</v>
      </c>
      <c r="BC1279" s="2">
        <f>_xlfn.XLOOKUP($A1279,Results!$A$2:$A$2256,Results!X$2:X$2256,"")</f>
        <v>39131707</v>
      </c>
      <c r="BD1279" s="2">
        <f>_xlfn.XLOOKUP($A1279,Results!$A$2:$A$2256,Results!Y$2:Y$2256,"")</f>
        <v>82</v>
      </c>
      <c r="BE1279" s="2" t="b">
        <f>_xlfn.XLOOKUP($A1279,Results!$A$2:$A$2256,Results!Z$2:Z$2256,"")</f>
        <v>1</v>
      </c>
    </row>
    <row r="1280" spans="1:57" ht="38.25" customHeight="1" x14ac:dyDescent="0.3">
      <c r="A1280">
        <v>906957</v>
      </c>
      <c r="B1280">
        <v>281593</v>
      </c>
      <c r="C1280" t="s">
        <v>36</v>
      </c>
      <c r="D1280" t="s">
        <v>535</v>
      </c>
      <c r="E1280" s="2" t="str">
        <f>VLOOKUP(F1280,'RPA Vendor Data '!F$1:$G$2418,2)</f>
        <v>LOEB ELECTRIC</v>
      </c>
      <c r="F1280" s="2">
        <v>12062</v>
      </c>
      <c r="G1280" s="2">
        <v>2</v>
      </c>
      <c r="H1280" t="s">
        <v>4104</v>
      </c>
      <c r="I1280">
        <v>7</v>
      </c>
      <c r="J1280" t="s">
        <v>389</v>
      </c>
      <c r="K1280" t="s">
        <v>58</v>
      </c>
      <c r="L1280">
        <v>2348.777</v>
      </c>
      <c r="M1280" s="2" t="s">
        <v>4100</v>
      </c>
      <c r="N1280" s="85" t="s">
        <v>4105</v>
      </c>
      <c r="O1280" t="s">
        <v>36</v>
      </c>
      <c r="P1280" t="s">
        <v>4106</v>
      </c>
      <c r="Q1280" t="s">
        <v>36</v>
      </c>
      <c r="R1280">
        <v>164.41</v>
      </c>
      <c r="S1280" s="1">
        <v>45744.481670138892</v>
      </c>
      <c r="T1280" t="s">
        <v>42</v>
      </c>
      <c r="U1280" s="1">
        <v>45744.25</v>
      </c>
      <c r="V1280" t="s">
        <v>43</v>
      </c>
      <c r="W1280" t="s">
        <v>36</v>
      </c>
      <c r="X1280">
        <v>0</v>
      </c>
      <c r="Y1280">
        <v>999</v>
      </c>
      <c r="Z1280" t="s">
        <v>36</v>
      </c>
      <c r="AA1280" t="s">
        <v>36</v>
      </c>
      <c r="AB1280" t="s">
        <v>36</v>
      </c>
      <c r="AC1280" t="s">
        <v>59</v>
      </c>
      <c r="AD1280" t="s">
        <v>59</v>
      </c>
      <c r="AE1280" t="s">
        <v>45</v>
      </c>
      <c r="AG1280" s="18" t="s">
        <v>4107</v>
      </c>
      <c r="AH1280" s="18"/>
      <c r="AI1280" s="2" t="s">
        <v>48</v>
      </c>
      <c r="AJ1280" s="2" t="e">
        <f>VLOOKUP(A1280,'Classification Test Result'!$A$2:$D$2428,4,FALSE)</f>
        <v>#N/A</v>
      </c>
      <c r="AL1280" s="2">
        <f>_xlfn.XLOOKUP($A1280,Results!$A$2:$A$2256,Results!G$2:G$2256,"")</f>
        <v>816494</v>
      </c>
      <c r="AM1280" s="2">
        <f>_xlfn.XLOOKUP($A1280,Results!$A$2:$A$2256,Results!H$2:H$2256,"")</f>
        <v>22021500</v>
      </c>
      <c r="AN1280" s="2" t="str">
        <f>_xlfn.XLOOKUP($A1280,Results!$A$2:$A$2256,Results!I$2:I$2256,"")</f>
        <v>CAPITOL MANUFACTURING</v>
      </c>
      <c r="AO1280" s="2">
        <f>_xlfn.XLOOKUP($A1280,Results!$A$2:$A$2256,Results!J$2:J$2256,"")</f>
        <v>782172001657</v>
      </c>
      <c r="AP1280" s="2">
        <f>_xlfn.XLOOKUP($A1280,Results!$A$2:$A$2256,Results!K$2:K$2256,"")</f>
        <v>39131717</v>
      </c>
      <c r="AQ1280" s="2">
        <f>_xlfn.XLOOKUP($A1280,Results!$A$2:$A$2256,Results!L$2:L$2256,"")</f>
        <v>0</v>
      </c>
      <c r="AR1280" s="2">
        <f>_xlfn.XLOOKUP($A1280,Results!$A$2:$A$2256,Results!M$2:M$2256,"")</f>
        <v>554288</v>
      </c>
      <c r="AS1280" s="2" t="str">
        <f>_xlfn.XLOOKUP($A1280,Results!$A$2:$A$2256,Results!N$2:N$2256,"")</f>
        <v>CPP 22021500 1-1/2 COND 90 ELL GAL</v>
      </c>
      <c r="AT1280" s="2" t="str">
        <f>_xlfn.XLOOKUP($A1280,Results!$A$2:$A$2256,Results!O$2:O$2256,"")</f>
        <v>CAPITOL MANUFACTURING</v>
      </c>
      <c r="AU1280" s="2">
        <f>_xlfn.XLOOKUP($A1280,Results!$A$2:$A$2256,Results!P$2:P$2256,"")</f>
        <v>0</v>
      </c>
      <c r="AV1280" s="2" t="str">
        <f>_xlfn.XLOOKUP($A1280,Results!$A$2:$A$2256,Results!Q$2:Q$2256,"")</f>
        <v>NO_MANUFACTURERS_FOUND</v>
      </c>
      <c r="AW1280" s="2" t="str">
        <f>_xlfn.XLOOKUP($A1280,Results!$A$2:$A$2256,Results!R$2:R$2256,"")</f>
        <v>0.8052459470305968</v>
      </c>
      <c r="AX1280" s="2">
        <f>_xlfn.XLOOKUP($A1280,Results!$A$2:$A$2256,Results!S$2:S$2256,"")</f>
        <v>100</v>
      </c>
      <c r="AY1280" s="2">
        <f>_xlfn.XLOOKUP($A1280,Results!$A$2:$A$2256,Results!T$2:T$2256,"")</f>
        <v>100</v>
      </c>
      <c r="AZ1280" s="2">
        <f>_xlfn.XLOOKUP($A1280,Results!$A$2:$A$2256,Results!U$2:U$2256,"")</f>
        <v>100</v>
      </c>
      <c r="BA1280" s="2" t="str">
        <f>_xlfn.XLOOKUP($A1280,Results!$A$2:$A$2256,Results!V$2:V$2256,"")</f>
        <v>CAPITOL MANUFACTURING</v>
      </c>
      <c r="BB1280" s="2">
        <f>_xlfn.XLOOKUP($A1280,Results!$A$2:$A$2256,Results!W$2:W$2256,"")</f>
        <v>84</v>
      </c>
      <c r="BC1280" s="2">
        <f>_xlfn.XLOOKUP($A1280,Results!$A$2:$A$2256,Results!X$2:X$2256,"")</f>
        <v>39131717</v>
      </c>
      <c r="BD1280" s="2">
        <f>_xlfn.XLOOKUP($A1280,Results!$A$2:$A$2256,Results!Y$2:Y$2256,"")</f>
        <v>84</v>
      </c>
      <c r="BE1280" s="2" t="b">
        <f>_xlfn.XLOOKUP($A1280,Results!$A$2:$A$2256,Results!Z$2:Z$2256,"")</f>
        <v>1</v>
      </c>
    </row>
    <row r="1281" spans="1:57" ht="38.25" customHeight="1" x14ac:dyDescent="0.3">
      <c r="A1281">
        <v>906958</v>
      </c>
      <c r="B1281">
        <v>281593</v>
      </c>
      <c r="C1281" t="s">
        <v>36</v>
      </c>
      <c r="D1281" t="s">
        <v>535</v>
      </c>
      <c r="E1281" s="2" t="str">
        <f>VLOOKUP(F1281,'RPA Vendor Data '!F$1:$G$2418,2)</f>
        <v>LOEB ELECTRIC</v>
      </c>
      <c r="F1281" s="2">
        <v>12062</v>
      </c>
      <c r="G1281" s="2">
        <v>3</v>
      </c>
      <c r="H1281" t="s">
        <v>4108</v>
      </c>
      <c r="I1281">
        <v>6</v>
      </c>
      <c r="J1281" t="s">
        <v>389</v>
      </c>
      <c r="K1281" t="s">
        <v>58</v>
      </c>
      <c r="L1281">
        <v>750.226</v>
      </c>
      <c r="M1281" s="2" t="s">
        <v>4100</v>
      </c>
      <c r="N1281" s="85" t="s">
        <v>4109</v>
      </c>
      <c r="O1281" t="s">
        <v>36</v>
      </c>
      <c r="P1281" t="s">
        <v>36</v>
      </c>
      <c r="Q1281" t="s">
        <v>36</v>
      </c>
      <c r="R1281">
        <v>45.01</v>
      </c>
      <c r="S1281" s="1">
        <v>45744.481697685187</v>
      </c>
      <c r="T1281" t="s">
        <v>42</v>
      </c>
      <c r="U1281" s="1">
        <v>45744.25</v>
      </c>
      <c r="V1281" t="s">
        <v>43</v>
      </c>
      <c r="W1281" t="s">
        <v>36</v>
      </c>
      <c r="X1281">
        <v>0</v>
      </c>
      <c r="Y1281">
        <v>999</v>
      </c>
      <c r="Z1281" t="s">
        <v>36</v>
      </c>
      <c r="AA1281" t="s">
        <v>36</v>
      </c>
      <c r="AB1281" t="s">
        <v>36</v>
      </c>
      <c r="AC1281" t="s">
        <v>49</v>
      </c>
      <c r="AD1281" t="s">
        <v>49</v>
      </c>
      <c r="AE1281" t="s">
        <v>45</v>
      </c>
      <c r="AG1281" s="18" t="s">
        <v>4110</v>
      </c>
      <c r="AH1281" s="18"/>
      <c r="AI1281" s="2" t="s">
        <v>48</v>
      </c>
      <c r="AJ1281" s="2" t="e">
        <f>VLOOKUP(A1281,'Classification Test Result'!$A$2:$D$2428,4,FALSE)</f>
        <v>#N/A</v>
      </c>
      <c r="AL1281" s="2">
        <f>_xlfn.XLOOKUP($A1281,Results!$A$2:$A$2256,Results!G$2:G$2256,"")</f>
        <v>1106528</v>
      </c>
      <c r="AM1281" s="2">
        <f>_xlfn.XLOOKUP($A1281,Results!$A$2:$A$2256,Results!H$2:H$2256,"")</f>
        <v>21121500</v>
      </c>
      <c r="AN1281" s="2" t="str">
        <f>_xlfn.XLOOKUP($A1281,Results!$A$2:$A$2256,Results!I$2:I$2256,"")</f>
        <v>CAPITOL MANUFACTURING</v>
      </c>
      <c r="AO1281" s="2">
        <f>_xlfn.XLOOKUP($A1281,Results!$A$2:$A$2256,Results!J$2:J$2256,"")</f>
        <v>782172001350</v>
      </c>
      <c r="AP1281" s="2">
        <f>_xlfn.XLOOKUP($A1281,Results!$A$2:$A$2256,Results!K$2:K$2256,"")</f>
        <v>39131707</v>
      </c>
      <c r="AQ1281" s="2">
        <f>_xlfn.XLOOKUP($A1281,Results!$A$2:$A$2256,Results!L$2:L$2256,"")</f>
        <v>0</v>
      </c>
      <c r="AR1281" s="2">
        <f>_xlfn.XLOOKUP($A1281,Results!$A$2:$A$2256,Results!M$2:M$2256,"")</f>
        <v>520071</v>
      </c>
      <c r="AS1281" s="2" t="str">
        <f>_xlfn.XLOOKUP($A1281,Results!$A$2:$A$2256,Results!N$2:N$2256,"")</f>
        <v>CPP 21121500 1-1/2 COND CPLG</v>
      </c>
      <c r="AT1281" s="2" t="str">
        <f>_xlfn.XLOOKUP($A1281,Results!$A$2:$A$2256,Results!O$2:O$2256,"")</f>
        <v>CAPITOL MANUFACTURING</v>
      </c>
      <c r="AU1281" s="2">
        <f>_xlfn.XLOOKUP($A1281,Results!$A$2:$A$2256,Results!P$2:P$2256,"")</f>
        <v>0</v>
      </c>
      <c r="AV1281" s="2" t="str">
        <f>_xlfn.XLOOKUP($A1281,Results!$A$2:$A$2256,Results!Q$2:Q$2256,"")</f>
        <v>NO_MANUFACTURERS_FOUND</v>
      </c>
      <c r="AW1281" s="2" t="str">
        <f>_xlfn.XLOOKUP($A1281,Results!$A$2:$A$2256,Results!R$2:R$2256,"")</f>
        <v>0.8400230302180726</v>
      </c>
      <c r="AX1281" s="2">
        <f>_xlfn.XLOOKUP($A1281,Results!$A$2:$A$2256,Results!S$2:S$2256,"")</f>
        <v>100</v>
      </c>
      <c r="AY1281" s="2">
        <f>_xlfn.XLOOKUP($A1281,Results!$A$2:$A$2256,Results!T$2:T$2256,"")</f>
        <v>100</v>
      </c>
      <c r="AZ1281" s="2">
        <f>_xlfn.XLOOKUP($A1281,Results!$A$2:$A$2256,Results!U$2:U$2256,"")</f>
        <v>100</v>
      </c>
      <c r="BA1281" s="2" t="str">
        <f>_xlfn.XLOOKUP($A1281,Results!$A$2:$A$2256,Results!V$2:V$2256,"")</f>
        <v>CAPITOL MANUFACTURING</v>
      </c>
      <c r="BB1281" s="2">
        <f>_xlfn.XLOOKUP($A1281,Results!$A$2:$A$2256,Results!W$2:W$2256,"")</f>
        <v>86</v>
      </c>
      <c r="BC1281" s="2">
        <f>_xlfn.XLOOKUP($A1281,Results!$A$2:$A$2256,Results!X$2:X$2256,"")</f>
        <v>39131707</v>
      </c>
      <c r="BD1281" s="2">
        <f>_xlfn.XLOOKUP($A1281,Results!$A$2:$A$2256,Results!Y$2:Y$2256,"")</f>
        <v>86</v>
      </c>
      <c r="BE1281" s="2" t="b">
        <f>_xlfn.XLOOKUP($A1281,Results!$A$2:$A$2256,Results!Z$2:Z$2256,"")</f>
        <v>1</v>
      </c>
    </row>
    <row r="1282" spans="1:57" ht="38.25" customHeight="1" x14ac:dyDescent="0.3">
      <c r="A1282">
        <v>906959</v>
      </c>
      <c r="B1282">
        <v>281593</v>
      </c>
      <c r="C1282" t="s">
        <v>36</v>
      </c>
      <c r="D1282" t="s">
        <v>535</v>
      </c>
      <c r="E1282" s="2" t="str">
        <f>VLOOKUP(F1282,'RPA Vendor Data '!F$1:$G$2418,2)</f>
        <v>LOEB ELECTRIC</v>
      </c>
      <c r="F1282" s="2">
        <v>12062</v>
      </c>
      <c r="G1282" s="2">
        <v>8</v>
      </c>
      <c r="H1282" t="s">
        <v>4111</v>
      </c>
      <c r="I1282">
        <v>13</v>
      </c>
      <c r="J1282" t="s">
        <v>389</v>
      </c>
      <c r="K1282" t="s">
        <v>58</v>
      </c>
      <c r="L1282">
        <v>411.71199999999999</v>
      </c>
      <c r="M1282" s="2" t="s">
        <v>4100</v>
      </c>
      <c r="N1282" s="85" t="s">
        <v>3387</v>
      </c>
      <c r="O1282" t="s">
        <v>36</v>
      </c>
      <c r="P1282" t="s">
        <v>36</v>
      </c>
      <c r="Q1282" t="s">
        <v>36</v>
      </c>
      <c r="R1282">
        <v>53.52</v>
      </c>
      <c r="S1282" s="1">
        <v>45744.481685879633</v>
      </c>
      <c r="T1282" t="s">
        <v>42</v>
      </c>
      <c r="U1282" s="1">
        <v>45744.250694444447</v>
      </c>
      <c r="V1282" t="s">
        <v>43</v>
      </c>
      <c r="W1282" t="s">
        <v>36</v>
      </c>
      <c r="X1282">
        <v>0</v>
      </c>
      <c r="Y1282">
        <v>999</v>
      </c>
      <c r="Z1282" t="s">
        <v>36</v>
      </c>
      <c r="AA1282" t="s">
        <v>36</v>
      </c>
      <c r="AB1282" t="s">
        <v>36</v>
      </c>
      <c r="AC1282" t="s">
        <v>49</v>
      </c>
      <c r="AD1282" t="s">
        <v>49</v>
      </c>
      <c r="AE1282" t="s">
        <v>45</v>
      </c>
      <c r="AG1282" s="18" t="s">
        <v>4112</v>
      </c>
      <c r="AH1282" s="18"/>
      <c r="AI1282" s="2" t="s">
        <v>48</v>
      </c>
      <c r="AJ1282" s="2" t="e">
        <f>VLOOKUP(A1282,'Classification Test Result'!$A$2:$D$2428,4,FALSE)</f>
        <v>#N/A</v>
      </c>
      <c r="AL1282" s="2">
        <f>_xlfn.XLOOKUP($A1282,Results!$A$2:$A$2256,Results!G$2:G$2256,"")</f>
        <v>676973</v>
      </c>
      <c r="AM1282" s="2">
        <f>_xlfn.XLOOKUP($A1282,Results!$A$2:$A$2256,Results!H$2:H$2256,"")</f>
        <v>21121000</v>
      </c>
      <c r="AN1282" s="2" t="str">
        <f>_xlfn.XLOOKUP($A1282,Results!$A$2:$A$2256,Results!I$2:I$2256,"")</f>
        <v>CAPITOL MANUFACTURING</v>
      </c>
      <c r="AO1282" s="2">
        <f>_xlfn.XLOOKUP($A1282,Results!$A$2:$A$2256,Results!J$2:J$2256,"")</f>
        <v>782172001336</v>
      </c>
      <c r="AP1282" s="2">
        <f>_xlfn.XLOOKUP($A1282,Results!$A$2:$A$2256,Results!K$2:K$2256,"")</f>
        <v>39131707</v>
      </c>
      <c r="AQ1282" s="2">
        <f>_xlfn.XLOOKUP($A1282,Results!$A$2:$A$2256,Results!L$2:L$2256,"")</f>
        <v>0</v>
      </c>
      <c r="AR1282" s="2">
        <f>_xlfn.XLOOKUP($A1282,Results!$A$2:$A$2256,Results!M$2:M$2256,"")</f>
        <v>272705</v>
      </c>
      <c r="AS1282" s="2" t="str">
        <f>_xlfn.XLOOKUP($A1282,Results!$A$2:$A$2256,Results!N$2:N$2256,"")</f>
        <v>CPP 21121000 1 COND CPLG GAL</v>
      </c>
      <c r="AT1282" s="2" t="str">
        <f>_xlfn.XLOOKUP($A1282,Results!$A$2:$A$2256,Results!O$2:O$2256,"")</f>
        <v>CAPITOL MANUFACTURING</v>
      </c>
      <c r="AU1282" s="2">
        <f>_xlfn.XLOOKUP($A1282,Results!$A$2:$A$2256,Results!P$2:P$2256,"")</f>
        <v>0</v>
      </c>
      <c r="AV1282" s="2" t="str">
        <f>_xlfn.XLOOKUP($A1282,Results!$A$2:$A$2256,Results!Q$2:Q$2256,"")</f>
        <v>NO_MANUFACTURERS_FOUND</v>
      </c>
      <c r="AW1282" s="2" t="str">
        <f>_xlfn.XLOOKUP($A1282,Results!$A$2:$A$2256,Results!R$2:R$2256,"")</f>
        <v>0.8102833524579807</v>
      </c>
      <c r="AX1282" s="2">
        <f>_xlfn.XLOOKUP($A1282,Results!$A$2:$A$2256,Results!S$2:S$2256,"")</f>
        <v>100</v>
      </c>
      <c r="AY1282" s="2">
        <f>_xlfn.XLOOKUP($A1282,Results!$A$2:$A$2256,Results!T$2:T$2256,"")</f>
        <v>97</v>
      </c>
      <c r="AZ1282" s="2">
        <f>_xlfn.XLOOKUP($A1282,Results!$A$2:$A$2256,Results!U$2:U$2256,"")</f>
        <v>100</v>
      </c>
      <c r="BA1282" s="2" t="str">
        <f>_xlfn.XLOOKUP($A1282,Results!$A$2:$A$2256,Results!V$2:V$2256,"")</f>
        <v>CAPITOL MANUFACTURING</v>
      </c>
      <c r="BB1282" s="2">
        <f>_xlfn.XLOOKUP($A1282,Results!$A$2:$A$2256,Results!W$2:W$2256,"")</f>
        <v>84</v>
      </c>
      <c r="BC1282" s="2">
        <f>_xlfn.XLOOKUP($A1282,Results!$A$2:$A$2256,Results!X$2:X$2256,"")</f>
        <v>39131707</v>
      </c>
      <c r="BD1282" s="2">
        <f>_xlfn.XLOOKUP($A1282,Results!$A$2:$A$2256,Results!Y$2:Y$2256,"")</f>
        <v>84</v>
      </c>
      <c r="BE1282" s="2" t="b">
        <f>_xlfn.XLOOKUP($A1282,Results!$A$2:$A$2256,Results!Z$2:Z$2256,"")</f>
        <v>1</v>
      </c>
    </row>
    <row r="1283" spans="1:57" ht="38.25" customHeight="1" x14ac:dyDescent="0.3">
      <c r="A1283">
        <v>906960</v>
      </c>
      <c r="B1283">
        <v>281593</v>
      </c>
      <c r="C1283" t="s">
        <v>36</v>
      </c>
      <c r="D1283" t="s">
        <v>535</v>
      </c>
      <c r="E1283" s="2" t="str">
        <f>VLOOKUP(F1283,'RPA Vendor Data '!F$1:$G$2418,2)</f>
        <v>LOEB ELECTRIC</v>
      </c>
      <c r="F1283" s="2">
        <v>12062</v>
      </c>
      <c r="G1283" s="2">
        <v>6</v>
      </c>
      <c r="H1283" t="s">
        <v>4113</v>
      </c>
      <c r="I1283">
        <v>79</v>
      </c>
      <c r="J1283" t="s">
        <v>389</v>
      </c>
      <c r="K1283" t="s">
        <v>58</v>
      </c>
      <c r="L1283">
        <v>1380.808</v>
      </c>
      <c r="M1283" s="2" t="s">
        <v>4100</v>
      </c>
      <c r="N1283" s="85" t="s">
        <v>4114</v>
      </c>
      <c r="O1283" t="s">
        <v>36</v>
      </c>
      <c r="P1283" t="s">
        <v>4115</v>
      </c>
      <c r="Q1283" t="s">
        <v>36</v>
      </c>
      <c r="R1283">
        <v>1090.8399999999999</v>
      </c>
      <c r="S1283" s="1">
        <v>45744.481677430558</v>
      </c>
      <c r="T1283" t="s">
        <v>42</v>
      </c>
      <c r="U1283" s="1">
        <v>45744.25</v>
      </c>
      <c r="V1283" t="s">
        <v>43</v>
      </c>
      <c r="W1283" t="s">
        <v>36</v>
      </c>
      <c r="X1283">
        <v>0</v>
      </c>
      <c r="Y1283">
        <v>999</v>
      </c>
      <c r="Z1283" t="s">
        <v>36</v>
      </c>
      <c r="AA1283" t="s">
        <v>36</v>
      </c>
      <c r="AB1283" t="s">
        <v>36</v>
      </c>
      <c r="AC1283" t="s">
        <v>59</v>
      </c>
      <c r="AD1283" t="s">
        <v>59</v>
      </c>
      <c r="AE1283" t="s">
        <v>45</v>
      </c>
      <c r="AG1283" s="18" t="s">
        <v>4116</v>
      </c>
      <c r="AH1283" s="18"/>
      <c r="AI1283" s="2" t="s">
        <v>48</v>
      </c>
      <c r="AJ1283" s="2" t="e">
        <f>VLOOKUP(A1283,'Classification Test Result'!$A$2:$D$2428,4,FALSE)</f>
        <v>#N/A</v>
      </c>
      <c r="AL1283" s="2">
        <f>_xlfn.XLOOKUP($A1283,Results!$A$2:$A$2256,Results!G$2:G$2256,"")</f>
        <v>816492</v>
      </c>
      <c r="AM1283" s="2">
        <f>_xlfn.XLOOKUP($A1283,Results!$A$2:$A$2256,Results!H$2:H$2256,"")</f>
        <v>22021000</v>
      </c>
      <c r="AN1283" s="2" t="str">
        <f>_xlfn.XLOOKUP($A1283,Results!$A$2:$A$2256,Results!I$2:I$2256,"")</f>
        <v>CAPITOL MANUFACTURING</v>
      </c>
      <c r="AO1283" s="2">
        <f>_xlfn.XLOOKUP($A1283,Results!$A$2:$A$2256,Results!J$2:J$2256,"")</f>
        <v>782172001633</v>
      </c>
      <c r="AP1283" s="2">
        <f>_xlfn.XLOOKUP($A1283,Results!$A$2:$A$2256,Results!K$2:K$2256,"")</f>
        <v>39131717</v>
      </c>
      <c r="AQ1283" s="2">
        <f>_xlfn.XLOOKUP($A1283,Results!$A$2:$A$2256,Results!L$2:L$2256,"")</f>
        <v>0</v>
      </c>
      <c r="AR1283" s="2">
        <f>_xlfn.XLOOKUP($A1283,Results!$A$2:$A$2256,Results!M$2:M$2256,"")</f>
        <v>140595</v>
      </c>
      <c r="AS1283" s="2" t="str">
        <f>_xlfn.XLOOKUP($A1283,Results!$A$2:$A$2256,Results!N$2:N$2256,"")</f>
        <v>CPP 22021000 1 COND 90 ELL GAL</v>
      </c>
      <c r="AT1283" s="2" t="str">
        <f>_xlfn.XLOOKUP($A1283,Results!$A$2:$A$2256,Results!O$2:O$2256,"")</f>
        <v>CAPITOL MANUFACTURING</v>
      </c>
      <c r="AU1283" s="2">
        <f>_xlfn.XLOOKUP($A1283,Results!$A$2:$A$2256,Results!P$2:P$2256,"")</f>
        <v>0</v>
      </c>
      <c r="AV1283" s="2" t="str">
        <f>_xlfn.XLOOKUP($A1283,Results!$A$2:$A$2256,Results!Q$2:Q$2256,"")</f>
        <v>NO_MANUFACTURERS_FOUND</v>
      </c>
      <c r="AW1283" s="2" t="str">
        <f>_xlfn.XLOOKUP($A1283,Results!$A$2:$A$2256,Results!R$2:R$2256,"")</f>
        <v>0.7731373196184707</v>
      </c>
      <c r="AX1283" s="2">
        <f>_xlfn.XLOOKUP($A1283,Results!$A$2:$A$2256,Results!S$2:S$2256,"")</f>
        <v>100</v>
      </c>
      <c r="AY1283" s="2">
        <f>_xlfn.XLOOKUP($A1283,Results!$A$2:$A$2256,Results!T$2:T$2256,"")</f>
        <v>95</v>
      </c>
      <c r="AZ1283" s="2">
        <f>_xlfn.XLOOKUP($A1283,Results!$A$2:$A$2256,Results!U$2:U$2256,"")</f>
        <v>98</v>
      </c>
      <c r="BA1283" s="2" t="str">
        <f>_xlfn.XLOOKUP($A1283,Results!$A$2:$A$2256,Results!V$2:V$2256,"")</f>
        <v>CAPITOL MANUFACTURING</v>
      </c>
      <c r="BB1283" s="2">
        <f>_xlfn.XLOOKUP($A1283,Results!$A$2:$A$2256,Results!W$2:W$2256,"")</f>
        <v>82</v>
      </c>
      <c r="BC1283" s="2">
        <f>_xlfn.XLOOKUP($A1283,Results!$A$2:$A$2256,Results!X$2:X$2256,"")</f>
        <v>39131717</v>
      </c>
      <c r="BD1283" s="2">
        <f>_xlfn.XLOOKUP($A1283,Results!$A$2:$A$2256,Results!Y$2:Y$2256,"")</f>
        <v>82</v>
      </c>
      <c r="BE1283" s="2" t="b">
        <f>_xlfn.XLOOKUP($A1283,Results!$A$2:$A$2256,Results!Z$2:Z$2256,"")</f>
        <v>1</v>
      </c>
    </row>
    <row r="1284" spans="1:57" ht="38.25" customHeight="1" x14ac:dyDescent="0.3">
      <c r="A1284">
        <v>906961</v>
      </c>
      <c r="B1284">
        <v>281518</v>
      </c>
      <c r="C1284" t="s">
        <v>36</v>
      </c>
      <c r="D1284" t="s">
        <v>1019</v>
      </c>
      <c r="E1284" s="2" t="str">
        <f>VLOOKUP(F1284,'RPA Vendor Data '!F$1:$G$2418,2)</f>
        <v>MAURICE ELECTRCAL SUPLY</v>
      </c>
      <c r="F1284" s="2">
        <v>12147</v>
      </c>
      <c r="G1284" s="2">
        <v>6</v>
      </c>
      <c r="H1284" t="s">
        <v>4117</v>
      </c>
      <c r="I1284">
        <v>3</v>
      </c>
      <c r="J1284" t="s">
        <v>389</v>
      </c>
      <c r="K1284" t="s">
        <v>58</v>
      </c>
      <c r="L1284">
        <v>227</v>
      </c>
      <c r="M1284" s="2" t="s">
        <v>4118</v>
      </c>
      <c r="N1284" s="85" t="s">
        <v>36</v>
      </c>
      <c r="O1284" t="s">
        <v>36</v>
      </c>
      <c r="P1284" t="s">
        <v>36</v>
      </c>
      <c r="Q1284" t="s">
        <v>36</v>
      </c>
      <c r="R1284">
        <v>6.81</v>
      </c>
      <c r="S1284" s="1">
        <v>45744.438583449068</v>
      </c>
      <c r="T1284" t="s">
        <v>42</v>
      </c>
      <c r="U1284" s="1">
        <v>45744.213888888888</v>
      </c>
      <c r="V1284" t="s">
        <v>43</v>
      </c>
      <c r="W1284" t="s">
        <v>36</v>
      </c>
      <c r="X1284">
        <v>0</v>
      </c>
      <c r="Y1284">
        <v>201</v>
      </c>
      <c r="Z1284" t="s">
        <v>36</v>
      </c>
      <c r="AA1284" t="s">
        <v>36</v>
      </c>
      <c r="AB1284" t="s">
        <v>36</v>
      </c>
      <c r="AC1284" t="s">
        <v>49</v>
      </c>
      <c r="AD1284" t="s">
        <v>49</v>
      </c>
      <c r="AE1284" t="s">
        <v>45</v>
      </c>
      <c r="AG1284" s="18" t="s">
        <v>4119</v>
      </c>
      <c r="AH1284" s="18"/>
      <c r="AI1284" s="2" t="s">
        <v>48</v>
      </c>
      <c r="AJ1284" s="2" t="e">
        <f>VLOOKUP(A1284,'Classification Test Result'!$A$2:$D$2428,4,FALSE)</f>
        <v>#N/A</v>
      </c>
      <c r="AL1284" s="2">
        <f>_xlfn.XLOOKUP($A1284,Results!$A$2:$A$2256,Results!G$2:G$2256,"")</f>
        <v>0</v>
      </c>
      <c r="AM1284" s="2">
        <f>_xlfn.XLOOKUP($A1284,Results!$A$2:$A$2256,Results!H$2:H$2256,"")</f>
        <v>0</v>
      </c>
      <c r="AN1284" s="2">
        <f>_xlfn.XLOOKUP($A1284,Results!$A$2:$A$2256,Results!I$2:I$2256,"")</f>
        <v>0</v>
      </c>
      <c r="AO1284" s="2">
        <f>_xlfn.XLOOKUP($A1284,Results!$A$2:$A$2256,Results!J$2:J$2256,"")</f>
        <v>0</v>
      </c>
      <c r="AP1284" s="2">
        <f>_xlfn.XLOOKUP($A1284,Results!$A$2:$A$2256,Results!K$2:K$2256,"")</f>
        <v>0</v>
      </c>
      <c r="AQ1284" s="2">
        <f>_xlfn.XLOOKUP($A1284,Results!$A$2:$A$2256,Results!L$2:L$2256,"")</f>
        <v>0</v>
      </c>
      <c r="AR1284" s="2">
        <f>_xlfn.XLOOKUP($A1284,Results!$A$2:$A$2256,Results!M$2:M$2256,"")</f>
        <v>0</v>
      </c>
      <c r="AS1284" s="2">
        <f>_xlfn.XLOOKUP($A1284,Results!$A$2:$A$2256,Results!N$2:N$2256,"")</f>
        <v>0</v>
      </c>
      <c r="AT1284" s="2">
        <f>_xlfn.XLOOKUP($A1284,Results!$A$2:$A$2256,Results!O$2:O$2256,"")</f>
        <v>0</v>
      </c>
      <c r="AU1284" s="2">
        <f>_xlfn.XLOOKUP($A1284,Results!$A$2:$A$2256,Results!P$2:P$2256,"")</f>
        <v>0</v>
      </c>
      <c r="AV1284" s="2">
        <f>_xlfn.XLOOKUP($A1284,Results!$A$2:$A$2256,Results!Q$2:Q$2256,"")</f>
        <v>0</v>
      </c>
      <c r="AW1284" s="2">
        <f>_xlfn.XLOOKUP($A1284,Results!$A$2:$A$2256,Results!R$2:R$2256,"")</f>
        <v>0</v>
      </c>
      <c r="AX1284" s="2">
        <f>_xlfn.XLOOKUP($A1284,Results!$A$2:$A$2256,Results!S$2:S$2256,"")</f>
        <v>0</v>
      </c>
      <c r="AY1284" s="2">
        <f>_xlfn.XLOOKUP($A1284,Results!$A$2:$A$2256,Results!T$2:T$2256,"")</f>
        <v>0</v>
      </c>
      <c r="AZ1284" s="2">
        <f>_xlfn.XLOOKUP($A1284,Results!$A$2:$A$2256,Results!U$2:U$2256,"")</f>
        <v>0</v>
      </c>
      <c r="BA1284" s="2" t="str">
        <f>_xlfn.XLOOKUP($A1284,Results!$A$2:$A$2256,Results!V$2:V$2256,"")</f>
        <v>ROBROY INDUSTRIES</v>
      </c>
      <c r="BB1284" s="2">
        <f>_xlfn.XLOOKUP($A1284,Results!$A$2:$A$2256,Results!W$2:W$2256,"")</f>
        <v>67</v>
      </c>
      <c r="BC1284" s="2">
        <f>_xlfn.XLOOKUP($A1284,Results!$A$2:$A$2256,Results!X$2:X$2256,"")</f>
        <v>39131707</v>
      </c>
      <c r="BD1284" s="2">
        <f>_xlfn.XLOOKUP($A1284,Results!$A$2:$A$2256,Results!Y$2:Y$2256,"")</f>
        <v>82</v>
      </c>
      <c r="BE1284" s="2" t="b">
        <f>_xlfn.XLOOKUP($A1284,Results!$A$2:$A$2256,Results!Z$2:Z$2256,"")</f>
        <v>1</v>
      </c>
    </row>
    <row r="1285" spans="1:57" ht="38.25" customHeight="1" x14ac:dyDescent="0.3">
      <c r="A1285">
        <v>906962</v>
      </c>
      <c r="B1285">
        <v>281581</v>
      </c>
      <c r="C1285" t="s">
        <v>36</v>
      </c>
      <c r="D1285">
        <v>4624206016</v>
      </c>
      <c r="F1285" s="2">
        <v>11585</v>
      </c>
      <c r="G1285" s="2">
        <v>30</v>
      </c>
      <c r="H1285" s="2" t="s">
        <v>1010</v>
      </c>
      <c r="I1285">
        <v>1</v>
      </c>
      <c r="J1285" t="s">
        <v>39</v>
      </c>
      <c r="K1285" t="s">
        <v>39</v>
      </c>
      <c r="L1285">
        <v>7332</v>
      </c>
      <c r="M1285" s="2" t="s">
        <v>36</v>
      </c>
      <c r="N1285" s="9" t="s">
        <v>36</v>
      </c>
      <c r="O1285" t="s">
        <v>36</v>
      </c>
      <c r="P1285" t="s">
        <v>36</v>
      </c>
      <c r="Q1285" t="s">
        <v>36</v>
      </c>
      <c r="R1285">
        <v>7332</v>
      </c>
      <c r="S1285" s="1">
        <v>45744.459505590283</v>
      </c>
      <c r="T1285" t="s">
        <v>42</v>
      </c>
      <c r="U1285" s="1">
        <v>45744.248611111107</v>
      </c>
      <c r="V1285" t="s">
        <v>43</v>
      </c>
      <c r="W1285" t="s">
        <v>36</v>
      </c>
      <c r="X1285">
        <v>6</v>
      </c>
      <c r="Y1285">
        <v>999</v>
      </c>
      <c r="Z1285" t="s">
        <v>36</v>
      </c>
      <c r="AA1285" t="s">
        <v>36</v>
      </c>
      <c r="AB1285" t="s">
        <v>36</v>
      </c>
      <c r="AC1285" t="s">
        <v>1010</v>
      </c>
      <c r="AD1285" t="s">
        <v>1010</v>
      </c>
      <c r="AE1285" t="s">
        <v>45</v>
      </c>
      <c r="AF1285" s="2"/>
      <c r="AI1285" s="2" t="str">
        <f>IF(COUNTIF(Classification!$B$2:$B$316,H1285)&gt;0, "FREIGHT", " ")</f>
        <v>FREIGHT</v>
      </c>
      <c r="AJ1285" s="2" t="e">
        <f>VLOOKUP(A1285,'Classification Test Result'!$A$2:$D$2428,4,FALSE)</f>
        <v>#N/A</v>
      </c>
      <c r="AL1285" s="2" t="str">
        <f>_xlfn.XLOOKUP($A1285,Results!$A$2:$A$2256,Results!G$2:G$2256,"")</f>
        <v/>
      </c>
      <c r="AM1285" s="2" t="str">
        <f>_xlfn.XLOOKUP($A1285,Results!$A$2:$A$2256,Results!H$2:H$2256,"")</f>
        <v/>
      </c>
      <c r="AN1285" s="2" t="str">
        <f>_xlfn.XLOOKUP($A1285,Results!$A$2:$A$2256,Results!I$2:I$2256,"")</f>
        <v/>
      </c>
      <c r="AO1285" s="2" t="str">
        <f>_xlfn.XLOOKUP($A1285,Results!$A$2:$A$2256,Results!J$2:J$2256,"")</f>
        <v/>
      </c>
      <c r="AP1285" s="2" t="str">
        <f>_xlfn.XLOOKUP($A1285,Results!$A$2:$A$2256,Results!K$2:K$2256,"")</f>
        <v/>
      </c>
      <c r="AQ1285" s="2" t="str">
        <f>_xlfn.XLOOKUP($A1285,Results!$A$2:$A$2256,Results!L$2:L$2256,"")</f>
        <v/>
      </c>
      <c r="AR1285" s="2" t="str">
        <f>_xlfn.XLOOKUP($A1285,Results!$A$2:$A$2256,Results!M$2:M$2256,"")</f>
        <v/>
      </c>
      <c r="AS1285" s="2" t="str">
        <f>_xlfn.XLOOKUP($A1285,Results!$A$2:$A$2256,Results!N$2:N$2256,"")</f>
        <v/>
      </c>
      <c r="AT1285" s="2" t="str">
        <f>_xlfn.XLOOKUP($A1285,Results!$A$2:$A$2256,Results!O$2:O$2256,"")</f>
        <v/>
      </c>
      <c r="AU1285" s="2" t="str">
        <f>_xlfn.XLOOKUP($A1285,Results!$A$2:$A$2256,Results!P$2:P$2256,"")</f>
        <v/>
      </c>
      <c r="AV1285" s="2" t="str">
        <f>_xlfn.XLOOKUP($A1285,Results!$A$2:$A$2256,Results!Q$2:Q$2256,"")</f>
        <v/>
      </c>
      <c r="AW1285" s="2" t="str">
        <f>_xlfn.XLOOKUP($A1285,Results!$A$2:$A$2256,Results!R$2:R$2256,"")</f>
        <v/>
      </c>
      <c r="AX1285" s="2" t="str">
        <f>_xlfn.XLOOKUP($A1285,Results!$A$2:$A$2256,Results!S$2:S$2256,"")</f>
        <v/>
      </c>
      <c r="AY1285" s="2" t="str">
        <f>_xlfn.XLOOKUP($A1285,Results!$A$2:$A$2256,Results!T$2:T$2256,"")</f>
        <v/>
      </c>
      <c r="AZ1285" s="2" t="str">
        <f>_xlfn.XLOOKUP($A1285,Results!$A$2:$A$2256,Results!U$2:U$2256,"")</f>
        <v/>
      </c>
      <c r="BA1285" s="2" t="str">
        <f>_xlfn.XLOOKUP($A1285,Results!$A$2:$A$2256,Results!V$2:V$2256,"")</f>
        <v/>
      </c>
      <c r="BB1285" s="2" t="str">
        <f>_xlfn.XLOOKUP($A1285,Results!$A$2:$A$2256,Results!W$2:W$2256,"")</f>
        <v/>
      </c>
      <c r="BC1285" s="2" t="str">
        <f>_xlfn.XLOOKUP($A1285,Results!$A$2:$A$2256,Results!X$2:X$2256,"")</f>
        <v/>
      </c>
      <c r="BD1285" s="2" t="str">
        <f>_xlfn.XLOOKUP($A1285,Results!$A$2:$A$2256,Results!Y$2:Y$2256,"")</f>
        <v/>
      </c>
      <c r="BE1285" s="2" t="str">
        <f>_xlfn.XLOOKUP($A1285,Results!$A$2:$A$2256,Results!Z$2:Z$2256,"")</f>
        <v/>
      </c>
    </row>
    <row r="1286" spans="1:57" ht="38.25" customHeight="1" x14ac:dyDescent="0.3">
      <c r="A1286">
        <v>906963</v>
      </c>
      <c r="B1286">
        <v>281586</v>
      </c>
      <c r="C1286" t="s">
        <v>36</v>
      </c>
      <c r="D1286">
        <v>5331868702</v>
      </c>
      <c r="F1286" s="2">
        <v>13073</v>
      </c>
      <c r="G1286" s="2">
        <v>2</v>
      </c>
      <c r="H1286" s="2" t="s">
        <v>1010</v>
      </c>
      <c r="I1286">
        <v>1</v>
      </c>
      <c r="J1286" t="s">
        <v>39</v>
      </c>
      <c r="K1286" t="s">
        <v>39</v>
      </c>
      <c r="L1286">
        <v>382.24</v>
      </c>
      <c r="M1286" s="2" t="s">
        <v>36</v>
      </c>
      <c r="N1286" s="9" t="s">
        <v>36</v>
      </c>
      <c r="O1286" t="s">
        <v>36</v>
      </c>
      <c r="P1286" t="s">
        <v>36</v>
      </c>
      <c r="Q1286" t="s">
        <v>36</v>
      </c>
      <c r="R1286">
        <v>382.24</v>
      </c>
      <c r="S1286" s="1">
        <v>45744.459321296294</v>
      </c>
      <c r="T1286" t="s">
        <v>42</v>
      </c>
      <c r="U1286" s="1">
        <v>45744.249305555553</v>
      </c>
      <c r="V1286" t="s">
        <v>43</v>
      </c>
      <c r="W1286" t="s">
        <v>36</v>
      </c>
      <c r="X1286">
        <v>0</v>
      </c>
      <c r="Y1286">
        <v>999</v>
      </c>
      <c r="Z1286" t="s">
        <v>36</v>
      </c>
      <c r="AA1286" t="s">
        <v>36</v>
      </c>
      <c r="AB1286" t="s">
        <v>36</v>
      </c>
      <c r="AC1286" t="s">
        <v>1010</v>
      </c>
      <c r="AD1286" t="s">
        <v>1010</v>
      </c>
      <c r="AE1286" t="s">
        <v>45</v>
      </c>
      <c r="AF1286" s="2"/>
      <c r="AI1286" s="2" t="str">
        <f>IF(COUNTIF(Classification!$B$2:$B$316,H1286)&gt;0, "FREIGHT", " ")</f>
        <v>FREIGHT</v>
      </c>
      <c r="AJ1286" s="2" t="e">
        <f>VLOOKUP(A1286,'Classification Test Result'!$A$2:$D$2428,4,FALSE)</f>
        <v>#N/A</v>
      </c>
      <c r="AL1286" s="2" t="str">
        <f>_xlfn.XLOOKUP($A1286,Results!$A$2:$A$2256,Results!G$2:G$2256,"")</f>
        <v/>
      </c>
      <c r="AM1286" s="2" t="str">
        <f>_xlfn.XLOOKUP($A1286,Results!$A$2:$A$2256,Results!H$2:H$2256,"")</f>
        <v/>
      </c>
      <c r="AN1286" s="2" t="str">
        <f>_xlfn.XLOOKUP($A1286,Results!$A$2:$A$2256,Results!I$2:I$2256,"")</f>
        <v/>
      </c>
      <c r="AO1286" s="2" t="str">
        <f>_xlfn.XLOOKUP($A1286,Results!$A$2:$A$2256,Results!J$2:J$2256,"")</f>
        <v/>
      </c>
      <c r="AP1286" s="2" t="str">
        <f>_xlfn.XLOOKUP($A1286,Results!$A$2:$A$2256,Results!K$2:K$2256,"")</f>
        <v/>
      </c>
      <c r="AQ1286" s="2" t="str">
        <f>_xlfn.XLOOKUP($A1286,Results!$A$2:$A$2256,Results!L$2:L$2256,"")</f>
        <v/>
      </c>
      <c r="AR1286" s="2" t="str">
        <f>_xlfn.XLOOKUP($A1286,Results!$A$2:$A$2256,Results!M$2:M$2256,"")</f>
        <v/>
      </c>
      <c r="AS1286" s="2" t="str">
        <f>_xlfn.XLOOKUP($A1286,Results!$A$2:$A$2256,Results!N$2:N$2256,"")</f>
        <v/>
      </c>
      <c r="AT1286" s="2" t="str">
        <f>_xlfn.XLOOKUP($A1286,Results!$A$2:$A$2256,Results!O$2:O$2256,"")</f>
        <v/>
      </c>
      <c r="AU1286" s="2" t="str">
        <f>_xlfn.XLOOKUP($A1286,Results!$A$2:$A$2256,Results!P$2:P$2256,"")</f>
        <v/>
      </c>
      <c r="AV1286" s="2" t="str">
        <f>_xlfn.XLOOKUP($A1286,Results!$A$2:$A$2256,Results!Q$2:Q$2256,"")</f>
        <v/>
      </c>
      <c r="AW1286" s="2" t="str">
        <f>_xlfn.XLOOKUP($A1286,Results!$A$2:$A$2256,Results!R$2:R$2256,"")</f>
        <v/>
      </c>
      <c r="AX1286" s="2" t="str">
        <f>_xlfn.XLOOKUP($A1286,Results!$A$2:$A$2256,Results!S$2:S$2256,"")</f>
        <v/>
      </c>
      <c r="AY1286" s="2" t="str">
        <f>_xlfn.XLOOKUP($A1286,Results!$A$2:$A$2256,Results!T$2:T$2256,"")</f>
        <v/>
      </c>
      <c r="AZ1286" s="2" t="str">
        <f>_xlfn.XLOOKUP($A1286,Results!$A$2:$A$2256,Results!U$2:U$2256,"")</f>
        <v/>
      </c>
      <c r="BA1286" s="2" t="str">
        <f>_xlfn.XLOOKUP($A1286,Results!$A$2:$A$2256,Results!V$2:V$2256,"")</f>
        <v/>
      </c>
      <c r="BB1286" s="2" t="str">
        <f>_xlfn.XLOOKUP($A1286,Results!$A$2:$A$2256,Results!W$2:W$2256,"")</f>
        <v/>
      </c>
      <c r="BC1286" s="2" t="str">
        <f>_xlfn.XLOOKUP($A1286,Results!$A$2:$A$2256,Results!X$2:X$2256,"")</f>
        <v/>
      </c>
      <c r="BD1286" s="2" t="str">
        <f>_xlfn.XLOOKUP($A1286,Results!$A$2:$A$2256,Results!Y$2:Y$2256,"")</f>
        <v/>
      </c>
      <c r="BE1286" s="2" t="str">
        <f>_xlfn.XLOOKUP($A1286,Results!$A$2:$A$2256,Results!Z$2:Z$2256,"")</f>
        <v/>
      </c>
    </row>
    <row r="1287" spans="1:57" ht="38.25" customHeight="1" x14ac:dyDescent="0.3">
      <c r="A1287">
        <v>906964</v>
      </c>
      <c r="B1287">
        <v>281411</v>
      </c>
      <c r="C1287" t="s">
        <v>36</v>
      </c>
      <c r="D1287" t="s">
        <v>4120</v>
      </c>
      <c r="E1287" s="2" t="str">
        <f>VLOOKUP(F1287,'RPA Vendor Data '!F$1:$G$2418,2)</f>
        <v>REXEL USA, INC.</v>
      </c>
      <c r="F1287" s="2">
        <v>12873</v>
      </c>
      <c r="G1287" s="2">
        <v>1</v>
      </c>
      <c r="H1287" t="s">
        <v>4121</v>
      </c>
      <c r="I1287">
        <v>2</v>
      </c>
      <c r="J1287" t="s">
        <v>58</v>
      </c>
      <c r="K1287" t="s">
        <v>58</v>
      </c>
      <c r="L1287">
        <v>2147.6799999999998</v>
      </c>
      <c r="M1287" s="2" t="s">
        <v>1128</v>
      </c>
      <c r="N1287" s="85" t="s">
        <v>4122</v>
      </c>
      <c r="O1287">
        <v>40909</v>
      </c>
      <c r="P1287" t="s">
        <v>4123</v>
      </c>
      <c r="Q1287">
        <v>98002000137</v>
      </c>
      <c r="R1287">
        <v>42.95</v>
      </c>
      <c r="S1287" s="1">
        <v>45744.271799884264</v>
      </c>
      <c r="T1287" t="s">
        <v>42</v>
      </c>
      <c r="U1287" s="1">
        <v>45744.058333333327</v>
      </c>
      <c r="V1287" t="s">
        <v>43</v>
      </c>
      <c r="W1287" t="s">
        <v>36</v>
      </c>
      <c r="X1287">
        <v>0</v>
      </c>
      <c r="Y1287">
        <v>0</v>
      </c>
      <c r="Z1287">
        <v>2147.6799999999998</v>
      </c>
      <c r="AA1287" t="s">
        <v>36</v>
      </c>
      <c r="AB1287">
        <v>195</v>
      </c>
      <c r="AC1287" t="s">
        <v>59</v>
      </c>
      <c r="AD1287" t="s">
        <v>59</v>
      </c>
      <c r="AE1287" t="s">
        <v>45</v>
      </c>
      <c r="AG1287" s="18" t="s">
        <v>4124</v>
      </c>
      <c r="AH1287" s="18"/>
      <c r="AI1287" s="2" t="s">
        <v>48</v>
      </c>
      <c r="AJ1287" s="2" t="e">
        <f>VLOOKUP(A1287,'Classification Test Result'!$A$2:$D$2428,4,FALSE)</f>
        <v>#N/A</v>
      </c>
      <c r="AL1287" s="2">
        <f>_xlfn.XLOOKUP($A1287,Results!$A$2:$A$2256,Results!G$2:G$2256,"")</f>
        <v>321391</v>
      </c>
      <c r="AM1287" s="2" t="str">
        <f>_xlfn.XLOOKUP($A1287,Results!$A$2:$A$2256,Results!H$2:H$2256,"")</f>
        <v>GRC250</v>
      </c>
      <c r="AN1287" s="2" t="str">
        <f>_xlfn.XLOOKUP($A1287,Results!$A$2:$A$2256,Results!I$2:I$2256,"")</f>
        <v>SOUTHWIRE</v>
      </c>
      <c r="AO1287" s="2">
        <f>_xlfn.XLOOKUP($A1287,Results!$A$2:$A$2256,Results!J$2:J$2256,"")</f>
        <v>751338005167</v>
      </c>
      <c r="AP1287" s="2">
        <f>_xlfn.XLOOKUP($A1287,Results!$A$2:$A$2256,Results!K$2:K$2256,"")</f>
        <v>39131706</v>
      </c>
      <c r="AQ1287" s="2">
        <f>_xlfn.XLOOKUP($A1287,Results!$A$2:$A$2256,Results!L$2:L$2256,"")</f>
        <v>0</v>
      </c>
      <c r="AR1287" s="2">
        <f>_xlfn.XLOOKUP($A1287,Results!$A$2:$A$2256,Results!M$2:M$2256,"")</f>
        <v>1085055</v>
      </c>
      <c r="AS1287" s="2" t="str">
        <f>_xlfn.XLOOKUP($A1287,Results!$A$2:$A$2256,Results!N$2:N$2256,"")</f>
        <v>TPZ GRC250 2-1/2 RIGID CONDUIT</v>
      </c>
      <c r="AT1287" s="2" t="str">
        <f>_xlfn.XLOOKUP($A1287,Results!$A$2:$A$2256,Results!O$2:O$2256,"")</f>
        <v>SOUTHWIRE</v>
      </c>
      <c r="AU1287" s="2">
        <f>_xlfn.XLOOKUP($A1287,Results!$A$2:$A$2256,Results!P$2:P$2256,"")</f>
        <v>0</v>
      </c>
      <c r="AV1287" s="2" t="str">
        <f>_xlfn.XLOOKUP($A1287,Results!$A$2:$A$2256,Results!Q$2:Q$2256,"")</f>
        <v>NO_MANUFACTURERS_FOUND</v>
      </c>
      <c r="AW1287" s="2" t="str">
        <f>_xlfn.XLOOKUP($A1287,Results!$A$2:$A$2256,Results!R$2:R$2256,"")</f>
        <v>0.6830805530640393</v>
      </c>
      <c r="AX1287" s="2">
        <f>_xlfn.XLOOKUP($A1287,Results!$A$2:$A$2256,Results!S$2:S$2256,"")</f>
        <v>70</v>
      </c>
      <c r="AY1287" s="2">
        <f>_xlfn.XLOOKUP($A1287,Results!$A$2:$A$2256,Results!T$2:T$2256,"")</f>
        <v>60</v>
      </c>
      <c r="AZ1287" s="2">
        <f>_xlfn.XLOOKUP($A1287,Results!$A$2:$A$2256,Results!U$2:U$2256,"")</f>
        <v>68</v>
      </c>
      <c r="BA1287" s="2">
        <f>_xlfn.XLOOKUP($A1287,Results!$A$2:$A$2256,Results!V$2:V$2256,"")</f>
        <v>0</v>
      </c>
      <c r="BB1287" s="2">
        <f>_xlfn.XLOOKUP($A1287,Results!$A$2:$A$2256,Results!W$2:W$2256,"")</f>
        <v>0</v>
      </c>
      <c r="BC1287" s="2">
        <f>_xlfn.XLOOKUP($A1287,Results!$A$2:$A$2256,Results!X$2:X$2256,"")</f>
        <v>39131707</v>
      </c>
      <c r="BD1287" s="2">
        <f>_xlfn.XLOOKUP($A1287,Results!$A$2:$A$2256,Results!Y$2:Y$2256,"")</f>
        <v>81</v>
      </c>
      <c r="BE1287" s="2">
        <f>_xlfn.XLOOKUP($A1287,Results!$A$2:$A$2256,Results!Z$2:Z$2256,"")</f>
        <v>0</v>
      </c>
    </row>
    <row r="1288" spans="1:57" ht="38.25" customHeight="1" x14ac:dyDescent="0.3">
      <c r="A1288">
        <v>906965</v>
      </c>
      <c r="B1288">
        <v>281682</v>
      </c>
      <c r="C1288" t="s">
        <v>36</v>
      </c>
      <c r="D1288" t="s">
        <v>550</v>
      </c>
      <c r="E1288" s="2" t="str">
        <f>VLOOKUP(F1288,'RPA Vendor Data '!F$1:$G$2418,2)</f>
        <v>REXEL USA, INC.</v>
      </c>
      <c r="F1288" s="2">
        <v>12873</v>
      </c>
      <c r="G1288" s="2">
        <v>5</v>
      </c>
      <c r="H1288" t="s">
        <v>4125</v>
      </c>
      <c r="I1288">
        <v>8</v>
      </c>
      <c r="J1288" t="s">
        <v>58</v>
      </c>
      <c r="K1288" t="s">
        <v>58</v>
      </c>
      <c r="L1288">
        <v>397.1</v>
      </c>
      <c r="M1288" s="2" t="s">
        <v>1128</v>
      </c>
      <c r="N1288" s="85" t="s">
        <v>4126</v>
      </c>
      <c r="O1288">
        <v>41019</v>
      </c>
      <c r="P1288" t="s">
        <v>36</v>
      </c>
      <c r="Q1288" t="s">
        <v>36</v>
      </c>
      <c r="R1288">
        <v>31.77</v>
      </c>
      <c r="S1288" s="1">
        <v>45744.522143599534</v>
      </c>
      <c r="T1288" t="s">
        <v>42</v>
      </c>
      <c r="U1288" s="1">
        <v>45744.293749999997</v>
      </c>
      <c r="V1288" t="s">
        <v>43</v>
      </c>
      <c r="W1288" t="s">
        <v>36</v>
      </c>
      <c r="X1288">
        <v>5</v>
      </c>
      <c r="Y1288" t="s">
        <v>54</v>
      </c>
      <c r="Z1288" t="s">
        <v>36</v>
      </c>
      <c r="AA1288">
        <v>397.1</v>
      </c>
      <c r="AB1288">
        <v>197</v>
      </c>
      <c r="AC1288" t="s">
        <v>49</v>
      </c>
      <c r="AD1288" t="s">
        <v>49</v>
      </c>
      <c r="AE1288" t="s">
        <v>45</v>
      </c>
      <c r="AG1288" s="18" t="s">
        <v>4127</v>
      </c>
      <c r="AH1288" s="18"/>
      <c r="AI1288" s="2" t="s">
        <v>48</v>
      </c>
      <c r="AJ1288" s="2" t="e">
        <f>VLOOKUP(A1288,'Classification Test Result'!$A$2:$D$2428,4,FALSE)</f>
        <v>#N/A</v>
      </c>
      <c r="AL1288" s="2">
        <f>_xlfn.XLOOKUP($A1288,Results!$A$2:$A$2256,Results!G$2:G$2256,"")</f>
        <v>713281</v>
      </c>
      <c r="AM1288" s="2">
        <f>_xlfn.XLOOKUP($A1288,Results!$A$2:$A$2256,Results!H$2:H$2256,"")</f>
        <v>41019</v>
      </c>
      <c r="AN1288" s="2" t="str">
        <f>_xlfn.XLOOKUP($A1288,Results!$A$2:$A$2256,Results!I$2:I$2256,"")</f>
        <v>BRADY CORPORATION</v>
      </c>
      <c r="AO1288" s="2">
        <f>_xlfn.XLOOKUP($A1288,Results!$A$2:$A$2256,Results!J$2:J$2256,"")</f>
        <v>754473410193</v>
      </c>
      <c r="AP1288" s="2">
        <f>_xlfn.XLOOKUP($A1288,Results!$A$2:$A$2256,Results!K$2:K$2256,"")</f>
        <v>55121712</v>
      </c>
      <c r="AQ1288" s="2">
        <f>_xlfn.XLOOKUP($A1288,Results!$A$2:$A$2256,Results!L$2:L$2256,"")</f>
        <v>0</v>
      </c>
      <c r="AR1288" s="2">
        <f>_xlfn.XLOOKUP($A1288,Results!$A$2:$A$2256,Results!M$2:M$2256,"")</f>
        <v>237119</v>
      </c>
      <c r="AS1288" s="2" t="str">
        <f>_xlfn.XLOOKUP($A1288,Results!$A$2:$A$2256,Results!N$2:N$2256,"")</f>
        <v>BRADS 41019 7X10 EXIT SIGN</v>
      </c>
      <c r="AT1288" s="2" t="str">
        <f>_xlfn.XLOOKUP($A1288,Results!$A$2:$A$2256,Results!O$2:O$2256,"")</f>
        <v>BRADY CORPORATION</v>
      </c>
      <c r="AU1288" s="2">
        <f>_xlfn.XLOOKUP($A1288,Results!$A$2:$A$2256,Results!P$2:P$2256,"")</f>
        <v>0</v>
      </c>
      <c r="AV1288" s="2" t="str">
        <f>_xlfn.XLOOKUP($A1288,Results!$A$2:$A$2256,Results!Q$2:Q$2256,"")</f>
        <v>NO_MANUFACTURERS_FOUND</v>
      </c>
      <c r="AW1288" s="2">
        <f>_xlfn.XLOOKUP($A1288,Results!$A$2:$A$2256,Results!R$2:R$2256,"")</f>
        <v>0.41751248824094001</v>
      </c>
      <c r="AX1288" s="2">
        <f>_xlfn.XLOOKUP($A1288,Results!$A$2:$A$2256,Results!S$2:S$2256,"")</f>
        <v>57</v>
      </c>
      <c r="AY1288" s="2">
        <f>_xlfn.XLOOKUP($A1288,Results!$A$2:$A$2256,Results!T$2:T$2256,"")</f>
        <v>57</v>
      </c>
      <c r="AZ1288" s="2">
        <f>_xlfn.XLOOKUP($A1288,Results!$A$2:$A$2256,Results!U$2:U$2256,"")</f>
        <v>31</v>
      </c>
      <c r="BA1288" s="2">
        <f>_xlfn.XLOOKUP($A1288,Results!$A$2:$A$2256,Results!V$2:V$2256,"")</f>
        <v>0</v>
      </c>
      <c r="BB1288" s="2">
        <f>_xlfn.XLOOKUP($A1288,Results!$A$2:$A$2256,Results!W$2:W$2256,"")</f>
        <v>0</v>
      </c>
      <c r="BC1288" s="2">
        <f>_xlfn.XLOOKUP($A1288,Results!$A$2:$A$2256,Results!X$2:X$2256,"")</f>
        <v>39131707</v>
      </c>
      <c r="BD1288" s="2">
        <f>_xlfn.XLOOKUP($A1288,Results!$A$2:$A$2256,Results!Y$2:Y$2256,"")</f>
        <v>79</v>
      </c>
      <c r="BE1288" s="2">
        <f>_xlfn.XLOOKUP($A1288,Results!$A$2:$A$2256,Results!Z$2:Z$2256,"")</f>
        <v>0</v>
      </c>
    </row>
    <row r="1289" spans="1:57" ht="38.25" customHeight="1" x14ac:dyDescent="0.3">
      <c r="A1289">
        <v>906966</v>
      </c>
      <c r="B1289">
        <v>281565</v>
      </c>
      <c r="C1289" t="s">
        <v>36</v>
      </c>
      <c r="D1289">
        <v>9341413197</v>
      </c>
      <c r="E1289" s="2" t="str">
        <f>VLOOKUP(F1289,'RPA Vendor Data '!F$1:$G$2418,2)</f>
        <v>GRAYBAR ELECTRIC CO. INC.</v>
      </c>
      <c r="F1289" s="2">
        <v>11471</v>
      </c>
      <c r="G1289" s="2">
        <v>6</v>
      </c>
      <c r="H1289" t="s">
        <v>4128</v>
      </c>
      <c r="I1289">
        <v>2</v>
      </c>
      <c r="J1289" t="s">
        <v>39</v>
      </c>
      <c r="K1289" t="s">
        <v>39</v>
      </c>
      <c r="L1289">
        <v>21.25</v>
      </c>
      <c r="M1289" s="2" t="s">
        <v>4129</v>
      </c>
      <c r="N1289" s="85" t="s">
        <v>4130</v>
      </c>
      <c r="O1289" t="s">
        <v>36</v>
      </c>
      <c r="P1289" t="s">
        <v>36</v>
      </c>
      <c r="Q1289" t="s">
        <v>36</v>
      </c>
      <c r="R1289">
        <v>42.5</v>
      </c>
      <c r="S1289" s="1">
        <v>45744.459894907413</v>
      </c>
      <c r="T1289" t="s">
        <v>42</v>
      </c>
      <c r="U1289" s="1">
        <v>45744.244444444441</v>
      </c>
      <c r="V1289" t="s">
        <v>43</v>
      </c>
      <c r="W1289" t="s">
        <v>36</v>
      </c>
      <c r="X1289">
        <v>0</v>
      </c>
      <c r="Y1289" t="s">
        <v>211</v>
      </c>
      <c r="Z1289" t="s">
        <v>36</v>
      </c>
      <c r="AA1289">
        <v>21.25</v>
      </c>
      <c r="AB1289" t="s">
        <v>36</v>
      </c>
      <c r="AC1289" t="s">
        <v>4129</v>
      </c>
      <c r="AD1289" t="s">
        <v>4129</v>
      </c>
      <c r="AE1289" t="s">
        <v>45</v>
      </c>
      <c r="AG1289" s="18" t="s">
        <v>4131</v>
      </c>
      <c r="AH1289" s="18"/>
      <c r="AI1289" s="2" t="s">
        <v>48</v>
      </c>
      <c r="AJ1289" s="2" t="e">
        <f>VLOOKUP(A1289,'Classification Test Result'!$A$2:$D$2428,4,FALSE)</f>
        <v>#N/A</v>
      </c>
      <c r="AL1289" s="2">
        <f>_xlfn.XLOOKUP($A1289,Results!$A$2:$A$2256,Results!G$2:G$2256,"")</f>
        <v>0</v>
      </c>
      <c r="AM1289" s="2">
        <f>_xlfn.XLOOKUP($A1289,Results!$A$2:$A$2256,Results!H$2:H$2256,"")</f>
        <v>0</v>
      </c>
      <c r="AN1289" s="2">
        <f>_xlfn.XLOOKUP($A1289,Results!$A$2:$A$2256,Results!I$2:I$2256,"")</f>
        <v>0</v>
      </c>
      <c r="AO1289" s="2">
        <f>_xlfn.XLOOKUP($A1289,Results!$A$2:$A$2256,Results!J$2:J$2256,"")</f>
        <v>0</v>
      </c>
      <c r="AP1289" s="2">
        <f>_xlfn.XLOOKUP($A1289,Results!$A$2:$A$2256,Results!K$2:K$2256,"")</f>
        <v>0</v>
      </c>
      <c r="AQ1289" s="2">
        <f>_xlfn.XLOOKUP($A1289,Results!$A$2:$A$2256,Results!L$2:L$2256,"")</f>
        <v>0</v>
      </c>
      <c r="AR1289" s="2">
        <f>_xlfn.XLOOKUP($A1289,Results!$A$2:$A$2256,Results!M$2:M$2256,"")</f>
        <v>0</v>
      </c>
      <c r="AS1289" s="2">
        <f>_xlfn.XLOOKUP($A1289,Results!$A$2:$A$2256,Results!N$2:N$2256,"")</f>
        <v>0</v>
      </c>
      <c r="AT1289" s="2" t="str">
        <f>_xlfn.XLOOKUP($A1289,Results!$A$2:$A$2256,Results!O$2:O$2256,"")</f>
        <v>CORNING OPTICAL COMMUNICATIONS</v>
      </c>
      <c r="AU1289" s="2" t="str">
        <f>_xlfn.XLOOKUP($A1289,Results!$A$2:$A$2256,Results!P$2:P$2256,"")</f>
        <v>CORNING OPTICAL COMMUNICATIONS</v>
      </c>
      <c r="AV1289" s="2" t="str">
        <f>_xlfn.XLOOKUP($A1289,Results!$A$2:$A$2256,Results!Q$2:Q$2256,"")</f>
        <v>SINGLE_MATCH</v>
      </c>
      <c r="AW1289" s="2">
        <f>_xlfn.XLOOKUP($A1289,Results!$A$2:$A$2256,Results!R$2:R$2256,"")</f>
        <v>0</v>
      </c>
      <c r="AX1289" s="2">
        <f>_xlfn.XLOOKUP($A1289,Results!$A$2:$A$2256,Results!S$2:S$2256,"")</f>
        <v>0</v>
      </c>
      <c r="AY1289" s="2">
        <f>_xlfn.XLOOKUP($A1289,Results!$A$2:$A$2256,Results!T$2:T$2256,"")</f>
        <v>100</v>
      </c>
      <c r="AZ1289" s="2">
        <f>_xlfn.XLOOKUP($A1289,Results!$A$2:$A$2256,Results!U$2:U$2256,"")</f>
        <v>0</v>
      </c>
      <c r="BA1289" s="2" t="str">
        <f>_xlfn.XLOOKUP($A1289,Results!$A$2:$A$2256,Results!V$2:V$2256,"")</f>
        <v>LEVITON</v>
      </c>
      <c r="BB1289" s="2">
        <f>_xlfn.XLOOKUP($A1289,Results!$A$2:$A$2256,Results!W$2:W$2256,"")</f>
        <v>61</v>
      </c>
      <c r="BC1289" s="2">
        <f>_xlfn.XLOOKUP($A1289,Results!$A$2:$A$2256,Results!X$2:X$2256,"")</f>
        <v>43223326</v>
      </c>
      <c r="BD1289" s="2">
        <f>_xlfn.XLOOKUP($A1289,Results!$A$2:$A$2256,Results!Y$2:Y$2256,"")</f>
        <v>61</v>
      </c>
      <c r="BE1289" s="2" t="b">
        <f>_xlfn.XLOOKUP($A1289,Results!$A$2:$A$2256,Results!Z$2:Z$2256,"")</f>
        <v>1</v>
      </c>
    </row>
    <row r="1290" spans="1:57" ht="38.25" customHeight="1" x14ac:dyDescent="0.3">
      <c r="A1290">
        <v>906967</v>
      </c>
      <c r="B1290">
        <v>281565</v>
      </c>
      <c r="C1290" t="s">
        <v>36</v>
      </c>
      <c r="D1290">
        <v>9341413197</v>
      </c>
      <c r="E1290" s="2" t="str">
        <f>VLOOKUP(F1290,'RPA Vendor Data '!F$1:$G$2418,2)</f>
        <v>GRAYBAR ELECTRIC CO. INC.</v>
      </c>
      <c r="F1290" s="2">
        <v>11471</v>
      </c>
      <c r="G1290" s="2">
        <v>5</v>
      </c>
      <c r="H1290" t="s">
        <v>4132</v>
      </c>
      <c r="I1290">
        <v>6</v>
      </c>
      <c r="J1290" t="s">
        <v>39</v>
      </c>
      <c r="K1290" t="s">
        <v>39</v>
      </c>
      <c r="L1290">
        <v>16.21</v>
      </c>
      <c r="M1290" s="2" t="s">
        <v>4129</v>
      </c>
      <c r="N1290" s="85" t="s">
        <v>4133</v>
      </c>
      <c r="O1290" t="s">
        <v>36</v>
      </c>
      <c r="P1290" t="s">
        <v>36</v>
      </c>
      <c r="Q1290" t="s">
        <v>36</v>
      </c>
      <c r="R1290">
        <v>97.26</v>
      </c>
      <c r="S1290" s="1">
        <v>45744.459965312497</v>
      </c>
      <c r="T1290" t="s">
        <v>42</v>
      </c>
      <c r="U1290" s="1">
        <v>45744.244444444441</v>
      </c>
      <c r="V1290" t="s">
        <v>43</v>
      </c>
      <c r="W1290" t="s">
        <v>36</v>
      </c>
      <c r="X1290">
        <v>0</v>
      </c>
      <c r="Y1290" t="s">
        <v>211</v>
      </c>
      <c r="Z1290" t="s">
        <v>36</v>
      </c>
      <c r="AA1290">
        <v>16.21</v>
      </c>
      <c r="AB1290" t="s">
        <v>36</v>
      </c>
      <c r="AC1290" t="s">
        <v>4129</v>
      </c>
      <c r="AD1290" t="s">
        <v>4129</v>
      </c>
      <c r="AE1290" t="s">
        <v>45</v>
      </c>
      <c r="AG1290" s="18" t="s">
        <v>4134</v>
      </c>
      <c r="AH1290" s="18"/>
      <c r="AI1290" s="2" t="s">
        <v>48</v>
      </c>
      <c r="AJ1290" s="2" t="e">
        <f>VLOOKUP(A1290,'Classification Test Result'!$A$2:$D$2428,4,FALSE)</f>
        <v>#N/A</v>
      </c>
      <c r="AL1290" s="2">
        <f>_xlfn.XLOOKUP($A1290,Results!$A$2:$A$2256,Results!G$2:G$2256,"")</f>
        <v>0</v>
      </c>
      <c r="AM1290" s="2">
        <f>_xlfn.XLOOKUP($A1290,Results!$A$2:$A$2256,Results!H$2:H$2256,"")</f>
        <v>0</v>
      </c>
      <c r="AN1290" s="2">
        <f>_xlfn.XLOOKUP($A1290,Results!$A$2:$A$2256,Results!I$2:I$2256,"")</f>
        <v>0</v>
      </c>
      <c r="AO1290" s="2">
        <f>_xlfn.XLOOKUP($A1290,Results!$A$2:$A$2256,Results!J$2:J$2256,"")</f>
        <v>0</v>
      </c>
      <c r="AP1290" s="2">
        <f>_xlfn.XLOOKUP($A1290,Results!$A$2:$A$2256,Results!K$2:K$2256,"")</f>
        <v>0</v>
      </c>
      <c r="AQ1290" s="2">
        <f>_xlfn.XLOOKUP($A1290,Results!$A$2:$A$2256,Results!L$2:L$2256,"")</f>
        <v>0</v>
      </c>
      <c r="AR1290" s="2">
        <f>_xlfn.XLOOKUP($A1290,Results!$A$2:$A$2256,Results!M$2:M$2256,"")</f>
        <v>0</v>
      </c>
      <c r="AS1290" s="2">
        <f>_xlfn.XLOOKUP($A1290,Results!$A$2:$A$2256,Results!N$2:N$2256,"")</f>
        <v>0</v>
      </c>
      <c r="AT1290" s="2" t="str">
        <f>_xlfn.XLOOKUP($A1290,Results!$A$2:$A$2256,Results!O$2:O$2256,"")</f>
        <v>CORNING OPTICAL COMMUNICATIONS</v>
      </c>
      <c r="AU1290" s="2" t="str">
        <f>_xlfn.XLOOKUP($A1290,Results!$A$2:$A$2256,Results!P$2:P$2256,"")</f>
        <v>CORNING OPTICAL COMMUNICATIONS</v>
      </c>
      <c r="AV1290" s="2" t="str">
        <f>_xlfn.XLOOKUP($A1290,Results!$A$2:$A$2256,Results!Q$2:Q$2256,"")</f>
        <v>SINGLE_MATCH</v>
      </c>
      <c r="AW1290" s="2">
        <f>_xlfn.XLOOKUP($A1290,Results!$A$2:$A$2256,Results!R$2:R$2256,"")</f>
        <v>0</v>
      </c>
      <c r="AX1290" s="2">
        <f>_xlfn.XLOOKUP($A1290,Results!$A$2:$A$2256,Results!S$2:S$2256,"")</f>
        <v>0</v>
      </c>
      <c r="AY1290" s="2">
        <f>_xlfn.XLOOKUP($A1290,Results!$A$2:$A$2256,Results!T$2:T$2256,"")</f>
        <v>100</v>
      </c>
      <c r="AZ1290" s="2">
        <f>_xlfn.XLOOKUP($A1290,Results!$A$2:$A$2256,Results!U$2:U$2256,"")</f>
        <v>0</v>
      </c>
      <c r="BA1290" s="2" t="str">
        <f>_xlfn.XLOOKUP($A1290,Results!$A$2:$A$2256,Results!V$2:V$2256,"")</f>
        <v>LEVITON</v>
      </c>
      <c r="BB1290" s="2">
        <f>_xlfn.XLOOKUP($A1290,Results!$A$2:$A$2256,Results!W$2:W$2256,"")</f>
        <v>62</v>
      </c>
      <c r="BC1290" s="2">
        <f>_xlfn.XLOOKUP($A1290,Results!$A$2:$A$2256,Results!X$2:X$2256,"")</f>
        <v>43223326</v>
      </c>
      <c r="BD1290" s="2">
        <f>_xlfn.XLOOKUP($A1290,Results!$A$2:$A$2256,Results!Y$2:Y$2256,"")</f>
        <v>62</v>
      </c>
      <c r="BE1290" s="2" t="b">
        <f>_xlfn.XLOOKUP($A1290,Results!$A$2:$A$2256,Results!Z$2:Z$2256,"")</f>
        <v>1</v>
      </c>
    </row>
    <row r="1291" spans="1:57" ht="38.25" customHeight="1" x14ac:dyDescent="0.3">
      <c r="A1291">
        <v>906968</v>
      </c>
      <c r="B1291">
        <v>281565</v>
      </c>
      <c r="C1291" t="s">
        <v>36</v>
      </c>
      <c r="D1291">
        <v>9341413197</v>
      </c>
      <c r="E1291" s="2" t="str">
        <f>VLOOKUP(F1291,'RPA Vendor Data '!F$1:$G$2418,2)</f>
        <v>GRAYBAR ELECTRIC CO. INC.</v>
      </c>
      <c r="F1291" s="2">
        <v>11471</v>
      </c>
      <c r="G1291" s="2">
        <v>4</v>
      </c>
      <c r="H1291" t="s">
        <v>4135</v>
      </c>
      <c r="I1291">
        <v>10</v>
      </c>
      <c r="J1291" t="s">
        <v>39</v>
      </c>
      <c r="K1291" t="s">
        <v>39</v>
      </c>
      <c r="L1291">
        <v>14.18</v>
      </c>
      <c r="M1291" s="2" t="s">
        <v>4129</v>
      </c>
      <c r="N1291" s="85" t="s">
        <v>4136</v>
      </c>
      <c r="O1291" t="s">
        <v>36</v>
      </c>
      <c r="P1291" t="s">
        <v>36</v>
      </c>
      <c r="Q1291" t="s">
        <v>36</v>
      </c>
      <c r="R1291">
        <v>141.80000000000001</v>
      </c>
      <c r="S1291" s="1">
        <v>45744.459851736108</v>
      </c>
      <c r="T1291" t="s">
        <v>42</v>
      </c>
      <c r="U1291" s="1">
        <v>45744.244444444441</v>
      </c>
      <c r="V1291" t="s">
        <v>43</v>
      </c>
      <c r="W1291" t="s">
        <v>36</v>
      </c>
      <c r="X1291">
        <v>0</v>
      </c>
      <c r="Y1291" t="s">
        <v>211</v>
      </c>
      <c r="Z1291" t="s">
        <v>36</v>
      </c>
      <c r="AA1291">
        <v>14.18</v>
      </c>
      <c r="AB1291" t="s">
        <v>36</v>
      </c>
      <c r="AC1291" t="s">
        <v>4129</v>
      </c>
      <c r="AD1291" t="s">
        <v>4129</v>
      </c>
      <c r="AE1291" t="s">
        <v>45</v>
      </c>
      <c r="AG1291" s="18" t="s">
        <v>4137</v>
      </c>
      <c r="AH1291" s="18"/>
      <c r="AI1291" s="2" t="s">
        <v>48</v>
      </c>
      <c r="AJ1291" s="2" t="e">
        <f>VLOOKUP(A1291,'Classification Test Result'!$A$2:$D$2428,4,FALSE)</f>
        <v>#N/A</v>
      </c>
      <c r="AL1291" s="2">
        <f>_xlfn.XLOOKUP($A1291,Results!$A$2:$A$2256,Results!G$2:G$2256,"")</f>
        <v>0</v>
      </c>
      <c r="AM1291" s="2">
        <f>_xlfn.XLOOKUP($A1291,Results!$A$2:$A$2256,Results!H$2:H$2256,"")</f>
        <v>0</v>
      </c>
      <c r="AN1291" s="2">
        <f>_xlfn.XLOOKUP($A1291,Results!$A$2:$A$2256,Results!I$2:I$2256,"")</f>
        <v>0</v>
      </c>
      <c r="AO1291" s="2">
        <f>_xlfn.XLOOKUP($A1291,Results!$A$2:$A$2256,Results!J$2:J$2256,"")</f>
        <v>0</v>
      </c>
      <c r="AP1291" s="2">
        <f>_xlfn.XLOOKUP($A1291,Results!$A$2:$A$2256,Results!K$2:K$2256,"")</f>
        <v>0</v>
      </c>
      <c r="AQ1291" s="2">
        <f>_xlfn.XLOOKUP($A1291,Results!$A$2:$A$2256,Results!L$2:L$2256,"")</f>
        <v>0</v>
      </c>
      <c r="AR1291" s="2">
        <f>_xlfn.XLOOKUP($A1291,Results!$A$2:$A$2256,Results!M$2:M$2256,"")</f>
        <v>0</v>
      </c>
      <c r="AS1291" s="2">
        <f>_xlfn.XLOOKUP($A1291,Results!$A$2:$A$2256,Results!N$2:N$2256,"")</f>
        <v>0</v>
      </c>
      <c r="AT1291" s="2" t="str">
        <f>_xlfn.XLOOKUP($A1291,Results!$A$2:$A$2256,Results!O$2:O$2256,"")</f>
        <v>CORNING OPTICAL COMMUNICATIONS</v>
      </c>
      <c r="AU1291" s="2" t="str">
        <f>_xlfn.XLOOKUP($A1291,Results!$A$2:$A$2256,Results!P$2:P$2256,"")</f>
        <v>CORNING OPTICAL COMMUNICATIONS</v>
      </c>
      <c r="AV1291" s="2" t="str">
        <f>_xlfn.XLOOKUP($A1291,Results!$A$2:$A$2256,Results!Q$2:Q$2256,"")</f>
        <v>MULTIPLE_MATCHES_ONE_VALID</v>
      </c>
      <c r="AW1291" s="2">
        <f>_xlfn.XLOOKUP($A1291,Results!$A$2:$A$2256,Results!R$2:R$2256,"")</f>
        <v>0</v>
      </c>
      <c r="AX1291" s="2">
        <f>_xlfn.XLOOKUP($A1291,Results!$A$2:$A$2256,Results!S$2:S$2256,"")</f>
        <v>0</v>
      </c>
      <c r="AY1291" s="2">
        <f>_xlfn.XLOOKUP($A1291,Results!$A$2:$A$2256,Results!T$2:T$2256,"")</f>
        <v>50</v>
      </c>
      <c r="AZ1291" s="2">
        <f>_xlfn.XLOOKUP($A1291,Results!$A$2:$A$2256,Results!U$2:U$2256,"")</f>
        <v>0</v>
      </c>
      <c r="BA1291" s="2" t="str">
        <f>_xlfn.XLOOKUP($A1291,Results!$A$2:$A$2256,Results!V$2:V$2256,"")</f>
        <v>GENERAL CABLE</v>
      </c>
      <c r="BB1291" s="2">
        <f>_xlfn.XLOOKUP($A1291,Results!$A$2:$A$2256,Results!W$2:W$2256,"")</f>
        <v>62</v>
      </c>
      <c r="BC1291" s="2">
        <f>_xlfn.XLOOKUP($A1291,Results!$A$2:$A$2256,Results!X$2:X$2256,"")</f>
        <v>26121607</v>
      </c>
      <c r="BD1291" s="2">
        <f>_xlfn.XLOOKUP($A1291,Results!$A$2:$A$2256,Results!Y$2:Y$2256,"")</f>
        <v>62</v>
      </c>
      <c r="BE1291" s="2" t="b">
        <f>_xlfn.XLOOKUP($A1291,Results!$A$2:$A$2256,Results!Z$2:Z$2256,"")</f>
        <v>1</v>
      </c>
    </row>
    <row r="1292" spans="1:57" ht="38.25" customHeight="1" x14ac:dyDescent="0.3">
      <c r="A1292">
        <v>906969</v>
      </c>
      <c r="B1292">
        <v>281565</v>
      </c>
      <c r="C1292" t="s">
        <v>36</v>
      </c>
      <c r="D1292">
        <v>9341413197</v>
      </c>
      <c r="E1292" s="2" t="str">
        <f>VLOOKUP(F1292,'RPA Vendor Data '!F$1:$G$2418,2)</f>
        <v>GRAYBAR ELECTRIC CO. INC.</v>
      </c>
      <c r="F1292" s="2">
        <v>11471</v>
      </c>
      <c r="G1292" s="2">
        <v>3</v>
      </c>
      <c r="H1292" t="s">
        <v>4138</v>
      </c>
      <c r="I1292">
        <v>6</v>
      </c>
      <c r="J1292" t="s">
        <v>39</v>
      </c>
      <c r="K1292" t="s">
        <v>39</v>
      </c>
      <c r="L1292">
        <v>13.15</v>
      </c>
      <c r="M1292" s="2" t="s">
        <v>4129</v>
      </c>
      <c r="N1292" s="85" t="s">
        <v>4139</v>
      </c>
      <c r="O1292" t="s">
        <v>36</v>
      </c>
      <c r="P1292" t="s">
        <v>36</v>
      </c>
      <c r="Q1292" t="s">
        <v>36</v>
      </c>
      <c r="R1292">
        <v>78.900000000000006</v>
      </c>
      <c r="S1292" s="1">
        <v>45744.459875034721</v>
      </c>
      <c r="T1292" t="s">
        <v>42</v>
      </c>
      <c r="U1292" s="1">
        <v>45744.244444444441</v>
      </c>
      <c r="V1292" t="s">
        <v>43</v>
      </c>
      <c r="W1292" t="s">
        <v>36</v>
      </c>
      <c r="X1292">
        <v>0</v>
      </c>
      <c r="Y1292" t="s">
        <v>211</v>
      </c>
      <c r="Z1292" t="s">
        <v>36</v>
      </c>
      <c r="AA1292">
        <v>13.15</v>
      </c>
      <c r="AB1292" t="s">
        <v>36</v>
      </c>
      <c r="AC1292" t="s">
        <v>4129</v>
      </c>
      <c r="AD1292" t="s">
        <v>4129</v>
      </c>
      <c r="AE1292" t="s">
        <v>45</v>
      </c>
      <c r="AG1292" s="18" t="s">
        <v>4140</v>
      </c>
      <c r="AH1292" s="18"/>
      <c r="AI1292" s="2" t="s">
        <v>48</v>
      </c>
      <c r="AJ1292" s="2" t="e">
        <f>VLOOKUP(A1292,'Classification Test Result'!$A$2:$D$2428,4,FALSE)</f>
        <v>#N/A</v>
      </c>
      <c r="AL1292" s="2">
        <f>_xlfn.XLOOKUP($A1292,Results!$A$2:$A$2256,Results!G$2:G$2256,"")</f>
        <v>0</v>
      </c>
      <c r="AM1292" s="2">
        <f>_xlfn.XLOOKUP($A1292,Results!$A$2:$A$2256,Results!H$2:H$2256,"")</f>
        <v>0</v>
      </c>
      <c r="AN1292" s="2">
        <f>_xlfn.XLOOKUP($A1292,Results!$A$2:$A$2256,Results!I$2:I$2256,"")</f>
        <v>0</v>
      </c>
      <c r="AO1292" s="2">
        <f>_xlfn.XLOOKUP($A1292,Results!$A$2:$A$2256,Results!J$2:J$2256,"")</f>
        <v>0</v>
      </c>
      <c r="AP1292" s="2">
        <f>_xlfn.XLOOKUP($A1292,Results!$A$2:$A$2256,Results!K$2:K$2256,"")</f>
        <v>0</v>
      </c>
      <c r="AQ1292" s="2">
        <f>_xlfn.XLOOKUP($A1292,Results!$A$2:$A$2256,Results!L$2:L$2256,"")</f>
        <v>0</v>
      </c>
      <c r="AR1292" s="2">
        <f>_xlfn.XLOOKUP($A1292,Results!$A$2:$A$2256,Results!M$2:M$2256,"")</f>
        <v>0</v>
      </c>
      <c r="AS1292" s="2">
        <f>_xlfn.XLOOKUP($A1292,Results!$A$2:$A$2256,Results!N$2:N$2256,"")</f>
        <v>0</v>
      </c>
      <c r="AT1292" s="2" t="str">
        <f>_xlfn.XLOOKUP($A1292,Results!$A$2:$A$2256,Results!O$2:O$2256,"")</f>
        <v>CORNING OPTICAL COMMUNICATIONS</v>
      </c>
      <c r="AU1292" s="2" t="str">
        <f>_xlfn.XLOOKUP($A1292,Results!$A$2:$A$2256,Results!P$2:P$2256,"")</f>
        <v>CORNING OPTICAL COMMUNICATIONS</v>
      </c>
      <c r="AV1292" s="2" t="str">
        <f>_xlfn.XLOOKUP($A1292,Results!$A$2:$A$2256,Results!Q$2:Q$2256,"")</f>
        <v>SINGLE_MATCH</v>
      </c>
      <c r="AW1292" s="2">
        <f>_xlfn.XLOOKUP($A1292,Results!$A$2:$A$2256,Results!R$2:R$2256,"")</f>
        <v>0</v>
      </c>
      <c r="AX1292" s="2">
        <f>_xlfn.XLOOKUP($A1292,Results!$A$2:$A$2256,Results!S$2:S$2256,"")</f>
        <v>0</v>
      </c>
      <c r="AY1292" s="2">
        <f>_xlfn.XLOOKUP($A1292,Results!$A$2:$A$2256,Results!T$2:T$2256,"")</f>
        <v>100</v>
      </c>
      <c r="AZ1292" s="2">
        <f>_xlfn.XLOOKUP($A1292,Results!$A$2:$A$2256,Results!U$2:U$2256,"")</f>
        <v>0</v>
      </c>
      <c r="BA1292" s="2">
        <f>_xlfn.XLOOKUP($A1292,Results!$A$2:$A$2256,Results!V$2:V$2256,"")</f>
        <v>0</v>
      </c>
      <c r="BB1292" s="2">
        <f>_xlfn.XLOOKUP($A1292,Results!$A$2:$A$2256,Results!W$2:W$2256,"")</f>
        <v>0</v>
      </c>
      <c r="BC1292" s="2">
        <f>_xlfn.XLOOKUP($A1292,Results!$A$2:$A$2256,Results!X$2:X$2256,"")</f>
        <v>26121607</v>
      </c>
      <c r="BD1292" s="2">
        <f>_xlfn.XLOOKUP($A1292,Results!$A$2:$A$2256,Results!Y$2:Y$2256,"")</f>
        <v>62</v>
      </c>
      <c r="BE1292" s="2">
        <f>_xlfn.XLOOKUP($A1292,Results!$A$2:$A$2256,Results!Z$2:Z$2256,"")</f>
        <v>0</v>
      </c>
    </row>
    <row r="1293" spans="1:57" ht="38.25" customHeight="1" x14ac:dyDescent="0.3">
      <c r="A1293">
        <v>906970</v>
      </c>
      <c r="B1293">
        <v>281565</v>
      </c>
      <c r="C1293" t="s">
        <v>36</v>
      </c>
      <c r="D1293">
        <v>9341413197</v>
      </c>
      <c r="E1293" s="2" t="str">
        <f>VLOOKUP(F1293,'RPA Vendor Data '!F$1:$G$2418,2)</f>
        <v>GRAYBAR ELECTRIC CO. INC.</v>
      </c>
      <c r="F1293" s="2">
        <v>11471</v>
      </c>
      <c r="G1293" s="2">
        <v>2</v>
      </c>
      <c r="H1293" t="s">
        <v>4141</v>
      </c>
      <c r="I1293">
        <v>4</v>
      </c>
      <c r="J1293" t="s">
        <v>39</v>
      </c>
      <c r="K1293" t="s">
        <v>39</v>
      </c>
      <c r="L1293">
        <v>12.17</v>
      </c>
      <c r="M1293" s="2" t="s">
        <v>4129</v>
      </c>
      <c r="N1293" s="85" t="s">
        <v>4142</v>
      </c>
      <c r="O1293" t="s">
        <v>36</v>
      </c>
      <c r="P1293" t="s">
        <v>36</v>
      </c>
      <c r="Q1293" t="s">
        <v>36</v>
      </c>
      <c r="R1293">
        <v>48.68</v>
      </c>
      <c r="S1293" s="1">
        <v>45744.459848460647</v>
      </c>
      <c r="T1293" t="s">
        <v>42</v>
      </c>
      <c r="U1293" s="1">
        <v>45744.244444444441</v>
      </c>
      <c r="V1293" t="s">
        <v>43</v>
      </c>
      <c r="W1293" t="s">
        <v>36</v>
      </c>
      <c r="X1293">
        <v>0</v>
      </c>
      <c r="Y1293" t="s">
        <v>211</v>
      </c>
      <c r="Z1293" t="s">
        <v>36</v>
      </c>
      <c r="AA1293">
        <v>12.17</v>
      </c>
      <c r="AB1293" t="s">
        <v>36</v>
      </c>
      <c r="AC1293" t="s">
        <v>4129</v>
      </c>
      <c r="AD1293" t="s">
        <v>4129</v>
      </c>
      <c r="AE1293" t="s">
        <v>45</v>
      </c>
      <c r="AG1293" s="18" t="s">
        <v>4143</v>
      </c>
      <c r="AH1293" s="18"/>
      <c r="AI1293" s="2" t="s">
        <v>48</v>
      </c>
      <c r="AJ1293" s="2" t="e">
        <f>VLOOKUP(A1293,'Classification Test Result'!$A$2:$D$2428,4,FALSE)</f>
        <v>#N/A</v>
      </c>
      <c r="AL1293" s="2">
        <f>_xlfn.XLOOKUP($A1293,Results!$A$2:$A$2256,Results!G$2:G$2256,"")</f>
        <v>0</v>
      </c>
      <c r="AM1293" s="2">
        <f>_xlfn.XLOOKUP($A1293,Results!$A$2:$A$2256,Results!H$2:H$2256,"")</f>
        <v>0</v>
      </c>
      <c r="AN1293" s="2">
        <f>_xlfn.XLOOKUP($A1293,Results!$A$2:$A$2256,Results!I$2:I$2256,"")</f>
        <v>0</v>
      </c>
      <c r="AO1293" s="2">
        <f>_xlfn.XLOOKUP($A1293,Results!$A$2:$A$2256,Results!J$2:J$2256,"")</f>
        <v>0</v>
      </c>
      <c r="AP1293" s="2">
        <f>_xlfn.XLOOKUP($A1293,Results!$A$2:$A$2256,Results!K$2:K$2256,"")</f>
        <v>0</v>
      </c>
      <c r="AQ1293" s="2">
        <f>_xlfn.XLOOKUP($A1293,Results!$A$2:$A$2256,Results!L$2:L$2256,"")</f>
        <v>0</v>
      </c>
      <c r="AR1293" s="2">
        <f>_xlfn.XLOOKUP($A1293,Results!$A$2:$A$2256,Results!M$2:M$2256,"")</f>
        <v>0</v>
      </c>
      <c r="AS1293" s="2">
        <f>_xlfn.XLOOKUP($A1293,Results!$A$2:$A$2256,Results!N$2:N$2256,"")</f>
        <v>0</v>
      </c>
      <c r="AT1293" s="2" t="str">
        <f>_xlfn.XLOOKUP($A1293,Results!$A$2:$A$2256,Results!O$2:O$2256,"")</f>
        <v>CORNING OPTICAL COMMUNICATIONS</v>
      </c>
      <c r="AU1293" s="2" t="str">
        <f>_xlfn.XLOOKUP($A1293,Results!$A$2:$A$2256,Results!P$2:P$2256,"")</f>
        <v>CORNING OPTICAL COMMUNICATIONS</v>
      </c>
      <c r="AV1293" s="2" t="str">
        <f>_xlfn.XLOOKUP($A1293,Results!$A$2:$A$2256,Results!Q$2:Q$2256,"")</f>
        <v>SINGLE_MATCH</v>
      </c>
      <c r="AW1293" s="2">
        <f>_xlfn.XLOOKUP($A1293,Results!$A$2:$A$2256,Results!R$2:R$2256,"")</f>
        <v>0</v>
      </c>
      <c r="AX1293" s="2">
        <f>_xlfn.XLOOKUP($A1293,Results!$A$2:$A$2256,Results!S$2:S$2256,"")</f>
        <v>0</v>
      </c>
      <c r="AY1293" s="2">
        <f>_xlfn.XLOOKUP($A1293,Results!$A$2:$A$2256,Results!T$2:T$2256,"")</f>
        <v>100</v>
      </c>
      <c r="AZ1293" s="2">
        <f>_xlfn.XLOOKUP($A1293,Results!$A$2:$A$2256,Results!U$2:U$2256,"")</f>
        <v>0</v>
      </c>
      <c r="BA1293" s="2">
        <f>_xlfn.XLOOKUP($A1293,Results!$A$2:$A$2256,Results!V$2:V$2256,"")</f>
        <v>0</v>
      </c>
      <c r="BB1293" s="2">
        <f>_xlfn.XLOOKUP($A1293,Results!$A$2:$A$2256,Results!W$2:W$2256,"")</f>
        <v>0</v>
      </c>
      <c r="BC1293" s="2">
        <f>_xlfn.XLOOKUP($A1293,Results!$A$2:$A$2256,Results!X$2:X$2256,"")</f>
        <v>0</v>
      </c>
      <c r="BD1293" s="2">
        <f>_xlfn.XLOOKUP($A1293,Results!$A$2:$A$2256,Results!Y$2:Y$2256,"")</f>
        <v>0</v>
      </c>
      <c r="BE1293" s="2">
        <f>_xlfn.XLOOKUP($A1293,Results!$A$2:$A$2256,Results!Z$2:Z$2256,"")</f>
        <v>0</v>
      </c>
    </row>
    <row r="1294" spans="1:57" ht="38.25" customHeight="1" x14ac:dyDescent="0.3">
      <c r="A1294">
        <v>906971</v>
      </c>
      <c r="B1294">
        <v>281562</v>
      </c>
      <c r="C1294" t="s">
        <v>36</v>
      </c>
      <c r="D1294">
        <v>9341414799</v>
      </c>
      <c r="E1294" s="2" t="str">
        <f>VLOOKUP(F1294,'RPA Vendor Data '!F$1:$G$2418,2)</f>
        <v>GRAYBAR ELECTRIC CO. INC.</v>
      </c>
      <c r="F1294" s="2">
        <v>11471</v>
      </c>
      <c r="G1294" s="2">
        <v>1</v>
      </c>
      <c r="H1294" t="s">
        <v>4144</v>
      </c>
      <c r="I1294">
        <v>6</v>
      </c>
      <c r="J1294" t="s">
        <v>39</v>
      </c>
      <c r="K1294" t="s">
        <v>39</v>
      </c>
      <c r="L1294">
        <v>18.329999999999998</v>
      </c>
      <c r="M1294" s="2" t="s">
        <v>4129</v>
      </c>
      <c r="N1294" s="85" t="s">
        <v>4145</v>
      </c>
      <c r="O1294" t="s">
        <v>36</v>
      </c>
      <c r="P1294" t="s">
        <v>36</v>
      </c>
      <c r="Q1294" t="s">
        <v>36</v>
      </c>
      <c r="R1294">
        <v>109.98</v>
      </c>
      <c r="S1294" s="1">
        <v>45744.460044791667</v>
      </c>
      <c r="T1294" t="s">
        <v>42</v>
      </c>
      <c r="U1294" s="1">
        <v>45744.243750000001</v>
      </c>
      <c r="V1294" t="s">
        <v>43</v>
      </c>
      <c r="W1294" t="s">
        <v>36</v>
      </c>
      <c r="X1294">
        <v>1</v>
      </c>
      <c r="Y1294" t="s">
        <v>54</v>
      </c>
      <c r="Z1294" t="s">
        <v>36</v>
      </c>
      <c r="AA1294">
        <v>18.329999999999998</v>
      </c>
      <c r="AB1294" t="s">
        <v>36</v>
      </c>
      <c r="AC1294" t="s">
        <v>4129</v>
      </c>
      <c r="AD1294" t="s">
        <v>4129</v>
      </c>
      <c r="AE1294" t="s">
        <v>45</v>
      </c>
      <c r="AG1294" s="18" t="s">
        <v>4146</v>
      </c>
      <c r="AH1294" s="18"/>
      <c r="AI1294" s="2" t="s">
        <v>48</v>
      </c>
      <c r="AJ1294" s="2" t="e">
        <f>VLOOKUP(A1294,'Classification Test Result'!$A$2:$D$2428,4,FALSE)</f>
        <v>#N/A</v>
      </c>
      <c r="AL1294" s="2">
        <f>_xlfn.XLOOKUP($A1294,Results!$A$2:$A$2256,Results!G$2:G$2256,"")</f>
        <v>0</v>
      </c>
      <c r="AM1294" s="2">
        <f>_xlfn.XLOOKUP($A1294,Results!$A$2:$A$2256,Results!H$2:H$2256,"")</f>
        <v>0</v>
      </c>
      <c r="AN1294" s="2">
        <f>_xlfn.XLOOKUP($A1294,Results!$A$2:$A$2256,Results!I$2:I$2256,"")</f>
        <v>0</v>
      </c>
      <c r="AO1294" s="2">
        <f>_xlfn.XLOOKUP($A1294,Results!$A$2:$A$2256,Results!J$2:J$2256,"")</f>
        <v>0</v>
      </c>
      <c r="AP1294" s="2">
        <f>_xlfn.XLOOKUP($A1294,Results!$A$2:$A$2256,Results!K$2:K$2256,"")</f>
        <v>0</v>
      </c>
      <c r="AQ1294" s="2">
        <f>_xlfn.XLOOKUP($A1294,Results!$A$2:$A$2256,Results!L$2:L$2256,"")</f>
        <v>0</v>
      </c>
      <c r="AR1294" s="2">
        <f>_xlfn.XLOOKUP($A1294,Results!$A$2:$A$2256,Results!M$2:M$2256,"")</f>
        <v>0</v>
      </c>
      <c r="AS1294" s="2">
        <f>_xlfn.XLOOKUP($A1294,Results!$A$2:$A$2256,Results!N$2:N$2256,"")</f>
        <v>0</v>
      </c>
      <c r="AT1294" s="2" t="str">
        <f>_xlfn.XLOOKUP($A1294,Results!$A$2:$A$2256,Results!O$2:O$2256,"")</f>
        <v>CORNING OPTICAL COMMUNICATIONS</v>
      </c>
      <c r="AU1294" s="2" t="str">
        <f>_xlfn.XLOOKUP($A1294,Results!$A$2:$A$2256,Results!P$2:P$2256,"")</f>
        <v>CORNING OPTICAL COMMUNICATIONS</v>
      </c>
      <c r="AV1294" s="2" t="str">
        <f>_xlfn.XLOOKUP($A1294,Results!$A$2:$A$2256,Results!Q$2:Q$2256,"")</f>
        <v>SINGLE_MATCH</v>
      </c>
      <c r="AW1294" s="2">
        <f>_xlfn.XLOOKUP($A1294,Results!$A$2:$A$2256,Results!R$2:R$2256,"")</f>
        <v>0</v>
      </c>
      <c r="AX1294" s="2">
        <f>_xlfn.XLOOKUP($A1294,Results!$A$2:$A$2256,Results!S$2:S$2256,"")</f>
        <v>0</v>
      </c>
      <c r="AY1294" s="2">
        <f>_xlfn.XLOOKUP($A1294,Results!$A$2:$A$2256,Results!T$2:T$2256,"")</f>
        <v>100</v>
      </c>
      <c r="AZ1294" s="2">
        <f>_xlfn.XLOOKUP($A1294,Results!$A$2:$A$2256,Results!U$2:U$2256,"")</f>
        <v>0</v>
      </c>
      <c r="BA1294" s="2" t="str">
        <f>_xlfn.XLOOKUP($A1294,Results!$A$2:$A$2256,Results!V$2:V$2256,"")</f>
        <v>LEVITON</v>
      </c>
      <c r="BB1294" s="2">
        <f>_xlfn.XLOOKUP($A1294,Results!$A$2:$A$2256,Results!W$2:W$2256,"")</f>
        <v>78</v>
      </c>
      <c r="BC1294" s="2">
        <f>_xlfn.XLOOKUP($A1294,Results!$A$2:$A$2256,Results!X$2:X$2256,"")</f>
        <v>43223310</v>
      </c>
      <c r="BD1294" s="2">
        <f>_xlfn.XLOOKUP($A1294,Results!$A$2:$A$2256,Results!Y$2:Y$2256,"")</f>
        <v>78</v>
      </c>
      <c r="BE1294" s="2" t="b">
        <f>_xlfn.XLOOKUP($A1294,Results!$A$2:$A$2256,Results!Z$2:Z$2256,"")</f>
        <v>1</v>
      </c>
    </row>
    <row r="1295" spans="1:57" ht="38.25" customHeight="1" x14ac:dyDescent="0.3">
      <c r="A1295">
        <v>906972</v>
      </c>
      <c r="B1295">
        <v>281413</v>
      </c>
      <c r="C1295" t="s">
        <v>36</v>
      </c>
      <c r="D1295" t="s">
        <v>3657</v>
      </c>
      <c r="E1295" s="2" t="str">
        <f>VLOOKUP(F1295,'RPA Vendor Data '!F$1:$G$2418,2)</f>
        <v>REXEL USA, INC.</v>
      </c>
      <c r="F1295" s="2">
        <v>12873</v>
      </c>
      <c r="G1295" s="2">
        <v>10</v>
      </c>
      <c r="H1295" t="s">
        <v>4147</v>
      </c>
      <c r="I1295">
        <v>20</v>
      </c>
      <c r="J1295" t="s">
        <v>98</v>
      </c>
      <c r="K1295" t="s">
        <v>98</v>
      </c>
      <c r="L1295">
        <v>424.87599999999998</v>
      </c>
      <c r="M1295" s="2" t="s">
        <v>105</v>
      </c>
      <c r="N1295" s="85" t="s">
        <v>4148</v>
      </c>
      <c r="O1295">
        <v>682463</v>
      </c>
      <c r="P1295" t="s">
        <v>36</v>
      </c>
      <c r="Q1295" t="s">
        <v>36</v>
      </c>
      <c r="R1295">
        <v>8.5</v>
      </c>
      <c r="S1295" s="1">
        <v>45744.271746180559</v>
      </c>
      <c r="T1295" t="s">
        <v>42</v>
      </c>
      <c r="U1295" s="1">
        <v>45744.059027777781</v>
      </c>
      <c r="V1295" t="s">
        <v>43</v>
      </c>
      <c r="W1295" t="s">
        <v>36</v>
      </c>
      <c r="X1295">
        <v>0</v>
      </c>
      <c r="Y1295">
        <v>201</v>
      </c>
      <c r="Z1295" t="s">
        <v>36</v>
      </c>
      <c r="AA1295" t="s">
        <v>36</v>
      </c>
      <c r="AB1295" t="s">
        <v>36</v>
      </c>
      <c r="AC1295" t="s">
        <v>105</v>
      </c>
      <c r="AD1295" t="s">
        <v>105</v>
      </c>
      <c r="AE1295" t="s">
        <v>45</v>
      </c>
      <c r="AF1295" s="44" t="s">
        <v>46</v>
      </c>
      <c r="AG1295" s="18" t="s">
        <v>4149</v>
      </c>
      <c r="AH1295" s="18"/>
      <c r="AI1295" s="2" t="s">
        <v>48</v>
      </c>
      <c r="AJ1295" s="2" t="e">
        <f>VLOOKUP(A1295,'Classification Test Result'!$A$2:$D$2428,4,FALSE)</f>
        <v>#N/A</v>
      </c>
      <c r="AL1295" s="2" t="str">
        <f>_xlfn.XLOOKUP($A1295,Results!$A$2:$A$2256,Results!G$2:G$2256,"")</f>
        <v/>
      </c>
      <c r="AM1295" s="2" t="str">
        <f>_xlfn.XLOOKUP($A1295,Results!$A$2:$A$2256,Results!H$2:H$2256,"")</f>
        <v/>
      </c>
      <c r="AN1295" s="2" t="str">
        <f>_xlfn.XLOOKUP($A1295,Results!$A$2:$A$2256,Results!I$2:I$2256,"")</f>
        <v/>
      </c>
      <c r="AO1295" s="2" t="str">
        <f>_xlfn.XLOOKUP($A1295,Results!$A$2:$A$2256,Results!J$2:J$2256,"")</f>
        <v/>
      </c>
      <c r="AP1295" s="2" t="str">
        <f>_xlfn.XLOOKUP($A1295,Results!$A$2:$A$2256,Results!K$2:K$2256,"")</f>
        <v/>
      </c>
      <c r="AQ1295" s="2" t="str">
        <f>_xlfn.XLOOKUP($A1295,Results!$A$2:$A$2256,Results!L$2:L$2256,"")</f>
        <v/>
      </c>
      <c r="AR1295" s="2" t="str">
        <f>_xlfn.XLOOKUP($A1295,Results!$A$2:$A$2256,Results!M$2:M$2256,"")</f>
        <v/>
      </c>
      <c r="AS1295" s="2" t="str">
        <f>_xlfn.XLOOKUP($A1295,Results!$A$2:$A$2256,Results!N$2:N$2256,"")</f>
        <v/>
      </c>
      <c r="AT1295" s="2" t="str">
        <f>_xlfn.XLOOKUP($A1295,Results!$A$2:$A$2256,Results!O$2:O$2256,"")</f>
        <v/>
      </c>
      <c r="AU1295" s="2" t="str">
        <f>_xlfn.XLOOKUP($A1295,Results!$A$2:$A$2256,Results!P$2:P$2256,"")</f>
        <v/>
      </c>
      <c r="AV1295" s="2" t="str">
        <f>_xlfn.XLOOKUP($A1295,Results!$A$2:$A$2256,Results!Q$2:Q$2256,"")</f>
        <v/>
      </c>
      <c r="AW1295" s="2" t="str">
        <f>_xlfn.XLOOKUP($A1295,Results!$A$2:$A$2256,Results!R$2:R$2256,"")</f>
        <v/>
      </c>
      <c r="AX1295" s="2" t="str">
        <f>_xlfn.XLOOKUP($A1295,Results!$A$2:$A$2256,Results!S$2:S$2256,"")</f>
        <v/>
      </c>
      <c r="AY1295" s="2" t="str">
        <f>_xlfn.XLOOKUP($A1295,Results!$A$2:$A$2256,Results!T$2:T$2256,"")</f>
        <v/>
      </c>
      <c r="AZ1295" s="2" t="str">
        <f>_xlfn.XLOOKUP($A1295,Results!$A$2:$A$2256,Results!U$2:U$2256,"")</f>
        <v/>
      </c>
      <c r="BA1295" s="2" t="str">
        <f>_xlfn.XLOOKUP($A1295,Results!$A$2:$A$2256,Results!V$2:V$2256,"")</f>
        <v/>
      </c>
      <c r="BB1295" s="2" t="str">
        <f>_xlfn.XLOOKUP($A1295,Results!$A$2:$A$2256,Results!W$2:W$2256,"")</f>
        <v/>
      </c>
      <c r="BC1295" s="2" t="str">
        <f>_xlfn.XLOOKUP($A1295,Results!$A$2:$A$2256,Results!X$2:X$2256,"")</f>
        <v/>
      </c>
      <c r="BD1295" s="2" t="str">
        <f>_xlfn.XLOOKUP($A1295,Results!$A$2:$A$2256,Results!Y$2:Y$2256,"")</f>
        <v/>
      </c>
      <c r="BE1295" s="2" t="str">
        <f>_xlfn.XLOOKUP($A1295,Results!$A$2:$A$2256,Results!Z$2:Z$2256,"")</f>
        <v/>
      </c>
    </row>
    <row r="1296" spans="1:57" ht="38.25" customHeight="1" x14ac:dyDescent="0.3">
      <c r="A1296">
        <v>906973</v>
      </c>
      <c r="B1296">
        <v>281418</v>
      </c>
      <c r="C1296" t="s">
        <v>36</v>
      </c>
      <c r="D1296" t="s">
        <v>603</v>
      </c>
      <c r="E1296" s="2" t="str">
        <f>VLOOKUP(F1296,'RPA Vendor Data '!F$1:$G$2418,2)</f>
        <v>REXEL USA, INC.</v>
      </c>
      <c r="F1296" s="2">
        <v>12873</v>
      </c>
      <c r="G1296" s="2">
        <v>13</v>
      </c>
      <c r="H1296" t="s">
        <v>4150</v>
      </c>
      <c r="I1296">
        <v>860</v>
      </c>
      <c r="J1296" t="s">
        <v>98</v>
      </c>
      <c r="K1296" t="s">
        <v>98</v>
      </c>
      <c r="L1296">
        <v>1000.343</v>
      </c>
      <c r="M1296" s="2" t="s">
        <v>105</v>
      </c>
      <c r="N1296" s="85" t="s">
        <v>4151</v>
      </c>
      <c r="O1296">
        <v>258408</v>
      </c>
      <c r="P1296" t="s">
        <v>36</v>
      </c>
      <c r="Q1296" t="s">
        <v>36</v>
      </c>
      <c r="R1296">
        <v>860.29</v>
      </c>
      <c r="S1296" s="1">
        <v>45744.271593518519</v>
      </c>
      <c r="T1296" t="s">
        <v>42</v>
      </c>
      <c r="U1296" s="1">
        <v>45744.061111111107</v>
      </c>
      <c r="V1296" t="s">
        <v>43</v>
      </c>
      <c r="W1296" t="s">
        <v>36</v>
      </c>
      <c r="X1296">
        <v>1</v>
      </c>
      <c r="Y1296">
        <v>201</v>
      </c>
      <c r="Z1296" t="s">
        <v>36</v>
      </c>
      <c r="AA1296" t="s">
        <v>36</v>
      </c>
      <c r="AB1296" t="s">
        <v>36</v>
      </c>
      <c r="AC1296" t="s">
        <v>105</v>
      </c>
      <c r="AD1296" t="s">
        <v>105</v>
      </c>
      <c r="AE1296" t="s">
        <v>45</v>
      </c>
      <c r="AF1296" s="44" t="s">
        <v>46</v>
      </c>
      <c r="AG1296" s="18" t="s">
        <v>4149</v>
      </c>
      <c r="AH1296" s="18"/>
      <c r="AI1296" s="2" t="s">
        <v>48</v>
      </c>
      <c r="AJ1296" s="2" t="e">
        <f>VLOOKUP(A1296,'Classification Test Result'!$A$2:$D$2428,4,FALSE)</f>
        <v>#N/A</v>
      </c>
      <c r="AL1296" s="2">
        <f>_xlfn.XLOOKUP($A1296,Results!$A$2:$A$2256,Results!G$2:G$2256,"")</f>
        <v>0</v>
      </c>
      <c r="AM1296" s="2">
        <f>_xlfn.XLOOKUP($A1296,Results!$A$2:$A$2256,Results!H$2:H$2256,"")</f>
        <v>0</v>
      </c>
      <c r="AN1296" s="2">
        <f>_xlfn.XLOOKUP($A1296,Results!$A$2:$A$2256,Results!I$2:I$2256,"")</f>
        <v>0</v>
      </c>
      <c r="AO1296" s="2">
        <f>_xlfn.XLOOKUP($A1296,Results!$A$2:$A$2256,Results!J$2:J$2256,"")</f>
        <v>0</v>
      </c>
      <c r="AP1296" s="2">
        <f>_xlfn.XLOOKUP($A1296,Results!$A$2:$A$2256,Results!K$2:K$2256,"")</f>
        <v>0</v>
      </c>
      <c r="AQ1296" s="2">
        <f>_xlfn.XLOOKUP($A1296,Results!$A$2:$A$2256,Results!L$2:L$2256,"")</f>
        <v>0</v>
      </c>
      <c r="AR1296" s="2">
        <f>_xlfn.XLOOKUP($A1296,Results!$A$2:$A$2256,Results!M$2:M$2256,"")</f>
        <v>0</v>
      </c>
      <c r="AS1296" s="2">
        <f>_xlfn.XLOOKUP($A1296,Results!$A$2:$A$2256,Results!N$2:N$2256,"")</f>
        <v>0</v>
      </c>
      <c r="AT1296" s="2" t="str">
        <f>_xlfn.XLOOKUP($A1296,Results!$A$2:$A$2256,Results!O$2:O$2256,"")</f>
        <v>GENERIC WIRE</v>
      </c>
      <c r="AU1296" s="2" t="str">
        <f>_xlfn.XLOOKUP($A1296,Results!$A$2:$A$2256,Results!P$2:P$2256,"")</f>
        <v>WIRE</v>
      </c>
      <c r="AV1296" s="2" t="str">
        <f>_xlfn.XLOOKUP($A1296,Results!$A$2:$A$2256,Results!Q$2:Q$2256,"")</f>
        <v>SINGLE_MATCH</v>
      </c>
      <c r="AW1296" s="2">
        <f>_xlfn.XLOOKUP($A1296,Results!$A$2:$A$2256,Results!R$2:R$2256,"")</f>
        <v>0</v>
      </c>
      <c r="AX1296" s="2">
        <f>_xlfn.XLOOKUP($A1296,Results!$A$2:$A$2256,Results!S$2:S$2256,"")</f>
        <v>0</v>
      </c>
      <c r="AY1296" s="2">
        <f>_xlfn.XLOOKUP($A1296,Results!$A$2:$A$2256,Results!T$2:T$2256,"")</f>
        <v>75</v>
      </c>
      <c r="AZ1296" s="2">
        <f>_xlfn.XLOOKUP($A1296,Results!$A$2:$A$2256,Results!U$2:U$2256,"")</f>
        <v>0</v>
      </c>
      <c r="BA1296" s="2" t="str">
        <f>_xlfn.XLOOKUP($A1296,Results!$A$2:$A$2256,Results!V$2:V$2256,"")</f>
        <v>SOUTHWIRE</v>
      </c>
      <c r="BB1296" s="2">
        <f>_xlfn.XLOOKUP($A1296,Results!$A$2:$A$2256,Results!W$2:W$2256,"")</f>
        <v>76</v>
      </c>
      <c r="BC1296" s="2">
        <f>_xlfn.XLOOKUP($A1296,Results!$A$2:$A$2256,Results!X$2:X$2256,"")</f>
        <v>26121614</v>
      </c>
      <c r="BD1296" s="2">
        <f>_xlfn.XLOOKUP($A1296,Results!$A$2:$A$2256,Results!Y$2:Y$2256,"")</f>
        <v>76</v>
      </c>
      <c r="BE1296" s="2" t="b">
        <f>_xlfn.XLOOKUP($A1296,Results!$A$2:$A$2256,Results!Z$2:Z$2256,"")</f>
        <v>1</v>
      </c>
    </row>
    <row r="1297" spans="1:57" ht="38.25" customHeight="1" x14ac:dyDescent="0.3">
      <c r="A1297">
        <v>906974</v>
      </c>
      <c r="B1297">
        <v>281418</v>
      </c>
      <c r="C1297" t="s">
        <v>36</v>
      </c>
      <c r="D1297" t="s">
        <v>603</v>
      </c>
      <c r="E1297" s="2" t="str">
        <f>VLOOKUP(F1297,'RPA Vendor Data '!F$1:$G$2418,2)</f>
        <v>REXEL USA, INC.</v>
      </c>
      <c r="F1297" s="2">
        <v>12873</v>
      </c>
      <c r="G1297" s="2">
        <v>9</v>
      </c>
      <c r="H1297" t="s">
        <v>4152</v>
      </c>
      <c r="I1297">
        <v>430</v>
      </c>
      <c r="J1297" t="s">
        <v>98</v>
      </c>
      <c r="K1297" t="s">
        <v>98</v>
      </c>
      <c r="L1297">
        <v>4177.08</v>
      </c>
      <c r="M1297" s="2" t="s">
        <v>105</v>
      </c>
      <c r="N1297" s="85" t="s">
        <v>4153</v>
      </c>
      <c r="O1297">
        <v>1259528</v>
      </c>
      <c r="P1297" t="s">
        <v>36</v>
      </c>
      <c r="Q1297" t="s">
        <v>36</v>
      </c>
      <c r="R1297">
        <v>1796.14</v>
      </c>
      <c r="S1297" s="1">
        <v>45744.271567708332</v>
      </c>
      <c r="T1297" t="s">
        <v>42</v>
      </c>
      <c r="U1297" s="1">
        <v>45744.060416666667</v>
      </c>
      <c r="V1297" t="s">
        <v>43</v>
      </c>
      <c r="W1297" t="s">
        <v>36</v>
      </c>
      <c r="X1297">
        <v>1</v>
      </c>
      <c r="Y1297">
        <v>201</v>
      </c>
      <c r="Z1297" t="s">
        <v>36</v>
      </c>
      <c r="AA1297" t="s">
        <v>36</v>
      </c>
      <c r="AB1297" t="s">
        <v>36</v>
      </c>
      <c r="AC1297" t="s">
        <v>105</v>
      </c>
      <c r="AD1297" t="s">
        <v>105</v>
      </c>
      <c r="AE1297" t="s">
        <v>45</v>
      </c>
      <c r="AF1297" s="44" t="s">
        <v>46</v>
      </c>
      <c r="AG1297" s="18" t="s">
        <v>4154</v>
      </c>
      <c r="AH1297" s="18"/>
      <c r="AI1297" s="2" t="s">
        <v>48</v>
      </c>
      <c r="AJ1297" s="2" t="e">
        <f>VLOOKUP(A1297,'Classification Test Result'!$A$2:$D$2428,4,FALSE)</f>
        <v>#N/A</v>
      </c>
      <c r="AL1297" s="2">
        <f>_xlfn.XLOOKUP($A1297,Results!$A$2:$A$2256,Results!G$2:G$2256,"")</f>
        <v>0</v>
      </c>
      <c r="AM1297" s="2">
        <f>_xlfn.XLOOKUP($A1297,Results!$A$2:$A$2256,Results!H$2:H$2256,"")</f>
        <v>0</v>
      </c>
      <c r="AN1297" s="2">
        <f>_xlfn.XLOOKUP($A1297,Results!$A$2:$A$2256,Results!I$2:I$2256,"")</f>
        <v>0</v>
      </c>
      <c r="AO1297" s="2">
        <f>_xlfn.XLOOKUP($A1297,Results!$A$2:$A$2256,Results!J$2:J$2256,"")</f>
        <v>0</v>
      </c>
      <c r="AP1297" s="2">
        <f>_xlfn.XLOOKUP($A1297,Results!$A$2:$A$2256,Results!K$2:K$2256,"")</f>
        <v>0</v>
      </c>
      <c r="AQ1297" s="2">
        <f>_xlfn.XLOOKUP($A1297,Results!$A$2:$A$2256,Results!L$2:L$2256,"")</f>
        <v>0</v>
      </c>
      <c r="AR1297" s="2">
        <f>_xlfn.XLOOKUP($A1297,Results!$A$2:$A$2256,Results!M$2:M$2256,"")</f>
        <v>0</v>
      </c>
      <c r="AS1297" s="2">
        <f>_xlfn.XLOOKUP($A1297,Results!$A$2:$A$2256,Results!N$2:N$2256,"")</f>
        <v>0</v>
      </c>
      <c r="AT1297" s="2" t="str">
        <f>_xlfn.XLOOKUP($A1297,Results!$A$2:$A$2256,Results!O$2:O$2256,"")</f>
        <v>GENERIC WIRE</v>
      </c>
      <c r="AU1297" s="2" t="str">
        <f>_xlfn.XLOOKUP($A1297,Results!$A$2:$A$2256,Results!P$2:P$2256,"")</f>
        <v>WIRE</v>
      </c>
      <c r="AV1297" s="2" t="str">
        <f>_xlfn.XLOOKUP($A1297,Results!$A$2:$A$2256,Results!Q$2:Q$2256,"")</f>
        <v>SINGLE_MATCH</v>
      </c>
      <c r="AW1297" s="2">
        <f>_xlfn.XLOOKUP($A1297,Results!$A$2:$A$2256,Results!R$2:R$2256,"")</f>
        <v>0</v>
      </c>
      <c r="AX1297" s="2">
        <f>_xlfn.XLOOKUP($A1297,Results!$A$2:$A$2256,Results!S$2:S$2256,"")</f>
        <v>0</v>
      </c>
      <c r="AY1297" s="2">
        <f>_xlfn.XLOOKUP($A1297,Results!$A$2:$A$2256,Results!T$2:T$2256,"")</f>
        <v>75</v>
      </c>
      <c r="AZ1297" s="2">
        <f>_xlfn.XLOOKUP($A1297,Results!$A$2:$A$2256,Results!U$2:U$2256,"")</f>
        <v>0</v>
      </c>
      <c r="BA1297" s="2" t="str">
        <f>_xlfn.XLOOKUP($A1297,Results!$A$2:$A$2256,Results!V$2:V$2256,"")</f>
        <v>SOUTHWIRE</v>
      </c>
      <c r="BB1297" s="2">
        <f>_xlfn.XLOOKUP($A1297,Results!$A$2:$A$2256,Results!W$2:W$2256,"")</f>
        <v>77</v>
      </c>
      <c r="BC1297" s="2">
        <f>_xlfn.XLOOKUP($A1297,Results!$A$2:$A$2256,Results!X$2:X$2256,"")</f>
        <v>26121614</v>
      </c>
      <c r="BD1297" s="2">
        <f>_xlfn.XLOOKUP($A1297,Results!$A$2:$A$2256,Results!Y$2:Y$2256,"")</f>
        <v>77</v>
      </c>
      <c r="BE1297" s="2" t="b">
        <f>_xlfn.XLOOKUP($A1297,Results!$A$2:$A$2256,Results!Z$2:Z$2256,"")</f>
        <v>1</v>
      </c>
    </row>
    <row r="1298" spans="1:57" ht="38.25" customHeight="1" x14ac:dyDescent="0.3">
      <c r="A1298">
        <v>906975</v>
      </c>
      <c r="B1298">
        <v>281418</v>
      </c>
      <c r="C1298" t="s">
        <v>36</v>
      </c>
      <c r="D1298" t="s">
        <v>603</v>
      </c>
      <c r="E1298" s="2" t="str">
        <f>VLOOKUP(F1298,'RPA Vendor Data '!F$1:$G$2418,2)</f>
        <v>REXEL USA, INC.</v>
      </c>
      <c r="F1298" s="2">
        <v>12873</v>
      </c>
      <c r="G1298" s="2">
        <v>3</v>
      </c>
      <c r="H1298" t="s">
        <v>4155</v>
      </c>
      <c r="I1298">
        <v>430</v>
      </c>
      <c r="J1298" t="s">
        <v>98</v>
      </c>
      <c r="K1298" t="s">
        <v>98</v>
      </c>
      <c r="L1298">
        <v>4177.08</v>
      </c>
      <c r="M1298" s="2" t="s">
        <v>105</v>
      </c>
      <c r="N1298" s="85" t="s">
        <v>4153</v>
      </c>
      <c r="O1298">
        <v>1259528</v>
      </c>
      <c r="P1298" t="s">
        <v>36</v>
      </c>
      <c r="Q1298" t="s">
        <v>36</v>
      </c>
      <c r="R1298">
        <v>1796.14</v>
      </c>
      <c r="S1298" s="1">
        <v>45744.271534953703</v>
      </c>
      <c r="T1298" t="s">
        <v>42</v>
      </c>
      <c r="U1298" s="1">
        <v>45744.060416666667</v>
      </c>
      <c r="V1298" t="s">
        <v>43</v>
      </c>
      <c r="W1298" t="s">
        <v>36</v>
      </c>
      <c r="X1298">
        <v>1</v>
      </c>
      <c r="Y1298">
        <v>201</v>
      </c>
      <c r="Z1298" t="s">
        <v>36</v>
      </c>
      <c r="AA1298" t="s">
        <v>36</v>
      </c>
      <c r="AB1298" t="s">
        <v>36</v>
      </c>
      <c r="AC1298" t="s">
        <v>105</v>
      </c>
      <c r="AD1298" t="s">
        <v>105</v>
      </c>
      <c r="AE1298" t="s">
        <v>45</v>
      </c>
      <c r="AF1298" s="44" t="s">
        <v>46</v>
      </c>
      <c r="AG1298" s="18" t="s">
        <v>4154</v>
      </c>
      <c r="AH1298" s="18"/>
      <c r="AI1298" s="2" t="s">
        <v>48</v>
      </c>
      <c r="AJ1298" s="2" t="e">
        <f>VLOOKUP(A1298,'Classification Test Result'!$A$2:$D$2428,4,FALSE)</f>
        <v>#N/A</v>
      </c>
      <c r="AL1298" s="2">
        <f>_xlfn.XLOOKUP($A1298,Results!$A$2:$A$2256,Results!G$2:G$2256,"")</f>
        <v>0</v>
      </c>
      <c r="AM1298" s="2">
        <f>_xlfn.XLOOKUP($A1298,Results!$A$2:$A$2256,Results!H$2:H$2256,"")</f>
        <v>0</v>
      </c>
      <c r="AN1298" s="2">
        <f>_xlfn.XLOOKUP($A1298,Results!$A$2:$A$2256,Results!I$2:I$2256,"")</f>
        <v>0</v>
      </c>
      <c r="AO1298" s="2">
        <f>_xlfn.XLOOKUP($A1298,Results!$A$2:$A$2256,Results!J$2:J$2256,"")</f>
        <v>0</v>
      </c>
      <c r="AP1298" s="2">
        <f>_xlfn.XLOOKUP($A1298,Results!$A$2:$A$2256,Results!K$2:K$2256,"")</f>
        <v>0</v>
      </c>
      <c r="AQ1298" s="2">
        <f>_xlfn.XLOOKUP($A1298,Results!$A$2:$A$2256,Results!L$2:L$2256,"")</f>
        <v>0</v>
      </c>
      <c r="AR1298" s="2">
        <f>_xlfn.XLOOKUP($A1298,Results!$A$2:$A$2256,Results!M$2:M$2256,"")</f>
        <v>0</v>
      </c>
      <c r="AS1298" s="2">
        <f>_xlfn.XLOOKUP($A1298,Results!$A$2:$A$2256,Results!N$2:N$2256,"")</f>
        <v>0</v>
      </c>
      <c r="AT1298" s="2" t="str">
        <f>_xlfn.XLOOKUP($A1298,Results!$A$2:$A$2256,Results!O$2:O$2256,"")</f>
        <v>GENERIC WIRE</v>
      </c>
      <c r="AU1298" s="2" t="str">
        <f>_xlfn.XLOOKUP($A1298,Results!$A$2:$A$2256,Results!P$2:P$2256,"")</f>
        <v>WIRE</v>
      </c>
      <c r="AV1298" s="2" t="str">
        <f>_xlfn.XLOOKUP($A1298,Results!$A$2:$A$2256,Results!Q$2:Q$2256,"")</f>
        <v>SINGLE_MATCH</v>
      </c>
      <c r="AW1298" s="2">
        <f>_xlfn.XLOOKUP($A1298,Results!$A$2:$A$2256,Results!R$2:R$2256,"")</f>
        <v>0</v>
      </c>
      <c r="AX1298" s="2">
        <f>_xlfn.XLOOKUP($A1298,Results!$A$2:$A$2256,Results!S$2:S$2256,"")</f>
        <v>0</v>
      </c>
      <c r="AY1298" s="2">
        <f>_xlfn.XLOOKUP($A1298,Results!$A$2:$A$2256,Results!T$2:T$2256,"")</f>
        <v>75</v>
      </c>
      <c r="AZ1298" s="2">
        <f>_xlfn.XLOOKUP($A1298,Results!$A$2:$A$2256,Results!U$2:U$2256,"")</f>
        <v>0</v>
      </c>
      <c r="BA1298" s="2" t="str">
        <f>_xlfn.XLOOKUP($A1298,Results!$A$2:$A$2256,Results!V$2:V$2256,"")</f>
        <v>SOUTHWIRE</v>
      </c>
      <c r="BB1298" s="2">
        <f>_xlfn.XLOOKUP($A1298,Results!$A$2:$A$2256,Results!W$2:W$2256,"")</f>
        <v>76</v>
      </c>
      <c r="BC1298" s="2">
        <f>_xlfn.XLOOKUP($A1298,Results!$A$2:$A$2256,Results!X$2:X$2256,"")</f>
        <v>26121614</v>
      </c>
      <c r="BD1298" s="2">
        <f>_xlfn.XLOOKUP($A1298,Results!$A$2:$A$2256,Results!Y$2:Y$2256,"")</f>
        <v>76</v>
      </c>
      <c r="BE1298" s="2" t="b">
        <f>_xlfn.XLOOKUP($A1298,Results!$A$2:$A$2256,Results!Z$2:Z$2256,"")</f>
        <v>1</v>
      </c>
    </row>
    <row r="1299" spans="1:57" ht="38.25" customHeight="1" x14ac:dyDescent="0.3">
      <c r="A1299">
        <v>906976</v>
      </c>
      <c r="B1299">
        <v>281418</v>
      </c>
      <c r="C1299" t="s">
        <v>36</v>
      </c>
      <c r="D1299" t="s">
        <v>603</v>
      </c>
      <c r="E1299" s="2" t="str">
        <f>VLOOKUP(F1299,'RPA Vendor Data '!F$1:$G$2418,2)</f>
        <v>REXEL USA, INC.</v>
      </c>
      <c r="F1299" s="2">
        <v>12873</v>
      </c>
      <c r="G1299" s="2">
        <v>8</v>
      </c>
      <c r="H1299" t="s">
        <v>4156</v>
      </c>
      <c r="I1299">
        <v>430</v>
      </c>
      <c r="J1299" t="s">
        <v>98</v>
      </c>
      <c r="K1299" t="s">
        <v>98</v>
      </c>
      <c r="L1299">
        <v>4177.08</v>
      </c>
      <c r="M1299" s="2" t="s">
        <v>105</v>
      </c>
      <c r="N1299" s="85" t="s">
        <v>4157</v>
      </c>
      <c r="O1299">
        <v>1259527</v>
      </c>
      <c r="P1299" t="s">
        <v>36</v>
      </c>
      <c r="Q1299" t="s">
        <v>36</v>
      </c>
      <c r="R1299">
        <v>1796.14</v>
      </c>
      <c r="S1299" s="1">
        <v>45744.271563425929</v>
      </c>
      <c r="T1299" t="s">
        <v>42</v>
      </c>
      <c r="U1299" s="1">
        <v>45744.060416666667</v>
      </c>
      <c r="V1299" t="s">
        <v>43</v>
      </c>
      <c r="W1299" t="s">
        <v>36</v>
      </c>
      <c r="X1299">
        <v>1</v>
      </c>
      <c r="Y1299">
        <v>201</v>
      </c>
      <c r="Z1299" t="s">
        <v>36</v>
      </c>
      <c r="AA1299" t="s">
        <v>36</v>
      </c>
      <c r="AB1299" t="s">
        <v>36</v>
      </c>
      <c r="AC1299" t="s">
        <v>105</v>
      </c>
      <c r="AD1299" t="s">
        <v>105</v>
      </c>
      <c r="AE1299" t="s">
        <v>45</v>
      </c>
      <c r="AF1299" s="44" t="s">
        <v>46</v>
      </c>
      <c r="AG1299" s="18" t="s">
        <v>4158</v>
      </c>
      <c r="AH1299" s="18"/>
      <c r="AI1299" s="2" t="s">
        <v>48</v>
      </c>
      <c r="AJ1299" s="2" t="e">
        <f>VLOOKUP(A1299,'Classification Test Result'!$A$2:$D$2428,4,FALSE)</f>
        <v>#N/A</v>
      </c>
      <c r="AL1299" s="2">
        <f>_xlfn.XLOOKUP($A1299,Results!$A$2:$A$2256,Results!G$2:G$2256,"")</f>
        <v>0</v>
      </c>
      <c r="AM1299" s="2">
        <f>_xlfn.XLOOKUP($A1299,Results!$A$2:$A$2256,Results!H$2:H$2256,"")</f>
        <v>0</v>
      </c>
      <c r="AN1299" s="2">
        <f>_xlfn.XLOOKUP($A1299,Results!$A$2:$A$2256,Results!I$2:I$2256,"")</f>
        <v>0</v>
      </c>
      <c r="AO1299" s="2">
        <f>_xlfn.XLOOKUP($A1299,Results!$A$2:$A$2256,Results!J$2:J$2256,"")</f>
        <v>0</v>
      </c>
      <c r="AP1299" s="2">
        <f>_xlfn.XLOOKUP($A1299,Results!$A$2:$A$2256,Results!K$2:K$2256,"")</f>
        <v>0</v>
      </c>
      <c r="AQ1299" s="2">
        <f>_xlfn.XLOOKUP($A1299,Results!$A$2:$A$2256,Results!L$2:L$2256,"")</f>
        <v>0</v>
      </c>
      <c r="AR1299" s="2">
        <f>_xlfn.XLOOKUP($A1299,Results!$A$2:$A$2256,Results!M$2:M$2256,"")</f>
        <v>0</v>
      </c>
      <c r="AS1299" s="2">
        <f>_xlfn.XLOOKUP($A1299,Results!$A$2:$A$2256,Results!N$2:N$2256,"")</f>
        <v>0</v>
      </c>
      <c r="AT1299" s="2" t="str">
        <f>_xlfn.XLOOKUP($A1299,Results!$A$2:$A$2256,Results!O$2:O$2256,"")</f>
        <v>GENERIC WIRE</v>
      </c>
      <c r="AU1299" s="2" t="str">
        <f>_xlfn.XLOOKUP($A1299,Results!$A$2:$A$2256,Results!P$2:P$2256,"")</f>
        <v>WIRE</v>
      </c>
      <c r="AV1299" s="2" t="str">
        <f>_xlfn.XLOOKUP($A1299,Results!$A$2:$A$2256,Results!Q$2:Q$2256,"")</f>
        <v>SINGLE_MATCH</v>
      </c>
      <c r="AW1299" s="2">
        <f>_xlfn.XLOOKUP($A1299,Results!$A$2:$A$2256,Results!R$2:R$2256,"")</f>
        <v>0</v>
      </c>
      <c r="AX1299" s="2">
        <f>_xlfn.XLOOKUP($A1299,Results!$A$2:$A$2256,Results!S$2:S$2256,"")</f>
        <v>0</v>
      </c>
      <c r="AY1299" s="2">
        <f>_xlfn.XLOOKUP($A1299,Results!$A$2:$A$2256,Results!T$2:T$2256,"")</f>
        <v>75</v>
      </c>
      <c r="AZ1299" s="2">
        <f>_xlfn.XLOOKUP($A1299,Results!$A$2:$A$2256,Results!U$2:U$2256,"")</f>
        <v>0</v>
      </c>
      <c r="BA1299" s="2" t="str">
        <f>_xlfn.XLOOKUP($A1299,Results!$A$2:$A$2256,Results!V$2:V$2256,"")</f>
        <v>SOUTHWIRE</v>
      </c>
      <c r="BB1299" s="2">
        <f>_xlfn.XLOOKUP($A1299,Results!$A$2:$A$2256,Results!W$2:W$2256,"")</f>
        <v>60</v>
      </c>
      <c r="BC1299" s="2">
        <f>_xlfn.XLOOKUP($A1299,Results!$A$2:$A$2256,Results!X$2:X$2256,"")</f>
        <v>26120000</v>
      </c>
      <c r="BD1299" s="2">
        <f>_xlfn.XLOOKUP($A1299,Results!$A$2:$A$2256,Results!Y$2:Y$2256,"")</f>
        <v>77</v>
      </c>
      <c r="BE1299" s="2" t="b">
        <f>_xlfn.XLOOKUP($A1299,Results!$A$2:$A$2256,Results!Z$2:Z$2256,"")</f>
        <v>1</v>
      </c>
    </row>
    <row r="1300" spans="1:57" ht="38.25" customHeight="1" x14ac:dyDescent="0.3">
      <c r="A1300">
        <v>906977</v>
      </c>
      <c r="B1300">
        <v>281418</v>
      </c>
      <c r="C1300" t="s">
        <v>36</v>
      </c>
      <c r="D1300" t="s">
        <v>603</v>
      </c>
      <c r="E1300" s="2" t="str">
        <f>VLOOKUP(F1300,'RPA Vendor Data '!F$1:$G$2418,2)</f>
        <v>REXEL USA, INC.</v>
      </c>
      <c r="F1300" s="2">
        <v>12873</v>
      </c>
      <c r="G1300" s="2">
        <v>2</v>
      </c>
      <c r="H1300" t="s">
        <v>4156</v>
      </c>
      <c r="I1300">
        <v>430</v>
      </c>
      <c r="J1300" t="s">
        <v>98</v>
      </c>
      <c r="K1300" t="s">
        <v>98</v>
      </c>
      <c r="L1300">
        <v>4177.08</v>
      </c>
      <c r="M1300" s="2" t="s">
        <v>105</v>
      </c>
      <c r="N1300" s="85" t="s">
        <v>4157</v>
      </c>
      <c r="O1300">
        <v>1259527</v>
      </c>
      <c r="P1300" t="s">
        <v>36</v>
      </c>
      <c r="Q1300" t="s">
        <v>36</v>
      </c>
      <c r="R1300">
        <v>1796.14</v>
      </c>
      <c r="S1300" s="1">
        <v>45744.271531168983</v>
      </c>
      <c r="T1300" t="s">
        <v>42</v>
      </c>
      <c r="U1300" s="1">
        <v>45744.060416666667</v>
      </c>
      <c r="V1300" t="s">
        <v>43</v>
      </c>
      <c r="W1300" t="s">
        <v>36</v>
      </c>
      <c r="X1300">
        <v>1</v>
      </c>
      <c r="Y1300">
        <v>201</v>
      </c>
      <c r="Z1300" t="s">
        <v>36</v>
      </c>
      <c r="AA1300" t="s">
        <v>36</v>
      </c>
      <c r="AB1300" t="s">
        <v>36</v>
      </c>
      <c r="AC1300" t="s">
        <v>105</v>
      </c>
      <c r="AD1300" t="s">
        <v>105</v>
      </c>
      <c r="AE1300" t="s">
        <v>45</v>
      </c>
      <c r="AF1300" s="44" t="s">
        <v>46</v>
      </c>
      <c r="AG1300" s="18" t="s">
        <v>4158</v>
      </c>
      <c r="AH1300" s="18"/>
      <c r="AI1300" s="2" t="s">
        <v>48</v>
      </c>
      <c r="AJ1300" s="2" t="e">
        <f>VLOOKUP(A1300,'Classification Test Result'!$A$2:$D$2428,4,FALSE)</f>
        <v>#N/A</v>
      </c>
      <c r="AL1300" s="2">
        <f>_xlfn.XLOOKUP($A1300,Results!$A$2:$A$2256,Results!G$2:G$2256,"")</f>
        <v>0</v>
      </c>
      <c r="AM1300" s="2">
        <f>_xlfn.XLOOKUP($A1300,Results!$A$2:$A$2256,Results!H$2:H$2256,"")</f>
        <v>0</v>
      </c>
      <c r="AN1300" s="2">
        <f>_xlfn.XLOOKUP($A1300,Results!$A$2:$A$2256,Results!I$2:I$2256,"")</f>
        <v>0</v>
      </c>
      <c r="AO1300" s="2">
        <f>_xlfn.XLOOKUP($A1300,Results!$A$2:$A$2256,Results!J$2:J$2256,"")</f>
        <v>0</v>
      </c>
      <c r="AP1300" s="2">
        <f>_xlfn.XLOOKUP($A1300,Results!$A$2:$A$2256,Results!K$2:K$2256,"")</f>
        <v>0</v>
      </c>
      <c r="AQ1300" s="2">
        <f>_xlfn.XLOOKUP($A1300,Results!$A$2:$A$2256,Results!L$2:L$2256,"")</f>
        <v>0</v>
      </c>
      <c r="AR1300" s="2">
        <f>_xlfn.XLOOKUP($A1300,Results!$A$2:$A$2256,Results!M$2:M$2256,"")</f>
        <v>0</v>
      </c>
      <c r="AS1300" s="2">
        <f>_xlfn.XLOOKUP($A1300,Results!$A$2:$A$2256,Results!N$2:N$2256,"")</f>
        <v>0</v>
      </c>
      <c r="AT1300" s="2" t="str">
        <f>_xlfn.XLOOKUP($A1300,Results!$A$2:$A$2256,Results!O$2:O$2256,"")</f>
        <v>GENERIC WIRE</v>
      </c>
      <c r="AU1300" s="2" t="str">
        <f>_xlfn.XLOOKUP($A1300,Results!$A$2:$A$2256,Results!P$2:P$2256,"")</f>
        <v>WIRE</v>
      </c>
      <c r="AV1300" s="2" t="str">
        <f>_xlfn.XLOOKUP($A1300,Results!$A$2:$A$2256,Results!Q$2:Q$2256,"")</f>
        <v>SINGLE_MATCH</v>
      </c>
      <c r="AW1300" s="2">
        <f>_xlfn.XLOOKUP($A1300,Results!$A$2:$A$2256,Results!R$2:R$2256,"")</f>
        <v>0</v>
      </c>
      <c r="AX1300" s="2">
        <f>_xlfn.XLOOKUP($A1300,Results!$A$2:$A$2256,Results!S$2:S$2256,"")</f>
        <v>0</v>
      </c>
      <c r="AY1300" s="2">
        <f>_xlfn.XLOOKUP($A1300,Results!$A$2:$A$2256,Results!T$2:T$2256,"")</f>
        <v>75</v>
      </c>
      <c r="AZ1300" s="2">
        <f>_xlfn.XLOOKUP($A1300,Results!$A$2:$A$2256,Results!U$2:U$2256,"")</f>
        <v>0</v>
      </c>
      <c r="BA1300" s="2" t="str">
        <f>_xlfn.XLOOKUP($A1300,Results!$A$2:$A$2256,Results!V$2:V$2256,"")</f>
        <v>SOUTHWIRE</v>
      </c>
      <c r="BB1300" s="2">
        <f>_xlfn.XLOOKUP($A1300,Results!$A$2:$A$2256,Results!W$2:W$2256,"")</f>
        <v>60</v>
      </c>
      <c r="BC1300" s="2">
        <f>_xlfn.XLOOKUP($A1300,Results!$A$2:$A$2256,Results!X$2:X$2256,"")</f>
        <v>26120000</v>
      </c>
      <c r="BD1300" s="2">
        <f>_xlfn.XLOOKUP($A1300,Results!$A$2:$A$2256,Results!Y$2:Y$2256,"")</f>
        <v>77</v>
      </c>
      <c r="BE1300" s="2" t="b">
        <f>_xlfn.XLOOKUP($A1300,Results!$A$2:$A$2256,Results!Z$2:Z$2256,"")</f>
        <v>1</v>
      </c>
    </row>
    <row r="1301" spans="1:57" ht="38.25" customHeight="1" x14ac:dyDescent="0.3">
      <c r="A1301">
        <v>906978</v>
      </c>
      <c r="B1301">
        <v>281485</v>
      </c>
      <c r="C1301" t="s">
        <v>36</v>
      </c>
      <c r="D1301">
        <v>669695305</v>
      </c>
      <c r="F1301" s="2">
        <v>10207</v>
      </c>
      <c r="G1301" s="2">
        <v>2</v>
      </c>
      <c r="H1301" s="2" t="s">
        <v>1010</v>
      </c>
      <c r="I1301">
        <v>1</v>
      </c>
      <c r="J1301" t="s">
        <v>39</v>
      </c>
      <c r="K1301" t="s">
        <v>39</v>
      </c>
      <c r="L1301">
        <v>29.63</v>
      </c>
      <c r="M1301" s="2" t="s">
        <v>36</v>
      </c>
      <c r="N1301" s="9" t="s">
        <v>36</v>
      </c>
      <c r="O1301" t="s">
        <v>36</v>
      </c>
      <c r="P1301" t="s">
        <v>36</v>
      </c>
      <c r="Q1301" t="s">
        <v>36</v>
      </c>
      <c r="R1301">
        <v>29.63</v>
      </c>
      <c r="S1301" s="1">
        <v>45744.354877002312</v>
      </c>
      <c r="T1301" t="s">
        <v>42</v>
      </c>
      <c r="U1301" s="1">
        <v>45744.135416666657</v>
      </c>
      <c r="V1301" t="s">
        <v>43</v>
      </c>
      <c r="W1301" t="s">
        <v>36</v>
      </c>
      <c r="X1301">
        <v>0</v>
      </c>
      <c r="Y1301">
        <v>999</v>
      </c>
      <c r="Z1301" t="s">
        <v>36</v>
      </c>
      <c r="AA1301" t="s">
        <v>36</v>
      </c>
      <c r="AB1301" t="s">
        <v>36</v>
      </c>
      <c r="AC1301" t="s">
        <v>1010</v>
      </c>
      <c r="AD1301" t="s">
        <v>1010</v>
      </c>
      <c r="AE1301" t="s">
        <v>45</v>
      </c>
      <c r="AF1301" s="2"/>
      <c r="AG1301" t="s">
        <v>4159</v>
      </c>
      <c r="AI1301" s="2" t="str">
        <f>IF(COUNTIF(Classification!$B$2:$B$316,H1301)&gt;0, "FREIGHT", " ")</f>
        <v>FREIGHT</v>
      </c>
      <c r="AJ1301" s="2" t="e">
        <f>VLOOKUP(A1301,'Classification Test Result'!$A$2:$D$2428,4,FALSE)</f>
        <v>#N/A</v>
      </c>
      <c r="AL1301" s="2" t="str">
        <f>_xlfn.XLOOKUP($A1301,Results!$A$2:$A$2256,Results!G$2:G$2256,"")</f>
        <v/>
      </c>
      <c r="AM1301" s="2" t="str">
        <f>_xlfn.XLOOKUP($A1301,Results!$A$2:$A$2256,Results!H$2:H$2256,"")</f>
        <v/>
      </c>
      <c r="AN1301" s="2" t="str">
        <f>_xlfn.XLOOKUP($A1301,Results!$A$2:$A$2256,Results!I$2:I$2256,"")</f>
        <v/>
      </c>
      <c r="AO1301" s="2" t="str">
        <f>_xlfn.XLOOKUP($A1301,Results!$A$2:$A$2256,Results!J$2:J$2256,"")</f>
        <v/>
      </c>
      <c r="AP1301" s="2" t="str">
        <f>_xlfn.XLOOKUP($A1301,Results!$A$2:$A$2256,Results!K$2:K$2256,"")</f>
        <v/>
      </c>
      <c r="AQ1301" s="2" t="str">
        <f>_xlfn.XLOOKUP($A1301,Results!$A$2:$A$2256,Results!L$2:L$2256,"")</f>
        <v/>
      </c>
      <c r="AR1301" s="2" t="str">
        <f>_xlfn.XLOOKUP($A1301,Results!$A$2:$A$2256,Results!M$2:M$2256,"")</f>
        <v/>
      </c>
      <c r="AS1301" s="2" t="str">
        <f>_xlfn.XLOOKUP($A1301,Results!$A$2:$A$2256,Results!N$2:N$2256,"")</f>
        <v/>
      </c>
      <c r="AT1301" s="2" t="str">
        <f>_xlfn.XLOOKUP($A1301,Results!$A$2:$A$2256,Results!O$2:O$2256,"")</f>
        <v/>
      </c>
      <c r="AU1301" s="2" t="str">
        <f>_xlfn.XLOOKUP($A1301,Results!$A$2:$A$2256,Results!P$2:P$2256,"")</f>
        <v/>
      </c>
      <c r="AV1301" s="2" t="str">
        <f>_xlfn.XLOOKUP($A1301,Results!$A$2:$A$2256,Results!Q$2:Q$2256,"")</f>
        <v/>
      </c>
      <c r="AW1301" s="2" t="str">
        <f>_xlfn.XLOOKUP($A1301,Results!$A$2:$A$2256,Results!R$2:R$2256,"")</f>
        <v/>
      </c>
      <c r="AX1301" s="2" t="str">
        <f>_xlfn.XLOOKUP($A1301,Results!$A$2:$A$2256,Results!S$2:S$2256,"")</f>
        <v/>
      </c>
      <c r="AY1301" s="2" t="str">
        <f>_xlfn.XLOOKUP($A1301,Results!$A$2:$A$2256,Results!T$2:T$2256,"")</f>
        <v/>
      </c>
      <c r="AZ1301" s="2" t="str">
        <f>_xlfn.XLOOKUP($A1301,Results!$A$2:$A$2256,Results!U$2:U$2256,"")</f>
        <v/>
      </c>
      <c r="BA1301" s="2" t="str">
        <f>_xlfn.XLOOKUP($A1301,Results!$A$2:$A$2256,Results!V$2:V$2256,"")</f>
        <v/>
      </c>
      <c r="BB1301" s="2" t="str">
        <f>_xlfn.XLOOKUP($A1301,Results!$A$2:$A$2256,Results!W$2:W$2256,"")</f>
        <v/>
      </c>
      <c r="BC1301" s="2" t="str">
        <f>_xlfn.XLOOKUP($A1301,Results!$A$2:$A$2256,Results!X$2:X$2256,"")</f>
        <v/>
      </c>
      <c r="BD1301" s="2" t="str">
        <f>_xlfn.XLOOKUP($A1301,Results!$A$2:$A$2256,Results!Y$2:Y$2256,"")</f>
        <v/>
      </c>
      <c r="BE1301" s="2" t="str">
        <f>_xlfn.XLOOKUP($A1301,Results!$A$2:$A$2256,Results!Z$2:Z$2256,"")</f>
        <v/>
      </c>
    </row>
    <row r="1302" spans="1:57" ht="38.25" customHeight="1" x14ac:dyDescent="0.3">
      <c r="A1302">
        <v>906979</v>
      </c>
      <c r="B1302">
        <v>281499</v>
      </c>
      <c r="C1302" t="s">
        <v>36</v>
      </c>
      <c r="D1302">
        <v>669695372</v>
      </c>
      <c r="F1302" s="2">
        <v>10207</v>
      </c>
      <c r="G1302" s="2">
        <v>2</v>
      </c>
      <c r="H1302" s="2" t="s">
        <v>1010</v>
      </c>
      <c r="I1302">
        <v>1</v>
      </c>
      <c r="J1302" t="s">
        <v>39</v>
      </c>
      <c r="K1302" t="s">
        <v>39</v>
      </c>
      <c r="L1302">
        <v>28.9</v>
      </c>
      <c r="M1302" s="2" t="s">
        <v>36</v>
      </c>
      <c r="N1302" s="9" t="s">
        <v>36</v>
      </c>
      <c r="O1302" t="s">
        <v>36</v>
      </c>
      <c r="P1302" t="s">
        <v>36</v>
      </c>
      <c r="Q1302" t="s">
        <v>36</v>
      </c>
      <c r="R1302">
        <v>28.9</v>
      </c>
      <c r="S1302" s="1">
        <v>45744.354546527778</v>
      </c>
      <c r="T1302" t="s">
        <v>42</v>
      </c>
      <c r="U1302" s="1">
        <v>45744.138888888891</v>
      </c>
      <c r="V1302" t="s">
        <v>43</v>
      </c>
      <c r="W1302" t="s">
        <v>36</v>
      </c>
      <c r="X1302">
        <v>0</v>
      </c>
      <c r="Y1302">
        <v>999</v>
      </c>
      <c r="Z1302" t="s">
        <v>36</v>
      </c>
      <c r="AA1302" t="s">
        <v>36</v>
      </c>
      <c r="AB1302" t="s">
        <v>36</v>
      </c>
      <c r="AC1302" t="s">
        <v>1010</v>
      </c>
      <c r="AD1302" t="s">
        <v>1010</v>
      </c>
      <c r="AE1302" t="s">
        <v>45</v>
      </c>
      <c r="AF1302" s="2"/>
      <c r="AG1302" t="s">
        <v>4159</v>
      </c>
      <c r="AI1302" s="2" t="str">
        <f>IF(COUNTIF(Classification!$B$2:$B$316,H1302)&gt;0, "FREIGHT", " ")</f>
        <v>FREIGHT</v>
      </c>
      <c r="AJ1302" s="2" t="e">
        <f>VLOOKUP(A1302,'Classification Test Result'!$A$2:$D$2428,4,FALSE)</f>
        <v>#N/A</v>
      </c>
      <c r="AL1302" s="2" t="str">
        <f>_xlfn.XLOOKUP($A1302,Results!$A$2:$A$2256,Results!G$2:G$2256,"")</f>
        <v/>
      </c>
      <c r="AM1302" s="2" t="str">
        <f>_xlfn.XLOOKUP($A1302,Results!$A$2:$A$2256,Results!H$2:H$2256,"")</f>
        <v/>
      </c>
      <c r="AN1302" s="2" t="str">
        <f>_xlfn.XLOOKUP($A1302,Results!$A$2:$A$2256,Results!I$2:I$2256,"")</f>
        <v/>
      </c>
      <c r="AO1302" s="2" t="str">
        <f>_xlfn.XLOOKUP($A1302,Results!$A$2:$A$2256,Results!J$2:J$2256,"")</f>
        <v/>
      </c>
      <c r="AP1302" s="2" t="str">
        <f>_xlfn.XLOOKUP($A1302,Results!$A$2:$A$2256,Results!K$2:K$2256,"")</f>
        <v/>
      </c>
      <c r="AQ1302" s="2" t="str">
        <f>_xlfn.XLOOKUP($A1302,Results!$A$2:$A$2256,Results!L$2:L$2256,"")</f>
        <v/>
      </c>
      <c r="AR1302" s="2" t="str">
        <f>_xlfn.XLOOKUP($A1302,Results!$A$2:$A$2256,Results!M$2:M$2256,"")</f>
        <v/>
      </c>
      <c r="AS1302" s="2" t="str">
        <f>_xlfn.XLOOKUP($A1302,Results!$A$2:$A$2256,Results!N$2:N$2256,"")</f>
        <v/>
      </c>
      <c r="AT1302" s="2" t="str">
        <f>_xlfn.XLOOKUP($A1302,Results!$A$2:$A$2256,Results!O$2:O$2256,"")</f>
        <v/>
      </c>
      <c r="AU1302" s="2" t="str">
        <f>_xlfn.XLOOKUP($A1302,Results!$A$2:$A$2256,Results!P$2:P$2256,"")</f>
        <v/>
      </c>
      <c r="AV1302" s="2" t="str">
        <f>_xlfn.XLOOKUP($A1302,Results!$A$2:$A$2256,Results!Q$2:Q$2256,"")</f>
        <v/>
      </c>
      <c r="AW1302" s="2" t="str">
        <f>_xlfn.XLOOKUP($A1302,Results!$A$2:$A$2256,Results!R$2:R$2256,"")</f>
        <v/>
      </c>
      <c r="AX1302" s="2" t="str">
        <f>_xlfn.XLOOKUP($A1302,Results!$A$2:$A$2256,Results!S$2:S$2256,"")</f>
        <v/>
      </c>
      <c r="AY1302" s="2" t="str">
        <f>_xlfn.XLOOKUP($A1302,Results!$A$2:$A$2256,Results!T$2:T$2256,"")</f>
        <v/>
      </c>
      <c r="AZ1302" s="2" t="str">
        <f>_xlfn.XLOOKUP($A1302,Results!$A$2:$A$2256,Results!U$2:U$2256,"")</f>
        <v/>
      </c>
      <c r="BA1302" s="2" t="str">
        <f>_xlfn.XLOOKUP($A1302,Results!$A$2:$A$2256,Results!V$2:V$2256,"")</f>
        <v/>
      </c>
      <c r="BB1302" s="2" t="str">
        <f>_xlfn.XLOOKUP($A1302,Results!$A$2:$A$2256,Results!W$2:W$2256,"")</f>
        <v/>
      </c>
      <c r="BC1302" s="2" t="str">
        <f>_xlfn.XLOOKUP($A1302,Results!$A$2:$A$2256,Results!X$2:X$2256,"")</f>
        <v/>
      </c>
      <c r="BD1302" s="2" t="str">
        <f>_xlfn.XLOOKUP($A1302,Results!$A$2:$A$2256,Results!Y$2:Y$2256,"")</f>
        <v/>
      </c>
      <c r="BE1302" s="2" t="str">
        <f>_xlfn.XLOOKUP($A1302,Results!$A$2:$A$2256,Results!Z$2:Z$2256,"")</f>
        <v/>
      </c>
    </row>
    <row r="1303" spans="1:57" ht="38.25" customHeight="1" x14ac:dyDescent="0.3">
      <c r="A1303">
        <v>906980</v>
      </c>
      <c r="B1303">
        <v>281418</v>
      </c>
      <c r="C1303" t="s">
        <v>36</v>
      </c>
      <c r="D1303" t="s">
        <v>603</v>
      </c>
      <c r="E1303" s="2" t="str">
        <f>VLOOKUP(F1303,'RPA Vendor Data '!F$1:$G$2418,2)</f>
        <v>REXEL USA, INC.</v>
      </c>
      <c r="F1303" s="2">
        <v>12873</v>
      </c>
      <c r="G1303" s="2">
        <v>7</v>
      </c>
      <c r="H1303" t="s">
        <v>4160</v>
      </c>
      <c r="I1303">
        <v>430</v>
      </c>
      <c r="J1303" t="s">
        <v>98</v>
      </c>
      <c r="K1303" t="s">
        <v>98</v>
      </c>
      <c r="L1303">
        <v>4177.08</v>
      </c>
      <c r="M1303" s="2" t="s">
        <v>105</v>
      </c>
      <c r="N1303" s="85" t="s">
        <v>4161</v>
      </c>
      <c r="O1303">
        <v>1259525</v>
      </c>
      <c r="P1303" t="s">
        <v>36</v>
      </c>
      <c r="Q1303" t="s">
        <v>36</v>
      </c>
      <c r="R1303">
        <v>1796.14</v>
      </c>
      <c r="S1303" s="1">
        <v>45744.271559641202</v>
      </c>
      <c r="T1303" t="s">
        <v>42</v>
      </c>
      <c r="U1303" s="1">
        <v>45744.060416666667</v>
      </c>
      <c r="V1303" t="s">
        <v>43</v>
      </c>
      <c r="W1303" t="s">
        <v>36</v>
      </c>
      <c r="X1303">
        <v>1</v>
      </c>
      <c r="Y1303">
        <v>201</v>
      </c>
      <c r="Z1303" t="s">
        <v>36</v>
      </c>
      <c r="AA1303" t="s">
        <v>36</v>
      </c>
      <c r="AB1303" t="s">
        <v>36</v>
      </c>
      <c r="AC1303" t="s">
        <v>105</v>
      </c>
      <c r="AD1303" t="s">
        <v>105</v>
      </c>
      <c r="AE1303" t="s">
        <v>45</v>
      </c>
      <c r="AF1303" s="44" t="s">
        <v>46</v>
      </c>
      <c r="AG1303" s="18" t="s">
        <v>4159</v>
      </c>
      <c r="AH1303" s="18"/>
      <c r="AI1303" s="2" t="s">
        <v>48</v>
      </c>
      <c r="AJ1303" s="2" t="e">
        <f>VLOOKUP(A1303,'Classification Test Result'!$A$2:$D$2428,4,FALSE)</f>
        <v>#N/A</v>
      </c>
      <c r="AL1303" s="2">
        <f>_xlfn.XLOOKUP($A1303,Results!$A$2:$A$2256,Results!G$2:G$2256,"")</f>
        <v>0</v>
      </c>
      <c r="AM1303" s="2">
        <f>_xlfn.XLOOKUP($A1303,Results!$A$2:$A$2256,Results!H$2:H$2256,"")</f>
        <v>0</v>
      </c>
      <c r="AN1303" s="2">
        <f>_xlfn.XLOOKUP($A1303,Results!$A$2:$A$2256,Results!I$2:I$2256,"")</f>
        <v>0</v>
      </c>
      <c r="AO1303" s="2">
        <f>_xlfn.XLOOKUP($A1303,Results!$A$2:$A$2256,Results!J$2:J$2256,"")</f>
        <v>0</v>
      </c>
      <c r="AP1303" s="2">
        <f>_xlfn.XLOOKUP($A1303,Results!$A$2:$A$2256,Results!K$2:K$2256,"")</f>
        <v>0</v>
      </c>
      <c r="AQ1303" s="2">
        <f>_xlfn.XLOOKUP($A1303,Results!$A$2:$A$2256,Results!L$2:L$2256,"")</f>
        <v>0</v>
      </c>
      <c r="AR1303" s="2">
        <f>_xlfn.XLOOKUP($A1303,Results!$A$2:$A$2256,Results!M$2:M$2256,"")</f>
        <v>0</v>
      </c>
      <c r="AS1303" s="2">
        <f>_xlfn.XLOOKUP($A1303,Results!$A$2:$A$2256,Results!N$2:N$2256,"")</f>
        <v>0</v>
      </c>
      <c r="AT1303" s="2" t="str">
        <f>_xlfn.XLOOKUP($A1303,Results!$A$2:$A$2256,Results!O$2:O$2256,"")</f>
        <v>GENERIC WIRE</v>
      </c>
      <c r="AU1303" s="2" t="str">
        <f>_xlfn.XLOOKUP($A1303,Results!$A$2:$A$2256,Results!P$2:P$2256,"")</f>
        <v>WIRE</v>
      </c>
      <c r="AV1303" s="2" t="str">
        <f>_xlfn.XLOOKUP($A1303,Results!$A$2:$A$2256,Results!Q$2:Q$2256,"")</f>
        <v>SINGLE_MATCH</v>
      </c>
      <c r="AW1303" s="2">
        <f>_xlfn.XLOOKUP($A1303,Results!$A$2:$A$2256,Results!R$2:R$2256,"")</f>
        <v>0</v>
      </c>
      <c r="AX1303" s="2">
        <f>_xlfn.XLOOKUP($A1303,Results!$A$2:$A$2256,Results!S$2:S$2256,"")</f>
        <v>0</v>
      </c>
      <c r="AY1303" s="2">
        <f>_xlfn.XLOOKUP($A1303,Results!$A$2:$A$2256,Results!T$2:T$2256,"")</f>
        <v>75</v>
      </c>
      <c r="AZ1303" s="2">
        <f>_xlfn.XLOOKUP($A1303,Results!$A$2:$A$2256,Results!U$2:U$2256,"")</f>
        <v>0</v>
      </c>
      <c r="BA1303" s="2" t="str">
        <f>_xlfn.XLOOKUP($A1303,Results!$A$2:$A$2256,Results!V$2:V$2256,"")</f>
        <v>SOUTHWIRE</v>
      </c>
      <c r="BB1303" s="2">
        <f>_xlfn.XLOOKUP($A1303,Results!$A$2:$A$2256,Results!W$2:W$2256,"")</f>
        <v>79</v>
      </c>
      <c r="BC1303" s="2">
        <f>_xlfn.XLOOKUP($A1303,Results!$A$2:$A$2256,Results!X$2:X$2256,"")</f>
        <v>26121614</v>
      </c>
      <c r="BD1303" s="2">
        <f>_xlfn.XLOOKUP($A1303,Results!$A$2:$A$2256,Results!Y$2:Y$2256,"")</f>
        <v>79</v>
      </c>
      <c r="BE1303" s="2" t="b">
        <f>_xlfn.XLOOKUP($A1303,Results!$A$2:$A$2256,Results!Z$2:Z$2256,"")</f>
        <v>1</v>
      </c>
    </row>
    <row r="1304" spans="1:57" ht="38.25" customHeight="1" x14ac:dyDescent="0.3">
      <c r="A1304">
        <v>906981</v>
      </c>
      <c r="B1304">
        <v>281418</v>
      </c>
      <c r="C1304" t="s">
        <v>36</v>
      </c>
      <c r="D1304" t="s">
        <v>603</v>
      </c>
      <c r="E1304" s="2" t="str">
        <f>VLOOKUP(F1304,'RPA Vendor Data '!F$1:$G$2418,2)</f>
        <v>REXEL USA, INC.</v>
      </c>
      <c r="F1304" s="2">
        <v>12873</v>
      </c>
      <c r="G1304" s="2">
        <v>1</v>
      </c>
      <c r="H1304" t="s">
        <v>4160</v>
      </c>
      <c r="I1304">
        <v>430</v>
      </c>
      <c r="J1304" t="s">
        <v>98</v>
      </c>
      <c r="K1304" t="s">
        <v>98</v>
      </c>
      <c r="L1304">
        <v>4177.08</v>
      </c>
      <c r="M1304" s="2" t="s">
        <v>105</v>
      </c>
      <c r="N1304" s="85" t="s">
        <v>4161</v>
      </c>
      <c r="O1304">
        <v>1259525</v>
      </c>
      <c r="P1304" t="s">
        <v>36</v>
      </c>
      <c r="Q1304" t="s">
        <v>36</v>
      </c>
      <c r="R1304">
        <v>1796.14</v>
      </c>
      <c r="S1304" s="1">
        <v>45744.271527314813</v>
      </c>
      <c r="T1304" t="s">
        <v>42</v>
      </c>
      <c r="U1304" s="1">
        <v>45744.060416666667</v>
      </c>
      <c r="V1304" t="s">
        <v>43</v>
      </c>
      <c r="W1304" t="s">
        <v>36</v>
      </c>
      <c r="X1304">
        <v>1</v>
      </c>
      <c r="Y1304">
        <v>201</v>
      </c>
      <c r="Z1304" t="s">
        <v>36</v>
      </c>
      <c r="AA1304" t="s">
        <v>36</v>
      </c>
      <c r="AB1304" t="s">
        <v>36</v>
      </c>
      <c r="AC1304" t="s">
        <v>105</v>
      </c>
      <c r="AD1304" t="s">
        <v>105</v>
      </c>
      <c r="AE1304" t="s">
        <v>45</v>
      </c>
      <c r="AF1304" s="44" t="s">
        <v>46</v>
      </c>
      <c r="AG1304" s="18" t="s">
        <v>4159</v>
      </c>
      <c r="AH1304" s="18"/>
      <c r="AI1304" s="2" t="s">
        <v>48</v>
      </c>
      <c r="AJ1304" s="2" t="e">
        <f>VLOOKUP(A1304,'Classification Test Result'!$A$2:$D$2428,4,FALSE)</f>
        <v>#N/A</v>
      </c>
      <c r="AL1304" s="2">
        <f>_xlfn.XLOOKUP($A1304,Results!$A$2:$A$2256,Results!G$2:G$2256,"")</f>
        <v>0</v>
      </c>
      <c r="AM1304" s="2">
        <f>_xlfn.XLOOKUP($A1304,Results!$A$2:$A$2256,Results!H$2:H$2256,"")</f>
        <v>0</v>
      </c>
      <c r="AN1304" s="2">
        <f>_xlfn.XLOOKUP($A1304,Results!$A$2:$A$2256,Results!I$2:I$2256,"")</f>
        <v>0</v>
      </c>
      <c r="AO1304" s="2">
        <f>_xlfn.XLOOKUP($A1304,Results!$A$2:$A$2256,Results!J$2:J$2256,"")</f>
        <v>0</v>
      </c>
      <c r="AP1304" s="2">
        <f>_xlfn.XLOOKUP($A1304,Results!$A$2:$A$2256,Results!K$2:K$2256,"")</f>
        <v>0</v>
      </c>
      <c r="AQ1304" s="2">
        <f>_xlfn.XLOOKUP($A1304,Results!$A$2:$A$2256,Results!L$2:L$2256,"")</f>
        <v>0</v>
      </c>
      <c r="AR1304" s="2">
        <f>_xlfn.XLOOKUP($A1304,Results!$A$2:$A$2256,Results!M$2:M$2256,"")</f>
        <v>0</v>
      </c>
      <c r="AS1304" s="2">
        <f>_xlfn.XLOOKUP($A1304,Results!$A$2:$A$2256,Results!N$2:N$2256,"")</f>
        <v>0</v>
      </c>
      <c r="AT1304" s="2" t="str">
        <f>_xlfn.XLOOKUP($A1304,Results!$A$2:$A$2256,Results!O$2:O$2256,"")</f>
        <v>GENERIC WIRE</v>
      </c>
      <c r="AU1304" s="2" t="str">
        <f>_xlfn.XLOOKUP($A1304,Results!$A$2:$A$2256,Results!P$2:P$2256,"")</f>
        <v>WIRE</v>
      </c>
      <c r="AV1304" s="2" t="str">
        <f>_xlfn.XLOOKUP($A1304,Results!$A$2:$A$2256,Results!Q$2:Q$2256,"")</f>
        <v>SINGLE_MATCH</v>
      </c>
      <c r="AW1304" s="2">
        <f>_xlfn.XLOOKUP($A1304,Results!$A$2:$A$2256,Results!R$2:R$2256,"")</f>
        <v>0</v>
      </c>
      <c r="AX1304" s="2">
        <f>_xlfn.XLOOKUP($A1304,Results!$A$2:$A$2256,Results!S$2:S$2256,"")</f>
        <v>0</v>
      </c>
      <c r="AY1304" s="2">
        <f>_xlfn.XLOOKUP($A1304,Results!$A$2:$A$2256,Results!T$2:T$2256,"")</f>
        <v>75</v>
      </c>
      <c r="AZ1304" s="2">
        <f>_xlfn.XLOOKUP($A1304,Results!$A$2:$A$2256,Results!U$2:U$2256,"")</f>
        <v>0</v>
      </c>
      <c r="BA1304" s="2" t="str">
        <f>_xlfn.XLOOKUP($A1304,Results!$A$2:$A$2256,Results!V$2:V$2256,"")</f>
        <v>SOUTHWIRE</v>
      </c>
      <c r="BB1304" s="2">
        <f>_xlfn.XLOOKUP($A1304,Results!$A$2:$A$2256,Results!W$2:W$2256,"")</f>
        <v>79</v>
      </c>
      <c r="BC1304" s="2">
        <f>_xlfn.XLOOKUP($A1304,Results!$A$2:$A$2256,Results!X$2:X$2256,"")</f>
        <v>26121614</v>
      </c>
      <c r="BD1304" s="2">
        <f>_xlfn.XLOOKUP($A1304,Results!$A$2:$A$2256,Results!Y$2:Y$2256,"")</f>
        <v>79</v>
      </c>
      <c r="BE1304" s="2" t="b">
        <f>_xlfn.XLOOKUP($A1304,Results!$A$2:$A$2256,Results!Z$2:Z$2256,"")</f>
        <v>1</v>
      </c>
    </row>
    <row r="1305" spans="1:57" ht="38.25" customHeight="1" x14ac:dyDescent="0.3">
      <c r="A1305">
        <v>906982</v>
      </c>
      <c r="B1305">
        <v>281413</v>
      </c>
      <c r="C1305" t="s">
        <v>36</v>
      </c>
      <c r="D1305" t="s">
        <v>3657</v>
      </c>
      <c r="E1305" s="2" t="str">
        <f>VLOOKUP(F1305,'RPA Vendor Data '!F$1:$G$2418,2)</f>
        <v>REXEL USA, INC.</v>
      </c>
      <c r="F1305" s="2">
        <v>12873</v>
      </c>
      <c r="G1305" s="2">
        <v>9</v>
      </c>
      <c r="H1305" t="s">
        <v>4162</v>
      </c>
      <c r="I1305">
        <v>20</v>
      </c>
      <c r="J1305" t="s">
        <v>98</v>
      </c>
      <c r="K1305" t="s">
        <v>98</v>
      </c>
      <c r="L1305">
        <v>1579.2929999999999</v>
      </c>
      <c r="M1305" s="2" t="s">
        <v>105</v>
      </c>
      <c r="N1305" s="85" t="s">
        <v>4163</v>
      </c>
      <c r="O1305">
        <v>1259520</v>
      </c>
      <c r="P1305" t="s">
        <v>36</v>
      </c>
      <c r="Q1305" t="s">
        <v>36</v>
      </c>
      <c r="R1305">
        <v>31.59</v>
      </c>
      <c r="S1305" s="1">
        <v>45744.271742824072</v>
      </c>
      <c r="T1305" t="s">
        <v>42</v>
      </c>
      <c r="U1305" s="1">
        <v>45744.059027777781</v>
      </c>
      <c r="V1305" t="s">
        <v>43</v>
      </c>
      <c r="W1305" t="s">
        <v>36</v>
      </c>
      <c r="X1305">
        <v>0</v>
      </c>
      <c r="Y1305">
        <v>201</v>
      </c>
      <c r="Z1305" t="s">
        <v>36</v>
      </c>
      <c r="AA1305" t="s">
        <v>36</v>
      </c>
      <c r="AB1305" t="s">
        <v>36</v>
      </c>
      <c r="AC1305" t="s">
        <v>105</v>
      </c>
      <c r="AD1305" t="s">
        <v>105</v>
      </c>
      <c r="AE1305" t="s">
        <v>45</v>
      </c>
      <c r="AF1305" s="44" t="s">
        <v>46</v>
      </c>
      <c r="AG1305" s="18" t="s">
        <v>4164</v>
      </c>
      <c r="AH1305" s="18"/>
      <c r="AI1305" s="2" t="s">
        <v>48</v>
      </c>
      <c r="AJ1305" s="2" t="e">
        <f>VLOOKUP(A1305,'Classification Test Result'!$A$2:$D$2428,4,FALSE)</f>
        <v>#N/A</v>
      </c>
      <c r="AL1305" s="2">
        <f>_xlfn.XLOOKUP($A1305,Results!$A$2:$A$2256,Results!G$2:G$2256,"")</f>
        <v>0</v>
      </c>
      <c r="AM1305" s="2">
        <f>_xlfn.XLOOKUP($A1305,Results!$A$2:$A$2256,Results!H$2:H$2256,"")</f>
        <v>0</v>
      </c>
      <c r="AN1305" s="2">
        <f>_xlfn.XLOOKUP($A1305,Results!$A$2:$A$2256,Results!I$2:I$2256,"")</f>
        <v>0</v>
      </c>
      <c r="AO1305" s="2">
        <f>_xlfn.XLOOKUP($A1305,Results!$A$2:$A$2256,Results!J$2:J$2256,"")</f>
        <v>0</v>
      </c>
      <c r="AP1305" s="2">
        <f>_xlfn.XLOOKUP($A1305,Results!$A$2:$A$2256,Results!K$2:K$2256,"")</f>
        <v>0</v>
      </c>
      <c r="AQ1305" s="2">
        <f>_xlfn.XLOOKUP($A1305,Results!$A$2:$A$2256,Results!L$2:L$2256,"")</f>
        <v>0</v>
      </c>
      <c r="AR1305" s="2">
        <f>_xlfn.XLOOKUP($A1305,Results!$A$2:$A$2256,Results!M$2:M$2256,"")</f>
        <v>0</v>
      </c>
      <c r="AS1305" s="2">
        <f>_xlfn.XLOOKUP($A1305,Results!$A$2:$A$2256,Results!N$2:N$2256,"")</f>
        <v>0</v>
      </c>
      <c r="AT1305" s="2" t="str">
        <f>_xlfn.XLOOKUP($A1305,Results!$A$2:$A$2256,Results!O$2:O$2256,"")</f>
        <v>GENERIC WIRE</v>
      </c>
      <c r="AU1305" s="2" t="str">
        <f>_xlfn.XLOOKUP($A1305,Results!$A$2:$A$2256,Results!P$2:P$2256,"")</f>
        <v>COP</v>
      </c>
      <c r="AV1305" s="2" t="str">
        <f>_xlfn.XLOOKUP($A1305,Results!$A$2:$A$2256,Results!Q$2:Q$2256,"")</f>
        <v>SINGLE_MATCH</v>
      </c>
      <c r="AW1305" s="2">
        <f>_xlfn.XLOOKUP($A1305,Results!$A$2:$A$2256,Results!R$2:R$2256,"")</f>
        <v>0</v>
      </c>
      <c r="AX1305" s="2">
        <f>_xlfn.XLOOKUP($A1305,Results!$A$2:$A$2256,Results!S$2:S$2256,"")</f>
        <v>0</v>
      </c>
      <c r="AY1305" s="2">
        <f>_xlfn.XLOOKUP($A1305,Results!$A$2:$A$2256,Results!T$2:T$2256,"")</f>
        <v>60</v>
      </c>
      <c r="AZ1305" s="2">
        <f>_xlfn.XLOOKUP($A1305,Results!$A$2:$A$2256,Results!U$2:U$2256,"")</f>
        <v>0</v>
      </c>
      <c r="BA1305" s="2" t="str">
        <f>_xlfn.XLOOKUP($A1305,Results!$A$2:$A$2256,Results!V$2:V$2256,"")</f>
        <v>SOUTHWIRE</v>
      </c>
      <c r="BB1305" s="2">
        <f>_xlfn.XLOOKUP($A1305,Results!$A$2:$A$2256,Results!W$2:W$2256,"")</f>
        <v>77</v>
      </c>
      <c r="BC1305" s="2">
        <f>_xlfn.XLOOKUP($A1305,Results!$A$2:$A$2256,Results!X$2:X$2256,"")</f>
        <v>26121614</v>
      </c>
      <c r="BD1305" s="2">
        <f>_xlfn.XLOOKUP($A1305,Results!$A$2:$A$2256,Results!Y$2:Y$2256,"")</f>
        <v>77</v>
      </c>
      <c r="BE1305" s="2" t="b">
        <f>_xlfn.XLOOKUP($A1305,Results!$A$2:$A$2256,Results!Z$2:Z$2256,"")</f>
        <v>1</v>
      </c>
    </row>
    <row r="1306" spans="1:57" ht="38.25" customHeight="1" x14ac:dyDescent="0.3">
      <c r="A1306">
        <v>906983</v>
      </c>
      <c r="B1306">
        <v>281413</v>
      </c>
      <c r="C1306" t="s">
        <v>36</v>
      </c>
      <c r="D1306" t="s">
        <v>3657</v>
      </c>
      <c r="E1306" s="2" t="str">
        <f>VLOOKUP(F1306,'RPA Vendor Data '!F$1:$G$2418,2)</f>
        <v>REXEL USA, INC.</v>
      </c>
      <c r="F1306" s="2">
        <v>12873</v>
      </c>
      <c r="G1306" s="2">
        <v>7</v>
      </c>
      <c r="H1306" t="s">
        <v>4165</v>
      </c>
      <c r="I1306">
        <v>20</v>
      </c>
      <c r="J1306" t="s">
        <v>98</v>
      </c>
      <c r="K1306" t="s">
        <v>98</v>
      </c>
      <c r="L1306">
        <v>1579.2929999999999</v>
      </c>
      <c r="M1306" s="2" t="s">
        <v>105</v>
      </c>
      <c r="N1306" s="85" t="s">
        <v>4166</v>
      </c>
      <c r="O1306">
        <v>1259519</v>
      </c>
      <c r="P1306" t="s">
        <v>36</v>
      </c>
      <c r="Q1306" t="s">
        <v>36</v>
      </c>
      <c r="R1306">
        <v>31.59</v>
      </c>
      <c r="S1306" s="1">
        <v>45744.271719293982</v>
      </c>
      <c r="T1306" t="s">
        <v>42</v>
      </c>
      <c r="U1306" s="1">
        <v>45744.059027777781</v>
      </c>
      <c r="V1306" t="s">
        <v>43</v>
      </c>
      <c r="W1306" t="s">
        <v>36</v>
      </c>
      <c r="X1306">
        <v>0</v>
      </c>
      <c r="Y1306">
        <v>201</v>
      </c>
      <c r="Z1306" t="s">
        <v>36</v>
      </c>
      <c r="AA1306" t="s">
        <v>36</v>
      </c>
      <c r="AB1306" t="s">
        <v>36</v>
      </c>
      <c r="AC1306" t="s">
        <v>105</v>
      </c>
      <c r="AD1306" t="s">
        <v>105</v>
      </c>
      <c r="AE1306" t="s">
        <v>45</v>
      </c>
      <c r="AF1306" s="44" t="s">
        <v>46</v>
      </c>
      <c r="AG1306" s="18" t="s">
        <v>4167</v>
      </c>
      <c r="AH1306" s="18"/>
      <c r="AI1306" s="2" t="s">
        <v>48</v>
      </c>
      <c r="AJ1306" s="2" t="e">
        <f>VLOOKUP(A1306,'Classification Test Result'!$A$2:$D$2428,4,FALSE)</f>
        <v>#N/A</v>
      </c>
      <c r="AL1306" s="2">
        <f>_xlfn.XLOOKUP($A1306,Results!$A$2:$A$2256,Results!G$2:G$2256,"")</f>
        <v>0</v>
      </c>
      <c r="AM1306" s="2">
        <f>_xlfn.XLOOKUP($A1306,Results!$A$2:$A$2256,Results!H$2:H$2256,"")</f>
        <v>0</v>
      </c>
      <c r="AN1306" s="2">
        <f>_xlfn.XLOOKUP($A1306,Results!$A$2:$A$2256,Results!I$2:I$2256,"")</f>
        <v>0</v>
      </c>
      <c r="AO1306" s="2">
        <f>_xlfn.XLOOKUP($A1306,Results!$A$2:$A$2256,Results!J$2:J$2256,"")</f>
        <v>0</v>
      </c>
      <c r="AP1306" s="2">
        <f>_xlfn.XLOOKUP($A1306,Results!$A$2:$A$2256,Results!K$2:K$2256,"")</f>
        <v>0</v>
      </c>
      <c r="AQ1306" s="2">
        <f>_xlfn.XLOOKUP($A1306,Results!$A$2:$A$2256,Results!L$2:L$2256,"")</f>
        <v>0</v>
      </c>
      <c r="AR1306" s="2">
        <f>_xlfn.XLOOKUP($A1306,Results!$A$2:$A$2256,Results!M$2:M$2256,"")</f>
        <v>0</v>
      </c>
      <c r="AS1306" s="2">
        <f>_xlfn.XLOOKUP($A1306,Results!$A$2:$A$2256,Results!N$2:N$2256,"")</f>
        <v>0</v>
      </c>
      <c r="AT1306" s="2" t="str">
        <f>_xlfn.XLOOKUP($A1306,Results!$A$2:$A$2256,Results!O$2:O$2256,"")</f>
        <v>GENERIC WIRE</v>
      </c>
      <c r="AU1306" s="2" t="str">
        <f>_xlfn.XLOOKUP($A1306,Results!$A$2:$A$2256,Results!P$2:P$2256,"")</f>
        <v>COP</v>
      </c>
      <c r="AV1306" s="2" t="str">
        <f>_xlfn.XLOOKUP($A1306,Results!$A$2:$A$2256,Results!Q$2:Q$2256,"")</f>
        <v>SINGLE_MATCH</v>
      </c>
      <c r="AW1306" s="2">
        <f>_xlfn.XLOOKUP($A1306,Results!$A$2:$A$2256,Results!R$2:R$2256,"")</f>
        <v>0</v>
      </c>
      <c r="AX1306" s="2">
        <f>_xlfn.XLOOKUP($A1306,Results!$A$2:$A$2256,Results!S$2:S$2256,"")</f>
        <v>0</v>
      </c>
      <c r="AY1306" s="2">
        <f>_xlfn.XLOOKUP($A1306,Results!$A$2:$A$2256,Results!T$2:T$2256,"")</f>
        <v>60</v>
      </c>
      <c r="AZ1306" s="2">
        <f>_xlfn.XLOOKUP($A1306,Results!$A$2:$A$2256,Results!U$2:U$2256,"")</f>
        <v>0</v>
      </c>
      <c r="BA1306" s="2" t="str">
        <f>_xlfn.XLOOKUP($A1306,Results!$A$2:$A$2256,Results!V$2:V$2256,"")</f>
        <v>SOUTHWIRE</v>
      </c>
      <c r="BB1306" s="2">
        <f>_xlfn.XLOOKUP($A1306,Results!$A$2:$A$2256,Results!W$2:W$2256,"")</f>
        <v>77</v>
      </c>
      <c r="BC1306" s="2">
        <f>_xlfn.XLOOKUP($A1306,Results!$A$2:$A$2256,Results!X$2:X$2256,"")</f>
        <v>26121614</v>
      </c>
      <c r="BD1306" s="2">
        <f>_xlfn.XLOOKUP($A1306,Results!$A$2:$A$2256,Results!Y$2:Y$2256,"")</f>
        <v>77</v>
      </c>
      <c r="BE1306" s="2" t="b">
        <f>_xlfn.XLOOKUP($A1306,Results!$A$2:$A$2256,Results!Z$2:Z$2256,"")</f>
        <v>1</v>
      </c>
    </row>
    <row r="1307" spans="1:57" ht="38.25" customHeight="1" x14ac:dyDescent="0.3">
      <c r="A1307">
        <v>906984</v>
      </c>
      <c r="B1307">
        <v>281413</v>
      </c>
      <c r="C1307" t="s">
        <v>36</v>
      </c>
      <c r="D1307" t="s">
        <v>3657</v>
      </c>
      <c r="E1307" s="2" t="str">
        <f>VLOOKUP(F1307,'RPA Vendor Data '!F$1:$G$2418,2)</f>
        <v>REXEL USA, INC.</v>
      </c>
      <c r="F1307" s="2">
        <v>12873</v>
      </c>
      <c r="G1307" s="2">
        <v>8</v>
      </c>
      <c r="H1307" t="s">
        <v>4168</v>
      </c>
      <c r="I1307">
        <v>20</v>
      </c>
      <c r="J1307" t="s">
        <v>98</v>
      </c>
      <c r="K1307" t="s">
        <v>98</v>
      </c>
      <c r="L1307">
        <v>1579.2929999999999</v>
      </c>
      <c r="M1307" s="2" t="s">
        <v>105</v>
      </c>
      <c r="N1307" s="85" t="s">
        <v>4169</v>
      </c>
      <c r="O1307">
        <v>1293968</v>
      </c>
      <c r="P1307" t="s">
        <v>36</v>
      </c>
      <c r="Q1307" t="s">
        <v>36</v>
      </c>
      <c r="R1307">
        <v>31.59</v>
      </c>
      <c r="S1307" s="1">
        <v>45744.271722685182</v>
      </c>
      <c r="T1307" t="s">
        <v>42</v>
      </c>
      <c r="U1307" s="1">
        <v>45744.059027777781</v>
      </c>
      <c r="V1307" t="s">
        <v>43</v>
      </c>
      <c r="W1307" t="s">
        <v>36</v>
      </c>
      <c r="X1307">
        <v>0</v>
      </c>
      <c r="Y1307">
        <v>201</v>
      </c>
      <c r="Z1307" t="s">
        <v>36</v>
      </c>
      <c r="AA1307" t="s">
        <v>36</v>
      </c>
      <c r="AB1307" t="s">
        <v>36</v>
      </c>
      <c r="AC1307" t="s">
        <v>105</v>
      </c>
      <c r="AD1307" t="s">
        <v>105</v>
      </c>
      <c r="AE1307" t="s">
        <v>45</v>
      </c>
      <c r="AF1307" s="44" t="s">
        <v>46</v>
      </c>
      <c r="AG1307" s="18" t="s">
        <v>4170</v>
      </c>
      <c r="AH1307" s="18"/>
      <c r="AI1307" s="2" t="s">
        <v>48</v>
      </c>
      <c r="AJ1307" s="2" t="e">
        <f>VLOOKUP(A1307,'Classification Test Result'!$A$2:$D$2428,4,FALSE)</f>
        <v>#N/A</v>
      </c>
      <c r="AL1307" s="2">
        <f>_xlfn.XLOOKUP($A1307,Results!$A$2:$A$2256,Results!G$2:G$2256,"")</f>
        <v>0</v>
      </c>
      <c r="AM1307" s="2">
        <f>_xlfn.XLOOKUP($A1307,Results!$A$2:$A$2256,Results!H$2:H$2256,"")</f>
        <v>0</v>
      </c>
      <c r="AN1307" s="2">
        <f>_xlfn.XLOOKUP($A1307,Results!$A$2:$A$2256,Results!I$2:I$2256,"")</f>
        <v>0</v>
      </c>
      <c r="AO1307" s="2">
        <f>_xlfn.XLOOKUP($A1307,Results!$A$2:$A$2256,Results!J$2:J$2256,"")</f>
        <v>0</v>
      </c>
      <c r="AP1307" s="2">
        <f>_xlfn.XLOOKUP($A1307,Results!$A$2:$A$2256,Results!K$2:K$2256,"")</f>
        <v>0</v>
      </c>
      <c r="AQ1307" s="2">
        <f>_xlfn.XLOOKUP($A1307,Results!$A$2:$A$2256,Results!L$2:L$2256,"")</f>
        <v>0</v>
      </c>
      <c r="AR1307" s="2">
        <f>_xlfn.XLOOKUP($A1307,Results!$A$2:$A$2256,Results!M$2:M$2256,"")</f>
        <v>0</v>
      </c>
      <c r="AS1307" s="2">
        <f>_xlfn.XLOOKUP($A1307,Results!$A$2:$A$2256,Results!N$2:N$2256,"")</f>
        <v>0</v>
      </c>
      <c r="AT1307" s="2" t="str">
        <f>_xlfn.XLOOKUP($A1307,Results!$A$2:$A$2256,Results!O$2:O$2256,"")</f>
        <v>MASTER LOCK</v>
      </c>
      <c r="AU1307" s="2" t="str">
        <f>_xlfn.XLOOKUP($A1307,Results!$A$2:$A$2256,Results!P$2:P$2256,"")</f>
        <v>MASTER</v>
      </c>
      <c r="AV1307" s="2" t="str">
        <f>_xlfn.XLOOKUP($A1307,Results!$A$2:$A$2256,Results!Q$2:Q$2256,"")</f>
        <v>MULTIPLE_MATCHES_ONE_VALID</v>
      </c>
      <c r="AW1307" s="2">
        <f>_xlfn.XLOOKUP($A1307,Results!$A$2:$A$2256,Results!R$2:R$2256,"")</f>
        <v>0</v>
      </c>
      <c r="AX1307" s="2">
        <f>_xlfn.XLOOKUP($A1307,Results!$A$2:$A$2256,Results!S$2:S$2256,"")</f>
        <v>0</v>
      </c>
      <c r="AY1307" s="2">
        <f>_xlfn.XLOOKUP($A1307,Results!$A$2:$A$2256,Results!T$2:T$2256,"")</f>
        <v>50</v>
      </c>
      <c r="AZ1307" s="2">
        <f>_xlfn.XLOOKUP($A1307,Results!$A$2:$A$2256,Results!U$2:U$2256,"")</f>
        <v>0</v>
      </c>
      <c r="BA1307" s="2" t="str">
        <f>_xlfn.XLOOKUP($A1307,Results!$A$2:$A$2256,Results!V$2:V$2256,"")</f>
        <v>SOUTHWIRE</v>
      </c>
      <c r="BB1307" s="2">
        <f>_xlfn.XLOOKUP($A1307,Results!$A$2:$A$2256,Results!W$2:W$2256,"")</f>
        <v>76</v>
      </c>
      <c r="BC1307" s="2">
        <f>_xlfn.XLOOKUP($A1307,Results!$A$2:$A$2256,Results!X$2:X$2256,"")</f>
        <v>26121614</v>
      </c>
      <c r="BD1307" s="2">
        <f>_xlfn.XLOOKUP($A1307,Results!$A$2:$A$2256,Results!Y$2:Y$2256,"")</f>
        <v>76</v>
      </c>
      <c r="BE1307" s="2" t="b">
        <f>_xlfn.XLOOKUP($A1307,Results!$A$2:$A$2256,Results!Z$2:Z$2256,"")</f>
        <v>1</v>
      </c>
    </row>
    <row r="1308" spans="1:57" ht="38.25" customHeight="1" x14ac:dyDescent="0.3">
      <c r="A1308">
        <v>906985</v>
      </c>
      <c r="B1308">
        <v>281413</v>
      </c>
      <c r="C1308" t="s">
        <v>36</v>
      </c>
      <c r="D1308" t="s">
        <v>3657</v>
      </c>
      <c r="E1308" s="2" t="str">
        <f>VLOOKUP(F1308,'RPA Vendor Data '!F$1:$G$2418,2)</f>
        <v>REXEL USA, INC.</v>
      </c>
      <c r="F1308" s="2">
        <v>12873</v>
      </c>
      <c r="G1308" s="2">
        <v>6</v>
      </c>
      <c r="H1308" t="s">
        <v>4171</v>
      </c>
      <c r="I1308">
        <v>20</v>
      </c>
      <c r="J1308" t="s">
        <v>98</v>
      </c>
      <c r="K1308" t="s">
        <v>98</v>
      </c>
      <c r="L1308">
        <v>1579.2929999999999</v>
      </c>
      <c r="M1308" s="2" t="s">
        <v>105</v>
      </c>
      <c r="N1308" s="85" t="s">
        <v>4172</v>
      </c>
      <c r="O1308">
        <v>152053</v>
      </c>
      <c r="P1308" t="s">
        <v>36</v>
      </c>
      <c r="Q1308" t="s">
        <v>36</v>
      </c>
      <c r="R1308">
        <v>31.59</v>
      </c>
      <c r="S1308" s="1">
        <v>45744.271739548611</v>
      </c>
      <c r="T1308" t="s">
        <v>42</v>
      </c>
      <c r="U1308" s="1">
        <v>45744.059027777781</v>
      </c>
      <c r="V1308" t="s">
        <v>43</v>
      </c>
      <c r="W1308" t="s">
        <v>36</v>
      </c>
      <c r="X1308">
        <v>0</v>
      </c>
      <c r="Y1308">
        <v>201</v>
      </c>
      <c r="Z1308" t="s">
        <v>36</v>
      </c>
      <c r="AA1308" t="s">
        <v>36</v>
      </c>
      <c r="AB1308" t="s">
        <v>36</v>
      </c>
      <c r="AC1308" t="s">
        <v>105</v>
      </c>
      <c r="AD1308" t="s">
        <v>105</v>
      </c>
      <c r="AE1308" t="s">
        <v>45</v>
      </c>
      <c r="AF1308" s="44" t="s">
        <v>46</v>
      </c>
      <c r="AG1308" s="18" t="s">
        <v>4173</v>
      </c>
      <c r="AH1308" s="18"/>
      <c r="AI1308" s="2" t="s">
        <v>48</v>
      </c>
      <c r="AJ1308" s="2" t="e">
        <f>VLOOKUP(A1308,'Classification Test Result'!$A$2:$D$2428,4,FALSE)</f>
        <v>#N/A</v>
      </c>
      <c r="AL1308" s="2">
        <f>_xlfn.XLOOKUP($A1308,Results!$A$2:$A$2256,Results!G$2:G$2256,"")</f>
        <v>0</v>
      </c>
      <c r="AM1308" s="2">
        <f>_xlfn.XLOOKUP($A1308,Results!$A$2:$A$2256,Results!H$2:H$2256,"")</f>
        <v>0</v>
      </c>
      <c r="AN1308" s="2">
        <f>_xlfn.XLOOKUP($A1308,Results!$A$2:$A$2256,Results!I$2:I$2256,"")</f>
        <v>0</v>
      </c>
      <c r="AO1308" s="2">
        <f>_xlfn.XLOOKUP($A1308,Results!$A$2:$A$2256,Results!J$2:J$2256,"")</f>
        <v>0</v>
      </c>
      <c r="AP1308" s="2">
        <f>_xlfn.XLOOKUP($A1308,Results!$A$2:$A$2256,Results!K$2:K$2256,"")</f>
        <v>0</v>
      </c>
      <c r="AQ1308" s="2">
        <f>_xlfn.XLOOKUP($A1308,Results!$A$2:$A$2256,Results!L$2:L$2256,"")</f>
        <v>0</v>
      </c>
      <c r="AR1308" s="2">
        <f>_xlfn.XLOOKUP($A1308,Results!$A$2:$A$2256,Results!M$2:M$2256,"")</f>
        <v>0</v>
      </c>
      <c r="AS1308" s="2">
        <f>_xlfn.XLOOKUP($A1308,Results!$A$2:$A$2256,Results!N$2:N$2256,"")</f>
        <v>0</v>
      </c>
      <c r="AT1308" s="2" t="str">
        <f>_xlfn.XLOOKUP($A1308,Results!$A$2:$A$2256,Results!O$2:O$2256,"")</f>
        <v>GENERIC WIRE</v>
      </c>
      <c r="AU1308" s="2" t="str">
        <f>_xlfn.XLOOKUP($A1308,Results!$A$2:$A$2256,Results!P$2:P$2256,"")</f>
        <v>COP</v>
      </c>
      <c r="AV1308" s="2" t="str">
        <f>_xlfn.XLOOKUP($A1308,Results!$A$2:$A$2256,Results!Q$2:Q$2256,"")</f>
        <v>SINGLE_MATCH</v>
      </c>
      <c r="AW1308" s="2">
        <f>_xlfn.XLOOKUP($A1308,Results!$A$2:$A$2256,Results!R$2:R$2256,"")</f>
        <v>0</v>
      </c>
      <c r="AX1308" s="2">
        <f>_xlfn.XLOOKUP($A1308,Results!$A$2:$A$2256,Results!S$2:S$2256,"")</f>
        <v>0</v>
      </c>
      <c r="AY1308" s="2">
        <f>_xlfn.XLOOKUP($A1308,Results!$A$2:$A$2256,Results!T$2:T$2256,"")</f>
        <v>60</v>
      </c>
      <c r="AZ1308" s="2">
        <f>_xlfn.XLOOKUP($A1308,Results!$A$2:$A$2256,Results!U$2:U$2256,"")</f>
        <v>0</v>
      </c>
      <c r="BA1308" s="2" t="str">
        <f>_xlfn.XLOOKUP($A1308,Results!$A$2:$A$2256,Results!V$2:V$2256,"")</f>
        <v>SOUTHWIRE</v>
      </c>
      <c r="BB1308" s="2">
        <f>_xlfn.XLOOKUP($A1308,Results!$A$2:$A$2256,Results!W$2:W$2256,"")</f>
        <v>76</v>
      </c>
      <c r="BC1308" s="2">
        <f>_xlfn.XLOOKUP($A1308,Results!$A$2:$A$2256,Results!X$2:X$2256,"")</f>
        <v>26121614</v>
      </c>
      <c r="BD1308" s="2">
        <f>_xlfn.XLOOKUP($A1308,Results!$A$2:$A$2256,Results!Y$2:Y$2256,"")</f>
        <v>76</v>
      </c>
      <c r="BE1308" s="2" t="b">
        <f>_xlfn.XLOOKUP($A1308,Results!$A$2:$A$2256,Results!Z$2:Z$2256,"")</f>
        <v>1</v>
      </c>
    </row>
    <row r="1309" spans="1:57" ht="38.25" customHeight="1" x14ac:dyDescent="0.3">
      <c r="A1309">
        <v>906986</v>
      </c>
      <c r="B1309">
        <v>281600</v>
      </c>
      <c r="C1309" t="s">
        <v>36</v>
      </c>
      <c r="D1309" t="s">
        <v>1364</v>
      </c>
      <c r="E1309" s="2" t="str">
        <f>VLOOKUP(F1309,'RPA Vendor Data '!F$1:$G$2418,2)</f>
        <v>REXEL USA, INC.</v>
      </c>
      <c r="F1309" s="2">
        <v>12873</v>
      </c>
      <c r="G1309" s="2">
        <v>11</v>
      </c>
      <c r="H1309" t="s">
        <v>4174</v>
      </c>
      <c r="I1309">
        <v>1000</v>
      </c>
      <c r="J1309" t="s">
        <v>98</v>
      </c>
      <c r="K1309" t="s">
        <v>98</v>
      </c>
      <c r="L1309">
        <v>148.96299999999999</v>
      </c>
      <c r="M1309" s="2" t="s">
        <v>105</v>
      </c>
      <c r="N1309" s="85" t="s">
        <v>4175</v>
      </c>
      <c r="O1309">
        <v>94564</v>
      </c>
      <c r="P1309" t="s">
        <v>4176</v>
      </c>
      <c r="Q1309" t="s">
        <v>36</v>
      </c>
      <c r="R1309">
        <v>148.96</v>
      </c>
      <c r="S1309" s="1">
        <v>45744.481177430564</v>
      </c>
      <c r="T1309" t="s">
        <v>42</v>
      </c>
      <c r="U1309" s="1">
        <v>45744.251388888893</v>
      </c>
      <c r="V1309" t="s">
        <v>43</v>
      </c>
      <c r="W1309" t="s">
        <v>36</v>
      </c>
      <c r="X1309">
        <v>0</v>
      </c>
      <c r="Y1309">
        <v>201</v>
      </c>
      <c r="Z1309" t="s">
        <v>36</v>
      </c>
      <c r="AA1309" t="s">
        <v>36</v>
      </c>
      <c r="AB1309" t="s">
        <v>36</v>
      </c>
      <c r="AC1309" t="s">
        <v>105</v>
      </c>
      <c r="AD1309" t="s">
        <v>105</v>
      </c>
      <c r="AE1309" t="s">
        <v>45</v>
      </c>
      <c r="AF1309" s="44" t="s">
        <v>46</v>
      </c>
      <c r="AG1309" s="18" t="s">
        <v>4177</v>
      </c>
      <c r="AH1309" s="18"/>
      <c r="AI1309" s="2" t="s">
        <v>48</v>
      </c>
      <c r="AJ1309" s="2" t="e">
        <f>VLOOKUP(A1309,'Classification Test Result'!$A$2:$D$2428,4,FALSE)</f>
        <v>#N/A</v>
      </c>
      <c r="AL1309" s="2">
        <f>_xlfn.XLOOKUP($A1309,Results!$A$2:$A$2256,Results!G$2:G$2256,"")</f>
        <v>0</v>
      </c>
      <c r="AM1309" s="2">
        <f>_xlfn.XLOOKUP($A1309,Results!$A$2:$A$2256,Results!H$2:H$2256,"")</f>
        <v>0</v>
      </c>
      <c r="AN1309" s="2">
        <f>_xlfn.XLOOKUP($A1309,Results!$A$2:$A$2256,Results!I$2:I$2256,"")</f>
        <v>0</v>
      </c>
      <c r="AO1309" s="2">
        <f>_xlfn.XLOOKUP($A1309,Results!$A$2:$A$2256,Results!J$2:J$2256,"")</f>
        <v>0</v>
      </c>
      <c r="AP1309" s="2">
        <f>_xlfn.XLOOKUP($A1309,Results!$A$2:$A$2256,Results!K$2:K$2256,"")</f>
        <v>0</v>
      </c>
      <c r="AQ1309" s="2">
        <f>_xlfn.XLOOKUP($A1309,Results!$A$2:$A$2256,Results!L$2:L$2256,"")</f>
        <v>0</v>
      </c>
      <c r="AR1309" s="2">
        <f>_xlfn.XLOOKUP($A1309,Results!$A$2:$A$2256,Results!M$2:M$2256,"")</f>
        <v>0</v>
      </c>
      <c r="AS1309" s="2">
        <f>_xlfn.XLOOKUP($A1309,Results!$A$2:$A$2256,Results!N$2:N$2256,"")</f>
        <v>0</v>
      </c>
      <c r="AT1309" s="2" t="str">
        <f>_xlfn.XLOOKUP($A1309,Results!$A$2:$A$2256,Results!O$2:O$2256,"")</f>
        <v>GENERIC WIRE</v>
      </c>
      <c r="AU1309" s="2" t="str">
        <f>_xlfn.XLOOKUP($A1309,Results!$A$2:$A$2256,Results!P$2:P$2256,"")</f>
        <v>COP</v>
      </c>
      <c r="AV1309" s="2" t="str">
        <f>_xlfn.XLOOKUP($A1309,Results!$A$2:$A$2256,Results!Q$2:Q$2256,"")</f>
        <v>SINGLE_MATCH</v>
      </c>
      <c r="AW1309" s="2">
        <f>_xlfn.XLOOKUP($A1309,Results!$A$2:$A$2256,Results!R$2:R$2256,"")</f>
        <v>0</v>
      </c>
      <c r="AX1309" s="2">
        <f>_xlfn.XLOOKUP($A1309,Results!$A$2:$A$2256,Results!S$2:S$2256,"")</f>
        <v>0</v>
      </c>
      <c r="AY1309" s="2">
        <f>_xlfn.XLOOKUP($A1309,Results!$A$2:$A$2256,Results!T$2:T$2256,"")</f>
        <v>60</v>
      </c>
      <c r="AZ1309" s="2">
        <f>_xlfn.XLOOKUP($A1309,Results!$A$2:$A$2256,Results!U$2:U$2256,"")</f>
        <v>0</v>
      </c>
      <c r="BA1309" s="2" t="str">
        <f>_xlfn.XLOOKUP($A1309,Results!$A$2:$A$2256,Results!V$2:V$2256,"")</f>
        <v>SOUTHWIRE</v>
      </c>
      <c r="BB1309" s="2">
        <f>_xlfn.XLOOKUP($A1309,Results!$A$2:$A$2256,Results!W$2:W$2256,"")</f>
        <v>80</v>
      </c>
      <c r="BC1309" s="2">
        <f>_xlfn.XLOOKUP($A1309,Results!$A$2:$A$2256,Results!X$2:X$2256,"")</f>
        <v>26121614</v>
      </c>
      <c r="BD1309" s="2">
        <f>_xlfn.XLOOKUP($A1309,Results!$A$2:$A$2256,Results!Y$2:Y$2256,"")</f>
        <v>80</v>
      </c>
      <c r="BE1309" s="2" t="b">
        <f>_xlfn.XLOOKUP($A1309,Results!$A$2:$A$2256,Results!Z$2:Z$2256,"")</f>
        <v>1</v>
      </c>
    </row>
    <row r="1310" spans="1:57" ht="38.25" customHeight="1" x14ac:dyDescent="0.3">
      <c r="A1310">
        <v>906987</v>
      </c>
      <c r="B1310">
        <v>281364</v>
      </c>
      <c r="C1310" t="s">
        <v>36</v>
      </c>
      <c r="D1310">
        <v>190887783</v>
      </c>
      <c r="F1310" s="2">
        <v>13466</v>
      </c>
      <c r="G1310" s="2">
        <v>3</v>
      </c>
      <c r="H1310" s="2" t="s">
        <v>1010</v>
      </c>
      <c r="I1310">
        <v>1</v>
      </c>
      <c r="J1310" t="s">
        <v>39</v>
      </c>
      <c r="K1310" t="s">
        <v>39</v>
      </c>
      <c r="L1310">
        <v>106.22</v>
      </c>
      <c r="M1310" s="2" t="s">
        <v>36</v>
      </c>
      <c r="N1310" s="9" t="s">
        <v>36</v>
      </c>
      <c r="O1310" t="s">
        <v>36</v>
      </c>
      <c r="P1310" t="s">
        <v>36</v>
      </c>
      <c r="Q1310" t="s">
        <v>36</v>
      </c>
      <c r="R1310">
        <v>106.22</v>
      </c>
      <c r="S1310" s="1">
        <v>45744.208845752313</v>
      </c>
      <c r="T1310" t="s">
        <v>42</v>
      </c>
      <c r="U1310" s="1">
        <v>45743.987500000003</v>
      </c>
      <c r="V1310" t="s">
        <v>43</v>
      </c>
      <c r="W1310" t="s">
        <v>36</v>
      </c>
      <c r="X1310">
        <v>3</v>
      </c>
      <c r="Y1310">
        <v>999</v>
      </c>
      <c r="Z1310" t="s">
        <v>36</v>
      </c>
      <c r="AA1310" t="s">
        <v>36</v>
      </c>
      <c r="AB1310" t="s">
        <v>36</v>
      </c>
      <c r="AC1310" t="s">
        <v>1010</v>
      </c>
      <c r="AD1310" t="s">
        <v>1010</v>
      </c>
      <c r="AE1310" t="s">
        <v>45</v>
      </c>
      <c r="AF1310" s="2"/>
      <c r="AI1310" s="2" t="str">
        <f>IF(COUNTIF(Classification!$B$2:$B$316,H1310)&gt;0, "FREIGHT", " ")</f>
        <v>FREIGHT</v>
      </c>
      <c r="AJ1310" s="2" t="e">
        <f>VLOOKUP(A1310,'Classification Test Result'!$A$2:$D$2428,4,FALSE)</f>
        <v>#N/A</v>
      </c>
      <c r="AL1310" s="2" t="str">
        <f>_xlfn.XLOOKUP($A1310,Results!$A$2:$A$2256,Results!G$2:G$2256,"")</f>
        <v/>
      </c>
      <c r="AM1310" s="2" t="str">
        <f>_xlfn.XLOOKUP($A1310,Results!$A$2:$A$2256,Results!H$2:H$2256,"")</f>
        <v/>
      </c>
      <c r="AN1310" s="2" t="str">
        <f>_xlfn.XLOOKUP($A1310,Results!$A$2:$A$2256,Results!I$2:I$2256,"")</f>
        <v/>
      </c>
      <c r="AO1310" s="2" t="str">
        <f>_xlfn.XLOOKUP($A1310,Results!$A$2:$A$2256,Results!J$2:J$2256,"")</f>
        <v/>
      </c>
      <c r="AP1310" s="2" t="str">
        <f>_xlfn.XLOOKUP($A1310,Results!$A$2:$A$2256,Results!K$2:K$2256,"")</f>
        <v/>
      </c>
      <c r="AQ1310" s="2" t="str">
        <f>_xlfn.XLOOKUP($A1310,Results!$A$2:$A$2256,Results!L$2:L$2256,"")</f>
        <v/>
      </c>
      <c r="AR1310" s="2" t="str">
        <f>_xlfn.XLOOKUP($A1310,Results!$A$2:$A$2256,Results!M$2:M$2256,"")</f>
        <v/>
      </c>
      <c r="AS1310" s="2" t="str">
        <f>_xlfn.XLOOKUP($A1310,Results!$A$2:$A$2256,Results!N$2:N$2256,"")</f>
        <v/>
      </c>
      <c r="AT1310" s="2" t="str">
        <f>_xlfn.XLOOKUP($A1310,Results!$A$2:$A$2256,Results!O$2:O$2256,"")</f>
        <v/>
      </c>
      <c r="AU1310" s="2" t="str">
        <f>_xlfn.XLOOKUP($A1310,Results!$A$2:$A$2256,Results!P$2:P$2256,"")</f>
        <v/>
      </c>
      <c r="AV1310" s="2" t="str">
        <f>_xlfn.XLOOKUP($A1310,Results!$A$2:$A$2256,Results!Q$2:Q$2256,"")</f>
        <v/>
      </c>
      <c r="AW1310" s="2" t="str">
        <f>_xlfn.XLOOKUP($A1310,Results!$A$2:$A$2256,Results!R$2:R$2256,"")</f>
        <v/>
      </c>
      <c r="AX1310" s="2" t="str">
        <f>_xlfn.XLOOKUP($A1310,Results!$A$2:$A$2256,Results!S$2:S$2256,"")</f>
        <v/>
      </c>
      <c r="AY1310" s="2" t="str">
        <f>_xlfn.XLOOKUP($A1310,Results!$A$2:$A$2256,Results!T$2:T$2256,"")</f>
        <v/>
      </c>
      <c r="AZ1310" s="2" t="str">
        <f>_xlfn.XLOOKUP($A1310,Results!$A$2:$A$2256,Results!U$2:U$2256,"")</f>
        <v/>
      </c>
      <c r="BA1310" s="2" t="str">
        <f>_xlfn.XLOOKUP($A1310,Results!$A$2:$A$2256,Results!V$2:V$2256,"")</f>
        <v/>
      </c>
      <c r="BB1310" s="2" t="str">
        <f>_xlfn.XLOOKUP($A1310,Results!$A$2:$A$2256,Results!W$2:W$2256,"")</f>
        <v/>
      </c>
      <c r="BC1310" s="2" t="str">
        <f>_xlfn.XLOOKUP($A1310,Results!$A$2:$A$2256,Results!X$2:X$2256,"")</f>
        <v/>
      </c>
      <c r="BD1310" s="2" t="str">
        <f>_xlfn.XLOOKUP($A1310,Results!$A$2:$A$2256,Results!Y$2:Y$2256,"")</f>
        <v/>
      </c>
      <c r="BE1310" s="2" t="str">
        <f>_xlfn.XLOOKUP($A1310,Results!$A$2:$A$2256,Results!Z$2:Z$2256,"")</f>
        <v/>
      </c>
    </row>
    <row r="1311" spans="1:57" ht="38.25" customHeight="1" x14ac:dyDescent="0.3">
      <c r="A1311">
        <v>906988</v>
      </c>
      <c r="B1311">
        <v>281334</v>
      </c>
      <c r="C1311" t="s">
        <v>36</v>
      </c>
      <c r="D1311" t="s">
        <v>607</v>
      </c>
      <c r="F1311" s="2">
        <v>13536</v>
      </c>
      <c r="G1311" s="2">
        <v>11</v>
      </c>
      <c r="H1311" s="2" t="s">
        <v>1010</v>
      </c>
      <c r="I1311">
        <v>1</v>
      </c>
      <c r="J1311" t="s">
        <v>39</v>
      </c>
      <c r="K1311" t="s">
        <v>39</v>
      </c>
      <c r="L1311">
        <v>61.03</v>
      </c>
      <c r="M1311" s="2" t="s">
        <v>36</v>
      </c>
      <c r="N1311" s="9" t="s">
        <v>36</v>
      </c>
      <c r="O1311" t="s">
        <v>36</v>
      </c>
      <c r="P1311" t="s">
        <v>36</v>
      </c>
      <c r="Q1311" t="s">
        <v>36</v>
      </c>
      <c r="R1311">
        <v>61.03</v>
      </c>
      <c r="S1311" s="1">
        <v>45744.188332094913</v>
      </c>
      <c r="T1311" t="s">
        <v>42</v>
      </c>
      <c r="U1311" s="1">
        <v>45743.970833333333</v>
      </c>
      <c r="V1311" t="s">
        <v>43</v>
      </c>
      <c r="W1311" t="s">
        <v>36</v>
      </c>
      <c r="X1311">
        <v>0</v>
      </c>
      <c r="Y1311">
        <v>999</v>
      </c>
      <c r="Z1311" t="s">
        <v>36</v>
      </c>
      <c r="AA1311" t="s">
        <v>36</v>
      </c>
      <c r="AB1311" t="s">
        <v>36</v>
      </c>
      <c r="AC1311" t="s">
        <v>1010</v>
      </c>
      <c r="AD1311" t="s">
        <v>1010</v>
      </c>
      <c r="AE1311" t="s">
        <v>45</v>
      </c>
      <c r="AF1311" s="2"/>
      <c r="AI1311" s="2" t="str">
        <f>IF(COUNTIF(Classification!$B$2:$B$316,H1311)&gt;0, "FREIGHT", " ")</f>
        <v>FREIGHT</v>
      </c>
      <c r="AJ1311" s="2" t="e">
        <f>VLOOKUP(A1311,'Classification Test Result'!$A$2:$D$2428,4,FALSE)</f>
        <v>#N/A</v>
      </c>
      <c r="AL1311" s="2" t="str">
        <f>_xlfn.XLOOKUP($A1311,Results!$A$2:$A$2256,Results!G$2:G$2256,"")</f>
        <v/>
      </c>
      <c r="AM1311" s="2" t="str">
        <f>_xlfn.XLOOKUP($A1311,Results!$A$2:$A$2256,Results!H$2:H$2256,"")</f>
        <v/>
      </c>
      <c r="AN1311" s="2" t="str">
        <f>_xlfn.XLOOKUP($A1311,Results!$A$2:$A$2256,Results!I$2:I$2256,"")</f>
        <v/>
      </c>
      <c r="AO1311" s="2" t="str">
        <f>_xlfn.XLOOKUP($A1311,Results!$A$2:$A$2256,Results!J$2:J$2256,"")</f>
        <v/>
      </c>
      <c r="AP1311" s="2" t="str">
        <f>_xlfn.XLOOKUP($A1311,Results!$A$2:$A$2256,Results!K$2:K$2256,"")</f>
        <v/>
      </c>
      <c r="AQ1311" s="2" t="str">
        <f>_xlfn.XLOOKUP($A1311,Results!$A$2:$A$2256,Results!L$2:L$2256,"")</f>
        <v/>
      </c>
      <c r="AR1311" s="2" t="str">
        <f>_xlfn.XLOOKUP($A1311,Results!$A$2:$A$2256,Results!M$2:M$2256,"")</f>
        <v/>
      </c>
      <c r="AS1311" s="2" t="str">
        <f>_xlfn.XLOOKUP($A1311,Results!$A$2:$A$2256,Results!N$2:N$2256,"")</f>
        <v/>
      </c>
      <c r="AT1311" s="2" t="str">
        <f>_xlfn.XLOOKUP($A1311,Results!$A$2:$A$2256,Results!O$2:O$2256,"")</f>
        <v/>
      </c>
      <c r="AU1311" s="2" t="str">
        <f>_xlfn.XLOOKUP($A1311,Results!$A$2:$A$2256,Results!P$2:P$2256,"")</f>
        <v/>
      </c>
      <c r="AV1311" s="2" t="str">
        <f>_xlfn.XLOOKUP($A1311,Results!$A$2:$A$2256,Results!Q$2:Q$2256,"")</f>
        <v/>
      </c>
      <c r="AW1311" s="2" t="str">
        <f>_xlfn.XLOOKUP($A1311,Results!$A$2:$A$2256,Results!R$2:R$2256,"")</f>
        <v/>
      </c>
      <c r="AX1311" s="2" t="str">
        <f>_xlfn.XLOOKUP($A1311,Results!$A$2:$A$2256,Results!S$2:S$2256,"")</f>
        <v/>
      </c>
      <c r="AY1311" s="2" t="str">
        <f>_xlfn.XLOOKUP($A1311,Results!$A$2:$A$2256,Results!T$2:T$2256,"")</f>
        <v/>
      </c>
      <c r="AZ1311" s="2" t="str">
        <f>_xlfn.XLOOKUP($A1311,Results!$A$2:$A$2256,Results!U$2:U$2256,"")</f>
        <v/>
      </c>
      <c r="BA1311" s="2" t="str">
        <f>_xlfn.XLOOKUP($A1311,Results!$A$2:$A$2256,Results!V$2:V$2256,"")</f>
        <v/>
      </c>
      <c r="BB1311" s="2" t="str">
        <f>_xlfn.XLOOKUP($A1311,Results!$A$2:$A$2256,Results!W$2:W$2256,"")</f>
        <v/>
      </c>
      <c r="BC1311" s="2" t="str">
        <f>_xlfn.XLOOKUP($A1311,Results!$A$2:$A$2256,Results!X$2:X$2256,"")</f>
        <v/>
      </c>
      <c r="BD1311" s="2" t="str">
        <f>_xlfn.XLOOKUP($A1311,Results!$A$2:$A$2256,Results!Y$2:Y$2256,"")</f>
        <v/>
      </c>
      <c r="BE1311" s="2" t="str">
        <f>_xlfn.XLOOKUP($A1311,Results!$A$2:$A$2256,Results!Z$2:Z$2256,"")</f>
        <v/>
      </c>
    </row>
    <row r="1312" spans="1:57" ht="38.25" customHeight="1" x14ac:dyDescent="0.3">
      <c r="A1312">
        <v>906989</v>
      </c>
      <c r="B1312">
        <v>281515</v>
      </c>
      <c r="C1312" t="s">
        <v>36</v>
      </c>
      <c r="D1312" t="s">
        <v>3739</v>
      </c>
      <c r="E1312" s="2" t="str">
        <f>VLOOKUP(F1312,'RPA Vendor Data '!F$1:$G$2418,2)</f>
        <v>REXEL USA, INC.</v>
      </c>
      <c r="F1312" s="2">
        <v>12873</v>
      </c>
      <c r="G1312" s="2">
        <v>8</v>
      </c>
      <c r="H1312" t="s">
        <v>4178</v>
      </c>
      <c r="I1312">
        <v>1000</v>
      </c>
      <c r="J1312" t="s">
        <v>98</v>
      </c>
      <c r="K1312" t="s">
        <v>98</v>
      </c>
      <c r="L1312">
        <v>148.96299999999999</v>
      </c>
      <c r="M1312" s="2" t="s">
        <v>105</v>
      </c>
      <c r="N1312" s="85" t="s">
        <v>4179</v>
      </c>
      <c r="O1312">
        <v>68976</v>
      </c>
      <c r="P1312" t="s">
        <v>131</v>
      </c>
      <c r="Q1312">
        <v>98010022910</v>
      </c>
      <c r="R1312">
        <v>148.96</v>
      </c>
      <c r="S1312" s="1">
        <v>45744.416861111109</v>
      </c>
      <c r="T1312" t="s">
        <v>42</v>
      </c>
      <c r="U1312" s="1">
        <v>45744.1875</v>
      </c>
      <c r="V1312" t="s">
        <v>43</v>
      </c>
      <c r="W1312" t="s">
        <v>36</v>
      </c>
      <c r="X1312">
        <v>0</v>
      </c>
      <c r="Y1312">
        <v>201</v>
      </c>
      <c r="Z1312" t="s">
        <v>36</v>
      </c>
      <c r="AA1312" t="s">
        <v>36</v>
      </c>
      <c r="AB1312" t="s">
        <v>36</v>
      </c>
      <c r="AC1312" t="s">
        <v>105</v>
      </c>
      <c r="AD1312" t="s">
        <v>105</v>
      </c>
      <c r="AE1312" t="s">
        <v>45</v>
      </c>
      <c r="AF1312" s="44" t="s">
        <v>46</v>
      </c>
      <c r="AG1312" s="18" t="s">
        <v>4180</v>
      </c>
      <c r="AH1312" s="18"/>
      <c r="AI1312" s="2" t="s">
        <v>48</v>
      </c>
      <c r="AJ1312" s="2" t="e">
        <f>VLOOKUP(A1312,'Classification Test Result'!$A$2:$D$2428,4,FALSE)</f>
        <v>#N/A</v>
      </c>
      <c r="AL1312" s="2">
        <f>_xlfn.XLOOKUP($A1312,Results!$A$2:$A$2256,Results!G$2:G$2256,"")</f>
        <v>0</v>
      </c>
      <c r="AM1312" s="2">
        <f>_xlfn.XLOOKUP($A1312,Results!$A$2:$A$2256,Results!H$2:H$2256,"")</f>
        <v>0</v>
      </c>
      <c r="AN1312" s="2">
        <f>_xlfn.XLOOKUP($A1312,Results!$A$2:$A$2256,Results!I$2:I$2256,"")</f>
        <v>0</v>
      </c>
      <c r="AO1312" s="2">
        <f>_xlfn.XLOOKUP($A1312,Results!$A$2:$A$2256,Results!J$2:J$2256,"")</f>
        <v>0</v>
      </c>
      <c r="AP1312" s="2">
        <f>_xlfn.XLOOKUP($A1312,Results!$A$2:$A$2256,Results!K$2:K$2256,"")</f>
        <v>0</v>
      </c>
      <c r="AQ1312" s="2">
        <f>_xlfn.XLOOKUP($A1312,Results!$A$2:$A$2256,Results!L$2:L$2256,"")</f>
        <v>0</v>
      </c>
      <c r="AR1312" s="2">
        <f>_xlfn.XLOOKUP($A1312,Results!$A$2:$A$2256,Results!M$2:M$2256,"")</f>
        <v>0</v>
      </c>
      <c r="AS1312" s="2">
        <f>_xlfn.XLOOKUP($A1312,Results!$A$2:$A$2256,Results!N$2:N$2256,"")</f>
        <v>0</v>
      </c>
      <c r="AT1312" s="2" t="str">
        <f>_xlfn.XLOOKUP($A1312,Results!$A$2:$A$2256,Results!O$2:O$2256,"")</f>
        <v>GENERIC WIRE</v>
      </c>
      <c r="AU1312" s="2" t="str">
        <f>_xlfn.XLOOKUP($A1312,Results!$A$2:$A$2256,Results!P$2:P$2256,"")</f>
        <v>COP</v>
      </c>
      <c r="AV1312" s="2" t="str">
        <f>_xlfn.XLOOKUP($A1312,Results!$A$2:$A$2256,Results!Q$2:Q$2256,"")</f>
        <v>SINGLE_MATCH</v>
      </c>
      <c r="AW1312" s="2">
        <f>_xlfn.XLOOKUP($A1312,Results!$A$2:$A$2256,Results!R$2:R$2256,"")</f>
        <v>0</v>
      </c>
      <c r="AX1312" s="2">
        <f>_xlfn.XLOOKUP($A1312,Results!$A$2:$A$2256,Results!S$2:S$2256,"")</f>
        <v>0</v>
      </c>
      <c r="AY1312" s="2">
        <f>_xlfn.XLOOKUP($A1312,Results!$A$2:$A$2256,Results!T$2:T$2256,"")</f>
        <v>60</v>
      </c>
      <c r="AZ1312" s="2">
        <f>_xlfn.XLOOKUP($A1312,Results!$A$2:$A$2256,Results!U$2:U$2256,"")</f>
        <v>0</v>
      </c>
      <c r="BA1312" s="2" t="str">
        <f>_xlfn.XLOOKUP($A1312,Results!$A$2:$A$2256,Results!V$2:V$2256,"")</f>
        <v>SOUTHWIRE</v>
      </c>
      <c r="BB1312" s="2">
        <f>_xlfn.XLOOKUP($A1312,Results!$A$2:$A$2256,Results!W$2:W$2256,"")</f>
        <v>65</v>
      </c>
      <c r="BC1312" s="2">
        <f>_xlfn.XLOOKUP($A1312,Results!$A$2:$A$2256,Results!X$2:X$2256,"")</f>
        <v>26120000</v>
      </c>
      <c r="BD1312" s="2">
        <f>_xlfn.XLOOKUP($A1312,Results!$A$2:$A$2256,Results!Y$2:Y$2256,"")</f>
        <v>80</v>
      </c>
      <c r="BE1312" s="2" t="b">
        <f>_xlfn.XLOOKUP($A1312,Results!$A$2:$A$2256,Results!Z$2:Z$2256,"")</f>
        <v>1</v>
      </c>
    </row>
    <row r="1313" spans="1:57" ht="38.25" customHeight="1" x14ac:dyDescent="0.3">
      <c r="A1313">
        <v>906990</v>
      </c>
      <c r="B1313">
        <v>281515</v>
      </c>
      <c r="C1313" t="s">
        <v>36</v>
      </c>
      <c r="D1313" t="s">
        <v>3739</v>
      </c>
      <c r="E1313" s="2" t="str">
        <f>VLOOKUP(F1313,'RPA Vendor Data '!F$1:$G$2418,2)</f>
        <v>REXEL USA, INC.</v>
      </c>
      <c r="F1313" s="2">
        <v>12873</v>
      </c>
      <c r="G1313" s="2">
        <v>6</v>
      </c>
      <c r="H1313" t="s">
        <v>4181</v>
      </c>
      <c r="I1313">
        <v>500</v>
      </c>
      <c r="J1313" t="s">
        <v>98</v>
      </c>
      <c r="K1313" t="s">
        <v>98</v>
      </c>
      <c r="L1313">
        <v>148.96299999999999</v>
      </c>
      <c r="M1313" s="2" t="s">
        <v>105</v>
      </c>
      <c r="N1313" s="85" t="s">
        <v>4182</v>
      </c>
      <c r="O1313">
        <v>68835</v>
      </c>
      <c r="P1313" t="s">
        <v>4183</v>
      </c>
      <c r="Q1313">
        <v>98010022920</v>
      </c>
      <c r="R1313">
        <v>74.48</v>
      </c>
      <c r="S1313" s="1">
        <v>45744.416847835651</v>
      </c>
      <c r="T1313" t="s">
        <v>42</v>
      </c>
      <c r="U1313" s="1">
        <v>45744.1875</v>
      </c>
      <c r="V1313" t="s">
        <v>43</v>
      </c>
      <c r="W1313" t="s">
        <v>36</v>
      </c>
      <c r="X1313">
        <v>0</v>
      </c>
      <c r="Y1313">
        <v>201</v>
      </c>
      <c r="Z1313" t="s">
        <v>36</v>
      </c>
      <c r="AA1313" t="s">
        <v>36</v>
      </c>
      <c r="AB1313" t="s">
        <v>36</v>
      </c>
      <c r="AC1313" t="s">
        <v>105</v>
      </c>
      <c r="AD1313" t="s">
        <v>105</v>
      </c>
      <c r="AE1313" t="s">
        <v>45</v>
      </c>
      <c r="AF1313" s="44" t="s">
        <v>46</v>
      </c>
      <c r="AG1313" s="18" t="s">
        <v>4184</v>
      </c>
      <c r="AH1313" s="18"/>
      <c r="AI1313" s="2" t="s">
        <v>48</v>
      </c>
      <c r="AJ1313" s="2" t="e">
        <f>VLOOKUP(A1313,'Classification Test Result'!$A$2:$D$2428,4,FALSE)</f>
        <v>#N/A</v>
      </c>
      <c r="AL1313" s="2">
        <f>_xlfn.XLOOKUP($A1313,Results!$A$2:$A$2256,Results!G$2:G$2256,"")</f>
        <v>0</v>
      </c>
      <c r="AM1313" s="2">
        <f>_xlfn.XLOOKUP($A1313,Results!$A$2:$A$2256,Results!H$2:H$2256,"")</f>
        <v>0</v>
      </c>
      <c r="AN1313" s="2">
        <f>_xlfn.XLOOKUP($A1313,Results!$A$2:$A$2256,Results!I$2:I$2256,"")</f>
        <v>0</v>
      </c>
      <c r="AO1313" s="2">
        <f>_xlfn.XLOOKUP($A1313,Results!$A$2:$A$2256,Results!J$2:J$2256,"")</f>
        <v>0</v>
      </c>
      <c r="AP1313" s="2">
        <f>_xlfn.XLOOKUP($A1313,Results!$A$2:$A$2256,Results!K$2:K$2256,"")</f>
        <v>0</v>
      </c>
      <c r="AQ1313" s="2">
        <f>_xlfn.XLOOKUP($A1313,Results!$A$2:$A$2256,Results!L$2:L$2256,"")</f>
        <v>0</v>
      </c>
      <c r="AR1313" s="2">
        <f>_xlfn.XLOOKUP($A1313,Results!$A$2:$A$2256,Results!M$2:M$2256,"")</f>
        <v>0</v>
      </c>
      <c r="AS1313" s="2">
        <f>_xlfn.XLOOKUP($A1313,Results!$A$2:$A$2256,Results!N$2:N$2256,"")</f>
        <v>0</v>
      </c>
      <c r="AT1313" s="2" t="str">
        <f>_xlfn.XLOOKUP($A1313,Results!$A$2:$A$2256,Results!O$2:O$2256,"")</f>
        <v>GENERIC WIRE</v>
      </c>
      <c r="AU1313" s="2" t="str">
        <f>_xlfn.XLOOKUP($A1313,Results!$A$2:$A$2256,Results!P$2:P$2256,"")</f>
        <v>COP</v>
      </c>
      <c r="AV1313" s="2" t="str">
        <f>_xlfn.XLOOKUP($A1313,Results!$A$2:$A$2256,Results!Q$2:Q$2256,"")</f>
        <v>SINGLE_MATCH</v>
      </c>
      <c r="AW1313" s="2">
        <f>_xlfn.XLOOKUP($A1313,Results!$A$2:$A$2256,Results!R$2:R$2256,"")</f>
        <v>0</v>
      </c>
      <c r="AX1313" s="2">
        <f>_xlfn.XLOOKUP($A1313,Results!$A$2:$A$2256,Results!S$2:S$2256,"")</f>
        <v>0</v>
      </c>
      <c r="AY1313" s="2">
        <f>_xlfn.XLOOKUP($A1313,Results!$A$2:$A$2256,Results!T$2:T$2256,"")</f>
        <v>60</v>
      </c>
      <c r="AZ1313" s="2">
        <f>_xlfn.XLOOKUP($A1313,Results!$A$2:$A$2256,Results!U$2:U$2256,"")</f>
        <v>0</v>
      </c>
      <c r="BA1313" s="2" t="str">
        <f>_xlfn.XLOOKUP($A1313,Results!$A$2:$A$2256,Results!V$2:V$2256,"")</f>
        <v>SOUTHWIRE</v>
      </c>
      <c r="BB1313" s="2">
        <f>_xlfn.XLOOKUP($A1313,Results!$A$2:$A$2256,Results!W$2:W$2256,"")</f>
        <v>81</v>
      </c>
      <c r="BC1313" s="2">
        <f>_xlfn.XLOOKUP($A1313,Results!$A$2:$A$2256,Results!X$2:X$2256,"")</f>
        <v>26121614</v>
      </c>
      <c r="BD1313" s="2">
        <f>_xlfn.XLOOKUP($A1313,Results!$A$2:$A$2256,Results!Y$2:Y$2256,"")</f>
        <v>81</v>
      </c>
      <c r="BE1313" s="2" t="b">
        <f>_xlfn.XLOOKUP($A1313,Results!$A$2:$A$2256,Results!Z$2:Z$2256,"")</f>
        <v>1</v>
      </c>
    </row>
    <row r="1314" spans="1:57" ht="38.25" customHeight="1" x14ac:dyDescent="0.3">
      <c r="A1314">
        <v>906991</v>
      </c>
      <c r="B1314">
        <v>281600</v>
      </c>
      <c r="C1314" t="s">
        <v>36</v>
      </c>
      <c r="D1314" t="s">
        <v>1364</v>
      </c>
      <c r="E1314" s="2" t="str">
        <f>VLOOKUP(F1314,'RPA Vendor Data '!F$1:$G$2418,2)</f>
        <v>REXEL USA, INC.</v>
      </c>
      <c r="F1314" s="2">
        <v>12873</v>
      </c>
      <c r="G1314" s="2">
        <v>10</v>
      </c>
      <c r="H1314" t="s">
        <v>4185</v>
      </c>
      <c r="I1314">
        <v>1000</v>
      </c>
      <c r="J1314" t="s">
        <v>98</v>
      </c>
      <c r="K1314" t="s">
        <v>98</v>
      </c>
      <c r="L1314">
        <v>148.96299999999999</v>
      </c>
      <c r="M1314" s="2" t="s">
        <v>105</v>
      </c>
      <c r="N1314" s="85" t="s">
        <v>4186</v>
      </c>
      <c r="O1314">
        <v>94561</v>
      </c>
      <c r="P1314" t="s">
        <v>4187</v>
      </c>
      <c r="Q1314" t="s">
        <v>36</v>
      </c>
      <c r="R1314">
        <v>148.96</v>
      </c>
      <c r="S1314" s="1">
        <v>45744.481167395832</v>
      </c>
      <c r="T1314" t="s">
        <v>42</v>
      </c>
      <c r="U1314" s="1">
        <v>45744.251388888893</v>
      </c>
      <c r="V1314" t="s">
        <v>43</v>
      </c>
      <c r="W1314" t="s">
        <v>36</v>
      </c>
      <c r="X1314">
        <v>0</v>
      </c>
      <c r="Y1314">
        <v>201</v>
      </c>
      <c r="Z1314" t="s">
        <v>36</v>
      </c>
      <c r="AA1314" t="s">
        <v>36</v>
      </c>
      <c r="AB1314" t="s">
        <v>36</v>
      </c>
      <c r="AC1314" t="s">
        <v>105</v>
      </c>
      <c r="AD1314" t="s">
        <v>105</v>
      </c>
      <c r="AE1314" t="s">
        <v>45</v>
      </c>
      <c r="AF1314" s="44" t="s">
        <v>46</v>
      </c>
      <c r="AG1314" s="18" t="s">
        <v>4188</v>
      </c>
      <c r="AH1314" s="18"/>
      <c r="AI1314" s="2" t="s">
        <v>48</v>
      </c>
      <c r="AJ1314" s="2" t="e">
        <f>VLOOKUP(A1314,'Classification Test Result'!$A$2:$D$2428,4,FALSE)</f>
        <v>#N/A</v>
      </c>
      <c r="AL1314" s="2">
        <f>_xlfn.XLOOKUP($A1314,Results!$A$2:$A$2256,Results!G$2:G$2256,"")</f>
        <v>0</v>
      </c>
      <c r="AM1314" s="2">
        <f>_xlfn.XLOOKUP($A1314,Results!$A$2:$A$2256,Results!H$2:H$2256,"")</f>
        <v>0</v>
      </c>
      <c r="AN1314" s="2">
        <f>_xlfn.XLOOKUP($A1314,Results!$A$2:$A$2256,Results!I$2:I$2256,"")</f>
        <v>0</v>
      </c>
      <c r="AO1314" s="2">
        <f>_xlfn.XLOOKUP($A1314,Results!$A$2:$A$2256,Results!J$2:J$2256,"")</f>
        <v>0</v>
      </c>
      <c r="AP1314" s="2">
        <f>_xlfn.XLOOKUP($A1314,Results!$A$2:$A$2256,Results!K$2:K$2256,"")</f>
        <v>0</v>
      </c>
      <c r="AQ1314" s="2">
        <f>_xlfn.XLOOKUP($A1314,Results!$A$2:$A$2256,Results!L$2:L$2256,"")</f>
        <v>0</v>
      </c>
      <c r="AR1314" s="2">
        <f>_xlfn.XLOOKUP($A1314,Results!$A$2:$A$2256,Results!M$2:M$2256,"")</f>
        <v>0</v>
      </c>
      <c r="AS1314" s="2">
        <f>_xlfn.XLOOKUP($A1314,Results!$A$2:$A$2256,Results!N$2:N$2256,"")</f>
        <v>0</v>
      </c>
      <c r="AT1314" s="2" t="str">
        <f>_xlfn.XLOOKUP($A1314,Results!$A$2:$A$2256,Results!O$2:O$2256,"")</f>
        <v>GENERIC WIRE</v>
      </c>
      <c r="AU1314" s="2" t="str">
        <f>_xlfn.XLOOKUP($A1314,Results!$A$2:$A$2256,Results!P$2:P$2256,"")</f>
        <v>COP</v>
      </c>
      <c r="AV1314" s="2" t="str">
        <f>_xlfn.XLOOKUP($A1314,Results!$A$2:$A$2256,Results!Q$2:Q$2256,"")</f>
        <v>SINGLE_MATCH</v>
      </c>
      <c r="AW1314" s="2">
        <f>_xlfn.XLOOKUP($A1314,Results!$A$2:$A$2256,Results!R$2:R$2256,"")</f>
        <v>0</v>
      </c>
      <c r="AX1314" s="2">
        <f>_xlfn.XLOOKUP($A1314,Results!$A$2:$A$2256,Results!S$2:S$2256,"")</f>
        <v>0</v>
      </c>
      <c r="AY1314" s="2">
        <f>_xlfn.XLOOKUP($A1314,Results!$A$2:$A$2256,Results!T$2:T$2256,"")</f>
        <v>60</v>
      </c>
      <c r="AZ1314" s="2">
        <f>_xlfn.XLOOKUP($A1314,Results!$A$2:$A$2256,Results!U$2:U$2256,"")</f>
        <v>0</v>
      </c>
      <c r="BA1314" s="2" t="str">
        <f>_xlfn.XLOOKUP($A1314,Results!$A$2:$A$2256,Results!V$2:V$2256,"")</f>
        <v>SOUTHWIRE</v>
      </c>
      <c r="BB1314" s="2">
        <f>_xlfn.XLOOKUP($A1314,Results!$A$2:$A$2256,Results!W$2:W$2256,"")</f>
        <v>64</v>
      </c>
      <c r="BC1314" s="2">
        <f>_xlfn.XLOOKUP($A1314,Results!$A$2:$A$2256,Results!X$2:X$2256,"")</f>
        <v>26120000</v>
      </c>
      <c r="BD1314" s="2">
        <f>_xlfn.XLOOKUP($A1314,Results!$A$2:$A$2256,Results!Y$2:Y$2256,"")</f>
        <v>79</v>
      </c>
      <c r="BE1314" s="2" t="b">
        <f>_xlfn.XLOOKUP($A1314,Results!$A$2:$A$2256,Results!Z$2:Z$2256,"")</f>
        <v>1</v>
      </c>
    </row>
    <row r="1315" spans="1:57" ht="38.25" customHeight="1" x14ac:dyDescent="0.3">
      <c r="A1315">
        <v>906992</v>
      </c>
      <c r="B1315">
        <v>281600</v>
      </c>
      <c r="C1315" t="s">
        <v>36</v>
      </c>
      <c r="D1315" t="s">
        <v>1364</v>
      </c>
      <c r="E1315" s="2" t="str">
        <f>VLOOKUP(F1315,'RPA Vendor Data '!F$1:$G$2418,2)</f>
        <v>REXEL USA, INC.</v>
      </c>
      <c r="F1315" s="2">
        <v>12873</v>
      </c>
      <c r="G1315" s="2">
        <v>12</v>
      </c>
      <c r="H1315" t="s">
        <v>4189</v>
      </c>
      <c r="I1315">
        <v>500</v>
      </c>
      <c r="J1315" t="s">
        <v>98</v>
      </c>
      <c r="K1315" t="s">
        <v>98</v>
      </c>
      <c r="L1315">
        <v>148.96299999999999</v>
      </c>
      <c r="M1315" s="2" t="s">
        <v>105</v>
      </c>
      <c r="N1315" s="85" t="s">
        <v>4190</v>
      </c>
      <c r="O1315">
        <v>68955</v>
      </c>
      <c r="P1315" t="s">
        <v>135</v>
      </c>
      <c r="Q1315" t="s">
        <v>36</v>
      </c>
      <c r="R1315">
        <v>74.48</v>
      </c>
      <c r="S1315" s="1">
        <v>45744.48111296296</v>
      </c>
      <c r="T1315" t="s">
        <v>42</v>
      </c>
      <c r="U1315" s="1">
        <v>45744.251388888893</v>
      </c>
      <c r="V1315" t="s">
        <v>43</v>
      </c>
      <c r="W1315" t="s">
        <v>36</v>
      </c>
      <c r="X1315">
        <v>0</v>
      </c>
      <c r="Y1315">
        <v>201</v>
      </c>
      <c r="Z1315" t="s">
        <v>36</v>
      </c>
      <c r="AA1315" t="s">
        <v>36</v>
      </c>
      <c r="AB1315" t="s">
        <v>36</v>
      </c>
      <c r="AC1315" t="s">
        <v>105</v>
      </c>
      <c r="AD1315" t="s">
        <v>105</v>
      </c>
      <c r="AE1315" t="s">
        <v>45</v>
      </c>
      <c r="AF1315" s="44" t="s">
        <v>46</v>
      </c>
      <c r="AG1315" s="18" t="s">
        <v>4191</v>
      </c>
      <c r="AH1315" s="18"/>
      <c r="AI1315" s="2" t="s">
        <v>48</v>
      </c>
      <c r="AJ1315" s="2" t="e">
        <f>VLOOKUP(A1315,'Classification Test Result'!$A$2:$D$2428,4,FALSE)</f>
        <v>#N/A</v>
      </c>
      <c r="AL1315" s="2" t="str">
        <f>_xlfn.XLOOKUP($A1315,Results!$A$2:$A$2256,Results!G$2:G$2256,"")</f>
        <v/>
      </c>
      <c r="AM1315" s="2" t="str">
        <f>_xlfn.XLOOKUP($A1315,Results!$A$2:$A$2256,Results!H$2:H$2256,"")</f>
        <v/>
      </c>
      <c r="AN1315" s="2" t="str">
        <f>_xlfn.XLOOKUP($A1315,Results!$A$2:$A$2256,Results!I$2:I$2256,"")</f>
        <v/>
      </c>
      <c r="AO1315" s="2" t="str">
        <f>_xlfn.XLOOKUP($A1315,Results!$A$2:$A$2256,Results!J$2:J$2256,"")</f>
        <v/>
      </c>
      <c r="AP1315" s="2" t="str">
        <f>_xlfn.XLOOKUP($A1315,Results!$A$2:$A$2256,Results!K$2:K$2256,"")</f>
        <v/>
      </c>
      <c r="AQ1315" s="2" t="str">
        <f>_xlfn.XLOOKUP($A1315,Results!$A$2:$A$2256,Results!L$2:L$2256,"")</f>
        <v/>
      </c>
      <c r="AR1315" s="2" t="str">
        <f>_xlfn.XLOOKUP($A1315,Results!$A$2:$A$2256,Results!M$2:M$2256,"")</f>
        <v/>
      </c>
      <c r="AS1315" s="2" t="str">
        <f>_xlfn.XLOOKUP($A1315,Results!$A$2:$A$2256,Results!N$2:N$2256,"")</f>
        <v/>
      </c>
      <c r="AT1315" s="2" t="str">
        <f>_xlfn.XLOOKUP($A1315,Results!$A$2:$A$2256,Results!O$2:O$2256,"")</f>
        <v/>
      </c>
      <c r="AU1315" s="2" t="str">
        <f>_xlfn.XLOOKUP($A1315,Results!$A$2:$A$2256,Results!P$2:P$2256,"")</f>
        <v/>
      </c>
      <c r="AV1315" s="2" t="str">
        <f>_xlfn.XLOOKUP($A1315,Results!$A$2:$A$2256,Results!Q$2:Q$2256,"")</f>
        <v/>
      </c>
      <c r="AW1315" s="2" t="str">
        <f>_xlfn.XLOOKUP($A1315,Results!$A$2:$A$2256,Results!R$2:R$2256,"")</f>
        <v/>
      </c>
      <c r="AX1315" s="2" t="str">
        <f>_xlfn.XLOOKUP($A1315,Results!$A$2:$A$2256,Results!S$2:S$2256,"")</f>
        <v/>
      </c>
      <c r="AY1315" s="2" t="str">
        <f>_xlfn.XLOOKUP($A1315,Results!$A$2:$A$2256,Results!T$2:T$2256,"")</f>
        <v/>
      </c>
      <c r="AZ1315" s="2" t="str">
        <f>_xlfn.XLOOKUP($A1315,Results!$A$2:$A$2256,Results!U$2:U$2256,"")</f>
        <v/>
      </c>
      <c r="BA1315" s="2" t="str">
        <f>_xlfn.XLOOKUP($A1315,Results!$A$2:$A$2256,Results!V$2:V$2256,"")</f>
        <v/>
      </c>
      <c r="BB1315" s="2" t="str">
        <f>_xlfn.XLOOKUP($A1315,Results!$A$2:$A$2256,Results!W$2:W$2256,"")</f>
        <v/>
      </c>
      <c r="BC1315" s="2" t="str">
        <f>_xlfn.XLOOKUP($A1315,Results!$A$2:$A$2256,Results!X$2:X$2256,"")</f>
        <v/>
      </c>
      <c r="BD1315" s="2" t="str">
        <f>_xlfn.XLOOKUP($A1315,Results!$A$2:$A$2256,Results!Y$2:Y$2256,"")</f>
        <v/>
      </c>
      <c r="BE1315" s="2" t="str">
        <f>_xlfn.XLOOKUP($A1315,Results!$A$2:$A$2256,Results!Z$2:Z$2256,"")</f>
        <v/>
      </c>
    </row>
    <row r="1316" spans="1:57" ht="38.25" customHeight="1" x14ac:dyDescent="0.3">
      <c r="A1316">
        <v>906993</v>
      </c>
      <c r="B1316">
        <v>281515</v>
      </c>
      <c r="C1316" t="s">
        <v>36</v>
      </c>
      <c r="D1316" t="s">
        <v>3739</v>
      </c>
      <c r="E1316" s="2" t="str">
        <f>VLOOKUP(F1316,'RPA Vendor Data '!F$1:$G$2418,2)</f>
        <v>REXEL USA, INC.</v>
      </c>
      <c r="F1316" s="2">
        <v>12873</v>
      </c>
      <c r="G1316" s="2">
        <v>9</v>
      </c>
      <c r="H1316" t="s">
        <v>4189</v>
      </c>
      <c r="I1316">
        <v>500</v>
      </c>
      <c r="J1316" t="s">
        <v>98</v>
      </c>
      <c r="K1316" t="s">
        <v>98</v>
      </c>
      <c r="L1316">
        <v>148.96299999999999</v>
      </c>
      <c r="M1316" s="2" t="s">
        <v>105</v>
      </c>
      <c r="N1316" s="85" t="s">
        <v>4190</v>
      </c>
      <c r="O1316">
        <v>68955</v>
      </c>
      <c r="P1316" t="s">
        <v>135</v>
      </c>
      <c r="Q1316">
        <v>98010022940</v>
      </c>
      <c r="R1316">
        <v>74.48</v>
      </c>
      <c r="S1316" s="1">
        <v>45744.416868020831</v>
      </c>
      <c r="T1316" t="s">
        <v>42</v>
      </c>
      <c r="U1316" s="1">
        <v>45744.1875</v>
      </c>
      <c r="V1316" t="s">
        <v>43</v>
      </c>
      <c r="W1316" t="s">
        <v>36</v>
      </c>
      <c r="X1316">
        <v>0</v>
      </c>
      <c r="Y1316">
        <v>201</v>
      </c>
      <c r="Z1316" t="s">
        <v>36</v>
      </c>
      <c r="AA1316" t="s">
        <v>36</v>
      </c>
      <c r="AB1316" t="s">
        <v>36</v>
      </c>
      <c r="AC1316" t="s">
        <v>105</v>
      </c>
      <c r="AD1316" t="s">
        <v>105</v>
      </c>
      <c r="AE1316" t="s">
        <v>45</v>
      </c>
      <c r="AF1316" s="44" t="s">
        <v>46</v>
      </c>
      <c r="AG1316" s="18" t="s">
        <v>4191</v>
      </c>
      <c r="AH1316" s="18"/>
      <c r="AI1316" s="2" t="s">
        <v>48</v>
      </c>
      <c r="AJ1316" s="2" t="e">
        <f>VLOOKUP(A1316,'Classification Test Result'!$A$2:$D$2428,4,FALSE)</f>
        <v>#N/A</v>
      </c>
      <c r="AL1316" s="2" t="str">
        <f>_xlfn.XLOOKUP($A1316,Results!$A$2:$A$2256,Results!G$2:G$2256,"")</f>
        <v/>
      </c>
      <c r="AM1316" s="2" t="str">
        <f>_xlfn.XLOOKUP($A1316,Results!$A$2:$A$2256,Results!H$2:H$2256,"")</f>
        <v/>
      </c>
      <c r="AN1316" s="2" t="str">
        <f>_xlfn.XLOOKUP($A1316,Results!$A$2:$A$2256,Results!I$2:I$2256,"")</f>
        <v/>
      </c>
      <c r="AO1316" s="2" t="str">
        <f>_xlfn.XLOOKUP($A1316,Results!$A$2:$A$2256,Results!J$2:J$2256,"")</f>
        <v/>
      </c>
      <c r="AP1316" s="2" t="str">
        <f>_xlfn.XLOOKUP($A1316,Results!$A$2:$A$2256,Results!K$2:K$2256,"")</f>
        <v/>
      </c>
      <c r="AQ1316" s="2" t="str">
        <f>_xlfn.XLOOKUP($A1316,Results!$A$2:$A$2256,Results!L$2:L$2256,"")</f>
        <v/>
      </c>
      <c r="AR1316" s="2" t="str">
        <f>_xlfn.XLOOKUP($A1316,Results!$A$2:$A$2256,Results!M$2:M$2256,"")</f>
        <v/>
      </c>
      <c r="AS1316" s="2" t="str">
        <f>_xlfn.XLOOKUP($A1316,Results!$A$2:$A$2256,Results!N$2:N$2256,"")</f>
        <v/>
      </c>
      <c r="AT1316" s="2" t="str">
        <f>_xlfn.XLOOKUP($A1316,Results!$A$2:$A$2256,Results!O$2:O$2256,"")</f>
        <v/>
      </c>
      <c r="AU1316" s="2" t="str">
        <f>_xlfn.XLOOKUP($A1316,Results!$A$2:$A$2256,Results!P$2:P$2256,"")</f>
        <v/>
      </c>
      <c r="AV1316" s="2" t="str">
        <f>_xlfn.XLOOKUP($A1316,Results!$A$2:$A$2256,Results!Q$2:Q$2256,"")</f>
        <v/>
      </c>
      <c r="AW1316" s="2" t="str">
        <f>_xlfn.XLOOKUP($A1316,Results!$A$2:$A$2256,Results!R$2:R$2256,"")</f>
        <v/>
      </c>
      <c r="AX1316" s="2" t="str">
        <f>_xlfn.XLOOKUP($A1316,Results!$A$2:$A$2256,Results!S$2:S$2256,"")</f>
        <v/>
      </c>
      <c r="AY1316" s="2" t="str">
        <f>_xlfn.XLOOKUP($A1316,Results!$A$2:$A$2256,Results!T$2:T$2256,"")</f>
        <v/>
      </c>
      <c r="AZ1316" s="2" t="str">
        <f>_xlfn.XLOOKUP($A1316,Results!$A$2:$A$2256,Results!U$2:U$2256,"")</f>
        <v/>
      </c>
      <c r="BA1316" s="2" t="str">
        <f>_xlfn.XLOOKUP($A1316,Results!$A$2:$A$2256,Results!V$2:V$2256,"")</f>
        <v/>
      </c>
      <c r="BB1316" s="2" t="str">
        <f>_xlfn.XLOOKUP($A1316,Results!$A$2:$A$2256,Results!W$2:W$2256,"")</f>
        <v/>
      </c>
      <c r="BC1316" s="2" t="str">
        <f>_xlfn.XLOOKUP($A1316,Results!$A$2:$A$2256,Results!X$2:X$2256,"")</f>
        <v/>
      </c>
      <c r="BD1316" s="2" t="str">
        <f>_xlfn.XLOOKUP($A1316,Results!$A$2:$A$2256,Results!Y$2:Y$2256,"")</f>
        <v/>
      </c>
      <c r="BE1316" s="2" t="str">
        <f>_xlfn.XLOOKUP($A1316,Results!$A$2:$A$2256,Results!Z$2:Z$2256,"")</f>
        <v/>
      </c>
    </row>
    <row r="1317" spans="1:57" ht="38.25" customHeight="1" x14ac:dyDescent="0.3">
      <c r="A1317">
        <v>906994</v>
      </c>
      <c r="B1317">
        <v>281600</v>
      </c>
      <c r="C1317" t="s">
        <v>36</v>
      </c>
      <c r="D1317" t="s">
        <v>1364</v>
      </c>
      <c r="E1317" s="2" t="str">
        <f>VLOOKUP(F1317,'RPA Vendor Data '!F$1:$G$2418,2)</f>
        <v>REXEL USA, INC.</v>
      </c>
      <c r="F1317" s="2">
        <v>12873</v>
      </c>
      <c r="G1317" s="2">
        <v>9</v>
      </c>
      <c r="H1317" t="s">
        <v>4192</v>
      </c>
      <c r="I1317">
        <v>750</v>
      </c>
      <c r="J1317" t="s">
        <v>98</v>
      </c>
      <c r="K1317" t="s">
        <v>98</v>
      </c>
      <c r="L1317">
        <v>148.96299999999999</v>
      </c>
      <c r="M1317" s="2" t="s">
        <v>105</v>
      </c>
      <c r="N1317" s="85" t="s">
        <v>4193</v>
      </c>
      <c r="O1317">
        <v>1281913</v>
      </c>
      <c r="P1317" t="s">
        <v>36</v>
      </c>
      <c r="Q1317" t="s">
        <v>36</v>
      </c>
      <c r="R1317">
        <v>111.72</v>
      </c>
      <c r="S1317" s="1">
        <v>45744.481159641196</v>
      </c>
      <c r="T1317" t="s">
        <v>42</v>
      </c>
      <c r="U1317" s="1">
        <v>45744.251388888893</v>
      </c>
      <c r="V1317" t="s">
        <v>43</v>
      </c>
      <c r="W1317" t="s">
        <v>36</v>
      </c>
      <c r="X1317">
        <v>0</v>
      </c>
      <c r="Y1317">
        <v>201</v>
      </c>
      <c r="Z1317" t="s">
        <v>36</v>
      </c>
      <c r="AA1317" t="s">
        <v>36</v>
      </c>
      <c r="AB1317" t="s">
        <v>36</v>
      </c>
      <c r="AC1317" t="s">
        <v>105</v>
      </c>
      <c r="AD1317" t="s">
        <v>105</v>
      </c>
      <c r="AE1317" t="s">
        <v>45</v>
      </c>
      <c r="AF1317" s="44" t="s">
        <v>46</v>
      </c>
      <c r="AG1317" s="18" t="s">
        <v>4194</v>
      </c>
      <c r="AH1317" s="18"/>
      <c r="AI1317" s="2" t="s">
        <v>48</v>
      </c>
      <c r="AJ1317" s="2" t="e">
        <f>VLOOKUP(A1317,'Classification Test Result'!$A$2:$D$2428,4,FALSE)</f>
        <v>#N/A</v>
      </c>
      <c r="AL1317" s="2">
        <f>_xlfn.XLOOKUP($A1317,Results!$A$2:$A$2256,Results!G$2:G$2256,"")</f>
        <v>0</v>
      </c>
      <c r="AM1317" s="2">
        <f>_xlfn.XLOOKUP($A1317,Results!$A$2:$A$2256,Results!H$2:H$2256,"")</f>
        <v>0</v>
      </c>
      <c r="AN1317" s="2">
        <f>_xlfn.XLOOKUP($A1317,Results!$A$2:$A$2256,Results!I$2:I$2256,"")</f>
        <v>0</v>
      </c>
      <c r="AO1317" s="2">
        <f>_xlfn.XLOOKUP($A1317,Results!$A$2:$A$2256,Results!J$2:J$2256,"")</f>
        <v>0</v>
      </c>
      <c r="AP1317" s="2">
        <f>_xlfn.XLOOKUP($A1317,Results!$A$2:$A$2256,Results!K$2:K$2256,"")</f>
        <v>0</v>
      </c>
      <c r="AQ1317" s="2">
        <f>_xlfn.XLOOKUP($A1317,Results!$A$2:$A$2256,Results!L$2:L$2256,"")</f>
        <v>0</v>
      </c>
      <c r="AR1317" s="2">
        <f>_xlfn.XLOOKUP($A1317,Results!$A$2:$A$2256,Results!M$2:M$2256,"")</f>
        <v>0</v>
      </c>
      <c r="AS1317" s="2">
        <f>_xlfn.XLOOKUP($A1317,Results!$A$2:$A$2256,Results!N$2:N$2256,"")</f>
        <v>0</v>
      </c>
      <c r="AT1317" s="2" t="str">
        <f>_xlfn.XLOOKUP($A1317,Results!$A$2:$A$2256,Results!O$2:O$2256,"")</f>
        <v>GENERIC WIRE</v>
      </c>
      <c r="AU1317" s="2" t="str">
        <f>_xlfn.XLOOKUP($A1317,Results!$A$2:$A$2256,Results!P$2:P$2256,"")</f>
        <v>COP</v>
      </c>
      <c r="AV1317" s="2" t="str">
        <f>_xlfn.XLOOKUP($A1317,Results!$A$2:$A$2256,Results!Q$2:Q$2256,"")</f>
        <v>SINGLE_MATCH</v>
      </c>
      <c r="AW1317" s="2">
        <f>_xlfn.XLOOKUP($A1317,Results!$A$2:$A$2256,Results!R$2:R$2256,"")</f>
        <v>0</v>
      </c>
      <c r="AX1317" s="2">
        <f>_xlfn.XLOOKUP($A1317,Results!$A$2:$A$2256,Results!S$2:S$2256,"")</f>
        <v>0</v>
      </c>
      <c r="AY1317" s="2">
        <f>_xlfn.XLOOKUP($A1317,Results!$A$2:$A$2256,Results!T$2:T$2256,"")</f>
        <v>60</v>
      </c>
      <c r="AZ1317" s="2">
        <f>_xlfn.XLOOKUP($A1317,Results!$A$2:$A$2256,Results!U$2:U$2256,"")</f>
        <v>0</v>
      </c>
      <c r="BA1317" s="2" t="str">
        <f>_xlfn.XLOOKUP($A1317,Results!$A$2:$A$2256,Results!V$2:V$2256,"")</f>
        <v>SOUTHWIRE</v>
      </c>
      <c r="BB1317" s="2">
        <f>_xlfn.XLOOKUP($A1317,Results!$A$2:$A$2256,Results!W$2:W$2256,"")</f>
        <v>81</v>
      </c>
      <c r="BC1317" s="2">
        <f>_xlfn.XLOOKUP($A1317,Results!$A$2:$A$2256,Results!X$2:X$2256,"")</f>
        <v>26121614</v>
      </c>
      <c r="BD1317" s="2">
        <f>_xlfn.XLOOKUP($A1317,Results!$A$2:$A$2256,Results!Y$2:Y$2256,"")</f>
        <v>81</v>
      </c>
      <c r="BE1317" s="2" t="b">
        <f>_xlfn.XLOOKUP($A1317,Results!$A$2:$A$2256,Results!Z$2:Z$2256,"")</f>
        <v>1</v>
      </c>
    </row>
    <row r="1318" spans="1:57" ht="38.25" customHeight="1" x14ac:dyDescent="0.3">
      <c r="A1318">
        <v>906995</v>
      </c>
      <c r="B1318">
        <v>281515</v>
      </c>
      <c r="C1318" t="s">
        <v>36</v>
      </c>
      <c r="D1318" t="s">
        <v>3739</v>
      </c>
      <c r="E1318" s="2" t="str">
        <f>VLOOKUP(F1318,'RPA Vendor Data '!F$1:$G$2418,2)</f>
        <v>REXEL USA, INC.</v>
      </c>
      <c r="F1318" s="2">
        <v>12873</v>
      </c>
      <c r="G1318" s="2">
        <v>7</v>
      </c>
      <c r="H1318" t="s">
        <v>4195</v>
      </c>
      <c r="I1318">
        <v>500</v>
      </c>
      <c r="J1318" t="s">
        <v>98</v>
      </c>
      <c r="K1318" t="s">
        <v>98</v>
      </c>
      <c r="L1318">
        <v>148.96299999999999</v>
      </c>
      <c r="M1318" s="2" t="s">
        <v>105</v>
      </c>
      <c r="N1318" s="85" t="s">
        <v>4196</v>
      </c>
      <c r="O1318">
        <v>68197</v>
      </c>
      <c r="P1318" t="s">
        <v>138</v>
      </c>
      <c r="Q1318">
        <v>98010022930</v>
      </c>
      <c r="R1318">
        <v>74.48</v>
      </c>
      <c r="S1318" s="1">
        <v>45744.416854594907</v>
      </c>
      <c r="T1318" t="s">
        <v>42</v>
      </c>
      <c r="U1318" s="1">
        <v>45744.1875</v>
      </c>
      <c r="V1318" t="s">
        <v>43</v>
      </c>
      <c r="W1318" t="s">
        <v>36</v>
      </c>
      <c r="X1318">
        <v>0</v>
      </c>
      <c r="Y1318">
        <v>201</v>
      </c>
      <c r="Z1318" t="s">
        <v>36</v>
      </c>
      <c r="AA1318" t="s">
        <v>36</v>
      </c>
      <c r="AB1318" t="s">
        <v>36</v>
      </c>
      <c r="AC1318" t="s">
        <v>105</v>
      </c>
      <c r="AD1318" t="s">
        <v>105</v>
      </c>
      <c r="AE1318" t="s">
        <v>45</v>
      </c>
      <c r="AF1318" s="44" t="s">
        <v>46</v>
      </c>
      <c r="AG1318" s="18" t="s">
        <v>4197</v>
      </c>
      <c r="AH1318" s="18"/>
      <c r="AI1318" s="2" t="s">
        <v>48</v>
      </c>
      <c r="AJ1318" s="2" t="e">
        <f>VLOOKUP(A1318,'Classification Test Result'!$A$2:$D$2428,4,FALSE)</f>
        <v>#N/A</v>
      </c>
      <c r="AL1318" s="2">
        <f>_xlfn.XLOOKUP($A1318,Results!$A$2:$A$2256,Results!G$2:G$2256,"")</f>
        <v>0</v>
      </c>
      <c r="AM1318" s="2">
        <f>_xlfn.XLOOKUP($A1318,Results!$A$2:$A$2256,Results!H$2:H$2256,"")</f>
        <v>0</v>
      </c>
      <c r="AN1318" s="2">
        <f>_xlfn.XLOOKUP($A1318,Results!$A$2:$A$2256,Results!I$2:I$2256,"")</f>
        <v>0</v>
      </c>
      <c r="AO1318" s="2">
        <f>_xlfn.XLOOKUP($A1318,Results!$A$2:$A$2256,Results!J$2:J$2256,"")</f>
        <v>0</v>
      </c>
      <c r="AP1318" s="2">
        <f>_xlfn.XLOOKUP($A1318,Results!$A$2:$A$2256,Results!K$2:K$2256,"")</f>
        <v>0</v>
      </c>
      <c r="AQ1318" s="2">
        <f>_xlfn.XLOOKUP($A1318,Results!$A$2:$A$2256,Results!L$2:L$2256,"")</f>
        <v>0</v>
      </c>
      <c r="AR1318" s="2">
        <f>_xlfn.XLOOKUP($A1318,Results!$A$2:$A$2256,Results!M$2:M$2256,"")</f>
        <v>0</v>
      </c>
      <c r="AS1318" s="2">
        <f>_xlfn.XLOOKUP($A1318,Results!$A$2:$A$2256,Results!N$2:N$2256,"")</f>
        <v>0</v>
      </c>
      <c r="AT1318" s="2" t="str">
        <f>_xlfn.XLOOKUP($A1318,Results!$A$2:$A$2256,Results!O$2:O$2256,"")</f>
        <v>GENERIC WIRE</v>
      </c>
      <c r="AU1318" s="2" t="str">
        <f>_xlfn.XLOOKUP($A1318,Results!$A$2:$A$2256,Results!P$2:P$2256,"")</f>
        <v>COP</v>
      </c>
      <c r="AV1318" s="2" t="str">
        <f>_xlfn.XLOOKUP($A1318,Results!$A$2:$A$2256,Results!Q$2:Q$2256,"")</f>
        <v>SINGLE_MATCH</v>
      </c>
      <c r="AW1318" s="2">
        <f>_xlfn.XLOOKUP($A1318,Results!$A$2:$A$2256,Results!R$2:R$2256,"")</f>
        <v>0</v>
      </c>
      <c r="AX1318" s="2">
        <f>_xlfn.XLOOKUP($A1318,Results!$A$2:$A$2256,Results!S$2:S$2256,"")</f>
        <v>0</v>
      </c>
      <c r="AY1318" s="2">
        <f>_xlfn.XLOOKUP($A1318,Results!$A$2:$A$2256,Results!T$2:T$2256,"")</f>
        <v>60</v>
      </c>
      <c r="AZ1318" s="2">
        <f>_xlfn.XLOOKUP($A1318,Results!$A$2:$A$2256,Results!U$2:U$2256,"")</f>
        <v>0</v>
      </c>
      <c r="BA1318" s="2" t="str">
        <f>_xlfn.XLOOKUP($A1318,Results!$A$2:$A$2256,Results!V$2:V$2256,"")</f>
        <v>SOUTHWIRE</v>
      </c>
      <c r="BB1318" s="2">
        <f>_xlfn.XLOOKUP($A1318,Results!$A$2:$A$2256,Results!W$2:W$2256,"")</f>
        <v>80</v>
      </c>
      <c r="BC1318" s="2">
        <f>_xlfn.XLOOKUP($A1318,Results!$A$2:$A$2256,Results!X$2:X$2256,"")</f>
        <v>26121614</v>
      </c>
      <c r="BD1318" s="2">
        <f>_xlfn.XLOOKUP($A1318,Results!$A$2:$A$2256,Results!Y$2:Y$2256,"")</f>
        <v>80</v>
      </c>
      <c r="BE1318" s="2" t="b">
        <f>_xlfn.XLOOKUP($A1318,Results!$A$2:$A$2256,Results!Z$2:Z$2256,"")</f>
        <v>1</v>
      </c>
    </row>
    <row r="1319" spans="1:57" ht="38.25" customHeight="1" x14ac:dyDescent="0.3">
      <c r="A1319">
        <v>906996</v>
      </c>
      <c r="B1319">
        <v>281515</v>
      </c>
      <c r="C1319" t="s">
        <v>36</v>
      </c>
      <c r="D1319" t="s">
        <v>3739</v>
      </c>
      <c r="E1319" s="2" t="str">
        <f>VLOOKUP(F1319,'RPA Vendor Data '!F$1:$G$2418,2)</f>
        <v>REXEL USA, INC.</v>
      </c>
      <c r="F1319" s="2">
        <v>12873</v>
      </c>
      <c r="G1319" s="2">
        <v>5</v>
      </c>
      <c r="H1319" t="s">
        <v>4198</v>
      </c>
      <c r="I1319">
        <v>500</v>
      </c>
      <c r="J1319" t="s">
        <v>98</v>
      </c>
      <c r="K1319" t="s">
        <v>98</v>
      </c>
      <c r="L1319">
        <v>148.96299999999999</v>
      </c>
      <c r="M1319" s="2" t="s">
        <v>105</v>
      </c>
      <c r="N1319" s="85" t="s">
        <v>4199</v>
      </c>
      <c r="O1319">
        <v>68941</v>
      </c>
      <c r="P1319" t="s">
        <v>142</v>
      </c>
      <c r="Q1319">
        <v>98010022900</v>
      </c>
      <c r="R1319">
        <v>74.48</v>
      </c>
      <c r="S1319" s="1">
        <v>45744.416824039348</v>
      </c>
      <c r="T1319" t="s">
        <v>42</v>
      </c>
      <c r="U1319" s="1">
        <v>45744.1875</v>
      </c>
      <c r="V1319" t="s">
        <v>43</v>
      </c>
      <c r="W1319" t="s">
        <v>36</v>
      </c>
      <c r="X1319">
        <v>0</v>
      </c>
      <c r="Y1319">
        <v>201</v>
      </c>
      <c r="Z1319" t="s">
        <v>36</v>
      </c>
      <c r="AA1319" t="s">
        <v>36</v>
      </c>
      <c r="AB1319" t="s">
        <v>36</v>
      </c>
      <c r="AC1319" t="s">
        <v>105</v>
      </c>
      <c r="AD1319" t="s">
        <v>105</v>
      </c>
      <c r="AE1319" t="s">
        <v>45</v>
      </c>
      <c r="AF1319" s="44" t="s">
        <v>46</v>
      </c>
      <c r="AG1319" s="18" t="s">
        <v>4200</v>
      </c>
      <c r="AH1319" s="18"/>
      <c r="AI1319" s="2" t="s">
        <v>48</v>
      </c>
      <c r="AJ1319" s="2" t="e">
        <f>VLOOKUP(A1319,'Classification Test Result'!$A$2:$D$2428,4,FALSE)</f>
        <v>#N/A</v>
      </c>
      <c r="AL1319" s="2">
        <f>_xlfn.XLOOKUP($A1319,Results!$A$2:$A$2256,Results!G$2:G$2256,"")</f>
        <v>548965</v>
      </c>
      <c r="AM1319" s="2" t="str">
        <f>_xlfn.XLOOKUP($A1319,Results!$A$2:$A$2256,Results!H$2:H$2256,"")</f>
        <v>500SR</v>
      </c>
      <c r="AN1319" s="2" t="str">
        <f>_xlfn.XLOOKUP($A1319,Results!$A$2:$A$2256,Results!I$2:I$2256,"")</f>
        <v>NSI INDUSTRIES</v>
      </c>
      <c r="AO1319" s="2">
        <f>_xlfn.XLOOKUP($A1319,Results!$A$2:$A$2256,Results!J$2:J$2256,"")</f>
        <v>662381002358</v>
      </c>
      <c r="AP1319" s="2">
        <f>_xlfn.XLOOKUP($A1319,Results!$A$2:$A$2256,Results!K$2:K$2256,"")</f>
        <v>39121400</v>
      </c>
      <c r="AQ1319" s="2">
        <f>_xlfn.XLOOKUP($A1319,Results!$A$2:$A$2256,Results!L$2:L$2256,"")</f>
        <v>0</v>
      </c>
      <c r="AR1319" s="2">
        <f>_xlfn.XLOOKUP($A1319,Results!$A$2:$A$2256,Results!M$2:M$2256,"")</f>
        <v>296020</v>
      </c>
      <c r="AS1319" s="2" t="str">
        <f>_xlfn.XLOOKUP($A1319,Results!$A$2:$A$2256,Results!N$2:N$2256,"")</f>
        <v>NSI 500SR 500-3/0 SPLICER REDUCER</v>
      </c>
      <c r="AT1319" s="2" t="str">
        <f>_xlfn.XLOOKUP($A1319,Results!$A$2:$A$2256,Results!O$2:O$2256,"")</f>
        <v>NSI INDUSTRIES</v>
      </c>
      <c r="AU1319" s="2">
        <f>_xlfn.XLOOKUP($A1319,Results!$A$2:$A$2256,Results!P$2:P$2256,"")</f>
        <v>0</v>
      </c>
      <c r="AV1319" s="2" t="str">
        <f>_xlfn.XLOOKUP($A1319,Results!$A$2:$A$2256,Results!Q$2:Q$2256,"")</f>
        <v>NO_VALID_MATCHES</v>
      </c>
      <c r="AW1319" s="2" t="str">
        <f>_xlfn.XLOOKUP($A1319,Results!$A$2:$A$2256,Results!R$2:R$2256,"")</f>
        <v>0.49994045149290367</v>
      </c>
      <c r="AX1319" s="2">
        <f>_xlfn.XLOOKUP($A1319,Results!$A$2:$A$2256,Results!S$2:S$2256,"")</f>
        <v>50</v>
      </c>
      <c r="AY1319" s="2">
        <f>_xlfn.XLOOKUP($A1319,Results!$A$2:$A$2256,Results!T$2:T$2256,"")</f>
        <v>39</v>
      </c>
      <c r="AZ1319" s="2">
        <f>_xlfn.XLOOKUP($A1319,Results!$A$2:$A$2256,Results!U$2:U$2256,"")</f>
        <v>28</v>
      </c>
      <c r="BA1319" s="2" t="str">
        <f>_xlfn.XLOOKUP($A1319,Results!$A$2:$A$2256,Results!V$2:V$2256,"")</f>
        <v>SOUTHWIRE</v>
      </c>
      <c r="BB1319" s="2">
        <f>_xlfn.XLOOKUP($A1319,Results!$A$2:$A$2256,Results!W$2:W$2256,"")</f>
        <v>80</v>
      </c>
      <c r="BC1319" s="2">
        <f>_xlfn.XLOOKUP($A1319,Results!$A$2:$A$2256,Results!X$2:X$2256,"")</f>
        <v>26121614</v>
      </c>
      <c r="BD1319" s="2">
        <f>_xlfn.XLOOKUP($A1319,Results!$A$2:$A$2256,Results!Y$2:Y$2256,"")</f>
        <v>80</v>
      </c>
      <c r="BE1319" s="2" t="b">
        <f>_xlfn.XLOOKUP($A1319,Results!$A$2:$A$2256,Results!Z$2:Z$2256,"")</f>
        <v>1</v>
      </c>
    </row>
    <row r="1320" spans="1:57" ht="38.25" customHeight="1" x14ac:dyDescent="0.3">
      <c r="A1320">
        <v>906997</v>
      </c>
      <c r="B1320">
        <v>281513</v>
      </c>
      <c r="C1320" t="s">
        <v>36</v>
      </c>
      <c r="D1320" t="s">
        <v>1095</v>
      </c>
      <c r="E1320" s="2" t="str">
        <f>VLOOKUP(F1320,'RPA Vendor Data '!F$1:$G$2418,2)</f>
        <v>REXEL USA, INC.</v>
      </c>
      <c r="F1320" s="2">
        <v>12873</v>
      </c>
      <c r="G1320" s="2">
        <v>2</v>
      </c>
      <c r="H1320" t="s">
        <v>4201</v>
      </c>
      <c r="I1320">
        <v>500</v>
      </c>
      <c r="J1320" t="s">
        <v>98</v>
      </c>
      <c r="K1320" t="s">
        <v>98</v>
      </c>
      <c r="L1320">
        <v>270.13200000000001</v>
      </c>
      <c r="M1320" s="2" t="s">
        <v>105</v>
      </c>
      <c r="N1320" s="85" t="s">
        <v>4202</v>
      </c>
      <c r="O1320">
        <v>68731</v>
      </c>
      <c r="P1320" t="s">
        <v>36</v>
      </c>
      <c r="Q1320" t="s">
        <v>36</v>
      </c>
      <c r="R1320">
        <v>135.07</v>
      </c>
      <c r="S1320" s="1">
        <v>45744.396169791667</v>
      </c>
      <c r="T1320" t="s">
        <v>42</v>
      </c>
      <c r="U1320" s="1">
        <v>45744.1875</v>
      </c>
      <c r="V1320" t="s">
        <v>43</v>
      </c>
      <c r="W1320" t="s">
        <v>36</v>
      </c>
      <c r="X1320">
        <v>0</v>
      </c>
      <c r="Y1320">
        <v>201</v>
      </c>
      <c r="Z1320" t="s">
        <v>36</v>
      </c>
      <c r="AA1320" t="s">
        <v>36</v>
      </c>
      <c r="AB1320" t="s">
        <v>36</v>
      </c>
      <c r="AC1320" t="s">
        <v>105</v>
      </c>
      <c r="AD1320" t="s">
        <v>105</v>
      </c>
      <c r="AE1320" t="s">
        <v>45</v>
      </c>
      <c r="AF1320" s="44" t="s">
        <v>46</v>
      </c>
      <c r="AG1320" s="18" t="s">
        <v>4203</v>
      </c>
      <c r="AH1320" s="18"/>
      <c r="AI1320" s="2" t="s">
        <v>48</v>
      </c>
      <c r="AJ1320" s="2" t="e">
        <f>VLOOKUP(A1320,'Classification Test Result'!$A$2:$D$2428,4,FALSE)</f>
        <v>#N/A</v>
      </c>
      <c r="AL1320" s="2">
        <f>_xlfn.XLOOKUP($A1320,Results!$A$2:$A$2256,Results!G$2:G$2256,"")</f>
        <v>0</v>
      </c>
      <c r="AM1320" s="2">
        <f>_xlfn.XLOOKUP($A1320,Results!$A$2:$A$2256,Results!H$2:H$2256,"")</f>
        <v>0</v>
      </c>
      <c r="AN1320" s="2">
        <f>_xlfn.XLOOKUP($A1320,Results!$A$2:$A$2256,Results!I$2:I$2256,"")</f>
        <v>0</v>
      </c>
      <c r="AO1320" s="2">
        <f>_xlfn.XLOOKUP($A1320,Results!$A$2:$A$2256,Results!J$2:J$2256,"")</f>
        <v>0</v>
      </c>
      <c r="AP1320" s="2">
        <f>_xlfn.XLOOKUP($A1320,Results!$A$2:$A$2256,Results!K$2:K$2256,"")</f>
        <v>0</v>
      </c>
      <c r="AQ1320" s="2">
        <f>_xlfn.XLOOKUP($A1320,Results!$A$2:$A$2256,Results!L$2:L$2256,"")</f>
        <v>0</v>
      </c>
      <c r="AR1320" s="2">
        <f>_xlfn.XLOOKUP($A1320,Results!$A$2:$A$2256,Results!M$2:M$2256,"")</f>
        <v>0</v>
      </c>
      <c r="AS1320" s="2">
        <f>_xlfn.XLOOKUP($A1320,Results!$A$2:$A$2256,Results!N$2:N$2256,"")</f>
        <v>0</v>
      </c>
      <c r="AT1320" s="2" t="str">
        <f>_xlfn.XLOOKUP($A1320,Results!$A$2:$A$2256,Results!O$2:O$2256,"")</f>
        <v>GENERIC WIRE</v>
      </c>
      <c r="AU1320" s="2" t="str">
        <f>_xlfn.XLOOKUP($A1320,Results!$A$2:$A$2256,Results!P$2:P$2256,"")</f>
        <v>COP</v>
      </c>
      <c r="AV1320" s="2" t="str">
        <f>_xlfn.XLOOKUP($A1320,Results!$A$2:$A$2256,Results!Q$2:Q$2256,"")</f>
        <v>SINGLE_MATCH</v>
      </c>
      <c r="AW1320" s="2">
        <f>_xlfn.XLOOKUP($A1320,Results!$A$2:$A$2256,Results!R$2:R$2256,"")</f>
        <v>0</v>
      </c>
      <c r="AX1320" s="2">
        <f>_xlfn.XLOOKUP($A1320,Results!$A$2:$A$2256,Results!S$2:S$2256,"")</f>
        <v>0</v>
      </c>
      <c r="AY1320" s="2">
        <f>_xlfn.XLOOKUP($A1320,Results!$A$2:$A$2256,Results!T$2:T$2256,"")</f>
        <v>60</v>
      </c>
      <c r="AZ1320" s="2">
        <f>_xlfn.XLOOKUP($A1320,Results!$A$2:$A$2256,Results!U$2:U$2256,"")</f>
        <v>0</v>
      </c>
      <c r="BA1320" s="2" t="str">
        <f>_xlfn.XLOOKUP($A1320,Results!$A$2:$A$2256,Results!V$2:V$2256,"")</f>
        <v>SOUTHWIRE</v>
      </c>
      <c r="BB1320" s="2">
        <f>_xlfn.XLOOKUP($A1320,Results!$A$2:$A$2256,Results!W$2:W$2256,"")</f>
        <v>64</v>
      </c>
      <c r="BC1320" s="2">
        <f>_xlfn.XLOOKUP($A1320,Results!$A$2:$A$2256,Results!X$2:X$2256,"")</f>
        <v>26120000</v>
      </c>
      <c r="BD1320" s="2">
        <f>_xlfn.XLOOKUP($A1320,Results!$A$2:$A$2256,Results!Y$2:Y$2256,"")</f>
        <v>80</v>
      </c>
      <c r="BE1320" s="2" t="b">
        <f>_xlfn.XLOOKUP($A1320,Results!$A$2:$A$2256,Results!Z$2:Z$2256,"")</f>
        <v>1</v>
      </c>
    </row>
    <row r="1321" spans="1:57" ht="38.25" customHeight="1" x14ac:dyDescent="0.3">
      <c r="A1321">
        <v>906998</v>
      </c>
      <c r="B1321">
        <v>281405</v>
      </c>
      <c r="C1321" t="s">
        <v>36</v>
      </c>
      <c r="D1321" t="s">
        <v>4204</v>
      </c>
      <c r="E1321" s="2" t="str">
        <f>VLOOKUP(F1321,'RPA Vendor Data '!F$1:$G$2418,2)</f>
        <v>REXEL USA, INC.</v>
      </c>
      <c r="F1321" s="2">
        <v>12873</v>
      </c>
      <c r="G1321" s="2">
        <v>1</v>
      </c>
      <c r="H1321" t="s">
        <v>4205</v>
      </c>
      <c r="I1321">
        <v>2500</v>
      </c>
      <c r="J1321" t="s">
        <v>98</v>
      </c>
      <c r="K1321" t="s">
        <v>98</v>
      </c>
      <c r="L1321">
        <v>259.29500000000002</v>
      </c>
      <c r="M1321" s="2" t="s">
        <v>105</v>
      </c>
      <c r="N1321" s="85" t="s">
        <v>4206</v>
      </c>
      <c r="O1321">
        <v>1310142</v>
      </c>
      <c r="P1321" t="s">
        <v>36</v>
      </c>
      <c r="Q1321" t="s">
        <v>36</v>
      </c>
      <c r="R1321">
        <v>648.24</v>
      </c>
      <c r="S1321" s="1">
        <v>45744.271905590278</v>
      </c>
      <c r="T1321" t="s">
        <v>42</v>
      </c>
      <c r="U1321" s="1">
        <v>45744.057638888888</v>
      </c>
      <c r="V1321" t="s">
        <v>43</v>
      </c>
      <c r="W1321" t="s">
        <v>36</v>
      </c>
      <c r="X1321">
        <v>0</v>
      </c>
      <c r="Y1321">
        <v>201</v>
      </c>
      <c r="Z1321" t="s">
        <v>36</v>
      </c>
      <c r="AA1321" t="s">
        <v>36</v>
      </c>
      <c r="AB1321" t="s">
        <v>36</v>
      </c>
      <c r="AC1321" t="s">
        <v>105</v>
      </c>
      <c r="AD1321" t="s">
        <v>105</v>
      </c>
      <c r="AE1321" t="s">
        <v>45</v>
      </c>
      <c r="AF1321" s="44" t="s">
        <v>46</v>
      </c>
      <c r="AG1321" s="18" t="s">
        <v>4207</v>
      </c>
      <c r="AH1321" s="18"/>
      <c r="AI1321" s="2" t="s">
        <v>48</v>
      </c>
      <c r="AJ1321" s="2" t="e">
        <f>VLOOKUP(A1321,'Classification Test Result'!$A$2:$D$2428,4,FALSE)</f>
        <v>#N/A</v>
      </c>
      <c r="AL1321" s="2">
        <f>_xlfn.XLOOKUP($A1321,Results!$A$2:$A$2256,Results!G$2:G$2256,"")</f>
        <v>0</v>
      </c>
      <c r="AM1321" s="2">
        <f>_xlfn.XLOOKUP($A1321,Results!$A$2:$A$2256,Results!H$2:H$2256,"")</f>
        <v>0</v>
      </c>
      <c r="AN1321" s="2">
        <f>_xlfn.XLOOKUP($A1321,Results!$A$2:$A$2256,Results!I$2:I$2256,"")</f>
        <v>0</v>
      </c>
      <c r="AO1321" s="2">
        <f>_xlfn.XLOOKUP($A1321,Results!$A$2:$A$2256,Results!J$2:J$2256,"")</f>
        <v>0</v>
      </c>
      <c r="AP1321" s="2">
        <f>_xlfn.XLOOKUP($A1321,Results!$A$2:$A$2256,Results!K$2:K$2256,"")</f>
        <v>0</v>
      </c>
      <c r="AQ1321" s="2">
        <f>_xlfn.XLOOKUP($A1321,Results!$A$2:$A$2256,Results!L$2:L$2256,"")</f>
        <v>0</v>
      </c>
      <c r="AR1321" s="2">
        <f>_xlfn.XLOOKUP($A1321,Results!$A$2:$A$2256,Results!M$2:M$2256,"")</f>
        <v>0</v>
      </c>
      <c r="AS1321" s="2">
        <f>_xlfn.XLOOKUP($A1321,Results!$A$2:$A$2256,Results!N$2:N$2256,"")</f>
        <v>0</v>
      </c>
      <c r="AT1321" s="2" t="str">
        <f>_xlfn.XLOOKUP($A1321,Results!$A$2:$A$2256,Results!O$2:O$2256,"")</f>
        <v>GENERIC WIRE</v>
      </c>
      <c r="AU1321" s="2" t="str">
        <f>_xlfn.XLOOKUP($A1321,Results!$A$2:$A$2256,Results!P$2:P$2256,"")</f>
        <v>COP</v>
      </c>
      <c r="AV1321" s="2" t="str">
        <f>_xlfn.XLOOKUP($A1321,Results!$A$2:$A$2256,Results!Q$2:Q$2256,"")</f>
        <v>SINGLE_MATCH</v>
      </c>
      <c r="AW1321" s="2">
        <f>_xlfn.XLOOKUP($A1321,Results!$A$2:$A$2256,Results!R$2:R$2256,"")</f>
        <v>0</v>
      </c>
      <c r="AX1321" s="2">
        <f>_xlfn.XLOOKUP($A1321,Results!$A$2:$A$2256,Results!S$2:S$2256,"")</f>
        <v>0</v>
      </c>
      <c r="AY1321" s="2">
        <f>_xlfn.XLOOKUP($A1321,Results!$A$2:$A$2256,Results!T$2:T$2256,"")</f>
        <v>60</v>
      </c>
      <c r="AZ1321" s="2">
        <f>_xlfn.XLOOKUP($A1321,Results!$A$2:$A$2256,Results!U$2:U$2256,"")</f>
        <v>0</v>
      </c>
      <c r="BA1321" s="2" t="str">
        <f>_xlfn.XLOOKUP($A1321,Results!$A$2:$A$2256,Results!V$2:V$2256,"")</f>
        <v>SOUTHWIRE</v>
      </c>
      <c r="BB1321" s="2">
        <f>_xlfn.XLOOKUP($A1321,Results!$A$2:$A$2256,Results!W$2:W$2256,"")</f>
        <v>77</v>
      </c>
      <c r="BC1321" s="2">
        <f>_xlfn.XLOOKUP($A1321,Results!$A$2:$A$2256,Results!X$2:X$2256,"")</f>
        <v>26120000</v>
      </c>
      <c r="BD1321" s="2">
        <f>_xlfn.XLOOKUP($A1321,Results!$A$2:$A$2256,Results!Y$2:Y$2256,"")</f>
        <v>77</v>
      </c>
      <c r="BE1321" s="2" t="b">
        <f>_xlfn.XLOOKUP($A1321,Results!$A$2:$A$2256,Results!Z$2:Z$2256,"")</f>
        <v>1</v>
      </c>
    </row>
    <row r="1322" spans="1:57" ht="38.25" customHeight="1" x14ac:dyDescent="0.3">
      <c r="A1322">
        <v>906999</v>
      </c>
      <c r="B1322">
        <v>281513</v>
      </c>
      <c r="C1322" t="s">
        <v>36</v>
      </c>
      <c r="D1322" t="s">
        <v>1095</v>
      </c>
      <c r="E1322" s="2" t="str">
        <f>VLOOKUP(F1322,'RPA Vendor Data '!F$1:$G$2418,2)</f>
        <v>REXEL USA, INC.</v>
      </c>
      <c r="F1322" s="2">
        <v>12873</v>
      </c>
      <c r="G1322" s="2">
        <v>4</v>
      </c>
      <c r="H1322" t="s">
        <v>4208</v>
      </c>
      <c r="I1322">
        <v>500</v>
      </c>
      <c r="J1322" t="s">
        <v>98</v>
      </c>
      <c r="K1322" t="s">
        <v>98</v>
      </c>
      <c r="L1322">
        <v>270.13200000000001</v>
      </c>
      <c r="M1322" s="2" t="s">
        <v>105</v>
      </c>
      <c r="N1322" s="85" t="s">
        <v>4209</v>
      </c>
      <c r="O1322">
        <v>68712</v>
      </c>
      <c r="P1322" t="s">
        <v>36</v>
      </c>
      <c r="Q1322" t="s">
        <v>36</v>
      </c>
      <c r="R1322">
        <v>135.07</v>
      </c>
      <c r="S1322" s="1">
        <v>45744.396176238428</v>
      </c>
      <c r="T1322" t="s">
        <v>42</v>
      </c>
      <c r="U1322" s="1">
        <v>45744.1875</v>
      </c>
      <c r="V1322" t="s">
        <v>43</v>
      </c>
      <c r="W1322" t="s">
        <v>36</v>
      </c>
      <c r="X1322">
        <v>0</v>
      </c>
      <c r="Y1322">
        <v>201</v>
      </c>
      <c r="Z1322" t="s">
        <v>36</v>
      </c>
      <c r="AA1322" t="s">
        <v>36</v>
      </c>
      <c r="AB1322" t="s">
        <v>36</v>
      </c>
      <c r="AC1322" t="s">
        <v>105</v>
      </c>
      <c r="AD1322" t="s">
        <v>105</v>
      </c>
      <c r="AE1322" t="s">
        <v>45</v>
      </c>
      <c r="AF1322" s="44" t="s">
        <v>46</v>
      </c>
      <c r="AG1322" s="18" t="s">
        <v>4210</v>
      </c>
      <c r="AH1322" s="18"/>
      <c r="AI1322" s="2" t="s">
        <v>48</v>
      </c>
      <c r="AJ1322" s="2" t="e">
        <f>VLOOKUP(A1322,'Classification Test Result'!$A$2:$D$2428,4,FALSE)</f>
        <v>#N/A</v>
      </c>
      <c r="AL1322" s="2">
        <f>_xlfn.XLOOKUP($A1322,Results!$A$2:$A$2256,Results!G$2:G$2256,"")</f>
        <v>0</v>
      </c>
      <c r="AM1322" s="2">
        <f>_xlfn.XLOOKUP($A1322,Results!$A$2:$A$2256,Results!H$2:H$2256,"")</f>
        <v>0</v>
      </c>
      <c r="AN1322" s="2">
        <f>_xlfn.XLOOKUP($A1322,Results!$A$2:$A$2256,Results!I$2:I$2256,"")</f>
        <v>0</v>
      </c>
      <c r="AO1322" s="2">
        <f>_xlfn.XLOOKUP($A1322,Results!$A$2:$A$2256,Results!J$2:J$2256,"")</f>
        <v>0</v>
      </c>
      <c r="AP1322" s="2">
        <f>_xlfn.XLOOKUP($A1322,Results!$A$2:$A$2256,Results!K$2:K$2256,"")</f>
        <v>0</v>
      </c>
      <c r="AQ1322" s="2">
        <f>_xlfn.XLOOKUP($A1322,Results!$A$2:$A$2256,Results!L$2:L$2256,"")</f>
        <v>0</v>
      </c>
      <c r="AR1322" s="2">
        <f>_xlfn.XLOOKUP($A1322,Results!$A$2:$A$2256,Results!M$2:M$2256,"")</f>
        <v>0</v>
      </c>
      <c r="AS1322" s="2">
        <f>_xlfn.XLOOKUP($A1322,Results!$A$2:$A$2256,Results!N$2:N$2256,"")</f>
        <v>0</v>
      </c>
      <c r="AT1322" s="2" t="str">
        <f>_xlfn.XLOOKUP($A1322,Results!$A$2:$A$2256,Results!O$2:O$2256,"")</f>
        <v>GENERIC WIRE</v>
      </c>
      <c r="AU1322" s="2" t="str">
        <f>_xlfn.XLOOKUP($A1322,Results!$A$2:$A$2256,Results!P$2:P$2256,"")</f>
        <v>COP</v>
      </c>
      <c r="AV1322" s="2" t="str">
        <f>_xlfn.XLOOKUP($A1322,Results!$A$2:$A$2256,Results!Q$2:Q$2256,"")</f>
        <v>SINGLE_MATCH</v>
      </c>
      <c r="AW1322" s="2">
        <f>_xlfn.XLOOKUP($A1322,Results!$A$2:$A$2256,Results!R$2:R$2256,"")</f>
        <v>0</v>
      </c>
      <c r="AX1322" s="2">
        <f>_xlfn.XLOOKUP($A1322,Results!$A$2:$A$2256,Results!S$2:S$2256,"")</f>
        <v>0</v>
      </c>
      <c r="AY1322" s="2">
        <f>_xlfn.XLOOKUP($A1322,Results!$A$2:$A$2256,Results!T$2:T$2256,"")</f>
        <v>60</v>
      </c>
      <c r="AZ1322" s="2">
        <f>_xlfn.XLOOKUP($A1322,Results!$A$2:$A$2256,Results!U$2:U$2256,"")</f>
        <v>0</v>
      </c>
      <c r="BA1322" s="2" t="str">
        <f>_xlfn.XLOOKUP($A1322,Results!$A$2:$A$2256,Results!V$2:V$2256,"")</f>
        <v>SOUTHWIRE</v>
      </c>
      <c r="BB1322" s="2">
        <f>_xlfn.XLOOKUP($A1322,Results!$A$2:$A$2256,Results!W$2:W$2256,"")</f>
        <v>79</v>
      </c>
      <c r="BC1322" s="2">
        <f>_xlfn.XLOOKUP($A1322,Results!$A$2:$A$2256,Results!X$2:X$2256,"")</f>
        <v>26120000</v>
      </c>
      <c r="BD1322" s="2">
        <f>_xlfn.XLOOKUP($A1322,Results!$A$2:$A$2256,Results!Y$2:Y$2256,"")</f>
        <v>79</v>
      </c>
      <c r="BE1322" s="2" t="b">
        <f>_xlfn.XLOOKUP($A1322,Results!$A$2:$A$2256,Results!Z$2:Z$2256,"")</f>
        <v>1</v>
      </c>
    </row>
    <row r="1323" spans="1:57" ht="38.25" customHeight="1" x14ac:dyDescent="0.3">
      <c r="A1323">
        <v>907000</v>
      </c>
      <c r="B1323">
        <v>281291</v>
      </c>
      <c r="C1323" t="s">
        <v>36</v>
      </c>
      <c r="D1323">
        <v>5331868700</v>
      </c>
      <c r="F1323" s="2">
        <v>13073</v>
      </c>
      <c r="G1323" s="2">
        <v>2</v>
      </c>
      <c r="H1323" s="2" t="s">
        <v>1010</v>
      </c>
      <c r="I1323">
        <v>1</v>
      </c>
      <c r="J1323" t="s">
        <v>39</v>
      </c>
      <c r="K1323" t="s">
        <v>39</v>
      </c>
      <c r="L1323">
        <v>231.66</v>
      </c>
      <c r="M1323" s="2" t="s">
        <v>36</v>
      </c>
      <c r="N1323" s="9" t="s">
        <v>36</v>
      </c>
      <c r="O1323" t="s">
        <v>36</v>
      </c>
      <c r="P1323" t="s">
        <v>36</v>
      </c>
      <c r="Q1323" t="s">
        <v>36</v>
      </c>
      <c r="R1323">
        <v>231.66</v>
      </c>
      <c r="S1323" s="1">
        <v>45744.104339814818</v>
      </c>
      <c r="T1323" t="s">
        <v>42</v>
      </c>
      <c r="U1323" s="1">
        <v>45743.875</v>
      </c>
      <c r="V1323" t="s">
        <v>43</v>
      </c>
      <c r="W1323" t="s">
        <v>36</v>
      </c>
      <c r="X1323">
        <v>0</v>
      </c>
      <c r="Y1323">
        <v>999</v>
      </c>
      <c r="Z1323" t="s">
        <v>36</v>
      </c>
      <c r="AA1323" t="s">
        <v>36</v>
      </c>
      <c r="AB1323" t="s">
        <v>36</v>
      </c>
      <c r="AC1323" t="s">
        <v>1010</v>
      </c>
      <c r="AD1323" t="s">
        <v>1010</v>
      </c>
      <c r="AE1323" t="s">
        <v>45</v>
      </c>
      <c r="AF1323" s="2"/>
      <c r="AI1323" s="2" t="str">
        <f>IF(COUNTIF(Classification!$B$2:$B$316,H1323)&gt;0, "FREIGHT", " ")</f>
        <v>FREIGHT</v>
      </c>
      <c r="AJ1323" s="2" t="e">
        <f>VLOOKUP(A1323,'Classification Test Result'!$A$2:$D$2428,4,FALSE)</f>
        <v>#N/A</v>
      </c>
      <c r="AL1323" s="2" t="str">
        <f>_xlfn.XLOOKUP($A1323,Results!$A$2:$A$2256,Results!G$2:G$2256,"")</f>
        <v/>
      </c>
      <c r="AM1323" s="2" t="str">
        <f>_xlfn.XLOOKUP($A1323,Results!$A$2:$A$2256,Results!H$2:H$2256,"")</f>
        <v/>
      </c>
      <c r="AN1323" s="2" t="str">
        <f>_xlfn.XLOOKUP($A1323,Results!$A$2:$A$2256,Results!I$2:I$2256,"")</f>
        <v/>
      </c>
      <c r="AO1323" s="2" t="str">
        <f>_xlfn.XLOOKUP($A1323,Results!$A$2:$A$2256,Results!J$2:J$2256,"")</f>
        <v/>
      </c>
      <c r="AP1323" s="2" t="str">
        <f>_xlfn.XLOOKUP($A1323,Results!$A$2:$A$2256,Results!K$2:K$2256,"")</f>
        <v/>
      </c>
      <c r="AQ1323" s="2" t="str">
        <f>_xlfn.XLOOKUP($A1323,Results!$A$2:$A$2256,Results!L$2:L$2256,"")</f>
        <v/>
      </c>
      <c r="AR1323" s="2" t="str">
        <f>_xlfn.XLOOKUP($A1323,Results!$A$2:$A$2256,Results!M$2:M$2256,"")</f>
        <v/>
      </c>
      <c r="AS1323" s="2" t="str">
        <f>_xlfn.XLOOKUP($A1323,Results!$A$2:$A$2256,Results!N$2:N$2256,"")</f>
        <v/>
      </c>
      <c r="AT1323" s="2" t="str">
        <f>_xlfn.XLOOKUP($A1323,Results!$A$2:$A$2256,Results!O$2:O$2256,"")</f>
        <v/>
      </c>
      <c r="AU1323" s="2" t="str">
        <f>_xlfn.XLOOKUP($A1323,Results!$A$2:$A$2256,Results!P$2:P$2256,"")</f>
        <v/>
      </c>
      <c r="AV1323" s="2" t="str">
        <f>_xlfn.XLOOKUP($A1323,Results!$A$2:$A$2256,Results!Q$2:Q$2256,"")</f>
        <v/>
      </c>
      <c r="AW1323" s="2" t="str">
        <f>_xlfn.XLOOKUP($A1323,Results!$A$2:$A$2256,Results!R$2:R$2256,"")</f>
        <v/>
      </c>
      <c r="AX1323" s="2" t="str">
        <f>_xlfn.XLOOKUP($A1323,Results!$A$2:$A$2256,Results!S$2:S$2256,"")</f>
        <v/>
      </c>
      <c r="AY1323" s="2" t="str">
        <f>_xlfn.XLOOKUP($A1323,Results!$A$2:$A$2256,Results!T$2:T$2256,"")</f>
        <v/>
      </c>
      <c r="AZ1323" s="2" t="str">
        <f>_xlfn.XLOOKUP($A1323,Results!$A$2:$A$2256,Results!U$2:U$2256,"")</f>
        <v/>
      </c>
      <c r="BA1323" s="2" t="str">
        <f>_xlfn.XLOOKUP($A1323,Results!$A$2:$A$2256,Results!V$2:V$2256,"")</f>
        <v/>
      </c>
      <c r="BB1323" s="2" t="str">
        <f>_xlfn.XLOOKUP($A1323,Results!$A$2:$A$2256,Results!W$2:W$2256,"")</f>
        <v/>
      </c>
      <c r="BC1323" s="2" t="str">
        <f>_xlfn.XLOOKUP($A1323,Results!$A$2:$A$2256,Results!X$2:X$2256,"")</f>
        <v/>
      </c>
      <c r="BD1323" s="2" t="str">
        <f>_xlfn.XLOOKUP($A1323,Results!$A$2:$A$2256,Results!Y$2:Y$2256,"")</f>
        <v/>
      </c>
      <c r="BE1323" s="2" t="str">
        <f>_xlfn.XLOOKUP($A1323,Results!$A$2:$A$2256,Results!Z$2:Z$2256,"")</f>
        <v/>
      </c>
    </row>
    <row r="1324" spans="1:57" ht="38.25" customHeight="1" x14ac:dyDescent="0.3">
      <c r="A1324">
        <v>907001</v>
      </c>
      <c r="B1324">
        <v>281290</v>
      </c>
      <c r="C1324" t="s">
        <v>36</v>
      </c>
      <c r="D1324">
        <v>5331868699</v>
      </c>
      <c r="F1324" s="2">
        <v>13073</v>
      </c>
      <c r="G1324" s="2">
        <v>2</v>
      </c>
      <c r="H1324" s="2" t="s">
        <v>1010</v>
      </c>
      <c r="I1324">
        <v>1</v>
      </c>
      <c r="J1324" t="s">
        <v>39</v>
      </c>
      <c r="K1324" t="s">
        <v>39</v>
      </c>
      <c r="L1324">
        <v>231.66</v>
      </c>
      <c r="M1324" s="2" t="s">
        <v>36</v>
      </c>
      <c r="N1324" s="9" t="s">
        <v>36</v>
      </c>
      <c r="O1324" t="s">
        <v>36</v>
      </c>
      <c r="P1324" t="s">
        <v>36</v>
      </c>
      <c r="Q1324" t="s">
        <v>36</v>
      </c>
      <c r="R1324">
        <v>231.66</v>
      </c>
      <c r="S1324" s="1">
        <v>45744.083559988423</v>
      </c>
      <c r="T1324" t="s">
        <v>42</v>
      </c>
      <c r="U1324" s="1">
        <v>45743.874305555553</v>
      </c>
      <c r="V1324" t="s">
        <v>43</v>
      </c>
      <c r="W1324" t="s">
        <v>36</v>
      </c>
      <c r="X1324">
        <v>0</v>
      </c>
      <c r="Y1324">
        <v>999</v>
      </c>
      <c r="Z1324" t="s">
        <v>36</v>
      </c>
      <c r="AA1324" t="s">
        <v>36</v>
      </c>
      <c r="AB1324" t="s">
        <v>36</v>
      </c>
      <c r="AC1324" t="s">
        <v>1010</v>
      </c>
      <c r="AD1324" t="s">
        <v>1010</v>
      </c>
      <c r="AE1324" t="s">
        <v>45</v>
      </c>
      <c r="AF1324" s="2"/>
      <c r="AI1324" s="2" t="str">
        <f>IF(COUNTIF(Classification!$B$2:$B$316,H1324)&gt;0, "FREIGHT", " ")</f>
        <v>FREIGHT</v>
      </c>
      <c r="AJ1324" s="2" t="e">
        <f>VLOOKUP(A1324,'Classification Test Result'!$A$2:$D$2428,4,FALSE)</f>
        <v>#N/A</v>
      </c>
      <c r="AL1324" s="2" t="str">
        <f>_xlfn.XLOOKUP($A1324,Results!$A$2:$A$2256,Results!G$2:G$2256,"")</f>
        <v/>
      </c>
      <c r="AM1324" s="2" t="str">
        <f>_xlfn.XLOOKUP($A1324,Results!$A$2:$A$2256,Results!H$2:H$2256,"")</f>
        <v/>
      </c>
      <c r="AN1324" s="2" t="str">
        <f>_xlfn.XLOOKUP($A1324,Results!$A$2:$A$2256,Results!I$2:I$2256,"")</f>
        <v/>
      </c>
      <c r="AO1324" s="2" t="str">
        <f>_xlfn.XLOOKUP($A1324,Results!$A$2:$A$2256,Results!J$2:J$2256,"")</f>
        <v/>
      </c>
      <c r="AP1324" s="2" t="str">
        <f>_xlfn.XLOOKUP($A1324,Results!$A$2:$A$2256,Results!K$2:K$2256,"")</f>
        <v/>
      </c>
      <c r="AQ1324" s="2" t="str">
        <f>_xlfn.XLOOKUP($A1324,Results!$A$2:$A$2256,Results!L$2:L$2256,"")</f>
        <v/>
      </c>
      <c r="AR1324" s="2" t="str">
        <f>_xlfn.XLOOKUP($A1324,Results!$A$2:$A$2256,Results!M$2:M$2256,"")</f>
        <v/>
      </c>
      <c r="AS1324" s="2" t="str">
        <f>_xlfn.XLOOKUP($A1324,Results!$A$2:$A$2256,Results!N$2:N$2256,"")</f>
        <v/>
      </c>
      <c r="AT1324" s="2" t="str">
        <f>_xlfn.XLOOKUP($A1324,Results!$A$2:$A$2256,Results!O$2:O$2256,"")</f>
        <v/>
      </c>
      <c r="AU1324" s="2" t="str">
        <f>_xlfn.XLOOKUP($A1324,Results!$A$2:$A$2256,Results!P$2:P$2256,"")</f>
        <v/>
      </c>
      <c r="AV1324" s="2" t="str">
        <f>_xlfn.XLOOKUP($A1324,Results!$A$2:$A$2256,Results!Q$2:Q$2256,"")</f>
        <v/>
      </c>
      <c r="AW1324" s="2" t="str">
        <f>_xlfn.XLOOKUP($A1324,Results!$A$2:$A$2256,Results!R$2:R$2256,"")</f>
        <v/>
      </c>
      <c r="AX1324" s="2" t="str">
        <f>_xlfn.XLOOKUP($A1324,Results!$A$2:$A$2256,Results!S$2:S$2256,"")</f>
        <v/>
      </c>
      <c r="AY1324" s="2" t="str">
        <f>_xlfn.XLOOKUP($A1324,Results!$A$2:$A$2256,Results!T$2:T$2256,"")</f>
        <v/>
      </c>
      <c r="AZ1324" s="2" t="str">
        <f>_xlfn.XLOOKUP($A1324,Results!$A$2:$A$2256,Results!U$2:U$2256,"")</f>
        <v/>
      </c>
      <c r="BA1324" s="2" t="str">
        <f>_xlfn.XLOOKUP($A1324,Results!$A$2:$A$2256,Results!V$2:V$2256,"")</f>
        <v/>
      </c>
      <c r="BB1324" s="2" t="str">
        <f>_xlfn.XLOOKUP($A1324,Results!$A$2:$A$2256,Results!W$2:W$2256,"")</f>
        <v/>
      </c>
      <c r="BC1324" s="2" t="str">
        <f>_xlfn.XLOOKUP($A1324,Results!$A$2:$A$2256,Results!X$2:X$2256,"")</f>
        <v/>
      </c>
      <c r="BD1324" s="2" t="str">
        <f>_xlfn.XLOOKUP($A1324,Results!$A$2:$A$2256,Results!Y$2:Y$2256,"")</f>
        <v/>
      </c>
      <c r="BE1324" s="2" t="str">
        <f>_xlfn.XLOOKUP($A1324,Results!$A$2:$A$2256,Results!Z$2:Z$2256,"")</f>
        <v/>
      </c>
    </row>
    <row r="1325" spans="1:57" ht="38.25" customHeight="1" x14ac:dyDescent="0.3">
      <c r="A1325">
        <v>907002</v>
      </c>
      <c r="B1325">
        <v>281513</v>
      </c>
      <c r="C1325" t="s">
        <v>36</v>
      </c>
      <c r="D1325" t="s">
        <v>1095</v>
      </c>
      <c r="E1325" s="2" t="str">
        <f>VLOOKUP(F1325,'RPA Vendor Data '!F$1:$G$2418,2)</f>
        <v>REXEL USA, INC.</v>
      </c>
      <c r="F1325" s="2">
        <v>12873</v>
      </c>
      <c r="G1325" s="2">
        <v>3</v>
      </c>
      <c r="H1325" t="s">
        <v>4211</v>
      </c>
      <c r="I1325">
        <v>500</v>
      </c>
      <c r="J1325" t="s">
        <v>98</v>
      </c>
      <c r="K1325" t="s">
        <v>98</v>
      </c>
      <c r="L1325">
        <v>270.13200000000001</v>
      </c>
      <c r="M1325" s="2" t="s">
        <v>105</v>
      </c>
      <c r="N1325" s="85" t="s">
        <v>4212</v>
      </c>
      <c r="O1325">
        <v>68536</v>
      </c>
      <c r="P1325" t="s">
        <v>36</v>
      </c>
      <c r="Q1325" t="s">
        <v>36</v>
      </c>
      <c r="R1325">
        <v>135.07</v>
      </c>
      <c r="S1325" s="1">
        <v>45744.396173148147</v>
      </c>
      <c r="T1325" t="s">
        <v>42</v>
      </c>
      <c r="U1325" s="1">
        <v>45744.1875</v>
      </c>
      <c r="V1325" t="s">
        <v>43</v>
      </c>
      <c r="W1325" t="s">
        <v>36</v>
      </c>
      <c r="X1325">
        <v>0</v>
      </c>
      <c r="Y1325">
        <v>201</v>
      </c>
      <c r="Z1325" t="s">
        <v>36</v>
      </c>
      <c r="AA1325" t="s">
        <v>36</v>
      </c>
      <c r="AB1325" t="s">
        <v>36</v>
      </c>
      <c r="AC1325" t="s">
        <v>105</v>
      </c>
      <c r="AD1325" t="s">
        <v>105</v>
      </c>
      <c r="AE1325" t="s">
        <v>45</v>
      </c>
      <c r="AF1325" s="44" t="s">
        <v>46</v>
      </c>
      <c r="AG1325" s="18" t="s">
        <v>4213</v>
      </c>
      <c r="AH1325" s="18"/>
      <c r="AI1325" s="2" t="s">
        <v>48</v>
      </c>
      <c r="AJ1325" s="2" t="e">
        <f>VLOOKUP(A1325,'Classification Test Result'!$A$2:$D$2428,4,FALSE)</f>
        <v>#N/A</v>
      </c>
      <c r="AL1325" s="2" t="str">
        <f>_xlfn.XLOOKUP($A1325,Results!$A$2:$A$2256,Results!G$2:G$2256,"")</f>
        <v/>
      </c>
      <c r="AM1325" s="2" t="str">
        <f>_xlfn.XLOOKUP($A1325,Results!$A$2:$A$2256,Results!H$2:H$2256,"")</f>
        <v/>
      </c>
      <c r="AN1325" s="2" t="str">
        <f>_xlfn.XLOOKUP($A1325,Results!$A$2:$A$2256,Results!I$2:I$2256,"")</f>
        <v/>
      </c>
      <c r="AO1325" s="2" t="str">
        <f>_xlfn.XLOOKUP($A1325,Results!$A$2:$A$2256,Results!J$2:J$2256,"")</f>
        <v/>
      </c>
      <c r="AP1325" s="2" t="str">
        <f>_xlfn.XLOOKUP($A1325,Results!$A$2:$A$2256,Results!K$2:K$2256,"")</f>
        <v/>
      </c>
      <c r="AQ1325" s="2" t="str">
        <f>_xlfn.XLOOKUP($A1325,Results!$A$2:$A$2256,Results!L$2:L$2256,"")</f>
        <v/>
      </c>
      <c r="AR1325" s="2" t="str">
        <f>_xlfn.XLOOKUP($A1325,Results!$A$2:$A$2256,Results!M$2:M$2256,"")</f>
        <v/>
      </c>
      <c r="AS1325" s="2" t="str">
        <f>_xlfn.XLOOKUP($A1325,Results!$A$2:$A$2256,Results!N$2:N$2256,"")</f>
        <v/>
      </c>
      <c r="AT1325" s="2" t="str">
        <f>_xlfn.XLOOKUP($A1325,Results!$A$2:$A$2256,Results!O$2:O$2256,"")</f>
        <v/>
      </c>
      <c r="AU1325" s="2" t="str">
        <f>_xlfn.XLOOKUP($A1325,Results!$A$2:$A$2256,Results!P$2:P$2256,"")</f>
        <v/>
      </c>
      <c r="AV1325" s="2" t="str">
        <f>_xlfn.XLOOKUP($A1325,Results!$A$2:$A$2256,Results!Q$2:Q$2256,"")</f>
        <v/>
      </c>
      <c r="AW1325" s="2" t="str">
        <f>_xlfn.XLOOKUP($A1325,Results!$A$2:$A$2256,Results!R$2:R$2256,"")</f>
        <v/>
      </c>
      <c r="AX1325" s="2" t="str">
        <f>_xlfn.XLOOKUP($A1325,Results!$A$2:$A$2256,Results!S$2:S$2256,"")</f>
        <v/>
      </c>
      <c r="AY1325" s="2" t="str">
        <f>_xlfn.XLOOKUP($A1325,Results!$A$2:$A$2256,Results!T$2:T$2256,"")</f>
        <v/>
      </c>
      <c r="AZ1325" s="2" t="str">
        <f>_xlfn.XLOOKUP($A1325,Results!$A$2:$A$2256,Results!U$2:U$2256,"")</f>
        <v/>
      </c>
      <c r="BA1325" s="2" t="str">
        <f>_xlfn.XLOOKUP($A1325,Results!$A$2:$A$2256,Results!V$2:V$2256,"")</f>
        <v/>
      </c>
      <c r="BB1325" s="2" t="str">
        <f>_xlfn.XLOOKUP($A1325,Results!$A$2:$A$2256,Results!W$2:W$2256,"")</f>
        <v/>
      </c>
      <c r="BC1325" s="2" t="str">
        <f>_xlfn.XLOOKUP($A1325,Results!$A$2:$A$2256,Results!X$2:X$2256,"")</f>
        <v/>
      </c>
      <c r="BD1325" s="2" t="str">
        <f>_xlfn.XLOOKUP($A1325,Results!$A$2:$A$2256,Results!Y$2:Y$2256,"")</f>
        <v/>
      </c>
      <c r="BE1325" s="2" t="str">
        <f>_xlfn.XLOOKUP($A1325,Results!$A$2:$A$2256,Results!Z$2:Z$2256,"")</f>
        <v/>
      </c>
    </row>
    <row r="1326" spans="1:57" ht="38.25" customHeight="1" x14ac:dyDescent="0.3">
      <c r="A1326">
        <v>907003</v>
      </c>
      <c r="B1326">
        <v>281621</v>
      </c>
      <c r="C1326" t="s">
        <v>36</v>
      </c>
      <c r="D1326">
        <v>9341426313</v>
      </c>
      <c r="E1326" s="2" t="str">
        <f>VLOOKUP(F1326,'RPA Vendor Data '!F$1:$G$2418,2)</f>
        <v>GRAYBAR ELECTRIC CO. INC.</v>
      </c>
      <c r="F1326" s="2">
        <v>11471</v>
      </c>
      <c r="G1326" s="2">
        <v>9</v>
      </c>
      <c r="H1326" t="s">
        <v>4214</v>
      </c>
      <c r="I1326">
        <v>10</v>
      </c>
      <c r="J1326" t="s">
        <v>39</v>
      </c>
      <c r="K1326" t="s">
        <v>39</v>
      </c>
      <c r="L1326">
        <v>2.58</v>
      </c>
      <c r="M1326" s="2" t="s">
        <v>4215</v>
      </c>
      <c r="N1326" s="9" t="s">
        <v>4216</v>
      </c>
      <c r="O1326" t="s">
        <v>36</v>
      </c>
      <c r="P1326" t="s">
        <v>36</v>
      </c>
      <c r="Q1326" t="s">
        <v>36</v>
      </c>
      <c r="R1326">
        <v>25.8</v>
      </c>
      <c r="S1326" s="1">
        <v>45744.480053472224</v>
      </c>
      <c r="T1326" t="s">
        <v>42</v>
      </c>
      <c r="U1326" s="1">
        <v>45744.263888888891</v>
      </c>
      <c r="V1326" t="s">
        <v>43</v>
      </c>
      <c r="W1326" t="s">
        <v>36</v>
      </c>
      <c r="X1326">
        <v>0</v>
      </c>
      <c r="Y1326">
        <v>201</v>
      </c>
      <c r="Z1326" t="s">
        <v>36</v>
      </c>
      <c r="AA1326" t="s">
        <v>36</v>
      </c>
      <c r="AB1326" t="s">
        <v>36</v>
      </c>
      <c r="AC1326" t="s">
        <v>1932</v>
      </c>
      <c r="AD1326" t="s">
        <v>1932</v>
      </c>
      <c r="AE1326" t="s">
        <v>45</v>
      </c>
      <c r="AG1326" s="18" t="s">
        <v>4217</v>
      </c>
      <c r="AH1326" s="18"/>
      <c r="AI1326" s="2" t="s">
        <v>48</v>
      </c>
      <c r="AJ1326" s="2" t="e">
        <f>VLOOKUP(A1326,'Classification Test Result'!$A$2:$D$2428,4,FALSE)</f>
        <v>#N/A</v>
      </c>
      <c r="AL1326" s="2" t="str">
        <f>_xlfn.XLOOKUP($A1326,Results!$A$2:$A$2256,Results!G$2:G$2256,"")</f>
        <v/>
      </c>
      <c r="AM1326" s="2" t="str">
        <f>_xlfn.XLOOKUP($A1326,Results!$A$2:$A$2256,Results!H$2:H$2256,"")</f>
        <v/>
      </c>
      <c r="AN1326" s="2" t="str">
        <f>_xlfn.XLOOKUP($A1326,Results!$A$2:$A$2256,Results!I$2:I$2256,"")</f>
        <v/>
      </c>
      <c r="AO1326" s="2" t="str">
        <f>_xlfn.XLOOKUP($A1326,Results!$A$2:$A$2256,Results!J$2:J$2256,"")</f>
        <v/>
      </c>
      <c r="AP1326" s="2" t="str">
        <f>_xlfn.XLOOKUP($A1326,Results!$A$2:$A$2256,Results!K$2:K$2256,"")</f>
        <v/>
      </c>
      <c r="AQ1326" s="2" t="str">
        <f>_xlfn.XLOOKUP($A1326,Results!$A$2:$A$2256,Results!L$2:L$2256,"")</f>
        <v/>
      </c>
      <c r="AR1326" s="2" t="str">
        <f>_xlfn.XLOOKUP($A1326,Results!$A$2:$A$2256,Results!M$2:M$2256,"")</f>
        <v/>
      </c>
      <c r="AS1326" s="2" t="str">
        <f>_xlfn.XLOOKUP($A1326,Results!$A$2:$A$2256,Results!N$2:N$2256,"")</f>
        <v/>
      </c>
      <c r="AT1326" s="2" t="str">
        <f>_xlfn.XLOOKUP($A1326,Results!$A$2:$A$2256,Results!O$2:O$2256,"")</f>
        <v/>
      </c>
      <c r="AU1326" s="2" t="str">
        <f>_xlfn.XLOOKUP($A1326,Results!$A$2:$A$2256,Results!P$2:P$2256,"")</f>
        <v/>
      </c>
      <c r="AV1326" s="2" t="str">
        <f>_xlfn.XLOOKUP($A1326,Results!$A$2:$A$2256,Results!Q$2:Q$2256,"")</f>
        <v/>
      </c>
      <c r="AW1326" s="2" t="str">
        <f>_xlfn.XLOOKUP($A1326,Results!$A$2:$A$2256,Results!R$2:R$2256,"")</f>
        <v/>
      </c>
      <c r="AX1326" s="2" t="str">
        <f>_xlfn.XLOOKUP($A1326,Results!$A$2:$A$2256,Results!S$2:S$2256,"")</f>
        <v/>
      </c>
      <c r="AY1326" s="2" t="str">
        <f>_xlfn.XLOOKUP($A1326,Results!$A$2:$A$2256,Results!T$2:T$2256,"")</f>
        <v/>
      </c>
      <c r="AZ1326" s="2" t="str">
        <f>_xlfn.XLOOKUP($A1326,Results!$A$2:$A$2256,Results!U$2:U$2256,"")</f>
        <v/>
      </c>
      <c r="BA1326" s="2" t="str">
        <f>_xlfn.XLOOKUP($A1326,Results!$A$2:$A$2256,Results!V$2:V$2256,"")</f>
        <v/>
      </c>
      <c r="BB1326" s="2" t="str">
        <f>_xlfn.XLOOKUP($A1326,Results!$A$2:$A$2256,Results!W$2:W$2256,"")</f>
        <v/>
      </c>
      <c r="BC1326" s="2" t="str">
        <f>_xlfn.XLOOKUP($A1326,Results!$A$2:$A$2256,Results!X$2:X$2256,"")</f>
        <v/>
      </c>
      <c r="BD1326" s="2" t="str">
        <f>_xlfn.XLOOKUP($A1326,Results!$A$2:$A$2256,Results!Y$2:Y$2256,"")</f>
        <v/>
      </c>
      <c r="BE1326" s="2" t="str">
        <f>_xlfn.XLOOKUP($A1326,Results!$A$2:$A$2256,Results!Z$2:Z$2256,"")</f>
        <v/>
      </c>
    </row>
    <row r="1327" spans="1:57" ht="38.25" customHeight="1" x14ac:dyDescent="0.3">
      <c r="A1327">
        <v>907004</v>
      </c>
      <c r="B1327">
        <v>281621</v>
      </c>
      <c r="C1327" t="s">
        <v>36</v>
      </c>
      <c r="D1327">
        <v>9341426313</v>
      </c>
      <c r="E1327" s="2" t="str">
        <f>VLOOKUP(F1327,'RPA Vendor Data '!F$1:$G$2418,2)</f>
        <v>GRAYBAR ELECTRIC CO. INC.</v>
      </c>
      <c r="F1327" s="2">
        <v>11471</v>
      </c>
      <c r="G1327" s="2">
        <v>14</v>
      </c>
      <c r="H1327" t="s">
        <v>4218</v>
      </c>
      <c r="I1327">
        <v>6</v>
      </c>
      <c r="J1327" t="s">
        <v>39</v>
      </c>
      <c r="K1327" t="s">
        <v>39</v>
      </c>
      <c r="L1327">
        <v>156.91999999999999</v>
      </c>
      <c r="M1327" s="2" t="s">
        <v>4219</v>
      </c>
      <c r="N1327" s="9" t="s">
        <v>4220</v>
      </c>
      <c r="O1327" t="s">
        <v>36</v>
      </c>
      <c r="P1327" t="s">
        <v>36</v>
      </c>
      <c r="Q1327" t="s">
        <v>36</v>
      </c>
      <c r="R1327">
        <v>941.52</v>
      </c>
      <c r="S1327" s="1">
        <v>45744.480086030089</v>
      </c>
      <c r="T1327" t="s">
        <v>42</v>
      </c>
      <c r="U1327" s="1">
        <v>45744.26458333333</v>
      </c>
      <c r="V1327" t="s">
        <v>43</v>
      </c>
      <c r="W1327" t="s">
        <v>36</v>
      </c>
      <c r="X1327">
        <v>0</v>
      </c>
      <c r="Y1327">
        <v>201</v>
      </c>
      <c r="Z1327" t="s">
        <v>36</v>
      </c>
      <c r="AA1327" t="s">
        <v>36</v>
      </c>
      <c r="AB1327" t="s">
        <v>36</v>
      </c>
      <c r="AC1327" t="s">
        <v>1932</v>
      </c>
      <c r="AD1327" t="s">
        <v>1932</v>
      </c>
      <c r="AE1327" t="s">
        <v>45</v>
      </c>
      <c r="AG1327" s="18" t="s">
        <v>4221</v>
      </c>
      <c r="AH1327" s="18"/>
      <c r="AI1327" s="2" t="s">
        <v>48</v>
      </c>
      <c r="AJ1327" s="2" t="e">
        <f>VLOOKUP(A1327,'Classification Test Result'!$A$2:$D$2428,4,FALSE)</f>
        <v>#N/A</v>
      </c>
      <c r="AL1327" s="2">
        <f>_xlfn.XLOOKUP($A1327,Results!$A$2:$A$2256,Results!G$2:G$2256,"")</f>
        <v>1093518</v>
      </c>
      <c r="AM1327" s="2" t="str">
        <f>_xlfn.XLOOKUP($A1327,Results!$A$2:$A$2256,Results!H$2:H$2256,"")</f>
        <v>4A24HT12</v>
      </c>
      <c r="AN1327" s="2" t="str">
        <f>_xlfn.XLOOKUP($A1327,Results!$A$2:$A$2256,Results!I$2:I$2256,"")</f>
        <v>EATON</v>
      </c>
      <c r="AO1327" s="2">
        <f>_xlfn.XLOOKUP($A1327,Results!$A$2:$A$2256,Results!J$2:J$2256,"")</f>
        <v>781011156039</v>
      </c>
      <c r="AP1327" s="2">
        <f>_xlfn.XLOOKUP($A1327,Results!$A$2:$A$2256,Results!K$2:K$2256,"")</f>
        <v>39131705</v>
      </c>
      <c r="AQ1327" s="2">
        <f>_xlfn.XLOOKUP($A1327,Results!$A$2:$A$2256,Results!L$2:L$2256,"")</f>
        <v>0</v>
      </c>
      <c r="AR1327" s="2">
        <f>_xlfn.XLOOKUP($A1327,Results!$A$2:$A$2256,Results!M$2:M$2256,"")</f>
        <v>99902</v>
      </c>
      <c r="AS1327" s="2" t="str">
        <f>_xlfn.XLOOKUP($A1327,Results!$A$2:$A$2256,Results!N$2:N$2256,"")</f>
        <v>BLINE1 4A-24-HT12 24IN TEE</v>
      </c>
      <c r="AT1327" s="2" t="str">
        <f>_xlfn.XLOOKUP($A1327,Results!$A$2:$A$2256,Results!O$2:O$2256,"")</f>
        <v>EATON</v>
      </c>
      <c r="AU1327" s="2">
        <f>_xlfn.XLOOKUP($A1327,Results!$A$2:$A$2256,Results!P$2:P$2256,"")</f>
        <v>0</v>
      </c>
      <c r="AV1327" s="2" t="str">
        <f>_xlfn.XLOOKUP($A1327,Results!$A$2:$A$2256,Results!Q$2:Q$2256,"")</f>
        <v>NO_VALID_MATCHES</v>
      </c>
      <c r="AW1327" s="2" t="str">
        <f>_xlfn.XLOOKUP($A1327,Results!$A$2:$A$2256,Results!R$2:R$2256,"")</f>
        <v>0.5831641505716818</v>
      </c>
      <c r="AX1327" s="2">
        <f>_xlfn.XLOOKUP($A1327,Results!$A$2:$A$2256,Results!S$2:S$2256,"")</f>
        <v>58</v>
      </c>
      <c r="AY1327" s="2">
        <f>_xlfn.XLOOKUP($A1327,Results!$A$2:$A$2256,Results!T$2:T$2256,"")</f>
        <v>21</v>
      </c>
      <c r="AZ1327" s="2">
        <f>_xlfn.XLOOKUP($A1327,Results!$A$2:$A$2256,Results!U$2:U$2256,"")</f>
        <v>32</v>
      </c>
      <c r="BA1327" s="2">
        <f>_xlfn.XLOOKUP($A1327,Results!$A$2:$A$2256,Results!V$2:V$2256,"")</f>
        <v>0</v>
      </c>
      <c r="BB1327" s="2">
        <f>_xlfn.XLOOKUP($A1327,Results!$A$2:$A$2256,Results!W$2:W$2256,"")</f>
        <v>0</v>
      </c>
      <c r="BC1327" s="2">
        <f>_xlfn.XLOOKUP($A1327,Results!$A$2:$A$2256,Results!X$2:X$2256,"")</f>
        <v>0</v>
      </c>
      <c r="BD1327" s="2">
        <f>_xlfn.XLOOKUP($A1327,Results!$A$2:$A$2256,Results!Y$2:Y$2256,"")</f>
        <v>0</v>
      </c>
      <c r="BE1327" s="2">
        <f>_xlfn.XLOOKUP($A1327,Results!$A$2:$A$2256,Results!Z$2:Z$2256,"")</f>
        <v>0</v>
      </c>
    </row>
    <row r="1328" spans="1:57" ht="38.25" customHeight="1" x14ac:dyDescent="0.3">
      <c r="A1328">
        <v>907005</v>
      </c>
      <c r="B1328">
        <v>281793</v>
      </c>
      <c r="C1328" t="s">
        <v>36</v>
      </c>
      <c r="D1328">
        <v>2833704</v>
      </c>
      <c r="F1328" s="2">
        <v>10317</v>
      </c>
      <c r="G1328" s="2">
        <v>1</v>
      </c>
      <c r="H1328" s="2" t="s">
        <v>4223</v>
      </c>
      <c r="I1328">
        <v>1</v>
      </c>
      <c r="J1328" t="s">
        <v>65</v>
      </c>
      <c r="K1328" t="s">
        <v>39</v>
      </c>
      <c r="L1328">
        <v>304.12</v>
      </c>
      <c r="M1328" s="2" t="s">
        <v>36</v>
      </c>
      <c r="N1328" s="9" t="s">
        <v>36</v>
      </c>
      <c r="O1328" t="s">
        <v>36</v>
      </c>
      <c r="P1328" t="s">
        <v>36</v>
      </c>
      <c r="Q1328" t="s">
        <v>36</v>
      </c>
      <c r="R1328">
        <v>304.12</v>
      </c>
      <c r="S1328" s="1">
        <v>45744.563983483793</v>
      </c>
      <c r="T1328" t="s">
        <v>42</v>
      </c>
      <c r="U1328" s="1">
        <v>45744.353472222218</v>
      </c>
      <c r="V1328" t="s">
        <v>43</v>
      </c>
      <c r="W1328" t="s">
        <v>36</v>
      </c>
      <c r="X1328">
        <v>0</v>
      </c>
      <c r="Y1328">
        <v>999</v>
      </c>
      <c r="Z1328" t="s">
        <v>36</v>
      </c>
      <c r="AA1328" t="s">
        <v>36</v>
      </c>
      <c r="AB1328" t="s">
        <v>36</v>
      </c>
      <c r="AC1328" t="s">
        <v>49</v>
      </c>
      <c r="AD1328" t="s">
        <v>49</v>
      </c>
      <c r="AE1328" t="s">
        <v>45</v>
      </c>
      <c r="AF1328" s="2"/>
      <c r="AI1328" s="2" t="s">
        <v>92</v>
      </c>
      <c r="AJ1328" s="2" t="e">
        <f>VLOOKUP(A1328,'Classification Test Result'!$A$2:$D$2428,4,FALSE)</f>
        <v>#N/A</v>
      </c>
      <c r="AL1328" s="2">
        <f>_xlfn.XLOOKUP($A1328,Results!$A$2:$A$2256,Results!G$2:G$2256,"")</f>
        <v>0</v>
      </c>
      <c r="AM1328" s="2">
        <f>_xlfn.XLOOKUP($A1328,Results!$A$2:$A$2256,Results!H$2:H$2256,"")</f>
        <v>0</v>
      </c>
      <c r="AN1328" s="2">
        <f>_xlfn.XLOOKUP($A1328,Results!$A$2:$A$2256,Results!I$2:I$2256,"")</f>
        <v>0</v>
      </c>
      <c r="AO1328" s="2">
        <f>_xlfn.XLOOKUP($A1328,Results!$A$2:$A$2256,Results!J$2:J$2256,"")</f>
        <v>0</v>
      </c>
      <c r="AP1328" s="2">
        <f>_xlfn.XLOOKUP($A1328,Results!$A$2:$A$2256,Results!K$2:K$2256,"")</f>
        <v>0</v>
      </c>
      <c r="AQ1328" s="2">
        <f>_xlfn.XLOOKUP($A1328,Results!$A$2:$A$2256,Results!L$2:L$2256,"")</f>
        <v>0</v>
      </c>
      <c r="AR1328" s="2">
        <f>_xlfn.XLOOKUP($A1328,Results!$A$2:$A$2256,Results!M$2:M$2256,"")</f>
        <v>0</v>
      </c>
      <c r="AS1328" s="2">
        <f>_xlfn.XLOOKUP($A1328,Results!$A$2:$A$2256,Results!N$2:N$2256,"")</f>
        <v>0</v>
      </c>
      <c r="AT1328" s="2">
        <f>_xlfn.XLOOKUP($A1328,Results!$A$2:$A$2256,Results!O$2:O$2256,"")</f>
        <v>0</v>
      </c>
      <c r="AU1328" s="2">
        <f>_xlfn.XLOOKUP($A1328,Results!$A$2:$A$2256,Results!P$2:P$2256,"")</f>
        <v>0</v>
      </c>
      <c r="AV1328" s="2">
        <f>_xlfn.XLOOKUP($A1328,Results!$A$2:$A$2256,Results!Q$2:Q$2256,"")</f>
        <v>0</v>
      </c>
      <c r="AW1328" s="2">
        <f>_xlfn.XLOOKUP($A1328,Results!$A$2:$A$2256,Results!R$2:R$2256,"")</f>
        <v>0</v>
      </c>
      <c r="AX1328" s="2">
        <f>_xlfn.XLOOKUP($A1328,Results!$A$2:$A$2256,Results!S$2:S$2256,"")</f>
        <v>0</v>
      </c>
      <c r="AY1328" s="2">
        <f>_xlfn.XLOOKUP($A1328,Results!$A$2:$A$2256,Results!T$2:T$2256,"")</f>
        <v>0</v>
      </c>
      <c r="AZ1328" s="2">
        <f>_xlfn.XLOOKUP($A1328,Results!$A$2:$A$2256,Results!U$2:U$2256,"")</f>
        <v>0</v>
      </c>
      <c r="BA1328" s="2">
        <f>_xlfn.XLOOKUP($A1328,Results!$A$2:$A$2256,Results!V$2:V$2256,"")</f>
        <v>0</v>
      </c>
      <c r="BB1328" s="2">
        <f>_xlfn.XLOOKUP($A1328,Results!$A$2:$A$2256,Results!W$2:W$2256,"")</f>
        <v>0</v>
      </c>
      <c r="BC1328" s="2">
        <f>_xlfn.XLOOKUP($A1328,Results!$A$2:$A$2256,Results!X$2:X$2256,"")</f>
        <v>0</v>
      </c>
      <c r="BD1328" s="2">
        <f>_xlfn.XLOOKUP($A1328,Results!$A$2:$A$2256,Results!Y$2:Y$2256,"")</f>
        <v>0</v>
      </c>
      <c r="BE1328" s="2">
        <f>_xlfn.XLOOKUP($A1328,Results!$A$2:$A$2256,Results!Z$2:Z$2256,"")</f>
        <v>0</v>
      </c>
    </row>
    <row r="1329" spans="1:57" ht="38.25" customHeight="1" x14ac:dyDescent="0.3">
      <c r="A1329">
        <v>907006</v>
      </c>
      <c r="B1329">
        <v>281842</v>
      </c>
      <c r="C1329" t="s">
        <v>36</v>
      </c>
      <c r="D1329">
        <v>9341429245</v>
      </c>
      <c r="E1329" s="2" t="str">
        <f>VLOOKUP(F1329,'RPA Vendor Data '!F$1:$G$2418,2)</f>
        <v>GRAYBAR ELECTRIC CO. INC.</v>
      </c>
      <c r="F1329" s="2">
        <v>11471</v>
      </c>
      <c r="G1329" s="2">
        <v>4</v>
      </c>
      <c r="H1329" t="s">
        <v>4224</v>
      </c>
      <c r="I1329">
        <v>4</v>
      </c>
      <c r="J1329">
        <v>100</v>
      </c>
      <c r="K1329" t="s">
        <v>58</v>
      </c>
      <c r="L1329">
        <v>2289.71</v>
      </c>
      <c r="M1329" s="2" t="s">
        <v>4003</v>
      </c>
      <c r="N1329" s="9" t="s">
        <v>4225</v>
      </c>
      <c r="O1329" t="s">
        <v>36</v>
      </c>
      <c r="P1329" t="s">
        <v>4226</v>
      </c>
      <c r="Q1329" t="s">
        <v>36</v>
      </c>
      <c r="R1329">
        <v>91.59</v>
      </c>
      <c r="S1329" s="1">
        <v>45744.648961145831</v>
      </c>
      <c r="T1329" t="s">
        <v>42</v>
      </c>
      <c r="U1329" s="1">
        <v>45744.418749999997</v>
      </c>
      <c r="V1329" t="s">
        <v>43</v>
      </c>
      <c r="W1329" t="s">
        <v>36</v>
      </c>
      <c r="X1329">
        <v>0</v>
      </c>
      <c r="Y1329" t="s">
        <v>2820</v>
      </c>
      <c r="Z1329">
        <v>604.57000000000005</v>
      </c>
      <c r="AA1329">
        <v>647.64</v>
      </c>
      <c r="AB1329">
        <v>31</v>
      </c>
      <c r="AC1329" t="s">
        <v>4227</v>
      </c>
      <c r="AD1329" t="s">
        <v>4227</v>
      </c>
      <c r="AE1329" t="s">
        <v>45</v>
      </c>
      <c r="AG1329" s="18" t="s">
        <v>4228</v>
      </c>
      <c r="AH1329" s="18"/>
      <c r="AI1329" s="2" t="s">
        <v>48</v>
      </c>
      <c r="AJ1329" s="2" t="e">
        <f>VLOOKUP(A1329,'Classification Test Result'!$A$2:$D$2428,4,FALSE)</f>
        <v>#N/A</v>
      </c>
      <c r="AL1329" s="2">
        <f>_xlfn.XLOOKUP($A1329,Results!$A$2:$A$2256,Results!G$2:G$2256,"")</f>
        <v>337940</v>
      </c>
      <c r="AM1329" s="2" t="str">
        <f>_xlfn.XLOOKUP($A1329,Results!$A$2:$A$2256,Results!H$2:H$2256,"")</f>
        <v>TP667</v>
      </c>
      <c r="AN1329" s="2" t="str">
        <f>_xlfn.XLOOKUP($A1329,Results!$A$2:$A$2256,Results!I$2:I$2256,"")</f>
        <v>EATON DISTRIBUTION EQUIP</v>
      </c>
      <c r="AO1329" s="2">
        <f>_xlfn.XLOOKUP($A1329,Results!$A$2:$A$2256,Results!J$2:J$2256,"")</f>
        <v>786189106671</v>
      </c>
      <c r="AP1329" s="2">
        <f>_xlfn.XLOOKUP($A1329,Results!$A$2:$A$2256,Results!K$2:K$2256,"")</f>
        <v>39121304</v>
      </c>
      <c r="AQ1329" s="2" t="str">
        <f>_xlfn.XLOOKUP($A1329,Results!$A$2:$A$2256,Results!L$2:L$2256,"")</f>
        <v>AK10302524</v>
      </c>
      <c r="AR1329" s="2">
        <f>_xlfn.XLOOKUP($A1329,Results!$A$2:$A$2256,Results!M$2:M$2256,"")</f>
        <v>1044975</v>
      </c>
      <c r="AS1329" s="2" t="str">
        <f>_xlfn.XLOOKUP($A1329,Results!$A$2:$A$2256,Results!N$2:N$2256,"")</f>
        <v>CCHO TP667 13/16 PLAS GANG BOX CVR</v>
      </c>
      <c r="AT1329" s="2" t="str">
        <f>_xlfn.XLOOKUP($A1329,Results!$A$2:$A$2256,Results!O$2:O$2256,"")</f>
        <v>EATON DISTRIBUTION EQUIP</v>
      </c>
      <c r="AU1329" s="2">
        <f>_xlfn.XLOOKUP($A1329,Results!$A$2:$A$2256,Results!P$2:P$2256,"")</f>
        <v>0</v>
      </c>
      <c r="AV1329" s="2" t="str">
        <f>_xlfn.XLOOKUP($A1329,Results!$A$2:$A$2256,Results!Q$2:Q$2256,"")</f>
        <v>NO_VALID_MATCHES</v>
      </c>
      <c r="AW1329" s="2" t="str">
        <f>_xlfn.XLOOKUP($A1329,Results!$A$2:$A$2256,Results!R$2:R$2256,"")</f>
        <v>0.8474916346562602</v>
      </c>
      <c r="AX1329" s="2">
        <f>_xlfn.XLOOKUP($A1329,Results!$A$2:$A$2256,Results!S$2:S$2256,"")</f>
        <v>74</v>
      </c>
      <c r="AY1329" s="2">
        <f>_xlfn.XLOOKUP($A1329,Results!$A$2:$A$2256,Results!T$2:T$2256,"")</f>
        <v>45</v>
      </c>
      <c r="AZ1329" s="2">
        <f>_xlfn.XLOOKUP($A1329,Results!$A$2:$A$2256,Results!U$2:U$2256,"")</f>
        <v>73</v>
      </c>
      <c r="BA1329" s="2" t="str">
        <f>_xlfn.XLOOKUP($A1329,Results!$A$2:$A$2256,Results!V$2:V$2256,"")</f>
        <v>EATON DISTRIBUTION EQUIP</v>
      </c>
      <c r="BB1329" s="2">
        <f>_xlfn.XLOOKUP($A1329,Results!$A$2:$A$2256,Results!W$2:W$2256,"")</f>
        <v>69</v>
      </c>
      <c r="BC1329" s="2">
        <f>_xlfn.XLOOKUP($A1329,Results!$A$2:$A$2256,Results!X$2:X$2256,"")</f>
        <v>39121300</v>
      </c>
      <c r="BD1329" s="2">
        <f>_xlfn.XLOOKUP($A1329,Results!$A$2:$A$2256,Results!Y$2:Y$2256,"")</f>
        <v>87</v>
      </c>
      <c r="BE1329" s="2" t="b">
        <f>_xlfn.XLOOKUP($A1329,Results!$A$2:$A$2256,Results!Z$2:Z$2256,"")</f>
        <v>1</v>
      </c>
    </row>
    <row r="1330" spans="1:57" ht="38.25" customHeight="1" x14ac:dyDescent="0.3">
      <c r="A1330">
        <v>907007</v>
      </c>
      <c r="B1330">
        <v>281842</v>
      </c>
      <c r="C1330" t="s">
        <v>36</v>
      </c>
      <c r="D1330">
        <v>9341429245</v>
      </c>
      <c r="E1330" s="2" t="str">
        <f>VLOOKUP(F1330,'RPA Vendor Data '!F$1:$G$2418,2)</f>
        <v>GRAYBAR ELECTRIC CO. INC.</v>
      </c>
      <c r="F1330" s="2">
        <v>11471</v>
      </c>
      <c r="G1330" s="2">
        <v>5</v>
      </c>
      <c r="H1330" t="s">
        <v>4229</v>
      </c>
      <c r="I1330">
        <v>3</v>
      </c>
      <c r="J1330">
        <v>100</v>
      </c>
      <c r="K1330" t="s">
        <v>58</v>
      </c>
      <c r="L1330">
        <v>1125.6099999999999</v>
      </c>
      <c r="M1330" s="2" t="s">
        <v>3999</v>
      </c>
      <c r="N1330" s="9" t="s">
        <v>4230</v>
      </c>
      <c r="O1330" t="s">
        <v>36</v>
      </c>
      <c r="P1330" t="s">
        <v>36</v>
      </c>
      <c r="Q1330" t="s">
        <v>36</v>
      </c>
      <c r="R1330">
        <v>33.770000000000003</v>
      </c>
      <c r="S1330" s="1">
        <v>45744.648967858797</v>
      </c>
      <c r="T1330" t="s">
        <v>42</v>
      </c>
      <c r="U1330" s="1">
        <v>45744.418749999997</v>
      </c>
      <c r="V1330" t="s">
        <v>43</v>
      </c>
      <c r="W1330" t="s">
        <v>36</v>
      </c>
      <c r="X1330">
        <v>0</v>
      </c>
      <c r="Y1330" t="s">
        <v>54</v>
      </c>
      <c r="Z1330" t="s">
        <v>36</v>
      </c>
      <c r="AA1330">
        <v>1125.6099999999999</v>
      </c>
      <c r="AB1330" t="s">
        <v>36</v>
      </c>
      <c r="AC1330" t="s">
        <v>55</v>
      </c>
      <c r="AD1330" t="s">
        <v>55</v>
      </c>
      <c r="AE1330" t="s">
        <v>45</v>
      </c>
      <c r="AG1330" s="18" t="s">
        <v>4231</v>
      </c>
      <c r="AH1330" s="18"/>
      <c r="AI1330" s="2" t="s">
        <v>48</v>
      </c>
      <c r="AJ1330" s="2" t="e">
        <f>VLOOKUP(A1330,'Classification Test Result'!$A$2:$D$2428,4,FALSE)</f>
        <v>#N/A</v>
      </c>
      <c r="AL1330" s="2">
        <f>_xlfn.XLOOKUP($A1330,Results!$A$2:$A$2256,Results!G$2:G$2256,"")</f>
        <v>337939</v>
      </c>
      <c r="AM1330" s="2" t="str">
        <f>_xlfn.XLOOKUP($A1330,Results!$A$2:$A$2256,Results!H$2:H$2256,"")</f>
        <v>TP661</v>
      </c>
      <c r="AN1330" s="2" t="str">
        <f>_xlfn.XLOOKUP($A1330,Results!$A$2:$A$2256,Results!I$2:I$2256,"")</f>
        <v>EATON DISTRIBUTION EQUIP</v>
      </c>
      <c r="AO1330" s="2">
        <f>_xlfn.XLOOKUP($A1330,Results!$A$2:$A$2256,Results!J$2:J$2256,"")</f>
        <v>786189106619</v>
      </c>
      <c r="AP1330" s="2">
        <f>_xlfn.XLOOKUP($A1330,Results!$A$2:$A$2256,Results!K$2:K$2256,"")</f>
        <v>39121304</v>
      </c>
      <c r="AQ1330" s="2" t="str">
        <f>_xlfn.XLOOKUP($A1330,Results!$A$2:$A$2256,Results!L$2:L$2256,"")</f>
        <v>AK10302521</v>
      </c>
      <c r="AR1330" s="2">
        <f>_xlfn.XLOOKUP($A1330,Results!$A$2:$A$2256,Results!M$2:M$2256,"")</f>
        <v>565914</v>
      </c>
      <c r="AS1330" s="2" t="str">
        <f>_xlfn.XLOOKUP($A1330,Results!$A$2:$A$2256,Results!N$2:N$2256,"")</f>
        <v>CCHO TP661 13/16 PLAS GANG BOX CVR</v>
      </c>
      <c r="AT1330" s="2" t="str">
        <f>_xlfn.XLOOKUP($A1330,Results!$A$2:$A$2256,Results!O$2:O$2256,"")</f>
        <v>EATON DISTRIBUTION EQUIP</v>
      </c>
      <c r="AU1330" s="2">
        <f>_xlfn.XLOOKUP($A1330,Results!$A$2:$A$2256,Results!P$2:P$2256,"")</f>
        <v>0</v>
      </c>
      <c r="AV1330" s="2" t="str">
        <f>_xlfn.XLOOKUP($A1330,Results!$A$2:$A$2256,Results!Q$2:Q$2256,"")</f>
        <v>NO_VALID_MATCHES</v>
      </c>
      <c r="AW1330" s="2" t="str">
        <f>_xlfn.XLOOKUP($A1330,Results!$A$2:$A$2256,Results!R$2:R$2256,"")</f>
        <v>0.8429946565816225</v>
      </c>
      <c r="AX1330" s="2">
        <f>_xlfn.XLOOKUP($A1330,Results!$A$2:$A$2256,Results!S$2:S$2256,"")</f>
        <v>74</v>
      </c>
      <c r="AY1330" s="2">
        <f>_xlfn.XLOOKUP($A1330,Results!$A$2:$A$2256,Results!T$2:T$2256,"")</f>
        <v>44</v>
      </c>
      <c r="AZ1330" s="2">
        <f>_xlfn.XLOOKUP($A1330,Results!$A$2:$A$2256,Results!U$2:U$2256,"")</f>
        <v>72</v>
      </c>
      <c r="BA1330" s="2" t="str">
        <f>_xlfn.XLOOKUP($A1330,Results!$A$2:$A$2256,Results!V$2:V$2256,"")</f>
        <v>EATON DISTRIBUTION EQUIP</v>
      </c>
      <c r="BB1330" s="2">
        <f>_xlfn.XLOOKUP($A1330,Results!$A$2:$A$2256,Results!W$2:W$2256,"")</f>
        <v>69</v>
      </c>
      <c r="BC1330" s="2">
        <f>_xlfn.XLOOKUP($A1330,Results!$A$2:$A$2256,Results!X$2:X$2256,"")</f>
        <v>39121300</v>
      </c>
      <c r="BD1330" s="2">
        <f>_xlfn.XLOOKUP($A1330,Results!$A$2:$A$2256,Results!Y$2:Y$2256,"")</f>
        <v>86</v>
      </c>
      <c r="BE1330" s="2" t="b">
        <f>_xlfn.XLOOKUP($A1330,Results!$A$2:$A$2256,Results!Z$2:Z$2256,"")</f>
        <v>1</v>
      </c>
    </row>
    <row r="1331" spans="1:57" ht="38.25" customHeight="1" x14ac:dyDescent="0.3">
      <c r="A1331">
        <v>907008</v>
      </c>
      <c r="B1331">
        <v>281842</v>
      </c>
      <c r="C1331" t="s">
        <v>36</v>
      </c>
      <c r="D1331">
        <v>9341429245</v>
      </c>
      <c r="E1331" s="2" t="str">
        <f>VLOOKUP(F1331,'RPA Vendor Data '!F$1:$G$2418,2)</f>
        <v>GRAYBAR ELECTRIC CO. INC.</v>
      </c>
      <c r="F1331" s="2">
        <v>11471</v>
      </c>
      <c r="G1331" s="2">
        <v>1</v>
      </c>
      <c r="H1331" t="s">
        <v>4229</v>
      </c>
      <c r="I1331">
        <v>3</v>
      </c>
      <c r="J1331">
        <v>100</v>
      </c>
      <c r="K1331" t="s">
        <v>58</v>
      </c>
      <c r="L1331">
        <v>1125.6099999999999</v>
      </c>
      <c r="M1331" s="2" t="s">
        <v>3999</v>
      </c>
      <c r="N1331" s="9" t="s">
        <v>4230</v>
      </c>
      <c r="O1331" t="s">
        <v>36</v>
      </c>
      <c r="P1331" t="s">
        <v>4232</v>
      </c>
      <c r="Q1331" t="s">
        <v>36</v>
      </c>
      <c r="R1331">
        <v>33.770000000000003</v>
      </c>
      <c r="S1331" s="1">
        <v>45744.648938078702</v>
      </c>
      <c r="T1331" t="s">
        <v>42</v>
      </c>
      <c r="U1331" s="1">
        <v>45744.418749999997</v>
      </c>
      <c r="V1331" t="s">
        <v>43</v>
      </c>
      <c r="W1331" t="s">
        <v>36</v>
      </c>
      <c r="X1331">
        <v>0</v>
      </c>
      <c r="Y1331" t="s">
        <v>54</v>
      </c>
      <c r="Z1331" t="s">
        <v>36</v>
      </c>
      <c r="AA1331">
        <v>1125.6099999999999</v>
      </c>
      <c r="AB1331" t="s">
        <v>36</v>
      </c>
      <c r="AC1331" t="s">
        <v>55</v>
      </c>
      <c r="AD1331" t="s">
        <v>55</v>
      </c>
      <c r="AE1331" t="s">
        <v>45</v>
      </c>
      <c r="AG1331" s="18" t="s">
        <v>4233</v>
      </c>
      <c r="AH1331" s="18"/>
      <c r="AI1331" s="2" t="s">
        <v>48</v>
      </c>
      <c r="AJ1331" s="2" t="e">
        <f>VLOOKUP(A1331,'Classification Test Result'!$A$2:$D$2428,4,FALSE)</f>
        <v>#N/A</v>
      </c>
      <c r="AL1331" s="2">
        <f>_xlfn.XLOOKUP($A1331,Results!$A$2:$A$2256,Results!G$2:G$2256,"")</f>
        <v>337939</v>
      </c>
      <c r="AM1331" s="2" t="str">
        <f>_xlfn.XLOOKUP($A1331,Results!$A$2:$A$2256,Results!H$2:H$2256,"")</f>
        <v>TP661</v>
      </c>
      <c r="AN1331" s="2" t="str">
        <f>_xlfn.XLOOKUP($A1331,Results!$A$2:$A$2256,Results!I$2:I$2256,"")</f>
        <v>EATON DISTRIBUTION EQUIP</v>
      </c>
      <c r="AO1331" s="2">
        <f>_xlfn.XLOOKUP($A1331,Results!$A$2:$A$2256,Results!J$2:J$2256,"")</f>
        <v>786189106619</v>
      </c>
      <c r="AP1331" s="2">
        <f>_xlfn.XLOOKUP($A1331,Results!$A$2:$A$2256,Results!K$2:K$2256,"")</f>
        <v>39121304</v>
      </c>
      <c r="AQ1331" s="2" t="str">
        <f>_xlfn.XLOOKUP($A1331,Results!$A$2:$A$2256,Results!L$2:L$2256,"")</f>
        <v>AK10302521</v>
      </c>
      <c r="AR1331" s="2">
        <f>_xlfn.XLOOKUP($A1331,Results!$A$2:$A$2256,Results!M$2:M$2256,"")</f>
        <v>565914</v>
      </c>
      <c r="AS1331" s="2" t="str">
        <f>_xlfn.XLOOKUP($A1331,Results!$A$2:$A$2256,Results!N$2:N$2256,"")</f>
        <v>CCHO TP661 13/16 PLAS GANG BOX CVR</v>
      </c>
      <c r="AT1331" s="2" t="str">
        <f>_xlfn.XLOOKUP($A1331,Results!$A$2:$A$2256,Results!O$2:O$2256,"")</f>
        <v>EATON DISTRIBUTION EQUIP</v>
      </c>
      <c r="AU1331" s="2">
        <f>_xlfn.XLOOKUP($A1331,Results!$A$2:$A$2256,Results!P$2:P$2256,"")</f>
        <v>0</v>
      </c>
      <c r="AV1331" s="2" t="str">
        <f>_xlfn.XLOOKUP($A1331,Results!$A$2:$A$2256,Results!Q$2:Q$2256,"")</f>
        <v>NO_VALID_MATCHES</v>
      </c>
      <c r="AW1331" s="2" t="str">
        <f>_xlfn.XLOOKUP($A1331,Results!$A$2:$A$2256,Results!R$2:R$2256,"")</f>
        <v>0.8429946565816225</v>
      </c>
      <c r="AX1331" s="2">
        <f>_xlfn.XLOOKUP($A1331,Results!$A$2:$A$2256,Results!S$2:S$2256,"")</f>
        <v>74</v>
      </c>
      <c r="AY1331" s="2">
        <f>_xlfn.XLOOKUP($A1331,Results!$A$2:$A$2256,Results!T$2:T$2256,"")</f>
        <v>44</v>
      </c>
      <c r="AZ1331" s="2">
        <f>_xlfn.XLOOKUP($A1331,Results!$A$2:$A$2256,Results!U$2:U$2256,"")</f>
        <v>72</v>
      </c>
      <c r="BA1331" s="2" t="str">
        <f>_xlfn.XLOOKUP($A1331,Results!$A$2:$A$2256,Results!V$2:V$2256,"")</f>
        <v>EATON DISTRIBUTION EQUIP</v>
      </c>
      <c r="BB1331" s="2">
        <f>_xlfn.XLOOKUP($A1331,Results!$A$2:$A$2256,Results!W$2:W$2256,"")</f>
        <v>69</v>
      </c>
      <c r="BC1331" s="2">
        <f>_xlfn.XLOOKUP($A1331,Results!$A$2:$A$2256,Results!X$2:X$2256,"")</f>
        <v>39121300</v>
      </c>
      <c r="BD1331" s="2">
        <f>_xlfn.XLOOKUP($A1331,Results!$A$2:$A$2256,Results!Y$2:Y$2256,"")</f>
        <v>86</v>
      </c>
      <c r="BE1331" s="2" t="b">
        <f>_xlfn.XLOOKUP($A1331,Results!$A$2:$A$2256,Results!Z$2:Z$2256,"")</f>
        <v>1</v>
      </c>
    </row>
    <row r="1332" spans="1:57" ht="38.25" customHeight="1" x14ac:dyDescent="0.3">
      <c r="A1332">
        <v>907009</v>
      </c>
      <c r="B1332">
        <v>281431</v>
      </c>
      <c r="C1332" t="s">
        <v>36</v>
      </c>
      <c r="D1332">
        <v>9341435109</v>
      </c>
      <c r="E1332" s="2" t="str">
        <f>VLOOKUP(F1332,'RPA Vendor Data '!F$1:$G$2418,2)</f>
        <v>GRAYBAR ELECTRIC CO. INC.</v>
      </c>
      <c r="F1332" s="2">
        <v>11471</v>
      </c>
      <c r="G1332" s="2">
        <v>3</v>
      </c>
      <c r="H1332" t="s">
        <v>4234</v>
      </c>
      <c r="I1332">
        <v>6</v>
      </c>
      <c r="J1332" t="s">
        <v>58</v>
      </c>
      <c r="K1332" t="s">
        <v>58</v>
      </c>
      <c r="L1332">
        <v>117.01</v>
      </c>
      <c r="M1332" s="2" t="s">
        <v>3999</v>
      </c>
      <c r="N1332" s="9" t="s">
        <v>4235</v>
      </c>
      <c r="O1332" t="s">
        <v>36</v>
      </c>
      <c r="P1332" t="s">
        <v>4236</v>
      </c>
      <c r="Q1332" t="s">
        <v>36</v>
      </c>
      <c r="R1332">
        <v>7.02</v>
      </c>
      <c r="S1332" s="1">
        <v>45744.29232453704</v>
      </c>
      <c r="T1332" t="s">
        <v>42</v>
      </c>
      <c r="U1332" s="1">
        <v>45744.06527777778</v>
      </c>
      <c r="V1332" t="s">
        <v>43</v>
      </c>
      <c r="W1332" t="s">
        <v>36</v>
      </c>
      <c r="X1332">
        <v>0</v>
      </c>
      <c r="Y1332">
        <v>0</v>
      </c>
      <c r="Z1332">
        <v>117.01</v>
      </c>
      <c r="AA1332" t="s">
        <v>36</v>
      </c>
      <c r="AB1332">
        <v>31</v>
      </c>
      <c r="AC1332" t="s">
        <v>55</v>
      </c>
      <c r="AD1332" t="s">
        <v>55</v>
      </c>
      <c r="AE1332" t="s">
        <v>45</v>
      </c>
      <c r="AG1332" s="18" t="s">
        <v>4237</v>
      </c>
      <c r="AH1332" s="18"/>
      <c r="AI1332" s="2" t="s">
        <v>48</v>
      </c>
      <c r="AJ1332" s="2" t="e">
        <f>VLOOKUP(A1332,'Classification Test Result'!$A$2:$D$2428,4,FALSE)</f>
        <v>#N/A</v>
      </c>
      <c r="AL1332" s="2">
        <f>_xlfn.XLOOKUP($A1332,Results!$A$2:$A$2256,Results!G$2:G$2256,"")</f>
        <v>756213</v>
      </c>
      <c r="AM1332" s="2" t="str">
        <f>_xlfn.XLOOKUP($A1332,Results!$A$2:$A$2256,Results!H$2:H$2256,"")</f>
        <v>TP516</v>
      </c>
      <c r="AN1332" s="2" t="str">
        <f>_xlfn.XLOOKUP($A1332,Results!$A$2:$A$2256,Results!I$2:I$2256,"")</f>
        <v>EATON</v>
      </c>
      <c r="AO1332" s="2">
        <f>_xlfn.XLOOKUP($A1332,Results!$A$2:$A$2256,Results!J$2:J$2256,"")</f>
        <v>786189105162</v>
      </c>
      <c r="AP1332" s="2">
        <f>_xlfn.XLOOKUP($A1332,Results!$A$2:$A$2256,Results!K$2:K$2256,"")</f>
        <v>39121304</v>
      </c>
      <c r="AQ1332" s="2">
        <f>_xlfn.XLOOKUP($A1332,Results!$A$2:$A$2256,Results!L$2:L$2256,"")</f>
        <v>0</v>
      </c>
      <c r="AR1332" s="2">
        <f>_xlfn.XLOOKUP($A1332,Results!$A$2:$A$2256,Results!M$2:M$2256,"")</f>
        <v>1063949</v>
      </c>
      <c r="AS1332" s="2" t="str">
        <f>_xlfn.XLOOKUP($A1332,Results!$A$2:$A$2256,Results!N$2:N$2256,"")</f>
        <v>CCHO TP516 4SQ 1/2D CVR F/1-DPLXRCP</v>
      </c>
      <c r="AT1332" s="2" t="str">
        <f>_xlfn.XLOOKUP($A1332,Results!$A$2:$A$2256,Results!O$2:O$2256,"")</f>
        <v>EATON</v>
      </c>
      <c r="AU1332" s="2">
        <f>_xlfn.XLOOKUP($A1332,Results!$A$2:$A$2256,Results!P$2:P$2256,"")</f>
        <v>0</v>
      </c>
      <c r="AV1332" s="2" t="str">
        <f>_xlfn.XLOOKUP($A1332,Results!$A$2:$A$2256,Results!Q$2:Q$2256,"")</f>
        <v>NO_VALID_MATCHES</v>
      </c>
      <c r="AW1332" s="2" t="str">
        <f>_xlfn.XLOOKUP($A1332,Results!$A$2:$A$2256,Results!R$2:R$2256,"")</f>
        <v>0.8267251686273202</v>
      </c>
      <c r="AX1332" s="2">
        <f>_xlfn.XLOOKUP($A1332,Results!$A$2:$A$2256,Results!S$2:S$2256,"")</f>
        <v>72</v>
      </c>
      <c r="AY1332" s="2">
        <f>_xlfn.XLOOKUP($A1332,Results!$A$2:$A$2256,Results!T$2:T$2256,"")</f>
        <v>43</v>
      </c>
      <c r="AZ1332" s="2">
        <f>_xlfn.XLOOKUP($A1332,Results!$A$2:$A$2256,Results!U$2:U$2256,"")</f>
        <v>70</v>
      </c>
      <c r="BA1332" s="2" t="str">
        <f>_xlfn.XLOOKUP($A1332,Results!$A$2:$A$2256,Results!V$2:V$2256,"")</f>
        <v>EATON DISTRIBUTION EQUIP</v>
      </c>
      <c r="BB1332" s="2">
        <f>_xlfn.XLOOKUP($A1332,Results!$A$2:$A$2256,Results!W$2:W$2256,"")</f>
        <v>58</v>
      </c>
      <c r="BC1332" s="2">
        <f>_xlfn.XLOOKUP($A1332,Results!$A$2:$A$2256,Results!X$2:X$2256,"")</f>
        <v>39121304</v>
      </c>
      <c r="BD1332" s="2">
        <f>_xlfn.XLOOKUP($A1332,Results!$A$2:$A$2256,Results!Y$2:Y$2256,"")</f>
        <v>85</v>
      </c>
      <c r="BE1332" s="2" t="b">
        <f>_xlfn.XLOOKUP($A1332,Results!$A$2:$A$2256,Results!Z$2:Z$2256,"")</f>
        <v>1</v>
      </c>
    </row>
    <row r="1333" spans="1:57" ht="38.25" customHeight="1" x14ac:dyDescent="0.3">
      <c r="A1333">
        <v>907010</v>
      </c>
      <c r="B1333">
        <v>281431</v>
      </c>
      <c r="C1333" t="s">
        <v>36</v>
      </c>
      <c r="D1333">
        <v>9341435109</v>
      </c>
      <c r="E1333" s="2" t="str">
        <f>VLOOKUP(F1333,'RPA Vendor Data '!F$1:$G$2418,2)</f>
        <v>GRAYBAR ELECTRIC CO. INC.</v>
      </c>
      <c r="F1333" s="2">
        <v>11471</v>
      </c>
      <c r="G1333" s="2">
        <v>2</v>
      </c>
      <c r="H1333" t="s">
        <v>4238</v>
      </c>
      <c r="I1333">
        <v>6</v>
      </c>
      <c r="J1333" t="s">
        <v>58</v>
      </c>
      <c r="K1333" t="s">
        <v>58</v>
      </c>
      <c r="L1333">
        <v>167.73</v>
      </c>
      <c r="M1333" s="2" t="s">
        <v>3999</v>
      </c>
      <c r="N1333" s="9" t="s">
        <v>4004</v>
      </c>
      <c r="O1333" t="s">
        <v>36</v>
      </c>
      <c r="P1333" t="s">
        <v>4239</v>
      </c>
      <c r="Q1333" t="s">
        <v>36</v>
      </c>
      <c r="R1333">
        <v>10.06</v>
      </c>
      <c r="S1333" s="1">
        <v>45744.292317557869</v>
      </c>
      <c r="T1333" t="s">
        <v>42</v>
      </c>
      <c r="U1333" s="1">
        <v>45744.06527777778</v>
      </c>
      <c r="V1333" t="s">
        <v>43</v>
      </c>
      <c r="W1333" t="s">
        <v>36</v>
      </c>
      <c r="X1333">
        <v>0</v>
      </c>
      <c r="Y1333">
        <v>0</v>
      </c>
      <c r="Z1333">
        <v>167.73</v>
      </c>
      <c r="AA1333" t="s">
        <v>36</v>
      </c>
      <c r="AB1333">
        <v>31</v>
      </c>
      <c r="AC1333" t="s">
        <v>55</v>
      </c>
      <c r="AD1333" t="s">
        <v>55</v>
      </c>
      <c r="AE1333" t="s">
        <v>45</v>
      </c>
      <c r="AG1333" s="18" t="s">
        <v>4005</v>
      </c>
      <c r="AH1333" s="18"/>
      <c r="AI1333" s="2" t="s">
        <v>48</v>
      </c>
      <c r="AJ1333" s="2" t="e">
        <f>VLOOKUP(A1333,'Classification Test Result'!$A$2:$D$2428,4,FALSE)</f>
        <v>#N/A</v>
      </c>
      <c r="AL1333" s="2">
        <f>_xlfn.XLOOKUP($A1333,Results!$A$2:$A$2256,Results!G$2:G$2256,"")</f>
        <v>337899</v>
      </c>
      <c r="AM1333" s="2" t="str">
        <f>_xlfn.XLOOKUP($A1333,Results!$A$2:$A$2256,Results!H$2:H$2256,"")</f>
        <v>TP511</v>
      </c>
      <c r="AN1333" s="2" t="str">
        <f>_xlfn.XLOOKUP($A1333,Results!$A$2:$A$2256,Results!I$2:I$2256,"")</f>
        <v>EATON DISTRIBUTION EQUIP</v>
      </c>
      <c r="AO1333" s="2">
        <f>_xlfn.XLOOKUP($A1333,Results!$A$2:$A$2256,Results!J$2:J$2256,"")</f>
        <v>786189105117</v>
      </c>
      <c r="AP1333" s="2">
        <f>_xlfn.XLOOKUP($A1333,Results!$A$2:$A$2256,Results!K$2:K$2256,"")</f>
        <v>39121304</v>
      </c>
      <c r="AQ1333" s="2" t="str">
        <f>_xlfn.XLOOKUP($A1333,Results!$A$2:$A$2256,Results!L$2:L$2256,"")</f>
        <v>AK10302365</v>
      </c>
      <c r="AR1333" s="2">
        <f>_xlfn.XLOOKUP($A1333,Results!$A$2:$A$2256,Results!M$2:M$2256,"")</f>
        <v>664630</v>
      </c>
      <c r="AS1333" s="2" t="str">
        <f>_xlfn.XLOOKUP($A1333,Results!$A$2:$A$2256,Results!N$2:N$2256,"")</f>
        <v>CCHO TP511 4SQ COVER 1/2D F/2 GFCI</v>
      </c>
      <c r="AT1333" s="2" t="str">
        <f>_xlfn.XLOOKUP($A1333,Results!$A$2:$A$2256,Results!O$2:O$2256,"")</f>
        <v>EATON DISTRIBUTION EQUIP</v>
      </c>
      <c r="AU1333" s="2">
        <f>_xlfn.XLOOKUP($A1333,Results!$A$2:$A$2256,Results!P$2:P$2256,"")</f>
        <v>0</v>
      </c>
      <c r="AV1333" s="2" t="str">
        <f>_xlfn.XLOOKUP($A1333,Results!$A$2:$A$2256,Results!Q$2:Q$2256,"")</f>
        <v>NO_VALID_MATCHES</v>
      </c>
      <c r="AW1333" s="2" t="str">
        <f>_xlfn.XLOOKUP($A1333,Results!$A$2:$A$2256,Results!R$2:R$2256,"")</f>
        <v>0.8718506096636253</v>
      </c>
      <c r="AX1333" s="2">
        <f>_xlfn.XLOOKUP($A1333,Results!$A$2:$A$2256,Results!S$2:S$2256,"")</f>
        <v>77</v>
      </c>
      <c r="AY1333" s="2">
        <f>_xlfn.XLOOKUP($A1333,Results!$A$2:$A$2256,Results!T$2:T$2256,"")</f>
        <v>47</v>
      </c>
      <c r="AZ1333" s="2">
        <f>_xlfn.XLOOKUP($A1333,Results!$A$2:$A$2256,Results!U$2:U$2256,"")</f>
        <v>77</v>
      </c>
      <c r="BA1333" s="2" t="str">
        <f>_xlfn.XLOOKUP($A1333,Results!$A$2:$A$2256,Results!V$2:V$2256,"")</f>
        <v>EATON DISTRIBUTION EQUIP</v>
      </c>
      <c r="BB1333" s="2">
        <f>_xlfn.XLOOKUP($A1333,Results!$A$2:$A$2256,Results!W$2:W$2256,"")</f>
        <v>89</v>
      </c>
      <c r="BC1333" s="2">
        <f>_xlfn.XLOOKUP($A1333,Results!$A$2:$A$2256,Results!X$2:X$2256,"")</f>
        <v>39121304</v>
      </c>
      <c r="BD1333" s="2">
        <f>_xlfn.XLOOKUP($A1333,Results!$A$2:$A$2256,Results!Y$2:Y$2256,"")</f>
        <v>89</v>
      </c>
      <c r="BE1333" s="2" t="b">
        <f>_xlfn.XLOOKUP($A1333,Results!$A$2:$A$2256,Results!Z$2:Z$2256,"")</f>
        <v>1</v>
      </c>
    </row>
    <row r="1334" spans="1:57" ht="38.25" customHeight="1" x14ac:dyDescent="0.3">
      <c r="A1334">
        <v>907011</v>
      </c>
      <c r="B1334">
        <v>281390</v>
      </c>
      <c r="C1334" t="s">
        <v>36</v>
      </c>
      <c r="D1334">
        <v>9341431315</v>
      </c>
      <c r="E1334" s="2" t="str">
        <f>VLOOKUP(F1334,'RPA Vendor Data '!F$1:$G$2418,2)</f>
        <v>GRAYBAR ELECTRIC CO. INC.</v>
      </c>
      <c r="F1334" s="2">
        <v>11471</v>
      </c>
      <c r="G1334" s="2">
        <v>1</v>
      </c>
      <c r="H1334" t="s">
        <v>4240</v>
      </c>
      <c r="I1334">
        <v>2</v>
      </c>
      <c r="J1334" t="s">
        <v>39</v>
      </c>
      <c r="K1334" t="s">
        <v>39</v>
      </c>
      <c r="L1334">
        <v>64.8</v>
      </c>
      <c r="M1334" s="2" t="s">
        <v>4241</v>
      </c>
      <c r="N1334" s="9" t="s">
        <v>4242</v>
      </c>
      <c r="O1334" t="s">
        <v>36</v>
      </c>
      <c r="P1334" t="s">
        <v>4243</v>
      </c>
      <c r="Q1334" t="s">
        <v>36</v>
      </c>
      <c r="R1334">
        <v>129.6</v>
      </c>
      <c r="S1334" s="1">
        <v>45744.272182523149</v>
      </c>
      <c r="T1334" t="s">
        <v>42</v>
      </c>
      <c r="U1334" s="1">
        <v>45744.052777777782</v>
      </c>
      <c r="V1334" t="s">
        <v>43</v>
      </c>
      <c r="W1334" t="s">
        <v>36</v>
      </c>
      <c r="X1334">
        <v>1</v>
      </c>
      <c r="Y1334" t="s">
        <v>158</v>
      </c>
      <c r="Z1334">
        <v>64.8</v>
      </c>
      <c r="AA1334">
        <v>64.8</v>
      </c>
      <c r="AB1334">
        <v>31</v>
      </c>
      <c r="AC1334" t="s">
        <v>55</v>
      </c>
      <c r="AD1334" t="s">
        <v>55</v>
      </c>
      <c r="AE1334" t="s">
        <v>45</v>
      </c>
      <c r="AG1334" s="18" t="s">
        <v>4244</v>
      </c>
      <c r="AH1334" s="18"/>
      <c r="AI1334" s="2" t="s">
        <v>48</v>
      </c>
      <c r="AJ1334" s="2" t="e">
        <f>VLOOKUP(A1334,'Classification Test Result'!$A$2:$D$2428,4,FALSE)</f>
        <v>#N/A</v>
      </c>
      <c r="AL1334" s="2">
        <f>_xlfn.XLOOKUP($A1334,Results!$A$2:$A$2256,Results!G$2:G$2256,"")</f>
        <v>337853</v>
      </c>
      <c r="AM1334" s="2" t="str">
        <f>_xlfn.XLOOKUP($A1334,Results!$A$2:$A$2256,Results!H$2:H$2256,"")</f>
        <v>TMCX165</v>
      </c>
      <c r="AN1334" s="2" t="str">
        <f>_xlfn.XLOOKUP($A1334,Results!$A$2:$A$2256,Results!I$2:I$2256,"")</f>
        <v>EATON DISTRIBUTION EQUIP</v>
      </c>
      <c r="AO1334" s="2">
        <f>_xlfn.XLOOKUP($A1334,Results!$A$2:$A$2256,Results!J$2:J$2256,"")</f>
        <v>782274414669</v>
      </c>
      <c r="AP1334" s="2">
        <f>_xlfn.XLOOKUP($A1334,Results!$A$2:$A$2256,Results!K$2:K$2256,"")</f>
        <v>39121400</v>
      </c>
      <c r="AQ1334" s="2" t="str">
        <f>_xlfn.XLOOKUP($A1334,Results!$A$2:$A$2256,Results!L$2:L$2256,"")</f>
        <v>AK10301894</v>
      </c>
      <c r="AR1334" s="2">
        <f>_xlfn.XLOOKUP($A1334,Results!$A$2:$A$2256,Results!M$2:M$2256,"")</f>
        <v>199678</v>
      </c>
      <c r="AS1334" s="2" t="str">
        <f>_xlfn.XLOOKUP($A1334,Results!$A$2:$A$2256,Results!N$2:N$2256,"")</f>
        <v>CRS-H TMCX165 1/2 CORD GRIPS</v>
      </c>
      <c r="AT1334" s="2" t="str">
        <f>_xlfn.XLOOKUP($A1334,Results!$A$2:$A$2256,Results!O$2:O$2256,"")</f>
        <v>EATON DISTRIBUTION EQUIP</v>
      </c>
      <c r="AU1334" s="2">
        <f>_xlfn.XLOOKUP($A1334,Results!$A$2:$A$2256,Results!P$2:P$2256,"")</f>
        <v>0</v>
      </c>
      <c r="AV1334" s="2" t="str">
        <f>_xlfn.XLOOKUP($A1334,Results!$A$2:$A$2256,Results!Q$2:Q$2256,"")</f>
        <v>NO_VALID_MATCHES</v>
      </c>
      <c r="AW1334" s="2" t="str">
        <f>_xlfn.XLOOKUP($A1334,Results!$A$2:$A$2256,Results!R$2:R$2256,"")</f>
        <v>0.6572451758504063</v>
      </c>
      <c r="AX1334" s="2">
        <f>_xlfn.XLOOKUP($A1334,Results!$A$2:$A$2256,Results!S$2:S$2256,"")</f>
        <v>80</v>
      </c>
      <c r="AY1334" s="2">
        <f>_xlfn.XLOOKUP($A1334,Results!$A$2:$A$2256,Results!T$2:T$2256,"")</f>
        <v>50</v>
      </c>
      <c r="AZ1334" s="2">
        <f>_xlfn.XLOOKUP($A1334,Results!$A$2:$A$2256,Results!U$2:U$2256,"")</f>
        <v>59</v>
      </c>
      <c r="BA1334" s="2" t="str">
        <f>_xlfn.XLOOKUP($A1334,Results!$A$2:$A$2256,Results!V$2:V$2256,"")</f>
        <v>EATON</v>
      </c>
      <c r="BB1334" s="2">
        <f>_xlfn.XLOOKUP($A1334,Results!$A$2:$A$2256,Results!W$2:W$2256,"")</f>
        <v>75</v>
      </c>
      <c r="BC1334" s="2">
        <f>_xlfn.XLOOKUP($A1334,Results!$A$2:$A$2256,Results!X$2:X$2256,"")</f>
        <v>39121400</v>
      </c>
      <c r="BD1334" s="2">
        <f>_xlfn.XLOOKUP($A1334,Results!$A$2:$A$2256,Results!Y$2:Y$2256,"")</f>
        <v>75</v>
      </c>
      <c r="BE1334" s="2" t="b">
        <f>_xlfn.XLOOKUP($A1334,Results!$A$2:$A$2256,Results!Z$2:Z$2256,"")</f>
        <v>1</v>
      </c>
    </row>
    <row r="1335" spans="1:57" ht="38.25" customHeight="1" x14ac:dyDescent="0.3">
      <c r="A1335">
        <v>907012</v>
      </c>
      <c r="B1335">
        <v>281394</v>
      </c>
      <c r="C1335" t="s">
        <v>36</v>
      </c>
      <c r="D1335">
        <v>9341431314</v>
      </c>
      <c r="E1335" s="2" t="str">
        <f>VLOOKUP(F1335,'RPA Vendor Data '!F$1:$G$2418,2)</f>
        <v>GRAYBAR ELECTRIC CO. INC.</v>
      </c>
      <c r="F1335" s="2">
        <v>11471</v>
      </c>
      <c r="G1335" s="2">
        <v>1</v>
      </c>
      <c r="H1335" t="s">
        <v>4245</v>
      </c>
      <c r="I1335">
        <v>4</v>
      </c>
      <c r="J1335" t="s">
        <v>58</v>
      </c>
      <c r="K1335" t="s">
        <v>58</v>
      </c>
      <c r="L1335">
        <v>1058.96</v>
      </c>
      <c r="M1335" s="2" t="s">
        <v>4003</v>
      </c>
      <c r="N1335" s="9" t="s">
        <v>4246</v>
      </c>
      <c r="O1335" t="s">
        <v>36</v>
      </c>
      <c r="P1335" t="s">
        <v>4247</v>
      </c>
      <c r="Q1335" t="s">
        <v>36</v>
      </c>
      <c r="R1335">
        <v>42.36</v>
      </c>
      <c r="S1335" s="1">
        <v>45744.27210509259</v>
      </c>
      <c r="T1335" t="s">
        <v>42</v>
      </c>
      <c r="U1335" s="1">
        <v>45744.054861111108</v>
      </c>
      <c r="V1335" t="s">
        <v>43</v>
      </c>
      <c r="W1335" t="s">
        <v>36</v>
      </c>
      <c r="X1335">
        <v>2</v>
      </c>
      <c r="Y1335" t="s">
        <v>54</v>
      </c>
      <c r="Z1335" t="s">
        <v>36</v>
      </c>
      <c r="AA1335">
        <v>1058.96</v>
      </c>
      <c r="AB1335" t="s">
        <v>36</v>
      </c>
      <c r="AC1335" t="s">
        <v>55</v>
      </c>
      <c r="AD1335" t="s">
        <v>55</v>
      </c>
      <c r="AE1335" t="s">
        <v>45</v>
      </c>
      <c r="AG1335" s="18" t="s">
        <v>4248</v>
      </c>
      <c r="AH1335" s="18"/>
      <c r="AI1335" s="2" t="s">
        <v>48</v>
      </c>
      <c r="AJ1335" s="2" t="e">
        <f>VLOOKUP(A1335,'Classification Test Result'!$A$2:$D$2428,4,FALSE)</f>
        <v>#N/A</v>
      </c>
      <c r="AL1335" s="2">
        <f>_xlfn.XLOOKUP($A1335,Results!$A$2:$A$2256,Results!G$2:G$2256,"")</f>
        <v>0</v>
      </c>
      <c r="AM1335" s="2">
        <f>_xlfn.XLOOKUP($A1335,Results!$A$2:$A$2256,Results!H$2:H$2256,"")</f>
        <v>0</v>
      </c>
      <c r="AN1335" s="2">
        <f>_xlfn.XLOOKUP($A1335,Results!$A$2:$A$2256,Results!I$2:I$2256,"")</f>
        <v>0</v>
      </c>
      <c r="AO1335" s="2">
        <f>_xlfn.XLOOKUP($A1335,Results!$A$2:$A$2256,Results!J$2:J$2256,"")</f>
        <v>0</v>
      </c>
      <c r="AP1335" s="2">
        <f>_xlfn.XLOOKUP($A1335,Results!$A$2:$A$2256,Results!K$2:K$2256,"")</f>
        <v>0</v>
      </c>
      <c r="AQ1335" s="2">
        <f>_xlfn.XLOOKUP($A1335,Results!$A$2:$A$2256,Results!L$2:L$2256,"")</f>
        <v>0</v>
      </c>
      <c r="AR1335" s="2">
        <f>_xlfn.XLOOKUP($A1335,Results!$A$2:$A$2256,Results!M$2:M$2256,"")</f>
        <v>0</v>
      </c>
      <c r="AS1335" s="2">
        <f>_xlfn.XLOOKUP($A1335,Results!$A$2:$A$2256,Results!N$2:N$2256,"")</f>
        <v>0</v>
      </c>
      <c r="AT1335" s="2" t="str">
        <f>_xlfn.XLOOKUP($A1335,Results!$A$2:$A$2256,Results!O$2:O$2256,"")</f>
        <v>CROUSE HINDS</v>
      </c>
      <c r="AU1335" s="2" t="str">
        <f>_xlfn.XLOOKUP($A1335,Results!$A$2:$A$2256,Results!P$2:P$2256,"")</f>
        <v>COOPER CROUSE-HINDS DIVISION</v>
      </c>
      <c r="AV1335" s="2" t="str">
        <f>_xlfn.XLOOKUP($A1335,Results!$A$2:$A$2256,Results!Q$2:Q$2256,"")</f>
        <v>MULTIPLE_MATCHES_ONE_VALID</v>
      </c>
      <c r="AW1335" s="2">
        <f>_xlfn.XLOOKUP($A1335,Results!$A$2:$A$2256,Results!R$2:R$2256,"")</f>
        <v>0</v>
      </c>
      <c r="AX1335" s="2">
        <f>_xlfn.XLOOKUP($A1335,Results!$A$2:$A$2256,Results!S$2:S$2256,"")</f>
        <v>0</v>
      </c>
      <c r="AY1335" s="2">
        <f>_xlfn.XLOOKUP($A1335,Results!$A$2:$A$2256,Results!T$2:T$2256,"")</f>
        <v>50</v>
      </c>
      <c r="AZ1335" s="2">
        <f>_xlfn.XLOOKUP($A1335,Results!$A$2:$A$2256,Results!U$2:U$2256,"")</f>
        <v>0</v>
      </c>
      <c r="BA1335" s="2" t="str">
        <f>_xlfn.XLOOKUP($A1335,Results!$A$2:$A$2256,Results!V$2:V$2256,"")</f>
        <v>SOUTHWIRE</v>
      </c>
      <c r="BB1335" s="2">
        <f>_xlfn.XLOOKUP($A1335,Results!$A$2:$A$2256,Results!W$2:W$2256,"")</f>
        <v>63</v>
      </c>
      <c r="BC1335" s="2">
        <f>_xlfn.XLOOKUP($A1335,Results!$A$2:$A$2256,Results!X$2:X$2256,"")</f>
        <v>39131708</v>
      </c>
      <c r="BD1335" s="2">
        <f>_xlfn.XLOOKUP($A1335,Results!$A$2:$A$2256,Results!Y$2:Y$2256,"")</f>
        <v>79</v>
      </c>
      <c r="BE1335" s="2" t="b">
        <f>_xlfn.XLOOKUP($A1335,Results!$A$2:$A$2256,Results!Z$2:Z$2256,"")</f>
        <v>1</v>
      </c>
    </row>
    <row r="1336" spans="1:57" ht="38.25" customHeight="1" x14ac:dyDescent="0.3">
      <c r="A1336">
        <v>907013</v>
      </c>
      <c r="B1336">
        <v>281950</v>
      </c>
      <c r="C1336" t="s">
        <v>36</v>
      </c>
      <c r="D1336">
        <v>9341430835</v>
      </c>
      <c r="E1336" s="2" t="str">
        <f>VLOOKUP(F1336,'RPA Vendor Data '!F$1:$G$2418,2)</f>
        <v>GRAYBAR ELECTRIC CO. INC.</v>
      </c>
      <c r="F1336" s="2">
        <v>11471</v>
      </c>
      <c r="G1336" s="2">
        <v>1</v>
      </c>
      <c r="H1336" t="s">
        <v>4249</v>
      </c>
      <c r="I1336">
        <v>2</v>
      </c>
      <c r="J1336" t="s">
        <v>58</v>
      </c>
      <c r="K1336" t="s">
        <v>58</v>
      </c>
      <c r="L1336">
        <v>702.34</v>
      </c>
      <c r="M1336" s="2" t="s">
        <v>4250</v>
      </c>
      <c r="N1336" s="9" t="s">
        <v>4251</v>
      </c>
      <c r="O1336" t="s">
        <v>36</v>
      </c>
      <c r="P1336" t="s">
        <v>4252</v>
      </c>
      <c r="Q1336" t="s">
        <v>36</v>
      </c>
      <c r="R1336">
        <v>14.05</v>
      </c>
      <c r="S1336" s="1">
        <v>45744.834022916657</v>
      </c>
      <c r="T1336" t="s">
        <v>42</v>
      </c>
      <c r="U1336" s="1">
        <v>45744.618750000001</v>
      </c>
      <c r="V1336" t="s">
        <v>43</v>
      </c>
      <c r="W1336" t="s">
        <v>36</v>
      </c>
      <c r="X1336">
        <v>0</v>
      </c>
      <c r="Y1336">
        <v>0</v>
      </c>
      <c r="Z1336">
        <v>702.34</v>
      </c>
      <c r="AA1336" t="s">
        <v>36</v>
      </c>
      <c r="AB1336">
        <v>127</v>
      </c>
      <c r="AC1336" t="s">
        <v>55</v>
      </c>
      <c r="AD1336" t="s">
        <v>55</v>
      </c>
      <c r="AE1336" t="s">
        <v>45</v>
      </c>
      <c r="AG1336" s="18" t="s">
        <v>4253</v>
      </c>
      <c r="AH1336" s="18"/>
      <c r="AI1336" s="2" t="s">
        <v>48</v>
      </c>
      <c r="AJ1336" s="2" t="e">
        <f>VLOOKUP(A1336,'Classification Test Result'!$A$2:$D$2428,4,FALSE)</f>
        <v>#N/A</v>
      </c>
      <c r="AL1336" s="2">
        <f>_xlfn.XLOOKUP($A1336,Results!$A$2:$A$2256,Results!G$2:G$2256,"")</f>
        <v>0</v>
      </c>
      <c r="AM1336" s="2">
        <f>_xlfn.XLOOKUP($A1336,Results!$A$2:$A$2256,Results!H$2:H$2256,"")</f>
        <v>0</v>
      </c>
      <c r="AN1336" s="2">
        <f>_xlfn.XLOOKUP($A1336,Results!$A$2:$A$2256,Results!I$2:I$2256,"")</f>
        <v>0</v>
      </c>
      <c r="AO1336" s="2">
        <f>_xlfn.XLOOKUP($A1336,Results!$A$2:$A$2256,Results!J$2:J$2256,"")</f>
        <v>0</v>
      </c>
      <c r="AP1336" s="2">
        <f>_xlfn.XLOOKUP($A1336,Results!$A$2:$A$2256,Results!K$2:K$2256,"")</f>
        <v>0</v>
      </c>
      <c r="AQ1336" s="2">
        <f>_xlfn.XLOOKUP($A1336,Results!$A$2:$A$2256,Results!L$2:L$2256,"")</f>
        <v>0</v>
      </c>
      <c r="AR1336" s="2">
        <f>_xlfn.XLOOKUP($A1336,Results!$A$2:$A$2256,Results!M$2:M$2256,"")</f>
        <v>0</v>
      </c>
      <c r="AS1336" s="2">
        <f>_xlfn.XLOOKUP($A1336,Results!$A$2:$A$2256,Results!N$2:N$2256,"")</f>
        <v>0</v>
      </c>
      <c r="AT1336" s="2" t="str">
        <f>_xlfn.XLOOKUP($A1336,Results!$A$2:$A$2256,Results!O$2:O$2256,"")</f>
        <v>CROUSE HINDS</v>
      </c>
      <c r="AU1336" s="2" t="str">
        <f>_xlfn.XLOOKUP($A1336,Results!$A$2:$A$2256,Results!P$2:P$2256,"")</f>
        <v>COOPER CROUSE-HINDS DIVISION</v>
      </c>
      <c r="AV1336" s="2" t="str">
        <f>_xlfn.XLOOKUP($A1336,Results!$A$2:$A$2256,Results!Q$2:Q$2256,"")</f>
        <v>SINGLE_MATCH</v>
      </c>
      <c r="AW1336" s="2">
        <f>_xlfn.XLOOKUP($A1336,Results!$A$2:$A$2256,Results!R$2:R$2256,"")</f>
        <v>0</v>
      </c>
      <c r="AX1336" s="2">
        <f>_xlfn.XLOOKUP($A1336,Results!$A$2:$A$2256,Results!S$2:S$2256,"")</f>
        <v>0</v>
      </c>
      <c r="AY1336" s="2">
        <f>_xlfn.XLOOKUP($A1336,Results!$A$2:$A$2256,Results!T$2:T$2256,"")</f>
        <v>100</v>
      </c>
      <c r="AZ1336" s="2">
        <f>_xlfn.XLOOKUP($A1336,Results!$A$2:$A$2256,Results!U$2:U$2256,"")</f>
        <v>0</v>
      </c>
      <c r="BA1336" s="2" t="str">
        <f>_xlfn.XLOOKUP($A1336,Results!$A$2:$A$2256,Results!V$2:V$2256,"")</f>
        <v>PRODUCTO ELECTRIC CORPORATION</v>
      </c>
      <c r="BB1336" s="2">
        <f>_xlfn.XLOOKUP($A1336,Results!$A$2:$A$2256,Results!W$2:W$2256,"")</f>
        <v>82</v>
      </c>
      <c r="BC1336" s="2">
        <f>_xlfn.XLOOKUP($A1336,Results!$A$2:$A$2256,Results!X$2:X$2256,"")</f>
        <v>39131700</v>
      </c>
      <c r="BD1336" s="2">
        <f>_xlfn.XLOOKUP($A1336,Results!$A$2:$A$2256,Results!Y$2:Y$2256,"")</f>
        <v>82</v>
      </c>
      <c r="BE1336" s="2" t="b">
        <f>_xlfn.XLOOKUP($A1336,Results!$A$2:$A$2256,Results!Z$2:Z$2256,"")</f>
        <v>1</v>
      </c>
    </row>
    <row r="1337" spans="1:57" ht="38.25" customHeight="1" x14ac:dyDescent="0.3">
      <c r="A1337">
        <v>907014</v>
      </c>
      <c r="B1337">
        <v>281839</v>
      </c>
      <c r="C1337" t="s">
        <v>36</v>
      </c>
      <c r="D1337">
        <v>9341429235</v>
      </c>
      <c r="E1337" s="2" t="str">
        <f>VLOOKUP(F1337,'RPA Vendor Data '!F$1:$G$2418,2)</f>
        <v>GRAYBAR ELECTRIC CO. INC.</v>
      </c>
      <c r="F1337" s="2">
        <v>11471</v>
      </c>
      <c r="G1337" s="2">
        <v>1</v>
      </c>
      <c r="H1337" t="s">
        <v>4254</v>
      </c>
      <c r="I1337">
        <v>50</v>
      </c>
      <c r="J1337">
        <v>1</v>
      </c>
      <c r="K1337" t="s">
        <v>39</v>
      </c>
      <c r="L1337">
        <v>0.6</v>
      </c>
      <c r="M1337" s="2" t="s">
        <v>4241</v>
      </c>
      <c r="N1337" s="9" t="s">
        <v>4255</v>
      </c>
      <c r="O1337" t="s">
        <v>36</v>
      </c>
      <c r="P1337" t="s">
        <v>4256</v>
      </c>
      <c r="Q1337" t="s">
        <v>36</v>
      </c>
      <c r="R1337">
        <v>30</v>
      </c>
      <c r="S1337" s="1">
        <v>45744.649087650461</v>
      </c>
      <c r="T1337" t="s">
        <v>42</v>
      </c>
      <c r="U1337" s="1">
        <v>45744.416666666657</v>
      </c>
      <c r="V1337" t="s">
        <v>43</v>
      </c>
      <c r="W1337" t="s">
        <v>36</v>
      </c>
      <c r="X1337">
        <v>0</v>
      </c>
      <c r="Y1337" t="s">
        <v>158</v>
      </c>
      <c r="Z1337">
        <v>0.64</v>
      </c>
      <c r="AA1337">
        <v>0.6</v>
      </c>
      <c r="AB1337">
        <v>31</v>
      </c>
      <c r="AC1337" t="s">
        <v>55</v>
      </c>
      <c r="AD1337" t="s">
        <v>55</v>
      </c>
      <c r="AE1337" t="s">
        <v>45</v>
      </c>
      <c r="AG1337" s="18" t="s">
        <v>4257</v>
      </c>
      <c r="AH1337" s="18"/>
      <c r="AI1337" s="2" t="s">
        <v>48</v>
      </c>
      <c r="AJ1337" s="2" t="e">
        <f>VLOOKUP(A1337,'Classification Test Result'!$A$2:$D$2428,4,FALSE)</f>
        <v>#N/A</v>
      </c>
      <c r="AL1337" s="2">
        <f>_xlfn.XLOOKUP($A1337,Results!$A$2:$A$2256,Results!G$2:G$2256,"")</f>
        <v>0</v>
      </c>
      <c r="AM1337" s="2">
        <f>_xlfn.XLOOKUP($A1337,Results!$A$2:$A$2256,Results!H$2:H$2256,"")</f>
        <v>0</v>
      </c>
      <c r="AN1337" s="2">
        <f>_xlfn.XLOOKUP($A1337,Results!$A$2:$A$2256,Results!I$2:I$2256,"")</f>
        <v>0</v>
      </c>
      <c r="AO1337" s="2">
        <f>_xlfn.XLOOKUP($A1337,Results!$A$2:$A$2256,Results!J$2:J$2256,"")</f>
        <v>0</v>
      </c>
      <c r="AP1337" s="2">
        <f>_xlfn.XLOOKUP($A1337,Results!$A$2:$A$2256,Results!K$2:K$2256,"")</f>
        <v>0</v>
      </c>
      <c r="AQ1337" s="2">
        <f>_xlfn.XLOOKUP($A1337,Results!$A$2:$A$2256,Results!L$2:L$2256,"")</f>
        <v>0</v>
      </c>
      <c r="AR1337" s="2">
        <f>_xlfn.XLOOKUP($A1337,Results!$A$2:$A$2256,Results!M$2:M$2256,"")</f>
        <v>0</v>
      </c>
      <c r="AS1337" s="2">
        <f>_xlfn.XLOOKUP($A1337,Results!$A$2:$A$2256,Results!N$2:N$2256,"")</f>
        <v>0</v>
      </c>
      <c r="AT1337" s="2" t="str">
        <f>_xlfn.XLOOKUP($A1337,Results!$A$2:$A$2256,Results!O$2:O$2256,"")</f>
        <v>CROUSE HINDS</v>
      </c>
      <c r="AU1337" s="2" t="str">
        <f>_xlfn.XLOOKUP($A1337,Results!$A$2:$A$2256,Results!P$2:P$2256,"")</f>
        <v>COOPER CROUSE-HINDS DIVISION</v>
      </c>
      <c r="AV1337" s="2" t="str">
        <f>_xlfn.XLOOKUP($A1337,Results!$A$2:$A$2256,Results!Q$2:Q$2256,"")</f>
        <v>SINGLE_MATCH</v>
      </c>
      <c r="AW1337" s="2">
        <f>_xlfn.XLOOKUP($A1337,Results!$A$2:$A$2256,Results!R$2:R$2256,"")</f>
        <v>0</v>
      </c>
      <c r="AX1337" s="2">
        <f>_xlfn.XLOOKUP($A1337,Results!$A$2:$A$2256,Results!S$2:S$2256,"")</f>
        <v>0</v>
      </c>
      <c r="AY1337" s="2">
        <f>_xlfn.XLOOKUP($A1337,Results!$A$2:$A$2256,Results!T$2:T$2256,"")</f>
        <v>100</v>
      </c>
      <c r="AZ1337" s="2">
        <f>_xlfn.XLOOKUP($A1337,Results!$A$2:$A$2256,Results!U$2:U$2256,"")</f>
        <v>0</v>
      </c>
      <c r="BA1337" s="2" t="str">
        <f>_xlfn.XLOOKUP($A1337,Results!$A$2:$A$2256,Results!V$2:V$2256,"")</f>
        <v>APPLETON</v>
      </c>
      <c r="BB1337" s="2">
        <f>_xlfn.XLOOKUP($A1337,Results!$A$2:$A$2256,Results!W$2:W$2256,"")</f>
        <v>50</v>
      </c>
      <c r="BC1337" s="2">
        <f>_xlfn.XLOOKUP($A1337,Results!$A$2:$A$2256,Results!X$2:X$2256,"")</f>
        <v>39121312</v>
      </c>
      <c r="BD1337" s="2">
        <f>_xlfn.XLOOKUP($A1337,Results!$A$2:$A$2256,Results!Y$2:Y$2256,"")</f>
        <v>65</v>
      </c>
      <c r="BE1337" s="2" t="b">
        <f>_xlfn.XLOOKUP($A1337,Results!$A$2:$A$2256,Results!Z$2:Z$2256,"")</f>
        <v>1</v>
      </c>
    </row>
    <row r="1338" spans="1:57" ht="38.25" customHeight="1" x14ac:dyDescent="0.3">
      <c r="A1338">
        <v>907015</v>
      </c>
      <c r="B1338">
        <v>281795</v>
      </c>
      <c r="C1338" t="s">
        <v>36</v>
      </c>
      <c r="D1338">
        <v>9341410236</v>
      </c>
      <c r="E1338" s="2" t="str">
        <f>VLOOKUP(F1338,'RPA Vendor Data '!F$1:$G$2418,2)</f>
        <v>GRAYBAR ELECTRIC CO. INC.</v>
      </c>
      <c r="F1338" s="2">
        <v>11471</v>
      </c>
      <c r="G1338" s="2">
        <v>1</v>
      </c>
      <c r="H1338" t="s">
        <v>4258</v>
      </c>
      <c r="I1338">
        <v>1</v>
      </c>
      <c r="J1338" t="s">
        <v>58</v>
      </c>
      <c r="K1338" t="s">
        <v>58</v>
      </c>
      <c r="L1338">
        <v>10821.24</v>
      </c>
      <c r="M1338" s="2" t="s">
        <v>4259</v>
      </c>
      <c r="N1338" s="9" t="s">
        <v>4260</v>
      </c>
      <c r="O1338" t="s">
        <v>36</v>
      </c>
      <c r="P1338" t="s">
        <v>4261</v>
      </c>
      <c r="Q1338" t="s">
        <v>36</v>
      </c>
      <c r="R1338">
        <v>108.21</v>
      </c>
      <c r="S1338" s="1">
        <v>45744.563866550932</v>
      </c>
      <c r="T1338" t="s">
        <v>42</v>
      </c>
      <c r="U1338" s="1">
        <v>45744.353472222218</v>
      </c>
      <c r="V1338" t="s">
        <v>43</v>
      </c>
      <c r="W1338" t="s">
        <v>36</v>
      </c>
      <c r="X1338">
        <v>0</v>
      </c>
      <c r="Y1338">
        <v>0</v>
      </c>
      <c r="Z1338">
        <v>10821.24</v>
      </c>
      <c r="AA1338" t="s">
        <v>36</v>
      </c>
      <c r="AB1338">
        <v>127</v>
      </c>
      <c r="AC1338" t="s">
        <v>55</v>
      </c>
      <c r="AD1338" t="s">
        <v>55</v>
      </c>
      <c r="AE1338" t="s">
        <v>45</v>
      </c>
      <c r="AG1338" s="18" t="s">
        <v>4262</v>
      </c>
      <c r="AH1338" s="18"/>
      <c r="AI1338" s="2" t="s">
        <v>48</v>
      </c>
      <c r="AJ1338" s="2" t="e">
        <f>VLOOKUP(A1338,'Classification Test Result'!$A$2:$D$2428,4,FALSE)</f>
        <v>#N/A</v>
      </c>
      <c r="AL1338" s="2">
        <f>_xlfn.XLOOKUP($A1338,Results!$A$2:$A$2256,Results!G$2:G$2256,"")</f>
        <v>1246670</v>
      </c>
      <c r="AM1338" s="2" t="str">
        <f>_xlfn.XLOOKUP($A1338,Results!$A$2:$A$2256,Results!H$2:H$2256,"")</f>
        <v>LTB25090</v>
      </c>
      <c r="AN1338" s="2" t="str">
        <f>_xlfn.XLOOKUP($A1338,Results!$A$2:$A$2256,Results!I$2:I$2256,"")</f>
        <v>EATON</v>
      </c>
      <c r="AO1338" s="2">
        <f>_xlfn.XLOOKUP($A1338,Results!$A$2:$A$2256,Results!J$2:J$2256,"")</f>
        <v>784564912503</v>
      </c>
      <c r="AP1338" s="2">
        <f>_xlfn.XLOOKUP($A1338,Results!$A$2:$A$2256,Results!K$2:K$2256,"")</f>
        <v>39121420</v>
      </c>
      <c r="AQ1338" s="2">
        <f>_xlfn.XLOOKUP($A1338,Results!$A$2:$A$2256,Results!L$2:L$2256,"")</f>
        <v>0</v>
      </c>
      <c r="AR1338" s="2">
        <f>_xlfn.XLOOKUP($A1338,Results!$A$2:$A$2256,Results!M$2:M$2256,"")</f>
        <v>892220</v>
      </c>
      <c r="AS1338" s="2" t="str">
        <f>_xlfn.XLOOKUP($A1338,Results!$A$2:$A$2256,Results!N$2:N$2256,"")</f>
        <v>CCHC LTB25090 2-1/2 90D LT CONN</v>
      </c>
      <c r="AT1338" s="2" t="str">
        <f>_xlfn.XLOOKUP($A1338,Results!$A$2:$A$2256,Results!O$2:O$2256,"")</f>
        <v>EATON</v>
      </c>
      <c r="AU1338" s="2">
        <f>_xlfn.XLOOKUP($A1338,Results!$A$2:$A$2256,Results!P$2:P$2256,"")</f>
        <v>0</v>
      </c>
      <c r="AV1338" s="2" t="str">
        <f>_xlfn.XLOOKUP($A1338,Results!$A$2:$A$2256,Results!Q$2:Q$2256,"")</f>
        <v>NO_VALID_MATCHES</v>
      </c>
      <c r="AW1338" s="2">
        <f>_xlfn.XLOOKUP($A1338,Results!$A$2:$A$2256,Results!R$2:R$2256,"")</f>
        <v>0.84623056081158998</v>
      </c>
      <c r="AX1338" s="2">
        <f>_xlfn.XLOOKUP($A1338,Results!$A$2:$A$2256,Results!S$2:S$2256,"")</f>
        <v>97</v>
      </c>
      <c r="AY1338" s="2">
        <f>_xlfn.XLOOKUP($A1338,Results!$A$2:$A$2256,Results!T$2:T$2256,"")</f>
        <v>62</v>
      </c>
      <c r="AZ1338" s="2">
        <f>_xlfn.XLOOKUP($A1338,Results!$A$2:$A$2256,Results!U$2:U$2256,"")</f>
        <v>88</v>
      </c>
      <c r="BA1338" s="2" t="str">
        <f>_xlfn.XLOOKUP($A1338,Results!$A$2:$A$2256,Results!V$2:V$2256,"")</f>
        <v>EATON</v>
      </c>
      <c r="BB1338" s="2">
        <f>_xlfn.XLOOKUP($A1338,Results!$A$2:$A$2256,Results!W$2:W$2256,"")</f>
        <v>71</v>
      </c>
      <c r="BC1338" s="2">
        <f>_xlfn.XLOOKUP($A1338,Results!$A$2:$A$2256,Results!X$2:X$2256,"")</f>
        <v>39121420</v>
      </c>
      <c r="BD1338" s="2">
        <f>_xlfn.XLOOKUP($A1338,Results!$A$2:$A$2256,Results!Y$2:Y$2256,"")</f>
        <v>71</v>
      </c>
      <c r="BE1338" s="2" t="b">
        <f>_xlfn.XLOOKUP($A1338,Results!$A$2:$A$2256,Results!Z$2:Z$2256,"")</f>
        <v>1</v>
      </c>
    </row>
    <row r="1339" spans="1:57" ht="38.25" customHeight="1" x14ac:dyDescent="0.3">
      <c r="A1339">
        <v>907016</v>
      </c>
      <c r="B1339">
        <v>281812</v>
      </c>
      <c r="C1339" t="s">
        <v>36</v>
      </c>
      <c r="D1339">
        <v>9341410283</v>
      </c>
      <c r="E1339" s="2" t="str">
        <f>VLOOKUP(F1339,'RPA Vendor Data '!F$1:$G$2418,2)</f>
        <v>GRAYBAR ELECTRIC CO. INC.</v>
      </c>
      <c r="F1339" s="2">
        <v>11471</v>
      </c>
      <c r="G1339" s="2">
        <v>10</v>
      </c>
      <c r="H1339" t="s">
        <v>4263</v>
      </c>
      <c r="I1339">
        <v>1</v>
      </c>
      <c r="J1339" t="s">
        <v>58</v>
      </c>
      <c r="K1339" t="s">
        <v>58</v>
      </c>
      <c r="L1339">
        <v>1845.55</v>
      </c>
      <c r="M1339" s="2" t="s">
        <v>4259</v>
      </c>
      <c r="N1339" s="9" t="s">
        <v>4264</v>
      </c>
      <c r="O1339" t="s">
        <v>36</v>
      </c>
      <c r="P1339" t="s">
        <v>4265</v>
      </c>
      <c r="Q1339" t="s">
        <v>36</v>
      </c>
      <c r="R1339">
        <v>18.46</v>
      </c>
      <c r="S1339" s="1">
        <v>45744.604845717593</v>
      </c>
      <c r="T1339" t="s">
        <v>42</v>
      </c>
      <c r="U1339" s="1">
        <v>45744.385416666657</v>
      </c>
      <c r="V1339" t="s">
        <v>43</v>
      </c>
      <c r="W1339" t="s">
        <v>36</v>
      </c>
      <c r="X1339">
        <v>0</v>
      </c>
      <c r="Y1339">
        <v>999</v>
      </c>
      <c r="Z1339" t="s">
        <v>36</v>
      </c>
      <c r="AA1339" t="s">
        <v>36</v>
      </c>
      <c r="AB1339" t="s">
        <v>36</v>
      </c>
      <c r="AC1339" t="s">
        <v>55</v>
      </c>
      <c r="AD1339" t="s">
        <v>55</v>
      </c>
      <c r="AE1339" t="s">
        <v>45</v>
      </c>
      <c r="AG1339" s="18" t="s">
        <v>4266</v>
      </c>
      <c r="AH1339" s="18"/>
      <c r="AI1339" s="2" t="s">
        <v>48</v>
      </c>
      <c r="AJ1339" s="2" t="e">
        <f>VLOOKUP(A1339,'Classification Test Result'!$A$2:$D$2428,4,FALSE)</f>
        <v>#N/A</v>
      </c>
      <c r="AL1339" s="2">
        <f>_xlfn.XLOOKUP($A1339,Results!$A$2:$A$2256,Results!G$2:G$2256,"")</f>
        <v>337806</v>
      </c>
      <c r="AM1339" s="2" t="str">
        <f>_xlfn.XLOOKUP($A1339,Results!$A$2:$A$2256,Results!H$2:H$2256,"")</f>
        <v>LT20090</v>
      </c>
      <c r="AN1339" s="2" t="str">
        <f>_xlfn.XLOOKUP($A1339,Results!$A$2:$A$2256,Results!I$2:I$2256,"")</f>
        <v>EATON DISTRIBUTION EQUIP</v>
      </c>
      <c r="AO1339" s="2">
        <f>_xlfn.XLOOKUP($A1339,Results!$A$2:$A$2256,Results!J$2:J$2256,"")</f>
        <v>784564902009</v>
      </c>
      <c r="AP1339" s="2">
        <f>_xlfn.XLOOKUP($A1339,Results!$A$2:$A$2256,Results!K$2:K$2256,"")</f>
        <v>39121420</v>
      </c>
      <c r="AQ1339" s="2" t="str">
        <f>_xlfn.XLOOKUP($A1339,Results!$A$2:$A$2256,Results!L$2:L$2256,"")</f>
        <v>AK10298187</v>
      </c>
      <c r="AR1339" s="2">
        <f>_xlfn.XLOOKUP($A1339,Results!$A$2:$A$2256,Results!M$2:M$2256,"")</f>
        <v>947887</v>
      </c>
      <c r="AS1339" s="2" t="str">
        <f>_xlfn.XLOOKUP($A1339,Results!$A$2:$A$2256,Results!N$2:N$2256,"")</f>
        <v>CCHC LT20090 2-IN 90D L/T CONN</v>
      </c>
      <c r="AT1339" s="2" t="str">
        <f>_xlfn.XLOOKUP($A1339,Results!$A$2:$A$2256,Results!O$2:O$2256,"")</f>
        <v>EATON DISTRIBUTION EQUIP</v>
      </c>
      <c r="AU1339" s="2">
        <f>_xlfn.XLOOKUP($A1339,Results!$A$2:$A$2256,Results!P$2:P$2256,"")</f>
        <v>0</v>
      </c>
      <c r="AV1339" s="2" t="str">
        <f>_xlfn.XLOOKUP($A1339,Results!$A$2:$A$2256,Results!Q$2:Q$2256,"")</f>
        <v>NO_VALID_MATCHES</v>
      </c>
      <c r="AW1339" s="2" t="str">
        <f>_xlfn.XLOOKUP($A1339,Results!$A$2:$A$2256,Results!R$2:R$2256,"")</f>
        <v>0.8233294891105348</v>
      </c>
      <c r="AX1339" s="2">
        <f>_xlfn.XLOOKUP($A1339,Results!$A$2:$A$2256,Results!S$2:S$2256,"")</f>
        <v>90</v>
      </c>
      <c r="AY1339" s="2">
        <f>_xlfn.XLOOKUP($A1339,Results!$A$2:$A$2256,Results!T$2:T$2256,"")</f>
        <v>57</v>
      </c>
      <c r="AZ1339" s="2">
        <f>_xlfn.XLOOKUP($A1339,Results!$A$2:$A$2256,Results!U$2:U$2256,"")</f>
        <v>82</v>
      </c>
      <c r="BA1339" s="2" t="str">
        <f>_xlfn.XLOOKUP($A1339,Results!$A$2:$A$2256,Results!V$2:V$2256,"")</f>
        <v>EATON</v>
      </c>
      <c r="BB1339" s="2">
        <f>_xlfn.XLOOKUP($A1339,Results!$A$2:$A$2256,Results!W$2:W$2256,"")</f>
        <v>68</v>
      </c>
      <c r="BC1339" s="2">
        <f>_xlfn.XLOOKUP($A1339,Results!$A$2:$A$2256,Results!X$2:X$2256,"")</f>
        <v>39121420</v>
      </c>
      <c r="BD1339" s="2">
        <f>_xlfn.XLOOKUP($A1339,Results!$A$2:$A$2256,Results!Y$2:Y$2256,"")</f>
        <v>85</v>
      </c>
      <c r="BE1339" s="2" t="b">
        <f>_xlfn.XLOOKUP($A1339,Results!$A$2:$A$2256,Results!Z$2:Z$2256,"")</f>
        <v>1</v>
      </c>
    </row>
    <row r="1340" spans="1:57" ht="38.25" customHeight="1" x14ac:dyDescent="0.3">
      <c r="A1340">
        <v>907017</v>
      </c>
      <c r="B1340">
        <v>281372</v>
      </c>
      <c r="C1340" t="s">
        <v>36</v>
      </c>
      <c r="D1340">
        <v>9341430929</v>
      </c>
      <c r="E1340" s="2" t="str">
        <f>VLOOKUP(F1340,'RPA Vendor Data '!F$1:$G$2418,2)</f>
        <v>GRAYBAR ELECTRIC CO. INC.</v>
      </c>
      <c r="F1340" s="2">
        <v>11471</v>
      </c>
      <c r="G1340" s="2">
        <v>1</v>
      </c>
      <c r="H1340" t="s">
        <v>4267</v>
      </c>
      <c r="I1340">
        <v>1</v>
      </c>
      <c r="J1340" t="s">
        <v>39</v>
      </c>
      <c r="K1340" t="s">
        <v>39</v>
      </c>
      <c r="L1340">
        <v>542.63</v>
      </c>
      <c r="M1340" s="2" t="s">
        <v>4021</v>
      </c>
      <c r="N1340" s="9" t="s">
        <v>4268</v>
      </c>
      <c r="O1340" t="s">
        <v>36</v>
      </c>
      <c r="P1340" t="s">
        <v>4269</v>
      </c>
      <c r="Q1340" t="s">
        <v>36</v>
      </c>
      <c r="R1340">
        <v>542.63</v>
      </c>
      <c r="S1340" s="1">
        <v>45744.250979861114</v>
      </c>
      <c r="T1340" t="s">
        <v>42</v>
      </c>
      <c r="U1340" s="1">
        <v>45744.025000000001</v>
      </c>
      <c r="V1340" t="s">
        <v>43</v>
      </c>
      <c r="W1340" t="s">
        <v>36</v>
      </c>
      <c r="X1340">
        <v>1</v>
      </c>
      <c r="Y1340" t="s">
        <v>158</v>
      </c>
      <c r="Z1340">
        <v>542.63</v>
      </c>
      <c r="AA1340">
        <v>542.63</v>
      </c>
      <c r="AB1340">
        <v>31</v>
      </c>
      <c r="AC1340" t="s">
        <v>55</v>
      </c>
      <c r="AD1340" t="s">
        <v>55</v>
      </c>
      <c r="AE1340" t="s">
        <v>45</v>
      </c>
      <c r="AG1340" s="18" t="s">
        <v>4270</v>
      </c>
      <c r="AH1340" s="18"/>
      <c r="AI1340" s="2" t="s">
        <v>48</v>
      </c>
      <c r="AJ1340" s="2" t="e">
        <f>VLOOKUP(A1340,'Classification Test Result'!$A$2:$D$2428,4,FALSE)</f>
        <v>#N/A</v>
      </c>
      <c r="AL1340" s="2">
        <f>_xlfn.XLOOKUP($A1340,Results!$A$2:$A$2256,Results!G$2:G$2256,"")</f>
        <v>1155035</v>
      </c>
      <c r="AM1340" s="2" t="str">
        <f>_xlfn.XLOOKUP($A1340,Results!$A$2:$A$2256,Results!H$2:H$2256,"")</f>
        <v>BLB10</v>
      </c>
      <c r="AN1340" s="2" t="str">
        <f>_xlfn.XLOOKUP($A1340,Results!$A$2:$A$2256,Results!I$2:I$2256,"")</f>
        <v>EATON</v>
      </c>
      <c r="AO1340" s="2">
        <f>_xlfn.XLOOKUP($A1340,Results!$A$2:$A$2256,Results!J$2:J$2256,"")</f>
        <v>782274103105</v>
      </c>
      <c r="AP1340" s="2">
        <f>_xlfn.XLOOKUP($A1340,Results!$A$2:$A$2256,Results!K$2:K$2256,"")</f>
        <v>39131708</v>
      </c>
      <c r="AQ1340" s="2">
        <f>_xlfn.XLOOKUP($A1340,Results!$A$2:$A$2256,Results!L$2:L$2256,"")</f>
        <v>0</v>
      </c>
      <c r="AR1340" s="2">
        <f>_xlfn.XLOOKUP($A1340,Results!$A$2:$A$2256,Results!M$2:M$2256,"")</f>
        <v>323791</v>
      </c>
      <c r="AS1340" s="2" t="str">
        <f>_xlfn.XLOOKUP($A1340,Results!$A$2:$A$2256,Results!N$2:N$2256,"")</f>
        <v>CRS-H BLB10 4-IN BLB CONDUIT BODY</v>
      </c>
      <c r="AT1340" s="2" t="str">
        <f>_xlfn.XLOOKUP($A1340,Results!$A$2:$A$2256,Results!O$2:O$2256,"")</f>
        <v>EATON</v>
      </c>
      <c r="AU1340" s="2">
        <f>_xlfn.XLOOKUP($A1340,Results!$A$2:$A$2256,Results!P$2:P$2256,"")</f>
        <v>0</v>
      </c>
      <c r="AV1340" s="2" t="str">
        <f>_xlfn.XLOOKUP($A1340,Results!$A$2:$A$2256,Results!Q$2:Q$2256,"")</f>
        <v>NO_VALID_MATCHES</v>
      </c>
      <c r="AW1340" s="2" t="str">
        <f>_xlfn.XLOOKUP($A1340,Results!$A$2:$A$2256,Results!R$2:R$2256,"")</f>
        <v>0.6918873913041685</v>
      </c>
      <c r="AX1340" s="2">
        <f>_xlfn.XLOOKUP($A1340,Results!$A$2:$A$2256,Results!S$2:S$2256,"")</f>
        <v>61</v>
      </c>
      <c r="AY1340" s="2">
        <f>_xlfn.XLOOKUP($A1340,Results!$A$2:$A$2256,Results!T$2:T$2256,"")</f>
        <v>35</v>
      </c>
      <c r="AZ1340" s="2">
        <f>_xlfn.XLOOKUP($A1340,Results!$A$2:$A$2256,Results!U$2:U$2256,"")</f>
        <v>49</v>
      </c>
      <c r="BA1340" s="2" t="str">
        <f>_xlfn.XLOOKUP($A1340,Results!$A$2:$A$2256,Results!V$2:V$2256,"")</f>
        <v>STEEL ELECTRIC PRODUCTS</v>
      </c>
      <c r="BB1340" s="2">
        <f>_xlfn.XLOOKUP($A1340,Results!$A$2:$A$2256,Results!W$2:W$2256,"")</f>
        <v>65</v>
      </c>
      <c r="BC1340" s="2">
        <f>_xlfn.XLOOKUP($A1340,Results!$A$2:$A$2256,Results!X$2:X$2256,"")</f>
        <v>39131708</v>
      </c>
      <c r="BD1340" s="2">
        <f>_xlfn.XLOOKUP($A1340,Results!$A$2:$A$2256,Results!Y$2:Y$2256,"")</f>
        <v>79</v>
      </c>
      <c r="BE1340" s="2" t="b">
        <f>_xlfn.XLOOKUP($A1340,Results!$A$2:$A$2256,Results!Z$2:Z$2256,"")</f>
        <v>1</v>
      </c>
    </row>
    <row r="1341" spans="1:57" ht="38.25" customHeight="1" x14ac:dyDescent="0.3">
      <c r="A1341">
        <v>907018</v>
      </c>
      <c r="B1341">
        <v>281372</v>
      </c>
      <c r="C1341" t="s">
        <v>36</v>
      </c>
      <c r="D1341">
        <v>9341430929</v>
      </c>
      <c r="E1341" s="2" t="str">
        <f>VLOOKUP(F1341,'RPA Vendor Data '!F$1:$G$2418,2)</f>
        <v>GRAYBAR ELECTRIC CO. INC.</v>
      </c>
      <c r="F1341" s="2">
        <v>11471</v>
      </c>
      <c r="G1341" s="2">
        <v>2</v>
      </c>
      <c r="H1341" t="s">
        <v>4271</v>
      </c>
      <c r="I1341">
        <v>1</v>
      </c>
      <c r="J1341" t="s">
        <v>39</v>
      </c>
      <c r="K1341" t="s">
        <v>39</v>
      </c>
      <c r="L1341">
        <v>210.95</v>
      </c>
      <c r="M1341" s="2" t="s">
        <v>4021</v>
      </c>
      <c r="N1341" s="9" t="s">
        <v>4272</v>
      </c>
      <c r="O1341" t="s">
        <v>36</v>
      </c>
      <c r="P1341" t="s">
        <v>4273</v>
      </c>
      <c r="Q1341" t="s">
        <v>36</v>
      </c>
      <c r="R1341">
        <v>210.95</v>
      </c>
      <c r="S1341" s="1">
        <v>45744.25098665509</v>
      </c>
      <c r="T1341" t="s">
        <v>42</v>
      </c>
      <c r="U1341" s="1">
        <v>45744.025000000001</v>
      </c>
      <c r="V1341" t="s">
        <v>43</v>
      </c>
      <c r="W1341" t="s">
        <v>36</v>
      </c>
      <c r="X1341">
        <v>2</v>
      </c>
      <c r="Y1341" t="s">
        <v>158</v>
      </c>
      <c r="Z1341">
        <v>210.95</v>
      </c>
      <c r="AA1341">
        <v>210.95</v>
      </c>
      <c r="AB1341">
        <v>31</v>
      </c>
      <c r="AC1341" t="s">
        <v>55</v>
      </c>
      <c r="AD1341" t="s">
        <v>55</v>
      </c>
      <c r="AE1341" t="s">
        <v>45</v>
      </c>
      <c r="AG1341" s="18" t="s">
        <v>4274</v>
      </c>
      <c r="AH1341" s="18"/>
      <c r="AI1341" s="2" t="s">
        <v>48</v>
      </c>
      <c r="AJ1341" s="2" t="e">
        <f>VLOOKUP(A1341,'Classification Test Result'!$A$2:$D$2428,4,FALSE)</f>
        <v>#N/A</v>
      </c>
      <c r="AL1341" s="2">
        <f>_xlfn.XLOOKUP($A1341,Results!$A$2:$A$2256,Results!G$2:G$2256,"")</f>
        <v>0</v>
      </c>
      <c r="AM1341" s="2">
        <f>_xlfn.XLOOKUP($A1341,Results!$A$2:$A$2256,Results!H$2:H$2256,"")</f>
        <v>0</v>
      </c>
      <c r="AN1341" s="2">
        <f>_xlfn.XLOOKUP($A1341,Results!$A$2:$A$2256,Results!I$2:I$2256,"")</f>
        <v>0</v>
      </c>
      <c r="AO1341" s="2">
        <f>_xlfn.XLOOKUP($A1341,Results!$A$2:$A$2256,Results!J$2:J$2256,"")</f>
        <v>0</v>
      </c>
      <c r="AP1341" s="2">
        <f>_xlfn.XLOOKUP($A1341,Results!$A$2:$A$2256,Results!K$2:K$2256,"")</f>
        <v>0</v>
      </c>
      <c r="AQ1341" s="2">
        <f>_xlfn.XLOOKUP($A1341,Results!$A$2:$A$2256,Results!L$2:L$2256,"")</f>
        <v>0</v>
      </c>
      <c r="AR1341" s="2">
        <f>_xlfn.XLOOKUP($A1341,Results!$A$2:$A$2256,Results!M$2:M$2256,"")</f>
        <v>0</v>
      </c>
      <c r="AS1341" s="2">
        <f>_xlfn.XLOOKUP($A1341,Results!$A$2:$A$2256,Results!N$2:N$2256,"")</f>
        <v>0</v>
      </c>
      <c r="AT1341" s="2" t="str">
        <f>_xlfn.XLOOKUP($A1341,Results!$A$2:$A$2256,Results!O$2:O$2256,"")</f>
        <v>CROUSE HINDS</v>
      </c>
      <c r="AU1341" s="2" t="str">
        <f>_xlfn.XLOOKUP($A1341,Results!$A$2:$A$2256,Results!P$2:P$2256,"")</f>
        <v>COOPER CROUSE-HINDS DIVISION</v>
      </c>
      <c r="AV1341" s="2" t="str">
        <f>_xlfn.XLOOKUP($A1341,Results!$A$2:$A$2256,Results!Q$2:Q$2256,"")</f>
        <v>SINGLE_MATCH</v>
      </c>
      <c r="AW1341" s="2">
        <f>_xlfn.XLOOKUP($A1341,Results!$A$2:$A$2256,Results!R$2:R$2256,"")</f>
        <v>0</v>
      </c>
      <c r="AX1341" s="2">
        <f>_xlfn.XLOOKUP($A1341,Results!$A$2:$A$2256,Results!S$2:S$2256,"")</f>
        <v>0</v>
      </c>
      <c r="AY1341" s="2">
        <f>_xlfn.XLOOKUP($A1341,Results!$A$2:$A$2256,Results!T$2:T$2256,"")</f>
        <v>100</v>
      </c>
      <c r="AZ1341" s="2">
        <f>_xlfn.XLOOKUP($A1341,Results!$A$2:$A$2256,Results!U$2:U$2256,"")</f>
        <v>0</v>
      </c>
      <c r="BA1341" s="2" t="str">
        <f>_xlfn.XLOOKUP($A1341,Results!$A$2:$A$2256,Results!V$2:V$2256,"")</f>
        <v>PERMA COTE INDUSTRIES</v>
      </c>
      <c r="BB1341" s="2">
        <f>_xlfn.XLOOKUP($A1341,Results!$A$2:$A$2256,Results!W$2:W$2256,"")</f>
        <v>62</v>
      </c>
      <c r="BC1341" s="2">
        <f>_xlfn.XLOOKUP($A1341,Results!$A$2:$A$2256,Results!X$2:X$2256,"")</f>
        <v>39131700</v>
      </c>
      <c r="BD1341" s="2">
        <f>_xlfn.XLOOKUP($A1341,Results!$A$2:$A$2256,Results!Y$2:Y$2256,"")</f>
        <v>77</v>
      </c>
      <c r="BE1341" s="2" t="b">
        <f>_xlfn.XLOOKUP($A1341,Results!$A$2:$A$2256,Results!Z$2:Z$2256,"")</f>
        <v>1</v>
      </c>
    </row>
    <row r="1342" spans="1:57" ht="38.25" customHeight="1" x14ac:dyDescent="0.3">
      <c r="A1342">
        <v>907019</v>
      </c>
      <c r="B1342">
        <v>281912</v>
      </c>
      <c r="C1342" t="s">
        <v>36</v>
      </c>
      <c r="D1342">
        <v>9341438120</v>
      </c>
      <c r="E1342" s="2" t="str">
        <f>VLOOKUP(F1342,'RPA Vendor Data '!F$1:$G$2418,2)</f>
        <v>GRAYBAR ELECTRIC CO. INC.</v>
      </c>
      <c r="F1342" s="2">
        <v>11471</v>
      </c>
      <c r="G1342" s="2">
        <v>6</v>
      </c>
      <c r="H1342" t="s">
        <v>4275</v>
      </c>
      <c r="I1342">
        <v>25</v>
      </c>
      <c r="J1342" t="s">
        <v>58</v>
      </c>
      <c r="K1342" t="s">
        <v>58</v>
      </c>
      <c r="L1342">
        <v>365.6</v>
      </c>
      <c r="M1342" s="2" t="s">
        <v>4003</v>
      </c>
      <c r="N1342" s="9" t="s">
        <v>4276</v>
      </c>
      <c r="O1342" t="s">
        <v>36</v>
      </c>
      <c r="P1342" t="s">
        <v>4277</v>
      </c>
      <c r="Q1342" t="s">
        <v>36</v>
      </c>
      <c r="R1342">
        <v>91.4</v>
      </c>
      <c r="S1342" s="1">
        <v>45744.729508680553</v>
      </c>
      <c r="T1342" t="s">
        <v>42</v>
      </c>
      <c r="U1342" s="1">
        <v>45744.511805555558</v>
      </c>
      <c r="V1342" t="s">
        <v>43</v>
      </c>
      <c r="W1342" t="s">
        <v>36</v>
      </c>
      <c r="X1342">
        <v>1</v>
      </c>
      <c r="Y1342">
        <v>0</v>
      </c>
      <c r="Z1342">
        <v>365.6</v>
      </c>
      <c r="AA1342" t="s">
        <v>36</v>
      </c>
      <c r="AB1342">
        <v>31</v>
      </c>
      <c r="AC1342" t="s">
        <v>55</v>
      </c>
      <c r="AD1342" t="s">
        <v>55</v>
      </c>
      <c r="AE1342" t="s">
        <v>45</v>
      </c>
      <c r="AG1342" s="18" t="s">
        <v>4278</v>
      </c>
      <c r="AH1342" s="18"/>
      <c r="AI1342" s="2" t="s">
        <v>48</v>
      </c>
      <c r="AJ1342" s="2" t="e">
        <f>VLOOKUP(A1342,'Classification Test Result'!$A$2:$D$2428,4,FALSE)</f>
        <v>#N/A</v>
      </c>
      <c r="AL1342" s="2">
        <f>_xlfn.XLOOKUP($A1342,Results!$A$2:$A$2256,Results!G$2:G$2256,"")</f>
        <v>0</v>
      </c>
      <c r="AM1342" s="2">
        <f>_xlfn.XLOOKUP($A1342,Results!$A$2:$A$2256,Results!H$2:H$2256,"")</f>
        <v>0</v>
      </c>
      <c r="AN1342" s="2">
        <f>_xlfn.XLOOKUP($A1342,Results!$A$2:$A$2256,Results!I$2:I$2256,"")</f>
        <v>0</v>
      </c>
      <c r="AO1342" s="2">
        <f>_xlfn.XLOOKUP($A1342,Results!$A$2:$A$2256,Results!J$2:J$2256,"")</f>
        <v>0</v>
      </c>
      <c r="AP1342" s="2">
        <f>_xlfn.XLOOKUP($A1342,Results!$A$2:$A$2256,Results!K$2:K$2256,"")</f>
        <v>0</v>
      </c>
      <c r="AQ1342" s="2">
        <f>_xlfn.XLOOKUP($A1342,Results!$A$2:$A$2256,Results!L$2:L$2256,"")</f>
        <v>0</v>
      </c>
      <c r="AR1342" s="2">
        <f>_xlfn.XLOOKUP($A1342,Results!$A$2:$A$2256,Results!M$2:M$2256,"")</f>
        <v>0</v>
      </c>
      <c r="AS1342" s="2">
        <f>_xlfn.XLOOKUP($A1342,Results!$A$2:$A$2256,Results!N$2:N$2256,"")</f>
        <v>0</v>
      </c>
      <c r="AT1342" s="2" t="str">
        <f>_xlfn.XLOOKUP($A1342,Results!$A$2:$A$2256,Results!O$2:O$2256,"")</f>
        <v>CROUSE HINDS</v>
      </c>
      <c r="AU1342" s="2" t="str">
        <f>_xlfn.XLOOKUP($A1342,Results!$A$2:$A$2256,Results!P$2:P$2256,"")</f>
        <v>COOPER CROUSE-HINDS DIVISION</v>
      </c>
      <c r="AV1342" s="2" t="str">
        <f>_xlfn.XLOOKUP($A1342,Results!$A$2:$A$2256,Results!Q$2:Q$2256,"")</f>
        <v>SINGLE_MATCH</v>
      </c>
      <c r="AW1342" s="2">
        <f>_xlfn.XLOOKUP($A1342,Results!$A$2:$A$2256,Results!R$2:R$2256,"")</f>
        <v>0</v>
      </c>
      <c r="AX1342" s="2">
        <f>_xlfn.XLOOKUP($A1342,Results!$A$2:$A$2256,Results!S$2:S$2256,"")</f>
        <v>0</v>
      </c>
      <c r="AY1342" s="2">
        <f>_xlfn.XLOOKUP($A1342,Results!$A$2:$A$2256,Results!T$2:T$2256,"")</f>
        <v>100</v>
      </c>
      <c r="AZ1342" s="2">
        <f>_xlfn.XLOOKUP($A1342,Results!$A$2:$A$2256,Results!U$2:U$2256,"")</f>
        <v>0</v>
      </c>
      <c r="BA1342" s="2" t="str">
        <f>_xlfn.XLOOKUP($A1342,Results!$A$2:$A$2256,Results!V$2:V$2256,"")</f>
        <v>RACO</v>
      </c>
      <c r="BB1342" s="2">
        <f>_xlfn.XLOOKUP($A1342,Results!$A$2:$A$2256,Results!W$2:W$2256,"")</f>
        <v>69</v>
      </c>
      <c r="BC1342" s="2">
        <f>_xlfn.XLOOKUP($A1342,Results!$A$2:$A$2256,Results!X$2:X$2256,"")</f>
        <v>39121300</v>
      </c>
      <c r="BD1342" s="2">
        <f>_xlfn.XLOOKUP($A1342,Results!$A$2:$A$2256,Results!Y$2:Y$2256,"")</f>
        <v>84</v>
      </c>
      <c r="BE1342" s="2" t="b">
        <f>_xlfn.XLOOKUP($A1342,Results!$A$2:$A$2256,Results!Z$2:Z$2256,"")</f>
        <v>1</v>
      </c>
    </row>
    <row r="1343" spans="1:57" ht="38.25" customHeight="1" x14ac:dyDescent="0.3">
      <c r="A1343">
        <v>907020</v>
      </c>
      <c r="B1343">
        <v>281950</v>
      </c>
      <c r="C1343" t="s">
        <v>36</v>
      </c>
      <c r="D1343">
        <v>9341430835</v>
      </c>
      <c r="E1343" s="2" t="str">
        <f>VLOOKUP(F1343,'RPA Vendor Data '!F$1:$G$2418,2)</f>
        <v>GRAYBAR ELECTRIC CO. INC.</v>
      </c>
      <c r="F1343" s="2">
        <v>11471</v>
      </c>
      <c r="G1343" s="2">
        <v>4</v>
      </c>
      <c r="H1343" t="s">
        <v>4279</v>
      </c>
      <c r="I1343">
        <v>20</v>
      </c>
      <c r="J1343" t="s">
        <v>58</v>
      </c>
      <c r="K1343" t="s">
        <v>58</v>
      </c>
      <c r="L1343">
        <v>20.88</v>
      </c>
      <c r="M1343" s="2" t="s">
        <v>4280</v>
      </c>
      <c r="N1343" s="9">
        <v>935</v>
      </c>
      <c r="O1343" t="s">
        <v>36</v>
      </c>
      <c r="P1343" t="s">
        <v>4281</v>
      </c>
      <c r="Q1343" t="s">
        <v>36</v>
      </c>
      <c r="R1343">
        <v>4.18</v>
      </c>
      <c r="S1343" s="1">
        <v>45744.834043171293</v>
      </c>
      <c r="T1343" t="s">
        <v>42</v>
      </c>
      <c r="U1343" s="1">
        <v>45744.618750000001</v>
      </c>
      <c r="V1343" t="s">
        <v>43</v>
      </c>
      <c r="W1343" t="s">
        <v>36</v>
      </c>
      <c r="X1343">
        <v>0</v>
      </c>
      <c r="Y1343">
        <v>0</v>
      </c>
      <c r="Z1343">
        <v>20.88</v>
      </c>
      <c r="AA1343" t="s">
        <v>36</v>
      </c>
      <c r="AB1343">
        <v>127</v>
      </c>
      <c r="AC1343" t="s">
        <v>55</v>
      </c>
      <c r="AD1343" t="s">
        <v>55</v>
      </c>
      <c r="AE1343" t="s">
        <v>45</v>
      </c>
      <c r="AG1343" s="18" t="s">
        <v>4282</v>
      </c>
      <c r="AH1343" s="18"/>
      <c r="AI1343" s="2" t="s">
        <v>48</v>
      </c>
      <c r="AJ1343" s="2" t="e">
        <f>VLOOKUP(A1343,'Classification Test Result'!$A$2:$D$2428,4,FALSE)</f>
        <v>#N/A</v>
      </c>
      <c r="AL1343" s="2">
        <f>_xlfn.XLOOKUP($A1343,Results!$A$2:$A$2256,Results!G$2:G$2256,"")</f>
        <v>0</v>
      </c>
      <c r="AM1343" s="2">
        <f>_xlfn.XLOOKUP($A1343,Results!$A$2:$A$2256,Results!H$2:H$2256,"")</f>
        <v>0</v>
      </c>
      <c r="AN1343" s="2">
        <f>_xlfn.XLOOKUP($A1343,Results!$A$2:$A$2256,Results!I$2:I$2256,"")</f>
        <v>0</v>
      </c>
      <c r="AO1343" s="2">
        <f>_xlfn.XLOOKUP($A1343,Results!$A$2:$A$2256,Results!J$2:J$2256,"")</f>
        <v>0</v>
      </c>
      <c r="AP1343" s="2">
        <f>_xlfn.XLOOKUP($A1343,Results!$A$2:$A$2256,Results!K$2:K$2256,"")</f>
        <v>0</v>
      </c>
      <c r="AQ1343" s="2">
        <f>_xlfn.XLOOKUP($A1343,Results!$A$2:$A$2256,Results!L$2:L$2256,"")</f>
        <v>0</v>
      </c>
      <c r="AR1343" s="2">
        <f>_xlfn.XLOOKUP($A1343,Results!$A$2:$A$2256,Results!M$2:M$2256,"")</f>
        <v>0</v>
      </c>
      <c r="AS1343" s="2">
        <f>_xlfn.XLOOKUP($A1343,Results!$A$2:$A$2256,Results!N$2:N$2256,"")</f>
        <v>0</v>
      </c>
      <c r="AT1343" s="2" t="str">
        <f>_xlfn.XLOOKUP($A1343,Results!$A$2:$A$2256,Results!O$2:O$2256,"")</f>
        <v>CROUSE HINDS</v>
      </c>
      <c r="AU1343" s="2" t="str">
        <f>_xlfn.XLOOKUP($A1343,Results!$A$2:$A$2256,Results!P$2:P$2256,"")</f>
        <v>COOPER CROUSE-HINDS DIVISION</v>
      </c>
      <c r="AV1343" s="2" t="str">
        <f>_xlfn.XLOOKUP($A1343,Results!$A$2:$A$2256,Results!Q$2:Q$2256,"")</f>
        <v>SINGLE_MATCH</v>
      </c>
      <c r="AW1343" s="2">
        <f>_xlfn.XLOOKUP($A1343,Results!$A$2:$A$2256,Results!R$2:R$2256,"")</f>
        <v>0</v>
      </c>
      <c r="AX1343" s="2">
        <f>_xlfn.XLOOKUP($A1343,Results!$A$2:$A$2256,Results!S$2:S$2256,"")</f>
        <v>0</v>
      </c>
      <c r="AY1343" s="2">
        <f>_xlfn.XLOOKUP($A1343,Results!$A$2:$A$2256,Results!T$2:T$2256,"")</f>
        <v>100</v>
      </c>
      <c r="AZ1343" s="2">
        <f>_xlfn.XLOOKUP($A1343,Results!$A$2:$A$2256,Results!U$2:U$2256,"")</f>
        <v>0</v>
      </c>
      <c r="BA1343" s="2">
        <f>_xlfn.XLOOKUP($A1343,Results!$A$2:$A$2256,Results!V$2:V$2256,"")</f>
        <v>0</v>
      </c>
      <c r="BB1343" s="2">
        <f>_xlfn.XLOOKUP($A1343,Results!$A$2:$A$2256,Results!W$2:W$2256,"")</f>
        <v>0</v>
      </c>
      <c r="BC1343" s="2">
        <f>_xlfn.XLOOKUP($A1343,Results!$A$2:$A$2256,Results!X$2:X$2256,"")</f>
        <v>0</v>
      </c>
      <c r="BD1343" s="2">
        <f>_xlfn.XLOOKUP($A1343,Results!$A$2:$A$2256,Results!Y$2:Y$2256,"")</f>
        <v>0</v>
      </c>
      <c r="BE1343" s="2">
        <f>_xlfn.XLOOKUP($A1343,Results!$A$2:$A$2256,Results!Z$2:Z$2256,"")</f>
        <v>0</v>
      </c>
    </row>
    <row r="1344" spans="1:57" ht="38.25" customHeight="1" x14ac:dyDescent="0.3">
      <c r="A1344">
        <v>907021</v>
      </c>
      <c r="B1344">
        <v>281950</v>
      </c>
      <c r="C1344" t="s">
        <v>36</v>
      </c>
      <c r="D1344">
        <v>9341430835</v>
      </c>
      <c r="E1344" s="2" t="str">
        <f>VLOOKUP(F1344,'RPA Vendor Data '!F$1:$G$2418,2)</f>
        <v>GRAYBAR ELECTRIC CO. INC.</v>
      </c>
      <c r="F1344" s="2">
        <v>11471</v>
      </c>
      <c r="G1344" s="2">
        <v>5</v>
      </c>
      <c r="H1344" t="s">
        <v>4283</v>
      </c>
      <c r="I1344">
        <v>10</v>
      </c>
      <c r="J1344" t="s">
        <v>58</v>
      </c>
      <c r="K1344" t="s">
        <v>58</v>
      </c>
      <c r="L1344">
        <v>11.16</v>
      </c>
      <c r="M1344" s="2" t="s">
        <v>4280</v>
      </c>
      <c r="N1344" s="9">
        <v>933</v>
      </c>
      <c r="O1344" t="s">
        <v>36</v>
      </c>
      <c r="P1344" t="s">
        <v>4284</v>
      </c>
      <c r="Q1344" t="s">
        <v>36</v>
      </c>
      <c r="R1344">
        <v>1.1200000000000001</v>
      </c>
      <c r="S1344" s="1">
        <v>45744.834049571757</v>
      </c>
      <c r="T1344" t="s">
        <v>42</v>
      </c>
      <c r="U1344" s="1">
        <v>45744.618750000001</v>
      </c>
      <c r="V1344" t="s">
        <v>43</v>
      </c>
      <c r="W1344" t="s">
        <v>36</v>
      </c>
      <c r="X1344">
        <v>0</v>
      </c>
      <c r="Y1344">
        <v>0</v>
      </c>
      <c r="Z1344">
        <v>11.16</v>
      </c>
      <c r="AA1344" t="s">
        <v>36</v>
      </c>
      <c r="AB1344">
        <v>127</v>
      </c>
      <c r="AC1344" t="s">
        <v>55</v>
      </c>
      <c r="AD1344" t="s">
        <v>55</v>
      </c>
      <c r="AE1344" t="s">
        <v>45</v>
      </c>
      <c r="AG1344" s="18" t="s">
        <v>4285</v>
      </c>
      <c r="AH1344" s="18"/>
      <c r="AI1344" s="2" t="s">
        <v>48</v>
      </c>
      <c r="AJ1344" s="2" t="e">
        <f>VLOOKUP(A1344,'Classification Test Result'!$A$2:$D$2428,4,FALSE)</f>
        <v>#N/A</v>
      </c>
      <c r="AL1344" s="2">
        <f>_xlfn.XLOOKUP($A1344,Results!$A$2:$A$2256,Results!G$2:G$2256,"")</f>
        <v>0</v>
      </c>
      <c r="AM1344" s="2">
        <f>_xlfn.XLOOKUP($A1344,Results!$A$2:$A$2256,Results!H$2:H$2256,"")</f>
        <v>0</v>
      </c>
      <c r="AN1344" s="2">
        <f>_xlfn.XLOOKUP($A1344,Results!$A$2:$A$2256,Results!I$2:I$2256,"")</f>
        <v>0</v>
      </c>
      <c r="AO1344" s="2">
        <f>_xlfn.XLOOKUP($A1344,Results!$A$2:$A$2256,Results!J$2:J$2256,"")</f>
        <v>0</v>
      </c>
      <c r="AP1344" s="2">
        <f>_xlfn.XLOOKUP($A1344,Results!$A$2:$A$2256,Results!K$2:K$2256,"")</f>
        <v>0</v>
      </c>
      <c r="AQ1344" s="2">
        <f>_xlfn.XLOOKUP($A1344,Results!$A$2:$A$2256,Results!L$2:L$2256,"")</f>
        <v>0</v>
      </c>
      <c r="AR1344" s="2">
        <f>_xlfn.XLOOKUP($A1344,Results!$A$2:$A$2256,Results!M$2:M$2256,"")</f>
        <v>0</v>
      </c>
      <c r="AS1344" s="2">
        <f>_xlfn.XLOOKUP($A1344,Results!$A$2:$A$2256,Results!N$2:N$2256,"")</f>
        <v>0</v>
      </c>
      <c r="AT1344" s="2" t="str">
        <f>_xlfn.XLOOKUP($A1344,Results!$A$2:$A$2256,Results!O$2:O$2256,"")</f>
        <v>CROUSE HINDS</v>
      </c>
      <c r="AU1344" s="2" t="str">
        <f>_xlfn.XLOOKUP($A1344,Results!$A$2:$A$2256,Results!P$2:P$2256,"")</f>
        <v>COOPER CROUSE-HINDS DIVISION</v>
      </c>
      <c r="AV1344" s="2" t="str">
        <f>_xlfn.XLOOKUP($A1344,Results!$A$2:$A$2256,Results!Q$2:Q$2256,"")</f>
        <v>SINGLE_MATCH</v>
      </c>
      <c r="AW1344" s="2">
        <f>_xlfn.XLOOKUP($A1344,Results!$A$2:$A$2256,Results!R$2:R$2256,"")</f>
        <v>0</v>
      </c>
      <c r="AX1344" s="2">
        <f>_xlfn.XLOOKUP($A1344,Results!$A$2:$A$2256,Results!S$2:S$2256,"")</f>
        <v>0</v>
      </c>
      <c r="AY1344" s="2">
        <f>_xlfn.XLOOKUP($A1344,Results!$A$2:$A$2256,Results!T$2:T$2256,"")</f>
        <v>100</v>
      </c>
      <c r="AZ1344" s="2">
        <f>_xlfn.XLOOKUP($A1344,Results!$A$2:$A$2256,Results!U$2:U$2256,"")</f>
        <v>0</v>
      </c>
      <c r="BA1344" s="2">
        <f>_xlfn.XLOOKUP($A1344,Results!$A$2:$A$2256,Results!V$2:V$2256,"")</f>
        <v>0</v>
      </c>
      <c r="BB1344" s="2">
        <f>_xlfn.XLOOKUP($A1344,Results!$A$2:$A$2256,Results!W$2:W$2256,"")</f>
        <v>0</v>
      </c>
      <c r="BC1344" s="2">
        <f>_xlfn.XLOOKUP($A1344,Results!$A$2:$A$2256,Results!X$2:X$2256,"")</f>
        <v>0</v>
      </c>
      <c r="BD1344" s="2">
        <f>_xlfn.XLOOKUP($A1344,Results!$A$2:$A$2256,Results!Y$2:Y$2256,"")</f>
        <v>0</v>
      </c>
      <c r="BE1344" s="2">
        <f>_xlfn.XLOOKUP($A1344,Results!$A$2:$A$2256,Results!Z$2:Z$2256,"")</f>
        <v>0</v>
      </c>
    </row>
    <row r="1345" spans="1:57" ht="38.25" customHeight="1" x14ac:dyDescent="0.3">
      <c r="A1345">
        <v>907022</v>
      </c>
      <c r="B1345">
        <v>281803</v>
      </c>
      <c r="C1345" t="s">
        <v>36</v>
      </c>
      <c r="D1345">
        <v>9341438126</v>
      </c>
      <c r="E1345" s="2" t="str">
        <f>VLOOKUP(F1345,'RPA Vendor Data '!F$1:$G$2418,2)</f>
        <v>GRAYBAR ELECTRIC CO. INC.</v>
      </c>
      <c r="F1345" s="2">
        <v>11471</v>
      </c>
      <c r="G1345" s="2">
        <v>2</v>
      </c>
      <c r="H1345" t="s">
        <v>4286</v>
      </c>
      <c r="I1345">
        <v>125</v>
      </c>
      <c r="J1345" t="s">
        <v>58</v>
      </c>
      <c r="K1345" t="s">
        <v>58</v>
      </c>
      <c r="L1345">
        <v>21.65</v>
      </c>
      <c r="M1345" s="2" t="s">
        <v>4250</v>
      </c>
      <c r="N1345" s="9">
        <v>461</v>
      </c>
      <c r="O1345" t="s">
        <v>36</v>
      </c>
      <c r="P1345" t="s">
        <v>4287</v>
      </c>
      <c r="Q1345" t="s">
        <v>36</v>
      </c>
      <c r="R1345">
        <v>27.06</v>
      </c>
      <c r="S1345" s="1">
        <v>45744.583659722222</v>
      </c>
      <c r="T1345" t="s">
        <v>42</v>
      </c>
      <c r="U1345" s="1">
        <v>45744.356249999997</v>
      </c>
      <c r="V1345" t="s">
        <v>43</v>
      </c>
      <c r="W1345" t="s">
        <v>36</v>
      </c>
      <c r="X1345">
        <v>1</v>
      </c>
      <c r="Y1345">
        <v>0</v>
      </c>
      <c r="Z1345">
        <v>50.12</v>
      </c>
      <c r="AA1345" t="s">
        <v>36</v>
      </c>
      <c r="AB1345">
        <v>31</v>
      </c>
      <c r="AC1345" t="s">
        <v>55</v>
      </c>
      <c r="AD1345" t="s">
        <v>55</v>
      </c>
      <c r="AE1345" t="s">
        <v>45</v>
      </c>
      <c r="AG1345" s="18" t="s">
        <v>4288</v>
      </c>
      <c r="AH1345" s="18"/>
      <c r="AI1345" s="2" t="s">
        <v>48</v>
      </c>
      <c r="AJ1345" s="2" t="e">
        <f>VLOOKUP(A1345,'Classification Test Result'!$A$2:$D$2428,4,FALSE)</f>
        <v>#N/A</v>
      </c>
      <c r="AL1345" s="2">
        <f>_xlfn.XLOOKUP($A1345,Results!$A$2:$A$2256,Results!G$2:G$2256,"")</f>
        <v>0</v>
      </c>
      <c r="AM1345" s="2">
        <f>_xlfn.XLOOKUP($A1345,Results!$A$2:$A$2256,Results!H$2:H$2256,"")</f>
        <v>0</v>
      </c>
      <c r="AN1345" s="2">
        <f>_xlfn.XLOOKUP($A1345,Results!$A$2:$A$2256,Results!I$2:I$2256,"")</f>
        <v>0</v>
      </c>
      <c r="AO1345" s="2">
        <f>_xlfn.XLOOKUP($A1345,Results!$A$2:$A$2256,Results!J$2:J$2256,"")</f>
        <v>0</v>
      </c>
      <c r="AP1345" s="2">
        <f>_xlfn.XLOOKUP($A1345,Results!$A$2:$A$2256,Results!K$2:K$2256,"")</f>
        <v>0</v>
      </c>
      <c r="AQ1345" s="2">
        <f>_xlfn.XLOOKUP($A1345,Results!$A$2:$A$2256,Results!L$2:L$2256,"")</f>
        <v>0</v>
      </c>
      <c r="AR1345" s="2">
        <f>_xlfn.XLOOKUP($A1345,Results!$A$2:$A$2256,Results!M$2:M$2256,"")</f>
        <v>0</v>
      </c>
      <c r="AS1345" s="2">
        <f>_xlfn.XLOOKUP($A1345,Results!$A$2:$A$2256,Results!N$2:N$2256,"")</f>
        <v>0</v>
      </c>
      <c r="AT1345" s="2" t="str">
        <f>_xlfn.XLOOKUP($A1345,Results!$A$2:$A$2256,Results!O$2:O$2256,"")</f>
        <v>CROUSE HINDS</v>
      </c>
      <c r="AU1345" s="2" t="str">
        <f>_xlfn.XLOOKUP($A1345,Results!$A$2:$A$2256,Results!P$2:P$2256,"")</f>
        <v>COOPER CROUSE-HINDS DIVISION</v>
      </c>
      <c r="AV1345" s="2" t="str">
        <f>_xlfn.XLOOKUP($A1345,Results!$A$2:$A$2256,Results!Q$2:Q$2256,"")</f>
        <v>MULTIPLE_MATCHES_ONE_VALID</v>
      </c>
      <c r="AW1345" s="2">
        <f>_xlfn.XLOOKUP($A1345,Results!$A$2:$A$2256,Results!R$2:R$2256,"")</f>
        <v>0</v>
      </c>
      <c r="AX1345" s="2">
        <f>_xlfn.XLOOKUP($A1345,Results!$A$2:$A$2256,Results!S$2:S$2256,"")</f>
        <v>0</v>
      </c>
      <c r="AY1345" s="2">
        <f>_xlfn.XLOOKUP($A1345,Results!$A$2:$A$2256,Results!T$2:T$2256,"")</f>
        <v>50</v>
      </c>
      <c r="AZ1345" s="2">
        <f>_xlfn.XLOOKUP($A1345,Results!$A$2:$A$2256,Results!U$2:U$2256,"")</f>
        <v>0</v>
      </c>
      <c r="BA1345" s="2" t="str">
        <f>_xlfn.XLOOKUP($A1345,Results!$A$2:$A$2256,Results!V$2:V$2256,"")</f>
        <v>STEEL ELECTRIC PRODUCTS</v>
      </c>
      <c r="BB1345" s="2">
        <f>_xlfn.XLOOKUP($A1345,Results!$A$2:$A$2256,Results!W$2:W$2256,"")</f>
        <v>51</v>
      </c>
      <c r="BC1345" s="2">
        <f>_xlfn.XLOOKUP($A1345,Results!$A$2:$A$2256,Results!X$2:X$2256,"")</f>
        <v>39131707</v>
      </c>
      <c r="BD1345" s="2">
        <f>_xlfn.XLOOKUP($A1345,Results!$A$2:$A$2256,Results!Y$2:Y$2256,"")</f>
        <v>84</v>
      </c>
      <c r="BE1345" s="2" t="b">
        <f>_xlfn.XLOOKUP($A1345,Results!$A$2:$A$2256,Results!Z$2:Z$2256,"")</f>
        <v>1</v>
      </c>
    </row>
    <row r="1346" spans="1:57" ht="38.25" customHeight="1" x14ac:dyDescent="0.3">
      <c r="A1346">
        <v>907023</v>
      </c>
      <c r="B1346">
        <v>281803</v>
      </c>
      <c r="C1346" t="s">
        <v>36</v>
      </c>
      <c r="D1346">
        <v>9341438126</v>
      </c>
      <c r="E1346" s="2" t="str">
        <f>VLOOKUP(F1346,'RPA Vendor Data '!F$1:$G$2418,2)</f>
        <v>GRAYBAR ELECTRIC CO. INC.</v>
      </c>
      <c r="F1346" s="2">
        <v>11471</v>
      </c>
      <c r="G1346" s="2">
        <v>1</v>
      </c>
      <c r="H1346" t="s">
        <v>4289</v>
      </c>
      <c r="I1346">
        <v>250</v>
      </c>
      <c r="J1346" t="s">
        <v>58</v>
      </c>
      <c r="K1346" t="s">
        <v>58</v>
      </c>
      <c r="L1346">
        <v>17.97</v>
      </c>
      <c r="M1346" s="2" t="s">
        <v>3999</v>
      </c>
      <c r="N1346" s="9">
        <v>460</v>
      </c>
      <c r="O1346" t="s">
        <v>36</v>
      </c>
      <c r="P1346" t="s">
        <v>4290</v>
      </c>
      <c r="Q1346" t="s">
        <v>36</v>
      </c>
      <c r="R1346">
        <v>44.93</v>
      </c>
      <c r="S1346" s="1">
        <v>45744.583634409719</v>
      </c>
      <c r="T1346" t="s">
        <v>42</v>
      </c>
      <c r="U1346" s="1">
        <v>45744.356249999997</v>
      </c>
      <c r="V1346" t="s">
        <v>43</v>
      </c>
      <c r="W1346" t="s">
        <v>36</v>
      </c>
      <c r="X1346">
        <v>1</v>
      </c>
      <c r="Y1346">
        <v>201</v>
      </c>
      <c r="Z1346" t="s">
        <v>36</v>
      </c>
      <c r="AA1346" t="s">
        <v>36</v>
      </c>
      <c r="AB1346" t="s">
        <v>36</v>
      </c>
      <c r="AC1346" t="s">
        <v>55</v>
      </c>
      <c r="AD1346" t="s">
        <v>55</v>
      </c>
      <c r="AE1346" t="s">
        <v>45</v>
      </c>
      <c r="AG1346" s="18" t="s">
        <v>4291</v>
      </c>
      <c r="AH1346" s="18"/>
      <c r="AI1346" s="2" t="s">
        <v>48</v>
      </c>
      <c r="AJ1346" s="2" t="e">
        <f>VLOOKUP(A1346,'Classification Test Result'!$A$2:$D$2428,4,FALSE)</f>
        <v>#N/A</v>
      </c>
      <c r="AL1346" s="2">
        <f>_xlfn.XLOOKUP($A1346,Results!$A$2:$A$2256,Results!G$2:G$2256,"")</f>
        <v>0</v>
      </c>
      <c r="AM1346" s="2">
        <f>_xlfn.XLOOKUP($A1346,Results!$A$2:$A$2256,Results!H$2:H$2256,"")</f>
        <v>0</v>
      </c>
      <c r="AN1346" s="2">
        <f>_xlfn.XLOOKUP($A1346,Results!$A$2:$A$2256,Results!I$2:I$2256,"")</f>
        <v>0</v>
      </c>
      <c r="AO1346" s="2">
        <f>_xlfn.XLOOKUP($A1346,Results!$A$2:$A$2256,Results!J$2:J$2256,"")</f>
        <v>0</v>
      </c>
      <c r="AP1346" s="2">
        <f>_xlfn.XLOOKUP($A1346,Results!$A$2:$A$2256,Results!K$2:K$2256,"")</f>
        <v>0</v>
      </c>
      <c r="AQ1346" s="2">
        <f>_xlfn.XLOOKUP($A1346,Results!$A$2:$A$2256,Results!L$2:L$2256,"")</f>
        <v>0</v>
      </c>
      <c r="AR1346" s="2">
        <f>_xlfn.XLOOKUP($A1346,Results!$A$2:$A$2256,Results!M$2:M$2256,"")</f>
        <v>0</v>
      </c>
      <c r="AS1346" s="2">
        <f>_xlfn.XLOOKUP($A1346,Results!$A$2:$A$2256,Results!N$2:N$2256,"")</f>
        <v>0</v>
      </c>
      <c r="AT1346" s="2" t="str">
        <f>_xlfn.XLOOKUP($A1346,Results!$A$2:$A$2256,Results!O$2:O$2256,"")</f>
        <v>CROUSE HINDS</v>
      </c>
      <c r="AU1346" s="2" t="str">
        <f>_xlfn.XLOOKUP($A1346,Results!$A$2:$A$2256,Results!P$2:P$2256,"")</f>
        <v>COOPER CROUSE-HINDS DIVISION</v>
      </c>
      <c r="AV1346" s="2" t="str">
        <f>_xlfn.XLOOKUP($A1346,Results!$A$2:$A$2256,Results!Q$2:Q$2256,"")</f>
        <v>MULTIPLE_MATCHES_ONE_VALID</v>
      </c>
      <c r="AW1346" s="2">
        <f>_xlfn.XLOOKUP($A1346,Results!$A$2:$A$2256,Results!R$2:R$2256,"")</f>
        <v>0</v>
      </c>
      <c r="AX1346" s="2">
        <f>_xlfn.XLOOKUP($A1346,Results!$A$2:$A$2256,Results!S$2:S$2256,"")</f>
        <v>0</v>
      </c>
      <c r="AY1346" s="2">
        <f>_xlfn.XLOOKUP($A1346,Results!$A$2:$A$2256,Results!T$2:T$2256,"")</f>
        <v>50</v>
      </c>
      <c r="AZ1346" s="2">
        <f>_xlfn.XLOOKUP($A1346,Results!$A$2:$A$2256,Results!U$2:U$2256,"")</f>
        <v>0</v>
      </c>
      <c r="BA1346" s="2">
        <f>_xlfn.XLOOKUP($A1346,Results!$A$2:$A$2256,Results!V$2:V$2256,"")</f>
        <v>0</v>
      </c>
      <c r="BB1346" s="2">
        <f>_xlfn.XLOOKUP($A1346,Results!$A$2:$A$2256,Results!W$2:W$2256,"")</f>
        <v>0</v>
      </c>
      <c r="BC1346" s="2">
        <f>_xlfn.XLOOKUP($A1346,Results!$A$2:$A$2256,Results!X$2:X$2256,"")</f>
        <v>39131707</v>
      </c>
      <c r="BD1346" s="2">
        <f>_xlfn.XLOOKUP($A1346,Results!$A$2:$A$2256,Results!Y$2:Y$2256,"")</f>
        <v>83</v>
      </c>
      <c r="BE1346" s="2">
        <f>_xlfn.XLOOKUP($A1346,Results!$A$2:$A$2256,Results!Z$2:Z$2256,"")</f>
        <v>0</v>
      </c>
    </row>
    <row r="1347" spans="1:57" ht="38.25" customHeight="1" x14ac:dyDescent="0.3">
      <c r="A1347">
        <v>907024</v>
      </c>
      <c r="B1347">
        <v>281912</v>
      </c>
      <c r="C1347" t="s">
        <v>36</v>
      </c>
      <c r="D1347">
        <v>9341438120</v>
      </c>
      <c r="E1347" s="2" t="str">
        <f>VLOOKUP(F1347,'RPA Vendor Data '!F$1:$G$2418,2)</f>
        <v>GRAYBAR ELECTRIC CO. INC.</v>
      </c>
      <c r="F1347" s="2">
        <v>11471</v>
      </c>
      <c r="G1347" s="2">
        <v>4</v>
      </c>
      <c r="H1347" t="s">
        <v>4292</v>
      </c>
      <c r="I1347">
        <v>25</v>
      </c>
      <c r="J1347" t="s">
        <v>58</v>
      </c>
      <c r="K1347" t="s">
        <v>58</v>
      </c>
      <c r="L1347">
        <v>20.399999999999999</v>
      </c>
      <c r="M1347" s="2" t="s">
        <v>3999</v>
      </c>
      <c r="N1347" s="9">
        <v>451</v>
      </c>
      <c r="O1347" t="s">
        <v>36</v>
      </c>
      <c r="P1347" t="s">
        <v>4071</v>
      </c>
      <c r="Q1347" t="s">
        <v>36</v>
      </c>
      <c r="R1347">
        <v>5.0999999999999996</v>
      </c>
      <c r="S1347" s="1">
        <v>45744.729495833337</v>
      </c>
      <c r="T1347" t="s">
        <v>42</v>
      </c>
      <c r="U1347" s="1">
        <v>45744.511805555558</v>
      </c>
      <c r="V1347" t="s">
        <v>43</v>
      </c>
      <c r="W1347" t="s">
        <v>36</v>
      </c>
      <c r="X1347">
        <v>1</v>
      </c>
      <c r="Y1347">
        <v>0</v>
      </c>
      <c r="Z1347">
        <v>23.71</v>
      </c>
      <c r="AA1347" t="s">
        <v>36</v>
      </c>
      <c r="AB1347">
        <v>31</v>
      </c>
      <c r="AC1347" t="s">
        <v>55</v>
      </c>
      <c r="AD1347" t="s">
        <v>55</v>
      </c>
      <c r="AE1347" t="s">
        <v>45</v>
      </c>
      <c r="AG1347" s="18" t="s">
        <v>4072</v>
      </c>
      <c r="AH1347" s="18"/>
      <c r="AI1347" s="2" t="s">
        <v>48</v>
      </c>
      <c r="AJ1347" s="2" t="e">
        <f>VLOOKUP(A1347,'Classification Test Result'!$A$2:$D$2428,4,FALSE)</f>
        <v>#N/A</v>
      </c>
      <c r="AL1347" s="2">
        <f>_xlfn.XLOOKUP($A1347,Results!$A$2:$A$2256,Results!G$2:G$2256,"")</f>
        <v>0</v>
      </c>
      <c r="AM1347" s="2">
        <f>_xlfn.XLOOKUP($A1347,Results!$A$2:$A$2256,Results!H$2:H$2256,"")</f>
        <v>0</v>
      </c>
      <c r="AN1347" s="2">
        <f>_xlfn.XLOOKUP($A1347,Results!$A$2:$A$2256,Results!I$2:I$2256,"")</f>
        <v>0</v>
      </c>
      <c r="AO1347" s="2">
        <f>_xlfn.XLOOKUP($A1347,Results!$A$2:$A$2256,Results!J$2:J$2256,"")</f>
        <v>0</v>
      </c>
      <c r="AP1347" s="2">
        <f>_xlfn.XLOOKUP($A1347,Results!$A$2:$A$2256,Results!K$2:K$2256,"")</f>
        <v>0</v>
      </c>
      <c r="AQ1347" s="2">
        <f>_xlfn.XLOOKUP($A1347,Results!$A$2:$A$2256,Results!L$2:L$2256,"")</f>
        <v>0</v>
      </c>
      <c r="AR1347" s="2">
        <f>_xlfn.XLOOKUP($A1347,Results!$A$2:$A$2256,Results!M$2:M$2256,"")</f>
        <v>0</v>
      </c>
      <c r="AS1347" s="2">
        <f>_xlfn.XLOOKUP($A1347,Results!$A$2:$A$2256,Results!N$2:N$2256,"")</f>
        <v>0</v>
      </c>
      <c r="AT1347" s="2" t="str">
        <f>_xlfn.XLOOKUP($A1347,Results!$A$2:$A$2256,Results!O$2:O$2256,"")</f>
        <v>CROUSE HINDS</v>
      </c>
      <c r="AU1347" s="2" t="str">
        <f>_xlfn.XLOOKUP($A1347,Results!$A$2:$A$2256,Results!P$2:P$2256,"")</f>
        <v>COOPER CROUSE-HINDS DIVISION</v>
      </c>
      <c r="AV1347" s="2" t="str">
        <f>_xlfn.XLOOKUP($A1347,Results!$A$2:$A$2256,Results!Q$2:Q$2256,"")</f>
        <v>MULTIPLE_MATCHES_ONE_VALID</v>
      </c>
      <c r="AW1347" s="2">
        <f>_xlfn.XLOOKUP($A1347,Results!$A$2:$A$2256,Results!R$2:R$2256,"")</f>
        <v>0</v>
      </c>
      <c r="AX1347" s="2">
        <f>_xlfn.XLOOKUP($A1347,Results!$A$2:$A$2256,Results!S$2:S$2256,"")</f>
        <v>0</v>
      </c>
      <c r="AY1347" s="2">
        <f>_xlfn.XLOOKUP($A1347,Results!$A$2:$A$2256,Results!T$2:T$2256,"")</f>
        <v>50</v>
      </c>
      <c r="AZ1347" s="2">
        <f>_xlfn.XLOOKUP($A1347,Results!$A$2:$A$2256,Results!U$2:U$2256,"")</f>
        <v>0</v>
      </c>
      <c r="BA1347" s="2" t="str">
        <f>_xlfn.XLOOKUP($A1347,Results!$A$2:$A$2256,Results!V$2:V$2256,"")</f>
        <v>EATON</v>
      </c>
      <c r="BB1347" s="2">
        <f>_xlfn.XLOOKUP($A1347,Results!$A$2:$A$2256,Results!W$2:W$2256,"")</f>
        <v>50</v>
      </c>
      <c r="BC1347" s="2">
        <f>_xlfn.XLOOKUP($A1347,Results!$A$2:$A$2256,Results!X$2:X$2256,"")</f>
        <v>39121434</v>
      </c>
      <c r="BD1347" s="2">
        <f>_xlfn.XLOOKUP($A1347,Results!$A$2:$A$2256,Results!Y$2:Y$2256,"")</f>
        <v>83</v>
      </c>
      <c r="BE1347" s="2" t="b">
        <f>_xlfn.XLOOKUP($A1347,Results!$A$2:$A$2256,Results!Z$2:Z$2256,"")</f>
        <v>1</v>
      </c>
    </row>
    <row r="1348" spans="1:57" ht="38.25" customHeight="1" x14ac:dyDescent="0.3">
      <c r="A1348">
        <v>907025</v>
      </c>
      <c r="B1348">
        <v>281803</v>
      </c>
      <c r="C1348" t="s">
        <v>36</v>
      </c>
      <c r="D1348">
        <v>9341438126</v>
      </c>
      <c r="E1348" s="2" t="str">
        <f>VLOOKUP(F1348,'RPA Vendor Data '!F$1:$G$2418,2)</f>
        <v>GRAYBAR ELECTRIC CO. INC.</v>
      </c>
      <c r="F1348" s="2">
        <v>11471</v>
      </c>
      <c r="G1348" s="2">
        <v>3</v>
      </c>
      <c r="H1348" t="s">
        <v>4292</v>
      </c>
      <c r="I1348">
        <v>75</v>
      </c>
      <c r="J1348" t="s">
        <v>58</v>
      </c>
      <c r="K1348" t="s">
        <v>58</v>
      </c>
      <c r="L1348">
        <v>20.399999999999999</v>
      </c>
      <c r="M1348" s="2" t="s">
        <v>3999</v>
      </c>
      <c r="N1348" s="9">
        <v>451</v>
      </c>
      <c r="O1348" t="s">
        <v>36</v>
      </c>
      <c r="P1348" t="s">
        <v>4071</v>
      </c>
      <c r="Q1348" t="s">
        <v>36</v>
      </c>
      <c r="R1348">
        <v>15.3</v>
      </c>
      <c r="S1348" s="1">
        <v>45744.583652928239</v>
      </c>
      <c r="T1348" t="s">
        <v>42</v>
      </c>
      <c r="U1348" s="1">
        <v>45744.356249999997</v>
      </c>
      <c r="V1348" t="s">
        <v>43</v>
      </c>
      <c r="W1348" t="s">
        <v>36</v>
      </c>
      <c r="X1348">
        <v>1</v>
      </c>
      <c r="Y1348">
        <v>0</v>
      </c>
      <c r="Z1348">
        <v>23.71</v>
      </c>
      <c r="AA1348" t="s">
        <v>36</v>
      </c>
      <c r="AB1348">
        <v>31</v>
      </c>
      <c r="AC1348" t="s">
        <v>55</v>
      </c>
      <c r="AD1348" t="s">
        <v>55</v>
      </c>
      <c r="AE1348" t="s">
        <v>45</v>
      </c>
      <c r="AG1348" s="18" t="s">
        <v>4293</v>
      </c>
      <c r="AH1348" s="18"/>
      <c r="AI1348" s="2" t="s">
        <v>48</v>
      </c>
      <c r="AJ1348" s="2" t="e">
        <f>VLOOKUP(A1348,'Classification Test Result'!$A$2:$D$2428,4,FALSE)</f>
        <v>#N/A</v>
      </c>
      <c r="AL1348" s="2">
        <f>_xlfn.XLOOKUP($A1348,Results!$A$2:$A$2256,Results!G$2:G$2256,"")</f>
        <v>0</v>
      </c>
      <c r="AM1348" s="2">
        <f>_xlfn.XLOOKUP($A1348,Results!$A$2:$A$2256,Results!H$2:H$2256,"")</f>
        <v>0</v>
      </c>
      <c r="AN1348" s="2">
        <f>_xlfn.XLOOKUP($A1348,Results!$A$2:$A$2256,Results!I$2:I$2256,"")</f>
        <v>0</v>
      </c>
      <c r="AO1348" s="2">
        <f>_xlfn.XLOOKUP($A1348,Results!$A$2:$A$2256,Results!J$2:J$2256,"")</f>
        <v>0</v>
      </c>
      <c r="AP1348" s="2">
        <f>_xlfn.XLOOKUP($A1348,Results!$A$2:$A$2256,Results!K$2:K$2256,"")</f>
        <v>0</v>
      </c>
      <c r="AQ1348" s="2">
        <f>_xlfn.XLOOKUP($A1348,Results!$A$2:$A$2256,Results!L$2:L$2256,"")</f>
        <v>0</v>
      </c>
      <c r="AR1348" s="2">
        <f>_xlfn.XLOOKUP($A1348,Results!$A$2:$A$2256,Results!M$2:M$2256,"")</f>
        <v>0</v>
      </c>
      <c r="AS1348" s="2">
        <f>_xlfn.XLOOKUP($A1348,Results!$A$2:$A$2256,Results!N$2:N$2256,"")</f>
        <v>0</v>
      </c>
      <c r="AT1348" s="2" t="str">
        <f>_xlfn.XLOOKUP($A1348,Results!$A$2:$A$2256,Results!O$2:O$2256,"")</f>
        <v>CROUSE HINDS</v>
      </c>
      <c r="AU1348" s="2" t="str">
        <f>_xlfn.XLOOKUP($A1348,Results!$A$2:$A$2256,Results!P$2:P$2256,"")</f>
        <v>COOPER CROUSE-HINDS DIVISION</v>
      </c>
      <c r="AV1348" s="2" t="str">
        <f>_xlfn.XLOOKUP($A1348,Results!$A$2:$A$2256,Results!Q$2:Q$2256,"")</f>
        <v>MULTIPLE_MATCHES_ONE_VALID</v>
      </c>
      <c r="AW1348" s="2">
        <f>_xlfn.XLOOKUP($A1348,Results!$A$2:$A$2256,Results!R$2:R$2256,"")</f>
        <v>0</v>
      </c>
      <c r="AX1348" s="2">
        <f>_xlfn.XLOOKUP($A1348,Results!$A$2:$A$2256,Results!S$2:S$2256,"")</f>
        <v>0</v>
      </c>
      <c r="AY1348" s="2">
        <f>_xlfn.XLOOKUP($A1348,Results!$A$2:$A$2256,Results!T$2:T$2256,"")</f>
        <v>50</v>
      </c>
      <c r="AZ1348" s="2">
        <f>_xlfn.XLOOKUP($A1348,Results!$A$2:$A$2256,Results!U$2:U$2256,"")</f>
        <v>0</v>
      </c>
      <c r="BA1348" s="2" t="str">
        <f>_xlfn.XLOOKUP($A1348,Results!$A$2:$A$2256,Results!V$2:V$2256,"")</f>
        <v>EATON</v>
      </c>
      <c r="BB1348" s="2">
        <f>_xlfn.XLOOKUP($A1348,Results!$A$2:$A$2256,Results!W$2:W$2256,"")</f>
        <v>50</v>
      </c>
      <c r="BC1348" s="2">
        <f>_xlfn.XLOOKUP($A1348,Results!$A$2:$A$2256,Results!X$2:X$2256,"")</f>
        <v>39121434</v>
      </c>
      <c r="BD1348" s="2">
        <f>_xlfn.XLOOKUP($A1348,Results!$A$2:$A$2256,Results!Y$2:Y$2256,"")</f>
        <v>83</v>
      </c>
      <c r="BE1348" s="2" t="b">
        <f>_xlfn.XLOOKUP($A1348,Results!$A$2:$A$2256,Results!Z$2:Z$2256,"")</f>
        <v>1</v>
      </c>
    </row>
    <row r="1349" spans="1:57" ht="38.25" customHeight="1" x14ac:dyDescent="0.3">
      <c r="A1349">
        <v>907026</v>
      </c>
      <c r="B1349">
        <v>281839</v>
      </c>
      <c r="C1349" t="s">
        <v>36</v>
      </c>
      <c r="D1349">
        <v>9341429235</v>
      </c>
      <c r="E1349" s="2" t="str">
        <f>VLOOKUP(F1349,'RPA Vendor Data '!F$1:$G$2418,2)</f>
        <v>GRAYBAR ELECTRIC CO. INC.</v>
      </c>
      <c r="F1349" s="2">
        <v>11471</v>
      </c>
      <c r="G1349" s="2">
        <v>6</v>
      </c>
      <c r="H1349" t="s">
        <v>4294</v>
      </c>
      <c r="I1349">
        <v>50</v>
      </c>
      <c r="J1349">
        <v>100</v>
      </c>
      <c r="K1349" t="s">
        <v>58</v>
      </c>
      <c r="L1349">
        <v>22.73</v>
      </c>
      <c r="M1349" s="2" t="s">
        <v>3999</v>
      </c>
      <c r="N1349" s="9">
        <v>1451</v>
      </c>
      <c r="O1349" t="s">
        <v>36</v>
      </c>
      <c r="P1349" t="s">
        <v>2822</v>
      </c>
      <c r="Q1349" t="s">
        <v>36</v>
      </c>
      <c r="R1349">
        <v>11.37</v>
      </c>
      <c r="S1349" s="1">
        <v>45744.649137997687</v>
      </c>
      <c r="T1349" t="s">
        <v>42</v>
      </c>
      <c r="U1349" s="1">
        <v>45744.416666666657</v>
      </c>
      <c r="V1349" t="s">
        <v>43</v>
      </c>
      <c r="W1349" t="s">
        <v>36</v>
      </c>
      <c r="X1349">
        <v>0</v>
      </c>
      <c r="Y1349" t="s">
        <v>609</v>
      </c>
      <c r="Z1349">
        <v>1516</v>
      </c>
      <c r="AA1349">
        <v>1280</v>
      </c>
      <c r="AB1349">
        <v>31</v>
      </c>
      <c r="AC1349" t="s">
        <v>2812</v>
      </c>
      <c r="AD1349" t="s">
        <v>2812</v>
      </c>
      <c r="AE1349" t="s">
        <v>45</v>
      </c>
      <c r="AG1349" s="18" t="s">
        <v>4295</v>
      </c>
      <c r="AH1349" s="18"/>
      <c r="AI1349" s="2" t="s">
        <v>48</v>
      </c>
      <c r="AJ1349" s="2" t="e">
        <f>VLOOKUP(A1349,'Classification Test Result'!$A$2:$D$2428,4,FALSE)</f>
        <v>#N/A</v>
      </c>
      <c r="AL1349" s="2">
        <f>_xlfn.XLOOKUP($A1349,Results!$A$2:$A$2256,Results!G$2:G$2256,"")</f>
        <v>0</v>
      </c>
      <c r="AM1349" s="2">
        <f>_xlfn.XLOOKUP($A1349,Results!$A$2:$A$2256,Results!H$2:H$2256,"")</f>
        <v>0</v>
      </c>
      <c r="AN1349" s="2">
        <f>_xlfn.XLOOKUP($A1349,Results!$A$2:$A$2256,Results!I$2:I$2256,"")</f>
        <v>0</v>
      </c>
      <c r="AO1349" s="2">
        <f>_xlfn.XLOOKUP($A1349,Results!$A$2:$A$2256,Results!J$2:J$2256,"")</f>
        <v>0</v>
      </c>
      <c r="AP1349" s="2">
        <f>_xlfn.XLOOKUP($A1349,Results!$A$2:$A$2256,Results!K$2:K$2256,"")</f>
        <v>0</v>
      </c>
      <c r="AQ1349" s="2">
        <f>_xlfn.XLOOKUP($A1349,Results!$A$2:$A$2256,Results!L$2:L$2256,"")</f>
        <v>0</v>
      </c>
      <c r="AR1349" s="2">
        <f>_xlfn.XLOOKUP($A1349,Results!$A$2:$A$2256,Results!M$2:M$2256,"")</f>
        <v>0</v>
      </c>
      <c r="AS1349" s="2">
        <f>_xlfn.XLOOKUP($A1349,Results!$A$2:$A$2256,Results!N$2:N$2256,"")</f>
        <v>0</v>
      </c>
      <c r="AT1349" s="2" t="str">
        <f>_xlfn.XLOOKUP($A1349,Results!$A$2:$A$2256,Results!O$2:O$2256,"")</f>
        <v>CROUSE HINDS</v>
      </c>
      <c r="AU1349" s="2" t="str">
        <f>_xlfn.XLOOKUP($A1349,Results!$A$2:$A$2256,Results!P$2:P$2256,"")</f>
        <v>COOPER CROUSE-HINDS DIVISION</v>
      </c>
      <c r="AV1349" s="2" t="str">
        <f>_xlfn.XLOOKUP($A1349,Results!$A$2:$A$2256,Results!Q$2:Q$2256,"")</f>
        <v>MULTIPLE_MATCHES_ONE_VALID</v>
      </c>
      <c r="AW1349" s="2">
        <f>_xlfn.XLOOKUP($A1349,Results!$A$2:$A$2256,Results!R$2:R$2256,"")</f>
        <v>0</v>
      </c>
      <c r="AX1349" s="2">
        <f>_xlfn.XLOOKUP($A1349,Results!$A$2:$A$2256,Results!S$2:S$2256,"")</f>
        <v>0</v>
      </c>
      <c r="AY1349" s="2">
        <f>_xlfn.XLOOKUP($A1349,Results!$A$2:$A$2256,Results!T$2:T$2256,"")</f>
        <v>50</v>
      </c>
      <c r="AZ1349" s="2">
        <f>_xlfn.XLOOKUP($A1349,Results!$A$2:$A$2256,Results!U$2:U$2256,"")</f>
        <v>0</v>
      </c>
      <c r="BA1349" s="2">
        <f>_xlfn.XLOOKUP($A1349,Results!$A$2:$A$2256,Results!V$2:V$2256,"")</f>
        <v>0</v>
      </c>
      <c r="BB1349" s="2">
        <f>_xlfn.XLOOKUP($A1349,Results!$A$2:$A$2256,Results!W$2:W$2256,"")</f>
        <v>0</v>
      </c>
      <c r="BC1349" s="2">
        <f>_xlfn.XLOOKUP($A1349,Results!$A$2:$A$2256,Results!X$2:X$2256,"")</f>
        <v>39121434</v>
      </c>
      <c r="BD1349" s="2">
        <f>_xlfn.XLOOKUP($A1349,Results!$A$2:$A$2256,Results!Y$2:Y$2256,"")</f>
        <v>81</v>
      </c>
      <c r="BE1349" s="2">
        <f>_xlfn.XLOOKUP($A1349,Results!$A$2:$A$2256,Results!Z$2:Z$2256,"")</f>
        <v>0</v>
      </c>
    </row>
    <row r="1350" spans="1:57" ht="38.25" customHeight="1" x14ac:dyDescent="0.3">
      <c r="A1350" s="47">
        <v>907027</v>
      </c>
      <c r="B1350">
        <v>281955</v>
      </c>
      <c r="C1350" t="s">
        <v>36</v>
      </c>
      <c r="D1350">
        <v>9341430837</v>
      </c>
      <c r="E1350" s="2" t="str">
        <f>VLOOKUP(F1350,'RPA Vendor Data '!F$1:$G$2418,2)</f>
        <v>GRAYBAR ELECTRIC CO. INC.</v>
      </c>
      <c r="F1350" s="2">
        <v>11471</v>
      </c>
      <c r="G1350" s="2">
        <v>2</v>
      </c>
      <c r="H1350" t="s">
        <v>4296</v>
      </c>
      <c r="I1350">
        <v>24</v>
      </c>
      <c r="J1350" t="s">
        <v>58</v>
      </c>
      <c r="K1350" t="s">
        <v>58</v>
      </c>
      <c r="L1350">
        <v>8.1199999999999992</v>
      </c>
      <c r="M1350" s="2" t="s">
        <v>4297</v>
      </c>
      <c r="N1350" s="85">
        <v>12</v>
      </c>
      <c r="O1350" t="s">
        <v>36</v>
      </c>
      <c r="P1350" t="s">
        <v>4298</v>
      </c>
      <c r="Q1350" t="s">
        <v>36</v>
      </c>
      <c r="R1350">
        <v>1.95</v>
      </c>
      <c r="S1350" s="1">
        <v>45744.83389105324</v>
      </c>
      <c r="T1350" t="s">
        <v>42</v>
      </c>
      <c r="U1350" s="1">
        <v>45744.619444444441</v>
      </c>
      <c r="V1350" t="s">
        <v>43</v>
      </c>
      <c r="W1350" t="s">
        <v>36</v>
      </c>
      <c r="X1350">
        <v>0</v>
      </c>
      <c r="Y1350">
        <v>0</v>
      </c>
      <c r="Z1350">
        <v>8.1199999999999992</v>
      </c>
      <c r="AA1350" t="s">
        <v>36</v>
      </c>
      <c r="AB1350">
        <v>127</v>
      </c>
      <c r="AC1350" t="s">
        <v>55</v>
      </c>
      <c r="AD1350" t="s">
        <v>55</v>
      </c>
      <c r="AE1350" t="s">
        <v>45</v>
      </c>
      <c r="AG1350" s="18" t="s">
        <v>4299</v>
      </c>
      <c r="AH1350" s="18"/>
      <c r="AI1350" s="2" t="s">
        <v>48</v>
      </c>
      <c r="AJ1350" s="2" t="e">
        <f>VLOOKUP(A1350,'Classification Test Result'!$A$2:$D$2428,4,FALSE)</f>
        <v>#N/A</v>
      </c>
      <c r="AL1350" s="2">
        <f>_xlfn.XLOOKUP($A1350,Results!$A$2:$A$2256,Results!G$2:G$2256,"")</f>
        <v>0</v>
      </c>
      <c r="AM1350" s="2">
        <f>_xlfn.XLOOKUP($A1350,Results!$A$2:$A$2256,Results!H$2:H$2256,"")</f>
        <v>0</v>
      </c>
      <c r="AN1350" s="2">
        <f>_xlfn.XLOOKUP($A1350,Results!$A$2:$A$2256,Results!I$2:I$2256,"")</f>
        <v>0</v>
      </c>
      <c r="AO1350" s="2">
        <f>_xlfn.XLOOKUP($A1350,Results!$A$2:$A$2256,Results!J$2:J$2256,"")</f>
        <v>0</v>
      </c>
      <c r="AP1350" s="2">
        <f>_xlfn.XLOOKUP($A1350,Results!$A$2:$A$2256,Results!K$2:K$2256,"")</f>
        <v>0</v>
      </c>
      <c r="AQ1350" s="2">
        <f>_xlfn.XLOOKUP($A1350,Results!$A$2:$A$2256,Results!L$2:L$2256,"")</f>
        <v>0</v>
      </c>
      <c r="AR1350" s="2">
        <f>_xlfn.XLOOKUP($A1350,Results!$A$2:$A$2256,Results!M$2:M$2256,"")</f>
        <v>0</v>
      </c>
      <c r="AS1350" s="2">
        <f>_xlfn.XLOOKUP($A1350,Results!$A$2:$A$2256,Results!N$2:N$2256,"")</f>
        <v>0</v>
      </c>
      <c r="AT1350" s="2" t="str">
        <f>_xlfn.XLOOKUP($A1350,Results!$A$2:$A$2256,Results!O$2:O$2256,"")</f>
        <v>CROUSE HINDS</v>
      </c>
      <c r="AU1350" s="2" t="str">
        <f>_xlfn.XLOOKUP($A1350,Results!$A$2:$A$2256,Results!P$2:P$2256,"")</f>
        <v>COOPER CROUSE-HINDS DIVISION</v>
      </c>
      <c r="AV1350" s="2" t="str">
        <f>_xlfn.XLOOKUP($A1350,Results!$A$2:$A$2256,Results!Q$2:Q$2256,"")</f>
        <v>SINGLE_MATCH</v>
      </c>
      <c r="AW1350" s="2">
        <f>_xlfn.XLOOKUP($A1350,Results!$A$2:$A$2256,Results!R$2:R$2256,"")</f>
        <v>0</v>
      </c>
      <c r="AX1350" s="2">
        <f>_xlfn.XLOOKUP($A1350,Results!$A$2:$A$2256,Results!S$2:S$2256,"")</f>
        <v>0</v>
      </c>
      <c r="AY1350" s="2">
        <f>_xlfn.XLOOKUP($A1350,Results!$A$2:$A$2256,Results!T$2:T$2256,"")</f>
        <v>100</v>
      </c>
      <c r="AZ1350" s="2">
        <f>_xlfn.XLOOKUP($A1350,Results!$A$2:$A$2256,Results!U$2:U$2256,"")</f>
        <v>0</v>
      </c>
      <c r="BA1350" s="2">
        <f>_xlfn.XLOOKUP($A1350,Results!$A$2:$A$2256,Results!V$2:V$2256,"")</f>
        <v>0</v>
      </c>
      <c r="BB1350" s="2">
        <f>_xlfn.XLOOKUP($A1350,Results!$A$2:$A$2256,Results!W$2:W$2256,"")</f>
        <v>0</v>
      </c>
      <c r="BC1350" s="2">
        <f>_xlfn.XLOOKUP($A1350,Results!$A$2:$A$2256,Results!X$2:X$2256,"")</f>
        <v>0</v>
      </c>
      <c r="BD1350" s="2">
        <f>_xlfn.XLOOKUP($A1350,Results!$A$2:$A$2256,Results!Y$2:Y$2256,"")</f>
        <v>0</v>
      </c>
      <c r="BE1350" s="2">
        <f>_xlfn.XLOOKUP($A1350,Results!$A$2:$A$2256,Results!Z$2:Z$2256,"")</f>
        <v>0</v>
      </c>
    </row>
    <row r="1351" spans="1:57" ht="38.25" customHeight="1" x14ac:dyDescent="0.3">
      <c r="A1351">
        <v>907028</v>
      </c>
      <c r="B1351">
        <v>281396</v>
      </c>
      <c r="C1351" t="s">
        <v>36</v>
      </c>
      <c r="D1351">
        <v>9341431321</v>
      </c>
      <c r="E1351" s="2" t="str">
        <f>VLOOKUP(F1351,'RPA Vendor Data '!F$1:$G$2418,2)</f>
        <v>GRAYBAR ELECTRIC CO. INC.</v>
      </c>
      <c r="F1351" s="2">
        <v>11471</v>
      </c>
      <c r="G1351" s="2">
        <v>4</v>
      </c>
      <c r="H1351" t="s">
        <v>4300</v>
      </c>
      <c r="I1351">
        <v>3</v>
      </c>
      <c r="J1351" t="s">
        <v>39</v>
      </c>
      <c r="K1351" t="s">
        <v>39</v>
      </c>
      <c r="L1351">
        <v>824.42</v>
      </c>
      <c r="M1351" s="2" t="s">
        <v>4301</v>
      </c>
      <c r="N1351" s="9" t="s">
        <v>4302</v>
      </c>
      <c r="O1351" t="s">
        <v>36</v>
      </c>
      <c r="P1351" t="s">
        <v>4303</v>
      </c>
      <c r="Q1351" t="s">
        <v>36</v>
      </c>
      <c r="R1351">
        <v>2473.2600000000002</v>
      </c>
      <c r="S1351" s="1">
        <v>45744.272076886577</v>
      </c>
      <c r="T1351" t="s">
        <v>42</v>
      </c>
      <c r="U1351" s="1">
        <v>45744.054861111108</v>
      </c>
      <c r="V1351" t="s">
        <v>43</v>
      </c>
      <c r="W1351" t="s">
        <v>36</v>
      </c>
      <c r="X1351">
        <v>0</v>
      </c>
      <c r="Y1351" t="s">
        <v>158</v>
      </c>
      <c r="Z1351">
        <v>866.26</v>
      </c>
      <c r="AA1351">
        <v>824.42</v>
      </c>
      <c r="AB1351">
        <v>31</v>
      </c>
      <c r="AC1351" t="s">
        <v>4304</v>
      </c>
      <c r="AD1351" t="s">
        <v>4304</v>
      </c>
      <c r="AE1351" t="s">
        <v>45</v>
      </c>
      <c r="AG1351" s="18" t="s">
        <v>4305</v>
      </c>
      <c r="AH1351" s="18"/>
      <c r="AI1351" s="2" t="s">
        <v>48</v>
      </c>
      <c r="AJ1351" s="2" t="e">
        <f>VLOOKUP(A1351,'Classification Test Result'!$A$2:$D$2428,4,FALSE)</f>
        <v>#N/A</v>
      </c>
      <c r="AL1351" s="2">
        <f>_xlfn.XLOOKUP($A1351,Results!$A$2:$A$2256,Results!G$2:G$2256,"")</f>
        <v>0</v>
      </c>
      <c r="AM1351" s="2">
        <f>_xlfn.XLOOKUP($A1351,Results!$A$2:$A$2256,Results!H$2:H$2256,"")</f>
        <v>0</v>
      </c>
      <c r="AN1351" s="2">
        <f>_xlfn.XLOOKUP($A1351,Results!$A$2:$A$2256,Results!I$2:I$2256,"")</f>
        <v>0</v>
      </c>
      <c r="AO1351" s="2">
        <f>_xlfn.XLOOKUP($A1351,Results!$A$2:$A$2256,Results!J$2:J$2256,"")</f>
        <v>0</v>
      </c>
      <c r="AP1351" s="2">
        <f>_xlfn.XLOOKUP($A1351,Results!$A$2:$A$2256,Results!K$2:K$2256,"")</f>
        <v>0</v>
      </c>
      <c r="AQ1351" s="2">
        <f>_xlfn.XLOOKUP($A1351,Results!$A$2:$A$2256,Results!L$2:L$2256,"")</f>
        <v>0</v>
      </c>
      <c r="AR1351" s="2">
        <f>_xlfn.XLOOKUP($A1351,Results!$A$2:$A$2256,Results!M$2:M$2256,"")</f>
        <v>0</v>
      </c>
      <c r="AS1351" s="2">
        <f>_xlfn.XLOOKUP($A1351,Results!$A$2:$A$2256,Results!N$2:N$2256,"")</f>
        <v>0</v>
      </c>
      <c r="AT1351" s="2" t="str">
        <f>_xlfn.XLOOKUP($A1351,Results!$A$2:$A$2256,Results!O$2:O$2256,"")</f>
        <v>BUSSMANN</v>
      </c>
      <c r="AU1351" s="2" t="str">
        <f>_xlfn.XLOOKUP($A1351,Results!$A$2:$A$2256,Results!P$2:P$2256,"")</f>
        <v>COOPER BUSSMANN INC</v>
      </c>
      <c r="AV1351" s="2" t="str">
        <f>_xlfn.XLOOKUP($A1351,Results!$A$2:$A$2256,Results!Q$2:Q$2256,"")</f>
        <v>SINGLE_MATCH</v>
      </c>
      <c r="AW1351" s="2">
        <f>_xlfn.XLOOKUP($A1351,Results!$A$2:$A$2256,Results!R$2:R$2256,"")</f>
        <v>0</v>
      </c>
      <c r="AX1351" s="2">
        <f>_xlfn.XLOOKUP($A1351,Results!$A$2:$A$2256,Results!S$2:S$2256,"")</f>
        <v>0</v>
      </c>
      <c r="AY1351" s="2">
        <f>_xlfn.XLOOKUP($A1351,Results!$A$2:$A$2256,Results!T$2:T$2256,"")</f>
        <v>100</v>
      </c>
      <c r="AZ1351" s="2">
        <f>_xlfn.XLOOKUP($A1351,Results!$A$2:$A$2256,Results!U$2:U$2256,"")</f>
        <v>0</v>
      </c>
      <c r="BA1351" s="2" t="str">
        <f>_xlfn.XLOOKUP($A1351,Results!$A$2:$A$2256,Results!V$2:V$2256,"")</f>
        <v>LITTELFUSE</v>
      </c>
      <c r="BB1351" s="2">
        <f>_xlfn.XLOOKUP($A1351,Results!$A$2:$A$2256,Results!W$2:W$2256,"")</f>
        <v>76</v>
      </c>
      <c r="BC1351" s="2">
        <f>_xlfn.XLOOKUP($A1351,Results!$A$2:$A$2256,Results!X$2:X$2256,"")</f>
        <v>39121604</v>
      </c>
      <c r="BD1351" s="2">
        <f>_xlfn.XLOOKUP($A1351,Results!$A$2:$A$2256,Results!Y$2:Y$2256,"")</f>
        <v>76</v>
      </c>
      <c r="BE1351" s="2" t="b">
        <f>_xlfn.XLOOKUP($A1351,Results!$A$2:$A$2256,Results!Z$2:Z$2256,"")</f>
        <v>1</v>
      </c>
    </row>
    <row r="1352" spans="1:57" ht="38.25" customHeight="1" x14ac:dyDescent="0.3">
      <c r="A1352">
        <v>907029</v>
      </c>
      <c r="B1352">
        <v>281929</v>
      </c>
      <c r="C1352" t="s">
        <v>36</v>
      </c>
      <c r="D1352">
        <v>9341355100</v>
      </c>
      <c r="E1352" s="2" t="str">
        <f>VLOOKUP(F1352,'RPA Vendor Data '!F$1:$G$2418,2)</f>
        <v>GRAYBAR ELECTRIC CO. INC.</v>
      </c>
      <c r="F1352" s="2">
        <v>11471</v>
      </c>
      <c r="G1352" s="2">
        <v>3</v>
      </c>
      <c r="H1352" t="s">
        <v>4306</v>
      </c>
      <c r="I1352">
        <v>48</v>
      </c>
      <c r="J1352" t="s">
        <v>39</v>
      </c>
      <c r="K1352" t="s">
        <v>39</v>
      </c>
      <c r="L1352">
        <v>18.21</v>
      </c>
      <c r="M1352" s="2" t="s">
        <v>4307</v>
      </c>
      <c r="N1352" s="9" t="s">
        <v>4308</v>
      </c>
      <c r="O1352" t="s">
        <v>36</v>
      </c>
      <c r="P1352" t="s">
        <v>36</v>
      </c>
      <c r="Q1352" t="s">
        <v>36</v>
      </c>
      <c r="R1352">
        <v>874.08</v>
      </c>
      <c r="S1352" s="1">
        <v>45744.812858136567</v>
      </c>
      <c r="T1352" t="s">
        <v>42</v>
      </c>
      <c r="U1352" s="1">
        <v>45744.592361111107</v>
      </c>
      <c r="V1352" t="s">
        <v>43</v>
      </c>
      <c r="W1352" t="s">
        <v>36</v>
      </c>
      <c r="X1352">
        <v>0</v>
      </c>
      <c r="Y1352">
        <v>201</v>
      </c>
      <c r="Z1352" t="s">
        <v>36</v>
      </c>
      <c r="AA1352" t="s">
        <v>36</v>
      </c>
      <c r="AB1352" t="s">
        <v>36</v>
      </c>
      <c r="AC1352" t="s">
        <v>4304</v>
      </c>
      <c r="AD1352" t="s">
        <v>4304</v>
      </c>
      <c r="AE1352" t="s">
        <v>45</v>
      </c>
      <c r="AG1352" s="18" t="s">
        <v>4309</v>
      </c>
      <c r="AH1352" s="18"/>
      <c r="AI1352" s="2" t="s">
        <v>48</v>
      </c>
      <c r="AJ1352" s="2" t="e">
        <f>VLOOKUP(A1352,'Classification Test Result'!$A$2:$D$2428,4,FALSE)</f>
        <v>#N/A</v>
      </c>
      <c r="AL1352" s="2">
        <f>_xlfn.XLOOKUP($A1352,Results!$A$2:$A$2256,Results!G$2:G$2256,"")</f>
        <v>0</v>
      </c>
      <c r="AM1352" s="2">
        <f>_xlfn.XLOOKUP($A1352,Results!$A$2:$A$2256,Results!H$2:H$2256,"")</f>
        <v>0</v>
      </c>
      <c r="AN1352" s="2">
        <f>_xlfn.XLOOKUP($A1352,Results!$A$2:$A$2256,Results!I$2:I$2256,"")</f>
        <v>0</v>
      </c>
      <c r="AO1352" s="2">
        <f>_xlfn.XLOOKUP($A1352,Results!$A$2:$A$2256,Results!J$2:J$2256,"")</f>
        <v>0</v>
      </c>
      <c r="AP1352" s="2">
        <f>_xlfn.XLOOKUP($A1352,Results!$A$2:$A$2256,Results!K$2:K$2256,"")</f>
        <v>0</v>
      </c>
      <c r="AQ1352" s="2">
        <f>_xlfn.XLOOKUP($A1352,Results!$A$2:$A$2256,Results!L$2:L$2256,"")</f>
        <v>0</v>
      </c>
      <c r="AR1352" s="2">
        <f>_xlfn.XLOOKUP($A1352,Results!$A$2:$A$2256,Results!M$2:M$2256,"")</f>
        <v>0</v>
      </c>
      <c r="AS1352" s="2">
        <f>_xlfn.XLOOKUP($A1352,Results!$A$2:$A$2256,Results!N$2:N$2256,"")</f>
        <v>0</v>
      </c>
      <c r="AT1352" s="2" t="str">
        <f>_xlfn.XLOOKUP($A1352,Results!$A$2:$A$2256,Results!O$2:O$2256,"")</f>
        <v>BUSSMANN</v>
      </c>
      <c r="AU1352" s="2" t="str">
        <f>_xlfn.XLOOKUP($A1352,Results!$A$2:$A$2256,Results!P$2:P$2256,"")</f>
        <v>COOPER BUSSMANN INC</v>
      </c>
      <c r="AV1352" s="2" t="str">
        <f>_xlfn.XLOOKUP($A1352,Results!$A$2:$A$2256,Results!Q$2:Q$2256,"")</f>
        <v>SINGLE_MATCH</v>
      </c>
      <c r="AW1352" s="2">
        <f>_xlfn.XLOOKUP($A1352,Results!$A$2:$A$2256,Results!R$2:R$2256,"")</f>
        <v>0</v>
      </c>
      <c r="AX1352" s="2">
        <f>_xlfn.XLOOKUP($A1352,Results!$A$2:$A$2256,Results!S$2:S$2256,"")</f>
        <v>0</v>
      </c>
      <c r="AY1352" s="2">
        <f>_xlfn.XLOOKUP($A1352,Results!$A$2:$A$2256,Results!T$2:T$2256,"")</f>
        <v>100</v>
      </c>
      <c r="AZ1352" s="2">
        <f>_xlfn.XLOOKUP($A1352,Results!$A$2:$A$2256,Results!U$2:U$2256,"")</f>
        <v>0</v>
      </c>
      <c r="BA1352" s="2">
        <f>_xlfn.XLOOKUP($A1352,Results!$A$2:$A$2256,Results!V$2:V$2256,"")</f>
        <v>0</v>
      </c>
      <c r="BB1352" s="2">
        <f>_xlfn.XLOOKUP($A1352,Results!$A$2:$A$2256,Results!W$2:W$2256,"")</f>
        <v>0</v>
      </c>
      <c r="BC1352" s="2">
        <f>_xlfn.XLOOKUP($A1352,Results!$A$2:$A$2256,Results!X$2:X$2256,"")</f>
        <v>39121600</v>
      </c>
      <c r="BD1352" s="2">
        <f>_xlfn.XLOOKUP($A1352,Results!$A$2:$A$2256,Results!Y$2:Y$2256,"")</f>
        <v>80</v>
      </c>
      <c r="BE1352" s="2">
        <f>_xlfn.XLOOKUP($A1352,Results!$A$2:$A$2256,Results!Z$2:Z$2256,"")</f>
        <v>0</v>
      </c>
    </row>
    <row r="1353" spans="1:57" ht="38.25" customHeight="1" x14ac:dyDescent="0.3">
      <c r="A1353">
        <v>907030</v>
      </c>
      <c r="B1353">
        <v>281950</v>
      </c>
      <c r="C1353" t="s">
        <v>36</v>
      </c>
      <c r="D1353">
        <v>9341430835</v>
      </c>
      <c r="E1353" s="2" t="str">
        <f>VLOOKUP(F1353,'RPA Vendor Data '!F$1:$G$2418,2)</f>
        <v>GRAYBAR ELECTRIC CO. INC.</v>
      </c>
      <c r="F1353" s="2">
        <v>11471</v>
      </c>
      <c r="G1353" s="2">
        <v>3</v>
      </c>
      <c r="H1353" t="s">
        <v>4310</v>
      </c>
      <c r="I1353">
        <v>4</v>
      </c>
      <c r="J1353" t="s">
        <v>39</v>
      </c>
      <c r="K1353" t="s">
        <v>39</v>
      </c>
      <c r="L1353">
        <v>17.989999999999998</v>
      </c>
      <c r="M1353" s="2" t="s">
        <v>4311</v>
      </c>
      <c r="N1353" s="9" t="s">
        <v>4312</v>
      </c>
      <c r="O1353" t="s">
        <v>36</v>
      </c>
      <c r="P1353" t="s">
        <v>4313</v>
      </c>
      <c r="Q1353" t="s">
        <v>36</v>
      </c>
      <c r="R1353">
        <v>71.959999999999994</v>
      </c>
      <c r="S1353" s="1">
        <v>45744.834036342603</v>
      </c>
      <c r="T1353" t="s">
        <v>42</v>
      </c>
      <c r="U1353" s="1">
        <v>45744.618750000001</v>
      </c>
      <c r="V1353" t="s">
        <v>43</v>
      </c>
      <c r="W1353" t="s">
        <v>36</v>
      </c>
      <c r="X1353">
        <v>0</v>
      </c>
      <c r="Y1353">
        <v>0</v>
      </c>
      <c r="Z1353">
        <v>17.989999999999998</v>
      </c>
      <c r="AA1353" t="s">
        <v>36</v>
      </c>
      <c r="AB1353">
        <v>127</v>
      </c>
      <c r="AC1353" t="s">
        <v>1932</v>
      </c>
      <c r="AD1353" t="s">
        <v>1932</v>
      </c>
      <c r="AE1353" t="s">
        <v>45</v>
      </c>
      <c r="AG1353" s="18" t="s">
        <v>4314</v>
      </c>
      <c r="AH1353" s="18"/>
      <c r="AI1353" s="2" t="s">
        <v>48</v>
      </c>
      <c r="AJ1353" s="2" t="e">
        <f>VLOOKUP(A1353,'Classification Test Result'!$A$2:$D$2428,4,FALSE)</f>
        <v>#N/A</v>
      </c>
      <c r="AL1353" s="2">
        <f>_xlfn.XLOOKUP($A1353,Results!$A$2:$A$2256,Results!G$2:G$2256,"")</f>
        <v>0</v>
      </c>
      <c r="AM1353" s="2">
        <f>_xlfn.XLOOKUP($A1353,Results!$A$2:$A$2256,Results!H$2:H$2256,"")</f>
        <v>0</v>
      </c>
      <c r="AN1353" s="2">
        <f>_xlfn.XLOOKUP($A1353,Results!$A$2:$A$2256,Results!I$2:I$2256,"")</f>
        <v>0</v>
      </c>
      <c r="AO1353" s="2">
        <f>_xlfn.XLOOKUP($A1353,Results!$A$2:$A$2256,Results!J$2:J$2256,"")</f>
        <v>0</v>
      </c>
      <c r="AP1353" s="2">
        <f>_xlfn.XLOOKUP($A1353,Results!$A$2:$A$2256,Results!K$2:K$2256,"")</f>
        <v>0</v>
      </c>
      <c r="AQ1353" s="2">
        <f>_xlfn.XLOOKUP($A1353,Results!$A$2:$A$2256,Results!L$2:L$2256,"")</f>
        <v>0</v>
      </c>
      <c r="AR1353" s="2">
        <f>_xlfn.XLOOKUP($A1353,Results!$A$2:$A$2256,Results!M$2:M$2256,"")</f>
        <v>0</v>
      </c>
      <c r="AS1353" s="2">
        <f>_xlfn.XLOOKUP($A1353,Results!$A$2:$A$2256,Results!N$2:N$2256,"")</f>
        <v>0</v>
      </c>
      <c r="AT1353" s="2" t="str">
        <f>_xlfn.XLOOKUP($A1353,Results!$A$2:$A$2256,Results!O$2:O$2256,"")</f>
        <v>B-LINE</v>
      </c>
      <c r="AU1353" s="2" t="str">
        <f>_xlfn.XLOOKUP($A1353,Results!$A$2:$A$2256,Results!P$2:P$2256,"")</f>
        <v>COOPER B-LINE SYSTEMS</v>
      </c>
      <c r="AV1353" s="2" t="str">
        <f>_xlfn.XLOOKUP($A1353,Results!$A$2:$A$2256,Results!Q$2:Q$2256,"")</f>
        <v>SINGLE_MATCH</v>
      </c>
      <c r="AW1353" s="2">
        <f>_xlfn.XLOOKUP($A1353,Results!$A$2:$A$2256,Results!R$2:R$2256,"")</f>
        <v>0</v>
      </c>
      <c r="AX1353" s="2">
        <f>_xlfn.XLOOKUP($A1353,Results!$A$2:$A$2256,Results!S$2:S$2256,"")</f>
        <v>0</v>
      </c>
      <c r="AY1353" s="2">
        <f>_xlfn.XLOOKUP($A1353,Results!$A$2:$A$2256,Results!T$2:T$2256,"")</f>
        <v>100</v>
      </c>
      <c r="AZ1353" s="2">
        <f>_xlfn.XLOOKUP($A1353,Results!$A$2:$A$2256,Results!U$2:U$2256,"")</f>
        <v>0</v>
      </c>
      <c r="BA1353" s="2" t="str">
        <f>_xlfn.XLOOKUP($A1353,Results!$A$2:$A$2256,Results!V$2:V$2256,"")</f>
        <v>EATON</v>
      </c>
      <c r="BB1353" s="2">
        <f>_xlfn.XLOOKUP($A1353,Results!$A$2:$A$2256,Results!W$2:W$2256,"")</f>
        <v>77</v>
      </c>
      <c r="BC1353" s="2">
        <f>_xlfn.XLOOKUP($A1353,Results!$A$2:$A$2256,Results!X$2:X$2256,"")</f>
        <v>39121700</v>
      </c>
      <c r="BD1353" s="2">
        <f>_xlfn.XLOOKUP($A1353,Results!$A$2:$A$2256,Results!Y$2:Y$2256,"")</f>
        <v>62</v>
      </c>
      <c r="BE1353" s="2" t="b">
        <f>_xlfn.XLOOKUP($A1353,Results!$A$2:$A$2256,Results!Z$2:Z$2256,"")</f>
        <v>1</v>
      </c>
    </row>
    <row r="1354" spans="1:57" ht="38.25" customHeight="1" x14ac:dyDescent="0.3">
      <c r="A1354">
        <v>907031</v>
      </c>
      <c r="B1354">
        <v>281642</v>
      </c>
      <c r="C1354" t="s">
        <v>36</v>
      </c>
      <c r="D1354">
        <v>9341414133</v>
      </c>
      <c r="E1354" s="2" t="str">
        <f>VLOOKUP(F1354,'RPA Vendor Data '!F$1:$G$2418,2)</f>
        <v>GRAYBAR ELECTRIC CO. INC.</v>
      </c>
      <c r="F1354" s="2">
        <v>11471</v>
      </c>
      <c r="G1354" s="2">
        <v>1</v>
      </c>
      <c r="H1354" t="s">
        <v>4315</v>
      </c>
      <c r="I1354">
        <v>220</v>
      </c>
      <c r="J1354" t="s">
        <v>58</v>
      </c>
      <c r="K1354" t="s">
        <v>58</v>
      </c>
      <c r="L1354">
        <v>183.14</v>
      </c>
      <c r="M1354" s="2" t="s">
        <v>4219</v>
      </c>
      <c r="N1354" s="9" t="s">
        <v>4316</v>
      </c>
      <c r="O1354" t="s">
        <v>36</v>
      </c>
      <c r="P1354" t="s">
        <v>36</v>
      </c>
      <c r="Q1354" t="s">
        <v>36</v>
      </c>
      <c r="R1354">
        <v>402.91</v>
      </c>
      <c r="S1354" s="1">
        <v>45744.501889039348</v>
      </c>
      <c r="T1354" t="s">
        <v>42</v>
      </c>
      <c r="U1354" s="1">
        <v>45744.276388888888</v>
      </c>
      <c r="V1354" t="s">
        <v>43</v>
      </c>
      <c r="W1354" t="s">
        <v>36</v>
      </c>
      <c r="X1354">
        <v>1</v>
      </c>
      <c r="Y1354" t="s">
        <v>158</v>
      </c>
      <c r="Z1354">
        <v>288.13</v>
      </c>
      <c r="AA1354">
        <v>183.14</v>
      </c>
      <c r="AB1354">
        <v>31</v>
      </c>
      <c r="AC1354" t="s">
        <v>1932</v>
      </c>
      <c r="AD1354" t="s">
        <v>1932</v>
      </c>
      <c r="AE1354" t="s">
        <v>45</v>
      </c>
      <c r="AG1354" s="18" t="s">
        <v>4317</v>
      </c>
      <c r="AH1354" s="18"/>
      <c r="AI1354" s="2" t="s">
        <v>48</v>
      </c>
      <c r="AJ1354" s="2" t="e">
        <f>VLOOKUP(A1354,'Classification Test Result'!$A$2:$D$2428,4,FALSE)</f>
        <v>#N/A</v>
      </c>
      <c r="AL1354" s="2">
        <f>_xlfn.XLOOKUP($A1354,Results!$A$2:$A$2256,Results!G$2:G$2256,"")</f>
        <v>335795</v>
      </c>
      <c r="AM1354" s="2" t="str">
        <f>_xlfn.XLOOKUP($A1354,Results!$A$2:$A$2256,Results!H$2:H$2256,"")</f>
        <v>B54SH120GLV</v>
      </c>
      <c r="AN1354" s="2" t="str">
        <f>_xlfn.XLOOKUP($A1354,Results!$A$2:$A$2256,Results!I$2:I$2256,"")</f>
        <v>BLINE</v>
      </c>
      <c r="AO1354" s="2">
        <f>_xlfn.XLOOKUP($A1354,Results!$A$2:$A$2256,Results!J$2:J$2256,"")</f>
        <v>781011257309</v>
      </c>
      <c r="AP1354" s="2">
        <f>_xlfn.XLOOKUP($A1354,Results!$A$2:$A$2256,Results!K$2:K$2256,"")</f>
        <v>30101804</v>
      </c>
      <c r="AQ1354" s="2" t="str">
        <f>_xlfn.XLOOKUP($A1354,Results!$A$2:$A$2256,Results!L$2:L$2256,"")</f>
        <v>AK10249433</v>
      </c>
      <c r="AR1354" s="2">
        <f>_xlfn.XLOOKUP($A1354,Results!$A$2:$A$2256,Results!M$2:M$2256,"")</f>
        <v>888212</v>
      </c>
      <c r="AS1354" s="2" t="str">
        <f>_xlfn.XLOOKUP($A1354,Results!$A$2:$A$2256,Results!N$2:N$2256,"")</f>
        <v>BLINE1 B54SH-120GLV SLOT CHNL</v>
      </c>
      <c r="AT1354" s="2" t="str">
        <f>_xlfn.XLOOKUP($A1354,Results!$A$2:$A$2256,Results!O$2:O$2256,"")</f>
        <v>B-LINE</v>
      </c>
      <c r="AU1354" s="2" t="str">
        <f>_xlfn.XLOOKUP($A1354,Results!$A$2:$A$2256,Results!P$2:P$2256,"")</f>
        <v>COOPER B-LINE SYSTEMS</v>
      </c>
      <c r="AV1354" s="2" t="str">
        <f>_xlfn.XLOOKUP($A1354,Results!$A$2:$A$2256,Results!Q$2:Q$2256,"")</f>
        <v>SINGLE_MATCH</v>
      </c>
      <c r="AW1354" s="2" t="str">
        <f>_xlfn.XLOOKUP($A1354,Results!$A$2:$A$2256,Results!R$2:R$2256,"")</f>
        <v>0.6440009730924992</v>
      </c>
      <c r="AX1354" s="2">
        <f>_xlfn.XLOOKUP($A1354,Results!$A$2:$A$2256,Results!S$2:S$2256,"")</f>
        <v>100</v>
      </c>
      <c r="AY1354" s="2">
        <f>_xlfn.XLOOKUP($A1354,Results!$A$2:$A$2256,Results!T$2:T$2256,"")</f>
        <v>100</v>
      </c>
      <c r="AZ1354" s="2">
        <f>_xlfn.XLOOKUP($A1354,Results!$A$2:$A$2256,Results!U$2:U$2256,"")</f>
        <v>100</v>
      </c>
      <c r="BA1354" s="2" t="str">
        <f>_xlfn.XLOOKUP($A1354,Results!$A$2:$A$2256,Results!V$2:V$2256,"")</f>
        <v>EATON</v>
      </c>
      <c r="BB1354" s="2">
        <f>_xlfn.XLOOKUP($A1354,Results!$A$2:$A$2256,Results!W$2:W$2256,"")</f>
        <v>81</v>
      </c>
      <c r="BC1354" s="2">
        <f>_xlfn.XLOOKUP($A1354,Results!$A$2:$A$2256,Results!X$2:X$2256,"")</f>
        <v>30101800</v>
      </c>
      <c r="BD1354" s="2">
        <f>_xlfn.XLOOKUP($A1354,Results!$A$2:$A$2256,Results!Y$2:Y$2256,"")</f>
        <v>81</v>
      </c>
      <c r="BE1354" s="2" t="b">
        <f>_xlfn.XLOOKUP($A1354,Results!$A$2:$A$2256,Results!Z$2:Z$2256,"")</f>
        <v>1</v>
      </c>
    </row>
    <row r="1355" spans="1:57" ht="38.25" customHeight="1" x14ac:dyDescent="0.3">
      <c r="A1355">
        <v>907032</v>
      </c>
      <c r="B1355">
        <v>281769</v>
      </c>
      <c r="C1355" t="s">
        <v>36</v>
      </c>
      <c r="D1355">
        <v>9341430920</v>
      </c>
      <c r="E1355" s="2" t="str">
        <f>VLOOKUP(F1355,'RPA Vendor Data '!F$1:$G$2418,2)</f>
        <v>GRAYBAR ELECTRIC CO. INC.</v>
      </c>
      <c r="F1355" s="2">
        <v>11471</v>
      </c>
      <c r="G1355" s="2">
        <v>1</v>
      </c>
      <c r="H1355" t="s">
        <v>4320</v>
      </c>
      <c r="I1355">
        <v>30</v>
      </c>
      <c r="J1355" t="s">
        <v>58</v>
      </c>
      <c r="K1355" t="s">
        <v>58</v>
      </c>
      <c r="L1355">
        <v>600.36</v>
      </c>
      <c r="M1355" s="2" t="s">
        <v>4219</v>
      </c>
      <c r="N1355" s="9" t="s">
        <v>4321</v>
      </c>
      <c r="O1355" t="s">
        <v>36</v>
      </c>
      <c r="P1355" t="s">
        <v>4322</v>
      </c>
      <c r="Q1355" t="s">
        <v>36</v>
      </c>
      <c r="R1355">
        <v>180.11</v>
      </c>
      <c r="S1355" s="1">
        <v>45744.564820335647</v>
      </c>
      <c r="T1355" t="s">
        <v>42</v>
      </c>
      <c r="U1355" s="1">
        <v>45744.345138888893</v>
      </c>
      <c r="V1355" t="s">
        <v>43</v>
      </c>
      <c r="W1355" t="s">
        <v>36</v>
      </c>
      <c r="X1355">
        <v>4</v>
      </c>
      <c r="Y1355" t="s">
        <v>158</v>
      </c>
      <c r="Z1355">
        <v>600.36</v>
      </c>
      <c r="AA1355">
        <v>600.36</v>
      </c>
      <c r="AB1355">
        <v>31</v>
      </c>
      <c r="AC1355" t="s">
        <v>1932</v>
      </c>
      <c r="AD1355" t="s">
        <v>1932</v>
      </c>
      <c r="AE1355" t="s">
        <v>45</v>
      </c>
      <c r="AG1355" s="18" t="s">
        <v>4323</v>
      </c>
      <c r="AH1355" s="18"/>
      <c r="AI1355" s="2" t="s">
        <v>48</v>
      </c>
      <c r="AJ1355" s="2" t="e">
        <f>VLOOKUP(A1355,'Classification Test Result'!$A$2:$D$2428,4,FALSE)</f>
        <v>#N/A</v>
      </c>
      <c r="AL1355" s="2">
        <f>_xlfn.XLOOKUP($A1355,Results!$A$2:$A$2256,Results!G$2:G$2256,"")</f>
        <v>337123</v>
      </c>
      <c r="AM1355" s="2" t="str">
        <f>_xlfn.XLOOKUP($A1355,Results!$A$2:$A$2256,Results!H$2:H$2256,"")</f>
        <v>B52SH120GLV</v>
      </c>
      <c r="AN1355" s="2" t="str">
        <f>_xlfn.XLOOKUP($A1355,Results!$A$2:$A$2256,Results!I$2:I$2256,"")</f>
        <v>BLINE</v>
      </c>
      <c r="AO1355" s="2">
        <f>_xlfn.XLOOKUP($A1355,Results!$A$2:$A$2256,Results!J$2:J$2256,"")</f>
        <v>781011250300</v>
      </c>
      <c r="AP1355" s="2">
        <f>_xlfn.XLOOKUP($A1355,Results!$A$2:$A$2256,Results!K$2:K$2256,"")</f>
        <v>30101804</v>
      </c>
      <c r="AQ1355" s="2" t="str">
        <f>_xlfn.XLOOKUP($A1355,Results!$A$2:$A$2256,Results!L$2:L$2256,"")</f>
        <v>AK10249342</v>
      </c>
      <c r="AR1355" s="2">
        <f>_xlfn.XLOOKUP($A1355,Results!$A$2:$A$2256,Results!M$2:M$2256,"")</f>
        <v>1041224</v>
      </c>
      <c r="AS1355" s="2" t="str">
        <f>_xlfn.XLOOKUP($A1355,Results!$A$2:$A$2256,Results!N$2:N$2256,"")</f>
        <v>BLINE1 B52SH-120GLV SLOT CHNL</v>
      </c>
      <c r="AT1355" s="2" t="str">
        <f>_xlfn.XLOOKUP($A1355,Results!$A$2:$A$2256,Results!O$2:O$2256,"")</f>
        <v>B-LINE</v>
      </c>
      <c r="AU1355" s="2" t="str">
        <f>_xlfn.XLOOKUP($A1355,Results!$A$2:$A$2256,Results!P$2:P$2256,"")</f>
        <v>COOPER B-LINE SYSTEMS</v>
      </c>
      <c r="AV1355" s="2" t="str">
        <f>_xlfn.XLOOKUP($A1355,Results!$A$2:$A$2256,Results!Q$2:Q$2256,"")</f>
        <v>SINGLE_MATCH</v>
      </c>
      <c r="AW1355" s="2" t="str">
        <f>_xlfn.XLOOKUP($A1355,Results!$A$2:$A$2256,Results!R$2:R$2256,"")</f>
        <v>0.6093084273616055</v>
      </c>
      <c r="AX1355" s="2">
        <f>_xlfn.XLOOKUP($A1355,Results!$A$2:$A$2256,Results!S$2:S$2256,"")</f>
        <v>100</v>
      </c>
      <c r="AY1355" s="2">
        <f>_xlfn.XLOOKUP($A1355,Results!$A$2:$A$2256,Results!T$2:T$2256,"")</f>
        <v>100</v>
      </c>
      <c r="AZ1355" s="2">
        <f>_xlfn.XLOOKUP($A1355,Results!$A$2:$A$2256,Results!U$2:U$2256,"")</f>
        <v>100</v>
      </c>
      <c r="BA1355" s="2" t="str">
        <f>_xlfn.XLOOKUP($A1355,Results!$A$2:$A$2256,Results!V$2:V$2256,"")</f>
        <v>EATON</v>
      </c>
      <c r="BB1355" s="2">
        <f>_xlfn.XLOOKUP($A1355,Results!$A$2:$A$2256,Results!W$2:W$2256,"")</f>
        <v>81</v>
      </c>
      <c r="BC1355" s="2">
        <f>_xlfn.XLOOKUP($A1355,Results!$A$2:$A$2256,Results!X$2:X$2256,"")</f>
        <v>30101800</v>
      </c>
      <c r="BD1355" s="2">
        <f>_xlfn.XLOOKUP($A1355,Results!$A$2:$A$2256,Results!Y$2:Y$2256,"")</f>
        <v>81</v>
      </c>
      <c r="BE1355" s="2" t="b">
        <f>_xlfn.XLOOKUP($A1355,Results!$A$2:$A$2256,Results!Z$2:Z$2256,"")</f>
        <v>1</v>
      </c>
    </row>
    <row r="1356" spans="1:57" ht="38.25" customHeight="1" x14ac:dyDescent="0.3">
      <c r="A1356">
        <v>907033</v>
      </c>
      <c r="B1356">
        <v>281950</v>
      </c>
      <c r="C1356" t="s">
        <v>36</v>
      </c>
      <c r="D1356">
        <v>9341430835</v>
      </c>
      <c r="E1356" s="2" t="str">
        <f>VLOOKUP(F1356,'RPA Vendor Data '!F$1:$G$2418,2)</f>
        <v>GRAYBAR ELECTRIC CO. INC.</v>
      </c>
      <c r="F1356" s="2">
        <v>11471</v>
      </c>
      <c r="G1356" s="2">
        <v>2</v>
      </c>
      <c r="H1356" t="s">
        <v>4325</v>
      </c>
      <c r="I1356">
        <v>6</v>
      </c>
      <c r="J1356" t="s">
        <v>58</v>
      </c>
      <c r="K1356" t="s">
        <v>58</v>
      </c>
      <c r="L1356">
        <v>154.94</v>
      </c>
      <c r="M1356" s="2" t="s">
        <v>4311</v>
      </c>
      <c r="N1356" s="9" t="s">
        <v>4326</v>
      </c>
      <c r="O1356" t="s">
        <v>36</v>
      </c>
      <c r="P1356" t="s">
        <v>4327</v>
      </c>
      <c r="Q1356" t="s">
        <v>36</v>
      </c>
      <c r="R1356">
        <v>9.3000000000000007</v>
      </c>
      <c r="S1356" s="1">
        <v>45744.834029398153</v>
      </c>
      <c r="T1356" t="s">
        <v>42</v>
      </c>
      <c r="U1356" s="1">
        <v>45744.618750000001</v>
      </c>
      <c r="V1356" t="s">
        <v>43</v>
      </c>
      <c r="W1356" t="s">
        <v>36</v>
      </c>
      <c r="X1356">
        <v>0</v>
      </c>
      <c r="Y1356">
        <v>0</v>
      </c>
      <c r="Z1356">
        <v>154.94</v>
      </c>
      <c r="AA1356" t="s">
        <v>36</v>
      </c>
      <c r="AB1356">
        <v>127</v>
      </c>
      <c r="AC1356" t="s">
        <v>1932</v>
      </c>
      <c r="AD1356" t="s">
        <v>1932</v>
      </c>
      <c r="AE1356" t="s">
        <v>45</v>
      </c>
      <c r="AG1356" s="18" t="s">
        <v>4328</v>
      </c>
      <c r="AH1356" s="18"/>
      <c r="AI1356" s="2" t="s">
        <v>48</v>
      </c>
      <c r="AJ1356" s="2" t="e">
        <f>VLOOKUP(A1356,'Classification Test Result'!$A$2:$D$2428,4,FALSE)</f>
        <v>#N/A</v>
      </c>
      <c r="AL1356" s="2">
        <f>_xlfn.XLOOKUP($A1356,Results!$A$2:$A$2256,Results!G$2:G$2256,"")</f>
        <v>731286</v>
      </c>
      <c r="AM1356" s="2" t="str">
        <f>_xlfn.XLOOKUP($A1356,Results!$A$2:$A$2256,Results!H$2:H$2256,"")</f>
        <v>B2014PAZN</v>
      </c>
      <c r="AN1356" s="2" t="str">
        <f>_xlfn.XLOOKUP($A1356,Results!$A$2:$A$2256,Results!I$2:I$2256,"")</f>
        <v>EATON</v>
      </c>
      <c r="AO1356" s="2">
        <f>_xlfn.XLOOKUP($A1356,Results!$A$2:$A$2256,Results!J$2:J$2256,"")</f>
        <v>781011610746</v>
      </c>
      <c r="AP1356" s="2">
        <f>_xlfn.XLOOKUP($A1356,Results!$A$2:$A$2256,Results!K$2:K$2256,"")</f>
        <v>31162906</v>
      </c>
      <c r="AQ1356" s="2">
        <f>_xlfn.XLOOKUP($A1356,Results!$A$2:$A$2256,Results!L$2:L$2256,"")</f>
        <v>0</v>
      </c>
      <c r="AR1356" s="2">
        <f>_xlfn.XLOOKUP($A1356,Results!$A$2:$A$2256,Results!M$2:M$2256,"")</f>
        <v>1046482</v>
      </c>
      <c r="AS1356" s="2" t="str">
        <f>_xlfn.XLOOKUP($A1356,Results!$A$2:$A$2256,Results!N$2:N$2256,"")</f>
        <v>BLINE1 B2014PAZN PLTD CND CLAMP</v>
      </c>
      <c r="AT1356" s="2" t="str">
        <f>_xlfn.XLOOKUP($A1356,Results!$A$2:$A$2256,Results!O$2:O$2256,"")</f>
        <v>EATON</v>
      </c>
      <c r="AU1356" s="2">
        <f>_xlfn.XLOOKUP($A1356,Results!$A$2:$A$2256,Results!P$2:P$2256,"")</f>
        <v>0</v>
      </c>
      <c r="AV1356" s="2" t="str">
        <f>_xlfn.XLOOKUP($A1356,Results!$A$2:$A$2256,Results!Q$2:Q$2256,"")</f>
        <v>NO_VALID_MATCHES</v>
      </c>
      <c r="AW1356" s="2" t="str">
        <f>_xlfn.XLOOKUP($A1356,Results!$A$2:$A$2256,Results!R$2:R$2256,"")</f>
        <v>0.6134860929628148</v>
      </c>
      <c r="AX1356" s="2">
        <f>_xlfn.XLOOKUP($A1356,Results!$A$2:$A$2256,Results!S$2:S$2256,"")</f>
        <v>81</v>
      </c>
      <c r="AY1356" s="2">
        <f>_xlfn.XLOOKUP($A1356,Results!$A$2:$A$2256,Results!T$2:T$2256,"")</f>
        <v>50</v>
      </c>
      <c r="AZ1356" s="2">
        <f>_xlfn.XLOOKUP($A1356,Results!$A$2:$A$2256,Results!U$2:U$2256,"")</f>
        <v>55</v>
      </c>
      <c r="BA1356" s="2" t="str">
        <f>_xlfn.XLOOKUP($A1356,Results!$A$2:$A$2256,Results!V$2:V$2256,"")</f>
        <v>EATON</v>
      </c>
      <c r="BB1356" s="2">
        <f>_xlfn.XLOOKUP($A1356,Results!$A$2:$A$2256,Results!W$2:W$2256,"")</f>
        <v>80</v>
      </c>
      <c r="BC1356" s="2">
        <f>_xlfn.XLOOKUP($A1356,Results!$A$2:$A$2256,Results!X$2:X$2256,"")</f>
        <v>31162906</v>
      </c>
      <c r="BD1356" s="2">
        <f>_xlfn.XLOOKUP($A1356,Results!$A$2:$A$2256,Results!Y$2:Y$2256,"")</f>
        <v>80</v>
      </c>
      <c r="BE1356" s="2" t="b">
        <f>_xlfn.XLOOKUP($A1356,Results!$A$2:$A$2256,Results!Z$2:Z$2256,"")</f>
        <v>1</v>
      </c>
    </row>
    <row r="1357" spans="1:57" ht="38.25" customHeight="1" x14ac:dyDescent="0.3">
      <c r="A1357">
        <v>907034</v>
      </c>
      <c r="B1357">
        <v>281948</v>
      </c>
      <c r="C1357" t="s">
        <v>36</v>
      </c>
      <c r="D1357">
        <v>9341430818</v>
      </c>
      <c r="E1357" s="2" t="str">
        <f>VLOOKUP(F1357,'RPA Vendor Data '!F$1:$G$2418,2)</f>
        <v>GRAYBAR ELECTRIC CO. INC.</v>
      </c>
      <c r="F1357" s="2">
        <v>11471</v>
      </c>
      <c r="G1357" s="2">
        <v>4</v>
      </c>
      <c r="H1357" t="s">
        <v>4329</v>
      </c>
      <c r="I1357">
        <v>5</v>
      </c>
      <c r="J1357" t="s">
        <v>58</v>
      </c>
      <c r="K1357" t="s">
        <v>58</v>
      </c>
      <c r="L1357">
        <v>230.86</v>
      </c>
      <c r="M1357" s="2" t="s">
        <v>4311</v>
      </c>
      <c r="N1357" s="9" t="s">
        <v>4330</v>
      </c>
      <c r="O1357" t="s">
        <v>36</v>
      </c>
      <c r="P1357" t="s">
        <v>36</v>
      </c>
      <c r="Q1357" t="s">
        <v>36</v>
      </c>
      <c r="R1357">
        <v>11.54</v>
      </c>
      <c r="S1357" s="1">
        <v>45744.834106284718</v>
      </c>
      <c r="T1357" t="s">
        <v>42</v>
      </c>
      <c r="U1357" s="1">
        <v>45744.618055555547</v>
      </c>
      <c r="V1357" t="s">
        <v>43</v>
      </c>
      <c r="W1357" t="s">
        <v>36</v>
      </c>
      <c r="X1357">
        <v>0</v>
      </c>
      <c r="Y1357">
        <v>999</v>
      </c>
      <c r="Z1357" t="s">
        <v>36</v>
      </c>
      <c r="AA1357" t="s">
        <v>36</v>
      </c>
      <c r="AB1357" t="s">
        <v>36</v>
      </c>
      <c r="AC1357" t="s">
        <v>1932</v>
      </c>
      <c r="AD1357" t="s">
        <v>1932</v>
      </c>
      <c r="AE1357" t="s">
        <v>45</v>
      </c>
      <c r="AG1357" s="18" t="s">
        <v>4331</v>
      </c>
      <c r="AH1357" s="18"/>
      <c r="AI1357" s="2" t="s">
        <v>48</v>
      </c>
      <c r="AJ1357" s="2" t="e">
        <f>VLOOKUP(A1357,'Classification Test Result'!$A$2:$D$2428,4,FALSE)</f>
        <v>#N/A</v>
      </c>
      <c r="AL1357" s="2">
        <f>_xlfn.XLOOKUP($A1357,Results!$A$2:$A$2256,Results!G$2:G$2256,"")</f>
        <v>730893</v>
      </c>
      <c r="AM1357" s="2" t="str">
        <f>_xlfn.XLOOKUP($A1357,Results!$A$2:$A$2256,Results!H$2:H$2256,"")</f>
        <v>B2011HDG</v>
      </c>
      <c r="AN1357" s="2" t="str">
        <f>_xlfn.XLOOKUP($A1357,Results!$A$2:$A$2256,Results!I$2:I$2256,"")</f>
        <v>EATON</v>
      </c>
      <c r="AO1357" s="2">
        <f>_xlfn.XLOOKUP($A1357,Results!$A$2:$A$2256,Results!J$2:J$2256,"")</f>
        <v>781011601300</v>
      </c>
      <c r="AP1357" s="2">
        <f>_xlfn.XLOOKUP($A1357,Results!$A$2:$A$2256,Results!K$2:K$2256,"")</f>
        <v>31162906</v>
      </c>
      <c r="AQ1357" s="2">
        <f>_xlfn.XLOOKUP($A1357,Results!$A$2:$A$2256,Results!L$2:L$2256,"")</f>
        <v>0</v>
      </c>
      <c r="AR1357" s="2">
        <f>_xlfn.XLOOKUP($A1357,Results!$A$2:$A$2256,Results!M$2:M$2256,"")</f>
        <v>212174</v>
      </c>
      <c r="AS1357" s="2" t="str">
        <f>_xlfn.XLOOKUP($A1357,Results!$A$2:$A$2256,Results!N$2:N$2256,"")</f>
        <v>BLINE1 B2011HDG 1-1/4 PIPE CLMP</v>
      </c>
      <c r="AT1357" s="2" t="str">
        <f>_xlfn.XLOOKUP($A1357,Results!$A$2:$A$2256,Results!O$2:O$2256,"")</f>
        <v>EATON</v>
      </c>
      <c r="AU1357" s="2">
        <f>_xlfn.XLOOKUP($A1357,Results!$A$2:$A$2256,Results!P$2:P$2256,"")</f>
        <v>0</v>
      </c>
      <c r="AV1357" s="2" t="str">
        <f>_xlfn.XLOOKUP($A1357,Results!$A$2:$A$2256,Results!Q$2:Q$2256,"")</f>
        <v>NO_VALID_MATCHES</v>
      </c>
      <c r="AW1357" s="2" t="str">
        <f>_xlfn.XLOOKUP($A1357,Results!$A$2:$A$2256,Results!R$2:R$2256,"")</f>
        <v>0.7998431320857593</v>
      </c>
      <c r="AX1357" s="2">
        <f>_xlfn.XLOOKUP($A1357,Results!$A$2:$A$2256,Results!S$2:S$2256,"")</f>
        <v>82</v>
      </c>
      <c r="AY1357" s="2">
        <f>_xlfn.XLOOKUP($A1357,Results!$A$2:$A$2256,Results!T$2:T$2256,"")</f>
        <v>39</v>
      </c>
      <c r="AZ1357" s="2">
        <f>_xlfn.XLOOKUP($A1357,Results!$A$2:$A$2256,Results!U$2:U$2256,"")</f>
        <v>69</v>
      </c>
      <c r="BA1357" s="2" t="str">
        <f>_xlfn.XLOOKUP($A1357,Results!$A$2:$A$2256,Results!V$2:V$2256,"")</f>
        <v>EATON</v>
      </c>
      <c r="BB1357" s="2">
        <f>_xlfn.XLOOKUP($A1357,Results!$A$2:$A$2256,Results!W$2:W$2256,"")</f>
        <v>83</v>
      </c>
      <c r="BC1357" s="2">
        <f>_xlfn.XLOOKUP($A1357,Results!$A$2:$A$2256,Results!X$2:X$2256,"")</f>
        <v>31162906</v>
      </c>
      <c r="BD1357" s="2">
        <f>_xlfn.XLOOKUP($A1357,Results!$A$2:$A$2256,Results!Y$2:Y$2256,"")</f>
        <v>83</v>
      </c>
      <c r="BE1357" s="2" t="b">
        <f>_xlfn.XLOOKUP($A1357,Results!$A$2:$A$2256,Results!Z$2:Z$2256,"")</f>
        <v>1</v>
      </c>
    </row>
    <row r="1358" spans="1:57" ht="38.25" customHeight="1" x14ac:dyDescent="0.3">
      <c r="A1358">
        <v>907035</v>
      </c>
      <c r="B1358">
        <v>281436</v>
      </c>
      <c r="C1358" t="s">
        <v>36</v>
      </c>
      <c r="D1358">
        <v>9341438920</v>
      </c>
      <c r="E1358" s="2" t="str">
        <f>VLOOKUP(F1358,'RPA Vendor Data '!F$1:$G$2418,2)</f>
        <v>GRAYBAR ELECTRIC CO. INC.</v>
      </c>
      <c r="F1358" s="2">
        <v>11471</v>
      </c>
      <c r="G1358" s="2">
        <v>7</v>
      </c>
      <c r="H1358" t="s">
        <v>4332</v>
      </c>
      <c r="I1358">
        <v>32</v>
      </c>
      <c r="J1358">
        <v>100</v>
      </c>
      <c r="K1358" t="s">
        <v>58</v>
      </c>
      <c r="L1358">
        <v>2126.29</v>
      </c>
      <c r="M1358" s="2" t="s">
        <v>4311</v>
      </c>
      <c r="N1358" s="9" t="s">
        <v>4333</v>
      </c>
      <c r="O1358" t="s">
        <v>36</v>
      </c>
      <c r="P1358" t="s">
        <v>36</v>
      </c>
      <c r="Q1358" t="s">
        <v>36</v>
      </c>
      <c r="R1358">
        <v>680.41</v>
      </c>
      <c r="S1358" s="1">
        <v>45744.292159722223</v>
      </c>
      <c r="T1358" t="s">
        <v>42</v>
      </c>
      <c r="U1358" s="1">
        <v>45744.066666666673</v>
      </c>
      <c r="V1358" t="s">
        <v>43</v>
      </c>
      <c r="W1358" t="s">
        <v>36</v>
      </c>
      <c r="X1358">
        <v>0</v>
      </c>
      <c r="Y1358">
        <v>201</v>
      </c>
      <c r="Z1358" t="s">
        <v>36</v>
      </c>
      <c r="AA1358" t="s">
        <v>36</v>
      </c>
      <c r="AB1358" t="s">
        <v>36</v>
      </c>
      <c r="AC1358" t="s">
        <v>1932</v>
      </c>
      <c r="AD1358" t="s">
        <v>1932</v>
      </c>
      <c r="AE1358" t="s">
        <v>45</v>
      </c>
      <c r="AG1358" s="18" t="s">
        <v>4334</v>
      </c>
      <c r="AH1358" s="18"/>
      <c r="AI1358" s="2" t="s">
        <v>48</v>
      </c>
      <c r="AJ1358" s="2" t="e">
        <f>VLOOKUP(A1358,'Classification Test Result'!$A$2:$D$2428,4,FALSE)</f>
        <v>#N/A</v>
      </c>
      <c r="AL1358" s="2">
        <f>_xlfn.XLOOKUP($A1358,Results!$A$2:$A$2256,Results!G$2:G$2256,"")</f>
        <v>342384</v>
      </c>
      <c r="AM1358" s="2" t="str">
        <f>_xlfn.XLOOKUP($A1358,Results!$A$2:$A$2256,Results!H$2:H$2256,"")</f>
        <v>B118ZN</v>
      </c>
      <c r="AN1358" s="2" t="str">
        <f>_xlfn.XLOOKUP($A1358,Results!$A$2:$A$2256,Results!I$2:I$2256,"")</f>
        <v>BLINE</v>
      </c>
      <c r="AO1358" s="2">
        <f>_xlfn.XLOOKUP($A1358,Results!$A$2:$A$2256,Results!J$2:J$2256,"")</f>
        <v>781011502430</v>
      </c>
      <c r="AP1358" s="2">
        <f>_xlfn.XLOOKUP($A1358,Results!$A$2:$A$2256,Results!K$2:K$2256,"")</f>
        <v>30101504</v>
      </c>
      <c r="AQ1358" s="2" t="str">
        <f>_xlfn.XLOOKUP($A1358,Results!$A$2:$A$2256,Results!L$2:L$2256,"")</f>
        <v>AK10245419</v>
      </c>
      <c r="AR1358" s="2">
        <f>_xlfn.XLOOKUP($A1358,Results!$A$2:$A$2256,Results!M$2:M$2256,"")</f>
        <v>876083</v>
      </c>
      <c r="AS1358" s="2" t="str">
        <f>_xlfn.XLOOKUP($A1358,Results!$A$2:$A$2256,Results!N$2:N$2256,"")</f>
        <v>BLINE1 B118ZN 4H JOINT CONN ANGL</v>
      </c>
      <c r="AT1358" s="2" t="str">
        <f>_xlfn.XLOOKUP($A1358,Results!$A$2:$A$2256,Results!O$2:O$2256,"")</f>
        <v>B-LINE</v>
      </c>
      <c r="AU1358" s="2" t="str">
        <f>_xlfn.XLOOKUP($A1358,Results!$A$2:$A$2256,Results!P$2:P$2256,"")</f>
        <v>COOPER B-LINE SYSTEMS</v>
      </c>
      <c r="AV1358" s="2" t="str">
        <f>_xlfn.XLOOKUP($A1358,Results!$A$2:$A$2256,Results!Q$2:Q$2256,"")</f>
        <v>SINGLE_MATCH</v>
      </c>
      <c r="AW1358" s="2" t="str">
        <f>_xlfn.XLOOKUP($A1358,Results!$A$2:$A$2256,Results!R$2:R$2256,"")</f>
        <v>0.6181586594514134</v>
      </c>
      <c r="AX1358" s="2">
        <f>_xlfn.XLOOKUP($A1358,Results!$A$2:$A$2256,Results!S$2:S$2256,"")</f>
        <v>100</v>
      </c>
      <c r="AY1358" s="2">
        <f>_xlfn.XLOOKUP($A1358,Results!$A$2:$A$2256,Results!T$2:T$2256,"")</f>
        <v>100</v>
      </c>
      <c r="AZ1358" s="2">
        <f>_xlfn.XLOOKUP($A1358,Results!$A$2:$A$2256,Results!U$2:U$2256,"")</f>
        <v>100</v>
      </c>
      <c r="BA1358" s="2" t="str">
        <f>_xlfn.XLOOKUP($A1358,Results!$A$2:$A$2256,Results!V$2:V$2256,"")</f>
        <v>EATON</v>
      </c>
      <c r="BB1358" s="2">
        <f>_xlfn.XLOOKUP($A1358,Results!$A$2:$A$2256,Results!W$2:W$2256,"")</f>
        <v>81</v>
      </c>
      <c r="BC1358" s="2">
        <f>_xlfn.XLOOKUP($A1358,Results!$A$2:$A$2256,Results!X$2:X$2256,"")</f>
        <v>30101500</v>
      </c>
      <c r="BD1358" s="2">
        <f>_xlfn.XLOOKUP($A1358,Results!$A$2:$A$2256,Results!Y$2:Y$2256,"")</f>
        <v>81</v>
      </c>
      <c r="BE1358" s="2" t="b">
        <f>_xlfn.XLOOKUP($A1358,Results!$A$2:$A$2256,Results!Z$2:Z$2256,"")</f>
        <v>1</v>
      </c>
    </row>
    <row r="1359" spans="1:57" ht="38.25" customHeight="1" x14ac:dyDescent="0.3">
      <c r="A1359">
        <v>907036</v>
      </c>
      <c r="B1359">
        <v>281621</v>
      </c>
      <c r="C1359" t="s">
        <v>36</v>
      </c>
      <c r="D1359">
        <v>9341426313</v>
      </c>
      <c r="E1359" s="2" t="str">
        <f>VLOOKUP(F1359,'RPA Vendor Data '!F$1:$G$2418,2)</f>
        <v>GRAYBAR ELECTRIC CO. INC.</v>
      </c>
      <c r="F1359" s="2">
        <v>11471</v>
      </c>
      <c r="G1359" s="2">
        <v>13</v>
      </c>
      <c r="H1359" t="s">
        <v>4336</v>
      </c>
      <c r="I1359">
        <v>14</v>
      </c>
      <c r="J1359" t="s">
        <v>39</v>
      </c>
      <c r="K1359" t="s">
        <v>39</v>
      </c>
      <c r="L1359">
        <v>2.58</v>
      </c>
      <c r="M1359" s="2" t="s">
        <v>4311</v>
      </c>
      <c r="N1359" s="9" t="s">
        <v>4216</v>
      </c>
      <c r="O1359" t="s">
        <v>36</v>
      </c>
      <c r="P1359" t="s">
        <v>36</v>
      </c>
      <c r="Q1359" t="s">
        <v>36</v>
      </c>
      <c r="R1359">
        <v>36.119999999999997</v>
      </c>
      <c r="S1359" s="1">
        <v>45744.480081284717</v>
      </c>
      <c r="T1359" t="s">
        <v>42</v>
      </c>
      <c r="U1359" s="1">
        <v>45744.26458333333</v>
      </c>
      <c r="V1359" t="s">
        <v>43</v>
      </c>
      <c r="W1359" t="s">
        <v>36</v>
      </c>
      <c r="X1359">
        <v>0</v>
      </c>
      <c r="Y1359">
        <v>201</v>
      </c>
      <c r="Z1359" t="s">
        <v>36</v>
      </c>
      <c r="AA1359" t="s">
        <v>36</v>
      </c>
      <c r="AB1359" t="s">
        <v>36</v>
      </c>
      <c r="AC1359" t="s">
        <v>1932</v>
      </c>
      <c r="AD1359" t="s">
        <v>1932</v>
      </c>
      <c r="AE1359" t="s">
        <v>45</v>
      </c>
      <c r="AG1359" s="18" t="s">
        <v>4337</v>
      </c>
      <c r="AH1359" s="18"/>
      <c r="AI1359" s="2" t="s">
        <v>48</v>
      </c>
      <c r="AJ1359" s="2" t="e">
        <f>VLOOKUP(A1359,'Classification Test Result'!$A$2:$D$2428,4,FALSE)</f>
        <v>#N/A</v>
      </c>
      <c r="AL1359" s="2">
        <f>_xlfn.XLOOKUP($A1359,Results!$A$2:$A$2256,Results!G$2:G$2256,"")</f>
        <v>0</v>
      </c>
      <c r="AM1359" s="2">
        <f>_xlfn.XLOOKUP($A1359,Results!$A$2:$A$2256,Results!H$2:H$2256,"")</f>
        <v>0</v>
      </c>
      <c r="AN1359" s="2">
        <f>_xlfn.XLOOKUP($A1359,Results!$A$2:$A$2256,Results!I$2:I$2256,"")</f>
        <v>0</v>
      </c>
      <c r="AO1359" s="2">
        <f>_xlfn.XLOOKUP($A1359,Results!$A$2:$A$2256,Results!J$2:J$2256,"")</f>
        <v>0</v>
      </c>
      <c r="AP1359" s="2">
        <f>_xlfn.XLOOKUP($A1359,Results!$A$2:$A$2256,Results!K$2:K$2256,"")</f>
        <v>0</v>
      </c>
      <c r="AQ1359" s="2">
        <f>_xlfn.XLOOKUP($A1359,Results!$A$2:$A$2256,Results!L$2:L$2256,"")</f>
        <v>0</v>
      </c>
      <c r="AR1359" s="2">
        <f>_xlfn.XLOOKUP($A1359,Results!$A$2:$A$2256,Results!M$2:M$2256,"")</f>
        <v>0</v>
      </c>
      <c r="AS1359" s="2">
        <f>_xlfn.XLOOKUP($A1359,Results!$A$2:$A$2256,Results!N$2:N$2256,"")</f>
        <v>0</v>
      </c>
      <c r="AT1359" s="2" t="str">
        <f>_xlfn.XLOOKUP($A1359,Results!$A$2:$A$2256,Results!O$2:O$2256,"")</f>
        <v>B-LINE</v>
      </c>
      <c r="AU1359" s="2" t="str">
        <f>_xlfn.XLOOKUP($A1359,Results!$A$2:$A$2256,Results!P$2:P$2256,"")</f>
        <v>COOPER B-LINE SYSTEMS</v>
      </c>
      <c r="AV1359" s="2" t="str">
        <f>_xlfn.XLOOKUP($A1359,Results!$A$2:$A$2256,Results!Q$2:Q$2256,"")</f>
        <v>SINGLE_MATCH</v>
      </c>
      <c r="AW1359" s="2">
        <f>_xlfn.XLOOKUP($A1359,Results!$A$2:$A$2256,Results!R$2:R$2256,"")</f>
        <v>0</v>
      </c>
      <c r="AX1359" s="2">
        <f>_xlfn.XLOOKUP($A1359,Results!$A$2:$A$2256,Results!S$2:S$2256,"")</f>
        <v>0</v>
      </c>
      <c r="AY1359" s="2">
        <f>_xlfn.XLOOKUP($A1359,Results!$A$2:$A$2256,Results!T$2:T$2256,"")</f>
        <v>100</v>
      </c>
      <c r="AZ1359" s="2">
        <f>_xlfn.XLOOKUP($A1359,Results!$A$2:$A$2256,Results!U$2:U$2256,"")</f>
        <v>0</v>
      </c>
      <c r="BA1359" s="2">
        <f>_xlfn.XLOOKUP($A1359,Results!$A$2:$A$2256,Results!V$2:V$2256,"")</f>
        <v>0</v>
      </c>
      <c r="BB1359" s="2">
        <f>_xlfn.XLOOKUP($A1359,Results!$A$2:$A$2256,Results!W$2:W$2256,"")</f>
        <v>0</v>
      </c>
      <c r="BC1359" s="2">
        <f>_xlfn.XLOOKUP($A1359,Results!$A$2:$A$2256,Results!X$2:X$2256,"")</f>
        <v>0</v>
      </c>
      <c r="BD1359" s="2">
        <f>_xlfn.XLOOKUP($A1359,Results!$A$2:$A$2256,Results!Y$2:Y$2256,"")</f>
        <v>0</v>
      </c>
      <c r="BE1359" s="2">
        <f>_xlfn.XLOOKUP($A1359,Results!$A$2:$A$2256,Results!Z$2:Z$2256,"")</f>
        <v>0</v>
      </c>
    </row>
    <row r="1360" spans="1:57" s="46" customFormat="1" ht="38.25" customHeight="1" x14ac:dyDescent="0.3">
      <c r="A1360">
        <v>907037</v>
      </c>
      <c r="B1360">
        <v>281621</v>
      </c>
      <c r="C1360" t="s">
        <v>36</v>
      </c>
      <c r="D1360">
        <v>9341426313</v>
      </c>
      <c r="E1360" s="2" t="str">
        <f>VLOOKUP(F1360,'RPA Vendor Data '!F$1:$G$2418,2)</f>
        <v>GRAYBAR ELECTRIC CO. INC.</v>
      </c>
      <c r="F1360" s="2">
        <v>11471</v>
      </c>
      <c r="G1360" s="2">
        <v>7</v>
      </c>
      <c r="H1360" t="s">
        <v>4338</v>
      </c>
      <c r="I1360">
        <v>10</v>
      </c>
      <c r="J1360" t="s">
        <v>39</v>
      </c>
      <c r="K1360" t="s">
        <v>39</v>
      </c>
      <c r="L1360">
        <v>2.58</v>
      </c>
      <c r="M1360" s="2" t="s">
        <v>4219</v>
      </c>
      <c r="N1360" s="9" t="s">
        <v>4216</v>
      </c>
      <c r="O1360" t="s">
        <v>36</v>
      </c>
      <c r="P1360" t="s">
        <v>36</v>
      </c>
      <c r="Q1360" t="s">
        <v>36</v>
      </c>
      <c r="R1360">
        <v>25.8</v>
      </c>
      <c r="S1360" s="1">
        <v>45744.480006446764</v>
      </c>
      <c r="T1360" t="s">
        <v>42</v>
      </c>
      <c r="U1360" s="1">
        <v>45744.263888888891</v>
      </c>
      <c r="V1360" t="s">
        <v>43</v>
      </c>
      <c r="W1360" t="s">
        <v>36</v>
      </c>
      <c r="X1360">
        <v>0</v>
      </c>
      <c r="Y1360">
        <v>201</v>
      </c>
      <c r="Z1360" t="s">
        <v>36</v>
      </c>
      <c r="AA1360" t="s">
        <v>36</v>
      </c>
      <c r="AB1360" t="s">
        <v>36</v>
      </c>
      <c r="AC1360" t="s">
        <v>1932</v>
      </c>
      <c r="AD1360" t="s">
        <v>1932</v>
      </c>
      <c r="AE1360" t="s">
        <v>45</v>
      </c>
      <c r="AF1360" s="44"/>
      <c r="AG1360" s="18" t="s">
        <v>4337</v>
      </c>
      <c r="AH1360" s="18"/>
      <c r="AI1360" s="2" t="s">
        <v>48</v>
      </c>
      <c r="AJ1360" s="2" t="e">
        <f>VLOOKUP(A1360,'Classification Test Result'!$A$2:$D$2428,4,FALSE)</f>
        <v>#N/A</v>
      </c>
      <c r="AL1360" s="2">
        <f>_xlfn.XLOOKUP($A1360,Results!$A$2:$A$2256,Results!G$2:G$2256,"")</f>
        <v>0</v>
      </c>
      <c r="AM1360" s="2">
        <f>_xlfn.XLOOKUP($A1360,Results!$A$2:$A$2256,Results!H$2:H$2256,"")</f>
        <v>0</v>
      </c>
      <c r="AN1360" s="2">
        <f>_xlfn.XLOOKUP($A1360,Results!$A$2:$A$2256,Results!I$2:I$2256,"")</f>
        <v>0</v>
      </c>
      <c r="AO1360" s="2">
        <f>_xlfn.XLOOKUP($A1360,Results!$A$2:$A$2256,Results!J$2:J$2256,"")</f>
        <v>0</v>
      </c>
      <c r="AP1360" s="2">
        <f>_xlfn.XLOOKUP($A1360,Results!$A$2:$A$2256,Results!K$2:K$2256,"")</f>
        <v>0</v>
      </c>
      <c r="AQ1360" s="2">
        <f>_xlfn.XLOOKUP($A1360,Results!$A$2:$A$2256,Results!L$2:L$2256,"")</f>
        <v>0</v>
      </c>
      <c r="AR1360" s="2">
        <f>_xlfn.XLOOKUP($A1360,Results!$A$2:$A$2256,Results!M$2:M$2256,"")</f>
        <v>0</v>
      </c>
      <c r="AS1360" s="2">
        <f>_xlfn.XLOOKUP($A1360,Results!$A$2:$A$2256,Results!N$2:N$2256,"")</f>
        <v>0</v>
      </c>
      <c r="AT1360" s="2" t="str">
        <f>_xlfn.XLOOKUP($A1360,Results!$A$2:$A$2256,Results!O$2:O$2256,"")</f>
        <v>B-LINE</v>
      </c>
      <c r="AU1360" s="2" t="str">
        <f>_xlfn.XLOOKUP($A1360,Results!$A$2:$A$2256,Results!P$2:P$2256,"")</f>
        <v>COOPER B-LINE SYSTEMS</v>
      </c>
      <c r="AV1360" s="2" t="str">
        <f>_xlfn.XLOOKUP($A1360,Results!$A$2:$A$2256,Results!Q$2:Q$2256,"")</f>
        <v>SINGLE_MATCH</v>
      </c>
      <c r="AW1360" s="2">
        <f>_xlfn.XLOOKUP($A1360,Results!$A$2:$A$2256,Results!R$2:R$2256,"")</f>
        <v>0</v>
      </c>
      <c r="AX1360" s="2">
        <f>_xlfn.XLOOKUP($A1360,Results!$A$2:$A$2256,Results!S$2:S$2256,"")</f>
        <v>0</v>
      </c>
      <c r="AY1360" s="2">
        <f>_xlfn.XLOOKUP($A1360,Results!$A$2:$A$2256,Results!T$2:T$2256,"")</f>
        <v>100</v>
      </c>
      <c r="AZ1360" s="2">
        <f>_xlfn.XLOOKUP($A1360,Results!$A$2:$A$2256,Results!U$2:U$2256,"")</f>
        <v>0</v>
      </c>
      <c r="BA1360" s="2" t="str">
        <f>_xlfn.XLOOKUP($A1360,Results!$A$2:$A$2256,Results!V$2:V$2256,"")</f>
        <v>EATON</v>
      </c>
      <c r="BB1360" s="2">
        <f>_xlfn.XLOOKUP($A1360,Results!$A$2:$A$2256,Results!W$2:W$2256,"")</f>
        <v>62</v>
      </c>
      <c r="BC1360" s="2">
        <f>_xlfn.XLOOKUP($A1360,Results!$A$2:$A$2256,Results!X$2:X$2256,"")</f>
        <v>0</v>
      </c>
      <c r="BD1360" s="2">
        <f>_xlfn.XLOOKUP($A1360,Results!$A$2:$A$2256,Results!Y$2:Y$2256,"")</f>
        <v>0</v>
      </c>
      <c r="BE1360" s="2" t="b">
        <f>_xlfn.XLOOKUP($A1360,Results!$A$2:$A$2256,Results!Z$2:Z$2256,"")</f>
        <v>1</v>
      </c>
    </row>
    <row r="1361" spans="1:57" ht="38.25" customHeight="1" x14ac:dyDescent="0.3">
      <c r="A1361" s="19">
        <v>907038</v>
      </c>
      <c r="B1361">
        <v>281621</v>
      </c>
      <c r="C1361" t="s">
        <v>36</v>
      </c>
      <c r="D1361">
        <v>9341426313</v>
      </c>
      <c r="E1361" s="2" t="str">
        <f>VLOOKUP(F1361,'RPA Vendor Data '!F$1:$G$2418,2)</f>
        <v>GRAYBAR ELECTRIC CO. INC.</v>
      </c>
      <c r="F1361" s="46">
        <v>11471</v>
      </c>
      <c r="G1361" s="46">
        <v>6</v>
      </c>
      <c r="H1361" s="19" t="s">
        <v>4338</v>
      </c>
      <c r="I1361">
        <v>14</v>
      </c>
      <c r="J1361" t="s">
        <v>39</v>
      </c>
      <c r="K1361" t="s">
        <v>39</v>
      </c>
      <c r="L1361">
        <v>2.58</v>
      </c>
      <c r="M1361" s="46" t="s">
        <v>4339</v>
      </c>
      <c r="N1361" s="121" t="s">
        <v>4216</v>
      </c>
      <c r="O1361" t="s">
        <v>36</v>
      </c>
      <c r="P1361" t="s">
        <v>36</v>
      </c>
      <c r="Q1361" t="s">
        <v>36</v>
      </c>
      <c r="R1361">
        <v>36.119999999999997</v>
      </c>
      <c r="S1361" s="1">
        <v>45744.479998495372</v>
      </c>
      <c r="T1361" t="s">
        <v>42</v>
      </c>
      <c r="U1361" s="1">
        <v>45744.263888888891</v>
      </c>
      <c r="V1361" t="s">
        <v>43</v>
      </c>
      <c r="W1361" t="s">
        <v>36</v>
      </c>
      <c r="X1361">
        <v>0</v>
      </c>
      <c r="Y1361">
        <v>201</v>
      </c>
      <c r="Z1361" t="s">
        <v>36</v>
      </c>
      <c r="AA1361" t="s">
        <v>36</v>
      </c>
      <c r="AB1361" t="s">
        <v>36</v>
      </c>
      <c r="AC1361" t="s">
        <v>1932</v>
      </c>
      <c r="AD1361" t="s">
        <v>1932</v>
      </c>
      <c r="AE1361" t="s">
        <v>45</v>
      </c>
      <c r="AF1361" s="123">
        <v>39131705</v>
      </c>
      <c r="AG1361" s="124" t="s">
        <v>4340</v>
      </c>
      <c r="AH1361" s="124"/>
      <c r="AI1361" s="46" t="s">
        <v>48</v>
      </c>
      <c r="AJ1361" s="2" t="e">
        <f>VLOOKUP(A1361,'Classification Test Result'!$A$2:$D$2428,4,FALSE)</f>
        <v>#N/A</v>
      </c>
      <c r="AL1361" s="2">
        <f>_xlfn.XLOOKUP($A1361,Results!$A$2:$A$2256,Results!G$2:G$2256,"")</f>
        <v>0</v>
      </c>
      <c r="AM1361" s="2">
        <f>_xlfn.XLOOKUP($A1361,Results!$A$2:$A$2256,Results!H$2:H$2256,"")</f>
        <v>0</v>
      </c>
      <c r="AN1361" s="2">
        <f>_xlfn.XLOOKUP($A1361,Results!$A$2:$A$2256,Results!I$2:I$2256,"")</f>
        <v>0</v>
      </c>
      <c r="AO1361" s="2">
        <f>_xlfn.XLOOKUP($A1361,Results!$A$2:$A$2256,Results!J$2:J$2256,"")</f>
        <v>0</v>
      </c>
      <c r="AP1361" s="2">
        <f>_xlfn.XLOOKUP($A1361,Results!$A$2:$A$2256,Results!K$2:K$2256,"")</f>
        <v>0</v>
      </c>
      <c r="AQ1361" s="2">
        <f>_xlfn.XLOOKUP($A1361,Results!$A$2:$A$2256,Results!L$2:L$2256,"")</f>
        <v>0</v>
      </c>
      <c r="AR1361" s="2">
        <f>_xlfn.XLOOKUP($A1361,Results!$A$2:$A$2256,Results!M$2:M$2256,"")</f>
        <v>0</v>
      </c>
      <c r="AS1361" s="2">
        <f>_xlfn.XLOOKUP($A1361,Results!$A$2:$A$2256,Results!N$2:N$2256,"")</f>
        <v>0</v>
      </c>
      <c r="AT1361" s="2" t="str">
        <f>_xlfn.XLOOKUP($A1361,Results!$A$2:$A$2256,Results!O$2:O$2256,"")</f>
        <v>B-LINE</v>
      </c>
      <c r="AU1361" s="2" t="str">
        <f>_xlfn.XLOOKUP($A1361,Results!$A$2:$A$2256,Results!P$2:P$2256,"")</f>
        <v>COOPER B-LINE SYSTEMS</v>
      </c>
      <c r="AV1361" s="2" t="str">
        <f>_xlfn.XLOOKUP($A1361,Results!$A$2:$A$2256,Results!Q$2:Q$2256,"")</f>
        <v>SINGLE_MATCH</v>
      </c>
      <c r="AW1361" s="2">
        <f>_xlfn.XLOOKUP($A1361,Results!$A$2:$A$2256,Results!R$2:R$2256,"")</f>
        <v>0</v>
      </c>
      <c r="AX1361" s="2">
        <f>_xlfn.XLOOKUP($A1361,Results!$A$2:$A$2256,Results!S$2:S$2256,"")</f>
        <v>0</v>
      </c>
      <c r="AY1361" s="2">
        <f>_xlfn.XLOOKUP($A1361,Results!$A$2:$A$2256,Results!T$2:T$2256,"")</f>
        <v>100</v>
      </c>
      <c r="AZ1361" s="2">
        <f>_xlfn.XLOOKUP($A1361,Results!$A$2:$A$2256,Results!U$2:U$2256,"")</f>
        <v>0</v>
      </c>
      <c r="BA1361" s="2" t="str">
        <f>_xlfn.XLOOKUP($A1361,Results!$A$2:$A$2256,Results!V$2:V$2256,"")</f>
        <v>EATON</v>
      </c>
      <c r="BB1361" s="2">
        <f>_xlfn.XLOOKUP($A1361,Results!$A$2:$A$2256,Results!W$2:W$2256,"")</f>
        <v>62</v>
      </c>
      <c r="BC1361" s="2">
        <f>_xlfn.XLOOKUP($A1361,Results!$A$2:$A$2256,Results!X$2:X$2256,"")</f>
        <v>0</v>
      </c>
      <c r="BD1361" s="2">
        <f>_xlfn.XLOOKUP($A1361,Results!$A$2:$A$2256,Results!Y$2:Y$2256,"")</f>
        <v>0</v>
      </c>
      <c r="BE1361" s="2" t="b">
        <f>_xlfn.XLOOKUP($A1361,Results!$A$2:$A$2256,Results!Z$2:Z$2256,"")</f>
        <v>1</v>
      </c>
    </row>
    <row r="1362" spans="1:57" ht="38.25" customHeight="1" x14ac:dyDescent="0.3">
      <c r="A1362">
        <v>907039</v>
      </c>
      <c r="B1362">
        <v>281621</v>
      </c>
      <c r="C1362" t="s">
        <v>36</v>
      </c>
      <c r="D1362">
        <v>9341426313</v>
      </c>
      <c r="E1362" s="2" t="str">
        <f>VLOOKUP(F1362,'RPA Vendor Data '!F$1:$G$2418,2)</f>
        <v>GRAYBAR ELECTRIC CO. INC.</v>
      </c>
      <c r="F1362" s="2">
        <v>11471</v>
      </c>
      <c r="G1362" s="2">
        <v>5</v>
      </c>
      <c r="H1362" t="s">
        <v>4338</v>
      </c>
      <c r="I1362">
        <v>44</v>
      </c>
      <c r="J1362" t="s">
        <v>39</v>
      </c>
      <c r="K1362" t="s">
        <v>39</v>
      </c>
      <c r="L1362">
        <v>2.58</v>
      </c>
      <c r="M1362" s="2" t="s">
        <v>4339</v>
      </c>
      <c r="N1362" s="9" t="s">
        <v>4216</v>
      </c>
      <c r="O1362" t="s">
        <v>36</v>
      </c>
      <c r="P1362" t="s">
        <v>36</v>
      </c>
      <c r="Q1362" t="s">
        <v>36</v>
      </c>
      <c r="R1362">
        <v>113.52</v>
      </c>
      <c r="S1362" s="1">
        <v>45744.479995057867</v>
      </c>
      <c r="T1362" t="s">
        <v>42</v>
      </c>
      <c r="U1362" s="1">
        <v>45744.263888888891</v>
      </c>
      <c r="V1362" t="s">
        <v>43</v>
      </c>
      <c r="W1362" t="s">
        <v>36</v>
      </c>
      <c r="X1362">
        <v>0</v>
      </c>
      <c r="Y1362">
        <v>201</v>
      </c>
      <c r="Z1362" t="s">
        <v>36</v>
      </c>
      <c r="AA1362" t="s">
        <v>36</v>
      </c>
      <c r="AB1362" t="s">
        <v>36</v>
      </c>
      <c r="AC1362" t="s">
        <v>1932</v>
      </c>
      <c r="AD1362" t="s">
        <v>1932</v>
      </c>
      <c r="AE1362" t="s">
        <v>45</v>
      </c>
      <c r="AF1362" s="44">
        <v>39131705</v>
      </c>
      <c r="AG1362" s="18" t="s">
        <v>4340</v>
      </c>
      <c r="AH1362" s="18"/>
      <c r="AI1362" s="2" t="s">
        <v>48</v>
      </c>
      <c r="AJ1362" s="2" t="e">
        <f>VLOOKUP(A1362,'Classification Test Result'!$A$2:$D$2428,4,FALSE)</f>
        <v>#N/A</v>
      </c>
      <c r="AL1362" s="2">
        <f>_xlfn.XLOOKUP($A1362,Results!$A$2:$A$2256,Results!G$2:G$2256,"")</f>
        <v>0</v>
      </c>
      <c r="AM1362" s="2">
        <f>_xlfn.XLOOKUP($A1362,Results!$A$2:$A$2256,Results!H$2:H$2256,"")</f>
        <v>0</v>
      </c>
      <c r="AN1362" s="2">
        <f>_xlfn.XLOOKUP($A1362,Results!$A$2:$A$2256,Results!I$2:I$2256,"")</f>
        <v>0</v>
      </c>
      <c r="AO1362" s="2">
        <f>_xlfn.XLOOKUP($A1362,Results!$A$2:$A$2256,Results!J$2:J$2256,"")</f>
        <v>0</v>
      </c>
      <c r="AP1362" s="2">
        <f>_xlfn.XLOOKUP($A1362,Results!$A$2:$A$2256,Results!K$2:K$2256,"")</f>
        <v>0</v>
      </c>
      <c r="AQ1362" s="2">
        <f>_xlfn.XLOOKUP($A1362,Results!$A$2:$A$2256,Results!L$2:L$2256,"")</f>
        <v>0</v>
      </c>
      <c r="AR1362" s="2">
        <f>_xlfn.XLOOKUP($A1362,Results!$A$2:$A$2256,Results!M$2:M$2256,"")</f>
        <v>0</v>
      </c>
      <c r="AS1362" s="2">
        <f>_xlfn.XLOOKUP($A1362,Results!$A$2:$A$2256,Results!N$2:N$2256,"")</f>
        <v>0</v>
      </c>
      <c r="AT1362" s="2" t="str">
        <f>_xlfn.XLOOKUP($A1362,Results!$A$2:$A$2256,Results!O$2:O$2256,"")</f>
        <v>B-LINE</v>
      </c>
      <c r="AU1362" s="2" t="str">
        <f>_xlfn.XLOOKUP($A1362,Results!$A$2:$A$2256,Results!P$2:P$2256,"")</f>
        <v>COOPER B-LINE SYSTEMS</v>
      </c>
      <c r="AV1362" s="2" t="str">
        <f>_xlfn.XLOOKUP($A1362,Results!$A$2:$A$2256,Results!Q$2:Q$2256,"")</f>
        <v>SINGLE_MATCH</v>
      </c>
      <c r="AW1362" s="2">
        <f>_xlfn.XLOOKUP($A1362,Results!$A$2:$A$2256,Results!R$2:R$2256,"")</f>
        <v>0</v>
      </c>
      <c r="AX1362" s="2">
        <f>_xlfn.XLOOKUP($A1362,Results!$A$2:$A$2256,Results!S$2:S$2256,"")</f>
        <v>0</v>
      </c>
      <c r="AY1362" s="2">
        <f>_xlfn.XLOOKUP($A1362,Results!$A$2:$A$2256,Results!T$2:T$2256,"")</f>
        <v>100</v>
      </c>
      <c r="AZ1362" s="2">
        <f>_xlfn.XLOOKUP($A1362,Results!$A$2:$A$2256,Results!U$2:U$2256,"")</f>
        <v>0</v>
      </c>
      <c r="BA1362" s="2" t="str">
        <f>_xlfn.XLOOKUP($A1362,Results!$A$2:$A$2256,Results!V$2:V$2256,"")</f>
        <v>EATON</v>
      </c>
      <c r="BB1362" s="2">
        <f>_xlfn.XLOOKUP($A1362,Results!$A$2:$A$2256,Results!W$2:W$2256,"")</f>
        <v>62</v>
      </c>
      <c r="BC1362" s="2">
        <f>_xlfn.XLOOKUP($A1362,Results!$A$2:$A$2256,Results!X$2:X$2256,"")</f>
        <v>0</v>
      </c>
      <c r="BD1362" s="2">
        <f>_xlfn.XLOOKUP($A1362,Results!$A$2:$A$2256,Results!Y$2:Y$2256,"")</f>
        <v>0</v>
      </c>
      <c r="BE1362" s="2" t="b">
        <f>_xlfn.XLOOKUP($A1362,Results!$A$2:$A$2256,Results!Z$2:Z$2256,"")</f>
        <v>1</v>
      </c>
    </row>
    <row r="1363" spans="1:57" ht="38.25" customHeight="1" x14ac:dyDescent="0.3">
      <c r="A1363">
        <v>907040</v>
      </c>
      <c r="B1363">
        <v>281621</v>
      </c>
      <c r="C1363" t="s">
        <v>36</v>
      </c>
      <c r="D1363">
        <v>9341426313</v>
      </c>
      <c r="E1363" s="2" t="str">
        <f>VLOOKUP(F1363,'RPA Vendor Data '!F$1:$G$2418,2)</f>
        <v>GRAYBAR ELECTRIC CO. INC.</v>
      </c>
      <c r="F1363" s="2">
        <v>11471</v>
      </c>
      <c r="G1363" s="2">
        <v>1</v>
      </c>
      <c r="H1363" t="s">
        <v>4338</v>
      </c>
      <c r="I1363">
        <v>64</v>
      </c>
      <c r="J1363" t="s">
        <v>39</v>
      </c>
      <c r="K1363" t="s">
        <v>39</v>
      </c>
      <c r="L1363">
        <v>2.58</v>
      </c>
      <c r="M1363" s="2" t="s">
        <v>4339</v>
      </c>
      <c r="N1363" s="9" t="s">
        <v>4216</v>
      </c>
      <c r="O1363" t="s">
        <v>36</v>
      </c>
      <c r="P1363" t="s">
        <v>36</v>
      </c>
      <c r="Q1363" t="s">
        <v>36</v>
      </c>
      <c r="R1363">
        <v>165.12</v>
      </c>
      <c r="S1363" s="1">
        <v>45744.479987303239</v>
      </c>
      <c r="T1363" t="s">
        <v>42</v>
      </c>
      <c r="U1363" s="1">
        <v>45744.263888888891</v>
      </c>
      <c r="V1363" t="s">
        <v>43</v>
      </c>
      <c r="W1363" t="s">
        <v>36</v>
      </c>
      <c r="X1363">
        <v>0</v>
      </c>
      <c r="Y1363">
        <v>201</v>
      </c>
      <c r="Z1363" t="s">
        <v>36</v>
      </c>
      <c r="AA1363" t="s">
        <v>36</v>
      </c>
      <c r="AB1363" t="s">
        <v>36</v>
      </c>
      <c r="AC1363" t="s">
        <v>1932</v>
      </c>
      <c r="AD1363" t="s">
        <v>1932</v>
      </c>
      <c r="AE1363" t="s">
        <v>45</v>
      </c>
      <c r="AF1363" s="44">
        <v>39131705</v>
      </c>
      <c r="AG1363" s="18" t="s">
        <v>4340</v>
      </c>
      <c r="AH1363" s="18"/>
      <c r="AI1363" s="2" t="s">
        <v>48</v>
      </c>
      <c r="AJ1363" s="2" t="e">
        <f>VLOOKUP(A1363,'Classification Test Result'!$A$2:$D$2428,4,FALSE)</f>
        <v>#N/A</v>
      </c>
      <c r="AL1363" s="2">
        <f>_xlfn.XLOOKUP($A1363,Results!$A$2:$A$2256,Results!G$2:G$2256,"")</f>
        <v>0</v>
      </c>
      <c r="AM1363" s="2">
        <f>_xlfn.XLOOKUP($A1363,Results!$A$2:$A$2256,Results!H$2:H$2256,"")</f>
        <v>0</v>
      </c>
      <c r="AN1363" s="2">
        <f>_xlfn.XLOOKUP($A1363,Results!$A$2:$A$2256,Results!I$2:I$2256,"")</f>
        <v>0</v>
      </c>
      <c r="AO1363" s="2">
        <f>_xlfn.XLOOKUP($A1363,Results!$A$2:$A$2256,Results!J$2:J$2256,"")</f>
        <v>0</v>
      </c>
      <c r="AP1363" s="2">
        <f>_xlfn.XLOOKUP($A1363,Results!$A$2:$A$2256,Results!K$2:K$2256,"")</f>
        <v>0</v>
      </c>
      <c r="AQ1363" s="2">
        <f>_xlfn.XLOOKUP($A1363,Results!$A$2:$A$2256,Results!L$2:L$2256,"")</f>
        <v>0</v>
      </c>
      <c r="AR1363" s="2">
        <f>_xlfn.XLOOKUP($A1363,Results!$A$2:$A$2256,Results!M$2:M$2256,"")</f>
        <v>0</v>
      </c>
      <c r="AS1363" s="2">
        <f>_xlfn.XLOOKUP($A1363,Results!$A$2:$A$2256,Results!N$2:N$2256,"")</f>
        <v>0</v>
      </c>
      <c r="AT1363" s="2" t="str">
        <f>_xlfn.XLOOKUP($A1363,Results!$A$2:$A$2256,Results!O$2:O$2256,"")</f>
        <v>B-LINE</v>
      </c>
      <c r="AU1363" s="2" t="str">
        <f>_xlfn.XLOOKUP($A1363,Results!$A$2:$A$2256,Results!P$2:P$2256,"")</f>
        <v>COOPER B-LINE SYSTEMS</v>
      </c>
      <c r="AV1363" s="2" t="str">
        <f>_xlfn.XLOOKUP($A1363,Results!$A$2:$A$2256,Results!Q$2:Q$2256,"")</f>
        <v>SINGLE_MATCH</v>
      </c>
      <c r="AW1363" s="2">
        <f>_xlfn.XLOOKUP($A1363,Results!$A$2:$A$2256,Results!R$2:R$2256,"")</f>
        <v>0</v>
      </c>
      <c r="AX1363" s="2">
        <f>_xlfn.XLOOKUP($A1363,Results!$A$2:$A$2256,Results!S$2:S$2256,"")</f>
        <v>0</v>
      </c>
      <c r="AY1363" s="2">
        <f>_xlfn.XLOOKUP($A1363,Results!$A$2:$A$2256,Results!T$2:T$2256,"")</f>
        <v>100</v>
      </c>
      <c r="AZ1363" s="2">
        <f>_xlfn.XLOOKUP($A1363,Results!$A$2:$A$2256,Results!U$2:U$2256,"")</f>
        <v>0</v>
      </c>
      <c r="BA1363" s="2" t="str">
        <f>_xlfn.XLOOKUP($A1363,Results!$A$2:$A$2256,Results!V$2:V$2256,"")</f>
        <v>EATON</v>
      </c>
      <c r="BB1363" s="2">
        <f>_xlfn.XLOOKUP($A1363,Results!$A$2:$A$2256,Results!W$2:W$2256,"")</f>
        <v>62</v>
      </c>
      <c r="BC1363" s="2">
        <f>_xlfn.XLOOKUP($A1363,Results!$A$2:$A$2256,Results!X$2:X$2256,"")</f>
        <v>0</v>
      </c>
      <c r="BD1363" s="2">
        <f>_xlfn.XLOOKUP($A1363,Results!$A$2:$A$2256,Results!Y$2:Y$2256,"")</f>
        <v>0</v>
      </c>
      <c r="BE1363" s="2" t="b">
        <f>_xlfn.XLOOKUP($A1363,Results!$A$2:$A$2256,Results!Z$2:Z$2256,"")</f>
        <v>1</v>
      </c>
    </row>
    <row r="1364" spans="1:57" ht="38.25" customHeight="1" x14ac:dyDescent="0.3">
      <c r="A1364">
        <v>907041</v>
      </c>
      <c r="B1364">
        <v>281621</v>
      </c>
      <c r="C1364" t="s">
        <v>36</v>
      </c>
      <c r="D1364">
        <v>9341426313</v>
      </c>
      <c r="E1364" s="2" t="str">
        <f>VLOOKUP(F1364,'RPA Vendor Data '!F$1:$G$2418,2)</f>
        <v>GRAYBAR ELECTRIC CO. INC.</v>
      </c>
      <c r="F1364" s="2">
        <v>11471</v>
      </c>
      <c r="G1364" s="2">
        <v>4</v>
      </c>
      <c r="H1364" t="s">
        <v>4338</v>
      </c>
      <c r="I1364">
        <v>28</v>
      </c>
      <c r="J1364" t="s">
        <v>39</v>
      </c>
      <c r="K1364" t="s">
        <v>39</v>
      </c>
      <c r="L1364">
        <v>2.58</v>
      </c>
      <c r="M1364" s="2" t="s">
        <v>4339</v>
      </c>
      <c r="N1364" s="9" t="s">
        <v>4216</v>
      </c>
      <c r="O1364" t="s">
        <v>36</v>
      </c>
      <c r="P1364" t="s">
        <v>36</v>
      </c>
      <c r="Q1364" t="s">
        <v>36</v>
      </c>
      <c r="R1364">
        <v>72.239999999999995</v>
      </c>
      <c r="S1364" s="1">
        <v>45744.479983877318</v>
      </c>
      <c r="T1364" t="s">
        <v>42</v>
      </c>
      <c r="U1364" s="1">
        <v>45744.263888888891</v>
      </c>
      <c r="V1364" t="s">
        <v>43</v>
      </c>
      <c r="W1364" t="s">
        <v>36</v>
      </c>
      <c r="X1364">
        <v>0</v>
      </c>
      <c r="Y1364">
        <v>201</v>
      </c>
      <c r="Z1364" t="s">
        <v>36</v>
      </c>
      <c r="AA1364" t="s">
        <v>36</v>
      </c>
      <c r="AB1364" t="s">
        <v>36</v>
      </c>
      <c r="AC1364" t="s">
        <v>1932</v>
      </c>
      <c r="AD1364" t="s">
        <v>1932</v>
      </c>
      <c r="AE1364" t="s">
        <v>45</v>
      </c>
      <c r="AF1364" s="44">
        <v>39131705</v>
      </c>
      <c r="AG1364" s="18" t="s">
        <v>4340</v>
      </c>
      <c r="AH1364" s="18"/>
      <c r="AI1364" s="2" t="s">
        <v>48</v>
      </c>
      <c r="AJ1364" s="2" t="e">
        <f>VLOOKUP(A1364,'Classification Test Result'!$A$2:$D$2428,4,FALSE)</f>
        <v>#N/A</v>
      </c>
      <c r="AL1364" s="2">
        <f>_xlfn.XLOOKUP($A1364,Results!$A$2:$A$2256,Results!G$2:G$2256,"")</f>
        <v>0</v>
      </c>
      <c r="AM1364" s="2">
        <f>_xlfn.XLOOKUP($A1364,Results!$A$2:$A$2256,Results!H$2:H$2256,"")</f>
        <v>0</v>
      </c>
      <c r="AN1364" s="2">
        <f>_xlfn.XLOOKUP($A1364,Results!$A$2:$A$2256,Results!I$2:I$2256,"")</f>
        <v>0</v>
      </c>
      <c r="AO1364" s="2">
        <f>_xlfn.XLOOKUP($A1364,Results!$A$2:$A$2256,Results!J$2:J$2256,"")</f>
        <v>0</v>
      </c>
      <c r="AP1364" s="2">
        <f>_xlfn.XLOOKUP($A1364,Results!$A$2:$A$2256,Results!K$2:K$2256,"")</f>
        <v>0</v>
      </c>
      <c r="AQ1364" s="2">
        <f>_xlfn.XLOOKUP($A1364,Results!$A$2:$A$2256,Results!L$2:L$2256,"")</f>
        <v>0</v>
      </c>
      <c r="AR1364" s="2">
        <f>_xlfn.XLOOKUP($A1364,Results!$A$2:$A$2256,Results!M$2:M$2256,"")</f>
        <v>0</v>
      </c>
      <c r="AS1364" s="2">
        <f>_xlfn.XLOOKUP($A1364,Results!$A$2:$A$2256,Results!N$2:N$2256,"")</f>
        <v>0</v>
      </c>
      <c r="AT1364" s="2" t="str">
        <f>_xlfn.XLOOKUP($A1364,Results!$A$2:$A$2256,Results!O$2:O$2256,"")</f>
        <v>B-LINE</v>
      </c>
      <c r="AU1364" s="2" t="str">
        <f>_xlfn.XLOOKUP($A1364,Results!$A$2:$A$2256,Results!P$2:P$2256,"")</f>
        <v>COOPER B-LINE SYSTEMS</v>
      </c>
      <c r="AV1364" s="2" t="str">
        <f>_xlfn.XLOOKUP($A1364,Results!$A$2:$A$2256,Results!Q$2:Q$2256,"")</f>
        <v>SINGLE_MATCH</v>
      </c>
      <c r="AW1364" s="2">
        <f>_xlfn.XLOOKUP($A1364,Results!$A$2:$A$2256,Results!R$2:R$2256,"")</f>
        <v>0</v>
      </c>
      <c r="AX1364" s="2">
        <f>_xlfn.XLOOKUP($A1364,Results!$A$2:$A$2256,Results!S$2:S$2256,"")</f>
        <v>0</v>
      </c>
      <c r="AY1364" s="2">
        <f>_xlfn.XLOOKUP($A1364,Results!$A$2:$A$2256,Results!T$2:T$2256,"")</f>
        <v>100</v>
      </c>
      <c r="AZ1364" s="2">
        <f>_xlfn.XLOOKUP($A1364,Results!$A$2:$A$2256,Results!U$2:U$2256,"")</f>
        <v>0</v>
      </c>
      <c r="BA1364" s="2" t="str">
        <f>_xlfn.XLOOKUP($A1364,Results!$A$2:$A$2256,Results!V$2:V$2256,"")</f>
        <v>EATON</v>
      </c>
      <c r="BB1364" s="2">
        <f>_xlfn.XLOOKUP($A1364,Results!$A$2:$A$2256,Results!W$2:W$2256,"")</f>
        <v>62</v>
      </c>
      <c r="BC1364" s="2">
        <f>_xlfn.XLOOKUP($A1364,Results!$A$2:$A$2256,Results!X$2:X$2256,"")</f>
        <v>0</v>
      </c>
      <c r="BD1364" s="2">
        <f>_xlfn.XLOOKUP($A1364,Results!$A$2:$A$2256,Results!Y$2:Y$2256,"")</f>
        <v>0</v>
      </c>
      <c r="BE1364" s="2" t="b">
        <f>_xlfn.XLOOKUP($A1364,Results!$A$2:$A$2256,Results!Z$2:Z$2256,"")</f>
        <v>1</v>
      </c>
    </row>
    <row r="1365" spans="1:57" ht="38.25" customHeight="1" x14ac:dyDescent="0.3">
      <c r="A1365">
        <v>907042</v>
      </c>
      <c r="B1365">
        <v>281621</v>
      </c>
      <c r="C1365" t="s">
        <v>36</v>
      </c>
      <c r="D1365">
        <v>9341426313</v>
      </c>
      <c r="E1365" s="2" t="str">
        <f>VLOOKUP(F1365,'RPA Vendor Data '!F$1:$G$2418,2)</f>
        <v>GRAYBAR ELECTRIC CO. INC.</v>
      </c>
      <c r="F1365" s="2">
        <v>11471</v>
      </c>
      <c r="G1365" s="2">
        <v>12</v>
      </c>
      <c r="H1365" t="s">
        <v>4342</v>
      </c>
      <c r="I1365">
        <v>2</v>
      </c>
      <c r="J1365" t="s">
        <v>39</v>
      </c>
      <c r="K1365" t="s">
        <v>39</v>
      </c>
      <c r="L1365">
        <v>204.68</v>
      </c>
      <c r="M1365" s="2" t="s">
        <v>4339</v>
      </c>
      <c r="N1365" s="122" t="s">
        <v>4343</v>
      </c>
      <c r="O1365" t="s">
        <v>36</v>
      </c>
      <c r="P1365" t="s">
        <v>36</v>
      </c>
      <c r="Q1365" t="s">
        <v>36</v>
      </c>
      <c r="R1365">
        <v>409.36</v>
      </c>
      <c r="S1365" s="1">
        <v>45744.480074155093</v>
      </c>
      <c r="T1365" t="s">
        <v>42</v>
      </c>
      <c r="U1365" s="1">
        <v>45744.26458333333</v>
      </c>
      <c r="V1365" t="s">
        <v>43</v>
      </c>
      <c r="W1365" t="s">
        <v>36</v>
      </c>
      <c r="X1365">
        <v>0</v>
      </c>
      <c r="Y1365">
        <v>201</v>
      </c>
      <c r="Z1365" t="s">
        <v>36</v>
      </c>
      <c r="AA1365" t="s">
        <v>36</v>
      </c>
      <c r="AB1365" t="s">
        <v>36</v>
      </c>
      <c r="AC1365" t="s">
        <v>1932</v>
      </c>
      <c r="AD1365" t="s">
        <v>1932</v>
      </c>
      <c r="AE1365" t="s">
        <v>45</v>
      </c>
      <c r="AG1365" s="18" t="s">
        <v>4344</v>
      </c>
      <c r="AH1365" s="18"/>
      <c r="AI1365" s="2" t="s">
        <v>48</v>
      </c>
      <c r="AJ1365" s="2" t="e">
        <f>VLOOKUP(A1365,'Classification Test Result'!$A$2:$D$2428,4,FALSE)</f>
        <v>#N/A</v>
      </c>
      <c r="AL1365" s="2">
        <f>_xlfn.XLOOKUP($A1365,Results!$A$2:$A$2256,Results!G$2:G$2256,"")</f>
        <v>1093537</v>
      </c>
      <c r="AM1365" s="2" t="str">
        <f>_xlfn.XLOOKUP($A1365,Results!$A$2:$A$2256,Results!H$2:H$2256,"")</f>
        <v>4A3090HB36</v>
      </c>
      <c r="AN1365" s="2" t="str">
        <f>_xlfn.XLOOKUP($A1365,Results!$A$2:$A$2256,Results!I$2:I$2256,"")</f>
        <v>EATON</v>
      </c>
      <c r="AO1365" s="2">
        <f>_xlfn.XLOOKUP($A1365,Results!$A$2:$A$2256,Results!J$2:J$2256,"")</f>
        <v>781011156848</v>
      </c>
      <c r="AP1365" s="2">
        <f>_xlfn.XLOOKUP($A1365,Results!$A$2:$A$2256,Results!K$2:K$2256,"")</f>
        <v>39131705</v>
      </c>
      <c r="AQ1365" s="2">
        <f>_xlfn.XLOOKUP($A1365,Results!$A$2:$A$2256,Results!L$2:L$2256,"")</f>
        <v>0</v>
      </c>
      <c r="AR1365" s="2">
        <f>_xlfn.XLOOKUP($A1365,Results!$A$2:$A$2256,Results!M$2:M$2256,"")</f>
        <v>217417</v>
      </c>
      <c r="AS1365" s="2" t="str">
        <f>_xlfn.XLOOKUP($A1365,Results!$A$2:$A$2256,Results!N$2:N$2256,"")</f>
        <v>BLINE1 4A-30-90HB36 30IN BEND</v>
      </c>
      <c r="AT1365" s="2" t="str">
        <f>_xlfn.XLOOKUP($A1365,Results!$A$2:$A$2256,Results!O$2:O$2256,"")</f>
        <v>EATON</v>
      </c>
      <c r="AU1365" s="2">
        <f>_xlfn.XLOOKUP($A1365,Results!$A$2:$A$2256,Results!P$2:P$2256,"")</f>
        <v>0</v>
      </c>
      <c r="AV1365" s="2" t="str">
        <f>_xlfn.XLOOKUP($A1365,Results!$A$2:$A$2256,Results!Q$2:Q$2256,"")</f>
        <v>NO_VALID_MATCHES</v>
      </c>
      <c r="AW1365" s="2" t="str">
        <f>_xlfn.XLOOKUP($A1365,Results!$A$2:$A$2256,Results!R$2:R$2256,"")</f>
        <v>0.6485201195157776</v>
      </c>
      <c r="AX1365" s="2">
        <f>_xlfn.XLOOKUP($A1365,Results!$A$2:$A$2256,Results!S$2:S$2256,"")</f>
        <v>84</v>
      </c>
      <c r="AY1365" s="2">
        <f>_xlfn.XLOOKUP($A1365,Results!$A$2:$A$2256,Results!T$2:T$2256,"")</f>
        <v>53</v>
      </c>
      <c r="AZ1365" s="2">
        <f>_xlfn.XLOOKUP($A1365,Results!$A$2:$A$2256,Results!U$2:U$2256,"")</f>
        <v>60</v>
      </c>
      <c r="BA1365" s="2">
        <f>_xlfn.XLOOKUP($A1365,Results!$A$2:$A$2256,Results!V$2:V$2256,"")</f>
        <v>0</v>
      </c>
      <c r="BB1365" s="2">
        <f>_xlfn.XLOOKUP($A1365,Results!$A$2:$A$2256,Results!W$2:W$2256,"")</f>
        <v>0</v>
      </c>
      <c r="BC1365" s="2">
        <f>_xlfn.XLOOKUP($A1365,Results!$A$2:$A$2256,Results!X$2:X$2256,"")</f>
        <v>0</v>
      </c>
      <c r="BD1365" s="2">
        <f>_xlfn.XLOOKUP($A1365,Results!$A$2:$A$2256,Results!Y$2:Y$2256,"")</f>
        <v>0</v>
      </c>
      <c r="BE1365" s="2">
        <f>_xlfn.XLOOKUP($A1365,Results!$A$2:$A$2256,Results!Z$2:Z$2256,"")</f>
        <v>0</v>
      </c>
    </row>
    <row r="1366" spans="1:57" ht="38.25" customHeight="1" x14ac:dyDescent="0.3">
      <c r="A1366">
        <v>907043</v>
      </c>
      <c r="B1366">
        <v>281621</v>
      </c>
      <c r="C1366" t="s">
        <v>36</v>
      </c>
      <c r="D1366">
        <v>9341426313</v>
      </c>
      <c r="E1366" s="2" t="str">
        <f>VLOOKUP(F1366,'RPA Vendor Data '!F$1:$G$2418,2)</f>
        <v>GRAYBAR ELECTRIC CO. INC.</v>
      </c>
      <c r="F1366" s="2">
        <v>11471</v>
      </c>
      <c r="G1366" s="2">
        <v>2</v>
      </c>
      <c r="H1366" t="s">
        <v>4346</v>
      </c>
      <c r="I1366">
        <v>1</v>
      </c>
      <c r="J1366" t="s">
        <v>39</v>
      </c>
      <c r="K1366" t="s">
        <v>39</v>
      </c>
      <c r="L1366">
        <v>130.44</v>
      </c>
      <c r="M1366" s="2" t="s">
        <v>4339</v>
      </c>
      <c r="N1366" s="9" t="s">
        <v>4347</v>
      </c>
      <c r="O1366" t="s">
        <v>36</v>
      </c>
      <c r="P1366" t="s">
        <v>36</v>
      </c>
      <c r="Q1366" t="s">
        <v>36</v>
      </c>
      <c r="R1366">
        <v>130.44</v>
      </c>
      <c r="S1366" s="1">
        <v>45744.479975347233</v>
      </c>
      <c r="T1366" t="s">
        <v>42</v>
      </c>
      <c r="U1366" s="1">
        <v>45744.263888888891</v>
      </c>
      <c r="V1366" t="s">
        <v>43</v>
      </c>
      <c r="W1366" t="s">
        <v>36</v>
      </c>
      <c r="X1366">
        <v>0</v>
      </c>
      <c r="Y1366">
        <v>201</v>
      </c>
      <c r="Z1366" t="s">
        <v>36</v>
      </c>
      <c r="AA1366" t="s">
        <v>36</v>
      </c>
      <c r="AB1366" t="s">
        <v>36</v>
      </c>
      <c r="AC1366" t="s">
        <v>1932</v>
      </c>
      <c r="AD1366" t="s">
        <v>1932</v>
      </c>
      <c r="AE1366" t="s">
        <v>45</v>
      </c>
      <c r="AF1366" s="44">
        <v>39131705</v>
      </c>
      <c r="AG1366" s="18" t="s">
        <v>4348</v>
      </c>
      <c r="AH1366" s="18"/>
      <c r="AI1366" s="2" t="s">
        <v>48</v>
      </c>
      <c r="AJ1366" s="2" t="e">
        <f>VLOOKUP(A1366,'Classification Test Result'!$A$2:$D$2428,4,FALSE)</f>
        <v>#N/A</v>
      </c>
      <c r="AL1366" s="2">
        <f>_xlfn.XLOOKUP($A1366,Results!$A$2:$A$2256,Results!G$2:G$2256,"")</f>
        <v>1093480</v>
      </c>
      <c r="AM1366" s="2" t="str">
        <f>_xlfn.XLOOKUP($A1366,Results!$A$2:$A$2256,Results!H$2:H$2256,"")</f>
        <v>4A12HT12</v>
      </c>
      <c r="AN1366" s="2" t="str">
        <f>_xlfn.XLOOKUP($A1366,Results!$A$2:$A$2256,Results!I$2:I$2256,"")</f>
        <v>EATON</v>
      </c>
      <c r="AO1366" s="2">
        <f>_xlfn.XLOOKUP($A1366,Results!$A$2:$A$2256,Results!J$2:J$2256,"")</f>
        <v>781011154202</v>
      </c>
      <c r="AP1366" s="2">
        <f>_xlfn.XLOOKUP($A1366,Results!$A$2:$A$2256,Results!K$2:K$2256,"")</f>
        <v>39131705</v>
      </c>
      <c r="AQ1366" s="2">
        <f>_xlfn.XLOOKUP($A1366,Results!$A$2:$A$2256,Results!L$2:L$2256,"")</f>
        <v>0</v>
      </c>
      <c r="AR1366" s="2">
        <f>_xlfn.XLOOKUP($A1366,Results!$A$2:$A$2256,Results!M$2:M$2256,"")</f>
        <v>343349</v>
      </c>
      <c r="AS1366" s="2" t="str">
        <f>_xlfn.XLOOKUP($A1366,Results!$A$2:$A$2256,Results!N$2:N$2256,"")</f>
        <v>BLINE1 4A-12-HT12 12IN TEE</v>
      </c>
      <c r="AT1366" s="2" t="str">
        <f>_xlfn.XLOOKUP($A1366,Results!$A$2:$A$2256,Results!O$2:O$2256,"")</f>
        <v>EATON</v>
      </c>
      <c r="AU1366" s="2">
        <f>_xlfn.XLOOKUP($A1366,Results!$A$2:$A$2256,Results!P$2:P$2256,"")</f>
        <v>0</v>
      </c>
      <c r="AV1366" s="2" t="str">
        <f>_xlfn.XLOOKUP($A1366,Results!$A$2:$A$2256,Results!Q$2:Q$2256,"")</f>
        <v>NO_VALID_MATCHES</v>
      </c>
      <c r="AW1366" s="2">
        <f>_xlfn.XLOOKUP($A1366,Results!$A$2:$A$2256,Results!R$2:R$2256,"")</f>
        <v>0.69925121906299903</v>
      </c>
      <c r="AX1366" s="2">
        <f>_xlfn.XLOOKUP($A1366,Results!$A$2:$A$2256,Results!S$2:S$2256,"")</f>
        <v>84</v>
      </c>
      <c r="AY1366" s="2">
        <f>_xlfn.XLOOKUP($A1366,Results!$A$2:$A$2256,Results!T$2:T$2256,"")</f>
        <v>52</v>
      </c>
      <c r="AZ1366" s="2">
        <f>_xlfn.XLOOKUP($A1366,Results!$A$2:$A$2256,Results!U$2:U$2256,"")</f>
        <v>65</v>
      </c>
      <c r="BA1366" s="2" t="str">
        <f>_xlfn.XLOOKUP($A1366,Results!$A$2:$A$2256,Results!V$2:V$2256,"")</f>
        <v>EATON</v>
      </c>
      <c r="BB1366" s="2">
        <f>_xlfn.XLOOKUP($A1366,Results!$A$2:$A$2256,Results!W$2:W$2256,"")</f>
        <v>78</v>
      </c>
      <c r="BC1366" s="2">
        <f>_xlfn.XLOOKUP($A1366,Results!$A$2:$A$2256,Results!X$2:X$2256,"")</f>
        <v>39131705</v>
      </c>
      <c r="BD1366" s="2">
        <f>_xlfn.XLOOKUP($A1366,Results!$A$2:$A$2256,Results!Y$2:Y$2256,"")</f>
        <v>78</v>
      </c>
      <c r="BE1366" s="2" t="b">
        <f>_xlfn.XLOOKUP($A1366,Results!$A$2:$A$2256,Results!Z$2:Z$2256,"")</f>
        <v>1</v>
      </c>
    </row>
    <row r="1367" spans="1:57" ht="38.25" customHeight="1" x14ac:dyDescent="0.3">
      <c r="A1367">
        <v>907044</v>
      </c>
      <c r="B1367">
        <v>281956</v>
      </c>
      <c r="C1367" t="s">
        <v>36</v>
      </c>
      <c r="D1367">
        <v>34725</v>
      </c>
      <c r="F1367" s="2">
        <v>10455</v>
      </c>
      <c r="G1367" s="2">
        <v>13</v>
      </c>
      <c r="H1367" s="2" t="s">
        <v>4349</v>
      </c>
      <c r="I1367">
        <v>1</v>
      </c>
      <c r="J1367" t="s">
        <v>39</v>
      </c>
      <c r="K1367" t="s">
        <v>39</v>
      </c>
      <c r="L1367">
        <v>84.69</v>
      </c>
      <c r="M1367" s="2" t="s">
        <v>36</v>
      </c>
      <c r="N1367" s="9" t="s">
        <v>36</v>
      </c>
      <c r="O1367" t="s">
        <v>36</v>
      </c>
      <c r="P1367" t="s">
        <v>36</v>
      </c>
      <c r="Q1367" t="s">
        <v>36</v>
      </c>
      <c r="R1367">
        <v>84.69</v>
      </c>
      <c r="S1367" s="1">
        <v>45744.83382349537</v>
      </c>
      <c r="T1367" t="s">
        <v>42</v>
      </c>
      <c r="U1367" s="1">
        <v>45744.620138888888</v>
      </c>
      <c r="V1367" t="s">
        <v>43</v>
      </c>
      <c r="W1367" t="s">
        <v>36</v>
      </c>
      <c r="X1367">
        <v>0</v>
      </c>
      <c r="Y1367">
        <v>999</v>
      </c>
      <c r="Z1367" t="s">
        <v>36</v>
      </c>
      <c r="AA1367" t="s">
        <v>36</v>
      </c>
      <c r="AB1367" t="s">
        <v>36</v>
      </c>
      <c r="AC1367" t="s">
        <v>92</v>
      </c>
      <c r="AD1367" t="s">
        <v>92</v>
      </c>
      <c r="AE1367" t="s">
        <v>45</v>
      </c>
      <c r="AF1367" s="2"/>
      <c r="AI1367" s="2" t="str">
        <f>IF(COUNTIF(Classification!$A$2:$A$338, H1367)&gt;0,"FEE", " ")</f>
        <v>FEE</v>
      </c>
      <c r="AJ1367" s="2" t="e">
        <f>VLOOKUP(A1367,'Classification Test Result'!$A$2:$D$2428,4,FALSE)</f>
        <v>#N/A</v>
      </c>
      <c r="AL1367" s="2" t="str">
        <f>_xlfn.XLOOKUP($A1367,Results!$A$2:$A$2256,Results!G$2:G$2256,"")</f>
        <v/>
      </c>
      <c r="AM1367" s="2" t="str">
        <f>_xlfn.XLOOKUP($A1367,Results!$A$2:$A$2256,Results!H$2:H$2256,"")</f>
        <v/>
      </c>
      <c r="AN1367" s="2" t="str">
        <f>_xlfn.XLOOKUP($A1367,Results!$A$2:$A$2256,Results!I$2:I$2256,"")</f>
        <v/>
      </c>
      <c r="AO1367" s="2" t="str">
        <f>_xlfn.XLOOKUP($A1367,Results!$A$2:$A$2256,Results!J$2:J$2256,"")</f>
        <v/>
      </c>
      <c r="AP1367" s="2" t="str">
        <f>_xlfn.XLOOKUP($A1367,Results!$A$2:$A$2256,Results!K$2:K$2256,"")</f>
        <v/>
      </c>
      <c r="AQ1367" s="2" t="str">
        <f>_xlfn.XLOOKUP($A1367,Results!$A$2:$A$2256,Results!L$2:L$2256,"")</f>
        <v/>
      </c>
      <c r="AR1367" s="2" t="str">
        <f>_xlfn.XLOOKUP($A1367,Results!$A$2:$A$2256,Results!M$2:M$2256,"")</f>
        <v/>
      </c>
      <c r="AS1367" s="2" t="str">
        <f>_xlfn.XLOOKUP($A1367,Results!$A$2:$A$2256,Results!N$2:N$2256,"")</f>
        <v/>
      </c>
      <c r="AT1367" s="2" t="str">
        <f>_xlfn.XLOOKUP($A1367,Results!$A$2:$A$2256,Results!O$2:O$2256,"")</f>
        <v/>
      </c>
      <c r="AU1367" s="2" t="str">
        <f>_xlfn.XLOOKUP($A1367,Results!$A$2:$A$2256,Results!P$2:P$2256,"")</f>
        <v/>
      </c>
      <c r="AV1367" s="2" t="str">
        <f>_xlfn.XLOOKUP($A1367,Results!$A$2:$A$2256,Results!Q$2:Q$2256,"")</f>
        <v/>
      </c>
      <c r="AW1367" s="2" t="str">
        <f>_xlfn.XLOOKUP($A1367,Results!$A$2:$A$2256,Results!R$2:R$2256,"")</f>
        <v/>
      </c>
      <c r="AX1367" s="2" t="str">
        <f>_xlfn.XLOOKUP($A1367,Results!$A$2:$A$2256,Results!S$2:S$2256,"")</f>
        <v/>
      </c>
      <c r="AY1367" s="2" t="str">
        <f>_xlfn.XLOOKUP($A1367,Results!$A$2:$A$2256,Results!T$2:T$2256,"")</f>
        <v/>
      </c>
      <c r="AZ1367" s="2" t="str">
        <f>_xlfn.XLOOKUP($A1367,Results!$A$2:$A$2256,Results!U$2:U$2256,"")</f>
        <v/>
      </c>
      <c r="BA1367" s="2" t="str">
        <f>_xlfn.XLOOKUP($A1367,Results!$A$2:$A$2256,Results!V$2:V$2256,"")</f>
        <v/>
      </c>
      <c r="BB1367" s="2" t="str">
        <f>_xlfn.XLOOKUP($A1367,Results!$A$2:$A$2256,Results!W$2:W$2256,"")</f>
        <v/>
      </c>
      <c r="BC1367" s="2" t="str">
        <f>_xlfn.XLOOKUP($A1367,Results!$A$2:$A$2256,Results!X$2:X$2256,"")</f>
        <v/>
      </c>
      <c r="BD1367" s="2" t="str">
        <f>_xlfn.XLOOKUP($A1367,Results!$A$2:$A$2256,Results!Y$2:Y$2256,"")</f>
        <v/>
      </c>
      <c r="BE1367" s="2" t="str">
        <f>_xlfn.XLOOKUP($A1367,Results!$A$2:$A$2256,Results!Z$2:Z$2256,"")</f>
        <v/>
      </c>
    </row>
    <row r="1368" spans="1:57" ht="38.25" customHeight="1" x14ac:dyDescent="0.3">
      <c r="A1368">
        <v>907045</v>
      </c>
      <c r="B1368">
        <v>281927</v>
      </c>
      <c r="C1368" t="s">
        <v>36</v>
      </c>
      <c r="D1368">
        <v>9341355098</v>
      </c>
      <c r="F1368" s="2">
        <v>11471</v>
      </c>
      <c r="G1368" s="2">
        <v>2</v>
      </c>
      <c r="H1368" s="2" t="s">
        <v>92</v>
      </c>
      <c r="I1368">
        <v>0</v>
      </c>
      <c r="J1368" t="s">
        <v>39</v>
      </c>
      <c r="K1368" t="s">
        <v>39</v>
      </c>
      <c r="L1368">
        <v>0.5</v>
      </c>
      <c r="M1368" s="2" t="s">
        <v>36</v>
      </c>
      <c r="N1368" s="9" t="s">
        <v>36</v>
      </c>
      <c r="O1368" t="s">
        <v>36</v>
      </c>
      <c r="P1368" t="s">
        <v>36</v>
      </c>
      <c r="Q1368" t="s">
        <v>36</v>
      </c>
      <c r="R1368">
        <v>0.5</v>
      </c>
      <c r="S1368" s="1">
        <v>45744.813002280091</v>
      </c>
      <c r="T1368" t="s">
        <v>42</v>
      </c>
      <c r="U1368" s="1">
        <v>45744.591666666667</v>
      </c>
      <c r="V1368" t="s">
        <v>43</v>
      </c>
      <c r="W1368" t="s">
        <v>36</v>
      </c>
      <c r="X1368">
        <v>0</v>
      </c>
      <c r="Y1368">
        <v>999</v>
      </c>
      <c r="Z1368" t="s">
        <v>36</v>
      </c>
      <c r="AA1368" t="s">
        <v>36</v>
      </c>
      <c r="AB1368" t="s">
        <v>36</v>
      </c>
      <c r="AC1368" t="s">
        <v>92</v>
      </c>
      <c r="AD1368" t="s">
        <v>92</v>
      </c>
      <c r="AE1368" t="s">
        <v>45</v>
      </c>
      <c r="AF1368" s="2"/>
      <c r="AI1368" s="2" t="str">
        <f>IF(COUNTIF(Classification!$A$2:$A$338, H1368)&gt;0,"FEE", " ")</f>
        <v>FEE</v>
      </c>
      <c r="AJ1368" s="2" t="e">
        <f>VLOOKUP(A1368,'Classification Test Result'!$A$2:$D$2428,4,FALSE)</f>
        <v>#N/A</v>
      </c>
      <c r="AL1368" s="2" t="str">
        <f>_xlfn.XLOOKUP($A1368,Results!$A$2:$A$2256,Results!G$2:G$2256,"")</f>
        <v/>
      </c>
      <c r="AM1368" s="2" t="str">
        <f>_xlfn.XLOOKUP($A1368,Results!$A$2:$A$2256,Results!H$2:H$2256,"")</f>
        <v/>
      </c>
      <c r="AN1368" s="2" t="str">
        <f>_xlfn.XLOOKUP($A1368,Results!$A$2:$A$2256,Results!I$2:I$2256,"")</f>
        <v/>
      </c>
      <c r="AO1368" s="2" t="str">
        <f>_xlfn.XLOOKUP($A1368,Results!$A$2:$A$2256,Results!J$2:J$2256,"")</f>
        <v/>
      </c>
      <c r="AP1368" s="2" t="str">
        <f>_xlfn.XLOOKUP($A1368,Results!$A$2:$A$2256,Results!K$2:K$2256,"")</f>
        <v/>
      </c>
      <c r="AQ1368" s="2" t="str">
        <f>_xlfn.XLOOKUP($A1368,Results!$A$2:$A$2256,Results!L$2:L$2256,"")</f>
        <v/>
      </c>
      <c r="AR1368" s="2" t="str">
        <f>_xlfn.XLOOKUP($A1368,Results!$A$2:$A$2256,Results!M$2:M$2256,"")</f>
        <v/>
      </c>
      <c r="AS1368" s="2" t="str">
        <f>_xlfn.XLOOKUP($A1368,Results!$A$2:$A$2256,Results!N$2:N$2256,"")</f>
        <v/>
      </c>
      <c r="AT1368" s="2" t="str">
        <f>_xlfn.XLOOKUP($A1368,Results!$A$2:$A$2256,Results!O$2:O$2256,"")</f>
        <v/>
      </c>
      <c r="AU1368" s="2" t="str">
        <f>_xlfn.XLOOKUP($A1368,Results!$A$2:$A$2256,Results!P$2:P$2256,"")</f>
        <v/>
      </c>
      <c r="AV1368" s="2" t="str">
        <f>_xlfn.XLOOKUP($A1368,Results!$A$2:$A$2256,Results!Q$2:Q$2256,"")</f>
        <v/>
      </c>
      <c r="AW1368" s="2" t="str">
        <f>_xlfn.XLOOKUP($A1368,Results!$A$2:$A$2256,Results!R$2:R$2256,"")</f>
        <v/>
      </c>
      <c r="AX1368" s="2" t="str">
        <f>_xlfn.XLOOKUP($A1368,Results!$A$2:$A$2256,Results!S$2:S$2256,"")</f>
        <v/>
      </c>
      <c r="AY1368" s="2" t="str">
        <f>_xlfn.XLOOKUP($A1368,Results!$A$2:$A$2256,Results!T$2:T$2256,"")</f>
        <v/>
      </c>
      <c r="AZ1368" s="2" t="str">
        <f>_xlfn.XLOOKUP($A1368,Results!$A$2:$A$2256,Results!U$2:U$2256,"")</f>
        <v/>
      </c>
      <c r="BA1368" s="2" t="str">
        <f>_xlfn.XLOOKUP($A1368,Results!$A$2:$A$2256,Results!V$2:V$2256,"")</f>
        <v/>
      </c>
      <c r="BB1368" s="2" t="str">
        <f>_xlfn.XLOOKUP($A1368,Results!$A$2:$A$2256,Results!W$2:W$2256,"")</f>
        <v/>
      </c>
      <c r="BC1368" s="2" t="str">
        <f>_xlfn.XLOOKUP($A1368,Results!$A$2:$A$2256,Results!X$2:X$2256,"")</f>
        <v/>
      </c>
      <c r="BD1368" s="2" t="str">
        <f>_xlfn.XLOOKUP($A1368,Results!$A$2:$A$2256,Results!Y$2:Y$2256,"")</f>
        <v/>
      </c>
      <c r="BE1368" s="2" t="str">
        <f>_xlfn.XLOOKUP($A1368,Results!$A$2:$A$2256,Results!Z$2:Z$2256,"")</f>
        <v/>
      </c>
    </row>
    <row r="1369" spans="1:57" ht="38.25" customHeight="1" x14ac:dyDescent="0.3">
      <c r="A1369">
        <v>907046</v>
      </c>
      <c r="B1369">
        <v>281928</v>
      </c>
      <c r="C1369" t="s">
        <v>36</v>
      </c>
      <c r="D1369">
        <v>9341355097</v>
      </c>
      <c r="F1369" s="2">
        <v>11471</v>
      </c>
      <c r="G1369" s="2">
        <v>4</v>
      </c>
      <c r="H1369" s="2" t="s">
        <v>92</v>
      </c>
      <c r="I1369">
        <v>0</v>
      </c>
      <c r="J1369" t="s">
        <v>39</v>
      </c>
      <c r="K1369" t="s">
        <v>39</v>
      </c>
      <c r="L1369">
        <v>0.5</v>
      </c>
      <c r="M1369" s="2" t="s">
        <v>36</v>
      </c>
      <c r="N1369" s="9" t="s">
        <v>36</v>
      </c>
      <c r="O1369" t="s">
        <v>36</v>
      </c>
      <c r="P1369" t="s">
        <v>36</v>
      </c>
      <c r="Q1369" t="s">
        <v>36</v>
      </c>
      <c r="R1369">
        <v>0.5</v>
      </c>
      <c r="S1369" s="1">
        <v>45744.812968634258</v>
      </c>
      <c r="T1369" t="s">
        <v>42</v>
      </c>
      <c r="U1369" s="1">
        <v>45744.591666666667</v>
      </c>
      <c r="V1369" t="s">
        <v>43</v>
      </c>
      <c r="W1369" t="s">
        <v>36</v>
      </c>
      <c r="X1369">
        <v>0</v>
      </c>
      <c r="Y1369">
        <v>999</v>
      </c>
      <c r="Z1369" t="s">
        <v>36</v>
      </c>
      <c r="AA1369" t="s">
        <v>36</v>
      </c>
      <c r="AB1369" t="s">
        <v>36</v>
      </c>
      <c r="AC1369" t="s">
        <v>92</v>
      </c>
      <c r="AD1369" t="s">
        <v>92</v>
      </c>
      <c r="AE1369" t="s">
        <v>45</v>
      </c>
      <c r="AF1369" s="2"/>
      <c r="AI1369" s="2" t="str">
        <f>IF(COUNTIF(Classification!$A$2:$A$338, H1369)&gt;0,"FEE", " ")</f>
        <v>FEE</v>
      </c>
      <c r="AJ1369" s="2" t="e">
        <f>VLOOKUP(A1369,'Classification Test Result'!$A$2:$D$2428,4,FALSE)</f>
        <v>#N/A</v>
      </c>
      <c r="AL1369" s="2" t="str">
        <f>_xlfn.XLOOKUP($A1369,Results!$A$2:$A$2256,Results!G$2:G$2256,"")</f>
        <v/>
      </c>
      <c r="AM1369" s="2" t="str">
        <f>_xlfn.XLOOKUP($A1369,Results!$A$2:$A$2256,Results!H$2:H$2256,"")</f>
        <v/>
      </c>
      <c r="AN1369" s="2" t="str">
        <f>_xlfn.XLOOKUP($A1369,Results!$A$2:$A$2256,Results!I$2:I$2256,"")</f>
        <v/>
      </c>
      <c r="AO1369" s="2" t="str">
        <f>_xlfn.XLOOKUP($A1369,Results!$A$2:$A$2256,Results!J$2:J$2256,"")</f>
        <v/>
      </c>
      <c r="AP1369" s="2" t="str">
        <f>_xlfn.XLOOKUP($A1369,Results!$A$2:$A$2256,Results!K$2:K$2256,"")</f>
        <v/>
      </c>
      <c r="AQ1369" s="2" t="str">
        <f>_xlfn.XLOOKUP($A1369,Results!$A$2:$A$2256,Results!L$2:L$2256,"")</f>
        <v/>
      </c>
      <c r="AR1369" s="2" t="str">
        <f>_xlfn.XLOOKUP($A1369,Results!$A$2:$A$2256,Results!M$2:M$2256,"")</f>
        <v/>
      </c>
      <c r="AS1369" s="2" t="str">
        <f>_xlfn.XLOOKUP($A1369,Results!$A$2:$A$2256,Results!N$2:N$2256,"")</f>
        <v/>
      </c>
      <c r="AT1369" s="2" t="str">
        <f>_xlfn.XLOOKUP($A1369,Results!$A$2:$A$2256,Results!O$2:O$2256,"")</f>
        <v/>
      </c>
      <c r="AU1369" s="2" t="str">
        <f>_xlfn.XLOOKUP($A1369,Results!$A$2:$A$2256,Results!P$2:P$2256,"")</f>
        <v/>
      </c>
      <c r="AV1369" s="2" t="str">
        <f>_xlfn.XLOOKUP($A1369,Results!$A$2:$A$2256,Results!Q$2:Q$2256,"")</f>
        <v/>
      </c>
      <c r="AW1369" s="2" t="str">
        <f>_xlfn.XLOOKUP($A1369,Results!$A$2:$A$2256,Results!R$2:R$2256,"")</f>
        <v/>
      </c>
      <c r="AX1369" s="2" t="str">
        <f>_xlfn.XLOOKUP($A1369,Results!$A$2:$A$2256,Results!S$2:S$2256,"")</f>
        <v/>
      </c>
      <c r="AY1369" s="2" t="str">
        <f>_xlfn.XLOOKUP($A1369,Results!$A$2:$A$2256,Results!T$2:T$2256,"")</f>
        <v/>
      </c>
      <c r="AZ1369" s="2" t="str">
        <f>_xlfn.XLOOKUP($A1369,Results!$A$2:$A$2256,Results!U$2:U$2256,"")</f>
        <v/>
      </c>
      <c r="BA1369" s="2" t="str">
        <f>_xlfn.XLOOKUP($A1369,Results!$A$2:$A$2256,Results!V$2:V$2256,"")</f>
        <v/>
      </c>
      <c r="BB1369" s="2" t="str">
        <f>_xlfn.XLOOKUP($A1369,Results!$A$2:$A$2256,Results!W$2:W$2256,"")</f>
        <v/>
      </c>
      <c r="BC1369" s="2" t="str">
        <f>_xlfn.XLOOKUP($A1369,Results!$A$2:$A$2256,Results!X$2:X$2256,"")</f>
        <v/>
      </c>
      <c r="BD1369" s="2" t="str">
        <f>_xlfn.XLOOKUP($A1369,Results!$A$2:$A$2256,Results!Y$2:Y$2256,"")</f>
        <v/>
      </c>
      <c r="BE1369" s="2" t="str">
        <f>_xlfn.XLOOKUP($A1369,Results!$A$2:$A$2256,Results!Z$2:Z$2256,"")</f>
        <v/>
      </c>
    </row>
    <row r="1370" spans="1:57" ht="38.25" customHeight="1" x14ac:dyDescent="0.3">
      <c r="A1370">
        <v>907047</v>
      </c>
      <c r="B1370">
        <v>281929</v>
      </c>
      <c r="C1370" t="s">
        <v>36</v>
      </c>
      <c r="D1370">
        <v>9341355100</v>
      </c>
      <c r="F1370" s="2">
        <v>11471</v>
      </c>
      <c r="G1370" s="2">
        <v>14</v>
      </c>
      <c r="H1370" s="2" t="s">
        <v>92</v>
      </c>
      <c r="I1370">
        <v>0</v>
      </c>
      <c r="J1370" t="s">
        <v>39</v>
      </c>
      <c r="K1370" t="s">
        <v>39</v>
      </c>
      <c r="L1370">
        <v>0.5</v>
      </c>
      <c r="M1370" s="2" t="s">
        <v>36</v>
      </c>
      <c r="N1370" s="9" t="s">
        <v>36</v>
      </c>
      <c r="O1370" t="s">
        <v>36</v>
      </c>
      <c r="P1370" t="s">
        <v>36</v>
      </c>
      <c r="Q1370" t="s">
        <v>36</v>
      </c>
      <c r="R1370">
        <v>0.5</v>
      </c>
      <c r="S1370" s="1">
        <v>45744.812942673612</v>
      </c>
      <c r="T1370" t="s">
        <v>42</v>
      </c>
      <c r="U1370" s="1">
        <v>45744.592361111107</v>
      </c>
      <c r="V1370" t="s">
        <v>43</v>
      </c>
      <c r="W1370" t="s">
        <v>36</v>
      </c>
      <c r="X1370">
        <v>0</v>
      </c>
      <c r="Y1370">
        <v>999</v>
      </c>
      <c r="Z1370" t="s">
        <v>36</v>
      </c>
      <c r="AA1370" t="s">
        <v>36</v>
      </c>
      <c r="AB1370" t="s">
        <v>36</v>
      </c>
      <c r="AC1370" t="s">
        <v>92</v>
      </c>
      <c r="AD1370" t="s">
        <v>92</v>
      </c>
      <c r="AE1370" t="s">
        <v>45</v>
      </c>
      <c r="AF1370" s="2"/>
      <c r="AI1370" s="2" t="str">
        <f>IF(COUNTIF(Classification!$A$2:$A$338, H1370)&gt;0,"FEE", " ")</f>
        <v>FEE</v>
      </c>
      <c r="AJ1370" s="2" t="e">
        <f>VLOOKUP(A1370,'Classification Test Result'!$A$2:$D$2428,4,FALSE)</f>
        <v>#N/A</v>
      </c>
      <c r="AL1370" s="2" t="str">
        <f>_xlfn.XLOOKUP($A1370,Results!$A$2:$A$2256,Results!G$2:G$2256,"")</f>
        <v/>
      </c>
      <c r="AM1370" s="2" t="str">
        <f>_xlfn.XLOOKUP($A1370,Results!$A$2:$A$2256,Results!H$2:H$2256,"")</f>
        <v/>
      </c>
      <c r="AN1370" s="2" t="str">
        <f>_xlfn.XLOOKUP($A1370,Results!$A$2:$A$2256,Results!I$2:I$2256,"")</f>
        <v/>
      </c>
      <c r="AO1370" s="2" t="str">
        <f>_xlfn.XLOOKUP($A1370,Results!$A$2:$A$2256,Results!J$2:J$2256,"")</f>
        <v/>
      </c>
      <c r="AP1370" s="2" t="str">
        <f>_xlfn.XLOOKUP($A1370,Results!$A$2:$A$2256,Results!K$2:K$2256,"")</f>
        <v/>
      </c>
      <c r="AQ1370" s="2" t="str">
        <f>_xlfn.XLOOKUP($A1370,Results!$A$2:$A$2256,Results!L$2:L$2256,"")</f>
        <v/>
      </c>
      <c r="AR1370" s="2" t="str">
        <f>_xlfn.XLOOKUP($A1370,Results!$A$2:$A$2256,Results!M$2:M$2256,"")</f>
        <v/>
      </c>
      <c r="AS1370" s="2" t="str">
        <f>_xlfn.XLOOKUP($A1370,Results!$A$2:$A$2256,Results!N$2:N$2256,"")</f>
        <v/>
      </c>
      <c r="AT1370" s="2" t="str">
        <f>_xlfn.XLOOKUP($A1370,Results!$A$2:$A$2256,Results!O$2:O$2256,"")</f>
        <v/>
      </c>
      <c r="AU1370" s="2" t="str">
        <f>_xlfn.XLOOKUP($A1370,Results!$A$2:$A$2256,Results!P$2:P$2256,"")</f>
        <v/>
      </c>
      <c r="AV1370" s="2" t="str">
        <f>_xlfn.XLOOKUP($A1370,Results!$A$2:$A$2256,Results!Q$2:Q$2256,"")</f>
        <v/>
      </c>
      <c r="AW1370" s="2" t="str">
        <f>_xlfn.XLOOKUP($A1370,Results!$A$2:$A$2256,Results!R$2:R$2256,"")</f>
        <v/>
      </c>
      <c r="AX1370" s="2" t="str">
        <f>_xlfn.XLOOKUP($A1370,Results!$A$2:$A$2256,Results!S$2:S$2256,"")</f>
        <v/>
      </c>
      <c r="AY1370" s="2" t="str">
        <f>_xlfn.XLOOKUP($A1370,Results!$A$2:$A$2256,Results!T$2:T$2256,"")</f>
        <v/>
      </c>
      <c r="AZ1370" s="2" t="str">
        <f>_xlfn.XLOOKUP($A1370,Results!$A$2:$A$2256,Results!U$2:U$2256,"")</f>
        <v/>
      </c>
      <c r="BA1370" s="2" t="str">
        <f>_xlfn.XLOOKUP($A1370,Results!$A$2:$A$2256,Results!V$2:V$2256,"")</f>
        <v/>
      </c>
      <c r="BB1370" s="2" t="str">
        <f>_xlfn.XLOOKUP($A1370,Results!$A$2:$A$2256,Results!W$2:W$2256,"")</f>
        <v/>
      </c>
      <c r="BC1370" s="2" t="str">
        <f>_xlfn.XLOOKUP($A1370,Results!$A$2:$A$2256,Results!X$2:X$2256,"")</f>
        <v/>
      </c>
      <c r="BD1370" s="2" t="str">
        <f>_xlfn.XLOOKUP($A1370,Results!$A$2:$A$2256,Results!Y$2:Y$2256,"")</f>
        <v/>
      </c>
      <c r="BE1370" s="2" t="str">
        <f>_xlfn.XLOOKUP($A1370,Results!$A$2:$A$2256,Results!Z$2:Z$2256,"")</f>
        <v/>
      </c>
    </row>
    <row r="1371" spans="1:57" ht="38.25" customHeight="1" x14ac:dyDescent="0.3">
      <c r="A1371">
        <v>907048</v>
      </c>
      <c r="B1371">
        <v>281912</v>
      </c>
      <c r="C1371" t="s">
        <v>36</v>
      </c>
      <c r="D1371">
        <v>9341438120</v>
      </c>
      <c r="F1371" s="2">
        <v>11471</v>
      </c>
      <c r="G1371" s="2">
        <v>13</v>
      </c>
      <c r="H1371" s="2" t="s">
        <v>92</v>
      </c>
      <c r="I1371">
        <v>0</v>
      </c>
      <c r="J1371" t="s">
        <v>39</v>
      </c>
      <c r="K1371" t="s">
        <v>39</v>
      </c>
      <c r="L1371">
        <v>0.5</v>
      </c>
      <c r="M1371" s="2" t="s">
        <v>36</v>
      </c>
      <c r="N1371" s="9" t="s">
        <v>36</v>
      </c>
      <c r="O1371" t="s">
        <v>36</v>
      </c>
      <c r="P1371" t="s">
        <v>36</v>
      </c>
      <c r="Q1371" t="s">
        <v>36</v>
      </c>
      <c r="R1371">
        <v>0.5</v>
      </c>
      <c r="S1371" s="1">
        <v>45744.729533877318</v>
      </c>
      <c r="T1371" t="s">
        <v>42</v>
      </c>
      <c r="U1371" s="1">
        <v>45744.511805555558</v>
      </c>
      <c r="V1371" t="s">
        <v>43</v>
      </c>
      <c r="W1371" t="s">
        <v>36</v>
      </c>
      <c r="X1371">
        <v>0</v>
      </c>
      <c r="Y1371">
        <v>999</v>
      </c>
      <c r="Z1371" t="s">
        <v>36</v>
      </c>
      <c r="AA1371" t="s">
        <v>36</v>
      </c>
      <c r="AB1371" t="s">
        <v>36</v>
      </c>
      <c r="AC1371" t="s">
        <v>92</v>
      </c>
      <c r="AD1371" t="s">
        <v>92</v>
      </c>
      <c r="AE1371" t="s">
        <v>45</v>
      </c>
      <c r="AF1371" s="2"/>
      <c r="AI1371" s="2" t="str">
        <f>IF(COUNTIF(Classification!$A$2:$A$338, H1371)&gt;0,"FEE", " ")</f>
        <v>FEE</v>
      </c>
      <c r="AJ1371" s="2" t="e">
        <f>VLOOKUP(A1371,'Classification Test Result'!$A$2:$D$2428,4,FALSE)</f>
        <v>#N/A</v>
      </c>
      <c r="AL1371" s="2" t="str">
        <f>_xlfn.XLOOKUP($A1371,Results!$A$2:$A$2256,Results!G$2:G$2256,"")</f>
        <v/>
      </c>
      <c r="AM1371" s="2" t="str">
        <f>_xlfn.XLOOKUP($A1371,Results!$A$2:$A$2256,Results!H$2:H$2256,"")</f>
        <v/>
      </c>
      <c r="AN1371" s="2" t="str">
        <f>_xlfn.XLOOKUP($A1371,Results!$A$2:$A$2256,Results!I$2:I$2256,"")</f>
        <v/>
      </c>
      <c r="AO1371" s="2" t="str">
        <f>_xlfn.XLOOKUP($A1371,Results!$A$2:$A$2256,Results!J$2:J$2256,"")</f>
        <v/>
      </c>
      <c r="AP1371" s="2" t="str">
        <f>_xlfn.XLOOKUP($A1371,Results!$A$2:$A$2256,Results!K$2:K$2256,"")</f>
        <v/>
      </c>
      <c r="AQ1371" s="2" t="str">
        <f>_xlfn.XLOOKUP($A1371,Results!$A$2:$A$2256,Results!L$2:L$2256,"")</f>
        <v/>
      </c>
      <c r="AR1371" s="2" t="str">
        <f>_xlfn.XLOOKUP($A1371,Results!$A$2:$A$2256,Results!M$2:M$2256,"")</f>
        <v/>
      </c>
      <c r="AS1371" s="2" t="str">
        <f>_xlfn.XLOOKUP($A1371,Results!$A$2:$A$2256,Results!N$2:N$2256,"")</f>
        <v/>
      </c>
      <c r="AT1371" s="2" t="str">
        <f>_xlfn.XLOOKUP($A1371,Results!$A$2:$A$2256,Results!O$2:O$2256,"")</f>
        <v/>
      </c>
      <c r="AU1371" s="2" t="str">
        <f>_xlfn.XLOOKUP($A1371,Results!$A$2:$A$2256,Results!P$2:P$2256,"")</f>
        <v/>
      </c>
      <c r="AV1371" s="2" t="str">
        <f>_xlfn.XLOOKUP($A1371,Results!$A$2:$A$2256,Results!Q$2:Q$2256,"")</f>
        <v/>
      </c>
      <c r="AW1371" s="2" t="str">
        <f>_xlfn.XLOOKUP($A1371,Results!$A$2:$A$2256,Results!R$2:R$2256,"")</f>
        <v/>
      </c>
      <c r="AX1371" s="2" t="str">
        <f>_xlfn.XLOOKUP($A1371,Results!$A$2:$A$2256,Results!S$2:S$2256,"")</f>
        <v/>
      </c>
      <c r="AY1371" s="2" t="str">
        <f>_xlfn.XLOOKUP($A1371,Results!$A$2:$A$2256,Results!T$2:T$2256,"")</f>
        <v/>
      </c>
      <c r="AZ1371" s="2" t="str">
        <f>_xlfn.XLOOKUP($A1371,Results!$A$2:$A$2256,Results!U$2:U$2256,"")</f>
        <v/>
      </c>
      <c r="BA1371" s="2" t="str">
        <f>_xlfn.XLOOKUP($A1371,Results!$A$2:$A$2256,Results!V$2:V$2256,"")</f>
        <v/>
      </c>
      <c r="BB1371" s="2" t="str">
        <f>_xlfn.XLOOKUP($A1371,Results!$A$2:$A$2256,Results!W$2:W$2256,"")</f>
        <v/>
      </c>
      <c r="BC1371" s="2" t="str">
        <f>_xlfn.XLOOKUP($A1371,Results!$A$2:$A$2256,Results!X$2:X$2256,"")</f>
        <v/>
      </c>
      <c r="BD1371" s="2" t="str">
        <f>_xlfn.XLOOKUP($A1371,Results!$A$2:$A$2256,Results!Y$2:Y$2256,"")</f>
        <v/>
      </c>
      <c r="BE1371" s="2" t="str">
        <f>_xlfn.XLOOKUP($A1371,Results!$A$2:$A$2256,Results!Z$2:Z$2256,"")</f>
        <v/>
      </c>
    </row>
    <row r="1372" spans="1:57" ht="38.25" customHeight="1" x14ac:dyDescent="0.3">
      <c r="A1372">
        <v>907049</v>
      </c>
      <c r="B1372">
        <v>281837</v>
      </c>
      <c r="C1372" t="s">
        <v>36</v>
      </c>
      <c r="D1372">
        <v>9341338261</v>
      </c>
      <c r="F1372" s="2">
        <v>11471</v>
      </c>
      <c r="G1372" s="2">
        <v>2</v>
      </c>
      <c r="H1372" s="2" t="s">
        <v>92</v>
      </c>
      <c r="I1372">
        <v>0</v>
      </c>
      <c r="J1372" t="s">
        <v>39</v>
      </c>
      <c r="K1372" t="s">
        <v>39</v>
      </c>
      <c r="L1372">
        <v>0.5</v>
      </c>
      <c r="M1372" s="2" t="s">
        <v>36</v>
      </c>
      <c r="N1372" s="9" t="s">
        <v>36</v>
      </c>
      <c r="O1372" t="s">
        <v>36</v>
      </c>
      <c r="P1372" t="s">
        <v>36</v>
      </c>
      <c r="Q1372" t="s">
        <v>36</v>
      </c>
      <c r="R1372">
        <v>0.5</v>
      </c>
      <c r="S1372" s="1">
        <v>45744.62535628472</v>
      </c>
      <c r="T1372" t="s">
        <v>42</v>
      </c>
      <c r="U1372" s="1">
        <v>45744.411805555559</v>
      </c>
      <c r="V1372" t="s">
        <v>43</v>
      </c>
      <c r="W1372" t="s">
        <v>36</v>
      </c>
      <c r="X1372">
        <v>0</v>
      </c>
      <c r="Y1372">
        <v>999</v>
      </c>
      <c r="Z1372" t="s">
        <v>36</v>
      </c>
      <c r="AA1372" t="s">
        <v>36</v>
      </c>
      <c r="AB1372" t="s">
        <v>36</v>
      </c>
      <c r="AC1372" t="s">
        <v>92</v>
      </c>
      <c r="AD1372" t="s">
        <v>92</v>
      </c>
      <c r="AE1372" t="s">
        <v>45</v>
      </c>
      <c r="AF1372" s="2"/>
      <c r="AI1372" s="2" t="str">
        <f>IF(COUNTIF(Classification!$A$2:$A$338, H1372)&gt;0,"FEE", " ")</f>
        <v>FEE</v>
      </c>
      <c r="AJ1372" s="2" t="e">
        <f>VLOOKUP(A1372,'Classification Test Result'!$A$2:$D$2428,4,FALSE)</f>
        <v>#N/A</v>
      </c>
      <c r="AL1372" s="2" t="str">
        <f>_xlfn.XLOOKUP($A1372,Results!$A$2:$A$2256,Results!G$2:G$2256,"")</f>
        <v/>
      </c>
      <c r="AM1372" s="2" t="str">
        <f>_xlfn.XLOOKUP($A1372,Results!$A$2:$A$2256,Results!H$2:H$2256,"")</f>
        <v/>
      </c>
      <c r="AN1372" s="2" t="str">
        <f>_xlfn.XLOOKUP($A1372,Results!$A$2:$A$2256,Results!I$2:I$2256,"")</f>
        <v/>
      </c>
      <c r="AO1372" s="2" t="str">
        <f>_xlfn.XLOOKUP($A1372,Results!$A$2:$A$2256,Results!J$2:J$2256,"")</f>
        <v/>
      </c>
      <c r="AP1372" s="2" t="str">
        <f>_xlfn.XLOOKUP($A1372,Results!$A$2:$A$2256,Results!K$2:K$2256,"")</f>
        <v/>
      </c>
      <c r="AQ1372" s="2" t="str">
        <f>_xlfn.XLOOKUP($A1372,Results!$A$2:$A$2256,Results!L$2:L$2256,"")</f>
        <v/>
      </c>
      <c r="AR1372" s="2" t="str">
        <f>_xlfn.XLOOKUP($A1372,Results!$A$2:$A$2256,Results!M$2:M$2256,"")</f>
        <v/>
      </c>
      <c r="AS1372" s="2" t="str">
        <f>_xlfn.XLOOKUP($A1372,Results!$A$2:$A$2256,Results!N$2:N$2256,"")</f>
        <v/>
      </c>
      <c r="AT1372" s="2" t="str">
        <f>_xlfn.XLOOKUP($A1372,Results!$A$2:$A$2256,Results!O$2:O$2256,"")</f>
        <v/>
      </c>
      <c r="AU1372" s="2" t="str">
        <f>_xlfn.XLOOKUP($A1372,Results!$A$2:$A$2256,Results!P$2:P$2256,"")</f>
        <v/>
      </c>
      <c r="AV1372" s="2" t="str">
        <f>_xlfn.XLOOKUP($A1372,Results!$A$2:$A$2256,Results!Q$2:Q$2256,"")</f>
        <v/>
      </c>
      <c r="AW1372" s="2" t="str">
        <f>_xlfn.XLOOKUP($A1372,Results!$A$2:$A$2256,Results!R$2:R$2256,"")</f>
        <v/>
      </c>
      <c r="AX1372" s="2" t="str">
        <f>_xlfn.XLOOKUP($A1372,Results!$A$2:$A$2256,Results!S$2:S$2256,"")</f>
        <v/>
      </c>
      <c r="AY1372" s="2" t="str">
        <f>_xlfn.XLOOKUP($A1372,Results!$A$2:$A$2256,Results!T$2:T$2256,"")</f>
        <v/>
      </c>
      <c r="AZ1372" s="2" t="str">
        <f>_xlfn.XLOOKUP($A1372,Results!$A$2:$A$2256,Results!U$2:U$2256,"")</f>
        <v/>
      </c>
      <c r="BA1372" s="2" t="str">
        <f>_xlfn.XLOOKUP($A1372,Results!$A$2:$A$2256,Results!V$2:V$2256,"")</f>
        <v/>
      </c>
      <c r="BB1372" s="2" t="str">
        <f>_xlfn.XLOOKUP($A1372,Results!$A$2:$A$2256,Results!W$2:W$2256,"")</f>
        <v/>
      </c>
      <c r="BC1372" s="2" t="str">
        <f>_xlfn.XLOOKUP($A1372,Results!$A$2:$A$2256,Results!X$2:X$2256,"")</f>
        <v/>
      </c>
      <c r="BD1372" s="2" t="str">
        <f>_xlfn.XLOOKUP($A1372,Results!$A$2:$A$2256,Results!Y$2:Y$2256,"")</f>
        <v/>
      </c>
      <c r="BE1372" s="2" t="str">
        <f>_xlfn.XLOOKUP($A1372,Results!$A$2:$A$2256,Results!Z$2:Z$2256,"")</f>
        <v/>
      </c>
    </row>
    <row r="1373" spans="1:57" ht="38.25" customHeight="1" x14ac:dyDescent="0.3">
      <c r="A1373">
        <v>907050</v>
      </c>
      <c r="B1373">
        <v>281764</v>
      </c>
      <c r="C1373" t="s">
        <v>36</v>
      </c>
      <c r="D1373">
        <v>9341430924</v>
      </c>
      <c r="F1373" s="2">
        <v>11471</v>
      </c>
      <c r="G1373" s="2">
        <v>9</v>
      </c>
      <c r="H1373" s="2" t="s">
        <v>92</v>
      </c>
      <c r="I1373">
        <v>0</v>
      </c>
      <c r="J1373" t="s">
        <v>39</v>
      </c>
      <c r="K1373" t="s">
        <v>39</v>
      </c>
      <c r="L1373">
        <v>0.5</v>
      </c>
      <c r="M1373" s="2" t="s">
        <v>36</v>
      </c>
      <c r="N1373" s="9" t="s">
        <v>36</v>
      </c>
      <c r="O1373" t="s">
        <v>36</v>
      </c>
      <c r="P1373" t="s">
        <v>36</v>
      </c>
      <c r="Q1373" t="s">
        <v>36</v>
      </c>
      <c r="R1373">
        <v>0.5</v>
      </c>
      <c r="S1373" s="1">
        <v>45744.564915856477</v>
      </c>
      <c r="T1373" t="s">
        <v>42</v>
      </c>
      <c r="U1373" s="1">
        <v>45744.34375</v>
      </c>
      <c r="V1373" t="s">
        <v>43</v>
      </c>
      <c r="W1373" t="s">
        <v>36</v>
      </c>
      <c r="X1373">
        <v>0</v>
      </c>
      <c r="Y1373">
        <v>999</v>
      </c>
      <c r="Z1373" t="s">
        <v>36</v>
      </c>
      <c r="AA1373" t="s">
        <v>36</v>
      </c>
      <c r="AB1373" t="s">
        <v>36</v>
      </c>
      <c r="AC1373" t="s">
        <v>92</v>
      </c>
      <c r="AD1373" t="s">
        <v>92</v>
      </c>
      <c r="AE1373" t="s">
        <v>45</v>
      </c>
      <c r="AF1373" s="2"/>
      <c r="AI1373" s="2" t="str">
        <f>IF(COUNTIF(Classification!$A$2:$A$338, H1373)&gt;0,"FEE", " ")</f>
        <v>FEE</v>
      </c>
      <c r="AJ1373" s="2" t="e">
        <f>VLOOKUP(A1373,'Classification Test Result'!$A$2:$D$2428,4,FALSE)</f>
        <v>#N/A</v>
      </c>
      <c r="AL1373" s="2" t="str">
        <f>_xlfn.XLOOKUP($A1373,Results!$A$2:$A$2256,Results!G$2:G$2256,"")</f>
        <v/>
      </c>
      <c r="AM1373" s="2" t="str">
        <f>_xlfn.XLOOKUP($A1373,Results!$A$2:$A$2256,Results!H$2:H$2256,"")</f>
        <v/>
      </c>
      <c r="AN1373" s="2" t="str">
        <f>_xlfn.XLOOKUP($A1373,Results!$A$2:$A$2256,Results!I$2:I$2256,"")</f>
        <v/>
      </c>
      <c r="AO1373" s="2" t="str">
        <f>_xlfn.XLOOKUP($A1373,Results!$A$2:$A$2256,Results!J$2:J$2256,"")</f>
        <v/>
      </c>
      <c r="AP1373" s="2" t="str">
        <f>_xlfn.XLOOKUP($A1373,Results!$A$2:$A$2256,Results!K$2:K$2256,"")</f>
        <v/>
      </c>
      <c r="AQ1373" s="2" t="str">
        <f>_xlfn.XLOOKUP($A1373,Results!$A$2:$A$2256,Results!L$2:L$2256,"")</f>
        <v/>
      </c>
      <c r="AR1373" s="2" t="str">
        <f>_xlfn.XLOOKUP($A1373,Results!$A$2:$A$2256,Results!M$2:M$2256,"")</f>
        <v/>
      </c>
      <c r="AS1373" s="2" t="str">
        <f>_xlfn.XLOOKUP($A1373,Results!$A$2:$A$2256,Results!N$2:N$2256,"")</f>
        <v/>
      </c>
      <c r="AT1373" s="2" t="str">
        <f>_xlfn.XLOOKUP($A1373,Results!$A$2:$A$2256,Results!O$2:O$2256,"")</f>
        <v/>
      </c>
      <c r="AU1373" s="2" t="str">
        <f>_xlfn.XLOOKUP($A1373,Results!$A$2:$A$2256,Results!P$2:P$2256,"")</f>
        <v/>
      </c>
      <c r="AV1373" s="2" t="str">
        <f>_xlfn.XLOOKUP($A1373,Results!$A$2:$A$2256,Results!Q$2:Q$2256,"")</f>
        <v/>
      </c>
      <c r="AW1373" s="2" t="str">
        <f>_xlfn.XLOOKUP($A1373,Results!$A$2:$A$2256,Results!R$2:R$2256,"")</f>
        <v/>
      </c>
      <c r="AX1373" s="2" t="str">
        <f>_xlfn.XLOOKUP($A1373,Results!$A$2:$A$2256,Results!S$2:S$2256,"")</f>
        <v/>
      </c>
      <c r="AY1373" s="2" t="str">
        <f>_xlfn.XLOOKUP($A1373,Results!$A$2:$A$2256,Results!T$2:T$2256,"")</f>
        <v/>
      </c>
      <c r="AZ1373" s="2" t="str">
        <f>_xlfn.XLOOKUP($A1373,Results!$A$2:$A$2256,Results!U$2:U$2256,"")</f>
        <v/>
      </c>
      <c r="BA1373" s="2" t="str">
        <f>_xlfn.XLOOKUP($A1373,Results!$A$2:$A$2256,Results!V$2:V$2256,"")</f>
        <v/>
      </c>
      <c r="BB1373" s="2" t="str">
        <f>_xlfn.XLOOKUP($A1373,Results!$A$2:$A$2256,Results!W$2:W$2256,"")</f>
        <v/>
      </c>
      <c r="BC1373" s="2" t="str">
        <f>_xlfn.XLOOKUP($A1373,Results!$A$2:$A$2256,Results!X$2:X$2256,"")</f>
        <v/>
      </c>
      <c r="BD1373" s="2" t="str">
        <f>_xlfn.XLOOKUP($A1373,Results!$A$2:$A$2256,Results!Y$2:Y$2256,"")</f>
        <v/>
      </c>
      <c r="BE1373" s="2" t="str">
        <f>_xlfn.XLOOKUP($A1373,Results!$A$2:$A$2256,Results!Z$2:Z$2256,"")</f>
        <v/>
      </c>
    </row>
    <row r="1374" spans="1:57" ht="38.25" customHeight="1" x14ac:dyDescent="0.3">
      <c r="A1374">
        <v>907051</v>
      </c>
      <c r="B1374">
        <v>281740</v>
      </c>
      <c r="C1374" t="s">
        <v>36</v>
      </c>
      <c r="D1374">
        <v>34691</v>
      </c>
      <c r="F1374" s="2">
        <v>10455</v>
      </c>
      <c r="G1374" s="2">
        <v>11</v>
      </c>
      <c r="H1374" s="2" t="s">
        <v>4349</v>
      </c>
      <c r="I1374">
        <v>1</v>
      </c>
      <c r="J1374" t="s">
        <v>39</v>
      </c>
      <c r="K1374" t="s">
        <v>39</v>
      </c>
      <c r="L1374">
        <v>195.08</v>
      </c>
      <c r="M1374" s="2" t="s">
        <v>36</v>
      </c>
      <c r="N1374" s="9" t="s">
        <v>36</v>
      </c>
      <c r="O1374" t="s">
        <v>36</v>
      </c>
      <c r="P1374" t="s">
        <v>36</v>
      </c>
      <c r="Q1374" t="s">
        <v>36</v>
      </c>
      <c r="R1374">
        <v>195.08</v>
      </c>
      <c r="S1374" s="1">
        <v>45744.543028738422</v>
      </c>
      <c r="T1374" t="s">
        <v>42</v>
      </c>
      <c r="U1374" s="1">
        <v>45744.320138888892</v>
      </c>
      <c r="V1374" t="s">
        <v>43</v>
      </c>
      <c r="W1374" t="s">
        <v>36</v>
      </c>
      <c r="X1374">
        <v>0</v>
      </c>
      <c r="Y1374">
        <v>999</v>
      </c>
      <c r="Z1374" t="s">
        <v>36</v>
      </c>
      <c r="AA1374" t="s">
        <v>36</v>
      </c>
      <c r="AB1374" t="s">
        <v>36</v>
      </c>
      <c r="AC1374" t="s">
        <v>92</v>
      </c>
      <c r="AD1374" t="s">
        <v>92</v>
      </c>
      <c r="AE1374" t="s">
        <v>45</v>
      </c>
      <c r="AF1374" s="2"/>
      <c r="AI1374" s="2" t="str">
        <f>IF(COUNTIF(Classification!$A$2:$A$338, H1374)&gt;0,"FEE", " ")</f>
        <v>FEE</v>
      </c>
      <c r="AJ1374" s="2" t="e">
        <f>VLOOKUP(A1374,'Classification Test Result'!$A$2:$D$2428,4,FALSE)</f>
        <v>#N/A</v>
      </c>
      <c r="AL1374" s="2" t="str">
        <f>_xlfn.XLOOKUP($A1374,Results!$A$2:$A$2256,Results!G$2:G$2256,"")</f>
        <v/>
      </c>
      <c r="AM1374" s="2" t="str">
        <f>_xlfn.XLOOKUP($A1374,Results!$A$2:$A$2256,Results!H$2:H$2256,"")</f>
        <v/>
      </c>
      <c r="AN1374" s="2" t="str">
        <f>_xlfn.XLOOKUP($A1374,Results!$A$2:$A$2256,Results!I$2:I$2256,"")</f>
        <v/>
      </c>
      <c r="AO1374" s="2" t="str">
        <f>_xlfn.XLOOKUP($A1374,Results!$A$2:$A$2256,Results!J$2:J$2256,"")</f>
        <v/>
      </c>
      <c r="AP1374" s="2" t="str">
        <f>_xlfn.XLOOKUP($A1374,Results!$A$2:$A$2256,Results!K$2:K$2256,"")</f>
        <v/>
      </c>
      <c r="AQ1374" s="2" t="str">
        <f>_xlfn.XLOOKUP($A1374,Results!$A$2:$A$2256,Results!L$2:L$2256,"")</f>
        <v/>
      </c>
      <c r="AR1374" s="2" t="str">
        <f>_xlfn.XLOOKUP($A1374,Results!$A$2:$A$2256,Results!M$2:M$2256,"")</f>
        <v/>
      </c>
      <c r="AS1374" s="2" t="str">
        <f>_xlfn.XLOOKUP($A1374,Results!$A$2:$A$2256,Results!N$2:N$2256,"")</f>
        <v/>
      </c>
      <c r="AT1374" s="2" t="str">
        <f>_xlfn.XLOOKUP($A1374,Results!$A$2:$A$2256,Results!O$2:O$2256,"")</f>
        <v/>
      </c>
      <c r="AU1374" s="2" t="str">
        <f>_xlfn.XLOOKUP($A1374,Results!$A$2:$A$2256,Results!P$2:P$2256,"")</f>
        <v/>
      </c>
      <c r="AV1374" s="2" t="str">
        <f>_xlfn.XLOOKUP($A1374,Results!$A$2:$A$2256,Results!Q$2:Q$2256,"")</f>
        <v/>
      </c>
      <c r="AW1374" s="2" t="str">
        <f>_xlfn.XLOOKUP($A1374,Results!$A$2:$A$2256,Results!R$2:R$2256,"")</f>
        <v/>
      </c>
      <c r="AX1374" s="2" t="str">
        <f>_xlfn.XLOOKUP($A1374,Results!$A$2:$A$2256,Results!S$2:S$2256,"")</f>
        <v/>
      </c>
      <c r="AY1374" s="2" t="str">
        <f>_xlfn.XLOOKUP($A1374,Results!$A$2:$A$2256,Results!T$2:T$2256,"")</f>
        <v/>
      </c>
      <c r="AZ1374" s="2" t="str">
        <f>_xlfn.XLOOKUP($A1374,Results!$A$2:$A$2256,Results!U$2:U$2256,"")</f>
        <v/>
      </c>
      <c r="BA1374" s="2" t="str">
        <f>_xlfn.XLOOKUP($A1374,Results!$A$2:$A$2256,Results!V$2:V$2256,"")</f>
        <v/>
      </c>
      <c r="BB1374" s="2" t="str">
        <f>_xlfn.XLOOKUP($A1374,Results!$A$2:$A$2256,Results!W$2:W$2256,"")</f>
        <v/>
      </c>
      <c r="BC1374" s="2" t="str">
        <f>_xlfn.XLOOKUP($A1374,Results!$A$2:$A$2256,Results!X$2:X$2256,"")</f>
        <v/>
      </c>
      <c r="BD1374" s="2" t="str">
        <f>_xlfn.XLOOKUP($A1374,Results!$A$2:$A$2256,Results!Y$2:Y$2256,"")</f>
        <v/>
      </c>
      <c r="BE1374" s="2" t="str">
        <f>_xlfn.XLOOKUP($A1374,Results!$A$2:$A$2256,Results!Z$2:Z$2256,"")</f>
        <v/>
      </c>
    </row>
    <row r="1375" spans="1:57" ht="38.25" customHeight="1" x14ac:dyDescent="0.3">
      <c r="A1375">
        <v>907052</v>
      </c>
      <c r="B1375">
        <v>281750</v>
      </c>
      <c r="C1375" t="s">
        <v>36</v>
      </c>
      <c r="D1375">
        <v>34693</v>
      </c>
      <c r="F1375" s="2">
        <v>10455</v>
      </c>
      <c r="G1375" s="2">
        <v>16</v>
      </c>
      <c r="H1375" s="2" t="s">
        <v>4349</v>
      </c>
      <c r="I1375">
        <v>1</v>
      </c>
      <c r="J1375" t="s">
        <v>39</v>
      </c>
      <c r="K1375" t="s">
        <v>39</v>
      </c>
      <c r="L1375">
        <v>36.409999999999997</v>
      </c>
      <c r="M1375" s="2" t="s">
        <v>36</v>
      </c>
      <c r="N1375" s="9" t="s">
        <v>36</v>
      </c>
      <c r="O1375" t="s">
        <v>36</v>
      </c>
      <c r="P1375" t="s">
        <v>36</v>
      </c>
      <c r="Q1375" t="s">
        <v>36</v>
      </c>
      <c r="R1375">
        <v>36.409999999999997</v>
      </c>
      <c r="S1375" s="1">
        <v>45744.542715625001</v>
      </c>
      <c r="T1375" t="s">
        <v>42</v>
      </c>
      <c r="U1375" s="1">
        <v>45744.322916666657</v>
      </c>
      <c r="V1375" t="s">
        <v>43</v>
      </c>
      <c r="W1375" t="s">
        <v>36</v>
      </c>
      <c r="X1375">
        <v>0</v>
      </c>
      <c r="Y1375">
        <v>999</v>
      </c>
      <c r="Z1375" t="s">
        <v>36</v>
      </c>
      <c r="AA1375" t="s">
        <v>36</v>
      </c>
      <c r="AB1375" t="s">
        <v>36</v>
      </c>
      <c r="AC1375" t="s">
        <v>92</v>
      </c>
      <c r="AD1375" t="s">
        <v>92</v>
      </c>
      <c r="AE1375" t="s">
        <v>45</v>
      </c>
      <c r="AF1375" s="2"/>
      <c r="AI1375" s="2" t="str">
        <f>IF(COUNTIF(Classification!$A$2:$A$338, H1375)&gt;0,"FEE", " ")</f>
        <v>FEE</v>
      </c>
      <c r="AJ1375" s="2" t="e">
        <f>VLOOKUP(A1375,'Classification Test Result'!$A$2:$D$2428,4,FALSE)</f>
        <v>#N/A</v>
      </c>
      <c r="AL1375" s="2" t="str">
        <f>_xlfn.XLOOKUP($A1375,Results!$A$2:$A$2256,Results!G$2:G$2256,"")</f>
        <v/>
      </c>
      <c r="AM1375" s="2" t="str">
        <f>_xlfn.XLOOKUP($A1375,Results!$A$2:$A$2256,Results!H$2:H$2256,"")</f>
        <v/>
      </c>
      <c r="AN1375" s="2" t="str">
        <f>_xlfn.XLOOKUP($A1375,Results!$A$2:$A$2256,Results!I$2:I$2256,"")</f>
        <v/>
      </c>
      <c r="AO1375" s="2" t="str">
        <f>_xlfn.XLOOKUP($A1375,Results!$A$2:$A$2256,Results!J$2:J$2256,"")</f>
        <v/>
      </c>
      <c r="AP1375" s="2" t="str">
        <f>_xlfn.XLOOKUP($A1375,Results!$A$2:$A$2256,Results!K$2:K$2256,"")</f>
        <v/>
      </c>
      <c r="AQ1375" s="2" t="str">
        <f>_xlfn.XLOOKUP($A1375,Results!$A$2:$A$2256,Results!L$2:L$2256,"")</f>
        <v/>
      </c>
      <c r="AR1375" s="2" t="str">
        <f>_xlfn.XLOOKUP($A1375,Results!$A$2:$A$2256,Results!M$2:M$2256,"")</f>
        <v/>
      </c>
      <c r="AS1375" s="2" t="str">
        <f>_xlfn.XLOOKUP($A1375,Results!$A$2:$A$2256,Results!N$2:N$2256,"")</f>
        <v/>
      </c>
      <c r="AT1375" s="2" t="str">
        <f>_xlfn.XLOOKUP($A1375,Results!$A$2:$A$2256,Results!O$2:O$2256,"")</f>
        <v/>
      </c>
      <c r="AU1375" s="2" t="str">
        <f>_xlfn.XLOOKUP($A1375,Results!$A$2:$A$2256,Results!P$2:P$2256,"")</f>
        <v/>
      </c>
      <c r="AV1375" s="2" t="str">
        <f>_xlfn.XLOOKUP($A1375,Results!$A$2:$A$2256,Results!Q$2:Q$2256,"")</f>
        <v/>
      </c>
      <c r="AW1375" s="2" t="str">
        <f>_xlfn.XLOOKUP($A1375,Results!$A$2:$A$2256,Results!R$2:R$2256,"")</f>
        <v/>
      </c>
      <c r="AX1375" s="2" t="str">
        <f>_xlfn.XLOOKUP($A1375,Results!$A$2:$A$2256,Results!S$2:S$2256,"")</f>
        <v/>
      </c>
      <c r="AY1375" s="2" t="str">
        <f>_xlfn.XLOOKUP($A1375,Results!$A$2:$A$2256,Results!T$2:T$2256,"")</f>
        <v/>
      </c>
      <c r="AZ1375" s="2" t="str">
        <f>_xlfn.XLOOKUP($A1375,Results!$A$2:$A$2256,Results!U$2:U$2256,"")</f>
        <v/>
      </c>
      <c r="BA1375" s="2" t="str">
        <f>_xlfn.XLOOKUP($A1375,Results!$A$2:$A$2256,Results!V$2:V$2256,"")</f>
        <v/>
      </c>
      <c r="BB1375" s="2" t="str">
        <f>_xlfn.XLOOKUP($A1375,Results!$A$2:$A$2256,Results!W$2:W$2256,"")</f>
        <v/>
      </c>
      <c r="BC1375" s="2" t="str">
        <f>_xlfn.XLOOKUP($A1375,Results!$A$2:$A$2256,Results!X$2:X$2256,"")</f>
        <v/>
      </c>
      <c r="BD1375" s="2" t="str">
        <f>_xlfn.XLOOKUP($A1375,Results!$A$2:$A$2256,Results!Y$2:Y$2256,"")</f>
        <v/>
      </c>
      <c r="BE1375" s="2" t="str">
        <f>_xlfn.XLOOKUP($A1375,Results!$A$2:$A$2256,Results!Z$2:Z$2256,"")</f>
        <v/>
      </c>
    </row>
    <row r="1376" spans="1:57" ht="38.25" customHeight="1" x14ac:dyDescent="0.3">
      <c r="A1376">
        <v>907053</v>
      </c>
      <c r="B1376">
        <v>281685</v>
      </c>
      <c r="C1376" t="s">
        <v>36</v>
      </c>
      <c r="D1376">
        <v>9341216419</v>
      </c>
      <c r="F1376" s="2">
        <v>11471</v>
      </c>
      <c r="G1376" s="2">
        <v>2</v>
      </c>
      <c r="H1376" s="2" t="s">
        <v>92</v>
      </c>
      <c r="I1376">
        <v>0</v>
      </c>
      <c r="J1376" t="s">
        <v>39</v>
      </c>
      <c r="K1376" t="s">
        <v>39</v>
      </c>
      <c r="L1376">
        <v>0.5</v>
      </c>
      <c r="M1376" s="2" t="s">
        <v>36</v>
      </c>
      <c r="N1376" s="9" t="s">
        <v>36</v>
      </c>
      <c r="O1376" t="s">
        <v>36</v>
      </c>
      <c r="P1376" t="s">
        <v>36</v>
      </c>
      <c r="Q1376" t="s">
        <v>36</v>
      </c>
      <c r="R1376">
        <v>0.5</v>
      </c>
      <c r="S1376" s="1">
        <v>45744.521966319437</v>
      </c>
      <c r="T1376" t="s">
        <v>42</v>
      </c>
      <c r="U1376" s="1">
        <v>45744.296527777777</v>
      </c>
      <c r="V1376" t="s">
        <v>43</v>
      </c>
      <c r="W1376" t="s">
        <v>36</v>
      </c>
      <c r="X1376">
        <v>0</v>
      </c>
      <c r="Y1376">
        <v>999</v>
      </c>
      <c r="Z1376" t="s">
        <v>36</v>
      </c>
      <c r="AA1376" t="s">
        <v>36</v>
      </c>
      <c r="AB1376" t="s">
        <v>36</v>
      </c>
      <c r="AC1376" t="s">
        <v>92</v>
      </c>
      <c r="AD1376" t="s">
        <v>92</v>
      </c>
      <c r="AE1376" t="s">
        <v>45</v>
      </c>
      <c r="AF1376" s="2"/>
      <c r="AI1376" s="2" t="str">
        <f>IF(COUNTIF(Classification!$A$2:$A$338, H1376)&gt;0,"FEE", " ")</f>
        <v>FEE</v>
      </c>
      <c r="AJ1376" s="2" t="e">
        <f>VLOOKUP(A1376,'Classification Test Result'!$A$2:$D$2428,4,FALSE)</f>
        <v>#N/A</v>
      </c>
      <c r="AL1376" s="2" t="str">
        <f>_xlfn.XLOOKUP($A1376,Results!$A$2:$A$2256,Results!G$2:G$2256,"")</f>
        <v/>
      </c>
      <c r="AM1376" s="2" t="str">
        <f>_xlfn.XLOOKUP($A1376,Results!$A$2:$A$2256,Results!H$2:H$2256,"")</f>
        <v/>
      </c>
      <c r="AN1376" s="2" t="str">
        <f>_xlfn.XLOOKUP($A1376,Results!$A$2:$A$2256,Results!I$2:I$2256,"")</f>
        <v/>
      </c>
      <c r="AO1376" s="2" t="str">
        <f>_xlfn.XLOOKUP($A1376,Results!$A$2:$A$2256,Results!J$2:J$2256,"")</f>
        <v/>
      </c>
      <c r="AP1376" s="2" t="str">
        <f>_xlfn.XLOOKUP($A1376,Results!$A$2:$A$2256,Results!K$2:K$2256,"")</f>
        <v/>
      </c>
      <c r="AQ1376" s="2" t="str">
        <f>_xlfn.XLOOKUP($A1376,Results!$A$2:$A$2256,Results!L$2:L$2256,"")</f>
        <v/>
      </c>
      <c r="AR1376" s="2" t="str">
        <f>_xlfn.XLOOKUP($A1376,Results!$A$2:$A$2256,Results!M$2:M$2256,"")</f>
        <v/>
      </c>
      <c r="AS1376" s="2" t="str">
        <f>_xlfn.XLOOKUP($A1376,Results!$A$2:$A$2256,Results!N$2:N$2256,"")</f>
        <v/>
      </c>
      <c r="AT1376" s="2" t="str">
        <f>_xlfn.XLOOKUP($A1376,Results!$A$2:$A$2256,Results!O$2:O$2256,"")</f>
        <v/>
      </c>
      <c r="AU1376" s="2" t="str">
        <f>_xlfn.XLOOKUP($A1376,Results!$A$2:$A$2256,Results!P$2:P$2256,"")</f>
        <v/>
      </c>
      <c r="AV1376" s="2" t="str">
        <f>_xlfn.XLOOKUP($A1376,Results!$A$2:$A$2256,Results!Q$2:Q$2256,"")</f>
        <v/>
      </c>
      <c r="AW1376" s="2" t="str">
        <f>_xlfn.XLOOKUP($A1376,Results!$A$2:$A$2256,Results!R$2:R$2256,"")</f>
        <v/>
      </c>
      <c r="AX1376" s="2" t="str">
        <f>_xlfn.XLOOKUP($A1376,Results!$A$2:$A$2256,Results!S$2:S$2256,"")</f>
        <v/>
      </c>
      <c r="AY1376" s="2" t="str">
        <f>_xlfn.XLOOKUP($A1376,Results!$A$2:$A$2256,Results!T$2:T$2256,"")</f>
        <v/>
      </c>
      <c r="AZ1376" s="2" t="str">
        <f>_xlfn.XLOOKUP($A1376,Results!$A$2:$A$2256,Results!U$2:U$2256,"")</f>
        <v/>
      </c>
      <c r="BA1376" s="2" t="str">
        <f>_xlfn.XLOOKUP($A1376,Results!$A$2:$A$2256,Results!V$2:V$2256,"")</f>
        <v/>
      </c>
      <c r="BB1376" s="2" t="str">
        <f>_xlfn.XLOOKUP($A1376,Results!$A$2:$A$2256,Results!W$2:W$2256,"")</f>
        <v/>
      </c>
      <c r="BC1376" s="2" t="str">
        <f>_xlfn.XLOOKUP($A1376,Results!$A$2:$A$2256,Results!X$2:X$2256,"")</f>
        <v/>
      </c>
      <c r="BD1376" s="2" t="str">
        <f>_xlfn.XLOOKUP($A1376,Results!$A$2:$A$2256,Results!Y$2:Y$2256,"")</f>
        <v/>
      </c>
      <c r="BE1376" s="2" t="str">
        <f>_xlfn.XLOOKUP($A1376,Results!$A$2:$A$2256,Results!Z$2:Z$2256,"")</f>
        <v/>
      </c>
    </row>
    <row r="1377" spans="1:57" ht="38.25" customHeight="1" x14ac:dyDescent="0.3">
      <c r="A1377">
        <v>907054</v>
      </c>
      <c r="B1377">
        <v>281686</v>
      </c>
      <c r="C1377" t="s">
        <v>36</v>
      </c>
      <c r="D1377">
        <v>9341216418</v>
      </c>
      <c r="F1377" s="2">
        <v>11471</v>
      </c>
      <c r="G1377" s="2">
        <v>2</v>
      </c>
      <c r="H1377" s="2" t="s">
        <v>92</v>
      </c>
      <c r="I1377">
        <v>0</v>
      </c>
      <c r="J1377" t="s">
        <v>39</v>
      </c>
      <c r="K1377" t="s">
        <v>39</v>
      </c>
      <c r="L1377">
        <v>0.5</v>
      </c>
      <c r="M1377" s="2" t="s">
        <v>36</v>
      </c>
      <c r="N1377" s="9" t="s">
        <v>36</v>
      </c>
      <c r="O1377" t="s">
        <v>36</v>
      </c>
      <c r="P1377" t="s">
        <v>36</v>
      </c>
      <c r="Q1377" t="s">
        <v>36</v>
      </c>
      <c r="R1377">
        <v>0.5</v>
      </c>
      <c r="S1377" s="1">
        <v>45744.521953738433</v>
      </c>
      <c r="T1377" t="s">
        <v>42</v>
      </c>
      <c r="U1377" s="1">
        <v>45744.297222222223</v>
      </c>
      <c r="V1377" t="s">
        <v>43</v>
      </c>
      <c r="W1377" t="s">
        <v>36</v>
      </c>
      <c r="X1377">
        <v>0</v>
      </c>
      <c r="Y1377">
        <v>999</v>
      </c>
      <c r="Z1377" t="s">
        <v>36</v>
      </c>
      <c r="AA1377" t="s">
        <v>36</v>
      </c>
      <c r="AB1377" t="s">
        <v>36</v>
      </c>
      <c r="AC1377" t="s">
        <v>92</v>
      </c>
      <c r="AD1377" t="s">
        <v>92</v>
      </c>
      <c r="AE1377" t="s">
        <v>45</v>
      </c>
      <c r="AF1377" s="2"/>
      <c r="AI1377" s="2" t="str">
        <f>IF(COUNTIF(Classification!$A$2:$A$338, H1377)&gt;0,"FEE", " ")</f>
        <v>FEE</v>
      </c>
      <c r="AJ1377" s="2" t="e">
        <f>VLOOKUP(A1377,'Classification Test Result'!$A$2:$D$2428,4,FALSE)</f>
        <v>#N/A</v>
      </c>
      <c r="AL1377" s="2" t="str">
        <f>_xlfn.XLOOKUP($A1377,Results!$A$2:$A$2256,Results!G$2:G$2256,"")</f>
        <v/>
      </c>
      <c r="AM1377" s="2" t="str">
        <f>_xlfn.XLOOKUP($A1377,Results!$A$2:$A$2256,Results!H$2:H$2256,"")</f>
        <v/>
      </c>
      <c r="AN1377" s="2" t="str">
        <f>_xlfn.XLOOKUP($A1377,Results!$A$2:$A$2256,Results!I$2:I$2256,"")</f>
        <v/>
      </c>
      <c r="AO1377" s="2" t="str">
        <f>_xlfn.XLOOKUP($A1377,Results!$A$2:$A$2256,Results!J$2:J$2256,"")</f>
        <v/>
      </c>
      <c r="AP1377" s="2" t="str">
        <f>_xlfn.XLOOKUP($A1377,Results!$A$2:$A$2256,Results!K$2:K$2256,"")</f>
        <v/>
      </c>
      <c r="AQ1377" s="2" t="str">
        <f>_xlfn.XLOOKUP($A1377,Results!$A$2:$A$2256,Results!L$2:L$2256,"")</f>
        <v/>
      </c>
      <c r="AR1377" s="2" t="str">
        <f>_xlfn.XLOOKUP($A1377,Results!$A$2:$A$2256,Results!M$2:M$2256,"")</f>
        <v/>
      </c>
      <c r="AS1377" s="2" t="str">
        <f>_xlfn.XLOOKUP($A1377,Results!$A$2:$A$2256,Results!N$2:N$2256,"")</f>
        <v/>
      </c>
      <c r="AT1377" s="2" t="str">
        <f>_xlfn.XLOOKUP($A1377,Results!$A$2:$A$2256,Results!O$2:O$2256,"")</f>
        <v/>
      </c>
      <c r="AU1377" s="2" t="str">
        <f>_xlfn.XLOOKUP($A1377,Results!$A$2:$A$2256,Results!P$2:P$2256,"")</f>
        <v/>
      </c>
      <c r="AV1377" s="2" t="str">
        <f>_xlfn.XLOOKUP($A1377,Results!$A$2:$A$2256,Results!Q$2:Q$2256,"")</f>
        <v/>
      </c>
      <c r="AW1377" s="2" t="str">
        <f>_xlfn.XLOOKUP($A1377,Results!$A$2:$A$2256,Results!R$2:R$2256,"")</f>
        <v/>
      </c>
      <c r="AX1377" s="2" t="str">
        <f>_xlfn.XLOOKUP($A1377,Results!$A$2:$A$2256,Results!S$2:S$2256,"")</f>
        <v/>
      </c>
      <c r="AY1377" s="2" t="str">
        <f>_xlfn.XLOOKUP($A1377,Results!$A$2:$A$2256,Results!T$2:T$2256,"")</f>
        <v/>
      </c>
      <c r="AZ1377" s="2" t="str">
        <f>_xlfn.XLOOKUP($A1377,Results!$A$2:$A$2256,Results!U$2:U$2256,"")</f>
        <v/>
      </c>
      <c r="BA1377" s="2" t="str">
        <f>_xlfn.XLOOKUP($A1377,Results!$A$2:$A$2256,Results!V$2:V$2256,"")</f>
        <v/>
      </c>
      <c r="BB1377" s="2" t="str">
        <f>_xlfn.XLOOKUP($A1377,Results!$A$2:$A$2256,Results!W$2:W$2256,"")</f>
        <v/>
      </c>
      <c r="BC1377" s="2" t="str">
        <f>_xlfn.XLOOKUP($A1377,Results!$A$2:$A$2256,Results!X$2:X$2256,"")</f>
        <v/>
      </c>
      <c r="BD1377" s="2" t="str">
        <f>_xlfn.XLOOKUP($A1377,Results!$A$2:$A$2256,Results!Y$2:Y$2256,"")</f>
        <v/>
      </c>
      <c r="BE1377" s="2" t="str">
        <f>_xlfn.XLOOKUP($A1377,Results!$A$2:$A$2256,Results!Z$2:Z$2256,"")</f>
        <v/>
      </c>
    </row>
    <row r="1378" spans="1:57" ht="38.25" customHeight="1" x14ac:dyDescent="0.3">
      <c r="A1378">
        <v>907055</v>
      </c>
      <c r="B1378">
        <v>281649</v>
      </c>
      <c r="C1378" t="s">
        <v>36</v>
      </c>
      <c r="D1378">
        <v>1678499</v>
      </c>
      <c r="F1378" s="2">
        <v>13397</v>
      </c>
      <c r="G1378" s="2">
        <v>3</v>
      </c>
      <c r="H1378" s="2" t="s">
        <v>92</v>
      </c>
      <c r="I1378">
        <v>0</v>
      </c>
      <c r="J1378" t="s">
        <v>39</v>
      </c>
      <c r="K1378" t="s">
        <v>39</v>
      </c>
      <c r="L1378">
        <v>0.5</v>
      </c>
      <c r="M1378" s="2" t="s">
        <v>36</v>
      </c>
      <c r="N1378" s="9" t="s">
        <v>36</v>
      </c>
      <c r="O1378" t="s">
        <v>36</v>
      </c>
      <c r="P1378" t="s">
        <v>36</v>
      </c>
      <c r="Q1378" t="s">
        <v>36</v>
      </c>
      <c r="R1378">
        <v>0.5</v>
      </c>
      <c r="S1378" s="1">
        <v>45744.501716979168</v>
      </c>
      <c r="T1378" t="s">
        <v>42</v>
      </c>
      <c r="U1378" s="1">
        <v>45744.277777777781</v>
      </c>
      <c r="V1378" t="s">
        <v>43</v>
      </c>
      <c r="W1378" t="s">
        <v>36</v>
      </c>
      <c r="X1378">
        <v>0</v>
      </c>
      <c r="Y1378">
        <v>999</v>
      </c>
      <c r="Z1378" t="s">
        <v>36</v>
      </c>
      <c r="AA1378" t="s">
        <v>36</v>
      </c>
      <c r="AB1378" t="s">
        <v>36</v>
      </c>
      <c r="AC1378" t="s">
        <v>92</v>
      </c>
      <c r="AD1378" t="s">
        <v>92</v>
      </c>
      <c r="AE1378" t="s">
        <v>45</v>
      </c>
      <c r="AF1378" s="2"/>
      <c r="AI1378" s="2" t="str">
        <f>IF(COUNTIF(Classification!$A$2:$A$338, H1378)&gt;0,"FEE", " ")</f>
        <v>FEE</v>
      </c>
      <c r="AJ1378" s="2" t="e">
        <f>VLOOKUP(A1378,'Classification Test Result'!$A$2:$D$2428,4,FALSE)</f>
        <v>#N/A</v>
      </c>
      <c r="AL1378" s="2" t="str">
        <f>_xlfn.XLOOKUP($A1378,Results!$A$2:$A$2256,Results!G$2:G$2256,"")</f>
        <v/>
      </c>
      <c r="AM1378" s="2" t="str">
        <f>_xlfn.XLOOKUP($A1378,Results!$A$2:$A$2256,Results!H$2:H$2256,"")</f>
        <v/>
      </c>
      <c r="AN1378" s="2" t="str">
        <f>_xlfn.XLOOKUP($A1378,Results!$A$2:$A$2256,Results!I$2:I$2256,"")</f>
        <v/>
      </c>
      <c r="AO1378" s="2" t="str">
        <f>_xlfn.XLOOKUP($A1378,Results!$A$2:$A$2256,Results!J$2:J$2256,"")</f>
        <v/>
      </c>
      <c r="AP1378" s="2" t="str">
        <f>_xlfn.XLOOKUP($A1378,Results!$A$2:$A$2256,Results!K$2:K$2256,"")</f>
        <v/>
      </c>
      <c r="AQ1378" s="2" t="str">
        <f>_xlfn.XLOOKUP($A1378,Results!$A$2:$A$2256,Results!L$2:L$2256,"")</f>
        <v/>
      </c>
      <c r="AR1378" s="2" t="str">
        <f>_xlfn.XLOOKUP($A1378,Results!$A$2:$A$2256,Results!M$2:M$2256,"")</f>
        <v/>
      </c>
      <c r="AS1378" s="2" t="str">
        <f>_xlfn.XLOOKUP($A1378,Results!$A$2:$A$2256,Results!N$2:N$2256,"")</f>
        <v/>
      </c>
      <c r="AT1378" s="2" t="str">
        <f>_xlfn.XLOOKUP($A1378,Results!$A$2:$A$2256,Results!O$2:O$2256,"")</f>
        <v/>
      </c>
      <c r="AU1378" s="2" t="str">
        <f>_xlfn.XLOOKUP($A1378,Results!$A$2:$A$2256,Results!P$2:P$2256,"")</f>
        <v/>
      </c>
      <c r="AV1378" s="2" t="str">
        <f>_xlfn.XLOOKUP($A1378,Results!$A$2:$A$2256,Results!Q$2:Q$2256,"")</f>
        <v/>
      </c>
      <c r="AW1378" s="2" t="str">
        <f>_xlfn.XLOOKUP($A1378,Results!$A$2:$A$2256,Results!R$2:R$2256,"")</f>
        <v/>
      </c>
      <c r="AX1378" s="2" t="str">
        <f>_xlfn.XLOOKUP($A1378,Results!$A$2:$A$2256,Results!S$2:S$2256,"")</f>
        <v/>
      </c>
      <c r="AY1378" s="2" t="str">
        <f>_xlfn.XLOOKUP($A1378,Results!$A$2:$A$2256,Results!T$2:T$2256,"")</f>
        <v/>
      </c>
      <c r="AZ1378" s="2" t="str">
        <f>_xlfn.XLOOKUP($A1378,Results!$A$2:$A$2256,Results!U$2:U$2256,"")</f>
        <v/>
      </c>
      <c r="BA1378" s="2" t="str">
        <f>_xlfn.XLOOKUP($A1378,Results!$A$2:$A$2256,Results!V$2:V$2256,"")</f>
        <v/>
      </c>
      <c r="BB1378" s="2" t="str">
        <f>_xlfn.XLOOKUP($A1378,Results!$A$2:$A$2256,Results!W$2:W$2256,"")</f>
        <v/>
      </c>
      <c r="BC1378" s="2" t="str">
        <f>_xlfn.XLOOKUP($A1378,Results!$A$2:$A$2256,Results!X$2:X$2256,"")</f>
        <v/>
      </c>
      <c r="BD1378" s="2" t="str">
        <f>_xlfn.XLOOKUP($A1378,Results!$A$2:$A$2256,Results!Y$2:Y$2256,"")</f>
        <v/>
      </c>
      <c r="BE1378" s="2" t="str">
        <f>_xlfn.XLOOKUP($A1378,Results!$A$2:$A$2256,Results!Z$2:Z$2256,"")</f>
        <v/>
      </c>
    </row>
    <row r="1379" spans="1:57" ht="38.25" customHeight="1" x14ac:dyDescent="0.3">
      <c r="A1379">
        <v>907056</v>
      </c>
      <c r="B1379">
        <v>281651</v>
      </c>
      <c r="C1379" t="s">
        <v>36</v>
      </c>
      <c r="D1379">
        <v>1678503</v>
      </c>
      <c r="F1379" s="2">
        <v>13397</v>
      </c>
      <c r="G1379" s="2">
        <v>8</v>
      </c>
      <c r="H1379" s="2" t="s">
        <v>92</v>
      </c>
      <c r="I1379">
        <v>0</v>
      </c>
      <c r="J1379" t="s">
        <v>39</v>
      </c>
      <c r="K1379" t="s">
        <v>39</v>
      </c>
      <c r="L1379">
        <v>0.5</v>
      </c>
      <c r="M1379" s="2" t="s">
        <v>36</v>
      </c>
      <c r="N1379" s="9" t="s">
        <v>36</v>
      </c>
      <c r="O1379" t="s">
        <v>36</v>
      </c>
      <c r="P1379" t="s">
        <v>36</v>
      </c>
      <c r="Q1379" t="s">
        <v>36</v>
      </c>
      <c r="R1379">
        <v>0.5</v>
      </c>
      <c r="S1379" s="1">
        <v>45744.501662731484</v>
      </c>
      <c r="T1379" t="s">
        <v>42</v>
      </c>
      <c r="U1379" s="1">
        <v>45744.279166666667</v>
      </c>
      <c r="V1379" t="s">
        <v>43</v>
      </c>
      <c r="W1379" t="s">
        <v>36</v>
      </c>
      <c r="X1379">
        <v>0</v>
      </c>
      <c r="Y1379">
        <v>999</v>
      </c>
      <c r="Z1379" t="s">
        <v>36</v>
      </c>
      <c r="AA1379" t="s">
        <v>36</v>
      </c>
      <c r="AB1379" t="s">
        <v>36</v>
      </c>
      <c r="AC1379" t="s">
        <v>92</v>
      </c>
      <c r="AD1379" t="s">
        <v>92</v>
      </c>
      <c r="AE1379" t="s">
        <v>45</v>
      </c>
      <c r="AF1379" s="2"/>
      <c r="AI1379" s="2" t="str">
        <f>IF(COUNTIF(Classification!$A$2:$A$338, H1379)&gt;0,"FEE", " ")</f>
        <v>FEE</v>
      </c>
      <c r="AJ1379" s="2" t="e">
        <f>VLOOKUP(A1379,'Classification Test Result'!$A$2:$D$2428,4,FALSE)</f>
        <v>#N/A</v>
      </c>
      <c r="AL1379" s="2" t="str">
        <f>_xlfn.XLOOKUP($A1379,Results!$A$2:$A$2256,Results!G$2:G$2256,"")</f>
        <v/>
      </c>
      <c r="AM1379" s="2" t="str">
        <f>_xlfn.XLOOKUP($A1379,Results!$A$2:$A$2256,Results!H$2:H$2256,"")</f>
        <v/>
      </c>
      <c r="AN1379" s="2" t="str">
        <f>_xlfn.XLOOKUP($A1379,Results!$A$2:$A$2256,Results!I$2:I$2256,"")</f>
        <v/>
      </c>
      <c r="AO1379" s="2" t="str">
        <f>_xlfn.XLOOKUP($A1379,Results!$A$2:$A$2256,Results!J$2:J$2256,"")</f>
        <v/>
      </c>
      <c r="AP1379" s="2" t="str">
        <f>_xlfn.XLOOKUP($A1379,Results!$A$2:$A$2256,Results!K$2:K$2256,"")</f>
        <v/>
      </c>
      <c r="AQ1379" s="2" t="str">
        <f>_xlfn.XLOOKUP($A1379,Results!$A$2:$A$2256,Results!L$2:L$2256,"")</f>
        <v/>
      </c>
      <c r="AR1379" s="2" t="str">
        <f>_xlfn.XLOOKUP($A1379,Results!$A$2:$A$2256,Results!M$2:M$2256,"")</f>
        <v/>
      </c>
      <c r="AS1379" s="2" t="str">
        <f>_xlfn.XLOOKUP($A1379,Results!$A$2:$A$2256,Results!N$2:N$2256,"")</f>
        <v/>
      </c>
      <c r="AT1379" s="2" t="str">
        <f>_xlfn.XLOOKUP($A1379,Results!$A$2:$A$2256,Results!O$2:O$2256,"")</f>
        <v/>
      </c>
      <c r="AU1379" s="2" t="str">
        <f>_xlfn.XLOOKUP($A1379,Results!$A$2:$A$2256,Results!P$2:P$2256,"")</f>
        <v/>
      </c>
      <c r="AV1379" s="2" t="str">
        <f>_xlfn.XLOOKUP($A1379,Results!$A$2:$A$2256,Results!Q$2:Q$2256,"")</f>
        <v/>
      </c>
      <c r="AW1379" s="2" t="str">
        <f>_xlfn.XLOOKUP($A1379,Results!$A$2:$A$2256,Results!R$2:R$2256,"")</f>
        <v/>
      </c>
      <c r="AX1379" s="2" t="str">
        <f>_xlfn.XLOOKUP($A1379,Results!$A$2:$A$2256,Results!S$2:S$2256,"")</f>
        <v/>
      </c>
      <c r="AY1379" s="2" t="str">
        <f>_xlfn.XLOOKUP($A1379,Results!$A$2:$A$2256,Results!T$2:T$2256,"")</f>
        <v/>
      </c>
      <c r="AZ1379" s="2" t="str">
        <f>_xlfn.XLOOKUP($A1379,Results!$A$2:$A$2256,Results!U$2:U$2256,"")</f>
        <v/>
      </c>
      <c r="BA1379" s="2" t="str">
        <f>_xlfn.XLOOKUP($A1379,Results!$A$2:$A$2256,Results!V$2:V$2256,"")</f>
        <v/>
      </c>
      <c r="BB1379" s="2" t="str">
        <f>_xlfn.XLOOKUP($A1379,Results!$A$2:$A$2256,Results!W$2:W$2256,"")</f>
        <v/>
      </c>
      <c r="BC1379" s="2" t="str">
        <f>_xlfn.XLOOKUP($A1379,Results!$A$2:$A$2256,Results!X$2:X$2256,"")</f>
        <v/>
      </c>
      <c r="BD1379" s="2" t="str">
        <f>_xlfn.XLOOKUP($A1379,Results!$A$2:$A$2256,Results!Y$2:Y$2256,"")</f>
        <v/>
      </c>
      <c r="BE1379" s="2" t="str">
        <f>_xlfn.XLOOKUP($A1379,Results!$A$2:$A$2256,Results!Z$2:Z$2256,"")</f>
        <v/>
      </c>
    </row>
    <row r="1380" spans="1:57" ht="38.25" customHeight="1" x14ac:dyDescent="0.3">
      <c r="A1380">
        <v>907057</v>
      </c>
      <c r="B1380">
        <v>281652</v>
      </c>
      <c r="C1380" t="s">
        <v>36</v>
      </c>
      <c r="D1380">
        <v>1678490</v>
      </c>
      <c r="F1380" s="2">
        <v>13397</v>
      </c>
      <c r="G1380" s="2">
        <v>3</v>
      </c>
      <c r="H1380" s="2" t="s">
        <v>92</v>
      </c>
      <c r="I1380">
        <v>0</v>
      </c>
      <c r="J1380" t="s">
        <v>39</v>
      </c>
      <c r="K1380" t="s">
        <v>39</v>
      </c>
      <c r="L1380">
        <v>0.5</v>
      </c>
      <c r="M1380" s="2" t="s">
        <v>36</v>
      </c>
      <c r="N1380" s="9" t="s">
        <v>36</v>
      </c>
      <c r="O1380" t="s">
        <v>36</v>
      </c>
      <c r="P1380" t="s">
        <v>36</v>
      </c>
      <c r="Q1380" t="s">
        <v>36</v>
      </c>
      <c r="R1380">
        <v>0.5</v>
      </c>
      <c r="S1380" s="1">
        <v>45744.501623298609</v>
      </c>
      <c r="T1380" t="s">
        <v>42</v>
      </c>
      <c r="U1380" s="1">
        <v>45744.27847222222</v>
      </c>
      <c r="V1380" t="s">
        <v>43</v>
      </c>
      <c r="W1380" t="s">
        <v>36</v>
      </c>
      <c r="X1380">
        <v>0</v>
      </c>
      <c r="Y1380">
        <v>999</v>
      </c>
      <c r="Z1380" t="s">
        <v>36</v>
      </c>
      <c r="AA1380" t="s">
        <v>36</v>
      </c>
      <c r="AB1380" t="s">
        <v>36</v>
      </c>
      <c r="AC1380" t="s">
        <v>92</v>
      </c>
      <c r="AD1380" t="s">
        <v>92</v>
      </c>
      <c r="AE1380" t="s">
        <v>45</v>
      </c>
      <c r="AF1380" s="2"/>
      <c r="AI1380" s="2" t="str">
        <f>IF(COUNTIF(Classification!$A$2:$A$338, H1380)&gt;0,"FEE", " ")</f>
        <v>FEE</v>
      </c>
      <c r="AJ1380" s="2" t="e">
        <f>VLOOKUP(A1380,'Classification Test Result'!$A$2:$D$2428,4,FALSE)</f>
        <v>#N/A</v>
      </c>
      <c r="AL1380" s="2" t="str">
        <f>_xlfn.XLOOKUP($A1380,Results!$A$2:$A$2256,Results!G$2:G$2256,"")</f>
        <v/>
      </c>
      <c r="AM1380" s="2" t="str">
        <f>_xlfn.XLOOKUP($A1380,Results!$A$2:$A$2256,Results!H$2:H$2256,"")</f>
        <v/>
      </c>
      <c r="AN1380" s="2" t="str">
        <f>_xlfn.XLOOKUP($A1380,Results!$A$2:$A$2256,Results!I$2:I$2256,"")</f>
        <v/>
      </c>
      <c r="AO1380" s="2" t="str">
        <f>_xlfn.XLOOKUP($A1380,Results!$A$2:$A$2256,Results!J$2:J$2256,"")</f>
        <v/>
      </c>
      <c r="AP1380" s="2" t="str">
        <f>_xlfn.XLOOKUP($A1380,Results!$A$2:$A$2256,Results!K$2:K$2256,"")</f>
        <v/>
      </c>
      <c r="AQ1380" s="2" t="str">
        <f>_xlfn.XLOOKUP($A1380,Results!$A$2:$A$2256,Results!L$2:L$2256,"")</f>
        <v/>
      </c>
      <c r="AR1380" s="2" t="str">
        <f>_xlfn.XLOOKUP($A1380,Results!$A$2:$A$2256,Results!M$2:M$2256,"")</f>
        <v/>
      </c>
      <c r="AS1380" s="2" t="str">
        <f>_xlfn.XLOOKUP($A1380,Results!$A$2:$A$2256,Results!N$2:N$2256,"")</f>
        <v/>
      </c>
      <c r="AT1380" s="2" t="str">
        <f>_xlfn.XLOOKUP($A1380,Results!$A$2:$A$2256,Results!O$2:O$2256,"")</f>
        <v/>
      </c>
      <c r="AU1380" s="2" t="str">
        <f>_xlfn.XLOOKUP($A1380,Results!$A$2:$A$2256,Results!P$2:P$2256,"")</f>
        <v/>
      </c>
      <c r="AV1380" s="2" t="str">
        <f>_xlfn.XLOOKUP($A1380,Results!$A$2:$A$2256,Results!Q$2:Q$2256,"")</f>
        <v/>
      </c>
      <c r="AW1380" s="2" t="str">
        <f>_xlfn.XLOOKUP($A1380,Results!$A$2:$A$2256,Results!R$2:R$2256,"")</f>
        <v/>
      </c>
      <c r="AX1380" s="2" t="str">
        <f>_xlfn.XLOOKUP($A1380,Results!$A$2:$A$2256,Results!S$2:S$2256,"")</f>
        <v/>
      </c>
      <c r="AY1380" s="2" t="str">
        <f>_xlfn.XLOOKUP($A1380,Results!$A$2:$A$2256,Results!T$2:T$2256,"")</f>
        <v/>
      </c>
      <c r="AZ1380" s="2" t="str">
        <f>_xlfn.XLOOKUP($A1380,Results!$A$2:$A$2256,Results!U$2:U$2256,"")</f>
        <v/>
      </c>
      <c r="BA1380" s="2" t="str">
        <f>_xlfn.XLOOKUP($A1380,Results!$A$2:$A$2256,Results!V$2:V$2256,"")</f>
        <v/>
      </c>
      <c r="BB1380" s="2" t="str">
        <f>_xlfn.XLOOKUP($A1380,Results!$A$2:$A$2256,Results!W$2:W$2256,"")</f>
        <v/>
      </c>
      <c r="BC1380" s="2" t="str">
        <f>_xlfn.XLOOKUP($A1380,Results!$A$2:$A$2256,Results!X$2:X$2256,"")</f>
        <v/>
      </c>
      <c r="BD1380" s="2" t="str">
        <f>_xlfn.XLOOKUP($A1380,Results!$A$2:$A$2256,Results!Y$2:Y$2256,"")</f>
        <v/>
      </c>
      <c r="BE1380" s="2" t="str">
        <f>_xlfn.XLOOKUP($A1380,Results!$A$2:$A$2256,Results!Z$2:Z$2256,"")</f>
        <v/>
      </c>
    </row>
    <row r="1381" spans="1:57" ht="38.25" customHeight="1" x14ac:dyDescent="0.3">
      <c r="A1381">
        <v>907058</v>
      </c>
      <c r="B1381">
        <v>281655</v>
      </c>
      <c r="C1381" t="s">
        <v>36</v>
      </c>
      <c r="D1381">
        <v>1678502</v>
      </c>
      <c r="F1381" s="2">
        <v>13397</v>
      </c>
      <c r="G1381" s="2">
        <v>2</v>
      </c>
      <c r="H1381" s="2" t="s">
        <v>92</v>
      </c>
      <c r="I1381">
        <v>0</v>
      </c>
      <c r="J1381" t="s">
        <v>39</v>
      </c>
      <c r="K1381" t="s">
        <v>39</v>
      </c>
      <c r="L1381">
        <v>0.5</v>
      </c>
      <c r="M1381" s="2" t="s">
        <v>36</v>
      </c>
      <c r="N1381" s="9" t="s">
        <v>36</v>
      </c>
      <c r="O1381" t="s">
        <v>36</v>
      </c>
      <c r="P1381" t="s">
        <v>36</v>
      </c>
      <c r="Q1381" t="s">
        <v>36</v>
      </c>
      <c r="R1381">
        <v>0.5</v>
      </c>
      <c r="S1381" s="1">
        <v>45744.501554861112</v>
      </c>
      <c r="T1381" t="s">
        <v>42</v>
      </c>
      <c r="U1381" s="1">
        <v>45744.279166666667</v>
      </c>
      <c r="V1381" t="s">
        <v>43</v>
      </c>
      <c r="W1381" t="s">
        <v>36</v>
      </c>
      <c r="X1381">
        <v>0</v>
      </c>
      <c r="Y1381">
        <v>999</v>
      </c>
      <c r="Z1381" t="s">
        <v>36</v>
      </c>
      <c r="AA1381" t="s">
        <v>36</v>
      </c>
      <c r="AB1381" t="s">
        <v>36</v>
      </c>
      <c r="AC1381" t="s">
        <v>92</v>
      </c>
      <c r="AD1381" t="s">
        <v>92</v>
      </c>
      <c r="AE1381" t="s">
        <v>45</v>
      </c>
      <c r="AF1381" s="2"/>
      <c r="AI1381" s="2" t="str">
        <f>IF(COUNTIF(Classification!$A$2:$A$338, H1381)&gt;0,"FEE", " ")</f>
        <v>FEE</v>
      </c>
      <c r="AJ1381" s="2" t="e">
        <f>VLOOKUP(A1381,'Classification Test Result'!$A$2:$D$2428,4,FALSE)</f>
        <v>#N/A</v>
      </c>
      <c r="AL1381" s="2" t="str">
        <f>_xlfn.XLOOKUP($A1381,Results!$A$2:$A$2256,Results!G$2:G$2256,"")</f>
        <v/>
      </c>
      <c r="AM1381" s="2" t="str">
        <f>_xlfn.XLOOKUP($A1381,Results!$A$2:$A$2256,Results!H$2:H$2256,"")</f>
        <v/>
      </c>
      <c r="AN1381" s="2" t="str">
        <f>_xlfn.XLOOKUP($A1381,Results!$A$2:$A$2256,Results!I$2:I$2256,"")</f>
        <v/>
      </c>
      <c r="AO1381" s="2" t="str">
        <f>_xlfn.XLOOKUP($A1381,Results!$A$2:$A$2256,Results!J$2:J$2256,"")</f>
        <v/>
      </c>
      <c r="AP1381" s="2" t="str">
        <f>_xlfn.XLOOKUP($A1381,Results!$A$2:$A$2256,Results!K$2:K$2256,"")</f>
        <v/>
      </c>
      <c r="AQ1381" s="2" t="str">
        <f>_xlfn.XLOOKUP($A1381,Results!$A$2:$A$2256,Results!L$2:L$2256,"")</f>
        <v/>
      </c>
      <c r="AR1381" s="2" t="str">
        <f>_xlfn.XLOOKUP($A1381,Results!$A$2:$A$2256,Results!M$2:M$2256,"")</f>
        <v/>
      </c>
      <c r="AS1381" s="2" t="str">
        <f>_xlfn.XLOOKUP($A1381,Results!$A$2:$A$2256,Results!N$2:N$2256,"")</f>
        <v/>
      </c>
      <c r="AT1381" s="2" t="str">
        <f>_xlfn.XLOOKUP($A1381,Results!$A$2:$A$2256,Results!O$2:O$2256,"")</f>
        <v/>
      </c>
      <c r="AU1381" s="2" t="str">
        <f>_xlfn.XLOOKUP($A1381,Results!$A$2:$A$2256,Results!P$2:P$2256,"")</f>
        <v/>
      </c>
      <c r="AV1381" s="2" t="str">
        <f>_xlfn.XLOOKUP($A1381,Results!$A$2:$A$2256,Results!Q$2:Q$2256,"")</f>
        <v/>
      </c>
      <c r="AW1381" s="2" t="str">
        <f>_xlfn.XLOOKUP($A1381,Results!$A$2:$A$2256,Results!R$2:R$2256,"")</f>
        <v/>
      </c>
      <c r="AX1381" s="2" t="str">
        <f>_xlfn.XLOOKUP($A1381,Results!$A$2:$A$2256,Results!S$2:S$2256,"")</f>
        <v/>
      </c>
      <c r="AY1381" s="2" t="str">
        <f>_xlfn.XLOOKUP($A1381,Results!$A$2:$A$2256,Results!T$2:T$2256,"")</f>
        <v/>
      </c>
      <c r="AZ1381" s="2" t="str">
        <f>_xlfn.XLOOKUP($A1381,Results!$A$2:$A$2256,Results!U$2:U$2256,"")</f>
        <v/>
      </c>
      <c r="BA1381" s="2" t="str">
        <f>_xlfn.XLOOKUP($A1381,Results!$A$2:$A$2256,Results!V$2:V$2256,"")</f>
        <v/>
      </c>
      <c r="BB1381" s="2" t="str">
        <f>_xlfn.XLOOKUP($A1381,Results!$A$2:$A$2256,Results!W$2:W$2256,"")</f>
        <v/>
      </c>
      <c r="BC1381" s="2" t="str">
        <f>_xlfn.XLOOKUP($A1381,Results!$A$2:$A$2256,Results!X$2:X$2256,"")</f>
        <v/>
      </c>
      <c r="BD1381" s="2" t="str">
        <f>_xlfn.XLOOKUP($A1381,Results!$A$2:$A$2256,Results!Y$2:Y$2256,"")</f>
        <v/>
      </c>
      <c r="BE1381" s="2" t="str">
        <f>_xlfn.XLOOKUP($A1381,Results!$A$2:$A$2256,Results!Z$2:Z$2256,"")</f>
        <v/>
      </c>
    </row>
    <row r="1382" spans="1:57" ht="38.25" customHeight="1" x14ac:dyDescent="0.3">
      <c r="A1382">
        <v>907059</v>
      </c>
      <c r="B1382">
        <v>281657</v>
      </c>
      <c r="C1382" t="s">
        <v>36</v>
      </c>
      <c r="D1382">
        <v>1678496</v>
      </c>
      <c r="F1382" s="2">
        <v>13397</v>
      </c>
      <c r="G1382" s="2">
        <v>6</v>
      </c>
      <c r="H1382" s="2" t="s">
        <v>92</v>
      </c>
      <c r="I1382">
        <v>0</v>
      </c>
      <c r="J1382" t="s">
        <v>39</v>
      </c>
      <c r="K1382" t="s">
        <v>39</v>
      </c>
      <c r="L1382">
        <v>0.5</v>
      </c>
      <c r="M1382" s="2" t="s">
        <v>36</v>
      </c>
      <c r="N1382" s="9" t="s">
        <v>36</v>
      </c>
      <c r="O1382" t="s">
        <v>36</v>
      </c>
      <c r="P1382" t="s">
        <v>36</v>
      </c>
      <c r="Q1382" t="s">
        <v>36</v>
      </c>
      <c r="R1382">
        <v>0.5</v>
      </c>
      <c r="S1382" s="1">
        <v>45744.501482372689</v>
      </c>
      <c r="T1382" t="s">
        <v>42</v>
      </c>
      <c r="U1382" s="1">
        <v>45744.279861111107</v>
      </c>
      <c r="V1382" t="s">
        <v>43</v>
      </c>
      <c r="W1382" t="s">
        <v>36</v>
      </c>
      <c r="X1382">
        <v>0</v>
      </c>
      <c r="Y1382">
        <v>999</v>
      </c>
      <c r="Z1382" t="s">
        <v>36</v>
      </c>
      <c r="AA1382" t="s">
        <v>36</v>
      </c>
      <c r="AB1382" t="s">
        <v>36</v>
      </c>
      <c r="AC1382" t="s">
        <v>92</v>
      </c>
      <c r="AD1382" t="s">
        <v>92</v>
      </c>
      <c r="AE1382" t="s">
        <v>45</v>
      </c>
      <c r="AF1382" s="2"/>
      <c r="AI1382" s="2" t="str">
        <f>IF(COUNTIF(Classification!$A$2:$A$338, H1382)&gt;0,"FEE", " ")</f>
        <v>FEE</v>
      </c>
      <c r="AJ1382" s="2" t="e">
        <f>VLOOKUP(A1382,'Classification Test Result'!$A$2:$D$2428,4,FALSE)</f>
        <v>#N/A</v>
      </c>
      <c r="AL1382" s="2" t="str">
        <f>_xlfn.XLOOKUP($A1382,Results!$A$2:$A$2256,Results!G$2:G$2256,"")</f>
        <v/>
      </c>
      <c r="AM1382" s="2" t="str">
        <f>_xlfn.XLOOKUP($A1382,Results!$A$2:$A$2256,Results!H$2:H$2256,"")</f>
        <v/>
      </c>
      <c r="AN1382" s="2" t="str">
        <f>_xlfn.XLOOKUP($A1382,Results!$A$2:$A$2256,Results!I$2:I$2256,"")</f>
        <v/>
      </c>
      <c r="AO1382" s="2" t="str">
        <f>_xlfn.XLOOKUP($A1382,Results!$A$2:$A$2256,Results!J$2:J$2256,"")</f>
        <v/>
      </c>
      <c r="AP1382" s="2" t="str">
        <f>_xlfn.XLOOKUP($A1382,Results!$A$2:$A$2256,Results!K$2:K$2256,"")</f>
        <v/>
      </c>
      <c r="AQ1382" s="2" t="str">
        <f>_xlfn.XLOOKUP($A1382,Results!$A$2:$A$2256,Results!L$2:L$2256,"")</f>
        <v/>
      </c>
      <c r="AR1382" s="2" t="str">
        <f>_xlfn.XLOOKUP($A1382,Results!$A$2:$A$2256,Results!M$2:M$2256,"")</f>
        <v/>
      </c>
      <c r="AS1382" s="2" t="str">
        <f>_xlfn.XLOOKUP($A1382,Results!$A$2:$A$2256,Results!N$2:N$2256,"")</f>
        <v/>
      </c>
      <c r="AT1382" s="2" t="str">
        <f>_xlfn.XLOOKUP($A1382,Results!$A$2:$A$2256,Results!O$2:O$2256,"")</f>
        <v/>
      </c>
      <c r="AU1382" s="2" t="str">
        <f>_xlfn.XLOOKUP($A1382,Results!$A$2:$A$2256,Results!P$2:P$2256,"")</f>
        <v/>
      </c>
      <c r="AV1382" s="2" t="str">
        <f>_xlfn.XLOOKUP($A1382,Results!$A$2:$A$2256,Results!Q$2:Q$2256,"")</f>
        <v/>
      </c>
      <c r="AW1382" s="2" t="str">
        <f>_xlfn.XLOOKUP($A1382,Results!$A$2:$A$2256,Results!R$2:R$2256,"")</f>
        <v/>
      </c>
      <c r="AX1382" s="2" t="str">
        <f>_xlfn.XLOOKUP($A1382,Results!$A$2:$A$2256,Results!S$2:S$2256,"")</f>
        <v/>
      </c>
      <c r="AY1382" s="2" t="str">
        <f>_xlfn.XLOOKUP($A1382,Results!$A$2:$A$2256,Results!T$2:T$2256,"")</f>
        <v/>
      </c>
      <c r="AZ1382" s="2" t="str">
        <f>_xlfn.XLOOKUP($A1382,Results!$A$2:$A$2256,Results!U$2:U$2256,"")</f>
        <v/>
      </c>
      <c r="BA1382" s="2" t="str">
        <f>_xlfn.XLOOKUP($A1382,Results!$A$2:$A$2256,Results!V$2:V$2256,"")</f>
        <v/>
      </c>
      <c r="BB1382" s="2" t="str">
        <f>_xlfn.XLOOKUP($A1382,Results!$A$2:$A$2256,Results!W$2:W$2256,"")</f>
        <v/>
      </c>
      <c r="BC1382" s="2" t="str">
        <f>_xlfn.XLOOKUP($A1382,Results!$A$2:$A$2256,Results!X$2:X$2256,"")</f>
        <v/>
      </c>
      <c r="BD1382" s="2" t="str">
        <f>_xlfn.XLOOKUP($A1382,Results!$A$2:$A$2256,Results!Y$2:Y$2256,"")</f>
        <v/>
      </c>
      <c r="BE1382" s="2" t="str">
        <f>_xlfn.XLOOKUP($A1382,Results!$A$2:$A$2256,Results!Z$2:Z$2256,"")</f>
        <v/>
      </c>
    </row>
    <row r="1383" spans="1:57" ht="38.25" customHeight="1" x14ac:dyDescent="0.3">
      <c r="A1383">
        <v>907060</v>
      </c>
      <c r="B1383">
        <v>281665</v>
      </c>
      <c r="C1383" t="s">
        <v>36</v>
      </c>
      <c r="D1383">
        <v>1678487</v>
      </c>
      <c r="F1383" s="2">
        <v>13397</v>
      </c>
      <c r="G1383" s="2">
        <v>2</v>
      </c>
      <c r="H1383" s="2" t="s">
        <v>92</v>
      </c>
      <c r="I1383">
        <v>0</v>
      </c>
      <c r="J1383" t="s">
        <v>39</v>
      </c>
      <c r="K1383" t="s">
        <v>39</v>
      </c>
      <c r="L1383">
        <v>0.5</v>
      </c>
      <c r="M1383" s="2" t="s">
        <v>36</v>
      </c>
      <c r="N1383" s="9" t="s">
        <v>36</v>
      </c>
      <c r="O1383" t="s">
        <v>36</v>
      </c>
      <c r="P1383" t="s">
        <v>36</v>
      </c>
      <c r="Q1383" t="s">
        <v>36</v>
      </c>
      <c r="R1383">
        <v>0.5</v>
      </c>
      <c r="S1383" s="1">
        <v>45744.501315277783</v>
      </c>
      <c r="T1383" t="s">
        <v>42</v>
      </c>
      <c r="U1383" s="1">
        <v>45744.281944444447</v>
      </c>
      <c r="V1383" t="s">
        <v>43</v>
      </c>
      <c r="W1383" t="s">
        <v>36</v>
      </c>
      <c r="X1383">
        <v>0</v>
      </c>
      <c r="Y1383">
        <v>999</v>
      </c>
      <c r="Z1383" t="s">
        <v>36</v>
      </c>
      <c r="AA1383" t="s">
        <v>36</v>
      </c>
      <c r="AB1383" t="s">
        <v>36</v>
      </c>
      <c r="AC1383" t="s">
        <v>92</v>
      </c>
      <c r="AD1383" t="s">
        <v>92</v>
      </c>
      <c r="AE1383" t="s">
        <v>45</v>
      </c>
      <c r="AF1383" s="2"/>
      <c r="AI1383" s="2" t="str">
        <f>IF(COUNTIF(Classification!$A$2:$A$338, H1383)&gt;0,"FEE", " ")</f>
        <v>FEE</v>
      </c>
      <c r="AJ1383" s="2" t="e">
        <f>VLOOKUP(A1383,'Classification Test Result'!$A$2:$D$2428,4,FALSE)</f>
        <v>#N/A</v>
      </c>
      <c r="AL1383" s="2" t="str">
        <f>_xlfn.XLOOKUP($A1383,Results!$A$2:$A$2256,Results!G$2:G$2256,"")</f>
        <v/>
      </c>
      <c r="AM1383" s="2" t="str">
        <f>_xlfn.XLOOKUP($A1383,Results!$A$2:$A$2256,Results!H$2:H$2256,"")</f>
        <v/>
      </c>
      <c r="AN1383" s="2" t="str">
        <f>_xlfn.XLOOKUP($A1383,Results!$A$2:$A$2256,Results!I$2:I$2256,"")</f>
        <v/>
      </c>
      <c r="AO1383" s="2" t="str">
        <f>_xlfn.XLOOKUP($A1383,Results!$A$2:$A$2256,Results!J$2:J$2256,"")</f>
        <v/>
      </c>
      <c r="AP1383" s="2" t="str">
        <f>_xlfn.XLOOKUP($A1383,Results!$A$2:$A$2256,Results!K$2:K$2256,"")</f>
        <v/>
      </c>
      <c r="AQ1383" s="2" t="str">
        <f>_xlfn.XLOOKUP($A1383,Results!$A$2:$A$2256,Results!L$2:L$2256,"")</f>
        <v/>
      </c>
      <c r="AR1383" s="2" t="str">
        <f>_xlfn.XLOOKUP($A1383,Results!$A$2:$A$2256,Results!M$2:M$2256,"")</f>
        <v/>
      </c>
      <c r="AS1383" s="2" t="str">
        <f>_xlfn.XLOOKUP($A1383,Results!$A$2:$A$2256,Results!N$2:N$2256,"")</f>
        <v/>
      </c>
      <c r="AT1383" s="2" t="str">
        <f>_xlfn.XLOOKUP($A1383,Results!$A$2:$A$2256,Results!O$2:O$2256,"")</f>
        <v/>
      </c>
      <c r="AU1383" s="2" t="str">
        <f>_xlfn.XLOOKUP($A1383,Results!$A$2:$A$2256,Results!P$2:P$2256,"")</f>
        <v/>
      </c>
      <c r="AV1383" s="2" t="str">
        <f>_xlfn.XLOOKUP($A1383,Results!$A$2:$A$2256,Results!Q$2:Q$2256,"")</f>
        <v/>
      </c>
      <c r="AW1383" s="2" t="str">
        <f>_xlfn.XLOOKUP($A1383,Results!$A$2:$A$2256,Results!R$2:R$2256,"")</f>
        <v/>
      </c>
      <c r="AX1383" s="2" t="str">
        <f>_xlfn.XLOOKUP($A1383,Results!$A$2:$A$2256,Results!S$2:S$2256,"")</f>
        <v/>
      </c>
      <c r="AY1383" s="2" t="str">
        <f>_xlfn.XLOOKUP($A1383,Results!$A$2:$A$2256,Results!T$2:T$2256,"")</f>
        <v/>
      </c>
      <c r="AZ1383" s="2" t="str">
        <f>_xlfn.XLOOKUP($A1383,Results!$A$2:$A$2256,Results!U$2:U$2256,"")</f>
        <v/>
      </c>
      <c r="BA1383" s="2" t="str">
        <f>_xlfn.XLOOKUP($A1383,Results!$A$2:$A$2256,Results!V$2:V$2256,"")</f>
        <v/>
      </c>
      <c r="BB1383" s="2" t="str">
        <f>_xlfn.XLOOKUP($A1383,Results!$A$2:$A$2256,Results!W$2:W$2256,"")</f>
        <v/>
      </c>
      <c r="BC1383" s="2" t="str">
        <f>_xlfn.XLOOKUP($A1383,Results!$A$2:$A$2256,Results!X$2:X$2256,"")</f>
        <v/>
      </c>
      <c r="BD1383" s="2" t="str">
        <f>_xlfn.XLOOKUP($A1383,Results!$A$2:$A$2256,Results!Y$2:Y$2256,"")</f>
        <v/>
      </c>
      <c r="BE1383" s="2" t="str">
        <f>_xlfn.XLOOKUP($A1383,Results!$A$2:$A$2256,Results!Z$2:Z$2256,"")</f>
        <v/>
      </c>
    </row>
    <row r="1384" spans="1:57" ht="38.25" customHeight="1" x14ac:dyDescent="0.3">
      <c r="A1384">
        <v>907061</v>
      </c>
      <c r="B1384">
        <v>281590</v>
      </c>
      <c r="C1384" t="s">
        <v>36</v>
      </c>
      <c r="D1384">
        <v>34791</v>
      </c>
      <c r="F1384" s="2">
        <v>10455</v>
      </c>
      <c r="G1384" s="2">
        <v>8</v>
      </c>
      <c r="H1384" s="2" t="s">
        <v>4349</v>
      </c>
      <c r="I1384">
        <v>1</v>
      </c>
      <c r="J1384" t="s">
        <v>39</v>
      </c>
      <c r="K1384" t="s">
        <v>39</v>
      </c>
      <c r="L1384">
        <v>49.3</v>
      </c>
      <c r="M1384" s="2" t="s">
        <v>36</v>
      </c>
      <c r="N1384" s="9" t="s">
        <v>4349</v>
      </c>
      <c r="O1384" t="s">
        <v>36</v>
      </c>
      <c r="P1384" t="s">
        <v>36</v>
      </c>
      <c r="Q1384" t="s">
        <v>36</v>
      </c>
      <c r="R1384">
        <v>49.3</v>
      </c>
      <c r="S1384" s="1">
        <v>45744.481893020828</v>
      </c>
      <c r="T1384" t="s">
        <v>42</v>
      </c>
      <c r="U1384" s="1">
        <v>45744.25</v>
      </c>
      <c r="V1384" t="s">
        <v>43</v>
      </c>
      <c r="W1384" t="s">
        <v>36</v>
      </c>
      <c r="X1384">
        <v>0</v>
      </c>
      <c r="Y1384">
        <v>999</v>
      </c>
      <c r="Z1384" t="s">
        <v>36</v>
      </c>
      <c r="AA1384" t="s">
        <v>36</v>
      </c>
      <c r="AB1384" t="s">
        <v>36</v>
      </c>
      <c r="AC1384" t="s">
        <v>92</v>
      </c>
      <c r="AD1384" t="s">
        <v>92</v>
      </c>
      <c r="AE1384" t="s">
        <v>45</v>
      </c>
      <c r="AF1384" s="2"/>
      <c r="AI1384" s="2" t="str">
        <f>IF(COUNTIF(Classification!$A$2:$A$338, H1384)&gt;0,"FEE", " ")</f>
        <v>FEE</v>
      </c>
      <c r="AJ1384" s="2" t="e">
        <f>VLOOKUP(A1384,'Classification Test Result'!$A$2:$D$2428,4,FALSE)</f>
        <v>#N/A</v>
      </c>
      <c r="AL1384" s="2" t="str">
        <f>_xlfn.XLOOKUP($A1384,Results!$A$2:$A$2256,Results!G$2:G$2256,"")</f>
        <v/>
      </c>
      <c r="AM1384" s="2" t="str">
        <f>_xlfn.XLOOKUP($A1384,Results!$A$2:$A$2256,Results!H$2:H$2256,"")</f>
        <v/>
      </c>
      <c r="AN1384" s="2" t="str">
        <f>_xlfn.XLOOKUP($A1384,Results!$A$2:$A$2256,Results!I$2:I$2256,"")</f>
        <v/>
      </c>
      <c r="AO1384" s="2" t="str">
        <f>_xlfn.XLOOKUP($A1384,Results!$A$2:$A$2256,Results!J$2:J$2256,"")</f>
        <v/>
      </c>
      <c r="AP1384" s="2" t="str">
        <f>_xlfn.XLOOKUP($A1384,Results!$A$2:$A$2256,Results!K$2:K$2256,"")</f>
        <v/>
      </c>
      <c r="AQ1384" s="2" t="str">
        <f>_xlfn.XLOOKUP($A1384,Results!$A$2:$A$2256,Results!L$2:L$2256,"")</f>
        <v/>
      </c>
      <c r="AR1384" s="2" t="str">
        <f>_xlfn.XLOOKUP($A1384,Results!$A$2:$A$2256,Results!M$2:M$2256,"")</f>
        <v/>
      </c>
      <c r="AS1384" s="2" t="str">
        <f>_xlfn.XLOOKUP($A1384,Results!$A$2:$A$2256,Results!N$2:N$2256,"")</f>
        <v/>
      </c>
      <c r="AT1384" s="2" t="str">
        <f>_xlfn.XLOOKUP($A1384,Results!$A$2:$A$2256,Results!O$2:O$2256,"")</f>
        <v/>
      </c>
      <c r="AU1384" s="2" t="str">
        <f>_xlfn.XLOOKUP($A1384,Results!$A$2:$A$2256,Results!P$2:P$2256,"")</f>
        <v/>
      </c>
      <c r="AV1384" s="2" t="str">
        <f>_xlfn.XLOOKUP($A1384,Results!$A$2:$A$2256,Results!Q$2:Q$2256,"")</f>
        <v/>
      </c>
      <c r="AW1384" s="2" t="str">
        <f>_xlfn.XLOOKUP($A1384,Results!$A$2:$A$2256,Results!R$2:R$2256,"")</f>
        <v/>
      </c>
      <c r="AX1384" s="2" t="str">
        <f>_xlfn.XLOOKUP($A1384,Results!$A$2:$A$2256,Results!S$2:S$2256,"")</f>
        <v/>
      </c>
      <c r="AY1384" s="2" t="str">
        <f>_xlfn.XLOOKUP($A1384,Results!$A$2:$A$2256,Results!T$2:T$2256,"")</f>
        <v/>
      </c>
      <c r="AZ1384" s="2" t="str">
        <f>_xlfn.XLOOKUP($A1384,Results!$A$2:$A$2256,Results!U$2:U$2256,"")</f>
        <v/>
      </c>
      <c r="BA1384" s="2" t="str">
        <f>_xlfn.XLOOKUP($A1384,Results!$A$2:$A$2256,Results!V$2:V$2256,"")</f>
        <v/>
      </c>
      <c r="BB1384" s="2" t="str">
        <f>_xlfn.XLOOKUP($A1384,Results!$A$2:$A$2256,Results!W$2:W$2256,"")</f>
        <v/>
      </c>
      <c r="BC1384" s="2" t="str">
        <f>_xlfn.XLOOKUP($A1384,Results!$A$2:$A$2256,Results!X$2:X$2256,"")</f>
        <v/>
      </c>
      <c r="BD1384" s="2" t="str">
        <f>_xlfn.XLOOKUP($A1384,Results!$A$2:$A$2256,Results!Y$2:Y$2256,"")</f>
        <v/>
      </c>
      <c r="BE1384" s="2" t="str">
        <f>_xlfn.XLOOKUP($A1384,Results!$A$2:$A$2256,Results!Z$2:Z$2256,"")</f>
        <v/>
      </c>
    </row>
    <row r="1385" spans="1:57" ht="38.25" customHeight="1" x14ac:dyDescent="0.3">
      <c r="A1385">
        <v>907062</v>
      </c>
      <c r="B1385">
        <v>281596</v>
      </c>
      <c r="C1385" t="s">
        <v>36</v>
      </c>
      <c r="D1385" t="s">
        <v>600</v>
      </c>
      <c r="F1385" s="2">
        <v>13513</v>
      </c>
      <c r="G1385" s="2">
        <v>11</v>
      </c>
      <c r="H1385" s="2" t="s">
        <v>92</v>
      </c>
      <c r="I1385">
        <v>0</v>
      </c>
      <c r="J1385" t="s">
        <v>39</v>
      </c>
      <c r="K1385" t="s">
        <v>39</v>
      </c>
      <c r="L1385">
        <v>0.5</v>
      </c>
      <c r="M1385" s="2" t="s">
        <v>36</v>
      </c>
      <c r="N1385" s="9" t="s">
        <v>36</v>
      </c>
      <c r="O1385" t="s">
        <v>36</v>
      </c>
      <c r="P1385" t="s">
        <v>36</v>
      </c>
      <c r="Q1385" t="s">
        <v>36</v>
      </c>
      <c r="R1385">
        <v>0.5</v>
      </c>
      <c r="S1385" s="1">
        <v>45744.481528622688</v>
      </c>
      <c r="T1385" t="s">
        <v>42</v>
      </c>
      <c r="U1385" s="1">
        <v>45744.250694444447</v>
      </c>
      <c r="V1385" t="s">
        <v>43</v>
      </c>
      <c r="W1385" t="s">
        <v>36</v>
      </c>
      <c r="X1385">
        <v>0</v>
      </c>
      <c r="Y1385">
        <v>999</v>
      </c>
      <c r="Z1385" t="s">
        <v>36</v>
      </c>
      <c r="AA1385" t="s">
        <v>36</v>
      </c>
      <c r="AB1385" t="s">
        <v>36</v>
      </c>
      <c r="AC1385" t="s">
        <v>92</v>
      </c>
      <c r="AD1385" t="s">
        <v>92</v>
      </c>
      <c r="AE1385" t="s">
        <v>45</v>
      </c>
      <c r="AF1385" s="2"/>
      <c r="AI1385" s="2" t="str">
        <f>IF(COUNTIF(Classification!$A$2:$A$338, H1385)&gt;0,"FEE", " ")</f>
        <v>FEE</v>
      </c>
      <c r="AJ1385" s="2" t="e">
        <f>VLOOKUP(A1385,'Classification Test Result'!$A$2:$D$2428,4,FALSE)</f>
        <v>#N/A</v>
      </c>
      <c r="AL1385" s="2" t="str">
        <f>_xlfn.XLOOKUP($A1385,Results!$A$2:$A$2256,Results!G$2:G$2256,"")</f>
        <v/>
      </c>
      <c r="AM1385" s="2" t="str">
        <f>_xlfn.XLOOKUP($A1385,Results!$A$2:$A$2256,Results!H$2:H$2256,"")</f>
        <v/>
      </c>
      <c r="AN1385" s="2" t="str">
        <f>_xlfn.XLOOKUP($A1385,Results!$A$2:$A$2256,Results!I$2:I$2256,"")</f>
        <v/>
      </c>
      <c r="AO1385" s="2" t="str">
        <f>_xlfn.XLOOKUP($A1385,Results!$A$2:$A$2256,Results!J$2:J$2256,"")</f>
        <v/>
      </c>
      <c r="AP1385" s="2" t="str">
        <f>_xlfn.XLOOKUP($A1385,Results!$A$2:$A$2256,Results!K$2:K$2256,"")</f>
        <v/>
      </c>
      <c r="AQ1385" s="2" t="str">
        <f>_xlfn.XLOOKUP($A1385,Results!$A$2:$A$2256,Results!L$2:L$2256,"")</f>
        <v/>
      </c>
      <c r="AR1385" s="2" t="str">
        <f>_xlfn.XLOOKUP($A1385,Results!$A$2:$A$2256,Results!M$2:M$2256,"")</f>
        <v/>
      </c>
      <c r="AS1385" s="2" t="str">
        <f>_xlfn.XLOOKUP($A1385,Results!$A$2:$A$2256,Results!N$2:N$2256,"")</f>
        <v/>
      </c>
      <c r="AT1385" s="2" t="str">
        <f>_xlfn.XLOOKUP($A1385,Results!$A$2:$A$2256,Results!O$2:O$2256,"")</f>
        <v/>
      </c>
      <c r="AU1385" s="2" t="str">
        <f>_xlfn.XLOOKUP($A1385,Results!$A$2:$A$2256,Results!P$2:P$2256,"")</f>
        <v/>
      </c>
      <c r="AV1385" s="2" t="str">
        <f>_xlfn.XLOOKUP($A1385,Results!$A$2:$A$2256,Results!Q$2:Q$2256,"")</f>
        <v/>
      </c>
      <c r="AW1385" s="2" t="str">
        <f>_xlfn.XLOOKUP($A1385,Results!$A$2:$A$2256,Results!R$2:R$2256,"")</f>
        <v/>
      </c>
      <c r="AX1385" s="2" t="str">
        <f>_xlfn.XLOOKUP($A1385,Results!$A$2:$A$2256,Results!S$2:S$2256,"")</f>
        <v/>
      </c>
      <c r="AY1385" s="2" t="str">
        <f>_xlfn.XLOOKUP($A1385,Results!$A$2:$A$2256,Results!T$2:T$2256,"")</f>
        <v/>
      </c>
      <c r="AZ1385" s="2" t="str">
        <f>_xlfn.XLOOKUP($A1385,Results!$A$2:$A$2256,Results!U$2:U$2256,"")</f>
        <v/>
      </c>
      <c r="BA1385" s="2" t="str">
        <f>_xlfn.XLOOKUP($A1385,Results!$A$2:$A$2256,Results!V$2:V$2256,"")</f>
        <v/>
      </c>
      <c r="BB1385" s="2" t="str">
        <f>_xlfn.XLOOKUP($A1385,Results!$A$2:$A$2256,Results!W$2:W$2256,"")</f>
        <v/>
      </c>
      <c r="BC1385" s="2" t="str">
        <f>_xlfn.XLOOKUP($A1385,Results!$A$2:$A$2256,Results!X$2:X$2256,"")</f>
        <v/>
      </c>
      <c r="BD1385" s="2" t="str">
        <f>_xlfn.XLOOKUP($A1385,Results!$A$2:$A$2256,Results!Y$2:Y$2256,"")</f>
        <v/>
      </c>
      <c r="BE1385" s="2" t="str">
        <f>_xlfn.XLOOKUP($A1385,Results!$A$2:$A$2256,Results!Z$2:Z$2256,"")</f>
        <v/>
      </c>
    </row>
    <row r="1386" spans="1:57" ht="38.25" customHeight="1" x14ac:dyDescent="0.3">
      <c r="A1386">
        <v>907063</v>
      </c>
      <c r="B1386">
        <v>281605</v>
      </c>
      <c r="C1386" t="s">
        <v>36</v>
      </c>
      <c r="D1386">
        <v>5269519522</v>
      </c>
      <c r="F1386" s="2">
        <v>11385</v>
      </c>
      <c r="G1386" s="2">
        <v>2</v>
      </c>
      <c r="H1386" s="2" t="s">
        <v>92</v>
      </c>
      <c r="I1386">
        <v>0</v>
      </c>
      <c r="J1386" t="s">
        <v>39</v>
      </c>
      <c r="K1386" t="s">
        <v>39</v>
      </c>
      <c r="L1386">
        <v>100</v>
      </c>
      <c r="M1386" s="2" t="s">
        <v>36</v>
      </c>
      <c r="N1386" s="9" t="s">
        <v>36</v>
      </c>
      <c r="O1386" t="s">
        <v>36</v>
      </c>
      <c r="P1386" t="s">
        <v>36</v>
      </c>
      <c r="Q1386" t="s">
        <v>36</v>
      </c>
      <c r="R1386">
        <v>100</v>
      </c>
      <c r="S1386" s="1">
        <v>45744.48083734954</v>
      </c>
      <c r="T1386" t="s">
        <v>42</v>
      </c>
      <c r="U1386" s="1">
        <v>45744.252083333333</v>
      </c>
      <c r="V1386" t="s">
        <v>43</v>
      </c>
      <c r="W1386" t="s">
        <v>36</v>
      </c>
      <c r="X1386">
        <v>0</v>
      </c>
      <c r="Y1386">
        <v>999</v>
      </c>
      <c r="Z1386" t="s">
        <v>36</v>
      </c>
      <c r="AA1386" t="s">
        <v>36</v>
      </c>
      <c r="AB1386" t="s">
        <v>36</v>
      </c>
      <c r="AC1386" t="s">
        <v>92</v>
      </c>
      <c r="AD1386" t="s">
        <v>92</v>
      </c>
      <c r="AE1386" t="s">
        <v>45</v>
      </c>
      <c r="AF1386" s="2"/>
      <c r="AI1386" s="2" t="str">
        <f>IF(COUNTIF(Classification!$A$2:$A$338, H1386)&gt;0,"FEE", " ")</f>
        <v>FEE</v>
      </c>
      <c r="AJ1386" s="2" t="e">
        <f>VLOOKUP(A1386,'Classification Test Result'!$A$2:$D$2428,4,FALSE)</f>
        <v>#N/A</v>
      </c>
      <c r="AL1386" s="2" t="str">
        <f>_xlfn.XLOOKUP($A1386,Results!$A$2:$A$2256,Results!G$2:G$2256,"")</f>
        <v/>
      </c>
      <c r="AM1386" s="2" t="str">
        <f>_xlfn.XLOOKUP($A1386,Results!$A$2:$A$2256,Results!H$2:H$2256,"")</f>
        <v/>
      </c>
      <c r="AN1386" s="2" t="str">
        <f>_xlfn.XLOOKUP($A1386,Results!$A$2:$A$2256,Results!I$2:I$2256,"")</f>
        <v/>
      </c>
      <c r="AO1386" s="2" t="str">
        <f>_xlfn.XLOOKUP($A1386,Results!$A$2:$A$2256,Results!J$2:J$2256,"")</f>
        <v/>
      </c>
      <c r="AP1386" s="2" t="str">
        <f>_xlfn.XLOOKUP($A1386,Results!$A$2:$A$2256,Results!K$2:K$2256,"")</f>
        <v/>
      </c>
      <c r="AQ1386" s="2" t="str">
        <f>_xlfn.XLOOKUP($A1386,Results!$A$2:$A$2256,Results!L$2:L$2256,"")</f>
        <v/>
      </c>
      <c r="AR1386" s="2" t="str">
        <f>_xlfn.XLOOKUP($A1386,Results!$A$2:$A$2256,Results!M$2:M$2256,"")</f>
        <v/>
      </c>
      <c r="AS1386" s="2" t="str">
        <f>_xlfn.XLOOKUP($A1386,Results!$A$2:$A$2256,Results!N$2:N$2256,"")</f>
        <v/>
      </c>
      <c r="AT1386" s="2" t="str">
        <f>_xlfn.XLOOKUP($A1386,Results!$A$2:$A$2256,Results!O$2:O$2256,"")</f>
        <v/>
      </c>
      <c r="AU1386" s="2" t="str">
        <f>_xlfn.XLOOKUP($A1386,Results!$A$2:$A$2256,Results!P$2:P$2256,"")</f>
        <v/>
      </c>
      <c r="AV1386" s="2" t="str">
        <f>_xlfn.XLOOKUP($A1386,Results!$A$2:$A$2256,Results!Q$2:Q$2256,"")</f>
        <v/>
      </c>
      <c r="AW1386" s="2" t="str">
        <f>_xlfn.XLOOKUP($A1386,Results!$A$2:$A$2256,Results!R$2:R$2256,"")</f>
        <v/>
      </c>
      <c r="AX1386" s="2" t="str">
        <f>_xlfn.XLOOKUP($A1386,Results!$A$2:$A$2256,Results!S$2:S$2256,"")</f>
        <v/>
      </c>
      <c r="AY1386" s="2" t="str">
        <f>_xlfn.XLOOKUP($A1386,Results!$A$2:$A$2256,Results!T$2:T$2256,"")</f>
        <v/>
      </c>
      <c r="AZ1386" s="2" t="str">
        <f>_xlfn.XLOOKUP($A1386,Results!$A$2:$A$2256,Results!U$2:U$2256,"")</f>
        <v/>
      </c>
      <c r="BA1386" s="2" t="str">
        <f>_xlfn.XLOOKUP($A1386,Results!$A$2:$A$2256,Results!V$2:V$2256,"")</f>
        <v/>
      </c>
      <c r="BB1386" s="2" t="str">
        <f>_xlfn.XLOOKUP($A1386,Results!$A$2:$A$2256,Results!W$2:W$2256,"")</f>
        <v/>
      </c>
      <c r="BC1386" s="2" t="str">
        <f>_xlfn.XLOOKUP($A1386,Results!$A$2:$A$2256,Results!X$2:X$2256,"")</f>
        <v/>
      </c>
      <c r="BD1386" s="2" t="str">
        <f>_xlfn.XLOOKUP($A1386,Results!$A$2:$A$2256,Results!Y$2:Y$2256,"")</f>
        <v/>
      </c>
      <c r="BE1386" s="2" t="str">
        <f>_xlfn.XLOOKUP($A1386,Results!$A$2:$A$2256,Results!Z$2:Z$2256,"")</f>
        <v/>
      </c>
    </row>
    <row r="1387" spans="1:57" ht="38.25" customHeight="1" x14ac:dyDescent="0.3">
      <c r="A1387">
        <v>907064</v>
      </c>
      <c r="B1387">
        <v>281611</v>
      </c>
      <c r="C1387" t="s">
        <v>36</v>
      </c>
      <c r="D1387">
        <v>34776</v>
      </c>
      <c r="F1387" s="2">
        <v>10455</v>
      </c>
      <c r="G1387" s="2">
        <v>2</v>
      </c>
      <c r="H1387" s="2" t="s">
        <v>4349</v>
      </c>
      <c r="I1387">
        <v>1</v>
      </c>
      <c r="J1387" t="s">
        <v>39</v>
      </c>
      <c r="K1387" t="s">
        <v>39</v>
      </c>
      <c r="L1387">
        <v>45</v>
      </c>
      <c r="M1387" s="2" t="s">
        <v>36</v>
      </c>
      <c r="N1387" s="9" t="s">
        <v>4349</v>
      </c>
      <c r="O1387" t="s">
        <v>36</v>
      </c>
      <c r="P1387" t="s">
        <v>36</v>
      </c>
      <c r="Q1387" t="s">
        <v>36</v>
      </c>
      <c r="R1387">
        <v>45</v>
      </c>
      <c r="S1387" s="1">
        <v>45744.480489548609</v>
      </c>
      <c r="T1387" t="s">
        <v>42</v>
      </c>
      <c r="U1387" s="1">
        <v>45744.254166666673</v>
      </c>
      <c r="V1387" t="s">
        <v>43</v>
      </c>
      <c r="W1387" t="s">
        <v>36</v>
      </c>
      <c r="X1387">
        <v>0</v>
      </c>
      <c r="Y1387">
        <v>999</v>
      </c>
      <c r="Z1387" t="s">
        <v>36</v>
      </c>
      <c r="AA1387" t="s">
        <v>36</v>
      </c>
      <c r="AB1387" t="s">
        <v>36</v>
      </c>
      <c r="AC1387" t="s">
        <v>92</v>
      </c>
      <c r="AD1387" t="s">
        <v>92</v>
      </c>
      <c r="AE1387" t="s">
        <v>45</v>
      </c>
      <c r="AF1387" s="2"/>
      <c r="AI1387" s="2" t="str">
        <f>IF(COUNTIF(Classification!$A$2:$A$338, H1387)&gt;0,"FEE", " ")</f>
        <v>FEE</v>
      </c>
      <c r="AJ1387" s="2" t="e">
        <f>VLOOKUP(A1387,'Classification Test Result'!$A$2:$D$2428,4,FALSE)</f>
        <v>#N/A</v>
      </c>
      <c r="AL1387" s="2" t="str">
        <f>_xlfn.XLOOKUP($A1387,Results!$A$2:$A$2256,Results!G$2:G$2256,"")</f>
        <v/>
      </c>
      <c r="AM1387" s="2" t="str">
        <f>_xlfn.XLOOKUP($A1387,Results!$A$2:$A$2256,Results!H$2:H$2256,"")</f>
        <v/>
      </c>
      <c r="AN1387" s="2" t="str">
        <f>_xlfn.XLOOKUP($A1387,Results!$A$2:$A$2256,Results!I$2:I$2256,"")</f>
        <v/>
      </c>
      <c r="AO1387" s="2" t="str">
        <f>_xlfn.XLOOKUP($A1387,Results!$A$2:$A$2256,Results!J$2:J$2256,"")</f>
        <v/>
      </c>
      <c r="AP1387" s="2" t="str">
        <f>_xlfn.XLOOKUP($A1387,Results!$A$2:$A$2256,Results!K$2:K$2256,"")</f>
        <v/>
      </c>
      <c r="AQ1387" s="2" t="str">
        <f>_xlfn.XLOOKUP($A1387,Results!$A$2:$A$2256,Results!L$2:L$2256,"")</f>
        <v/>
      </c>
      <c r="AR1387" s="2" t="str">
        <f>_xlfn.XLOOKUP($A1387,Results!$A$2:$A$2256,Results!M$2:M$2256,"")</f>
        <v/>
      </c>
      <c r="AS1387" s="2" t="str">
        <f>_xlfn.XLOOKUP($A1387,Results!$A$2:$A$2256,Results!N$2:N$2256,"")</f>
        <v/>
      </c>
      <c r="AT1387" s="2" t="str">
        <f>_xlfn.XLOOKUP($A1387,Results!$A$2:$A$2256,Results!O$2:O$2256,"")</f>
        <v/>
      </c>
      <c r="AU1387" s="2" t="str">
        <f>_xlfn.XLOOKUP($A1387,Results!$A$2:$A$2256,Results!P$2:P$2256,"")</f>
        <v/>
      </c>
      <c r="AV1387" s="2" t="str">
        <f>_xlfn.XLOOKUP($A1387,Results!$A$2:$A$2256,Results!Q$2:Q$2256,"")</f>
        <v/>
      </c>
      <c r="AW1387" s="2" t="str">
        <f>_xlfn.XLOOKUP($A1387,Results!$A$2:$A$2256,Results!R$2:R$2256,"")</f>
        <v/>
      </c>
      <c r="AX1387" s="2" t="str">
        <f>_xlfn.XLOOKUP($A1387,Results!$A$2:$A$2256,Results!S$2:S$2256,"")</f>
        <v/>
      </c>
      <c r="AY1387" s="2" t="str">
        <f>_xlfn.XLOOKUP($A1387,Results!$A$2:$A$2256,Results!T$2:T$2256,"")</f>
        <v/>
      </c>
      <c r="AZ1387" s="2" t="str">
        <f>_xlfn.XLOOKUP($A1387,Results!$A$2:$A$2256,Results!U$2:U$2256,"")</f>
        <v/>
      </c>
      <c r="BA1387" s="2" t="str">
        <f>_xlfn.XLOOKUP($A1387,Results!$A$2:$A$2256,Results!V$2:V$2256,"")</f>
        <v/>
      </c>
      <c r="BB1387" s="2" t="str">
        <f>_xlfn.XLOOKUP($A1387,Results!$A$2:$A$2256,Results!W$2:W$2256,"")</f>
        <v/>
      </c>
      <c r="BC1387" s="2" t="str">
        <f>_xlfn.XLOOKUP($A1387,Results!$A$2:$A$2256,Results!X$2:X$2256,"")</f>
        <v/>
      </c>
      <c r="BD1387" s="2" t="str">
        <f>_xlfn.XLOOKUP($A1387,Results!$A$2:$A$2256,Results!Y$2:Y$2256,"")</f>
        <v/>
      </c>
      <c r="BE1387" s="2" t="str">
        <f>_xlfn.XLOOKUP($A1387,Results!$A$2:$A$2256,Results!Z$2:Z$2256,"")</f>
        <v/>
      </c>
    </row>
    <row r="1388" spans="1:57" ht="38.25" customHeight="1" x14ac:dyDescent="0.3">
      <c r="A1388">
        <v>907065</v>
      </c>
      <c r="B1388">
        <v>281565</v>
      </c>
      <c r="C1388" t="s">
        <v>36</v>
      </c>
      <c r="D1388">
        <v>9341413197</v>
      </c>
      <c r="F1388" s="2">
        <v>11471</v>
      </c>
      <c r="G1388" s="2">
        <v>11</v>
      </c>
      <c r="H1388" s="2" t="s">
        <v>92</v>
      </c>
      <c r="I1388">
        <v>0</v>
      </c>
      <c r="J1388" t="s">
        <v>39</v>
      </c>
      <c r="K1388" t="s">
        <v>39</v>
      </c>
      <c r="L1388">
        <v>0.5</v>
      </c>
      <c r="M1388" s="2" t="s">
        <v>36</v>
      </c>
      <c r="N1388" s="9" t="s">
        <v>36</v>
      </c>
      <c r="O1388" t="s">
        <v>36</v>
      </c>
      <c r="P1388" t="s">
        <v>36</v>
      </c>
      <c r="Q1388" t="s">
        <v>36</v>
      </c>
      <c r="R1388">
        <v>0.5</v>
      </c>
      <c r="S1388" s="1">
        <v>45744.459871678242</v>
      </c>
      <c r="T1388" t="s">
        <v>42</v>
      </c>
      <c r="U1388" s="1">
        <v>45744.244444444441</v>
      </c>
      <c r="V1388" t="s">
        <v>43</v>
      </c>
      <c r="W1388" t="s">
        <v>36</v>
      </c>
      <c r="X1388">
        <v>0</v>
      </c>
      <c r="Y1388">
        <v>999</v>
      </c>
      <c r="Z1388" t="s">
        <v>36</v>
      </c>
      <c r="AA1388" t="s">
        <v>36</v>
      </c>
      <c r="AB1388" t="s">
        <v>36</v>
      </c>
      <c r="AC1388" t="s">
        <v>92</v>
      </c>
      <c r="AD1388" t="s">
        <v>92</v>
      </c>
      <c r="AE1388" t="s">
        <v>45</v>
      </c>
      <c r="AF1388" s="2"/>
      <c r="AI1388" s="2" t="str">
        <f>IF(COUNTIF(Classification!$A$2:$A$338, H1388)&gt;0,"FEE", " ")</f>
        <v>FEE</v>
      </c>
      <c r="AJ1388" s="2" t="e">
        <f>VLOOKUP(A1388,'Classification Test Result'!$A$2:$D$2428,4,FALSE)</f>
        <v>#N/A</v>
      </c>
      <c r="AL1388" s="2" t="str">
        <f>_xlfn.XLOOKUP($A1388,Results!$A$2:$A$2256,Results!G$2:G$2256,"")</f>
        <v/>
      </c>
      <c r="AM1388" s="2" t="str">
        <f>_xlfn.XLOOKUP($A1388,Results!$A$2:$A$2256,Results!H$2:H$2256,"")</f>
        <v/>
      </c>
      <c r="AN1388" s="2" t="str">
        <f>_xlfn.XLOOKUP($A1388,Results!$A$2:$A$2256,Results!I$2:I$2256,"")</f>
        <v/>
      </c>
      <c r="AO1388" s="2" t="str">
        <f>_xlfn.XLOOKUP($A1388,Results!$A$2:$A$2256,Results!J$2:J$2256,"")</f>
        <v/>
      </c>
      <c r="AP1388" s="2" t="str">
        <f>_xlfn.XLOOKUP($A1388,Results!$A$2:$A$2256,Results!K$2:K$2256,"")</f>
        <v/>
      </c>
      <c r="AQ1388" s="2" t="str">
        <f>_xlfn.XLOOKUP($A1388,Results!$A$2:$A$2256,Results!L$2:L$2256,"")</f>
        <v/>
      </c>
      <c r="AR1388" s="2" t="str">
        <f>_xlfn.XLOOKUP($A1388,Results!$A$2:$A$2256,Results!M$2:M$2256,"")</f>
        <v/>
      </c>
      <c r="AS1388" s="2" t="str">
        <f>_xlfn.XLOOKUP($A1388,Results!$A$2:$A$2256,Results!N$2:N$2256,"")</f>
        <v/>
      </c>
      <c r="AT1388" s="2" t="str">
        <f>_xlfn.XLOOKUP($A1388,Results!$A$2:$A$2256,Results!O$2:O$2256,"")</f>
        <v/>
      </c>
      <c r="AU1388" s="2" t="str">
        <f>_xlfn.XLOOKUP($A1388,Results!$A$2:$A$2256,Results!P$2:P$2256,"")</f>
        <v/>
      </c>
      <c r="AV1388" s="2" t="str">
        <f>_xlfn.XLOOKUP($A1388,Results!$A$2:$A$2256,Results!Q$2:Q$2256,"")</f>
        <v/>
      </c>
      <c r="AW1388" s="2" t="str">
        <f>_xlfn.XLOOKUP($A1388,Results!$A$2:$A$2256,Results!R$2:R$2256,"")</f>
        <v/>
      </c>
      <c r="AX1388" s="2" t="str">
        <f>_xlfn.XLOOKUP($A1388,Results!$A$2:$A$2256,Results!S$2:S$2256,"")</f>
        <v/>
      </c>
      <c r="AY1388" s="2" t="str">
        <f>_xlfn.XLOOKUP($A1388,Results!$A$2:$A$2256,Results!T$2:T$2256,"")</f>
        <v/>
      </c>
      <c r="AZ1388" s="2" t="str">
        <f>_xlfn.XLOOKUP($A1388,Results!$A$2:$A$2256,Results!U$2:U$2256,"")</f>
        <v/>
      </c>
      <c r="BA1388" s="2" t="str">
        <f>_xlfn.XLOOKUP($A1388,Results!$A$2:$A$2256,Results!V$2:V$2256,"")</f>
        <v/>
      </c>
      <c r="BB1388" s="2" t="str">
        <f>_xlfn.XLOOKUP($A1388,Results!$A$2:$A$2256,Results!W$2:W$2256,"")</f>
        <v/>
      </c>
      <c r="BC1388" s="2" t="str">
        <f>_xlfn.XLOOKUP($A1388,Results!$A$2:$A$2256,Results!X$2:X$2256,"")</f>
        <v/>
      </c>
      <c r="BD1388" s="2" t="str">
        <f>_xlfn.XLOOKUP($A1388,Results!$A$2:$A$2256,Results!Y$2:Y$2256,"")</f>
        <v/>
      </c>
      <c r="BE1388" s="2" t="str">
        <f>_xlfn.XLOOKUP($A1388,Results!$A$2:$A$2256,Results!Z$2:Z$2256,"")</f>
        <v/>
      </c>
    </row>
    <row r="1389" spans="1:57" ht="38.25" customHeight="1" x14ac:dyDescent="0.3">
      <c r="A1389">
        <v>907066</v>
      </c>
      <c r="B1389">
        <v>281583</v>
      </c>
      <c r="C1389" t="s">
        <v>36</v>
      </c>
      <c r="D1389">
        <v>5331868809</v>
      </c>
      <c r="F1389" s="2">
        <v>13073</v>
      </c>
      <c r="G1389" s="2">
        <v>2</v>
      </c>
      <c r="H1389" s="2" t="s">
        <v>92</v>
      </c>
      <c r="I1389">
        <v>0</v>
      </c>
      <c r="J1389" t="s">
        <v>39</v>
      </c>
      <c r="K1389" t="s">
        <v>39</v>
      </c>
      <c r="L1389">
        <v>0.63</v>
      </c>
      <c r="M1389" s="2" t="s">
        <v>36</v>
      </c>
      <c r="N1389" s="9" t="s">
        <v>36</v>
      </c>
      <c r="O1389" t="s">
        <v>36</v>
      </c>
      <c r="P1389" t="s">
        <v>36</v>
      </c>
      <c r="Q1389" t="s">
        <v>36</v>
      </c>
      <c r="R1389">
        <v>0.63</v>
      </c>
      <c r="S1389" s="1">
        <v>45744.459387499999</v>
      </c>
      <c r="T1389" t="s">
        <v>42</v>
      </c>
      <c r="U1389" s="1">
        <v>45744.247916666667</v>
      </c>
      <c r="V1389" t="s">
        <v>43</v>
      </c>
      <c r="W1389" t="s">
        <v>36</v>
      </c>
      <c r="X1389">
        <v>0</v>
      </c>
      <c r="Y1389">
        <v>999</v>
      </c>
      <c r="Z1389" t="s">
        <v>36</v>
      </c>
      <c r="AA1389" t="s">
        <v>36</v>
      </c>
      <c r="AB1389" t="s">
        <v>36</v>
      </c>
      <c r="AC1389" t="s">
        <v>92</v>
      </c>
      <c r="AD1389" t="s">
        <v>92</v>
      </c>
      <c r="AE1389" t="s">
        <v>45</v>
      </c>
      <c r="AF1389" s="2"/>
      <c r="AI1389" s="2" t="str">
        <f>IF(COUNTIF(Classification!$A$2:$A$338, H1389)&gt;0,"FEE", " ")</f>
        <v>FEE</v>
      </c>
      <c r="AJ1389" s="2" t="e">
        <f>VLOOKUP(A1389,'Classification Test Result'!$A$2:$D$2428,4,FALSE)</f>
        <v>#N/A</v>
      </c>
      <c r="AL1389" s="2" t="str">
        <f>_xlfn.XLOOKUP($A1389,Results!$A$2:$A$2256,Results!G$2:G$2256,"")</f>
        <v/>
      </c>
      <c r="AM1389" s="2" t="str">
        <f>_xlfn.XLOOKUP($A1389,Results!$A$2:$A$2256,Results!H$2:H$2256,"")</f>
        <v/>
      </c>
      <c r="AN1389" s="2" t="str">
        <f>_xlfn.XLOOKUP($A1389,Results!$A$2:$A$2256,Results!I$2:I$2256,"")</f>
        <v/>
      </c>
      <c r="AO1389" s="2" t="str">
        <f>_xlfn.XLOOKUP($A1389,Results!$A$2:$A$2256,Results!J$2:J$2256,"")</f>
        <v/>
      </c>
      <c r="AP1389" s="2" t="str">
        <f>_xlfn.XLOOKUP($A1389,Results!$A$2:$A$2256,Results!K$2:K$2256,"")</f>
        <v/>
      </c>
      <c r="AQ1389" s="2" t="str">
        <f>_xlfn.XLOOKUP($A1389,Results!$A$2:$A$2256,Results!L$2:L$2256,"")</f>
        <v/>
      </c>
      <c r="AR1389" s="2" t="str">
        <f>_xlfn.XLOOKUP($A1389,Results!$A$2:$A$2256,Results!M$2:M$2256,"")</f>
        <v/>
      </c>
      <c r="AS1389" s="2" t="str">
        <f>_xlfn.XLOOKUP($A1389,Results!$A$2:$A$2256,Results!N$2:N$2256,"")</f>
        <v/>
      </c>
      <c r="AT1389" s="2" t="str">
        <f>_xlfn.XLOOKUP($A1389,Results!$A$2:$A$2256,Results!O$2:O$2256,"")</f>
        <v/>
      </c>
      <c r="AU1389" s="2" t="str">
        <f>_xlfn.XLOOKUP($A1389,Results!$A$2:$A$2256,Results!P$2:P$2256,"")</f>
        <v/>
      </c>
      <c r="AV1389" s="2" t="str">
        <f>_xlfn.XLOOKUP($A1389,Results!$A$2:$A$2256,Results!Q$2:Q$2256,"")</f>
        <v/>
      </c>
      <c r="AW1389" s="2" t="str">
        <f>_xlfn.XLOOKUP($A1389,Results!$A$2:$A$2256,Results!R$2:R$2256,"")</f>
        <v/>
      </c>
      <c r="AX1389" s="2" t="str">
        <f>_xlfn.XLOOKUP($A1389,Results!$A$2:$A$2256,Results!S$2:S$2256,"")</f>
        <v/>
      </c>
      <c r="AY1389" s="2" t="str">
        <f>_xlfn.XLOOKUP($A1389,Results!$A$2:$A$2256,Results!T$2:T$2256,"")</f>
        <v/>
      </c>
      <c r="AZ1389" s="2" t="str">
        <f>_xlfn.XLOOKUP($A1389,Results!$A$2:$A$2256,Results!U$2:U$2256,"")</f>
        <v/>
      </c>
      <c r="BA1389" s="2" t="str">
        <f>_xlfn.XLOOKUP($A1389,Results!$A$2:$A$2256,Results!V$2:V$2256,"")</f>
        <v/>
      </c>
      <c r="BB1389" s="2" t="str">
        <f>_xlfn.XLOOKUP($A1389,Results!$A$2:$A$2256,Results!W$2:W$2256,"")</f>
        <v/>
      </c>
      <c r="BC1389" s="2" t="str">
        <f>_xlfn.XLOOKUP($A1389,Results!$A$2:$A$2256,Results!X$2:X$2256,"")</f>
        <v/>
      </c>
      <c r="BD1389" s="2" t="str">
        <f>_xlfn.XLOOKUP($A1389,Results!$A$2:$A$2256,Results!Y$2:Y$2256,"")</f>
        <v/>
      </c>
      <c r="BE1389" s="2" t="str">
        <f>_xlfn.XLOOKUP($A1389,Results!$A$2:$A$2256,Results!Z$2:Z$2256,"")</f>
        <v/>
      </c>
    </row>
    <row r="1390" spans="1:57" ht="38.25" customHeight="1" x14ac:dyDescent="0.3">
      <c r="A1390">
        <v>907067</v>
      </c>
      <c r="B1390">
        <v>281584</v>
      </c>
      <c r="C1390" t="s">
        <v>36</v>
      </c>
      <c r="D1390">
        <v>1678330</v>
      </c>
      <c r="F1390" s="2">
        <v>13397</v>
      </c>
      <c r="G1390" s="2">
        <v>3</v>
      </c>
      <c r="H1390" s="2" t="s">
        <v>92</v>
      </c>
      <c r="I1390">
        <v>0</v>
      </c>
      <c r="J1390" t="s">
        <v>39</v>
      </c>
      <c r="K1390" t="s">
        <v>39</v>
      </c>
      <c r="L1390">
        <v>0.5</v>
      </c>
      <c r="M1390" s="2" t="s">
        <v>36</v>
      </c>
      <c r="N1390" s="9" t="s">
        <v>36</v>
      </c>
      <c r="O1390" t="s">
        <v>36</v>
      </c>
      <c r="P1390" t="s">
        <v>36</v>
      </c>
      <c r="Q1390" t="s">
        <v>36</v>
      </c>
      <c r="R1390">
        <v>0.5</v>
      </c>
      <c r="S1390" s="1">
        <v>45744.459366354167</v>
      </c>
      <c r="T1390" t="s">
        <v>42</v>
      </c>
      <c r="U1390" s="1">
        <v>45744.248611111107</v>
      </c>
      <c r="V1390" t="s">
        <v>43</v>
      </c>
      <c r="W1390" t="s">
        <v>36</v>
      </c>
      <c r="X1390">
        <v>0</v>
      </c>
      <c r="Y1390">
        <v>999</v>
      </c>
      <c r="Z1390" t="s">
        <v>36</v>
      </c>
      <c r="AA1390" t="s">
        <v>36</v>
      </c>
      <c r="AB1390" t="s">
        <v>36</v>
      </c>
      <c r="AC1390" t="s">
        <v>92</v>
      </c>
      <c r="AD1390" t="s">
        <v>92</v>
      </c>
      <c r="AE1390" t="s">
        <v>45</v>
      </c>
      <c r="AF1390" s="2"/>
      <c r="AI1390" s="2" t="str">
        <f>IF(COUNTIF(Classification!$A$2:$A$338, H1390)&gt;0,"FEE", " ")</f>
        <v>FEE</v>
      </c>
      <c r="AJ1390" s="2" t="e">
        <f>VLOOKUP(A1390,'Classification Test Result'!$A$2:$D$2428,4,FALSE)</f>
        <v>#N/A</v>
      </c>
      <c r="AL1390" s="2" t="str">
        <f>_xlfn.XLOOKUP($A1390,Results!$A$2:$A$2256,Results!G$2:G$2256,"")</f>
        <v/>
      </c>
      <c r="AM1390" s="2" t="str">
        <f>_xlfn.XLOOKUP($A1390,Results!$A$2:$A$2256,Results!H$2:H$2256,"")</f>
        <v/>
      </c>
      <c r="AN1390" s="2" t="str">
        <f>_xlfn.XLOOKUP($A1390,Results!$A$2:$A$2256,Results!I$2:I$2256,"")</f>
        <v/>
      </c>
      <c r="AO1390" s="2" t="str">
        <f>_xlfn.XLOOKUP($A1390,Results!$A$2:$A$2256,Results!J$2:J$2256,"")</f>
        <v/>
      </c>
      <c r="AP1390" s="2" t="str">
        <f>_xlfn.XLOOKUP($A1390,Results!$A$2:$A$2256,Results!K$2:K$2256,"")</f>
        <v/>
      </c>
      <c r="AQ1390" s="2" t="str">
        <f>_xlfn.XLOOKUP($A1390,Results!$A$2:$A$2256,Results!L$2:L$2256,"")</f>
        <v/>
      </c>
      <c r="AR1390" s="2" t="str">
        <f>_xlfn.XLOOKUP($A1390,Results!$A$2:$A$2256,Results!M$2:M$2256,"")</f>
        <v/>
      </c>
      <c r="AS1390" s="2" t="str">
        <f>_xlfn.XLOOKUP($A1390,Results!$A$2:$A$2256,Results!N$2:N$2256,"")</f>
        <v/>
      </c>
      <c r="AT1390" s="2" t="str">
        <f>_xlfn.XLOOKUP($A1390,Results!$A$2:$A$2256,Results!O$2:O$2256,"")</f>
        <v/>
      </c>
      <c r="AU1390" s="2" t="str">
        <f>_xlfn.XLOOKUP($A1390,Results!$A$2:$A$2256,Results!P$2:P$2256,"")</f>
        <v/>
      </c>
      <c r="AV1390" s="2" t="str">
        <f>_xlfn.XLOOKUP($A1390,Results!$A$2:$A$2256,Results!Q$2:Q$2256,"")</f>
        <v/>
      </c>
      <c r="AW1390" s="2" t="str">
        <f>_xlfn.XLOOKUP($A1390,Results!$A$2:$A$2256,Results!R$2:R$2256,"")</f>
        <v/>
      </c>
      <c r="AX1390" s="2" t="str">
        <f>_xlfn.XLOOKUP($A1390,Results!$A$2:$A$2256,Results!S$2:S$2256,"")</f>
        <v/>
      </c>
      <c r="AY1390" s="2" t="str">
        <f>_xlfn.XLOOKUP($A1390,Results!$A$2:$A$2256,Results!T$2:T$2256,"")</f>
        <v/>
      </c>
      <c r="AZ1390" s="2" t="str">
        <f>_xlfn.XLOOKUP($A1390,Results!$A$2:$A$2256,Results!U$2:U$2256,"")</f>
        <v/>
      </c>
      <c r="BA1390" s="2" t="str">
        <f>_xlfn.XLOOKUP($A1390,Results!$A$2:$A$2256,Results!V$2:V$2256,"")</f>
        <v/>
      </c>
      <c r="BB1390" s="2" t="str">
        <f>_xlfn.XLOOKUP($A1390,Results!$A$2:$A$2256,Results!W$2:W$2256,"")</f>
        <v/>
      </c>
      <c r="BC1390" s="2" t="str">
        <f>_xlfn.XLOOKUP($A1390,Results!$A$2:$A$2256,Results!X$2:X$2256,"")</f>
        <v/>
      </c>
      <c r="BD1390" s="2" t="str">
        <f>_xlfn.XLOOKUP($A1390,Results!$A$2:$A$2256,Results!Y$2:Y$2256,"")</f>
        <v/>
      </c>
      <c r="BE1390" s="2" t="str">
        <f>_xlfn.XLOOKUP($A1390,Results!$A$2:$A$2256,Results!Z$2:Z$2256,"")</f>
        <v/>
      </c>
    </row>
    <row r="1391" spans="1:57" ht="38.25" customHeight="1" x14ac:dyDescent="0.3">
      <c r="A1391">
        <v>907068</v>
      </c>
      <c r="B1391">
        <v>281585</v>
      </c>
      <c r="C1391" t="s">
        <v>36</v>
      </c>
      <c r="D1391">
        <v>3306477</v>
      </c>
      <c r="F1391" s="2">
        <v>13537</v>
      </c>
      <c r="G1391" s="2">
        <v>2</v>
      </c>
      <c r="H1391" s="2" t="s">
        <v>92</v>
      </c>
      <c r="I1391">
        <v>0</v>
      </c>
      <c r="J1391" t="s">
        <v>39</v>
      </c>
      <c r="K1391" t="s">
        <v>39</v>
      </c>
      <c r="L1391">
        <v>0.5</v>
      </c>
      <c r="M1391" s="2" t="s">
        <v>36</v>
      </c>
      <c r="N1391" s="9" t="s">
        <v>36</v>
      </c>
      <c r="O1391" t="s">
        <v>36</v>
      </c>
      <c r="P1391" t="s">
        <v>36</v>
      </c>
      <c r="Q1391" t="s">
        <v>36</v>
      </c>
      <c r="R1391">
        <v>0.5</v>
      </c>
      <c r="S1391" s="1">
        <v>45744.459342592592</v>
      </c>
      <c r="T1391" t="s">
        <v>42</v>
      </c>
      <c r="U1391" s="1">
        <v>45744.249305555553</v>
      </c>
      <c r="V1391" t="s">
        <v>43</v>
      </c>
      <c r="W1391" t="s">
        <v>36</v>
      </c>
      <c r="X1391">
        <v>0</v>
      </c>
      <c r="Y1391">
        <v>999</v>
      </c>
      <c r="Z1391" t="s">
        <v>36</v>
      </c>
      <c r="AA1391" t="s">
        <v>36</v>
      </c>
      <c r="AB1391" t="s">
        <v>36</v>
      </c>
      <c r="AC1391" t="s">
        <v>92</v>
      </c>
      <c r="AD1391" t="s">
        <v>92</v>
      </c>
      <c r="AE1391" t="s">
        <v>45</v>
      </c>
      <c r="AF1391" s="2"/>
      <c r="AI1391" s="2" t="str">
        <f>IF(COUNTIF(Classification!$A$2:$A$338, H1391)&gt;0,"FEE", " ")</f>
        <v>FEE</v>
      </c>
      <c r="AJ1391" s="2" t="e">
        <f>VLOOKUP(A1391,'Classification Test Result'!$A$2:$D$2428,4,FALSE)</f>
        <v>#N/A</v>
      </c>
      <c r="AL1391" s="2" t="str">
        <f>_xlfn.XLOOKUP($A1391,Results!$A$2:$A$2256,Results!G$2:G$2256,"")</f>
        <v/>
      </c>
      <c r="AM1391" s="2" t="str">
        <f>_xlfn.XLOOKUP($A1391,Results!$A$2:$A$2256,Results!H$2:H$2256,"")</f>
        <v/>
      </c>
      <c r="AN1391" s="2" t="str">
        <f>_xlfn.XLOOKUP($A1391,Results!$A$2:$A$2256,Results!I$2:I$2256,"")</f>
        <v/>
      </c>
      <c r="AO1391" s="2" t="str">
        <f>_xlfn.XLOOKUP($A1391,Results!$A$2:$A$2256,Results!J$2:J$2256,"")</f>
        <v/>
      </c>
      <c r="AP1391" s="2" t="str">
        <f>_xlfn.XLOOKUP($A1391,Results!$A$2:$A$2256,Results!K$2:K$2256,"")</f>
        <v/>
      </c>
      <c r="AQ1391" s="2" t="str">
        <f>_xlfn.XLOOKUP($A1391,Results!$A$2:$A$2256,Results!L$2:L$2256,"")</f>
        <v/>
      </c>
      <c r="AR1391" s="2" t="str">
        <f>_xlfn.XLOOKUP($A1391,Results!$A$2:$A$2256,Results!M$2:M$2256,"")</f>
        <v/>
      </c>
      <c r="AS1391" s="2" t="str">
        <f>_xlfn.XLOOKUP($A1391,Results!$A$2:$A$2256,Results!N$2:N$2256,"")</f>
        <v/>
      </c>
      <c r="AT1391" s="2" t="str">
        <f>_xlfn.XLOOKUP($A1391,Results!$A$2:$A$2256,Results!O$2:O$2256,"")</f>
        <v/>
      </c>
      <c r="AU1391" s="2" t="str">
        <f>_xlfn.XLOOKUP($A1391,Results!$A$2:$A$2256,Results!P$2:P$2256,"")</f>
        <v/>
      </c>
      <c r="AV1391" s="2" t="str">
        <f>_xlfn.XLOOKUP($A1391,Results!$A$2:$A$2256,Results!Q$2:Q$2256,"")</f>
        <v/>
      </c>
      <c r="AW1391" s="2" t="str">
        <f>_xlfn.XLOOKUP($A1391,Results!$A$2:$A$2256,Results!R$2:R$2256,"")</f>
        <v/>
      </c>
      <c r="AX1391" s="2" t="str">
        <f>_xlfn.XLOOKUP($A1391,Results!$A$2:$A$2256,Results!S$2:S$2256,"")</f>
        <v/>
      </c>
      <c r="AY1391" s="2" t="str">
        <f>_xlfn.XLOOKUP($A1391,Results!$A$2:$A$2256,Results!T$2:T$2256,"")</f>
        <v/>
      </c>
      <c r="AZ1391" s="2" t="str">
        <f>_xlfn.XLOOKUP($A1391,Results!$A$2:$A$2256,Results!U$2:U$2256,"")</f>
        <v/>
      </c>
      <c r="BA1391" s="2" t="str">
        <f>_xlfn.XLOOKUP($A1391,Results!$A$2:$A$2256,Results!V$2:V$2256,"")</f>
        <v/>
      </c>
      <c r="BB1391" s="2" t="str">
        <f>_xlfn.XLOOKUP($A1391,Results!$A$2:$A$2256,Results!W$2:W$2256,"")</f>
        <v/>
      </c>
      <c r="BC1391" s="2" t="str">
        <f>_xlfn.XLOOKUP($A1391,Results!$A$2:$A$2256,Results!X$2:X$2256,"")</f>
        <v/>
      </c>
      <c r="BD1391" s="2" t="str">
        <f>_xlfn.XLOOKUP($A1391,Results!$A$2:$A$2256,Results!Y$2:Y$2256,"")</f>
        <v/>
      </c>
      <c r="BE1391" s="2" t="str">
        <f>_xlfn.XLOOKUP($A1391,Results!$A$2:$A$2256,Results!Z$2:Z$2256,"")</f>
        <v/>
      </c>
    </row>
    <row r="1392" spans="1:57" ht="38.25" customHeight="1" x14ac:dyDescent="0.3">
      <c r="A1392">
        <v>907069</v>
      </c>
      <c r="B1392">
        <v>281588</v>
      </c>
      <c r="C1392" t="s">
        <v>36</v>
      </c>
      <c r="D1392">
        <v>5331868703</v>
      </c>
      <c r="F1392" s="2">
        <v>13073</v>
      </c>
      <c r="G1392" s="2">
        <v>2</v>
      </c>
      <c r="H1392" s="2" t="s">
        <v>92</v>
      </c>
      <c r="I1392">
        <v>0</v>
      </c>
      <c r="J1392" t="s">
        <v>39</v>
      </c>
      <c r="K1392" t="s">
        <v>39</v>
      </c>
      <c r="L1392">
        <v>15.75</v>
      </c>
      <c r="M1392" s="2" t="s">
        <v>36</v>
      </c>
      <c r="N1392" s="9" t="s">
        <v>36</v>
      </c>
      <c r="O1392" t="s">
        <v>36</v>
      </c>
      <c r="P1392" t="s">
        <v>36</v>
      </c>
      <c r="Q1392" t="s">
        <v>36</v>
      </c>
      <c r="R1392">
        <v>15.75</v>
      </c>
      <c r="S1392" s="1">
        <v>45744.45924355324</v>
      </c>
      <c r="T1392" t="s">
        <v>42</v>
      </c>
      <c r="U1392" s="1">
        <v>45744.25</v>
      </c>
      <c r="V1392" t="s">
        <v>43</v>
      </c>
      <c r="W1392" t="s">
        <v>36</v>
      </c>
      <c r="X1392">
        <v>0</v>
      </c>
      <c r="Y1392">
        <v>999</v>
      </c>
      <c r="Z1392" t="s">
        <v>36</v>
      </c>
      <c r="AA1392" t="s">
        <v>36</v>
      </c>
      <c r="AB1392" t="s">
        <v>36</v>
      </c>
      <c r="AC1392" t="s">
        <v>92</v>
      </c>
      <c r="AD1392" t="s">
        <v>92</v>
      </c>
      <c r="AE1392" t="s">
        <v>45</v>
      </c>
      <c r="AF1392" s="2"/>
      <c r="AI1392" s="2" t="str">
        <f>IF(COUNTIF(Classification!$A$2:$A$338, H1392)&gt;0,"FEE", " ")</f>
        <v>FEE</v>
      </c>
      <c r="AJ1392" s="2" t="e">
        <f>VLOOKUP(A1392,'Classification Test Result'!$A$2:$D$2428,4,FALSE)</f>
        <v>#N/A</v>
      </c>
      <c r="AL1392" s="2" t="str">
        <f>_xlfn.XLOOKUP($A1392,Results!$A$2:$A$2256,Results!G$2:G$2256,"")</f>
        <v/>
      </c>
      <c r="AM1392" s="2" t="str">
        <f>_xlfn.XLOOKUP($A1392,Results!$A$2:$A$2256,Results!H$2:H$2256,"")</f>
        <v/>
      </c>
      <c r="AN1392" s="2" t="str">
        <f>_xlfn.XLOOKUP($A1392,Results!$A$2:$A$2256,Results!I$2:I$2256,"")</f>
        <v/>
      </c>
      <c r="AO1392" s="2" t="str">
        <f>_xlfn.XLOOKUP($A1392,Results!$A$2:$A$2256,Results!J$2:J$2256,"")</f>
        <v/>
      </c>
      <c r="AP1392" s="2" t="str">
        <f>_xlfn.XLOOKUP($A1392,Results!$A$2:$A$2256,Results!K$2:K$2256,"")</f>
        <v/>
      </c>
      <c r="AQ1392" s="2" t="str">
        <f>_xlfn.XLOOKUP($A1392,Results!$A$2:$A$2256,Results!L$2:L$2256,"")</f>
        <v/>
      </c>
      <c r="AR1392" s="2" t="str">
        <f>_xlfn.XLOOKUP($A1392,Results!$A$2:$A$2256,Results!M$2:M$2256,"")</f>
        <v/>
      </c>
      <c r="AS1392" s="2" t="str">
        <f>_xlfn.XLOOKUP($A1392,Results!$A$2:$A$2256,Results!N$2:N$2256,"")</f>
        <v/>
      </c>
      <c r="AT1392" s="2" t="str">
        <f>_xlfn.XLOOKUP($A1392,Results!$A$2:$A$2256,Results!O$2:O$2256,"")</f>
        <v/>
      </c>
      <c r="AU1392" s="2" t="str">
        <f>_xlfn.XLOOKUP($A1392,Results!$A$2:$A$2256,Results!P$2:P$2256,"")</f>
        <v/>
      </c>
      <c r="AV1392" s="2" t="str">
        <f>_xlfn.XLOOKUP($A1392,Results!$A$2:$A$2256,Results!Q$2:Q$2256,"")</f>
        <v/>
      </c>
      <c r="AW1392" s="2" t="str">
        <f>_xlfn.XLOOKUP($A1392,Results!$A$2:$A$2256,Results!R$2:R$2256,"")</f>
        <v/>
      </c>
      <c r="AX1392" s="2" t="str">
        <f>_xlfn.XLOOKUP($A1392,Results!$A$2:$A$2256,Results!S$2:S$2256,"")</f>
        <v/>
      </c>
      <c r="AY1392" s="2" t="str">
        <f>_xlfn.XLOOKUP($A1392,Results!$A$2:$A$2256,Results!T$2:T$2256,"")</f>
        <v/>
      </c>
      <c r="AZ1392" s="2" t="str">
        <f>_xlfn.XLOOKUP($A1392,Results!$A$2:$A$2256,Results!U$2:U$2256,"")</f>
        <v/>
      </c>
      <c r="BA1392" s="2" t="str">
        <f>_xlfn.XLOOKUP($A1392,Results!$A$2:$A$2256,Results!V$2:V$2256,"")</f>
        <v/>
      </c>
      <c r="BB1392" s="2" t="str">
        <f>_xlfn.XLOOKUP($A1392,Results!$A$2:$A$2256,Results!W$2:W$2256,"")</f>
        <v/>
      </c>
      <c r="BC1392" s="2" t="str">
        <f>_xlfn.XLOOKUP($A1392,Results!$A$2:$A$2256,Results!X$2:X$2256,"")</f>
        <v/>
      </c>
      <c r="BD1392" s="2" t="str">
        <f>_xlfn.XLOOKUP($A1392,Results!$A$2:$A$2256,Results!Y$2:Y$2256,"")</f>
        <v/>
      </c>
      <c r="BE1392" s="2" t="str">
        <f>_xlfn.XLOOKUP($A1392,Results!$A$2:$A$2256,Results!Z$2:Z$2256,"")</f>
        <v/>
      </c>
    </row>
    <row r="1393" spans="1:57" ht="38.25" customHeight="1" x14ac:dyDescent="0.3">
      <c r="A1393">
        <v>907070</v>
      </c>
      <c r="B1393">
        <v>281516</v>
      </c>
      <c r="C1393" t="s">
        <v>36</v>
      </c>
      <c r="D1393" t="s">
        <v>2329</v>
      </c>
      <c r="F1393" s="2">
        <v>13536</v>
      </c>
      <c r="G1393" s="2">
        <v>2</v>
      </c>
      <c r="H1393" s="2" t="s">
        <v>92</v>
      </c>
      <c r="I1393">
        <v>0</v>
      </c>
      <c r="J1393" t="s">
        <v>39</v>
      </c>
      <c r="K1393" t="s">
        <v>39</v>
      </c>
      <c r="L1393">
        <v>0.5</v>
      </c>
      <c r="M1393" s="2" t="s">
        <v>36</v>
      </c>
      <c r="N1393" s="9" t="s">
        <v>36</v>
      </c>
      <c r="O1393" t="s">
        <v>36</v>
      </c>
      <c r="P1393" t="s">
        <v>36</v>
      </c>
      <c r="Q1393" t="s">
        <v>36</v>
      </c>
      <c r="R1393">
        <v>0.5</v>
      </c>
      <c r="S1393" s="1">
        <v>45744.416798576392</v>
      </c>
      <c r="T1393" t="s">
        <v>42</v>
      </c>
      <c r="U1393" s="1">
        <v>45744.1875</v>
      </c>
      <c r="V1393" t="s">
        <v>43</v>
      </c>
      <c r="W1393" t="s">
        <v>36</v>
      </c>
      <c r="X1393">
        <v>0</v>
      </c>
      <c r="Y1393">
        <v>999</v>
      </c>
      <c r="Z1393" t="s">
        <v>36</v>
      </c>
      <c r="AA1393" t="s">
        <v>36</v>
      </c>
      <c r="AB1393" t="s">
        <v>36</v>
      </c>
      <c r="AC1393" t="s">
        <v>92</v>
      </c>
      <c r="AD1393" t="s">
        <v>92</v>
      </c>
      <c r="AE1393" t="s">
        <v>45</v>
      </c>
      <c r="AF1393" s="2"/>
      <c r="AI1393" s="2" t="str">
        <f>IF(COUNTIF(Classification!$A$2:$A$338, H1393)&gt;0,"FEE", " ")</f>
        <v>FEE</v>
      </c>
      <c r="AJ1393" s="2" t="e">
        <f>VLOOKUP(A1393,'Classification Test Result'!$A$2:$D$2428,4,FALSE)</f>
        <v>#N/A</v>
      </c>
      <c r="AL1393" s="2" t="str">
        <f>_xlfn.XLOOKUP($A1393,Results!$A$2:$A$2256,Results!G$2:G$2256,"")</f>
        <v/>
      </c>
      <c r="AM1393" s="2" t="str">
        <f>_xlfn.XLOOKUP($A1393,Results!$A$2:$A$2256,Results!H$2:H$2256,"")</f>
        <v/>
      </c>
      <c r="AN1393" s="2" t="str">
        <f>_xlfn.XLOOKUP($A1393,Results!$A$2:$A$2256,Results!I$2:I$2256,"")</f>
        <v/>
      </c>
      <c r="AO1393" s="2" t="str">
        <f>_xlfn.XLOOKUP($A1393,Results!$A$2:$A$2256,Results!J$2:J$2256,"")</f>
        <v/>
      </c>
      <c r="AP1393" s="2" t="str">
        <f>_xlfn.XLOOKUP($A1393,Results!$A$2:$A$2256,Results!K$2:K$2256,"")</f>
        <v/>
      </c>
      <c r="AQ1393" s="2" t="str">
        <f>_xlfn.XLOOKUP($A1393,Results!$A$2:$A$2256,Results!L$2:L$2256,"")</f>
        <v/>
      </c>
      <c r="AR1393" s="2" t="str">
        <f>_xlfn.XLOOKUP($A1393,Results!$A$2:$A$2256,Results!M$2:M$2256,"")</f>
        <v/>
      </c>
      <c r="AS1393" s="2" t="str">
        <f>_xlfn.XLOOKUP($A1393,Results!$A$2:$A$2256,Results!N$2:N$2256,"")</f>
        <v/>
      </c>
      <c r="AT1393" s="2" t="str">
        <f>_xlfn.XLOOKUP($A1393,Results!$A$2:$A$2256,Results!O$2:O$2256,"")</f>
        <v/>
      </c>
      <c r="AU1393" s="2" t="str">
        <f>_xlfn.XLOOKUP($A1393,Results!$A$2:$A$2256,Results!P$2:P$2256,"")</f>
        <v/>
      </c>
      <c r="AV1393" s="2" t="str">
        <f>_xlfn.XLOOKUP($A1393,Results!$A$2:$A$2256,Results!Q$2:Q$2256,"")</f>
        <v/>
      </c>
      <c r="AW1393" s="2" t="str">
        <f>_xlfn.XLOOKUP($A1393,Results!$A$2:$A$2256,Results!R$2:R$2256,"")</f>
        <v/>
      </c>
      <c r="AX1393" s="2" t="str">
        <f>_xlfn.XLOOKUP($A1393,Results!$A$2:$A$2256,Results!S$2:S$2256,"")</f>
        <v/>
      </c>
      <c r="AY1393" s="2" t="str">
        <f>_xlfn.XLOOKUP($A1393,Results!$A$2:$A$2256,Results!T$2:T$2256,"")</f>
        <v/>
      </c>
      <c r="AZ1393" s="2" t="str">
        <f>_xlfn.XLOOKUP($A1393,Results!$A$2:$A$2256,Results!U$2:U$2256,"")</f>
        <v/>
      </c>
      <c r="BA1393" s="2" t="str">
        <f>_xlfn.XLOOKUP($A1393,Results!$A$2:$A$2256,Results!V$2:V$2256,"")</f>
        <v/>
      </c>
      <c r="BB1393" s="2" t="str">
        <f>_xlfn.XLOOKUP($A1393,Results!$A$2:$A$2256,Results!W$2:W$2256,"")</f>
        <v/>
      </c>
      <c r="BC1393" s="2" t="str">
        <f>_xlfn.XLOOKUP($A1393,Results!$A$2:$A$2256,Results!X$2:X$2256,"")</f>
        <v/>
      </c>
      <c r="BD1393" s="2" t="str">
        <f>_xlfn.XLOOKUP($A1393,Results!$A$2:$A$2256,Results!Y$2:Y$2256,"")</f>
        <v/>
      </c>
      <c r="BE1393" s="2" t="str">
        <f>_xlfn.XLOOKUP($A1393,Results!$A$2:$A$2256,Results!Z$2:Z$2256,"")</f>
        <v/>
      </c>
    </row>
    <row r="1394" spans="1:57" ht="38.25" customHeight="1" x14ac:dyDescent="0.3">
      <c r="A1394">
        <v>907071</v>
      </c>
      <c r="B1394">
        <v>281431</v>
      </c>
      <c r="C1394" t="s">
        <v>36</v>
      </c>
      <c r="D1394">
        <v>9341435109</v>
      </c>
      <c r="F1394" s="2">
        <v>11471</v>
      </c>
      <c r="G1394" s="2">
        <v>4</v>
      </c>
      <c r="H1394" s="2" t="s">
        <v>92</v>
      </c>
      <c r="I1394">
        <v>0</v>
      </c>
      <c r="J1394" t="s">
        <v>39</v>
      </c>
      <c r="K1394" t="s">
        <v>39</v>
      </c>
      <c r="L1394">
        <v>0.5</v>
      </c>
      <c r="M1394" s="2" t="s">
        <v>36</v>
      </c>
      <c r="N1394" s="9" t="s">
        <v>36</v>
      </c>
      <c r="O1394" t="s">
        <v>36</v>
      </c>
      <c r="P1394" t="s">
        <v>36</v>
      </c>
      <c r="Q1394" t="s">
        <v>36</v>
      </c>
      <c r="R1394">
        <v>0.5</v>
      </c>
      <c r="S1394" s="1">
        <v>45744.29233059028</v>
      </c>
      <c r="T1394" t="s">
        <v>42</v>
      </c>
      <c r="U1394" s="1">
        <v>45744.06527777778</v>
      </c>
      <c r="V1394" t="s">
        <v>43</v>
      </c>
      <c r="W1394" t="s">
        <v>36</v>
      </c>
      <c r="X1394">
        <v>0</v>
      </c>
      <c r="Y1394">
        <v>999</v>
      </c>
      <c r="Z1394" t="s">
        <v>36</v>
      </c>
      <c r="AA1394" t="s">
        <v>36</v>
      </c>
      <c r="AB1394" t="s">
        <v>36</v>
      </c>
      <c r="AC1394" t="s">
        <v>92</v>
      </c>
      <c r="AD1394" t="s">
        <v>92</v>
      </c>
      <c r="AE1394" t="s">
        <v>45</v>
      </c>
      <c r="AF1394" s="2"/>
      <c r="AI1394" s="2" t="str">
        <f>IF(COUNTIF(Classification!$A$2:$A$338, H1394)&gt;0,"FEE", " ")</f>
        <v>FEE</v>
      </c>
      <c r="AJ1394" s="2" t="e">
        <f>VLOOKUP(A1394,'Classification Test Result'!$A$2:$D$2428,4,FALSE)</f>
        <v>#N/A</v>
      </c>
      <c r="AL1394" s="2" t="str">
        <f>_xlfn.XLOOKUP($A1394,Results!$A$2:$A$2256,Results!G$2:G$2256,"")</f>
        <v/>
      </c>
      <c r="AM1394" s="2" t="str">
        <f>_xlfn.XLOOKUP($A1394,Results!$A$2:$A$2256,Results!H$2:H$2256,"")</f>
        <v/>
      </c>
      <c r="AN1394" s="2" t="str">
        <f>_xlfn.XLOOKUP($A1394,Results!$A$2:$A$2256,Results!I$2:I$2256,"")</f>
        <v/>
      </c>
      <c r="AO1394" s="2" t="str">
        <f>_xlfn.XLOOKUP($A1394,Results!$A$2:$A$2256,Results!J$2:J$2256,"")</f>
        <v/>
      </c>
      <c r="AP1394" s="2" t="str">
        <f>_xlfn.XLOOKUP($A1394,Results!$A$2:$A$2256,Results!K$2:K$2256,"")</f>
        <v/>
      </c>
      <c r="AQ1394" s="2" t="str">
        <f>_xlfn.XLOOKUP($A1394,Results!$A$2:$A$2256,Results!L$2:L$2256,"")</f>
        <v/>
      </c>
      <c r="AR1394" s="2" t="str">
        <f>_xlfn.XLOOKUP($A1394,Results!$A$2:$A$2256,Results!M$2:M$2256,"")</f>
        <v/>
      </c>
      <c r="AS1394" s="2" t="str">
        <f>_xlfn.XLOOKUP($A1394,Results!$A$2:$A$2256,Results!N$2:N$2256,"")</f>
        <v/>
      </c>
      <c r="AT1394" s="2" t="str">
        <f>_xlfn.XLOOKUP($A1394,Results!$A$2:$A$2256,Results!O$2:O$2256,"")</f>
        <v/>
      </c>
      <c r="AU1394" s="2" t="str">
        <f>_xlfn.XLOOKUP($A1394,Results!$A$2:$A$2256,Results!P$2:P$2256,"")</f>
        <v/>
      </c>
      <c r="AV1394" s="2" t="str">
        <f>_xlfn.XLOOKUP($A1394,Results!$A$2:$A$2256,Results!Q$2:Q$2256,"")</f>
        <v/>
      </c>
      <c r="AW1394" s="2" t="str">
        <f>_xlfn.XLOOKUP($A1394,Results!$A$2:$A$2256,Results!R$2:R$2256,"")</f>
        <v/>
      </c>
      <c r="AX1394" s="2" t="str">
        <f>_xlfn.XLOOKUP($A1394,Results!$A$2:$A$2256,Results!S$2:S$2256,"")</f>
        <v/>
      </c>
      <c r="AY1394" s="2" t="str">
        <f>_xlfn.XLOOKUP($A1394,Results!$A$2:$A$2256,Results!T$2:T$2256,"")</f>
        <v/>
      </c>
      <c r="AZ1394" s="2" t="str">
        <f>_xlfn.XLOOKUP($A1394,Results!$A$2:$A$2256,Results!U$2:U$2256,"")</f>
        <v/>
      </c>
      <c r="BA1394" s="2" t="str">
        <f>_xlfn.XLOOKUP($A1394,Results!$A$2:$A$2256,Results!V$2:V$2256,"")</f>
        <v/>
      </c>
      <c r="BB1394" s="2" t="str">
        <f>_xlfn.XLOOKUP($A1394,Results!$A$2:$A$2256,Results!W$2:W$2256,"")</f>
        <v/>
      </c>
      <c r="BC1394" s="2" t="str">
        <f>_xlfn.XLOOKUP($A1394,Results!$A$2:$A$2256,Results!X$2:X$2256,"")</f>
        <v/>
      </c>
      <c r="BD1394" s="2" t="str">
        <f>_xlfn.XLOOKUP($A1394,Results!$A$2:$A$2256,Results!Y$2:Y$2256,"")</f>
        <v/>
      </c>
      <c r="BE1394" s="2" t="str">
        <f>_xlfn.XLOOKUP($A1394,Results!$A$2:$A$2256,Results!Z$2:Z$2256,"")</f>
        <v/>
      </c>
    </row>
    <row r="1395" spans="1:57" ht="38.25" customHeight="1" x14ac:dyDescent="0.3">
      <c r="A1395">
        <v>907072</v>
      </c>
      <c r="B1395">
        <v>281432</v>
      </c>
      <c r="C1395" t="s">
        <v>36</v>
      </c>
      <c r="D1395">
        <v>9341441523</v>
      </c>
      <c r="F1395" s="2">
        <v>11471</v>
      </c>
      <c r="G1395" s="2">
        <v>4</v>
      </c>
      <c r="H1395" s="2" t="s">
        <v>92</v>
      </c>
      <c r="I1395">
        <v>0</v>
      </c>
      <c r="J1395" t="s">
        <v>39</v>
      </c>
      <c r="K1395" t="s">
        <v>39</v>
      </c>
      <c r="L1395">
        <v>0.5</v>
      </c>
      <c r="M1395" s="2" t="s">
        <v>36</v>
      </c>
      <c r="N1395" s="9" t="s">
        <v>36</v>
      </c>
      <c r="O1395" t="s">
        <v>36</v>
      </c>
      <c r="P1395" t="s">
        <v>36</v>
      </c>
      <c r="Q1395" t="s">
        <v>36</v>
      </c>
      <c r="R1395">
        <v>0.5</v>
      </c>
      <c r="S1395" s="1">
        <v>45744.292296412037</v>
      </c>
      <c r="T1395" t="s">
        <v>42</v>
      </c>
      <c r="U1395" s="1">
        <v>45744.065972222219</v>
      </c>
      <c r="V1395" t="s">
        <v>43</v>
      </c>
      <c r="W1395" t="s">
        <v>36</v>
      </c>
      <c r="X1395">
        <v>0</v>
      </c>
      <c r="Y1395">
        <v>999</v>
      </c>
      <c r="Z1395" t="s">
        <v>36</v>
      </c>
      <c r="AA1395" t="s">
        <v>36</v>
      </c>
      <c r="AB1395" t="s">
        <v>36</v>
      </c>
      <c r="AC1395" t="s">
        <v>92</v>
      </c>
      <c r="AD1395" t="s">
        <v>92</v>
      </c>
      <c r="AE1395" t="s">
        <v>45</v>
      </c>
      <c r="AF1395" s="2"/>
      <c r="AI1395" s="2" t="str">
        <f>IF(COUNTIF(Classification!$A$2:$A$338, H1395)&gt;0,"FEE", " ")</f>
        <v>FEE</v>
      </c>
      <c r="AJ1395" s="2" t="e">
        <f>VLOOKUP(A1395,'Classification Test Result'!$A$2:$D$2428,4,FALSE)</f>
        <v>#N/A</v>
      </c>
      <c r="AL1395" s="2" t="str">
        <f>_xlfn.XLOOKUP($A1395,Results!$A$2:$A$2256,Results!G$2:G$2256,"")</f>
        <v/>
      </c>
      <c r="AM1395" s="2" t="str">
        <f>_xlfn.XLOOKUP($A1395,Results!$A$2:$A$2256,Results!H$2:H$2256,"")</f>
        <v/>
      </c>
      <c r="AN1395" s="2" t="str">
        <f>_xlfn.XLOOKUP($A1395,Results!$A$2:$A$2256,Results!I$2:I$2256,"")</f>
        <v/>
      </c>
      <c r="AO1395" s="2" t="str">
        <f>_xlfn.XLOOKUP($A1395,Results!$A$2:$A$2256,Results!J$2:J$2256,"")</f>
        <v/>
      </c>
      <c r="AP1395" s="2" t="str">
        <f>_xlfn.XLOOKUP($A1395,Results!$A$2:$A$2256,Results!K$2:K$2256,"")</f>
        <v/>
      </c>
      <c r="AQ1395" s="2" t="str">
        <f>_xlfn.XLOOKUP($A1395,Results!$A$2:$A$2256,Results!L$2:L$2256,"")</f>
        <v/>
      </c>
      <c r="AR1395" s="2" t="str">
        <f>_xlfn.XLOOKUP($A1395,Results!$A$2:$A$2256,Results!M$2:M$2256,"")</f>
        <v/>
      </c>
      <c r="AS1395" s="2" t="str">
        <f>_xlfn.XLOOKUP($A1395,Results!$A$2:$A$2256,Results!N$2:N$2256,"")</f>
        <v/>
      </c>
      <c r="AT1395" s="2" t="str">
        <f>_xlfn.XLOOKUP($A1395,Results!$A$2:$A$2256,Results!O$2:O$2256,"")</f>
        <v/>
      </c>
      <c r="AU1395" s="2" t="str">
        <f>_xlfn.XLOOKUP($A1395,Results!$A$2:$A$2256,Results!P$2:P$2256,"")</f>
        <v/>
      </c>
      <c r="AV1395" s="2" t="str">
        <f>_xlfn.XLOOKUP($A1395,Results!$A$2:$A$2256,Results!Q$2:Q$2256,"")</f>
        <v/>
      </c>
      <c r="AW1395" s="2" t="str">
        <f>_xlfn.XLOOKUP($A1395,Results!$A$2:$A$2256,Results!R$2:R$2256,"")</f>
        <v/>
      </c>
      <c r="AX1395" s="2" t="str">
        <f>_xlfn.XLOOKUP($A1395,Results!$A$2:$A$2256,Results!S$2:S$2256,"")</f>
        <v/>
      </c>
      <c r="AY1395" s="2" t="str">
        <f>_xlfn.XLOOKUP($A1395,Results!$A$2:$A$2256,Results!T$2:T$2256,"")</f>
        <v/>
      </c>
      <c r="AZ1395" s="2" t="str">
        <f>_xlfn.XLOOKUP($A1395,Results!$A$2:$A$2256,Results!U$2:U$2256,"")</f>
        <v/>
      </c>
      <c r="BA1395" s="2" t="str">
        <f>_xlfn.XLOOKUP($A1395,Results!$A$2:$A$2256,Results!V$2:V$2256,"")</f>
        <v/>
      </c>
      <c r="BB1395" s="2" t="str">
        <f>_xlfn.XLOOKUP($A1395,Results!$A$2:$A$2256,Results!W$2:W$2256,"")</f>
        <v/>
      </c>
      <c r="BC1395" s="2" t="str">
        <f>_xlfn.XLOOKUP($A1395,Results!$A$2:$A$2256,Results!X$2:X$2256,"")</f>
        <v/>
      </c>
      <c r="BD1395" s="2" t="str">
        <f>_xlfn.XLOOKUP($A1395,Results!$A$2:$A$2256,Results!Y$2:Y$2256,"")</f>
        <v/>
      </c>
      <c r="BE1395" s="2" t="str">
        <f>_xlfn.XLOOKUP($A1395,Results!$A$2:$A$2256,Results!Z$2:Z$2256,"")</f>
        <v/>
      </c>
    </row>
    <row r="1396" spans="1:57" ht="38.25" customHeight="1" x14ac:dyDescent="0.3">
      <c r="A1396">
        <v>907073</v>
      </c>
      <c r="B1396">
        <v>281434</v>
      </c>
      <c r="C1396" t="s">
        <v>36</v>
      </c>
      <c r="D1396">
        <v>9341435446</v>
      </c>
      <c r="F1396" s="2">
        <v>11471</v>
      </c>
      <c r="G1396" s="2">
        <v>2</v>
      </c>
      <c r="H1396" s="2" t="s">
        <v>92</v>
      </c>
      <c r="I1396">
        <v>0</v>
      </c>
      <c r="J1396" t="s">
        <v>39</v>
      </c>
      <c r="K1396" t="s">
        <v>39</v>
      </c>
      <c r="L1396">
        <v>0.5</v>
      </c>
      <c r="M1396" s="2" t="s">
        <v>36</v>
      </c>
      <c r="N1396" s="9" t="s">
        <v>36</v>
      </c>
      <c r="O1396" t="s">
        <v>36</v>
      </c>
      <c r="P1396" t="s">
        <v>36</v>
      </c>
      <c r="Q1396" t="s">
        <v>36</v>
      </c>
      <c r="R1396">
        <v>0.5</v>
      </c>
      <c r="S1396" s="1">
        <v>45744.292261226852</v>
      </c>
      <c r="T1396" t="s">
        <v>42</v>
      </c>
      <c r="U1396" s="1">
        <v>45744.065972222219</v>
      </c>
      <c r="V1396" t="s">
        <v>43</v>
      </c>
      <c r="W1396" t="s">
        <v>36</v>
      </c>
      <c r="X1396">
        <v>0</v>
      </c>
      <c r="Y1396">
        <v>999</v>
      </c>
      <c r="Z1396" t="s">
        <v>36</v>
      </c>
      <c r="AA1396" t="s">
        <v>36</v>
      </c>
      <c r="AB1396" t="s">
        <v>36</v>
      </c>
      <c r="AC1396" t="s">
        <v>92</v>
      </c>
      <c r="AD1396" t="s">
        <v>92</v>
      </c>
      <c r="AE1396" t="s">
        <v>45</v>
      </c>
      <c r="AF1396" s="2"/>
      <c r="AI1396" s="2" t="str">
        <f>IF(COUNTIF(Classification!$A$2:$A$338, H1396)&gt;0,"FEE", " ")</f>
        <v>FEE</v>
      </c>
      <c r="AJ1396" s="2" t="e">
        <f>VLOOKUP(A1396,'Classification Test Result'!$A$2:$D$2428,4,FALSE)</f>
        <v>#N/A</v>
      </c>
      <c r="AL1396" s="2" t="str">
        <f>_xlfn.XLOOKUP($A1396,Results!$A$2:$A$2256,Results!G$2:G$2256,"")</f>
        <v/>
      </c>
      <c r="AM1396" s="2" t="str">
        <f>_xlfn.XLOOKUP($A1396,Results!$A$2:$A$2256,Results!H$2:H$2256,"")</f>
        <v/>
      </c>
      <c r="AN1396" s="2" t="str">
        <f>_xlfn.XLOOKUP($A1396,Results!$A$2:$A$2256,Results!I$2:I$2256,"")</f>
        <v/>
      </c>
      <c r="AO1396" s="2" t="str">
        <f>_xlfn.XLOOKUP($A1396,Results!$A$2:$A$2256,Results!J$2:J$2256,"")</f>
        <v/>
      </c>
      <c r="AP1396" s="2" t="str">
        <f>_xlfn.XLOOKUP($A1396,Results!$A$2:$A$2256,Results!K$2:K$2256,"")</f>
        <v/>
      </c>
      <c r="AQ1396" s="2" t="str">
        <f>_xlfn.XLOOKUP($A1396,Results!$A$2:$A$2256,Results!L$2:L$2256,"")</f>
        <v/>
      </c>
      <c r="AR1396" s="2" t="str">
        <f>_xlfn.XLOOKUP($A1396,Results!$A$2:$A$2256,Results!M$2:M$2256,"")</f>
        <v/>
      </c>
      <c r="AS1396" s="2" t="str">
        <f>_xlfn.XLOOKUP($A1396,Results!$A$2:$A$2256,Results!N$2:N$2256,"")</f>
        <v/>
      </c>
      <c r="AT1396" s="2" t="str">
        <f>_xlfn.XLOOKUP($A1396,Results!$A$2:$A$2256,Results!O$2:O$2256,"")</f>
        <v/>
      </c>
      <c r="AU1396" s="2" t="str">
        <f>_xlfn.XLOOKUP($A1396,Results!$A$2:$A$2256,Results!P$2:P$2256,"")</f>
        <v/>
      </c>
      <c r="AV1396" s="2" t="str">
        <f>_xlfn.XLOOKUP($A1396,Results!$A$2:$A$2256,Results!Q$2:Q$2256,"")</f>
        <v/>
      </c>
      <c r="AW1396" s="2" t="str">
        <f>_xlfn.XLOOKUP($A1396,Results!$A$2:$A$2256,Results!R$2:R$2256,"")</f>
        <v/>
      </c>
      <c r="AX1396" s="2" t="str">
        <f>_xlfn.XLOOKUP($A1396,Results!$A$2:$A$2256,Results!S$2:S$2256,"")</f>
        <v/>
      </c>
      <c r="AY1396" s="2" t="str">
        <f>_xlfn.XLOOKUP($A1396,Results!$A$2:$A$2256,Results!T$2:T$2256,"")</f>
        <v/>
      </c>
      <c r="AZ1396" s="2" t="str">
        <f>_xlfn.XLOOKUP($A1396,Results!$A$2:$A$2256,Results!U$2:U$2256,"")</f>
        <v/>
      </c>
      <c r="BA1396" s="2" t="str">
        <f>_xlfn.XLOOKUP($A1396,Results!$A$2:$A$2256,Results!V$2:V$2256,"")</f>
        <v/>
      </c>
      <c r="BB1396" s="2" t="str">
        <f>_xlfn.XLOOKUP($A1396,Results!$A$2:$A$2256,Results!W$2:W$2256,"")</f>
        <v/>
      </c>
      <c r="BC1396" s="2" t="str">
        <f>_xlfn.XLOOKUP($A1396,Results!$A$2:$A$2256,Results!X$2:X$2256,"")</f>
        <v/>
      </c>
      <c r="BD1396" s="2" t="str">
        <f>_xlfn.XLOOKUP($A1396,Results!$A$2:$A$2256,Results!Y$2:Y$2256,"")</f>
        <v/>
      </c>
      <c r="BE1396" s="2" t="str">
        <f>_xlfn.XLOOKUP($A1396,Results!$A$2:$A$2256,Results!Z$2:Z$2256,"")</f>
        <v/>
      </c>
    </row>
    <row r="1397" spans="1:57" ht="38.25" customHeight="1" x14ac:dyDescent="0.3">
      <c r="A1397">
        <v>907074</v>
      </c>
      <c r="B1397">
        <v>281436</v>
      </c>
      <c r="C1397" t="s">
        <v>36</v>
      </c>
      <c r="D1397">
        <v>9341438920</v>
      </c>
      <c r="F1397" s="2">
        <v>11471</v>
      </c>
      <c r="G1397" s="2">
        <v>14</v>
      </c>
      <c r="H1397" s="2" t="s">
        <v>92</v>
      </c>
      <c r="I1397">
        <v>0</v>
      </c>
      <c r="J1397" t="s">
        <v>39</v>
      </c>
      <c r="K1397" t="s">
        <v>39</v>
      </c>
      <c r="L1397">
        <v>0.5</v>
      </c>
      <c r="M1397" s="2" t="s">
        <v>36</v>
      </c>
      <c r="N1397" s="9" t="s">
        <v>36</v>
      </c>
      <c r="O1397" t="s">
        <v>36</v>
      </c>
      <c r="P1397" t="s">
        <v>36</v>
      </c>
      <c r="Q1397" t="s">
        <v>36</v>
      </c>
      <c r="R1397">
        <v>0.5</v>
      </c>
      <c r="S1397" s="1">
        <v>45744.292190856482</v>
      </c>
      <c r="T1397" t="s">
        <v>42</v>
      </c>
      <c r="U1397" s="1">
        <v>45744.066666666673</v>
      </c>
      <c r="V1397" t="s">
        <v>43</v>
      </c>
      <c r="W1397" t="s">
        <v>36</v>
      </c>
      <c r="X1397">
        <v>0</v>
      </c>
      <c r="Y1397">
        <v>999</v>
      </c>
      <c r="Z1397" t="s">
        <v>36</v>
      </c>
      <c r="AA1397" t="s">
        <v>36</v>
      </c>
      <c r="AB1397" t="s">
        <v>36</v>
      </c>
      <c r="AC1397" t="s">
        <v>92</v>
      </c>
      <c r="AD1397" t="s">
        <v>92</v>
      </c>
      <c r="AE1397" t="s">
        <v>45</v>
      </c>
      <c r="AF1397" s="2"/>
      <c r="AI1397" s="2" t="str">
        <f>IF(COUNTIF(Classification!$A$2:$A$338, H1397)&gt;0,"FEE", " ")</f>
        <v>FEE</v>
      </c>
      <c r="AJ1397" s="2" t="e">
        <f>VLOOKUP(A1397,'Classification Test Result'!$A$2:$D$2428,4,FALSE)</f>
        <v>#N/A</v>
      </c>
      <c r="AL1397" s="2" t="str">
        <f>_xlfn.XLOOKUP($A1397,Results!$A$2:$A$2256,Results!G$2:G$2256,"")</f>
        <v/>
      </c>
      <c r="AM1397" s="2" t="str">
        <f>_xlfn.XLOOKUP($A1397,Results!$A$2:$A$2256,Results!H$2:H$2256,"")</f>
        <v/>
      </c>
      <c r="AN1397" s="2" t="str">
        <f>_xlfn.XLOOKUP($A1397,Results!$A$2:$A$2256,Results!I$2:I$2256,"")</f>
        <v/>
      </c>
      <c r="AO1397" s="2" t="str">
        <f>_xlfn.XLOOKUP($A1397,Results!$A$2:$A$2256,Results!J$2:J$2256,"")</f>
        <v/>
      </c>
      <c r="AP1397" s="2" t="str">
        <f>_xlfn.XLOOKUP($A1397,Results!$A$2:$A$2256,Results!K$2:K$2256,"")</f>
        <v/>
      </c>
      <c r="AQ1397" s="2" t="str">
        <f>_xlfn.XLOOKUP($A1397,Results!$A$2:$A$2256,Results!L$2:L$2256,"")</f>
        <v/>
      </c>
      <c r="AR1397" s="2" t="str">
        <f>_xlfn.XLOOKUP($A1397,Results!$A$2:$A$2256,Results!M$2:M$2256,"")</f>
        <v/>
      </c>
      <c r="AS1397" s="2" t="str">
        <f>_xlfn.XLOOKUP($A1397,Results!$A$2:$A$2256,Results!N$2:N$2256,"")</f>
        <v/>
      </c>
      <c r="AT1397" s="2" t="str">
        <f>_xlfn.XLOOKUP($A1397,Results!$A$2:$A$2256,Results!O$2:O$2256,"")</f>
        <v/>
      </c>
      <c r="AU1397" s="2" t="str">
        <f>_xlfn.XLOOKUP($A1397,Results!$A$2:$A$2256,Results!P$2:P$2256,"")</f>
        <v/>
      </c>
      <c r="AV1397" s="2" t="str">
        <f>_xlfn.XLOOKUP($A1397,Results!$A$2:$A$2256,Results!Q$2:Q$2256,"")</f>
        <v/>
      </c>
      <c r="AW1397" s="2" t="str">
        <f>_xlfn.XLOOKUP($A1397,Results!$A$2:$A$2256,Results!R$2:R$2256,"")</f>
        <v/>
      </c>
      <c r="AX1397" s="2" t="str">
        <f>_xlfn.XLOOKUP($A1397,Results!$A$2:$A$2256,Results!S$2:S$2256,"")</f>
        <v/>
      </c>
      <c r="AY1397" s="2" t="str">
        <f>_xlfn.XLOOKUP($A1397,Results!$A$2:$A$2256,Results!T$2:T$2256,"")</f>
        <v/>
      </c>
      <c r="AZ1397" s="2" t="str">
        <f>_xlfn.XLOOKUP($A1397,Results!$A$2:$A$2256,Results!U$2:U$2256,"")</f>
        <v/>
      </c>
      <c r="BA1397" s="2" t="str">
        <f>_xlfn.XLOOKUP($A1397,Results!$A$2:$A$2256,Results!V$2:V$2256,"")</f>
        <v/>
      </c>
      <c r="BB1397" s="2" t="str">
        <f>_xlfn.XLOOKUP($A1397,Results!$A$2:$A$2256,Results!W$2:W$2256,"")</f>
        <v/>
      </c>
      <c r="BC1397" s="2" t="str">
        <f>_xlfn.XLOOKUP($A1397,Results!$A$2:$A$2256,Results!X$2:X$2256,"")</f>
        <v/>
      </c>
      <c r="BD1397" s="2" t="str">
        <f>_xlfn.XLOOKUP($A1397,Results!$A$2:$A$2256,Results!Y$2:Y$2256,"")</f>
        <v/>
      </c>
      <c r="BE1397" s="2" t="str">
        <f>_xlfn.XLOOKUP($A1397,Results!$A$2:$A$2256,Results!Z$2:Z$2256,"")</f>
        <v/>
      </c>
    </row>
    <row r="1398" spans="1:57" ht="38.25" customHeight="1" x14ac:dyDescent="0.3">
      <c r="A1398">
        <v>907075</v>
      </c>
      <c r="B1398">
        <v>281437</v>
      </c>
      <c r="C1398" t="s">
        <v>36</v>
      </c>
      <c r="D1398">
        <v>9341435445</v>
      </c>
      <c r="F1398" s="2">
        <v>11471</v>
      </c>
      <c r="G1398" s="2">
        <v>2</v>
      </c>
      <c r="H1398" s="2" t="s">
        <v>92</v>
      </c>
      <c r="I1398">
        <v>0</v>
      </c>
      <c r="J1398" t="s">
        <v>39</v>
      </c>
      <c r="K1398" t="s">
        <v>39</v>
      </c>
      <c r="L1398">
        <v>0.5</v>
      </c>
      <c r="M1398" s="2" t="s">
        <v>36</v>
      </c>
      <c r="N1398" s="9" t="s">
        <v>36</v>
      </c>
      <c r="O1398" t="s">
        <v>36</v>
      </c>
      <c r="P1398" t="s">
        <v>36</v>
      </c>
      <c r="Q1398" t="s">
        <v>36</v>
      </c>
      <c r="R1398">
        <v>0.5</v>
      </c>
      <c r="S1398" s="1">
        <v>45744.292115046293</v>
      </c>
      <c r="T1398" t="s">
        <v>42</v>
      </c>
      <c r="U1398" s="1">
        <v>45744.066666666673</v>
      </c>
      <c r="V1398" t="s">
        <v>43</v>
      </c>
      <c r="W1398" t="s">
        <v>36</v>
      </c>
      <c r="X1398">
        <v>0</v>
      </c>
      <c r="Y1398">
        <v>999</v>
      </c>
      <c r="Z1398" t="s">
        <v>36</v>
      </c>
      <c r="AA1398" t="s">
        <v>36</v>
      </c>
      <c r="AB1398" t="s">
        <v>36</v>
      </c>
      <c r="AC1398" t="s">
        <v>92</v>
      </c>
      <c r="AD1398" t="s">
        <v>92</v>
      </c>
      <c r="AE1398" t="s">
        <v>45</v>
      </c>
      <c r="AF1398" s="2"/>
      <c r="AI1398" s="2" t="str">
        <f>IF(COUNTIF(Classification!$A$2:$A$338, H1398)&gt;0,"FEE", " ")</f>
        <v>FEE</v>
      </c>
      <c r="AJ1398" s="2" t="e">
        <f>VLOOKUP(A1398,'Classification Test Result'!$A$2:$D$2428,4,FALSE)</f>
        <v>#N/A</v>
      </c>
      <c r="AL1398" s="2" t="str">
        <f>_xlfn.XLOOKUP($A1398,Results!$A$2:$A$2256,Results!G$2:G$2256,"")</f>
        <v/>
      </c>
      <c r="AM1398" s="2" t="str">
        <f>_xlfn.XLOOKUP($A1398,Results!$A$2:$A$2256,Results!H$2:H$2256,"")</f>
        <v/>
      </c>
      <c r="AN1398" s="2" t="str">
        <f>_xlfn.XLOOKUP($A1398,Results!$A$2:$A$2256,Results!I$2:I$2256,"")</f>
        <v/>
      </c>
      <c r="AO1398" s="2" t="str">
        <f>_xlfn.XLOOKUP($A1398,Results!$A$2:$A$2256,Results!J$2:J$2256,"")</f>
        <v/>
      </c>
      <c r="AP1398" s="2" t="str">
        <f>_xlfn.XLOOKUP($A1398,Results!$A$2:$A$2256,Results!K$2:K$2256,"")</f>
        <v/>
      </c>
      <c r="AQ1398" s="2" t="str">
        <f>_xlfn.XLOOKUP($A1398,Results!$A$2:$A$2256,Results!L$2:L$2256,"")</f>
        <v/>
      </c>
      <c r="AR1398" s="2" t="str">
        <f>_xlfn.XLOOKUP($A1398,Results!$A$2:$A$2256,Results!M$2:M$2256,"")</f>
        <v/>
      </c>
      <c r="AS1398" s="2" t="str">
        <f>_xlfn.XLOOKUP($A1398,Results!$A$2:$A$2256,Results!N$2:N$2256,"")</f>
        <v/>
      </c>
      <c r="AT1398" s="2" t="str">
        <f>_xlfn.XLOOKUP($A1398,Results!$A$2:$A$2256,Results!O$2:O$2256,"")</f>
        <v/>
      </c>
      <c r="AU1398" s="2" t="str">
        <f>_xlfn.XLOOKUP($A1398,Results!$A$2:$A$2256,Results!P$2:P$2256,"")</f>
        <v/>
      </c>
      <c r="AV1398" s="2" t="str">
        <f>_xlfn.XLOOKUP($A1398,Results!$A$2:$A$2256,Results!Q$2:Q$2256,"")</f>
        <v/>
      </c>
      <c r="AW1398" s="2" t="str">
        <f>_xlfn.XLOOKUP($A1398,Results!$A$2:$A$2256,Results!R$2:R$2256,"")</f>
        <v/>
      </c>
      <c r="AX1398" s="2" t="str">
        <f>_xlfn.XLOOKUP($A1398,Results!$A$2:$A$2256,Results!S$2:S$2256,"")</f>
        <v/>
      </c>
      <c r="AY1398" s="2" t="str">
        <f>_xlfn.XLOOKUP($A1398,Results!$A$2:$A$2256,Results!T$2:T$2256,"")</f>
        <v/>
      </c>
      <c r="AZ1398" s="2" t="str">
        <f>_xlfn.XLOOKUP($A1398,Results!$A$2:$A$2256,Results!U$2:U$2256,"")</f>
        <v/>
      </c>
      <c r="BA1398" s="2" t="str">
        <f>_xlfn.XLOOKUP($A1398,Results!$A$2:$A$2256,Results!V$2:V$2256,"")</f>
        <v/>
      </c>
      <c r="BB1398" s="2" t="str">
        <f>_xlfn.XLOOKUP($A1398,Results!$A$2:$A$2256,Results!W$2:W$2256,"")</f>
        <v/>
      </c>
      <c r="BC1398" s="2" t="str">
        <f>_xlfn.XLOOKUP($A1398,Results!$A$2:$A$2256,Results!X$2:X$2256,"")</f>
        <v/>
      </c>
      <c r="BD1398" s="2" t="str">
        <f>_xlfn.XLOOKUP($A1398,Results!$A$2:$A$2256,Results!Y$2:Y$2256,"")</f>
        <v/>
      </c>
      <c r="BE1398" s="2" t="str">
        <f>_xlfn.XLOOKUP($A1398,Results!$A$2:$A$2256,Results!Z$2:Z$2256,"")</f>
        <v/>
      </c>
    </row>
    <row r="1399" spans="1:57" ht="38.25" customHeight="1" x14ac:dyDescent="0.3">
      <c r="A1399">
        <v>907076</v>
      </c>
      <c r="B1399">
        <v>281438</v>
      </c>
      <c r="C1399" t="s">
        <v>36</v>
      </c>
      <c r="D1399">
        <v>9341435440</v>
      </c>
      <c r="F1399" s="2">
        <v>11471</v>
      </c>
      <c r="G1399" s="2">
        <v>2</v>
      </c>
      <c r="H1399" s="2" t="s">
        <v>92</v>
      </c>
      <c r="I1399">
        <v>0</v>
      </c>
      <c r="J1399" t="s">
        <v>39</v>
      </c>
      <c r="K1399" t="s">
        <v>39</v>
      </c>
      <c r="L1399">
        <v>0.5</v>
      </c>
      <c r="M1399" s="2" t="s">
        <v>36</v>
      </c>
      <c r="N1399" s="9" t="s">
        <v>36</v>
      </c>
      <c r="O1399" t="s">
        <v>36</v>
      </c>
      <c r="P1399" t="s">
        <v>36</v>
      </c>
      <c r="Q1399" t="s">
        <v>36</v>
      </c>
      <c r="R1399">
        <v>0.5</v>
      </c>
      <c r="S1399" s="1">
        <v>45744.292095486111</v>
      </c>
      <c r="T1399" t="s">
        <v>42</v>
      </c>
      <c r="U1399" s="1">
        <v>45744.067361111112</v>
      </c>
      <c r="V1399" t="s">
        <v>43</v>
      </c>
      <c r="W1399" t="s">
        <v>36</v>
      </c>
      <c r="X1399">
        <v>0</v>
      </c>
      <c r="Y1399">
        <v>999</v>
      </c>
      <c r="Z1399" t="s">
        <v>36</v>
      </c>
      <c r="AA1399" t="s">
        <v>36</v>
      </c>
      <c r="AB1399" t="s">
        <v>36</v>
      </c>
      <c r="AC1399" t="s">
        <v>92</v>
      </c>
      <c r="AD1399" t="s">
        <v>92</v>
      </c>
      <c r="AE1399" t="s">
        <v>45</v>
      </c>
      <c r="AF1399" s="2"/>
      <c r="AI1399" s="2" t="str">
        <f>IF(COUNTIF(Classification!$A$2:$A$338, H1399)&gt;0,"FEE", " ")</f>
        <v>FEE</v>
      </c>
      <c r="AJ1399" s="2" t="e">
        <f>VLOOKUP(A1399,'Classification Test Result'!$A$2:$D$2428,4,FALSE)</f>
        <v>#N/A</v>
      </c>
      <c r="AL1399" s="2" t="str">
        <f>_xlfn.XLOOKUP($A1399,Results!$A$2:$A$2256,Results!G$2:G$2256,"")</f>
        <v/>
      </c>
      <c r="AM1399" s="2" t="str">
        <f>_xlfn.XLOOKUP($A1399,Results!$A$2:$A$2256,Results!H$2:H$2256,"")</f>
        <v/>
      </c>
      <c r="AN1399" s="2" t="str">
        <f>_xlfn.XLOOKUP($A1399,Results!$A$2:$A$2256,Results!I$2:I$2256,"")</f>
        <v/>
      </c>
      <c r="AO1399" s="2" t="str">
        <f>_xlfn.XLOOKUP($A1399,Results!$A$2:$A$2256,Results!J$2:J$2256,"")</f>
        <v/>
      </c>
      <c r="AP1399" s="2" t="str">
        <f>_xlfn.XLOOKUP($A1399,Results!$A$2:$A$2256,Results!K$2:K$2256,"")</f>
        <v/>
      </c>
      <c r="AQ1399" s="2" t="str">
        <f>_xlfn.XLOOKUP($A1399,Results!$A$2:$A$2256,Results!L$2:L$2256,"")</f>
        <v/>
      </c>
      <c r="AR1399" s="2" t="str">
        <f>_xlfn.XLOOKUP($A1399,Results!$A$2:$A$2256,Results!M$2:M$2256,"")</f>
        <v/>
      </c>
      <c r="AS1399" s="2" t="str">
        <f>_xlfn.XLOOKUP($A1399,Results!$A$2:$A$2256,Results!N$2:N$2256,"")</f>
        <v/>
      </c>
      <c r="AT1399" s="2" t="str">
        <f>_xlfn.XLOOKUP($A1399,Results!$A$2:$A$2256,Results!O$2:O$2256,"")</f>
        <v/>
      </c>
      <c r="AU1399" s="2" t="str">
        <f>_xlfn.XLOOKUP($A1399,Results!$A$2:$A$2256,Results!P$2:P$2256,"")</f>
        <v/>
      </c>
      <c r="AV1399" s="2" t="str">
        <f>_xlfn.XLOOKUP($A1399,Results!$A$2:$A$2256,Results!Q$2:Q$2256,"")</f>
        <v/>
      </c>
      <c r="AW1399" s="2" t="str">
        <f>_xlfn.XLOOKUP($A1399,Results!$A$2:$A$2256,Results!R$2:R$2256,"")</f>
        <v/>
      </c>
      <c r="AX1399" s="2" t="str">
        <f>_xlfn.XLOOKUP($A1399,Results!$A$2:$A$2256,Results!S$2:S$2256,"")</f>
        <v/>
      </c>
      <c r="AY1399" s="2" t="str">
        <f>_xlfn.XLOOKUP($A1399,Results!$A$2:$A$2256,Results!T$2:T$2256,"")</f>
        <v/>
      </c>
      <c r="AZ1399" s="2" t="str">
        <f>_xlfn.XLOOKUP($A1399,Results!$A$2:$A$2256,Results!U$2:U$2256,"")</f>
        <v/>
      </c>
      <c r="BA1399" s="2" t="str">
        <f>_xlfn.XLOOKUP($A1399,Results!$A$2:$A$2256,Results!V$2:V$2256,"")</f>
        <v/>
      </c>
      <c r="BB1399" s="2" t="str">
        <f>_xlfn.XLOOKUP($A1399,Results!$A$2:$A$2256,Results!W$2:W$2256,"")</f>
        <v/>
      </c>
      <c r="BC1399" s="2" t="str">
        <f>_xlfn.XLOOKUP($A1399,Results!$A$2:$A$2256,Results!X$2:X$2256,"")</f>
        <v/>
      </c>
      <c r="BD1399" s="2" t="str">
        <f>_xlfn.XLOOKUP($A1399,Results!$A$2:$A$2256,Results!Y$2:Y$2256,"")</f>
        <v/>
      </c>
      <c r="BE1399" s="2" t="str">
        <f>_xlfn.XLOOKUP($A1399,Results!$A$2:$A$2256,Results!Z$2:Z$2256,"")</f>
        <v/>
      </c>
    </row>
    <row r="1400" spans="1:57" ht="38.25" customHeight="1" x14ac:dyDescent="0.3">
      <c r="A1400">
        <v>907077</v>
      </c>
      <c r="B1400">
        <v>281370</v>
      </c>
      <c r="C1400" t="s">
        <v>36</v>
      </c>
      <c r="D1400">
        <v>9341430939</v>
      </c>
      <c r="F1400" s="2">
        <v>11471</v>
      </c>
      <c r="G1400" s="2">
        <v>3</v>
      </c>
      <c r="H1400" s="2" t="s">
        <v>92</v>
      </c>
      <c r="I1400">
        <v>0</v>
      </c>
      <c r="J1400" t="s">
        <v>39</v>
      </c>
      <c r="K1400" t="s">
        <v>39</v>
      </c>
      <c r="L1400">
        <v>0.5</v>
      </c>
      <c r="M1400" s="2" t="s">
        <v>36</v>
      </c>
      <c r="N1400" s="9" t="s">
        <v>36</v>
      </c>
      <c r="O1400" t="s">
        <v>36</v>
      </c>
      <c r="P1400" t="s">
        <v>36</v>
      </c>
      <c r="Q1400" t="s">
        <v>36</v>
      </c>
      <c r="R1400">
        <v>0.5</v>
      </c>
      <c r="S1400" s="1">
        <v>45744.251018287039</v>
      </c>
      <c r="T1400" t="s">
        <v>42</v>
      </c>
      <c r="U1400" s="1">
        <v>45744.025000000001</v>
      </c>
      <c r="V1400" t="s">
        <v>43</v>
      </c>
      <c r="W1400" t="s">
        <v>36</v>
      </c>
      <c r="X1400">
        <v>0</v>
      </c>
      <c r="Y1400">
        <v>999</v>
      </c>
      <c r="Z1400" t="s">
        <v>36</v>
      </c>
      <c r="AA1400" t="s">
        <v>36</v>
      </c>
      <c r="AB1400" t="s">
        <v>36</v>
      </c>
      <c r="AC1400" t="s">
        <v>92</v>
      </c>
      <c r="AD1400" t="s">
        <v>92</v>
      </c>
      <c r="AE1400" t="s">
        <v>45</v>
      </c>
      <c r="AF1400" s="2"/>
      <c r="AI1400" s="2" t="str">
        <f>IF(COUNTIF(Classification!$A$2:$A$338, H1400)&gt;0,"FEE", " ")</f>
        <v>FEE</v>
      </c>
      <c r="AJ1400" s="2" t="e">
        <f>VLOOKUP(A1400,'Classification Test Result'!$A$2:$D$2428,4,FALSE)</f>
        <v>#N/A</v>
      </c>
      <c r="AL1400" s="2" t="str">
        <f>_xlfn.XLOOKUP($A1400,Results!$A$2:$A$2256,Results!G$2:G$2256,"")</f>
        <v/>
      </c>
      <c r="AM1400" s="2" t="str">
        <f>_xlfn.XLOOKUP($A1400,Results!$A$2:$A$2256,Results!H$2:H$2256,"")</f>
        <v/>
      </c>
      <c r="AN1400" s="2" t="str">
        <f>_xlfn.XLOOKUP($A1400,Results!$A$2:$A$2256,Results!I$2:I$2256,"")</f>
        <v/>
      </c>
      <c r="AO1400" s="2" t="str">
        <f>_xlfn.XLOOKUP($A1400,Results!$A$2:$A$2256,Results!J$2:J$2256,"")</f>
        <v/>
      </c>
      <c r="AP1400" s="2" t="str">
        <f>_xlfn.XLOOKUP($A1400,Results!$A$2:$A$2256,Results!K$2:K$2256,"")</f>
        <v/>
      </c>
      <c r="AQ1400" s="2" t="str">
        <f>_xlfn.XLOOKUP($A1400,Results!$A$2:$A$2256,Results!L$2:L$2256,"")</f>
        <v/>
      </c>
      <c r="AR1400" s="2" t="str">
        <f>_xlfn.XLOOKUP($A1400,Results!$A$2:$A$2256,Results!M$2:M$2256,"")</f>
        <v/>
      </c>
      <c r="AS1400" s="2" t="str">
        <f>_xlfn.XLOOKUP($A1400,Results!$A$2:$A$2256,Results!N$2:N$2256,"")</f>
        <v/>
      </c>
      <c r="AT1400" s="2" t="str">
        <f>_xlfn.XLOOKUP($A1400,Results!$A$2:$A$2256,Results!O$2:O$2256,"")</f>
        <v/>
      </c>
      <c r="AU1400" s="2" t="str">
        <f>_xlfn.XLOOKUP($A1400,Results!$A$2:$A$2256,Results!P$2:P$2256,"")</f>
        <v/>
      </c>
      <c r="AV1400" s="2" t="str">
        <f>_xlfn.XLOOKUP($A1400,Results!$A$2:$A$2256,Results!Q$2:Q$2256,"")</f>
        <v/>
      </c>
      <c r="AW1400" s="2" t="str">
        <f>_xlfn.XLOOKUP($A1400,Results!$A$2:$A$2256,Results!R$2:R$2256,"")</f>
        <v/>
      </c>
      <c r="AX1400" s="2" t="str">
        <f>_xlfn.XLOOKUP($A1400,Results!$A$2:$A$2256,Results!S$2:S$2256,"")</f>
        <v/>
      </c>
      <c r="AY1400" s="2" t="str">
        <f>_xlfn.XLOOKUP($A1400,Results!$A$2:$A$2256,Results!T$2:T$2256,"")</f>
        <v/>
      </c>
      <c r="AZ1400" s="2" t="str">
        <f>_xlfn.XLOOKUP($A1400,Results!$A$2:$A$2256,Results!U$2:U$2256,"")</f>
        <v/>
      </c>
      <c r="BA1400" s="2" t="str">
        <f>_xlfn.XLOOKUP($A1400,Results!$A$2:$A$2256,Results!V$2:V$2256,"")</f>
        <v/>
      </c>
      <c r="BB1400" s="2" t="str">
        <f>_xlfn.XLOOKUP($A1400,Results!$A$2:$A$2256,Results!W$2:W$2256,"")</f>
        <v/>
      </c>
      <c r="BC1400" s="2" t="str">
        <f>_xlfn.XLOOKUP($A1400,Results!$A$2:$A$2256,Results!X$2:X$2256,"")</f>
        <v/>
      </c>
      <c r="BD1400" s="2" t="str">
        <f>_xlfn.XLOOKUP($A1400,Results!$A$2:$A$2256,Results!Y$2:Y$2256,"")</f>
        <v/>
      </c>
      <c r="BE1400" s="2" t="str">
        <f>_xlfn.XLOOKUP($A1400,Results!$A$2:$A$2256,Results!Z$2:Z$2256,"")</f>
        <v/>
      </c>
    </row>
    <row r="1401" spans="1:57" ht="38.25" customHeight="1" x14ac:dyDescent="0.3">
      <c r="A1401">
        <v>907078</v>
      </c>
      <c r="B1401">
        <v>281379</v>
      </c>
      <c r="C1401" t="s">
        <v>36</v>
      </c>
      <c r="D1401">
        <v>9341430940</v>
      </c>
      <c r="F1401" s="2">
        <v>11471</v>
      </c>
      <c r="G1401" s="2">
        <v>11</v>
      </c>
      <c r="H1401" s="2" t="s">
        <v>92</v>
      </c>
      <c r="I1401">
        <v>0</v>
      </c>
      <c r="J1401" t="s">
        <v>39</v>
      </c>
      <c r="K1401" t="s">
        <v>39</v>
      </c>
      <c r="L1401">
        <v>0.5</v>
      </c>
      <c r="M1401" s="2" t="s">
        <v>36</v>
      </c>
      <c r="N1401" s="9" t="s">
        <v>36</v>
      </c>
      <c r="O1401" t="s">
        <v>36</v>
      </c>
      <c r="P1401" t="s">
        <v>36</v>
      </c>
      <c r="Q1401" t="s">
        <v>36</v>
      </c>
      <c r="R1401">
        <v>0.5</v>
      </c>
      <c r="S1401" s="1">
        <v>45744.250826469914</v>
      </c>
      <c r="T1401" t="s">
        <v>42</v>
      </c>
      <c r="U1401" s="1">
        <v>45744.027777777781</v>
      </c>
      <c r="V1401" t="s">
        <v>43</v>
      </c>
      <c r="W1401" t="s">
        <v>36</v>
      </c>
      <c r="X1401">
        <v>0</v>
      </c>
      <c r="Y1401">
        <v>999</v>
      </c>
      <c r="Z1401" t="s">
        <v>36</v>
      </c>
      <c r="AA1401" t="s">
        <v>36</v>
      </c>
      <c r="AB1401" t="s">
        <v>36</v>
      </c>
      <c r="AC1401" t="s">
        <v>92</v>
      </c>
      <c r="AD1401" t="s">
        <v>92</v>
      </c>
      <c r="AE1401" t="s">
        <v>45</v>
      </c>
      <c r="AF1401" s="2"/>
      <c r="AI1401" s="2" t="str">
        <f>IF(COUNTIF(Classification!$A$2:$A$338, H1401)&gt;0,"FEE", " ")</f>
        <v>FEE</v>
      </c>
      <c r="AJ1401" s="2" t="e">
        <f>VLOOKUP(A1401,'Classification Test Result'!$A$2:$D$2428,4,FALSE)</f>
        <v>#N/A</v>
      </c>
      <c r="AL1401" s="2" t="str">
        <f>_xlfn.XLOOKUP($A1401,Results!$A$2:$A$2256,Results!G$2:G$2256,"")</f>
        <v/>
      </c>
      <c r="AM1401" s="2" t="str">
        <f>_xlfn.XLOOKUP($A1401,Results!$A$2:$A$2256,Results!H$2:H$2256,"")</f>
        <v/>
      </c>
      <c r="AN1401" s="2" t="str">
        <f>_xlfn.XLOOKUP($A1401,Results!$A$2:$A$2256,Results!I$2:I$2256,"")</f>
        <v/>
      </c>
      <c r="AO1401" s="2" t="str">
        <f>_xlfn.XLOOKUP($A1401,Results!$A$2:$A$2256,Results!J$2:J$2256,"")</f>
        <v/>
      </c>
      <c r="AP1401" s="2" t="str">
        <f>_xlfn.XLOOKUP($A1401,Results!$A$2:$A$2256,Results!K$2:K$2256,"")</f>
        <v/>
      </c>
      <c r="AQ1401" s="2" t="str">
        <f>_xlfn.XLOOKUP($A1401,Results!$A$2:$A$2256,Results!L$2:L$2256,"")</f>
        <v/>
      </c>
      <c r="AR1401" s="2" t="str">
        <f>_xlfn.XLOOKUP($A1401,Results!$A$2:$A$2256,Results!M$2:M$2256,"")</f>
        <v/>
      </c>
      <c r="AS1401" s="2" t="str">
        <f>_xlfn.XLOOKUP($A1401,Results!$A$2:$A$2256,Results!N$2:N$2256,"")</f>
        <v/>
      </c>
      <c r="AT1401" s="2" t="str">
        <f>_xlfn.XLOOKUP($A1401,Results!$A$2:$A$2256,Results!O$2:O$2256,"")</f>
        <v/>
      </c>
      <c r="AU1401" s="2" t="str">
        <f>_xlfn.XLOOKUP($A1401,Results!$A$2:$A$2256,Results!P$2:P$2256,"")</f>
        <v/>
      </c>
      <c r="AV1401" s="2" t="str">
        <f>_xlfn.XLOOKUP($A1401,Results!$A$2:$A$2256,Results!Q$2:Q$2256,"")</f>
        <v/>
      </c>
      <c r="AW1401" s="2" t="str">
        <f>_xlfn.XLOOKUP($A1401,Results!$A$2:$A$2256,Results!R$2:R$2256,"")</f>
        <v/>
      </c>
      <c r="AX1401" s="2" t="str">
        <f>_xlfn.XLOOKUP($A1401,Results!$A$2:$A$2256,Results!S$2:S$2256,"")</f>
        <v/>
      </c>
      <c r="AY1401" s="2" t="str">
        <f>_xlfn.XLOOKUP($A1401,Results!$A$2:$A$2256,Results!T$2:T$2256,"")</f>
        <v/>
      </c>
      <c r="AZ1401" s="2" t="str">
        <f>_xlfn.XLOOKUP($A1401,Results!$A$2:$A$2256,Results!U$2:U$2256,"")</f>
        <v/>
      </c>
      <c r="BA1401" s="2" t="str">
        <f>_xlfn.XLOOKUP($A1401,Results!$A$2:$A$2256,Results!V$2:V$2256,"")</f>
        <v/>
      </c>
      <c r="BB1401" s="2" t="str">
        <f>_xlfn.XLOOKUP($A1401,Results!$A$2:$A$2256,Results!W$2:W$2256,"")</f>
        <v/>
      </c>
      <c r="BC1401" s="2" t="str">
        <f>_xlfn.XLOOKUP($A1401,Results!$A$2:$A$2256,Results!X$2:X$2256,"")</f>
        <v/>
      </c>
      <c r="BD1401" s="2" t="str">
        <f>_xlfn.XLOOKUP($A1401,Results!$A$2:$A$2256,Results!Y$2:Y$2256,"")</f>
        <v/>
      </c>
      <c r="BE1401" s="2" t="str">
        <f>_xlfn.XLOOKUP($A1401,Results!$A$2:$A$2256,Results!Z$2:Z$2256,"")</f>
        <v/>
      </c>
    </row>
    <row r="1402" spans="1:57" ht="38.25" customHeight="1" x14ac:dyDescent="0.3">
      <c r="A1402">
        <v>907079</v>
      </c>
      <c r="B1402">
        <v>281318</v>
      </c>
      <c r="C1402" t="s">
        <v>36</v>
      </c>
      <c r="D1402" t="s">
        <v>171</v>
      </c>
      <c r="F1402" s="2">
        <v>13536</v>
      </c>
      <c r="G1402" s="2">
        <v>7</v>
      </c>
      <c r="H1402" s="2" t="s">
        <v>92</v>
      </c>
      <c r="I1402">
        <v>0</v>
      </c>
      <c r="J1402" t="s">
        <v>39</v>
      </c>
      <c r="K1402" t="s">
        <v>39</v>
      </c>
      <c r="L1402">
        <v>0.5</v>
      </c>
      <c r="M1402" s="2" t="s">
        <v>36</v>
      </c>
      <c r="N1402" s="9" t="s">
        <v>36</v>
      </c>
      <c r="O1402" t="s">
        <v>36</v>
      </c>
      <c r="P1402" t="s">
        <v>36</v>
      </c>
      <c r="Q1402" t="s">
        <v>36</v>
      </c>
      <c r="R1402">
        <v>0.5</v>
      </c>
      <c r="S1402" s="1">
        <v>45744.189056446761</v>
      </c>
      <c r="T1402" t="s">
        <v>42</v>
      </c>
      <c r="U1402" s="1">
        <v>45743.966666666667</v>
      </c>
      <c r="V1402" t="s">
        <v>43</v>
      </c>
      <c r="W1402" t="s">
        <v>36</v>
      </c>
      <c r="X1402">
        <v>0</v>
      </c>
      <c r="Y1402">
        <v>999</v>
      </c>
      <c r="Z1402" t="s">
        <v>36</v>
      </c>
      <c r="AA1402" t="s">
        <v>36</v>
      </c>
      <c r="AB1402" t="s">
        <v>36</v>
      </c>
      <c r="AC1402" t="s">
        <v>92</v>
      </c>
      <c r="AD1402" t="s">
        <v>92</v>
      </c>
      <c r="AE1402" t="s">
        <v>45</v>
      </c>
      <c r="AF1402" s="2"/>
      <c r="AI1402" s="2" t="str">
        <f>IF(COUNTIF(Classification!$A$2:$A$338, H1402)&gt;0,"FEE", " ")</f>
        <v>FEE</v>
      </c>
      <c r="AJ1402" s="2" t="e">
        <f>VLOOKUP(A1402,'Classification Test Result'!$A$2:$D$2428,4,FALSE)</f>
        <v>#N/A</v>
      </c>
      <c r="AL1402" s="2" t="str">
        <f>_xlfn.XLOOKUP($A1402,Results!$A$2:$A$2256,Results!G$2:G$2256,"")</f>
        <v/>
      </c>
      <c r="AM1402" s="2" t="str">
        <f>_xlfn.XLOOKUP($A1402,Results!$A$2:$A$2256,Results!H$2:H$2256,"")</f>
        <v/>
      </c>
      <c r="AN1402" s="2" t="str">
        <f>_xlfn.XLOOKUP($A1402,Results!$A$2:$A$2256,Results!I$2:I$2256,"")</f>
        <v/>
      </c>
      <c r="AO1402" s="2" t="str">
        <f>_xlfn.XLOOKUP($A1402,Results!$A$2:$A$2256,Results!J$2:J$2256,"")</f>
        <v/>
      </c>
      <c r="AP1402" s="2" t="str">
        <f>_xlfn.XLOOKUP($A1402,Results!$A$2:$A$2256,Results!K$2:K$2256,"")</f>
        <v/>
      </c>
      <c r="AQ1402" s="2" t="str">
        <f>_xlfn.XLOOKUP($A1402,Results!$A$2:$A$2256,Results!L$2:L$2256,"")</f>
        <v/>
      </c>
      <c r="AR1402" s="2" t="str">
        <f>_xlfn.XLOOKUP($A1402,Results!$A$2:$A$2256,Results!M$2:M$2256,"")</f>
        <v/>
      </c>
      <c r="AS1402" s="2" t="str">
        <f>_xlfn.XLOOKUP($A1402,Results!$A$2:$A$2256,Results!N$2:N$2256,"")</f>
        <v/>
      </c>
      <c r="AT1402" s="2" t="str">
        <f>_xlfn.XLOOKUP($A1402,Results!$A$2:$A$2256,Results!O$2:O$2256,"")</f>
        <v/>
      </c>
      <c r="AU1402" s="2" t="str">
        <f>_xlfn.XLOOKUP($A1402,Results!$A$2:$A$2256,Results!P$2:P$2256,"")</f>
        <v/>
      </c>
      <c r="AV1402" s="2" t="str">
        <f>_xlfn.XLOOKUP($A1402,Results!$A$2:$A$2256,Results!Q$2:Q$2256,"")</f>
        <v/>
      </c>
      <c r="AW1402" s="2" t="str">
        <f>_xlfn.XLOOKUP($A1402,Results!$A$2:$A$2256,Results!R$2:R$2256,"")</f>
        <v/>
      </c>
      <c r="AX1402" s="2" t="str">
        <f>_xlfn.XLOOKUP($A1402,Results!$A$2:$A$2256,Results!S$2:S$2256,"")</f>
        <v/>
      </c>
      <c r="AY1402" s="2" t="str">
        <f>_xlfn.XLOOKUP($A1402,Results!$A$2:$A$2256,Results!T$2:T$2256,"")</f>
        <v/>
      </c>
      <c r="AZ1402" s="2" t="str">
        <f>_xlfn.XLOOKUP($A1402,Results!$A$2:$A$2256,Results!U$2:U$2256,"")</f>
        <v/>
      </c>
      <c r="BA1402" s="2" t="str">
        <f>_xlfn.XLOOKUP($A1402,Results!$A$2:$A$2256,Results!V$2:V$2256,"")</f>
        <v/>
      </c>
      <c r="BB1402" s="2" t="str">
        <f>_xlfn.XLOOKUP($A1402,Results!$A$2:$A$2256,Results!W$2:W$2256,"")</f>
        <v/>
      </c>
      <c r="BC1402" s="2" t="str">
        <f>_xlfn.XLOOKUP($A1402,Results!$A$2:$A$2256,Results!X$2:X$2256,"")</f>
        <v/>
      </c>
      <c r="BD1402" s="2" t="str">
        <f>_xlfn.XLOOKUP($A1402,Results!$A$2:$A$2256,Results!Y$2:Y$2256,"")</f>
        <v/>
      </c>
      <c r="BE1402" s="2" t="str">
        <f>_xlfn.XLOOKUP($A1402,Results!$A$2:$A$2256,Results!Z$2:Z$2256,"")</f>
        <v/>
      </c>
    </row>
    <row r="1403" spans="1:57" ht="38.25" customHeight="1" x14ac:dyDescent="0.3">
      <c r="A1403">
        <v>907080</v>
      </c>
      <c r="B1403">
        <v>281321</v>
      </c>
      <c r="C1403" t="s">
        <v>36</v>
      </c>
      <c r="D1403" t="s">
        <v>4350</v>
      </c>
      <c r="F1403" s="2">
        <v>13536</v>
      </c>
      <c r="G1403" s="2">
        <v>3</v>
      </c>
      <c r="H1403" s="2" t="s">
        <v>92</v>
      </c>
      <c r="I1403">
        <v>0</v>
      </c>
      <c r="J1403" t="s">
        <v>39</v>
      </c>
      <c r="K1403" t="s">
        <v>39</v>
      </c>
      <c r="L1403">
        <v>0.5</v>
      </c>
      <c r="M1403" s="2" t="s">
        <v>36</v>
      </c>
      <c r="N1403" s="9" t="s">
        <v>36</v>
      </c>
      <c r="O1403" t="s">
        <v>36</v>
      </c>
      <c r="P1403" t="s">
        <v>36</v>
      </c>
      <c r="Q1403" t="s">
        <v>36</v>
      </c>
      <c r="R1403">
        <v>0.5</v>
      </c>
      <c r="S1403" s="1">
        <v>45744.188884641197</v>
      </c>
      <c r="T1403" t="s">
        <v>42</v>
      </c>
      <c r="U1403" s="1">
        <v>45743.967361111107</v>
      </c>
      <c r="V1403" t="s">
        <v>43</v>
      </c>
      <c r="W1403" t="s">
        <v>36</v>
      </c>
      <c r="X1403">
        <v>0</v>
      </c>
      <c r="Y1403">
        <v>999</v>
      </c>
      <c r="Z1403" t="s">
        <v>36</v>
      </c>
      <c r="AA1403" t="s">
        <v>36</v>
      </c>
      <c r="AB1403" t="s">
        <v>36</v>
      </c>
      <c r="AC1403" t="s">
        <v>92</v>
      </c>
      <c r="AD1403" t="s">
        <v>92</v>
      </c>
      <c r="AE1403" t="s">
        <v>45</v>
      </c>
      <c r="AF1403" s="2"/>
      <c r="AI1403" s="2" t="str">
        <f>IF(COUNTIF(Classification!$A$2:$A$338, H1403)&gt;0,"FEE", " ")</f>
        <v>FEE</v>
      </c>
      <c r="AJ1403" s="2" t="e">
        <f>VLOOKUP(A1403,'Classification Test Result'!$A$2:$D$2428,4,FALSE)</f>
        <v>#N/A</v>
      </c>
      <c r="AL1403" s="2" t="str">
        <f>_xlfn.XLOOKUP($A1403,Results!$A$2:$A$2256,Results!G$2:G$2256,"")</f>
        <v/>
      </c>
      <c r="AM1403" s="2" t="str">
        <f>_xlfn.XLOOKUP($A1403,Results!$A$2:$A$2256,Results!H$2:H$2256,"")</f>
        <v/>
      </c>
      <c r="AN1403" s="2" t="str">
        <f>_xlfn.XLOOKUP($A1403,Results!$A$2:$A$2256,Results!I$2:I$2256,"")</f>
        <v/>
      </c>
      <c r="AO1403" s="2" t="str">
        <f>_xlfn.XLOOKUP($A1403,Results!$A$2:$A$2256,Results!J$2:J$2256,"")</f>
        <v/>
      </c>
      <c r="AP1403" s="2" t="str">
        <f>_xlfn.XLOOKUP($A1403,Results!$A$2:$A$2256,Results!K$2:K$2256,"")</f>
        <v/>
      </c>
      <c r="AQ1403" s="2" t="str">
        <f>_xlfn.XLOOKUP($A1403,Results!$A$2:$A$2256,Results!L$2:L$2256,"")</f>
        <v/>
      </c>
      <c r="AR1403" s="2" t="str">
        <f>_xlfn.XLOOKUP($A1403,Results!$A$2:$A$2256,Results!M$2:M$2256,"")</f>
        <v/>
      </c>
      <c r="AS1403" s="2" t="str">
        <f>_xlfn.XLOOKUP($A1403,Results!$A$2:$A$2256,Results!N$2:N$2256,"")</f>
        <v/>
      </c>
      <c r="AT1403" s="2" t="str">
        <f>_xlfn.XLOOKUP($A1403,Results!$A$2:$A$2256,Results!O$2:O$2256,"")</f>
        <v/>
      </c>
      <c r="AU1403" s="2" t="str">
        <f>_xlfn.XLOOKUP($A1403,Results!$A$2:$A$2256,Results!P$2:P$2256,"")</f>
        <v/>
      </c>
      <c r="AV1403" s="2" t="str">
        <f>_xlfn.XLOOKUP($A1403,Results!$A$2:$A$2256,Results!Q$2:Q$2256,"")</f>
        <v/>
      </c>
      <c r="AW1403" s="2" t="str">
        <f>_xlfn.XLOOKUP($A1403,Results!$A$2:$A$2256,Results!R$2:R$2256,"")</f>
        <v/>
      </c>
      <c r="AX1403" s="2" t="str">
        <f>_xlfn.XLOOKUP($A1403,Results!$A$2:$A$2256,Results!S$2:S$2256,"")</f>
        <v/>
      </c>
      <c r="AY1403" s="2" t="str">
        <f>_xlfn.XLOOKUP($A1403,Results!$A$2:$A$2256,Results!T$2:T$2256,"")</f>
        <v/>
      </c>
      <c r="AZ1403" s="2" t="str">
        <f>_xlfn.XLOOKUP($A1403,Results!$A$2:$A$2256,Results!U$2:U$2256,"")</f>
        <v/>
      </c>
      <c r="BA1403" s="2" t="str">
        <f>_xlfn.XLOOKUP($A1403,Results!$A$2:$A$2256,Results!V$2:V$2256,"")</f>
        <v/>
      </c>
      <c r="BB1403" s="2" t="str">
        <f>_xlfn.XLOOKUP($A1403,Results!$A$2:$A$2256,Results!W$2:W$2256,"")</f>
        <v/>
      </c>
      <c r="BC1403" s="2" t="str">
        <f>_xlfn.XLOOKUP($A1403,Results!$A$2:$A$2256,Results!X$2:X$2256,"")</f>
        <v/>
      </c>
      <c r="BD1403" s="2" t="str">
        <f>_xlfn.XLOOKUP($A1403,Results!$A$2:$A$2256,Results!Y$2:Y$2256,"")</f>
        <v/>
      </c>
      <c r="BE1403" s="2" t="str">
        <f>_xlfn.XLOOKUP($A1403,Results!$A$2:$A$2256,Results!Z$2:Z$2256,"")</f>
        <v/>
      </c>
    </row>
    <row r="1404" spans="1:57" ht="38.25" customHeight="1" x14ac:dyDescent="0.3">
      <c r="A1404">
        <v>907081</v>
      </c>
      <c r="B1404">
        <v>281338</v>
      </c>
      <c r="C1404" t="s">
        <v>36</v>
      </c>
      <c r="D1404" t="s">
        <v>368</v>
      </c>
      <c r="F1404" s="2">
        <v>13536</v>
      </c>
      <c r="G1404" s="2">
        <v>3</v>
      </c>
      <c r="H1404" s="2" t="s">
        <v>92</v>
      </c>
      <c r="I1404">
        <v>0</v>
      </c>
      <c r="J1404" t="s">
        <v>39</v>
      </c>
      <c r="K1404" t="s">
        <v>39</v>
      </c>
      <c r="L1404">
        <v>0.5</v>
      </c>
      <c r="M1404" s="2" t="s">
        <v>36</v>
      </c>
      <c r="N1404" s="9" t="s">
        <v>36</v>
      </c>
      <c r="O1404" t="s">
        <v>36</v>
      </c>
      <c r="P1404" t="s">
        <v>36</v>
      </c>
      <c r="Q1404" t="s">
        <v>36</v>
      </c>
      <c r="R1404">
        <v>0.5</v>
      </c>
      <c r="S1404" s="1">
        <v>45744.18814583333</v>
      </c>
      <c r="T1404" t="s">
        <v>42</v>
      </c>
      <c r="U1404" s="1">
        <v>45743.974999999999</v>
      </c>
      <c r="V1404" t="s">
        <v>43</v>
      </c>
      <c r="W1404" t="s">
        <v>36</v>
      </c>
      <c r="X1404">
        <v>0</v>
      </c>
      <c r="Y1404">
        <v>999</v>
      </c>
      <c r="Z1404" t="s">
        <v>36</v>
      </c>
      <c r="AA1404" t="s">
        <v>36</v>
      </c>
      <c r="AB1404" t="s">
        <v>36</v>
      </c>
      <c r="AC1404" t="s">
        <v>92</v>
      </c>
      <c r="AD1404" t="s">
        <v>92</v>
      </c>
      <c r="AE1404" t="s">
        <v>45</v>
      </c>
      <c r="AF1404" s="2"/>
      <c r="AI1404" s="2" t="str">
        <f>IF(COUNTIF(Classification!$A$2:$A$338, H1404)&gt;0,"FEE", " ")</f>
        <v>FEE</v>
      </c>
      <c r="AJ1404" s="2" t="e">
        <f>VLOOKUP(A1404,'Classification Test Result'!$A$2:$D$2428,4,FALSE)</f>
        <v>#N/A</v>
      </c>
      <c r="AL1404" s="2" t="str">
        <f>_xlfn.XLOOKUP($A1404,Results!$A$2:$A$2256,Results!G$2:G$2256,"")</f>
        <v/>
      </c>
      <c r="AM1404" s="2" t="str">
        <f>_xlfn.XLOOKUP($A1404,Results!$A$2:$A$2256,Results!H$2:H$2256,"")</f>
        <v/>
      </c>
      <c r="AN1404" s="2" t="str">
        <f>_xlfn.XLOOKUP($A1404,Results!$A$2:$A$2256,Results!I$2:I$2256,"")</f>
        <v/>
      </c>
      <c r="AO1404" s="2" t="str">
        <f>_xlfn.XLOOKUP($A1404,Results!$A$2:$A$2256,Results!J$2:J$2256,"")</f>
        <v/>
      </c>
      <c r="AP1404" s="2" t="str">
        <f>_xlfn.XLOOKUP($A1404,Results!$A$2:$A$2256,Results!K$2:K$2256,"")</f>
        <v/>
      </c>
      <c r="AQ1404" s="2" t="str">
        <f>_xlfn.XLOOKUP($A1404,Results!$A$2:$A$2256,Results!L$2:L$2256,"")</f>
        <v/>
      </c>
      <c r="AR1404" s="2" t="str">
        <f>_xlfn.XLOOKUP($A1404,Results!$A$2:$A$2256,Results!M$2:M$2256,"")</f>
        <v/>
      </c>
      <c r="AS1404" s="2" t="str">
        <f>_xlfn.XLOOKUP($A1404,Results!$A$2:$A$2256,Results!N$2:N$2256,"")</f>
        <v/>
      </c>
      <c r="AT1404" s="2" t="str">
        <f>_xlfn.XLOOKUP($A1404,Results!$A$2:$A$2256,Results!O$2:O$2256,"")</f>
        <v/>
      </c>
      <c r="AU1404" s="2" t="str">
        <f>_xlfn.XLOOKUP($A1404,Results!$A$2:$A$2256,Results!P$2:P$2256,"")</f>
        <v/>
      </c>
      <c r="AV1404" s="2" t="str">
        <f>_xlfn.XLOOKUP($A1404,Results!$A$2:$A$2256,Results!Q$2:Q$2256,"")</f>
        <v/>
      </c>
      <c r="AW1404" s="2" t="str">
        <f>_xlfn.XLOOKUP($A1404,Results!$A$2:$A$2256,Results!R$2:R$2256,"")</f>
        <v/>
      </c>
      <c r="AX1404" s="2" t="str">
        <f>_xlfn.XLOOKUP($A1404,Results!$A$2:$A$2256,Results!S$2:S$2256,"")</f>
        <v/>
      </c>
      <c r="AY1404" s="2" t="str">
        <f>_xlfn.XLOOKUP($A1404,Results!$A$2:$A$2256,Results!T$2:T$2256,"")</f>
        <v/>
      </c>
      <c r="AZ1404" s="2" t="str">
        <f>_xlfn.XLOOKUP($A1404,Results!$A$2:$A$2256,Results!U$2:U$2256,"")</f>
        <v/>
      </c>
      <c r="BA1404" s="2" t="str">
        <f>_xlfn.XLOOKUP($A1404,Results!$A$2:$A$2256,Results!V$2:V$2256,"")</f>
        <v/>
      </c>
      <c r="BB1404" s="2" t="str">
        <f>_xlfn.XLOOKUP($A1404,Results!$A$2:$A$2256,Results!W$2:W$2256,"")</f>
        <v/>
      </c>
      <c r="BC1404" s="2" t="str">
        <f>_xlfn.XLOOKUP($A1404,Results!$A$2:$A$2256,Results!X$2:X$2256,"")</f>
        <v/>
      </c>
      <c r="BD1404" s="2" t="str">
        <f>_xlfn.XLOOKUP($A1404,Results!$A$2:$A$2256,Results!Y$2:Y$2256,"")</f>
        <v/>
      </c>
      <c r="BE1404" s="2" t="str">
        <f>_xlfn.XLOOKUP($A1404,Results!$A$2:$A$2256,Results!Z$2:Z$2256,"")</f>
        <v/>
      </c>
    </row>
    <row r="1405" spans="1:57" ht="38.25" customHeight="1" x14ac:dyDescent="0.3">
      <c r="A1405">
        <v>907082</v>
      </c>
      <c r="B1405">
        <v>281871</v>
      </c>
      <c r="C1405" t="s">
        <v>36</v>
      </c>
      <c r="D1405">
        <v>65366</v>
      </c>
      <c r="F1405" s="2">
        <v>15783</v>
      </c>
      <c r="G1405" s="2">
        <v>4</v>
      </c>
      <c r="H1405" s="2" t="s">
        <v>4351</v>
      </c>
      <c r="I1405">
        <v>49</v>
      </c>
      <c r="J1405" t="s">
        <v>39</v>
      </c>
      <c r="K1405" t="s">
        <v>39</v>
      </c>
      <c r="L1405">
        <v>2.14E-3</v>
      </c>
      <c r="M1405" s="2" t="s">
        <v>36</v>
      </c>
      <c r="N1405" s="9" t="s">
        <v>36</v>
      </c>
      <c r="O1405" t="s">
        <v>36</v>
      </c>
      <c r="P1405" t="s">
        <v>36</v>
      </c>
      <c r="Q1405" t="s">
        <v>36</v>
      </c>
      <c r="R1405">
        <v>0.1</v>
      </c>
      <c r="S1405" s="1">
        <v>45744.647479131942</v>
      </c>
      <c r="T1405" t="s">
        <v>42</v>
      </c>
      <c r="U1405" s="1">
        <v>45744.429166666669</v>
      </c>
      <c r="V1405" t="s">
        <v>43</v>
      </c>
      <c r="W1405" t="s">
        <v>36</v>
      </c>
      <c r="X1405">
        <v>0</v>
      </c>
      <c r="Y1405">
        <v>999</v>
      </c>
      <c r="Z1405" t="s">
        <v>36</v>
      </c>
      <c r="AA1405" t="s">
        <v>36</v>
      </c>
      <c r="AB1405" t="s">
        <v>36</v>
      </c>
      <c r="AC1405" t="s">
        <v>49</v>
      </c>
      <c r="AD1405" t="s">
        <v>49</v>
      </c>
      <c r="AE1405" t="s">
        <v>45</v>
      </c>
      <c r="AF1405" s="2"/>
      <c r="AI1405" s="2" t="str">
        <f>IF(COUNTIF(Classification!$A$2:$A$338, H1405)&gt;0,"FEE", " ")</f>
        <v>FEE</v>
      </c>
      <c r="AJ1405" s="2" t="e">
        <f>VLOOKUP(A1405,'Classification Test Result'!$A$2:$D$2428,4,FALSE)</f>
        <v>#N/A</v>
      </c>
      <c r="AL1405" s="2">
        <f>_xlfn.XLOOKUP($A1405,Results!$A$2:$A$2256,Results!G$2:G$2256,"")</f>
        <v>0</v>
      </c>
      <c r="AM1405" s="2">
        <f>_xlfn.XLOOKUP($A1405,Results!$A$2:$A$2256,Results!H$2:H$2256,"")</f>
        <v>0</v>
      </c>
      <c r="AN1405" s="2">
        <f>_xlfn.XLOOKUP($A1405,Results!$A$2:$A$2256,Results!I$2:I$2256,"")</f>
        <v>0</v>
      </c>
      <c r="AO1405" s="2">
        <f>_xlfn.XLOOKUP($A1405,Results!$A$2:$A$2256,Results!J$2:J$2256,"")</f>
        <v>0</v>
      </c>
      <c r="AP1405" s="2">
        <f>_xlfn.XLOOKUP($A1405,Results!$A$2:$A$2256,Results!K$2:K$2256,"")</f>
        <v>0</v>
      </c>
      <c r="AQ1405" s="2">
        <f>_xlfn.XLOOKUP($A1405,Results!$A$2:$A$2256,Results!L$2:L$2256,"")</f>
        <v>0</v>
      </c>
      <c r="AR1405" s="2">
        <f>_xlfn.XLOOKUP($A1405,Results!$A$2:$A$2256,Results!M$2:M$2256,"")</f>
        <v>0</v>
      </c>
      <c r="AS1405" s="2">
        <f>_xlfn.XLOOKUP($A1405,Results!$A$2:$A$2256,Results!N$2:N$2256,"")</f>
        <v>0</v>
      </c>
      <c r="AT1405" s="2">
        <f>_xlfn.XLOOKUP($A1405,Results!$A$2:$A$2256,Results!O$2:O$2256,"")</f>
        <v>0</v>
      </c>
      <c r="AU1405" s="2">
        <f>_xlfn.XLOOKUP($A1405,Results!$A$2:$A$2256,Results!P$2:P$2256,"")</f>
        <v>0</v>
      </c>
      <c r="AV1405" s="2">
        <f>_xlfn.XLOOKUP($A1405,Results!$A$2:$A$2256,Results!Q$2:Q$2256,"")</f>
        <v>0</v>
      </c>
      <c r="AW1405" s="2">
        <f>_xlfn.XLOOKUP($A1405,Results!$A$2:$A$2256,Results!R$2:R$2256,"")</f>
        <v>0</v>
      </c>
      <c r="AX1405" s="2">
        <f>_xlfn.XLOOKUP($A1405,Results!$A$2:$A$2256,Results!S$2:S$2256,"")</f>
        <v>0</v>
      </c>
      <c r="AY1405" s="2">
        <f>_xlfn.XLOOKUP($A1405,Results!$A$2:$A$2256,Results!T$2:T$2256,"")</f>
        <v>0</v>
      </c>
      <c r="AZ1405" s="2">
        <f>_xlfn.XLOOKUP($A1405,Results!$A$2:$A$2256,Results!U$2:U$2256,"")</f>
        <v>0</v>
      </c>
      <c r="BA1405" s="2">
        <f>_xlfn.XLOOKUP($A1405,Results!$A$2:$A$2256,Results!V$2:V$2256,"")</f>
        <v>0</v>
      </c>
      <c r="BB1405" s="2">
        <f>_xlfn.XLOOKUP($A1405,Results!$A$2:$A$2256,Results!W$2:W$2256,"")</f>
        <v>0</v>
      </c>
      <c r="BC1405" s="2">
        <f>_xlfn.XLOOKUP($A1405,Results!$A$2:$A$2256,Results!X$2:X$2256,"")</f>
        <v>0</v>
      </c>
      <c r="BD1405" s="2">
        <f>_xlfn.XLOOKUP($A1405,Results!$A$2:$A$2256,Results!Y$2:Y$2256,"")</f>
        <v>0</v>
      </c>
      <c r="BE1405" s="2">
        <f>_xlfn.XLOOKUP($A1405,Results!$A$2:$A$2256,Results!Z$2:Z$2256,"")</f>
        <v>0</v>
      </c>
    </row>
    <row r="1406" spans="1:57" ht="38.25" customHeight="1" x14ac:dyDescent="0.3">
      <c r="A1406">
        <v>907083</v>
      </c>
      <c r="B1406">
        <v>281871</v>
      </c>
      <c r="C1406" t="s">
        <v>36</v>
      </c>
      <c r="D1406">
        <v>65366</v>
      </c>
      <c r="F1406" s="2">
        <v>15783</v>
      </c>
      <c r="G1406" s="2">
        <v>5</v>
      </c>
      <c r="H1406" s="2" t="s">
        <v>4352</v>
      </c>
      <c r="I1406">
        <v>49</v>
      </c>
      <c r="J1406" t="s">
        <v>39</v>
      </c>
      <c r="K1406" t="s">
        <v>39</v>
      </c>
      <c r="L1406">
        <v>4.0499999999999998E-3</v>
      </c>
      <c r="M1406" s="2" t="s">
        <v>36</v>
      </c>
      <c r="N1406" s="9" t="s">
        <v>36</v>
      </c>
      <c r="O1406" t="s">
        <v>36</v>
      </c>
      <c r="P1406" t="s">
        <v>36</v>
      </c>
      <c r="Q1406" t="s">
        <v>36</v>
      </c>
      <c r="R1406">
        <v>0.2</v>
      </c>
      <c r="S1406" s="1">
        <v>45744.64745246528</v>
      </c>
      <c r="T1406" t="s">
        <v>42</v>
      </c>
      <c r="U1406" s="1">
        <v>45744.429166666669</v>
      </c>
      <c r="V1406" t="s">
        <v>43</v>
      </c>
      <c r="W1406" t="s">
        <v>36</v>
      </c>
      <c r="X1406">
        <v>0</v>
      </c>
      <c r="Y1406">
        <v>999</v>
      </c>
      <c r="Z1406" t="s">
        <v>36</v>
      </c>
      <c r="AA1406" t="s">
        <v>36</v>
      </c>
      <c r="AB1406" t="s">
        <v>36</v>
      </c>
      <c r="AC1406" t="s">
        <v>49</v>
      </c>
      <c r="AD1406" t="s">
        <v>49</v>
      </c>
      <c r="AE1406" t="s">
        <v>45</v>
      </c>
      <c r="AF1406" s="2"/>
      <c r="AI1406" s="2" t="s">
        <v>453</v>
      </c>
      <c r="AJ1406" s="2" t="e">
        <f>VLOOKUP(A1406,'Classification Test Result'!$A$2:$D$2428,4,FALSE)</f>
        <v>#N/A</v>
      </c>
      <c r="AL1406" s="2">
        <f>_xlfn.XLOOKUP($A1406,Results!$A$2:$A$2256,Results!G$2:G$2256,"")</f>
        <v>0</v>
      </c>
      <c r="AM1406" s="2">
        <f>_xlfn.XLOOKUP($A1406,Results!$A$2:$A$2256,Results!H$2:H$2256,"")</f>
        <v>0</v>
      </c>
      <c r="AN1406" s="2">
        <f>_xlfn.XLOOKUP($A1406,Results!$A$2:$A$2256,Results!I$2:I$2256,"")</f>
        <v>0</v>
      </c>
      <c r="AO1406" s="2">
        <f>_xlfn.XLOOKUP($A1406,Results!$A$2:$A$2256,Results!J$2:J$2256,"")</f>
        <v>0</v>
      </c>
      <c r="AP1406" s="2">
        <f>_xlfn.XLOOKUP($A1406,Results!$A$2:$A$2256,Results!K$2:K$2256,"")</f>
        <v>0</v>
      </c>
      <c r="AQ1406" s="2">
        <f>_xlfn.XLOOKUP($A1406,Results!$A$2:$A$2256,Results!L$2:L$2256,"")</f>
        <v>0</v>
      </c>
      <c r="AR1406" s="2">
        <f>_xlfn.XLOOKUP($A1406,Results!$A$2:$A$2256,Results!M$2:M$2256,"")</f>
        <v>0</v>
      </c>
      <c r="AS1406" s="2">
        <f>_xlfn.XLOOKUP($A1406,Results!$A$2:$A$2256,Results!N$2:N$2256,"")</f>
        <v>0</v>
      </c>
      <c r="AT1406" s="2">
        <f>_xlfn.XLOOKUP($A1406,Results!$A$2:$A$2256,Results!O$2:O$2256,"")</f>
        <v>0</v>
      </c>
      <c r="AU1406" s="2">
        <f>_xlfn.XLOOKUP($A1406,Results!$A$2:$A$2256,Results!P$2:P$2256,"")</f>
        <v>0</v>
      </c>
      <c r="AV1406" s="2">
        <f>_xlfn.XLOOKUP($A1406,Results!$A$2:$A$2256,Results!Q$2:Q$2256,"")</f>
        <v>0</v>
      </c>
      <c r="AW1406" s="2">
        <f>_xlfn.XLOOKUP($A1406,Results!$A$2:$A$2256,Results!R$2:R$2256,"")</f>
        <v>0</v>
      </c>
      <c r="AX1406" s="2">
        <f>_xlfn.XLOOKUP($A1406,Results!$A$2:$A$2256,Results!S$2:S$2256,"")</f>
        <v>0</v>
      </c>
      <c r="AY1406" s="2">
        <f>_xlfn.XLOOKUP($A1406,Results!$A$2:$A$2256,Results!T$2:T$2256,"")</f>
        <v>0</v>
      </c>
      <c r="AZ1406" s="2">
        <f>_xlfn.XLOOKUP($A1406,Results!$A$2:$A$2256,Results!U$2:U$2256,"")</f>
        <v>0</v>
      </c>
      <c r="BA1406" s="2">
        <f>_xlfn.XLOOKUP($A1406,Results!$A$2:$A$2256,Results!V$2:V$2256,"")</f>
        <v>0</v>
      </c>
      <c r="BB1406" s="2">
        <f>_xlfn.XLOOKUP($A1406,Results!$A$2:$A$2256,Results!W$2:W$2256,"")</f>
        <v>0</v>
      </c>
      <c r="BC1406" s="2">
        <f>_xlfn.XLOOKUP($A1406,Results!$A$2:$A$2256,Results!X$2:X$2256,"")</f>
        <v>0</v>
      </c>
      <c r="BD1406" s="2">
        <f>_xlfn.XLOOKUP($A1406,Results!$A$2:$A$2256,Results!Y$2:Y$2256,"")</f>
        <v>0</v>
      </c>
      <c r="BE1406" s="2">
        <f>_xlfn.XLOOKUP($A1406,Results!$A$2:$A$2256,Results!Z$2:Z$2256,"")</f>
        <v>0</v>
      </c>
    </row>
    <row r="1407" spans="1:57" ht="38.25" customHeight="1" x14ac:dyDescent="0.3">
      <c r="A1407">
        <v>907084</v>
      </c>
      <c r="B1407">
        <v>281633</v>
      </c>
      <c r="C1407" t="s">
        <v>36</v>
      </c>
      <c r="D1407">
        <v>41106846</v>
      </c>
      <c r="F1407" s="2">
        <v>10111</v>
      </c>
      <c r="G1407" s="2">
        <v>3</v>
      </c>
      <c r="H1407" s="2" t="s">
        <v>4353</v>
      </c>
      <c r="I1407">
        <v>280</v>
      </c>
      <c r="J1407" t="s">
        <v>453</v>
      </c>
      <c r="K1407" t="s">
        <v>39</v>
      </c>
      <c r="L1407">
        <v>7.1000000000000004E-3</v>
      </c>
      <c r="M1407" s="2" t="s">
        <v>36</v>
      </c>
      <c r="N1407" s="9" t="s">
        <v>36</v>
      </c>
      <c r="O1407" t="s">
        <v>36</v>
      </c>
      <c r="P1407" t="s">
        <v>36</v>
      </c>
      <c r="Q1407" t="s">
        <v>36</v>
      </c>
      <c r="R1407">
        <v>1.99</v>
      </c>
      <c r="S1407" s="1">
        <v>45744.502071377312</v>
      </c>
      <c r="T1407" t="s">
        <v>42</v>
      </c>
      <c r="U1407" s="1">
        <v>45744.274305555547</v>
      </c>
      <c r="V1407" t="s">
        <v>43</v>
      </c>
      <c r="W1407" t="s">
        <v>36</v>
      </c>
      <c r="X1407">
        <v>0</v>
      </c>
      <c r="Y1407">
        <v>999</v>
      </c>
      <c r="Z1407" t="s">
        <v>36</v>
      </c>
      <c r="AA1407" t="s">
        <v>36</v>
      </c>
      <c r="AB1407" t="s">
        <v>36</v>
      </c>
      <c r="AC1407" t="s">
        <v>49</v>
      </c>
      <c r="AD1407" t="s">
        <v>49</v>
      </c>
      <c r="AE1407" t="s">
        <v>45</v>
      </c>
      <c r="AF1407" s="2"/>
      <c r="AI1407" s="2" t="s">
        <v>92</v>
      </c>
      <c r="AJ1407" s="2" t="e">
        <f>VLOOKUP(A1407,'Classification Test Result'!$A$2:$D$2428,4,FALSE)</f>
        <v>#N/A</v>
      </c>
      <c r="AL1407" s="2">
        <f>_xlfn.XLOOKUP($A1407,Results!$A$2:$A$2256,Results!G$2:G$2256,"")</f>
        <v>0</v>
      </c>
      <c r="AM1407" s="2">
        <f>_xlfn.XLOOKUP($A1407,Results!$A$2:$A$2256,Results!H$2:H$2256,"")</f>
        <v>0</v>
      </c>
      <c r="AN1407" s="2">
        <f>_xlfn.XLOOKUP($A1407,Results!$A$2:$A$2256,Results!I$2:I$2256,"")</f>
        <v>0</v>
      </c>
      <c r="AO1407" s="2">
        <f>_xlfn.XLOOKUP($A1407,Results!$A$2:$A$2256,Results!J$2:J$2256,"")</f>
        <v>0</v>
      </c>
      <c r="AP1407" s="2">
        <f>_xlfn.XLOOKUP($A1407,Results!$A$2:$A$2256,Results!K$2:K$2256,"")</f>
        <v>0</v>
      </c>
      <c r="AQ1407" s="2">
        <f>_xlfn.XLOOKUP($A1407,Results!$A$2:$A$2256,Results!L$2:L$2256,"")</f>
        <v>0</v>
      </c>
      <c r="AR1407" s="2">
        <f>_xlfn.XLOOKUP($A1407,Results!$A$2:$A$2256,Results!M$2:M$2256,"")</f>
        <v>0</v>
      </c>
      <c r="AS1407" s="2">
        <f>_xlfn.XLOOKUP($A1407,Results!$A$2:$A$2256,Results!N$2:N$2256,"")</f>
        <v>0</v>
      </c>
      <c r="AT1407" s="2">
        <f>_xlfn.XLOOKUP($A1407,Results!$A$2:$A$2256,Results!O$2:O$2256,"")</f>
        <v>0</v>
      </c>
      <c r="AU1407" s="2">
        <f>_xlfn.XLOOKUP($A1407,Results!$A$2:$A$2256,Results!P$2:P$2256,"")</f>
        <v>0</v>
      </c>
      <c r="AV1407" s="2">
        <f>_xlfn.XLOOKUP($A1407,Results!$A$2:$A$2256,Results!Q$2:Q$2256,"")</f>
        <v>0</v>
      </c>
      <c r="AW1407" s="2">
        <f>_xlfn.XLOOKUP($A1407,Results!$A$2:$A$2256,Results!R$2:R$2256,"")</f>
        <v>0</v>
      </c>
      <c r="AX1407" s="2">
        <f>_xlfn.XLOOKUP($A1407,Results!$A$2:$A$2256,Results!S$2:S$2256,"")</f>
        <v>0</v>
      </c>
      <c r="AY1407" s="2">
        <f>_xlfn.XLOOKUP($A1407,Results!$A$2:$A$2256,Results!T$2:T$2256,"")</f>
        <v>0</v>
      </c>
      <c r="AZ1407" s="2">
        <f>_xlfn.XLOOKUP($A1407,Results!$A$2:$A$2256,Results!U$2:U$2256,"")</f>
        <v>0</v>
      </c>
      <c r="BA1407" s="2">
        <f>_xlfn.XLOOKUP($A1407,Results!$A$2:$A$2256,Results!V$2:V$2256,"")</f>
        <v>0</v>
      </c>
      <c r="BB1407" s="2">
        <f>_xlfn.XLOOKUP($A1407,Results!$A$2:$A$2256,Results!W$2:W$2256,"")</f>
        <v>0</v>
      </c>
      <c r="BC1407" s="2">
        <f>_xlfn.XLOOKUP($A1407,Results!$A$2:$A$2256,Results!X$2:X$2256,"")</f>
        <v>0</v>
      </c>
      <c r="BD1407" s="2">
        <f>_xlfn.XLOOKUP($A1407,Results!$A$2:$A$2256,Results!Y$2:Y$2256,"")</f>
        <v>0</v>
      </c>
      <c r="BE1407" s="2">
        <f>_xlfn.XLOOKUP($A1407,Results!$A$2:$A$2256,Results!Z$2:Z$2256,"")</f>
        <v>0</v>
      </c>
    </row>
    <row r="1408" spans="1:57" ht="38.25" customHeight="1" x14ac:dyDescent="0.3">
      <c r="A1408">
        <v>907085</v>
      </c>
      <c r="B1408">
        <v>281931</v>
      </c>
      <c r="C1408" t="s">
        <v>36</v>
      </c>
      <c r="D1408" t="s">
        <v>90</v>
      </c>
      <c r="F1408" s="2">
        <v>16374</v>
      </c>
      <c r="G1408" s="2">
        <v>3</v>
      </c>
      <c r="H1408" s="11" t="s">
        <v>4354</v>
      </c>
      <c r="I1408">
        <v>40</v>
      </c>
      <c r="J1408" t="s">
        <v>39</v>
      </c>
      <c r="K1408" t="s">
        <v>39</v>
      </c>
      <c r="L1408">
        <v>3</v>
      </c>
      <c r="M1408" s="2" t="s">
        <v>36</v>
      </c>
      <c r="N1408" s="9" t="s">
        <v>36</v>
      </c>
      <c r="O1408" t="s">
        <v>36</v>
      </c>
      <c r="P1408" t="s">
        <v>36</v>
      </c>
      <c r="Q1408" t="s">
        <v>36</v>
      </c>
      <c r="R1408">
        <v>120</v>
      </c>
      <c r="S1408" s="1">
        <v>45744.812801504631</v>
      </c>
      <c r="T1408" t="s">
        <v>42</v>
      </c>
      <c r="U1408" s="1">
        <v>45744.595138888893</v>
      </c>
      <c r="V1408" t="s">
        <v>43</v>
      </c>
      <c r="W1408" t="s">
        <v>36</v>
      </c>
      <c r="X1408">
        <v>0</v>
      </c>
      <c r="Y1408">
        <v>999</v>
      </c>
      <c r="Z1408" t="s">
        <v>36</v>
      </c>
      <c r="AA1408" t="s">
        <v>36</v>
      </c>
      <c r="AB1408" t="s">
        <v>36</v>
      </c>
      <c r="AC1408" t="s">
        <v>49</v>
      </c>
      <c r="AD1408" t="s">
        <v>49</v>
      </c>
      <c r="AE1408" t="s">
        <v>45</v>
      </c>
      <c r="AF1408" s="2"/>
      <c r="AI1408" s="2" t="s">
        <v>92</v>
      </c>
      <c r="AJ1408" s="2" t="e">
        <f>VLOOKUP(A1408,'Classification Test Result'!$A$2:$D$2428,4,FALSE)</f>
        <v>#N/A</v>
      </c>
      <c r="AL1408" s="2">
        <f>_xlfn.XLOOKUP($A1408,Results!$A$2:$A$2256,Results!G$2:G$2256,"")</f>
        <v>0</v>
      </c>
      <c r="AM1408" s="2">
        <f>_xlfn.XLOOKUP($A1408,Results!$A$2:$A$2256,Results!H$2:H$2256,"")</f>
        <v>0</v>
      </c>
      <c r="AN1408" s="2">
        <f>_xlfn.XLOOKUP($A1408,Results!$A$2:$A$2256,Results!I$2:I$2256,"")</f>
        <v>0</v>
      </c>
      <c r="AO1408" s="2">
        <f>_xlfn.XLOOKUP($A1408,Results!$A$2:$A$2256,Results!J$2:J$2256,"")</f>
        <v>0</v>
      </c>
      <c r="AP1408" s="2">
        <f>_xlfn.XLOOKUP($A1408,Results!$A$2:$A$2256,Results!K$2:K$2256,"")</f>
        <v>0</v>
      </c>
      <c r="AQ1408" s="2">
        <f>_xlfn.XLOOKUP($A1408,Results!$A$2:$A$2256,Results!L$2:L$2256,"")</f>
        <v>0</v>
      </c>
      <c r="AR1408" s="2">
        <f>_xlfn.XLOOKUP($A1408,Results!$A$2:$A$2256,Results!M$2:M$2256,"")</f>
        <v>0</v>
      </c>
      <c r="AS1408" s="2">
        <f>_xlfn.XLOOKUP($A1408,Results!$A$2:$A$2256,Results!N$2:N$2256,"")</f>
        <v>0</v>
      </c>
      <c r="AT1408" s="2">
        <f>_xlfn.XLOOKUP($A1408,Results!$A$2:$A$2256,Results!O$2:O$2256,"")</f>
        <v>0</v>
      </c>
      <c r="AU1408" s="2">
        <f>_xlfn.XLOOKUP($A1408,Results!$A$2:$A$2256,Results!P$2:P$2256,"")</f>
        <v>0</v>
      </c>
      <c r="AV1408" s="2">
        <f>_xlfn.XLOOKUP($A1408,Results!$A$2:$A$2256,Results!Q$2:Q$2256,"")</f>
        <v>0</v>
      </c>
      <c r="AW1408" s="2">
        <f>_xlfn.XLOOKUP($A1408,Results!$A$2:$A$2256,Results!R$2:R$2256,"")</f>
        <v>0</v>
      </c>
      <c r="AX1408" s="2">
        <f>_xlfn.XLOOKUP($A1408,Results!$A$2:$A$2256,Results!S$2:S$2256,"")</f>
        <v>0</v>
      </c>
      <c r="AY1408" s="2">
        <f>_xlfn.XLOOKUP($A1408,Results!$A$2:$A$2256,Results!T$2:T$2256,"")</f>
        <v>0</v>
      </c>
      <c r="AZ1408" s="2">
        <f>_xlfn.XLOOKUP($A1408,Results!$A$2:$A$2256,Results!U$2:U$2256,"")</f>
        <v>0</v>
      </c>
      <c r="BA1408" s="2">
        <f>_xlfn.XLOOKUP($A1408,Results!$A$2:$A$2256,Results!V$2:V$2256,"")</f>
        <v>0</v>
      </c>
      <c r="BB1408" s="2">
        <f>_xlfn.XLOOKUP($A1408,Results!$A$2:$A$2256,Results!W$2:W$2256,"")</f>
        <v>0</v>
      </c>
      <c r="BC1408" s="2">
        <f>_xlfn.XLOOKUP($A1408,Results!$A$2:$A$2256,Results!X$2:X$2256,"")</f>
        <v>0</v>
      </c>
      <c r="BD1408" s="2">
        <f>_xlfn.XLOOKUP($A1408,Results!$A$2:$A$2256,Results!Y$2:Y$2256,"")</f>
        <v>0</v>
      </c>
      <c r="BE1408" s="2">
        <f>_xlfn.XLOOKUP($A1408,Results!$A$2:$A$2256,Results!Z$2:Z$2256,"")</f>
        <v>0</v>
      </c>
    </row>
    <row r="1409" spans="1:57" ht="38.25" customHeight="1" x14ac:dyDescent="0.3">
      <c r="A1409">
        <v>907086</v>
      </c>
      <c r="B1409">
        <v>281813</v>
      </c>
      <c r="C1409" t="s">
        <v>36</v>
      </c>
      <c r="D1409" t="s">
        <v>93</v>
      </c>
      <c r="F1409" s="2">
        <v>16374</v>
      </c>
      <c r="G1409" s="2">
        <v>3</v>
      </c>
      <c r="H1409" s="2" t="s">
        <v>4354</v>
      </c>
      <c r="I1409">
        <v>30</v>
      </c>
      <c r="J1409" t="s">
        <v>39</v>
      </c>
      <c r="K1409" t="s">
        <v>39</v>
      </c>
      <c r="L1409">
        <v>3</v>
      </c>
      <c r="M1409" s="2" t="s">
        <v>36</v>
      </c>
      <c r="N1409" s="9" t="s">
        <v>36</v>
      </c>
      <c r="O1409" t="s">
        <v>36</v>
      </c>
      <c r="P1409" t="s">
        <v>36</v>
      </c>
      <c r="Q1409" t="s">
        <v>36</v>
      </c>
      <c r="R1409">
        <v>90</v>
      </c>
      <c r="S1409" s="1">
        <v>45744.604779317131</v>
      </c>
      <c r="T1409" t="s">
        <v>42</v>
      </c>
      <c r="U1409" s="1">
        <v>45744.385416666657</v>
      </c>
      <c r="V1409" t="s">
        <v>43</v>
      </c>
      <c r="W1409" t="s">
        <v>36</v>
      </c>
      <c r="X1409">
        <v>0</v>
      </c>
      <c r="Y1409">
        <v>999</v>
      </c>
      <c r="Z1409" t="s">
        <v>36</v>
      </c>
      <c r="AA1409" t="s">
        <v>36</v>
      </c>
      <c r="AB1409" t="s">
        <v>36</v>
      </c>
      <c r="AC1409" t="s">
        <v>49</v>
      </c>
      <c r="AD1409" t="s">
        <v>49</v>
      </c>
      <c r="AE1409" t="s">
        <v>45</v>
      </c>
      <c r="AF1409" s="2"/>
      <c r="AI1409" s="2" t="s">
        <v>92</v>
      </c>
      <c r="AJ1409" s="2" t="e">
        <f>VLOOKUP(A1409,'Classification Test Result'!$A$2:$D$2428,4,FALSE)</f>
        <v>#N/A</v>
      </c>
      <c r="AL1409" s="2">
        <f>_xlfn.XLOOKUP($A1409,Results!$A$2:$A$2256,Results!G$2:G$2256,"")</f>
        <v>0</v>
      </c>
      <c r="AM1409" s="2">
        <f>_xlfn.XLOOKUP($A1409,Results!$A$2:$A$2256,Results!H$2:H$2256,"")</f>
        <v>0</v>
      </c>
      <c r="AN1409" s="2">
        <f>_xlfn.XLOOKUP($A1409,Results!$A$2:$A$2256,Results!I$2:I$2256,"")</f>
        <v>0</v>
      </c>
      <c r="AO1409" s="2">
        <f>_xlfn.XLOOKUP($A1409,Results!$A$2:$A$2256,Results!J$2:J$2256,"")</f>
        <v>0</v>
      </c>
      <c r="AP1409" s="2">
        <f>_xlfn.XLOOKUP($A1409,Results!$A$2:$A$2256,Results!K$2:K$2256,"")</f>
        <v>0</v>
      </c>
      <c r="AQ1409" s="2">
        <f>_xlfn.XLOOKUP($A1409,Results!$A$2:$A$2256,Results!L$2:L$2256,"")</f>
        <v>0</v>
      </c>
      <c r="AR1409" s="2">
        <f>_xlfn.XLOOKUP($A1409,Results!$A$2:$A$2256,Results!M$2:M$2256,"")</f>
        <v>0</v>
      </c>
      <c r="AS1409" s="2">
        <f>_xlfn.XLOOKUP($A1409,Results!$A$2:$A$2256,Results!N$2:N$2256,"")</f>
        <v>0</v>
      </c>
      <c r="AT1409" s="2">
        <f>_xlfn.XLOOKUP($A1409,Results!$A$2:$A$2256,Results!O$2:O$2256,"")</f>
        <v>0</v>
      </c>
      <c r="AU1409" s="2">
        <f>_xlfn.XLOOKUP($A1409,Results!$A$2:$A$2256,Results!P$2:P$2256,"")</f>
        <v>0</v>
      </c>
      <c r="AV1409" s="2">
        <f>_xlfn.XLOOKUP($A1409,Results!$A$2:$A$2256,Results!Q$2:Q$2256,"")</f>
        <v>0</v>
      </c>
      <c r="AW1409" s="2">
        <f>_xlfn.XLOOKUP($A1409,Results!$A$2:$A$2256,Results!R$2:R$2256,"")</f>
        <v>0</v>
      </c>
      <c r="AX1409" s="2">
        <f>_xlfn.XLOOKUP($A1409,Results!$A$2:$A$2256,Results!S$2:S$2256,"")</f>
        <v>0</v>
      </c>
      <c r="AY1409" s="2">
        <f>_xlfn.XLOOKUP($A1409,Results!$A$2:$A$2256,Results!T$2:T$2256,"")</f>
        <v>0</v>
      </c>
      <c r="AZ1409" s="2">
        <f>_xlfn.XLOOKUP($A1409,Results!$A$2:$A$2256,Results!U$2:U$2256,"")</f>
        <v>0</v>
      </c>
      <c r="BA1409" s="2">
        <f>_xlfn.XLOOKUP($A1409,Results!$A$2:$A$2256,Results!V$2:V$2256,"")</f>
        <v>0</v>
      </c>
      <c r="BB1409" s="2">
        <f>_xlfn.XLOOKUP($A1409,Results!$A$2:$A$2256,Results!W$2:W$2256,"")</f>
        <v>0</v>
      </c>
      <c r="BC1409" s="2">
        <f>_xlfn.XLOOKUP($A1409,Results!$A$2:$A$2256,Results!X$2:X$2256,"")</f>
        <v>0</v>
      </c>
      <c r="BD1409" s="2">
        <f>_xlfn.XLOOKUP($A1409,Results!$A$2:$A$2256,Results!Y$2:Y$2256,"")</f>
        <v>0</v>
      </c>
      <c r="BE1409" s="2">
        <f>_xlfn.XLOOKUP($A1409,Results!$A$2:$A$2256,Results!Z$2:Z$2256,"")</f>
        <v>0</v>
      </c>
    </row>
    <row r="1410" spans="1:57" ht="38.25" customHeight="1" x14ac:dyDescent="0.3">
      <c r="A1410">
        <v>907087</v>
      </c>
      <c r="B1410">
        <v>281815</v>
      </c>
      <c r="C1410" t="s">
        <v>36</v>
      </c>
      <c r="D1410" t="s">
        <v>94</v>
      </c>
      <c r="F1410" s="2">
        <v>16374</v>
      </c>
      <c r="G1410" s="2">
        <v>3</v>
      </c>
      <c r="H1410" s="2" t="s">
        <v>4354</v>
      </c>
      <c r="I1410">
        <v>50</v>
      </c>
      <c r="J1410" t="s">
        <v>39</v>
      </c>
      <c r="K1410" t="s">
        <v>39</v>
      </c>
      <c r="L1410">
        <v>3</v>
      </c>
      <c r="M1410" s="2" t="s">
        <v>36</v>
      </c>
      <c r="N1410" s="9" t="s">
        <v>36</v>
      </c>
      <c r="O1410" t="s">
        <v>36</v>
      </c>
      <c r="P1410" t="s">
        <v>36</v>
      </c>
      <c r="Q1410" t="s">
        <v>36</v>
      </c>
      <c r="R1410">
        <v>150</v>
      </c>
      <c r="S1410" s="1">
        <v>45744.604743634263</v>
      </c>
      <c r="T1410" t="s">
        <v>42</v>
      </c>
      <c r="U1410" s="1">
        <v>45744.386805555558</v>
      </c>
      <c r="V1410" t="s">
        <v>43</v>
      </c>
      <c r="W1410" t="s">
        <v>36</v>
      </c>
      <c r="X1410">
        <v>0</v>
      </c>
      <c r="Y1410">
        <v>999</v>
      </c>
      <c r="Z1410" t="s">
        <v>36</v>
      </c>
      <c r="AA1410" t="s">
        <v>36</v>
      </c>
      <c r="AB1410" t="s">
        <v>36</v>
      </c>
      <c r="AC1410" t="s">
        <v>49</v>
      </c>
      <c r="AD1410" t="s">
        <v>49</v>
      </c>
      <c r="AE1410" t="s">
        <v>45</v>
      </c>
      <c r="AF1410" s="2"/>
      <c r="AI1410" s="2" t="s">
        <v>92</v>
      </c>
      <c r="AJ1410" s="2" t="e">
        <f>VLOOKUP(A1410,'Classification Test Result'!$A$2:$D$2428,4,FALSE)</f>
        <v>#N/A</v>
      </c>
      <c r="AL1410" s="2">
        <f>_xlfn.XLOOKUP($A1410,Results!$A$2:$A$2256,Results!G$2:G$2256,"")</f>
        <v>0</v>
      </c>
      <c r="AM1410" s="2">
        <f>_xlfn.XLOOKUP($A1410,Results!$A$2:$A$2256,Results!H$2:H$2256,"")</f>
        <v>0</v>
      </c>
      <c r="AN1410" s="2">
        <f>_xlfn.XLOOKUP($A1410,Results!$A$2:$A$2256,Results!I$2:I$2256,"")</f>
        <v>0</v>
      </c>
      <c r="AO1410" s="2">
        <f>_xlfn.XLOOKUP($A1410,Results!$A$2:$A$2256,Results!J$2:J$2256,"")</f>
        <v>0</v>
      </c>
      <c r="AP1410" s="2">
        <f>_xlfn.XLOOKUP($A1410,Results!$A$2:$A$2256,Results!K$2:K$2256,"")</f>
        <v>0</v>
      </c>
      <c r="AQ1410" s="2">
        <f>_xlfn.XLOOKUP($A1410,Results!$A$2:$A$2256,Results!L$2:L$2256,"")</f>
        <v>0</v>
      </c>
      <c r="AR1410" s="2">
        <f>_xlfn.XLOOKUP($A1410,Results!$A$2:$A$2256,Results!M$2:M$2256,"")</f>
        <v>0</v>
      </c>
      <c r="AS1410" s="2">
        <f>_xlfn.XLOOKUP($A1410,Results!$A$2:$A$2256,Results!N$2:N$2256,"")</f>
        <v>0</v>
      </c>
      <c r="AT1410" s="2">
        <f>_xlfn.XLOOKUP($A1410,Results!$A$2:$A$2256,Results!O$2:O$2256,"")</f>
        <v>0</v>
      </c>
      <c r="AU1410" s="2">
        <f>_xlfn.XLOOKUP($A1410,Results!$A$2:$A$2256,Results!P$2:P$2256,"")</f>
        <v>0</v>
      </c>
      <c r="AV1410" s="2">
        <f>_xlfn.XLOOKUP($A1410,Results!$A$2:$A$2256,Results!Q$2:Q$2256,"")</f>
        <v>0</v>
      </c>
      <c r="AW1410" s="2">
        <f>_xlfn.XLOOKUP($A1410,Results!$A$2:$A$2256,Results!R$2:R$2256,"")</f>
        <v>0</v>
      </c>
      <c r="AX1410" s="2">
        <f>_xlfn.XLOOKUP($A1410,Results!$A$2:$A$2256,Results!S$2:S$2256,"")</f>
        <v>0</v>
      </c>
      <c r="AY1410" s="2">
        <f>_xlfn.XLOOKUP($A1410,Results!$A$2:$A$2256,Results!T$2:T$2256,"")</f>
        <v>0</v>
      </c>
      <c r="AZ1410" s="2">
        <f>_xlfn.XLOOKUP($A1410,Results!$A$2:$A$2256,Results!U$2:U$2256,"")</f>
        <v>0</v>
      </c>
      <c r="BA1410" s="2">
        <f>_xlfn.XLOOKUP($A1410,Results!$A$2:$A$2256,Results!V$2:V$2256,"")</f>
        <v>0</v>
      </c>
      <c r="BB1410" s="2">
        <f>_xlfn.XLOOKUP($A1410,Results!$A$2:$A$2256,Results!W$2:W$2256,"")</f>
        <v>0</v>
      </c>
      <c r="BC1410" s="2">
        <f>_xlfn.XLOOKUP($A1410,Results!$A$2:$A$2256,Results!X$2:X$2256,"")</f>
        <v>0</v>
      </c>
      <c r="BD1410" s="2">
        <f>_xlfn.XLOOKUP($A1410,Results!$A$2:$A$2256,Results!Y$2:Y$2256,"")</f>
        <v>0</v>
      </c>
      <c r="BE1410" s="2">
        <f>_xlfn.XLOOKUP($A1410,Results!$A$2:$A$2256,Results!Z$2:Z$2256,"")</f>
        <v>0</v>
      </c>
    </row>
    <row r="1411" spans="1:57" ht="38.25" customHeight="1" x14ac:dyDescent="0.3">
      <c r="A1411">
        <v>907088</v>
      </c>
      <c r="B1411">
        <v>281958</v>
      </c>
      <c r="C1411" t="s">
        <v>36</v>
      </c>
      <c r="D1411">
        <v>1070200642</v>
      </c>
      <c r="F1411" s="2">
        <v>16154</v>
      </c>
      <c r="G1411" s="2">
        <v>2</v>
      </c>
      <c r="H1411" s="2" t="s">
        <v>4355</v>
      </c>
      <c r="I1411">
        <v>1</v>
      </c>
      <c r="J1411" t="s">
        <v>39</v>
      </c>
      <c r="K1411" t="s">
        <v>39</v>
      </c>
      <c r="L1411">
        <v>40</v>
      </c>
      <c r="M1411" s="2" t="s">
        <v>36</v>
      </c>
      <c r="N1411" s="9" t="s">
        <v>36</v>
      </c>
      <c r="O1411" t="s">
        <v>36</v>
      </c>
      <c r="P1411" t="s">
        <v>36</v>
      </c>
      <c r="Q1411" t="s">
        <v>36</v>
      </c>
      <c r="R1411">
        <v>40</v>
      </c>
      <c r="S1411" s="1">
        <v>45744.854284143519</v>
      </c>
      <c r="T1411" t="s">
        <v>42</v>
      </c>
      <c r="U1411" s="1">
        <v>45744.63958333333</v>
      </c>
      <c r="V1411" t="s">
        <v>43</v>
      </c>
      <c r="W1411" t="s">
        <v>36</v>
      </c>
      <c r="X1411">
        <v>0</v>
      </c>
      <c r="Y1411">
        <v>999</v>
      </c>
      <c r="Z1411" t="s">
        <v>36</v>
      </c>
      <c r="AA1411" t="s">
        <v>36</v>
      </c>
      <c r="AB1411" t="s">
        <v>36</v>
      </c>
      <c r="AC1411" t="s">
        <v>49</v>
      </c>
      <c r="AD1411" t="s">
        <v>49</v>
      </c>
      <c r="AE1411" t="s">
        <v>45</v>
      </c>
      <c r="AF1411" s="2"/>
      <c r="AI1411" s="2" t="s">
        <v>92</v>
      </c>
      <c r="AJ1411" s="2" t="e">
        <f>VLOOKUP(A1411,'Classification Test Result'!$A$2:$D$2428,4,FALSE)</f>
        <v>#N/A</v>
      </c>
      <c r="AL1411" s="2">
        <f>_xlfn.XLOOKUP($A1411,Results!$A$2:$A$2256,Results!G$2:G$2256,"")</f>
        <v>0</v>
      </c>
      <c r="AM1411" s="2">
        <f>_xlfn.XLOOKUP($A1411,Results!$A$2:$A$2256,Results!H$2:H$2256,"")</f>
        <v>0</v>
      </c>
      <c r="AN1411" s="2">
        <f>_xlfn.XLOOKUP($A1411,Results!$A$2:$A$2256,Results!I$2:I$2256,"")</f>
        <v>0</v>
      </c>
      <c r="AO1411" s="2">
        <f>_xlfn.XLOOKUP($A1411,Results!$A$2:$A$2256,Results!J$2:J$2256,"")</f>
        <v>0</v>
      </c>
      <c r="AP1411" s="2">
        <f>_xlfn.XLOOKUP($A1411,Results!$A$2:$A$2256,Results!K$2:K$2256,"")</f>
        <v>0</v>
      </c>
      <c r="AQ1411" s="2">
        <f>_xlfn.XLOOKUP($A1411,Results!$A$2:$A$2256,Results!L$2:L$2256,"")</f>
        <v>0</v>
      </c>
      <c r="AR1411" s="2">
        <f>_xlfn.XLOOKUP($A1411,Results!$A$2:$A$2256,Results!M$2:M$2256,"")</f>
        <v>0</v>
      </c>
      <c r="AS1411" s="2">
        <f>_xlfn.XLOOKUP($A1411,Results!$A$2:$A$2256,Results!N$2:N$2256,"")</f>
        <v>0</v>
      </c>
      <c r="AT1411" s="2">
        <f>_xlfn.XLOOKUP($A1411,Results!$A$2:$A$2256,Results!O$2:O$2256,"")</f>
        <v>0</v>
      </c>
      <c r="AU1411" s="2">
        <f>_xlfn.XLOOKUP($A1411,Results!$A$2:$A$2256,Results!P$2:P$2256,"")</f>
        <v>0</v>
      </c>
      <c r="AV1411" s="2">
        <f>_xlfn.XLOOKUP($A1411,Results!$A$2:$A$2256,Results!Q$2:Q$2256,"")</f>
        <v>0</v>
      </c>
      <c r="AW1411" s="2">
        <f>_xlfn.XLOOKUP($A1411,Results!$A$2:$A$2256,Results!R$2:R$2256,"")</f>
        <v>0</v>
      </c>
      <c r="AX1411" s="2">
        <f>_xlfn.XLOOKUP($A1411,Results!$A$2:$A$2256,Results!S$2:S$2256,"")</f>
        <v>0</v>
      </c>
      <c r="AY1411" s="2">
        <f>_xlfn.XLOOKUP($A1411,Results!$A$2:$A$2256,Results!T$2:T$2256,"")</f>
        <v>0</v>
      </c>
      <c r="AZ1411" s="2">
        <f>_xlfn.XLOOKUP($A1411,Results!$A$2:$A$2256,Results!U$2:U$2256,"")</f>
        <v>0</v>
      </c>
      <c r="BA1411" s="2">
        <f>_xlfn.XLOOKUP($A1411,Results!$A$2:$A$2256,Results!V$2:V$2256,"")</f>
        <v>0</v>
      </c>
      <c r="BB1411" s="2">
        <f>_xlfn.XLOOKUP($A1411,Results!$A$2:$A$2256,Results!W$2:W$2256,"")</f>
        <v>0</v>
      </c>
      <c r="BC1411" s="2">
        <f>_xlfn.XLOOKUP($A1411,Results!$A$2:$A$2256,Results!X$2:X$2256,"")</f>
        <v>0</v>
      </c>
      <c r="BD1411" s="2">
        <f>_xlfn.XLOOKUP($A1411,Results!$A$2:$A$2256,Results!Y$2:Y$2256,"")</f>
        <v>0</v>
      </c>
      <c r="BE1411" s="2">
        <f>_xlfn.XLOOKUP($A1411,Results!$A$2:$A$2256,Results!Z$2:Z$2256,"")</f>
        <v>0</v>
      </c>
    </row>
    <row r="1412" spans="1:57" ht="38.25" customHeight="1" x14ac:dyDescent="0.3">
      <c r="A1412">
        <v>907089</v>
      </c>
      <c r="B1412">
        <v>281742</v>
      </c>
      <c r="C1412" t="s">
        <v>36</v>
      </c>
      <c r="D1412">
        <v>7701018</v>
      </c>
      <c r="F1412" s="2">
        <v>10567</v>
      </c>
      <c r="G1412" s="2">
        <v>2</v>
      </c>
      <c r="H1412" s="2" t="s">
        <v>4356</v>
      </c>
      <c r="I1412">
        <v>1</v>
      </c>
      <c r="J1412" t="s">
        <v>4357</v>
      </c>
      <c r="K1412" t="s">
        <v>39</v>
      </c>
      <c r="L1412">
        <v>25</v>
      </c>
      <c r="M1412" s="2" t="s">
        <v>36</v>
      </c>
      <c r="N1412" s="9" t="s">
        <v>36</v>
      </c>
      <c r="O1412" t="s">
        <v>36</v>
      </c>
      <c r="P1412" t="s">
        <v>36</v>
      </c>
      <c r="Q1412" t="s">
        <v>36</v>
      </c>
      <c r="R1412">
        <v>25</v>
      </c>
      <c r="S1412" s="1">
        <v>45744.542881597219</v>
      </c>
      <c r="T1412" t="s">
        <v>42</v>
      </c>
      <c r="U1412" s="1">
        <v>45744.320833333331</v>
      </c>
      <c r="V1412" t="s">
        <v>43</v>
      </c>
      <c r="W1412" t="s">
        <v>36</v>
      </c>
      <c r="X1412">
        <v>0</v>
      </c>
      <c r="Y1412">
        <v>999</v>
      </c>
      <c r="Z1412" t="s">
        <v>36</v>
      </c>
      <c r="AA1412" t="s">
        <v>36</v>
      </c>
      <c r="AB1412" t="s">
        <v>36</v>
      </c>
      <c r="AC1412" t="s">
        <v>92</v>
      </c>
      <c r="AD1412" t="s">
        <v>92</v>
      </c>
      <c r="AE1412" t="s">
        <v>45</v>
      </c>
      <c r="AF1412" s="2"/>
      <c r="AI1412" s="2" t="str">
        <f>IF(COUNTIF(Classification!$A$2:$A$338, H1412)&gt;0,"FEE", " ")</f>
        <v>FEE</v>
      </c>
      <c r="AJ1412" s="2" t="e">
        <f>VLOOKUP(A1412,'Classification Test Result'!$A$2:$D$2428,4,FALSE)</f>
        <v>#N/A</v>
      </c>
      <c r="AL1412" s="2">
        <f>_xlfn.XLOOKUP($A1412,Results!$A$2:$A$2256,Results!G$2:G$2256,"")</f>
        <v>0</v>
      </c>
      <c r="AM1412" s="2">
        <f>_xlfn.XLOOKUP($A1412,Results!$A$2:$A$2256,Results!H$2:H$2256,"")</f>
        <v>0</v>
      </c>
      <c r="AN1412" s="2">
        <f>_xlfn.XLOOKUP($A1412,Results!$A$2:$A$2256,Results!I$2:I$2256,"")</f>
        <v>0</v>
      </c>
      <c r="AO1412" s="2">
        <f>_xlfn.XLOOKUP($A1412,Results!$A$2:$A$2256,Results!J$2:J$2256,"")</f>
        <v>0</v>
      </c>
      <c r="AP1412" s="2">
        <f>_xlfn.XLOOKUP($A1412,Results!$A$2:$A$2256,Results!K$2:K$2256,"")</f>
        <v>0</v>
      </c>
      <c r="AQ1412" s="2">
        <f>_xlfn.XLOOKUP($A1412,Results!$A$2:$A$2256,Results!L$2:L$2256,"")</f>
        <v>0</v>
      </c>
      <c r="AR1412" s="2">
        <f>_xlfn.XLOOKUP($A1412,Results!$A$2:$A$2256,Results!M$2:M$2256,"")</f>
        <v>0</v>
      </c>
      <c r="AS1412" s="2">
        <f>_xlfn.XLOOKUP($A1412,Results!$A$2:$A$2256,Results!N$2:N$2256,"")</f>
        <v>0</v>
      </c>
      <c r="AT1412" s="2">
        <f>_xlfn.XLOOKUP($A1412,Results!$A$2:$A$2256,Results!O$2:O$2256,"")</f>
        <v>0</v>
      </c>
      <c r="AU1412" s="2">
        <f>_xlfn.XLOOKUP($A1412,Results!$A$2:$A$2256,Results!P$2:P$2256,"")</f>
        <v>0</v>
      </c>
      <c r="AV1412" s="2">
        <f>_xlfn.XLOOKUP($A1412,Results!$A$2:$A$2256,Results!Q$2:Q$2256,"")</f>
        <v>0</v>
      </c>
      <c r="AW1412" s="2">
        <f>_xlfn.XLOOKUP($A1412,Results!$A$2:$A$2256,Results!R$2:R$2256,"")</f>
        <v>0</v>
      </c>
      <c r="AX1412" s="2">
        <f>_xlfn.XLOOKUP($A1412,Results!$A$2:$A$2256,Results!S$2:S$2256,"")</f>
        <v>0</v>
      </c>
      <c r="AY1412" s="2">
        <f>_xlfn.XLOOKUP($A1412,Results!$A$2:$A$2256,Results!T$2:T$2256,"")</f>
        <v>0</v>
      </c>
      <c r="AZ1412" s="2">
        <f>_xlfn.XLOOKUP($A1412,Results!$A$2:$A$2256,Results!U$2:U$2256,"")</f>
        <v>0</v>
      </c>
      <c r="BA1412" s="2">
        <f>_xlfn.XLOOKUP($A1412,Results!$A$2:$A$2256,Results!V$2:V$2256,"")</f>
        <v>0</v>
      </c>
      <c r="BB1412" s="2">
        <f>_xlfn.XLOOKUP($A1412,Results!$A$2:$A$2256,Results!W$2:W$2256,"")</f>
        <v>0</v>
      </c>
      <c r="BC1412" s="2">
        <f>_xlfn.XLOOKUP($A1412,Results!$A$2:$A$2256,Results!X$2:X$2256,"")</f>
        <v>0</v>
      </c>
      <c r="BD1412" s="2">
        <f>_xlfn.XLOOKUP($A1412,Results!$A$2:$A$2256,Results!Y$2:Y$2256,"")</f>
        <v>0</v>
      </c>
      <c r="BE1412" s="2">
        <f>_xlfn.XLOOKUP($A1412,Results!$A$2:$A$2256,Results!Z$2:Z$2256,"")</f>
        <v>0</v>
      </c>
    </row>
    <row r="1413" spans="1:57" ht="38.25" customHeight="1" x14ac:dyDescent="0.3">
      <c r="A1413">
        <v>907090</v>
      </c>
      <c r="B1413">
        <v>281761</v>
      </c>
      <c r="C1413" t="s">
        <v>36</v>
      </c>
      <c r="D1413">
        <v>64725</v>
      </c>
      <c r="F1413" s="2">
        <v>17064</v>
      </c>
      <c r="G1413" s="2">
        <v>1</v>
      </c>
      <c r="H1413" s="2" t="s">
        <v>4358</v>
      </c>
      <c r="I1413">
        <v>1</v>
      </c>
      <c r="K1413" t="s">
        <v>39</v>
      </c>
      <c r="L1413">
        <v>1864</v>
      </c>
      <c r="M1413" s="2" t="s">
        <v>36</v>
      </c>
      <c r="N1413" s="9" t="s">
        <v>36</v>
      </c>
      <c r="O1413" t="s">
        <v>36</v>
      </c>
      <c r="P1413" t="s">
        <v>36</v>
      </c>
      <c r="Q1413" t="s">
        <v>36</v>
      </c>
      <c r="R1413">
        <v>1864</v>
      </c>
      <c r="S1413" s="1">
        <v>45744.565018020832</v>
      </c>
      <c r="T1413" t="s">
        <v>42</v>
      </c>
      <c r="U1413" s="1">
        <v>45744.34097222222</v>
      </c>
      <c r="V1413" t="s">
        <v>43</v>
      </c>
      <c r="W1413" t="s">
        <v>36</v>
      </c>
      <c r="X1413">
        <v>0</v>
      </c>
      <c r="Y1413">
        <v>999</v>
      </c>
      <c r="Z1413" t="s">
        <v>36</v>
      </c>
      <c r="AA1413" t="s">
        <v>36</v>
      </c>
      <c r="AB1413" t="s">
        <v>36</v>
      </c>
      <c r="AC1413" t="s">
        <v>49</v>
      </c>
      <c r="AD1413" t="s">
        <v>49</v>
      </c>
      <c r="AE1413" t="s">
        <v>45</v>
      </c>
      <c r="AF1413" s="2"/>
      <c r="AI1413" s="2" t="s">
        <v>464</v>
      </c>
      <c r="AJ1413" s="2" t="e">
        <f>VLOOKUP(A1413,'Classification Test Result'!$A$2:$D$2428,4,FALSE)</f>
        <v>#N/A</v>
      </c>
      <c r="AL1413" s="2">
        <f>_xlfn.XLOOKUP($A1413,Results!$A$2:$A$2256,Results!G$2:G$2256,"")</f>
        <v>0</v>
      </c>
      <c r="AM1413" s="2">
        <f>_xlfn.XLOOKUP($A1413,Results!$A$2:$A$2256,Results!H$2:H$2256,"")</f>
        <v>0</v>
      </c>
      <c r="AN1413" s="2">
        <f>_xlfn.XLOOKUP($A1413,Results!$A$2:$A$2256,Results!I$2:I$2256,"")</f>
        <v>0</v>
      </c>
      <c r="AO1413" s="2">
        <f>_xlfn.XLOOKUP($A1413,Results!$A$2:$A$2256,Results!J$2:J$2256,"")</f>
        <v>0</v>
      </c>
      <c r="AP1413" s="2">
        <f>_xlfn.XLOOKUP($A1413,Results!$A$2:$A$2256,Results!K$2:K$2256,"")</f>
        <v>0</v>
      </c>
      <c r="AQ1413" s="2">
        <f>_xlfn.XLOOKUP($A1413,Results!$A$2:$A$2256,Results!L$2:L$2256,"")</f>
        <v>0</v>
      </c>
      <c r="AR1413" s="2">
        <f>_xlfn.XLOOKUP($A1413,Results!$A$2:$A$2256,Results!M$2:M$2256,"")</f>
        <v>0</v>
      </c>
      <c r="AS1413" s="2">
        <f>_xlfn.XLOOKUP($A1413,Results!$A$2:$A$2256,Results!N$2:N$2256,"")</f>
        <v>0</v>
      </c>
      <c r="AT1413" s="2">
        <f>_xlfn.XLOOKUP($A1413,Results!$A$2:$A$2256,Results!O$2:O$2256,"")</f>
        <v>0</v>
      </c>
      <c r="AU1413" s="2">
        <f>_xlfn.XLOOKUP($A1413,Results!$A$2:$A$2256,Results!P$2:P$2256,"")</f>
        <v>0</v>
      </c>
      <c r="AV1413" s="2">
        <f>_xlfn.XLOOKUP($A1413,Results!$A$2:$A$2256,Results!Q$2:Q$2256,"")</f>
        <v>0</v>
      </c>
      <c r="AW1413" s="2">
        <f>_xlfn.XLOOKUP($A1413,Results!$A$2:$A$2256,Results!R$2:R$2256,"")</f>
        <v>0</v>
      </c>
      <c r="AX1413" s="2">
        <f>_xlfn.XLOOKUP($A1413,Results!$A$2:$A$2256,Results!S$2:S$2256,"")</f>
        <v>0</v>
      </c>
      <c r="AY1413" s="2">
        <f>_xlfn.XLOOKUP($A1413,Results!$A$2:$A$2256,Results!T$2:T$2256,"")</f>
        <v>0</v>
      </c>
      <c r="AZ1413" s="2">
        <f>_xlfn.XLOOKUP($A1413,Results!$A$2:$A$2256,Results!U$2:U$2256,"")</f>
        <v>0</v>
      </c>
      <c r="BA1413" s="2">
        <f>_xlfn.XLOOKUP($A1413,Results!$A$2:$A$2256,Results!V$2:V$2256,"")</f>
        <v>0</v>
      </c>
      <c r="BB1413" s="2">
        <f>_xlfn.XLOOKUP($A1413,Results!$A$2:$A$2256,Results!W$2:W$2256,"")</f>
        <v>0</v>
      </c>
      <c r="BC1413" s="2">
        <f>_xlfn.XLOOKUP($A1413,Results!$A$2:$A$2256,Results!X$2:X$2256,"")</f>
        <v>0</v>
      </c>
      <c r="BD1413" s="2">
        <f>_xlfn.XLOOKUP($A1413,Results!$A$2:$A$2256,Results!Y$2:Y$2256,"")</f>
        <v>0</v>
      </c>
      <c r="BE1413" s="2">
        <f>_xlfn.XLOOKUP($A1413,Results!$A$2:$A$2256,Results!Z$2:Z$2256,"")</f>
        <v>0</v>
      </c>
    </row>
    <row r="1414" spans="1:57" ht="38.25" customHeight="1" x14ac:dyDescent="0.3">
      <c r="A1414">
        <v>907091</v>
      </c>
      <c r="B1414">
        <v>281834</v>
      </c>
      <c r="C1414" t="s">
        <v>36</v>
      </c>
      <c r="D1414">
        <v>65358</v>
      </c>
      <c r="F1414" s="2">
        <v>15783</v>
      </c>
      <c r="G1414" s="2">
        <v>1</v>
      </c>
      <c r="H1414" s="2" t="s">
        <v>4359</v>
      </c>
      <c r="I1414">
        <v>1</v>
      </c>
      <c r="J1414" t="s">
        <v>39</v>
      </c>
      <c r="K1414" t="s">
        <v>39</v>
      </c>
      <c r="L1414">
        <v>175</v>
      </c>
      <c r="M1414" s="2" t="s">
        <v>36</v>
      </c>
      <c r="N1414" s="9" t="s">
        <v>36</v>
      </c>
      <c r="O1414" t="s">
        <v>36</v>
      </c>
      <c r="P1414" t="s">
        <v>36</v>
      </c>
      <c r="Q1414" t="s">
        <v>36</v>
      </c>
      <c r="R1414">
        <v>175</v>
      </c>
      <c r="S1414" s="1">
        <v>45744.625412615736</v>
      </c>
      <c r="T1414" t="s">
        <v>42</v>
      </c>
      <c r="U1414" s="1">
        <v>45744.40625</v>
      </c>
      <c r="V1414" t="s">
        <v>43</v>
      </c>
      <c r="W1414" t="s">
        <v>36</v>
      </c>
      <c r="X1414">
        <v>0</v>
      </c>
      <c r="Y1414">
        <v>999</v>
      </c>
      <c r="Z1414" t="s">
        <v>36</v>
      </c>
      <c r="AA1414" t="s">
        <v>36</v>
      </c>
      <c r="AB1414" t="s">
        <v>36</v>
      </c>
      <c r="AC1414" t="s">
        <v>49</v>
      </c>
      <c r="AD1414" t="s">
        <v>49</v>
      </c>
      <c r="AE1414" t="s">
        <v>45</v>
      </c>
      <c r="AF1414" s="2"/>
      <c r="AI1414" s="2" t="str">
        <f>IF(COUNTIF(Classification!$A$2:$A$338, H1414)&gt;0,"FEE", " ")</f>
        <v>FEE</v>
      </c>
      <c r="AJ1414" s="2" t="e">
        <f>VLOOKUP(A1414,'Classification Test Result'!$A$2:$D$2428,4,FALSE)</f>
        <v>#N/A</v>
      </c>
      <c r="AL1414" s="2">
        <f>_xlfn.XLOOKUP($A1414,Results!$A$2:$A$2256,Results!G$2:G$2256,"")</f>
        <v>0</v>
      </c>
      <c r="AM1414" s="2">
        <f>_xlfn.XLOOKUP($A1414,Results!$A$2:$A$2256,Results!H$2:H$2256,"")</f>
        <v>0</v>
      </c>
      <c r="AN1414" s="2">
        <f>_xlfn.XLOOKUP($A1414,Results!$A$2:$A$2256,Results!I$2:I$2256,"")</f>
        <v>0</v>
      </c>
      <c r="AO1414" s="2">
        <f>_xlfn.XLOOKUP($A1414,Results!$A$2:$A$2256,Results!J$2:J$2256,"")</f>
        <v>0</v>
      </c>
      <c r="AP1414" s="2">
        <f>_xlfn.XLOOKUP($A1414,Results!$A$2:$A$2256,Results!K$2:K$2256,"")</f>
        <v>0</v>
      </c>
      <c r="AQ1414" s="2">
        <f>_xlfn.XLOOKUP($A1414,Results!$A$2:$A$2256,Results!L$2:L$2256,"")</f>
        <v>0</v>
      </c>
      <c r="AR1414" s="2">
        <f>_xlfn.XLOOKUP($A1414,Results!$A$2:$A$2256,Results!M$2:M$2256,"")</f>
        <v>0</v>
      </c>
      <c r="AS1414" s="2">
        <f>_xlfn.XLOOKUP($A1414,Results!$A$2:$A$2256,Results!N$2:N$2256,"")</f>
        <v>0</v>
      </c>
      <c r="AT1414" s="2">
        <f>_xlfn.XLOOKUP($A1414,Results!$A$2:$A$2256,Results!O$2:O$2256,"")</f>
        <v>0</v>
      </c>
      <c r="AU1414" s="2">
        <f>_xlfn.XLOOKUP($A1414,Results!$A$2:$A$2256,Results!P$2:P$2256,"")</f>
        <v>0</v>
      </c>
      <c r="AV1414" s="2">
        <f>_xlfn.XLOOKUP($A1414,Results!$A$2:$A$2256,Results!Q$2:Q$2256,"")</f>
        <v>0</v>
      </c>
      <c r="AW1414" s="2">
        <f>_xlfn.XLOOKUP($A1414,Results!$A$2:$A$2256,Results!R$2:R$2256,"")</f>
        <v>0</v>
      </c>
      <c r="AX1414" s="2">
        <f>_xlfn.XLOOKUP($A1414,Results!$A$2:$A$2256,Results!S$2:S$2256,"")</f>
        <v>0</v>
      </c>
      <c r="AY1414" s="2">
        <f>_xlfn.XLOOKUP($A1414,Results!$A$2:$A$2256,Results!T$2:T$2256,"")</f>
        <v>0</v>
      </c>
      <c r="AZ1414" s="2">
        <f>_xlfn.XLOOKUP($A1414,Results!$A$2:$A$2256,Results!U$2:U$2256,"")</f>
        <v>0</v>
      </c>
      <c r="BA1414" s="2">
        <f>_xlfn.XLOOKUP($A1414,Results!$A$2:$A$2256,Results!V$2:V$2256,"")</f>
        <v>0</v>
      </c>
      <c r="BB1414" s="2">
        <f>_xlfn.XLOOKUP($A1414,Results!$A$2:$A$2256,Results!W$2:W$2256,"")</f>
        <v>0</v>
      </c>
      <c r="BC1414" s="2">
        <f>_xlfn.XLOOKUP($A1414,Results!$A$2:$A$2256,Results!X$2:X$2256,"")</f>
        <v>0</v>
      </c>
      <c r="BD1414" s="2">
        <f>_xlfn.XLOOKUP($A1414,Results!$A$2:$A$2256,Results!Y$2:Y$2256,"")</f>
        <v>0</v>
      </c>
      <c r="BE1414" s="2">
        <f>_xlfn.XLOOKUP($A1414,Results!$A$2:$A$2256,Results!Z$2:Z$2256,"")</f>
        <v>0</v>
      </c>
    </row>
    <row r="1415" spans="1:57" ht="38.25" customHeight="1" x14ac:dyDescent="0.3">
      <c r="A1415">
        <v>907092</v>
      </c>
      <c r="B1415">
        <v>282009</v>
      </c>
      <c r="C1415" t="s">
        <v>36</v>
      </c>
      <c r="D1415" t="s">
        <v>1409</v>
      </c>
      <c r="F1415" s="2">
        <v>11048</v>
      </c>
      <c r="G1415" s="2">
        <v>8</v>
      </c>
      <c r="H1415" s="2" t="s">
        <v>4360</v>
      </c>
      <c r="I1415">
        <v>1</v>
      </c>
      <c r="J1415" t="s">
        <v>39</v>
      </c>
      <c r="K1415" t="s">
        <v>39</v>
      </c>
      <c r="L1415">
        <v>1.38</v>
      </c>
      <c r="M1415" s="2" t="s">
        <v>36</v>
      </c>
      <c r="N1415" s="9" t="s">
        <v>36</v>
      </c>
      <c r="O1415" t="s">
        <v>36</v>
      </c>
      <c r="P1415" t="s">
        <v>36</v>
      </c>
      <c r="Q1415" t="s">
        <v>36</v>
      </c>
      <c r="R1415">
        <v>1.38</v>
      </c>
      <c r="S1415" s="1">
        <v>45744.896527280092</v>
      </c>
      <c r="T1415" t="s">
        <v>42</v>
      </c>
      <c r="U1415" s="1">
        <v>45744.677083333343</v>
      </c>
      <c r="V1415" t="s">
        <v>43</v>
      </c>
      <c r="W1415" t="s">
        <v>36</v>
      </c>
      <c r="X1415">
        <v>0</v>
      </c>
      <c r="Y1415">
        <v>999</v>
      </c>
      <c r="Z1415" t="s">
        <v>36</v>
      </c>
      <c r="AA1415" t="s">
        <v>36</v>
      </c>
      <c r="AB1415" t="s">
        <v>36</v>
      </c>
      <c r="AC1415" t="s">
        <v>49</v>
      </c>
      <c r="AD1415" t="s">
        <v>49</v>
      </c>
      <c r="AE1415" t="s">
        <v>45</v>
      </c>
      <c r="AF1415" s="2"/>
      <c r="AI1415" s="2" t="s">
        <v>464</v>
      </c>
      <c r="AJ1415" s="2" t="e">
        <f>VLOOKUP(A1415,'Classification Test Result'!$A$2:$D$2428,4,FALSE)</f>
        <v>#N/A</v>
      </c>
      <c r="AL1415" s="2">
        <f>_xlfn.XLOOKUP($A1415,Results!$A$2:$A$2256,Results!G$2:G$2256,"")</f>
        <v>0</v>
      </c>
      <c r="AM1415" s="2">
        <f>_xlfn.XLOOKUP($A1415,Results!$A$2:$A$2256,Results!H$2:H$2256,"")</f>
        <v>0</v>
      </c>
      <c r="AN1415" s="2">
        <f>_xlfn.XLOOKUP($A1415,Results!$A$2:$A$2256,Results!I$2:I$2256,"")</f>
        <v>0</v>
      </c>
      <c r="AO1415" s="2">
        <f>_xlfn.XLOOKUP($A1415,Results!$A$2:$A$2256,Results!J$2:J$2256,"")</f>
        <v>0</v>
      </c>
      <c r="AP1415" s="2">
        <f>_xlfn.XLOOKUP($A1415,Results!$A$2:$A$2256,Results!K$2:K$2256,"")</f>
        <v>0</v>
      </c>
      <c r="AQ1415" s="2">
        <f>_xlfn.XLOOKUP($A1415,Results!$A$2:$A$2256,Results!L$2:L$2256,"")</f>
        <v>0</v>
      </c>
      <c r="AR1415" s="2">
        <f>_xlfn.XLOOKUP($A1415,Results!$A$2:$A$2256,Results!M$2:M$2256,"")</f>
        <v>0</v>
      </c>
      <c r="AS1415" s="2">
        <f>_xlfn.XLOOKUP($A1415,Results!$A$2:$A$2256,Results!N$2:N$2256,"")</f>
        <v>0</v>
      </c>
      <c r="AT1415" s="2">
        <f>_xlfn.XLOOKUP($A1415,Results!$A$2:$A$2256,Results!O$2:O$2256,"")</f>
        <v>0</v>
      </c>
      <c r="AU1415" s="2">
        <f>_xlfn.XLOOKUP($A1415,Results!$A$2:$A$2256,Results!P$2:P$2256,"")</f>
        <v>0</v>
      </c>
      <c r="AV1415" s="2">
        <f>_xlfn.XLOOKUP($A1415,Results!$A$2:$A$2256,Results!Q$2:Q$2256,"")</f>
        <v>0</v>
      </c>
      <c r="AW1415" s="2">
        <f>_xlfn.XLOOKUP($A1415,Results!$A$2:$A$2256,Results!R$2:R$2256,"")</f>
        <v>0</v>
      </c>
      <c r="AX1415" s="2">
        <f>_xlfn.XLOOKUP($A1415,Results!$A$2:$A$2256,Results!S$2:S$2256,"")</f>
        <v>0</v>
      </c>
      <c r="AY1415" s="2">
        <f>_xlfn.XLOOKUP($A1415,Results!$A$2:$A$2256,Results!T$2:T$2256,"")</f>
        <v>0</v>
      </c>
      <c r="AZ1415" s="2">
        <f>_xlfn.XLOOKUP($A1415,Results!$A$2:$A$2256,Results!U$2:U$2256,"")</f>
        <v>0</v>
      </c>
      <c r="BA1415" s="2">
        <f>_xlfn.XLOOKUP($A1415,Results!$A$2:$A$2256,Results!V$2:V$2256,"")</f>
        <v>0</v>
      </c>
      <c r="BB1415" s="2">
        <f>_xlfn.XLOOKUP($A1415,Results!$A$2:$A$2256,Results!W$2:W$2256,"")</f>
        <v>0</v>
      </c>
      <c r="BC1415" s="2">
        <f>_xlfn.XLOOKUP($A1415,Results!$A$2:$A$2256,Results!X$2:X$2256,"")</f>
        <v>0</v>
      </c>
      <c r="BD1415" s="2">
        <f>_xlfn.XLOOKUP($A1415,Results!$A$2:$A$2256,Results!Y$2:Y$2256,"")</f>
        <v>0</v>
      </c>
      <c r="BE1415" s="2">
        <f>_xlfn.XLOOKUP($A1415,Results!$A$2:$A$2256,Results!Z$2:Z$2256,"")</f>
        <v>0</v>
      </c>
    </row>
    <row r="1416" spans="1:57" ht="38.25" customHeight="1" x14ac:dyDescent="0.3">
      <c r="A1416">
        <v>907093</v>
      </c>
      <c r="B1416">
        <v>281742</v>
      </c>
      <c r="C1416" t="s">
        <v>36</v>
      </c>
      <c r="D1416">
        <v>7701018</v>
      </c>
      <c r="F1416" s="2">
        <v>10567</v>
      </c>
      <c r="G1416" s="2">
        <v>1</v>
      </c>
      <c r="H1416" s="2" t="s">
        <v>4361</v>
      </c>
      <c r="I1416">
        <v>1</v>
      </c>
      <c r="J1416" t="s">
        <v>4357</v>
      </c>
      <c r="K1416" t="s">
        <v>39</v>
      </c>
      <c r="L1416">
        <v>10</v>
      </c>
      <c r="M1416" s="2" t="s">
        <v>36</v>
      </c>
      <c r="N1416" s="9" t="s">
        <v>36</v>
      </c>
      <c r="O1416" t="s">
        <v>36</v>
      </c>
      <c r="P1416" t="s">
        <v>36</v>
      </c>
      <c r="Q1416" t="s">
        <v>36</v>
      </c>
      <c r="R1416">
        <v>10</v>
      </c>
      <c r="S1416" s="1">
        <v>45744.54289290509</v>
      </c>
      <c r="T1416" t="s">
        <v>42</v>
      </c>
      <c r="U1416" s="1">
        <v>45744.320833333331</v>
      </c>
      <c r="V1416" t="s">
        <v>43</v>
      </c>
      <c r="W1416" t="s">
        <v>36</v>
      </c>
      <c r="X1416">
        <v>0</v>
      </c>
      <c r="Y1416">
        <v>999</v>
      </c>
      <c r="Z1416" t="s">
        <v>36</v>
      </c>
      <c r="AA1416" t="s">
        <v>36</v>
      </c>
      <c r="AB1416" t="s">
        <v>36</v>
      </c>
      <c r="AC1416" t="s">
        <v>49</v>
      </c>
      <c r="AD1416" t="s">
        <v>49</v>
      </c>
      <c r="AE1416" t="s">
        <v>45</v>
      </c>
      <c r="AF1416" s="2"/>
      <c r="AI1416" s="2" t="str">
        <f>IF(COUNTIF(Classification!$A$2:$A$338, H1416)&gt;0,"FEE", " ")</f>
        <v>FEE</v>
      </c>
      <c r="AJ1416" s="2" t="e">
        <f>VLOOKUP(A1416,'Classification Test Result'!$A$2:$D$2428,4,FALSE)</f>
        <v>#N/A</v>
      </c>
      <c r="AL1416" s="2">
        <f>_xlfn.XLOOKUP($A1416,Results!$A$2:$A$2256,Results!G$2:G$2256,"")</f>
        <v>0</v>
      </c>
      <c r="AM1416" s="2">
        <f>_xlfn.XLOOKUP($A1416,Results!$A$2:$A$2256,Results!H$2:H$2256,"")</f>
        <v>0</v>
      </c>
      <c r="AN1416" s="2">
        <f>_xlfn.XLOOKUP($A1416,Results!$A$2:$A$2256,Results!I$2:I$2256,"")</f>
        <v>0</v>
      </c>
      <c r="AO1416" s="2">
        <f>_xlfn.XLOOKUP($A1416,Results!$A$2:$A$2256,Results!J$2:J$2256,"")</f>
        <v>0</v>
      </c>
      <c r="AP1416" s="2">
        <f>_xlfn.XLOOKUP($A1416,Results!$A$2:$A$2256,Results!K$2:K$2256,"")</f>
        <v>0</v>
      </c>
      <c r="AQ1416" s="2">
        <f>_xlfn.XLOOKUP($A1416,Results!$A$2:$A$2256,Results!L$2:L$2256,"")</f>
        <v>0</v>
      </c>
      <c r="AR1416" s="2">
        <f>_xlfn.XLOOKUP($A1416,Results!$A$2:$A$2256,Results!M$2:M$2256,"")</f>
        <v>0</v>
      </c>
      <c r="AS1416" s="2">
        <f>_xlfn.XLOOKUP($A1416,Results!$A$2:$A$2256,Results!N$2:N$2256,"")</f>
        <v>0</v>
      </c>
      <c r="AT1416" s="2">
        <f>_xlfn.XLOOKUP($A1416,Results!$A$2:$A$2256,Results!O$2:O$2256,"")</f>
        <v>0</v>
      </c>
      <c r="AU1416" s="2">
        <f>_xlfn.XLOOKUP($A1416,Results!$A$2:$A$2256,Results!P$2:P$2256,"")</f>
        <v>0</v>
      </c>
      <c r="AV1416" s="2">
        <f>_xlfn.XLOOKUP($A1416,Results!$A$2:$A$2256,Results!Q$2:Q$2256,"")</f>
        <v>0</v>
      </c>
      <c r="AW1416" s="2">
        <f>_xlfn.XLOOKUP($A1416,Results!$A$2:$A$2256,Results!R$2:R$2256,"")</f>
        <v>0</v>
      </c>
      <c r="AX1416" s="2">
        <f>_xlfn.XLOOKUP($A1416,Results!$A$2:$A$2256,Results!S$2:S$2256,"")</f>
        <v>0</v>
      </c>
      <c r="AY1416" s="2">
        <f>_xlfn.XLOOKUP($A1416,Results!$A$2:$A$2256,Results!T$2:T$2256,"")</f>
        <v>0</v>
      </c>
      <c r="AZ1416" s="2">
        <f>_xlfn.XLOOKUP($A1416,Results!$A$2:$A$2256,Results!U$2:U$2256,"")</f>
        <v>0</v>
      </c>
      <c r="BA1416" s="2">
        <f>_xlfn.XLOOKUP($A1416,Results!$A$2:$A$2256,Results!V$2:V$2256,"")</f>
        <v>0</v>
      </c>
      <c r="BB1416" s="2">
        <f>_xlfn.XLOOKUP($A1416,Results!$A$2:$A$2256,Results!W$2:W$2256,"")</f>
        <v>0</v>
      </c>
      <c r="BC1416" s="2">
        <f>_xlfn.XLOOKUP($A1416,Results!$A$2:$A$2256,Results!X$2:X$2256,"")</f>
        <v>0</v>
      </c>
      <c r="BD1416" s="2">
        <f>_xlfn.XLOOKUP($A1416,Results!$A$2:$A$2256,Results!Y$2:Y$2256,"")</f>
        <v>0</v>
      </c>
      <c r="BE1416" s="2">
        <f>_xlfn.XLOOKUP($A1416,Results!$A$2:$A$2256,Results!Z$2:Z$2256,"")</f>
        <v>0</v>
      </c>
    </row>
    <row r="1417" spans="1:57" ht="38.25" customHeight="1" x14ac:dyDescent="0.3">
      <c r="A1417">
        <v>907094</v>
      </c>
      <c r="B1417">
        <v>281871</v>
      </c>
      <c r="C1417" t="s">
        <v>36</v>
      </c>
      <c r="D1417">
        <v>65366</v>
      </c>
      <c r="F1417" s="2">
        <v>15783</v>
      </c>
      <c r="G1417" s="2">
        <v>6</v>
      </c>
      <c r="H1417" s="2" t="s">
        <v>4362</v>
      </c>
      <c r="I1417">
        <v>1</v>
      </c>
      <c r="J1417" t="s">
        <v>39</v>
      </c>
      <c r="K1417" t="s">
        <v>39</v>
      </c>
      <c r="L1417">
        <v>175</v>
      </c>
      <c r="M1417" s="2" t="s">
        <v>36</v>
      </c>
      <c r="N1417" s="9" t="s">
        <v>36</v>
      </c>
      <c r="O1417" t="s">
        <v>36</v>
      </c>
      <c r="P1417" t="s">
        <v>36</v>
      </c>
      <c r="Q1417" t="s">
        <v>36</v>
      </c>
      <c r="R1417">
        <v>175</v>
      </c>
      <c r="S1417" s="1">
        <v>45744.647483252324</v>
      </c>
      <c r="T1417" t="s">
        <v>42</v>
      </c>
      <c r="U1417" s="1">
        <v>45744.429166666669</v>
      </c>
      <c r="V1417" t="s">
        <v>43</v>
      </c>
      <c r="W1417" t="s">
        <v>36</v>
      </c>
      <c r="X1417">
        <v>0</v>
      </c>
      <c r="Y1417">
        <v>999</v>
      </c>
      <c r="Z1417" t="s">
        <v>36</v>
      </c>
      <c r="AA1417" t="s">
        <v>36</v>
      </c>
      <c r="AB1417" t="s">
        <v>36</v>
      </c>
      <c r="AC1417" t="s">
        <v>1010</v>
      </c>
      <c r="AD1417" t="s">
        <v>1010</v>
      </c>
      <c r="AE1417" t="s">
        <v>45</v>
      </c>
      <c r="AF1417" s="2"/>
      <c r="AI1417" s="2" t="str">
        <f>IF(COUNTIF(Classification!$B$2:$B$316,H1417)&gt;0, "FREIGHT", " ")</f>
        <v>FREIGHT</v>
      </c>
      <c r="AJ1417" s="2" t="e">
        <f>VLOOKUP(A1417,'Classification Test Result'!$A$2:$D$2428,4,FALSE)</f>
        <v>#N/A</v>
      </c>
      <c r="AL1417" s="2">
        <f>_xlfn.XLOOKUP($A1417,Results!$A$2:$A$2256,Results!G$2:G$2256,"")</f>
        <v>0</v>
      </c>
      <c r="AM1417" s="2">
        <f>_xlfn.XLOOKUP($A1417,Results!$A$2:$A$2256,Results!H$2:H$2256,"")</f>
        <v>0</v>
      </c>
      <c r="AN1417" s="2">
        <f>_xlfn.XLOOKUP($A1417,Results!$A$2:$A$2256,Results!I$2:I$2256,"")</f>
        <v>0</v>
      </c>
      <c r="AO1417" s="2">
        <f>_xlfn.XLOOKUP($A1417,Results!$A$2:$A$2256,Results!J$2:J$2256,"")</f>
        <v>0</v>
      </c>
      <c r="AP1417" s="2">
        <f>_xlfn.XLOOKUP($A1417,Results!$A$2:$A$2256,Results!K$2:K$2256,"")</f>
        <v>0</v>
      </c>
      <c r="AQ1417" s="2">
        <f>_xlfn.XLOOKUP($A1417,Results!$A$2:$A$2256,Results!L$2:L$2256,"")</f>
        <v>0</v>
      </c>
      <c r="AR1417" s="2">
        <f>_xlfn.XLOOKUP($A1417,Results!$A$2:$A$2256,Results!M$2:M$2256,"")</f>
        <v>0</v>
      </c>
      <c r="AS1417" s="2">
        <f>_xlfn.XLOOKUP($A1417,Results!$A$2:$A$2256,Results!N$2:N$2256,"")</f>
        <v>0</v>
      </c>
      <c r="AT1417" s="2">
        <f>_xlfn.XLOOKUP($A1417,Results!$A$2:$A$2256,Results!O$2:O$2256,"")</f>
        <v>0</v>
      </c>
      <c r="AU1417" s="2">
        <f>_xlfn.XLOOKUP($A1417,Results!$A$2:$A$2256,Results!P$2:P$2256,"")</f>
        <v>0</v>
      </c>
      <c r="AV1417" s="2">
        <f>_xlfn.XLOOKUP($A1417,Results!$A$2:$A$2256,Results!Q$2:Q$2256,"")</f>
        <v>0</v>
      </c>
      <c r="AW1417" s="2">
        <f>_xlfn.XLOOKUP($A1417,Results!$A$2:$A$2256,Results!R$2:R$2256,"")</f>
        <v>0</v>
      </c>
      <c r="AX1417" s="2">
        <f>_xlfn.XLOOKUP($A1417,Results!$A$2:$A$2256,Results!S$2:S$2256,"")</f>
        <v>0</v>
      </c>
      <c r="AY1417" s="2">
        <f>_xlfn.XLOOKUP($A1417,Results!$A$2:$A$2256,Results!T$2:T$2256,"")</f>
        <v>0</v>
      </c>
      <c r="AZ1417" s="2">
        <f>_xlfn.XLOOKUP($A1417,Results!$A$2:$A$2256,Results!U$2:U$2256,"")</f>
        <v>0</v>
      </c>
      <c r="BA1417" s="2">
        <f>_xlfn.XLOOKUP($A1417,Results!$A$2:$A$2256,Results!V$2:V$2256,"")</f>
        <v>0</v>
      </c>
      <c r="BB1417" s="2">
        <f>_xlfn.XLOOKUP($A1417,Results!$A$2:$A$2256,Results!W$2:W$2256,"")</f>
        <v>0</v>
      </c>
      <c r="BC1417" s="2">
        <f>_xlfn.XLOOKUP($A1417,Results!$A$2:$A$2256,Results!X$2:X$2256,"")</f>
        <v>0</v>
      </c>
      <c r="BD1417" s="2">
        <f>_xlfn.XLOOKUP($A1417,Results!$A$2:$A$2256,Results!Y$2:Y$2256,"")</f>
        <v>0</v>
      </c>
      <c r="BE1417" s="2">
        <f>_xlfn.XLOOKUP($A1417,Results!$A$2:$A$2256,Results!Z$2:Z$2256,"")</f>
        <v>0</v>
      </c>
    </row>
    <row r="1418" spans="1:57" ht="38.25" customHeight="1" x14ac:dyDescent="0.3">
      <c r="A1418">
        <v>907095</v>
      </c>
      <c r="B1418">
        <v>281836</v>
      </c>
      <c r="C1418" t="s">
        <v>36</v>
      </c>
      <c r="D1418">
        <v>572697</v>
      </c>
      <c r="F1418" s="2">
        <v>13335</v>
      </c>
      <c r="G1418" s="2">
        <v>2</v>
      </c>
      <c r="H1418" s="2" t="s">
        <v>4363</v>
      </c>
      <c r="I1418">
        <v>1</v>
      </c>
      <c r="J1418" t="s">
        <v>39</v>
      </c>
      <c r="K1418" t="s">
        <v>39</v>
      </c>
      <c r="L1418">
        <v>100</v>
      </c>
      <c r="M1418" s="2" t="s">
        <v>36</v>
      </c>
      <c r="N1418" s="9" t="s">
        <v>36</v>
      </c>
      <c r="O1418" t="s">
        <v>36</v>
      </c>
      <c r="P1418" t="s">
        <v>36</v>
      </c>
      <c r="Q1418" t="s">
        <v>36</v>
      </c>
      <c r="R1418">
        <v>100</v>
      </c>
      <c r="S1418" s="1">
        <v>45744.6253818287</v>
      </c>
      <c r="T1418" t="s">
        <v>42</v>
      </c>
      <c r="U1418" s="1">
        <v>45744.408333333333</v>
      </c>
      <c r="V1418" t="s">
        <v>43</v>
      </c>
      <c r="W1418" t="s">
        <v>36</v>
      </c>
      <c r="X1418">
        <v>0</v>
      </c>
      <c r="Y1418">
        <v>999</v>
      </c>
      <c r="Z1418" t="s">
        <v>36</v>
      </c>
      <c r="AA1418" t="s">
        <v>36</v>
      </c>
      <c r="AB1418" t="s">
        <v>36</v>
      </c>
      <c r="AC1418" t="s">
        <v>1010</v>
      </c>
      <c r="AD1418" t="s">
        <v>1010</v>
      </c>
      <c r="AE1418" t="s">
        <v>45</v>
      </c>
      <c r="AF1418" s="2"/>
      <c r="AI1418" s="2" t="str">
        <f>IF(COUNTIF(Classification!$B$2:$B$316,H1418)&gt;0, "FREIGHT", " ")</f>
        <v>FREIGHT</v>
      </c>
      <c r="AJ1418" s="2" t="e">
        <f>VLOOKUP(A1418,'Classification Test Result'!$A$2:$D$2428,4,FALSE)</f>
        <v>#N/A</v>
      </c>
      <c r="AL1418" s="2">
        <f>_xlfn.XLOOKUP($A1418,Results!$A$2:$A$2256,Results!G$2:G$2256,"")</f>
        <v>0</v>
      </c>
      <c r="AM1418" s="2">
        <f>_xlfn.XLOOKUP($A1418,Results!$A$2:$A$2256,Results!H$2:H$2256,"")</f>
        <v>0</v>
      </c>
      <c r="AN1418" s="2">
        <f>_xlfn.XLOOKUP($A1418,Results!$A$2:$A$2256,Results!I$2:I$2256,"")</f>
        <v>0</v>
      </c>
      <c r="AO1418" s="2">
        <f>_xlfn.XLOOKUP($A1418,Results!$A$2:$A$2256,Results!J$2:J$2256,"")</f>
        <v>0</v>
      </c>
      <c r="AP1418" s="2">
        <f>_xlfn.XLOOKUP($A1418,Results!$A$2:$A$2256,Results!K$2:K$2256,"")</f>
        <v>0</v>
      </c>
      <c r="AQ1418" s="2">
        <f>_xlfn.XLOOKUP($A1418,Results!$A$2:$A$2256,Results!L$2:L$2256,"")</f>
        <v>0</v>
      </c>
      <c r="AR1418" s="2">
        <f>_xlfn.XLOOKUP($A1418,Results!$A$2:$A$2256,Results!M$2:M$2256,"")</f>
        <v>0</v>
      </c>
      <c r="AS1418" s="2">
        <f>_xlfn.XLOOKUP($A1418,Results!$A$2:$A$2256,Results!N$2:N$2256,"")</f>
        <v>0</v>
      </c>
      <c r="AT1418" s="2">
        <f>_xlfn.XLOOKUP($A1418,Results!$A$2:$A$2256,Results!O$2:O$2256,"")</f>
        <v>0</v>
      </c>
      <c r="AU1418" s="2">
        <f>_xlfn.XLOOKUP($A1418,Results!$A$2:$A$2256,Results!P$2:P$2256,"")</f>
        <v>0</v>
      </c>
      <c r="AV1418" s="2">
        <f>_xlfn.XLOOKUP($A1418,Results!$A$2:$A$2256,Results!Q$2:Q$2256,"")</f>
        <v>0</v>
      </c>
      <c r="AW1418" s="2">
        <f>_xlfn.XLOOKUP($A1418,Results!$A$2:$A$2256,Results!R$2:R$2256,"")</f>
        <v>0</v>
      </c>
      <c r="AX1418" s="2">
        <f>_xlfn.XLOOKUP($A1418,Results!$A$2:$A$2256,Results!S$2:S$2256,"")</f>
        <v>0</v>
      </c>
      <c r="AY1418" s="2">
        <f>_xlfn.XLOOKUP($A1418,Results!$A$2:$A$2256,Results!T$2:T$2256,"")</f>
        <v>0</v>
      </c>
      <c r="AZ1418" s="2">
        <f>_xlfn.XLOOKUP($A1418,Results!$A$2:$A$2256,Results!U$2:U$2256,"")</f>
        <v>0</v>
      </c>
      <c r="BA1418" s="2">
        <f>_xlfn.XLOOKUP($A1418,Results!$A$2:$A$2256,Results!V$2:V$2256,"")</f>
        <v>0</v>
      </c>
      <c r="BB1418" s="2">
        <f>_xlfn.XLOOKUP($A1418,Results!$A$2:$A$2256,Results!W$2:W$2256,"")</f>
        <v>0</v>
      </c>
      <c r="BC1418" s="2">
        <f>_xlfn.XLOOKUP($A1418,Results!$A$2:$A$2256,Results!X$2:X$2256,"")</f>
        <v>0</v>
      </c>
      <c r="BD1418" s="2">
        <f>_xlfn.XLOOKUP($A1418,Results!$A$2:$A$2256,Results!Y$2:Y$2256,"")</f>
        <v>0</v>
      </c>
      <c r="BE1418" s="2">
        <f>_xlfn.XLOOKUP($A1418,Results!$A$2:$A$2256,Results!Z$2:Z$2256,"")</f>
        <v>0</v>
      </c>
    </row>
    <row r="1419" spans="1:57" ht="38.25" customHeight="1" x14ac:dyDescent="0.3">
      <c r="A1419">
        <v>907096</v>
      </c>
      <c r="B1419">
        <v>281805</v>
      </c>
      <c r="C1419" t="s">
        <v>36</v>
      </c>
      <c r="D1419" t="s">
        <v>1622</v>
      </c>
      <c r="F1419" s="2">
        <v>13482</v>
      </c>
      <c r="G1419" s="2">
        <v>3</v>
      </c>
      <c r="H1419" s="2" t="s">
        <v>4364</v>
      </c>
      <c r="I1419">
        <v>1</v>
      </c>
      <c r="J1419" t="s">
        <v>65</v>
      </c>
      <c r="K1419" t="s">
        <v>39</v>
      </c>
      <c r="L1419">
        <v>300</v>
      </c>
      <c r="M1419" s="2" t="s">
        <v>36</v>
      </c>
      <c r="N1419" s="9" t="s">
        <v>36</v>
      </c>
      <c r="O1419" t="s">
        <v>36</v>
      </c>
      <c r="P1419" t="s">
        <v>36</v>
      </c>
      <c r="Q1419" t="s">
        <v>36</v>
      </c>
      <c r="R1419">
        <v>300</v>
      </c>
      <c r="S1419" s="1">
        <v>45744.583601041668</v>
      </c>
      <c r="T1419" t="s">
        <v>42</v>
      </c>
      <c r="U1419" s="1">
        <v>45744.362500000003</v>
      </c>
      <c r="V1419" t="s">
        <v>43</v>
      </c>
      <c r="W1419" t="s">
        <v>36</v>
      </c>
      <c r="X1419">
        <v>0</v>
      </c>
      <c r="Y1419">
        <v>999</v>
      </c>
      <c r="Z1419" t="s">
        <v>36</v>
      </c>
      <c r="AA1419" t="s">
        <v>36</v>
      </c>
      <c r="AB1419" t="s">
        <v>36</v>
      </c>
      <c r="AC1419" t="s">
        <v>4365</v>
      </c>
      <c r="AD1419" t="s">
        <v>4365</v>
      </c>
      <c r="AE1419" t="s">
        <v>45</v>
      </c>
      <c r="AF1419" s="2"/>
      <c r="AI1419" s="2" t="str">
        <f>IF(COUNTIF(Classification!$B$2:$B$316,H1419)&gt;0, "FREIGHT", " ")</f>
        <v>FREIGHT</v>
      </c>
      <c r="AJ1419" s="2" t="e">
        <f>VLOOKUP(A1419,'Classification Test Result'!$A$2:$D$2428,4,FALSE)</f>
        <v>#N/A</v>
      </c>
      <c r="AL1419" s="2">
        <f>_xlfn.XLOOKUP($A1419,Results!$A$2:$A$2256,Results!G$2:G$2256,"")</f>
        <v>0</v>
      </c>
      <c r="AM1419" s="2">
        <f>_xlfn.XLOOKUP($A1419,Results!$A$2:$A$2256,Results!H$2:H$2256,"")</f>
        <v>0</v>
      </c>
      <c r="AN1419" s="2">
        <f>_xlfn.XLOOKUP($A1419,Results!$A$2:$A$2256,Results!I$2:I$2256,"")</f>
        <v>0</v>
      </c>
      <c r="AO1419" s="2">
        <f>_xlfn.XLOOKUP($A1419,Results!$A$2:$A$2256,Results!J$2:J$2256,"")</f>
        <v>0</v>
      </c>
      <c r="AP1419" s="2">
        <f>_xlfn.XLOOKUP($A1419,Results!$A$2:$A$2256,Results!K$2:K$2256,"")</f>
        <v>0</v>
      </c>
      <c r="AQ1419" s="2">
        <f>_xlfn.XLOOKUP($A1419,Results!$A$2:$A$2256,Results!L$2:L$2256,"")</f>
        <v>0</v>
      </c>
      <c r="AR1419" s="2">
        <f>_xlfn.XLOOKUP($A1419,Results!$A$2:$A$2256,Results!M$2:M$2256,"")</f>
        <v>0</v>
      </c>
      <c r="AS1419" s="2">
        <f>_xlfn.XLOOKUP($A1419,Results!$A$2:$A$2256,Results!N$2:N$2256,"")</f>
        <v>0</v>
      </c>
      <c r="AT1419" s="2">
        <f>_xlfn.XLOOKUP($A1419,Results!$A$2:$A$2256,Results!O$2:O$2256,"")</f>
        <v>0</v>
      </c>
      <c r="AU1419" s="2">
        <f>_xlfn.XLOOKUP($A1419,Results!$A$2:$A$2256,Results!P$2:P$2256,"")</f>
        <v>0</v>
      </c>
      <c r="AV1419" s="2">
        <f>_xlfn.XLOOKUP($A1419,Results!$A$2:$A$2256,Results!Q$2:Q$2256,"")</f>
        <v>0</v>
      </c>
      <c r="AW1419" s="2">
        <f>_xlfn.XLOOKUP($A1419,Results!$A$2:$A$2256,Results!R$2:R$2256,"")</f>
        <v>0</v>
      </c>
      <c r="AX1419" s="2">
        <f>_xlfn.XLOOKUP($A1419,Results!$A$2:$A$2256,Results!S$2:S$2256,"")</f>
        <v>0</v>
      </c>
      <c r="AY1419" s="2">
        <f>_xlfn.XLOOKUP($A1419,Results!$A$2:$A$2256,Results!T$2:T$2256,"")</f>
        <v>0</v>
      </c>
      <c r="AZ1419" s="2">
        <f>_xlfn.XLOOKUP($A1419,Results!$A$2:$A$2256,Results!U$2:U$2256,"")</f>
        <v>0</v>
      </c>
      <c r="BA1419" s="2">
        <f>_xlfn.XLOOKUP($A1419,Results!$A$2:$A$2256,Results!V$2:V$2256,"")</f>
        <v>0</v>
      </c>
      <c r="BB1419" s="2">
        <f>_xlfn.XLOOKUP($A1419,Results!$A$2:$A$2256,Results!W$2:W$2256,"")</f>
        <v>0</v>
      </c>
      <c r="BC1419" s="2">
        <f>_xlfn.XLOOKUP($A1419,Results!$A$2:$A$2256,Results!X$2:X$2256,"")</f>
        <v>0</v>
      </c>
      <c r="BD1419" s="2">
        <f>_xlfn.XLOOKUP($A1419,Results!$A$2:$A$2256,Results!Y$2:Y$2256,"")</f>
        <v>0</v>
      </c>
      <c r="BE1419" s="2">
        <f>_xlfn.XLOOKUP($A1419,Results!$A$2:$A$2256,Results!Z$2:Z$2256,"")</f>
        <v>0</v>
      </c>
    </row>
    <row r="1420" spans="1:57" ht="38.25" customHeight="1" x14ac:dyDescent="0.3">
      <c r="A1420">
        <v>907097</v>
      </c>
      <c r="B1420">
        <v>281452</v>
      </c>
      <c r="C1420" t="s">
        <v>36</v>
      </c>
      <c r="D1420" t="s">
        <v>1567</v>
      </c>
      <c r="F1420" s="2">
        <v>13482</v>
      </c>
      <c r="G1420" s="2">
        <v>4</v>
      </c>
      <c r="H1420" s="2" t="s">
        <v>4364</v>
      </c>
      <c r="I1420">
        <v>1</v>
      </c>
      <c r="J1420" t="s">
        <v>65</v>
      </c>
      <c r="K1420" t="s">
        <v>39</v>
      </c>
      <c r="L1420">
        <v>110</v>
      </c>
      <c r="M1420" s="2" t="s">
        <v>36</v>
      </c>
      <c r="N1420" s="9" t="s">
        <v>36</v>
      </c>
      <c r="O1420" t="s">
        <v>36</v>
      </c>
      <c r="P1420" t="s">
        <v>36</v>
      </c>
      <c r="Q1420" t="s">
        <v>36</v>
      </c>
      <c r="R1420">
        <v>110</v>
      </c>
      <c r="S1420" s="1">
        <v>45744.334424537039</v>
      </c>
      <c r="T1420" t="s">
        <v>42</v>
      </c>
      <c r="U1420" s="1">
        <v>45744.114583333343</v>
      </c>
      <c r="V1420" t="s">
        <v>43</v>
      </c>
      <c r="W1420" t="s">
        <v>36</v>
      </c>
      <c r="X1420">
        <v>0</v>
      </c>
      <c r="Y1420">
        <v>999</v>
      </c>
      <c r="Z1420" t="s">
        <v>36</v>
      </c>
      <c r="AA1420" t="s">
        <v>36</v>
      </c>
      <c r="AB1420" t="s">
        <v>36</v>
      </c>
      <c r="AC1420" t="s">
        <v>4365</v>
      </c>
      <c r="AD1420" t="s">
        <v>4365</v>
      </c>
      <c r="AE1420" t="s">
        <v>45</v>
      </c>
      <c r="AF1420" s="2"/>
      <c r="AI1420" s="2" t="str">
        <f>IF(COUNTIF(Classification!$B$2:$B$316,H1420)&gt;0, "FREIGHT", " ")</f>
        <v>FREIGHT</v>
      </c>
      <c r="AJ1420" s="2" t="e">
        <f>VLOOKUP(A1420,'Classification Test Result'!$A$2:$D$2428,4,FALSE)</f>
        <v>#N/A</v>
      </c>
      <c r="AL1420" s="2">
        <f>_xlfn.XLOOKUP($A1420,Results!$A$2:$A$2256,Results!G$2:G$2256,"")</f>
        <v>0</v>
      </c>
      <c r="AM1420" s="2">
        <f>_xlfn.XLOOKUP($A1420,Results!$A$2:$A$2256,Results!H$2:H$2256,"")</f>
        <v>0</v>
      </c>
      <c r="AN1420" s="2">
        <f>_xlfn.XLOOKUP($A1420,Results!$A$2:$A$2256,Results!I$2:I$2256,"")</f>
        <v>0</v>
      </c>
      <c r="AO1420" s="2">
        <f>_xlfn.XLOOKUP($A1420,Results!$A$2:$A$2256,Results!J$2:J$2256,"")</f>
        <v>0</v>
      </c>
      <c r="AP1420" s="2">
        <f>_xlfn.XLOOKUP($A1420,Results!$A$2:$A$2256,Results!K$2:K$2256,"")</f>
        <v>0</v>
      </c>
      <c r="AQ1420" s="2">
        <f>_xlfn.XLOOKUP($A1420,Results!$A$2:$A$2256,Results!L$2:L$2256,"")</f>
        <v>0</v>
      </c>
      <c r="AR1420" s="2">
        <f>_xlfn.XLOOKUP($A1420,Results!$A$2:$A$2256,Results!M$2:M$2256,"")</f>
        <v>0</v>
      </c>
      <c r="AS1420" s="2">
        <f>_xlfn.XLOOKUP($A1420,Results!$A$2:$A$2256,Results!N$2:N$2256,"")</f>
        <v>0</v>
      </c>
      <c r="AT1420" s="2">
        <f>_xlfn.XLOOKUP($A1420,Results!$A$2:$A$2256,Results!O$2:O$2256,"")</f>
        <v>0</v>
      </c>
      <c r="AU1420" s="2">
        <f>_xlfn.XLOOKUP($A1420,Results!$A$2:$A$2256,Results!P$2:P$2256,"")</f>
        <v>0</v>
      </c>
      <c r="AV1420" s="2">
        <f>_xlfn.XLOOKUP($A1420,Results!$A$2:$A$2256,Results!Q$2:Q$2256,"")</f>
        <v>0</v>
      </c>
      <c r="AW1420" s="2">
        <f>_xlfn.XLOOKUP($A1420,Results!$A$2:$A$2256,Results!R$2:R$2256,"")</f>
        <v>0</v>
      </c>
      <c r="AX1420" s="2">
        <f>_xlfn.XLOOKUP($A1420,Results!$A$2:$A$2256,Results!S$2:S$2256,"")</f>
        <v>0</v>
      </c>
      <c r="AY1420" s="2">
        <f>_xlfn.XLOOKUP($A1420,Results!$A$2:$A$2256,Results!T$2:T$2256,"")</f>
        <v>0</v>
      </c>
      <c r="AZ1420" s="2">
        <f>_xlfn.XLOOKUP($A1420,Results!$A$2:$A$2256,Results!U$2:U$2256,"")</f>
        <v>0</v>
      </c>
      <c r="BA1420" s="2">
        <f>_xlfn.XLOOKUP($A1420,Results!$A$2:$A$2256,Results!V$2:V$2256,"")</f>
        <v>0</v>
      </c>
      <c r="BB1420" s="2">
        <f>_xlfn.XLOOKUP($A1420,Results!$A$2:$A$2256,Results!W$2:W$2256,"")</f>
        <v>0</v>
      </c>
      <c r="BC1420" s="2">
        <f>_xlfn.XLOOKUP($A1420,Results!$A$2:$A$2256,Results!X$2:X$2256,"")</f>
        <v>0</v>
      </c>
      <c r="BD1420" s="2">
        <f>_xlfn.XLOOKUP($A1420,Results!$A$2:$A$2256,Results!Y$2:Y$2256,"")</f>
        <v>0</v>
      </c>
      <c r="BE1420" s="2">
        <f>_xlfn.XLOOKUP($A1420,Results!$A$2:$A$2256,Results!Z$2:Z$2256,"")</f>
        <v>0</v>
      </c>
    </row>
    <row r="1421" spans="1:57" ht="38.25" customHeight="1" x14ac:dyDescent="0.3">
      <c r="A1421">
        <v>907098</v>
      </c>
      <c r="B1421">
        <v>281453</v>
      </c>
      <c r="C1421" t="s">
        <v>36</v>
      </c>
      <c r="D1421" t="s">
        <v>1624</v>
      </c>
      <c r="F1421" s="2">
        <v>13482</v>
      </c>
      <c r="G1421" s="2">
        <v>2</v>
      </c>
      <c r="H1421" s="2" t="s">
        <v>4364</v>
      </c>
      <c r="I1421">
        <v>1</v>
      </c>
      <c r="J1421" t="s">
        <v>65</v>
      </c>
      <c r="K1421" t="s">
        <v>39</v>
      </c>
      <c r="L1421">
        <v>145</v>
      </c>
      <c r="M1421" s="2" t="s">
        <v>36</v>
      </c>
      <c r="N1421" s="9" t="s">
        <v>36</v>
      </c>
      <c r="O1421" t="s">
        <v>36</v>
      </c>
      <c r="P1421" t="s">
        <v>36</v>
      </c>
      <c r="Q1421" t="s">
        <v>36</v>
      </c>
      <c r="R1421">
        <v>145</v>
      </c>
      <c r="S1421" s="1">
        <v>45744.334394710648</v>
      </c>
      <c r="T1421" t="s">
        <v>42</v>
      </c>
      <c r="U1421" s="1">
        <v>45744.114583333343</v>
      </c>
      <c r="V1421" t="s">
        <v>43</v>
      </c>
      <c r="W1421" t="s">
        <v>36</v>
      </c>
      <c r="X1421">
        <v>0</v>
      </c>
      <c r="Y1421">
        <v>999</v>
      </c>
      <c r="Z1421" t="s">
        <v>36</v>
      </c>
      <c r="AA1421" t="s">
        <v>36</v>
      </c>
      <c r="AB1421" t="s">
        <v>36</v>
      </c>
      <c r="AC1421" t="s">
        <v>4365</v>
      </c>
      <c r="AD1421" t="s">
        <v>4365</v>
      </c>
      <c r="AE1421" t="s">
        <v>45</v>
      </c>
      <c r="AF1421" s="2"/>
      <c r="AI1421" s="2" t="str">
        <f>IF(COUNTIF(Classification!$B$2:$B$316,H1421)&gt;0, "FREIGHT", " ")</f>
        <v>FREIGHT</v>
      </c>
      <c r="AJ1421" s="2" t="e">
        <f>VLOOKUP(A1421,'Classification Test Result'!$A$2:$D$2428,4,FALSE)</f>
        <v>#N/A</v>
      </c>
      <c r="AL1421" s="2">
        <f>_xlfn.XLOOKUP($A1421,Results!$A$2:$A$2256,Results!G$2:G$2256,"")</f>
        <v>0</v>
      </c>
      <c r="AM1421" s="2">
        <f>_xlfn.XLOOKUP($A1421,Results!$A$2:$A$2256,Results!H$2:H$2256,"")</f>
        <v>0</v>
      </c>
      <c r="AN1421" s="2">
        <f>_xlfn.XLOOKUP($A1421,Results!$A$2:$A$2256,Results!I$2:I$2256,"")</f>
        <v>0</v>
      </c>
      <c r="AO1421" s="2">
        <f>_xlfn.XLOOKUP($A1421,Results!$A$2:$A$2256,Results!J$2:J$2256,"")</f>
        <v>0</v>
      </c>
      <c r="AP1421" s="2">
        <f>_xlfn.XLOOKUP($A1421,Results!$A$2:$A$2256,Results!K$2:K$2256,"")</f>
        <v>0</v>
      </c>
      <c r="AQ1421" s="2">
        <f>_xlfn.XLOOKUP($A1421,Results!$A$2:$A$2256,Results!L$2:L$2256,"")</f>
        <v>0</v>
      </c>
      <c r="AR1421" s="2">
        <f>_xlfn.XLOOKUP($A1421,Results!$A$2:$A$2256,Results!M$2:M$2256,"")</f>
        <v>0</v>
      </c>
      <c r="AS1421" s="2">
        <f>_xlfn.XLOOKUP($A1421,Results!$A$2:$A$2256,Results!N$2:N$2256,"")</f>
        <v>0</v>
      </c>
      <c r="AT1421" s="2">
        <f>_xlfn.XLOOKUP($A1421,Results!$A$2:$A$2256,Results!O$2:O$2256,"")</f>
        <v>0</v>
      </c>
      <c r="AU1421" s="2">
        <f>_xlfn.XLOOKUP($A1421,Results!$A$2:$A$2256,Results!P$2:P$2256,"")</f>
        <v>0</v>
      </c>
      <c r="AV1421" s="2">
        <f>_xlfn.XLOOKUP($A1421,Results!$A$2:$A$2256,Results!Q$2:Q$2256,"")</f>
        <v>0</v>
      </c>
      <c r="AW1421" s="2">
        <f>_xlfn.XLOOKUP($A1421,Results!$A$2:$A$2256,Results!R$2:R$2256,"")</f>
        <v>0</v>
      </c>
      <c r="AX1421" s="2">
        <f>_xlfn.XLOOKUP($A1421,Results!$A$2:$A$2256,Results!S$2:S$2256,"")</f>
        <v>0</v>
      </c>
      <c r="AY1421" s="2">
        <f>_xlfn.XLOOKUP($A1421,Results!$A$2:$A$2256,Results!T$2:T$2256,"")</f>
        <v>0</v>
      </c>
      <c r="AZ1421" s="2">
        <f>_xlfn.XLOOKUP($A1421,Results!$A$2:$A$2256,Results!U$2:U$2256,"")</f>
        <v>0</v>
      </c>
      <c r="BA1421" s="2">
        <f>_xlfn.XLOOKUP($A1421,Results!$A$2:$A$2256,Results!V$2:V$2256,"")</f>
        <v>0</v>
      </c>
      <c r="BB1421" s="2">
        <f>_xlfn.XLOOKUP($A1421,Results!$A$2:$A$2256,Results!W$2:W$2256,"")</f>
        <v>0</v>
      </c>
      <c r="BC1421" s="2">
        <f>_xlfn.XLOOKUP($A1421,Results!$A$2:$A$2256,Results!X$2:X$2256,"")</f>
        <v>0</v>
      </c>
      <c r="BD1421" s="2">
        <f>_xlfn.XLOOKUP($A1421,Results!$A$2:$A$2256,Results!Y$2:Y$2256,"")</f>
        <v>0</v>
      </c>
      <c r="BE1421" s="2">
        <f>_xlfn.XLOOKUP($A1421,Results!$A$2:$A$2256,Results!Z$2:Z$2256,"")</f>
        <v>0</v>
      </c>
    </row>
    <row r="1422" spans="1:57" ht="38.25" customHeight="1" x14ac:dyDescent="0.3">
      <c r="A1422">
        <v>907099</v>
      </c>
      <c r="B1422">
        <v>281455</v>
      </c>
      <c r="C1422" t="s">
        <v>36</v>
      </c>
      <c r="D1422" t="s">
        <v>1625</v>
      </c>
      <c r="F1422" s="2">
        <v>13482</v>
      </c>
      <c r="G1422" s="2">
        <v>2</v>
      </c>
      <c r="H1422" s="2" t="s">
        <v>4364</v>
      </c>
      <c r="I1422">
        <v>1</v>
      </c>
      <c r="J1422" t="s">
        <v>65</v>
      </c>
      <c r="K1422" t="s">
        <v>39</v>
      </c>
      <c r="L1422">
        <v>110</v>
      </c>
      <c r="M1422" s="2" t="s">
        <v>36</v>
      </c>
      <c r="N1422" s="9" t="s">
        <v>36</v>
      </c>
      <c r="O1422" t="s">
        <v>36</v>
      </c>
      <c r="P1422" t="s">
        <v>36</v>
      </c>
      <c r="Q1422" t="s">
        <v>36</v>
      </c>
      <c r="R1422">
        <v>110</v>
      </c>
      <c r="S1422" s="1">
        <v>45744.334347488417</v>
      </c>
      <c r="T1422" t="s">
        <v>42</v>
      </c>
      <c r="U1422" s="1">
        <v>45744.115277777782</v>
      </c>
      <c r="V1422" t="s">
        <v>43</v>
      </c>
      <c r="W1422" t="s">
        <v>36</v>
      </c>
      <c r="X1422">
        <v>0</v>
      </c>
      <c r="Y1422">
        <v>999</v>
      </c>
      <c r="Z1422" t="s">
        <v>36</v>
      </c>
      <c r="AA1422" t="s">
        <v>36</v>
      </c>
      <c r="AB1422" t="s">
        <v>36</v>
      </c>
      <c r="AC1422" t="s">
        <v>4365</v>
      </c>
      <c r="AD1422" t="s">
        <v>4365</v>
      </c>
      <c r="AE1422" t="s">
        <v>45</v>
      </c>
      <c r="AF1422" s="2"/>
      <c r="AI1422" s="2" t="str">
        <f>IF(COUNTIF(Classification!$B$2:$B$316,H1422)&gt;0, "FREIGHT", " ")</f>
        <v>FREIGHT</v>
      </c>
      <c r="AJ1422" s="2" t="e">
        <f>VLOOKUP(A1422,'Classification Test Result'!$A$2:$D$2428,4,FALSE)</f>
        <v>#N/A</v>
      </c>
      <c r="AL1422" s="2">
        <f>_xlfn.XLOOKUP($A1422,Results!$A$2:$A$2256,Results!G$2:G$2256,"")</f>
        <v>0</v>
      </c>
      <c r="AM1422" s="2">
        <f>_xlfn.XLOOKUP($A1422,Results!$A$2:$A$2256,Results!H$2:H$2256,"")</f>
        <v>0</v>
      </c>
      <c r="AN1422" s="2">
        <f>_xlfn.XLOOKUP($A1422,Results!$A$2:$A$2256,Results!I$2:I$2256,"")</f>
        <v>0</v>
      </c>
      <c r="AO1422" s="2">
        <f>_xlfn.XLOOKUP($A1422,Results!$A$2:$A$2256,Results!J$2:J$2256,"")</f>
        <v>0</v>
      </c>
      <c r="AP1422" s="2">
        <f>_xlfn.XLOOKUP($A1422,Results!$A$2:$A$2256,Results!K$2:K$2256,"")</f>
        <v>0</v>
      </c>
      <c r="AQ1422" s="2">
        <f>_xlfn.XLOOKUP($A1422,Results!$A$2:$A$2256,Results!L$2:L$2256,"")</f>
        <v>0</v>
      </c>
      <c r="AR1422" s="2">
        <f>_xlfn.XLOOKUP($A1422,Results!$A$2:$A$2256,Results!M$2:M$2256,"")</f>
        <v>0</v>
      </c>
      <c r="AS1422" s="2">
        <f>_xlfn.XLOOKUP($A1422,Results!$A$2:$A$2256,Results!N$2:N$2256,"")</f>
        <v>0</v>
      </c>
      <c r="AT1422" s="2">
        <f>_xlfn.XLOOKUP($A1422,Results!$A$2:$A$2256,Results!O$2:O$2256,"")</f>
        <v>0</v>
      </c>
      <c r="AU1422" s="2">
        <f>_xlfn.XLOOKUP($A1422,Results!$A$2:$A$2256,Results!P$2:P$2256,"")</f>
        <v>0</v>
      </c>
      <c r="AV1422" s="2">
        <f>_xlfn.XLOOKUP($A1422,Results!$A$2:$A$2256,Results!Q$2:Q$2256,"")</f>
        <v>0</v>
      </c>
      <c r="AW1422" s="2">
        <f>_xlfn.XLOOKUP($A1422,Results!$A$2:$A$2256,Results!R$2:R$2256,"")</f>
        <v>0</v>
      </c>
      <c r="AX1422" s="2">
        <f>_xlfn.XLOOKUP($A1422,Results!$A$2:$A$2256,Results!S$2:S$2256,"")</f>
        <v>0</v>
      </c>
      <c r="AY1422" s="2">
        <f>_xlfn.XLOOKUP($A1422,Results!$A$2:$A$2256,Results!T$2:T$2256,"")</f>
        <v>0</v>
      </c>
      <c r="AZ1422" s="2">
        <f>_xlfn.XLOOKUP($A1422,Results!$A$2:$A$2256,Results!U$2:U$2256,"")</f>
        <v>0</v>
      </c>
      <c r="BA1422" s="2">
        <f>_xlfn.XLOOKUP($A1422,Results!$A$2:$A$2256,Results!V$2:V$2256,"")</f>
        <v>0</v>
      </c>
      <c r="BB1422" s="2">
        <f>_xlfn.XLOOKUP($A1422,Results!$A$2:$A$2256,Results!W$2:W$2256,"")</f>
        <v>0</v>
      </c>
      <c r="BC1422" s="2">
        <f>_xlfn.XLOOKUP($A1422,Results!$A$2:$A$2256,Results!X$2:X$2256,"")</f>
        <v>0</v>
      </c>
      <c r="BD1422" s="2">
        <f>_xlfn.XLOOKUP($A1422,Results!$A$2:$A$2256,Results!Y$2:Y$2256,"")</f>
        <v>0</v>
      </c>
      <c r="BE1422" s="2">
        <f>_xlfn.XLOOKUP($A1422,Results!$A$2:$A$2256,Results!Z$2:Z$2256,"")</f>
        <v>0</v>
      </c>
    </row>
    <row r="1423" spans="1:57" ht="38.25" customHeight="1" x14ac:dyDescent="0.3">
      <c r="A1423">
        <v>907100</v>
      </c>
      <c r="B1423">
        <v>281456</v>
      </c>
      <c r="C1423" t="s">
        <v>36</v>
      </c>
      <c r="D1423" t="s">
        <v>1626</v>
      </c>
      <c r="F1423" s="2">
        <v>13482</v>
      </c>
      <c r="G1423" s="2">
        <v>2</v>
      </c>
      <c r="H1423" s="2" t="s">
        <v>4364</v>
      </c>
      <c r="I1423">
        <v>1</v>
      </c>
      <c r="J1423" t="s">
        <v>65</v>
      </c>
      <c r="K1423" t="s">
        <v>39</v>
      </c>
      <c r="L1423">
        <v>938.4</v>
      </c>
      <c r="M1423" s="2" t="s">
        <v>36</v>
      </c>
      <c r="N1423" s="9" t="s">
        <v>36</v>
      </c>
      <c r="O1423" t="s">
        <v>36</v>
      </c>
      <c r="P1423" t="s">
        <v>36</v>
      </c>
      <c r="Q1423" t="s">
        <v>36</v>
      </c>
      <c r="R1423">
        <v>938.4</v>
      </c>
      <c r="S1423" s="1">
        <v>45744.334328622688</v>
      </c>
      <c r="T1423" t="s">
        <v>42</v>
      </c>
      <c r="U1423" s="1">
        <v>45744.115277777782</v>
      </c>
      <c r="V1423" t="s">
        <v>43</v>
      </c>
      <c r="W1423" t="s">
        <v>36</v>
      </c>
      <c r="X1423">
        <v>0</v>
      </c>
      <c r="Y1423">
        <v>999</v>
      </c>
      <c r="Z1423" t="s">
        <v>36</v>
      </c>
      <c r="AA1423" t="s">
        <v>36</v>
      </c>
      <c r="AB1423" t="s">
        <v>36</v>
      </c>
      <c r="AC1423" t="s">
        <v>4365</v>
      </c>
      <c r="AD1423" t="s">
        <v>4365</v>
      </c>
      <c r="AE1423" t="s">
        <v>45</v>
      </c>
      <c r="AF1423" s="2"/>
      <c r="AI1423" s="2" t="str">
        <f>IF(COUNTIF(Classification!$B$2:$B$316,H1423)&gt;0, "FREIGHT", " ")</f>
        <v>FREIGHT</v>
      </c>
      <c r="AJ1423" s="2" t="e">
        <f>VLOOKUP(A1423,'Classification Test Result'!$A$2:$D$2428,4,FALSE)</f>
        <v>#N/A</v>
      </c>
      <c r="AL1423" s="2">
        <f>_xlfn.XLOOKUP($A1423,Results!$A$2:$A$2256,Results!G$2:G$2256,"")</f>
        <v>0</v>
      </c>
      <c r="AM1423" s="2">
        <f>_xlfn.XLOOKUP($A1423,Results!$A$2:$A$2256,Results!H$2:H$2256,"")</f>
        <v>0</v>
      </c>
      <c r="AN1423" s="2">
        <f>_xlfn.XLOOKUP($A1423,Results!$A$2:$A$2256,Results!I$2:I$2256,"")</f>
        <v>0</v>
      </c>
      <c r="AO1423" s="2">
        <f>_xlfn.XLOOKUP($A1423,Results!$A$2:$A$2256,Results!J$2:J$2256,"")</f>
        <v>0</v>
      </c>
      <c r="AP1423" s="2">
        <f>_xlfn.XLOOKUP($A1423,Results!$A$2:$A$2256,Results!K$2:K$2256,"")</f>
        <v>0</v>
      </c>
      <c r="AQ1423" s="2">
        <f>_xlfn.XLOOKUP($A1423,Results!$A$2:$A$2256,Results!L$2:L$2256,"")</f>
        <v>0</v>
      </c>
      <c r="AR1423" s="2">
        <f>_xlfn.XLOOKUP($A1423,Results!$A$2:$A$2256,Results!M$2:M$2256,"")</f>
        <v>0</v>
      </c>
      <c r="AS1423" s="2">
        <f>_xlfn.XLOOKUP($A1423,Results!$A$2:$A$2256,Results!N$2:N$2256,"")</f>
        <v>0</v>
      </c>
      <c r="AT1423" s="2">
        <f>_xlfn.XLOOKUP($A1423,Results!$A$2:$A$2256,Results!O$2:O$2256,"")</f>
        <v>0</v>
      </c>
      <c r="AU1423" s="2">
        <f>_xlfn.XLOOKUP($A1423,Results!$A$2:$A$2256,Results!P$2:P$2256,"")</f>
        <v>0</v>
      </c>
      <c r="AV1423" s="2">
        <f>_xlfn.XLOOKUP($A1423,Results!$A$2:$A$2256,Results!Q$2:Q$2256,"")</f>
        <v>0</v>
      </c>
      <c r="AW1423" s="2">
        <f>_xlfn.XLOOKUP($A1423,Results!$A$2:$A$2256,Results!R$2:R$2256,"")</f>
        <v>0</v>
      </c>
      <c r="AX1423" s="2">
        <f>_xlfn.XLOOKUP($A1423,Results!$A$2:$A$2256,Results!S$2:S$2256,"")</f>
        <v>0</v>
      </c>
      <c r="AY1423" s="2">
        <f>_xlfn.XLOOKUP($A1423,Results!$A$2:$A$2256,Results!T$2:T$2256,"")</f>
        <v>0</v>
      </c>
      <c r="AZ1423" s="2">
        <f>_xlfn.XLOOKUP($A1423,Results!$A$2:$A$2256,Results!U$2:U$2256,"")</f>
        <v>0</v>
      </c>
      <c r="BA1423" s="2">
        <f>_xlfn.XLOOKUP($A1423,Results!$A$2:$A$2256,Results!V$2:V$2256,"")</f>
        <v>0</v>
      </c>
      <c r="BB1423" s="2">
        <f>_xlfn.XLOOKUP($A1423,Results!$A$2:$A$2256,Results!W$2:W$2256,"")</f>
        <v>0</v>
      </c>
      <c r="BC1423" s="2">
        <f>_xlfn.XLOOKUP($A1423,Results!$A$2:$A$2256,Results!X$2:X$2256,"")</f>
        <v>0</v>
      </c>
      <c r="BD1423" s="2">
        <f>_xlfn.XLOOKUP($A1423,Results!$A$2:$A$2256,Results!Y$2:Y$2256,"")</f>
        <v>0</v>
      </c>
      <c r="BE1423" s="2">
        <f>_xlfn.XLOOKUP($A1423,Results!$A$2:$A$2256,Results!Z$2:Z$2256,"")</f>
        <v>0</v>
      </c>
    </row>
    <row r="1424" spans="1:57" ht="38.25" customHeight="1" x14ac:dyDescent="0.3">
      <c r="A1424">
        <v>907101</v>
      </c>
      <c r="B1424">
        <v>281458</v>
      </c>
      <c r="C1424" t="s">
        <v>36</v>
      </c>
      <c r="D1424" t="s">
        <v>1627</v>
      </c>
      <c r="F1424" s="2">
        <v>13482</v>
      </c>
      <c r="G1424" s="2">
        <v>4</v>
      </c>
      <c r="H1424" s="2" t="s">
        <v>4364</v>
      </c>
      <c r="I1424">
        <v>1</v>
      </c>
      <c r="J1424" t="s">
        <v>65</v>
      </c>
      <c r="K1424" t="s">
        <v>39</v>
      </c>
      <c r="L1424">
        <v>110</v>
      </c>
      <c r="M1424" s="2" t="s">
        <v>36</v>
      </c>
      <c r="N1424" s="9" t="s">
        <v>36</v>
      </c>
      <c r="O1424" t="s">
        <v>36</v>
      </c>
      <c r="P1424" t="s">
        <v>36</v>
      </c>
      <c r="Q1424" t="s">
        <v>36</v>
      </c>
      <c r="R1424">
        <v>110</v>
      </c>
      <c r="S1424" s="1">
        <v>45744.334313113417</v>
      </c>
      <c r="T1424" t="s">
        <v>42</v>
      </c>
      <c r="U1424" s="1">
        <v>45744.115972222222</v>
      </c>
      <c r="V1424" t="s">
        <v>43</v>
      </c>
      <c r="W1424" t="s">
        <v>36</v>
      </c>
      <c r="X1424">
        <v>0</v>
      </c>
      <c r="Y1424">
        <v>999</v>
      </c>
      <c r="Z1424" t="s">
        <v>36</v>
      </c>
      <c r="AA1424" t="s">
        <v>36</v>
      </c>
      <c r="AB1424" t="s">
        <v>36</v>
      </c>
      <c r="AC1424" t="s">
        <v>4365</v>
      </c>
      <c r="AD1424" t="s">
        <v>4365</v>
      </c>
      <c r="AE1424" t="s">
        <v>45</v>
      </c>
      <c r="AF1424" s="2"/>
      <c r="AI1424" s="2" t="str">
        <f>IF(COUNTIF(Classification!$B$2:$B$316,H1424)&gt;0, "FREIGHT", " ")</f>
        <v>FREIGHT</v>
      </c>
      <c r="AJ1424" s="2" t="e">
        <f>VLOOKUP(A1424,'Classification Test Result'!$A$2:$D$2428,4,FALSE)</f>
        <v>#N/A</v>
      </c>
      <c r="AL1424" s="2">
        <f>_xlfn.XLOOKUP($A1424,Results!$A$2:$A$2256,Results!G$2:G$2256,"")</f>
        <v>0</v>
      </c>
      <c r="AM1424" s="2">
        <f>_xlfn.XLOOKUP($A1424,Results!$A$2:$A$2256,Results!H$2:H$2256,"")</f>
        <v>0</v>
      </c>
      <c r="AN1424" s="2">
        <f>_xlfn.XLOOKUP($A1424,Results!$A$2:$A$2256,Results!I$2:I$2256,"")</f>
        <v>0</v>
      </c>
      <c r="AO1424" s="2">
        <f>_xlfn.XLOOKUP($A1424,Results!$A$2:$A$2256,Results!J$2:J$2256,"")</f>
        <v>0</v>
      </c>
      <c r="AP1424" s="2">
        <f>_xlfn.XLOOKUP($A1424,Results!$A$2:$A$2256,Results!K$2:K$2256,"")</f>
        <v>0</v>
      </c>
      <c r="AQ1424" s="2">
        <f>_xlfn.XLOOKUP($A1424,Results!$A$2:$A$2256,Results!L$2:L$2256,"")</f>
        <v>0</v>
      </c>
      <c r="AR1424" s="2">
        <f>_xlfn.XLOOKUP($A1424,Results!$A$2:$A$2256,Results!M$2:M$2256,"")</f>
        <v>0</v>
      </c>
      <c r="AS1424" s="2">
        <f>_xlfn.XLOOKUP($A1424,Results!$A$2:$A$2256,Results!N$2:N$2256,"")</f>
        <v>0</v>
      </c>
      <c r="AT1424" s="2">
        <f>_xlfn.XLOOKUP($A1424,Results!$A$2:$A$2256,Results!O$2:O$2256,"")</f>
        <v>0</v>
      </c>
      <c r="AU1424" s="2">
        <f>_xlfn.XLOOKUP($A1424,Results!$A$2:$A$2256,Results!P$2:P$2256,"")</f>
        <v>0</v>
      </c>
      <c r="AV1424" s="2">
        <f>_xlfn.XLOOKUP($A1424,Results!$A$2:$A$2256,Results!Q$2:Q$2256,"")</f>
        <v>0</v>
      </c>
      <c r="AW1424" s="2">
        <f>_xlfn.XLOOKUP($A1424,Results!$A$2:$A$2256,Results!R$2:R$2256,"")</f>
        <v>0</v>
      </c>
      <c r="AX1424" s="2">
        <f>_xlfn.XLOOKUP($A1424,Results!$A$2:$A$2256,Results!S$2:S$2256,"")</f>
        <v>0</v>
      </c>
      <c r="AY1424" s="2">
        <f>_xlfn.XLOOKUP($A1424,Results!$A$2:$A$2256,Results!T$2:T$2256,"")</f>
        <v>0</v>
      </c>
      <c r="AZ1424" s="2">
        <f>_xlfn.XLOOKUP($A1424,Results!$A$2:$A$2256,Results!U$2:U$2256,"")</f>
        <v>0</v>
      </c>
      <c r="BA1424" s="2">
        <f>_xlfn.XLOOKUP($A1424,Results!$A$2:$A$2256,Results!V$2:V$2256,"")</f>
        <v>0</v>
      </c>
      <c r="BB1424" s="2">
        <f>_xlfn.XLOOKUP($A1424,Results!$A$2:$A$2256,Results!W$2:W$2256,"")</f>
        <v>0</v>
      </c>
      <c r="BC1424" s="2">
        <f>_xlfn.XLOOKUP($A1424,Results!$A$2:$A$2256,Results!X$2:X$2256,"")</f>
        <v>0</v>
      </c>
      <c r="BD1424" s="2">
        <f>_xlfn.XLOOKUP($A1424,Results!$A$2:$A$2256,Results!Y$2:Y$2256,"")</f>
        <v>0</v>
      </c>
      <c r="BE1424" s="2">
        <f>_xlfn.XLOOKUP($A1424,Results!$A$2:$A$2256,Results!Z$2:Z$2256,"")</f>
        <v>0</v>
      </c>
    </row>
    <row r="1425" spans="1:57" ht="38.25" customHeight="1" x14ac:dyDescent="0.3">
      <c r="A1425">
        <v>907102</v>
      </c>
      <c r="B1425">
        <v>281472</v>
      </c>
      <c r="C1425" t="s">
        <v>36</v>
      </c>
      <c r="D1425" t="s">
        <v>451</v>
      </c>
      <c r="F1425" s="2">
        <v>13482</v>
      </c>
      <c r="G1425" s="2">
        <v>3</v>
      </c>
      <c r="H1425" s="2" t="s">
        <v>4364</v>
      </c>
      <c r="I1425">
        <v>1</v>
      </c>
      <c r="J1425" t="s">
        <v>65</v>
      </c>
      <c r="K1425" t="s">
        <v>39</v>
      </c>
      <c r="L1425">
        <v>169.88</v>
      </c>
      <c r="M1425" s="2" t="s">
        <v>36</v>
      </c>
      <c r="N1425" s="9" t="s">
        <v>36</v>
      </c>
      <c r="O1425" t="s">
        <v>36</v>
      </c>
      <c r="P1425" t="s">
        <v>36</v>
      </c>
      <c r="Q1425" t="s">
        <v>36</v>
      </c>
      <c r="R1425">
        <v>169.88</v>
      </c>
      <c r="S1425" s="1">
        <v>45744.334028124998</v>
      </c>
      <c r="T1425" t="s">
        <v>42</v>
      </c>
      <c r="U1425" s="1">
        <v>45744.118055555547</v>
      </c>
      <c r="V1425" t="s">
        <v>43</v>
      </c>
      <c r="W1425" t="s">
        <v>36</v>
      </c>
      <c r="X1425">
        <v>0</v>
      </c>
      <c r="Y1425">
        <v>999</v>
      </c>
      <c r="Z1425" t="s">
        <v>36</v>
      </c>
      <c r="AA1425" t="s">
        <v>36</v>
      </c>
      <c r="AB1425" t="s">
        <v>36</v>
      </c>
      <c r="AC1425" t="s">
        <v>4365</v>
      </c>
      <c r="AD1425" t="s">
        <v>4365</v>
      </c>
      <c r="AE1425" t="s">
        <v>45</v>
      </c>
      <c r="AF1425" s="2"/>
      <c r="AI1425" s="2" t="str">
        <f>IF(COUNTIF(Classification!$B$2:$B$316,H1425)&gt;0, "FREIGHT", " ")</f>
        <v>FREIGHT</v>
      </c>
      <c r="AJ1425" s="2" t="e">
        <f>VLOOKUP(A1425,'Classification Test Result'!$A$2:$D$2428,4,FALSE)</f>
        <v>#N/A</v>
      </c>
      <c r="AL1425" s="2">
        <f>_xlfn.XLOOKUP($A1425,Results!$A$2:$A$2256,Results!G$2:G$2256,"")</f>
        <v>0</v>
      </c>
      <c r="AM1425" s="2">
        <f>_xlfn.XLOOKUP($A1425,Results!$A$2:$A$2256,Results!H$2:H$2256,"")</f>
        <v>0</v>
      </c>
      <c r="AN1425" s="2">
        <f>_xlfn.XLOOKUP($A1425,Results!$A$2:$A$2256,Results!I$2:I$2256,"")</f>
        <v>0</v>
      </c>
      <c r="AO1425" s="2">
        <f>_xlfn.XLOOKUP($A1425,Results!$A$2:$A$2256,Results!J$2:J$2256,"")</f>
        <v>0</v>
      </c>
      <c r="AP1425" s="2">
        <f>_xlfn.XLOOKUP($A1425,Results!$A$2:$A$2256,Results!K$2:K$2256,"")</f>
        <v>0</v>
      </c>
      <c r="AQ1425" s="2">
        <f>_xlfn.XLOOKUP($A1425,Results!$A$2:$A$2256,Results!L$2:L$2256,"")</f>
        <v>0</v>
      </c>
      <c r="AR1425" s="2">
        <f>_xlfn.XLOOKUP($A1425,Results!$A$2:$A$2256,Results!M$2:M$2256,"")</f>
        <v>0</v>
      </c>
      <c r="AS1425" s="2">
        <f>_xlfn.XLOOKUP($A1425,Results!$A$2:$A$2256,Results!N$2:N$2256,"")</f>
        <v>0</v>
      </c>
      <c r="AT1425" s="2">
        <f>_xlfn.XLOOKUP($A1425,Results!$A$2:$A$2256,Results!O$2:O$2256,"")</f>
        <v>0</v>
      </c>
      <c r="AU1425" s="2">
        <f>_xlfn.XLOOKUP($A1425,Results!$A$2:$A$2256,Results!P$2:P$2256,"")</f>
        <v>0</v>
      </c>
      <c r="AV1425" s="2">
        <f>_xlfn.XLOOKUP($A1425,Results!$A$2:$A$2256,Results!Q$2:Q$2256,"")</f>
        <v>0</v>
      </c>
      <c r="AW1425" s="2">
        <f>_xlfn.XLOOKUP($A1425,Results!$A$2:$A$2256,Results!R$2:R$2256,"")</f>
        <v>0</v>
      </c>
      <c r="AX1425" s="2">
        <f>_xlfn.XLOOKUP($A1425,Results!$A$2:$A$2256,Results!S$2:S$2256,"")</f>
        <v>0</v>
      </c>
      <c r="AY1425" s="2">
        <f>_xlfn.XLOOKUP($A1425,Results!$A$2:$A$2256,Results!T$2:T$2256,"")</f>
        <v>0</v>
      </c>
      <c r="AZ1425" s="2">
        <f>_xlfn.XLOOKUP($A1425,Results!$A$2:$A$2256,Results!U$2:U$2256,"")</f>
        <v>0</v>
      </c>
      <c r="BA1425" s="2">
        <f>_xlfn.XLOOKUP($A1425,Results!$A$2:$A$2256,Results!V$2:V$2256,"")</f>
        <v>0</v>
      </c>
      <c r="BB1425" s="2">
        <f>_xlfn.XLOOKUP($A1425,Results!$A$2:$A$2256,Results!W$2:W$2256,"")</f>
        <v>0</v>
      </c>
      <c r="BC1425" s="2">
        <f>_xlfn.XLOOKUP($A1425,Results!$A$2:$A$2256,Results!X$2:X$2256,"")</f>
        <v>0</v>
      </c>
      <c r="BD1425" s="2">
        <f>_xlfn.XLOOKUP($A1425,Results!$A$2:$A$2256,Results!Y$2:Y$2256,"")</f>
        <v>0</v>
      </c>
      <c r="BE1425" s="2">
        <f>_xlfn.XLOOKUP($A1425,Results!$A$2:$A$2256,Results!Z$2:Z$2256,"")</f>
        <v>0</v>
      </c>
    </row>
    <row r="1426" spans="1:57" ht="38.25" customHeight="1" x14ac:dyDescent="0.3">
      <c r="A1426">
        <v>907103</v>
      </c>
      <c r="B1426">
        <v>281473</v>
      </c>
      <c r="C1426" t="s">
        <v>36</v>
      </c>
      <c r="D1426" t="s">
        <v>1056</v>
      </c>
      <c r="F1426" s="2">
        <v>13482</v>
      </c>
      <c r="G1426" s="2">
        <v>4</v>
      </c>
      <c r="H1426" s="2" t="s">
        <v>4364</v>
      </c>
      <c r="I1426">
        <v>1</v>
      </c>
      <c r="J1426" t="s">
        <v>65</v>
      </c>
      <c r="K1426" t="s">
        <v>39</v>
      </c>
      <c r="L1426">
        <v>360.65</v>
      </c>
      <c r="M1426" s="2" t="s">
        <v>36</v>
      </c>
      <c r="N1426" s="9" t="s">
        <v>36</v>
      </c>
      <c r="O1426" t="s">
        <v>36</v>
      </c>
      <c r="P1426" t="s">
        <v>36</v>
      </c>
      <c r="Q1426" t="s">
        <v>36</v>
      </c>
      <c r="R1426">
        <v>360.65</v>
      </c>
      <c r="S1426" s="1">
        <v>45744.333998344897</v>
      </c>
      <c r="T1426" t="s">
        <v>42</v>
      </c>
      <c r="U1426" s="1">
        <v>45744.118750000001</v>
      </c>
      <c r="V1426" t="s">
        <v>43</v>
      </c>
      <c r="W1426" t="s">
        <v>36</v>
      </c>
      <c r="X1426">
        <v>0</v>
      </c>
      <c r="Y1426">
        <v>999</v>
      </c>
      <c r="Z1426" t="s">
        <v>36</v>
      </c>
      <c r="AA1426" t="s">
        <v>36</v>
      </c>
      <c r="AB1426" t="s">
        <v>36</v>
      </c>
      <c r="AC1426" t="s">
        <v>4365</v>
      </c>
      <c r="AD1426" t="s">
        <v>4365</v>
      </c>
      <c r="AE1426" t="s">
        <v>45</v>
      </c>
      <c r="AF1426" s="2"/>
      <c r="AI1426" s="2" t="str">
        <f>IF(COUNTIF(Classification!$B$2:$B$316,H1426)&gt;0, "FREIGHT", " ")</f>
        <v>FREIGHT</v>
      </c>
      <c r="AJ1426" s="2" t="e">
        <f>VLOOKUP(A1426,'Classification Test Result'!$A$2:$D$2428,4,FALSE)</f>
        <v>#N/A</v>
      </c>
      <c r="AL1426" s="2">
        <f>_xlfn.XLOOKUP($A1426,Results!$A$2:$A$2256,Results!G$2:G$2256,"")</f>
        <v>0</v>
      </c>
      <c r="AM1426" s="2">
        <f>_xlfn.XLOOKUP($A1426,Results!$A$2:$A$2256,Results!H$2:H$2256,"")</f>
        <v>0</v>
      </c>
      <c r="AN1426" s="2">
        <f>_xlfn.XLOOKUP($A1426,Results!$A$2:$A$2256,Results!I$2:I$2256,"")</f>
        <v>0</v>
      </c>
      <c r="AO1426" s="2">
        <f>_xlfn.XLOOKUP($A1426,Results!$A$2:$A$2256,Results!J$2:J$2256,"")</f>
        <v>0</v>
      </c>
      <c r="AP1426" s="2">
        <f>_xlfn.XLOOKUP($A1426,Results!$A$2:$A$2256,Results!K$2:K$2256,"")</f>
        <v>0</v>
      </c>
      <c r="AQ1426" s="2">
        <f>_xlfn.XLOOKUP($A1426,Results!$A$2:$A$2256,Results!L$2:L$2256,"")</f>
        <v>0</v>
      </c>
      <c r="AR1426" s="2">
        <f>_xlfn.XLOOKUP($A1426,Results!$A$2:$A$2256,Results!M$2:M$2256,"")</f>
        <v>0</v>
      </c>
      <c r="AS1426" s="2">
        <f>_xlfn.XLOOKUP($A1426,Results!$A$2:$A$2256,Results!N$2:N$2256,"")</f>
        <v>0</v>
      </c>
      <c r="AT1426" s="2">
        <f>_xlfn.XLOOKUP($A1426,Results!$A$2:$A$2256,Results!O$2:O$2256,"")</f>
        <v>0</v>
      </c>
      <c r="AU1426" s="2">
        <f>_xlfn.XLOOKUP($A1426,Results!$A$2:$A$2256,Results!P$2:P$2256,"")</f>
        <v>0</v>
      </c>
      <c r="AV1426" s="2">
        <f>_xlfn.XLOOKUP($A1426,Results!$A$2:$A$2256,Results!Q$2:Q$2256,"")</f>
        <v>0</v>
      </c>
      <c r="AW1426" s="2">
        <f>_xlfn.XLOOKUP($A1426,Results!$A$2:$A$2256,Results!R$2:R$2256,"")</f>
        <v>0</v>
      </c>
      <c r="AX1426" s="2">
        <f>_xlfn.XLOOKUP($A1426,Results!$A$2:$A$2256,Results!S$2:S$2256,"")</f>
        <v>0</v>
      </c>
      <c r="AY1426" s="2">
        <f>_xlfn.XLOOKUP($A1426,Results!$A$2:$A$2256,Results!T$2:T$2256,"")</f>
        <v>0</v>
      </c>
      <c r="AZ1426" s="2">
        <f>_xlfn.XLOOKUP($A1426,Results!$A$2:$A$2256,Results!U$2:U$2256,"")</f>
        <v>0</v>
      </c>
      <c r="BA1426" s="2">
        <f>_xlfn.XLOOKUP($A1426,Results!$A$2:$A$2256,Results!V$2:V$2256,"")</f>
        <v>0</v>
      </c>
      <c r="BB1426" s="2">
        <f>_xlfn.XLOOKUP($A1426,Results!$A$2:$A$2256,Results!W$2:W$2256,"")</f>
        <v>0</v>
      </c>
      <c r="BC1426" s="2">
        <f>_xlfn.XLOOKUP($A1426,Results!$A$2:$A$2256,Results!X$2:X$2256,"")</f>
        <v>0</v>
      </c>
      <c r="BD1426" s="2">
        <f>_xlfn.XLOOKUP($A1426,Results!$A$2:$A$2256,Results!Y$2:Y$2256,"")</f>
        <v>0</v>
      </c>
      <c r="BE1426" s="2">
        <f>_xlfn.XLOOKUP($A1426,Results!$A$2:$A$2256,Results!Z$2:Z$2256,"")</f>
        <v>0</v>
      </c>
    </row>
    <row r="1427" spans="1:57" ht="38.25" customHeight="1" x14ac:dyDescent="0.3">
      <c r="A1427">
        <v>907104</v>
      </c>
      <c r="B1427">
        <v>281632</v>
      </c>
      <c r="C1427" t="s">
        <v>36</v>
      </c>
      <c r="D1427">
        <v>9341425364</v>
      </c>
      <c r="F1427" s="2">
        <v>11471</v>
      </c>
      <c r="G1427" s="2">
        <v>1</v>
      </c>
      <c r="H1427" s="2" t="s">
        <v>4366</v>
      </c>
      <c r="I1427">
        <v>1</v>
      </c>
      <c r="J1427" t="s">
        <v>39</v>
      </c>
      <c r="K1427" t="s">
        <v>39</v>
      </c>
      <c r="L1427">
        <v>3124</v>
      </c>
      <c r="M1427" s="2" t="s">
        <v>36</v>
      </c>
      <c r="N1427" s="9" t="s">
        <v>36</v>
      </c>
      <c r="O1427" t="s">
        <v>36</v>
      </c>
      <c r="P1427" t="s">
        <v>36</v>
      </c>
      <c r="Q1427" t="s">
        <v>36</v>
      </c>
      <c r="R1427">
        <v>3124</v>
      </c>
      <c r="S1427" s="1">
        <v>45744.502089618058</v>
      </c>
      <c r="T1427" t="s">
        <v>42</v>
      </c>
      <c r="U1427" s="1">
        <v>45744.273611111108</v>
      </c>
      <c r="V1427" t="s">
        <v>43</v>
      </c>
      <c r="W1427" t="s">
        <v>36</v>
      </c>
      <c r="X1427">
        <v>0</v>
      </c>
      <c r="Y1427">
        <v>201</v>
      </c>
      <c r="Z1427" t="s">
        <v>36</v>
      </c>
      <c r="AA1427" t="s">
        <v>36</v>
      </c>
      <c r="AB1427" t="s">
        <v>36</v>
      </c>
      <c r="AC1427" t="s">
        <v>49</v>
      </c>
      <c r="AD1427" t="s">
        <v>49</v>
      </c>
      <c r="AE1427" t="s">
        <v>45</v>
      </c>
      <c r="AF1427" s="2"/>
      <c r="AI1427" s="2" t="s">
        <v>92</v>
      </c>
      <c r="AJ1427" s="2" t="e">
        <f>VLOOKUP(A1427,'Classification Test Result'!$A$2:$D$2428,4,FALSE)</f>
        <v>#N/A</v>
      </c>
      <c r="AL1427" s="2">
        <f>_xlfn.XLOOKUP($A1427,Results!$A$2:$A$2256,Results!G$2:G$2256,"")</f>
        <v>0</v>
      </c>
      <c r="AM1427" s="2">
        <f>_xlfn.XLOOKUP($A1427,Results!$A$2:$A$2256,Results!H$2:H$2256,"")</f>
        <v>0</v>
      </c>
      <c r="AN1427" s="2">
        <f>_xlfn.XLOOKUP($A1427,Results!$A$2:$A$2256,Results!I$2:I$2256,"")</f>
        <v>0</v>
      </c>
      <c r="AO1427" s="2">
        <f>_xlfn.XLOOKUP($A1427,Results!$A$2:$A$2256,Results!J$2:J$2256,"")</f>
        <v>0</v>
      </c>
      <c r="AP1427" s="2">
        <f>_xlfn.XLOOKUP($A1427,Results!$A$2:$A$2256,Results!K$2:K$2256,"")</f>
        <v>0</v>
      </c>
      <c r="AQ1427" s="2">
        <f>_xlfn.XLOOKUP($A1427,Results!$A$2:$A$2256,Results!L$2:L$2256,"")</f>
        <v>0</v>
      </c>
      <c r="AR1427" s="2">
        <f>_xlfn.XLOOKUP($A1427,Results!$A$2:$A$2256,Results!M$2:M$2256,"")</f>
        <v>0</v>
      </c>
      <c r="AS1427" s="2">
        <f>_xlfn.XLOOKUP($A1427,Results!$A$2:$A$2256,Results!N$2:N$2256,"")</f>
        <v>0</v>
      </c>
      <c r="AT1427" s="2">
        <f>_xlfn.XLOOKUP($A1427,Results!$A$2:$A$2256,Results!O$2:O$2256,"")</f>
        <v>0</v>
      </c>
      <c r="AU1427" s="2">
        <f>_xlfn.XLOOKUP($A1427,Results!$A$2:$A$2256,Results!P$2:P$2256,"")</f>
        <v>0</v>
      </c>
      <c r="AV1427" s="2">
        <f>_xlfn.XLOOKUP($A1427,Results!$A$2:$A$2256,Results!Q$2:Q$2256,"")</f>
        <v>0</v>
      </c>
      <c r="AW1427" s="2">
        <f>_xlfn.XLOOKUP($A1427,Results!$A$2:$A$2256,Results!R$2:R$2256,"")</f>
        <v>0</v>
      </c>
      <c r="AX1427" s="2">
        <f>_xlfn.XLOOKUP($A1427,Results!$A$2:$A$2256,Results!S$2:S$2256,"")</f>
        <v>0</v>
      </c>
      <c r="AY1427" s="2">
        <f>_xlfn.XLOOKUP($A1427,Results!$A$2:$A$2256,Results!T$2:T$2256,"")</f>
        <v>0</v>
      </c>
      <c r="AZ1427" s="2">
        <f>_xlfn.XLOOKUP($A1427,Results!$A$2:$A$2256,Results!U$2:U$2256,"")</f>
        <v>0</v>
      </c>
      <c r="BA1427" s="2">
        <f>_xlfn.XLOOKUP($A1427,Results!$A$2:$A$2256,Results!V$2:V$2256,"")</f>
        <v>0</v>
      </c>
      <c r="BB1427" s="2">
        <f>_xlfn.XLOOKUP($A1427,Results!$A$2:$A$2256,Results!W$2:W$2256,"")</f>
        <v>0</v>
      </c>
      <c r="BC1427" s="2">
        <f>_xlfn.XLOOKUP($A1427,Results!$A$2:$A$2256,Results!X$2:X$2256,"")</f>
        <v>0</v>
      </c>
      <c r="BD1427" s="2">
        <f>_xlfn.XLOOKUP($A1427,Results!$A$2:$A$2256,Results!Y$2:Y$2256,"")</f>
        <v>0</v>
      </c>
      <c r="BE1427" s="2">
        <f>_xlfn.XLOOKUP($A1427,Results!$A$2:$A$2256,Results!Z$2:Z$2256,"")</f>
        <v>0</v>
      </c>
    </row>
    <row r="1428" spans="1:57" ht="38.25" customHeight="1" x14ac:dyDescent="0.3">
      <c r="A1428">
        <v>907105</v>
      </c>
      <c r="B1428">
        <v>281798</v>
      </c>
      <c r="C1428" t="s">
        <v>36</v>
      </c>
      <c r="D1428">
        <v>9341405378</v>
      </c>
      <c r="F1428" s="2">
        <v>11471</v>
      </c>
      <c r="G1428" s="2">
        <v>1</v>
      </c>
      <c r="H1428" s="2" t="s">
        <v>4367</v>
      </c>
      <c r="I1428">
        <v>8</v>
      </c>
      <c r="J1428" t="s">
        <v>39</v>
      </c>
      <c r="K1428" t="s">
        <v>39</v>
      </c>
      <c r="L1428">
        <v>80</v>
      </c>
      <c r="M1428" s="2" t="s">
        <v>4368</v>
      </c>
      <c r="N1428" s="9" t="s">
        <v>36</v>
      </c>
      <c r="O1428" t="s">
        <v>36</v>
      </c>
      <c r="P1428" t="s">
        <v>36</v>
      </c>
      <c r="Q1428" t="s">
        <v>36</v>
      </c>
      <c r="R1428">
        <v>640</v>
      </c>
      <c r="S1428" s="1">
        <v>45744.583763692128</v>
      </c>
      <c r="T1428" t="s">
        <v>42</v>
      </c>
      <c r="U1428" s="1">
        <v>45744.354166666657</v>
      </c>
      <c r="V1428" t="s">
        <v>43</v>
      </c>
      <c r="W1428" t="s">
        <v>36</v>
      </c>
      <c r="X1428">
        <v>1</v>
      </c>
      <c r="Y1428">
        <v>201</v>
      </c>
      <c r="Z1428" t="s">
        <v>36</v>
      </c>
      <c r="AA1428" t="s">
        <v>36</v>
      </c>
      <c r="AB1428" t="s">
        <v>36</v>
      </c>
      <c r="AC1428" t="s">
        <v>4368</v>
      </c>
      <c r="AD1428" t="s">
        <v>4368</v>
      </c>
      <c r="AE1428" t="s">
        <v>45</v>
      </c>
      <c r="AF1428" s="2"/>
      <c r="AI1428" s="2" t="s">
        <v>92</v>
      </c>
      <c r="AJ1428" s="2" t="e">
        <f>VLOOKUP(A1428,'Classification Test Result'!$A$2:$D$2428,4,FALSE)</f>
        <v>#N/A</v>
      </c>
      <c r="AL1428" s="2">
        <f>_xlfn.XLOOKUP($A1428,Results!$A$2:$A$2256,Results!G$2:G$2256,"")</f>
        <v>0</v>
      </c>
      <c r="AM1428" s="2">
        <f>_xlfn.XLOOKUP($A1428,Results!$A$2:$A$2256,Results!H$2:H$2256,"")</f>
        <v>0</v>
      </c>
      <c r="AN1428" s="2">
        <f>_xlfn.XLOOKUP($A1428,Results!$A$2:$A$2256,Results!I$2:I$2256,"")</f>
        <v>0</v>
      </c>
      <c r="AO1428" s="2">
        <f>_xlfn.XLOOKUP($A1428,Results!$A$2:$A$2256,Results!J$2:J$2256,"")</f>
        <v>0</v>
      </c>
      <c r="AP1428" s="2">
        <f>_xlfn.XLOOKUP($A1428,Results!$A$2:$A$2256,Results!K$2:K$2256,"")</f>
        <v>0</v>
      </c>
      <c r="AQ1428" s="2">
        <f>_xlfn.XLOOKUP($A1428,Results!$A$2:$A$2256,Results!L$2:L$2256,"")</f>
        <v>0</v>
      </c>
      <c r="AR1428" s="2">
        <f>_xlfn.XLOOKUP($A1428,Results!$A$2:$A$2256,Results!M$2:M$2256,"")</f>
        <v>0</v>
      </c>
      <c r="AS1428" s="2">
        <f>_xlfn.XLOOKUP($A1428,Results!$A$2:$A$2256,Results!N$2:N$2256,"")</f>
        <v>0</v>
      </c>
      <c r="AT1428" s="2">
        <f>_xlfn.XLOOKUP($A1428,Results!$A$2:$A$2256,Results!O$2:O$2256,"")</f>
        <v>0</v>
      </c>
      <c r="AU1428" s="2">
        <f>_xlfn.XLOOKUP($A1428,Results!$A$2:$A$2256,Results!P$2:P$2256,"")</f>
        <v>0</v>
      </c>
      <c r="AV1428" s="2">
        <f>_xlfn.XLOOKUP($A1428,Results!$A$2:$A$2256,Results!Q$2:Q$2256,"")</f>
        <v>0</v>
      </c>
      <c r="AW1428" s="2">
        <f>_xlfn.XLOOKUP($A1428,Results!$A$2:$A$2256,Results!R$2:R$2256,"")</f>
        <v>0</v>
      </c>
      <c r="AX1428" s="2">
        <f>_xlfn.XLOOKUP($A1428,Results!$A$2:$A$2256,Results!S$2:S$2256,"")</f>
        <v>0</v>
      </c>
      <c r="AY1428" s="2">
        <f>_xlfn.XLOOKUP($A1428,Results!$A$2:$A$2256,Results!T$2:T$2256,"")</f>
        <v>0</v>
      </c>
      <c r="AZ1428" s="2">
        <f>_xlfn.XLOOKUP($A1428,Results!$A$2:$A$2256,Results!U$2:U$2256,"")</f>
        <v>0</v>
      </c>
      <c r="BA1428" s="2">
        <f>_xlfn.XLOOKUP($A1428,Results!$A$2:$A$2256,Results!V$2:V$2256,"")</f>
        <v>0</v>
      </c>
      <c r="BB1428" s="2">
        <f>_xlfn.XLOOKUP($A1428,Results!$A$2:$A$2256,Results!W$2:W$2256,"")</f>
        <v>0</v>
      </c>
      <c r="BC1428" s="2">
        <f>_xlfn.XLOOKUP($A1428,Results!$A$2:$A$2256,Results!X$2:X$2256,"")</f>
        <v>0</v>
      </c>
      <c r="BD1428" s="2">
        <f>_xlfn.XLOOKUP($A1428,Results!$A$2:$A$2256,Results!Y$2:Y$2256,"")</f>
        <v>0</v>
      </c>
      <c r="BE1428" s="2">
        <f>_xlfn.XLOOKUP($A1428,Results!$A$2:$A$2256,Results!Z$2:Z$2256,"")</f>
        <v>0</v>
      </c>
    </row>
    <row r="1429" spans="1:57" ht="38.25" customHeight="1" x14ac:dyDescent="0.3">
      <c r="A1429">
        <v>907106</v>
      </c>
      <c r="B1429">
        <v>281828</v>
      </c>
      <c r="C1429" t="s">
        <v>36</v>
      </c>
      <c r="D1429" t="s">
        <v>4369</v>
      </c>
      <c r="F1429" s="2">
        <v>12186</v>
      </c>
      <c r="G1429" s="2">
        <v>1</v>
      </c>
      <c r="H1429" s="2" t="s">
        <v>4370</v>
      </c>
      <c r="I1429">
        <v>1</v>
      </c>
      <c r="J1429" t="s">
        <v>39</v>
      </c>
      <c r="K1429" t="s">
        <v>39</v>
      </c>
      <c r="L1429">
        <v>32042</v>
      </c>
      <c r="M1429" s="2" t="s">
        <v>36</v>
      </c>
      <c r="N1429" s="9" t="s">
        <v>36</v>
      </c>
      <c r="O1429" t="s">
        <v>36</v>
      </c>
      <c r="P1429" t="s">
        <v>36</v>
      </c>
      <c r="Q1429" t="s">
        <v>36</v>
      </c>
      <c r="R1429">
        <v>32042</v>
      </c>
      <c r="S1429" s="1">
        <v>45744.625506481483</v>
      </c>
      <c r="T1429" t="s">
        <v>42</v>
      </c>
      <c r="U1429" s="1">
        <v>45744.404166666667</v>
      </c>
      <c r="V1429" t="s">
        <v>43</v>
      </c>
      <c r="W1429" t="s">
        <v>36</v>
      </c>
      <c r="X1429">
        <v>0</v>
      </c>
      <c r="Y1429">
        <v>999</v>
      </c>
      <c r="Z1429" t="s">
        <v>36</v>
      </c>
      <c r="AA1429" t="s">
        <v>36</v>
      </c>
      <c r="AB1429" t="s">
        <v>36</v>
      </c>
      <c r="AC1429" t="s">
        <v>49</v>
      </c>
      <c r="AD1429" t="s">
        <v>49</v>
      </c>
      <c r="AE1429" t="s">
        <v>45</v>
      </c>
      <c r="AF1429" s="2"/>
      <c r="AI1429" s="2" t="s">
        <v>464</v>
      </c>
      <c r="AJ1429" s="2" t="e">
        <f>VLOOKUP(A1429,'Classification Test Result'!$A$2:$D$2428,4,FALSE)</f>
        <v>#N/A</v>
      </c>
      <c r="AL1429" s="2">
        <f>_xlfn.XLOOKUP($A1429,Results!$A$2:$A$2256,Results!G$2:G$2256,"")</f>
        <v>117040</v>
      </c>
      <c r="AM1429" s="2">
        <f>_xlfn.XLOOKUP($A1429,Results!$A$2:$A$2256,Results!H$2:H$2256,"")</f>
        <v>4051548</v>
      </c>
      <c r="AN1429" s="2" t="str">
        <f>_xlfn.XLOOKUP($A1429,Results!$A$2:$A$2256,Results!I$2:I$2256,"")</f>
        <v>RITTAL NORTH AMERICA</v>
      </c>
      <c r="AO1429" s="2">
        <f>_xlfn.XLOOKUP($A1429,Results!$A$2:$A$2256,Results!J$2:J$2256,"")</f>
        <v>639889917767</v>
      </c>
      <c r="AP1429" s="2">
        <f>_xlfn.XLOOKUP($A1429,Results!$A$2:$A$2256,Results!K$2:K$2256,"")</f>
        <v>31163102</v>
      </c>
      <c r="AQ1429" s="2">
        <f>_xlfn.XLOOKUP($A1429,Results!$A$2:$A$2256,Results!L$2:L$2256,"")</f>
        <v>0</v>
      </c>
      <c r="AR1429" s="2">
        <f>_xlfn.XLOOKUP($A1429,Results!$A$2:$A$2256,Results!M$2:M$2256,"")</f>
        <v>880595</v>
      </c>
      <c r="AS1429" s="2" t="str">
        <f>_xlfn.XLOOKUP($A1429,Results!$A$2:$A$2256,Results!N$2:N$2256,"")</f>
        <v>RTL 4051548 20AWG WIRE END FERRULE</v>
      </c>
      <c r="AT1429" s="2" t="str">
        <f>_xlfn.XLOOKUP($A1429,Results!$A$2:$A$2256,Results!O$2:O$2256,"")</f>
        <v>RITTAL NORTH AMERICA</v>
      </c>
      <c r="AU1429" s="2">
        <f>_xlfn.XLOOKUP($A1429,Results!$A$2:$A$2256,Results!P$2:P$2256,"")</f>
        <v>0</v>
      </c>
      <c r="AV1429" s="2" t="str">
        <f>_xlfn.XLOOKUP($A1429,Results!$A$2:$A$2256,Results!Q$2:Q$2256,"")</f>
        <v>NO_MANUFACTURERS_FOUND</v>
      </c>
      <c r="AW1429" s="2" t="str">
        <f>_xlfn.XLOOKUP($A1429,Results!$A$2:$A$2256,Results!R$2:R$2256,"")</f>
        <v>0.3074237252730434</v>
      </c>
      <c r="AX1429" s="2">
        <f>_xlfn.XLOOKUP($A1429,Results!$A$2:$A$2256,Results!S$2:S$2256,"")</f>
        <v>65</v>
      </c>
      <c r="AY1429" s="2">
        <f>_xlfn.XLOOKUP($A1429,Results!$A$2:$A$2256,Results!T$2:T$2256,"")</f>
        <v>64</v>
      </c>
      <c r="AZ1429" s="2">
        <f>_xlfn.XLOOKUP($A1429,Results!$A$2:$A$2256,Results!U$2:U$2256,"")</f>
        <v>25</v>
      </c>
      <c r="BA1429" s="2">
        <f>_xlfn.XLOOKUP($A1429,Results!$A$2:$A$2256,Results!V$2:V$2256,"")</f>
        <v>0</v>
      </c>
      <c r="BB1429" s="2">
        <f>_xlfn.XLOOKUP($A1429,Results!$A$2:$A$2256,Results!W$2:W$2256,"")</f>
        <v>0</v>
      </c>
      <c r="BC1429" s="2">
        <f>_xlfn.XLOOKUP($A1429,Results!$A$2:$A$2256,Results!X$2:X$2256,"")</f>
        <v>0</v>
      </c>
      <c r="BD1429" s="2">
        <f>_xlfn.XLOOKUP($A1429,Results!$A$2:$A$2256,Results!Y$2:Y$2256,"")</f>
        <v>0</v>
      </c>
      <c r="BE1429" s="2">
        <f>_xlfn.XLOOKUP($A1429,Results!$A$2:$A$2256,Results!Z$2:Z$2256,"")</f>
        <v>0</v>
      </c>
    </row>
    <row r="1430" spans="1:57" ht="38.25" customHeight="1" x14ac:dyDescent="0.3">
      <c r="A1430">
        <v>907107</v>
      </c>
      <c r="B1430">
        <v>281621</v>
      </c>
      <c r="C1430" t="s">
        <v>36</v>
      </c>
      <c r="D1430">
        <v>9341426313</v>
      </c>
      <c r="E1430" s="2" t="str">
        <f>VLOOKUP(F1430,'RPA Vendor Data '!F$1:$G$2418,2)</f>
        <v>GRAYBAR ELECTRIC CO. INC.</v>
      </c>
      <c r="F1430" s="2">
        <v>11471</v>
      </c>
      <c r="G1430" s="2">
        <v>3</v>
      </c>
      <c r="H1430" t="s">
        <v>4371</v>
      </c>
      <c r="I1430">
        <v>2</v>
      </c>
      <c r="J1430" t="s">
        <v>39</v>
      </c>
      <c r="K1430" t="s">
        <v>39</v>
      </c>
      <c r="L1430">
        <v>65.569999999999993</v>
      </c>
      <c r="M1430" s="2" t="s">
        <v>4339</v>
      </c>
      <c r="N1430" s="9" t="s">
        <v>4372</v>
      </c>
      <c r="O1430" t="s">
        <v>36</v>
      </c>
      <c r="P1430" t="s">
        <v>36</v>
      </c>
      <c r="Q1430" t="s">
        <v>36</v>
      </c>
      <c r="R1430">
        <v>131.13999999999999</v>
      </c>
      <c r="S1430" s="1">
        <v>45744.479991006941</v>
      </c>
      <c r="T1430" t="s">
        <v>42</v>
      </c>
      <c r="U1430" s="1">
        <v>45744.263888888891</v>
      </c>
      <c r="V1430" t="s">
        <v>43</v>
      </c>
      <c r="W1430" t="s">
        <v>36</v>
      </c>
      <c r="X1430">
        <v>0</v>
      </c>
      <c r="Y1430">
        <v>201</v>
      </c>
      <c r="Z1430" t="s">
        <v>36</v>
      </c>
      <c r="AA1430" t="s">
        <v>36</v>
      </c>
      <c r="AB1430" t="s">
        <v>36</v>
      </c>
      <c r="AC1430" t="s">
        <v>1932</v>
      </c>
      <c r="AD1430" t="s">
        <v>1932</v>
      </c>
      <c r="AE1430" t="s">
        <v>45</v>
      </c>
      <c r="AF1430" s="44">
        <v>39131705</v>
      </c>
      <c r="AG1430" s="18" t="s">
        <v>4373</v>
      </c>
      <c r="AH1430" s="18"/>
      <c r="AI1430" s="2" t="s">
        <v>48</v>
      </c>
      <c r="AJ1430" s="2" t="e">
        <f>VLOOKUP(A1430,'Classification Test Result'!$A$2:$D$2428,4,FALSE)</f>
        <v>#N/A</v>
      </c>
      <c r="AL1430" s="2">
        <f>_xlfn.XLOOKUP($A1430,Results!$A$2:$A$2256,Results!G$2:G$2256,"")</f>
        <v>1093477</v>
      </c>
      <c r="AM1430" s="2" t="str">
        <f>_xlfn.XLOOKUP($A1430,Results!$A$2:$A$2256,Results!H$2:H$2256,"")</f>
        <v>4A1290HB12</v>
      </c>
      <c r="AN1430" s="2" t="str">
        <f>_xlfn.XLOOKUP($A1430,Results!$A$2:$A$2256,Results!I$2:I$2256,"")</f>
        <v>EATON</v>
      </c>
      <c r="AO1430" s="2">
        <f>_xlfn.XLOOKUP($A1430,Results!$A$2:$A$2256,Results!J$2:J$2256,"")</f>
        <v>781011154073</v>
      </c>
      <c r="AP1430" s="2">
        <f>_xlfn.XLOOKUP($A1430,Results!$A$2:$A$2256,Results!K$2:K$2256,"")</f>
        <v>39131705</v>
      </c>
      <c r="AQ1430" s="2">
        <f>_xlfn.XLOOKUP($A1430,Results!$A$2:$A$2256,Results!L$2:L$2256,"")</f>
        <v>0</v>
      </c>
      <c r="AR1430" s="2">
        <f>_xlfn.XLOOKUP($A1430,Results!$A$2:$A$2256,Results!M$2:M$2256,"")</f>
        <v>334350</v>
      </c>
      <c r="AS1430" s="2" t="str">
        <f>_xlfn.XLOOKUP($A1430,Results!$A$2:$A$2256,Results!N$2:N$2256,"")</f>
        <v>BLINE1 4A-12-90HB12 12IN BEND</v>
      </c>
      <c r="AT1430" s="2" t="str">
        <f>_xlfn.XLOOKUP($A1430,Results!$A$2:$A$2256,Results!O$2:O$2256,"")</f>
        <v>EATON</v>
      </c>
      <c r="AU1430" s="2">
        <f>_xlfn.XLOOKUP($A1430,Results!$A$2:$A$2256,Results!P$2:P$2256,"")</f>
        <v>0</v>
      </c>
      <c r="AV1430" s="2" t="str">
        <f>_xlfn.XLOOKUP($A1430,Results!$A$2:$A$2256,Results!Q$2:Q$2256,"")</f>
        <v>NO_VALID_MATCHES</v>
      </c>
      <c r="AW1430" s="2" t="str">
        <f>_xlfn.XLOOKUP($A1430,Results!$A$2:$A$2256,Results!R$2:R$2256,"")</f>
        <v>0.7164097412837614</v>
      </c>
      <c r="AX1430" s="2">
        <f>_xlfn.XLOOKUP($A1430,Results!$A$2:$A$2256,Results!S$2:S$2256,"")</f>
        <v>90</v>
      </c>
      <c r="AY1430" s="2">
        <f>_xlfn.XLOOKUP($A1430,Results!$A$2:$A$2256,Results!T$2:T$2256,"")</f>
        <v>57</v>
      </c>
      <c r="AZ1430" s="2">
        <f>_xlfn.XLOOKUP($A1430,Results!$A$2:$A$2256,Results!U$2:U$2256,"")</f>
        <v>71</v>
      </c>
      <c r="BA1430" s="2" t="str">
        <f>_xlfn.XLOOKUP($A1430,Results!$A$2:$A$2256,Results!V$2:V$2256,"")</f>
        <v>EATON</v>
      </c>
      <c r="BB1430" s="2">
        <f>_xlfn.XLOOKUP($A1430,Results!$A$2:$A$2256,Results!W$2:W$2256,"")</f>
        <v>78</v>
      </c>
      <c r="BC1430" s="2">
        <f>_xlfn.XLOOKUP($A1430,Results!$A$2:$A$2256,Results!X$2:X$2256,"")</f>
        <v>39131705</v>
      </c>
      <c r="BD1430" s="2">
        <f>_xlfn.XLOOKUP($A1430,Results!$A$2:$A$2256,Results!Y$2:Y$2256,"")</f>
        <v>78</v>
      </c>
      <c r="BE1430" s="2" t="b">
        <f>_xlfn.XLOOKUP($A1430,Results!$A$2:$A$2256,Results!Z$2:Z$2256,"")</f>
        <v>1</v>
      </c>
    </row>
    <row r="1431" spans="1:57" ht="38.25" customHeight="1" x14ac:dyDescent="0.3">
      <c r="A1431">
        <v>907108</v>
      </c>
      <c r="B1431">
        <v>281818</v>
      </c>
      <c r="C1431" t="s">
        <v>36</v>
      </c>
      <c r="D1431" t="s">
        <v>4374</v>
      </c>
      <c r="F1431" s="2">
        <v>12202</v>
      </c>
      <c r="G1431" s="2">
        <v>1</v>
      </c>
      <c r="H1431" s="2" t="s">
        <v>4375</v>
      </c>
      <c r="I1431">
        <v>1</v>
      </c>
      <c r="J1431" t="s">
        <v>39</v>
      </c>
      <c r="K1431" t="s">
        <v>39</v>
      </c>
      <c r="L1431">
        <v>51</v>
      </c>
      <c r="M1431" s="2" t="s">
        <v>36</v>
      </c>
      <c r="N1431" s="9" t="s">
        <v>36</v>
      </c>
      <c r="O1431" t="s">
        <v>36</v>
      </c>
      <c r="P1431" t="s">
        <v>36</v>
      </c>
      <c r="Q1431" t="s">
        <v>36</v>
      </c>
      <c r="R1431">
        <v>51</v>
      </c>
      <c r="S1431" s="1">
        <v>45744.604678159732</v>
      </c>
      <c r="T1431" t="s">
        <v>42</v>
      </c>
      <c r="U1431" s="1">
        <v>45744.38958333333</v>
      </c>
      <c r="V1431" t="s">
        <v>43</v>
      </c>
      <c r="W1431" t="s">
        <v>36</v>
      </c>
      <c r="X1431">
        <v>0</v>
      </c>
      <c r="Y1431">
        <v>999</v>
      </c>
      <c r="Z1431" t="s">
        <v>36</v>
      </c>
      <c r="AA1431" t="s">
        <v>36</v>
      </c>
      <c r="AB1431" t="s">
        <v>36</v>
      </c>
      <c r="AC1431" t="s">
        <v>49</v>
      </c>
      <c r="AD1431" t="s">
        <v>49</v>
      </c>
      <c r="AE1431" t="s">
        <v>45</v>
      </c>
      <c r="AF1431" s="2"/>
      <c r="AI1431" s="2" t="s">
        <v>464</v>
      </c>
      <c r="AJ1431" s="2" t="e">
        <f>VLOOKUP(A1431,'Classification Test Result'!$A$2:$D$2428,4,FALSE)</f>
        <v>#N/A</v>
      </c>
      <c r="AL1431" s="2">
        <f>_xlfn.XLOOKUP($A1431,Results!$A$2:$A$2256,Results!G$2:G$2256,"")</f>
        <v>0</v>
      </c>
      <c r="AM1431" s="2">
        <f>_xlfn.XLOOKUP($A1431,Results!$A$2:$A$2256,Results!H$2:H$2256,"")</f>
        <v>0</v>
      </c>
      <c r="AN1431" s="2">
        <f>_xlfn.XLOOKUP($A1431,Results!$A$2:$A$2256,Results!I$2:I$2256,"")</f>
        <v>0</v>
      </c>
      <c r="AO1431" s="2">
        <f>_xlfn.XLOOKUP($A1431,Results!$A$2:$A$2256,Results!J$2:J$2256,"")</f>
        <v>0</v>
      </c>
      <c r="AP1431" s="2">
        <f>_xlfn.XLOOKUP($A1431,Results!$A$2:$A$2256,Results!K$2:K$2256,"")</f>
        <v>0</v>
      </c>
      <c r="AQ1431" s="2">
        <f>_xlfn.XLOOKUP($A1431,Results!$A$2:$A$2256,Results!L$2:L$2256,"")</f>
        <v>0</v>
      </c>
      <c r="AR1431" s="2">
        <f>_xlfn.XLOOKUP($A1431,Results!$A$2:$A$2256,Results!M$2:M$2256,"")</f>
        <v>0</v>
      </c>
      <c r="AS1431" s="2">
        <f>_xlfn.XLOOKUP($A1431,Results!$A$2:$A$2256,Results!N$2:N$2256,"")</f>
        <v>0</v>
      </c>
      <c r="AT1431" s="2">
        <f>_xlfn.XLOOKUP($A1431,Results!$A$2:$A$2256,Results!O$2:O$2256,"")</f>
        <v>0</v>
      </c>
      <c r="AU1431" s="2">
        <f>_xlfn.XLOOKUP($A1431,Results!$A$2:$A$2256,Results!P$2:P$2256,"")</f>
        <v>0</v>
      </c>
      <c r="AV1431" s="2">
        <f>_xlfn.XLOOKUP($A1431,Results!$A$2:$A$2256,Results!Q$2:Q$2256,"")</f>
        <v>0</v>
      </c>
      <c r="AW1431" s="2">
        <f>_xlfn.XLOOKUP($A1431,Results!$A$2:$A$2256,Results!R$2:R$2256,"")</f>
        <v>0</v>
      </c>
      <c r="AX1431" s="2">
        <f>_xlfn.XLOOKUP($A1431,Results!$A$2:$A$2256,Results!S$2:S$2256,"")</f>
        <v>0</v>
      </c>
      <c r="AY1431" s="2">
        <f>_xlfn.XLOOKUP($A1431,Results!$A$2:$A$2256,Results!T$2:T$2256,"")</f>
        <v>0</v>
      </c>
      <c r="AZ1431" s="2">
        <f>_xlfn.XLOOKUP($A1431,Results!$A$2:$A$2256,Results!U$2:U$2256,"")</f>
        <v>0</v>
      </c>
      <c r="BA1431" s="2">
        <f>_xlfn.XLOOKUP($A1431,Results!$A$2:$A$2256,Results!V$2:V$2256,"")</f>
        <v>0</v>
      </c>
      <c r="BB1431" s="2">
        <f>_xlfn.XLOOKUP($A1431,Results!$A$2:$A$2256,Results!W$2:W$2256,"")</f>
        <v>0</v>
      </c>
      <c r="BC1431" s="2">
        <f>_xlfn.XLOOKUP($A1431,Results!$A$2:$A$2256,Results!X$2:X$2256,"")</f>
        <v>0</v>
      </c>
      <c r="BD1431" s="2">
        <f>_xlfn.XLOOKUP($A1431,Results!$A$2:$A$2256,Results!Y$2:Y$2256,"")</f>
        <v>0</v>
      </c>
      <c r="BE1431" s="2">
        <f>_xlfn.XLOOKUP($A1431,Results!$A$2:$A$2256,Results!Z$2:Z$2256,"")</f>
        <v>0</v>
      </c>
    </row>
    <row r="1432" spans="1:57" ht="38.25" customHeight="1" x14ac:dyDescent="0.3">
      <c r="A1432">
        <v>907109</v>
      </c>
      <c r="B1432">
        <v>281793</v>
      </c>
      <c r="C1432" t="s">
        <v>36</v>
      </c>
      <c r="D1432">
        <v>2833704</v>
      </c>
      <c r="E1432" s="2" t="str">
        <f>VLOOKUP(F1432,'RPA Vendor Data '!F$1:$G$2418,2)</f>
        <v>BADGER DAYLIGHTING CORP.</v>
      </c>
      <c r="F1432" s="2">
        <v>10317</v>
      </c>
      <c r="G1432" s="2">
        <v>2</v>
      </c>
      <c r="H1432" s="2" t="s">
        <v>4376</v>
      </c>
      <c r="I1432">
        <v>1</v>
      </c>
      <c r="J1432" t="s">
        <v>65</v>
      </c>
      <c r="K1432" t="s">
        <v>39</v>
      </c>
      <c r="L1432">
        <v>24.2</v>
      </c>
      <c r="M1432" s="2" t="s">
        <v>36</v>
      </c>
      <c r="N1432" s="85" t="s">
        <v>36</v>
      </c>
      <c r="O1432" t="s">
        <v>36</v>
      </c>
      <c r="P1432" t="s">
        <v>36</v>
      </c>
      <c r="Q1432" t="s">
        <v>36</v>
      </c>
      <c r="R1432">
        <v>24.2</v>
      </c>
      <c r="S1432" s="1">
        <v>45744.563995254633</v>
      </c>
      <c r="T1432" t="s">
        <v>42</v>
      </c>
      <c r="U1432" s="1">
        <v>45744.353472222218</v>
      </c>
      <c r="V1432" t="s">
        <v>43</v>
      </c>
      <c r="W1432" t="s">
        <v>36</v>
      </c>
      <c r="X1432">
        <v>0</v>
      </c>
      <c r="Y1432">
        <v>999</v>
      </c>
      <c r="Z1432" t="s">
        <v>36</v>
      </c>
      <c r="AA1432" t="s">
        <v>36</v>
      </c>
      <c r="AB1432" t="s">
        <v>36</v>
      </c>
      <c r="AC1432" t="s">
        <v>49</v>
      </c>
      <c r="AD1432" t="s">
        <v>49</v>
      </c>
      <c r="AE1432" t="s">
        <v>45</v>
      </c>
      <c r="AI1432" s="2" t="s">
        <v>464</v>
      </c>
      <c r="AJ1432" s="2" t="e">
        <f>VLOOKUP(A1432,'Classification Test Result'!$A$2:$D$2428,4,FALSE)</f>
        <v>#N/A</v>
      </c>
      <c r="AL1432" s="2">
        <f>_xlfn.XLOOKUP($A1432,Results!$A$2:$A$2256,Results!G$2:G$2256,"")</f>
        <v>0</v>
      </c>
      <c r="AM1432" s="2">
        <f>_xlfn.XLOOKUP($A1432,Results!$A$2:$A$2256,Results!H$2:H$2256,"")</f>
        <v>0</v>
      </c>
      <c r="AN1432" s="2">
        <f>_xlfn.XLOOKUP($A1432,Results!$A$2:$A$2256,Results!I$2:I$2256,"")</f>
        <v>0</v>
      </c>
      <c r="AO1432" s="2">
        <f>_xlfn.XLOOKUP($A1432,Results!$A$2:$A$2256,Results!J$2:J$2256,"")</f>
        <v>0</v>
      </c>
      <c r="AP1432" s="2">
        <f>_xlfn.XLOOKUP($A1432,Results!$A$2:$A$2256,Results!K$2:K$2256,"")</f>
        <v>0</v>
      </c>
      <c r="AQ1432" s="2">
        <f>_xlfn.XLOOKUP($A1432,Results!$A$2:$A$2256,Results!L$2:L$2256,"")</f>
        <v>0</v>
      </c>
      <c r="AR1432" s="2">
        <f>_xlfn.XLOOKUP($A1432,Results!$A$2:$A$2256,Results!M$2:M$2256,"")</f>
        <v>0</v>
      </c>
      <c r="AS1432" s="2">
        <f>_xlfn.XLOOKUP($A1432,Results!$A$2:$A$2256,Results!N$2:N$2256,"")</f>
        <v>0</v>
      </c>
      <c r="AT1432" s="2">
        <f>_xlfn.XLOOKUP($A1432,Results!$A$2:$A$2256,Results!O$2:O$2256,"")</f>
        <v>0</v>
      </c>
      <c r="AU1432" s="2">
        <f>_xlfn.XLOOKUP($A1432,Results!$A$2:$A$2256,Results!P$2:P$2256,"")</f>
        <v>0</v>
      </c>
      <c r="AV1432" s="2">
        <f>_xlfn.XLOOKUP($A1432,Results!$A$2:$A$2256,Results!Q$2:Q$2256,"")</f>
        <v>0</v>
      </c>
      <c r="AW1432" s="2">
        <f>_xlfn.XLOOKUP($A1432,Results!$A$2:$A$2256,Results!R$2:R$2256,"")</f>
        <v>0</v>
      </c>
      <c r="AX1432" s="2">
        <f>_xlfn.XLOOKUP($A1432,Results!$A$2:$A$2256,Results!S$2:S$2256,"")</f>
        <v>0</v>
      </c>
      <c r="AY1432" s="2">
        <f>_xlfn.XLOOKUP($A1432,Results!$A$2:$A$2256,Results!T$2:T$2256,"")</f>
        <v>0</v>
      </c>
      <c r="AZ1432" s="2">
        <f>_xlfn.XLOOKUP($A1432,Results!$A$2:$A$2256,Results!U$2:U$2256,"")</f>
        <v>0</v>
      </c>
      <c r="BA1432" s="2">
        <f>_xlfn.XLOOKUP($A1432,Results!$A$2:$A$2256,Results!V$2:V$2256,"")</f>
        <v>0</v>
      </c>
      <c r="BB1432" s="2">
        <f>_xlfn.XLOOKUP($A1432,Results!$A$2:$A$2256,Results!W$2:W$2256,"")</f>
        <v>0</v>
      </c>
      <c r="BC1432" s="2">
        <f>_xlfn.XLOOKUP($A1432,Results!$A$2:$A$2256,Results!X$2:X$2256,"")</f>
        <v>0</v>
      </c>
      <c r="BD1432" s="2">
        <f>_xlfn.XLOOKUP($A1432,Results!$A$2:$A$2256,Results!Y$2:Y$2256,"")</f>
        <v>0</v>
      </c>
      <c r="BE1432" s="2">
        <f>_xlfn.XLOOKUP($A1432,Results!$A$2:$A$2256,Results!Z$2:Z$2256,"")</f>
        <v>0</v>
      </c>
    </row>
    <row r="1433" spans="1:57" ht="38.25" customHeight="1" x14ac:dyDescent="0.3">
      <c r="A1433">
        <v>907110</v>
      </c>
      <c r="B1433">
        <v>281896</v>
      </c>
      <c r="C1433" t="s">
        <v>36</v>
      </c>
      <c r="D1433">
        <v>15293937</v>
      </c>
      <c r="E1433" s="2" t="str">
        <f>VLOOKUP(F1433,'RPA Vendor Data '!F$1:$G$2418,2)</f>
        <v>BUTLER SUPPLY, INC.</v>
      </c>
      <c r="F1433" s="2">
        <v>10485</v>
      </c>
      <c r="G1433" s="2">
        <v>2</v>
      </c>
      <c r="H1433" t="s">
        <v>4377</v>
      </c>
      <c r="I1433">
        <v>50</v>
      </c>
      <c r="J1433" t="s">
        <v>58</v>
      </c>
      <c r="K1433" t="s">
        <v>58</v>
      </c>
      <c r="L1433">
        <v>211.96</v>
      </c>
      <c r="M1433" s="29" t="s">
        <v>4378</v>
      </c>
      <c r="N1433" s="85" t="s">
        <v>4379</v>
      </c>
      <c r="O1433">
        <v>98005002979</v>
      </c>
      <c r="P1433" t="s">
        <v>36</v>
      </c>
      <c r="Q1433" t="s">
        <v>36</v>
      </c>
      <c r="R1433">
        <v>105.98</v>
      </c>
      <c r="S1433" s="1">
        <v>45744.667576423613</v>
      </c>
      <c r="T1433" t="s">
        <v>42</v>
      </c>
      <c r="U1433" s="1">
        <v>45744.450694444437</v>
      </c>
      <c r="V1433" t="s">
        <v>43</v>
      </c>
      <c r="W1433" t="s">
        <v>36</v>
      </c>
      <c r="X1433">
        <v>0</v>
      </c>
      <c r="Y1433" t="s">
        <v>54</v>
      </c>
      <c r="Z1433" t="s">
        <v>36</v>
      </c>
      <c r="AA1433">
        <v>211.96</v>
      </c>
      <c r="AB1433" t="s">
        <v>36</v>
      </c>
      <c r="AC1433" t="s">
        <v>49</v>
      </c>
      <c r="AD1433" t="s">
        <v>49</v>
      </c>
      <c r="AE1433" t="s">
        <v>45</v>
      </c>
      <c r="AG1433" s="18" t="s">
        <v>4380</v>
      </c>
      <c r="AH1433" s="18"/>
      <c r="AI1433" s="2" t="s">
        <v>48</v>
      </c>
      <c r="AJ1433" s="2" t="e">
        <f>VLOOKUP(A1433,'Classification Test Result'!$A$2:$D$2428,4,FALSE)</f>
        <v>#N/A</v>
      </c>
      <c r="AL1433" s="2">
        <f>_xlfn.XLOOKUP($A1433,Results!$A$2:$A$2256,Results!G$2:G$2256,"")</f>
        <v>0</v>
      </c>
      <c r="AM1433" s="2">
        <f>_xlfn.XLOOKUP($A1433,Results!$A$2:$A$2256,Results!H$2:H$2256,"")</f>
        <v>0</v>
      </c>
      <c r="AN1433" s="2">
        <f>_xlfn.XLOOKUP($A1433,Results!$A$2:$A$2256,Results!I$2:I$2256,"")</f>
        <v>0</v>
      </c>
      <c r="AO1433" s="2">
        <f>_xlfn.XLOOKUP($A1433,Results!$A$2:$A$2256,Results!J$2:J$2256,"")</f>
        <v>0</v>
      </c>
      <c r="AP1433" s="2">
        <f>_xlfn.XLOOKUP($A1433,Results!$A$2:$A$2256,Results!K$2:K$2256,"")</f>
        <v>0</v>
      </c>
      <c r="AQ1433" s="2">
        <f>_xlfn.XLOOKUP($A1433,Results!$A$2:$A$2256,Results!L$2:L$2256,"")</f>
        <v>0</v>
      </c>
      <c r="AR1433" s="2">
        <f>_xlfn.XLOOKUP($A1433,Results!$A$2:$A$2256,Results!M$2:M$2256,"")</f>
        <v>0</v>
      </c>
      <c r="AS1433" s="2">
        <f>_xlfn.XLOOKUP($A1433,Results!$A$2:$A$2256,Results!N$2:N$2256,"")</f>
        <v>0</v>
      </c>
      <c r="AT1433" s="2">
        <f>_xlfn.XLOOKUP($A1433,Results!$A$2:$A$2256,Results!O$2:O$2256,"")</f>
        <v>0</v>
      </c>
      <c r="AU1433" s="2">
        <f>_xlfn.XLOOKUP($A1433,Results!$A$2:$A$2256,Results!P$2:P$2256,"")</f>
        <v>0</v>
      </c>
      <c r="AV1433" s="2">
        <f>_xlfn.XLOOKUP($A1433,Results!$A$2:$A$2256,Results!Q$2:Q$2256,"")</f>
        <v>0</v>
      </c>
      <c r="AW1433" s="2">
        <f>_xlfn.XLOOKUP($A1433,Results!$A$2:$A$2256,Results!R$2:R$2256,"")</f>
        <v>0</v>
      </c>
      <c r="AX1433" s="2">
        <f>_xlfn.XLOOKUP($A1433,Results!$A$2:$A$2256,Results!S$2:S$2256,"")</f>
        <v>0</v>
      </c>
      <c r="AY1433" s="2">
        <f>_xlfn.XLOOKUP($A1433,Results!$A$2:$A$2256,Results!T$2:T$2256,"")</f>
        <v>0</v>
      </c>
      <c r="AZ1433" s="2">
        <f>_xlfn.XLOOKUP($A1433,Results!$A$2:$A$2256,Results!U$2:U$2256,"")</f>
        <v>0</v>
      </c>
      <c r="BA1433" s="2" t="str">
        <f>_xlfn.XLOOKUP($A1433,Results!$A$2:$A$2256,Results!V$2:V$2256,"")</f>
        <v>CARLON</v>
      </c>
      <c r="BB1433" s="2">
        <f>_xlfn.XLOOKUP($A1433,Results!$A$2:$A$2256,Results!W$2:W$2256,"")</f>
        <v>63</v>
      </c>
      <c r="BC1433" s="2">
        <f>_xlfn.XLOOKUP($A1433,Results!$A$2:$A$2256,Results!X$2:X$2256,"")</f>
        <v>39121420</v>
      </c>
      <c r="BD1433" s="2">
        <f>_xlfn.XLOOKUP($A1433,Results!$A$2:$A$2256,Results!Y$2:Y$2256,"")</f>
        <v>78</v>
      </c>
      <c r="BE1433" s="2" t="b">
        <f>_xlfn.XLOOKUP($A1433,Results!$A$2:$A$2256,Results!Z$2:Z$2256,"")</f>
        <v>1</v>
      </c>
    </row>
    <row r="1434" spans="1:57" ht="38.25" customHeight="1" x14ac:dyDescent="0.3">
      <c r="A1434">
        <v>907111</v>
      </c>
      <c r="B1434">
        <v>281444</v>
      </c>
      <c r="C1434" t="s">
        <v>36</v>
      </c>
      <c r="D1434" t="s">
        <v>4382</v>
      </c>
      <c r="E1434" s="2" t="str">
        <f>VLOOKUP(F1434,'RPA Vendor Data '!F$1:$G$2418,2)</f>
        <v>UNITED RENTALS</v>
      </c>
      <c r="F1434" s="2">
        <v>13482</v>
      </c>
      <c r="G1434" s="2">
        <v>1</v>
      </c>
      <c r="H1434" t="s">
        <v>4383</v>
      </c>
      <c r="I1434">
        <v>1</v>
      </c>
      <c r="J1434" t="s">
        <v>39</v>
      </c>
      <c r="K1434" t="s">
        <v>39</v>
      </c>
      <c r="L1434">
        <v>100</v>
      </c>
      <c r="M1434" s="2" t="s">
        <v>4384</v>
      </c>
      <c r="N1434" s="85" t="s">
        <v>4384</v>
      </c>
      <c r="O1434" t="s">
        <v>4385</v>
      </c>
      <c r="P1434" t="s">
        <v>36</v>
      </c>
      <c r="Q1434" t="s">
        <v>36</v>
      </c>
      <c r="R1434">
        <v>100</v>
      </c>
      <c r="S1434" s="1">
        <v>45744.334532673609</v>
      </c>
      <c r="T1434" t="s">
        <v>42</v>
      </c>
      <c r="U1434" s="1">
        <v>45744.113194444442</v>
      </c>
      <c r="V1434" t="s">
        <v>43</v>
      </c>
      <c r="W1434" t="s">
        <v>36</v>
      </c>
      <c r="X1434">
        <v>0</v>
      </c>
      <c r="Y1434">
        <v>999</v>
      </c>
      <c r="Z1434" t="s">
        <v>36</v>
      </c>
      <c r="AA1434" t="s">
        <v>36</v>
      </c>
      <c r="AB1434" t="s">
        <v>36</v>
      </c>
      <c r="AC1434" t="s">
        <v>44</v>
      </c>
      <c r="AD1434" t="s">
        <v>44</v>
      </c>
      <c r="AE1434" t="s">
        <v>45</v>
      </c>
      <c r="AG1434" s="18" t="s">
        <v>4386</v>
      </c>
      <c r="AH1434" s="18"/>
      <c r="AI1434" s="2" t="s">
        <v>48</v>
      </c>
      <c r="AJ1434" s="2" t="e">
        <f>VLOOKUP(A1434,'Classification Test Result'!$A$2:$D$2428,4,FALSE)</f>
        <v>#N/A</v>
      </c>
      <c r="AL1434" s="2">
        <f>_xlfn.XLOOKUP($A1434,Results!$A$2:$A$2256,Results!G$2:G$2256,"")</f>
        <v>0</v>
      </c>
      <c r="AM1434" s="2">
        <f>_xlfn.XLOOKUP($A1434,Results!$A$2:$A$2256,Results!H$2:H$2256,"")</f>
        <v>0</v>
      </c>
      <c r="AN1434" s="2">
        <f>_xlfn.XLOOKUP($A1434,Results!$A$2:$A$2256,Results!I$2:I$2256,"")</f>
        <v>0</v>
      </c>
      <c r="AO1434" s="2">
        <f>_xlfn.XLOOKUP($A1434,Results!$A$2:$A$2256,Results!J$2:J$2256,"")</f>
        <v>0</v>
      </c>
      <c r="AP1434" s="2">
        <f>_xlfn.XLOOKUP($A1434,Results!$A$2:$A$2256,Results!K$2:K$2256,"")</f>
        <v>0</v>
      </c>
      <c r="AQ1434" s="2">
        <f>_xlfn.XLOOKUP($A1434,Results!$A$2:$A$2256,Results!L$2:L$2256,"")</f>
        <v>0</v>
      </c>
      <c r="AR1434" s="2">
        <f>_xlfn.XLOOKUP($A1434,Results!$A$2:$A$2256,Results!M$2:M$2256,"")</f>
        <v>0</v>
      </c>
      <c r="AS1434" s="2">
        <f>_xlfn.XLOOKUP($A1434,Results!$A$2:$A$2256,Results!N$2:N$2256,"")</f>
        <v>0</v>
      </c>
      <c r="AT1434" s="2">
        <f>_xlfn.XLOOKUP($A1434,Results!$A$2:$A$2256,Results!O$2:O$2256,"")</f>
        <v>0</v>
      </c>
      <c r="AU1434" s="2">
        <f>_xlfn.XLOOKUP($A1434,Results!$A$2:$A$2256,Results!P$2:P$2256,"")</f>
        <v>0</v>
      </c>
      <c r="AV1434" s="2">
        <f>_xlfn.XLOOKUP($A1434,Results!$A$2:$A$2256,Results!Q$2:Q$2256,"")</f>
        <v>0</v>
      </c>
      <c r="AW1434" s="2">
        <f>_xlfn.XLOOKUP($A1434,Results!$A$2:$A$2256,Results!R$2:R$2256,"")</f>
        <v>0</v>
      </c>
      <c r="AX1434" s="2">
        <f>_xlfn.XLOOKUP($A1434,Results!$A$2:$A$2256,Results!S$2:S$2256,"")</f>
        <v>0</v>
      </c>
      <c r="AY1434" s="2">
        <f>_xlfn.XLOOKUP($A1434,Results!$A$2:$A$2256,Results!T$2:T$2256,"")</f>
        <v>0</v>
      </c>
      <c r="AZ1434" s="2">
        <f>_xlfn.XLOOKUP($A1434,Results!$A$2:$A$2256,Results!U$2:U$2256,"")</f>
        <v>0</v>
      </c>
      <c r="BA1434" s="2">
        <f>_xlfn.XLOOKUP($A1434,Results!$A$2:$A$2256,Results!V$2:V$2256,"")</f>
        <v>0</v>
      </c>
      <c r="BB1434" s="2">
        <f>_xlfn.XLOOKUP($A1434,Results!$A$2:$A$2256,Results!W$2:W$2256,"")</f>
        <v>0</v>
      </c>
      <c r="BC1434" s="2">
        <f>_xlfn.XLOOKUP($A1434,Results!$A$2:$A$2256,Results!X$2:X$2256,"")</f>
        <v>0</v>
      </c>
      <c r="BD1434" s="2">
        <f>_xlfn.XLOOKUP($A1434,Results!$A$2:$A$2256,Results!Y$2:Y$2256,"")</f>
        <v>0</v>
      </c>
      <c r="BE1434" s="2">
        <f>_xlfn.XLOOKUP($A1434,Results!$A$2:$A$2256,Results!Z$2:Z$2256,"")</f>
        <v>0</v>
      </c>
    </row>
    <row r="1435" spans="1:57" ht="38.25" customHeight="1" x14ac:dyDescent="0.3">
      <c r="A1435">
        <v>907112</v>
      </c>
      <c r="B1435">
        <v>281805</v>
      </c>
      <c r="C1435" t="s">
        <v>36</v>
      </c>
      <c r="D1435" t="s">
        <v>1622</v>
      </c>
      <c r="E1435" s="2" t="str">
        <f>VLOOKUP(F1435,'RPA Vendor Data '!F$1:$G$2418,2)</f>
        <v>UNITED RENTALS</v>
      </c>
      <c r="F1435" s="2">
        <v>13482</v>
      </c>
      <c r="G1435" s="2">
        <v>1</v>
      </c>
      <c r="H1435" t="s">
        <v>4387</v>
      </c>
      <c r="I1435">
        <v>1</v>
      </c>
      <c r="J1435" t="s">
        <v>39</v>
      </c>
      <c r="K1435" t="s">
        <v>39</v>
      </c>
      <c r="L1435">
        <v>800</v>
      </c>
      <c r="M1435" s="2" t="s">
        <v>4384</v>
      </c>
      <c r="N1435" s="85" t="s">
        <v>4384</v>
      </c>
      <c r="O1435" t="s">
        <v>4388</v>
      </c>
      <c r="P1435" t="s">
        <v>36</v>
      </c>
      <c r="Q1435" t="s">
        <v>36</v>
      </c>
      <c r="R1435">
        <v>800</v>
      </c>
      <c r="S1435" s="1">
        <v>45744.583597685189</v>
      </c>
      <c r="T1435" t="s">
        <v>42</v>
      </c>
      <c r="U1435" s="1">
        <v>45744.362500000003</v>
      </c>
      <c r="V1435" t="s">
        <v>43</v>
      </c>
      <c r="W1435" t="s">
        <v>36</v>
      </c>
      <c r="X1435">
        <v>0</v>
      </c>
      <c r="Y1435">
        <v>999</v>
      </c>
      <c r="Z1435" t="s">
        <v>36</v>
      </c>
      <c r="AA1435" t="s">
        <v>36</v>
      </c>
      <c r="AB1435" t="s">
        <v>36</v>
      </c>
      <c r="AC1435" t="s">
        <v>44</v>
      </c>
      <c r="AD1435" t="s">
        <v>44</v>
      </c>
      <c r="AE1435" t="s">
        <v>45</v>
      </c>
      <c r="AG1435" s="18" t="s">
        <v>2025</v>
      </c>
      <c r="AH1435" s="18"/>
      <c r="AI1435" s="2" t="s">
        <v>48</v>
      </c>
      <c r="AJ1435" s="2" t="e">
        <f>VLOOKUP(A1435,'Classification Test Result'!$A$2:$D$2428,4,FALSE)</f>
        <v>#N/A</v>
      </c>
      <c r="AL1435" s="2">
        <f>_xlfn.XLOOKUP($A1435,Results!$A$2:$A$2256,Results!G$2:G$2256,"")</f>
        <v>0</v>
      </c>
      <c r="AM1435" s="2">
        <f>_xlfn.XLOOKUP($A1435,Results!$A$2:$A$2256,Results!H$2:H$2256,"")</f>
        <v>0</v>
      </c>
      <c r="AN1435" s="2">
        <f>_xlfn.XLOOKUP($A1435,Results!$A$2:$A$2256,Results!I$2:I$2256,"")</f>
        <v>0</v>
      </c>
      <c r="AO1435" s="2">
        <f>_xlfn.XLOOKUP($A1435,Results!$A$2:$A$2256,Results!J$2:J$2256,"")</f>
        <v>0</v>
      </c>
      <c r="AP1435" s="2">
        <f>_xlfn.XLOOKUP($A1435,Results!$A$2:$A$2256,Results!K$2:K$2256,"")</f>
        <v>0</v>
      </c>
      <c r="AQ1435" s="2">
        <f>_xlfn.XLOOKUP($A1435,Results!$A$2:$A$2256,Results!L$2:L$2256,"")</f>
        <v>0</v>
      </c>
      <c r="AR1435" s="2">
        <f>_xlfn.XLOOKUP($A1435,Results!$A$2:$A$2256,Results!M$2:M$2256,"")</f>
        <v>0</v>
      </c>
      <c r="AS1435" s="2">
        <f>_xlfn.XLOOKUP($A1435,Results!$A$2:$A$2256,Results!N$2:N$2256,"")</f>
        <v>0</v>
      </c>
      <c r="AT1435" s="2">
        <f>_xlfn.XLOOKUP($A1435,Results!$A$2:$A$2256,Results!O$2:O$2256,"")</f>
        <v>0</v>
      </c>
      <c r="AU1435" s="2">
        <f>_xlfn.XLOOKUP($A1435,Results!$A$2:$A$2256,Results!P$2:P$2256,"")</f>
        <v>0</v>
      </c>
      <c r="AV1435" s="2">
        <f>_xlfn.XLOOKUP($A1435,Results!$A$2:$A$2256,Results!Q$2:Q$2256,"")</f>
        <v>0</v>
      </c>
      <c r="AW1435" s="2">
        <f>_xlfn.XLOOKUP($A1435,Results!$A$2:$A$2256,Results!R$2:R$2256,"")</f>
        <v>0</v>
      </c>
      <c r="AX1435" s="2">
        <f>_xlfn.XLOOKUP($A1435,Results!$A$2:$A$2256,Results!S$2:S$2256,"")</f>
        <v>0</v>
      </c>
      <c r="AY1435" s="2">
        <f>_xlfn.XLOOKUP($A1435,Results!$A$2:$A$2256,Results!T$2:T$2256,"")</f>
        <v>0</v>
      </c>
      <c r="AZ1435" s="2">
        <f>_xlfn.XLOOKUP($A1435,Results!$A$2:$A$2256,Results!U$2:U$2256,"")</f>
        <v>0</v>
      </c>
      <c r="BA1435" s="2">
        <f>_xlfn.XLOOKUP($A1435,Results!$A$2:$A$2256,Results!V$2:V$2256,"")</f>
        <v>0</v>
      </c>
      <c r="BB1435" s="2">
        <f>_xlfn.XLOOKUP($A1435,Results!$A$2:$A$2256,Results!W$2:W$2256,"")</f>
        <v>0</v>
      </c>
      <c r="BC1435" s="2">
        <f>_xlfn.XLOOKUP($A1435,Results!$A$2:$A$2256,Results!X$2:X$2256,"")</f>
        <v>0</v>
      </c>
      <c r="BD1435" s="2">
        <f>_xlfn.XLOOKUP($A1435,Results!$A$2:$A$2256,Results!Y$2:Y$2256,"")</f>
        <v>0</v>
      </c>
      <c r="BE1435" s="2">
        <f>_xlfn.XLOOKUP($A1435,Results!$A$2:$A$2256,Results!Z$2:Z$2256,"")</f>
        <v>0</v>
      </c>
    </row>
    <row r="1436" spans="1:57" ht="38.25" customHeight="1" x14ac:dyDescent="0.3">
      <c r="A1436">
        <v>907113</v>
      </c>
      <c r="B1436">
        <v>281996</v>
      </c>
      <c r="C1436" t="s">
        <v>36</v>
      </c>
      <c r="D1436" t="s">
        <v>1243</v>
      </c>
      <c r="E1436" s="2" t="str">
        <f>VLOOKUP(F1436,'RPA Vendor Data '!F$1:$G$2418,2)</f>
        <v>FROST ELECTRIC SUPPLY CO</v>
      </c>
      <c r="F1436" s="2">
        <v>11364</v>
      </c>
      <c r="G1436" s="2">
        <v>1</v>
      </c>
      <c r="H1436" t="s">
        <v>4389</v>
      </c>
      <c r="I1436">
        <v>100</v>
      </c>
      <c r="J1436" t="s">
        <v>58</v>
      </c>
      <c r="K1436" t="s">
        <v>58</v>
      </c>
      <c r="L1436">
        <v>85.81</v>
      </c>
      <c r="M1436" s="2" t="s">
        <v>507</v>
      </c>
      <c r="N1436" s="85" t="s">
        <v>4390</v>
      </c>
      <c r="O1436" t="s">
        <v>36</v>
      </c>
      <c r="P1436" t="s">
        <v>3166</v>
      </c>
      <c r="Q1436">
        <v>98001002002</v>
      </c>
      <c r="R1436">
        <v>85.81</v>
      </c>
      <c r="S1436" s="1">
        <v>45744.896784872682</v>
      </c>
      <c r="T1436" t="s">
        <v>42</v>
      </c>
      <c r="U1436" s="1">
        <v>45744.67083333333</v>
      </c>
      <c r="V1436" t="s">
        <v>43</v>
      </c>
      <c r="W1436" t="s">
        <v>36</v>
      </c>
      <c r="X1436">
        <v>1</v>
      </c>
      <c r="Y1436" t="s">
        <v>54</v>
      </c>
      <c r="Z1436" t="s">
        <v>36</v>
      </c>
      <c r="AA1436">
        <v>85.81</v>
      </c>
      <c r="AB1436" t="s">
        <v>36</v>
      </c>
      <c r="AC1436" t="s">
        <v>59</v>
      </c>
      <c r="AD1436" t="s">
        <v>59</v>
      </c>
      <c r="AE1436" t="s">
        <v>45</v>
      </c>
      <c r="AF1436" s="44" t="s">
        <v>46</v>
      </c>
      <c r="AG1436" s="18" t="s">
        <v>4391</v>
      </c>
      <c r="AH1436" s="18"/>
      <c r="AI1436" s="2" t="s">
        <v>48</v>
      </c>
      <c r="AJ1436" s="2" t="e">
        <f>VLOOKUP(A1436,'Classification Test Result'!$A$2:$D$2428,4,FALSE)</f>
        <v>#N/A</v>
      </c>
      <c r="AL1436" s="2">
        <f>_xlfn.XLOOKUP($A1436,Results!$A$2:$A$2256,Results!G$2:G$2256,"")</f>
        <v>0</v>
      </c>
      <c r="AM1436" s="2">
        <f>_xlfn.XLOOKUP($A1436,Results!$A$2:$A$2256,Results!H$2:H$2256,"")</f>
        <v>0</v>
      </c>
      <c r="AN1436" s="2">
        <f>_xlfn.XLOOKUP($A1436,Results!$A$2:$A$2256,Results!I$2:I$2256,"")</f>
        <v>0</v>
      </c>
      <c r="AO1436" s="2">
        <f>_xlfn.XLOOKUP($A1436,Results!$A$2:$A$2256,Results!J$2:J$2256,"")</f>
        <v>0</v>
      </c>
      <c r="AP1436" s="2">
        <f>_xlfn.XLOOKUP($A1436,Results!$A$2:$A$2256,Results!K$2:K$2256,"")</f>
        <v>0</v>
      </c>
      <c r="AQ1436" s="2">
        <f>_xlfn.XLOOKUP($A1436,Results!$A$2:$A$2256,Results!L$2:L$2256,"")</f>
        <v>0</v>
      </c>
      <c r="AR1436" s="2">
        <f>_xlfn.XLOOKUP($A1436,Results!$A$2:$A$2256,Results!M$2:M$2256,"")</f>
        <v>0</v>
      </c>
      <c r="AS1436" s="2">
        <f>_xlfn.XLOOKUP($A1436,Results!$A$2:$A$2256,Results!N$2:N$2256,"")</f>
        <v>0</v>
      </c>
      <c r="AT1436" s="2" t="str">
        <f>_xlfn.XLOOKUP($A1436,Results!$A$2:$A$2256,Results!O$2:O$2256,"")</f>
        <v>GENERIC CONDUIT/CONDUIT FITTINGS</v>
      </c>
      <c r="AU1436" s="2" t="str">
        <f>_xlfn.XLOOKUP($A1436,Results!$A$2:$A$2256,Results!P$2:P$2256,"")</f>
        <v>CONDUIT</v>
      </c>
      <c r="AV1436" s="2" t="str">
        <f>_xlfn.XLOOKUP($A1436,Results!$A$2:$A$2256,Results!Q$2:Q$2256,"")</f>
        <v>SINGLE_MATCH</v>
      </c>
      <c r="AW1436" s="2">
        <f>_xlfn.XLOOKUP($A1436,Results!$A$2:$A$2256,Results!R$2:R$2256,"")</f>
        <v>0</v>
      </c>
      <c r="AX1436" s="2">
        <f>_xlfn.XLOOKUP($A1436,Results!$A$2:$A$2256,Results!S$2:S$2256,"")</f>
        <v>0</v>
      </c>
      <c r="AY1436" s="2">
        <f>_xlfn.XLOOKUP($A1436,Results!$A$2:$A$2256,Results!T$2:T$2256,"")</f>
        <v>95</v>
      </c>
      <c r="AZ1436" s="2">
        <f>_xlfn.XLOOKUP($A1436,Results!$A$2:$A$2256,Results!U$2:U$2256,"")</f>
        <v>0</v>
      </c>
      <c r="BA1436" s="2">
        <f>_xlfn.XLOOKUP($A1436,Results!$A$2:$A$2256,Results!V$2:V$2256,"")</f>
        <v>0</v>
      </c>
      <c r="BB1436" s="2">
        <f>_xlfn.XLOOKUP($A1436,Results!$A$2:$A$2256,Results!W$2:W$2256,"")</f>
        <v>0</v>
      </c>
      <c r="BC1436" s="2">
        <f>_xlfn.XLOOKUP($A1436,Results!$A$2:$A$2256,Results!X$2:X$2256,"")</f>
        <v>39131700</v>
      </c>
      <c r="BD1436" s="2">
        <f>_xlfn.XLOOKUP($A1436,Results!$A$2:$A$2256,Results!Y$2:Y$2256,"")</f>
        <v>78</v>
      </c>
      <c r="BE1436" s="2">
        <f>_xlfn.XLOOKUP($A1436,Results!$A$2:$A$2256,Results!Z$2:Z$2256,"")</f>
        <v>0</v>
      </c>
    </row>
    <row r="1437" spans="1:57" ht="38.25" customHeight="1" x14ac:dyDescent="0.3">
      <c r="A1437">
        <v>907114</v>
      </c>
      <c r="B1437">
        <v>281962</v>
      </c>
      <c r="C1437" t="s">
        <v>36</v>
      </c>
      <c r="D1437" t="s">
        <v>126</v>
      </c>
      <c r="E1437" s="2" t="str">
        <f>VLOOKUP(F1437,'RPA Vendor Data '!F$1:$G$2418,2)</f>
        <v>FROST ELECTRIC SUPPLY CO</v>
      </c>
      <c r="F1437" s="2">
        <v>11364</v>
      </c>
      <c r="G1437" s="2">
        <v>3</v>
      </c>
      <c r="H1437" t="s">
        <v>4389</v>
      </c>
      <c r="I1437">
        <v>200</v>
      </c>
      <c r="J1437" t="s">
        <v>58</v>
      </c>
      <c r="K1437" t="s">
        <v>58</v>
      </c>
      <c r="L1437">
        <v>80.95</v>
      </c>
      <c r="M1437" s="2" t="s">
        <v>507</v>
      </c>
      <c r="N1437" s="85" t="s">
        <v>4390</v>
      </c>
      <c r="O1437" t="s">
        <v>36</v>
      </c>
      <c r="P1437" t="s">
        <v>135</v>
      </c>
      <c r="Q1437">
        <v>98010022940</v>
      </c>
      <c r="R1437">
        <v>161.9</v>
      </c>
      <c r="S1437" s="1">
        <v>45744.87589116898</v>
      </c>
      <c r="T1437" t="s">
        <v>42</v>
      </c>
      <c r="U1437" s="1">
        <v>45744.661805555559</v>
      </c>
      <c r="V1437" t="s">
        <v>43</v>
      </c>
      <c r="W1437" t="s">
        <v>36</v>
      </c>
      <c r="X1437">
        <v>0</v>
      </c>
      <c r="Y1437">
        <v>201</v>
      </c>
      <c r="Z1437" t="s">
        <v>36</v>
      </c>
      <c r="AA1437" t="s">
        <v>36</v>
      </c>
      <c r="AB1437" t="s">
        <v>36</v>
      </c>
      <c r="AC1437" t="s">
        <v>105</v>
      </c>
      <c r="AD1437" t="s">
        <v>105</v>
      </c>
      <c r="AE1437" t="s">
        <v>45</v>
      </c>
      <c r="AF1437" s="44" t="s">
        <v>46</v>
      </c>
      <c r="AG1437" s="18" t="s">
        <v>4391</v>
      </c>
      <c r="AH1437" s="18"/>
      <c r="AI1437" s="2" t="s">
        <v>48</v>
      </c>
      <c r="AJ1437" s="2" t="e">
        <f>VLOOKUP(A1437,'Classification Test Result'!$A$2:$D$2428,4,FALSE)</f>
        <v>#N/A</v>
      </c>
      <c r="AL1437" s="2">
        <f>_xlfn.XLOOKUP($A1437,Results!$A$2:$A$2256,Results!G$2:G$2256,"")</f>
        <v>0</v>
      </c>
      <c r="AM1437" s="2">
        <f>_xlfn.XLOOKUP($A1437,Results!$A$2:$A$2256,Results!H$2:H$2256,"")</f>
        <v>0</v>
      </c>
      <c r="AN1437" s="2">
        <f>_xlfn.XLOOKUP($A1437,Results!$A$2:$A$2256,Results!I$2:I$2256,"")</f>
        <v>0</v>
      </c>
      <c r="AO1437" s="2">
        <f>_xlfn.XLOOKUP($A1437,Results!$A$2:$A$2256,Results!J$2:J$2256,"")</f>
        <v>0</v>
      </c>
      <c r="AP1437" s="2">
        <f>_xlfn.XLOOKUP($A1437,Results!$A$2:$A$2256,Results!K$2:K$2256,"")</f>
        <v>0</v>
      </c>
      <c r="AQ1437" s="2">
        <f>_xlfn.XLOOKUP($A1437,Results!$A$2:$A$2256,Results!L$2:L$2256,"")</f>
        <v>0</v>
      </c>
      <c r="AR1437" s="2">
        <f>_xlfn.XLOOKUP($A1437,Results!$A$2:$A$2256,Results!M$2:M$2256,"")</f>
        <v>0</v>
      </c>
      <c r="AS1437" s="2">
        <f>_xlfn.XLOOKUP($A1437,Results!$A$2:$A$2256,Results!N$2:N$2256,"")</f>
        <v>0</v>
      </c>
      <c r="AT1437" s="2" t="str">
        <f>_xlfn.XLOOKUP($A1437,Results!$A$2:$A$2256,Results!O$2:O$2256,"")</f>
        <v>GENERIC CONDUIT/CONDUIT FITTINGS</v>
      </c>
      <c r="AU1437" s="2" t="str">
        <f>_xlfn.XLOOKUP($A1437,Results!$A$2:$A$2256,Results!P$2:P$2256,"")</f>
        <v>CONDUIT</v>
      </c>
      <c r="AV1437" s="2" t="str">
        <f>_xlfn.XLOOKUP($A1437,Results!$A$2:$A$2256,Results!Q$2:Q$2256,"")</f>
        <v>SINGLE_MATCH</v>
      </c>
      <c r="AW1437" s="2">
        <f>_xlfn.XLOOKUP($A1437,Results!$A$2:$A$2256,Results!R$2:R$2256,"")</f>
        <v>0</v>
      </c>
      <c r="AX1437" s="2">
        <f>_xlfn.XLOOKUP($A1437,Results!$A$2:$A$2256,Results!S$2:S$2256,"")</f>
        <v>0</v>
      </c>
      <c r="AY1437" s="2">
        <f>_xlfn.XLOOKUP($A1437,Results!$A$2:$A$2256,Results!T$2:T$2256,"")</f>
        <v>95</v>
      </c>
      <c r="AZ1437" s="2">
        <f>_xlfn.XLOOKUP($A1437,Results!$A$2:$A$2256,Results!U$2:U$2256,"")</f>
        <v>0</v>
      </c>
      <c r="BA1437" s="2">
        <f>_xlfn.XLOOKUP($A1437,Results!$A$2:$A$2256,Results!V$2:V$2256,"")</f>
        <v>0</v>
      </c>
      <c r="BB1437" s="2">
        <f>_xlfn.XLOOKUP($A1437,Results!$A$2:$A$2256,Results!W$2:W$2256,"")</f>
        <v>0</v>
      </c>
      <c r="BC1437" s="2">
        <f>_xlfn.XLOOKUP($A1437,Results!$A$2:$A$2256,Results!X$2:X$2256,"")</f>
        <v>39131700</v>
      </c>
      <c r="BD1437" s="2">
        <f>_xlfn.XLOOKUP($A1437,Results!$A$2:$A$2256,Results!Y$2:Y$2256,"")</f>
        <v>78</v>
      </c>
      <c r="BE1437" s="2">
        <f>_xlfn.XLOOKUP($A1437,Results!$A$2:$A$2256,Results!Z$2:Z$2256,"")</f>
        <v>0</v>
      </c>
    </row>
    <row r="1438" spans="1:57" ht="38.25" customHeight="1" x14ac:dyDescent="0.3">
      <c r="A1438">
        <v>907115</v>
      </c>
      <c r="B1438">
        <v>281670</v>
      </c>
      <c r="C1438" t="s">
        <v>36</v>
      </c>
      <c r="D1438" t="s">
        <v>130</v>
      </c>
      <c r="E1438" s="2" t="str">
        <f>VLOOKUP(F1438,'RPA Vendor Data '!F$1:$G$2418,2)</f>
        <v>FROST ELECTRIC SUPPLY CO</v>
      </c>
      <c r="F1438" s="2">
        <v>11364</v>
      </c>
      <c r="G1438" s="2">
        <v>1</v>
      </c>
      <c r="H1438" t="s">
        <v>4389</v>
      </c>
      <c r="I1438">
        <v>100</v>
      </c>
      <c r="J1438" t="s">
        <v>58</v>
      </c>
      <c r="K1438" t="s">
        <v>58</v>
      </c>
      <c r="L1438">
        <v>80.95</v>
      </c>
      <c r="M1438" s="2" t="s">
        <v>507</v>
      </c>
      <c r="N1438" s="85" t="s">
        <v>4390</v>
      </c>
      <c r="O1438" t="s">
        <v>36</v>
      </c>
      <c r="P1438" t="s">
        <v>3166</v>
      </c>
      <c r="Q1438">
        <v>98001002002</v>
      </c>
      <c r="R1438">
        <v>80.95</v>
      </c>
      <c r="S1438" s="1">
        <v>45744.501091435188</v>
      </c>
      <c r="T1438" t="s">
        <v>42</v>
      </c>
      <c r="U1438" s="1">
        <v>45744.287499999999</v>
      </c>
      <c r="V1438" t="s">
        <v>43</v>
      </c>
      <c r="W1438" t="s">
        <v>36</v>
      </c>
      <c r="X1438">
        <v>1</v>
      </c>
      <c r="Y1438" t="s">
        <v>54</v>
      </c>
      <c r="Z1438" t="s">
        <v>36</v>
      </c>
      <c r="AA1438">
        <v>80.95</v>
      </c>
      <c r="AB1438" t="s">
        <v>36</v>
      </c>
      <c r="AC1438" t="s">
        <v>59</v>
      </c>
      <c r="AD1438" t="s">
        <v>59</v>
      </c>
      <c r="AE1438" t="s">
        <v>45</v>
      </c>
      <c r="AF1438" s="44" t="s">
        <v>46</v>
      </c>
      <c r="AG1438" s="18" t="s">
        <v>4391</v>
      </c>
      <c r="AH1438" s="18"/>
      <c r="AI1438" s="2" t="s">
        <v>48</v>
      </c>
      <c r="AJ1438" s="2" t="e">
        <f>VLOOKUP(A1438,'Classification Test Result'!$A$2:$D$2428,4,FALSE)</f>
        <v>#N/A</v>
      </c>
      <c r="AL1438" s="2">
        <f>_xlfn.XLOOKUP($A1438,Results!$A$2:$A$2256,Results!G$2:G$2256,"")</f>
        <v>0</v>
      </c>
      <c r="AM1438" s="2">
        <f>_xlfn.XLOOKUP($A1438,Results!$A$2:$A$2256,Results!H$2:H$2256,"")</f>
        <v>0</v>
      </c>
      <c r="AN1438" s="2">
        <f>_xlfn.XLOOKUP($A1438,Results!$A$2:$A$2256,Results!I$2:I$2256,"")</f>
        <v>0</v>
      </c>
      <c r="AO1438" s="2">
        <f>_xlfn.XLOOKUP($A1438,Results!$A$2:$A$2256,Results!J$2:J$2256,"")</f>
        <v>0</v>
      </c>
      <c r="AP1438" s="2">
        <f>_xlfn.XLOOKUP($A1438,Results!$A$2:$A$2256,Results!K$2:K$2256,"")</f>
        <v>0</v>
      </c>
      <c r="AQ1438" s="2">
        <f>_xlfn.XLOOKUP($A1438,Results!$A$2:$A$2256,Results!L$2:L$2256,"")</f>
        <v>0</v>
      </c>
      <c r="AR1438" s="2">
        <f>_xlfn.XLOOKUP($A1438,Results!$A$2:$A$2256,Results!M$2:M$2256,"")</f>
        <v>0</v>
      </c>
      <c r="AS1438" s="2">
        <f>_xlfn.XLOOKUP($A1438,Results!$A$2:$A$2256,Results!N$2:N$2256,"")</f>
        <v>0</v>
      </c>
      <c r="AT1438" s="2" t="str">
        <f>_xlfn.XLOOKUP($A1438,Results!$A$2:$A$2256,Results!O$2:O$2256,"")</f>
        <v>GENERIC CONDUIT/CONDUIT FITTINGS</v>
      </c>
      <c r="AU1438" s="2" t="str">
        <f>_xlfn.XLOOKUP($A1438,Results!$A$2:$A$2256,Results!P$2:P$2256,"")</f>
        <v>CONDUIT</v>
      </c>
      <c r="AV1438" s="2" t="str">
        <f>_xlfn.XLOOKUP($A1438,Results!$A$2:$A$2256,Results!Q$2:Q$2256,"")</f>
        <v>SINGLE_MATCH</v>
      </c>
      <c r="AW1438" s="2">
        <f>_xlfn.XLOOKUP($A1438,Results!$A$2:$A$2256,Results!R$2:R$2256,"")</f>
        <v>0</v>
      </c>
      <c r="AX1438" s="2">
        <f>_xlfn.XLOOKUP($A1438,Results!$A$2:$A$2256,Results!S$2:S$2256,"")</f>
        <v>0</v>
      </c>
      <c r="AY1438" s="2">
        <f>_xlfn.XLOOKUP($A1438,Results!$A$2:$A$2256,Results!T$2:T$2256,"")</f>
        <v>95</v>
      </c>
      <c r="AZ1438" s="2">
        <f>_xlfn.XLOOKUP($A1438,Results!$A$2:$A$2256,Results!U$2:U$2256,"")</f>
        <v>0</v>
      </c>
      <c r="BA1438" s="2">
        <f>_xlfn.XLOOKUP($A1438,Results!$A$2:$A$2256,Results!V$2:V$2256,"")</f>
        <v>0</v>
      </c>
      <c r="BB1438" s="2">
        <f>_xlfn.XLOOKUP($A1438,Results!$A$2:$A$2256,Results!W$2:W$2256,"")</f>
        <v>0</v>
      </c>
      <c r="BC1438" s="2">
        <f>_xlfn.XLOOKUP($A1438,Results!$A$2:$A$2256,Results!X$2:X$2256,"")</f>
        <v>39131700</v>
      </c>
      <c r="BD1438" s="2">
        <f>_xlfn.XLOOKUP($A1438,Results!$A$2:$A$2256,Results!Y$2:Y$2256,"")</f>
        <v>78</v>
      </c>
      <c r="BE1438" s="2">
        <f>_xlfn.XLOOKUP($A1438,Results!$A$2:$A$2256,Results!Z$2:Z$2256,"")</f>
        <v>0</v>
      </c>
    </row>
    <row r="1439" spans="1:57" ht="38.25" customHeight="1" x14ac:dyDescent="0.3">
      <c r="A1439">
        <v>907116</v>
      </c>
      <c r="B1439">
        <v>281966</v>
      </c>
      <c r="C1439" t="s">
        <v>36</v>
      </c>
      <c r="D1439" t="s">
        <v>149</v>
      </c>
      <c r="E1439" s="2" t="str">
        <f>VLOOKUP(F1439,'RPA Vendor Data '!F$1:$G$2418,2)</f>
        <v>FROST ELECTRIC SUPPLY CO</v>
      </c>
      <c r="F1439" s="2">
        <v>11364</v>
      </c>
      <c r="G1439" s="2">
        <v>1</v>
      </c>
      <c r="H1439" t="s">
        <v>4392</v>
      </c>
      <c r="I1439">
        <v>100</v>
      </c>
      <c r="J1439" t="s">
        <v>58</v>
      </c>
      <c r="K1439" t="s">
        <v>58</v>
      </c>
      <c r="L1439">
        <v>48.38</v>
      </c>
      <c r="M1439" s="2" t="s">
        <v>507</v>
      </c>
      <c r="N1439" s="85" t="s">
        <v>4393</v>
      </c>
      <c r="O1439" t="s">
        <v>36</v>
      </c>
      <c r="P1439" t="s">
        <v>3599</v>
      </c>
      <c r="Q1439">
        <v>98001002001</v>
      </c>
      <c r="R1439">
        <v>48.38</v>
      </c>
      <c r="S1439" s="1">
        <v>45744.875760381947</v>
      </c>
      <c r="T1439" t="s">
        <v>42</v>
      </c>
      <c r="U1439" s="1">
        <v>45744.661805555559</v>
      </c>
      <c r="V1439" t="s">
        <v>43</v>
      </c>
      <c r="W1439" t="s">
        <v>36</v>
      </c>
      <c r="X1439">
        <v>1</v>
      </c>
      <c r="Y1439" t="s">
        <v>54</v>
      </c>
      <c r="Z1439" t="s">
        <v>36</v>
      </c>
      <c r="AA1439">
        <v>48.38</v>
      </c>
      <c r="AB1439" t="s">
        <v>36</v>
      </c>
      <c r="AC1439" t="s">
        <v>59</v>
      </c>
      <c r="AD1439" t="s">
        <v>59</v>
      </c>
      <c r="AE1439" t="s">
        <v>45</v>
      </c>
      <c r="AF1439" s="44" t="s">
        <v>46</v>
      </c>
      <c r="AG1439" s="18" t="s">
        <v>4394</v>
      </c>
      <c r="AH1439" s="18"/>
      <c r="AI1439" s="2" t="s">
        <v>48</v>
      </c>
      <c r="AJ1439" s="2" t="e">
        <f>VLOOKUP(A1439,'Classification Test Result'!$A$2:$D$2428,4,FALSE)</f>
        <v>#N/A</v>
      </c>
      <c r="AL1439" s="2">
        <f>_xlfn.XLOOKUP($A1439,Results!$A$2:$A$2256,Results!G$2:G$2256,"")</f>
        <v>0</v>
      </c>
      <c r="AM1439" s="2">
        <f>_xlfn.XLOOKUP($A1439,Results!$A$2:$A$2256,Results!H$2:H$2256,"")</f>
        <v>0</v>
      </c>
      <c r="AN1439" s="2">
        <f>_xlfn.XLOOKUP($A1439,Results!$A$2:$A$2256,Results!I$2:I$2256,"")</f>
        <v>0</v>
      </c>
      <c r="AO1439" s="2">
        <f>_xlfn.XLOOKUP($A1439,Results!$A$2:$A$2256,Results!J$2:J$2256,"")</f>
        <v>0</v>
      </c>
      <c r="AP1439" s="2">
        <f>_xlfn.XLOOKUP($A1439,Results!$A$2:$A$2256,Results!K$2:K$2256,"")</f>
        <v>0</v>
      </c>
      <c r="AQ1439" s="2">
        <f>_xlfn.XLOOKUP($A1439,Results!$A$2:$A$2256,Results!L$2:L$2256,"")</f>
        <v>0</v>
      </c>
      <c r="AR1439" s="2">
        <f>_xlfn.XLOOKUP($A1439,Results!$A$2:$A$2256,Results!M$2:M$2256,"")</f>
        <v>0</v>
      </c>
      <c r="AS1439" s="2">
        <f>_xlfn.XLOOKUP($A1439,Results!$A$2:$A$2256,Results!N$2:N$2256,"")</f>
        <v>0</v>
      </c>
      <c r="AT1439" s="2" t="str">
        <f>_xlfn.XLOOKUP($A1439,Results!$A$2:$A$2256,Results!O$2:O$2256,"")</f>
        <v>GENERIC CONDUIT/CONDUIT FITTINGS</v>
      </c>
      <c r="AU1439" s="2" t="str">
        <f>_xlfn.XLOOKUP($A1439,Results!$A$2:$A$2256,Results!P$2:P$2256,"")</f>
        <v>CONDUIT</v>
      </c>
      <c r="AV1439" s="2" t="str">
        <f>_xlfn.XLOOKUP($A1439,Results!$A$2:$A$2256,Results!Q$2:Q$2256,"")</f>
        <v>SINGLE_MATCH</v>
      </c>
      <c r="AW1439" s="2">
        <f>_xlfn.XLOOKUP($A1439,Results!$A$2:$A$2256,Results!R$2:R$2256,"")</f>
        <v>0</v>
      </c>
      <c r="AX1439" s="2">
        <f>_xlfn.XLOOKUP($A1439,Results!$A$2:$A$2256,Results!S$2:S$2256,"")</f>
        <v>0</v>
      </c>
      <c r="AY1439" s="2">
        <f>_xlfn.XLOOKUP($A1439,Results!$A$2:$A$2256,Results!T$2:T$2256,"")</f>
        <v>95</v>
      </c>
      <c r="AZ1439" s="2">
        <f>_xlfn.XLOOKUP($A1439,Results!$A$2:$A$2256,Results!U$2:U$2256,"")</f>
        <v>0</v>
      </c>
      <c r="BA1439" s="2">
        <f>_xlfn.XLOOKUP($A1439,Results!$A$2:$A$2256,Results!V$2:V$2256,"")</f>
        <v>0</v>
      </c>
      <c r="BB1439" s="2">
        <f>_xlfn.XLOOKUP($A1439,Results!$A$2:$A$2256,Results!W$2:W$2256,"")</f>
        <v>0</v>
      </c>
      <c r="BC1439" s="2">
        <f>_xlfn.XLOOKUP($A1439,Results!$A$2:$A$2256,Results!X$2:X$2256,"")</f>
        <v>39131700</v>
      </c>
      <c r="BD1439" s="2">
        <f>_xlfn.XLOOKUP($A1439,Results!$A$2:$A$2256,Results!Y$2:Y$2256,"")</f>
        <v>78</v>
      </c>
      <c r="BE1439" s="2">
        <f>_xlfn.XLOOKUP($A1439,Results!$A$2:$A$2256,Results!Z$2:Z$2256,"")</f>
        <v>0</v>
      </c>
    </row>
    <row r="1440" spans="1:57" ht="38.25" customHeight="1" x14ac:dyDescent="0.3">
      <c r="A1440">
        <v>907117</v>
      </c>
      <c r="B1440">
        <v>281768</v>
      </c>
      <c r="C1440" t="s">
        <v>36</v>
      </c>
      <c r="D1440" t="s">
        <v>4395</v>
      </c>
      <c r="E1440" s="2" t="str">
        <f>VLOOKUP(F1440,'RPA Vendor Data '!F$1:$G$2418,2)</f>
        <v>LOEB ELECTRIC</v>
      </c>
      <c r="F1440" s="2">
        <v>12062</v>
      </c>
      <c r="G1440" s="2">
        <v>1</v>
      </c>
      <c r="H1440" t="s">
        <v>4396</v>
      </c>
      <c r="I1440">
        <v>340</v>
      </c>
      <c r="J1440" t="s">
        <v>389</v>
      </c>
      <c r="K1440" t="s">
        <v>58</v>
      </c>
      <c r="L1440">
        <v>73.176000000000002</v>
      </c>
      <c r="M1440" s="2" t="s">
        <v>4397</v>
      </c>
      <c r="N1440" s="85" t="s">
        <v>4398</v>
      </c>
      <c r="O1440" t="s">
        <v>36</v>
      </c>
      <c r="P1440" t="s">
        <v>36</v>
      </c>
      <c r="Q1440" t="s">
        <v>36</v>
      </c>
      <c r="R1440">
        <v>248.8</v>
      </c>
      <c r="S1440" s="1">
        <v>45744.56483422454</v>
      </c>
      <c r="T1440" t="s">
        <v>42</v>
      </c>
      <c r="U1440" s="1">
        <v>45744.34375</v>
      </c>
      <c r="V1440" t="s">
        <v>43</v>
      </c>
      <c r="W1440" t="s">
        <v>36</v>
      </c>
      <c r="X1440">
        <v>0</v>
      </c>
      <c r="Y1440">
        <v>999</v>
      </c>
      <c r="Z1440" t="s">
        <v>36</v>
      </c>
      <c r="AA1440" t="s">
        <v>36</v>
      </c>
      <c r="AB1440" t="s">
        <v>36</v>
      </c>
      <c r="AC1440" t="s">
        <v>59</v>
      </c>
      <c r="AD1440" t="s">
        <v>59</v>
      </c>
      <c r="AE1440" t="s">
        <v>45</v>
      </c>
      <c r="AG1440" s="18" t="s">
        <v>4399</v>
      </c>
      <c r="AH1440" s="18"/>
      <c r="AI1440" s="2" t="s">
        <v>48</v>
      </c>
      <c r="AJ1440" s="2" t="e">
        <f>VLOOKUP(A1440,'Classification Test Result'!$A$2:$D$2428,4,FALSE)</f>
        <v>#N/A</v>
      </c>
      <c r="AL1440" s="2">
        <f>_xlfn.XLOOKUP($A1440,Results!$A$2:$A$2256,Results!G$2:G$2256,"")</f>
        <v>0</v>
      </c>
      <c r="AM1440" s="2">
        <f>_xlfn.XLOOKUP($A1440,Results!$A$2:$A$2256,Results!H$2:H$2256,"")</f>
        <v>0</v>
      </c>
      <c r="AN1440" s="2">
        <f>_xlfn.XLOOKUP($A1440,Results!$A$2:$A$2256,Results!I$2:I$2256,"")</f>
        <v>0</v>
      </c>
      <c r="AO1440" s="2">
        <f>_xlfn.XLOOKUP($A1440,Results!$A$2:$A$2256,Results!J$2:J$2256,"")</f>
        <v>0</v>
      </c>
      <c r="AP1440" s="2">
        <f>_xlfn.XLOOKUP($A1440,Results!$A$2:$A$2256,Results!K$2:K$2256,"")</f>
        <v>0</v>
      </c>
      <c r="AQ1440" s="2">
        <f>_xlfn.XLOOKUP($A1440,Results!$A$2:$A$2256,Results!L$2:L$2256,"")</f>
        <v>0</v>
      </c>
      <c r="AR1440" s="2">
        <f>_xlfn.XLOOKUP($A1440,Results!$A$2:$A$2256,Results!M$2:M$2256,"")</f>
        <v>0</v>
      </c>
      <c r="AS1440" s="2">
        <f>_xlfn.XLOOKUP($A1440,Results!$A$2:$A$2256,Results!N$2:N$2256,"")</f>
        <v>0</v>
      </c>
      <c r="AT1440" s="2" t="str">
        <f>_xlfn.XLOOKUP($A1440,Results!$A$2:$A$2256,Results!O$2:O$2256,"")</f>
        <v>GENERIC CONDUIT/CONDUIT FITTINGS</v>
      </c>
      <c r="AU1440" s="2" t="str">
        <f>_xlfn.XLOOKUP($A1440,Results!$A$2:$A$2256,Results!P$2:P$2256,"")</f>
        <v>CONDUIT</v>
      </c>
      <c r="AV1440" s="2" t="str">
        <f>_xlfn.XLOOKUP($A1440,Results!$A$2:$A$2256,Results!Q$2:Q$2256,"")</f>
        <v>SINGLE_MATCH</v>
      </c>
      <c r="AW1440" s="2">
        <f>_xlfn.XLOOKUP($A1440,Results!$A$2:$A$2256,Results!R$2:R$2256,"")</f>
        <v>0</v>
      </c>
      <c r="AX1440" s="2">
        <f>_xlfn.XLOOKUP($A1440,Results!$A$2:$A$2256,Results!S$2:S$2256,"")</f>
        <v>0</v>
      </c>
      <c r="AY1440" s="2">
        <f>_xlfn.XLOOKUP($A1440,Results!$A$2:$A$2256,Results!T$2:T$2256,"")</f>
        <v>95</v>
      </c>
      <c r="AZ1440" s="2">
        <f>_xlfn.XLOOKUP($A1440,Results!$A$2:$A$2256,Results!U$2:U$2256,"")</f>
        <v>0</v>
      </c>
      <c r="BA1440" s="2" t="str">
        <f>_xlfn.XLOOKUP($A1440,Results!$A$2:$A$2256,Results!V$2:V$2256,"")</f>
        <v>WHEATLAND TUBE</v>
      </c>
      <c r="BB1440" s="2">
        <f>_xlfn.XLOOKUP($A1440,Results!$A$2:$A$2256,Results!W$2:W$2256,"")</f>
        <v>78</v>
      </c>
      <c r="BC1440" s="2">
        <f>_xlfn.XLOOKUP($A1440,Results!$A$2:$A$2256,Results!X$2:X$2256,"")</f>
        <v>39131706</v>
      </c>
      <c r="BD1440" s="2">
        <f>_xlfn.XLOOKUP($A1440,Results!$A$2:$A$2256,Results!Y$2:Y$2256,"")</f>
        <v>78</v>
      </c>
      <c r="BE1440" s="2" t="b">
        <f>_xlfn.XLOOKUP($A1440,Results!$A$2:$A$2256,Results!Z$2:Z$2256,"")</f>
        <v>1</v>
      </c>
    </row>
    <row r="1441" spans="1:57" ht="38.25" customHeight="1" x14ac:dyDescent="0.3">
      <c r="A1441">
        <v>907118</v>
      </c>
      <c r="B1441">
        <v>281780</v>
      </c>
      <c r="C1441" t="s">
        <v>36</v>
      </c>
      <c r="D1441" t="s">
        <v>4400</v>
      </c>
      <c r="E1441" s="2" t="str">
        <f>VLOOKUP(F1441,'RPA Vendor Data '!F$1:$G$2418,2)</f>
        <v>LOEB ELECTRIC</v>
      </c>
      <c r="F1441" s="2">
        <v>12062</v>
      </c>
      <c r="G1441" s="2">
        <v>2</v>
      </c>
      <c r="H1441" t="s">
        <v>4396</v>
      </c>
      <c r="I1441">
        <v>280</v>
      </c>
      <c r="J1441" t="s">
        <v>389</v>
      </c>
      <c r="K1441" t="s">
        <v>58</v>
      </c>
      <c r="L1441">
        <v>73.176000000000002</v>
      </c>
      <c r="M1441" s="2" t="s">
        <v>4397</v>
      </c>
      <c r="N1441" s="85" t="s">
        <v>4398</v>
      </c>
      <c r="O1441" t="s">
        <v>36</v>
      </c>
      <c r="P1441" t="s">
        <v>36</v>
      </c>
      <c r="Q1441" t="s">
        <v>36</v>
      </c>
      <c r="R1441">
        <v>204.89</v>
      </c>
      <c r="S1441" s="1">
        <v>45744.56457480324</v>
      </c>
      <c r="T1441" t="s">
        <v>42</v>
      </c>
      <c r="U1441" s="1">
        <v>45744.35</v>
      </c>
      <c r="V1441" t="s">
        <v>43</v>
      </c>
      <c r="W1441" t="s">
        <v>36</v>
      </c>
      <c r="X1441">
        <v>0</v>
      </c>
      <c r="Y1441">
        <v>999</v>
      </c>
      <c r="Z1441" t="s">
        <v>36</v>
      </c>
      <c r="AA1441" t="s">
        <v>36</v>
      </c>
      <c r="AB1441" t="s">
        <v>36</v>
      </c>
      <c r="AC1441" t="s">
        <v>59</v>
      </c>
      <c r="AD1441" t="s">
        <v>59</v>
      </c>
      <c r="AE1441" t="s">
        <v>45</v>
      </c>
      <c r="AG1441" s="18" t="s">
        <v>4399</v>
      </c>
      <c r="AH1441" s="18"/>
      <c r="AI1441" s="2" t="s">
        <v>48</v>
      </c>
      <c r="AJ1441" s="2" t="e">
        <f>VLOOKUP(A1441,'Classification Test Result'!$A$2:$D$2428,4,FALSE)</f>
        <v>#N/A</v>
      </c>
      <c r="AL1441" s="2">
        <f>_xlfn.XLOOKUP($A1441,Results!$A$2:$A$2256,Results!G$2:G$2256,"")</f>
        <v>0</v>
      </c>
      <c r="AM1441" s="2">
        <f>_xlfn.XLOOKUP($A1441,Results!$A$2:$A$2256,Results!H$2:H$2256,"")</f>
        <v>0</v>
      </c>
      <c r="AN1441" s="2">
        <f>_xlfn.XLOOKUP($A1441,Results!$A$2:$A$2256,Results!I$2:I$2256,"")</f>
        <v>0</v>
      </c>
      <c r="AO1441" s="2">
        <f>_xlfn.XLOOKUP($A1441,Results!$A$2:$A$2256,Results!J$2:J$2256,"")</f>
        <v>0</v>
      </c>
      <c r="AP1441" s="2">
        <f>_xlfn.XLOOKUP($A1441,Results!$A$2:$A$2256,Results!K$2:K$2256,"")</f>
        <v>0</v>
      </c>
      <c r="AQ1441" s="2">
        <f>_xlfn.XLOOKUP($A1441,Results!$A$2:$A$2256,Results!L$2:L$2256,"")</f>
        <v>0</v>
      </c>
      <c r="AR1441" s="2">
        <f>_xlfn.XLOOKUP($A1441,Results!$A$2:$A$2256,Results!M$2:M$2256,"")</f>
        <v>0</v>
      </c>
      <c r="AS1441" s="2">
        <f>_xlfn.XLOOKUP($A1441,Results!$A$2:$A$2256,Results!N$2:N$2256,"")</f>
        <v>0</v>
      </c>
      <c r="AT1441" s="2" t="str">
        <f>_xlfn.XLOOKUP($A1441,Results!$A$2:$A$2256,Results!O$2:O$2256,"")</f>
        <v>GENERIC CONDUIT/CONDUIT FITTINGS</v>
      </c>
      <c r="AU1441" s="2" t="str">
        <f>_xlfn.XLOOKUP($A1441,Results!$A$2:$A$2256,Results!P$2:P$2256,"")</f>
        <v>CONDUIT</v>
      </c>
      <c r="AV1441" s="2" t="str">
        <f>_xlfn.XLOOKUP($A1441,Results!$A$2:$A$2256,Results!Q$2:Q$2256,"")</f>
        <v>SINGLE_MATCH</v>
      </c>
      <c r="AW1441" s="2">
        <f>_xlfn.XLOOKUP($A1441,Results!$A$2:$A$2256,Results!R$2:R$2256,"")</f>
        <v>0</v>
      </c>
      <c r="AX1441" s="2">
        <f>_xlfn.XLOOKUP($A1441,Results!$A$2:$A$2256,Results!S$2:S$2256,"")</f>
        <v>0</v>
      </c>
      <c r="AY1441" s="2">
        <f>_xlfn.XLOOKUP($A1441,Results!$A$2:$A$2256,Results!T$2:T$2256,"")</f>
        <v>95</v>
      </c>
      <c r="AZ1441" s="2">
        <f>_xlfn.XLOOKUP($A1441,Results!$A$2:$A$2256,Results!U$2:U$2256,"")</f>
        <v>0</v>
      </c>
      <c r="BA1441" s="2" t="str">
        <f>_xlfn.XLOOKUP($A1441,Results!$A$2:$A$2256,Results!V$2:V$2256,"")</f>
        <v>WHEATLAND TUBE</v>
      </c>
      <c r="BB1441" s="2">
        <f>_xlfn.XLOOKUP($A1441,Results!$A$2:$A$2256,Results!W$2:W$2256,"")</f>
        <v>78</v>
      </c>
      <c r="BC1441" s="2">
        <f>_xlfn.XLOOKUP($A1441,Results!$A$2:$A$2256,Results!X$2:X$2256,"")</f>
        <v>39131706</v>
      </c>
      <c r="BD1441" s="2">
        <f>_xlfn.XLOOKUP($A1441,Results!$A$2:$A$2256,Results!Y$2:Y$2256,"")</f>
        <v>78</v>
      </c>
      <c r="BE1441" s="2" t="b">
        <f>_xlfn.XLOOKUP($A1441,Results!$A$2:$A$2256,Results!Z$2:Z$2256,"")</f>
        <v>1</v>
      </c>
    </row>
    <row r="1442" spans="1:57" ht="38.25" customHeight="1" x14ac:dyDescent="0.3">
      <c r="A1442">
        <v>907119</v>
      </c>
      <c r="B1442">
        <v>281777</v>
      </c>
      <c r="C1442" t="s">
        <v>36</v>
      </c>
      <c r="D1442" t="s">
        <v>4401</v>
      </c>
      <c r="E1442" s="2" t="str">
        <f>VLOOKUP(F1442,'RPA Vendor Data '!F$1:$G$2418,2)</f>
        <v>LOEB ELECTRIC</v>
      </c>
      <c r="F1442" s="2">
        <v>12062</v>
      </c>
      <c r="G1442" s="2">
        <v>1</v>
      </c>
      <c r="H1442" t="s">
        <v>4402</v>
      </c>
      <c r="I1442">
        <v>20</v>
      </c>
      <c r="J1442" t="s">
        <v>389</v>
      </c>
      <c r="K1442" t="s">
        <v>58</v>
      </c>
      <c r="L1442">
        <v>673.37300000000005</v>
      </c>
      <c r="M1442" s="2" t="s">
        <v>507</v>
      </c>
      <c r="N1442" s="85" t="s">
        <v>36</v>
      </c>
      <c r="O1442" t="s">
        <v>36</v>
      </c>
      <c r="P1442" t="s">
        <v>36</v>
      </c>
      <c r="Q1442" t="s">
        <v>36</v>
      </c>
      <c r="R1442">
        <v>134.66999999999999</v>
      </c>
      <c r="S1442" s="1">
        <v>45744.564618055563</v>
      </c>
      <c r="T1442" t="s">
        <v>42</v>
      </c>
      <c r="U1442" s="1">
        <v>45744.35</v>
      </c>
      <c r="V1442" t="s">
        <v>43</v>
      </c>
      <c r="W1442" t="s">
        <v>36</v>
      </c>
      <c r="X1442">
        <v>0</v>
      </c>
      <c r="Y1442">
        <v>999</v>
      </c>
      <c r="Z1442" t="s">
        <v>36</v>
      </c>
      <c r="AA1442" t="s">
        <v>36</v>
      </c>
      <c r="AB1442" t="s">
        <v>36</v>
      </c>
      <c r="AC1442" t="s">
        <v>59</v>
      </c>
      <c r="AD1442" t="s">
        <v>59</v>
      </c>
      <c r="AE1442" t="s">
        <v>45</v>
      </c>
      <c r="AF1442" s="44" t="s">
        <v>46</v>
      </c>
      <c r="AG1442" s="18" t="s">
        <v>4403</v>
      </c>
      <c r="AI1442" s="2" t="s">
        <v>48</v>
      </c>
      <c r="AJ1442" s="2" t="e">
        <f>VLOOKUP(A1442,'Classification Test Result'!$A$2:$D$2428,4,FALSE)</f>
        <v>#N/A</v>
      </c>
      <c r="AL1442" s="2">
        <f>_xlfn.XLOOKUP($A1442,Results!$A$2:$A$2256,Results!G$2:G$2256,"")</f>
        <v>0</v>
      </c>
      <c r="AM1442" s="2">
        <f>_xlfn.XLOOKUP($A1442,Results!$A$2:$A$2256,Results!H$2:H$2256,"")</f>
        <v>0</v>
      </c>
      <c r="AN1442" s="2">
        <f>_xlfn.XLOOKUP($A1442,Results!$A$2:$A$2256,Results!I$2:I$2256,"")</f>
        <v>0</v>
      </c>
      <c r="AO1442" s="2">
        <f>_xlfn.XLOOKUP($A1442,Results!$A$2:$A$2256,Results!J$2:J$2256,"")</f>
        <v>0</v>
      </c>
      <c r="AP1442" s="2">
        <f>_xlfn.XLOOKUP($A1442,Results!$A$2:$A$2256,Results!K$2:K$2256,"")</f>
        <v>0</v>
      </c>
      <c r="AQ1442" s="2">
        <f>_xlfn.XLOOKUP($A1442,Results!$A$2:$A$2256,Results!L$2:L$2256,"")</f>
        <v>0</v>
      </c>
      <c r="AR1442" s="2">
        <f>_xlfn.XLOOKUP($A1442,Results!$A$2:$A$2256,Results!M$2:M$2256,"")</f>
        <v>0</v>
      </c>
      <c r="AS1442" s="2">
        <f>_xlfn.XLOOKUP($A1442,Results!$A$2:$A$2256,Results!N$2:N$2256,"")</f>
        <v>0</v>
      </c>
      <c r="AT1442" s="2" t="str">
        <f>_xlfn.XLOOKUP($A1442,Results!$A$2:$A$2256,Results!O$2:O$2256,"")</f>
        <v>GENERIC CONDUIT/CONDUIT FITTINGS</v>
      </c>
      <c r="AU1442" s="2" t="str">
        <f>_xlfn.XLOOKUP($A1442,Results!$A$2:$A$2256,Results!P$2:P$2256,"")</f>
        <v>CONDUIT</v>
      </c>
      <c r="AV1442" s="2" t="str">
        <f>_xlfn.XLOOKUP($A1442,Results!$A$2:$A$2256,Results!Q$2:Q$2256,"")</f>
        <v>SINGLE_MATCH</v>
      </c>
      <c r="AW1442" s="2">
        <f>_xlfn.XLOOKUP($A1442,Results!$A$2:$A$2256,Results!R$2:R$2256,"")</f>
        <v>0</v>
      </c>
      <c r="AX1442" s="2">
        <f>_xlfn.XLOOKUP($A1442,Results!$A$2:$A$2256,Results!S$2:S$2256,"")</f>
        <v>0</v>
      </c>
      <c r="AY1442" s="2">
        <f>_xlfn.XLOOKUP($A1442,Results!$A$2:$A$2256,Results!T$2:T$2256,"")</f>
        <v>95</v>
      </c>
      <c r="AZ1442" s="2">
        <f>_xlfn.XLOOKUP($A1442,Results!$A$2:$A$2256,Results!U$2:U$2256,"")</f>
        <v>0</v>
      </c>
      <c r="BA1442" s="2" t="str">
        <f>_xlfn.XLOOKUP($A1442,Results!$A$2:$A$2256,Results!V$2:V$2256,"")</f>
        <v>ANAMET ELECTRICAL</v>
      </c>
      <c r="BB1442" s="2">
        <f>_xlfn.XLOOKUP($A1442,Results!$A$2:$A$2256,Results!W$2:W$2256,"")</f>
        <v>77</v>
      </c>
      <c r="BC1442" s="2">
        <f>_xlfn.XLOOKUP($A1442,Results!$A$2:$A$2256,Results!X$2:X$2256,"")</f>
        <v>39131706</v>
      </c>
      <c r="BD1442" s="2">
        <f>_xlfn.XLOOKUP($A1442,Results!$A$2:$A$2256,Results!Y$2:Y$2256,"")</f>
        <v>77</v>
      </c>
      <c r="BE1442" s="2" t="b">
        <f>_xlfn.XLOOKUP($A1442,Results!$A$2:$A$2256,Results!Z$2:Z$2256,"")</f>
        <v>1</v>
      </c>
    </row>
    <row r="1443" spans="1:57" ht="38.25" customHeight="1" x14ac:dyDescent="0.3">
      <c r="A1443">
        <v>907120</v>
      </c>
      <c r="B1443">
        <v>281780</v>
      </c>
      <c r="C1443" t="s">
        <v>36</v>
      </c>
      <c r="D1443" t="s">
        <v>4400</v>
      </c>
      <c r="E1443" s="2" t="str">
        <f>VLOOKUP(F1443,'RPA Vendor Data '!F$1:$G$2418,2)</f>
        <v>LOEB ELECTRIC</v>
      </c>
      <c r="F1443" s="2">
        <v>12062</v>
      </c>
      <c r="G1443" s="2">
        <v>1</v>
      </c>
      <c r="H1443" t="s">
        <v>4404</v>
      </c>
      <c r="I1443">
        <v>170</v>
      </c>
      <c r="J1443" t="s">
        <v>389</v>
      </c>
      <c r="K1443" t="s">
        <v>58</v>
      </c>
      <c r="L1443">
        <v>129.42699999999999</v>
      </c>
      <c r="M1443" s="2" t="s">
        <v>4397</v>
      </c>
      <c r="N1443" s="85" t="s">
        <v>4405</v>
      </c>
      <c r="O1443" t="s">
        <v>36</v>
      </c>
      <c r="P1443" t="s">
        <v>36</v>
      </c>
      <c r="Q1443" t="s">
        <v>36</v>
      </c>
      <c r="R1443">
        <v>220.03</v>
      </c>
      <c r="S1443" s="1">
        <v>45744.564571759263</v>
      </c>
      <c r="T1443" t="s">
        <v>42</v>
      </c>
      <c r="U1443" s="1">
        <v>45744.35</v>
      </c>
      <c r="V1443" t="s">
        <v>43</v>
      </c>
      <c r="W1443" t="s">
        <v>36</v>
      </c>
      <c r="X1443">
        <v>0</v>
      </c>
      <c r="Y1443">
        <v>999</v>
      </c>
      <c r="Z1443" t="s">
        <v>36</v>
      </c>
      <c r="AA1443" t="s">
        <v>36</v>
      </c>
      <c r="AB1443" t="s">
        <v>36</v>
      </c>
      <c r="AC1443" t="s">
        <v>59</v>
      </c>
      <c r="AD1443" t="s">
        <v>59</v>
      </c>
      <c r="AE1443" t="s">
        <v>45</v>
      </c>
      <c r="AG1443" s="18" t="s">
        <v>4406</v>
      </c>
      <c r="AH1443" s="18"/>
      <c r="AI1443" s="2" t="s">
        <v>48</v>
      </c>
      <c r="AJ1443" s="2" t="e">
        <f>VLOOKUP(A1443,'Classification Test Result'!$A$2:$D$2428,4,FALSE)</f>
        <v>#N/A</v>
      </c>
      <c r="AL1443" s="2">
        <f>_xlfn.XLOOKUP($A1443,Results!$A$2:$A$2256,Results!G$2:G$2256,"")</f>
        <v>0</v>
      </c>
      <c r="AM1443" s="2">
        <f>_xlfn.XLOOKUP($A1443,Results!$A$2:$A$2256,Results!H$2:H$2256,"")</f>
        <v>0</v>
      </c>
      <c r="AN1443" s="2">
        <f>_xlfn.XLOOKUP($A1443,Results!$A$2:$A$2256,Results!I$2:I$2256,"")</f>
        <v>0</v>
      </c>
      <c r="AO1443" s="2">
        <f>_xlfn.XLOOKUP($A1443,Results!$A$2:$A$2256,Results!J$2:J$2256,"")</f>
        <v>0</v>
      </c>
      <c r="AP1443" s="2">
        <f>_xlfn.XLOOKUP($A1443,Results!$A$2:$A$2256,Results!K$2:K$2256,"")</f>
        <v>0</v>
      </c>
      <c r="AQ1443" s="2">
        <f>_xlfn.XLOOKUP($A1443,Results!$A$2:$A$2256,Results!L$2:L$2256,"")</f>
        <v>0</v>
      </c>
      <c r="AR1443" s="2">
        <f>_xlfn.XLOOKUP($A1443,Results!$A$2:$A$2256,Results!M$2:M$2256,"")</f>
        <v>0</v>
      </c>
      <c r="AS1443" s="2">
        <f>_xlfn.XLOOKUP($A1443,Results!$A$2:$A$2256,Results!N$2:N$2256,"")</f>
        <v>0</v>
      </c>
      <c r="AT1443" s="2" t="str">
        <f>_xlfn.XLOOKUP($A1443,Results!$A$2:$A$2256,Results!O$2:O$2256,"")</f>
        <v>GENERIC CONDUIT/CONDUIT FITTINGS</v>
      </c>
      <c r="AU1443" s="2" t="str">
        <f>_xlfn.XLOOKUP($A1443,Results!$A$2:$A$2256,Results!P$2:P$2256,"")</f>
        <v>CONDUIT</v>
      </c>
      <c r="AV1443" s="2" t="str">
        <f>_xlfn.XLOOKUP($A1443,Results!$A$2:$A$2256,Results!Q$2:Q$2256,"")</f>
        <v>SINGLE_MATCH</v>
      </c>
      <c r="AW1443" s="2">
        <f>_xlfn.XLOOKUP($A1443,Results!$A$2:$A$2256,Results!R$2:R$2256,"")</f>
        <v>0</v>
      </c>
      <c r="AX1443" s="2">
        <f>_xlfn.XLOOKUP($A1443,Results!$A$2:$A$2256,Results!S$2:S$2256,"")</f>
        <v>0</v>
      </c>
      <c r="AY1443" s="2">
        <f>_xlfn.XLOOKUP($A1443,Results!$A$2:$A$2256,Results!T$2:T$2256,"")</f>
        <v>95</v>
      </c>
      <c r="AZ1443" s="2">
        <f>_xlfn.XLOOKUP($A1443,Results!$A$2:$A$2256,Results!U$2:U$2256,"")</f>
        <v>0</v>
      </c>
      <c r="BA1443" s="2" t="str">
        <f>_xlfn.XLOOKUP($A1443,Results!$A$2:$A$2256,Results!V$2:V$2256,"")</f>
        <v>WHEATLAND TUBE</v>
      </c>
      <c r="BB1443" s="2">
        <f>_xlfn.XLOOKUP($A1443,Results!$A$2:$A$2256,Results!W$2:W$2256,"")</f>
        <v>78</v>
      </c>
      <c r="BC1443" s="2">
        <f>_xlfn.XLOOKUP($A1443,Results!$A$2:$A$2256,Results!X$2:X$2256,"")</f>
        <v>39131706</v>
      </c>
      <c r="BD1443" s="2">
        <f>_xlfn.XLOOKUP($A1443,Results!$A$2:$A$2256,Results!Y$2:Y$2256,"")</f>
        <v>78</v>
      </c>
      <c r="BE1443" s="2" t="b">
        <f>_xlfn.XLOOKUP($A1443,Results!$A$2:$A$2256,Results!Z$2:Z$2256,"")</f>
        <v>1</v>
      </c>
    </row>
    <row r="1444" spans="1:57" ht="38.25" customHeight="1" x14ac:dyDescent="0.3">
      <c r="A1444">
        <v>907121</v>
      </c>
      <c r="B1444">
        <v>281519</v>
      </c>
      <c r="C1444" t="s">
        <v>36</v>
      </c>
      <c r="D1444" t="s">
        <v>721</v>
      </c>
      <c r="E1444" s="2" t="str">
        <f>VLOOKUP(F1444,'RPA Vendor Data '!F$1:$G$2418,2)</f>
        <v>EDGES ELECTRICAL GROUP</v>
      </c>
      <c r="F1444" s="2">
        <v>16768</v>
      </c>
      <c r="G1444" s="2">
        <v>4</v>
      </c>
      <c r="H1444" t="s">
        <v>4407</v>
      </c>
      <c r="I1444">
        <v>100</v>
      </c>
      <c r="J1444" t="s">
        <v>58</v>
      </c>
      <c r="K1444" t="s">
        <v>58</v>
      </c>
      <c r="L1444">
        <v>135.816</v>
      </c>
      <c r="M1444" s="2" t="s">
        <v>507</v>
      </c>
      <c r="N1444" s="85" t="s">
        <v>4408</v>
      </c>
      <c r="O1444" t="s">
        <v>36</v>
      </c>
      <c r="P1444" t="s">
        <v>36</v>
      </c>
      <c r="Q1444" t="s">
        <v>36</v>
      </c>
      <c r="R1444">
        <v>135.82</v>
      </c>
      <c r="S1444" s="1">
        <v>45744.438347835647</v>
      </c>
      <c r="T1444" t="s">
        <v>42</v>
      </c>
      <c r="U1444" s="1">
        <v>45744.213888888888</v>
      </c>
      <c r="V1444" t="s">
        <v>43</v>
      </c>
      <c r="W1444" t="s">
        <v>36</v>
      </c>
      <c r="X1444">
        <v>0</v>
      </c>
      <c r="Y1444" s="3">
        <v>201301</v>
      </c>
      <c r="Z1444" t="s">
        <v>36</v>
      </c>
      <c r="AA1444" t="s">
        <v>36</v>
      </c>
      <c r="AB1444" t="s">
        <v>36</v>
      </c>
      <c r="AC1444" t="s">
        <v>49</v>
      </c>
      <c r="AD1444" t="s">
        <v>49</v>
      </c>
      <c r="AE1444" t="s">
        <v>45</v>
      </c>
      <c r="AG1444" s="18" t="s">
        <v>4409</v>
      </c>
      <c r="AH1444" s="18"/>
      <c r="AI1444" s="2" t="s">
        <v>48</v>
      </c>
      <c r="AJ1444" s="2" t="e">
        <f>VLOOKUP(A1444,'Classification Test Result'!$A$2:$D$2428,4,FALSE)</f>
        <v>#N/A</v>
      </c>
      <c r="AL1444" s="2">
        <f>_xlfn.XLOOKUP($A1444,Results!$A$2:$A$2256,Results!G$2:G$2256,"")</f>
        <v>0</v>
      </c>
      <c r="AM1444" s="2">
        <f>_xlfn.XLOOKUP($A1444,Results!$A$2:$A$2256,Results!H$2:H$2256,"")</f>
        <v>0</v>
      </c>
      <c r="AN1444" s="2">
        <f>_xlfn.XLOOKUP($A1444,Results!$A$2:$A$2256,Results!I$2:I$2256,"")</f>
        <v>0</v>
      </c>
      <c r="AO1444" s="2">
        <f>_xlfn.XLOOKUP($A1444,Results!$A$2:$A$2256,Results!J$2:J$2256,"")</f>
        <v>0</v>
      </c>
      <c r="AP1444" s="2">
        <f>_xlfn.XLOOKUP($A1444,Results!$A$2:$A$2256,Results!K$2:K$2256,"")</f>
        <v>0</v>
      </c>
      <c r="AQ1444" s="2">
        <f>_xlfn.XLOOKUP($A1444,Results!$A$2:$A$2256,Results!L$2:L$2256,"")</f>
        <v>0</v>
      </c>
      <c r="AR1444" s="2">
        <f>_xlfn.XLOOKUP($A1444,Results!$A$2:$A$2256,Results!M$2:M$2256,"")</f>
        <v>0</v>
      </c>
      <c r="AS1444" s="2">
        <f>_xlfn.XLOOKUP($A1444,Results!$A$2:$A$2256,Results!N$2:N$2256,"")</f>
        <v>0</v>
      </c>
      <c r="AT1444" s="2" t="str">
        <f>_xlfn.XLOOKUP($A1444,Results!$A$2:$A$2256,Results!O$2:O$2256,"")</f>
        <v>GENERIC CONDUIT/CONDUIT FITTINGS</v>
      </c>
      <c r="AU1444" s="2" t="str">
        <f>_xlfn.XLOOKUP($A1444,Results!$A$2:$A$2256,Results!P$2:P$2256,"")</f>
        <v>CONDUIT</v>
      </c>
      <c r="AV1444" s="2" t="str">
        <f>_xlfn.XLOOKUP($A1444,Results!$A$2:$A$2256,Results!Q$2:Q$2256,"")</f>
        <v>SINGLE_MATCH</v>
      </c>
      <c r="AW1444" s="2">
        <f>_xlfn.XLOOKUP($A1444,Results!$A$2:$A$2256,Results!R$2:R$2256,"")</f>
        <v>0</v>
      </c>
      <c r="AX1444" s="2">
        <f>_xlfn.XLOOKUP($A1444,Results!$A$2:$A$2256,Results!S$2:S$2256,"")</f>
        <v>0</v>
      </c>
      <c r="AY1444" s="2">
        <f>_xlfn.XLOOKUP($A1444,Results!$A$2:$A$2256,Results!T$2:T$2256,"")</f>
        <v>95</v>
      </c>
      <c r="AZ1444" s="2">
        <f>_xlfn.XLOOKUP($A1444,Results!$A$2:$A$2256,Results!U$2:U$2256,"")</f>
        <v>0</v>
      </c>
      <c r="BA1444" s="2" t="str">
        <f>_xlfn.XLOOKUP($A1444,Results!$A$2:$A$2256,Results!V$2:V$2256,"")</f>
        <v>SOUTHWIRE</v>
      </c>
      <c r="BB1444" s="2">
        <f>_xlfn.XLOOKUP($A1444,Results!$A$2:$A$2256,Results!W$2:W$2256,"")</f>
        <v>65</v>
      </c>
      <c r="BC1444" s="2">
        <f>_xlfn.XLOOKUP($A1444,Results!$A$2:$A$2256,Results!X$2:X$2256,"")</f>
        <v>39131700</v>
      </c>
      <c r="BD1444" s="2">
        <f>_xlfn.XLOOKUP($A1444,Results!$A$2:$A$2256,Results!Y$2:Y$2256,"")</f>
        <v>82</v>
      </c>
      <c r="BE1444" s="2" t="b">
        <f>_xlfn.XLOOKUP($A1444,Results!$A$2:$A$2256,Results!Z$2:Z$2256,"")</f>
        <v>1</v>
      </c>
    </row>
    <row r="1445" spans="1:57" ht="38.25" customHeight="1" x14ac:dyDescent="0.3">
      <c r="A1445">
        <v>907122</v>
      </c>
      <c r="B1445">
        <v>281596</v>
      </c>
      <c r="C1445" t="s">
        <v>36</v>
      </c>
      <c r="D1445" t="s">
        <v>600</v>
      </c>
      <c r="E1445" s="2" t="str">
        <f>VLOOKUP(F1445,'RPA Vendor Data '!F$1:$G$2418,2)</f>
        <v>VAN METER, INC.</v>
      </c>
      <c r="F1445" s="2">
        <v>13513</v>
      </c>
      <c r="G1445" s="2">
        <v>1</v>
      </c>
      <c r="H1445" t="s">
        <v>4410</v>
      </c>
      <c r="I1445">
        <v>260</v>
      </c>
      <c r="J1445" t="s">
        <v>389</v>
      </c>
      <c r="K1445" t="s">
        <v>58</v>
      </c>
      <c r="L1445">
        <v>253.506</v>
      </c>
      <c r="M1445" s="2" t="s">
        <v>4397</v>
      </c>
      <c r="N1445" s="85" t="s">
        <v>4411</v>
      </c>
      <c r="O1445" t="s">
        <v>36</v>
      </c>
      <c r="P1445" t="s">
        <v>3334</v>
      </c>
      <c r="Q1445">
        <v>98001000102</v>
      </c>
      <c r="R1445">
        <v>659.12</v>
      </c>
      <c r="S1445" s="1">
        <v>45744.481562766203</v>
      </c>
      <c r="T1445" t="s">
        <v>42</v>
      </c>
      <c r="U1445" s="1">
        <v>45744.25</v>
      </c>
      <c r="V1445" t="s">
        <v>43</v>
      </c>
      <c r="W1445" t="s">
        <v>36</v>
      </c>
      <c r="X1445">
        <v>1</v>
      </c>
      <c r="Y1445" t="s">
        <v>54</v>
      </c>
      <c r="Z1445" t="s">
        <v>36</v>
      </c>
      <c r="AA1445">
        <v>253.51</v>
      </c>
      <c r="AB1445" t="s">
        <v>36</v>
      </c>
      <c r="AC1445" t="s">
        <v>59</v>
      </c>
      <c r="AD1445" t="s">
        <v>59</v>
      </c>
      <c r="AE1445" t="s">
        <v>45</v>
      </c>
      <c r="AG1445" s="18" t="s">
        <v>4412</v>
      </c>
      <c r="AH1445" s="18"/>
      <c r="AI1445" s="2" t="s">
        <v>48</v>
      </c>
      <c r="AJ1445" s="2" t="e">
        <f>VLOOKUP(A1445,'Classification Test Result'!$A$2:$D$2428,4,FALSE)</f>
        <v>#N/A</v>
      </c>
      <c r="AL1445" s="2">
        <f>_xlfn.XLOOKUP($A1445,Results!$A$2:$A$2256,Results!G$2:G$2256,"")</f>
        <v>0</v>
      </c>
      <c r="AM1445" s="2">
        <f>_xlfn.XLOOKUP($A1445,Results!$A$2:$A$2256,Results!H$2:H$2256,"")</f>
        <v>0</v>
      </c>
      <c r="AN1445" s="2">
        <f>_xlfn.XLOOKUP($A1445,Results!$A$2:$A$2256,Results!I$2:I$2256,"")</f>
        <v>0</v>
      </c>
      <c r="AO1445" s="2">
        <f>_xlfn.XLOOKUP($A1445,Results!$A$2:$A$2256,Results!J$2:J$2256,"")</f>
        <v>0</v>
      </c>
      <c r="AP1445" s="2">
        <f>_xlfn.XLOOKUP($A1445,Results!$A$2:$A$2256,Results!K$2:K$2256,"")</f>
        <v>0</v>
      </c>
      <c r="AQ1445" s="2">
        <f>_xlfn.XLOOKUP($A1445,Results!$A$2:$A$2256,Results!L$2:L$2256,"")</f>
        <v>0</v>
      </c>
      <c r="AR1445" s="2">
        <f>_xlfn.XLOOKUP($A1445,Results!$A$2:$A$2256,Results!M$2:M$2256,"")</f>
        <v>0</v>
      </c>
      <c r="AS1445" s="2">
        <f>_xlfn.XLOOKUP($A1445,Results!$A$2:$A$2256,Results!N$2:N$2256,"")</f>
        <v>0</v>
      </c>
      <c r="AT1445" s="2" t="str">
        <f>_xlfn.XLOOKUP($A1445,Results!$A$2:$A$2256,Results!O$2:O$2256,"")</f>
        <v>GENERIC CONDUIT/CONDUIT FITTINGS</v>
      </c>
      <c r="AU1445" s="2" t="str">
        <f>_xlfn.XLOOKUP($A1445,Results!$A$2:$A$2256,Results!P$2:P$2256,"")</f>
        <v>CONDUIT</v>
      </c>
      <c r="AV1445" s="2" t="str">
        <f>_xlfn.XLOOKUP($A1445,Results!$A$2:$A$2256,Results!Q$2:Q$2256,"")</f>
        <v>SINGLE_MATCH</v>
      </c>
      <c r="AW1445" s="2">
        <f>_xlfn.XLOOKUP($A1445,Results!$A$2:$A$2256,Results!R$2:R$2256,"")</f>
        <v>0</v>
      </c>
      <c r="AX1445" s="2">
        <f>_xlfn.XLOOKUP($A1445,Results!$A$2:$A$2256,Results!S$2:S$2256,"")</f>
        <v>0</v>
      </c>
      <c r="AY1445" s="2">
        <f>_xlfn.XLOOKUP($A1445,Results!$A$2:$A$2256,Results!T$2:T$2256,"")</f>
        <v>95</v>
      </c>
      <c r="AZ1445" s="2">
        <f>_xlfn.XLOOKUP($A1445,Results!$A$2:$A$2256,Results!U$2:U$2256,"")</f>
        <v>0</v>
      </c>
      <c r="BA1445" s="2" t="str">
        <f>_xlfn.XLOOKUP($A1445,Results!$A$2:$A$2256,Results!V$2:V$2256,"")</f>
        <v>ATKORE</v>
      </c>
      <c r="BB1445" s="2">
        <f>_xlfn.XLOOKUP($A1445,Results!$A$2:$A$2256,Results!W$2:W$2256,"")</f>
        <v>81</v>
      </c>
      <c r="BC1445" s="2">
        <f>_xlfn.XLOOKUP($A1445,Results!$A$2:$A$2256,Results!X$2:X$2256,"")</f>
        <v>39131706</v>
      </c>
      <c r="BD1445" s="2">
        <f>_xlfn.XLOOKUP($A1445,Results!$A$2:$A$2256,Results!Y$2:Y$2256,"")</f>
        <v>81</v>
      </c>
      <c r="BE1445" s="2" t="b">
        <f>_xlfn.XLOOKUP($A1445,Results!$A$2:$A$2256,Results!Z$2:Z$2256,"")</f>
        <v>1</v>
      </c>
    </row>
    <row r="1446" spans="1:57" ht="38.25" customHeight="1" x14ac:dyDescent="0.3">
      <c r="A1446">
        <v>907123</v>
      </c>
      <c r="B1446">
        <v>281637</v>
      </c>
      <c r="C1446" t="s">
        <v>36</v>
      </c>
      <c r="D1446" t="s">
        <v>4413</v>
      </c>
      <c r="E1446" s="2" t="str">
        <f>VLOOKUP(F1446,'RPA Vendor Data '!F$1:$G$2418,2)</f>
        <v>CAPE ELECTRICAL SUPPLY</v>
      </c>
      <c r="F1446" s="2">
        <v>10508</v>
      </c>
      <c r="G1446" s="2">
        <v>1</v>
      </c>
      <c r="H1446" t="s">
        <v>4414</v>
      </c>
      <c r="I1446">
        <v>8</v>
      </c>
      <c r="J1446" t="s">
        <v>58</v>
      </c>
      <c r="K1446" t="s">
        <v>58</v>
      </c>
      <c r="L1446">
        <v>583.26300000000003</v>
      </c>
      <c r="M1446" s="2" t="s">
        <v>4397</v>
      </c>
      <c r="N1446" s="85" t="s">
        <v>4415</v>
      </c>
      <c r="O1446" t="s">
        <v>36</v>
      </c>
      <c r="P1446" t="s">
        <v>36</v>
      </c>
      <c r="Q1446" t="s">
        <v>36</v>
      </c>
      <c r="R1446">
        <v>46.66</v>
      </c>
      <c r="S1446" s="1">
        <v>45744.501980937501</v>
      </c>
      <c r="T1446" t="s">
        <v>42</v>
      </c>
      <c r="U1446" s="1">
        <v>45744.275000000001</v>
      </c>
      <c r="V1446" t="s">
        <v>43</v>
      </c>
      <c r="W1446" t="s">
        <v>36</v>
      </c>
      <c r="X1446">
        <v>0</v>
      </c>
      <c r="Y1446">
        <v>999</v>
      </c>
      <c r="Z1446" t="s">
        <v>36</v>
      </c>
      <c r="AA1446" t="s">
        <v>36</v>
      </c>
      <c r="AB1446" t="s">
        <v>36</v>
      </c>
      <c r="AC1446" t="s">
        <v>59</v>
      </c>
      <c r="AD1446" t="s">
        <v>59</v>
      </c>
      <c r="AE1446" t="s">
        <v>45</v>
      </c>
      <c r="AF1446" s="44">
        <v>39131706</v>
      </c>
      <c r="AG1446" s="18" t="s">
        <v>4416</v>
      </c>
      <c r="AH1446" s="18"/>
      <c r="AI1446" s="2" t="s">
        <v>48</v>
      </c>
      <c r="AJ1446" s="2" t="e">
        <f>VLOOKUP(A1446,'Classification Test Result'!$A$2:$D$2428,4,FALSE)</f>
        <v>#N/A</v>
      </c>
      <c r="AL1446" s="2">
        <f>_xlfn.XLOOKUP($A1446,Results!$A$2:$A$2256,Results!G$2:G$2256,"")</f>
        <v>0</v>
      </c>
      <c r="AM1446" s="2">
        <f>_xlfn.XLOOKUP($A1446,Results!$A$2:$A$2256,Results!H$2:H$2256,"")</f>
        <v>0</v>
      </c>
      <c r="AN1446" s="2">
        <f>_xlfn.XLOOKUP($A1446,Results!$A$2:$A$2256,Results!I$2:I$2256,"")</f>
        <v>0</v>
      </c>
      <c r="AO1446" s="2">
        <f>_xlfn.XLOOKUP($A1446,Results!$A$2:$A$2256,Results!J$2:J$2256,"")</f>
        <v>0</v>
      </c>
      <c r="AP1446" s="2">
        <f>_xlfn.XLOOKUP($A1446,Results!$A$2:$A$2256,Results!K$2:K$2256,"")</f>
        <v>0</v>
      </c>
      <c r="AQ1446" s="2">
        <f>_xlfn.XLOOKUP($A1446,Results!$A$2:$A$2256,Results!L$2:L$2256,"")</f>
        <v>0</v>
      </c>
      <c r="AR1446" s="2">
        <f>_xlfn.XLOOKUP($A1446,Results!$A$2:$A$2256,Results!M$2:M$2256,"")</f>
        <v>0</v>
      </c>
      <c r="AS1446" s="2">
        <f>_xlfn.XLOOKUP($A1446,Results!$A$2:$A$2256,Results!N$2:N$2256,"")</f>
        <v>0</v>
      </c>
      <c r="AT1446" s="2" t="str">
        <f>_xlfn.XLOOKUP($A1446,Results!$A$2:$A$2256,Results!O$2:O$2256,"")</f>
        <v>GENERIC CONDUIT/CONDUIT FITTINGS</v>
      </c>
      <c r="AU1446" s="2" t="str">
        <f>_xlfn.XLOOKUP($A1446,Results!$A$2:$A$2256,Results!P$2:P$2256,"")</f>
        <v>CONDUIT</v>
      </c>
      <c r="AV1446" s="2" t="str">
        <f>_xlfn.XLOOKUP($A1446,Results!$A$2:$A$2256,Results!Q$2:Q$2256,"")</f>
        <v>SINGLE_MATCH</v>
      </c>
      <c r="AW1446" s="2">
        <f>_xlfn.XLOOKUP($A1446,Results!$A$2:$A$2256,Results!R$2:R$2256,"")</f>
        <v>0</v>
      </c>
      <c r="AX1446" s="2">
        <f>_xlfn.XLOOKUP($A1446,Results!$A$2:$A$2256,Results!S$2:S$2256,"")</f>
        <v>0</v>
      </c>
      <c r="AY1446" s="2">
        <f>_xlfn.XLOOKUP($A1446,Results!$A$2:$A$2256,Results!T$2:T$2256,"")</f>
        <v>95</v>
      </c>
      <c r="AZ1446" s="2">
        <f>_xlfn.XLOOKUP($A1446,Results!$A$2:$A$2256,Results!U$2:U$2256,"")</f>
        <v>0</v>
      </c>
      <c r="BA1446" s="2">
        <f>_xlfn.XLOOKUP($A1446,Results!$A$2:$A$2256,Results!V$2:V$2256,"")</f>
        <v>0</v>
      </c>
      <c r="BB1446" s="2">
        <f>_xlfn.XLOOKUP($A1446,Results!$A$2:$A$2256,Results!W$2:W$2256,"")</f>
        <v>0</v>
      </c>
      <c r="BC1446" s="2">
        <f>_xlfn.XLOOKUP($A1446,Results!$A$2:$A$2256,Results!X$2:X$2256,"")</f>
        <v>39131700</v>
      </c>
      <c r="BD1446" s="2">
        <f>_xlfn.XLOOKUP($A1446,Results!$A$2:$A$2256,Results!Y$2:Y$2256,"")</f>
        <v>78</v>
      </c>
      <c r="BE1446" s="2">
        <f>_xlfn.XLOOKUP($A1446,Results!$A$2:$A$2256,Results!Z$2:Z$2256,"")</f>
        <v>0</v>
      </c>
    </row>
    <row r="1447" spans="1:57" ht="38.25" customHeight="1" x14ac:dyDescent="0.3">
      <c r="A1447">
        <v>907124</v>
      </c>
      <c r="B1447">
        <v>282040</v>
      </c>
      <c r="C1447" t="s">
        <v>36</v>
      </c>
      <c r="D1447" t="s">
        <v>416</v>
      </c>
      <c r="E1447" s="2" t="str">
        <f>VLOOKUP(F1447,'RPA Vendor Data '!F$1:$G$2418,2)</f>
        <v>EDGES ELECTRICAL GROUP</v>
      </c>
      <c r="F1447" s="2">
        <v>16768</v>
      </c>
      <c r="G1447" s="2">
        <v>10</v>
      </c>
      <c r="H1447" t="s">
        <v>4417</v>
      </c>
      <c r="I1447">
        <v>1</v>
      </c>
      <c r="J1447" t="s">
        <v>58</v>
      </c>
      <c r="K1447" t="s">
        <v>58</v>
      </c>
      <c r="L1447">
        <v>457.94900000000001</v>
      </c>
      <c r="M1447" s="2" t="s">
        <v>507</v>
      </c>
      <c r="N1447" s="85" t="s">
        <v>36</v>
      </c>
      <c r="O1447" t="s">
        <v>36</v>
      </c>
      <c r="P1447" t="s">
        <v>4418</v>
      </c>
      <c r="Q1447" t="s">
        <v>36</v>
      </c>
      <c r="R1447">
        <v>4.58</v>
      </c>
      <c r="S1447" s="1">
        <v>45744.937882673607</v>
      </c>
      <c r="T1447" t="s">
        <v>42</v>
      </c>
      <c r="U1447" s="1">
        <v>45744.710416666669</v>
      </c>
      <c r="V1447" t="s">
        <v>43</v>
      </c>
      <c r="W1447" t="s">
        <v>36</v>
      </c>
      <c r="X1447">
        <v>0</v>
      </c>
      <c r="Y1447">
        <v>0</v>
      </c>
      <c r="Z1447">
        <v>480.83</v>
      </c>
      <c r="AA1447" t="s">
        <v>36</v>
      </c>
      <c r="AB1447">
        <v>192</v>
      </c>
      <c r="AC1447">
        <v>1785</v>
      </c>
      <c r="AD1447">
        <v>1785</v>
      </c>
      <c r="AE1447" t="s">
        <v>45</v>
      </c>
      <c r="AG1447" s="18" t="s">
        <v>4419</v>
      </c>
      <c r="AH1447" s="18"/>
      <c r="AI1447" s="2" t="s">
        <v>48</v>
      </c>
      <c r="AJ1447" s="2" t="e">
        <f>VLOOKUP(A1447,'Classification Test Result'!$A$2:$D$2428,4,FALSE)</f>
        <v>#N/A</v>
      </c>
      <c r="AL1447" s="2">
        <f>_xlfn.XLOOKUP($A1447,Results!$A$2:$A$2256,Results!G$2:G$2256,"")</f>
        <v>0</v>
      </c>
      <c r="AM1447" s="2">
        <f>_xlfn.XLOOKUP($A1447,Results!$A$2:$A$2256,Results!H$2:H$2256,"")</f>
        <v>0</v>
      </c>
      <c r="AN1447" s="2">
        <f>_xlfn.XLOOKUP($A1447,Results!$A$2:$A$2256,Results!I$2:I$2256,"")</f>
        <v>0</v>
      </c>
      <c r="AO1447" s="2">
        <f>_xlfn.XLOOKUP($A1447,Results!$A$2:$A$2256,Results!J$2:J$2256,"")</f>
        <v>0</v>
      </c>
      <c r="AP1447" s="2">
        <f>_xlfn.XLOOKUP($A1447,Results!$A$2:$A$2256,Results!K$2:K$2256,"")</f>
        <v>0</v>
      </c>
      <c r="AQ1447" s="2">
        <f>_xlfn.XLOOKUP($A1447,Results!$A$2:$A$2256,Results!L$2:L$2256,"")</f>
        <v>0</v>
      </c>
      <c r="AR1447" s="2">
        <f>_xlfn.XLOOKUP($A1447,Results!$A$2:$A$2256,Results!M$2:M$2256,"")</f>
        <v>0</v>
      </c>
      <c r="AS1447" s="2">
        <f>_xlfn.XLOOKUP($A1447,Results!$A$2:$A$2256,Results!N$2:N$2256,"")</f>
        <v>0</v>
      </c>
      <c r="AT1447" s="2" t="str">
        <f>_xlfn.XLOOKUP($A1447,Results!$A$2:$A$2256,Results!O$2:O$2256,"")</f>
        <v>GENERIC CONDUIT/CONDUIT FITTINGS</v>
      </c>
      <c r="AU1447" s="2" t="str">
        <f>_xlfn.XLOOKUP($A1447,Results!$A$2:$A$2256,Results!P$2:P$2256,"")</f>
        <v>CONDUIT</v>
      </c>
      <c r="AV1447" s="2" t="str">
        <f>_xlfn.XLOOKUP($A1447,Results!$A$2:$A$2256,Results!Q$2:Q$2256,"")</f>
        <v>SINGLE_MATCH</v>
      </c>
      <c r="AW1447" s="2">
        <f>_xlfn.XLOOKUP($A1447,Results!$A$2:$A$2256,Results!R$2:R$2256,"")</f>
        <v>0</v>
      </c>
      <c r="AX1447" s="2">
        <f>_xlfn.XLOOKUP($A1447,Results!$A$2:$A$2256,Results!S$2:S$2256,"")</f>
        <v>0</v>
      </c>
      <c r="AY1447" s="2">
        <f>_xlfn.XLOOKUP($A1447,Results!$A$2:$A$2256,Results!T$2:T$2256,"")</f>
        <v>95</v>
      </c>
      <c r="AZ1447" s="2">
        <f>_xlfn.XLOOKUP($A1447,Results!$A$2:$A$2256,Results!U$2:U$2256,"")</f>
        <v>0</v>
      </c>
      <c r="BA1447" s="2">
        <f>_xlfn.XLOOKUP($A1447,Results!$A$2:$A$2256,Results!V$2:V$2256,"")</f>
        <v>0</v>
      </c>
      <c r="BB1447" s="2">
        <f>_xlfn.XLOOKUP($A1447,Results!$A$2:$A$2256,Results!W$2:W$2256,"")</f>
        <v>0</v>
      </c>
      <c r="BC1447" s="2">
        <f>_xlfn.XLOOKUP($A1447,Results!$A$2:$A$2256,Results!X$2:X$2256,"")</f>
        <v>39131707</v>
      </c>
      <c r="BD1447" s="2">
        <f>_xlfn.XLOOKUP($A1447,Results!$A$2:$A$2256,Results!Y$2:Y$2256,"")</f>
        <v>83</v>
      </c>
      <c r="BE1447" s="2">
        <f>_xlfn.XLOOKUP($A1447,Results!$A$2:$A$2256,Results!Z$2:Z$2256,"")</f>
        <v>0</v>
      </c>
    </row>
    <row r="1448" spans="1:57" ht="38.25" customHeight="1" x14ac:dyDescent="0.3">
      <c r="A1448">
        <v>907125</v>
      </c>
      <c r="B1448">
        <v>282040</v>
      </c>
      <c r="C1448" t="s">
        <v>36</v>
      </c>
      <c r="D1448" t="s">
        <v>416</v>
      </c>
      <c r="E1448" s="2" t="str">
        <f>VLOOKUP(F1448,'RPA Vendor Data '!F$1:$G$2418,2)</f>
        <v>EDGES ELECTRICAL GROUP</v>
      </c>
      <c r="F1448" s="2">
        <v>16768</v>
      </c>
      <c r="G1448" s="2">
        <v>12</v>
      </c>
      <c r="H1448" t="s">
        <v>4420</v>
      </c>
      <c r="I1448">
        <v>5</v>
      </c>
      <c r="J1448" t="s">
        <v>58</v>
      </c>
      <c r="K1448" t="s">
        <v>58</v>
      </c>
      <c r="L1448">
        <v>204.22800000000001</v>
      </c>
      <c r="M1448" s="85" t="s">
        <v>4421</v>
      </c>
      <c r="N1448" s="85" t="s">
        <v>36</v>
      </c>
      <c r="O1448" t="s">
        <v>36</v>
      </c>
      <c r="P1448" t="s">
        <v>4422</v>
      </c>
      <c r="Q1448" t="s">
        <v>36</v>
      </c>
      <c r="R1448">
        <v>10.210000000000001</v>
      </c>
      <c r="S1448" s="1">
        <v>45744.937867210647</v>
      </c>
      <c r="T1448" t="s">
        <v>42</v>
      </c>
      <c r="U1448" s="1">
        <v>45744.710416666669</v>
      </c>
      <c r="V1448" t="s">
        <v>43</v>
      </c>
      <c r="W1448" t="s">
        <v>36</v>
      </c>
      <c r="X1448">
        <v>0</v>
      </c>
      <c r="Y1448">
        <v>201</v>
      </c>
      <c r="Z1448" t="s">
        <v>36</v>
      </c>
      <c r="AA1448" t="s">
        <v>36</v>
      </c>
      <c r="AB1448" t="s">
        <v>36</v>
      </c>
      <c r="AC1448">
        <v>13607</v>
      </c>
      <c r="AD1448">
        <v>13607</v>
      </c>
      <c r="AE1448" t="s">
        <v>45</v>
      </c>
      <c r="AG1448" s="18" t="s">
        <v>4423</v>
      </c>
      <c r="AH1448" s="18"/>
      <c r="AI1448" s="2" t="s">
        <v>48</v>
      </c>
      <c r="AJ1448" s="2" t="e">
        <f>VLOOKUP(A1448,'Classification Test Result'!$A$2:$D$2428,4,FALSE)</f>
        <v>#N/A</v>
      </c>
      <c r="AL1448" s="2">
        <f>_xlfn.XLOOKUP($A1448,Results!$A$2:$A$2256,Results!G$2:G$2256,"")</f>
        <v>0</v>
      </c>
      <c r="AM1448" s="2">
        <f>_xlfn.XLOOKUP($A1448,Results!$A$2:$A$2256,Results!H$2:H$2256,"")</f>
        <v>0</v>
      </c>
      <c r="AN1448" s="2">
        <f>_xlfn.XLOOKUP($A1448,Results!$A$2:$A$2256,Results!I$2:I$2256,"")</f>
        <v>0</v>
      </c>
      <c r="AO1448" s="2">
        <f>_xlfn.XLOOKUP($A1448,Results!$A$2:$A$2256,Results!J$2:J$2256,"")</f>
        <v>0</v>
      </c>
      <c r="AP1448" s="2">
        <f>_xlfn.XLOOKUP($A1448,Results!$A$2:$A$2256,Results!K$2:K$2256,"")</f>
        <v>0</v>
      </c>
      <c r="AQ1448" s="2">
        <f>_xlfn.XLOOKUP($A1448,Results!$A$2:$A$2256,Results!L$2:L$2256,"")</f>
        <v>0</v>
      </c>
      <c r="AR1448" s="2">
        <f>_xlfn.XLOOKUP($A1448,Results!$A$2:$A$2256,Results!M$2:M$2256,"")</f>
        <v>0</v>
      </c>
      <c r="AS1448" s="2">
        <f>_xlfn.XLOOKUP($A1448,Results!$A$2:$A$2256,Results!N$2:N$2256,"")</f>
        <v>0</v>
      </c>
      <c r="AT1448" s="2" t="str">
        <f>_xlfn.XLOOKUP($A1448,Results!$A$2:$A$2256,Results!O$2:O$2256,"")</f>
        <v>GENERIC CONDUIT/CONDUIT FITTINGS</v>
      </c>
      <c r="AU1448" s="2" t="str">
        <f>_xlfn.XLOOKUP($A1448,Results!$A$2:$A$2256,Results!P$2:P$2256,"")</f>
        <v>CONDUIT</v>
      </c>
      <c r="AV1448" s="2" t="str">
        <f>_xlfn.XLOOKUP($A1448,Results!$A$2:$A$2256,Results!Q$2:Q$2256,"")</f>
        <v>SINGLE_MATCH</v>
      </c>
      <c r="AW1448" s="2">
        <f>_xlfn.XLOOKUP($A1448,Results!$A$2:$A$2256,Results!R$2:R$2256,"")</f>
        <v>0</v>
      </c>
      <c r="AX1448" s="2">
        <f>_xlfn.XLOOKUP($A1448,Results!$A$2:$A$2256,Results!S$2:S$2256,"")</f>
        <v>0</v>
      </c>
      <c r="AY1448" s="2">
        <f>_xlfn.XLOOKUP($A1448,Results!$A$2:$A$2256,Results!T$2:T$2256,"")</f>
        <v>95</v>
      </c>
      <c r="AZ1448" s="2">
        <f>_xlfn.XLOOKUP($A1448,Results!$A$2:$A$2256,Results!U$2:U$2256,"")</f>
        <v>0</v>
      </c>
      <c r="BA1448" s="2" t="str">
        <f>_xlfn.XLOOKUP($A1448,Results!$A$2:$A$2256,Results!V$2:V$2256,"")</f>
        <v>ELECTRI FLEX</v>
      </c>
      <c r="BB1448" s="2">
        <f>_xlfn.XLOOKUP($A1448,Results!$A$2:$A$2256,Results!W$2:W$2256,"")</f>
        <v>78</v>
      </c>
      <c r="BC1448" s="2">
        <f>_xlfn.XLOOKUP($A1448,Results!$A$2:$A$2256,Results!X$2:X$2256,"")</f>
        <v>39131706</v>
      </c>
      <c r="BD1448" s="2">
        <f>_xlfn.XLOOKUP($A1448,Results!$A$2:$A$2256,Results!Y$2:Y$2256,"")</f>
        <v>78</v>
      </c>
      <c r="BE1448" s="2" t="b">
        <f>_xlfn.XLOOKUP($A1448,Results!$A$2:$A$2256,Results!Z$2:Z$2256,"")</f>
        <v>1</v>
      </c>
    </row>
    <row r="1449" spans="1:57" ht="38.25" customHeight="1" x14ac:dyDescent="0.3">
      <c r="A1449">
        <v>907126</v>
      </c>
      <c r="B1449">
        <v>281519</v>
      </c>
      <c r="C1449" t="s">
        <v>36</v>
      </c>
      <c r="D1449" t="s">
        <v>721</v>
      </c>
      <c r="E1449" s="2" t="str">
        <f>VLOOKUP(F1449,'RPA Vendor Data '!F$1:$G$2418,2)</f>
        <v>EDGES ELECTRICAL GROUP</v>
      </c>
      <c r="F1449" s="2">
        <v>16768</v>
      </c>
      <c r="G1449" s="2">
        <v>3</v>
      </c>
      <c r="H1449" t="s">
        <v>4424</v>
      </c>
      <c r="I1449">
        <v>100</v>
      </c>
      <c r="J1449" t="s">
        <v>58</v>
      </c>
      <c r="K1449" t="s">
        <v>58</v>
      </c>
      <c r="L1449">
        <v>166</v>
      </c>
      <c r="M1449" s="85" t="s">
        <v>4421</v>
      </c>
      <c r="N1449" s="85" t="s">
        <v>36</v>
      </c>
      <c r="O1449" t="s">
        <v>36</v>
      </c>
      <c r="P1449" t="s">
        <v>36</v>
      </c>
      <c r="Q1449" t="s">
        <v>36</v>
      </c>
      <c r="R1449">
        <v>166</v>
      </c>
      <c r="S1449" s="1">
        <v>45744.438392094897</v>
      </c>
      <c r="T1449" t="s">
        <v>42</v>
      </c>
      <c r="U1449" s="1">
        <v>45744.213888888888</v>
      </c>
      <c r="V1449" t="s">
        <v>43</v>
      </c>
      <c r="W1449" t="s">
        <v>36</v>
      </c>
      <c r="X1449">
        <v>0</v>
      </c>
      <c r="Y1449" s="3">
        <v>201301</v>
      </c>
      <c r="Z1449" t="s">
        <v>36</v>
      </c>
      <c r="AA1449" t="s">
        <v>36</v>
      </c>
      <c r="AB1449" t="s">
        <v>36</v>
      </c>
      <c r="AC1449">
        <v>13607</v>
      </c>
      <c r="AD1449">
        <v>13607</v>
      </c>
      <c r="AE1449" t="s">
        <v>45</v>
      </c>
      <c r="AG1449" s="18" t="s">
        <v>4425</v>
      </c>
      <c r="AH1449" s="18"/>
      <c r="AI1449" s="2" t="s">
        <v>48</v>
      </c>
      <c r="AJ1449" s="2" t="e">
        <f>VLOOKUP(A1449,'Classification Test Result'!$A$2:$D$2428,4,FALSE)</f>
        <v>#N/A</v>
      </c>
      <c r="AL1449" s="2">
        <f>_xlfn.XLOOKUP($A1449,Results!$A$2:$A$2256,Results!G$2:G$2256,"")</f>
        <v>0</v>
      </c>
      <c r="AM1449" s="2">
        <f>_xlfn.XLOOKUP($A1449,Results!$A$2:$A$2256,Results!H$2:H$2256,"")</f>
        <v>0</v>
      </c>
      <c r="AN1449" s="2">
        <f>_xlfn.XLOOKUP($A1449,Results!$A$2:$A$2256,Results!I$2:I$2256,"")</f>
        <v>0</v>
      </c>
      <c r="AO1449" s="2">
        <f>_xlfn.XLOOKUP($A1449,Results!$A$2:$A$2256,Results!J$2:J$2256,"")</f>
        <v>0</v>
      </c>
      <c r="AP1449" s="2">
        <f>_xlfn.XLOOKUP($A1449,Results!$A$2:$A$2256,Results!K$2:K$2256,"")</f>
        <v>0</v>
      </c>
      <c r="AQ1449" s="2">
        <f>_xlfn.XLOOKUP($A1449,Results!$A$2:$A$2256,Results!L$2:L$2256,"")</f>
        <v>0</v>
      </c>
      <c r="AR1449" s="2">
        <f>_xlfn.XLOOKUP($A1449,Results!$A$2:$A$2256,Results!M$2:M$2256,"")</f>
        <v>0</v>
      </c>
      <c r="AS1449" s="2">
        <f>_xlfn.XLOOKUP($A1449,Results!$A$2:$A$2256,Results!N$2:N$2256,"")</f>
        <v>0</v>
      </c>
      <c r="AT1449" s="2" t="str">
        <f>_xlfn.XLOOKUP($A1449,Results!$A$2:$A$2256,Results!O$2:O$2256,"")</f>
        <v>GENERIC CONDUIT/CONDUIT FITTINGS</v>
      </c>
      <c r="AU1449" s="2" t="str">
        <f>_xlfn.XLOOKUP($A1449,Results!$A$2:$A$2256,Results!P$2:P$2256,"")</f>
        <v>CONDUIT</v>
      </c>
      <c r="AV1449" s="2" t="str">
        <f>_xlfn.XLOOKUP($A1449,Results!$A$2:$A$2256,Results!Q$2:Q$2256,"")</f>
        <v>SINGLE_MATCH</v>
      </c>
      <c r="AW1449" s="2">
        <f>_xlfn.XLOOKUP($A1449,Results!$A$2:$A$2256,Results!R$2:R$2256,"")</f>
        <v>0</v>
      </c>
      <c r="AX1449" s="2">
        <f>_xlfn.XLOOKUP($A1449,Results!$A$2:$A$2256,Results!S$2:S$2256,"")</f>
        <v>0</v>
      </c>
      <c r="AY1449" s="2">
        <f>_xlfn.XLOOKUP($A1449,Results!$A$2:$A$2256,Results!T$2:T$2256,"")</f>
        <v>95</v>
      </c>
      <c r="AZ1449" s="2">
        <f>_xlfn.XLOOKUP($A1449,Results!$A$2:$A$2256,Results!U$2:U$2256,"")</f>
        <v>0</v>
      </c>
      <c r="BA1449" s="2" t="str">
        <f>_xlfn.XLOOKUP($A1449,Results!$A$2:$A$2256,Results!V$2:V$2256,"")</f>
        <v>ELECTRI FLEX</v>
      </c>
      <c r="BB1449" s="2">
        <f>_xlfn.XLOOKUP($A1449,Results!$A$2:$A$2256,Results!W$2:W$2256,"")</f>
        <v>79</v>
      </c>
      <c r="BC1449" s="2">
        <f>_xlfn.XLOOKUP($A1449,Results!$A$2:$A$2256,Results!X$2:X$2256,"")</f>
        <v>39131706</v>
      </c>
      <c r="BD1449" s="2">
        <f>_xlfn.XLOOKUP($A1449,Results!$A$2:$A$2256,Results!Y$2:Y$2256,"")</f>
        <v>79</v>
      </c>
      <c r="BE1449" s="2" t="b">
        <f>_xlfn.XLOOKUP($A1449,Results!$A$2:$A$2256,Results!Z$2:Z$2256,"")</f>
        <v>1</v>
      </c>
    </row>
    <row r="1450" spans="1:57" ht="38.25" customHeight="1" x14ac:dyDescent="0.3">
      <c r="A1450">
        <v>907127</v>
      </c>
      <c r="B1450">
        <v>281683</v>
      </c>
      <c r="C1450" t="s">
        <v>36</v>
      </c>
      <c r="D1450" t="s">
        <v>1273</v>
      </c>
      <c r="E1450" s="2" t="str">
        <f>VLOOKUP(F1450,'RPA Vendor Data '!F$1:$G$2418,2)</f>
        <v>CED - SAN FRANCISCO</v>
      </c>
      <c r="F1450" s="2">
        <v>17154</v>
      </c>
      <c r="G1450" s="2">
        <v>2</v>
      </c>
      <c r="H1450" t="s">
        <v>4426</v>
      </c>
      <c r="I1450">
        <v>50</v>
      </c>
      <c r="J1450" t="s">
        <v>58</v>
      </c>
      <c r="K1450" t="s">
        <v>58</v>
      </c>
      <c r="L1450">
        <v>73.739999999999995</v>
      </c>
      <c r="M1450" s="2" t="s">
        <v>4427</v>
      </c>
      <c r="N1450" s="85" t="s">
        <v>4428</v>
      </c>
      <c r="O1450" t="s">
        <v>36</v>
      </c>
      <c r="P1450" t="s">
        <v>36</v>
      </c>
      <c r="Q1450" t="s">
        <v>36</v>
      </c>
      <c r="R1450">
        <v>36.869999999999997</v>
      </c>
      <c r="S1450" s="1">
        <v>45744.522051817134</v>
      </c>
      <c r="T1450" t="s">
        <v>42</v>
      </c>
      <c r="U1450" s="1">
        <v>45744.294444444437</v>
      </c>
      <c r="V1450" t="s">
        <v>43</v>
      </c>
      <c r="W1450" t="s">
        <v>36</v>
      </c>
      <c r="X1450">
        <v>0</v>
      </c>
      <c r="Y1450">
        <v>201</v>
      </c>
      <c r="Z1450" t="s">
        <v>36</v>
      </c>
      <c r="AA1450" t="s">
        <v>36</v>
      </c>
      <c r="AB1450" t="s">
        <v>36</v>
      </c>
      <c r="AC1450" t="s">
        <v>49</v>
      </c>
      <c r="AD1450" t="s">
        <v>49</v>
      </c>
      <c r="AE1450" t="s">
        <v>45</v>
      </c>
      <c r="AG1450" s="18" t="s">
        <v>4429</v>
      </c>
      <c r="AH1450" s="18"/>
      <c r="AI1450" s="2" t="s">
        <v>48</v>
      </c>
      <c r="AJ1450" s="2" t="e">
        <f>VLOOKUP(A1450,'Classification Test Result'!$A$2:$D$2428,4,FALSE)</f>
        <v>#N/A</v>
      </c>
      <c r="AL1450" s="2">
        <f>_xlfn.XLOOKUP($A1450,Results!$A$2:$A$2256,Results!G$2:G$2256,"")</f>
        <v>0</v>
      </c>
      <c r="AM1450" s="2">
        <f>_xlfn.XLOOKUP($A1450,Results!$A$2:$A$2256,Results!H$2:H$2256,"")</f>
        <v>0</v>
      </c>
      <c r="AN1450" s="2">
        <f>_xlfn.XLOOKUP($A1450,Results!$A$2:$A$2256,Results!I$2:I$2256,"")</f>
        <v>0</v>
      </c>
      <c r="AO1450" s="2">
        <f>_xlfn.XLOOKUP($A1450,Results!$A$2:$A$2256,Results!J$2:J$2256,"")</f>
        <v>0</v>
      </c>
      <c r="AP1450" s="2">
        <f>_xlfn.XLOOKUP($A1450,Results!$A$2:$A$2256,Results!K$2:K$2256,"")</f>
        <v>0</v>
      </c>
      <c r="AQ1450" s="2">
        <f>_xlfn.XLOOKUP($A1450,Results!$A$2:$A$2256,Results!L$2:L$2256,"")</f>
        <v>0</v>
      </c>
      <c r="AR1450" s="2">
        <f>_xlfn.XLOOKUP($A1450,Results!$A$2:$A$2256,Results!M$2:M$2256,"")</f>
        <v>0</v>
      </c>
      <c r="AS1450" s="2">
        <f>_xlfn.XLOOKUP($A1450,Results!$A$2:$A$2256,Results!N$2:N$2256,"")</f>
        <v>0</v>
      </c>
      <c r="AT1450" s="2" t="str">
        <f>_xlfn.XLOOKUP($A1450,Results!$A$2:$A$2256,Results!O$2:O$2256,"")</f>
        <v>GENERIC CONDUIT/CONDUIT FITTINGS</v>
      </c>
      <c r="AU1450" s="2" t="str">
        <f>_xlfn.XLOOKUP($A1450,Results!$A$2:$A$2256,Results!P$2:P$2256,"")</f>
        <v>CONDUIT</v>
      </c>
      <c r="AV1450" s="2" t="str">
        <f>_xlfn.XLOOKUP($A1450,Results!$A$2:$A$2256,Results!Q$2:Q$2256,"")</f>
        <v>SINGLE_MATCH</v>
      </c>
      <c r="AW1450" s="2">
        <f>_xlfn.XLOOKUP($A1450,Results!$A$2:$A$2256,Results!R$2:R$2256,"")</f>
        <v>0</v>
      </c>
      <c r="AX1450" s="2">
        <f>_xlfn.XLOOKUP($A1450,Results!$A$2:$A$2256,Results!S$2:S$2256,"")</f>
        <v>0</v>
      </c>
      <c r="AY1450" s="2">
        <f>_xlfn.XLOOKUP($A1450,Results!$A$2:$A$2256,Results!T$2:T$2256,"")</f>
        <v>95</v>
      </c>
      <c r="AZ1450" s="2">
        <f>_xlfn.XLOOKUP($A1450,Results!$A$2:$A$2256,Results!U$2:U$2256,"")</f>
        <v>0</v>
      </c>
      <c r="BA1450" s="2" t="str">
        <f>_xlfn.XLOOKUP($A1450,Results!$A$2:$A$2256,Results!V$2:V$2256,"")</f>
        <v>WHEATLAND TUBE</v>
      </c>
      <c r="BB1450" s="2">
        <f>_xlfn.XLOOKUP($A1450,Results!$A$2:$A$2256,Results!W$2:W$2256,"")</f>
        <v>65</v>
      </c>
      <c r="BC1450" s="2">
        <f>_xlfn.XLOOKUP($A1450,Results!$A$2:$A$2256,Results!X$2:X$2256,"")</f>
        <v>39131706</v>
      </c>
      <c r="BD1450" s="2">
        <f>_xlfn.XLOOKUP($A1450,Results!$A$2:$A$2256,Results!Y$2:Y$2256,"")</f>
        <v>80</v>
      </c>
      <c r="BE1450" s="2" t="b">
        <f>_xlfn.XLOOKUP($A1450,Results!$A$2:$A$2256,Results!Z$2:Z$2256,"")</f>
        <v>1</v>
      </c>
    </row>
    <row r="1451" spans="1:57" ht="38.25" customHeight="1" x14ac:dyDescent="0.3">
      <c r="A1451">
        <v>907128</v>
      </c>
      <c r="B1451">
        <v>281683</v>
      </c>
      <c r="C1451" t="s">
        <v>36</v>
      </c>
      <c r="D1451" t="s">
        <v>1273</v>
      </c>
      <c r="E1451" s="2" t="str">
        <f>VLOOKUP(F1451,'RPA Vendor Data '!F$1:$G$2418,2)</f>
        <v>CED - SAN FRANCISCO</v>
      </c>
      <c r="F1451" s="2">
        <v>17154</v>
      </c>
      <c r="G1451" s="2">
        <v>11</v>
      </c>
      <c r="H1451" t="s">
        <v>4430</v>
      </c>
      <c r="I1451">
        <v>50</v>
      </c>
      <c r="J1451" t="s">
        <v>58</v>
      </c>
      <c r="K1451" t="s">
        <v>58</v>
      </c>
      <c r="L1451">
        <v>42.03</v>
      </c>
      <c r="M1451" s="2" t="s">
        <v>4427</v>
      </c>
      <c r="N1451" s="85" t="s">
        <v>4431</v>
      </c>
      <c r="O1451" t="s">
        <v>36</v>
      </c>
      <c r="P1451" t="s">
        <v>36</v>
      </c>
      <c r="Q1451" t="s">
        <v>36</v>
      </c>
      <c r="R1451">
        <v>21.02</v>
      </c>
      <c r="S1451" s="1">
        <v>45744.522023344907</v>
      </c>
      <c r="T1451" t="s">
        <v>42</v>
      </c>
      <c r="U1451" s="1">
        <v>45744.294444444437</v>
      </c>
      <c r="V1451" t="s">
        <v>43</v>
      </c>
      <c r="W1451" t="s">
        <v>36</v>
      </c>
      <c r="X1451">
        <v>0</v>
      </c>
      <c r="Y1451">
        <v>201</v>
      </c>
      <c r="Z1451" t="s">
        <v>36</v>
      </c>
      <c r="AA1451" t="s">
        <v>36</v>
      </c>
      <c r="AB1451" t="s">
        <v>36</v>
      </c>
      <c r="AC1451" t="s">
        <v>49</v>
      </c>
      <c r="AD1451" t="s">
        <v>49</v>
      </c>
      <c r="AE1451" t="s">
        <v>45</v>
      </c>
      <c r="AG1451" s="18" t="s">
        <v>4432</v>
      </c>
      <c r="AH1451" s="18"/>
      <c r="AI1451" s="2" t="s">
        <v>48</v>
      </c>
      <c r="AJ1451" s="2" t="e">
        <f>VLOOKUP(A1451,'Classification Test Result'!$A$2:$D$2428,4,FALSE)</f>
        <v>#N/A</v>
      </c>
      <c r="AL1451" s="2">
        <f>_xlfn.XLOOKUP($A1451,Results!$A$2:$A$2256,Results!G$2:G$2256,"")</f>
        <v>0</v>
      </c>
      <c r="AM1451" s="2">
        <f>_xlfn.XLOOKUP($A1451,Results!$A$2:$A$2256,Results!H$2:H$2256,"")</f>
        <v>0</v>
      </c>
      <c r="AN1451" s="2">
        <f>_xlfn.XLOOKUP($A1451,Results!$A$2:$A$2256,Results!I$2:I$2256,"")</f>
        <v>0</v>
      </c>
      <c r="AO1451" s="2">
        <f>_xlfn.XLOOKUP($A1451,Results!$A$2:$A$2256,Results!J$2:J$2256,"")</f>
        <v>0</v>
      </c>
      <c r="AP1451" s="2">
        <f>_xlfn.XLOOKUP($A1451,Results!$A$2:$A$2256,Results!K$2:K$2256,"")</f>
        <v>0</v>
      </c>
      <c r="AQ1451" s="2">
        <f>_xlfn.XLOOKUP($A1451,Results!$A$2:$A$2256,Results!L$2:L$2256,"")</f>
        <v>0</v>
      </c>
      <c r="AR1451" s="2">
        <f>_xlfn.XLOOKUP($A1451,Results!$A$2:$A$2256,Results!M$2:M$2256,"")</f>
        <v>0</v>
      </c>
      <c r="AS1451" s="2">
        <f>_xlfn.XLOOKUP($A1451,Results!$A$2:$A$2256,Results!N$2:N$2256,"")</f>
        <v>0</v>
      </c>
      <c r="AT1451" s="2" t="str">
        <f>_xlfn.XLOOKUP($A1451,Results!$A$2:$A$2256,Results!O$2:O$2256,"")</f>
        <v>GENERIC CONDUIT/CONDUIT FITTINGS</v>
      </c>
      <c r="AU1451" s="2" t="str">
        <f>_xlfn.XLOOKUP($A1451,Results!$A$2:$A$2256,Results!P$2:P$2256,"")</f>
        <v>CONDUIT</v>
      </c>
      <c r="AV1451" s="2" t="str">
        <f>_xlfn.XLOOKUP($A1451,Results!$A$2:$A$2256,Results!Q$2:Q$2256,"")</f>
        <v>SINGLE_MATCH</v>
      </c>
      <c r="AW1451" s="2">
        <f>_xlfn.XLOOKUP($A1451,Results!$A$2:$A$2256,Results!R$2:R$2256,"")</f>
        <v>0</v>
      </c>
      <c r="AX1451" s="2">
        <f>_xlfn.XLOOKUP($A1451,Results!$A$2:$A$2256,Results!S$2:S$2256,"")</f>
        <v>0</v>
      </c>
      <c r="AY1451" s="2">
        <f>_xlfn.XLOOKUP($A1451,Results!$A$2:$A$2256,Results!T$2:T$2256,"")</f>
        <v>95</v>
      </c>
      <c r="AZ1451" s="2">
        <f>_xlfn.XLOOKUP($A1451,Results!$A$2:$A$2256,Results!U$2:U$2256,"")</f>
        <v>0</v>
      </c>
      <c r="BA1451" s="2" t="str">
        <f>_xlfn.XLOOKUP($A1451,Results!$A$2:$A$2256,Results!V$2:V$2256,"")</f>
        <v>SOUTHWIRE</v>
      </c>
      <c r="BB1451" s="2">
        <f>_xlfn.XLOOKUP($A1451,Results!$A$2:$A$2256,Results!W$2:W$2256,"")</f>
        <v>63</v>
      </c>
      <c r="BC1451" s="2">
        <f>_xlfn.XLOOKUP($A1451,Results!$A$2:$A$2256,Results!X$2:X$2256,"")</f>
        <v>39131708</v>
      </c>
      <c r="BD1451" s="2">
        <f>_xlfn.XLOOKUP($A1451,Results!$A$2:$A$2256,Results!Y$2:Y$2256,"")</f>
        <v>63</v>
      </c>
      <c r="BE1451" s="2" t="b">
        <f>_xlfn.XLOOKUP($A1451,Results!$A$2:$A$2256,Results!Z$2:Z$2256,"")</f>
        <v>1</v>
      </c>
    </row>
    <row r="1452" spans="1:57" ht="38.25" customHeight="1" x14ac:dyDescent="0.3">
      <c r="A1452">
        <v>907129</v>
      </c>
      <c r="B1452">
        <v>281439</v>
      </c>
      <c r="C1452" t="s">
        <v>36</v>
      </c>
      <c r="D1452">
        <v>9341435443</v>
      </c>
      <c r="E1452" s="2" t="str">
        <f>VLOOKUP(F1452,'RPA Vendor Data '!F$1:$G$2418,2)</f>
        <v>GRAYBAR ELECTRIC CO. INC.</v>
      </c>
      <c r="F1452" s="2">
        <v>11471</v>
      </c>
      <c r="G1452" s="2">
        <v>1</v>
      </c>
      <c r="H1452" s="2" t="s">
        <v>4433</v>
      </c>
      <c r="I1452">
        <v>10</v>
      </c>
      <c r="J1452">
        <v>1</v>
      </c>
      <c r="K1452" t="s">
        <v>39</v>
      </c>
      <c r="L1452">
        <v>38.659999999999997</v>
      </c>
      <c r="M1452" s="2" t="s">
        <v>4434</v>
      </c>
      <c r="N1452" s="85" t="s">
        <v>4435</v>
      </c>
      <c r="O1452" t="s">
        <v>36</v>
      </c>
      <c r="P1452" t="s">
        <v>36</v>
      </c>
      <c r="Q1452" t="s">
        <v>36</v>
      </c>
      <c r="R1452">
        <v>386.6</v>
      </c>
      <c r="S1452" s="1">
        <v>45744.292071909716</v>
      </c>
      <c r="T1452" t="s">
        <v>42</v>
      </c>
      <c r="U1452" s="1">
        <v>45744.067361111112</v>
      </c>
      <c r="V1452" t="s">
        <v>43</v>
      </c>
      <c r="W1452" t="s">
        <v>36</v>
      </c>
      <c r="X1452">
        <v>0</v>
      </c>
      <c r="Y1452" t="s">
        <v>395</v>
      </c>
      <c r="Z1452" t="s">
        <v>36</v>
      </c>
      <c r="AA1452">
        <v>32.29</v>
      </c>
      <c r="AB1452" t="s">
        <v>36</v>
      </c>
      <c r="AC1452" t="s">
        <v>4436</v>
      </c>
      <c r="AD1452" t="s">
        <v>4436</v>
      </c>
      <c r="AE1452" t="s">
        <v>45</v>
      </c>
      <c r="AF1452" s="44">
        <v>43223300</v>
      </c>
      <c r="AG1452" s="18" t="s">
        <v>4437</v>
      </c>
      <c r="AH1452" s="18"/>
      <c r="AI1452" s="2" t="s">
        <v>48</v>
      </c>
      <c r="AJ1452" s="2" t="e">
        <f>VLOOKUP(A1452,'Classification Test Result'!$A$2:$D$2428,4,FALSE)</f>
        <v>#N/A</v>
      </c>
      <c r="AL1452" s="2">
        <f>_xlfn.XLOOKUP($A1452,Results!$A$2:$A$2256,Results!G$2:G$2256,"")</f>
        <v>0</v>
      </c>
      <c r="AM1452" s="2">
        <f>_xlfn.XLOOKUP($A1452,Results!$A$2:$A$2256,Results!H$2:H$2256,"")</f>
        <v>0</v>
      </c>
      <c r="AN1452" s="2">
        <f>_xlfn.XLOOKUP($A1452,Results!$A$2:$A$2256,Results!I$2:I$2256,"")</f>
        <v>0</v>
      </c>
      <c r="AO1452" s="2">
        <f>_xlfn.XLOOKUP($A1452,Results!$A$2:$A$2256,Results!J$2:J$2256,"")</f>
        <v>0</v>
      </c>
      <c r="AP1452" s="2">
        <f>_xlfn.XLOOKUP($A1452,Results!$A$2:$A$2256,Results!K$2:K$2256,"")</f>
        <v>0</v>
      </c>
      <c r="AQ1452" s="2">
        <f>_xlfn.XLOOKUP($A1452,Results!$A$2:$A$2256,Results!L$2:L$2256,"")</f>
        <v>0</v>
      </c>
      <c r="AR1452" s="2">
        <f>_xlfn.XLOOKUP($A1452,Results!$A$2:$A$2256,Results!M$2:M$2256,"")</f>
        <v>0</v>
      </c>
      <c r="AS1452" s="2">
        <f>_xlfn.XLOOKUP($A1452,Results!$A$2:$A$2256,Results!N$2:N$2256,"")</f>
        <v>0</v>
      </c>
      <c r="AT1452" s="2" t="str">
        <f>_xlfn.XLOOKUP($A1452,Results!$A$2:$A$2256,Results!O$2:O$2256,"")</f>
        <v>COMMSCOPE SYSTIMAX</v>
      </c>
      <c r="AU1452" s="2" t="str">
        <f>_xlfn.XLOOKUP($A1452,Results!$A$2:$A$2256,Results!P$2:P$2256,"")</f>
        <v>COMMSCOPE TECHNOLOGIES LLC</v>
      </c>
      <c r="AV1452" s="2" t="str">
        <f>_xlfn.XLOOKUP($A1452,Results!$A$2:$A$2256,Results!Q$2:Q$2256,"")</f>
        <v>SINGLE_MATCH</v>
      </c>
      <c r="AW1452" s="2">
        <f>_xlfn.XLOOKUP($A1452,Results!$A$2:$A$2256,Results!R$2:R$2256,"")</f>
        <v>0</v>
      </c>
      <c r="AX1452" s="2">
        <f>_xlfn.XLOOKUP($A1452,Results!$A$2:$A$2256,Results!S$2:S$2256,"")</f>
        <v>0</v>
      </c>
      <c r="AY1452" s="2">
        <f>_xlfn.XLOOKUP($A1452,Results!$A$2:$A$2256,Results!T$2:T$2256,"")</f>
        <v>100</v>
      </c>
      <c r="AZ1452" s="2">
        <f>_xlfn.XLOOKUP($A1452,Results!$A$2:$A$2256,Results!U$2:U$2256,"")</f>
        <v>0</v>
      </c>
      <c r="BA1452" s="2" t="str">
        <f>_xlfn.XLOOKUP($A1452,Results!$A$2:$A$2256,Results!V$2:V$2256,"")</f>
        <v>LEVITON</v>
      </c>
      <c r="BB1452" s="2">
        <f>_xlfn.XLOOKUP($A1452,Results!$A$2:$A$2256,Results!W$2:W$2256,"")</f>
        <v>62</v>
      </c>
      <c r="BC1452" s="2">
        <f>_xlfn.XLOOKUP($A1452,Results!$A$2:$A$2256,Results!X$2:X$2256,"")</f>
        <v>0</v>
      </c>
      <c r="BD1452" s="2">
        <f>_xlfn.XLOOKUP($A1452,Results!$A$2:$A$2256,Results!Y$2:Y$2256,"")</f>
        <v>0</v>
      </c>
      <c r="BE1452" s="2" t="b">
        <f>_xlfn.XLOOKUP($A1452,Results!$A$2:$A$2256,Results!Z$2:Z$2256,"")</f>
        <v>1</v>
      </c>
    </row>
    <row r="1453" spans="1:57" ht="38.25" customHeight="1" x14ac:dyDescent="0.3">
      <c r="A1453">
        <v>907130</v>
      </c>
      <c r="B1453">
        <v>281305</v>
      </c>
      <c r="C1453" t="s">
        <v>36</v>
      </c>
      <c r="D1453" t="s">
        <v>263</v>
      </c>
      <c r="E1453" s="2" t="str">
        <f>VLOOKUP(F1453,'RPA Vendor Data '!F$1:$G$2418,2)</f>
        <v>CRAWFORD ELECTRIC SUPPLY</v>
      </c>
      <c r="F1453" s="2">
        <v>10895</v>
      </c>
      <c r="G1453" s="2">
        <v>14</v>
      </c>
      <c r="H1453" s="2" t="s">
        <v>4438</v>
      </c>
      <c r="I1453">
        <v>2</v>
      </c>
      <c r="J1453" t="s">
        <v>65</v>
      </c>
      <c r="K1453" t="s">
        <v>39</v>
      </c>
      <c r="L1453">
        <v>83.33</v>
      </c>
      <c r="M1453" s="2" t="s">
        <v>4439</v>
      </c>
      <c r="N1453" s="85" t="s">
        <v>4440</v>
      </c>
      <c r="O1453" t="s">
        <v>36</v>
      </c>
      <c r="P1453" t="s">
        <v>36</v>
      </c>
      <c r="Q1453">
        <v>84014143142</v>
      </c>
      <c r="R1453">
        <v>166.66</v>
      </c>
      <c r="S1453" s="1">
        <v>45744.166919710653</v>
      </c>
      <c r="T1453" t="s">
        <v>42</v>
      </c>
      <c r="U1453" s="1">
        <v>45743.955555555563</v>
      </c>
      <c r="V1453" t="s">
        <v>43</v>
      </c>
      <c r="W1453" t="s">
        <v>36</v>
      </c>
      <c r="X1453">
        <v>3</v>
      </c>
      <c r="Y1453">
        <v>999</v>
      </c>
      <c r="Z1453" t="s">
        <v>36</v>
      </c>
      <c r="AA1453" t="s">
        <v>36</v>
      </c>
      <c r="AB1453" t="s">
        <v>36</v>
      </c>
      <c r="AC1453" t="s">
        <v>49</v>
      </c>
      <c r="AD1453" t="s">
        <v>49</v>
      </c>
      <c r="AE1453" t="s">
        <v>45</v>
      </c>
      <c r="AG1453" s="18" t="s">
        <v>4441</v>
      </c>
      <c r="AH1453" s="18"/>
      <c r="AI1453" s="2" t="s">
        <v>48</v>
      </c>
      <c r="AJ1453" s="2" t="e">
        <f>VLOOKUP(A1453,'Classification Test Result'!$A$2:$D$2428,4,FALSE)</f>
        <v>#N/A</v>
      </c>
      <c r="AL1453" s="2">
        <f>_xlfn.XLOOKUP($A1453,Results!$A$2:$A$2256,Results!G$2:G$2256,"")</f>
        <v>0</v>
      </c>
      <c r="AM1453" s="2">
        <f>_xlfn.XLOOKUP($A1453,Results!$A$2:$A$2256,Results!H$2:H$2256,"")</f>
        <v>0</v>
      </c>
      <c r="AN1453" s="2">
        <f>_xlfn.XLOOKUP($A1453,Results!$A$2:$A$2256,Results!I$2:I$2256,"")</f>
        <v>0</v>
      </c>
      <c r="AO1453" s="2">
        <f>_xlfn.XLOOKUP($A1453,Results!$A$2:$A$2256,Results!J$2:J$2256,"")</f>
        <v>0</v>
      </c>
      <c r="AP1453" s="2">
        <f>_xlfn.XLOOKUP($A1453,Results!$A$2:$A$2256,Results!K$2:K$2256,"")</f>
        <v>0</v>
      </c>
      <c r="AQ1453" s="2">
        <f>_xlfn.XLOOKUP($A1453,Results!$A$2:$A$2256,Results!L$2:L$2256,"")</f>
        <v>0</v>
      </c>
      <c r="AR1453" s="2">
        <f>_xlfn.XLOOKUP($A1453,Results!$A$2:$A$2256,Results!M$2:M$2256,"")</f>
        <v>0</v>
      </c>
      <c r="AS1453" s="2">
        <f>_xlfn.XLOOKUP($A1453,Results!$A$2:$A$2256,Results!N$2:N$2256,"")</f>
        <v>0</v>
      </c>
      <c r="AT1453" s="2">
        <f>_xlfn.XLOOKUP($A1453,Results!$A$2:$A$2256,Results!O$2:O$2256,"")</f>
        <v>0</v>
      </c>
      <c r="AU1453" s="2">
        <f>_xlfn.XLOOKUP($A1453,Results!$A$2:$A$2256,Results!P$2:P$2256,"")</f>
        <v>0</v>
      </c>
      <c r="AV1453" s="2">
        <f>_xlfn.XLOOKUP($A1453,Results!$A$2:$A$2256,Results!Q$2:Q$2256,"")</f>
        <v>0</v>
      </c>
      <c r="AW1453" s="2">
        <f>_xlfn.XLOOKUP($A1453,Results!$A$2:$A$2256,Results!R$2:R$2256,"")</f>
        <v>0</v>
      </c>
      <c r="AX1453" s="2">
        <f>_xlfn.XLOOKUP($A1453,Results!$A$2:$A$2256,Results!S$2:S$2256,"")</f>
        <v>0</v>
      </c>
      <c r="AY1453" s="2">
        <f>_xlfn.XLOOKUP($A1453,Results!$A$2:$A$2256,Results!T$2:T$2256,"")</f>
        <v>0</v>
      </c>
      <c r="AZ1453" s="2">
        <f>_xlfn.XLOOKUP($A1453,Results!$A$2:$A$2256,Results!U$2:U$2256,"")</f>
        <v>0</v>
      </c>
      <c r="BA1453" s="2" t="str">
        <f>_xlfn.XLOOKUP($A1453,Results!$A$2:$A$2256,Results!V$2:V$2256,"")</f>
        <v>LITHONIA LIGHTING</v>
      </c>
      <c r="BB1453" s="2">
        <f>_xlfn.XLOOKUP($A1453,Results!$A$2:$A$2256,Results!W$2:W$2256,"")</f>
        <v>76</v>
      </c>
      <c r="BC1453" s="2">
        <f>_xlfn.XLOOKUP($A1453,Results!$A$2:$A$2256,Results!X$2:X$2256,"")</f>
        <v>39110000</v>
      </c>
      <c r="BD1453" s="2">
        <f>_xlfn.XLOOKUP($A1453,Results!$A$2:$A$2256,Results!Y$2:Y$2256,"")</f>
        <v>76</v>
      </c>
      <c r="BE1453" s="2" t="b">
        <f>_xlfn.XLOOKUP($A1453,Results!$A$2:$A$2256,Results!Z$2:Z$2256,"")</f>
        <v>1</v>
      </c>
    </row>
    <row r="1454" spans="1:57" ht="38.25" customHeight="1" x14ac:dyDescent="0.3">
      <c r="A1454">
        <v>907131</v>
      </c>
      <c r="B1454">
        <v>281468</v>
      </c>
      <c r="C1454" t="s">
        <v>36</v>
      </c>
      <c r="D1454" t="s">
        <v>4442</v>
      </c>
      <c r="F1454" s="2">
        <v>13482</v>
      </c>
      <c r="G1454" s="2">
        <v>7</v>
      </c>
      <c r="H1454" s="2" t="s">
        <v>4443</v>
      </c>
      <c r="I1454">
        <v>0</v>
      </c>
      <c r="J1454" t="s">
        <v>39</v>
      </c>
      <c r="K1454" t="s">
        <v>39</v>
      </c>
      <c r="L1454">
        <v>180</v>
      </c>
      <c r="M1454" s="2" t="s">
        <v>36</v>
      </c>
      <c r="N1454" s="9" t="s">
        <v>36</v>
      </c>
      <c r="O1454" t="s">
        <v>36</v>
      </c>
      <c r="P1454" t="s">
        <v>36</v>
      </c>
      <c r="Q1454" t="s">
        <v>36</v>
      </c>
      <c r="R1454">
        <v>90</v>
      </c>
      <c r="S1454" s="1">
        <v>45744.33412334491</v>
      </c>
      <c r="T1454" t="s">
        <v>42</v>
      </c>
      <c r="U1454" s="1">
        <v>45744.118055555547</v>
      </c>
      <c r="V1454" t="s">
        <v>43</v>
      </c>
      <c r="W1454" t="s">
        <v>36</v>
      </c>
      <c r="X1454">
        <v>0</v>
      </c>
      <c r="Y1454">
        <v>999</v>
      </c>
      <c r="Z1454" t="s">
        <v>36</v>
      </c>
      <c r="AA1454" t="s">
        <v>36</v>
      </c>
      <c r="AB1454" t="s">
        <v>36</v>
      </c>
      <c r="AC1454" t="s">
        <v>4444</v>
      </c>
      <c r="AD1454" t="s">
        <v>4444</v>
      </c>
      <c r="AE1454" t="s">
        <v>45</v>
      </c>
      <c r="AF1454" s="2"/>
      <c r="AI1454" s="2" t="str">
        <f>IF(COUNTIF(Classification!$C$2:$C$394,H1454)&gt;0,"LABOR", " ")</f>
        <v>LABOR</v>
      </c>
      <c r="AJ1454" s="2" t="e">
        <f>VLOOKUP(A1454,'Classification Test Result'!$A$2:$D$2428,4,FALSE)</f>
        <v>#N/A</v>
      </c>
      <c r="AL1454" s="2">
        <f>_xlfn.XLOOKUP($A1454,Results!$A$2:$A$2256,Results!G$2:G$2256,"")</f>
        <v>0</v>
      </c>
      <c r="AM1454" s="2">
        <f>_xlfn.XLOOKUP($A1454,Results!$A$2:$A$2256,Results!H$2:H$2256,"")</f>
        <v>0</v>
      </c>
      <c r="AN1454" s="2">
        <f>_xlfn.XLOOKUP($A1454,Results!$A$2:$A$2256,Results!I$2:I$2256,"")</f>
        <v>0</v>
      </c>
      <c r="AO1454" s="2">
        <f>_xlfn.XLOOKUP($A1454,Results!$A$2:$A$2256,Results!J$2:J$2256,"")</f>
        <v>0</v>
      </c>
      <c r="AP1454" s="2">
        <f>_xlfn.XLOOKUP($A1454,Results!$A$2:$A$2256,Results!K$2:K$2256,"")</f>
        <v>0</v>
      </c>
      <c r="AQ1454" s="2">
        <f>_xlfn.XLOOKUP($A1454,Results!$A$2:$A$2256,Results!L$2:L$2256,"")</f>
        <v>0</v>
      </c>
      <c r="AR1454" s="2">
        <f>_xlfn.XLOOKUP($A1454,Results!$A$2:$A$2256,Results!M$2:M$2256,"")</f>
        <v>0</v>
      </c>
      <c r="AS1454" s="2">
        <f>_xlfn.XLOOKUP($A1454,Results!$A$2:$A$2256,Results!N$2:N$2256,"")</f>
        <v>0</v>
      </c>
      <c r="AT1454" s="2">
        <f>_xlfn.XLOOKUP($A1454,Results!$A$2:$A$2256,Results!O$2:O$2256,"")</f>
        <v>0</v>
      </c>
      <c r="AU1454" s="2">
        <f>_xlfn.XLOOKUP($A1454,Results!$A$2:$A$2256,Results!P$2:P$2256,"")</f>
        <v>0</v>
      </c>
      <c r="AV1454" s="2">
        <f>_xlfn.XLOOKUP($A1454,Results!$A$2:$A$2256,Results!Q$2:Q$2256,"")</f>
        <v>0</v>
      </c>
      <c r="AW1454" s="2">
        <f>_xlfn.XLOOKUP($A1454,Results!$A$2:$A$2256,Results!R$2:R$2256,"")</f>
        <v>0</v>
      </c>
      <c r="AX1454" s="2">
        <f>_xlfn.XLOOKUP($A1454,Results!$A$2:$A$2256,Results!S$2:S$2256,"")</f>
        <v>0</v>
      </c>
      <c r="AY1454" s="2">
        <f>_xlfn.XLOOKUP($A1454,Results!$A$2:$A$2256,Results!T$2:T$2256,"")</f>
        <v>0</v>
      </c>
      <c r="AZ1454" s="2">
        <f>_xlfn.XLOOKUP($A1454,Results!$A$2:$A$2256,Results!U$2:U$2256,"")</f>
        <v>0</v>
      </c>
      <c r="BA1454" s="2">
        <f>_xlfn.XLOOKUP($A1454,Results!$A$2:$A$2256,Results!V$2:V$2256,"")</f>
        <v>0</v>
      </c>
      <c r="BB1454" s="2">
        <f>_xlfn.XLOOKUP($A1454,Results!$A$2:$A$2256,Results!W$2:W$2256,"")</f>
        <v>0</v>
      </c>
      <c r="BC1454" s="2">
        <f>_xlfn.XLOOKUP($A1454,Results!$A$2:$A$2256,Results!X$2:X$2256,"")</f>
        <v>0</v>
      </c>
      <c r="BD1454" s="2">
        <f>_xlfn.XLOOKUP($A1454,Results!$A$2:$A$2256,Results!Y$2:Y$2256,"")</f>
        <v>0</v>
      </c>
      <c r="BE1454" s="2">
        <f>_xlfn.XLOOKUP($A1454,Results!$A$2:$A$2256,Results!Z$2:Z$2256,"")</f>
        <v>0</v>
      </c>
    </row>
    <row r="1455" spans="1:57" ht="38.25" customHeight="1" x14ac:dyDescent="0.3">
      <c r="A1455">
        <v>907132</v>
      </c>
      <c r="B1455">
        <v>281305</v>
      </c>
      <c r="C1455" t="s">
        <v>36</v>
      </c>
      <c r="D1455" t="s">
        <v>263</v>
      </c>
      <c r="E1455" s="2" t="str">
        <f>VLOOKUP(F1455,'RPA Vendor Data '!F$1:$G$2418,2)</f>
        <v>CRAWFORD ELECTRIC SUPPLY</v>
      </c>
      <c r="F1455" s="2">
        <v>10895</v>
      </c>
      <c r="G1455" s="2">
        <v>7</v>
      </c>
      <c r="H1455" s="2" t="s">
        <v>4446</v>
      </c>
      <c r="I1455">
        <v>15</v>
      </c>
      <c r="J1455" t="s">
        <v>65</v>
      </c>
      <c r="K1455" t="s">
        <v>39</v>
      </c>
      <c r="L1455">
        <v>48.72</v>
      </c>
      <c r="M1455" s="2" t="s">
        <v>4447</v>
      </c>
      <c r="N1455" s="85" t="s">
        <v>4448</v>
      </c>
      <c r="O1455" t="s">
        <v>36</v>
      </c>
      <c r="P1455" t="s">
        <v>36</v>
      </c>
      <c r="Q1455" t="s">
        <v>4449</v>
      </c>
      <c r="R1455">
        <v>730.8</v>
      </c>
      <c r="S1455" s="1">
        <v>45744.16698047454</v>
      </c>
      <c r="T1455" t="s">
        <v>42</v>
      </c>
      <c r="U1455" s="1">
        <v>45743.955555555563</v>
      </c>
      <c r="V1455" t="s">
        <v>43</v>
      </c>
      <c r="W1455" t="s">
        <v>36</v>
      </c>
      <c r="X1455">
        <v>3</v>
      </c>
      <c r="Y1455">
        <v>999</v>
      </c>
      <c r="Z1455" t="s">
        <v>36</v>
      </c>
      <c r="AA1455" t="s">
        <v>36</v>
      </c>
      <c r="AB1455" t="s">
        <v>36</v>
      </c>
      <c r="AC1455" t="s">
        <v>49</v>
      </c>
      <c r="AD1455" t="s">
        <v>49</v>
      </c>
      <c r="AE1455" t="s">
        <v>45</v>
      </c>
      <c r="AF1455" s="44" t="s">
        <v>46</v>
      </c>
      <c r="AG1455" s="18" t="s">
        <v>4450</v>
      </c>
      <c r="AH1455" s="18"/>
      <c r="AI1455" s="2" t="s">
        <v>48</v>
      </c>
      <c r="AJ1455" s="2" t="e">
        <f>VLOOKUP(A1455,'Classification Test Result'!$A$2:$D$2428,4,FALSE)</f>
        <v>#N/A</v>
      </c>
      <c r="AL1455" s="2">
        <f>_xlfn.XLOOKUP($A1455,Results!$A$2:$A$2256,Results!G$2:G$2256,"")</f>
        <v>0</v>
      </c>
      <c r="AM1455" s="2">
        <f>_xlfn.XLOOKUP($A1455,Results!$A$2:$A$2256,Results!H$2:H$2256,"")</f>
        <v>0</v>
      </c>
      <c r="AN1455" s="2">
        <f>_xlfn.XLOOKUP($A1455,Results!$A$2:$A$2256,Results!I$2:I$2256,"")</f>
        <v>0</v>
      </c>
      <c r="AO1455" s="2">
        <f>_xlfn.XLOOKUP($A1455,Results!$A$2:$A$2256,Results!J$2:J$2256,"")</f>
        <v>0</v>
      </c>
      <c r="AP1455" s="2">
        <f>_xlfn.XLOOKUP($A1455,Results!$A$2:$A$2256,Results!K$2:K$2256,"")</f>
        <v>0</v>
      </c>
      <c r="AQ1455" s="2">
        <f>_xlfn.XLOOKUP($A1455,Results!$A$2:$A$2256,Results!L$2:L$2256,"")</f>
        <v>0</v>
      </c>
      <c r="AR1455" s="2">
        <f>_xlfn.XLOOKUP($A1455,Results!$A$2:$A$2256,Results!M$2:M$2256,"")</f>
        <v>0</v>
      </c>
      <c r="AS1455" s="2">
        <f>_xlfn.XLOOKUP($A1455,Results!$A$2:$A$2256,Results!N$2:N$2256,"")</f>
        <v>0</v>
      </c>
      <c r="AT1455" s="2">
        <f>_xlfn.XLOOKUP($A1455,Results!$A$2:$A$2256,Results!O$2:O$2256,"")</f>
        <v>0</v>
      </c>
      <c r="AU1455" s="2">
        <f>_xlfn.XLOOKUP($A1455,Results!$A$2:$A$2256,Results!P$2:P$2256,"")</f>
        <v>0</v>
      </c>
      <c r="AV1455" s="2">
        <f>_xlfn.XLOOKUP($A1455,Results!$A$2:$A$2256,Results!Q$2:Q$2256,"")</f>
        <v>0</v>
      </c>
      <c r="AW1455" s="2">
        <f>_xlfn.XLOOKUP($A1455,Results!$A$2:$A$2256,Results!R$2:R$2256,"")</f>
        <v>0</v>
      </c>
      <c r="AX1455" s="2">
        <f>_xlfn.XLOOKUP($A1455,Results!$A$2:$A$2256,Results!S$2:S$2256,"")</f>
        <v>0</v>
      </c>
      <c r="AY1455" s="2">
        <f>_xlfn.XLOOKUP($A1455,Results!$A$2:$A$2256,Results!T$2:T$2256,"")</f>
        <v>0</v>
      </c>
      <c r="AZ1455" s="2">
        <f>_xlfn.XLOOKUP($A1455,Results!$A$2:$A$2256,Results!U$2:U$2256,"")</f>
        <v>0</v>
      </c>
      <c r="BA1455" s="2">
        <f>_xlfn.XLOOKUP($A1455,Results!$A$2:$A$2256,Results!V$2:V$2256,"")</f>
        <v>0</v>
      </c>
      <c r="BB1455" s="2">
        <f>_xlfn.XLOOKUP($A1455,Results!$A$2:$A$2256,Results!W$2:W$2256,"")</f>
        <v>0</v>
      </c>
      <c r="BC1455" s="2">
        <f>_xlfn.XLOOKUP($A1455,Results!$A$2:$A$2256,Results!X$2:X$2256,"")</f>
        <v>39110000</v>
      </c>
      <c r="BD1455" s="2">
        <f>_xlfn.XLOOKUP($A1455,Results!$A$2:$A$2256,Results!Y$2:Y$2256,"")</f>
        <v>79</v>
      </c>
      <c r="BE1455" s="2">
        <f>_xlfn.XLOOKUP($A1455,Results!$A$2:$A$2256,Results!Z$2:Z$2256,"")</f>
        <v>0</v>
      </c>
    </row>
    <row r="1456" spans="1:57" ht="38.25" customHeight="1" x14ac:dyDescent="0.3">
      <c r="A1456">
        <v>907133</v>
      </c>
      <c r="B1456">
        <v>281468</v>
      </c>
      <c r="C1456" t="s">
        <v>36</v>
      </c>
      <c r="D1456" t="s">
        <v>4442</v>
      </c>
      <c r="E1456" s="2" t="str">
        <f>VLOOKUP(F1456,'RPA Vendor Data '!F$1:$G$2418,2)</f>
        <v>UNITED RENTALS</v>
      </c>
      <c r="F1456" s="2">
        <v>13482</v>
      </c>
      <c r="G1456" s="2">
        <v>6</v>
      </c>
      <c r="H1456" t="s">
        <v>4451</v>
      </c>
      <c r="I1456">
        <v>4</v>
      </c>
      <c r="J1456" t="s">
        <v>39</v>
      </c>
      <c r="K1456" t="s">
        <v>39</v>
      </c>
      <c r="L1456">
        <v>180</v>
      </c>
      <c r="M1456" s="2" t="s">
        <v>36</v>
      </c>
      <c r="N1456" s="85" t="s">
        <v>36</v>
      </c>
      <c r="O1456" t="s">
        <v>36</v>
      </c>
      <c r="P1456" t="s">
        <v>36</v>
      </c>
      <c r="Q1456" t="s">
        <v>36</v>
      </c>
      <c r="R1456">
        <v>630</v>
      </c>
      <c r="S1456" s="1">
        <v>45744.334120451393</v>
      </c>
      <c r="T1456" t="s">
        <v>42</v>
      </c>
      <c r="U1456" s="1">
        <v>45744.118055555547</v>
      </c>
      <c r="V1456" t="s">
        <v>43</v>
      </c>
      <c r="W1456" t="s">
        <v>36</v>
      </c>
      <c r="X1456">
        <v>0</v>
      </c>
      <c r="Y1456">
        <v>999</v>
      </c>
      <c r="Z1456" t="s">
        <v>36</v>
      </c>
      <c r="AA1456" t="s">
        <v>36</v>
      </c>
      <c r="AB1456" t="s">
        <v>36</v>
      </c>
      <c r="AC1456" t="s">
        <v>44</v>
      </c>
      <c r="AD1456" t="s">
        <v>44</v>
      </c>
      <c r="AE1456" t="s">
        <v>45</v>
      </c>
      <c r="AG1456" s="18" t="s">
        <v>4452</v>
      </c>
      <c r="AH1456" s="18"/>
      <c r="AI1456" s="2" t="s">
        <v>48</v>
      </c>
      <c r="AJ1456" s="2" t="e">
        <f>VLOOKUP(A1456,'Classification Test Result'!$A$2:$D$2428,4,FALSE)</f>
        <v>#N/A</v>
      </c>
      <c r="AL1456" s="2">
        <f>_xlfn.XLOOKUP($A1456,Results!$A$2:$A$2256,Results!G$2:G$2256,"")</f>
        <v>0</v>
      </c>
      <c r="AM1456" s="2">
        <f>_xlfn.XLOOKUP($A1456,Results!$A$2:$A$2256,Results!H$2:H$2256,"")</f>
        <v>0</v>
      </c>
      <c r="AN1456" s="2">
        <f>_xlfn.XLOOKUP($A1456,Results!$A$2:$A$2256,Results!I$2:I$2256,"")</f>
        <v>0</v>
      </c>
      <c r="AO1456" s="2">
        <f>_xlfn.XLOOKUP($A1456,Results!$A$2:$A$2256,Results!J$2:J$2256,"")</f>
        <v>0</v>
      </c>
      <c r="AP1456" s="2">
        <f>_xlfn.XLOOKUP($A1456,Results!$A$2:$A$2256,Results!K$2:K$2256,"")</f>
        <v>0</v>
      </c>
      <c r="AQ1456" s="2">
        <f>_xlfn.XLOOKUP($A1456,Results!$A$2:$A$2256,Results!L$2:L$2256,"")</f>
        <v>0</v>
      </c>
      <c r="AR1456" s="2">
        <f>_xlfn.XLOOKUP($A1456,Results!$A$2:$A$2256,Results!M$2:M$2256,"")</f>
        <v>0</v>
      </c>
      <c r="AS1456" s="2">
        <f>_xlfn.XLOOKUP($A1456,Results!$A$2:$A$2256,Results!N$2:N$2256,"")</f>
        <v>0</v>
      </c>
      <c r="AT1456" s="2">
        <f>_xlfn.XLOOKUP($A1456,Results!$A$2:$A$2256,Results!O$2:O$2256,"")</f>
        <v>0</v>
      </c>
      <c r="AU1456" s="2">
        <f>_xlfn.XLOOKUP($A1456,Results!$A$2:$A$2256,Results!P$2:P$2256,"")</f>
        <v>0</v>
      </c>
      <c r="AV1456" s="2">
        <f>_xlfn.XLOOKUP($A1456,Results!$A$2:$A$2256,Results!Q$2:Q$2256,"")</f>
        <v>0</v>
      </c>
      <c r="AW1456" s="2">
        <f>_xlfn.XLOOKUP($A1456,Results!$A$2:$A$2256,Results!R$2:R$2256,"")</f>
        <v>0</v>
      </c>
      <c r="AX1456" s="2">
        <f>_xlfn.XLOOKUP($A1456,Results!$A$2:$A$2256,Results!S$2:S$2256,"")</f>
        <v>0</v>
      </c>
      <c r="AY1456" s="2">
        <f>_xlfn.XLOOKUP($A1456,Results!$A$2:$A$2256,Results!T$2:T$2256,"")</f>
        <v>0</v>
      </c>
      <c r="AZ1456" s="2">
        <f>_xlfn.XLOOKUP($A1456,Results!$A$2:$A$2256,Results!U$2:U$2256,"")</f>
        <v>0</v>
      </c>
      <c r="BA1456" s="2">
        <f>_xlfn.XLOOKUP($A1456,Results!$A$2:$A$2256,Results!V$2:V$2256,"")</f>
        <v>0</v>
      </c>
      <c r="BB1456" s="2">
        <f>_xlfn.XLOOKUP($A1456,Results!$A$2:$A$2256,Results!W$2:W$2256,"")</f>
        <v>0</v>
      </c>
      <c r="BC1456" s="2">
        <f>_xlfn.XLOOKUP($A1456,Results!$A$2:$A$2256,Results!X$2:X$2256,"")</f>
        <v>0</v>
      </c>
      <c r="BD1456" s="2">
        <f>_xlfn.XLOOKUP($A1456,Results!$A$2:$A$2256,Results!Y$2:Y$2256,"")</f>
        <v>0</v>
      </c>
      <c r="BE1456" s="2">
        <f>_xlfn.XLOOKUP($A1456,Results!$A$2:$A$2256,Results!Z$2:Z$2256,"")</f>
        <v>0</v>
      </c>
    </row>
    <row r="1457" spans="1:57" ht="38.25" customHeight="1" x14ac:dyDescent="0.3">
      <c r="A1457">
        <v>907134</v>
      </c>
      <c r="B1457">
        <v>281468</v>
      </c>
      <c r="C1457" t="s">
        <v>36</v>
      </c>
      <c r="D1457" t="s">
        <v>4442</v>
      </c>
      <c r="E1457" s="2" t="str">
        <f>VLOOKUP(F1457,'RPA Vendor Data '!F$1:$G$2418,2)</f>
        <v>UNITED RENTALS</v>
      </c>
      <c r="F1457" s="2">
        <v>13482</v>
      </c>
      <c r="G1457" s="2">
        <v>5</v>
      </c>
      <c r="H1457" t="s">
        <v>4453</v>
      </c>
      <c r="I1457">
        <v>1</v>
      </c>
      <c r="J1457" t="s">
        <v>39</v>
      </c>
      <c r="K1457" t="s">
        <v>39</v>
      </c>
      <c r="L1457">
        <v>130</v>
      </c>
      <c r="M1457" s="2" t="s">
        <v>2019</v>
      </c>
      <c r="N1457" s="85" t="s">
        <v>36</v>
      </c>
      <c r="O1457" t="s">
        <v>36</v>
      </c>
      <c r="P1457" t="s">
        <v>36</v>
      </c>
      <c r="Q1457" t="s">
        <v>36</v>
      </c>
      <c r="R1457">
        <v>97.5</v>
      </c>
      <c r="S1457" s="1">
        <v>45744.334117557868</v>
      </c>
      <c r="T1457" t="s">
        <v>42</v>
      </c>
      <c r="U1457" s="1">
        <v>45744.118055555547</v>
      </c>
      <c r="V1457" t="s">
        <v>43</v>
      </c>
      <c r="W1457" t="s">
        <v>36</v>
      </c>
      <c r="X1457">
        <v>0</v>
      </c>
      <c r="Y1457">
        <v>999</v>
      </c>
      <c r="Z1457" t="s">
        <v>36</v>
      </c>
      <c r="AA1457" t="s">
        <v>36</v>
      </c>
      <c r="AB1457" t="s">
        <v>36</v>
      </c>
      <c r="AC1457" t="s">
        <v>44</v>
      </c>
      <c r="AD1457" t="s">
        <v>44</v>
      </c>
      <c r="AE1457" t="s">
        <v>45</v>
      </c>
      <c r="AF1457" s="44" t="s">
        <v>46</v>
      </c>
      <c r="AG1457" s="2" t="s">
        <v>372</v>
      </c>
      <c r="AI1457" s="2" t="s">
        <v>48</v>
      </c>
      <c r="AJ1457" s="2" t="e">
        <f>VLOOKUP(A1457,'Classification Test Result'!$A$2:$D$2428,4,FALSE)</f>
        <v>#N/A</v>
      </c>
      <c r="AL1457" s="2">
        <f>_xlfn.XLOOKUP($A1457,Results!$A$2:$A$2256,Results!G$2:G$2256,"")</f>
        <v>0</v>
      </c>
      <c r="AM1457" s="2">
        <f>_xlfn.XLOOKUP($A1457,Results!$A$2:$A$2256,Results!H$2:H$2256,"")</f>
        <v>0</v>
      </c>
      <c r="AN1457" s="2">
        <f>_xlfn.XLOOKUP($A1457,Results!$A$2:$A$2256,Results!I$2:I$2256,"")</f>
        <v>0</v>
      </c>
      <c r="AO1457" s="2">
        <f>_xlfn.XLOOKUP($A1457,Results!$A$2:$A$2256,Results!J$2:J$2256,"")</f>
        <v>0</v>
      </c>
      <c r="AP1457" s="2">
        <f>_xlfn.XLOOKUP($A1457,Results!$A$2:$A$2256,Results!K$2:K$2256,"")</f>
        <v>0</v>
      </c>
      <c r="AQ1457" s="2">
        <f>_xlfn.XLOOKUP($A1457,Results!$A$2:$A$2256,Results!L$2:L$2256,"")</f>
        <v>0</v>
      </c>
      <c r="AR1457" s="2">
        <f>_xlfn.XLOOKUP($A1457,Results!$A$2:$A$2256,Results!M$2:M$2256,"")</f>
        <v>0</v>
      </c>
      <c r="AS1457" s="2">
        <f>_xlfn.XLOOKUP($A1457,Results!$A$2:$A$2256,Results!N$2:N$2256,"")</f>
        <v>0</v>
      </c>
      <c r="AT1457" s="2">
        <f>_xlfn.XLOOKUP($A1457,Results!$A$2:$A$2256,Results!O$2:O$2256,"")</f>
        <v>0</v>
      </c>
      <c r="AU1457" s="2">
        <f>_xlfn.XLOOKUP($A1457,Results!$A$2:$A$2256,Results!P$2:P$2256,"")</f>
        <v>0</v>
      </c>
      <c r="AV1457" s="2">
        <f>_xlfn.XLOOKUP($A1457,Results!$A$2:$A$2256,Results!Q$2:Q$2256,"")</f>
        <v>0</v>
      </c>
      <c r="AW1457" s="2">
        <f>_xlfn.XLOOKUP($A1457,Results!$A$2:$A$2256,Results!R$2:R$2256,"")</f>
        <v>0</v>
      </c>
      <c r="AX1457" s="2">
        <f>_xlfn.XLOOKUP($A1457,Results!$A$2:$A$2256,Results!S$2:S$2256,"")</f>
        <v>0</v>
      </c>
      <c r="AY1457" s="2">
        <f>_xlfn.XLOOKUP($A1457,Results!$A$2:$A$2256,Results!T$2:T$2256,"")</f>
        <v>0</v>
      </c>
      <c r="AZ1457" s="2">
        <f>_xlfn.XLOOKUP($A1457,Results!$A$2:$A$2256,Results!U$2:U$2256,"")</f>
        <v>0</v>
      </c>
      <c r="BA1457" s="2">
        <f>_xlfn.XLOOKUP($A1457,Results!$A$2:$A$2256,Results!V$2:V$2256,"")</f>
        <v>0</v>
      </c>
      <c r="BB1457" s="2">
        <f>_xlfn.XLOOKUP($A1457,Results!$A$2:$A$2256,Results!W$2:W$2256,"")</f>
        <v>0</v>
      </c>
      <c r="BC1457" s="2">
        <f>_xlfn.XLOOKUP($A1457,Results!$A$2:$A$2256,Results!X$2:X$2256,"")</f>
        <v>0</v>
      </c>
      <c r="BD1457" s="2">
        <f>_xlfn.XLOOKUP($A1457,Results!$A$2:$A$2256,Results!Y$2:Y$2256,"")</f>
        <v>0</v>
      </c>
      <c r="BE1457" s="2">
        <f>_xlfn.XLOOKUP($A1457,Results!$A$2:$A$2256,Results!Z$2:Z$2256,"")</f>
        <v>0</v>
      </c>
    </row>
    <row r="1458" spans="1:57" ht="38.25" customHeight="1" x14ac:dyDescent="0.3">
      <c r="A1458">
        <v>907135</v>
      </c>
      <c r="B1458">
        <v>281731</v>
      </c>
      <c r="C1458" t="s">
        <v>36</v>
      </c>
      <c r="D1458" t="s">
        <v>1302</v>
      </c>
      <c r="E1458" s="2" t="str">
        <f>VLOOKUP(F1458,'RPA Vendor Data '!F$1:$G$2418,2)</f>
        <v>INDEPENDENT ELECTRIC</v>
      </c>
      <c r="F1458" s="2">
        <v>14376</v>
      </c>
      <c r="G1458" s="2">
        <v>5</v>
      </c>
      <c r="H1458" t="s">
        <v>4454</v>
      </c>
      <c r="I1458">
        <v>500</v>
      </c>
      <c r="J1458" t="s">
        <v>58</v>
      </c>
      <c r="K1458" t="s">
        <v>58</v>
      </c>
      <c r="L1458">
        <v>69.41</v>
      </c>
      <c r="M1458" s="2" t="s">
        <v>4455</v>
      </c>
      <c r="N1458" s="85" t="s">
        <v>4456</v>
      </c>
      <c r="O1458" t="s">
        <v>36</v>
      </c>
      <c r="P1458" t="s">
        <v>3166</v>
      </c>
      <c r="Q1458" t="s">
        <v>36</v>
      </c>
      <c r="R1458">
        <v>347.05</v>
      </c>
      <c r="S1458" s="1">
        <v>45744.543302233797</v>
      </c>
      <c r="T1458" t="s">
        <v>42</v>
      </c>
      <c r="U1458" s="1">
        <v>45744.318749999999</v>
      </c>
      <c r="V1458" t="s">
        <v>43</v>
      </c>
      <c r="W1458" t="s">
        <v>36</v>
      </c>
      <c r="X1458">
        <v>0</v>
      </c>
      <c r="Y1458">
        <v>201</v>
      </c>
      <c r="Z1458" t="s">
        <v>36</v>
      </c>
      <c r="AA1458" t="s">
        <v>36</v>
      </c>
      <c r="AB1458" t="s">
        <v>36</v>
      </c>
      <c r="AC1458" t="s">
        <v>59</v>
      </c>
      <c r="AD1458" t="s">
        <v>59</v>
      </c>
      <c r="AE1458" t="s">
        <v>45</v>
      </c>
      <c r="AF1458" s="44" t="s">
        <v>46</v>
      </c>
      <c r="AG1458" s="2" t="s">
        <v>372</v>
      </c>
      <c r="AI1458" s="2" t="s">
        <v>48</v>
      </c>
      <c r="AJ1458" s="2" t="e">
        <f>VLOOKUP(A1458,'Classification Test Result'!$A$2:$D$2428,4,FALSE)</f>
        <v>#N/A</v>
      </c>
      <c r="AL1458" s="2">
        <f>_xlfn.XLOOKUP($A1458,Results!$A$2:$A$2256,Results!G$2:G$2256,"")</f>
        <v>0</v>
      </c>
      <c r="AM1458" s="2">
        <f>_xlfn.XLOOKUP($A1458,Results!$A$2:$A$2256,Results!H$2:H$2256,"")</f>
        <v>0</v>
      </c>
      <c r="AN1458" s="2">
        <f>_xlfn.XLOOKUP($A1458,Results!$A$2:$A$2256,Results!I$2:I$2256,"")</f>
        <v>0</v>
      </c>
      <c r="AO1458" s="2">
        <f>_xlfn.XLOOKUP($A1458,Results!$A$2:$A$2256,Results!J$2:J$2256,"")</f>
        <v>0</v>
      </c>
      <c r="AP1458" s="2">
        <f>_xlfn.XLOOKUP($A1458,Results!$A$2:$A$2256,Results!K$2:K$2256,"")</f>
        <v>0</v>
      </c>
      <c r="AQ1458" s="2">
        <f>_xlfn.XLOOKUP($A1458,Results!$A$2:$A$2256,Results!L$2:L$2256,"")</f>
        <v>0</v>
      </c>
      <c r="AR1458" s="2">
        <f>_xlfn.XLOOKUP($A1458,Results!$A$2:$A$2256,Results!M$2:M$2256,"")</f>
        <v>0</v>
      </c>
      <c r="AS1458" s="2">
        <f>_xlfn.XLOOKUP($A1458,Results!$A$2:$A$2256,Results!N$2:N$2256,"")</f>
        <v>0</v>
      </c>
      <c r="AT1458" s="2" t="str">
        <f>_xlfn.XLOOKUP($A1458,Results!$A$2:$A$2256,Results!O$2:O$2256,"")</f>
        <v>GENERIC CONDUIT/CONDUIT FITTINGS</v>
      </c>
      <c r="AU1458" s="2" t="str">
        <f>_xlfn.XLOOKUP($A1458,Results!$A$2:$A$2256,Results!P$2:P$2256,"")</f>
        <v>CONDUIT</v>
      </c>
      <c r="AV1458" s="2" t="str">
        <f>_xlfn.XLOOKUP($A1458,Results!$A$2:$A$2256,Results!Q$2:Q$2256,"")</f>
        <v>SINGLE_MATCH</v>
      </c>
      <c r="AW1458" s="2">
        <f>_xlfn.XLOOKUP($A1458,Results!$A$2:$A$2256,Results!R$2:R$2256,"")</f>
        <v>0</v>
      </c>
      <c r="AX1458" s="2">
        <f>_xlfn.XLOOKUP($A1458,Results!$A$2:$A$2256,Results!S$2:S$2256,"")</f>
        <v>0</v>
      </c>
      <c r="AY1458" s="2">
        <f>_xlfn.XLOOKUP($A1458,Results!$A$2:$A$2256,Results!T$2:T$2256,"")</f>
        <v>95</v>
      </c>
      <c r="AZ1458" s="2">
        <f>_xlfn.XLOOKUP($A1458,Results!$A$2:$A$2256,Results!U$2:U$2256,"")</f>
        <v>0</v>
      </c>
      <c r="BA1458" s="2">
        <f>_xlfn.XLOOKUP($A1458,Results!$A$2:$A$2256,Results!V$2:V$2256,"")</f>
        <v>0</v>
      </c>
      <c r="BB1458" s="2">
        <f>_xlfn.XLOOKUP($A1458,Results!$A$2:$A$2256,Results!W$2:W$2256,"")</f>
        <v>0</v>
      </c>
      <c r="BC1458" s="2">
        <f>_xlfn.XLOOKUP($A1458,Results!$A$2:$A$2256,Results!X$2:X$2256,"")</f>
        <v>39131700</v>
      </c>
      <c r="BD1458" s="2">
        <f>_xlfn.XLOOKUP($A1458,Results!$A$2:$A$2256,Results!Y$2:Y$2256,"")</f>
        <v>80</v>
      </c>
      <c r="BE1458" s="2">
        <f>_xlfn.XLOOKUP($A1458,Results!$A$2:$A$2256,Results!Z$2:Z$2256,"")</f>
        <v>0</v>
      </c>
    </row>
    <row r="1459" spans="1:57" ht="38.25" customHeight="1" x14ac:dyDescent="0.3">
      <c r="A1459">
        <v>907136</v>
      </c>
      <c r="B1459">
        <v>282009</v>
      </c>
      <c r="C1459" t="s">
        <v>36</v>
      </c>
      <c r="D1459" t="s">
        <v>1409</v>
      </c>
      <c r="E1459" s="2" t="str">
        <f>VLOOKUP(F1459,'RPA Vendor Data '!F$1:$G$2418,2)</f>
        <v>DOMINION ELECTRIC SUPPLY</v>
      </c>
      <c r="F1459" s="2">
        <v>11048</v>
      </c>
      <c r="G1459" s="2">
        <v>1</v>
      </c>
      <c r="H1459" s="2" t="s">
        <v>4457</v>
      </c>
      <c r="I1459">
        <v>-50</v>
      </c>
      <c r="J1459" t="s">
        <v>389</v>
      </c>
      <c r="K1459" t="s">
        <v>58</v>
      </c>
      <c r="L1459">
        <v>43.29</v>
      </c>
      <c r="M1459" s="2" t="s">
        <v>4458</v>
      </c>
      <c r="N1459" s="85" t="s">
        <v>4459</v>
      </c>
      <c r="O1459" t="s">
        <v>36</v>
      </c>
      <c r="P1459" t="s">
        <v>36</v>
      </c>
      <c r="Q1459" t="s">
        <v>36</v>
      </c>
      <c r="R1459">
        <v>-21.65</v>
      </c>
      <c r="S1459" s="1">
        <v>45744.896505324083</v>
      </c>
      <c r="T1459" t="s">
        <v>42</v>
      </c>
      <c r="U1459" s="1">
        <v>45744.677083333343</v>
      </c>
      <c r="V1459" t="s">
        <v>43</v>
      </c>
      <c r="W1459" t="s">
        <v>36</v>
      </c>
      <c r="X1459">
        <v>0</v>
      </c>
      <c r="Y1459">
        <v>999</v>
      </c>
      <c r="Z1459" t="s">
        <v>36</v>
      </c>
      <c r="AA1459" t="s">
        <v>36</v>
      </c>
      <c r="AB1459" t="s">
        <v>36</v>
      </c>
      <c r="AC1459" t="s">
        <v>49</v>
      </c>
      <c r="AD1459" t="s">
        <v>49</v>
      </c>
      <c r="AE1459" t="s">
        <v>45</v>
      </c>
      <c r="AG1459" s="18" t="s">
        <v>4460</v>
      </c>
      <c r="AH1459" s="18"/>
      <c r="AI1459" s="2" t="s">
        <v>48</v>
      </c>
      <c r="AJ1459" s="2" t="e">
        <f>VLOOKUP(A1459,'Classification Test Result'!$A$2:$D$2428,4,FALSE)</f>
        <v>#N/A</v>
      </c>
      <c r="AL1459" s="2">
        <f>_xlfn.XLOOKUP($A1459,Results!$A$2:$A$2256,Results!G$2:G$2256,"")</f>
        <v>124107</v>
      </c>
      <c r="AM1459" s="2">
        <f>_xlfn.XLOOKUP($A1459,Results!$A$2:$A$2256,Results!H$2:H$2256,"")</f>
        <v>1007000</v>
      </c>
      <c r="AN1459" s="2" t="str">
        <f>_xlfn.XLOOKUP($A1459,Results!$A$2:$A$2256,Results!I$2:I$2256,"")</f>
        <v>RITTAL NORTH AMERICA</v>
      </c>
      <c r="AO1459" s="2">
        <f>_xlfn.XLOOKUP($A1459,Results!$A$2:$A$2256,Results!J$2:J$2256,"")</f>
        <v>639889915220</v>
      </c>
      <c r="AP1459" s="2">
        <f>_xlfn.XLOOKUP($A1459,Results!$A$2:$A$2256,Results!K$2:K$2256,"")</f>
        <v>43223306</v>
      </c>
      <c r="AQ1459" s="2">
        <f>_xlfn.XLOOKUP($A1459,Results!$A$2:$A$2256,Results!L$2:L$2256,"")</f>
        <v>0</v>
      </c>
      <c r="AR1459" s="2">
        <f>_xlfn.XLOOKUP($A1459,Results!$A$2:$A$2256,Results!M$2:M$2256,"")</f>
        <v>918791</v>
      </c>
      <c r="AS1459" s="2" t="str">
        <f>_xlfn.XLOOKUP($A1459,Results!$A$2:$A$2256,Results!N$2:N$2256,"")</f>
        <v>RTL 1007000 19.7X19.7X8.27 SS ENC</v>
      </c>
      <c r="AT1459" s="2" t="str">
        <f>_xlfn.XLOOKUP($A1459,Results!$A$2:$A$2256,Results!O$2:O$2256,"")</f>
        <v>RITTAL NORTH AMERICA</v>
      </c>
      <c r="AU1459" s="2">
        <f>_xlfn.XLOOKUP($A1459,Results!$A$2:$A$2256,Results!P$2:P$2256,"")</f>
        <v>0</v>
      </c>
      <c r="AV1459" s="2" t="str">
        <f>_xlfn.XLOOKUP($A1459,Results!$A$2:$A$2256,Results!Q$2:Q$2256,"")</f>
        <v>NO_VALID_MATCHES</v>
      </c>
      <c r="AW1459" s="2" t="str">
        <f>_xlfn.XLOOKUP($A1459,Results!$A$2:$A$2256,Results!R$2:R$2256,"")</f>
        <v>0.47095446207575686</v>
      </c>
      <c r="AX1459" s="2">
        <f>_xlfn.XLOOKUP($A1459,Results!$A$2:$A$2256,Results!S$2:S$2256,"")</f>
        <v>56</v>
      </c>
      <c r="AY1459" s="2">
        <f>_xlfn.XLOOKUP($A1459,Results!$A$2:$A$2256,Results!T$2:T$2256,"")</f>
        <v>44</v>
      </c>
      <c r="AZ1459" s="2">
        <f>_xlfn.XLOOKUP($A1459,Results!$A$2:$A$2256,Results!U$2:U$2256,"")</f>
        <v>29</v>
      </c>
      <c r="BA1459" s="2">
        <f>_xlfn.XLOOKUP($A1459,Results!$A$2:$A$2256,Results!V$2:V$2256,"")</f>
        <v>0</v>
      </c>
      <c r="BB1459" s="2">
        <f>_xlfn.XLOOKUP($A1459,Results!$A$2:$A$2256,Results!W$2:W$2256,"")</f>
        <v>0</v>
      </c>
      <c r="BC1459" s="2">
        <f>_xlfn.XLOOKUP($A1459,Results!$A$2:$A$2256,Results!X$2:X$2256,"")</f>
        <v>0</v>
      </c>
      <c r="BD1459" s="2">
        <f>_xlfn.XLOOKUP($A1459,Results!$A$2:$A$2256,Results!Y$2:Y$2256,"")</f>
        <v>0</v>
      </c>
      <c r="BE1459" s="2">
        <f>_xlfn.XLOOKUP($A1459,Results!$A$2:$A$2256,Results!Z$2:Z$2256,"")</f>
        <v>0</v>
      </c>
    </row>
    <row r="1460" spans="1:57" ht="38.25" customHeight="1" x14ac:dyDescent="0.3">
      <c r="A1460">
        <v>907137</v>
      </c>
      <c r="B1460">
        <v>281697</v>
      </c>
      <c r="C1460" t="s">
        <v>36</v>
      </c>
      <c r="D1460" t="s">
        <v>4461</v>
      </c>
      <c r="E1460" s="2" t="str">
        <f>VLOOKUP(F1460,'RPA Vendor Data '!F$1:$G$2418,2)</f>
        <v>VANDALIA RENTAL</v>
      </c>
      <c r="F1460" s="2">
        <v>14395</v>
      </c>
      <c r="G1460" s="2">
        <v>1</v>
      </c>
      <c r="H1460" t="s">
        <v>4462</v>
      </c>
      <c r="I1460">
        <v>1</v>
      </c>
      <c r="J1460" t="s">
        <v>39</v>
      </c>
      <c r="K1460" t="s">
        <v>39</v>
      </c>
      <c r="L1460">
        <v>1250</v>
      </c>
      <c r="M1460" s="2" t="s">
        <v>1596</v>
      </c>
      <c r="N1460" s="85">
        <v>1700</v>
      </c>
      <c r="O1460" t="s">
        <v>36</v>
      </c>
      <c r="P1460" t="s">
        <v>36</v>
      </c>
      <c r="Q1460" t="s">
        <v>36</v>
      </c>
      <c r="R1460">
        <v>1250</v>
      </c>
      <c r="S1460" s="1">
        <v>45744.521750844913</v>
      </c>
      <c r="T1460" t="s">
        <v>42</v>
      </c>
      <c r="U1460" s="1">
        <v>45744.306944444441</v>
      </c>
      <c r="V1460" t="s">
        <v>43</v>
      </c>
      <c r="W1460" t="s">
        <v>36</v>
      </c>
      <c r="X1460">
        <v>0</v>
      </c>
      <c r="Y1460">
        <v>999</v>
      </c>
      <c r="Z1460" t="s">
        <v>36</v>
      </c>
      <c r="AA1460" t="s">
        <v>36</v>
      </c>
      <c r="AB1460" t="s">
        <v>36</v>
      </c>
      <c r="AC1460" t="s">
        <v>4463</v>
      </c>
      <c r="AD1460" t="s">
        <v>4463</v>
      </c>
      <c r="AE1460" t="s">
        <v>45</v>
      </c>
      <c r="AG1460" s="18" t="s">
        <v>4464</v>
      </c>
      <c r="AH1460" s="18"/>
      <c r="AI1460" s="2" t="s">
        <v>48</v>
      </c>
      <c r="AJ1460" s="2" t="e">
        <f>VLOOKUP(A1460,'Classification Test Result'!$A$2:$D$2428,4,FALSE)</f>
        <v>#N/A</v>
      </c>
      <c r="AL1460" s="2">
        <f>_xlfn.XLOOKUP($A1460,Results!$A$2:$A$2256,Results!G$2:G$2256,"")</f>
        <v>0</v>
      </c>
      <c r="AM1460" s="2">
        <f>_xlfn.XLOOKUP($A1460,Results!$A$2:$A$2256,Results!H$2:H$2256,"")</f>
        <v>0</v>
      </c>
      <c r="AN1460" s="2">
        <f>_xlfn.XLOOKUP($A1460,Results!$A$2:$A$2256,Results!I$2:I$2256,"")</f>
        <v>0</v>
      </c>
      <c r="AO1460" s="2">
        <f>_xlfn.XLOOKUP($A1460,Results!$A$2:$A$2256,Results!J$2:J$2256,"")</f>
        <v>0</v>
      </c>
      <c r="AP1460" s="2">
        <f>_xlfn.XLOOKUP($A1460,Results!$A$2:$A$2256,Results!K$2:K$2256,"")</f>
        <v>0</v>
      </c>
      <c r="AQ1460" s="2">
        <f>_xlfn.XLOOKUP($A1460,Results!$A$2:$A$2256,Results!L$2:L$2256,"")</f>
        <v>0</v>
      </c>
      <c r="AR1460" s="2">
        <f>_xlfn.XLOOKUP($A1460,Results!$A$2:$A$2256,Results!M$2:M$2256,"")</f>
        <v>0</v>
      </c>
      <c r="AS1460" s="2">
        <f>_xlfn.XLOOKUP($A1460,Results!$A$2:$A$2256,Results!N$2:N$2256,"")</f>
        <v>0</v>
      </c>
      <c r="AT1460" s="2" t="str">
        <f>_xlfn.XLOOKUP($A1460,Results!$A$2:$A$2256,Results!O$2:O$2256,"")</f>
        <v>CLUB CAR</v>
      </c>
      <c r="AU1460" s="2" t="str">
        <f>_xlfn.XLOOKUP($A1460,Results!$A$2:$A$2256,Results!P$2:P$2256,"")</f>
        <v>CLUB</v>
      </c>
      <c r="AV1460" s="2" t="str">
        <f>_xlfn.XLOOKUP($A1460,Results!$A$2:$A$2256,Results!Q$2:Q$2256,"")</f>
        <v>SINGLE_MATCH</v>
      </c>
      <c r="AW1460" s="2">
        <f>_xlfn.XLOOKUP($A1460,Results!$A$2:$A$2256,Results!R$2:R$2256,"")</f>
        <v>0</v>
      </c>
      <c r="AX1460" s="2">
        <f>_xlfn.XLOOKUP($A1460,Results!$A$2:$A$2256,Results!S$2:S$2256,"")</f>
        <v>0</v>
      </c>
      <c r="AY1460" s="2">
        <f>_xlfn.XLOOKUP($A1460,Results!$A$2:$A$2256,Results!T$2:T$2256,"")</f>
        <v>75</v>
      </c>
      <c r="AZ1460" s="2">
        <f>_xlfn.XLOOKUP($A1460,Results!$A$2:$A$2256,Results!U$2:U$2256,"")</f>
        <v>0</v>
      </c>
      <c r="BA1460" s="2">
        <f>_xlfn.XLOOKUP($A1460,Results!$A$2:$A$2256,Results!V$2:V$2256,"")</f>
        <v>0</v>
      </c>
      <c r="BB1460" s="2">
        <f>_xlfn.XLOOKUP($A1460,Results!$A$2:$A$2256,Results!W$2:W$2256,"")</f>
        <v>0</v>
      </c>
      <c r="BC1460" s="2">
        <f>_xlfn.XLOOKUP($A1460,Results!$A$2:$A$2256,Results!X$2:X$2256,"")</f>
        <v>0</v>
      </c>
      <c r="BD1460" s="2">
        <f>_xlfn.XLOOKUP($A1460,Results!$A$2:$A$2256,Results!Y$2:Y$2256,"")</f>
        <v>0</v>
      </c>
      <c r="BE1460" s="2">
        <f>_xlfn.XLOOKUP($A1460,Results!$A$2:$A$2256,Results!Z$2:Z$2256,"")</f>
        <v>0</v>
      </c>
    </row>
    <row r="1461" spans="1:57" ht="38.25" customHeight="1" x14ac:dyDescent="0.3">
      <c r="A1461">
        <v>907138</v>
      </c>
      <c r="B1461">
        <v>281698</v>
      </c>
      <c r="C1461" t="s">
        <v>36</v>
      </c>
      <c r="D1461" t="s">
        <v>4465</v>
      </c>
      <c r="E1461" s="2" t="str">
        <f>VLOOKUP(F1461,'RPA Vendor Data '!F$1:$G$2418,2)</f>
        <v>VANDALIA RENTAL</v>
      </c>
      <c r="F1461" s="2">
        <v>14395</v>
      </c>
      <c r="G1461" s="2">
        <v>3</v>
      </c>
      <c r="H1461" t="s">
        <v>4462</v>
      </c>
      <c r="I1461">
        <v>1</v>
      </c>
      <c r="J1461" t="s">
        <v>39</v>
      </c>
      <c r="K1461" t="s">
        <v>39</v>
      </c>
      <c r="L1461">
        <v>1250</v>
      </c>
      <c r="M1461" s="2" t="s">
        <v>1596</v>
      </c>
      <c r="N1461" s="85">
        <v>1700</v>
      </c>
      <c r="O1461" t="s">
        <v>36</v>
      </c>
      <c r="P1461" t="s">
        <v>36</v>
      </c>
      <c r="Q1461" t="s">
        <v>36</v>
      </c>
      <c r="R1461">
        <v>1250</v>
      </c>
      <c r="S1461" s="1">
        <v>45744.521737997682</v>
      </c>
      <c r="T1461" t="s">
        <v>42</v>
      </c>
      <c r="U1461" s="1">
        <v>45744.307638888888</v>
      </c>
      <c r="V1461" t="s">
        <v>43</v>
      </c>
      <c r="W1461" t="s">
        <v>36</v>
      </c>
      <c r="X1461">
        <v>0</v>
      </c>
      <c r="Y1461">
        <v>999</v>
      </c>
      <c r="Z1461" t="s">
        <v>36</v>
      </c>
      <c r="AA1461" t="s">
        <v>36</v>
      </c>
      <c r="AB1461" t="s">
        <v>36</v>
      </c>
      <c r="AC1461" t="s">
        <v>4463</v>
      </c>
      <c r="AD1461" t="s">
        <v>4463</v>
      </c>
      <c r="AE1461" t="s">
        <v>45</v>
      </c>
      <c r="AG1461" s="18" t="s">
        <v>4464</v>
      </c>
      <c r="AH1461" s="18"/>
      <c r="AI1461" s="2" t="s">
        <v>48</v>
      </c>
      <c r="AJ1461" s="2" t="e">
        <f>VLOOKUP(A1461,'Classification Test Result'!$A$2:$D$2428,4,FALSE)</f>
        <v>#N/A</v>
      </c>
      <c r="AL1461" s="2">
        <f>_xlfn.XLOOKUP($A1461,Results!$A$2:$A$2256,Results!G$2:G$2256,"")</f>
        <v>0</v>
      </c>
      <c r="AM1461" s="2">
        <f>_xlfn.XLOOKUP($A1461,Results!$A$2:$A$2256,Results!H$2:H$2256,"")</f>
        <v>0</v>
      </c>
      <c r="AN1461" s="2">
        <f>_xlfn.XLOOKUP($A1461,Results!$A$2:$A$2256,Results!I$2:I$2256,"")</f>
        <v>0</v>
      </c>
      <c r="AO1461" s="2">
        <f>_xlfn.XLOOKUP($A1461,Results!$A$2:$A$2256,Results!J$2:J$2256,"")</f>
        <v>0</v>
      </c>
      <c r="AP1461" s="2">
        <f>_xlfn.XLOOKUP($A1461,Results!$A$2:$A$2256,Results!K$2:K$2256,"")</f>
        <v>0</v>
      </c>
      <c r="AQ1461" s="2">
        <f>_xlfn.XLOOKUP($A1461,Results!$A$2:$A$2256,Results!L$2:L$2256,"")</f>
        <v>0</v>
      </c>
      <c r="AR1461" s="2">
        <f>_xlfn.XLOOKUP($A1461,Results!$A$2:$A$2256,Results!M$2:M$2256,"")</f>
        <v>0</v>
      </c>
      <c r="AS1461" s="2">
        <f>_xlfn.XLOOKUP($A1461,Results!$A$2:$A$2256,Results!N$2:N$2256,"")</f>
        <v>0</v>
      </c>
      <c r="AT1461" s="2" t="str">
        <f>_xlfn.XLOOKUP($A1461,Results!$A$2:$A$2256,Results!O$2:O$2256,"")</f>
        <v>CLUB CAR</v>
      </c>
      <c r="AU1461" s="2" t="str">
        <f>_xlfn.XLOOKUP($A1461,Results!$A$2:$A$2256,Results!P$2:P$2256,"")</f>
        <v>CLUB</v>
      </c>
      <c r="AV1461" s="2" t="str">
        <f>_xlfn.XLOOKUP($A1461,Results!$A$2:$A$2256,Results!Q$2:Q$2256,"")</f>
        <v>SINGLE_MATCH</v>
      </c>
      <c r="AW1461" s="2">
        <f>_xlfn.XLOOKUP($A1461,Results!$A$2:$A$2256,Results!R$2:R$2256,"")</f>
        <v>0</v>
      </c>
      <c r="AX1461" s="2">
        <f>_xlfn.XLOOKUP($A1461,Results!$A$2:$A$2256,Results!S$2:S$2256,"")</f>
        <v>0</v>
      </c>
      <c r="AY1461" s="2">
        <f>_xlfn.XLOOKUP($A1461,Results!$A$2:$A$2256,Results!T$2:T$2256,"")</f>
        <v>75</v>
      </c>
      <c r="AZ1461" s="2">
        <f>_xlfn.XLOOKUP($A1461,Results!$A$2:$A$2256,Results!U$2:U$2256,"")</f>
        <v>0</v>
      </c>
      <c r="BA1461" s="2">
        <f>_xlfn.XLOOKUP($A1461,Results!$A$2:$A$2256,Results!V$2:V$2256,"")</f>
        <v>0</v>
      </c>
      <c r="BB1461" s="2">
        <f>_xlfn.XLOOKUP($A1461,Results!$A$2:$A$2256,Results!W$2:W$2256,"")</f>
        <v>0</v>
      </c>
      <c r="BC1461" s="2">
        <f>_xlfn.XLOOKUP($A1461,Results!$A$2:$A$2256,Results!X$2:X$2256,"")</f>
        <v>0</v>
      </c>
      <c r="BD1461" s="2">
        <f>_xlfn.XLOOKUP($A1461,Results!$A$2:$A$2256,Results!Y$2:Y$2256,"")</f>
        <v>0</v>
      </c>
      <c r="BE1461" s="2">
        <f>_xlfn.XLOOKUP($A1461,Results!$A$2:$A$2256,Results!Z$2:Z$2256,"")</f>
        <v>0</v>
      </c>
    </row>
    <row r="1462" spans="1:57" ht="38.25" customHeight="1" x14ac:dyDescent="0.3">
      <c r="A1462">
        <v>907139</v>
      </c>
      <c r="B1462">
        <v>281698</v>
      </c>
      <c r="C1462" t="s">
        <v>36</v>
      </c>
      <c r="D1462" t="s">
        <v>4465</v>
      </c>
      <c r="E1462" s="2" t="str">
        <f>VLOOKUP(F1462,'RPA Vendor Data '!F$1:$G$2418,2)</f>
        <v>VANDALIA RENTAL</v>
      </c>
      <c r="F1462" s="2">
        <v>14395</v>
      </c>
      <c r="G1462" s="2">
        <v>4</v>
      </c>
      <c r="H1462" t="s">
        <v>4462</v>
      </c>
      <c r="I1462">
        <v>1</v>
      </c>
      <c r="J1462" t="s">
        <v>39</v>
      </c>
      <c r="K1462" t="s">
        <v>39</v>
      </c>
      <c r="L1462">
        <v>1250</v>
      </c>
      <c r="M1462" s="2" t="s">
        <v>1596</v>
      </c>
      <c r="N1462" s="85">
        <v>1700</v>
      </c>
      <c r="O1462" t="s">
        <v>36</v>
      </c>
      <c r="P1462" t="s">
        <v>36</v>
      </c>
      <c r="Q1462" t="s">
        <v>36</v>
      </c>
      <c r="R1462">
        <v>1250</v>
      </c>
      <c r="S1462" s="1">
        <v>45744.521732175926</v>
      </c>
      <c r="T1462" t="s">
        <v>42</v>
      </c>
      <c r="U1462" s="1">
        <v>45744.307638888888</v>
      </c>
      <c r="V1462" t="s">
        <v>43</v>
      </c>
      <c r="W1462" t="s">
        <v>36</v>
      </c>
      <c r="X1462">
        <v>0</v>
      </c>
      <c r="Y1462">
        <v>999</v>
      </c>
      <c r="Z1462" t="s">
        <v>36</v>
      </c>
      <c r="AA1462" t="s">
        <v>36</v>
      </c>
      <c r="AB1462" t="s">
        <v>36</v>
      </c>
      <c r="AC1462" t="s">
        <v>4463</v>
      </c>
      <c r="AD1462" t="s">
        <v>4463</v>
      </c>
      <c r="AE1462" t="s">
        <v>45</v>
      </c>
      <c r="AG1462" s="18" t="s">
        <v>4464</v>
      </c>
      <c r="AH1462" s="18"/>
      <c r="AI1462" s="2" t="s">
        <v>48</v>
      </c>
      <c r="AJ1462" s="2" t="e">
        <f>VLOOKUP(A1462,'Classification Test Result'!$A$2:$D$2428,4,FALSE)</f>
        <v>#N/A</v>
      </c>
      <c r="AL1462" s="2">
        <f>_xlfn.XLOOKUP($A1462,Results!$A$2:$A$2256,Results!G$2:G$2256,"")</f>
        <v>0</v>
      </c>
      <c r="AM1462" s="2">
        <f>_xlfn.XLOOKUP($A1462,Results!$A$2:$A$2256,Results!H$2:H$2256,"")</f>
        <v>0</v>
      </c>
      <c r="AN1462" s="2">
        <f>_xlfn.XLOOKUP($A1462,Results!$A$2:$A$2256,Results!I$2:I$2256,"")</f>
        <v>0</v>
      </c>
      <c r="AO1462" s="2">
        <f>_xlfn.XLOOKUP($A1462,Results!$A$2:$A$2256,Results!J$2:J$2256,"")</f>
        <v>0</v>
      </c>
      <c r="AP1462" s="2">
        <f>_xlfn.XLOOKUP($A1462,Results!$A$2:$A$2256,Results!K$2:K$2256,"")</f>
        <v>0</v>
      </c>
      <c r="AQ1462" s="2">
        <f>_xlfn.XLOOKUP($A1462,Results!$A$2:$A$2256,Results!L$2:L$2256,"")</f>
        <v>0</v>
      </c>
      <c r="AR1462" s="2">
        <f>_xlfn.XLOOKUP($A1462,Results!$A$2:$A$2256,Results!M$2:M$2256,"")</f>
        <v>0</v>
      </c>
      <c r="AS1462" s="2">
        <f>_xlfn.XLOOKUP($A1462,Results!$A$2:$A$2256,Results!N$2:N$2256,"")</f>
        <v>0</v>
      </c>
      <c r="AT1462" s="2" t="str">
        <f>_xlfn.XLOOKUP($A1462,Results!$A$2:$A$2256,Results!O$2:O$2256,"")</f>
        <v>CLUB CAR</v>
      </c>
      <c r="AU1462" s="2" t="str">
        <f>_xlfn.XLOOKUP($A1462,Results!$A$2:$A$2256,Results!P$2:P$2256,"")</f>
        <v>CLUB</v>
      </c>
      <c r="AV1462" s="2" t="str">
        <f>_xlfn.XLOOKUP($A1462,Results!$A$2:$A$2256,Results!Q$2:Q$2256,"")</f>
        <v>SINGLE_MATCH</v>
      </c>
      <c r="AW1462" s="2">
        <f>_xlfn.XLOOKUP($A1462,Results!$A$2:$A$2256,Results!R$2:R$2256,"")</f>
        <v>0</v>
      </c>
      <c r="AX1462" s="2">
        <f>_xlfn.XLOOKUP($A1462,Results!$A$2:$A$2256,Results!S$2:S$2256,"")</f>
        <v>0</v>
      </c>
      <c r="AY1462" s="2">
        <f>_xlfn.XLOOKUP($A1462,Results!$A$2:$A$2256,Results!T$2:T$2256,"")</f>
        <v>75</v>
      </c>
      <c r="AZ1462" s="2">
        <f>_xlfn.XLOOKUP($A1462,Results!$A$2:$A$2256,Results!U$2:U$2256,"")</f>
        <v>0</v>
      </c>
      <c r="BA1462" s="2">
        <f>_xlfn.XLOOKUP($A1462,Results!$A$2:$A$2256,Results!V$2:V$2256,"")</f>
        <v>0</v>
      </c>
      <c r="BB1462" s="2">
        <f>_xlfn.XLOOKUP($A1462,Results!$A$2:$A$2256,Results!W$2:W$2256,"")</f>
        <v>0</v>
      </c>
      <c r="BC1462" s="2">
        <f>_xlfn.XLOOKUP($A1462,Results!$A$2:$A$2256,Results!X$2:X$2256,"")</f>
        <v>0</v>
      </c>
      <c r="BD1462" s="2">
        <f>_xlfn.XLOOKUP($A1462,Results!$A$2:$A$2256,Results!Y$2:Y$2256,"")</f>
        <v>0</v>
      </c>
      <c r="BE1462" s="2">
        <f>_xlfn.XLOOKUP($A1462,Results!$A$2:$A$2256,Results!Z$2:Z$2256,"")</f>
        <v>0</v>
      </c>
    </row>
    <row r="1463" spans="1:57" ht="38.25" customHeight="1" x14ac:dyDescent="0.3">
      <c r="A1463">
        <v>907140</v>
      </c>
      <c r="B1463">
        <v>281698</v>
      </c>
      <c r="C1463" t="s">
        <v>36</v>
      </c>
      <c r="D1463" t="s">
        <v>4465</v>
      </c>
      <c r="E1463" s="2" t="str">
        <f>VLOOKUP(F1463,'RPA Vendor Data '!F$1:$G$2418,2)</f>
        <v>VANDALIA RENTAL</v>
      </c>
      <c r="F1463" s="2">
        <v>14395</v>
      </c>
      <c r="G1463" s="2">
        <v>2</v>
      </c>
      <c r="H1463" t="s">
        <v>4462</v>
      </c>
      <c r="I1463">
        <v>1</v>
      </c>
      <c r="J1463" t="s">
        <v>39</v>
      </c>
      <c r="K1463" t="s">
        <v>39</v>
      </c>
      <c r="L1463">
        <v>1250</v>
      </c>
      <c r="M1463" s="2" t="s">
        <v>1596</v>
      </c>
      <c r="N1463" s="85">
        <v>1700</v>
      </c>
      <c r="O1463" t="s">
        <v>36</v>
      </c>
      <c r="P1463" t="s">
        <v>36</v>
      </c>
      <c r="Q1463" t="s">
        <v>36</v>
      </c>
      <c r="R1463">
        <v>1250</v>
      </c>
      <c r="S1463" s="1">
        <v>45744.521729247688</v>
      </c>
      <c r="T1463" t="s">
        <v>42</v>
      </c>
      <c r="U1463" s="1">
        <v>45744.306944444441</v>
      </c>
      <c r="V1463" t="s">
        <v>43</v>
      </c>
      <c r="W1463" t="s">
        <v>36</v>
      </c>
      <c r="X1463">
        <v>0</v>
      </c>
      <c r="Y1463">
        <v>999</v>
      </c>
      <c r="Z1463" t="s">
        <v>36</v>
      </c>
      <c r="AA1463" t="s">
        <v>36</v>
      </c>
      <c r="AB1463" t="s">
        <v>36</v>
      </c>
      <c r="AC1463" t="s">
        <v>4463</v>
      </c>
      <c r="AD1463" t="s">
        <v>4463</v>
      </c>
      <c r="AE1463" t="s">
        <v>45</v>
      </c>
      <c r="AG1463" s="18" t="s">
        <v>4464</v>
      </c>
      <c r="AH1463" s="18"/>
      <c r="AI1463" s="2" t="s">
        <v>48</v>
      </c>
      <c r="AJ1463" s="2" t="e">
        <f>VLOOKUP(A1463,'Classification Test Result'!$A$2:$D$2428,4,FALSE)</f>
        <v>#N/A</v>
      </c>
      <c r="AL1463" s="2">
        <f>_xlfn.XLOOKUP($A1463,Results!$A$2:$A$2256,Results!G$2:G$2256,"")</f>
        <v>0</v>
      </c>
      <c r="AM1463" s="2">
        <f>_xlfn.XLOOKUP($A1463,Results!$A$2:$A$2256,Results!H$2:H$2256,"")</f>
        <v>0</v>
      </c>
      <c r="AN1463" s="2">
        <f>_xlfn.XLOOKUP($A1463,Results!$A$2:$A$2256,Results!I$2:I$2256,"")</f>
        <v>0</v>
      </c>
      <c r="AO1463" s="2">
        <f>_xlfn.XLOOKUP($A1463,Results!$A$2:$A$2256,Results!J$2:J$2256,"")</f>
        <v>0</v>
      </c>
      <c r="AP1463" s="2">
        <f>_xlfn.XLOOKUP($A1463,Results!$A$2:$A$2256,Results!K$2:K$2256,"")</f>
        <v>0</v>
      </c>
      <c r="AQ1463" s="2">
        <f>_xlfn.XLOOKUP($A1463,Results!$A$2:$A$2256,Results!L$2:L$2256,"")</f>
        <v>0</v>
      </c>
      <c r="AR1463" s="2">
        <f>_xlfn.XLOOKUP($A1463,Results!$A$2:$A$2256,Results!M$2:M$2256,"")</f>
        <v>0</v>
      </c>
      <c r="AS1463" s="2">
        <f>_xlfn.XLOOKUP($A1463,Results!$A$2:$A$2256,Results!N$2:N$2256,"")</f>
        <v>0</v>
      </c>
      <c r="AT1463" s="2" t="str">
        <f>_xlfn.XLOOKUP($A1463,Results!$A$2:$A$2256,Results!O$2:O$2256,"")</f>
        <v>CLUB CAR</v>
      </c>
      <c r="AU1463" s="2" t="str">
        <f>_xlfn.XLOOKUP($A1463,Results!$A$2:$A$2256,Results!P$2:P$2256,"")</f>
        <v>CLUB</v>
      </c>
      <c r="AV1463" s="2" t="str">
        <f>_xlfn.XLOOKUP($A1463,Results!$A$2:$A$2256,Results!Q$2:Q$2256,"")</f>
        <v>SINGLE_MATCH</v>
      </c>
      <c r="AW1463" s="2">
        <f>_xlfn.XLOOKUP($A1463,Results!$A$2:$A$2256,Results!R$2:R$2256,"")</f>
        <v>0</v>
      </c>
      <c r="AX1463" s="2">
        <f>_xlfn.XLOOKUP($A1463,Results!$A$2:$A$2256,Results!S$2:S$2256,"")</f>
        <v>0</v>
      </c>
      <c r="AY1463" s="2">
        <f>_xlfn.XLOOKUP($A1463,Results!$A$2:$A$2256,Results!T$2:T$2256,"")</f>
        <v>75</v>
      </c>
      <c r="AZ1463" s="2">
        <f>_xlfn.XLOOKUP($A1463,Results!$A$2:$A$2256,Results!U$2:U$2256,"")</f>
        <v>0</v>
      </c>
      <c r="BA1463" s="2">
        <f>_xlfn.XLOOKUP($A1463,Results!$A$2:$A$2256,Results!V$2:V$2256,"")</f>
        <v>0</v>
      </c>
      <c r="BB1463" s="2">
        <f>_xlfn.XLOOKUP($A1463,Results!$A$2:$A$2256,Results!W$2:W$2256,"")</f>
        <v>0</v>
      </c>
      <c r="BC1463" s="2">
        <f>_xlfn.XLOOKUP($A1463,Results!$A$2:$A$2256,Results!X$2:X$2256,"")</f>
        <v>0</v>
      </c>
      <c r="BD1463" s="2">
        <f>_xlfn.XLOOKUP($A1463,Results!$A$2:$A$2256,Results!Y$2:Y$2256,"")</f>
        <v>0</v>
      </c>
      <c r="BE1463" s="2">
        <f>_xlfn.XLOOKUP($A1463,Results!$A$2:$A$2256,Results!Z$2:Z$2256,"")</f>
        <v>0</v>
      </c>
    </row>
    <row r="1464" spans="1:57" ht="38.25" customHeight="1" x14ac:dyDescent="0.3">
      <c r="A1464">
        <v>907141</v>
      </c>
      <c r="B1464">
        <v>281698</v>
      </c>
      <c r="C1464" t="s">
        <v>36</v>
      </c>
      <c r="D1464" t="s">
        <v>4465</v>
      </c>
      <c r="E1464" s="2" t="str">
        <f>VLOOKUP(F1464,'RPA Vendor Data '!F$1:$G$2418,2)</f>
        <v>VANDALIA RENTAL</v>
      </c>
      <c r="F1464" s="2">
        <v>14395</v>
      </c>
      <c r="G1464" s="2">
        <v>1</v>
      </c>
      <c r="H1464" t="s">
        <v>4462</v>
      </c>
      <c r="I1464">
        <v>1</v>
      </c>
      <c r="J1464" t="s">
        <v>39</v>
      </c>
      <c r="K1464" t="s">
        <v>39</v>
      </c>
      <c r="L1464">
        <v>1250</v>
      </c>
      <c r="M1464" s="2" t="s">
        <v>1596</v>
      </c>
      <c r="N1464" s="85">
        <v>1700</v>
      </c>
      <c r="O1464" t="s">
        <v>36</v>
      </c>
      <c r="P1464" t="s">
        <v>36</v>
      </c>
      <c r="Q1464" t="s">
        <v>36</v>
      </c>
      <c r="R1464">
        <v>1250</v>
      </c>
      <c r="S1464" s="1">
        <v>45744.521726157407</v>
      </c>
      <c r="T1464" t="s">
        <v>42</v>
      </c>
      <c r="U1464" s="1">
        <v>45744.306944444441</v>
      </c>
      <c r="V1464" t="s">
        <v>43</v>
      </c>
      <c r="W1464" t="s">
        <v>36</v>
      </c>
      <c r="X1464">
        <v>0</v>
      </c>
      <c r="Y1464">
        <v>999</v>
      </c>
      <c r="Z1464" t="s">
        <v>36</v>
      </c>
      <c r="AA1464" t="s">
        <v>36</v>
      </c>
      <c r="AB1464" t="s">
        <v>36</v>
      </c>
      <c r="AC1464" t="s">
        <v>4463</v>
      </c>
      <c r="AD1464" t="s">
        <v>4463</v>
      </c>
      <c r="AE1464" t="s">
        <v>45</v>
      </c>
      <c r="AG1464" s="18" t="s">
        <v>4464</v>
      </c>
      <c r="AH1464" s="18"/>
      <c r="AI1464" s="2" t="s">
        <v>48</v>
      </c>
      <c r="AJ1464" s="2" t="e">
        <f>VLOOKUP(A1464,'Classification Test Result'!$A$2:$D$2428,4,FALSE)</f>
        <v>#N/A</v>
      </c>
      <c r="AL1464" s="2">
        <f>_xlfn.XLOOKUP($A1464,Results!$A$2:$A$2256,Results!G$2:G$2256,"")</f>
        <v>0</v>
      </c>
      <c r="AM1464" s="2">
        <f>_xlfn.XLOOKUP($A1464,Results!$A$2:$A$2256,Results!H$2:H$2256,"")</f>
        <v>0</v>
      </c>
      <c r="AN1464" s="2">
        <f>_xlfn.XLOOKUP($A1464,Results!$A$2:$A$2256,Results!I$2:I$2256,"")</f>
        <v>0</v>
      </c>
      <c r="AO1464" s="2">
        <f>_xlfn.XLOOKUP($A1464,Results!$A$2:$A$2256,Results!J$2:J$2256,"")</f>
        <v>0</v>
      </c>
      <c r="AP1464" s="2">
        <f>_xlfn.XLOOKUP($A1464,Results!$A$2:$A$2256,Results!K$2:K$2256,"")</f>
        <v>0</v>
      </c>
      <c r="AQ1464" s="2">
        <f>_xlfn.XLOOKUP($A1464,Results!$A$2:$A$2256,Results!L$2:L$2256,"")</f>
        <v>0</v>
      </c>
      <c r="AR1464" s="2">
        <f>_xlfn.XLOOKUP($A1464,Results!$A$2:$A$2256,Results!M$2:M$2256,"")</f>
        <v>0</v>
      </c>
      <c r="AS1464" s="2">
        <f>_xlfn.XLOOKUP($A1464,Results!$A$2:$A$2256,Results!N$2:N$2256,"")</f>
        <v>0</v>
      </c>
      <c r="AT1464" s="2" t="str">
        <f>_xlfn.XLOOKUP($A1464,Results!$A$2:$A$2256,Results!O$2:O$2256,"")</f>
        <v>CLUB CAR</v>
      </c>
      <c r="AU1464" s="2" t="str">
        <f>_xlfn.XLOOKUP($A1464,Results!$A$2:$A$2256,Results!P$2:P$2256,"")</f>
        <v>CLUB</v>
      </c>
      <c r="AV1464" s="2" t="str">
        <f>_xlfn.XLOOKUP($A1464,Results!$A$2:$A$2256,Results!Q$2:Q$2256,"")</f>
        <v>SINGLE_MATCH</v>
      </c>
      <c r="AW1464" s="2">
        <f>_xlfn.XLOOKUP($A1464,Results!$A$2:$A$2256,Results!R$2:R$2256,"")</f>
        <v>0</v>
      </c>
      <c r="AX1464" s="2">
        <f>_xlfn.XLOOKUP($A1464,Results!$A$2:$A$2256,Results!S$2:S$2256,"")</f>
        <v>0</v>
      </c>
      <c r="AY1464" s="2">
        <f>_xlfn.XLOOKUP($A1464,Results!$A$2:$A$2256,Results!T$2:T$2256,"")</f>
        <v>75</v>
      </c>
      <c r="AZ1464" s="2">
        <f>_xlfn.XLOOKUP($A1464,Results!$A$2:$A$2256,Results!U$2:U$2256,"")</f>
        <v>0</v>
      </c>
      <c r="BA1464" s="2">
        <f>_xlfn.XLOOKUP($A1464,Results!$A$2:$A$2256,Results!V$2:V$2256,"")</f>
        <v>0</v>
      </c>
      <c r="BB1464" s="2">
        <f>_xlfn.XLOOKUP($A1464,Results!$A$2:$A$2256,Results!W$2:W$2256,"")</f>
        <v>0</v>
      </c>
      <c r="BC1464" s="2">
        <f>_xlfn.XLOOKUP($A1464,Results!$A$2:$A$2256,Results!X$2:X$2256,"")</f>
        <v>0</v>
      </c>
      <c r="BD1464" s="2">
        <f>_xlfn.XLOOKUP($A1464,Results!$A$2:$A$2256,Results!Y$2:Y$2256,"")</f>
        <v>0</v>
      </c>
      <c r="BE1464" s="2">
        <f>_xlfn.XLOOKUP($A1464,Results!$A$2:$A$2256,Results!Z$2:Z$2256,"")</f>
        <v>0</v>
      </c>
    </row>
    <row r="1465" spans="1:57" ht="38.25" customHeight="1" x14ac:dyDescent="0.3">
      <c r="A1465">
        <v>907142</v>
      </c>
      <c r="B1465">
        <v>281334</v>
      </c>
      <c r="C1465" t="s">
        <v>36</v>
      </c>
      <c r="D1465" t="s">
        <v>607</v>
      </c>
      <c r="E1465" s="2" t="str">
        <f>VLOOKUP(F1465,'RPA Vendor Data '!F$1:$G$2418,2)</f>
        <v>VIKING ELECTRIC</v>
      </c>
      <c r="F1465" s="2">
        <v>13536</v>
      </c>
      <c r="G1465" s="2">
        <v>6</v>
      </c>
      <c r="H1465" t="s">
        <v>4466</v>
      </c>
      <c r="I1465">
        <v>10</v>
      </c>
      <c r="J1465" t="s">
        <v>389</v>
      </c>
      <c r="K1465" t="s">
        <v>58</v>
      </c>
      <c r="L1465">
        <v>199.95</v>
      </c>
      <c r="M1465" s="2" t="s">
        <v>4467</v>
      </c>
      <c r="N1465" s="85">
        <v>40</v>
      </c>
      <c r="O1465" t="s">
        <v>36</v>
      </c>
      <c r="P1465" t="s">
        <v>36</v>
      </c>
      <c r="Q1465" t="s">
        <v>36</v>
      </c>
      <c r="R1465">
        <v>20</v>
      </c>
      <c r="S1465" s="1">
        <v>45744.188353819452</v>
      </c>
      <c r="T1465" t="s">
        <v>42</v>
      </c>
      <c r="U1465" s="1">
        <v>45743.970833333333</v>
      </c>
      <c r="V1465" t="s">
        <v>43</v>
      </c>
      <c r="W1465" t="s">
        <v>36</v>
      </c>
      <c r="X1465">
        <v>6</v>
      </c>
      <c r="Y1465" t="s">
        <v>54</v>
      </c>
      <c r="Z1465" t="s">
        <v>36</v>
      </c>
      <c r="AA1465">
        <v>199.95</v>
      </c>
      <c r="AB1465" t="s">
        <v>36</v>
      </c>
      <c r="AC1465" t="s">
        <v>49</v>
      </c>
      <c r="AD1465" t="s">
        <v>49</v>
      </c>
      <c r="AE1465" t="s">
        <v>45</v>
      </c>
      <c r="AF1465" s="44" t="s">
        <v>46</v>
      </c>
      <c r="AG1465" s="18" t="s">
        <v>4468</v>
      </c>
      <c r="AH1465" s="18"/>
      <c r="AI1465" s="2" t="s">
        <v>48</v>
      </c>
      <c r="AJ1465" s="2" t="e">
        <f>VLOOKUP(A1465,'Classification Test Result'!$A$2:$D$2428,4,FALSE)</f>
        <v>#N/A</v>
      </c>
      <c r="AL1465" s="2">
        <f>_xlfn.XLOOKUP($A1465,Results!$A$2:$A$2256,Results!G$2:G$2256,"")</f>
        <v>0</v>
      </c>
      <c r="AM1465" s="2">
        <f>_xlfn.XLOOKUP($A1465,Results!$A$2:$A$2256,Results!H$2:H$2256,"")</f>
        <v>0</v>
      </c>
      <c r="AN1465" s="2">
        <f>_xlfn.XLOOKUP($A1465,Results!$A$2:$A$2256,Results!I$2:I$2256,"")</f>
        <v>0</v>
      </c>
      <c r="AO1465" s="2">
        <f>_xlfn.XLOOKUP($A1465,Results!$A$2:$A$2256,Results!J$2:J$2256,"")</f>
        <v>0</v>
      </c>
      <c r="AP1465" s="2">
        <f>_xlfn.XLOOKUP($A1465,Results!$A$2:$A$2256,Results!K$2:K$2256,"")</f>
        <v>0</v>
      </c>
      <c r="AQ1465" s="2">
        <f>_xlfn.XLOOKUP($A1465,Results!$A$2:$A$2256,Results!L$2:L$2256,"")</f>
        <v>0</v>
      </c>
      <c r="AR1465" s="2">
        <f>_xlfn.XLOOKUP($A1465,Results!$A$2:$A$2256,Results!M$2:M$2256,"")</f>
        <v>0</v>
      </c>
      <c r="AS1465" s="2">
        <f>_xlfn.XLOOKUP($A1465,Results!$A$2:$A$2256,Results!N$2:N$2256,"")</f>
        <v>0</v>
      </c>
      <c r="AT1465" s="2" t="str">
        <f>_xlfn.XLOOKUP($A1465,Results!$A$2:$A$2256,Results!O$2:O$2256,"")</f>
        <v>GENERIC CONDUIT/CONDUIT FITTINGS</v>
      </c>
      <c r="AU1465" s="2" t="str">
        <f>_xlfn.XLOOKUP($A1465,Results!$A$2:$A$2256,Results!P$2:P$2256,"")</f>
        <v>PVC</v>
      </c>
      <c r="AV1465" s="2" t="str">
        <f>_xlfn.XLOOKUP($A1465,Results!$A$2:$A$2256,Results!Q$2:Q$2256,"")</f>
        <v>SINGLE_MATCH</v>
      </c>
      <c r="AW1465" s="2">
        <f>_xlfn.XLOOKUP($A1465,Results!$A$2:$A$2256,Results!R$2:R$2256,"")</f>
        <v>0</v>
      </c>
      <c r="AX1465" s="2">
        <f>_xlfn.XLOOKUP($A1465,Results!$A$2:$A$2256,Results!S$2:S$2256,"")</f>
        <v>0</v>
      </c>
      <c r="AY1465" s="2">
        <f>_xlfn.XLOOKUP($A1465,Results!$A$2:$A$2256,Results!T$2:T$2256,"")</f>
        <v>60</v>
      </c>
      <c r="AZ1465" s="2">
        <f>_xlfn.XLOOKUP($A1465,Results!$A$2:$A$2256,Results!U$2:U$2256,"")</f>
        <v>0</v>
      </c>
      <c r="BA1465" s="2">
        <f>_xlfn.XLOOKUP($A1465,Results!$A$2:$A$2256,Results!V$2:V$2256,"")</f>
        <v>0</v>
      </c>
      <c r="BB1465" s="2">
        <f>_xlfn.XLOOKUP($A1465,Results!$A$2:$A$2256,Results!W$2:W$2256,"")</f>
        <v>0</v>
      </c>
      <c r="BC1465" s="2">
        <f>_xlfn.XLOOKUP($A1465,Results!$A$2:$A$2256,Results!X$2:X$2256,"")</f>
        <v>0</v>
      </c>
      <c r="BD1465" s="2">
        <f>_xlfn.XLOOKUP($A1465,Results!$A$2:$A$2256,Results!Y$2:Y$2256,"")</f>
        <v>0</v>
      </c>
      <c r="BE1465" s="2">
        <f>_xlfn.XLOOKUP($A1465,Results!$A$2:$A$2256,Results!Z$2:Z$2256,"")</f>
        <v>0</v>
      </c>
    </row>
    <row r="1466" spans="1:57" ht="38.25" customHeight="1" x14ac:dyDescent="0.3">
      <c r="A1466">
        <v>907143</v>
      </c>
      <c r="B1466">
        <v>281334</v>
      </c>
      <c r="C1466" t="s">
        <v>36</v>
      </c>
      <c r="D1466" t="s">
        <v>607</v>
      </c>
      <c r="E1466" s="2" t="str">
        <f>VLOOKUP(F1466,'RPA Vendor Data '!F$1:$G$2418,2)</f>
        <v>VIKING ELECTRIC</v>
      </c>
      <c r="F1466" s="2">
        <v>13536</v>
      </c>
      <c r="G1466" s="2">
        <v>4</v>
      </c>
      <c r="H1466" t="s">
        <v>4469</v>
      </c>
      <c r="I1466">
        <v>12</v>
      </c>
      <c r="J1466" t="s">
        <v>389</v>
      </c>
      <c r="K1466" t="s">
        <v>58</v>
      </c>
      <c r="L1466">
        <v>148.99</v>
      </c>
      <c r="M1466" s="2" t="s">
        <v>4467</v>
      </c>
      <c r="N1466" s="85">
        <v>32</v>
      </c>
      <c r="O1466" t="s">
        <v>36</v>
      </c>
      <c r="P1466" t="s">
        <v>36</v>
      </c>
      <c r="Q1466" t="s">
        <v>36</v>
      </c>
      <c r="R1466">
        <v>17.88</v>
      </c>
      <c r="S1466" s="1">
        <v>45744.188321678237</v>
      </c>
      <c r="T1466" t="s">
        <v>42</v>
      </c>
      <c r="U1466" s="1">
        <v>45743.970833333333</v>
      </c>
      <c r="V1466" t="s">
        <v>43</v>
      </c>
      <c r="W1466" t="s">
        <v>36</v>
      </c>
      <c r="X1466">
        <v>4</v>
      </c>
      <c r="Y1466" t="s">
        <v>54</v>
      </c>
      <c r="Z1466" t="s">
        <v>36</v>
      </c>
      <c r="AA1466">
        <v>148.99</v>
      </c>
      <c r="AB1466" t="s">
        <v>36</v>
      </c>
      <c r="AC1466" t="s">
        <v>49</v>
      </c>
      <c r="AD1466" t="s">
        <v>49</v>
      </c>
      <c r="AE1466" t="s">
        <v>45</v>
      </c>
      <c r="AF1466" s="44" t="s">
        <v>46</v>
      </c>
      <c r="AG1466" s="18" t="s">
        <v>4470</v>
      </c>
      <c r="AH1466" s="18"/>
      <c r="AI1466" s="2" t="s">
        <v>48</v>
      </c>
      <c r="AJ1466" s="2" t="e">
        <f>VLOOKUP(A1466,'Classification Test Result'!$A$2:$D$2428,4,FALSE)</f>
        <v>#N/A</v>
      </c>
      <c r="AL1466" s="2">
        <f>_xlfn.XLOOKUP($A1466,Results!$A$2:$A$2256,Results!G$2:G$2256,"")</f>
        <v>0</v>
      </c>
      <c r="AM1466" s="2">
        <f>_xlfn.XLOOKUP($A1466,Results!$A$2:$A$2256,Results!H$2:H$2256,"")</f>
        <v>0</v>
      </c>
      <c r="AN1466" s="2">
        <f>_xlfn.XLOOKUP($A1466,Results!$A$2:$A$2256,Results!I$2:I$2256,"")</f>
        <v>0</v>
      </c>
      <c r="AO1466" s="2">
        <f>_xlfn.XLOOKUP($A1466,Results!$A$2:$A$2256,Results!J$2:J$2256,"")</f>
        <v>0</v>
      </c>
      <c r="AP1466" s="2">
        <f>_xlfn.XLOOKUP($A1466,Results!$A$2:$A$2256,Results!K$2:K$2256,"")</f>
        <v>0</v>
      </c>
      <c r="AQ1466" s="2">
        <f>_xlfn.XLOOKUP($A1466,Results!$A$2:$A$2256,Results!L$2:L$2256,"")</f>
        <v>0</v>
      </c>
      <c r="AR1466" s="2">
        <f>_xlfn.XLOOKUP($A1466,Results!$A$2:$A$2256,Results!M$2:M$2256,"")</f>
        <v>0</v>
      </c>
      <c r="AS1466" s="2">
        <f>_xlfn.XLOOKUP($A1466,Results!$A$2:$A$2256,Results!N$2:N$2256,"")</f>
        <v>0</v>
      </c>
      <c r="AT1466" s="2" t="str">
        <f>_xlfn.XLOOKUP($A1466,Results!$A$2:$A$2256,Results!O$2:O$2256,"")</f>
        <v>GENERIC CONDUIT/CONDUIT FITTINGS</v>
      </c>
      <c r="AU1466" s="2" t="str">
        <f>_xlfn.XLOOKUP($A1466,Results!$A$2:$A$2256,Results!P$2:P$2256,"")</f>
        <v>PVC</v>
      </c>
      <c r="AV1466" s="2" t="str">
        <f>_xlfn.XLOOKUP($A1466,Results!$A$2:$A$2256,Results!Q$2:Q$2256,"")</f>
        <v>SINGLE_MATCH</v>
      </c>
      <c r="AW1466" s="2">
        <f>_xlfn.XLOOKUP($A1466,Results!$A$2:$A$2256,Results!R$2:R$2256,"")</f>
        <v>0</v>
      </c>
      <c r="AX1466" s="2">
        <f>_xlfn.XLOOKUP($A1466,Results!$A$2:$A$2256,Results!S$2:S$2256,"")</f>
        <v>0</v>
      </c>
      <c r="AY1466" s="2">
        <f>_xlfn.XLOOKUP($A1466,Results!$A$2:$A$2256,Results!T$2:T$2256,"")</f>
        <v>60</v>
      </c>
      <c r="AZ1466" s="2">
        <f>_xlfn.XLOOKUP($A1466,Results!$A$2:$A$2256,Results!U$2:U$2256,"")</f>
        <v>0</v>
      </c>
      <c r="BA1466" s="2">
        <f>_xlfn.XLOOKUP($A1466,Results!$A$2:$A$2256,Results!V$2:V$2256,"")</f>
        <v>0</v>
      </c>
      <c r="BB1466" s="2">
        <f>_xlfn.XLOOKUP($A1466,Results!$A$2:$A$2256,Results!W$2:W$2256,"")</f>
        <v>0</v>
      </c>
      <c r="BC1466" s="2">
        <f>_xlfn.XLOOKUP($A1466,Results!$A$2:$A$2256,Results!X$2:X$2256,"")</f>
        <v>31162900</v>
      </c>
      <c r="BD1466" s="2">
        <f>_xlfn.XLOOKUP($A1466,Results!$A$2:$A$2256,Results!Y$2:Y$2256,"")</f>
        <v>79</v>
      </c>
      <c r="BE1466" s="2">
        <f>_xlfn.XLOOKUP($A1466,Results!$A$2:$A$2256,Results!Z$2:Z$2256,"")</f>
        <v>0</v>
      </c>
    </row>
    <row r="1467" spans="1:57" ht="38.25" customHeight="1" x14ac:dyDescent="0.3">
      <c r="A1467">
        <v>907144</v>
      </c>
      <c r="B1467">
        <v>281756</v>
      </c>
      <c r="C1467" t="s">
        <v>36</v>
      </c>
      <c r="D1467">
        <v>5269473610</v>
      </c>
      <c r="E1467" s="2" t="str">
        <f>VLOOKUP(F1467,'RPA Vendor Data '!F$1:$G$2418,2)</f>
        <v>GAMEWELL</v>
      </c>
      <c r="F1467" s="2">
        <v>11385</v>
      </c>
      <c r="G1467" s="2">
        <v>1</v>
      </c>
      <c r="H1467" t="s">
        <v>4471</v>
      </c>
      <c r="I1467">
        <v>1</v>
      </c>
      <c r="J1467" t="s">
        <v>65</v>
      </c>
      <c r="K1467" t="s">
        <v>39</v>
      </c>
      <c r="L1467">
        <v>39.44</v>
      </c>
      <c r="M1467" s="2" t="s">
        <v>4472</v>
      </c>
      <c r="N1467" s="85" t="s">
        <v>4473</v>
      </c>
      <c r="O1467" t="s">
        <v>36</v>
      </c>
      <c r="P1467" t="s">
        <v>36</v>
      </c>
      <c r="Q1467">
        <v>8531909001</v>
      </c>
      <c r="R1467">
        <v>39.44</v>
      </c>
      <c r="S1467" s="1">
        <v>45744.565172141207</v>
      </c>
      <c r="T1467" t="s">
        <v>42</v>
      </c>
      <c r="U1467" s="1">
        <v>45744.334027777782</v>
      </c>
      <c r="V1467" t="s">
        <v>43</v>
      </c>
      <c r="W1467" t="s">
        <v>36</v>
      </c>
      <c r="X1467">
        <v>0</v>
      </c>
      <c r="Y1467">
        <v>999</v>
      </c>
      <c r="Z1467" t="s">
        <v>36</v>
      </c>
      <c r="AA1467" t="s">
        <v>36</v>
      </c>
      <c r="AB1467" t="s">
        <v>36</v>
      </c>
      <c r="AC1467" t="s">
        <v>49</v>
      </c>
      <c r="AD1467" t="s">
        <v>49</v>
      </c>
      <c r="AE1467" t="s">
        <v>45</v>
      </c>
      <c r="AF1467" s="44" t="s">
        <v>46</v>
      </c>
      <c r="AG1467" s="18" t="s">
        <v>4474</v>
      </c>
      <c r="AI1467" s="2" t="s">
        <v>48</v>
      </c>
      <c r="AJ1467" s="2" t="e">
        <f>VLOOKUP(A1467,'Classification Test Result'!$A$2:$D$2428,4,FALSE)</f>
        <v>#N/A</v>
      </c>
      <c r="AL1467" s="2">
        <f>_xlfn.XLOOKUP($A1467,Results!$A$2:$A$2256,Results!G$2:G$2256,"")</f>
        <v>0</v>
      </c>
      <c r="AM1467" s="2">
        <f>_xlfn.XLOOKUP($A1467,Results!$A$2:$A$2256,Results!H$2:H$2256,"")</f>
        <v>0</v>
      </c>
      <c r="AN1467" s="2">
        <f>_xlfn.XLOOKUP($A1467,Results!$A$2:$A$2256,Results!I$2:I$2256,"")</f>
        <v>0</v>
      </c>
      <c r="AO1467" s="2">
        <f>_xlfn.XLOOKUP($A1467,Results!$A$2:$A$2256,Results!J$2:J$2256,"")</f>
        <v>0</v>
      </c>
      <c r="AP1467" s="2">
        <f>_xlfn.XLOOKUP($A1467,Results!$A$2:$A$2256,Results!K$2:K$2256,"")</f>
        <v>0</v>
      </c>
      <c r="AQ1467" s="2">
        <f>_xlfn.XLOOKUP($A1467,Results!$A$2:$A$2256,Results!L$2:L$2256,"")</f>
        <v>0</v>
      </c>
      <c r="AR1467" s="2">
        <f>_xlfn.XLOOKUP($A1467,Results!$A$2:$A$2256,Results!M$2:M$2256,"")</f>
        <v>0</v>
      </c>
      <c r="AS1467" s="2">
        <f>_xlfn.XLOOKUP($A1467,Results!$A$2:$A$2256,Results!N$2:N$2256,"")</f>
        <v>0</v>
      </c>
      <c r="AT1467" s="2">
        <f>_xlfn.XLOOKUP($A1467,Results!$A$2:$A$2256,Results!O$2:O$2256,"")</f>
        <v>0</v>
      </c>
      <c r="AU1467" s="2">
        <f>_xlfn.XLOOKUP($A1467,Results!$A$2:$A$2256,Results!P$2:P$2256,"")</f>
        <v>0</v>
      </c>
      <c r="AV1467" s="2">
        <f>_xlfn.XLOOKUP($A1467,Results!$A$2:$A$2256,Results!Q$2:Q$2256,"")</f>
        <v>0</v>
      </c>
      <c r="AW1467" s="2">
        <f>_xlfn.XLOOKUP($A1467,Results!$A$2:$A$2256,Results!R$2:R$2256,"")</f>
        <v>0</v>
      </c>
      <c r="AX1467" s="2">
        <f>_xlfn.XLOOKUP($A1467,Results!$A$2:$A$2256,Results!S$2:S$2256,"")</f>
        <v>0</v>
      </c>
      <c r="AY1467" s="2">
        <f>_xlfn.XLOOKUP($A1467,Results!$A$2:$A$2256,Results!T$2:T$2256,"")</f>
        <v>0</v>
      </c>
      <c r="AZ1467" s="2">
        <f>_xlfn.XLOOKUP($A1467,Results!$A$2:$A$2256,Results!U$2:U$2256,"")</f>
        <v>0</v>
      </c>
      <c r="BA1467" s="2">
        <f>_xlfn.XLOOKUP($A1467,Results!$A$2:$A$2256,Results!V$2:V$2256,"")</f>
        <v>0</v>
      </c>
      <c r="BB1467" s="2">
        <f>_xlfn.XLOOKUP($A1467,Results!$A$2:$A$2256,Results!W$2:W$2256,"")</f>
        <v>0</v>
      </c>
      <c r="BC1467" s="2">
        <f>_xlfn.XLOOKUP($A1467,Results!$A$2:$A$2256,Results!X$2:X$2256,"")</f>
        <v>0</v>
      </c>
      <c r="BD1467" s="2">
        <f>_xlfn.XLOOKUP($A1467,Results!$A$2:$A$2256,Results!Y$2:Y$2256,"")</f>
        <v>0</v>
      </c>
      <c r="BE1467" s="2">
        <f>_xlfn.XLOOKUP($A1467,Results!$A$2:$A$2256,Results!Z$2:Z$2256,"")</f>
        <v>0</v>
      </c>
    </row>
    <row r="1468" spans="1:57" ht="38.25" customHeight="1" x14ac:dyDescent="0.3">
      <c r="A1468">
        <v>907145</v>
      </c>
      <c r="B1468">
        <v>281683</v>
      </c>
      <c r="C1468" t="s">
        <v>36</v>
      </c>
      <c r="D1468" t="s">
        <v>1273</v>
      </c>
      <c r="E1468" s="2" t="str">
        <f>VLOOKUP(F1468,'RPA Vendor Data '!F$1:$G$2418,2)</f>
        <v>CED - SAN FRANCISCO</v>
      </c>
      <c r="F1468" s="2">
        <v>17154</v>
      </c>
      <c r="G1468" s="2">
        <v>1</v>
      </c>
      <c r="H1468" t="s">
        <v>4475</v>
      </c>
      <c r="I1468">
        <v>4</v>
      </c>
      <c r="J1468" t="s">
        <v>58</v>
      </c>
      <c r="K1468" t="s">
        <v>58</v>
      </c>
      <c r="L1468">
        <v>40.03</v>
      </c>
      <c r="M1468" s="2" t="s">
        <v>4476</v>
      </c>
      <c r="N1468" s="85" t="s">
        <v>4007</v>
      </c>
      <c r="O1468" t="s">
        <v>36</v>
      </c>
      <c r="P1468" t="s">
        <v>36</v>
      </c>
      <c r="Q1468" t="s">
        <v>36</v>
      </c>
      <c r="R1468">
        <v>1.6</v>
      </c>
      <c r="S1468" s="1">
        <v>45744.522048692132</v>
      </c>
      <c r="T1468" t="s">
        <v>42</v>
      </c>
      <c r="U1468" s="1">
        <v>45744.294444444437</v>
      </c>
      <c r="V1468" t="s">
        <v>43</v>
      </c>
      <c r="W1468" t="s">
        <v>36</v>
      </c>
      <c r="X1468">
        <v>0</v>
      </c>
      <c r="Y1468">
        <v>0</v>
      </c>
      <c r="Z1468">
        <v>40.03</v>
      </c>
      <c r="AA1468" t="s">
        <v>36</v>
      </c>
      <c r="AB1468">
        <v>94</v>
      </c>
      <c r="AC1468" t="s">
        <v>55</v>
      </c>
      <c r="AD1468" t="s">
        <v>55</v>
      </c>
      <c r="AE1468" t="s">
        <v>45</v>
      </c>
      <c r="AG1468" s="18" t="s">
        <v>4477</v>
      </c>
      <c r="AH1468" s="18"/>
      <c r="AI1468" s="2" t="s">
        <v>48</v>
      </c>
      <c r="AJ1468" s="2" t="e">
        <f>VLOOKUP(A1468,'Classification Test Result'!$A$2:$D$2428,4,FALSE)</f>
        <v>#N/A</v>
      </c>
      <c r="AL1468" s="2">
        <f>_xlfn.XLOOKUP($A1468,Results!$A$2:$A$2256,Results!G$2:G$2256,"")</f>
        <v>336383</v>
      </c>
      <c r="AM1468" s="2" t="str">
        <f>_xlfn.XLOOKUP($A1468,Results!$A$2:$A$2256,Results!H$2:H$2256,"")</f>
        <v>TP472</v>
      </c>
      <c r="AN1468" s="2" t="str">
        <f>_xlfn.XLOOKUP($A1468,Results!$A$2:$A$2256,Results!I$2:I$2256,"")</f>
        <v>EATON DISTRIBUTION EQUIP</v>
      </c>
      <c r="AO1468" s="2">
        <f>_xlfn.XLOOKUP($A1468,Results!$A$2:$A$2256,Results!J$2:J$2256,"")</f>
        <v>786189104721</v>
      </c>
      <c r="AP1468" s="2">
        <f>_xlfn.XLOOKUP($A1468,Results!$A$2:$A$2256,Results!K$2:K$2256,"")</f>
        <v>39121304</v>
      </c>
      <c r="AQ1468" s="2" t="str">
        <f>_xlfn.XLOOKUP($A1468,Results!$A$2:$A$2256,Results!L$2:L$2256,"")</f>
        <v>AK10302325</v>
      </c>
      <c r="AR1468" s="2">
        <f>_xlfn.XLOOKUP($A1468,Results!$A$2:$A$2256,Results!M$2:M$2256,"")</f>
        <v>1004357</v>
      </c>
      <c r="AS1468" s="2" t="str">
        <f>_xlfn.XLOOKUP($A1468,Results!$A$2:$A$2256,Results!N$2:N$2256,"")</f>
        <v>CCHO TP472 4SQ FLAT BLANK COVER</v>
      </c>
      <c r="AT1468" s="2" t="str">
        <f>_xlfn.XLOOKUP($A1468,Results!$A$2:$A$2256,Results!O$2:O$2256,"")</f>
        <v>EATON DISTRIBUTION EQUIP</v>
      </c>
      <c r="AU1468" s="2">
        <f>_xlfn.XLOOKUP($A1468,Results!$A$2:$A$2256,Results!P$2:P$2256,"")</f>
        <v>0</v>
      </c>
      <c r="AV1468" s="2" t="str">
        <f>_xlfn.XLOOKUP($A1468,Results!$A$2:$A$2256,Results!Q$2:Q$2256,"")</f>
        <v>NO_MANUFACTURERS_FOUND</v>
      </c>
      <c r="AW1468" s="2" t="str">
        <f>_xlfn.XLOOKUP($A1468,Results!$A$2:$A$2256,Results!R$2:R$2256,"")</f>
        <v>0.8612395886530975</v>
      </c>
      <c r="AX1468" s="2">
        <f>_xlfn.XLOOKUP($A1468,Results!$A$2:$A$2256,Results!S$2:S$2256,"")</f>
        <v>100</v>
      </c>
      <c r="AY1468" s="2">
        <f>_xlfn.XLOOKUP($A1468,Results!$A$2:$A$2256,Results!T$2:T$2256,"")</f>
        <v>94</v>
      </c>
      <c r="AZ1468" s="2">
        <f>_xlfn.XLOOKUP($A1468,Results!$A$2:$A$2256,Results!U$2:U$2256,"")</f>
        <v>100</v>
      </c>
      <c r="BA1468" s="2" t="str">
        <f>_xlfn.XLOOKUP($A1468,Results!$A$2:$A$2256,Results!V$2:V$2256,"")</f>
        <v>EATON DISTRIBUTION EQUIP</v>
      </c>
      <c r="BB1468" s="2">
        <f>_xlfn.XLOOKUP($A1468,Results!$A$2:$A$2256,Results!W$2:W$2256,"")</f>
        <v>88</v>
      </c>
      <c r="BC1468" s="2">
        <f>_xlfn.XLOOKUP($A1468,Results!$A$2:$A$2256,Results!X$2:X$2256,"")</f>
        <v>39121300</v>
      </c>
      <c r="BD1468" s="2">
        <f>_xlfn.XLOOKUP($A1468,Results!$A$2:$A$2256,Results!Y$2:Y$2256,"")</f>
        <v>88</v>
      </c>
      <c r="BE1468" s="2" t="b">
        <f>_xlfn.XLOOKUP($A1468,Results!$A$2:$A$2256,Results!Z$2:Z$2256,"")</f>
        <v>1</v>
      </c>
    </row>
    <row r="1469" spans="1:57" ht="38.25" customHeight="1" x14ac:dyDescent="0.3">
      <c r="A1469">
        <v>907146</v>
      </c>
      <c r="B1469">
        <v>281683</v>
      </c>
      <c r="C1469" t="s">
        <v>36</v>
      </c>
      <c r="D1469" t="s">
        <v>1273</v>
      </c>
      <c r="E1469" s="2" t="str">
        <f>VLOOKUP(F1469,'RPA Vendor Data '!F$1:$G$2418,2)</f>
        <v>CED - SAN FRANCISCO</v>
      </c>
      <c r="F1469" s="2">
        <v>17154</v>
      </c>
      <c r="G1469" s="2">
        <v>9</v>
      </c>
      <c r="H1469" t="s">
        <v>4478</v>
      </c>
      <c r="I1469">
        <v>2</v>
      </c>
      <c r="J1469" t="s">
        <v>58</v>
      </c>
      <c r="K1469" t="s">
        <v>58</v>
      </c>
      <c r="L1469">
        <v>153.06</v>
      </c>
      <c r="M1469" s="2" t="s">
        <v>4476</v>
      </c>
      <c r="N1469" s="85" t="s">
        <v>4479</v>
      </c>
      <c r="O1469" t="s">
        <v>36</v>
      </c>
      <c r="P1469" t="s">
        <v>36</v>
      </c>
      <c r="Q1469" t="s">
        <v>36</v>
      </c>
      <c r="R1469">
        <v>3.06</v>
      </c>
      <c r="S1469" s="1">
        <v>45744.522070370367</v>
      </c>
      <c r="T1469" t="s">
        <v>42</v>
      </c>
      <c r="U1469" s="1">
        <v>45744.294444444437</v>
      </c>
      <c r="V1469" t="s">
        <v>43</v>
      </c>
      <c r="W1469" t="s">
        <v>36</v>
      </c>
      <c r="X1469">
        <v>0</v>
      </c>
      <c r="Y1469">
        <v>0</v>
      </c>
      <c r="Z1469">
        <v>153.07</v>
      </c>
      <c r="AA1469" t="s">
        <v>36</v>
      </c>
      <c r="AB1469">
        <v>94</v>
      </c>
      <c r="AC1469" t="s">
        <v>55</v>
      </c>
      <c r="AD1469" t="s">
        <v>55</v>
      </c>
      <c r="AE1469" t="s">
        <v>45</v>
      </c>
      <c r="AG1469" s="18" t="s">
        <v>4480</v>
      </c>
      <c r="AH1469" s="18"/>
      <c r="AI1469" s="2" t="s">
        <v>48</v>
      </c>
      <c r="AJ1469" s="2" t="e">
        <f>VLOOKUP(A1469,'Classification Test Result'!$A$2:$D$2428,4,FALSE)</f>
        <v>#N/A</v>
      </c>
      <c r="AL1469" s="2">
        <f>_xlfn.XLOOKUP($A1469,Results!$A$2:$A$2256,Results!G$2:G$2256,"")</f>
        <v>337871</v>
      </c>
      <c r="AM1469" s="2" t="str">
        <f>_xlfn.XLOOKUP($A1469,Results!$A$2:$A$2256,Results!H$2:H$2256,"")</f>
        <v>TP428</v>
      </c>
      <c r="AN1469" s="2" t="str">
        <f>_xlfn.XLOOKUP($A1469,Results!$A$2:$A$2256,Results!I$2:I$2256,"")</f>
        <v>EATON DISTRIBUTION EQUIP</v>
      </c>
      <c r="AO1469" s="2">
        <f>_xlfn.XLOOKUP($A1469,Results!$A$2:$A$2256,Results!J$2:J$2256,"")</f>
        <v>786189104288</v>
      </c>
      <c r="AP1469" s="2">
        <f>_xlfn.XLOOKUP($A1469,Results!$A$2:$A$2256,Results!K$2:K$2256,"")</f>
        <v>39121320</v>
      </c>
      <c r="AQ1469" s="2" t="str">
        <f>_xlfn.XLOOKUP($A1469,Results!$A$2:$A$2256,Results!L$2:L$2256,"")</f>
        <v>AK10302265</v>
      </c>
      <c r="AR1469" s="2">
        <f>_xlfn.XLOOKUP($A1469,Results!$A$2:$A$2256,Results!M$2:M$2256,"")</f>
        <v>118577</v>
      </c>
      <c r="AS1469" s="2" t="str">
        <f>_xlfn.XLOOKUP($A1469,Results!$A$2:$A$2256,Results!N$2:N$2256,"")</f>
        <v>CCHO TP428 4SQ EXT RING</v>
      </c>
      <c r="AT1469" s="2" t="str">
        <f>_xlfn.XLOOKUP($A1469,Results!$A$2:$A$2256,Results!O$2:O$2256,"")</f>
        <v>EATON DISTRIBUTION EQUIP</v>
      </c>
      <c r="AU1469" s="2">
        <f>_xlfn.XLOOKUP($A1469,Results!$A$2:$A$2256,Results!P$2:P$2256,"")</f>
        <v>0</v>
      </c>
      <c r="AV1469" s="2" t="str">
        <f>_xlfn.XLOOKUP($A1469,Results!$A$2:$A$2256,Results!Q$2:Q$2256,"")</f>
        <v>NO_MANUFACTURERS_FOUND</v>
      </c>
      <c r="AW1469" s="2" t="str">
        <f>_xlfn.XLOOKUP($A1469,Results!$A$2:$A$2256,Results!R$2:R$2256,"")</f>
        <v>0.7025499939457908</v>
      </c>
      <c r="AX1469" s="2">
        <f>_xlfn.XLOOKUP($A1469,Results!$A$2:$A$2256,Results!S$2:S$2256,"")</f>
        <v>92</v>
      </c>
      <c r="AY1469" s="2">
        <f>_xlfn.XLOOKUP($A1469,Results!$A$2:$A$2256,Results!T$2:T$2256,"")</f>
        <v>83</v>
      </c>
      <c r="AZ1469" s="2">
        <f>_xlfn.XLOOKUP($A1469,Results!$A$2:$A$2256,Results!U$2:U$2256,"")</f>
        <v>81</v>
      </c>
      <c r="BA1469" s="2">
        <f>_xlfn.XLOOKUP($A1469,Results!$A$2:$A$2256,Results!V$2:V$2256,"")</f>
        <v>0</v>
      </c>
      <c r="BB1469" s="2">
        <f>_xlfn.XLOOKUP($A1469,Results!$A$2:$A$2256,Results!W$2:W$2256,"")</f>
        <v>0</v>
      </c>
      <c r="BC1469" s="2">
        <f>_xlfn.XLOOKUP($A1469,Results!$A$2:$A$2256,Results!X$2:X$2256,"")</f>
        <v>39121300</v>
      </c>
      <c r="BD1469" s="2">
        <f>_xlfn.XLOOKUP($A1469,Results!$A$2:$A$2256,Results!Y$2:Y$2256,"")</f>
        <v>77</v>
      </c>
      <c r="BE1469" s="2">
        <f>_xlfn.XLOOKUP($A1469,Results!$A$2:$A$2256,Results!Z$2:Z$2256,"")</f>
        <v>0</v>
      </c>
    </row>
    <row r="1470" spans="1:57" ht="38.25" customHeight="1" x14ac:dyDescent="0.3">
      <c r="A1470">
        <v>907147</v>
      </c>
      <c r="B1470">
        <v>281683</v>
      </c>
      <c r="C1470" t="s">
        <v>36</v>
      </c>
      <c r="D1470" t="s">
        <v>1273</v>
      </c>
      <c r="E1470" s="2" t="str">
        <f>VLOOKUP(F1470,'RPA Vendor Data '!F$1:$G$2418,2)</f>
        <v>CED - SAN FRANCISCO</v>
      </c>
      <c r="F1470" s="2">
        <v>17154</v>
      </c>
      <c r="G1470" s="2">
        <v>5</v>
      </c>
      <c r="H1470" t="s">
        <v>4481</v>
      </c>
      <c r="I1470">
        <v>6</v>
      </c>
      <c r="J1470" t="s">
        <v>58</v>
      </c>
      <c r="K1470" t="s">
        <v>58</v>
      </c>
      <c r="L1470">
        <v>155.29</v>
      </c>
      <c r="M1470" s="2" t="s">
        <v>4476</v>
      </c>
      <c r="N1470" s="85" t="s">
        <v>4010</v>
      </c>
      <c r="O1470" t="s">
        <v>36</v>
      </c>
      <c r="P1470" t="s">
        <v>36</v>
      </c>
      <c r="Q1470" t="s">
        <v>36</v>
      </c>
      <c r="R1470">
        <v>9.32</v>
      </c>
      <c r="S1470" s="1">
        <v>45744.522057719907</v>
      </c>
      <c r="T1470" t="s">
        <v>42</v>
      </c>
      <c r="U1470" s="1">
        <v>45744.294444444437</v>
      </c>
      <c r="V1470" t="s">
        <v>43</v>
      </c>
      <c r="W1470" t="s">
        <v>36</v>
      </c>
      <c r="X1470">
        <v>0</v>
      </c>
      <c r="Y1470">
        <v>0</v>
      </c>
      <c r="Z1470">
        <v>155.30000000000001</v>
      </c>
      <c r="AA1470" t="s">
        <v>36</v>
      </c>
      <c r="AB1470">
        <v>94</v>
      </c>
      <c r="AC1470" t="s">
        <v>55</v>
      </c>
      <c r="AD1470" t="s">
        <v>55</v>
      </c>
      <c r="AE1470" t="s">
        <v>45</v>
      </c>
      <c r="AG1470" s="18" t="s">
        <v>4482</v>
      </c>
      <c r="AH1470" s="18"/>
      <c r="AI1470" s="2" t="s">
        <v>48</v>
      </c>
      <c r="AJ1470" s="2" t="e">
        <f>VLOOKUP(A1470,'Classification Test Result'!$A$2:$D$2428,4,FALSE)</f>
        <v>#N/A</v>
      </c>
      <c r="AL1470" s="2">
        <f>_xlfn.XLOOKUP($A1470,Results!$A$2:$A$2256,Results!G$2:G$2256,"")</f>
        <v>336381</v>
      </c>
      <c r="AM1470" s="2" t="str">
        <f>_xlfn.XLOOKUP($A1470,Results!$A$2:$A$2256,Results!H$2:H$2256,"")</f>
        <v>TP403</v>
      </c>
      <c r="AN1470" s="2" t="str">
        <f>_xlfn.XLOOKUP($A1470,Results!$A$2:$A$2256,Results!I$2:I$2256,"")</f>
        <v>EATON DISTRIBUTION EQUIP</v>
      </c>
      <c r="AO1470" s="2">
        <f>_xlfn.XLOOKUP($A1470,Results!$A$2:$A$2256,Results!J$2:J$2256,"")</f>
        <v>786189104035</v>
      </c>
      <c r="AP1470" s="2">
        <f>_xlfn.XLOOKUP($A1470,Results!$A$2:$A$2256,Results!K$2:K$2256,"")</f>
        <v>39121308</v>
      </c>
      <c r="AQ1470" s="2" t="str">
        <f>_xlfn.XLOOKUP($A1470,Results!$A$2:$A$2256,Results!L$2:L$2256,"")</f>
        <v>AK10302218</v>
      </c>
      <c r="AR1470" s="2">
        <f>_xlfn.XLOOKUP($A1470,Results!$A$2:$A$2256,Results!M$2:M$2256,"")</f>
        <v>1063047</v>
      </c>
      <c r="AS1470" s="2" t="str">
        <f>_xlfn.XLOOKUP($A1470,Results!$A$2:$A$2256,Results!N$2:N$2256,"")</f>
        <v>CCHO TP403 4SQ 2-1/8D BOX</v>
      </c>
      <c r="AT1470" s="2" t="str">
        <f>_xlfn.XLOOKUP($A1470,Results!$A$2:$A$2256,Results!O$2:O$2256,"")</f>
        <v>EATON DISTRIBUTION EQUIP</v>
      </c>
      <c r="AU1470" s="2">
        <f>_xlfn.XLOOKUP($A1470,Results!$A$2:$A$2256,Results!P$2:P$2256,"")</f>
        <v>0</v>
      </c>
      <c r="AV1470" s="2" t="str">
        <f>_xlfn.XLOOKUP($A1470,Results!$A$2:$A$2256,Results!Q$2:Q$2256,"")</f>
        <v>NO_MANUFACTURERS_FOUND</v>
      </c>
      <c r="AW1470" s="2" t="str">
        <f>_xlfn.XLOOKUP($A1470,Results!$A$2:$A$2256,Results!R$2:R$2256,"")</f>
        <v>0.8054060733872629</v>
      </c>
      <c r="AX1470" s="2">
        <f>_xlfn.XLOOKUP($A1470,Results!$A$2:$A$2256,Results!S$2:S$2256,"")</f>
        <v>100</v>
      </c>
      <c r="AY1470" s="2">
        <f>_xlfn.XLOOKUP($A1470,Results!$A$2:$A$2256,Results!T$2:T$2256,"")</f>
        <v>90</v>
      </c>
      <c r="AZ1470" s="2">
        <f>_xlfn.XLOOKUP($A1470,Results!$A$2:$A$2256,Results!U$2:U$2256,"")</f>
        <v>97</v>
      </c>
      <c r="BA1470" s="2" t="str">
        <f>_xlfn.XLOOKUP($A1470,Results!$A$2:$A$2256,Results!V$2:V$2256,"")</f>
        <v>EATON</v>
      </c>
      <c r="BB1470" s="2">
        <f>_xlfn.XLOOKUP($A1470,Results!$A$2:$A$2256,Results!W$2:W$2256,"")</f>
        <v>51</v>
      </c>
      <c r="BC1470" s="2">
        <f>_xlfn.XLOOKUP($A1470,Results!$A$2:$A$2256,Results!X$2:X$2256,"")</f>
        <v>39121300</v>
      </c>
      <c r="BD1470" s="2">
        <f>_xlfn.XLOOKUP($A1470,Results!$A$2:$A$2256,Results!Y$2:Y$2256,"")</f>
        <v>84</v>
      </c>
      <c r="BE1470" s="2" t="b">
        <f>_xlfn.XLOOKUP($A1470,Results!$A$2:$A$2256,Results!Z$2:Z$2256,"")</f>
        <v>1</v>
      </c>
    </row>
    <row r="1471" spans="1:57" ht="38.25" customHeight="1" x14ac:dyDescent="0.3">
      <c r="A1471">
        <v>907148</v>
      </c>
      <c r="B1471">
        <v>281650</v>
      </c>
      <c r="C1471" t="s">
        <v>36</v>
      </c>
      <c r="D1471">
        <v>9341438341</v>
      </c>
      <c r="E1471" s="2" t="str">
        <f>VLOOKUP(F1471,'RPA Vendor Data '!F$1:$G$2418,2)</f>
        <v>GRAYBAR ELECTRIC CO. INC.</v>
      </c>
      <c r="F1471" s="2">
        <v>11471</v>
      </c>
      <c r="G1471" s="2">
        <v>1</v>
      </c>
      <c r="H1471" s="2" t="s">
        <v>4483</v>
      </c>
      <c r="I1471">
        <v>300</v>
      </c>
      <c r="J1471" t="s">
        <v>39</v>
      </c>
      <c r="K1471" t="s">
        <v>39</v>
      </c>
      <c r="L1471">
        <v>32.03</v>
      </c>
      <c r="M1471" s="2" t="s">
        <v>4484</v>
      </c>
      <c r="N1471" s="85" t="s">
        <v>4485</v>
      </c>
      <c r="O1471" t="s">
        <v>36</v>
      </c>
      <c r="P1471" t="s">
        <v>36</v>
      </c>
      <c r="Q1471" t="s">
        <v>36</v>
      </c>
      <c r="R1471">
        <v>9609</v>
      </c>
      <c r="S1471" s="1">
        <v>45744.501686261567</v>
      </c>
      <c r="T1471" t="s">
        <v>42</v>
      </c>
      <c r="U1471" s="1">
        <v>45744.27847222222</v>
      </c>
      <c r="V1471" t="s">
        <v>43</v>
      </c>
      <c r="W1471" t="s">
        <v>36</v>
      </c>
      <c r="X1471">
        <v>0</v>
      </c>
      <c r="Y1471" t="s">
        <v>158</v>
      </c>
      <c r="Z1471">
        <v>38.049999999999997</v>
      </c>
      <c r="AA1471">
        <v>32.03</v>
      </c>
      <c r="AB1471">
        <v>31</v>
      </c>
      <c r="AC1471" t="s">
        <v>4486</v>
      </c>
      <c r="AD1471" t="s">
        <v>4486</v>
      </c>
      <c r="AE1471" t="s">
        <v>45</v>
      </c>
      <c r="AF1471" s="44">
        <v>39131711</v>
      </c>
      <c r="AG1471" s="18" t="s">
        <v>4487</v>
      </c>
      <c r="AH1471" s="18"/>
      <c r="AI1471" s="2" t="s">
        <v>48</v>
      </c>
      <c r="AJ1471" s="2" t="e">
        <f>VLOOKUP(A1471,'Classification Test Result'!$A$2:$D$2428,4,FALSE)</f>
        <v>#N/A</v>
      </c>
      <c r="AL1471" s="2">
        <f>_xlfn.XLOOKUP($A1471,Results!$A$2:$A$2256,Results!G$2:G$2256,"")</f>
        <v>342267</v>
      </c>
      <c r="AM1471" s="2">
        <f>_xlfn.XLOOKUP($A1471,Results!$A$2:$A$2256,Results!H$2:H$2256,"")</f>
        <v>40164001</v>
      </c>
      <c r="AN1471" s="2" t="str">
        <f>_xlfn.XLOOKUP($A1471,Results!$A$2:$A$2256,Results!I$2:I$2256,"")</f>
        <v>CHATSWORTH PRODUCTS</v>
      </c>
      <c r="AO1471" s="2">
        <f>_xlfn.XLOOKUP($A1471,Results!$A$2:$A$2256,Results!J$2:J$2256,"")</f>
        <v>703957244243</v>
      </c>
      <c r="AP1471" s="2">
        <f>_xlfn.XLOOKUP($A1471,Results!$A$2:$A$2256,Results!K$2:K$2256,"")</f>
        <v>39131705</v>
      </c>
      <c r="AQ1471" s="2" t="str">
        <f>_xlfn.XLOOKUP($A1471,Results!$A$2:$A$2256,Results!L$2:L$2256,"")</f>
        <v>AK10142283</v>
      </c>
      <c r="AR1471" s="2">
        <f>_xlfn.XLOOKUP($A1471,Results!$A$2:$A$2256,Results!M$2:M$2256,"")</f>
        <v>1022601</v>
      </c>
      <c r="AS1471" s="2" t="str">
        <f>_xlfn.XLOOKUP($A1471,Results!$A$2:$A$2256,Results!N$2:N$2256,"")</f>
        <v>CHT 40164-001 6AWG GRN GND STRP KT</v>
      </c>
      <c r="AT1471" s="2" t="str">
        <f>_xlfn.XLOOKUP($A1471,Results!$A$2:$A$2256,Results!O$2:O$2256,"")</f>
        <v>CHATSWORTH PRODUCTS</v>
      </c>
      <c r="AU1471" s="2" t="str">
        <f>_xlfn.XLOOKUP($A1471,Results!$A$2:$A$2256,Results!P$2:P$2256,"")</f>
        <v>CHATSWORTH PRODUCTS INCORPORATED</v>
      </c>
      <c r="AV1471" s="2" t="str">
        <f>_xlfn.XLOOKUP($A1471,Results!$A$2:$A$2256,Results!Q$2:Q$2256,"")</f>
        <v>SINGLE_MATCH</v>
      </c>
      <c r="AW1471" s="2" t="str">
        <f>_xlfn.XLOOKUP($A1471,Results!$A$2:$A$2256,Results!R$2:R$2256,"")</f>
        <v>0.6212585405078932</v>
      </c>
      <c r="AX1471" s="2">
        <f>_xlfn.XLOOKUP($A1471,Results!$A$2:$A$2256,Results!S$2:S$2256,"")</f>
        <v>100</v>
      </c>
      <c r="AY1471" s="2">
        <f>_xlfn.XLOOKUP($A1471,Results!$A$2:$A$2256,Results!T$2:T$2256,"")</f>
        <v>100</v>
      </c>
      <c r="AZ1471" s="2">
        <f>_xlfn.XLOOKUP($A1471,Results!$A$2:$A$2256,Results!U$2:U$2256,"")</f>
        <v>100</v>
      </c>
      <c r="BA1471" s="2">
        <f>_xlfn.XLOOKUP($A1471,Results!$A$2:$A$2256,Results!V$2:V$2256,"")</f>
        <v>0</v>
      </c>
      <c r="BB1471" s="2">
        <f>_xlfn.XLOOKUP($A1471,Results!$A$2:$A$2256,Results!W$2:W$2256,"")</f>
        <v>0</v>
      </c>
      <c r="BC1471" s="2">
        <f>_xlfn.XLOOKUP($A1471,Results!$A$2:$A$2256,Results!X$2:X$2256,"")</f>
        <v>39131700</v>
      </c>
      <c r="BD1471" s="2">
        <f>_xlfn.XLOOKUP($A1471,Results!$A$2:$A$2256,Results!Y$2:Y$2256,"")</f>
        <v>62</v>
      </c>
      <c r="BE1471" s="2">
        <f>_xlfn.XLOOKUP($A1471,Results!$A$2:$A$2256,Results!Z$2:Z$2256,"")</f>
        <v>0</v>
      </c>
    </row>
    <row r="1472" spans="1:57" ht="38.25" customHeight="1" x14ac:dyDescent="0.3">
      <c r="A1472">
        <v>907149</v>
      </c>
      <c r="B1472">
        <v>281954</v>
      </c>
      <c r="C1472" t="s">
        <v>36</v>
      </c>
      <c r="D1472">
        <v>9341430824</v>
      </c>
      <c r="E1472" s="2" t="str">
        <f>VLOOKUP(F1472,'RPA Vendor Data '!F$1:$G$2418,2)</f>
        <v>GRAYBAR ELECTRIC CO. INC.</v>
      </c>
      <c r="F1472" s="2">
        <v>11471</v>
      </c>
      <c r="G1472" s="2">
        <v>1</v>
      </c>
      <c r="H1472" t="s">
        <v>4489</v>
      </c>
      <c r="I1472">
        <v>2</v>
      </c>
      <c r="J1472" t="s">
        <v>39</v>
      </c>
      <c r="K1472" t="s">
        <v>39</v>
      </c>
      <c r="L1472">
        <v>120.12</v>
      </c>
      <c r="M1472" s="2" t="s">
        <v>4484</v>
      </c>
      <c r="N1472" s="85" t="s">
        <v>4490</v>
      </c>
      <c r="O1472" t="s">
        <v>36</v>
      </c>
      <c r="P1472" t="s">
        <v>36</v>
      </c>
      <c r="Q1472" t="s">
        <v>36</v>
      </c>
      <c r="R1472">
        <v>240.24</v>
      </c>
      <c r="S1472" s="1">
        <v>45744.833906400461</v>
      </c>
      <c r="T1472" t="s">
        <v>42</v>
      </c>
      <c r="U1472" s="1">
        <v>45744.619444444441</v>
      </c>
      <c r="V1472" t="s">
        <v>43</v>
      </c>
      <c r="W1472" t="s">
        <v>36</v>
      </c>
      <c r="X1472">
        <v>1</v>
      </c>
      <c r="Y1472">
        <v>0</v>
      </c>
      <c r="Z1472">
        <v>120.12</v>
      </c>
      <c r="AA1472" t="s">
        <v>36</v>
      </c>
      <c r="AB1472">
        <v>127</v>
      </c>
      <c r="AC1472" t="s">
        <v>4486</v>
      </c>
      <c r="AD1472" t="s">
        <v>4486</v>
      </c>
      <c r="AE1472" t="s">
        <v>45</v>
      </c>
      <c r="AF1472" s="44">
        <v>39121613</v>
      </c>
      <c r="AG1472" s="18" t="s">
        <v>4491</v>
      </c>
      <c r="AH1472" s="18"/>
      <c r="AI1472" s="2" t="s">
        <v>48</v>
      </c>
      <c r="AJ1472" s="2" t="e">
        <f>VLOOKUP(A1472,'Classification Test Result'!$A$2:$D$2428,4,FALSE)</f>
        <v>#N/A</v>
      </c>
      <c r="AL1472" s="2">
        <f>_xlfn.XLOOKUP($A1472,Results!$A$2:$A$2256,Results!G$2:G$2256,"")</f>
        <v>161396</v>
      </c>
      <c r="AM1472" s="2">
        <f>_xlfn.XLOOKUP($A1472,Results!$A$2:$A$2256,Results!H$2:H$2256,"")</f>
        <v>13622010</v>
      </c>
      <c r="AN1472" s="2" t="str">
        <f>_xlfn.XLOOKUP($A1472,Results!$A$2:$A$2256,Results!I$2:I$2256,"")</f>
        <v>CHATSWORTH PRODUCTS</v>
      </c>
      <c r="AO1472" s="2">
        <f>_xlfn.XLOOKUP($A1472,Results!$A$2:$A$2256,Results!J$2:J$2256,"")</f>
        <v>703957186543</v>
      </c>
      <c r="AP1472" s="2">
        <f>_xlfn.XLOOKUP($A1472,Results!$A$2:$A$2256,Results!K$2:K$2256,"")</f>
        <v>39121117</v>
      </c>
      <c r="AQ1472" s="2">
        <f>_xlfn.XLOOKUP($A1472,Results!$A$2:$A$2256,Results!L$2:L$2256,"")</f>
        <v>0</v>
      </c>
      <c r="AR1472" s="2">
        <f>_xlfn.XLOOKUP($A1472,Results!$A$2:$A$2256,Results!M$2:M$2256,"")</f>
        <v>763613</v>
      </c>
      <c r="AS1472" s="2" t="str">
        <f>_xlfn.XLOOKUP($A1472,Results!$A$2:$A$2256,Results!N$2:N$2256,"")</f>
        <v>CHT 13622-010 1/4X2X10 CU GRDG BSBR</v>
      </c>
      <c r="AT1472" s="2" t="str">
        <f>_xlfn.XLOOKUP($A1472,Results!$A$2:$A$2256,Results!O$2:O$2256,"")</f>
        <v>CHATSWORTH PRODUCTS</v>
      </c>
      <c r="AU1472" s="2" t="str">
        <f>_xlfn.XLOOKUP($A1472,Results!$A$2:$A$2256,Results!P$2:P$2256,"")</f>
        <v>CHATSWORTH PRODUCTS INCORPORATED</v>
      </c>
      <c r="AV1472" s="2" t="str">
        <f>_xlfn.XLOOKUP($A1472,Results!$A$2:$A$2256,Results!Q$2:Q$2256,"")</f>
        <v>SINGLE_MATCH</v>
      </c>
      <c r="AW1472" s="2" t="str">
        <f>_xlfn.XLOOKUP($A1472,Results!$A$2:$A$2256,Results!R$2:R$2256,"")</f>
        <v>0.5757022646770867</v>
      </c>
      <c r="AX1472" s="2">
        <f>_xlfn.XLOOKUP($A1472,Results!$A$2:$A$2256,Results!S$2:S$2256,"")</f>
        <v>100</v>
      </c>
      <c r="AY1472" s="2">
        <f>_xlfn.XLOOKUP($A1472,Results!$A$2:$A$2256,Results!T$2:T$2256,"")</f>
        <v>100</v>
      </c>
      <c r="AZ1472" s="2">
        <f>_xlfn.XLOOKUP($A1472,Results!$A$2:$A$2256,Results!U$2:U$2256,"")</f>
        <v>100</v>
      </c>
      <c r="BA1472" s="2" t="str">
        <f>_xlfn.XLOOKUP($A1472,Results!$A$2:$A$2256,Results!V$2:V$2256,"")</f>
        <v>ILSCO</v>
      </c>
      <c r="BB1472" s="2">
        <f>_xlfn.XLOOKUP($A1472,Results!$A$2:$A$2256,Results!W$2:W$2256,"")</f>
        <v>65</v>
      </c>
      <c r="BC1472" s="2">
        <f>_xlfn.XLOOKUP($A1472,Results!$A$2:$A$2256,Results!X$2:X$2256,"")</f>
        <v>39121613</v>
      </c>
      <c r="BD1472" s="2">
        <f>_xlfn.XLOOKUP($A1472,Results!$A$2:$A$2256,Results!Y$2:Y$2256,"")</f>
        <v>81</v>
      </c>
      <c r="BE1472" s="2" t="b">
        <f>_xlfn.XLOOKUP($A1472,Results!$A$2:$A$2256,Results!Z$2:Z$2256,"")</f>
        <v>1</v>
      </c>
    </row>
    <row r="1473" spans="1:57" ht="38.25" customHeight="1" x14ac:dyDescent="0.3">
      <c r="A1473">
        <v>907150</v>
      </c>
      <c r="B1473">
        <v>281437</v>
      </c>
      <c r="C1473" t="s">
        <v>36</v>
      </c>
      <c r="D1473">
        <v>9341435445</v>
      </c>
      <c r="E1473" s="2" t="str">
        <f>VLOOKUP(F1473,'RPA Vendor Data '!F$1:$G$2418,2)</f>
        <v>GRAYBAR ELECTRIC CO. INC.</v>
      </c>
      <c r="F1473" s="2">
        <v>11471</v>
      </c>
      <c r="G1473" s="2">
        <v>1</v>
      </c>
      <c r="H1473" t="s">
        <v>4492</v>
      </c>
      <c r="I1473">
        <v>1</v>
      </c>
      <c r="J1473" t="s">
        <v>39</v>
      </c>
      <c r="K1473" t="s">
        <v>39</v>
      </c>
      <c r="L1473">
        <v>138.13999999999999</v>
      </c>
      <c r="M1473" s="2" t="s">
        <v>4484</v>
      </c>
      <c r="N1473" s="85" t="s">
        <v>4493</v>
      </c>
      <c r="O1473" t="s">
        <v>36</v>
      </c>
      <c r="P1473" t="s">
        <v>36</v>
      </c>
      <c r="Q1473" t="s">
        <v>36</v>
      </c>
      <c r="R1473">
        <v>138.13999999999999</v>
      </c>
      <c r="S1473" s="1">
        <v>45744.292108946764</v>
      </c>
      <c r="T1473" t="s">
        <v>42</v>
      </c>
      <c r="U1473" s="1">
        <v>45744.066666666673</v>
      </c>
      <c r="V1473" t="s">
        <v>43</v>
      </c>
      <c r="W1473" t="s">
        <v>36</v>
      </c>
      <c r="X1473">
        <v>0</v>
      </c>
      <c r="Y1473">
        <v>999</v>
      </c>
      <c r="Z1473" t="s">
        <v>36</v>
      </c>
      <c r="AA1473" t="s">
        <v>36</v>
      </c>
      <c r="AB1473" t="s">
        <v>36</v>
      </c>
      <c r="AC1473" t="s">
        <v>4486</v>
      </c>
      <c r="AD1473" t="s">
        <v>4486</v>
      </c>
      <c r="AE1473" t="s">
        <v>45</v>
      </c>
      <c r="AF1473" s="44">
        <v>39131705</v>
      </c>
      <c r="AG1473" s="18" t="s">
        <v>4494</v>
      </c>
      <c r="AH1473" s="18"/>
      <c r="AI1473" s="2" t="s">
        <v>48</v>
      </c>
      <c r="AJ1473" s="2" t="e">
        <f>VLOOKUP(A1473,'Classification Test Result'!$A$2:$D$2428,4,FALSE)</f>
        <v>#N/A</v>
      </c>
      <c r="AL1473" s="2">
        <f>_xlfn.XLOOKUP($A1473,Results!$A$2:$A$2256,Results!G$2:G$2256,"")</f>
        <v>158868</v>
      </c>
      <c r="AM1473" s="2">
        <f>_xlfn.XLOOKUP($A1473,Results!$A$2:$A$2256,Results!H$2:H$2256,"")</f>
        <v>11911712</v>
      </c>
      <c r="AN1473" s="2" t="str">
        <f>_xlfn.XLOOKUP($A1473,Results!$A$2:$A$2256,Results!I$2:I$2256,"")</f>
        <v>CHATSWORTH PRODUCTS</v>
      </c>
      <c r="AO1473" s="2">
        <f>_xlfn.XLOOKUP($A1473,Results!$A$2:$A$2256,Results!J$2:J$2256,"")</f>
        <v>703957184921</v>
      </c>
      <c r="AP1473" s="2">
        <f>_xlfn.XLOOKUP($A1473,Results!$A$2:$A$2256,Results!K$2:K$2256,"")</f>
        <v>39131705</v>
      </c>
      <c r="AQ1473" s="2">
        <f>_xlfn.XLOOKUP($A1473,Results!$A$2:$A$2256,Results!L$2:L$2256,"")</f>
        <v>0</v>
      </c>
      <c r="AR1473" s="2">
        <f>_xlfn.XLOOKUP($A1473,Results!$A$2:$A$2256,Results!M$2:M$2256,"")</f>
        <v>547902</v>
      </c>
      <c r="AS1473" s="2" t="str">
        <f>_xlfn.XLOOKUP($A1473,Results!$A$2:$A$2256,Results!N$2:N$2256,"")</f>
        <v>CHT 11911-712 12X54 BLK WL-RK KT</v>
      </c>
      <c r="AT1473" s="2" t="str">
        <f>_xlfn.XLOOKUP($A1473,Results!$A$2:$A$2256,Results!O$2:O$2256,"")</f>
        <v>CHATSWORTH PRODUCTS</v>
      </c>
      <c r="AU1473" s="2" t="str">
        <f>_xlfn.XLOOKUP($A1473,Results!$A$2:$A$2256,Results!P$2:P$2256,"")</f>
        <v>CHATSWORTH PRODUCTS INCORPORATED</v>
      </c>
      <c r="AV1473" s="2" t="str">
        <f>_xlfn.XLOOKUP($A1473,Results!$A$2:$A$2256,Results!Q$2:Q$2256,"")</f>
        <v>SINGLE_MATCH</v>
      </c>
      <c r="AW1473" s="2" t="str">
        <f>_xlfn.XLOOKUP($A1473,Results!$A$2:$A$2256,Results!R$2:R$2256,"")</f>
        <v>0.49080630533239644</v>
      </c>
      <c r="AX1473" s="2">
        <f>_xlfn.XLOOKUP($A1473,Results!$A$2:$A$2256,Results!S$2:S$2256,"")</f>
        <v>100</v>
      </c>
      <c r="AY1473" s="2">
        <f>_xlfn.XLOOKUP($A1473,Results!$A$2:$A$2256,Results!T$2:T$2256,"")</f>
        <v>100</v>
      </c>
      <c r="AZ1473" s="2">
        <f>_xlfn.XLOOKUP($A1473,Results!$A$2:$A$2256,Results!U$2:U$2256,"")</f>
        <v>95</v>
      </c>
      <c r="BA1473" s="2" t="str">
        <f>_xlfn.XLOOKUP($A1473,Results!$A$2:$A$2256,Results!V$2:V$2256,"")</f>
        <v>CHATSWORTH PRODUCTS</v>
      </c>
      <c r="BB1473" s="2">
        <f>_xlfn.XLOOKUP($A1473,Results!$A$2:$A$2256,Results!W$2:W$2256,"")</f>
        <v>61</v>
      </c>
      <c r="BC1473" s="2">
        <f>_xlfn.XLOOKUP($A1473,Results!$A$2:$A$2256,Results!X$2:X$2256,"")</f>
        <v>0</v>
      </c>
      <c r="BD1473" s="2">
        <f>_xlfn.XLOOKUP($A1473,Results!$A$2:$A$2256,Results!Y$2:Y$2256,"")</f>
        <v>0</v>
      </c>
      <c r="BE1473" s="2" t="b">
        <f>_xlfn.XLOOKUP($A1473,Results!$A$2:$A$2256,Results!Z$2:Z$2256,"")</f>
        <v>1</v>
      </c>
    </row>
    <row r="1474" spans="1:57" ht="38.25" customHeight="1" x14ac:dyDescent="0.3">
      <c r="A1474">
        <v>907151</v>
      </c>
      <c r="B1474">
        <v>281650</v>
      </c>
      <c r="C1474" t="s">
        <v>36</v>
      </c>
      <c r="D1474">
        <v>9341438341</v>
      </c>
      <c r="E1474" s="2" t="str">
        <f>VLOOKUP(F1474,'RPA Vendor Data '!F$1:$G$2418,2)</f>
        <v>GRAYBAR ELECTRIC CO. INC.</v>
      </c>
      <c r="F1474" s="2">
        <v>11471</v>
      </c>
      <c r="G1474" s="2">
        <v>2</v>
      </c>
      <c r="H1474" s="2" t="s">
        <v>4495</v>
      </c>
      <c r="I1474">
        <v>2</v>
      </c>
      <c r="J1474" t="s">
        <v>39</v>
      </c>
      <c r="K1474" t="s">
        <v>39</v>
      </c>
      <c r="L1474">
        <v>25.05</v>
      </c>
      <c r="M1474" s="2" t="s">
        <v>4484</v>
      </c>
      <c r="N1474" s="85" t="s">
        <v>4496</v>
      </c>
      <c r="O1474" t="s">
        <v>36</v>
      </c>
      <c r="P1474" t="s">
        <v>36</v>
      </c>
      <c r="Q1474" t="s">
        <v>36</v>
      </c>
      <c r="R1474">
        <v>50.1</v>
      </c>
      <c r="S1474" s="1">
        <v>45744.501694988423</v>
      </c>
      <c r="T1474" t="s">
        <v>42</v>
      </c>
      <c r="U1474" s="1">
        <v>45744.27847222222</v>
      </c>
      <c r="V1474" t="s">
        <v>43</v>
      </c>
      <c r="W1474" t="s">
        <v>36</v>
      </c>
      <c r="X1474">
        <v>0</v>
      </c>
      <c r="Y1474" t="s">
        <v>620</v>
      </c>
      <c r="Z1474" t="s">
        <v>36</v>
      </c>
      <c r="AA1474">
        <v>25.05</v>
      </c>
      <c r="AB1474" t="s">
        <v>36</v>
      </c>
      <c r="AC1474" t="s">
        <v>4486</v>
      </c>
      <c r="AD1474" t="s">
        <v>4486</v>
      </c>
      <c r="AE1474" t="s">
        <v>45</v>
      </c>
      <c r="AF1474" s="44">
        <v>39131705</v>
      </c>
      <c r="AG1474" s="18" t="s">
        <v>4497</v>
      </c>
      <c r="AH1474" s="18"/>
      <c r="AI1474" s="2" t="s">
        <v>48</v>
      </c>
      <c r="AJ1474" s="2" t="e">
        <f>VLOOKUP(A1474,'Classification Test Result'!$A$2:$D$2428,4,FALSE)</f>
        <v>#N/A</v>
      </c>
      <c r="AL1474" s="2">
        <f>_xlfn.XLOOKUP($A1474,Results!$A$2:$A$2256,Results!G$2:G$2256,"")</f>
        <v>341920</v>
      </c>
      <c r="AM1474" s="2">
        <f>_xlfn.XLOOKUP($A1474,Results!$A$2:$A$2256,Results!H$2:H$2256,"")</f>
        <v>11310001</v>
      </c>
      <c r="AN1474" s="2" t="str">
        <f>_xlfn.XLOOKUP($A1474,Results!$A$2:$A$2256,Results!I$2:I$2256,"")</f>
        <v>CHATSWORTH PRODUCTS</v>
      </c>
      <c r="AO1474" s="2">
        <f>_xlfn.XLOOKUP($A1474,Results!$A$2:$A$2256,Results!J$2:J$2256,"")</f>
        <v>703957175943</v>
      </c>
      <c r="AP1474" s="2">
        <f>_xlfn.XLOOKUP($A1474,Results!$A$2:$A$2256,Results!K$2:K$2256,"")</f>
        <v>39131705</v>
      </c>
      <c r="AQ1474" s="2" t="str">
        <f>_xlfn.XLOOKUP($A1474,Results!$A$2:$A$2256,Results!L$2:L$2256,"")</f>
        <v>AK10138158</v>
      </c>
      <c r="AR1474" s="2">
        <f>_xlfn.XLOOKUP($A1474,Results!$A$2:$A$2256,Results!M$2:M$2256,"")</f>
        <v>152432</v>
      </c>
      <c r="AS1474" s="2" t="str">
        <f>_xlfn.XLOOKUP($A1474,Results!$A$2:$A$2256,Results!N$2:N$2256,"")</f>
        <v>CHT 11310-001 STL GLD THRD CLG KT</v>
      </c>
      <c r="AT1474" s="2" t="str">
        <f>_xlfn.XLOOKUP($A1474,Results!$A$2:$A$2256,Results!O$2:O$2256,"")</f>
        <v>CHATSWORTH PRODUCTS</v>
      </c>
      <c r="AU1474" s="2" t="str">
        <f>_xlfn.XLOOKUP($A1474,Results!$A$2:$A$2256,Results!P$2:P$2256,"")</f>
        <v>CHATSWORTH PRODUCTS INCORPORATED</v>
      </c>
      <c r="AV1474" s="2" t="str">
        <f>_xlfn.XLOOKUP($A1474,Results!$A$2:$A$2256,Results!Q$2:Q$2256,"")</f>
        <v>MULTIPLE_MATCHES_ONE_VALID</v>
      </c>
      <c r="AW1474" s="2" t="str">
        <f>_xlfn.XLOOKUP($A1474,Results!$A$2:$A$2256,Results!R$2:R$2256,"")</f>
        <v>0.5571209287053696</v>
      </c>
      <c r="AX1474" s="2">
        <f>_xlfn.XLOOKUP($A1474,Results!$A$2:$A$2256,Results!S$2:S$2256,"")</f>
        <v>100</v>
      </c>
      <c r="AY1474" s="2">
        <f>_xlfn.XLOOKUP($A1474,Results!$A$2:$A$2256,Results!T$2:T$2256,"")</f>
        <v>100</v>
      </c>
      <c r="AZ1474" s="2">
        <f>_xlfn.XLOOKUP($A1474,Results!$A$2:$A$2256,Results!U$2:U$2256,"")</f>
        <v>84</v>
      </c>
      <c r="BA1474" s="2">
        <f>_xlfn.XLOOKUP($A1474,Results!$A$2:$A$2256,Results!V$2:V$2256,"")</f>
        <v>0</v>
      </c>
      <c r="BB1474" s="2">
        <f>_xlfn.XLOOKUP($A1474,Results!$A$2:$A$2256,Results!W$2:W$2256,"")</f>
        <v>0</v>
      </c>
      <c r="BC1474" s="2">
        <f>_xlfn.XLOOKUP($A1474,Results!$A$2:$A$2256,Results!X$2:X$2256,"")</f>
        <v>0</v>
      </c>
      <c r="BD1474" s="2">
        <f>_xlfn.XLOOKUP($A1474,Results!$A$2:$A$2256,Results!Y$2:Y$2256,"")</f>
        <v>0</v>
      </c>
      <c r="BE1474" s="2">
        <f>_xlfn.XLOOKUP($A1474,Results!$A$2:$A$2256,Results!Z$2:Z$2256,"")</f>
        <v>0</v>
      </c>
    </row>
    <row r="1475" spans="1:57" ht="38.25" customHeight="1" x14ac:dyDescent="0.3">
      <c r="A1475">
        <v>907152</v>
      </c>
      <c r="B1475">
        <v>281920</v>
      </c>
      <c r="C1475" t="s">
        <v>36</v>
      </c>
      <c r="D1475" t="s">
        <v>2026</v>
      </c>
      <c r="E1475" s="2" t="str">
        <f>VLOOKUP(F1475,'RPA Vendor Data '!F$1:$G$2418,2)</f>
        <v>ACME CONSTRUCTION SUPPLY</v>
      </c>
      <c r="F1475" s="2">
        <v>10054</v>
      </c>
      <c r="G1475" s="2">
        <v>10</v>
      </c>
      <c r="H1475" s="2" t="s">
        <v>4498</v>
      </c>
      <c r="I1475">
        <v>1</v>
      </c>
      <c r="J1475" t="s">
        <v>65</v>
      </c>
      <c r="K1475" t="s">
        <v>39</v>
      </c>
      <c r="L1475">
        <v>92.83</v>
      </c>
      <c r="M1475" s="2" t="s">
        <v>2091</v>
      </c>
      <c r="N1475" s="85" t="s">
        <v>2076</v>
      </c>
      <c r="O1475" t="s">
        <v>36</v>
      </c>
      <c r="P1475" t="s">
        <v>36</v>
      </c>
      <c r="Q1475" t="s">
        <v>36</v>
      </c>
      <c r="R1475">
        <v>92.83</v>
      </c>
      <c r="S1475" s="1">
        <v>45744.771248182871</v>
      </c>
      <c r="T1475" t="s">
        <v>42</v>
      </c>
      <c r="U1475" s="1">
        <v>45744.556944444441</v>
      </c>
      <c r="V1475" t="s">
        <v>43</v>
      </c>
      <c r="W1475" t="s">
        <v>36</v>
      </c>
      <c r="X1475">
        <v>0</v>
      </c>
      <c r="Y1475">
        <v>201</v>
      </c>
      <c r="Z1475" t="s">
        <v>36</v>
      </c>
      <c r="AA1475" t="s">
        <v>36</v>
      </c>
      <c r="AB1475" t="s">
        <v>36</v>
      </c>
      <c r="AC1475" t="s">
        <v>4499</v>
      </c>
      <c r="AD1475" t="s">
        <v>4499</v>
      </c>
      <c r="AE1475" t="s">
        <v>45</v>
      </c>
      <c r="AF1475" s="44" t="s">
        <v>46</v>
      </c>
      <c r="AG1475" s="18" t="s">
        <v>4500</v>
      </c>
      <c r="AI1475" s="2" t="s">
        <v>48</v>
      </c>
      <c r="AJ1475" s="2" t="e">
        <f>VLOOKUP(A1475,'Classification Test Result'!$A$2:$D$2428,4,FALSE)</f>
        <v>#N/A</v>
      </c>
      <c r="AL1475" s="2">
        <f>_xlfn.XLOOKUP($A1475,Results!$A$2:$A$2256,Results!G$2:G$2256,"")</f>
        <v>871753</v>
      </c>
      <c r="AM1475" s="2" t="str">
        <f>_xlfn.XLOOKUP($A1475,Results!$A$2:$A$2256,Results!H$2:H$2256,"")</f>
        <v>D180022IR</v>
      </c>
      <c r="AN1475" s="2" t="str">
        <f>_xlfn.XLOOKUP($A1475,Results!$A$2:$A$2256,Results!I$2:I$2256,"")</f>
        <v>DEWALT</v>
      </c>
      <c r="AO1475" s="2">
        <f>_xlfn.XLOOKUP($A1475,Results!$A$2:$A$2256,Results!J$2:J$2256,"")</f>
        <v>885911098533</v>
      </c>
      <c r="AP1475" s="2">
        <f>_xlfn.XLOOKUP($A1475,Results!$A$2:$A$2256,Results!K$2:K$2256,"")</f>
        <v>27112826</v>
      </c>
      <c r="AQ1475" s="2">
        <f>_xlfn.XLOOKUP($A1475,Results!$A$2:$A$2256,Results!L$2:L$2256,"")</f>
        <v>0</v>
      </c>
      <c r="AR1475" s="2">
        <f>_xlfn.XLOOKUP($A1475,Results!$A$2:$A$2256,Results!M$2:M$2256,"")</f>
        <v>722775</v>
      </c>
      <c r="AS1475" s="2" t="str">
        <f>_xlfn.XLOOKUP($A1475,Results!$A$2:$A$2256,Results!N$2:N$2256,"")</f>
        <v>B&amp;DDO D180022IR 1-3/8 35MM HL SAW</v>
      </c>
      <c r="AT1475" s="2" t="str">
        <f>_xlfn.XLOOKUP($A1475,Results!$A$2:$A$2256,Results!O$2:O$2256,"")</f>
        <v>DEWALT</v>
      </c>
      <c r="AU1475" s="2" t="str">
        <f>_xlfn.XLOOKUP($A1475,Results!$A$2:$A$2256,Results!P$2:P$2256,"")</f>
        <v>DEWALT</v>
      </c>
      <c r="AV1475" s="2" t="str">
        <f>_xlfn.XLOOKUP($A1475,Results!$A$2:$A$2256,Results!Q$2:Q$2256,"")</f>
        <v>MULTIPLE_MATCHES_ONE_VALID</v>
      </c>
      <c r="AW1475" s="2" t="str">
        <f>_xlfn.XLOOKUP($A1475,Results!$A$2:$A$2256,Results!R$2:R$2256,"")</f>
        <v>0.6044005035313234</v>
      </c>
      <c r="AX1475" s="2">
        <f>_xlfn.XLOOKUP($A1475,Results!$A$2:$A$2256,Results!S$2:S$2256,"")</f>
        <v>100</v>
      </c>
      <c r="AY1475" s="2">
        <f>_xlfn.XLOOKUP($A1475,Results!$A$2:$A$2256,Results!T$2:T$2256,"")</f>
        <v>100</v>
      </c>
      <c r="AZ1475" s="2">
        <f>_xlfn.XLOOKUP($A1475,Results!$A$2:$A$2256,Results!U$2:U$2256,"")</f>
        <v>98</v>
      </c>
      <c r="BA1475" s="2" t="str">
        <f>_xlfn.XLOOKUP($A1475,Results!$A$2:$A$2256,Results!V$2:V$2256,"")</f>
        <v>DEWALT</v>
      </c>
      <c r="BB1475" s="2">
        <f>_xlfn.XLOOKUP($A1475,Results!$A$2:$A$2256,Results!W$2:W$2256,"")</f>
        <v>77</v>
      </c>
      <c r="BC1475" s="2">
        <f>_xlfn.XLOOKUP($A1475,Results!$A$2:$A$2256,Results!X$2:X$2256,"")</f>
        <v>27112826</v>
      </c>
      <c r="BD1475" s="2">
        <f>_xlfn.XLOOKUP($A1475,Results!$A$2:$A$2256,Results!Y$2:Y$2256,"")</f>
        <v>77</v>
      </c>
      <c r="BE1475" s="2" t="b">
        <f>_xlfn.XLOOKUP($A1475,Results!$A$2:$A$2256,Results!Z$2:Z$2256,"")</f>
        <v>1</v>
      </c>
    </row>
    <row r="1476" spans="1:57" ht="38.25" customHeight="1" x14ac:dyDescent="0.3">
      <c r="A1476">
        <v>907153</v>
      </c>
      <c r="B1476">
        <v>281855</v>
      </c>
      <c r="C1476" t="s">
        <v>36</v>
      </c>
      <c r="D1476" t="s">
        <v>2115</v>
      </c>
      <c r="E1476" s="2" t="str">
        <f>VLOOKUP(F1476,'RPA Vendor Data '!F$1:$G$2418,2)</f>
        <v>ACME CONSTRUCTION SUPPLY</v>
      </c>
      <c r="F1476" s="2">
        <v>10054</v>
      </c>
      <c r="G1476" s="2">
        <v>6</v>
      </c>
      <c r="H1476" t="s">
        <v>4502</v>
      </c>
      <c r="I1476">
        <v>1</v>
      </c>
      <c r="J1476" t="s">
        <v>65</v>
      </c>
      <c r="K1476" t="s">
        <v>39</v>
      </c>
      <c r="L1476">
        <v>92.83</v>
      </c>
      <c r="M1476" s="2" t="s">
        <v>4503</v>
      </c>
      <c r="N1476" s="85" t="s">
        <v>4504</v>
      </c>
      <c r="O1476" t="s">
        <v>36</v>
      </c>
      <c r="P1476" t="s">
        <v>36</v>
      </c>
      <c r="Q1476" t="s">
        <v>36</v>
      </c>
      <c r="R1476">
        <v>92.83</v>
      </c>
      <c r="S1476" s="1">
        <v>45744.648574884261</v>
      </c>
      <c r="T1476" t="s">
        <v>42</v>
      </c>
      <c r="U1476" s="1">
        <v>45744.42291666667</v>
      </c>
      <c r="V1476" t="s">
        <v>43</v>
      </c>
      <c r="W1476" t="s">
        <v>36</v>
      </c>
      <c r="X1476">
        <v>0</v>
      </c>
      <c r="Y1476">
        <v>201</v>
      </c>
      <c r="Z1476" t="s">
        <v>36</v>
      </c>
      <c r="AA1476" t="s">
        <v>36</v>
      </c>
      <c r="AB1476" t="s">
        <v>36</v>
      </c>
      <c r="AC1476" t="s">
        <v>4499</v>
      </c>
      <c r="AD1476" t="s">
        <v>4499</v>
      </c>
      <c r="AE1476" t="s">
        <v>45</v>
      </c>
      <c r="AF1476" s="44" t="s">
        <v>46</v>
      </c>
      <c r="AG1476" s="18" t="s">
        <v>4505</v>
      </c>
      <c r="AI1476" s="2" t="s">
        <v>48</v>
      </c>
      <c r="AJ1476" s="2" t="e">
        <f>VLOOKUP(A1476,'Classification Test Result'!$A$2:$D$2428,4,FALSE)</f>
        <v>#N/A</v>
      </c>
      <c r="AL1476" s="2">
        <f>_xlfn.XLOOKUP($A1476,Results!$A$2:$A$2256,Results!G$2:G$2256,"")</f>
        <v>0</v>
      </c>
      <c r="AM1476" s="2">
        <f>_xlfn.XLOOKUP($A1476,Results!$A$2:$A$2256,Results!H$2:H$2256,"")</f>
        <v>0</v>
      </c>
      <c r="AN1476" s="2">
        <f>_xlfn.XLOOKUP($A1476,Results!$A$2:$A$2256,Results!I$2:I$2256,"")</f>
        <v>0</v>
      </c>
      <c r="AO1476" s="2">
        <f>_xlfn.XLOOKUP($A1476,Results!$A$2:$A$2256,Results!J$2:J$2256,"")</f>
        <v>0</v>
      </c>
      <c r="AP1476" s="2">
        <f>_xlfn.XLOOKUP($A1476,Results!$A$2:$A$2256,Results!K$2:K$2256,"")</f>
        <v>0</v>
      </c>
      <c r="AQ1476" s="2">
        <f>_xlfn.XLOOKUP($A1476,Results!$A$2:$A$2256,Results!L$2:L$2256,"")</f>
        <v>0</v>
      </c>
      <c r="AR1476" s="2">
        <f>_xlfn.XLOOKUP($A1476,Results!$A$2:$A$2256,Results!M$2:M$2256,"")</f>
        <v>0</v>
      </c>
      <c r="AS1476" s="2">
        <f>_xlfn.XLOOKUP($A1476,Results!$A$2:$A$2256,Results!N$2:N$2256,"")</f>
        <v>0</v>
      </c>
      <c r="AT1476" s="2" t="str">
        <f>_xlfn.XLOOKUP($A1476,Results!$A$2:$A$2256,Results!O$2:O$2256,"")</f>
        <v>CHAMPION CUTTING TOOLS</v>
      </c>
      <c r="AU1476" s="2" t="str">
        <f>_xlfn.XLOOKUP($A1476,Results!$A$2:$A$2256,Results!P$2:P$2256,"")</f>
        <v>CHAMPION</v>
      </c>
      <c r="AV1476" s="2" t="str">
        <f>_xlfn.XLOOKUP($A1476,Results!$A$2:$A$2256,Results!Q$2:Q$2256,"")</f>
        <v>SINGLE_MATCH</v>
      </c>
      <c r="AW1476" s="2">
        <f>_xlfn.XLOOKUP($A1476,Results!$A$2:$A$2256,Results!R$2:R$2256,"")</f>
        <v>0</v>
      </c>
      <c r="AX1476" s="2">
        <f>_xlfn.XLOOKUP($A1476,Results!$A$2:$A$2256,Results!S$2:S$2256,"")</f>
        <v>0</v>
      </c>
      <c r="AY1476" s="2">
        <f>_xlfn.XLOOKUP($A1476,Results!$A$2:$A$2256,Results!T$2:T$2256,"")</f>
        <v>100</v>
      </c>
      <c r="AZ1476" s="2">
        <f>_xlfn.XLOOKUP($A1476,Results!$A$2:$A$2256,Results!U$2:U$2256,"")</f>
        <v>0</v>
      </c>
      <c r="BA1476" s="2" t="str">
        <f>_xlfn.XLOOKUP($A1476,Results!$A$2:$A$2256,Results!V$2:V$2256,"")</f>
        <v>DORMER PRAMET</v>
      </c>
      <c r="BB1476" s="2">
        <f>_xlfn.XLOOKUP($A1476,Results!$A$2:$A$2256,Results!W$2:W$2256,"")</f>
        <v>79</v>
      </c>
      <c r="BC1476" s="2">
        <f>_xlfn.XLOOKUP($A1476,Results!$A$2:$A$2256,Results!X$2:X$2256,"")</f>
        <v>27112845</v>
      </c>
      <c r="BD1476" s="2">
        <f>_xlfn.XLOOKUP($A1476,Results!$A$2:$A$2256,Results!Y$2:Y$2256,"")</f>
        <v>63</v>
      </c>
      <c r="BE1476" s="2" t="b">
        <f>_xlfn.XLOOKUP($A1476,Results!$A$2:$A$2256,Results!Z$2:Z$2256,"")</f>
        <v>1</v>
      </c>
    </row>
    <row r="1477" spans="1:57" ht="38.25" customHeight="1" x14ac:dyDescent="0.3">
      <c r="A1477">
        <v>907154</v>
      </c>
      <c r="B1477">
        <v>281920</v>
      </c>
      <c r="C1477" t="s">
        <v>36</v>
      </c>
      <c r="D1477" t="s">
        <v>2026</v>
      </c>
      <c r="E1477" s="2" t="str">
        <f>VLOOKUP(F1477,'RPA Vendor Data '!F$1:$G$2418,2)</f>
        <v>ACME CONSTRUCTION SUPPLY</v>
      </c>
      <c r="F1477" s="2">
        <v>10054</v>
      </c>
      <c r="G1477" s="2">
        <v>1</v>
      </c>
      <c r="H1477" t="s">
        <v>4506</v>
      </c>
      <c r="I1477">
        <v>2</v>
      </c>
      <c r="J1477" t="s">
        <v>65</v>
      </c>
      <c r="K1477" t="s">
        <v>39</v>
      </c>
      <c r="L1477">
        <v>63.21</v>
      </c>
      <c r="M1477" s="2" t="s">
        <v>4503</v>
      </c>
      <c r="N1477" s="85" t="s">
        <v>4507</v>
      </c>
      <c r="O1477" t="s">
        <v>36</v>
      </c>
      <c r="P1477" t="s">
        <v>36</v>
      </c>
      <c r="Q1477" t="s">
        <v>36</v>
      </c>
      <c r="R1477">
        <v>126.42</v>
      </c>
      <c r="S1477" s="1">
        <v>45744.771226192133</v>
      </c>
      <c r="T1477" t="s">
        <v>42</v>
      </c>
      <c r="U1477" s="1">
        <v>45744.556250000001</v>
      </c>
      <c r="V1477" t="s">
        <v>43</v>
      </c>
      <c r="W1477" t="s">
        <v>36</v>
      </c>
      <c r="X1477">
        <v>0</v>
      </c>
      <c r="Y1477">
        <v>201</v>
      </c>
      <c r="Z1477" t="s">
        <v>36</v>
      </c>
      <c r="AA1477" t="s">
        <v>36</v>
      </c>
      <c r="AB1477" t="s">
        <v>36</v>
      </c>
      <c r="AC1477" t="s">
        <v>4499</v>
      </c>
      <c r="AD1477" t="s">
        <v>4499</v>
      </c>
      <c r="AE1477" t="s">
        <v>45</v>
      </c>
      <c r="AF1477" s="44" t="s">
        <v>46</v>
      </c>
      <c r="AG1477" s="18" t="s">
        <v>4508</v>
      </c>
      <c r="AI1477" s="2" t="s">
        <v>48</v>
      </c>
      <c r="AJ1477" s="2" t="e">
        <f>VLOOKUP(A1477,'Classification Test Result'!$A$2:$D$2428,4,FALSE)</f>
        <v>#N/A</v>
      </c>
      <c r="AL1477" s="2">
        <f>_xlfn.XLOOKUP($A1477,Results!$A$2:$A$2256,Results!G$2:G$2256,"")</f>
        <v>0</v>
      </c>
      <c r="AM1477" s="2">
        <f>_xlfn.XLOOKUP($A1477,Results!$A$2:$A$2256,Results!H$2:H$2256,"")</f>
        <v>0</v>
      </c>
      <c r="AN1477" s="2">
        <f>_xlfn.XLOOKUP($A1477,Results!$A$2:$A$2256,Results!I$2:I$2256,"")</f>
        <v>0</v>
      </c>
      <c r="AO1477" s="2">
        <f>_xlfn.XLOOKUP($A1477,Results!$A$2:$A$2256,Results!J$2:J$2256,"")</f>
        <v>0</v>
      </c>
      <c r="AP1477" s="2">
        <f>_xlfn.XLOOKUP($A1477,Results!$A$2:$A$2256,Results!K$2:K$2256,"")</f>
        <v>0</v>
      </c>
      <c r="AQ1477" s="2">
        <f>_xlfn.XLOOKUP($A1477,Results!$A$2:$A$2256,Results!L$2:L$2256,"")</f>
        <v>0</v>
      </c>
      <c r="AR1477" s="2">
        <f>_xlfn.XLOOKUP($A1477,Results!$A$2:$A$2256,Results!M$2:M$2256,"")</f>
        <v>0</v>
      </c>
      <c r="AS1477" s="2">
        <f>_xlfn.XLOOKUP($A1477,Results!$A$2:$A$2256,Results!N$2:N$2256,"")</f>
        <v>0</v>
      </c>
      <c r="AT1477" s="2" t="str">
        <f>_xlfn.XLOOKUP($A1477,Results!$A$2:$A$2256,Results!O$2:O$2256,"")</f>
        <v>CHAMPION CUTTING TOOLS</v>
      </c>
      <c r="AU1477" s="2" t="str">
        <f>_xlfn.XLOOKUP($A1477,Results!$A$2:$A$2256,Results!P$2:P$2256,"")</f>
        <v>CHAMPION</v>
      </c>
      <c r="AV1477" s="2" t="str">
        <f>_xlfn.XLOOKUP($A1477,Results!$A$2:$A$2256,Results!Q$2:Q$2256,"")</f>
        <v>SINGLE_MATCH</v>
      </c>
      <c r="AW1477" s="2">
        <f>_xlfn.XLOOKUP($A1477,Results!$A$2:$A$2256,Results!R$2:R$2256,"")</f>
        <v>0</v>
      </c>
      <c r="AX1477" s="2">
        <f>_xlfn.XLOOKUP($A1477,Results!$A$2:$A$2256,Results!S$2:S$2256,"")</f>
        <v>0</v>
      </c>
      <c r="AY1477" s="2">
        <f>_xlfn.XLOOKUP($A1477,Results!$A$2:$A$2256,Results!T$2:T$2256,"")</f>
        <v>100</v>
      </c>
      <c r="AZ1477" s="2">
        <f>_xlfn.XLOOKUP($A1477,Results!$A$2:$A$2256,Results!U$2:U$2256,"")</f>
        <v>0</v>
      </c>
      <c r="BA1477" s="2">
        <f>_xlfn.XLOOKUP($A1477,Results!$A$2:$A$2256,Results!V$2:V$2256,"")</f>
        <v>0</v>
      </c>
      <c r="BB1477" s="2">
        <f>_xlfn.XLOOKUP($A1477,Results!$A$2:$A$2256,Results!W$2:W$2256,"")</f>
        <v>0</v>
      </c>
      <c r="BC1477" s="2">
        <f>_xlfn.XLOOKUP($A1477,Results!$A$2:$A$2256,Results!X$2:X$2256,"")</f>
        <v>0</v>
      </c>
      <c r="BD1477" s="2">
        <f>_xlfn.XLOOKUP($A1477,Results!$A$2:$A$2256,Results!Y$2:Y$2256,"")</f>
        <v>0</v>
      </c>
      <c r="BE1477" s="2">
        <f>_xlfn.XLOOKUP($A1477,Results!$A$2:$A$2256,Results!Z$2:Z$2256,"")</f>
        <v>0</v>
      </c>
    </row>
    <row r="1478" spans="1:57" ht="38.25" customHeight="1" x14ac:dyDescent="0.3">
      <c r="A1478">
        <v>907155</v>
      </c>
      <c r="B1478">
        <v>281920</v>
      </c>
      <c r="C1478" t="s">
        <v>36</v>
      </c>
      <c r="D1478" t="s">
        <v>2026</v>
      </c>
      <c r="E1478" s="2" t="str">
        <f>VLOOKUP(F1478,'RPA Vendor Data '!F$1:$G$2418,2)</f>
        <v>ACME CONSTRUCTION SUPPLY</v>
      </c>
      <c r="F1478" s="2">
        <v>10054</v>
      </c>
      <c r="G1478" s="2">
        <v>3</v>
      </c>
      <c r="H1478" t="s">
        <v>4509</v>
      </c>
      <c r="I1478">
        <v>2</v>
      </c>
      <c r="J1478" t="s">
        <v>65</v>
      </c>
      <c r="K1478" t="s">
        <v>39</v>
      </c>
      <c r="L1478">
        <v>86.37</v>
      </c>
      <c r="M1478" s="2" t="s">
        <v>4503</v>
      </c>
      <c r="N1478" s="85" t="s">
        <v>4510</v>
      </c>
      <c r="O1478" t="s">
        <v>36</v>
      </c>
      <c r="P1478" t="s">
        <v>36</v>
      </c>
      <c r="Q1478" t="s">
        <v>36</v>
      </c>
      <c r="R1478">
        <v>172.74</v>
      </c>
      <c r="S1478" s="1">
        <v>45744.771169444437</v>
      </c>
      <c r="T1478" t="s">
        <v>42</v>
      </c>
      <c r="U1478" s="1">
        <v>45744.556944444441</v>
      </c>
      <c r="V1478" t="s">
        <v>43</v>
      </c>
      <c r="W1478" t="s">
        <v>36</v>
      </c>
      <c r="X1478">
        <v>0</v>
      </c>
      <c r="Y1478">
        <v>201</v>
      </c>
      <c r="Z1478" t="s">
        <v>36</v>
      </c>
      <c r="AA1478" t="s">
        <v>36</v>
      </c>
      <c r="AB1478" t="s">
        <v>36</v>
      </c>
      <c r="AC1478" t="s">
        <v>4499</v>
      </c>
      <c r="AD1478" t="s">
        <v>4499</v>
      </c>
      <c r="AE1478" t="s">
        <v>45</v>
      </c>
      <c r="AF1478" s="44" t="s">
        <v>46</v>
      </c>
      <c r="AG1478" s="18" t="s">
        <v>4511</v>
      </c>
      <c r="AI1478" s="2" t="s">
        <v>48</v>
      </c>
      <c r="AJ1478" s="2" t="e">
        <f>VLOOKUP(A1478,'Classification Test Result'!$A$2:$D$2428,4,FALSE)</f>
        <v>#N/A</v>
      </c>
      <c r="AL1478" s="2">
        <f>_xlfn.XLOOKUP($A1478,Results!$A$2:$A$2256,Results!G$2:G$2256,"")</f>
        <v>0</v>
      </c>
      <c r="AM1478" s="2">
        <f>_xlfn.XLOOKUP($A1478,Results!$A$2:$A$2256,Results!H$2:H$2256,"")</f>
        <v>0</v>
      </c>
      <c r="AN1478" s="2">
        <f>_xlfn.XLOOKUP($A1478,Results!$A$2:$A$2256,Results!I$2:I$2256,"")</f>
        <v>0</v>
      </c>
      <c r="AO1478" s="2">
        <f>_xlfn.XLOOKUP($A1478,Results!$A$2:$A$2256,Results!J$2:J$2256,"")</f>
        <v>0</v>
      </c>
      <c r="AP1478" s="2">
        <f>_xlfn.XLOOKUP($A1478,Results!$A$2:$A$2256,Results!K$2:K$2256,"")</f>
        <v>0</v>
      </c>
      <c r="AQ1478" s="2">
        <f>_xlfn.XLOOKUP($A1478,Results!$A$2:$A$2256,Results!L$2:L$2256,"")</f>
        <v>0</v>
      </c>
      <c r="AR1478" s="2">
        <f>_xlfn.XLOOKUP($A1478,Results!$A$2:$A$2256,Results!M$2:M$2256,"")</f>
        <v>0</v>
      </c>
      <c r="AS1478" s="2">
        <f>_xlfn.XLOOKUP($A1478,Results!$A$2:$A$2256,Results!N$2:N$2256,"")</f>
        <v>0</v>
      </c>
      <c r="AT1478" s="2" t="str">
        <f>_xlfn.XLOOKUP($A1478,Results!$A$2:$A$2256,Results!O$2:O$2256,"")</f>
        <v>CHAMPION CUTTING TOOLS</v>
      </c>
      <c r="AU1478" s="2" t="str">
        <f>_xlfn.XLOOKUP($A1478,Results!$A$2:$A$2256,Results!P$2:P$2256,"")</f>
        <v>CHAMPION</v>
      </c>
      <c r="AV1478" s="2" t="str">
        <f>_xlfn.XLOOKUP($A1478,Results!$A$2:$A$2256,Results!Q$2:Q$2256,"")</f>
        <v>SINGLE_MATCH</v>
      </c>
      <c r="AW1478" s="2">
        <f>_xlfn.XLOOKUP($A1478,Results!$A$2:$A$2256,Results!R$2:R$2256,"")</f>
        <v>0</v>
      </c>
      <c r="AX1478" s="2">
        <f>_xlfn.XLOOKUP($A1478,Results!$A$2:$A$2256,Results!S$2:S$2256,"")</f>
        <v>0</v>
      </c>
      <c r="AY1478" s="2">
        <f>_xlfn.XLOOKUP($A1478,Results!$A$2:$A$2256,Results!T$2:T$2256,"")</f>
        <v>100</v>
      </c>
      <c r="AZ1478" s="2">
        <f>_xlfn.XLOOKUP($A1478,Results!$A$2:$A$2256,Results!U$2:U$2256,"")</f>
        <v>0</v>
      </c>
      <c r="BA1478" s="2">
        <f>_xlfn.XLOOKUP($A1478,Results!$A$2:$A$2256,Results!V$2:V$2256,"")</f>
        <v>0</v>
      </c>
      <c r="BB1478" s="2">
        <f>_xlfn.XLOOKUP($A1478,Results!$A$2:$A$2256,Results!W$2:W$2256,"")</f>
        <v>0</v>
      </c>
      <c r="BC1478" s="2">
        <f>_xlfn.XLOOKUP($A1478,Results!$A$2:$A$2256,Results!X$2:X$2256,"")</f>
        <v>23241600</v>
      </c>
      <c r="BD1478" s="2">
        <f>_xlfn.XLOOKUP($A1478,Results!$A$2:$A$2256,Results!Y$2:Y$2256,"")</f>
        <v>62</v>
      </c>
      <c r="BE1478" s="2">
        <f>_xlfn.XLOOKUP($A1478,Results!$A$2:$A$2256,Results!Z$2:Z$2256,"")</f>
        <v>0</v>
      </c>
    </row>
    <row r="1479" spans="1:57" ht="38.25" customHeight="1" x14ac:dyDescent="0.3">
      <c r="A1479">
        <v>907156</v>
      </c>
      <c r="B1479">
        <v>281920</v>
      </c>
      <c r="C1479" t="s">
        <v>36</v>
      </c>
      <c r="D1479" t="s">
        <v>2026</v>
      </c>
      <c r="E1479" s="2" t="str">
        <f>VLOOKUP(F1479,'RPA Vendor Data '!F$1:$G$2418,2)</f>
        <v>ACME CONSTRUCTION SUPPLY</v>
      </c>
      <c r="F1479" s="2">
        <v>10054</v>
      </c>
      <c r="G1479" s="2">
        <v>2</v>
      </c>
      <c r="H1479" t="s">
        <v>4512</v>
      </c>
      <c r="I1479">
        <v>2</v>
      </c>
      <c r="J1479" t="s">
        <v>65</v>
      </c>
      <c r="K1479" t="s">
        <v>39</v>
      </c>
      <c r="L1479">
        <v>36.92</v>
      </c>
      <c r="M1479" s="2" t="s">
        <v>4503</v>
      </c>
      <c r="N1479" s="85" t="s">
        <v>4513</v>
      </c>
      <c r="O1479" t="s">
        <v>36</v>
      </c>
      <c r="P1479" t="s">
        <v>36</v>
      </c>
      <c r="Q1479" t="s">
        <v>36</v>
      </c>
      <c r="R1479">
        <v>73.84</v>
      </c>
      <c r="S1479" s="1">
        <v>45744.771229166668</v>
      </c>
      <c r="T1479" t="s">
        <v>42</v>
      </c>
      <c r="U1479" s="1">
        <v>45744.556944444441</v>
      </c>
      <c r="V1479" t="s">
        <v>43</v>
      </c>
      <c r="W1479" t="s">
        <v>36</v>
      </c>
      <c r="X1479">
        <v>0</v>
      </c>
      <c r="Y1479">
        <v>201</v>
      </c>
      <c r="Z1479" t="s">
        <v>36</v>
      </c>
      <c r="AA1479" t="s">
        <v>36</v>
      </c>
      <c r="AB1479" t="s">
        <v>36</v>
      </c>
      <c r="AC1479" t="s">
        <v>4499</v>
      </c>
      <c r="AD1479" t="s">
        <v>4499</v>
      </c>
      <c r="AE1479" t="s">
        <v>45</v>
      </c>
      <c r="AF1479" s="44" t="s">
        <v>46</v>
      </c>
      <c r="AG1479" s="18" t="s">
        <v>4514</v>
      </c>
      <c r="AI1479" s="2" t="s">
        <v>48</v>
      </c>
      <c r="AJ1479" s="2" t="e">
        <f>VLOOKUP(A1479,'Classification Test Result'!$A$2:$D$2428,4,FALSE)</f>
        <v>#N/A</v>
      </c>
      <c r="AL1479" s="2">
        <f>_xlfn.XLOOKUP($A1479,Results!$A$2:$A$2256,Results!G$2:G$2256,"")</f>
        <v>0</v>
      </c>
      <c r="AM1479" s="2">
        <f>_xlfn.XLOOKUP($A1479,Results!$A$2:$A$2256,Results!H$2:H$2256,"")</f>
        <v>0</v>
      </c>
      <c r="AN1479" s="2">
        <f>_xlfn.XLOOKUP($A1479,Results!$A$2:$A$2256,Results!I$2:I$2256,"")</f>
        <v>0</v>
      </c>
      <c r="AO1479" s="2">
        <f>_xlfn.XLOOKUP($A1479,Results!$A$2:$A$2256,Results!J$2:J$2256,"")</f>
        <v>0</v>
      </c>
      <c r="AP1479" s="2">
        <f>_xlfn.XLOOKUP($A1479,Results!$A$2:$A$2256,Results!K$2:K$2256,"")</f>
        <v>0</v>
      </c>
      <c r="AQ1479" s="2">
        <f>_xlfn.XLOOKUP($A1479,Results!$A$2:$A$2256,Results!L$2:L$2256,"")</f>
        <v>0</v>
      </c>
      <c r="AR1479" s="2">
        <f>_xlfn.XLOOKUP($A1479,Results!$A$2:$A$2256,Results!M$2:M$2256,"")</f>
        <v>0</v>
      </c>
      <c r="AS1479" s="2">
        <f>_xlfn.XLOOKUP($A1479,Results!$A$2:$A$2256,Results!N$2:N$2256,"")</f>
        <v>0</v>
      </c>
      <c r="AT1479" s="2" t="str">
        <f>_xlfn.XLOOKUP($A1479,Results!$A$2:$A$2256,Results!O$2:O$2256,"")</f>
        <v>CHAMPION CUTTING TOOLS</v>
      </c>
      <c r="AU1479" s="2" t="str">
        <f>_xlfn.XLOOKUP($A1479,Results!$A$2:$A$2256,Results!P$2:P$2256,"")</f>
        <v>CHAMPION</v>
      </c>
      <c r="AV1479" s="2" t="str">
        <f>_xlfn.XLOOKUP($A1479,Results!$A$2:$A$2256,Results!Q$2:Q$2256,"")</f>
        <v>SINGLE_MATCH</v>
      </c>
      <c r="AW1479" s="2">
        <f>_xlfn.XLOOKUP($A1479,Results!$A$2:$A$2256,Results!R$2:R$2256,"")</f>
        <v>0</v>
      </c>
      <c r="AX1479" s="2">
        <f>_xlfn.XLOOKUP($A1479,Results!$A$2:$A$2256,Results!S$2:S$2256,"")</f>
        <v>0</v>
      </c>
      <c r="AY1479" s="2">
        <f>_xlfn.XLOOKUP($A1479,Results!$A$2:$A$2256,Results!T$2:T$2256,"")</f>
        <v>100</v>
      </c>
      <c r="AZ1479" s="2">
        <f>_xlfn.XLOOKUP($A1479,Results!$A$2:$A$2256,Results!U$2:U$2256,"")</f>
        <v>0</v>
      </c>
      <c r="BA1479" s="2" t="str">
        <f>_xlfn.XLOOKUP($A1479,Results!$A$2:$A$2256,Results!V$2:V$2256,"")</f>
        <v>HILTI</v>
      </c>
      <c r="BB1479" s="2">
        <f>_xlfn.XLOOKUP($A1479,Results!$A$2:$A$2256,Results!W$2:W$2256,"")</f>
        <v>62</v>
      </c>
      <c r="BC1479" s="2">
        <f>_xlfn.XLOOKUP($A1479,Results!$A$2:$A$2256,Results!X$2:X$2256,"")</f>
        <v>20121600</v>
      </c>
      <c r="BD1479" s="2">
        <f>_xlfn.XLOOKUP($A1479,Results!$A$2:$A$2256,Results!Y$2:Y$2256,"")</f>
        <v>62</v>
      </c>
      <c r="BE1479" s="2" t="b">
        <f>_xlfn.XLOOKUP($A1479,Results!$A$2:$A$2256,Results!Z$2:Z$2256,"")</f>
        <v>1</v>
      </c>
    </row>
    <row r="1480" spans="1:57" ht="38.25" customHeight="1" x14ac:dyDescent="0.3">
      <c r="A1480">
        <v>907157</v>
      </c>
      <c r="B1480">
        <v>281920</v>
      </c>
      <c r="C1480" t="s">
        <v>36</v>
      </c>
      <c r="D1480" t="s">
        <v>2026</v>
      </c>
      <c r="E1480" s="2" t="str">
        <f>VLOOKUP(F1480,'RPA Vendor Data '!F$1:$G$2418,2)</f>
        <v>ACME CONSTRUCTION SUPPLY</v>
      </c>
      <c r="F1480" s="2">
        <v>10054</v>
      </c>
      <c r="G1480" s="2">
        <v>4</v>
      </c>
      <c r="H1480" t="s">
        <v>4515</v>
      </c>
      <c r="I1480">
        <v>2</v>
      </c>
      <c r="J1480" t="s">
        <v>65</v>
      </c>
      <c r="K1480" t="s">
        <v>39</v>
      </c>
      <c r="L1480">
        <v>88.07</v>
      </c>
      <c r="M1480" s="2" t="s">
        <v>4503</v>
      </c>
      <c r="N1480" s="85" t="s">
        <v>4516</v>
      </c>
      <c r="O1480" t="s">
        <v>36</v>
      </c>
      <c r="P1480" t="s">
        <v>36</v>
      </c>
      <c r="Q1480" t="s">
        <v>36</v>
      </c>
      <c r="R1480">
        <v>176.14</v>
      </c>
      <c r="S1480" s="1">
        <v>45744.771178391202</v>
      </c>
      <c r="T1480" t="s">
        <v>42</v>
      </c>
      <c r="U1480" s="1">
        <v>45744.556944444441</v>
      </c>
      <c r="V1480" t="s">
        <v>43</v>
      </c>
      <c r="W1480" t="s">
        <v>36</v>
      </c>
      <c r="X1480">
        <v>0</v>
      </c>
      <c r="Y1480">
        <v>201</v>
      </c>
      <c r="Z1480" t="s">
        <v>36</v>
      </c>
      <c r="AA1480" t="s">
        <v>36</v>
      </c>
      <c r="AB1480" t="s">
        <v>36</v>
      </c>
      <c r="AC1480" t="s">
        <v>4499</v>
      </c>
      <c r="AD1480" t="s">
        <v>4499</v>
      </c>
      <c r="AE1480" t="s">
        <v>45</v>
      </c>
      <c r="AF1480" s="44" t="s">
        <v>46</v>
      </c>
      <c r="AG1480" s="18" t="s">
        <v>4517</v>
      </c>
      <c r="AI1480" s="2" t="s">
        <v>48</v>
      </c>
      <c r="AJ1480" s="2" t="e">
        <f>VLOOKUP(A1480,'Classification Test Result'!$A$2:$D$2428,4,FALSE)</f>
        <v>#N/A</v>
      </c>
      <c r="AL1480" s="2">
        <f>_xlfn.XLOOKUP($A1480,Results!$A$2:$A$2256,Results!G$2:G$2256,"")</f>
        <v>0</v>
      </c>
      <c r="AM1480" s="2">
        <f>_xlfn.XLOOKUP($A1480,Results!$A$2:$A$2256,Results!H$2:H$2256,"")</f>
        <v>0</v>
      </c>
      <c r="AN1480" s="2">
        <f>_xlfn.XLOOKUP($A1480,Results!$A$2:$A$2256,Results!I$2:I$2256,"")</f>
        <v>0</v>
      </c>
      <c r="AO1480" s="2">
        <f>_xlfn.XLOOKUP($A1480,Results!$A$2:$A$2256,Results!J$2:J$2256,"")</f>
        <v>0</v>
      </c>
      <c r="AP1480" s="2">
        <f>_xlfn.XLOOKUP($A1480,Results!$A$2:$A$2256,Results!K$2:K$2256,"")</f>
        <v>0</v>
      </c>
      <c r="AQ1480" s="2">
        <f>_xlfn.XLOOKUP($A1480,Results!$A$2:$A$2256,Results!L$2:L$2256,"")</f>
        <v>0</v>
      </c>
      <c r="AR1480" s="2">
        <f>_xlfn.XLOOKUP($A1480,Results!$A$2:$A$2256,Results!M$2:M$2256,"")</f>
        <v>0</v>
      </c>
      <c r="AS1480" s="2">
        <f>_xlfn.XLOOKUP($A1480,Results!$A$2:$A$2256,Results!N$2:N$2256,"")</f>
        <v>0</v>
      </c>
      <c r="AT1480" s="2" t="str">
        <f>_xlfn.XLOOKUP($A1480,Results!$A$2:$A$2256,Results!O$2:O$2256,"")</f>
        <v>CHAMPION CUTTING TOOLS</v>
      </c>
      <c r="AU1480" s="2" t="str">
        <f>_xlfn.XLOOKUP($A1480,Results!$A$2:$A$2256,Results!P$2:P$2256,"")</f>
        <v>CHAMPION</v>
      </c>
      <c r="AV1480" s="2" t="str">
        <f>_xlfn.XLOOKUP($A1480,Results!$A$2:$A$2256,Results!Q$2:Q$2256,"")</f>
        <v>SINGLE_MATCH</v>
      </c>
      <c r="AW1480" s="2">
        <f>_xlfn.XLOOKUP($A1480,Results!$A$2:$A$2256,Results!R$2:R$2256,"")</f>
        <v>0</v>
      </c>
      <c r="AX1480" s="2">
        <f>_xlfn.XLOOKUP($A1480,Results!$A$2:$A$2256,Results!S$2:S$2256,"")</f>
        <v>0</v>
      </c>
      <c r="AY1480" s="2">
        <f>_xlfn.XLOOKUP($A1480,Results!$A$2:$A$2256,Results!T$2:T$2256,"")</f>
        <v>100</v>
      </c>
      <c r="AZ1480" s="2">
        <f>_xlfn.XLOOKUP($A1480,Results!$A$2:$A$2256,Results!U$2:U$2256,"")</f>
        <v>0</v>
      </c>
      <c r="BA1480" s="2">
        <f>_xlfn.XLOOKUP($A1480,Results!$A$2:$A$2256,Results!V$2:V$2256,"")</f>
        <v>0</v>
      </c>
      <c r="BB1480" s="2">
        <f>_xlfn.XLOOKUP($A1480,Results!$A$2:$A$2256,Results!W$2:W$2256,"")</f>
        <v>0</v>
      </c>
      <c r="BC1480" s="2">
        <f>_xlfn.XLOOKUP($A1480,Results!$A$2:$A$2256,Results!X$2:X$2256,"")</f>
        <v>23241640</v>
      </c>
      <c r="BD1480" s="2">
        <f>_xlfn.XLOOKUP($A1480,Results!$A$2:$A$2256,Results!Y$2:Y$2256,"")</f>
        <v>81</v>
      </c>
      <c r="BE1480" s="2">
        <f>_xlfn.XLOOKUP($A1480,Results!$A$2:$A$2256,Results!Z$2:Z$2256,"")</f>
        <v>0</v>
      </c>
    </row>
    <row r="1481" spans="1:57" ht="38.25" customHeight="1" x14ac:dyDescent="0.3">
      <c r="A1481">
        <v>907158</v>
      </c>
      <c r="B1481">
        <v>281639</v>
      </c>
      <c r="C1481" t="s">
        <v>36</v>
      </c>
      <c r="D1481">
        <v>9341431328</v>
      </c>
      <c r="E1481" s="2" t="str">
        <f>VLOOKUP(F1481,'RPA Vendor Data '!F$1:$G$2418,2)</f>
        <v>GRAYBAR ELECTRIC CO. INC.</v>
      </c>
      <c r="F1481" s="2">
        <v>11471</v>
      </c>
      <c r="G1481" s="2">
        <v>1</v>
      </c>
      <c r="H1481" t="s">
        <v>4518</v>
      </c>
      <c r="I1481">
        <v>1</v>
      </c>
      <c r="J1481" t="s">
        <v>39</v>
      </c>
      <c r="K1481" t="s">
        <v>39</v>
      </c>
      <c r="L1481">
        <v>143.05000000000001</v>
      </c>
      <c r="M1481" s="2" t="s">
        <v>4519</v>
      </c>
      <c r="N1481" s="85" t="s">
        <v>4520</v>
      </c>
      <c r="O1481" t="s">
        <v>36</v>
      </c>
      <c r="P1481" t="s">
        <v>36</v>
      </c>
      <c r="Q1481" t="s">
        <v>36</v>
      </c>
      <c r="R1481">
        <v>143.05000000000001</v>
      </c>
      <c r="S1481" s="1">
        <v>45744.501945173608</v>
      </c>
      <c r="T1481" t="s">
        <v>42</v>
      </c>
      <c r="U1481" s="1">
        <v>45744.275000000001</v>
      </c>
      <c r="V1481" t="s">
        <v>43</v>
      </c>
      <c r="W1481" t="s">
        <v>36</v>
      </c>
      <c r="X1481">
        <v>1</v>
      </c>
      <c r="Y1481" t="s">
        <v>54</v>
      </c>
      <c r="Z1481" t="s">
        <v>36</v>
      </c>
      <c r="AA1481">
        <v>143.05000000000001</v>
      </c>
      <c r="AB1481" t="s">
        <v>36</v>
      </c>
      <c r="AC1481" t="s">
        <v>4521</v>
      </c>
      <c r="AD1481" t="s">
        <v>4521</v>
      </c>
      <c r="AE1481" t="s">
        <v>45</v>
      </c>
      <c r="AF1481" s="44" t="s">
        <v>46</v>
      </c>
      <c r="AG1481" s="18" t="s">
        <v>4522</v>
      </c>
      <c r="AI1481" s="2" t="s">
        <v>48</v>
      </c>
      <c r="AJ1481" s="2" t="e">
        <f>VLOOKUP(A1481,'Classification Test Result'!$A$2:$D$2428,4,FALSE)</f>
        <v>#N/A</v>
      </c>
      <c r="AL1481" s="2">
        <f>_xlfn.XLOOKUP($A1481,Results!$A$2:$A$2256,Results!G$2:G$2256,"")</f>
        <v>113566</v>
      </c>
      <c r="AM1481" s="2" t="str">
        <f>_xlfn.XLOOKUP($A1481,Results!$A$2:$A$2256,Results!H$2:H$2256,"")</f>
        <v>40DXW33</v>
      </c>
      <c r="AN1481" s="2" t="str">
        <f>_xlfn.XLOOKUP($A1481,Results!$A$2:$A$2256,Results!I$2:I$2256,"")</f>
        <v>CHAMPION FIBERGLASS</v>
      </c>
      <c r="AO1481" s="2">
        <f>_xlfn.XLOOKUP($A1481,Results!$A$2:$A$2256,Results!J$2:J$2256,"")</f>
        <v>196306078901</v>
      </c>
      <c r="AP1481" s="2">
        <f>_xlfn.XLOOKUP($A1481,Results!$A$2:$A$2256,Results!K$2:K$2256,"")</f>
        <v>39131700</v>
      </c>
      <c r="AQ1481" s="2">
        <f>_xlfn.XLOOKUP($A1481,Results!$A$2:$A$2256,Results!L$2:L$2256,"")</f>
        <v>0</v>
      </c>
      <c r="AR1481" s="2">
        <f>_xlfn.XLOOKUP($A1481,Results!$A$2:$A$2256,Results!M$2:M$2256,"")</f>
        <v>875310</v>
      </c>
      <c r="AS1481" s="2" t="str">
        <f>_xlfn.XLOOKUP($A1481,Results!$A$2:$A$2256,Results!N$2:N$2256,"")</f>
        <v>CFI 40DXW33 4IN MALE ADAPTER</v>
      </c>
      <c r="AT1481" s="2" t="str">
        <f>_xlfn.XLOOKUP($A1481,Results!$A$2:$A$2256,Results!O$2:O$2256,"")</f>
        <v>CHAMPION FIBERGLASS</v>
      </c>
      <c r="AU1481" s="2" t="str">
        <f>_xlfn.XLOOKUP($A1481,Results!$A$2:$A$2256,Results!P$2:P$2256,"")</f>
        <v>CHAMPION FIBERGLASS</v>
      </c>
      <c r="AV1481" s="2" t="str">
        <f>_xlfn.XLOOKUP($A1481,Results!$A$2:$A$2256,Results!Q$2:Q$2256,"")</f>
        <v>SINGLE_MATCH</v>
      </c>
      <c r="AW1481" s="2" t="str">
        <f>_xlfn.XLOOKUP($A1481,Results!$A$2:$A$2256,Results!R$2:R$2256,"")</f>
        <v>0.5898593687022782</v>
      </c>
      <c r="AX1481" s="2">
        <f>_xlfn.XLOOKUP($A1481,Results!$A$2:$A$2256,Results!S$2:S$2256,"")</f>
        <v>100</v>
      </c>
      <c r="AY1481" s="2">
        <f>_xlfn.XLOOKUP($A1481,Results!$A$2:$A$2256,Results!T$2:T$2256,"")</f>
        <v>100</v>
      </c>
      <c r="AZ1481" s="2">
        <f>_xlfn.XLOOKUP($A1481,Results!$A$2:$A$2256,Results!U$2:U$2256,"")</f>
        <v>100</v>
      </c>
      <c r="BA1481" s="2">
        <f>_xlfn.XLOOKUP($A1481,Results!$A$2:$A$2256,Results!V$2:V$2256,"")</f>
        <v>0</v>
      </c>
      <c r="BB1481" s="2">
        <f>_xlfn.XLOOKUP($A1481,Results!$A$2:$A$2256,Results!W$2:W$2256,"")</f>
        <v>0</v>
      </c>
      <c r="BC1481" s="2">
        <f>_xlfn.XLOOKUP($A1481,Results!$A$2:$A$2256,Results!X$2:X$2256,"")</f>
        <v>0</v>
      </c>
      <c r="BD1481" s="2">
        <f>_xlfn.XLOOKUP($A1481,Results!$A$2:$A$2256,Results!Y$2:Y$2256,"")</f>
        <v>0</v>
      </c>
      <c r="BE1481" s="2">
        <f>_xlfn.XLOOKUP($A1481,Results!$A$2:$A$2256,Results!Z$2:Z$2256,"")</f>
        <v>0</v>
      </c>
    </row>
    <row r="1482" spans="1:57" ht="38.25" customHeight="1" x14ac:dyDescent="0.3">
      <c r="A1482">
        <v>907159</v>
      </c>
      <c r="B1482">
        <v>281855</v>
      </c>
      <c r="C1482" t="s">
        <v>36</v>
      </c>
      <c r="D1482" t="s">
        <v>2115</v>
      </c>
      <c r="E1482" s="2" t="str">
        <f>VLOOKUP(F1482,'RPA Vendor Data '!F$1:$G$2418,2)</f>
        <v>ACME CONSTRUCTION SUPPLY</v>
      </c>
      <c r="F1482" s="2">
        <v>10054</v>
      </c>
      <c r="G1482" s="2">
        <v>2</v>
      </c>
      <c r="H1482" t="s">
        <v>4523</v>
      </c>
      <c r="I1482">
        <v>3</v>
      </c>
      <c r="J1482" t="s">
        <v>65</v>
      </c>
      <c r="K1482" t="s">
        <v>39</v>
      </c>
      <c r="L1482">
        <v>44.57</v>
      </c>
      <c r="M1482" s="2" t="s">
        <v>4503</v>
      </c>
      <c r="N1482" s="85" t="s">
        <v>4524</v>
      </c>
      <c r="O1482" t="s">
        <v>36</v>
      </c>
      <c r="P1482" t="s">
        <v>36</v>
      </c>
      <c r="Q1482" t="s">
        <v>36</v>
      </c>
      <c r="R1482">
        <v>133.71</v>
      </c>
      <c r="S1482" s="1">
        <v>45744.648581909722</v>
      </c>
      <c r="T1482" t="s">
        <v>42</v>
      </c>
      <c r="U1482" s="1">
        <v>45744.42291666667</v>
      </c>
      <c r="V1482" t="s">
        <v>43</v>
      </c>
      <c r="W1482" t="s">
        <v>36</v>
      </c>
      <c r="X1482">
        <v>0</v>
      </c>
      <c r="Y1482">
        <v>201</v>
      </c>
      <c r="Z1482" t="s">
        <v>36</v>
      </c>
      <c r="AA1482" t="s">
        <v>36</v>
      </c>
      <c r="AB1482" t="s">
        <v>36</v>
      </c>
      <c r="AC1482" t="s">
        <v>4499</v>
      </c>
      <c r="AD1482" t="s">
        <v>4499</v>
      </c>
      <c r="AE1482" t="s">
        <v>45</v>
      </c>
      <c r="AF1482" s="44" t="s">
        <v>46</v>
      </c>
      <c r="AG1482" s="18" t="s">
        <v>4525</v>
      </c>
      <c r="AI1482" s="2" t="s">
        <v>48</v>
      </c>
      <c r="AJ1482" s="2" t="e">
        <f>VLOOKUP(A1482,'Classification Test Result'!$A$2:$D$2428,4,FALSE)</f>
        <v>#N/A</v>
      </c>
      <c r="AL1482" s="2">
        <f>_xlfn.XLOOKUP($A1482,Results!$A$2:$A$2256,Results!G$2:G$2256,"")</f>
        <v>0</v>
      </c>
      <c r="AM1482" s="2">
        <f>_xlfn.XLOOKUP($A1482,Results!$A$2:$A$2256,Results!H$2:H$2256,"")</f>
        <v>0</v>
      </c>
      <c r="AN1482" s="2">
        <f>_xlfn.XLOOKUP($A1482,Results!$A$2:$A$2256,Results!I$2:I$2256,"")</f>
        <v>0</v>
      </c>
      <c r="AO1482" s="2">
        <f>_xlfn.XLOOKUP($A1482,Results!$A$2:$A$2256,Results!J$2:J$2256,"")</f>
        <v>0</v>
      </c>
      <c r="AP1482" s="2">
        <f>_xlfn.XLOOKUP($A1482,Results!$A$2:$A$2256,Results!K$2:K$2256,"")</f>
        <v>0</v>
      </c>
      <c r="AQ1482" s="2">
        <f>_xlfn.XLOOKUP($A1482,Results!$A$2:$A$2256,Results!L$2:L$2256,"")</f>
        <v>0</v>
      </c>
      <c r="AR1482" s="2">
        <f>_xlfn.XLOOKUP($A1482,Results!$A$2:$A$2256,Results!M$2:M$2256,"")</f>
        <v>0</v>
      </c>
      <c r="AS1482" s="2">
        <f>_xlfn.XLOOKUP($A1482,Results!$A$2:$A$2256,Results!N$2:N$2256,"")</f>
        <v>0</v>
      </c>
      <c r="AT1482" s="2" t="str">
        <f>_xlfn.XLOOKUP($A1482,Results!$A$2:$A$2256,Results!O$2:O$2256,"")</f>
        <v>CHAMPION CUTTING TOOLS</v>
      </c>
      <c r="AU1482" s="2" t="str">
        <f>_xlfn.XLOOKUP($A1482,Results!$A$2:$A$2256,Results!P$2:P$2256,"")</f>
        <v>CHAMPION</v>
      </c>
      <c r="AV1482" s="2" t="str">
        <f>_xlfn.XLOOKUP($A1482,Results!$A$2:$A$2256,Results!Q$2:Q$2256,"")</f>
        <v>SINGLE_MATCH</v>
      </c>
      <c r="AW1482" s="2">
        <f>_xlfn.XLOOKUP($A1482,Results!$A$2:$A$2256,Results!R$2:R$2256,"")</f>
        <v>0</v>
      </c>
      <c r="AX1482" s="2">
        <f>_xlfn.XLOOKUP($A1482,Results!$A$2:$A$2256,Results!S$2:S$2256,"")</f>
        <v>0</v>
      </c>
      <c r="AY1482" s="2">
        <f>_xlfn.XLOOKUP($A1482,Results!$A$2:$A$2256,Results!T$2:T$2256,"")</f>
        <v>100</v>
      </c>
      <c r="AZ1482" s="2">
        <f>_xlfn.XLOOKUP($A1482,Results!$A$2:$A$2256,Results!U$2:U$2256,"")</f>
        <v>0</v>
      </c>
      <c r="BA1482" s="2">
        <f>_xlfn.XLOOKUP($A1482,Results!$A$2:$A$2256,Results!V$2:V$2256,"")</f>
        <v>0</v>
      </c>
      <c r="BB1482" s="2">
        <f>_xlfn.XLOOKUP($A1482,Results!$A$2:$A$2256,Results!W$2:W$2256,"")</f>
        <v>0</v>
      </c>
      <c r="BC1482" s="2">
        <f>_xlfn.XLOOKUP($A1482,Results!$A$2:$A$2256,Results!X$2:X$2256,"")</f>
        <v>0</v>
      </c>
      <c r="BD1482" s="2">
        <f>_xlfn.XLOOKUP($A1482,Results!$A$2:$A$2256,Results!Y$2:Y$2256,"")</f>
        <v>0</v>
      </c>
      <c r="BE1482" s="2">
        <f>_xlfn.XLOOKUP($A1482,Results!$A$2:$A$2256,Results!Z$2:Z$2256,"")</f>
        <v>0</v>
      </c>
    </row>
    <row r="1483" spans="1:57" ht="38.25" customHeight="1" x14ac:dyDescent="0.3">
      <c r="A1483">
        <v>907160</v>
      </c>
      <c r="B1483">
        <v>281920</v>
      </c>
      <c r="C1483" t="s">
        <v>36</v>
      </c>
      <c r="D1483" t="s">
        <v>2026</v>
      </c>
      <c r="E1483" s="2" t="str">
        <f>VLOOKUP(F1483,'RPA Vendor Data '!F$1:$G$2418,2)</f>
        <v>ACME CONSTRUCTION SUPPLY</v>
      </c>
      <c r="F1483" s="2">
        <v>10054</v>
      </c>
      <c r="G1483" s="2">
        <v>5</v>
      </c>
      <c r="H1483" t="s">
        <v>4526</v>
      </c>
      <c r="I1483">
        <v>2</v>
      </c>
      <c r="J1483" t="s">
        <v>65</v>
      </c>
      <c r="K1483" t="s">
        <v>39</v>
      </c>
      <c r="L1483">
        <v>261.7</v>
      </c>
      <c r="M1483" s="2" t="s">
        <v>4503</v>
      </c>
      <c r="N1483" s="85" t="s">
        <v>4527</v>
      </c>
      <c r="O1483" t="s">
        <v>36</v>
      </c>
      <c r="P1483" t="s">
        <v>36</v>
      </c>
      <c r="Q1483" t="s">
        <v>36</v>
      </c>
      <c r="R1483">
        <v>523.4</v>
      </c>
      <c r="S1483" s="1">
        <v>45744.771114467592</v>
      </c>
      <c r="T1483" t="s">
        <v>42</v>
      </c>
      <c r="U1483" s="1">
        <v>45744.556944444441</v>
      </c>
      <c r="V1483" t="s">
        <v>43</v>
      </c>
      <c r="W1483" t="s">
        <v>36</v>
      </c>
      <c r="X1483">
        <v>0</v>
      </c>
      <c r="Y1483">
        <v>201</v>
      </c>
      <c r="Z1483" t="s">
        <v>36</v>
      </c>
      <c r="AA1483" t="s">
        <v>36</v>
      </c>
      <c r="AB1483" t="s">
        <v>36</v>
      </c>
      <c r="AC1483" t="s">
        <v>4499</v>
      </c>
      <c r="AD1483" t="s">
        <v>4499</v>
      </c>
      <c r="AE1483" t="s">
        <v>45</v>
      </c>
      <c r="AF1483" s="44" t="s">
        <v>46</v>
      </c>
      <c r="AG1483" s="18" t="s">
        <v>4528</v>
      </c>
      <c r="AI1483" s="2" t="s">
        <v>48</v>
      </c>
      <c r="AJ1483" s="2" t="e">
        <f>VLOOKUP(A1483,'Classification Test Result'!$A$2:$D$2428,4,FALSE)</f>
        <v>#N/A</v>
      </c>
      <c r="AL1483" s="2">
        <f>_xlfn.XLOOKUP($A1483,Results!$A$2:$A$2256,Results!G$2:G$2256,"")</f>
        <v>0</v>
      </c>
      <c r="AM1483" s="2">
        <f>_xlfn.XLOOKUP($A1483,Results!$A$2:$A$2256,Results!H$2:H$2256,"")</f>
        <v>0</v>
      </c>
      <c r="AN1483" s="2">
        <f>_xlfn.XLOOKUP($A1483,Results!$A$2:$A$2256,Results!I$2:I$2256,"")</f>
        <v>0</v>
      </c>
      <c r="AO1483" s="2">
        <f>_xlfn.XLOOKUP($A1483,Results!$A$2:$A$2256,Results!J$2:J$2256,"")</f>
        <v>0</v>
      </c>
      <c r="AP1483" s="2">
        <f>_xlfn.XLOOKUP($A1483,Results!$A$2:$A$2256,Results!K$2:K$2256,"")</f>
        <v>0</v>
      </c>
      <c r="AQ1483" s="2">
        <f>_xlfn.XLOOKUP($A1483,Results!$A$2:$A$2256,Results!L$2:L$2256,"")</f>
        <v>0</v>
      </c>
      <c r="AR1483" s="2">
        <f>_xlfn.XLOOKUP($A1483,Results!$A$2:$A$2256,Results!M$2:M$2256,"")</f>
        <v>0</v>
      </c>
      <c r="AS1483" s="2">
        <f>_xlfn.XLOOKUP($A1483,Results!$A$2:$A$2256,Results!N$2:N$2256,"")</f>
        <v>0</v>
      </c>
      <c r="AT1483" s="2" t="str">
        <f>_xlfn.XLOOKUP($A1483,Results!$A$2:$A$2256,Results!O$2:O$2256,"")</f>
        <v>CHAMPION CUTTING TOOLS</v>
      </c>
      <c r="AU1483" s="2" t="str">
        <f>_xlfn.XLOOKUP($A1483,Results!$A$2:$A$2256,Results!P$2:P$2256,"")</f>
        <v>CHAMPION</v>
      </c>
      <c r="AV1483" s="2" t="str">
        <f>_xlfn.XLOOKUP($A1483,Results!$A$2:$A$2256,Results!Q$2:Q$2256,"")</f>
        <v>MULTIPLE_MATCHES_ONE_VALID</v>
      </c>
      <c r="AW1483" s="2">
        <f>_xlfn.XLOOKUP($A1483,Results!$A$2:$A$2256,Results!R$2:R$2256,"")</f>
        <v>0</v>
      </c>
      <c r="AX1483" s="2">
        <f>_xlfn.XLOOKUP($A1483,Results!$A$2:$A$2256,Results!S$2:S$2256,"")</f>
        <v>0</v>
      </c>
      <c r="AY1483" s="2">
        <f>_xlfn.XLOOKUP($A1483,Results!$A$2:$A$2256,Results!T$2:T$2256,"")</f>
        <v>50</v>
      </c>
      <c r="AZ1483" s="2">
        <f>_xlfn.XLOOKUP($A1483,Results!$A$2:$A$2256,Results!U$2:U$2256,"")</f>
        <v>0</v>
      </c>
      <c r="BA1483" s="2">
        <f>_xlfn.XLOOKUP($A1483,Results!$A$2:$A$2256,Results!V$2:V$2256,"")</f>
        <v>0</v>
      </c>
      <c r="BB1483" s="2">
        <f>_xlfn.XLOOKUP($A1483,Results!$A$2:$A$2256,Results!W$2:W$2256,"")</f>
        <v>0</v>
      </c>
      <c r="BC1483" s="2">
        <f>_xlfn.XLOOKUP($A1483,Results!$A$2:$A$2256,Results!X$2:X$2256,"")</f>
        <v>0</v>
      </c>
      <c r="BD1483" s="2">
        <f>_xlfn.XLOOKUP($A1483,Results!$A$2:$A$2256,Results!Y$2:Y$2256,"")</f>
        <v>0</v>
      </c>
      <c r="BE1483" s="2">
        <f>_xlfn.XLOOKUP($A1483,Results!$A$2:$A$2256,Results!Z$2:Z$2256,"")</f>
        <v>0</v>
      </c>
    </row>
    <row r="1484" spans="1:57" ht="38.25" customHeight="1" x14ac:dyDescent="0.3">
      <c r="A1484">
        <v>907161</v>
      </c>
      <c r="B1484">
        <v>281702</v>
      </c>
      <c r="C1484" t="s">
        <v>36</v>
      </c>
      <c r="D1484" t="s">
        <v>4529</v>
      </c>
      <c r="E1484" s="2" t="str">
        <f>VLOOKUP(F1484,'RPA Vendor Data '!F$1:$G$2418,2)</f>
        <v>COLONY HARDWARE CORP</v>
      </c>
      <c r="F1484" s="2">
        <v>10775</v>
      </c>
      <c r="G1484" s="2">
        <v>2</v>
      </c>
      <c r="H1484" t="s">
        <v>4530</v>
      </c>
      <c r="I1484">
        <v>2</v>
      </c>
      <c r="J1484" t="s">
        <v>65</v>
      </c>
      <c r="K1484" t="s">
        <v>39</v>
      </c>
      <c r="L1484">
        <v>20.23</v>
      </c>
      <c r="M1484" s="2" t="s">
        <v>4531</v>
      </c>
      <c r="N1484" s="85" t="s">
        <v>4532</v>
      </c>
      <c r="O1484">
        <v>1066771</v>
      </c>
      <c r="P1484" t="s">
        <v>36</v>
      </c>
      <c r="Q1484" t="s">
        <v>36</v>
      </c>
      <c r="R1484">
        <v>40.46</v>
      </c>
      <c r="S1484" s="1">
        <v>45744.521646099543</v>
      </c>
      <c r="T1484" t="s">
        <v>42</v>
      </c>
      <c r="U1484" s="1">
        <v>45744.308333333327</v>
      </c>
      <c r="V1484" t="s">
        <v>43</v>
      </c>
      <c r="W1484" t="s">
        <v>36</v>
      </c>
      <c r="X1484">
        <v>0</v>
      </c>
      <c r="Y1484">
        <v>201</v>
      </c>
      <c r="Z1484" t="s">
        <v>36</v>
      </c>
      <c r="AA1484" t="s">
        <v>36</v>
      </c>
      <c r="AB1484" t="s">
        <v>36</v>
      </c>
      <c r="AC1484" t="s">
        <v>4499</v>
      </c>
      <c r="AD1484" t="s">
        <v>4499</v>
      </c>
      <c r="AE1484" t="s">
        <v>45</v>
      </c>
      <c r="AF1484" s="44" t="s">
        <v>46</v>
      </c>
      <c r="AG1484" s="18" t="s">
        <v>4533</v>
      </c>
      <c r="AI1484" s="2" t="s">
        <v>48</v>
      </c>
      <c r="AJ1484" s="2" t="e">
        <f>VLOOKUP(A1484,'Classification Test Result'!$A$2:$D$2428,4,FALSE)</f>
        <v>#N/A</v>
      </c>
      <c r="AL1484" s="2">
        <f>_xlfn.XLOOKUP($A1484,Results!$A$2:$A$2256,Results!G$2:G$2256,"")</f>
        <v>0</v>
      </c>
      <c r="AM1484" s="2">
        <f>_xlfn.XLOOKUP($A1484,Results!$A$2:$A$2256,Results!H$2:H$2256,"")</f>
        <v>0</v>
      </c>
      <c r="AN1484" s="2">
        <f>_xlfn.XLOOKUP($A1484,Results!$A$2:$A$2256,Results!I$2:I$2256,"")</f>
        <v>0</v>
      </c>
      <c r="AO1484" s="2">
        <f>_xlfn.XLOOKUP($A1484,Results!$A$2:$A$2256,Results!J$2:J$2256,"")</f>
        <v>0</v>
      </c>
      <c r="AP1484" s="2">
        <f>_xlfn.XLOOKUP($A1484,Results!$A$2:$A$2256,Results!K$2:K$2256,"")</f>
        <v>0</v>
      </c>
      <c r="AQ1484" s="2">
        <f>_xlfn.XLOOKUP($A1484,Results!$A$2:$A$2256,Results!L$2:L$2256,"")</f>
        <v>0</v>
      </c>
      <c r="AR1484" s="2">
        <f>_xlfn.XLOOKUP($A1484,Results!$A$2:$A$2256,Results!M$2:M$2256,"")</f>
        <v>0</v>
      </c>
      <c r="AS1484" s="2">
        <f>_xlfn.XLOOKUP($A1484,Results!$A$2:$A$2256,Results!N$2:N$2256,"")</f>
        <v>0</v>
      </c>
      <c r="AT1484" s="2" t="str">
        <f>_xlfn.XLOOKUP($A1484,Results!$A$2:$A$2256,Results!O$2:O$2256,"")</f>
        <v>CHAMPION CUTTING TOOLS</v>
      </c>
      <c r="AU1484" s="2" t="str">
        <f>_xlfn.XLOOKUP($A1484,Results!$A$2:$A$2256,Results!P$2:P$2256,"")</f>
        <v>CHAMPION</v>
      </c>
      <c r="AV1484" s="2" t="str">
        <f>_xlfn.XLOOKUP($A1484,Results!$A$2:$A$2256,Results!Q$2:Q$2256,"")</f>
        <v>MULTIPLE_MATCHES_ONE_VALID</v>
      </c>
      <c r="AW1484" s="2">
        <f>_xlfn.XLOOKUP($A1484,Results!$A$2:$A$2256,Results!R$2:R$2256,"")</f>
        <v>0</v>
      </c>
      <c r="AX1484" s="2">
        <f>_xlfn.XLOOKUP($A1484,Results!$A$2:$A$2256,Results!S$2:S$2256,"")</f>
        <v>0</v>
      </c>
      <c r="AY1484" s="2">
        <f>_xlfn.XLOOKUP($A1484,Results!$A$2:$A$2256,Results!T$2:T$2256,"")</f>
        <v>50</v>
      </c>
      <c r="AZ1484" s="2">
        <f>_xlfn.XLOOKUP($A1484,Results!$A$2:$A$2256,Results!U$2:U$2256,"")</f>
        <v>0</v>
      </c>
      <c r="BA1484" s="2" t="str">
        <f>_xlfn.XLOOKUP($A1484,Results!$A$2:$A$2256,Results!V$2:V$2256,"")</f>
        <v>STEWART FASTENER</v>
      </c>
      <c r="BB1484" s="2">
        <f>_xlfn.XLOOKUP($A1484,Results!$A$2:$A$2256,Results!W$2:W$2256,"")</f>
        <v>76</v>
      </c>
      <c r="BC1484" s="2">
        <f>_xlfn.XLOOKUP($A1484,Results!$A$2:$A$2256,Results!X$2:X$2256,"")</f>
        <v>31161620</v>
      </c>
      <c r="BD1484" s="2">
        <f>_xlfn.XLOOKUP($A1484,Results!$A$2:$A$2256,Results!Y$2:Y$2256,"")</f>
        <v>76</v>
      </c>
      <c r="BE1484" s="2" t="b">
        <f>_xlfn.XLOOKUP($A1484,Results!$A$2:$A$2256,Results!Z$2:Z$2256,"")</f>
        <v>1</v>
      </c>
    </row>
    <row r="1485" spans="1:57" ht="38.25" customHeight="1" x14ac:dyDescent="0.3">
      <c r="A1485">
        <v>907162</v>
      </c>
      <c r="B1485">
        <v>281579</v>
      </c>
      <c r="C1485" t="s">
        <v>36</v>
      </c>
      <c r="D1485" t="s">
        <v>2572</v>
      </c>
      <c r="E1485" s="2" t="str">
        <f>VLOOKUP(F1485,'RPA Vendor Data '!F$1:$G$2418,2)</f>
        <v>ACME CONSTRUCTION SUPPLY</v>
      </c>
      <c r="F1485" s="2">
        <v>10054</v>
      </c>
      <c r="G1485" s="2">
        <v>3</v>
      </c>
      <c r="H1485" s="2" t="s">
        <v>4534</v>
      </c>
      <c r="I1485">
        <v>3</v>
      </c>
      <c r="J1485" t="s">
        <v>65</v>
      </c>
      <c r="K1485" t="s">
        <v>39</v>
      </c>
      <c r="L1485">
        <v>83.55</v>
      </c>
      <c r="M1485" s="2" t="s">
        <v>4503</v>
      </c>
      <c r="N1485" s="85" t="s">
        <v>4516</v>
      </c>
      <c r="O1485" t="s">
        <v>36</v>
      </c>
      <c r="P1485" t="s">
        <v>36</v>
      </c>
      <c r="Q1485" t="s">
        <v>36</v>
      </c>
      <c r="R1485">
        <v>250.65</v>
      </c>
      <c r="S1485" s="1">
        <v>45744.45957457176</v>
      </c>
      <c r="T1485" t="s">
        <v>42</v>
      </c>
      <c r="U1485" s="1">
        <v>45744.24722222222</v>
      </c>
      <c r="V1485" t="s">
        <v>43</v>
      </c>
      <c r="W1485" t="s">
        <v>36</v>
      </c>
      <c r="X1485">
        <v>0</v>
      </c>
      <c r="Y1485">
        <v>201</v>
      </c>
      <c r="Z1485" t="s">
        <v>36</v>
      </c>
      <c r="AA1485" t="s">
        <v>36</v>
      </c>
      <c r="AB1485" t="s">
        <v>36</v>
      </c>
      <c r="AC1485" t="s">
        <v>4499</v>
      </c>
      <c r="AD1485" t="s">
        <v>4499</v>
      </c>
      <c r="AE1485" t="s">
        <v>45</v>
      </c>
      <c r="AF1485" s="44" t="s">
        <v>46</v>
      </c>
      <c r="AG1485" s="18" t="s">
        <v>4535</v>
      </c>
      <c r="AI1485" s="2" t="s">
        <v>48</v>
      </c>
      <c r="AJ1485" s="2" t="e">
        <f>VLOOKUP(A1485,'Classification Test Result'!$A$2:$D$2428,4,FALSE)</f>
        <v>#N/A</v>
      </c>
      <c r="AL1485" s="2">
        <f>_xlfn.XLOOKUP($A1485,Results!$A$2:$A$2256,Results!G$2:G$2256,"")</f>
        <v>0</v>
      </c>
      <c r="AM1485" s="2">
        <f>_xlfn.XLOOKUP($A1485,Results!$A$2:$A$2256,Results!H$2:H$2256,"")</f>
        <v>0</v>
      </c>
      <c r="AN1485" s="2">
        <f>_xlfn.XLOOKUP($A1485,Results!$A$2:$A$2256,Results!I$2:I$2256,"")</f>
        <v>0</v>
      </c>
      <c r="AO1485" s="2">
        <f>_xlfn.XLOOKUP($A1485,Results!$A$2:$A$2256,Results!J$2:J$2256,"")</f>
        <v>0</v>
      </c>
      <c r="AP1485" s="2">
        <f>_xlfn.XLOOKUP($A1485,Results!$A$2:$A$2256,Results!K$2:K$2256,"")</f>
        <v>0</v>
      </c>
      <c r="AQ1485" s="2">
        <f>_xlfn.XLOOKUP($A1485,Results!$A$2:$A$2256,Results!L$2:L$2256,"")</f>
        <v>0</v>
      </c>
      <c r="AR1485" s="2">
        <f>_xlfn.XLOOKUP($A1485,Results!$A$2:$A$2256,Results!M$2:M$2256,"")</f>
        <v>0</v>
      </c>
      <c r="AS1485" s="2">
        <f>_xlfn.XLOOKUP($A1485,Results!$A$2:$A$2256,Results!N$2:N$2256,"")</f>
        <v>0</v>
      </c>
      <c r="AT1485" s="2" t="str">
        <f>_xlfn.XLOOKUP($A1485,Results!$A$2:$A$2256,Results!O$2:O$2256,"")</f>
        <v>CHAMPION CUTTING TOOLS</v>
      </c>
      <c r="AU1485" s="2" t="str">
        <f>_xlfn.XLOOKUP($A1485,Results!$A$2:$A$2256,Results!P$2:P$2256,"")</f>
        <v>CHAMPION</v>
      </c>
      <c r="AV1485" s="2" t="str">
        <f>_xlfn.XLOOKUP($A1485,Results!$A$2:$A$2256,Results!Q$2:Q$2256,"")</f>
        <v>SINGLE_MATCH</v>
      </c>
      <c r="AW1485" s="2">
        <f>_xlfn.XLOOKUP($A1485,Results!$A$2:$A$2256,Results!R$2:R$2256,"")</f>
        <v>0</v>
      </c>
      <c r="AX1485" s="2">
        <f>_xlfn.XLOOKUP($A1485,Results!$A$2:$A$2256,Results!S$2:S$2256,"")</f>
        <v>0</v>
      </c>
      <c r="AY1485" s="2">
        <f>_xlfn.XLOOKUP($A1485,Results!$A$2:$A$2256,Results!T$2:T$2256,"")</f>
        <v>100</v>
      </c>
      <c r="AZ1485" s="2">
        <f>_xlfn.XLOOKUP($A1485,Results!$A$2:$A$2256,Results!U$2:U$2256,"")</f>
        <v>0</v>
      </c>
      <c r="BA1485" s="2" t="str">
        <f>_xlfn.XLOOKUP($A1485,Results!$A$2:$A$2256,Results!V$2:V$2256,"")</f>
        <v>MAKITA</v>
      </c>
      <c r="BB1485" s="2">
        <f>_xlfn.XLOOKUP($A1485,Results!$A$2:$A$2256,Results!W$2:W$2256,"")</f>
        <v>58</v>
      </c>
      <c r="BC1485" s="2">
        <f>_xlfn.XLOOKUP($A1485,Results!$A$2:$A$2256,Results!X$2:X$2256,"")</f>
        <v>23241640</v>
      </c>
      <c r="BD1485" s="2">
        <f>_xlfn.XLOOKUP($A1485,Results!$A$2:$A$2256,Results!Y$2:Y$2256,"")</f>
        <v>80</v>
      </c>
      <c r="BE1485" s="2" t="b">
        <f>_xlfn.XLOOKUP($A1485,Results!$A$2:$A$2256,Results!Z$2:Z$2256,"")</f>
        <v>1</v>
      </c>
    </row>
    <row r="1486" spans="1:57" ht="38.25" customHeight="1" x14ac:dyDescent="0.3">
      <c r="A1486">
        <v>907163</v>
      </c>
      <c r="B1486">
        <v>281408</v>
      </c>
      <c r="C1486" t="s">
        <v>36</v>
      </c>
      <c r="D1486" t="s">
        <v>4536</v>
      </c>
      <c r="E1486" s="2" t="str">
        <f>VLOOKUP(F1486,'RPA Vendor Data '!F$1:$G$2418,2)</f>
        <v>REXEL USA, INC.</v>
      </c>
      <c r="F1486" s="2">
        <v>12873</v>
      </c>
      <c r="G1486" s="2">
        <v>1</v>
      </c>
      <c r="H1486" t="s">
        <v>4537</v>
      </c>
      <c r="I1486">
        <v>4</v>
      </c>
      <c r="J1486" t="s">
        <v>58</v>
      </c>
      <c r="K1486" t="s">
        <v>58</v>
      </c>
      <c r="L1486">
        <v>461.55799999999999</v>
      </c>
      <c r="M1486" s="2" t="s">
        <v>4538</v>
      </c>
      <c r="N1486" s="85" t="s">
        <v>4539</v>
      </c>
      <c r="O1486">
        <v>103171</v>
      </c>
      <c r="P1486" t="s">
        <v>36</v>
      </c>
      <c r="Q1486">
        <v>78618910563</v>
      </c>
      <c r="R1486">
        <v>18.46</v>
      </c>
      <c r="S1486" s="1">
        <v>45744.271840011577</v>
      </c>
      <c r="T1486" t="s">
        <v>42</v>
      </c>
      <c r="U1486" s="1">
        <v>45744.057638888888</v>
      </c>
      <c r="V1486" t="s">
        <v>43</v>
      </c>
      <c r="W1486" t="s">
        <v>36</v>
      </c>
      <c r="X1486">
        <v>1</v>
      </c>
      <c r="Y1486">
        <v>201</v>
      </c>
      <c r="Z1486" t="s">
        <v>36</v>
      </c>
      <c r="AA1486" t="s">
        <v>36</v>
      </c>
      <c r="AB1486" t="s">
        <v>36</v>
      </c>
      <c r="AC1486" t="s">
        <v>55</v>
      </c>
      <c r="AD1486" t="s">
        <v>55</v>
      </c>
      <c r="AE1486" t="s">
        <v>45</v>
      </c>
      <c r="AF1486" s="44" t="s">
        <v>46</v>
      </c>
      <c r="AG1486" s="18" t="s">
        <v>4540</v>
      </c>
      <c r="AH1486" s="18"/>
      <c r="AI1486" s="2" t="s">
        <v>48</v>
      </c>
      <c r="AJ1486" s="2" t="e">
        <f>VLOOKUP(A1486,'Classification Test Result'!$A$2:$D$2428,4,FALSE)</f>
        <v>#N/A</v>
      </c>
      <c r="AL1486" s="2">
        <f>_xlfn.XLOOKUP($A1486,Results!$A$2:$A$2256,Results!G$2:G$2256,"")</f>
        <v>336389</v>
      </c>
      <c r="AM1486" s="2" t="str">
        <f>_xlfn.XLOOKUP($A1486,Results!$A$2:$A$2256,Results!H$2:H$2256,"")</f>
        <v>TP563</v>
      </c>
      <c r="AN1486" s="2" t="str">
        <f>_xlfn.XLOOKUP($A1486,Results!$A$2:$A$2256,Results!I$2:I$2256,"")</f>
        <v>EATON DISTRIBUTION EQUIP</v>
      </c>
      <c r="AO1486" s="2">
        <f>_xlfn.XLOOKUP($A1486,Results!$A$2:$A$2256,Results!J$2:J$2256,"")</f>
        <v>786189105636</v>
      </c>
      <c r="AP1486" s="2">
        <f>_xlfn.XLOOKUP($A1486,Results!$A$2:$A$2256,Results!K$2:K$2256,"")</f>
        <v>39121308</v>
      </c>
      <c r="AQ1486" s="2" t="str">
        <f>_xlfn.XLOOKUP($A1486,Results!$A$2:$A$2256,Results!L$2:L$2256,"")</f>
        <v>AK10302417</v>
      </c>
      <c r="AR1486" s="2">
        <f>_xlfn.XLOOKUP($A1486,Results!$A$2:$A$2256,Results!M$2:M$2256,"")</f>
        <v>75782</v>
      </c>
      <c r="AS1486" s="2" t="str">
        <f>_xlfn.XLOOKUP($A1486,Results!$A$2:$A$2256,Results!N$2:N$2256,"")</f>
        <v>CCHO TP563 4-11/16 SQ BOX</v>
      </c>
      <c r="AT1486" s="2" t="str">
        <f>_xlfn.XLOOKUP($A1486,Results!$A$2:$A$2256,Results!O$2:O$2256,"")</f>
        <v>EATON DISTRIBUTION EQUIP</v>
      </c>
      <c r="AU1486" s="2">
        <f>_xlfn.XLOOKUP($A1486,Results!$A$2:$A$2256,Results!P$2:P$2256,"")</f>
        <v>0</v>
      </c>
      <c r="AV1486" s="2" t="str">
        <f>_xlfn.XLOOKUP($A1486,Results!$A$2:$A$2256,Results!Q$2:Q$2256,"")</f>
        <v>NO_VALID_MATCHES</v>
      </c>
      <c r="AW1486" s="2" t="str">
        <f>_xlfn.XLOOKUP($A1486,Results!$A$2:$A$2256,Results!R$2:R$2256,"")</f>
        <v>0.8049996097452242</v>
      </c>
      <c r="AX1486" s="2">
        <f>_xlfn.XLOOKUP($A1486,Results!$A$2:$A$2256,Results!S$2:S$2256,"")</f>
        <v>100</v>
      </c>
      <c r="AY1486" s="2">
        <f>_xlfn.XLOOKUP($A1486,Results!$A$2:$A$2256,Results!T$2:T$2256,"")</f>
        <v>90</v>
      </c>
      <c r="AZ1486" s="2">
        <f>_xlfn.XLOOKUP($A1486,Results!$A$2:$A$2256,Results!U$2:U$2256,"")</f>
        <v>97</v>
      </c>
      <c r="BA1486" s="2" t="str">
        <f>_xlfn.XLOOKUP($A1486,Results!$A$2:$A$2256,Results!V$2:V$2256,"")</f>
        <v>EATON</v>
      </c>
      <c r="BB1486" s="2">
        <f>_xlfn.XLOOKUP($A1486,Results!$A$2:$A$2256,Results!W$2:W$2256,"")</f>
        <v>68</v>
      </c>
      <c r="BC1486" s="2">
        <f>_xlfn.XLOOKUP($A1486,Results!$A$2:$A$2256,Results!X$2:X$2256,"")</f>
        <v>39121300</v>
      </c>
      <c r="BD1486" s="2">
        <f>_xlfn.XLOOKUP($A1486,Results!$A$2:$A$2256,Results!Y$2:Y$2256,"")</f>
        <v>84</v>
      </c>
      <c r="BE1486" s="2" t="b">
        <f>_xlfn.XLOOKUP($A1486,Results!$A$2:$A$2256,Results!Z$2:Z$2256,"")</f>
        <v>1</v>
      </c>
    </row>
    <row r="1487" spans="1:57" ht="38.25" customHeight="1" x14ac:dyDescent="0.3">
      <c r="A1487">
        <v>907164</v>
      </c>
      <c r="B1487">
        <v>281409</v>
      </c>
      <c r="C1487" t="s">
        <v>36</v>
      </c>
      <c r="D1487" t="s">
        <v>4541</v>
      </c>
      <c r="E1487" s="2" t="str">
        <f>VLOOKUP(F1487,'RPA Vendor Data '!F$1:$G$2418,2)</f>
        <v>REXEL USA, INC.</v>
      </c>
      <c r="F1487" s="2">
        <v>12873</v>
      </c>
      <c r="G1487" s="2">
        <v>1</v>
      </c>
      <c r="H1487" t="s">
        <v>4537</v>
      </c>
      <c r="I1487">
        <v>2</v>
      </c>
      <c r="J1487" t="s">
        <v>58</v>
      </c>
      <c r="K1487" t="s">
        <v>58</v>
      </c>
      <c r="L1487">
        <v>461.55799999999999</v>
      </c>
      <c r="M1487" s="2" t="s">
        <v>4538</v>
      </c>
      <c r="N1487" s="85" t="s">
        <v>4539</v>
      </c>
      <c r="O1487">
        <v>103171</v>
      </c>
      <c r="P1487" t="s">
        <v>36</v>
      </c>
      <c r="Q1487">
        <v>78618910563</v>
      </c>
      <c r="R1487">
        <v>9.23</v>
      </c>
      <c r="S1487" s="1">
        <v>45744.27182696759</v>
      </c>
      <c r="T1487" t="s">
        <v>42</v>
      </c>
      <c r="U1487" s="1">
        <v>45744.057638888888</v>
      </c>
      <c r="V1487" t="s">
        <v>43</v>
      </c>
      <c r="W1487" t="s">
        <v>36</v>
      </c>
      <c r="X1487">
        <v>1</v>
      </c>
      <c r="Y1487">
        <v>201</v>
      </c>
      <c r="Z1487" t="s">
        <v>36</v>
      </c>
      <c r="AA1487" t="s">
        <v>36</v>
      </c>
      <c r="AB1487" t="s">
        <v>36</v>
      </c>
      <c r="AC1487" t="s">
        <v>55</v>
      </c>
      <c r="AD1487" t="s">
        <v>55</v>
      </c>
      <c r="AE1487" t="s">
        <v>45</v>
      </c>
      <c r="AF1487" s="44" t="s">
        <v>46</v>
      </c>
      <c r="AG1487" s="18" t="s">
        <v>4540</v>
      </c>
      <c r="AH1487" s="18"/>
      <c r="AI1487" s="2" t="s">
        <v>48</v>
      </c>
      <c r="AJ1487" s="2" t="e">
        <f>VLOOKUP(A1487,'Classification Test Result'!$A$2:$D$2428,4,FALSE)</f>
        <v>#N/A</v>
      </c>
      <c r="AL1487" s="2">
        <f>_xlfn.XLOOKUP($A1487,Results!$A$2:$A$2256,Results!G$2:G$2256,"")</f>
        <v>336389</v>
      </c>
      <c r="AM1487" s="2" t="str">
        <f>_xlfn.XLOOKUP($A1487,Results!$A$2:$A$2256,Results!H$2:H$2256,"")</f>
        <v>TP563</v>
      </c>
      <c r="AN1487" s="2" t="str">
        <f>_xlfn.XLOOKUP($A1487,Results!$A$2:$A$2256,Results!I$2:I$2256,"")</f>
        <v>EATON DISTRIBUTION EQUIP</v>
      </c>
      <c r="AO1487" s="2">
        <f>_xlfn.XLOOKUP($A1487,Results!$A$2:$A$2256,Results!J$2:J$2256,"")</f>
        <v>786189105636</v>
      </c>
      <c r="AP1487" s="2">
        <f>_xlfn.XLOOKUP($A1487,Results!$A$2:$A$2256,Results!K$2:K$2256,"")</f>
        <v>39121308</v>
      </c>
      <c r="AQ1487" s="2" t="str">
        <f>_xlfn.XLOOKUP($A1487,Results!$A$2:$A$2256,Results!L$2:L$2256,"")</f>
        <v>AK10302417</v>
      </c>
      <c r="AR1487" s="2">
        <f>_xlfn.XLOOKUP($A1487,Results!$A$2:$A$2256,Results!M$2:M$2256,"")</f>
        <v>75782</v>
      </c>
      <c r="AS1487" s="2" t="str">
        <f>_xlfn.XLOOKUP($A1487,Results!$A$2:$A$2256,Results!N$2:N$2256,"")</f>
        <v>CCHO TP563 4-11/16 SQ BOX</v>
      </c>
      <c r="AT1487" s="2" t="str">
        <f>_xlfn.XLOOKUP($A1487,Results!$A$2:$A$2256,Results!O$2:O$2256,"")</f>
        <v>EATON DISTRIBUTION EQUIP</v>
      </c>
      <c r="AU1487" s="2">
        <f>_xlfn.XLOOKUP($A1487,Results!$A$2:$A$2256,Results!P$2:P$2256,"")</f>
        <v>0</v>
      </c>
      <c r="AV1487" s="2" t="str">
        <f>_xlfn.XLOOKUP($A1487,Results!$A$2:$A$2256,Results!Q$2:Q$2256,"")</f>
        <v>NO_VALID_MATCHES</v>
      </c>
      <c r="AW1487" s="2" t="str">
        <f>_xlfn.XLOOKUP($A1487,Results!$A$2:$A$2256,Results!R$2:R$2256,"")</f>
        <v>0.8048120544501264</v>
      </c>
      <c r="AX1487" s="2">
        <f>_xlfn.XLOOKUP($A1487,Results!$A$2:$A$2256,Results!S$2:S$2256,"")</f>
        <v>100</v>
      </c>
      <c r="AY1487" s="2">
        <f>_xlfn.XLOOKUP($A1487,Results!$A$2:$A$2256,Results!T$2:T$2256,"")</f>
        <v>90</v>
      </c>
      <c r="AZ1487" s="2">
        <f>_xlfn.XLOOKUP($A1487,Results!$A$2:$A$2256,Results!U$2:U$2256,"")</f>
        <v>97</v>
      </c>
      <c r="BA1487" s="2" t="str">
        <f>_xlfn.XLOOKUP($A1487,Results!$A$2:$A$2256,Results!V$2:V$2256,"")</f>
        <v>EATON</v>
      </c>
      <c r="BB1487" s="2">
        <f>_xlfn.XLOOKUP($A1487,Results!$A$2:$A$2256,Results!W$2:W$2256,"")</f>
        <v>68</v>
      </c>
      <c r="BC1487" s="2">
        <f>_xlfn.XLOOKUP($A1487,Results!$A$2:$A$2256,Results!X$2:X$2256,"")</f>
        <v>39121300</v>
      </c>
      <c r="BD1487" s="2">
        <f>_xlfn.XLOOKUP($A1487,Results!$A$2:$A$2256,Results!Y$2:Y$2256,"")</f>
        <v>84</v>
      </c>
      <c r="BE1487" s="2" t="b">
        <f>_xlfn.XLOOKUP($A1487,Results!$A$2:$A$2256,Results!Z$2:Z$2256,"")</f>
        <v>1</v>
      </c>
    </row>
    <row r="1488" spans="1:57" ht="38.25" customHeight="1" x14ac:dyDescent="0.3">
      <c r="A1488">
        <v>907165</v>
      </c>
      <c r="B1488">
        <v>281737</v>
      </c>
      <c r="C1488" t="s">
        <v>36</v>
      </c>
      <c r="D1488" t="s">
        <v>1928</v>
      </c>
      <c r="E1488" s="2" t="str">
        <f>VLOOKUP(F1488,'RPA Vendor Data '!F$1:$G$2418,2)</f>
        <v>ONESOURCE DISTRIBUTORS</v>
      </c>
      <c r="F1488" s="2">
        <v>16089</v>
      </c>
      <c r="G1488" s="2">
        <v>3</v>
      </c>
      <c r="H1488" t="s">
        <v>4542</v>
      </c>
      <c r="I1488">
        <v>1</v>
      </c>
      <c r="J1488" t="s">
        <v>65</v>
      </c>
      <c r="K1488" t="s">
        <v>39</v>
      </c>
      <c r="L1488">
        <v>726.2</v>
      </c>
      <c r="M1488" s="2" t="s">
        <v>4543</v>
      </c>
      <c r="N1488" s="85" t="s">
        <v>4544</v>
      </c>
      <c r="O1488" t="s">
        <v>36</v>
      </c>
      <c r="P1488" t="s">
        <v>36</v>
      </c>
      <c r="Q1488" t="s">
        <v>36</v>
      </c>
      <c r="R1488">
        <v>726.2</v>
      </c>
      <c r="S1488" s="1">
        <v>45744.543115162043</v>
      </c>
      <c r="T1488" t="s">
        <v>42</v>
      </c>
      <c r="U1488" s="1">
        <v>45744.319444444453</v>
      </c>
      <c r="V1488" t="s">
        <v>43</v>
      </c>
      <c r="W1488" t="s">
        <v>36</v>
      </c>
      <c r="X1488">
        <v>1</v>
      </c>
      <c r="Y1488">
        <v>201</v>
      </c>
      <c r="Z1488" t="s">
        <v>36</v>
      </c>
      <c r="AA1488" t="s">
        <v>36</v>
      </c>
      <c r="AB1488" t="s">
        <v>36</v>
      </c>
      <c r="AC1488" t="s">
        <v>1932</v>
      </c>
      <c r="AD1488" t="s">
        <v>1932</v>
      </c>
      <c r="AE1488" t="s">
        <v>45</v>
      </c>
      <c r="AF1488" s="44" t="s">
        <v>46</v>
      </c>
      <c r="AG1488" s="18" t="s">
        <v>4545</v>
      </c>
      <c r="AH1488" s="18"/>
      <c r="AI1488" s="2" t="s">
        <v>48</v>
      </c>
      <c r="AJ1488" s="2" t="e">
        <f>VLOOKUP(A1488,'Classification Test Result'!$A$2:$D$2428,4,FALSE)</f>
        <v>#N/A</v>
      </c>
      <c r="AL1488" s="2">
        <f>_xlfn.XLOOKUP($A1488,Results!$A$2:$A$2256,Results!G$2:G$2256,"")</f>
        <v>0</v>
      </c>
      <c r="AM1488" s="2">
        <f>_xlfn.XLOOKUP($A1488,Results!$A$2:$A$2256,Results!H$2:H$2256,"")</f>
        <v>0</v>
      </c>
      <c r="AN1488" s="2">
        <f>_xlfn.XLOOKUP($A1488,Results!$A$2:$A$2256,Results!I$2:I$2256,"")</f>
        <v>0</v>
      </c>
      <c r="AO1488" s="2">
        <f>_xlfn.XLOOKUP($A1488,Results!$A$2:$A$2256,Results!J$2:J$2256,"")</f>
        <v>0</v>
      </c>
      <c r="AP1488" s="2">
        <f>_xlfn.XLOOKUP($A1488,Results!$A$2:$A$2256,Results!K$2:K$2256,"")</f>
        <v>0</v>
      </c>
      <c r="AQ1488" s="2">
        <f>_xlfn.XLOOKUP($A1488,Results!$A$2:$A$2256,Results!L$2:L$2256,"")</f>
        <v>0</v>
      </c>
      <c r="AR1488" s="2">
        <f>_xlfn.XLOOKUP($A1488,Results!$A$2:$A$2256,Results!M$2:M$2256,"")</f>
        <v>0</v>
      </c>
      <c r="AS1488" s="2">
        <f>_xlfn.XLOOKUP($A1488,Results!$A$2:$A$2256,Results!N$2:N$2256,"")</f>
        <v>0</v>
      </c>
      <c r="AT1488" s="2" t="str">
        <f>_xlfn.XLOOKUP($A1488,Results!$A$2:$A$2256,Results!O$2:O$2256,"")</f>
        <v>NON STOCK ITEM</v>
      </c>
      <c r="AU1488" s="2" t="str">
        <f>_xlfn.XLOOKUP($A1488,Results!$A$2:$A$2256,Results!P$2:P$2256,"")</f>
        <v>NONSTOCK ITEM</v>
      </c>
      <c r="AV1488" s="2" t="str">
        <f>_xlfn.XLOOKUP($A1488,Results!$A$2:$A$2256,Results!Q$2:Q$2256,"")</f>
        <v>SINGLE_MATCH</v>
      </c>
      <c r="AW1488" s="2">
        <f>_xlfn.XLOOKUP($A1488,Results!$A$2:$A$2256,Results!R$2:R$2256,"")</f>
        <v>0</v>
      </c>
      <c r="AX1488" s="2">
        <f>_xlfn.XLOOKUP($A1488,Results!$A$2:$A$2256,Results!S$2:S$2256,"")</f>
        <v>0</v>
      </c>
      <c r="AY1488" s="2">
        <f>_xlfn.XLOOKUP($A1488,Results!$A$2:$A$2256,Results!T$2:T$2256,"")</f>
        <v>100</v>
      </c>
      <c r="AZ1488" s="2">
        <f>_xlfn.XLOOKUP($A1488,Results!$A$2:$A$2256,Results!U$2:U$2256,"")</f>
        <v>0</v>
      </c>
      <c r="BA1488" s="2">
        <f>_xlfn.XLOOKUP($A1488,Results!$A$2:$A$2256,Results!V$2:V$2256,"")</f>
        <v>0</v>
      </c>
      <c r="BB1488" s="2">
        <f>_xlfn.XLOOKUP($A1488,Results!$A$2:$A$2256,Results!W$2:W$2256,"")</f>
        <v>0</v>
      </c>
      <c r="BC1488" s="2">
        <f>_xlfn.XLOOKUP($A1488,Results!$A$2:$A$2256,Results!X$2:X$2256,"")</f>
        <v>0</v>
      </c>
      <c r="BD1488" s="2">
        <f>_xlfn.XLOOKUP($A1488,Results!$A$2:$A$2256,Results!Y$2:Y$2256,"")</f>
        <v>0</v>
      </c>
      <c r="BE1488" s="2">
        <f>_xlfn.XLOOKUP($A1488,Results!$A$2:$A$2256,Results!Z$2:Z$2256,"")</f>
        <v>0</v>
      </c>
    </row>
    <row r="1489" spans="1:57" ht="38.25" customHeight="1" x14ac:dyDescent="0.3">
      <c r="A1489">
        <v>907166</v>
      </c>
      <c r="B1489">
        <v>281737</v>
      </c>
      <c r="C1489" t="s">
        <v>36</v>
      </c>
      <c r="D1489" t="s">
        <v>1928</v>
      </c>
      <c r="E1489" s="2" t="str">
        <f>VLOOKUP(F1489,'RPA Vendor Data '!F$1:$G$2418,2)</f>
        <v>ONESOURCE DISTRIBUTORS</v>
      </c>
      <c r="F1489" s="2">
        <v>16089</v>
      </c>
      <c r="G1489" s="2">
        <v>6</v>
      </c>
      <c r="H1489" t="s">
        <v>4546</v>
      </c>
      <c r="I1489">
        <v>1</v>
      </c>
      <c r="J1489" t="s">
        <v>65</v>
      </c>
      <c r="K1489" t="s">
        <v>39</v>
      </c>
      <c r="L1489">
        <v>186.67</v>
      </c>
      <c r="M1489" s="2" t="s">
        <v>4543</v>
      </c>
      <c r="N1489" s="85" t="s">
        <v>4547</v>
      </c>
      <c r="O1489" t="s">
        <v>36</v>
      </c>
      <c r="P1489" t="s">
        <v>36</v>
      </c>
      <c r="Q1489" t="s">
        <v>36</v>
      </c>
      <c r="R1489">
        <v>186.67</v>
      </c>
      <c r="S1489" s="1">
        <v>45744.543129513891</v>
      </c>
      <c r="T1489" t="s">
        <v>42</v>
      </c>
      <c r="U1489" s="1">
        <v>45744.319444444453</v>
      </c>
      <c r="V1489" t="s">
        <v>43</v>
      </c>
      <c r="W1489" t="s">
        <v>36</v>
      </c>
      <c r="X1489">
        <v>1</v>
      </c>
      <c r="Y1489">
        <v>201</v>
      </c>
      <c r="Z1489" t="s">
        <v>36</v>
      </c>
      <c r="AA1489" t="s">
        <v>36</v>
      </c>
      <c r="AB1489" t="s">
        <v>36</v>
      </c>
      <c r="AC1489" t="s">
        <v>49</v>
      </c>
      <c r="AD1489" t="s">
        <v>49</v>
      </c>
      <c r="AE1489" t="s">
        <v>45</v>
      </c>
      <c r="AF1489" s="44" t="s">
        <v>46</v>
      </c>
      <c r="AG1489" s="2" t="s">
        <v>372</v>
      </c>
      <c r="AI1489" s="2" t="s">
        <v>48</v>
      </c>
      <c r="AJ1489" s="2" t="e">
        <f>VLOOKUP(A1489,'Classification Test Result'!$A$2:$D$2428,4,FALSE)</f>
        <v>#N/A</v>
      </c>
      <c r="AL1489" s="2">
        <f>_xlfn.XLOOKUP($A1489,Results!$A$2:$A$2256,Results!G$2:G$2256,"")</f>
        <v>0</v>
      </c>
      <c r="AM1489" s="2">
        <f>_xlfn.XLOOKUP($A1489,Results!$A$2:$A$2256,Results!H$2:H$2256,"")</f>
        <v>0</v>
      </c>
      <c r="AN1489" s="2">
        <f>_xlfn.XLOOKUP($A1489,Results!$A$2:$A$2256,Results!I$2:I$2256,"")</f>
        <v>0</v>
      </c>
      <c r="AO1489" s="2">
        <f>_xlfn.XLOOKUP($A1489,Results!$A$2:$A$2256,Results!J$2:J$2256,"")</f>
        <v>0</v>
      </c>
      <c r="AP1489" s="2">
        <f>_xlfn.XLOOKUP($A1489,Results!$A$2:$A$2256,Results!K$2:K$2256,"")</f>
        <v>0</v>
      </c>
      <c r="AQ1489" s="2">
        <f>_xlfn.XLOOKUP($A1489,Results!$A$2:$A$2256,Results!L$2:L$2256,"")</f>
        <v>0</v>
      </c>
      <c r="AR1489" s="2">
        <f>_xlfn.XLOOKUP($A1489,Results!$A$2:$A$2256,Results!M$2:M$2256,"")</f>
        <v>0</v>
      </c>
      <c r="AS1489" s="2">
        <f>_xlfn.XLOOKUP($A1489,Results!$A$2:$A$2256,Results!N$2:N$2256,"")</f>
        <v>0</v>
      </c>
      <c r="AT1489" s="2" t="str">
        <f>_xlfn.XLOOKUP($A1489,Results!$A$2:$A$2256,Results!O$2:O$2256,"")</f>
        <v>NON STOCK ITEM</v>
      </c>
      <c r="AU1489" s="2" t="str">
        <f>_xlfn.XLOOKUP($A1489,Results!$A$2:$A$2256,Results!P$2:P$2256,"")</f>
        <v>NONSTOCK ITEM</v>
      </c>
      <c r="AV1489" s="2" t="str">
        <f>_xlfn.XLOOKUP($A1489,Results!$A$2:$A$2256,Results!Q$2:Q$2256,"")</f>
        <v>SINGLE_MATCH</v>
      </c>
      <c r="AW1489" s="2">
        <f>_xlfn.XLOOKUP($A1489,Results!$A$2:$A$2256,Results!R$2:R$2256,"")</f>
        <v>0</v>
      </c>
      <c r="AX1489" s="2">
        <f>_xlfn.XLOOKUP($A1489,Results!$A$2:$A$2256,Results!S$2:S$2256,"")</f>
        <v>0</v>
      </c>
      <c r="AY1489" s="2">
        <f>_xlfn.XLOOKUP($A1489,Results!$A$2:$A$2256,Results!T$2:T$2256,"")</f>
        <v>100</v>
      </c>
      <c r="AZ1489" s="2">
        <f>_xlfn.XLOOKUP($A1489,Results!$A$2:$A$2256,Results!U$2:U$2256,"")</f>
        <v>0</v>
      </c>
      <c r="BA1489" s="2">
        <f>_xlfn.XLOOKUP($A1489,Results!$A$2:$A$2256,Results!V$2:V$2256,"")</f>
        <v>0</v>
      </c>
      <c r="BB1489" s="2">
        <f>_xlfn.XLOOKUP($A1489,Results!$A$2:$A$2256,Results!W$2:W$2256,"")</f>
        <v>0</v>
      </c>
      <c r="BC1489" s="2">
        <f>_xlfn.XLOOKUP($A1489,Results!$A$2:$A$2256,Results!X$2:X$2256,"")</f>
        <v>0</v>
      </c>
      <c r="BD1489" s="2">
        <f>_xlfn.XLOOKUP($A1489,Results!$A$2:$A$2256,Results!Y$2:Y$2256,"")</f>
        <v>0</v>
      </c>
      <c r="BE1489" s="2">
        <f>_xlfn.XLOOKUP($A1489,Results!$A$2:$A$2256,Results!Z$2:Z$2256,"")</f>
        <v>0</v>
      </c>
    </row>
    <row r="1490" spans="1:57" ht="38.25" customHeight="1" x14ac:dyDescent="0.3">
      <c r="A1490">
        <v>907167</v>
      </c>
      <c r="B1490">
        <v>281737</v>
      </c>
      <c r="C1490" t="s">
        <v>36</v>
      </c>
      <c r="D1490" t="s">
        <v>1928</v>
      </c>
      <c r="E1490" s="2" t="str">
        <f>VLOOKUP(F1490,'RPA Vendor Data '!F$1:$G$2418,2)</f>
        <v>ONESOURCE DISTRIBUTORS</v>
      </c>
      <c r="F1490" s="2">
        <v>16089</v>
      </c>
      <c r="G1490" s="2">
        <v>5</v>
      </c>
      <c r="H1490" t="s">
        <v>4548</v>
      </c>
      <c r="I1490">
        <v>1</v>
      </c>
      <c r="J1490" t="s">
        <v>65</v>
      </c>
      <c r="K1490" t="s">
        <v>39</v>
      </c>
      <c r="L1490">
        <v>160</v>
      </c>
      <c r="M1490" s="2" t="s">
        <v>4543</v>
      </c>
      <c r="N1490" s="85" t="s">
        <v>4549</v>
      </c>
      <c r="O1490" t="s">
        <v>36</v>
      </c>
      <c r="P1490" t="s">
        <v>36</v>
      </c>
      <c r="Q1490" t="s">
        <v>36</v>
      </c>
      <c r="R1490">
        <v>160</v>
      </c>
      <c r="S1490" s="1">
        <v>45744.54313622685</v>
      </c>
      <c r="T1490" t="s">
        <v>42</v>
      </c>
      <c r="U1490" s="1">
        <v>45744.319444444453</v>
      </c>
      <c r="V1490" t="s">
        <v>43</v>
      </c>
      <c r="W1490" t="s">
        <v>36</v>
      </c>
      <c r="X1490">
        <v>1</v>
      </c>
      <c r="Y1490">
        <v>201</v>
      </c>
      <c r="Z1490" t="s">
        <v>36</v>
      </c>
      <c r="AA1490" t="s">
        <v>36</v>
      </c>
      <c r="AB1490" t="s">
        <v>36</v>
      </c>
      <c r="AC1490" t="s">
        <v>49</v>
      </c>
      <c r="AD1490" t="s">
        <v>49</v>
      </c>
      <c r="AE1490" t="s">
        <v>45</v>
      </c>
      <c r="AF1490" s="44" t="s">
        <v>46</v>
      </c>
      <c r="AG1490" s="2" t="s">
        <v>372</v>
      </c>
      <c r="AI1490" s="2" t="s">
        <v>48</v>
      </c>
      <c r="AJ1490" s="2" t="e">
        <f>VLOOKUP(A1490,'Classification Test Result'!$A$2:$D$2428,4,FALSE)</f>
        <v>#N/A</v>
      </c>
      <c r="AL1490" s="2">
        <f>_xlfn.XLOOKUP($A1490,Results!$A$2:$A$2256,Results!G$2:G$2256,"")</f>
        <v>0</v>
      </c>
      <c r="AM1490" s="2">
        <f>_xlfn.XLOOKUP($A1490,Results!$A$2:$A$2256,Results!H$2:H$2256,"")</f>
        <v>0</v>
      </c>
      <c r="AN1490" s="2">
        <f>_xlfn.XLOOKUP($A1490,Results!$A$2:$A$2256,Results!I$2:I$2256,"")</f>
        <v>0</v>
      </c>
      <c r="AO1490" s="2">
        <f>_xlfn.XLOOKUP($A1490,Results!$A$2:$A$2256,Results!J$2:J$2256,"")</f>
        <v>0</v>
      </c>
      <c r="AP1490" s="2">
        <f>_xlfn.XLOOKUP($A1490,Results!$A$2:$A$2256,Results!K$2:K$2256,"")</f>
        <v>0</v>
      </c>
      <c r="AQ1490" s="2">
        <f>_xlfn.XLOOKUP($A1490,Results!$A$2:$A$2256,Results!L$2:L$2256,"")</f>
        <v>0</v>
      </c>
      <c r="AR1490" s="2">
        <f>_xlfn.XLOOKUP($A1490,Results!$A$2:$A$2256,Results!M$2:M$2256,"")</f>
        <v>0</v>
      </c>
      <c r="AS1490" s="2">
        <f>_xlfn.XLOOKUP($A1490,Results!$A$2:$A$2256,Results!N$2:N$2256,"")</f>
        <v>0</v>
      </c>
      <c r="AT1490" s="2" t="str">
        <f>_xlfn.XLOOKUP($A1490,Results!$A$2:$A$2256,Results!O$2:O$2256,"")</f>
        <v>NON STOCK ITEM</v>
      </c>
      <c r="AU1490" s="2" t="str">
        <f>_xlfn.XLOOKUP($A1490,Results!$A$2:$A$2256,Results!P$2:P$2256,"")</f>
        <v>NONSTOCK ITEM</v>
      </c>
      <c r="AV1490" s="2" t="str">
        <f>_xlfn.XLOOKUP($A1490,Results!$A$2:$A$2256,Results!Q$2:Q$2256,"")</f>
        <v>SINGLE_MATCH</v>
      </c>
      <c r="AW1490" s="2">
        <f>_xlfn.XLOOKUP($A1490,Results!$A$2:$A$2256,Results!R$2:R$2256,"")</f>
        <v>0</v>
      </c>
      <c r="AX1490" s="2">
        <f>_xlfn.XLOOKUP($A1490,Results!$A$2:$A$2256,Results!S$2:S$2256,"")</f>
        <v>0</v>
      </c>
      <c r="AY1490" s="2">
        <f>_xlfn.XLOOKUP($A1490,Results!$A$2:$A$2256,Results!T$2:T$2256,"")</f>
        <v>100</v>
      </c>
      <c r="AZ1490" s="2">
        <f>_xlfn.XLOOKUP($A1490,Results!$A$2:$A$2256,Results!U$2:U$2256,"")</f>
        <v>0</v>
      </c>
      <c r="BA1490" s="2">
        <f>_xlfn.XLOOKUP($A1490,Results!$A$2:$A$2256,Results!V$2:V$2256,"")</f>
        <v>0</v>
      </c>
      <c r="BB1490" s="2">
        <f>_xlfn.XLOOKUP($A1490,Results!$A$2:$A$2256,Results!W$2:W$2256,"")</f>
        <v>0</v>
      </c>
      <c r="BC1490" s="2">
        <f>_xlfn.XLOOKUP($A1490,Results!$A$2:$A$2256,Results!X$2:X$2256,"")</f>
        <v>0</v>
      </c>
      <c r="BD1490" s="2">
        <f>_xlfn.XLOOKUP($A1490,Results!$A$2:$A$2256,Results!Y$2:Y$2256,"")</f>
        <v>0</v>
      </c>
      <c r="BE1490" s="2">
        <f>_xlfn.XLOOKUP($A1490,Results!$A$2:$A$2256,Results!Z$2:Z$2256,"")</f>
        <v>0</v>
      </c>
    </row>
    <row r="1491" spans="1:57" ht="38.25" customHeight="1" x14ac:dyDescent="0.3">
      <c r="A1491">
        <v>907168</v>
      </c>
      <c r="B1491">
        <v>281737</v>
      </c>
      <c r="C1491" t="s">
        <v>36</v>
      </c>
      <c r="D1491" t="s">
        <v>1928</v>
      </c>
      <c r="E1491" s="2" t="str">
        <f>VLOOKUP(F1491,'RPA Vendor Data '!F$1:$G$2418,2)</f>
        <v>ONESOURCE DISTRIBUTORS</v>
      </c>
      <c r="F1491" s="2">
        <v>16089</v>
      </c>
      <c r="G1491" s="2">
        <v>4</v>
      </c>
      <c r="H1491" t="s">
        <v>4550</v>
      </c>
      <c r="I1491">
        <v>1</v>
      </c>
      <c r="J1491" t="s">
        <v>65</v>
      </c>
      <c r="K1491" t="s">
        <v>39</v>
      </c>
      <c r="L1491">
        <v>152</v>
      </c>
      <c r="M1491" s="2" t="s">
        <v>4543</v>
      </c>
      <c r="N1491" s="85" t="s">
        <v>4551</v>
      </c>
      <c r="O1491" t="s">
        <v>36</v>
      </c>
      <c r="P1491" t="s">
        <v>36</v>
      </c>
      <c r="Q1491" t="s">
        <v>36</v>
      </c>
      <c r="R1491">
        <v>152</v>
      </c>
      <c r="S1491" s="1">
        <v>45744.543126192133</v>
      </c>
      <c r="T1491" t="s">
        <v>42</v>
      </c>
      <c r="U1491" s="1">
        <v>45744.319444444453</v>
      </c>
      <c r="V1491" t="s">
        <v>43</v>
      </c>
      <c r="W1491" t="s">
        <v>36</v>
      </c>
      <c r="X1491">
        <v>1</v>
      </c>
      <c r="Y1491">
        <v>201</v>
      </c>
      <c r="Z1491" t="s">
        <v>36</v>
      </c>
      <c r="AA1491" t="s">
        <v>36</v>
      </c>
      <c r="AB1491" t="s">
        <v>36</v>
      </c>
      <c r="AC1491" t="s">
        <v>49</v>
      </c>
      <c r="AD1491" t="s">
        <v>49</v>
      </c>
      <c r="AE1491" t="s">
        <v>45</v>
      </c>
      <c r="AF1491" s="44" t="s">
        <v>46</v>
      </c>
      <c r="AG1491" s="2" t="s">
        <v>372</v>
      </c>
      <c r="AI1491" s="2" t="s">
        <v>48</v>
      </c>
      <c r="AJ1491" s="2" t="e">
        <f>VLOOKUP(A1491,'Classification Test Result'!$A$2:$D$2428,4,FALSE)</f>
        <v>#N/A</v>
      </c>
      <c r="AL1491" s="2">
        <f>_xlfn.XLOOKUP($A1491,Results!$A$2:$A$2256,Results!G$2:G$2256,"")</f>
        <v>0</v>
      </c>
      <c r="AM1491" s="2">
        <f>_xlfn.XLOOKUP($A1491,Results!$A$2:$A$2256,Results!H$2:H$2256,"")</f>
        <v>0</v>
      </c>
      <c r="AN1491" s="2">
        <f>_xlfn.XLOOKUP($A1491,Results!$A$2:$A$2256,Results!I$2:I$2256,"")</f>
        <v>0</v>
      </c>
      <c r="AO1491" s="2">
        <f>_xlfn.XLOOKUP($A1491,Results!$A$2:$A$2256,Results!J$2:J$2256,"")</f>
        <v>0</v>
      </c>
      <c r="AP1491" s="2">
        <f>_xlfn.XLOOKUP($A1491,Results!$A$2:$A$2256,Results!K$2:K$2256,"")</f>
        <v>0</v>
      </c>
      <c r="AQ1491" s="2">
        <f>_xlfn.XLOOKUP($A1491,Results!$A$2:$A$2256,Results!L$2:L$2256,"")</f>
        <v>0</v>
      </c>
      <c r="AR1491" s="2">
        <f>_xlfn.XLOOKUP($A1491,Results!$A$2:$A$2256,Results!M$2:M$2256,"")</f>
        <v>0</v>
      </c>
      <c r="AS1491" s="2">
        <f>_xlfn.XLOOKUP($A1491,Results!$A$2:$A$2256,Results!N$2:N$2256,"")</f>
        <v>0</v>
      </c>
      <c r="AT1491" s="2" t="str">
        <f>_xlfn.XLOOKUP($A1491,Results!$A$2:$A$2256,Results!O$2:O$2256,"")</f>
        <v>NON STOCK ITEM</v>
      </c>
      <c r="AU1491" s="2" t="str">
        <f>_xlfn.XLOOKUP($A1491,Results!$A$2:$A$2256,Results!P$2:P$2256,"")</f>
        <v>NONSTOCK ITEM</v>
      </c>
      <c r="AV1491" s="2" t="str">
        <f>_xlfn.XLOOKUP($A1491,Results!$A$2:$A$2256,Results!Q$2:Q$2256,"")</f>
        <v>SINGLE_MATCH</v>
      </c>
      <c r="AW1491" s="2">
        <f>_xlfn.XLOOKUP($A1491,Results!$A$2:$A$2256,Results!R$2:R$2256,"")</f>
        <v>0</v>
      </c>
      <c r="AX1491" s="2">
        <f>_xlfn.XLOOKUP($A1491,Results!$A$2:$A$2256,Results!S$2:S$2256,"")</f>
        <v>0</v>
      </c>
      <c r="AY1491" s="2">
        <f>_xlfn.XLOOKUP($A1491,Results!$A$2:$A$2256,Results!T$2:T$2256,"")</f>
        <v>100</v>
      </c>
      <c r="AZ1491" s="2">
        <f>_xlfn.XLOOKUP($A1491,Results!$A$2:$A$2256,Results!U$2:U$2256,"")</f>
        <v>0</v>
      </c>
      <c r="BA1491" s="2">
        <f>_xlfn.XLOOKUP($A1491,Results!$A$2:$A$2256,Results!V$2:V$2256,"")</f>
        <v>0</v>
      </c>
      <c r="BB1491" s="2">
        <f>_xlfn.XLOOKUP($A1491,Results!$A$2:$A$2256,Results!W$2:W$2256,"")</f>
        <v>0</v>
      </c>
      <c r="BC1491" s="2">
        <f>_xlfn.XLOOKUP($A1491,Results!$A$2:$A$2256,Results!X$2:X$2256,"")</f>
        <v>0</v>
      </c>
      <c r="BD1491" s="2">
        <f>_xlfn.XLOOKUP($A1491,Results!$A$2:$A$2256,Results!Y$2:Y$2256,"")</f>
        <v>0</v>
      </c>
      <c r="BE1491" s="2">
        <f>_xlfn.XLOOKUP($A1491,Results!$A$2:$A$2256,Results!Z$2:Z$2256,"")</f>
        <v>0</v>
      </c>
    </row>
    <row r="1492" spans="1:57" ht="38.25" customHeight="1" x14ac:dyDescent="0.3">
      <c r="A1492">
        <v>907169</v>
      </c>
      <c r="B1492">
        <v>281702</v>
      </c>
      <c r="C1492" t="s">
        <v>36</v>
      </c>
      <c r="D1492" t="s">
        <v>4529</v>
      </c>
      <c r="E1492" s="2" t="str">
        <f>VLOOKUP(F1492,'RPA Vendor Data '!F$1:$G$2418,2)</f>
        <v>COLONY HARDWARE CORP</v>
      </c>
      <c r="F1492" s="2">
        <v>10775</v>
      </c>
      <c r="G1492" s="2">
        <v>1</v>
      </c>
      <c r="H1492" t="s">
        <v>4552</v>
      </c>
      <c r="I1492">
        <v>6</v>
      </c>
      <c r="J1492" t="s">
        <v>65</v>
      </c>
      <c r="K1492" t="s">
        <v>39</v>
      </c>
      <c r="L1492">
        <v>20.23</v>
      </c>
      <c r="M1492" s="2" t="s">
        <v>4553</v>
      </c>
      <c r="N1492" s="85" t="s">
        <v>4554</v>
      </c>
      <c r="O1492">
        <v>1056755</v>
      </c>
      <c r="P1492" t="s">
        <v>36</v>
      </c>
      <c r="Q1492" t="s">
        <v>36</v>
      </c>
      <c r="R1492">
        <v>121.38</v>
      </c>
      <c r="S1492" s="1">
        <v>45744.521643171298</v>
      </c>
      <c r="T1492" t="s">
        <v>42</v>
      </c>
      <c r="U1492" s="1">
        <v>45744.307638888888</v>
      </c>
      <c r="V1492" t="s">
        <v>43</v>
      </c>
      <c r="W1492" t="s">
        <v>36</v>
      </c>
      <c r="X1492">
        <v>0</v>
      </c>
      <c r="Y1492">
        <v>201</v>
      </c>
      <c r="Z1492" t="s">
        <v>36</v>
      </c>
      <c r="AA1492" t="s">
        <v>36</v>
      </c>
      <c r="AB1492" t="s">
        <v>36</v>
      </c>
      <c r="AC1492" t="s">
        <v>49</v>
      </c>
      <c r="AD1492" t="s">
        <v>49</v>
      </c>
      <c r="AE1492" t="s">
        <v>45</v>
      </c>
      <c r="AF1492" s="44" t="s">
        <v>46</v>
      </c>
      <c r="AG1492" s="18" t="s">
        <v>4555</v>
      </c>
      <c r="AI1492" s="2" t="s">
        <v>48</v>
      </c>
      <c r="AJ1492" s="2" t="e">
        <f>VLOOKUP(A1492,'Classification Test Result'!$A$2:$D$2428,4,FALSE)</f>
        <v>#N/A</v>
      </c>
      <c r="AL1492" s="2">
        <f>_xlfn.XLOOKUP($A1492,Results!$A$2:$A$2256,Results!G$2:G$2256,"")</f>
        <v>0</v>
      </c>
      <c r="AM1492" s="2">
        <f>_xlfn.XLOOKUP($A1492,Results!$A$2:$A$2256,Results!H$2:H$2256,"")</f>
        <v>0</v>
      </c>
      <c r="AN1492" s="2">
        <f>_xlfn.XLOOKUP($A1492,Results!$A$2:$A$2256,Results!I$2:I$2256,"")</f>
        <v>0</v>
      </c>
      <c r="AO1492" s="2">
        <f>_xlfn.XLOOKUP($A1492,Results!$A$2:$A$2256,Results!J$2:J$2256,"")</f>
        <v>0</v>
      </c>
      <c r="AP1492" s="2">
        <f>_xlfn.XLOOKUP($A1492,Results!$A$2:$A$2256,Results!K$2:K$2256,"")</f>
        <v>0</v>
      </c>
      <c r="AQ1492" s="2">
        <f>_xlfn.XLOOKUP($A1492,Results!$A$2:$A$2256,Results!L$2:L$2256,"")</f>
        <v>0</v>
      </c>
      <c r="AR1492" s="2">
        <f>_xlfn.XLOOKUP($A1492,Results!$A$2:$A$2256,Results!M$2:M$2256,"")</f>
        <v>0</v>
      </c>
      <c r="AS1492" s="2">
        <f>_xlfn.XLOOKUP($A1492,Results!$A$2:$A$2256,Results!N$2:N$2256,"")</f>
        <v>0</v>
      </c>
      <c r="AT1492" s="2">
        <f>_xlfn.XLOOKUP($A1492,Results!$A$2:$A$2256,Results!O$2:O$2256,"")</f>
        <v>0</v>
      </c>
      <c r="AU1492" s="2">
        <f>_xlfn.XLOOKUP($A1492,Results!$A$2:$A$2256,Results!P$2:P$2256,"")</f>
        <v>0</v>
      </c>
      <c r="AV1492" s="2">
        <f>_xlfn.XLOOKUP($A1492,Results!$A$2:$A$2256,Results!Q$2:Q$2256,"")</f>
        <v>0</v>
      </c>
      <c r="AW1492" s="2">
        <f>_xlfn.XLOOKUP($A1492,Results!$A$2:$A$2256,Results!R$2:R$2256,"")</f>
        <v>0</v>
      </c>
      <c r="AX1492" s="2">
        <f>_xlfn.XLOOKUP($A1492,Results!$A$2:$A$2256,Results!S$2:S$2256,"")</f>
        <v>0</v>
      </c>
      <c r="AY1492" s="2">
        <f>_xlfn.XLOOKUP($A1492,Results!$A$2:$A$2256,Results!T$2:T$2256,"")</f>
        <v>0</v>
      </c>
      <c r="AZ1492" s="2">
        <f>_xlfn.XLOOKUP($A1492,Results!$A$2:$A$2256,Results!U$2:U$2256,"")</f>
        <v>0</v>
      </c>
      <c r="BA1492" s="2">
        <f>_xlfn.XLOOKUP($A1492,Results!$A$2:$A$2256,Results!V$2:V$2256,"")</f>
        <v>0</v>
      </c>
      <c r="BB1492" s="2">
        <f>_xlfn.XLOOKUP($A1492,Results!$A$2:$A$2256,Results!W$2:W$2256,"")</f>
        <v>0</v>
      </c>
      <c r="BC1492" s="2">
        <f>_xlfn.XLOOKUP($A1492,Results!$A$2:$A$2256,Results!X$2:X$2256,"")</f>
        <v>27112800</v>
      </c>
      <c r="BD1492" s="2">
        <f>_xlfn.XLOOKUP($A1492,Results!$A$2:$A$2256,Results!Y$2:Y$2256,"")</f>
        <v>81</v>
      </c>
      <c r="BE1492" s="2">
        <f>_xlfn.XLOOKUP($A1492,Results!$A$2:$A$2256,Results!Z$2:Z$2256,"")</f>
        <v>0</v>
      </c>
    </row>
    <row r="1493" spans="1:57" ht="38.25" customHeight="1" x14ac:dyDescent="0.3">
      <c r="A1493">
        <v>907170</v>
      </c>
      <c r="B1493">
        <v>281862</v>
      </c>
      <c r="C1493" t="s">
        <v>36</v>
      </c>
      <c r="D1493" t="s">
        <v>835</v>
      </c>
      <c r="E1493" s="2" t="str">
        <f>VLOOKUP(F1493,'RPA Vendor Data '!F$1:$G$2418,2)</f>
        <v>CAPE ELECTRICAL SUPPLY</v>
      </c>
      <c r="F1493" s="2">
        <v>10508</v>
      </c>
      <c r="G1493" s="2">
        <v>25</v>
      </c>
      <c r="H1493" t="s">
        <v>4556</v>
      </c>
      <c r="I1493">
        <v>2</v>
      </c>
      <c r="J1493" t="s">
        <v>58</v>
      </c>
      <c r="K1493" t="s">
        <v>58</v>
      </c>
      <c r="L1493">
        <v>1262.6769999999999</v>
      </c>
      <c r="M1493" s="2" t="s">
        <v>4557</v>
      </c>
      <c r="N1493" s="85" t="s">
        <v>4558</v>
      </c>
      <c r="O1493" t="s">
        <v>36</v>
      </c>
      <c r="P1493" t="s">
        <v>36</v>
      </c>
      <c r="Q1493" t="s">
        <v>36</v>
      </c>
      <c r="R1493">
        <v>25.25</v>
      </c>
      <c r="S1493" s="1">
        <v>45744.648214120367</v>
      </c>
      <c r="T1493" t="s">
        <v>42</v>
      </c>
      <c r="U1493" s="1">
        <v>45744.425694444442</v>
      </c>
      <c r="V1493" t="s">
        <v>43</v>
      </c>
      <c r="W1493" t="s">
        <v>36</v>
      </c>
      <c r="X1493">
        <v>0</v>
      </c>
      <c r="Y1493">
        <v>0</v>
      </c>
      <c r="Z1493" t="s">
        <v>36</v>
      </c>
      <c r="AA1493">
        <v>1262.6769999999999</v>
      </c>
      <c r="AB1493" t="s">
        <v>36</v>
      </c>
      <c r="AC1493" t="s">
        <v>55</v>
      </c>
      <c r="AD1493" t="s">
        <v>55</v>
      </c>
      <c r="AE1493" t="s">
        <v>45</v>
      </c>
      <c r="AF1493" s="44">
        <v>39121311</v>
      </c>
      <c r="AG1493" s="18" t="s">
        <v>4559</v>
      </c>
      <c r="AI1493" s="2" t="s">
        <v>48</v>
      </c>
      <c r="AJ1493" s="2" t="e">
        <f>VLOOKUP(A1493,'Classification Test Result'!$A$2:$D$2428,4,FALSE)</f>
        <v>#N/A</v>
      </c>
      <c r="AL1493" s="2">
        <f>_xlfn.XLOOKUP($A1493,Results!$A$2:$A$2256,Results!G$2:G$2256,"")</f>
        <v>0</v>
      </c>
      <c r="AM1493" s="2">
        <f>_xlfn.XLOOKUP($A1493,Results!$A$2:$A$2256,Results!H$2:H$2256,"")</f>
        <v>0</v>
      </c>
      <c r="AN1493" s="2">
        <f>_xlfn.XLOOKUP($A1493,Results!$A$2:$A$2256,Results!I$2:I$2256,"")</f>
        <v>0</v>
      </c>
      <c r="AO1493" s="2">
        <f>_xlfn.XLOOKUP($A1493,Results!$A$2:$A$2256,Results!J$2:J$2256,"")</f>
        <v>0</v>
      </c>
      <c r="AP1493" s="2">
        <f>_xlfn.XLOOKUP($A1493,Results!$A$2:$A$2256,Results!K$2:K$2256,"")</f>
        <v>0</v>
      </c>
      <c r="AQ1493" s="2">
        <f>_xlfn.XLOOKUP($A1493,Results!$A$2:$A$2256,Results!L$2:L$2256,"")</f>
        <v>0</v>
      </c>
      <c r="AR1493" s="2">
        <f>_xlfn.XLOOKUP($A1493,Results!$A$2:$A$2256,Results!M$2:M$2256,"")</f>
        <v>0</v>
      </c>
      <c r="AS1493" s="2">
        <f>_xlfn.XLOOKUP($A1493,Results!$A$2:$A$2256,Results!N$2:N$2256,"")</f>
        <v>0</v>
      </c>
      <c r="AT1493" s="2">
        <f>_xlfn.XLOOKUP($A1493,Results!$A$2:$A$2256,Results!O$2:O$2256,"")</f>
        <v>0</v>
      </c>
      <c r="AU1493" s="2">
        <f>_xlfn.XLOOKUP($A1493,Results!$A$2:$A$2256,Results!P$2:P$2256,"")</f>
        <v>0</v>
      </c>
      <c r="AV1493" s="2">
        <f>_xlfn.XLOOKUP($A1493,Results!$A$2:$A$2256,Results!Q$2:Q$2256,"")</f>
        <v>0</v>
      </c>
      <c r="AW1493" s="2">
        <f>_xlfn.XLOOKUP($A1493,Results!$A$2:$A$2256,Results!R$2:R$2256,"")</f>
        <v>0</v>
      </c>
      <c r="AX1493" s="2">
        <f>_xlfn.XLOOKUP($A1493,Results!$A$2:$A$2256,Results!S$2:S$2256,"")</f>
        <v>0</v>
      </c>
      <c r="AY1493" s="2">
        <f>_xlfn.XLOOKUP($A1493,Results!$A$2:$A$2256,Results!T$2:T$2256,"")</f>
        <v>0</v>
      </c>
      <c r="AZ1493" s="2">
        <f>_xlfn.XLOOKUP($A1493,Results!$A$2:$A$2256,Results!U$2:U$2256,"")</f>
        <v>0</v>
      </c>
      <c r="BA1493" s="2" t="str">
        <f>_xlfn.XLOOKUP($A1493,Results!$A$2:$A$2256,Results!V$2:V$2256,"")</f>
        <v>EATON</v>
      </c>
      <c r="BB1493" s="2">
        <f>_xlfn.XLOOKUP($A1493,Results!$A$2:$A$2256,Results!W$2:W$2256,"")</f>
        <v>54</v>
      </c>
      <c r="BC1493" s="2">
        <f>_xlfn.XLOOKUP($A1493,Results!$A$2:$A$2256,Results!X$2:X$2256,"")</f>
        <v>0</v>
      </c>
      <c r="BD1493" s="2">
        <f>_xlfn.XLOOKUP($A1493,Results!$A$2:$A$2256,Results!Y$2:Y$2256,"")</f>
        <v>0</v>
      </c>
      <c r="BE1493" s="2" t="b">
        <f>_xlfn.XLOOKUP($A1493,Results!$A$2:$A$2256,Results!Z$2:Z$2256,"")</f>
        <v>1</v>
      </c>
    </row>
    <row r="1494" spans="1:57" ht="38.25" customHeight="1" x14ac:dyDescent="0.3">
      <c r="A1494">
        <v>907171</v>
      </c>
      <c r="B1494">
        <v>281419</v>
      </c>
      <c r="C1494" t="s">
        <v>36</v>
      </c>
      <c r="D1494" t="s">
        <v>4560</v>
      </c>
      <c r="E1494" s="2" t="str">
        <f>VLOOKUP(F1494,'RPA Vendor Data '!F$1:$G$2418,2)</f>
        <v>REXEL USA, INC.</v>
      </c>
      <c r="F1494" s="2">
        <v>12873</v>
      </c>
      <c r="G1494" s="2">
        <v>4</v>
      </c>
      <c r="H1494" t="s">
        <v>4561</v>
      </c>
      <c r="I1494">
        <v>4</v>
      </c>
      <c r="J1494" t="s">
        <v>65</v>
      </c>
      <c r="K1494" t="s">
        <v>39</v>
      </c>
      <c r="L1494">
        <v>7.7149999999999999</v>
      </c>
      <c r="M1494" s="2" t="s">
        <v>4562</v>
      </c>
      <c r="N1494" s="85" t="s">
        <v>4563</v>
      </c>
      <c r="O1494">
        <v>40087</v>
      </c>
      <c r="P1494" t="s">
        <v>4564</v>
      </c>
      <c r="Q1494" t="s">
        <v>36</v>
      </c>
      <c r="R1494">
        <v>30.86</v>
      </c>
      <c r="S1494" s="1">
        <v>45744.271504594908</v>
      </c>
      <c r="T1494" t="s">
        <v>42</v>
      </c>
      <c r="U1494" s="1">
        <v>45744.060416666667</v>
      </c>
      <c r="V1494" t="s">
        <v>43</v>
      </c>
      <c r="W1494" t="s">
        <v>36</v>
      </c>
      <c r="X1494">
        <v>0</v>
      </c>
      <c r="Y1494">
        <v>0</v>
      </c>
      <c r="Z1494">
        <v>7.7149999999999999</v>
      </c>
      <c r="AA1494" t="s">
        <v>36</v>
      </c>
      <c r="AB1494">
        <v>195</v>
      </c>
      <c r="AC1494" t="s">
        <v>1932</v>
      </c>
      <c r="AD1494" t="s">
        <v>1932</v>
      </c>
      <c r="AE1494" t="s">
        <v>45</v>
      </c>
      <c r="AF1494" s="44">
        <v>39121321</v>
      </c>
      <c r="AG1494" s="18" t="s">
        <v>4565</v>
      </c>
      <c r="AH1494" s="18"/>
      <c r="AI1494" s="2" t="s">
        <v>48</v>
      </c>
      <c r="AJ1494" s="2" t="e">
        <f>VLOOKUP(A1494,'Classification Test Result'!$A$2:$D$2428,4,FALSE)</f>
        <v>#N/A</v>
      </c>
      <c r="AL1494" s="2">
        <f>_xlfn.XLOOKUP($A1494,Results!$A$2:$A$2256,Results!G$2:G$2256,"")</f>
        <v>287718</v>
      </c>
      <c r="AM1494" s="2">
        <f>_xlfn.XLOOKUP($A1494,Results!$A$2:$A$2256,Results!H$2:H$2256,"")</f>
        <v>40087</v>
      </c>
      <c r="AN1494" s="2" t="str">
        <f>_xlfn.XLOOKUP($A1494,Results!$A$2:$A$2256,Results!I$2:I$2256,"")</f>
        <v>RIDGID TOOL</v>
      </c>
      <c r="AO1494" s="2" t="str">
        <f>_xlfn.XLOOKUP($A1494,Results!$A$2:$A$2256,Results!J$2:J$2256,"")</f>
        <v>095691400871</v>
      </c>
      <c r="AP1494" s="2">
        <f>_xlfn.XLOOKUP($A1494,Results!$A$2:$A$2256,Results!K$2:K$2256,"")</f>
        <v>27112800</v>
      </c>
      <c r="AQ1494" s="2">
        <f>_xlfn.XLOOKUP($A1494,Results!$A$2:$A$2256,Results!L$2:L$2256,"")</f>
        <v>0</v>
      </c>
      <c r="AR1494" s="2">
        <f>_xlfn.XLOOKUP($A1494,Results!$A$2:$A$2256,Results!M$2:M$2256,"")</f>
        <v>99</v>
      </c>
      <c r="AS1494" s="2" t="str">
        <f>_xlfn.XLOOKUP($A1494,Results!$A$2:$A$2256,Results!N$2:N$2256,"")</f>
        <v>RDG 40087 1224 CHUCK JAW SET</v>
      </c>
      <c r="AT1494" s="2" t="str">
        <f>_xlfn.XLOOKUP($A1494,Results!$A$2:$A$2256,Results!O$2:O$2256,"")</f>
        <v>RIDGID TOOL</v>
      </c>
      <c r="AU1494" s="2">
        <f>_xlfn.XLOOKUP($A1494,Results!$A$2:$A$2256,Results!P$2:P$2256,"")</f>
        <v>0</v>
      </c>
      <c r="AV1494" s="2" t="str">
        <f>_xlfn.XLOOKUP($A1494,Results!$A$2:$A$2256,Results!Q$2:Q$2256,"")</f>
        <v>NO_MANUFACTURERS_FOUND</v>
      </c>
      <c r="AW1494" s="2" t="str">
        <f>_xlfn.XLOOKUP($A1494,Results!$A$2:$A$2256,Results!R$2:R$2256,"")</f>
        <v>0.45452680142102597</v>
      </c>
      <c r="AX1494" s="2">
        <f>_xlfn.XLOOKUP($A1494,Results!$A$2:$A$2256,Results!S$2:S$2256,"")</f>
        <v>61</v>
      </c>
      <c r="AY1494" s="2">
        <f>_xlfn.XLOOKUP($A1494,Results!$A$2:$A$2256,Results!T$2:T$2256,"")</f>
        <v>60</v>
      </c>
      <c r="AZ1494" s="2">
        <f>_xlfn.XLOOKUP($A1494,Results!$A$2:$A$2256,Results!U$2:U$2256,"")</f>
        <v>36</v>
      </c>
      <c r="BA1494" s="2">
        <f>_xlfn.XLOOKUP($A1494,Results!$A$2:$A$2256,Results!V$2:V$2256,"")</f>
        <v>0</v>
      </c>
      <c r="BB1494" s="2">
        <f>_xlfn.XLOOKUP($A1494,Results!$A$2:$A$2256,Results!W$2:W$2256,"")</f>
        <v>0</v>
      </c>
      <c r="BC1494" s="2">
        <f>_xlfn.XLOOKUP($A1494,Results!$A$2:$A$2256,Results!X$2:X$2256,"")</f>
        <v>39121300</v>
      </c>
      <c r="BD1494" s="2">
        <f>_xlfn.XLOOKUP($A1494,Results!$A$2:$A$2256,Results!Y$2:Y$2256,"")</f>
        <v>82</v>
      </c>
      <c r="BE1494" s="2">
        <f>_xlfn.XLOOKUP($A1494,Results!$A$2:$A$2256,Results!Z$2:Z$2256,"")</f>
        <v>0</v>
      </c>
    </row>
    <row r="1495" spans="1:57" ht="38.25" customHeight="1" x14ac:dyDescent="0.3">
      <c r="A1495">
        <v>907172</v>
      </c>
      <c r="B1495">
        <v>281608</v>
      </c>
      <c r="C1495" t="s">
        <v>36</v>
      </c>
      <c r="D1495" t="s">
        <v>1090</v>
      </c>
      <c r="E1495" s="2" t="str">
        <f>VLOOKUP(F1495,'RPA Vendor Data '!F$1:$G$2418,2)</f>
        <v>REXEL USA, INC.</v>
      </c>
      <c r="F1495" s="2">
        <v>12873</v>
      </c>
      <c r="G1495" s="2">
        <v>14</v>
      </c>
      <c r="H1495" t="s">
        <v>4566</v>
      </c>
      <c r="I1495">
        <v>25</v>
      </c>
      <c r="J1495" t="s">
        <v>65</v>
      </c>
      <c r="K1495" t="s">
        <v>39</v>
      </c>
      <c r="L1495">
        <v>10.63</v>
      </c>
      <c r="M1495" s="2" t="s">
        <v>4562</v>
      </c>
      <c r="N1495" s="85" t="s">
        <v>4567</v>
      </c>
      <c r="O1495">
        <v>167997</v>
      </c>
      <c r="P1495" t="s">
        <v>4568</v>
      </c>
      <c r="Q1495" t="s">
        <v>36</v>
      </c>
      <c r="R1495">
        <v>265.75</v>
      </c>
      <c r="S1495" s="1">
        <v>45744.480657094908</v>
      </c>
      <c r="T1495" t="s">
        <v>42</v>
      </c>
      <c r="U1495" s="1">
        <v>45744.253472222219</v>
      </c>
      <c r="V1495" t="s">
        <v>43</v>
      </c>
      <c r="W1495" t="s">
        <v>36</v>
      </c>
      <c r="X1495">
        <v>0</v>
      </c>
      <c r="Y1495">
        <v>0</v>
      </c>
      <c r="Z1495">
        <v>10.63</v>
      </c>
      <c r="AA1495" t="s">
        <v>36</v>
      </c>
      <c r="AB1495">
        <v>195</v>
      </c>
      <c r="AC1495" t="s">
        <v>1932</v>
      </c>
      <c r="AD1495" t="s">
        <v>1932</v>
      </c>
      <c r="AE1495" t="s">
        <v>45</v>
      </c>
      <c r="AF1495" s="44">
        <v>39121324</v>
      </c>
      <c r="AG1495" s="18" t="s">
        <v>4569</v>
      </c>
      <c r="AH1495" s="18"/>
      <c r="AI1495" s="2" t="s">
        <v>48</v>
      </c>
      <c r="AJ1495" s="2" t="e">
        <f>VLOOKUP(A1495,'Classification Test Result'!$A$2:$D$2428,4,FALSE)</f>
        <v>#N/A</v>
      </c>
      <c r="AL1495" s="2">
        <f>_xlfn.XLOOKUP($A1495,Results!$A$2:$A$2256,Results!G$2:G$2256,"")</f>
        <v>1095882</v>
      </c>
      <c r="AM1495" s="2" t="str">
        <f>_xlfn.XLOOKUP($A1495,Results!$A$2:$A$2256,Results!H$2:H$2256,"")</f>
        <v>664SCNK</v>
      </c>
      <c r="AN1495" s="2" t="str">
        <f>_xlfn.XLOOKUP($A1495,Results!$A$2:$A$2256,Results!I$2:I$2256,"")</f>
        <v>UNITY MANUFACTURING</v>
      </c>
      <c r="AO1495" s="2">
        <f>_xlfn.XLOOKUP($A1495,Results!$A$2:$A$2256,Results!J$2:J$2256,"")</f>
        <v>761515221327</v>
      </c>
      <c r="AP1495" s="2">
        <f>_xlfn.XLOOKUP($A1495,Results!$A$2:$A$2256,Results!K$2:K$2256,"")</f>
        <v>39121324</v>
      </c>
      <c r="AQ1495" s="2">
        <f>_xlfn.XLOOKUP($A1495,Results!$A$2:$A$2256,Results!L$2:L$2256,"")</f>
        <v>0</v>
      </c>
      <c r="AR1495" s="2">
        <f>_xlfn.XLOOKUP($A1495,Results!$A$2:$A$2256,Results!M$2:M$2256,"")</f>
        <v>544773</v>
      </c>
      <c r="AS1495" s="2" t="str">
        <f>_xlfn.XLOOKUP($A1495,Results!$A$2:$A$2256,Results!N$2:N$2256,"")</f>
        <v>UNT 664SCNK 6X6X4 SCR CVR P-BOX</v>
      </c>
      <c r="AT1495" s="2" t="str">
        <f>_xlfn.XLOOKUP($A1495,Results!$A$2:$A$2256,Results!O$2:O$2256,"")</f>
        <v>UNITY MANUFACTURING</v>
      </c>
      <c r="AU1495" s="2">
        <f>_xlfn.XLOOKUP($A1495,Results!$A$2:$A$2256,Results!P$2:P$2256,"")</f>
        <v>0</v>
      </c>
      <c r="AV1495" s="2" t="str">
        <f>_xlfn.XLOOKUP($A1495,Results!$A$2:$A$2256,Results!Q$2:Q$2256,"")</f>
        <v>NO_MANUFACTURERS_FOUND</v>
      </c>
      <c r="AW1495" s="2">
        <f>_xlfn.XLOOKUP($A1495,Results!$A$2:$A$2256,Results!R$2:R$2256,"")</f>
        <v>0.73077154355565699</v>
      </c>
      <c r="AX1495" s="2">
        <f>_xlfn.XLOOKUP($A1495,Results!$A$2:$A$2256,Results!S$2:S$2256,"")</f>
        <v>78</v>
      </c>
      <c r="AY1495" s="2">
        <f>_xlfn.XLOOKUP($A1495,Results!$A$2:$A$2256,Results!T$2:T$2256,"")</f>
        <v>51</v>
      </c>
      <c r="AZ1495" s="2">
        <f>_xlfn.XLOOKUP($A1495,Results!$A$2:$A$2256,Results!U$2:U$2256,"")</f>
        <v>50</v>
      </c>
      <c r="BA1495" s="2" t="str">
        <f>_xlfn.XLOOKUP($A1495,Results!$A$2:$A$2256,Results!V$2:V$2256,"")</f>
        <v>WIEGMANN</v>
      </c>
      <c r="BB1495" s="2">
        <f>_xlfn.XLOOKUP($A1495,Results!$A$2:$A$2256,Results!W$2:W$2256,"")</f>
        <v>63</v>
      </c>
      <c r="BC1495" s="2">
        <f>_xlfn.XLOOKUP($A1495,Results!$A$2:$A$2256,Results!X$2:X$2256,"")</f>
        <v>39121300</v>
      </c>
      <c r="BD1495" s="2">
        <f>_xlfn.XLOOKUP($A1495,Results!$A$2:$A$2256,Results!Y$2:Y$2256,"")</f>
        <v>80</v>
      </c>
      <c r="BE1495" s="2" t="b">
        <f>_xlfn.XLOOKUP($A1495,Results!$A$2:$A$2256,Results!Z$2:Z$2256,"")</f>
        <v>1</v>
      </c>
    </row>
    <row r="1496" spans="1:57" ht="38.25" customHeight="1" x14ac:dyDescent="0.3">
      <c r="A1496">
        <v>907173</v>
      </c>
      <c r="B1496">
        <v>281414</v>
      </c>
      <c r="C1496" t="s">
        <v>36</v>
      </c>
      <c r="D1496" t="s">
        <v>1395</v>
      </c>
      <c r="E1496" s="2" t="str">
        <f>VLOOKUP(F1496,'RPA Vendor Data '!F$1:$G$2418,2)</f>
        <v>REXEL USA, INC.</v>
      </c>
      <c r="F1496" s="2">
        <v>12873</v>
      </c>
      <c r="G1496" s="2">
        <v>3</v>
      </c>
      <c r="H1496" t="s">
        <v>4571</v>
      </c>
      <c r="I1496">
        <v>8</v>
      </c>
      <c r="J1496" t="s">
        <v>65</v>
      </c>
      <c r="K1496" t="s">
        <v>39</v>
      </c>
      <c r="L1496">
        <v>18.27</v>
      </c>
      <c r="M1496" s="2" t="s">
        <v>4562</v>
      </c>
      <c r="N1496" s="85" t="s">
        <v>4572</v>
      </c>
      <c r="O1496">
        <v>402524</v>
      </c>
      <c r="P1496" t="s">
        <v>4573</v>
      </c>
      <c r="Q1496">
        <v>78205134051</v>
      </c>
      <c r="R1496">
        <v>146.16</v>
      </c>
      <c r="S1496" s="1">
        <v>45744.27169548611</v>
      </c>
      <c r="T1496" t="s">
        <v>42</v>
      </c>
      <c r="U1496" s="1">
        <v>45744.059027777781</v>
      </c>
      <c r="V1496" t="s">
        <v>43</v>
      </c>
      <c r="W1496" t="s">
        <v>36</v>
      </c>
      <c r="X1496">
        <v>0</v>
      </c>
      <c r="Y1496">
        <v>0</v>
      </c>
      <c r="Z1496">
        <v>18.27</v>
      </c>
      <c r="AA1496" t="s">
        <v>36</v>
      </c>
      <c r="AB1496">
        <v>195</v>
      </c>
      <c r="AC1496" t="s">
        <v>1932</v>
      </c>
      <c r="AD1496" t="s">
        <v>1932</v>
      </c>
      <c r="AE1496" t="s">
        <v>45</v>
      </c>
      <c r="AF1496" s="44">
        <v>39121324</v>
      </c>
      <c r="AG1496" s="18" t="s">
        <v>4574</v>
      </c>
      <c r="AH1496" s="18"/>
      <c r="AI1496" s="2" t="s">
        <v>48</v>
      </c>
      <c r="AJ1496" s="2" t="e">
        <f>VLOOKUP(A1496,'Classification Test Result'!$A$2:$D$2428,4,FALSE)</f>
        <v>#N/A</v>
      </c>
      <c r="AL1496" s="2">
        <f>_xlfn.XLOOKUP($A1496,Results!$A$2:$A$2256,Results!G$2:G$2256,"")</f>
        <v>617901</v>
      </c>
      <c r="AM1496" s="2" t="str">
        <f>_xlfn.XLOOKUP($A1496,Results!$A$2:$A$2256,Results!H$2:H$2256,"")</f>
        <v>664RTSCNK</v>
      </c>
      <c r="AN1496" s="2" t="str">
        <f>_xlfn.XLOOKUP($A1496,Results!$A$2:$A$2256,Results!I$2:I$2256,"")</f>
        <v>UNITY MANUFACTURING</v>
      </c>
      <c r="AO1496" s="2">
        <f>_xlfn.XLOOKUP($A1496,Results!$A$2:$A$2256,Results!J$2:J$2256,"")</f>
        <v>761515400104</v>
      </c>
      <c r="AP1496" s="2">
        <f>_xlfn.XLOOKUP($A1496,Results!$A$2:$A$2256,Results!K$2:K$2256,"")</f>
        <v>39121332</v>
      </c>
      <c r="AQ1496" s="2">
        <f>_xlfn.XLOOKUP($A1496,Results!$A$2:$A$2256,Results!L$2:L$2256,"")</f>
        <v>0</v>
      </c>
      <c r="AR1496" s="2">
        <f>_xlfn.XLOOKUP($A1496,Results!$A$2:$A$2256,Results!M$2:M$2256,"")</f>
        <v>726634</v>
      </c>
      <c r="AS1496" s="2" t="str">
        <f>_xlfn.XLOOKUP($A1496,Results!$A$2:$A$2256,Results!N$2:N$2256,"")</f>
        <v>UNT 664RTSCNK 6X6X4 ENCLOSURE</v>
      </c>
      <c r="AT1496" s="2" t="str">
        <f>_xlfn.XLOOKUP($A1496,Results!$A$2:$A$2256,Results!O$2:O$2256,"")</f>
        <v>UNITY MANUFACTURING</v>
      </c>
      <c r="AU1496" s="2">
        <f>_xlfn.XLOOKUP($A1496,Results!$A$2:$A$2256,Results!P$2:P$2256,"")</f>
        <v>0</v>
      </c>
      <c r="AV1496" s="2" t="str">
        <f>_xlfn.XLOOKUP($A1496,Results!$A$2:$A$2256,Results!Q$2:Q$2256,"")</f>
        <v>NO_MANUFACTURERS_FOUND</v>
      </c>
      <c r="AW1496" s="2" t="str">
        <f>_xlfn.XLOOKUP($A1496,Results!$A$2:$A$2256,Results!R$2:R$2256,"")</f>
        <v>0.7972266940026734</v>
      </c>
      <c r="AX1496" s="2">
        <f>_xlfn.XLOOKUP($A1496,Results!$A$2:$A$2256,Results!S$2:S$2256,"")</f>
        <v>100</v>
      </c>
      <c r="AY1496" s="2">
        <f>_xlfn.XLOOKUP($A1496,Results!$A$2:$A$2256,Results!T$2:T$2256,"")</f>
        <v>62</v>
      </c>
      <c r="AZ1496" s="2">
        <f>_xlfn.XLOOKUP($A1496,Results!$A$2:$A$2256,Results!U$2:U$2256,"")</f>
        <v>74</v>
      </c>
      <c r="BA1496" s="2">
        <f>_xlfn.XLOOKUP($A1496,Results!$A$2:$A$2256,Results!V$2:V$2256,"")</f>
        <v>0</v>
      </c>
      <c r="BB1496" s="2">
        <f>_xlfn.XLOOKUP($A1496,Results!$A$2:$A$2256,Results!W$2:W$2256,"")</f>
        <v>0</v>
      </c>
      <c r="BC1496" s="2">
        <f>_xlfn.XLOOKUP($A1496,Results!$A$2:$A$2256,Results!X$2:X$2256,"")</f>
        <v>39121300</v>
      </c>
      <c r="BD1496" s="2">
        <f>_xlfn.XLOOKUP($A1496,Results!$A$2:$A$2256,Results!Y$2:Y$2256,"")</f>
        <v>83</v>
      </c>
      <c r="BE1496" s="2">
        <f>_xlfn.XLOOKUP($A1496,Results!$A$2:$A$2256,Results!Z$2:Z$2256,"")</f>
        <v>0</v>
      </c>
    </row>
    <row r="1497" spans="1:57" ht="38.25" customHeight="1" x14ac:dyDescent="0.3">
      <c r="A1497">
        <v>907174</v>
      </c>
      <c r="B1497">
        <v>281608</v>
      </c>
      <c r="C1497" t="s">
        <v>36</v>
      </c>
      <c r="D1497" t="s">
        <v>1090</v>
      </c>
      <c r="E1497" s="2" t="str">
        <f>VLOOKUP(F1497,'RPA Vendor Data '!F$1:$G$2418,2)</f>
        <v>REXEL USA, INC.</v>
      </c>
      <c r="F1497" s="2">
        <v>12873</v>
      </c>
      <c r="G1497" s="2">
        <v>6</v>
      </c>
      <c r="H1497" t="s">
        <v>4576</v>
      </c>
      <c r="I1497">
        <v>1</v>
      </c>
      <c r="J1497" t="s">
        <v>65</v>
      </c>
      <c r="K1497" t="s">
        <v>39</v>
      </c>
      <c r="L1497">
        <v>42.44</v>
      </c>
      <c r="M1497" s="2" t="s">
        <v>4562</v>
      </c>
      <c r="N1497" s="85" t="s">
        <v>4577</v>
      </c>
      <c r="O1497">
        <v>523345</v>
      </c>
      <c r="P1497" t="s">
        <v>4578</v>
      </c>
      <c r="Q1497" t="s">
        <v>36</v>
      </c>
      <c r="R1497">
        <v>42.44</v>
      </c>
      <c r="S1497" s="1">
        <v>45744.480632870371</v>
      </c>
      <c r="T1497" t="s">
        <v>42</v>
      </c>
      <c r="U1497" s="1">
        <v>45744.25277777778</v>
      </c>
      <c r="V1497" t="s">
        <v>43</v>
      </c>
      <c r="W1497" t="s">
        <v>36</v>
      </c>
      <c r="X1497">
        <v>0</v>
      </c>
      <c r="Y1497">
        <v>0</v>
      </c>
      <c r="Z1497">
        <v>42.44</v>
      </c>
      <c r="AA1497" t="s">
        <v>36</v>
      </c>
      <c r="AB1497">
        <v>195</v>
      </c>
      <c r="AC1497" t="s">
        <v>1932</v>
      </c>
      <c r="AD1497" t="s">
        <v>1932</v>
      </c>
      <c r="AE1497" t="s">
        <v>45</v>
      </c>
      <c r="AF1497" s="44">
        <v>39121324</v>
      </c>
      <c r="AG1497" s="18" t="s">
        <v>4579</v>
      </c>
      <c r="AH1497" s="18"/>
      <c r="AI1497" s="2" t="s">
        <v>48</v>
      </c>
      <c r="AJ1497" s="2" t="e">
        <f>VLOOKUP(A1497,'Classification Test Result'!$A$2:$D$2428,4,FALSE)</f>
        <v>#N/A</v>
      </c>
      <c r="AL1497" s="2">
        <f>_xlfn.XLOOKUP($A1497,Results!$A$2:$A$2256,Results!G$2:G$2256,"")</f>
        <v>608113</v>
      </c>
      <c r="AM1497" s="2" t="str">
        <f>_xlfn.XLOOKUP($A1497,Results!$A$2:$A$2256,Results!H$2:H$2256,"")</f>
        <v>18184SCNK</v>
      </c>
      <c r="AN1497" s="2" t="str">
        <f>_xlfn.XLOOKUP($A1497,Results!$A$2:$A$2256,Results!I$2:I$2256,"")</f>
        <v>UNITY MANUFACTURING</v>
      </c>
      <c r="AO1497" s="2">
        <f>_xlfn.XLOOKUP($A1497,Results!$A$2:$A$2256,Results!J$2:J$2256,"")</f>
        <v>761515230206</v>
      </c>
      <c r="AP1497" s="2">
        <f>_xlfn.XLOOKUP($A1497,Results!$A$2:$A$2256,Results!K$2:K$2256,"")</f>
        <v>39121324</v>
      </c>
      <c r="AQ1497" s="2">
        <f>_xlfn.XLOOKUP($A1497,Results!$A$2:$A$2256,Results!L$2:L$2256,"")</f>
        <v>0</v>
      </c>
      <c r="AR1497" s="2">
        <f>_xlfn.XLOOKUP($A1497,Results!$A$2:$A$2256,Results!M$2:M$2256,"")</f>
        <v>864917</v>
      </c>
      <c r="AS1497" s="2" t="str">
        <f>_xlfn.XLOOKUP($A1497,Results!$A$2:$A$2256,Results!N$2:N$2256,"")</f>
        <v>UNT 18184SCNK NEMA1 SCR CVR BOX</v>
      </c>
      <c r="AT1497" s="2" t="str">
        <f>_xlfn.XLOOKUP($A1497,Results!$A$2:$A$2256,Results!O$2:O$2256,"")</f>
        <v>UNITY MANUFACTURING</v>
      </c>
      <c r="AU1497" s="2">
        <f>_xlfn.XLOOKUP($A1497,Results!$A$2:$A$2256,Results!P$2:P$2256,"")</f>
        <v>0</v>
      </c>
      <c r="AV1497" s="2" t="str">
        <f>_xlfn.XLOOKUP($A1497,Results!$A$2:$A$2256,Results!Q$2:Q$2256,"")</f>
        <v>NO_MANUFACTURERS_FOUND</v>
      </c>
      <c r="AW1497" s="2" t="str">
        <f>_xlfn.XLOOKUP($A1497,Results!$A$2:$A$2256,Results!R$2:R$2256,"")</f>
        <v>0.6639884828068585</v>
      </c>
      <c r="AX1497" s="2">
        <f>_xlfn.XLOOKUP($A1497,Results!$A$2:$A$2256,Results!S$2:S$2256,"")</f>
        <v>100</v>
      </c>
      <c r="AY1497" s="2">
        <f>_xlfn.XLOOKUP($A1497,Results!$A$2:$A$2256,Results!T$2:T$2256,"")</f>
        <v>52</v>
      </c>
      <c r="AZ1497" s="2">
        <f>_xlfn.XLOOKUP($A1497,Results!$A$2:$A$2256,Results!U$2:U$2256,"")</f>
        <v>48</v>
      </c>
      <c r="BA1497" s="2" t="str">
        <f>_xlfn.XLOOKUP($A1497,Results!$A$2:$A$2256,Results!V$2:V$2256,"")</f>
        <v>WIEGMANN</v>
      </c>
      <c r="BB1497" s="2">
        <f>_xlfn.XLOOKUP($A1497,Results!$A$2:$A$2256,Results!W$2:W$2256,"")</f>
        <v>65</v>
      </c>
      <c r="BC1497" s="2">
        <f>_xlfn.XLOOKUP($A1497,Results!$A$2:$A$2256,Results!X$2:X$2256,"")</f>
        <v>39121300</v>
      </c>
      <c r="BD1497" s="2">
        <f>_xlfn.XLOOKUP($A1497,Results!$A$2:$A$2256,Results!Y$2:Y$2256,"")</f>
        <v>81</v>
      </c>
      <c r="BE1497" s="2" t="b">
        <f>_xlfn.XLOOKUP($A1497,Results!$A$2:$A$2256,Results!Z$2:Z$2256,"")</f>
        <v>1</v>
      </c>
    </row>
    <row r="1498" spans="1:57" ht="38.25" customHeight="1" x14ac:dyDescent="0.3">
      <c r="A1498">
        <v>907175</v>
      </c>
      <c r="B1498">
        <v>281413</v>
      </c>
      <c r="C1498" t="s">
        <v>36</v>
      </c>
      <c r="D1498" t="s">
        <v>3657</v>
      </c>
      <c r="E1498" s="2" t="str">
        <f>VLOOKUP(F1498,'RPA Vendor Data '!F$1:$G$2418,2)</f>
        <v>REXEL USA, INC.</v>
      </c>
      <c r="F1498" s="2">
        <v>12873</v>
      </c>
      <c r="G1498" s="2">
        <v>1</v>
      </c>
      <c r="H1498" t="s">
        <v>4581</v>
      </c>
      <c r="I1498">
        <v>2</v>
      </c>
      <c r="J1498" t="s">
        <v>65</v>
      </c>
      <c r="K1498" t="s">
        <v>39</v>
      </c>
      <c r="L1498">
        <v>26.23</v>
      </c>
      <c r="M1498" s="2" t="s">
        <v>4562</v>
      </c>
      <c r="N1498" s="85" t="s">
        <v>4582</v>
      </c>
      <c r="O1498">
        <v>445544</v>
      </c>
      <c r="P1498" t="s">
        <v>4583</v>
      </c>
      <c r="Q1498">
        <v>78205122591</v>
      </c>
      <c r="R1498">
        <v>52.46</v>
      </c>
      <c r="S1498" s="1">
        <v>45744.271752777779</v>
      </c>
      <c r="T1498" t="s">
        <v>42</v>
      </c>
      <c r="U1498" s="1">
        <v>45744.059027777781</v>
      </c>
      <c r="V1498" t="s">
        <v>43</v>
      </c>
      <c r="W1498" t="s">
        <v>36</v>
      </c>
      <c r="X1498">
        <v>0</v>
      </c>
      <c r="Y1498">
        <v>0</v>
      </c>
      <c r="Z1498">
        <v>26.23</v>
      </c>
      <c r="AA1498" t="s">
        <v>36</v>
      </c>
      <c r="AB1498">
        <v>195</v>
      </c>
      <c r="AC1498" t="s">
        <v>1932</v>
      </c>
      <c r="AD1498" t="s">
        <v>1932</v>
      </c>
      <c r="AE1498" t="s">
        <v>45</v>
      </c>
      <c r="AF1498" s="44">
        <v>39121324</v>
      </c>
      <c r="AG1498" s="18" t="s">
        <v>4584</v>
      </c>
      <c r="AH1498" s="18"/>
      <c r="AI1498" s="2" t="s">
        <v>48</v>
      </c>
      <c r="AJ1498" s="2" t="e">
        <f>VLOOKUP(A1498,'Classification Test Result'!$A$2:$D$2428,4,FALSE)</f>
        <v>#N/A</v>
      </c>
      <c r="AL1498" s="2">
        <f>_xlfn.XLOOKUP($A1498,Results!$A$2:$A$2256,Results!G$2:G$2256,"")</f>
        <v>1095886</v>
      </c>
      <c r="AM1498" s="2" t="str">
        <f>_xlfn.XLOOKUP($A1498,Results!$A$2:$A$2256,Results!H$2:H$2256,"")</f>
        <v>12126SCNK</v>
      </c>
      <c r="AN1498" s="2" t="str">
        <f>_xlfn.XLOOKUP($A1498,Results!$A$2:$A$2256,Results!I$2:I$2256,"")</f>
        <v>UNITY MANUFACTURING</v>
      </c>
      <c r="AO1498" s="2">
        <f>_xlfn.XLOOKUP($A1498,Results!$A$2:$A$2256,Results!J$2:J$2256,"")</f>
        <v>761515225929</v>
      </c>
      <c r="AP1498" s="2">
        <f>_xlfn.XLOOKUP($A1498,Results!$A$2:$A$2256,Results!K$2:K$2256,"")</f>
        <v>39121324</v>
      </c>
      <c r="AQ1498" s="2">
        <f>_xlfn.XLOOKUP($A1498,Results!$A$2:$A$2256,Results!L$2:L$2256,"")</f>
        <v>0</v>
      </c>
      <c r="AR1498" s="2">
        <f>_xlfn.XLOOKUP($A1498,Results!$A$2:$A$2256,Results!M$2:M$2256,"")</f>
        <v>526837</v>
      </c>
      <c r="AS1498" s="2" t="str">
        <f>_xlfn.XLOOKUP($A1498,Results!$A$2:$A$2256,Results!N$2:N$2256,"")</f>
        <v>UNT 12126SCNK 12X12X6 SCR CVR P-BOX</v>
      </c>
      <c r="AT1498" s="2" t="str">
        <f>_xlfn.XLOOKUP($A1498,Results!$A$2:$A$2256,Results!O$2:O$2256,"")</f>
        <v>UNITY MANUFACTURING</v>
      </c>
      <c r="AU1498" s="2">
        <f>_xlfn.XLOOKUP($A1498,Results!$A$2:$A$2256,Results!P$2:P$2256,"")</f>
        <v>0</v>
      </c>
      <c r="AV1498" s="2" t="str">
        <f>_xlfn.XLOOKUP($A1498,Results!$A$2:$A$2256,Results!Q$2:Q$2256,"")</f>
        <v>NO_MANUFACTURERS_FOUND</v>
      </c>
      <c r="AW1498" s="2">
        <f>_xlfn.XLOOKUP($A1498,Results!$A$2:$A$2256,Results!R$2:R$2256,"")</f>
        <v>0.70733250041422002</v>
      </c>
      <c r="AX1498" s="2">
        <f>_xlfn.XLOOKUP($A1498,Results!$A$2:$A$2256,Results!S$2:S$2256,"")</f>
        <v>100</v>
      </c>
      <c r="AY1498" s="2">
        <f>_xlfn.XLOOKUP($A1498,Results!$A$2:$A$2256,Results!T$2:T$2256,"")</f>
        <v>52</v>
      </c>
      <c r="AZ1498" s="2">
        <f>_xlfn.XLOOKUP($A1498,Results!$A$2:$A$2256,Results!U$2:U$2256,"")</f>
        <v>51</v>
      </c>
      <c r="BA1498" s="2" t="str">
        <f>_xlfn.XLOOKUP($A1498,Results!$A$2:$A$2256,Results!V$2:V$2256,"")</f>
        <v>WIEGMANN</v>
      </c>
      <c r="BB1498" s="2">
        <f>_xlfn.XLOOKUP($A1498,Results!$A$2:$A$2256,Results!W$2:W$2256,"")</f>
        <v>64</v>
      </c>
      <c r="BC1498" s="2">
        <f>_xlfn.XLOOKUP($A1498,Results!$A$2:$A$2256,Results!X$2:X$2256,"")</f>
        <v>39121300</v>
      </c>
      <c r="BD1498" s="2">
        <f>_xlfn.XLOOKUP($A1498,Results!$A$2:$A$2256,Results!Y$2:Y$2256,"")</f>
        <v>81</v>
      </c>
      <c r="BE1498" s="2" t="b">
        <f>_xlfn.XLOOKUP($A1498,Results!$A$2:$A$2256,Results!Z$2:Z$2256,"")</f>
        <v>1</v>
      </c>
    </row>
    <row r="1499" spans="1:57" ht="38.25" customHeight="1" x14ac:dyDescent="0.3">
      <c r="A1499">
        <v>907176</v>
      </c>
      <c r="B1499">
        <v>281674</v>
      </c>
      <c r="C1499" t="s">
        <v>36</v>
      </c>
      <c r="D1499" t="s">
        <v>599</v>
      </c>
      <c r="E1499" s="2" t="str">
        <f>VLOOKUP(F1499,'RPA Vendor Data '!F$1:$G$2418,2)</f>
        <v>EDGES ELECTRICAL GROUP</v>
      </c>
      <c r="F1499" s="2">
        <v>16768</v>
      </c>
      <c r="G1499" s="2">
        <v>13</v>
      </c>
      <c r="H1499" t="s">
        <v>4586</v>
      </c>
      <c r="I1499">
        <v>6</v>
      </c>
      <c r="J1499" t="s">
        <v>65</v>
      </c>
      <c r="K1499" t="s">
        <v>39</v>
      </c>
      <c r="L1499">
        <v>7.04</v>
      </c>
      <c r="M1499" s="2" t="s">
        <v>36</v>
      </c>
      <c r="N1499" s="85" t="s">
        <v>36</v>
      </c>
      <c r="O1499" t="s">
        <v>4587</v>
      </c>
      <c r="P1499" t="s">
        <v>36</v>
      </c>
      <c r="Q1499" t="s">
        <v>36</v>
      </c>
      <c r="R1499">
        <v>42.24</v>
      </c>
      <c r="S1499" s="1">
        <v>45744.522398148147</v>
      </c>
      <c r="T1499" t="s">
        <v>42</v>
      </c>
      <c r="U1499" s="1">
        <v>45744.292361111111</v>
      </c>
      <c r="V1499" t="s">
        <v>43</v>
      </c>
      <c r="W1499" t="s">
        <v>36</v>
      </c>
      <c r="X1499">
        <v>13</v>
      </c>
      <c r="Y1499" t="s">
        <v>54</v>
      </c>
      <c r="Z1499" t="s">
        <v>36</v>
      </c>
      <c r="AA1499">
        <v>7.04</v>
      </c>
      <c r="AB1499" t="s">
        <v>36</v>
      </c>
      <c r="AC1499" t="s">
        <v>49</v>
      </c>
      <c r="AD1499" t="s">
        <v>49</v>
      </c>
      <c r="AE1499" t="s">
        <v>45</v>
      </c>
      <c r="AF1499" s="44">
        <v>50202310</v>
      </c>
      <c r="AG1499" s="18" t="s">
        <v>4588</v>
      </c>
      <c r="AI1499" s="2" t="s">
        <v>48</v>
      </c>
      <c r="AJ1499" s="2" t="e">
        <f>VLOOKUP(A1499,'Classification Test Result'!$A$2:$D$2428,4,FALSE)</f>
        <v>#N/A</v>
      </c>
      <c r="AL1499" s="2">
        <f>_xlfn.XLOOKUP($A1499,Results!$A$2:$A$2256,Results!G$2:G$2256,"")</f>
        <v>0</v>
      </c>
      <c r="AM1499" s="2">
        <f>_xlfn.XLOOKUP($A1499,Results!$A$2:$A$2256,Results!H$2:H$2256,"")</f>
        <v>0</v>
      </c>
      <c r="AN1499" s="2">
        <f>_xlfn.XLOOKUP($A1499,Results!$A$2:$A$2256,Results!I$2:I$2256,"")</f>
        <v>0</v>
      </c>
      <c r="AO1499" s="2">
        <f>_xlfn.XLOOKUP($A1499,Results!$A$2:$A$2256,Results!J$2:J$2256,"")</f>
        <v>0</v>
      </c>
      <c r="AP1499" s="2">
        <f>_xlfn.XLOOKUP($A1499,Results!$A$2:$A$2256,Results!K$2:K$2256,"")</f>
        <v>0</v>
      </c>
      <c r="AQ1499" s="2">
        <f>_xlfn.XLOOKUP($A1499,Results!$A$2:$A$2256,Results!L$2:L$2256,"")</f>
        <v>0</v>
      </c>
      <c r="AR1499" s="2">
        <f>_xlfn.XLOOKUP($A1499,Results!$A$2:$A$2256,Results!M$2:M$2256,"")</f>
        <v>0</v>
      </c>
      <c r="AS1499" s="2">
        <f>_xlfn.XLOOKUP($A1499,Results!$A$2:$A$2256,Results!N$2:N$2256,"")</f>
        <v>0</v>
      </c>
      <c r="AT1499" s="2" t="str">
        <f>_xlfn.XLOOKUP($A1499,Results!$A$2:$A$2256,Results!O$2:O$2256,"")</f>
        <v>WATER</v>
      </c>
      <c r="AU1499" s="2" t="str">
        <f>_xlfn.XLOOKUP($A1499,Results!$A$2:$A$2256,Results!P$2:P$2256,"")</f>
        <v>WATER</v>
      </c>
      <c r="AV1499" s="2" t="str">
        <f>_xlfn.XLOOKUP($A1499,Results!$A$2:$A$2256,Results!Q$2:Q$2256,"")</f>
        <v>SINGLE_MATCH</v>
      </c>
      <c r="AW1499" s="2">
        <f>_xlfn.XLOOKUP($A1499,Results!$A$2:$A$2256,Results!R$2:R$2256,"")</f>
        <v>0</v>
      </c>
      <c r="AX1499" s="2">
        <f>_xlfn.XLOOKUP($A1499,Results!$A$2:$A$2256,Results!S$2:S$2256,"")</f>
        <v>0</v>
      </c>
      <c r="AY1499" s="2">
        <f>_xlfn.XLOOKUP($A1499,Results!$A$2:$A$2256,Results!T$2:T$2256,"")</f>
        <v>85</v>
      </c>
      <c r="AZ1499" s="2">
        <f>_xlfn.XLOOKUP($A1499,Results!$A$2:$A$2256,Results!U$2:U$2256,"")</f>
        <v>0</v>
      </c>
      <c r="BA1499" s="2">
        <f>_xlfn.XLOOKUP($A1499,Results!$A$2:$A$2256,Results!V$2:V$2256,"")</f>
        <v>0</v>
      </c>
      <c r="BB1499" s="2">
        <f>_xlfn.XLOOKUP($A1499,Results!$A$2:$A$2256,Results!W$2:W$2256,"")</f>
        <v>0</v>
      </c>
      <c r="BC1499" s="2">
        <f>_xlfn.XLOOKUP($A1499,Results!$A$2:$A$2256,Results!X$2:X$2256,"")</f>
        <v>0</v>
      </c>
      <c r="BD1499" s="2">
        <f>_xlfn.XLOOKUP($A1499,Results!$A$2:$A$2256,Results!Y$2:Y$2256,"")</f>
        <v>0</v>
      </c>
      <c r="BE1499" s="2">
        <f>_xlfn.XLOOKUP($A1499,Results!$A$2:$A$2256,Results!Z$2:Z$2256,"")</f>
        <v>0</v>
      </c>
    </row>
    <row r="1500" spans="1:57" ht="38.25" customHeight="1" x14ac:dyDescent="0.3">
      <c r="A1500">
        <v>907177</v>
      </c>
      <c r="B1500">
        <v>281998</v>
      </c>
      <c r="C1500" t="s">
        <v>36</v>
      </c>
      <c r="D1500" t="s">
        <v>1177</v>
      </c>
      <c r="E1500" s="2" t="str">
        <f>VLOOKUP(F1500,'RPA Vendor Data '!F$1:$G$2418,2)</f>
        <v>FROST ELECTRIC SUPPLY CO</v>
      </c>
      <c r="F1500" s="2">
        <v>11364</v>
      </c>
      <c r="G1500" s="2">
        <v>3</v>
      </c>
      <c r="H1500" t="s">
        <v>4589</v>
      </c>
      <c r="I1500">
        <v>1</v>
      </c>
      <c r="J1500" t="s">
        <v>58</v>
      </c>
      <c r="K1500" t="s">
        <v>58</v>
      </c>
      <c r="L1500">
        <v>1593.64</v>
      </c>
      <c r="M1500" s="2" t="s">
        <v>4590</v>
      </c>
      <c r="N1500" s="85" t="s">
        <v>4591</v>
      </c>
      <c r="O1500" t="s">
        <v>36</v>
      </c>
      <c r="P1500" t="s">
        <v>4592</v>
      </c>
      <c r="Q1500">
        <v>3448105001</v>
      </c>
      <c r="R1500">
        <v>15.94</v>
      </c>
      <c r="S1500" s="1">
        <v>45744.896747025457</v>
      </c>
      <c r="T1500" t="s">
        <v>42</v>
      </c>
      <c r="U1500" s="1">
        <v>45744.67083333333</v>
      </c>
      <c r="V1500" t="s">
        <v>43</v>
      </c>
      <c r="W1500" t="s">
        <v>36</v>
      </c>
      <c r="X1500">
        <v>0</v>
      </c>
      <c r="Y1500">
        <v>0</v>
      </c>
      <c r="Z1500">
        <v>1593.64</v>
      </c>
      <c r="AA1500" t="s">
        <v>36</v>
      </c>
      <c r="AB1500">
        <v>193</v>
      </c>
      <c r="AC1500" t="s">
        <v>579</v>
      </c>
      <c r="AD1500" t="s">
        <v>579</v>
      </c>
      <c r="AE1500" t="s">
        <v>45</v>
      </c>
      <c r="AF1500" s="44" t="s">
        <v>46</v>
      </c>
      <c r="AG1500" s="18" t="s">
        <v>4593</v>
      </c>
      <c r="AH1500" s="18"/>
      <c r="AI1500" s="2" t="s">
        <v>48</v>
      </c>
      <c r="AJ1500" s="2" t="e">
        <f>VLOOKUP(A1500,'Classification Test Result'!$A$2:$D$2428,4,FALSE)</f>
        <v>#N/A</v>
      </c>
      <c r="AL1500" s="2">
        <f>_xlfn.XLOOKUP($A1500,Results!$A$2:$A$2256,Results!G$2:G$2256,"")</f>
        <v>337634</v>
      </c>
      <c r="AM1500" s="2" t="str">
        <f>_xlfn.XLOOKUP($A1500,Results!$A$2:$A$2256,Results!H$2:H$2256,"")</f>
        <v>VC9962</v>
      </c>
      <c r="AN1500" s="2" t="str">
        <f>_xlfn.XLOOKUP($A1500,Results!$A$2:$A$2256,Results!I$2:I$2256,"")</f>
        <v>ABB INSTALLATION PRODUCTS</v>
      </c>
      <c r="AO1500" s="2" t="str">
        <f>_xlfn.XLOOKUP($A1500,Results!$A$2:$A$2256,Results!J$2:J$2256,"")</f>
        <v>034481050018</v>
      </c>
      <c r="AP1500" s="2">
        <f>_xlfn.XLOOKUP($A1500,Results!$A$2:$A$2256,Results!K$2:K$2256,"")</f>
        <v>31201617</v>
      </c>
      <c r="AQ1500" s="2" t="str">
        <f>_xlfn.XLOOKUP($A1500,Results!$A$2:$A$2256,Results!L$2:L$2256,"")</f>
        <v>AK10054893</v>
      </c>
      <c r="AR1500" s="2">
        <f>_xlfn.XLOOKUP($A1500,Results!$A$2:$A$2256,Results!M$2:M$2256,"")</f>
        <v>1103192</v>
      </c>
      <c r="AS1500" s="2" t="str">
        <f>_xlfn.XLOOKUP($A1500,Results!$A$2:$A$2256,Results!N$2:N$2256,"")</f>
        <v>CARLON VC9962 CLEAR CEMENT QUART</v>
      </c>
      <c r="AT1500" s="2" t="str">
        <f>_xlfn.XLOOKUP($A1500,Results!$A$2:$A$2256,Results!O$2:O$2256,"")</f>
        <v>ABB INSTALLATION PRODUCTS</v>
      </c>
      <c r="AU1500" s="2">
        <f>_xlfn.XLOOKUP($A1500,Results!$A$2:$A$2256,Results!P$2:P$2256,"")</f>
        <v>0</v>
      </c>
      <c r="AV1500" s="2" t="str">
        <f>_xlfn.XLOOKUP($A1500,Results!$A$2:$A$2256,Results!Q$2:Q$2256,"")</f>
        <v>NO_VALID_MATCHES</v>
      </c>
      <c r="AW1500" s="2" t="str">
        <f>_xlfn.XLOOKUP($A1500,Results!$A$2:$A$2256,Results!R$2:R$2256,"")</f>
        <v>0.8736919613579017</v>
      </c>
      <c r="AX1500" s="2">
        <f>_xlfn.XLOOKUP($A1500,Results!$A$2:$A$2256,Results!S$2:S$2256,"")</f>
        <v>100</v>
      </c>
      <c r="AY1500" s="2">
        <f>_xlfn.XLOOKUP($A1500,Results!$A$2:$A$2256,Results!T$2:T$2256,"")</f>
        <v>78</v>
      </c>
      <c r="AZ1500" s="2">
        <f>_xlfn.XLOOKUP($A1500,Results!$A$2:$A$2256,Results!U$2:U$2256,"")</f>
        <v>98</v>
      </c>
      <c r="BA1500" s="2" t="str">
        <f>_xlfn.XLOOKUP($A1500,Results!$A$2:$A$2256,Results!V$2:V$2256,"")</f>
        <v>ABB INSTALLATION PRODUCTS</v>
      </c>
      <c r="BB1500" s="2">
        <f>_xlfn.XLOOKUP($A1500,Results!$A$2:$A$2256,Results!W$2:W$2256,"")</f>
        <v>55</v>
      </c>
      <c r="BC1500" s="2">
        <f>_xlfn.XLOOKUP($A1500,Results!$A$2:$A$2256,Results!X$2:X$2256,"")</f>
        <v>31201617</v>
      </c>
      <c r="BD1500" s="2">
        <f>_xlfn.XLOOKUP($A1500,Results!$A$2:$A$2256,Results!Y$2:Y$2256,"")</f>
        <v>89</v>
      </c>
      <c r="BE1500" s="2" t="b">
        <f>_xlfn.XLOOKUP($A1500,Results!$A$2:$A$2256,Results!Z$2:Z$2256,"")</f>
        <v>1</v>
      </c>
    </row>
    <row r="1501" spans="1:57" ht="38.25" customHeight="1" x14ac:dyDescent="0.3">
      <c r="A1501">
        <v>907178</v>
      </c>
      <c r="B1501">
        <v>281862</v>
      </c>
      <c r="C1501" t="s">
        <v>36</v>
      </c>
      <c r="D1501" t="s">
        <v>835</v>
      </c>
      <c r="E1501" s="2" t="str">
        <f>VLOOKUP(F1501,'RPA Vendor Data '!F$1:$G$2418,2)</f>
        <v>CAPE ELECTRICAL SUPPLY</v>
      </c>
      <c r="F1501" s="2">
        <v>10508</v>
      </c>
      <c r="G1501" s="2">
        <v>17</v>
      </c>
      <c r="H1501" t="s">
        <v>4595</v>
      </c>
      <c r="I1501">
        <v>21</v>
      </c>
      <c r="J1501" t="s">
        <v>58</v>
      </c>
      <c r="K1501" t="s">
        <v>58</v>
      </c>
      <c r="L1501">
        <v>6579.8620000000001</v>
      </c>
      <c r="M1501" s="2" t="s">
        <v>4596</v>
      </c>
      <c r="N1501" s="85" t="s">
        <v>4597</v>
      </c>
      <c r="O1501" t="s">
        <v>36</v>
      </c>
      <c r="P1501" t="s">
        <v>36</v>
      </c>
      <c r="Q1501" t="s">
        <v>36</v>
      </c>
      <c r="R1501">
        <v>1381.77</v>
      </c>
      <c r="S1501" s="1">
        <v>45744.648166238418</v>
      </c>
      <c r="T1501" t="s">
        <v>42</v>
      </c>
      <c r="U1501" s="1">
        <v>45744.425000000003</v>
      </c>
      <c r="V1501" t="s">
        <v>43</v>
      </c>
      <c r="W1501" t="s">
        <v>36</v>
      </c>
      <c r="X1501">
        <v>0</v>
      </c>
      <c r="Y1501">
        <v>0</v>
      </c>
      <c r="Z1501" t="s">
        <v>36</v>
      </c>
      <c r="AA1501">
        <v>6579.8620000000001</v>
      </c>
      <c r="AB1501" t="s">
        <v>36</v>
      </c>
      <c r="AC1501" t="s">
        <v>4596</v>
      </c>
      <c r="AD1501" t="s">
        <v>4596</v>
      </c>
      <c r="AE1501" t="s">
        <v>45</v>
      </c>
      <c r="AF1501" s="44">
        <v>39131717</v>
      </c>
      <c r="AG1501" s="18" t="s">
        <v>4598</v>
      </c>
      <c r="AI1501" s="2" t="s">
        <v>48</v>
      </c>
      <c r="AJ1501" s="2" t="e">
        <f>VLOOKUP(A1501,'Classification Test Result'!$A$2:$D$2428,4,FALSE)</f>
        <v>#N/A</v>
      </c>
      <c r="AL1501" s="2">
        <f>_xlfn.XLOOKUP($A1501,Results!$A$2:$A$2256,Results!G$2:G$2256,"")</f>
        <v>462084</v>
      </c>
      <c r="AM1501" s="2" t="str">
        <f>_xlfn.XLOOKUP($A1501,Results!$A$2:$A$2256,Results!H$2:H$2256,"")</f>
        <v>UA9DN</v>
      </c>
      <c r="AN1501" s="2" t="str">
        <f>_xlfn.XLOOKUP($A1501,Results!$A$2:$A$2256,Results!I$2:I$2256,"")</f>
        <v>CARLON</v>
      </c>
      <c r="AO1501" s="2" t="str">
        <f>_xlfn.XLOOKUP($A1501,Results!$A$2:$A$2256,Results!J$2:J$2256,"")</f>
        <v>034481067368</v>
      </c>
      <c r="AP1501" s="2">
        <f>_xlfn.XLOOKUP($A1501,Results!$A$2:$A$2256,Results!K$2:K$2256,"")</f>
        <v>39131717</v>
      </c>
      <c r="AQ1501" s="2">
        <f>_xlfn.XLOOKUP($A1501,Results!$A$2:$A$2256,Results!L$2:L$2256,"")</f>
        <v>0</v>
      </c>
      <c r="AR1501" s="2">
        <f>_xlfn.XLOOKUP($A1501,Results!$A$2:$A$2256,Results!M$2:M$2256,"")</f>
        <v>513556</v>
      </c>
      <c r="AS1501" s="2" t="str">
        <f>_xlfn.XLOOKUP($A1501,Results!$A$2:$A$2256,Results!N$2:N$2256,"")</f>
        <v>CARLON UA9DN 4IN 24 RAD 90D ELBOW</v>
      </c>
      <c r="AT1501" s="2" t="str">
        <f>_xlfn.XLOOKUP($A1501,Results!$A$2:$A$2256,Results!O$2:O$2256,"")</f>
        <v>CARLON</v>
      </c>
      <c r="AU1501" s="2" t="str">
        <f>_xlfn.XLOOKUP($A1501,Results!$A$2:$A$2256,Results!P$2:P$2256,"")</f>
        <v>CARLON</v>
      </c>
      <c r="AV1501" s="2" t="str">
        <f>_xlfn.XLOOKUP($A1501,Results!$A$2:$A$2256,Results!Q$2:Q$2256,"")</f>
        <v>SINGLE_MATCH</v>
      </c>
      <c r="AW1501" s="2" t="str">
        <f>_xlfn.XLOOKUP($A1501,Results!$A$2:$A$2256,Results!R$2:R$2256,"")</f>
        <v>0.9999871184174266</v>
      </c>
      <c r="AX1501" s="2">
        <f>_xlfn.XLOOKUP($A1501,Results!$A$2:$A$2256,Results!S$2:S$2256,"")</f>
        <v>100</v>
      </c>
      <c r="AY1501" s="2">
        <f>_xlfn.XLOOKUP($A1501,Results!$A$2:$A$2256,Results!T$2:T$2256,"")</f>
        <v>100</v>
      </c>
      <c r="AZ1501" s="2">
        <f>_xlfn.XLOOKUP($A1501,Results!$A$2:$A$2256,Results!U$2:U$2256,"")</f>
        <v>100</v>
      </c>
      <c r="BA1501" s="2" t="str">
        <f>_xlfn.XLOOKUP($A1501,Results!$A$2:$A$2256,Results!V$2:V$2256,"")</f>
        <v>CARLON</v>
      </c>
      <c r="BB1501" s="2">
        <f>_xlfn.XLOOKUP($A1501,Results!$A$2:$A$2256,Results!W$2:W$2256,"")</f>
        <v>100</v>
      </c>
      <c r="BC1501" s="2">
        <f>_xlfn.XLOOKUP($A1501,Results!$A$2:$A$2256,Results!X$2:X$2256,"")</f>
        <v>39131717</v>
      </c>
      <c r="BD1501" s="2">
        <f>_xlfn.XLOOKUP($A1501,Results!$A$2:$A$2256,Results!Y$2:Y$2256,"")</f>
        <v>100</v>
      </c>
      <c r="BE1501" s="2" t="b">
        <f>_xlfn.XLOOKUP($A1501,Results!$A$2:$A$2256,Results!Z$2:Z$2256,"")</f>
        <v>1</v>
      </c>
    </row>
    <row r="1502" spans="1:57" ht="38.25" customHeight="1" x14ac:dyDescent="0.3">
      <c r="A1502">
        <v>907179</v>
      </c>
      <c r="B1502">
        <v>281862</v>
      </c>
      <c r="C1502" t="s">
        <v>36</v>
      </c>
      <c r="D1502" t="s">
        <v>835</v>
      </c>
      <c r="E1502" s="2" t="str">
        <f>VLOOKUP(F1502,'RPA Vendor Data '!F$1:$G$2418,2)</f>
        <v>CAPE ELECTRICAL SUPPLY</v>
      </c>
      <c r="F1502" s="2">
        <v>10508</v>
      </c>
      <c r="G1502" s="2">
        <v>2</v>
      </c>
      <c r="H1502" t="s">
        <v>4600</v>
      </c>
      <c r="I1502">
        <v>1</v>
      </c>
      <c r="J1502" t="s">
        <v>58</v>
      </c>
      <c r="K1502" t="s">
        <v>58</v>
      </c>
      <c r="L1502">
        <v>3158.9389999999999</v>
      </c>
      <c r="M1502" s="2" t="s">
        <v>4596</v>
      </c>
      <c r="N1502" s="85" t="s">
        <v>4601</v>
      </c>
      <c r="O1502" t="s">
        <v>36</v>
      </c>
      <c r="P1502" t="s">
        <v>36</v>
      </c>
      <c r="Q1502" t="s">
        <v>36</v>
      </c>
      <c r="R1502">
        <v>31.59</v>
      </c>
      <c r="S1502" s="1">
        <v>45744.647944444441</v>
      </c>
      <c r="T1502" t="s">
        <v>42</v>
      </c>
      <c r="U1502" s="1">
        <v>45744.425000000003</v>
      </c>
      <c r="V1502" t="s">
        <v>43</v>
      </c>
      <c r="W1502" t="s">
        <v>36</v>
      </c>
      <c r="X1502">
        <v>0</v>
      </c>
      <c r="Y1502">
        <v>0</v>
      </c>
      <c r="Z1502" t="s">
        <v>36</v>
      </c>
      <c r="AA1502">
        <v>3158.9389999999999</v>
      </c>
      <c r="AB1502" t="s">
        <v>36</v>
      </c>
      <c r="AC1502" t="s">
        <v>579</v>
      </c>
      <c r="AD1502" t="s">
        <v>579</v>
      </c>
      <c r="AE1502" t="s">
        <v>45</v>
      </c>
      <c r="AF1502" s="44">
        <v>39131717</v>
      </c>
      <c r="AG1502" s="18" t="s">
        <v>4602</v>
      </c>
      <c r="AI1502" s="2" t="s">
        <v>48</v>
      </c>
      <c r="AJ1502" s="2" t="e">
        <f>VLOOKUP(A1502,'Classification Test Result'!$A$2:$D$2428,4,FALSE)</f>
        <v>#N/A</v>
      </c>
      <c r="AL1502" s="2">
        <f>_xlfn.XLOOKUP($A1502,Results!$A$2:$A$2256,Results!G$2:G$2256,"")</f>
        <v>341305</v>
      </c>
      <c r="AM1502" s="2" t="str">
        <f>_xlfn.XLOOKUP($A1502,Results!$A$2:$A$2256,Results!H$2:H$2256,"")</f>
        <v>UA7AN</v>
      </c>
      <c r="AN1502" s="2" t="str">
        <f>_xlfn.XLOOKUP($A1502,Results!$A$2:$A$2256,Results!I$2:I$2256,"")</f>
        <v>ABB INSTALLATION PRODUCTS</v>
      </c>
      <c r="AO1502" s="2" t="str">
        <f>_xlfn.XLOOKUP($A1502,Results!$A$2:$A$2256,Results!J$2:J$2256,"")</f>
        <v>034481060604</v>
      </c>
      <c r="AP1502" s="2">
        <f>_xlfn.XLOOKUP($A1502,Results!$A$2:$A$2256,Results!K$2:K$2256,"")</f>
        <v>39131717</v>
      </c>
      <c r="AQ1502" s="2" t="str">
        <f>_xlfn.XLOOKUP($A1502,Results!$A$2:$A$2256,Results!L$2:L$2256,"")</f>
        <v>AK10054166</v>
      </c>
      <c r="AR1502" s="2">
        <f>_xlfn.XLOOKUP($A1502,Results!$A$2:$A$2256,Results!M$2:M$2256,"")</f>
        <v>459018</v>
      </c>
      <c r="AS1502" s="2" t="str">
        <f>_xlfn.XLOOKUP($A1502,Results!$A$2:$A$2256,Results!N$2:N$2256,"")</f>
        <v>CARLON UA7AN 4IN 45D ELBOW</v>
      </c>
      <c r="AT1502" s="2" t="str">
        <f>_xlfn.XLOOKUP($A1502,Results!$A$2:$A$2256,Results!O$2:O$2256,"")</f>
        <v>ABB INSTALLATION PRODUCTS</v>
      </c>
      <c r="AU1502" s="2">
        <f>_xlfn.XLOOKUP($A1502,Results!$A$2:$A$2256,Results!P$2:P$2256,"")</f>
        <v>0</v>
      </c>
      <c r="AV1502" s="2" t="str">
        <f>_xlfn.XLOOKUP($A1502,Results!$A$2:$A$2256,Results!Q$2:Q$2256,"")</f>
        <v>NO_VALID_MATCHES</v>
      </c>
      <c r="AW1502" s="2">
        <f>_xlfn.XLOOKUP($A1502,Results!$A$2:$A$2256,Results!R$2:R$2256,"")</f>
        <v>0.95834202511071498</v>
      </c>
      <c r="AX1502" s="2">
        <f>_xlfn.XLOOKUP($A1502,Results!$A$2:$A$2256,Results!S$2:S$2256,"")</f>
        <v>100</v>
      </c>
      <c r="AY1502" s="2">
        <f>_xlfn.XLOOKUP($A1502,Results!$A$2:$A$2256,Results!T$2:T$2256,"")</f>
        <v>83</v>
      </c>
      <c r="AZ1502" s="2">
        <f>_xlfn.XLOOKUP($A1502,Results!$A$2:$A$2256,Results!U$2:U$2256,"")</f>
        <v>100</v>
      </c>
      <c r="BA1502" s="2" t="str">
        <f>_xlfn.XLOOKUP($A1502,Results!$A$2:$A$2256,Results!V$2:V$2256,"")</f>
        <v>CARLON</v>
      </c>
      <c r="BB1502" s="2">
        <f>_xlfn.XLOOKUP($A1502,Results!$A$2:$A$2256,Results!W$2:W$2256,"")</f>
        <v>76</v>
      </c>
      <c r="BC1502" s="2">
        <f>_xlfn.XLOOKUP($A1502,Results!$A$2:$A$2256,Results!X$2:X$2256,"")</f>
        <v>39131717</v>
      </c>
      <c r="BD1502" s="2">
        <f>_xlfn.XLOOKUP($A1502,Results!$A$2:$A$2256,Results!Y$2:Y$2256,"")</f>
        <v>96</v>
      </c>
      <c r="BE1502" s="2" t="b">
        <f>_xlfn.XLOOKUP($A1502,Results!$A$2:$A$2256,Results!Z$2:Z$2256,"")</f>
        <v>1</v>
      </c>
    </row>
    <row r="1503" spans="1:57" ht="38.25" customHeight="1" x14ac:dyDescent="0.3">
      <c r="A1503">
        <v>907180</v>
      </c>
      <c r="B1503">
        <v>281862</v>
      </c>
      <c r="C1503" t="s">
        <v>36</v>
      </c>
      <c r="D1503" t="s">
        <v>835</v>
      </c>
      <c r="E1503" s="2" t="str">
        <f>VLOOKUP(F1503,'RPA Vendor Data '!F$1:$G$2418,2)</f>
        <v>CAPE ELECTRICAL SUPPLY</v>
      </c>
      <c r="F1503" s="2">
        <v>10508</v>
      </c>
      <c r="G1503" s="2">
        <v>3</v>
      </c>
      <c r="H1503" t="s">
        <v>4603</v>
      </c>
      <c r="I1503">
        <v>2</v>
      </c>
      <c r="J1503" t="s">
        <v>58</v>
      </c>
      <c r="K1503" t="s">
        <v>58</v>
      </c>
      <c r="L1503">
        <v>1381.5</v>
      </c>
      <c r="M1503" s="2" t="s">
        <v>4596</v>
      </c>
      <c r="N1503" s="85" t="s">
        <v>4604</v>
      </c>
      <c r="O1503" t="s">
        <v>36</v>
      </c>
      <c r="P1503" t="s">
        <v>36</v>
      </c>
      <c r="Q1503" t="s">
        <v>36</v>
      </c>
      <c r="R1503">
        <v>27.63</v>
      </c>
      <c r="S1503" s="1">
        <v>45744.64795309028</v>
      </c>
      <c r="T1503" t="s">
        <v>42</v>
      </c>
      <c r="U1503" s="1">
        <v>45744.425000000003</v>
      </c>
      <c r="V1503" t="s">
        <v>43</v>
      </c>
      <c r="W1503" t="s">
        <v>36</v>
      </c>
      <c r="X1503">
        <v>0</v>
      </c>
      <c r="Y1503">
        <v>0</v>
      </c>
      <c r="Z1503" t="s">
        <v>36</v>
      </c>
      <c r="AA1503">
        <v>1381.5</v>
      </c>
      <c r="AB1503" t="s">
        <v>36</v>
      </c>
      <c r="AC1503" t="s">
        <v>4596</v>
      </c>
      <c r="AD1503" t="s">
        <v>4596</v>
      </c>
      <c r="AE1503" t="s">
        <v>45</v>
      </c>
      <c r="AF1503" s="44">
        <v>39131717</v>
      </c>
      <c r="AG1503" s="18" t="s">
        <v>4605</v>
      </c>
      <c r="AI1503" s="2" t="s">
        <v>48</v>
      </c>
      <c r="AJ1503" s="2" t="e">
        <f>VLOOKUP(A1503,'Classification Test Result'!$A$2:$D$2428,4,FALSE)</f>
        <v>#N/A</v>
      </c>
      <c r="AL1503" s="2">
        <f>_xlfn.XLOOKUP($A1503,Results!$A$2:$A$2256,Results!G$2:G$2256,"")</f>
        <v>341299</v>
      </c>
      <c r="AM1503" s="2" t="str">
        <f>_xlfn.XLOOKUP($A1503,Results!$A$2:$A$2256,Results!H$2:H$2256,"")</f>
        <v>UA7AL</v>
      </c>
      <c r="AN1503" s="2" t="str">
        <f>_xlfn.XLOOKUP($A1503,Results!$A$2:$A$2256,Results!I$2:I$2256,"")</f>
        <v>CARLON</v>
      </c>
      <c r="AO1503" s="2" t="str">
        <f>_xlfn.XLOOKUP($A1503,Results!$A$2:$A$2256,Results!J$2:J$2256,"")</f>
        <v>034481060680</v>
      </c>
      <c r="AP1503" s="2">
        <f>_xlfn.XLOOKUP($A1503,Results!$A$2:$A$2256,Results!K$2:K$2256,"")</f>
        <v>39131717</v>
      </c>
      <c r="AQ1503" s="2" t="str">
        <f>_xlfn.XLOOKUP($A1503,Results!$A$2:$A$2256,Results!L$2:L$2256,"")</f>
        <v>AK10054161</v>
      </c>
      <c r="AR1503" s="2">
        <f>_xlfn.XLOOKUP($A1503,Results!$A$2:$A$2256,Results!M$2:M$2256,"")</f>
        <v>876364</v>
      </c>
      <c r="AS1503" s="2" t="str">
        <f>_xlfn.XLOOKUP($A1503,Results!$A$2:$A$2256,Results!N$2:N$2256,"")</f>
        <v>CARLON UA7AL 3IN 45D PVC ELBOW</v>
      </c>
      <c r="AT1503" s="2" t="str">
        <f>_xlfn.XLOOKUP($A1503,Results!$A$2:$A$2256,Results!O$2:O$2256,"")</f>
        <v>CARLON</v>
      </c>
      <c r="AU1503" s="2" t="str">
        <f>_xlfn.XLOOKUP($A1503,Results!$A$2:$A$2256,Results!P$2:P$2256,"")</f>
        <v>CARLON</v>
      </c>
      <c r="AV1503" s="2" t="str">
        <f>_xlfn.XLOOKUP($A1503,Results!$A$2:$A$2256,Results!Q$2:Q$2256,"")</f>
        <v>MULTIPLE_MATCHES_ONE_VALID</v>
      </c>
      <c r="AW1503" s="2" t="str">
        <f>_xlfn.XLOOKUP($A1503,Results!$A$2:$A$2256,Results!R$2:R$2256,"")</f>
        <v>0.9999992772456404</v>
      </c>
      <c r="AX1503" s="2">
        <f>_xlfn.XLOOKUP($A1503,Results!$A$2:$A$2256,Results!S$2:S$2256,"")</f>
        <v>100</v>
      </c>
      <c r="AY1503" s="2">
        <f>_xlfn.XLOOKUP($A1503,Results!$A$2:$A$2256,Results!T$2:T$2256,"")</f>
        <v>100</v>
      </c>
      <c r="AZ1503" s="2">
        <f>_xlfn.XLOOKUP($A1503,Results!$A$2:$A$2256,Results!U$2:U$2256,"")</f>
        <v>100</v>
      </c>
      <c r="BA1503" s="2" t="str">
        <f>_xlfn.XLOOKUP($A1503,Results!$A$2:$A$2256,Results!V$2:V$2256,"")</f>
        <v>CARLON</v>
      </c>
      <c r="BB1503" s="2">
        <f>_xlfn.XLOOKUP($A1503,Results!$A$2:$A$2256,Results!W$2:W$2256,"")</f>
        <v>100</v>
      </c>
      <c r="BC1503" s="2">
        <f>_xlfn.XLOOKUP($A1503,Results!$A$2:$A$2256,Results!X$2:X$2256,"")</f>
        <v>39131717</v>
      </c>
      <c r="BD1503" s="2">
        <f>_xlfn.XLOOKUP($A1503,Results!$A$2:$A$2256,Results!Y$2:Y$2256,"")</f>
        <v>100</v>
      </c>
      <c r="BE1503" s="2" t="b">
        <f>_xlfn.XLOOKUP($A1503,Results!$A$2:$A$2256,Results!Z$2:Z$2256,"")</f>
        <v>1</v>
      </c>
    </row>
    <row r="1504" spans="1:57" ht="38.25" customHeight="1" x14ac:dyDescent="0.3">
      <c r="A1504">
        <v>907181</v>
      </c>
      <c r="B1504">
        <v>281862</v>
      </c>
      <c r="C1504" t="s">
        <v>36</v>
      </c>
      <c r="D1504" t="s">
        <v>835</v>
      </c>
      <c r="E1504" s="2" t="str">
        <f>VLOOKUP(F1504,'RPA Vendor Data '!F$1:$G$2418,2)</f>
        <v>CAPE ELECTRICAL SUPPLY</v>
      </c>
      <c r="F1504" s="2">
        <v>10508</v>
      </c>
      <c r="G1504" s="2">
        <v>6</v>
      </c>
      <c r="H1504" t="s">
        <v>4608</v>
      </c>
      <c r="I1504">
        <v>4</v>
      </c>
      <c r="J1504" t="s">
        <v>58</v>
      </c>
      <c r="K1504" t="s">
        <v>58</v>
      </c>
      <c r="L1504">
        <v>627.75800000000004</v>
      </c>
      <c r="M1504" s="2" t="s">
        <v>4596</v>
      </c>
      <c r="N1504" s="85" t="s">
        <v>4609</v>
      </c>
      <c r="O1504" t="s">
        <v>36</v>
      </c>
      <c r="P1504" t="s">
        <v>36</v>
      </c>
      <c r="Q1504" t="s">
        <v>36</v>
      </c>
      <c r="R1504">
        <v>25.11</v>
      </c>
      <c r="S1504" s="1">
        <v>45744.647980706017</v>
      </c>
      <c r="T1504" t="s">
        <v>42</v>
      </c>
      <c r="U1504" s="1">
        <v>45744.425000000003</v>
      </c>
      <c r="V1504" t="s">
        <v>43</v>
      </c>
      <c r="W1504" t="s">
        <v>36</v>
      </c>
      <c r="X1504">
        <v>0</v>
      </c>
      <c r="Y1504">
        <v>0</v>
      </c>
      <c r="Z1504" t="s">
        <v>36</v>
      </c>
      <c r="AA1504">
        <v>627.75800000000004</v>
      </c>
      <c r="AB1504" t="s">
        <v>36</v>
      </c>
      <c r="AC1504" t="s">
        <v>579</v>
      </c>
      <c r="AD1504" t="s">
        <v>579</v>
      </c>
      <c r="AE1504" t="s">
        <v>45</v>
      </c>
      <c r="AF1504" s="44">
        <v>39131707</v>
      </c>
      <c r="AG1504" s="18" t="s">
        <v>4610</v>
      </c>
      <c r="AI1504" s="2" t="s">
        <v>48</v>
      </c>
      <c r="AJ1504" s="2" t="e">
        <f>VLOOKUP(A1504,'Classification Test Result'!$A$2:$D$2428,4,FALSE)</f>
        <v>#N/A</v>
      </c>
      <c r="AL1504" s="2">
        <f>_xlfn.XLOOKUP($A1504,Results!$A$2:$A$2256,Results!G$2:G$2256,"")</f>
        <v>336615</v>
      </c>
      <c r="AM1504" s="2" t="str">
        <f>_xlfn.XLOOKUP($A1504,Results!$A$2:$A$2256,Results!H$2:H$2256,"")</f>
        <v>E943N</v>
      </c>
      <c r="AN1504" s="2" t="str">
        <f>_xlfn.XLOOKUP($A1504,Results!$A$2:$A$2256,Results!I$2:I$2256,"")</f>
        <v>ABB INSTALLATION PRODUCTS</v>
      </c>
      <c r="AO1504" s="2" t="str">
        <f>_xlfn.XLOOKUP($A1504,Results!$A$2:$A$2256,Results!J$2:J$2256,"")</f>
        <v>034481062103</v>
      </c>
      <c r="AP1504" s="2">
        <f>_xlfn.XLOOKUP($A1504,Results!$A$2:$A$2256,Results!K$2:K$2256,"")</f>
        <v>39131700</v>
      </c>
      <c r="AQ1504" s="2" t="str">
        <f>_xlfn.XLOOKUP($A1504,Results!$A$2:$A$2256,Results!L$2:L$2256,"")</f>
        <v>AK10031710</v>
      </c>
      <c r="AR1504" s="2">
        <f>_xlfn.XLOOKUP($A1504,Results!$A$2:$A$2256,Results!M$2:M$2256,"")</f>
        <v>1069070</v>
      </c>
      <c r="AS1504" s="2" t="str">
        <f>_xlfn.XLOOKUP($A1504,Results!$A$2:$A$2256,Results!N$2:N$2256,"")</f>
        <v>CARLON E943N 4IN SCH 40 M ADPT</v>
      </c>
      <c r="AT1504" s="2" t="str">
        <f>_xlfn.XLOOKUP($A1504,Results!$A$2:$A$2256,Results!O$2:O$2256,"")</f>
        <v>ABB INSTALLATION PRODUCTS</v>
      </c>
      <c r="AU1504" s="2">
        <f>_xlfn.XLOOKUP($A1504,Results!$A$2:$A$2256,Results!P$2:P$2256,"")</f>
        <v>0</v>
      </c>
      <c r="AV1504" s="2" t="str">
        <f>_xlfn.XLOOKUP($A1504,Results!$A$2:$A$2256,Results!Q$2:Q$2256,"")</f>
        <v>NO_VALID_MATCHES</v>
      </c>
      <c r="AW1504" s="2" t="str">
        <f>_xlfn.XLOOKUP($A1504,Results!$A$2:$A$2256,Results!R$2:R$2256,"")</f>
        <v>0.9999933082645432</v>
      </c>
      <c r="AX1504" s="2">
        <f>_xlfn.XLOOKUP($A1504,Results!$A$2:$A$2256,Results!S$2:S$2256,"")</f>
        <v>100</v>
      </c>
      <c r="AY1504" s="2">
        <f>_xlfn.XLOOKUP($A1504,Results!$A$2:$A$2256,Results!T$2:T$2256,"")</f>
        <v>100</v>
      </c>
      <c r="AZ1504" s="2">
        <f>_xlfn.XLOOKUP($A1504,Results!$A$2:$A$2256,Results!U$2:U$2256,"")</f>
        <v>100</v>
      </c>
      <c r="BA1504" s="2" t="str">
        <f>_xlfn.XLOOKUP($A1504,Results!$A$2:$A$2256,Results!V$2:V$2256,"")</f>
        <v>ABB INSTALLATION PRODUCTS</v>
      </c>
      <c r="BB1504" s="2">
        <f>_xlfn.XLOOKUP($A1504,Results!$A$2:$A$2256,Results!W$2:W$2256,"")</f>
        <v>100</v>
      </c>
      <c r="BC1504" s="2">
        <f>_xlfn.XLOOKUP($A1504,Results!$A$2:$A$2256,Results!X$2:X$2256,"")</f>
        <v>39131700</v>
      </c>
      <c r="BD1504" s="2">
        <f>_xlfn.XLOOKUP($A1504,Results!$A$2:$A$2256,Results!Y$2:Y$2256,"")</f>
        <v>100</v>
      </c>
      <c r="BE1504" s="2" t="b">
        <f>_xlfn.XLOOKUP($A1504,Results!$A$2:$A$2256,Results!Z$2:Z$2256,"")</f>
        <v>1</v>
      </c>
    </row>
    <row r="1505" spans="1:57" ht="38.25" customHeight="1" x14ac:dyDescent="0.3">
      <c r="A1505">
        <v>907182</v>
      </c>
      <c r="B1505">
        <v>281862</v>
      </c>
      <c r="C1505" t="s">
        <v>36</v>
      </c>
      <c r="D1505" t="s">
        <v>835</v>
      </c>
      <c r="E1505" s="2" t="str">
        <f>VLOOKUP(F1505,'RPA Vendor Data '!F$1:$G$2418,2)</f>
        <v>CAPE ELECTRICAL SUPPLY</v>
      </c>
      <c r="F1505" s="2">
        <v>10508</v>
      </c>
      <c r="G1505" s="2">
        <v>7</v>
      </c>
      <c r="H1505" t="s">
        <v>4613</v>
      </c>
      <c r="I1505">
        <v>4</v>
      </c>
      <c r="J1505" t="s">
        <v>58</v>
      </c>
      <c r="K1505" t="s">
        <v>58</v>
      </c>
      <c r="L1505">
        <v>549.53399999999999</v>
      </c>
      <c r="M1505" s="2" t="s">
        <v>4596</v>
      </c>
      <c r="N1505" s="85" t="s">
        <v>4614</v>
      </c>
      <c r="O1505" t="s">
        <v>36</v>
      </c>
      <c r="P1505" t="s">
        <v>36</v>
      </c>
      <c r="Q1505" t="s">
        <v>36</v>
      </c>
      <c r="R1505">
        <v>21.98</v>
      </c>
      <c r="S1505" s="1">
        <v>45744.647988506942</v>
      </c>
      <c r="T1505" t="s">
        <v>42</v>
      </c>
      <c r="U1505" s="1">
        <v>45744.425000000003</v>
      </c>
      <c r="V1505" t="s">
        <v>43</v>
      </c>
      <c r="W1505" t="s">
        <v>36</v>
      </c>
      <c r="X1505">
        <v>0</v>
      </c>
      <c r="Y1505">
        <v>0</v>
      </c>
      <c r="Z1505" t="s">
        <v>36</v>
      </c>
      <c r="AA1505">
        <v>549.53399999999999</v>
      </c>
      <c r="AB1505" t="s">
        <v>36</v>
      </c>
      <c r="AC1505" t="s">
        <v>579</v>
      </c>
      <c r="AD1505" t="s">
        <v>579</v>
      </c>
      <c r="AE1505" t="s">
        <v>45</v>
      </c>
      <c r="AF1505" s="44">
        <v>39131707</v>
      </c>
      <c r="AG1505" s="18" t="s">
        <v>4615</v>
      </c>
      <c r="AI1505" s="2" t="s">
        <v>48</v>
      </c>
      <c r="AJ1505" s="2" t="e">
        <f>VLOOKUP(A1505,'Classification Test Result'!$A$2:$D$2428,4,FALSE)</f>
        <v>#N/A</v>
      </c>
      <c r="AL1505" s="2">
        <f>_xlfn.XLOOKUP($A1505,Results!$A$2:$A$2256,Results!G$2:G$2256,"")</f>
        <v>341304</v>
      </c>
      <c r="AM1505" s="2" t="str">
        <f>_xlfn.XLOOKUP($A1505,Results!$A$2:$A$2256,Results!H$2:H$2256,"")</f>
        <v>E942N</v>
      </c>
      <c r="AN1505" s="2" t="str">
        <f>_xlfn.XLOOKUP($A1505,Results!$A$2:$A$2256,Results!I$2:I$2256,"")</f>
        <v>ABB INSTALLATION PRODUCTS</v>
      </c>
      <c r="AO1505" s="2" t="str">
        <f>_xlfn.XLOOKUP($A1505,Results!$A$2:$A$2256,Results!J$2:J$2256,"")</f>
        <v>034481062509</v>
      </c>
      <c r="AP1505" s="2">
        <f>_xlfn.XLOOKUP($A1505,Results!$A$2:$A$2256,Results!K$2:K$2256,"")</f>
        <v>39131700</v>
      </c>
      <c r="AQ1505" s="2" t="str">
        <f>_xlfn.XLOOKUP($A1505,Results!$A$2:$A$2256,Results!L$2:L$2256,"")</f>
        <v>AK10031686</v>
      </c>
      <c r="AR1505" s="2">
        <f>_xlfn.XLOOKUP($A1505,Results!$A$2:$A$2256,Results!M$2:M$2256,"")</f>
        <v>538146</v>
      </c>
      <c r="AS1505" s="2" t="str">
        <f>_xlfn.XLOOKUP($A1505,Results!$A$2:$A$2256,Results!N$2:N$2256,"")</f>
        <v>CARLON E942N 4IN SCH 40 FEM ADPT</v>
      </c>
      <c r="AT1505" s="2" t="str">
        <f>_xlfn.XLOOKUP($A1505,Results!$A$2:$A$2256,Results!O$2:O$2256,"")</f>
        <v>ABB INSTALLATION PRODUCTS</v>
      </c>
      <c r="AU1505" s="2">
        <f>_xlfn.XLOOKUP($A1505,Results!$A$2:$A$2256,Results!P$2:P$2256,"")</f>
        <v>0</v>
      </c>
      <c r="AV1505" s="2" t="str">
        <f>_xlfn.XLOOKUP($A1505,Results!$A$2:$A$2256,Results!Q$2:Q$2256,"")</f>
        <v>NO_VALID_MATCHES</v>
      </c>
      <c r="AW1505" s="2" t="str">
        <f>_xlfn.XLOOKUP($A1505,Results!$A$2:$A$2256,Results!R$2:R$2256,"")</f>
        <v>0.9999992249331594</v>
      </c>
      <c r="AX1505" s="2">
        <f>_xlfn.XLOOKUP($A1505,Results!$A$2:$A$2256,Results!S$2:S$2256,"")</f>
        <v>100</v>
      </c>
      <c r="AY1505" s="2">
        <f>_xlfn.XLOOKUP($A1505,Results!$A$2:$A$2256,Results!T$2:T$2256,"")</f>
        <v>100</v>
      </c>
      <c r="AZ1505" s="2">
        <f>_xlfn.XLOOKUP($A1505,Results!$A$2:$A$2256,Results!U$2:U$2256,"")</f>
        <v>100</v>
      </c>
      <c r="BA1505" s="2" t="str">
        <f>_xlfn.XLOOKUP($A1505,Results!$A$2:$A$2256,Results!V$2:V$2256,"")</f>
        <v>ABB INSTALLATION PRODUCTS</v>
      </c>
      <c r="BB1505" s="2">
        <f>_xlfn.XLOOKUP($A1505,Results!$A$2:$A$2256,Results!W$2:W$2256,"")</f>
        <v>86</v>
      </c>
      <c r="BC1505" s="2">
        <f>_xlfn.XLOOKUP($A1505,Results!$A$2:$A$2256,Results!X$2:X$2256,"")</f>
        <v>39131700</v>
      </c>
      <c r="BD1505" s="2">
        <f>_xlfn.XLOOKUP($A1505,Results!$A$2:$A$2256,Results!Y$2:Y$2256,"")</f>
        <v>100</v>
      </c>
      <c r="BE1505" s="2" t="b">
        <f>_xlfn.XLOOKUP($A1505,Results!$A$2:$A$2256,Results!Z$2:Z$2256,"")</f>
        <v>1</v>
      </c>
    </row>
    <row r="1506" spans="1:57" ht="38.25" customHeight="1" x14ac:dyDescent="0.3">
      <c r="A1506">
        <v>907183</v>
      </c>
      <c r="B1506">
        <v>281862</v>
      </c>
      <c r="C1506" t="s">
        <v>36</v>
      </c>
      <c r="D1506" t="s">
        <v>835</v>
      </c>
      <c r="E1506" s="2" t="str">
        <f>VLOOKUP(F1506,'RPA Vendor Data '!F$1:$G$2418,2)</f>
        <v>CAPE ELECTRICAL SUPPLY</v>
      </c>
      <c r="F1506" s="2">
        <v>10508</v>
      </c>
      <c r="G1506" s="2">
        <v>8</v>
      </c>
      <c r="H1506" t="s">
        <v>4618</v>
      </c>
      <c r="I1506">
        <v>4</v>
      </c>
      <c r="J1506" t="s">
        <v>58</v>
      </c>
      <c r="K1506" t="s">
        <v>58</v>
      </c>
      <c r="L1506">
        <v>320.66399999999999</v>
      </c>
      <c r="M1506" s="2" t="s">
        <v>4596</v>
      </c>
      <c r="N1506" s="85" t="s">
        <v>4619</v>
      </c>
      <c r="O1506" t="s">
        <v>36</v>
      </c>
      <c r="P1506" t="s">
        <v>36</v>
      </c>
      <c r="Q1506" t="s">
        <v>36</v>
      </c>
      <c r="R1506">
        <v>12.83</v>
      </c>
      <c r="S1506" s="1">
        <v>45744.647996793981</v>
      </c>
      <c r="T1506" t="s">
        <v>42</v>
      </c>
      <c r="U1506" s="1">
        <v>45744.425000000003</v>
      </c>
      <c r="V1506" t="s">
        <v>43</v>
      </c>
      <c r="W1506" t="s">
        <v>36</v>
      </c>
      <c r="X1506">
        <v>0</v>
      </c>
      <c r="Y1506">
        <v>0</v>
      </c>
      <c r="Z1506" t="s">
        <v>36</v>
      </c>
      <c r="AA1506">
        <v>320.66399999999999</v>
      </c>
      <c r="AB1506" t="s">
        <v>36</v>
      </c>
      <c r="AC1506" t="s">
        <v>579</v>
      </c>
      <c r="AD1506" t="s">
        <v>579</v>
      </c>
      <c r="AE1506" t="s">
        <v>45</v>
      </c>
      <c r="AF1506" s="44">
        <v>39131707</v>
      </c>
      <c r="AG1506" s="18" t="s">
        <v>4620</v>
      </c>
      <c r="AI1506" s="2" t="s">
        <v>48</v>
      </c>
      <c r="AJ1506" s="2" t="e">
        <f>VLOOKUP(A1506,'Classification Test Result'!$A$2:$D$2428,4,FALSE)</f>
        <v>#N/A</v>
      </c>
      <c r="AL1506" s="2">
        <f>_xlfn.XLOOKUP($A1506,Results!$A$2:$A$2256,Results!G$2:G$2256,"")</f>
        <v>341297</v>
      </c>
      <c r="AM1506" s="2" t="str">
        <f>_xlfn.XLOOKUP($A1506,Results!$A$2:$A$2256,Results!H$2:H$2256,"")</f>
        <v>E942L</v>
      </c>
      <c r="AN1506" s="2" t="str">
        <f>_xlfn.XLOOKUP($A1506,Results!$A$2:$A$2256,Results!I$2:I$2256,"")</f>
        <v>ABB INSTALLATION PRODUCTS</v>
      </c>
      <c r="AO1506" s="2" t="str">
        <f>_xlfn.XLOOKUP($A1506,Results!$A$2:$A$2256,Results!J$2:J$2256,"")</f>
        <v>034481062486</v>
      </c>
      <c r="AP1506" s="2">
        <f>_xlfn.XLOOKUP($A1506,Results!$A$2:$A$2256,Results!K$2:K$2256,"")</f>
        <v>39131700</v>
      </c>
      <c r="AQ1506" s="2" t="str">
        <f>_xlfn.XLOOKUP($A1506,Results!$A$2:$A$2256,Results!L$2:L$2256,"")</f>
        <v>AK10031683</v>
      </c>
      <c r="AR1506" s="2">
        <f>_xlfn.XLOOKUP($A1506,Results!$A$2:$A$2256,Results!M$2:M$2256,"")</f>
        <v>855798</v>
      </c>
      <c r="AS1506" s="2" t="str">
        <f>_xlfn.XLOOKUP($A1506,Results!$A$2:$A$2256,Results!N$2:N$2256,"")</f>
        <v>CARLON E942L 3IN SCH 40 FEM ADPT</v>
      </c>
      <c r="AT1506" s="2" t="str">
        <f>_xlfn.XLOOKUP($A1506,Results!$A$2:$A$2256,Results!O$2:O$2256,"")</f>
        <v>ABB INSTALLATION PRODUCTS</v>
      </c>
      <c r="AU1506" s="2">
        <f>_xlfn.XLOOKUP($A1506,Results!$A$2:$A$2256,Results!P$2:P$2256,"")</f>
        <v>0</v>
      </c>
      <c r="AV1506" s="2" t="str">
        <f>_xlfn.XLOOKUP($A1506,Results!$A$2:$A$2256,Results!Q$2:Q$2256,"")</f>
        <v>NO_VALID_MATCHES</v>
      </c>
      <c r="AW1506" s="2" t="str">
        <f>_xlfn.XLOOKUP($A1506,Results!$A$2:$A$2256,Results!R$2:R$2256,"")</f>
        <v>0.9999991410841417</v>
      </c>
      <c r="AX1506" s="2">
        <f>_xlfn.XLOOKUP($A1506,Results!$A$2:$A$2256,Results!S$2:S$2256,"")</f>
        <v>100</v>
      </c>
      <c r="AY1506" s="2">
        <f>_xlfn.XLOOKUP($A1506,Results!$A$2:$A$2256,Results!T$2:T$2256,"")</f>
        <v>100</v>
      </c>
      <c r="AZ1506" s="2">
        <f>_xlfn.XLOOKUP($A1506,Results!$A$2:$A$2256,Results!U$2:U$2256,"")</f>
        <v>100</v>
      </c>
      <c r="BA1506" s="2" t="str">
        <f>_xlfn.XLOOKUP($A1506,Results!$A$2:$A$2256,Results!V$2:V$2256,"")</f>
        <v>ABB INSTALLATION PRODUCTS</v>
      </c>
      <c r="BB1506" s="2">
        <f>_xlfn.XLOOKUP($A1506,Results!$A$2:$A$2256,Results!W$2:W$2256,"")</f>
        <v>100</v>
      </c>
      <c r="BC1506" s="2">
        <f>_xlfn.XLOOKUP($A1506,Results!$A$2:$A$2256,Results!X$2:X$2256,"")</f>
        <v>39131700</v>
      </c>
      <c r="BD1506" s="2">
        <f>_xlfn.XLOOKUP($A1506,Results!$A$2:$A$2256,Results!Y$2:Y$2256,"")</f>
        <v>100</v>
      </c>
      <c r="BE1506" s="2" t="b">
        <f>_xlfn.XLOOKUP($A1506,Results!$A$2:$A$2256,Results!Z$2:Z$2256,"")</f>
        <v>1</v>
      </c>
    </row>
    <row r="1507" spans="1:57" ht="38.25" customHeight="1" x14ac:dyDescent="0.3">
      <c r="A1507">
        <v>907184</v>
      </c>
      <c r="B1507">
        <v>281862</v>
      </c>
      <c r="C1507" t="s">
        <v>36</v>
      </c>
      <c r="D1507" t="s">
        <v>835</v>
      </c>
      <c r="E1507" s="2" t="str">
        <f>VLOOKUP(F1507,'RPA Vendor Data '!F$1:$G$2418,2)</f>
        <v>CAPE ELECTRICAL SUPPLY</v>
      </c>
      <c r="F1507" s="2">
        <v>10508</v>
      </c>
      <c r="G1507" s="2">
        <v>4</v>
      </c>
      <c r="H1507" t="s">
        <v>4623</v>
      </c>
      <c r="I1507">
        <v>8</v>
      </c>
      <c r="J1507" t="s">
        <v>58</v>
      </c>
      <c r="K1507" t="s">
        <v>58</v>
      </c>
      <c r="L1507">
        <v>499.82299999999998</v>
      </c>
      <c r="M1507" s="2" t="s">
        <v>4596</v>
      </c>
      <c r="N1507" s="85" t="s">
        <v>4624</v>
      </c>
      <c r="O1507" t="s">
        <v>36</v>
      </c>
      <c r="P1507" t="s">
        <v>36</v>
      </c>
      <c r="Q1507" t="s">
        <v>36</v>
      </c>
      <c r="R1507">
        <v>39.99</v>
      </c>
      <c r="S1507" s="1">
        <v>45744.647962071758</v>
      </c>
      <c r="T1507" t="s">
        <v>42</v>
      </c>
      <c r="U1507" s="1">
        <v>45744.425000000003</v>
      </c>
      <c r="V1507" t="s">
        <v>43</v>
      </c>
      <c r="W1507" t="s">
        <v>36</v>
      </c>
      <c r="X1507">
        <v>0</v>
      </c>
      <c r="Y1507">
        <v>0</v>
      </c>
      <c r="Z1507" t="s">
        <v>36</v>
      </c>
      <c r="AA1507">
        <v>499.82299999999998</v>
      </c>
      <c r="AB1507" t="s">
        <v>36</v>
      </c>
      <c r="AC1507" t="s">
        <v>579</v>
      </c>
      <c r="AD1507" t="s">
        <v>579</v>
      </c>
      <c r="AE1507" t="s">
        <v>45</v>
      </c>
      <c r="AF1507" s="44">
        <v>39131707</v>
      </c>
      <c r="AG1507" s="18" t="s">
        <v>4625</v>
      </c>
      <c r="AI1507" s="2" t="s">
        <v>48</v>
      </c>
      <c r="AJ1507" s="2" t="e">
        <f>VLOOKUP(A1507,'Classification Test Result'!$A$2:$D$2428,4,FALSE)</f>
        <v>#N/A</v>
      </c>
      <c r="AL1507" s="2">
        <f>_xlfn.XLOOKUP($A1507,Results!$A$2:$A$2256,Results!G$2:G$2256,"")</f>
        <v>336612</v>
      </c>
      <c r="AM1507" s="2" t="str">
        <f>_xlfn.XLOOKUP($A1507,Results!$A$2:$A$2256,Results!H$2:H$2256,"")</f>
        <v>E940N</v>
      </c>
      <c r="AN1507" s="2" t="str">
        <f>_xlfn.XLOOKUP($A1507,Results!$A$2:$A$2256,Results!I$2:I$2256,"")</f>
        <v>ABB INSTALLATION PRODUCTS</v>
      </c>
      <c r="AO1507" s="2" t="str">
        <f>_xlfn.XLOOKUP($A1507,Results!$A$2:$A$2256,Results!J$2:J$2256,"")</f>
        <v>034481061106</v>
      </c>
      <c r="AP1507" s="2">
        <f>_xlfn.XLOOKUP($A1507,Results!$A$2:$A$2256,Results!K$2:K$2256,"")</f>
        <v>39131707</v>
      </c>
      <c r="AQ1507" s="2" t="str">
        <f>_xlfn.XLOOKUP($A1507,Results!$A$2:$A$2256,Results!L$2:L$2256,"")</f>
        <v>AK10031664</v>
      </c>
      <c r="AR1507" s="2">
        <f>_xlfn.XLOOKUP($A1507,Results!$A$2:$A$2256,Results!M$2:M$2256,"")</f>
        <v>512337</v>
      </c>
      <c r="AS1507" s="2" t="str">
        <f>_xlfn.XLOOKUP($A1507,Results!$A$2:$A$2256,Results!N$2:N$2256,"")</f>
        <v>CARLON E940N 4IN SCH40 COUPLING</v>
      </c>
      <c r="AT1507" s="2" t="str">
        <f>_xlfn.XLOOKUP($A1507,Results!$A$2:$A$2256,Results!O$2:O$2256,"")</f>
        <v>ABB INSTALLATION PRODUCTS</v>
      </c>
      <c r="AU1507" s="2">
        <f>_xlfn.XLOOKUP($A1507,Results!$A$2:$A$2256,Results!P$2:P$2256,"")</f>
        <v>0</v>
      </c>
      <c r="AV1507" s="2" t="str">
        <f>_xlfn.XLOOKUP($A1507,Results!$A$2:$A$2256,Results!Q$2:Q$2256,"")</f>
        <v>NO_VALID_MATCHES</v>
      </c>
      <c r="AW1507" s="2" t="str">
        <f>_xlfn.XLOOKUP($A1507,Results!$A$2:$A$2256,Results!R$2:R$2256,"")</f>
        <v>0.9999990736041543</v>
      </c>
      <c r="AX1507" s="2">
        <f>_xlfn.XLOOKUP($A1507,Results!$A$2:$A$2256,Results!S$2:S$2256,"")</f>
        <v>100</v>
      </c>
      <c r="AY1507" s="2">
        <f>_xlfn.XLOOKUP($A1507,Results!$A$2:$A$2256,Results!T$2:T$2256,"")</f>
        <v>100</v>
      </c>
      <c r="AZ1507" s="2">
        <f>_xlfn.XLOOKUP($A1507,Results!$A$2:$A$2256,Results!U$2:U$2256,"")</f>
        <v>100</v>
      </c>
      <c r="BA1507" s="2" t="str">
        <f>_xlfn.XLOOKUP($A1507,Results!$A$2:$A$2256,Results!V$2:V$2256,"")</f>
        <v>ABB INSTALLATION PRODUCTS</v>
      </c>
      <c r="BB1507" s="2">
        <f>_xlfn.XLOOKUP($A1507,Results!$A$2:$A$2256,Results!W$2:W$2256,"")</f>
        <v>66</v>
      </c>
      <c r="BC1507" s="2">
        <f>_xlfn.XLOOKUP($A1507,Results!$A$2:$A$2256,Results!X$2:X$2256,"")</f>
        <v>39131707</v>
      </c>
      <c r="BD1507" s="2">
        <f>_xlfn.XLOOKUP($A1507,Results!$A$2:$A$2256,Results!Y$2:Y$2256,"")</f>
        <v>84</v>
      </c>
      <c r="BE1507" s="2" t="b">
        <f>_xlfn.XLOOKUP($A1507,Results!$A$2:$A$2256,Results!Z$2:Z$2256,"")</f>
        <v>1</v>
      </c>
    </row>
    <row r="1508" spans="1:57" ht="38.25" customHeight="1" x14ac:dyDescent="0.3">
      <c r="A1508">
        <v>907185</v>
      </c>
      <c r="B1508">
        <v>281862</v>
      </c>
      <c r="C1508" t="s">
        <v>36</v>
      </c>
      <c r="D1508" t="s">
        <v>835</v>
      </c>
      <c r="E1508" s="2" t="str">
        <f>VLOOKUP(F1508,'RPA Vendor Data '!F$1:$G$2418,2)</f>
        <v>CAPE ELECTRICAL SUPPLY</v>
      </c>
      <c r="F1508" s="2">
        <v>10508</v>
      </c>
      <c r="G1508" s="2">
        <v>5</v>
      </c>
      <c r="H1508" t="s">
        <v>4628</v>
      </c>
      <c r="I1508">
        <v>4</v>
      </c>
      <c r="J1508" t="s">
        <v>58</v>
      </c>
      <c r="K1508" t="s">
        <v>58</v>
      </c>
      <c r="L1508">
        <v>309.17899999999997</v>
      </c>
      <c r="M1508" s="2" t="s">
        <v>4596</v>
      </c>
      <c r="N1508" s="85" t="s">
        <v>1545</v>
      </c>
      <c r="O1508" t="s">
        <v>36</v>
      </c>
      <c r="P1508" t="s">
        <v>36</v>
      </c>
      <c r="Q1508" t="s">
        <v>36</v>
      </c>
      <c r="R1508">
        <v>12.37</v>
      </c>
      <c r="S1508" s="1">
        <v>45744.648106516201</v>
      </c>
      <c r="T1508" t="s">
        <v>42</v>
      </c>
      <c r="U1508" s="1">
        <v>45744.425000000003</v>
      </c>
      <c r="V1508" t="s">
        <v>43</v>
      </c>
      <c r="W1508" t="s">
        <v>36</v>
      </c>
      <c r="X1508">
        <v>0</v>
      </c>
      <c r="Y1508">
        <v>0</v>
      </c>
      <c r="Z1508" t="s">
        <v>36</v>
      </c>
      <c r="AA1508">
        <v>309.17899999999997</v>
      </c>
      <c r="AB1508" t="s">
        <v>36</v>
      </c>
      <c r="AC1508" t="s">
        <v>579</v>
      </c>
      <c r="AD1508" t="s">
        <v>579</v>
      </c>
      <c r="AE1508" t="s">
        <v>45</v>
      </c>
      <c r="AF1508" s="44">
        <v>39131707</v>
      </c>
      <c r="AG1508" s="18" t="s">
        <v>4629</v>
      </c>
      <c r="AI1508" s="2" t="s">
        <v>48</v>
      </c>
      <c r="AJ1508" s="2" t="e">
        <f>VLOOKUP(A1508,'Classification Test Result'!$A$2:$D$2428,4,FALSE)</f>
        <v>#N/A</v>
      </c>
      <c r="AL1508" s="2">
        <f>_xlfn.XLOOKUP($A1508,Results!$A$2:$A$2256,Results!G$2:G$2256,"")</f>
        <v>336585</v>
      </c>
      <c r="AM1508" s="2" t="str">
        <f>_xlfn.XLOOKUP($A1508,Results!$A$2:$A$2256,Results!H$2:H$2256,"")</f>
        <v>E940L</v>
      </c>
      <c r="AN1508" s="2" t="str">
        <f>_xlfn.XLOOKUP($A1508,Results!$A$2:$A$2256,Results!I$2:I$2256,"")</f>
        <v>ABB INSTALLATION PRODUCTS</v>
      </c>
      <c r="AO1508" s="2" t="str">
        <f>_xlfn.XLOOKUP($A1508,Results!$A$2:$A$2256,Results!J$2:J$2256,"")</f>
        <v>034481061083</v>
      </c>
      <c r="AP1508" s="2">
        <f>_xlfn.XLOOKUP($A1508,Results!$A$2:$A$2256,Results!K$2:K$2256,"")</f>
        <v>39131707</v>
      </c>
      <c r="AQ1508" s="2" t="str">
        <f>_xlfn.XLOOKUP($A1508,Results!$A$2:$A$2256,Results!L$2:L$2256,"")</f>
        <v>AK10031662</v>
      </c>
      <c r="AR1508" s="2">
        <f>_xlfn.XLOOKUP($A1508,Results!$A$2:$A$2256,Results!M$2:M$2256,"")</f>
        <v>194495</v>
      </c>
      <c r="AS1508" s="2" t="str">
        <f>_xlfn.XLOOKUP($A1508,Results!$A$2:$A$2256,Results!N$2:N$2256,"")</f>
        <v>CARLON E940L 3IN SCH40 CPLG</v>
      </c>
      <c r="AT1508" s="2" t="str">
        <f>_xlfn.XLOOKUP($A1508,Results!$A$2:$A$2256,Results!O$2:O$2256,"")</f>
        <v>ABB INSTALLATION PRODUCTS</v>
      </c>
      <c r="AU1508" s="2">
        <f>_xlfn.XLOOKUP($A1508,Results!$A$2:$A$2256,Results!P$2:P$2256,"")</f>
        <v>0</v>
      </c>
      <c r="AV1508" s="2" t="str">
        <f>_xlfn.XLOOKUP($A1508,Results!$A$2:$A$2256,Results!Q$2:Q$2256,"")</f>
        <v>NO_VALID_MATCHES</v>
      </c>
      <c r="AW1508" s="2" t="str">
        <f>_xlfn.XLOOKUP($A1508,Results!$A$2:$A$2256,Results!R$2:R$2256,"")</f>
        <v>0.9999991635023406</v>
      </c>
      <c r="AX1508" s="2">
        <f>_xlfn.XLOOKUP($A1508,Results!$A$2:$A$2256,Results!S$2:S$2256,"")</f>
        <v>100</v>
      </c>
      <c r="AY1508" s="2">
        <f>_xlfn.XLOOKUP($A1508,Results!$A$2:$A$2256,Results!T$2:T$2256,"")</f>
        <v>100</v>
      </c>
      <c r="AZ1508" s="2">
        <f>_xlfn.XLOOKUP($A1508,Results!$A$2:$A$2256,Results!U$2:U$2256,"")</f>
        <v>100</v>
      </c>
      <c r="BA1508" s="2" t="str">
        <f>_xlfn.XLOOKUP($A1508,Results!$A$2:$A$2256,Results!V$2:V$2256,"")</f>
        <v>ABB INSTALLATION PRODUCTS</v>
      </c>
      <c r="BB1508" s="2">
        <f>_xlfn.XLOOKUP($A1508,Results!$A$2:$A$2256,Results!W$2:W$2256,"")</f>
        <v>66</v>
      </c>
      <c r="BC1508" s="2">
        <f>_xlfn.XLOOKUP($A1508,Results!$A$2:$A$2256,Results!X$2:X$2256,"")</f>
        <v>39131707</v>
      </c>
      <c r="BD1508" s="2">
        <f>_xlfn.XLOOKUP($A1508,Results!$A$2:$A$2256,Results!Y$2:Y$2256,"")</f>
        <v>80</v>
      </c>
      <c r="BE1508" s="2" t="b">
        <f>_xlfn.XLOOKUP($A1508,Results!$A$2:$A$2256,Results!Z$2:Z$2256,"")</f>
        <v>1</v>
      </c>
    </row>
    <row r="1509" spans="1:57" ht="38.25" customHeight="1" x14ac:dyDescent="0.3">
      <c r="A1509">
        <v>907186</v>
      </c>
      <c r="B1509">
        <v>281862</v>
      </c>
      <c r="C1509" t="s">
        <v>36</v>
      </c>
      <c r="D1509" t="s">
        <v>835</v>
      </c>
      <c r="E1509" s="2" t="str">
        <f>VLOOKUP(F1509,'RPA Vendor Data '!F$1:$G$2418,2)</f>
        <v>CAPE ELECTRICAL SUPPLY</v>
      </c>
      <c r="F1509" s="2">
        <v>10508</v>
      </c>
      <c r="G1509" s="2">
        <v>22</v>
      </c>
      <c r="H1509" t="s">
        <v>4631</v>
      </c>
      <c r="I1509">
        <v>5</v>
      </c>
      <c r="J1509" t="s">
        <v>58</v>
      </c>
      <c r="K1509" t="s">
        <v>58</v>
      </c>
      <c r="L1509">
        <v>3465.375</v>
      </c>
      <c r="M1509" s="2" t="s">
        <v>4596</v>
      </c>
      <c r="N1509" s="85" t="s">
        <v>4632</v>
      </c>
      <c r="O1509" t="s">
        <v>36</v>
      </c>
      <c r="P1509" t="s">
        <v>36</v>
      </c>
      <c r="Q1509" t="s">
        <v>36</v>
      </c>
      <c r="R1509">
        <v>173.27</v>
      </c>
      <c r="S1509" s="1">
        <v>45744.648198923613</v>
      </c>
      <c r="T1509" t="s">
        <v>42</v>
      </c>
      <c r="U1509" s="1">
        <v>45744.425694444442</v>
      </c>
      <c r="V1509" t="s">
        <v>43</v>
      </c>
      <c r="W1509" t="s">
        <v>36</v>
      </c>
      <c r="X1509">
        <v>0</v>
      </c>
      <c r="Y1509">
        <v>0</v>
      </c>
      <c r="Z1509" t="s">
        <v>36</v>
      </c>
      <c r="AA1509">
        <v>3465.375</v>
      </c>
      <c r="AB1509" t="s">
        <v>36</v>
      </c>
      <c r="AC1509" t="s">
        <v>4596</v>
      </c>
      <c r="AD1509" t="s">
        <v>4596</v>
      </c>
      <c r="AE1509" t="s">
        <v>45</v>
      </c>
      <c r="AF1509" s="44">
        <v>39131717</v>
      </c>
      <c r="AG1509" s="18" t="s">
        <v>4633</v>
      </c>
      <c r="AI1509" s="2" t="s">
        <v>48</v>
      </c>
      <c r="AJ1509" s="2" t="e">
        <f>VLOOKUP(A1509,'Classification Test Result'!$A$2:$D$2428,4,FALSE)</f>
        <v>#N/A</v>
      </c>
      <c r="AL1509" s="2">
        <f>_xlfn.XLOOKUP($A1509,Results!$A$2:$A$2256,Results!G$2:G$2256,"")</f>
        <v>422588</v>
      </c>
      <c r="AM1509" s="2" t="str">
        <f>_xlfn.XLOOKUP($A1509,Results!$A$2:$A$2256,Results!H$2:H$2256,"")</f>
        <v>UA9DL</v>
      </c>
      <c r="AN1509" s="2" t="str">
        <f>_xlfn.XLOOKUP($A1509,Results!$A$2:$A$2256,Results!I$2:I$2256,"")</f>
        <v>CARLON</v>
      </c>
      <c r="AO1509" s="2" t="str">
        <f>_xlfn.XLOOKUP($A1509,Results!$A$2:$A$2256,Results!J$2:J$2256,"")</f>
        <v>034481227380</v>
      </c>
      <c r="AP1509" s="2">
        <f>_xlfn.XLOOKUP($A1509,Results!$A$2:$A$2256,Results!K$2:K$2256,"")</f>
        <v>39131717</v>
      </c>
      <c r="AQ1509" s="2">
        <f>_xlfn.XLOOKUP($A1509,Results!$A$2:$A$2256,Results!L$2:L$2256,"")</f>
        <v>0</v>
      </c>
      <c r="AR1509" s="2">
        <f>_xlfn.XLOOKUP($A1509,Results!$A$2:$A$2256,Results!M$2:M$2256,"")</f>
        <v>949416</v>
      </c>
      <c r="AS1509" s="2" t="str">
        <f>_xlfn.XLOOKUP($A1509,Results!$A$2:$A$2256,Results!N$2:N$2256,"")</f>
        <v>CARLON UA9DL 3IN 24 RAD 90D ELBOW</v>
      </c>
      <c r="AT1509" s="2" t="str">
        <f>_xlfn.XLOOKUP($A1509,Results!$A$2:$A$2256,Results!O$2:O$2256,"")</f>
        <v>CARLON</v>
      </c>
      <c r="AU1509" s="2" t="str">
        <f>_xlfn.XLOOKUP($A1509,Results!$A$2:$A$2256,Results!P$2:P$2256,"")</f>
        <v>CARLON</v>
      </c>
      <c r="AV1509" s="2" t="str">
        <f>_xlfn.XLOOKUP($A1509,Results!$A$2:$A$2256,Results!Q$2:Q$2256,"")</f>
        <v>SINGLE_MATCH</v>
      </c>
      <c r="AW1509" s="2" t="str">
        <f>_xlfn.XLOOKUP($A1509,Results!$A$2:$A$2256,Results!R$2:R$2256,"")</f>
        <v>0.9999992282968625</v>
      </c>
      <c r="AX1509" s="2">
        <f>_xlfn.XLOOKUP($A1509,Results!$A$2:$A$2256,Results!S$2:S$2256,"")</f>
        <v>100</v>
      </c>
      <c r="AY1509" s="2">
        <f>_xlfn.XLOOKUP($A1509,Results!$A$2:$A$2256,Results!T$2:T$2256,"")</f>
        <v>100</v>
      </c>
      <c r="AZ1509" s="2">
        <f>_xlfn.XLOOKUP($A1509,Results!$A$2:$A$2256,Results!U$2:U$2256,"")</f>
        <v>100</v>
      </c>
      <c r="BA1509" s="2" t="str">
        <f>_xlfn.XLOOKUP($A1509,Results!$A$2:$A$2256,Results!V$2:V$2256,"")</f>
        <v>CARLON</v>
      </c>
      <c r="BB1509" s="2">
        <f>_xlfn.XLOOKUP($A1509,Results!$A$2:$A$2256,Results!W$2:W$2256,"")</f>
        <v>81</v>
      </c>
      <c r="BC1509" s="2">
        <f>_xlfn.XLOOKUP($A1509,Results!$A$2:$A$2256,Results!X$2:X$2256,"")</f>
        <v>39131717</v>
      </c>
      <c r="BD1509" s="2">
        <f>_xlfn.XLOOKUP($A1509,Results!$A$2:$A$2256,Results!Y$2:Y$2256,"")</f>
        <v>100</v>
      </c>
      <c r="BE1509" s="2" t="b">
        <f>_xlfn.XLOOKUP($A1509,Results!$A$2:$A$2256,Results!Z$2:Z$2256,"")</f>
        <v>1</v>
      </c>
    </row>
    <row r="1510" spans="1:57" ht="38.25" customHeight="1" x14ac:dyDescent="0.3">
      <c r="A1510">
        <v>907187</v>
      </c>
      <c r="B1510">
        <v>281738</v>
      </c>
      <c r="C1510" t="s">
        <v>36</v>
      </c>
      <c r="D1510" t="s">
        <v>268</v>
      </c>
      <c r="E1510" s="2" t="str">
        <f>VLOOKUP(F1510,'RPA Vendor Data '!F$1:$G$2418,2)</f>
        <v>ONESOURCE DISTRIBUTORS</v>
      </c>
      <c r="F1510" s="2">
        <v>16089</v>
      </c>
      <c r="G1510" s="2">
        <v>3</v>
      </c>
      <c r="H1510" t="s">
        <v>4636</v>
      </c>
      <c r="I1510">
        <v>50</v>
      </c>
      <c r="J1510" t="s">
        <v>58</v>
      </c>
      <c r="K1510" t="s">
        <v>58</v>
      </c>
      <c r="L1510">
        <v>386.78</v>
      </c>
      <c r="M1510" s="2" t="s">
        <v>3477</v>
      </c>
      <c r="N1510" s="85" t="s">
        <v>4637</v>
      </c>
      <c r="O1510" t="s">
        <v>36</v>
      </c>
      <c r="P1510" t="s">
        <v>4638</v>
      </c>
      <c r="Q1510" t="s">
        <v>36</v>
      </c>
      <c r="R1510">
        <v>193.39</v>
      </c>
      <c r="S1510" s="1">
        <v>45744.543092476852</v>
      </c>
      <c r="T1510" t="s">
        <v>42</v>
      </c>
      <c r="U1510" s="1">
        <v>45744.320138888892</v>
      </c>
      <c r="V1510" t="s">
        <v>43</v>
      </c>
      <c r="W1510" t="s">
        <v>36</v>
      </c>
      <c r="X1510">
        <v>0</v>
      </c>
      <c r="Y1510">
        <v>0</v>
      </c>
      <c r="Z1510">
        <v>386.77800000000002</v>
      </c>
      <c r="AA1510" t="s">
        <v>36</v>
      </c>
      <c r="AB1510">
        <v>194</v>
      </c>
      <c r="AC1510" t="s">
        <v>2687</v>
      </c>
      <c r="AD1510" t="s">
        <v>2687</v>
      </c>
      <c r="AE1510" t="s">
        <v>45</v>
      </c>
      <c r="AF1510" s="44">
        <v>39121303</v>
      </c>
      <c r="AG1510" s="18" t="s">
        <v>4639</v>
      </c>
      <c r="AH1510" s="18"/>
      <c r="AI1510" s="2" t="s">
        <v>48</v>
      </c>
      <c r="AJ1510" s="2" t="e">
        <f>VLOOKUP(A1510,'Classification Test Result'!$A$2:$D$2428,4,FALSE)</f>
        <v>#N/A</v>
      </c>
      <c r="AL1510" s="2">
        <f>_xlfn.XLOOKUP($A1510,Results!$A$2:$A$2256,Results!G$2:G$2256,"")</f>
        <v>337562</v>
      </c>
      <c r="AM1510" s="2" t="str">
        <f>_xlfn.XLOOKUP($A1510,Results!$A$2:$A$2256,Results!H$2:H$2256,"")</f>
        <v>TSGB24</v>
      </c>
      <c r="AN1510" s="2" t="str">
        <f>_xlfn.XLOOKUP($A1510,Results!$A$2:$A$2256,Results!I$2:I$2256,"")</f>
        <v>ERICO</v>
      </c>
      <c r="AO1510" s="2">
        <f>_xlfn.XLOOKUP($A1510,Results!$A$2:$A$2256,Results!J$2:J$2256,"")</f>
        <v>782856476245</v>
      </c>
      <c r="AP1510" s="2">
        <f>_xlfn.XLOOKUP($A1510,Results!$A$2:$A$2256,Results!K$2:K$2256,"")</f>
        <v>39121321</v>
      </c>
      <c r="AQ1510" s="2" t="str">
        <f>_xlfn.XLOOKUP($A1510,Results!$A$2:$A$2256,Results!L$2:L$2256,"")</f>
        <v>AK10631107</v>
      </c>
      <c r="AR1510" s="2">
        <f>_xlfn.XLOOKUP($A1510,Results!$A$2:$A$2256,Results!M$2:M$2256,"")</f>
        <v>618044</v>
      </c>
      <c r="AS1510" s="2" t="str">
        <f>_xlfn.XLOOKUP($A1510,Results!$A$2:$A$2256,Results!N$2:N$2256,"")</f>
        <v>ERC TSGB24 OUTLET BOX BRACKET</v>
      </c>
      <c r="AT1510" s="2" t="str">
        <f>_xlfn.XLOOKUP($A1510,Results!$A$2:$A$2256,Results!O$2:O$2256,"")</f>
        <v>ERICO</v>
      </c>
      <c r="AU1510" s="2">
        <f>_xlfn.XLOOKUP($A1510,Results!$A$2:$A$2256,Results!P$2:P$2256,"")</f>
        <v>0</v>
      </c>
      <c r="AV1510" s="2" t="str">
        <f>_xlfn.XLOOKUP($A1510,Results!$A$2:$A$2256,Results!Q$2:Q$2256,"")</f>
        <v>NO_VALID_MATCHES</v>
      </c>
      <c r="AW1510" s="2" t="str">
        <f>_xlfn.XLOOKUP($A1510,Results!$A$2:$A$2256,Results!R$2:R$2256,"")</f>
        <v>0.6282417565040777</v>
      </c>
      <c r="AX1510" s="2">
        <f>_xlfn.XLOOKUP($A1510,Results!$A$2:$A$2256,Results!S$2:S$2256,"")</f>
        <v>73</v>
      </c>
      <c r="AY1510" s="2">
        <f>_xlfn.XLOOKUP($A1510,Results!$A$2:$A$2256,Results!T$2:T$2256,"")</f>
        <v>44</v>
      </c>
      <c r="AZ1510" s="2">
        <f>_xlfn.XLOOKUP($A1510,Results!$A$2:$A$2256,Results!U$2:U$2256,"")</f>
        <v>51</v>
      </c>
      <c r="BA1510" s="2" t="str">
        <f>_xlfn.XLOOKUP($A1510,Results!$A$2:$A$2256,Results!V$2:V$2256,"")</f>
        <v>NVENT THERMAL</v>
      </c>
      <c r="BB1510" s="2">
        <f>_xlfn.XLOOKUP($A1510,Results!$A$2:$A$2256,Results!W$2:W$2256,"")</f>
        <v>58</v>
      </c>
      <c r="BC1510" s="2">
        <f>_xlfn.XLOOKUP($A1510,Results!$A$2:$A$2256,Results!X$2:X$2256,"")</f>
        <v>39121300</v>
      </c>
      <c r="BD1510" s="2">
        <f>_xlfn.XLOOKUP($A1510,Results!$A$2:$A$2256,Results!Y$2:Y$2256,"")</f>
        <v>86</v>
      </c>
      <c r="BE1510" s="2" t="b">
        <f>_xlfn.XLOOKUP($A1510,Results!$A$2:$A$2256,Results!Z$2:Z$2256,"")</f>
        <v>1</v>
      </c>
    </row>
    <row r="1511" spans="1:57" ht="38.25" customHeight="1" x14ac:dyDescent="0.3">
      <c r="A1511">
        <v>907188</v>
      </c>
      <c r="B1511">
        <v>281721</v>
      </c>
      <c r="C1511" t="s">
        <v>36</v>
      </c>
      <c r="D1511" t="s">
        <v>1312</v>
      </c>
      <c r="E1511" s="2" t="str">
        <f>VLOOKUP(F1511,'RPA Vendor Data '!F$1:$G$2418,2)</f>
        <v>INDEPENDENT ELECTRIC</v>
      </c>
      <c r="F1511" s="2">
        <v>14376</v>
      </c>
      <c r="G1511" s="2">
        <v>1</v>
      </c>
      <c r="H1511" t="s">
        <v>4640</v>
      </c>
      <c r="I1511">
        <v>50</v>
      </c>
      <c r="J1511" t="s">
        <v>58</v>
      </c>
      <c r="K1511" t="s">
        <v>58</v>
      </c>
      <c r="L1511">
        <v>314.95999999999998</v>
      </c>
      <c r="M1511" s="2" t="s">
        <v>4641</v>
      </c>
      <c r="N1511" s="85" t="s">
        <v>4642</v>
      </c>
      <c r="O1511" t="s">
        <v>36</v>
      </c>
      <c r="P1511" t="s">
        <v>4643</v>
      </c>
      <c r="Q1511" t="s">
        <v>36</v>
      </c>
      <c r="R1511">
        <v>157.47999999999999</v>
      </c>
      <c r="S1511" s="1">
        <v>45744.543546956018</v>
      </c>
      <c r="T1511" t="s">
        <v>42</v>
      </c>
      <c r="U1511" s="1">
        <v>45744.315972222219</v>
      </c>
      <c r="V1511" t="s">
        <v>43</v>
      </c>
      <c r="W1511" t="s">
        <v>36</v>
      </c>
      <c r="X1511">
        <v>0</v>
      </c>
      <c r="Y1511">
        <v>0</v>
      </c>
      <c r="Z1511">
        <v>314.95999999999998</v>
      </c>
      <c r="AA1511" t="s">
        <v>36</v>
      </c>
      <c r="AB1511">
        <v>157</v>
      </c>
      <c r="AC1511" t="s">
        <v>2687</v>
      </c>
      <c r="AD1511" t="s">
        <v>2687</v>
      </c>
      <c r="AE1511" t="s">
        <v>45</v>
      </c>
      <c r="AF1511" s="44">
        <v>39121321</v>
      </c>
      <c r="AG1511" s="18" t="s">
        <v>4644</v>
      </c>
      <c r="AH1511" s="18"/>
      <c r="AI1511" s="2" t="s">
        <v>48</v>
      </c>
      <c r="AJ1511" s="2" t="e">
        <f>VLOOKUP(A1511,'Classification Test Result'!$A$2:$D$2428,4,FALSE)</f>
        <v>#N/A</v>
      </c>
      <c r="AL1511" s="2">
        <f>_xlfn.XLOOKUP($A1511,Results!$A$2:$A$2256,Results!G$2:G$2256,"")</f>
        <v>336653</v>
      </c>
      <c r="AM1511" s="2" t="str">
        <f>_xlfn.XLOOKUP($A1511,Results!$A$2:$A$2256,Results!H$2:H$2256,"")</f>
        <v>TSGB1624</v>
      </c>
      <c r="AN1511" s="2" t="str">
        <f>_xlfn.XLOOKUP($A1511,Results!$A$2:$A$2256,Results!I$2:I$2256,"")</f>
        <v>ERICO</v>
      </c>
      <c r="AO1511" s="2">
        <f>_xlfn.XLOOKUP($A1511,Results!$A$2:$A$2256,Results!J$2:J$2256,"")</f>
        <v>782856679677</v>
      </c>
      <c r="AP1511" s="2">
        <f>_xlfn.XLOOKUP($A1511,Results!$A$2:$A$2256,Results!K$2:K$2256,"")</f>
        <v>39121321</v>
      </c>
      <c r="AQ1511" s="2" t="str">
        <f>_xlfn.XLOOKUP($A1511,Results!$A$2:$A$2256,Results!L$2:L$2256,"")</f>
        <v>AK10631104</v>
      </c>
      <c r="AR1511" s="2">
        <f>_xlfn.XLOOKUP($A1511,Results!$A$2:$A$2256,Results!M$2:M$2256,"")</f>
        <v>370473</v>
      </c>
      <c r="AS1511" s="2" t="str">
        <f>_xlfn.XLOOKUP($A1511,Results!$A$2:$A$2256,Results!N$2:N$2256,"")</f>
        <v>ERC TSGB1624 E-Z-PLTD GUN BRCKT</v>
      </c>
      <c r="AT1511" s="2" t="str">
        <f>_xlfn.XLOOKUP($A1511,Results!$A$2:$A$2256,Results!O$2:O$2256,"")</f>
        <v>ERICO</v>
      </c>
      <c r="AU1511" s="2">
        <f>_xlfn.XLOOKUP($A1511,Results!$A$2:$A$2256,Results!P$2:P$2256,"")</f>
        <v>0</v>
      </c>
      <c r="AV1511" s="2" t="str">
        <f>_xlfn.XLOOKUP($A1511,Results!$A$2:$A$2256,Results!Q$2:Q$2256,"")</f>
        <v>NO_VALID_MATCHES</v>
      </c>
      <c r="AW1511" s="2" t="str">
        <f>_xlfn.XLOOKUP($A1511,Results!$A$2:$A$2256,Results!R$2:R$2256,"")</f>
        <v>0.6842955552734524</v>
      </c>
      <c r="AX1511" s="2">
        <f>_xlfn.XLOOKUP($A1511,Results!$A$2:$A$2256,Results!S$2:S$2256,"")</f>
        <v>87</v>
      </c>
      <c r="AY1511" s="2">
        <f>_xlfn.XLOOKUP($A1511,Results!$A$2:$A$2256,Results!T$2:T$2256,"")</f>
        <v>55</v>
      </c>
      <c r="AZ1511" s="2">
        <f>_xlfn.XLOOKUP($A1511,Results!$A$2:$A$2256,Results!U$2:U$2256,"")</f>
        <v>66</v>
      </c>
      <c r="BA1511" s="2" t="str">
        <f>_xlfn.XLOOKUP($A1511,Results!$A$2:$A$2256,Results!V$2:V$2256,"")</f>
        <v>NVENT THERMAL</v>
      </c>
      <c r="BB1511" s="2">
        <f>_xlfn.XLOOKUP($A1511,Results!$A$2:$A$2256,Results!W$2:W$2256,"")</f>
        <v>53</v>
      </c>
      <c r="BC1511" s="2">
        <f>_xlfn.XLOOKUP($A1511,Results!$A$2:$A$2256,Results!X$2:X$2256,"")</f>
        <v>39121300</v>
      </c>
      <c r="BD1511" s="2">
        <f>_xlfn.XLOOKUP($A1511,Results!$A$2:$A$2256,Results!Y$2:Y$2256,"")</f>
        <v>83</v>
      </c>
      <c r="BE1511" s="2" t="b">
        <f>_xlfn.XLOOKUP($A1511,Results!$A$2:$A$2256,Results!Z$2:Z$2256,"")</f>
        <v>1</v>
      </c>
    </row>
    <row r="1512" spans="1:57" ht="38.25" customHeight="1" x14ac:dyDescent="0.3">
      <c r="A1512">
        <v>907189</v>
      </c>
      <c r="B1512">
        <v>281683</v>
      </c>
      <c r="C1512" t="s">
        <v>36</v>
      </c>
      <c r="D1512" t="s">
        <v>1273</v>
      </c>
      <c r="E1512" s="2" t="str">
        <f>VLOOKUP(F1512,'RPA Vendor Data '!F$1:$G$2418,2)</f>
        <v>CED - SAN FRANCISCO</v>
      </c>
      <c r="F1512" s="2">
        <v>17154</v>
      </c>
      <c r="G1512" s="2">
        <v>18</v>
      </c>
      <c r="H1512" t="s">
        <v>4645</v>
      </c>
      <c r="I1512">
        <v>2</v>
      </c>
      <c r="J1512" t="s">
        <v>58</v>
      </c>
      <c r="K1512" t="s">
        <v>58</v>
      </c>
      <c r="L1512">
        <v>131.37</v>
      </c>
      <c r="M1512" s="2" t="s">
        <v>4646</v>
      </c>
      <c r="N1512" s="85" t="s">
        <v>4647</v>
      </c>
      <c r="O1512" t="s">
        <v>36</v>
      </c>
      <c r="P1512" t="s">
        <v>36</v>
      </c>
      <c r="Q1512" t="s">
        <v>36</v>
      </c>
      <c r="R1512">
        <v>2.63</v>
      </c>
      <c r="S1512" s="1">
        <v>45744.52204221065</v>
      </c>
      <c r="T1512" t="s">
        <v>42</v>
      </c>
      <c r="U1512" s="1">
        <v>45744.295138888891</v>
      </c>
      <c r="V1512" t="s">
        <v>43</v>
      </c>
      <c r="W1512" t="s">
        <v>36</v>
      </c>
      <c r="X1512">
        <v>0</v>
      </c>
      <c r="Y1512">
        <v>0</v>
      </c>
      <c r="Z1512">
        <v>131.37</v>
      </c>
      <c r="AA1512" t="s">
        <v>36</v>
      </c>
      <c r="AB1512">
        <v>94</v>
      </c>
      <c r="AC1512" t="s">
        <v>2687</v>
      </c>
      <c r="AD1512" t="s">
        <v>2687</v>
      </c>
      <c r="AE1512" t="s">
        <v>45</v>
      </c>
      <c r="AF1512" s="44">
        <v>39121702</v>
      </c>
      <c r="AG1512" s="18" t="s">
        <v>4648</v>
      </c>
      <c r="AI1512" s="2" t="s">
        <v>48</v>
      </c>
      <c r="AJ1512" s="2" t="e">
        <f>VLOOKUP(A1512,'Classification Test Result'!$A$2:$D$2428,4,FALSE)</f>
        <v>#N/A</v>
      </c>
      <c r="AL1512" s="2">
        <f>_xlfn.XLOOKUP($A1512,Results!$A$2:$A$2256,Results!G$2:G$2256,"")</f>
        <v>1117922</v>
      </c>
      <c r="AM1512" s="2" t="str">
        <f>_xlfn.XLOOKUP($A1512,Results!$A$2:$A$2256,Results!H$2:H$2256,"")</f>
        <v>SCH8B</v>
      </c>
      <c r="AN1512" s="2" t="str">
        <f>_xlfn.XLOOKUP($A1512,Results!$A$2:$A$2256,Results!I$2:I$2256,"")</f>
        <v>NVENT THERMAL</v>
      </c>
      <c r="AO1512" s="2">
        <f>_xlfn.XLOOKUP($A1512,Results!$A$2:$A$2256,Results!J$2:J$2256,"")</f>
        <v>782856255086</v>
      </c>
      <c r="AP1512" s="2">
        <f>_xlfn.XLOOKUP($A1512,Results!$A$2:$A$2256,Results!K$2:K$2256,"")</f>
        <v>39121700</v>
      </c>
      <c r="AQ1512" s="2">
        <f>_xlfn.XLOOKUP($A1512,Results!$A$2:$A$2256,Results!L$2:L$2256,"")</f>
        <v>0</v>
      </c>
      <c r="AR1512" s="2">
        <f>_xlfn.XLOOKUP($A1512,Results!$A$2:$A$2256,Results!M$2:M$2256,"")</f>
        <v>990240</v>
      </c>
      <c r="AS1512" s="2" t="str">
        <f>_xlfn.XLOOKUP($A1512,Results!$A$2:$A$2256,Results!N$2:N$2256,"")</f>
        <v>ERC SCH8B 1/2 EMT TO STRUT CLIP</v>
      </c>
      <c r="AT1512" s="2" t="str">
        <f>_xlfn.XLOOKUP($A1512,Results!$A$2:$A$2256,Results!O$2:O$2256,"")</f>
        <v>NVENT THERMAL</v>
      </c>
      <c r="AU1512" s="2">
        <f>_xlfn.XLOOKUP($A1512,Results!$A$2:$A$2256,Results!P$2:P$2256,"")</f>
        <v>0</v>
      </c>
      <c r="AV1512" s="2" t="str">
        <f>_xlfn.XLOOKUP($A1512,Results!$A$2:$A$2256,Results!Q$2:Q$2256,"")</f>
        <v>NO_VALID_MATCHES</v>
      </c>
      <c r="AW1512" s="2" t="str">
        <f>_xlfn.XLOOKUP($A1512,Results!$A$2:$A$2256,Results!R$2:R$2256,"")</f>
        <v>0.8543151012676456</v>
      </c>
      <c r="AX1512" s="2">
        <f>_xlfn.XLOOKUP($A1512,Results!$A$2:$A$2256,Results!S$2:S$2256,"")</f>
        <v>84</v>
      </c>
      <c r="AY1512" s="2">
        <f>_xlfn.XLOOKUP($A1512,Results!$A$2:$A$2256,Results!T$2:T$2256,"")</f>
        <v>52</v>
      </c>
      <c r="AZ1512" s="2">
        <f>_xlfn.XLOOKUP($A1512,Results!$A$2:$A$2256,Results!U$2:U$2256,"")</f>
        <v>81</v>
      </c>
      <c r="BA1512" s="2" t="str">
        <f>_xlfn.XLOOKUP($A1512,Results!$A$2:$A$2256,Results!V$2:V$2256,"")</f>
        <v>ERICO</v>
      </c>
      <c r="BB1512" s="2">
        <f>_xlfn.XLOOKUP($A1512,Results!$A$2:$A$2256,Results!W$2:W$2256,"")</f>
        <v>62</v>
      </c>
      <c r="BC1512" s="2">
        <f>_xlfn.XLOOKUP($A1512,Results!$A$2:$A$2256,Results!X$2:X$2256,"")</f>
        <v>39121700</v>
      </c>
      <c r="BD1512" s="2">
        <f>_xlfn.XLOOKUP($A1512,Results!$A$2:$A$2256,Results!Y$2:Y$2256,"")</f>
        <v>58</v>
      </c>
      <c r="BE1512" s="2" t="b">
        <f>_xlfn.XLOOKUP($A1512,Results!$A$2:$A$2256,Results!Z$2:Z$2256,"")</f>
        <v>1</v>
      </c>
    </row>
    <row r="1513" spans="1:57" ht="38.25" customHeight="1" x14ac:dyDescent="0.3">
      <c r="A1513">
        <v>907190</v>
      </c>
      <c r="B1513">
        <v>281719</v>
      </c>
      <c r="C1513" t="s">
        <v>36</v>
      </c>
      <c r="D1513" t="s">
        <v>4649</v>
      </c>
      <c r="E1513" s="2" t="str">
        <f>VLOOKUP(F1513,'RPA Vendor Data '!F$1:$G$2418,2)</f>
        <v>ONESOURCE DISTRIBUTORS</v>
      </c>
      <c r="F1513" s="2">
        <v>16089</v>
      </c>
      <c r="G1513" s="2">
        <v>1</v>
      </c>
      <c r="H1513" t="s">
        <v>4650</v>
      </c>
      <c r="I1513">
        <v>4</v>
      </c>
      <c r="J1513" t="s">
        <v>58</v>
      </c>
      <c r="K1513" t="s">
        <v>58</v>
      </c>
      <c r="L1513">
        <v>279.8</v>
      </c>
      <c r="M1513" s="2" t="s">
        <v>3477</v>
      </c>
      <c r="N1513" s="85" t="s">
        <v>4651</v>
      </c>
      <c r="O1513" t="s">
        <v>36</v>
      </c>
      <c r="P1513" t="s">
        <v>4652</v>
      </c>
      <c r="Q1513" t="s">
        <v>36</v>
      </c>
      <c r="R1513">
        <v>11.19</v>
      </c>
      <c r="S1513" s="1">
        <v>45744.54360193287</v>
      </c>
      <c r="T1513" t="s">
        <v>42</v>
      </c>
      <c r="U1513" s="1">
        <v>45744.31527777778</v>
      </c>
      <c r="V1513" t="s">
        <v>43</v>
      </c>
      <c r="W1513" t="s">
        <v>36</v>
      </c>
      <c r="X1513">
        <v>1</v>
      </c>
      <c r="Y1513" t="s">
        <v>158</v>
      </c>
      <c r="Z1513">
        <v>279.8</v>
      </c>
      <c r="AA1513">
        <v>279.8</v>
      </c>
      <c r="AB1513">
        <v>194</v>
      </c>
      <c r="AC1513" t="s">
        <v>2687</v>
      </c>
      <c r="AD1513" t="s">
        <v>2687</v>
      </c>
      <c r="AE1513" t="s">
        <v>45</v>
      </c>
      <c r="AF1513" s="44">
        <v>39121701</v>
      </c>
      <c r="AG1513" s="18" t="s">
        <v>4653</v>
      </c>
      <c r="AH1513" s="18"/>
      <c r="AI1513" s="2" t="s">
        <v>48</v>
      </c>
      <c r="AJ1513" s="2" t="e">
        <f>VLOOKUP(A1513,'Classification Test Result'!$A$2:$D$2428,4,FALSE)</f>
        <v>#N/A</v>
      </c>
      <c r="AL1513" s="2">
        <f>_xlfn.XLOOKUP($A1513,Results!$A$2:$A$2256,Results!G$2:G$2256,"")</f>
        <v>0</v>
      </c>
      <c r="AM1513" s="2">
        <f>_xlfn.XLOOKUP($A1513,Results!$A$2:$A$2256,Results!H$2:H$2256,"")</f>
        <v>0</v>
      </c>
      <c r="AN1513" s="2">
        <f>_xlfn.XLOOKUP($A1513,Results!$A$2:$A$2256,Results!I$2:I$2256,"")</f>
        <v>0</v>
      </c>
      <c r="AO1513" s="2">
        <f>_xlfn.XLOOKUP($A1513,Results!$A$2:$A$2256,Results!J$2:J$2256,"")</f>
        <v>0</v>
      </c>
      <c r="AP1513" s="2">
        <f>_xlfn.XLOOKUP($A1513,Results!$A$2:$A$2256,Results!K$2:K$2256,"")</f>
        <v>0</v>
      </c>
      <c r="AQ1513" s="2">
        <f>_xlfn.XLOOKUP($A1513,Results!$A$2:$A$2256,Results!L$2:L$2256,"")</f>
        <v>0</v>
      </c>
      <c r="AR1513" s="2">
        <f>_xlfn.XLOOKUP($A1513,Results!$A$2:$A$2256,Results!M$2:M$2256,"")</f>
        <v>0</v>
      </c>
      <c r="AS1513" s="2">
        <f>_xlfn.XLOOKUP($A1513,Results!$A$2:$A$2256,Results!N$2:N$2256,"")</f>
        <v>0</v>
      </c>
      <c r="AT1513" s="2" t="str">
        <f>_xlfn.XLOOKUP($A1513,Results!$A$2:$A$2256,Results!O$2:O$2256,"")</f>
        <v>CADDY</v>
      </c>
      <c r="AU1513" s="2" t="str">
        <f>_xlfn.XLOOKUP($A1513,Results!$A$2:$A$2256,Results!P$2:P$2256,"")</f>
        <v>CADDY</v>
      </c>
      <c r="AV1513" s="2" t="str">
        <f>_xlfn.XLOOKUP($A1513,Results!$A$2:$A$2256,Results!Q$2:Q$2256,"")</f>
        <v>SINGLE_MATCH</v>
      </c>
      <c r="AW1513" s="2">
        <f>_xlfn.XLOOKUP($A1513,Results!$A$2:$A$2256,Results!R$2:R$2256,"")</f>
        <v>0</v>
      </c>
      <c r="AX1513" s="2">
        <f>_xlfn.XLOOKUP($A1513,Results!$A$2:$A$2256,Results!S$2:S$2256,"")</f>
        <v>0</v>
      </c>
      <c r="AY1513" s="2">
        <f>_xlfn.XLOOKUP($A1513,Results!$A$2:$A$2256,Results!T$2:T$2256,"")</f>
        <v>85</v>
      </c>
      <c r="AZ1513" s="2">
        <f>_xlfn.XLOOKUP($A1513,Results!$A$2:$A$2256,Results!U$2:U$2256,"")</f>
        <v>0</v>
      </c>
      <c r="BA1513" s="2">
        <f>_xlfn.XLOOKUP($A1513,Results!$A$2:$A$2256,Results!V$2:V$2256,"")</f>
        <v>0</v>
      </c>
      <c r="BB1513" s="2">
        <f>_xlfn.XLOOKUP($A1513,Results!$A$2:$A$2256,Results!W$2:W$2256,"")</f>
        <v>0</v>
      </c>
      <c r="BC1513" s="2">
        <f>_xlfn.XLOOKUP($A1513,Results!$A$2:$A$2256,Results!X$2:X$2256,"")</f>
        <v>0</v>
      </c>
      <c r="BD1513" s="2">
        <f>_xlfn.XLOOKUP($A1513,Results!$A$2:$A$2256,Results!Y$2:Y$2256,"")</f>
        <v>0</v>
      </c>
      <c r="BE1513" s="2">
        <f>_xlfn.XLOOKUP($A1513,Results!$A$2:$A$2256,Results!Z$2:Z$2256,"")</f>
        <v>0</v>
      </c>
    </row>
    <row r="1514" spans="1:57" ht="38.25" customHeight="1" x14ac:dyDescent="0.3">
      <c r="A1514">
        <v>907191</v>
      </c>
      <c r="B1514">
        <v>281720</v>
      </c>
      <c r="C1514" t="s">
        <v>36</v>
      </c>
      <c r="D1514" t="s">
        <v>4654</v>
      </c>
      <c r="E1514" s="2" t="str">
        <f>VLOOKUP(F1514,'RPA Vendor Data '!F$1:$G$2418,2)</f>
        <v>ONESOURCE DISTRIBUTORS</v>
      </c>
      <c r="F1514" s="2">
        <v>16089</v>
      </c>
      <c r="G1514" s="2">
        <v>1</v>
      </c>
      <c r="H1514" t="s">
        <v>4650</v>
      </c>
      <c r="I1514">
        <v>4</v>
      </c>
      <c r="J1514" t="s">
        <v>58</v>
      </c>
      <c r="K1514" t="s">
        <v>58</v>
      </c>
      <c r="L1514">
        <v>279.8</v>
      </c>
      <c r="M1514" s="2" t="s">
        <v>3477</v>
      </c>
      <c r="N1514" s="85" t="s">
        <v>4651</v>
      </c>
      <c r="O1514" t="s">
        <v>36</v>
      </c>
      <c r="P1514" t="s">
        <v>4652</v>
      </c>
      <c r="Q1514" t="s">
        <v>36</v>
      </c>
      <c r="R1514">
        <v>11.19</v>
      </c>
      <c r="S1514" s="1">
        <v>45744.543587962973</v>
      </c>
      <c r="T1514" t="s">
        <v>42</v>
      </c>
      <c r="U1514" s="1">
        <v>45744.31527777778</v>
      </c>
      <c r="V1514" t="s">
        <v>43</v>
      </c>
      <c r="W1514" t="s">
        <v>36</v>
      </c>
      <c r="X1514">
        <v>1</v>
      </c>
      <c r="Y1514" t="s">
        <v>158</v>
      </c>
      <c r="Z1514">
        <v>279.8</v>
      </c>
      <c r="AA1514">
        <v>279.8</v>
      </c>
      <c r="AB1514">
        <v>194</v>
      </c>
      <c r="AC1514" t="s">
        <v>2687</v>
      </c>
      <c r="AD1514" t="s">
        <v>2687</v>
      </c>
      <c r="AE1514" t="s">
        <v>45</v>
      </c>
      <c r="AF1514" s="44">
        <v>39121701</v>
      </c>
      <c r="AG1514" s="18" t="s">
        <v>4653</v>
      </c>
      <c r="AH1514" s="18"/>
      <c r="AI1514" s="2" t="s">
        <v>48</v>
      </c>
      <c r="AJ1514" s="2" t="e">
        <f>VLOOKUP(A1514,'Classification Test Result'!$A$2:$D$2428,4,FALSE)</f>
        <v>#N/A</v>
      </c>
      <c r="AL1514" s="2">
        <f>_xlfn.XLOOKUP($A1514,Results!$A$2:$A$2256,Results!G$2:G$2256,"")</f>
        <v>0</v>
      </c>
      <c r="AM1514" s="2">
        <f>_xlfn.XLOOKUP($A1514,Results!$A$2:$A$2256,Results!H$2:H$2256,"")</f>
        <v>0</v>
      </c>
      <c r="AN1514" s="2">
        <f>_xlfn.XLOOKUP($A1514,Results!$A$2:$A$2256,Results!I$2:I$2256,"")</f>
        <v>0</v>
      </c>
      <c r="AO1514" s="2">
        <f>_xlfn.XLOOKUP($A1514,Results!$A$2:$A$2256,Results!J$2:J$2256,"")</f>
        <v>0</v>
      </c>
      <c r="AP1514" s="2">
        <f>_xlfn.XLOOKUP($A1514,Results!$A$2:$A$2256,Results!K$2:K$2256,"")</f>
        <v>0</v>
      </c>
      <c r="AQ1514" s="2">
        <f>_xlfn.XLOOKUP($A1514,Results!$A$2:$A$2256,Results!L$2:L$2256,"")</f>
        <v>0</v>
      </c>
      <c r="AR1514" s="2">
        <f>_xlfn.XLOOKUP($A1514,Results!$A$2:$A$2256,Results!M$2:M$2256,"")</f>
        <v>0</v>
      </c>
      <c r="AS1514" s="2">
        <f>_xlfn.XLOOKUP($A1514,Results!$A$2:$A$2256,Results!N$2:N$2256,"")</f>
        <v>0</v>
      </c>
      <c r="AT1514" s="2" t="str">
        <f>_xlfn.XLOOKUP($A1514,Results!$A$2:$A$2256,Results!O$2:O$2256,"")</f>
        <v>CADDY</v>
      </c>
      <c r="AU1514" s="2" t="str">
        <f>_xlfn.XLOOKUP($A1514,Results!$A$2:$A$2256,Results!P$2:P$2256,"")</f>
        <v>CADDY</v>
      </c>
      <c r="AV1514" s="2" t="str">
        <f>_xlfn.XLOOKUP($A1514,Results!$A$2:$A$2256,Results!Q$2:Q$2256,"")</f>
        <v>SINGLE_MATCH</v>
      </c>
      <c r="AW1514" s="2">
        <f>_xlfn.XLOOKUP($A1514,Results!$A$2:$A$2256,Results!R$2:R$2256,"")</f>
        <v>0</v>
      </c>
      <c r="AX1514" s="2">
        <f>_xlfn.XLOOKUP($A1514,Results!$A$2:$A$2256,Results!S$2:S$2256,"")</f>
        <v>0</v>
      </c>
      <c r="AY1514" s="2">
        <f>_xlfn.XLOOKUP($A1514,Results!$A$2:$A$2256,Results!T$2:T$2256,"")</f>
        <v>85</v>
      </c>
      <c r="AZ1514" s="2">
        <f>_xlfn.XLOOKUP($A1514,Results!$A$2:$A$2256,Results!U$2:U$2256,"")</f>
        <v>0</v>
      </c>
      <c r="BA1514" s="2">
        <f>_xlfn.XLOOKUP($A1514,Results!$A$2:$A$2256,Results!V$2:V$2256,"")</f>
        <v>0</v>
      </c>
      <c r="BB1514" s="2">
        <f>_xlfn.XLOOKUP($A1514,Results!$A$2:$A$2256,Results!W$2:W$2256,"")</f>
        <v>0</v>
      </c>
      <c r="BC1514" s="2">
        <f>_xlfn.XLOOKUP($A1514,Results!$A$2:$A$2256,Results!X$2:X$2256,"")</f>
        <v>0</v>
      </c>
      <c r="BD1514" s="2">
        <f>_xlfn.XLOOKUP($A1514,Results!$A$2:$A$2256,Results!Y$2:Y$2256,"")</f>
        <v>0</v>
      </c>
      <c r="BE1514" s="2">
        <f>_xlfn.XLOOKUP($A1514,Results!$A$2:$A$2256,Results!Z$2:Z$2256,"")</f>
        <v>0</v>
      </c>
    </row>
    <row r="1515" spans="1:57" ht="38.25" customHeight="1" x14ac:dyDescent="0.3">
      <c r="A1515">
        <v>907192</v>
      </c>
      <c r="B1515">
        <v>281716</v>
      </c>
      <c r="C1515" t="s">
        <v>36</v>
      </c>
      <c r="D1515" t="s">
        <v>423</v>
      </c>
      <c r="E1515" s="2" t="str">
        <f>VLOOKUP(F1515,'RPA Vendor Data '!F$1:$G$2418,2)</f>
        <v>INDEPENDENT ELECTRIC</v>
      </c>
      <c r="F1515" s="2">
        <v>14376</v>
      </c>
      <c r="G1515" s="2">
        <v>3</v>
      </c>
      <c r="H1515" t="s">
        <v>4655</v>
      </c>
      <c r="I1515">
        <v>1000</v>
      </c>
      <c r="J1515" t="s">
        <v>58</v>
      </c>
      <c r="K1515" t="s">
        <v>58</v>
      </c>
      <c r="L1515">
        <v>41.98</v>
      </c>
      <c r="M1515" s="2" t="s">
        <v>4641</v>
      </c>
      <c r="N1515" s="85" t="s">
        <v>4656</v>
      </c>
      <c r="O1515" t="s">
        <v>36</v>
      </c>
      <c r="P1515" t="s">
        <v>2686</v>
      </c>
      <c r="Q1515" t="s">
        <v>36</v>
      </c>
      <c r="R1515">
        <v>419.8</v>
      </c>
      <c r="S1515" s="1">
        <v>45744.543756828702</v>
      </c>
      <c r="T1515" t="s">
        <v>42</v>
      </c>
      <c r="U1515" s="1">
        <v>45744.313888888893</v>
      </c>
      <c r="V1515" t="s">
        <v>43</v>
      </c>
      <c r="W1515" t="s">
        <v>36</v>
      </c>
      <c r="X1515">
        <v>0</v>
      </c>
      <c r="Y1515">
        <v>0</v>
      </c>
      <c r="Z1515">
        <v>41.98</v>
      </c>
      <c r="AA1515" t="s">
        <v>36</v>
      </c>
      <c r="AB1515">
        <v>157</v>
      </c>
      <c r="AC1515" t="s">
        <v>2687</v>
      </c>
      <c r="AD1515" t="s">
        <v>2687</v>
      </c>
      <c r="AE1515" t="s">
        <v>45</v>
      </c>
      <c r="AF1515" s="44">
        <v>39121701</v>
      </c>
      <c r="AG1515" s="18" t="s">
        <v>4657</v>
      </c>
      <c r="AH1515" s="18"/>
      <c r="AI1515" s="2" t="s">
        <v>48</v>
      </c>
      <c r="AJ1515" s="2" t="e">
        <f>VLOOKUP(A1515,'Classification Test Result'!$A$2:$D$2428,4,FALSE)</f>
        <v>#N/A</v>
      </c>
      <c r="AL1515" s="2">
        <f>_xlfn.XLOOKUP($A1515,Results!$A$2:$A$2256,Results!G$2:G$2256,"")</f>
        <v>0</v>
      </c>
      <c r="AM1515" s="2">
        <f>_xlfn.XLOOKUP($A1515,Results!$A$2:$A$2256,Results!H$2:H$2256,"")</f>
        <v>0</v>
      </c>
      <c r="AN1515" s="2">
        <f>_xlfn.XLOOKUP($A1515,Results!$A$2:$A$2256,Results!I$2:I$2256,"")</f>
        <v>0</v>
      </c>
      <c r="AO1515" s="2">
        <f>_xlfn.XLOOKUP($A1515,Results!$A$2:$A$2256,Results!J$2:J$2256,"")</f>
        <v>0</v>
      </c>
      <c r="AP1515" s="2">
        <f>_xlfn.XLOOKUP($A1515,Results!$A$2:$A$2256,Results!K$2:K$2256,"")</f>
        <v>0</v>
      </c>
      <c r="AQ1515" s="2">
        <f>_xlfn.XLOOKUP($A1515,Results!$A$2:$A$2256,Results!L$2:L$2256,"")</f>
        <v>0</v>
      </c>
      <c r="AR1515" s="2">
        <f>_xlfn.XLOOKUP($A1515,Results!$A$2:$A$2256,Results!M$2:M$2256,"")</f>
        <v>0</v>
      </c>
      <c r="AS1515" s="2">
        <f>_xlfn.XLOOKUP($A1515,Results!$A$2:$A$2256,Results!N$2:N$2256,"")</f>
        <v>0</v>
      </c>
      <c r="AT1515" s="2" t="str">
        <f>_xlfn.XLOOKUP($A1515,Results!$A$2:$A$2256,Results!O$2:O$2256,"")</f>
        <v>GENERIC CONDUIT/CONDUIT FITTINGS</v>
      </c>
      <c r="AU1515" s="2" t="str">
        <f>_xlfn.XLOOKUP($A1515,Results!$A$2:$A$2256,Results!P$2:P$2256,"")</f>
        <v>CONDUIT</v>
      </c>
      <c r="AV1515" s="2" t="str">
        <f>_xlfn.XLOOKUP($A1515,Results!$A$2:$A$2256,Results!Q$2:Q$2256,"")</f>
        <v>MULTIPLE_MATCHES_ONE_VALID</v>
      </c>
      <c r="AW1515" s="2">
        <f>_xlfn.XLOOKUP($A1515,Results!$A$2:$A$2256,Results!R$2:R$2256,"")</f>
        <v>0</v>
      </c>
      <c r="AX1515" s="2">
        <f>_xlfn.XLOOKUP($A1515,Results!$A$2:$A$2256,Results!S$2:S$2256,"")</f>
        <v>0</v>
      </c>
      <c r="AY1515" s="2">
        <f>_xlfn.XLOOKUP($A1515,Results!$A$2:$A$2256,Results!T$2:T$2256,"")</f>
        <v>50</v>
      </c>
      <c r="AZ1515" s="2">
        <f>_xlfn.XLOOKUP($A1515,Results!$A$2:$A$2256,Results!U$2:U$2256,"")</f>
        <v>0</v>
      </c>
      <c r="BA1515" s="2" t="str">
        <f>_xlfn.XLOOKUP($A1515,Results!$A$2:$A$2256,Results!V$2:V$2256,"")</f>
        <v>ZSI FOSTER MANUFACTURING</v>
      </c>
      <c r="BB1515" s="2">
        <f>_xlfn.XLOOKUP($A1515,Results!$A$2:$A$2256,Results!W$2:W$2256,"")</f>
        <v>67</v>
      </c>
      <c r="BC1515" s="2">
        <f>_xlfn.XLOOKUP($A1515,Results!$A$2:$A$2256,Results!X$2:X$2256,"")</f>
        <v>39121700</v>
      </c>
      <c r="BD1515" s="2">
        <f>_xlfn.XLOOKUP($A1515,Results!$A$2:$A$2256,Results!Y$2:Y$2256,"")</f>
        <v>67</v>
      </c>
      <c r="BE1515" s="2" t="b">
        <f>_xlfn.XLOOKUP($A1515,Results!$A$2:$A$2256,Results!Z$2:Z$2256,"")</f>
        <v>1</v>
      </c>
    </row>
    <row r="1516" spans="1:57" ht="38.25" customHeight="1" x14ac:dyDescent="0.3">
      <c r="A1516">
        <v>907193</v>
      </c>
      <c r="B1516">
        <v>281725</v>
      </c>
      <c r="C1516" t="s">
        <v>36</v>
      </c>
      <c r="D1516" t="s">
        <v>4658</v>
      </c>
      <c r="E1516" s="2" t="str">
        <f>VLOOKUP(F1516,'RPA Vendor Data '!F$1:$G$2418,2)</f>
        <v>INDEPENDENT ELECTRIC</v>
      </c>
      <c r="F1516" s="2">
        <v>14376</v>
      </c>
      <c r="G1516" s="2">
        <v>1</v>
      </c>
      <c r="H1516" t="s">
        <v>4659</v>
      </c>
      <c r="I1516">
        <v>2</v>
      </c>
      <c r="J1516" t="s">
        <v>65</v>
      </c>
      <c r="K1516" t="s">
        <v>39</v>
      </c>
      <c r="L1516">
        <v>179.94</v>
      </c>
      <c r="M1516" s="2" t="s">
        <v>4641</v>
      </c>
      <c r="N1516" s="85" t="s">
        <v>4660</v>
      </c>
      <c r="O1516" t="s">
        <v>36</v>
      </c>
      <c r="P1516" t="s">
        <v>4661</v>
      </c>
      <c r="Q1516" t="s">
        <v>36</v>
      </c>
      <c r="R1516">
        <v>359.88</v>
      </c>
      <c r="S1516" s="1">
        <v>45744.543473113423</v>
      </c>
      <c r="T1516" t="s">
        <v>42</v>
      </c>
      <c r="U1516" s="1">
        <v>45744.317361111112</v>
      </c>
      <c r="V1516" t="s">
        <v>43</v>
      </c>
      <c r="W1516" t="s">
        <v>36</v>
      </c>
      <c r="X1516">
        <v>0</v>
      </c>
      <c r="Y1516">
        <v>0</v>
      </c>
      <c r="Z1516">
        <v>181.4</v>
      </c>
      <c r="AA1516" t="s">
        <v>36</v>
      </c>
      <c r="AB1516">
        <v>157</v>
      </c>
      <c r="AC1516" t="s">
        <v>2687</v>
      </c>
      <c r="AD1516" t="s">
        <v>2687</v>
      </c>
      <c r="AE1516" t="s">
        <v>45</v>
      </c>
      <c r="AF1516" s="44">
        <v>26121541</v>
      </c>
      <c r="AG1516" s="18" t="s">
        <v>4662</v>
      </c>
      <c r="AH1516" s="18"/>
      <c r="AI1516" s="2" t="s">
        <v>48</v>
      </c>
      <c r="AJ1516" s="2" t="e">
        <f>VLOOKUP(A1516,'Classification Test Result'!$A$2:$D$2428,4,FALSE)</f>
        <v>#N/A</v>
      </c>
      <c r="AL1516" s="2">
        <f>_xlfn.XLOOKUP($A1516,Results!$A$2:$A$2256,Results!G$2:G$2256,"")</f>
        <v>337574</v>
      </c>
      <c r="AM1516" s="2" t="str">
        <f>_xlfn.XLOOKUP($A1516,Results!$A$2:$A$2256,Results!H$2:H$2256,"")</f>
        <v>EGBA14412CC</v>
      </c>
      <c r="AN1516" s="2" t="str">
        <f>_xlfn.XLOOKUP($A1516,Results!$A$2:$A$2256,Results!I$2:I$2256,"")</f>
        <v>ERICO</v>
      </c>
      <c r="AO1516" s="2">
        <f>_xlfn.XLOOKUP($A1516,Results!$A$2:$A$2256,Results!J$2:J$2256,"")</f>
        <v>782856445333</v>
      </c>
      <c r="AP1516" s="2">
        <f>_xlfn.XLOOKUP($A1516,Results!$A$2:$A$2256,Results!K$2:K$2256,"")</f>
        <v>39121117</v>
      </c>
      <c r="AQ1516" s="2" t="str">
        <f>_xlfn.XLOOKUP($A1516,Results!$A$2:$A$2256,Results!L$2:L$2256,"")</f>
        <v>AK10631776</v>
      </c>
      <c r="AR1516" s="2">
        <f>_xlfn.XLOOKUP($A1516,Results!$A$2:$A$2256,Results!M$2:M$2256,"")</f>
        <v>131939</v>
      </c>
      <c r="AS1516" s="2" t="str">
        <f>_xlfn.XLOOKUP($A1516,Results!$A$2:$A$2256,Results!N$2:N$2256,"")</f>
        <v>ERC EGBA14412CC 1/4X4X12 GRD BUSBAR</v>
      </c>
      <c r="AT1516" s="2" t="str">
        <f>_xlfn.XLOOKUP($A1516,Results!$A$2:$A$2256,Results!O$2:O$2256,"")</f>
        <v>ERICO</v>
      </c>
      <c r="AU1516" s="2">
        <f>_xlfn.XLOOKUP($A1516,Results!$A$2:$A$2256,Results!P$2:P$2256,"")</f>
        <v>0</v>
      </c>
      <c r="AV1516" s="2" t="str">
        <f>_xlfn.XLOOKUP($A1516,Results!$A$2:$A$2256,Results!Q$2:Q$2256,"")</f>
        <v>NO_VALID_MATCHES</v>
      </c>
      <c r="AW1516" s="2">
        <f>_xlfn.XLOOKUP($A1516,Results!$A$2:$A$2256,Results!R$2:R$2256,"")</f>
        <v>0.72239178049584996</v>
      </c>
      <c r="AX1516" s="2">
        <f>_xlfn.XLOOKUP($A1516,Results!$A$2:$A$2256,Results!S$2:S$2256,"")</f>
        <v>90</v>
      </c>
      <c r="AY1516" s="2">
        <f>_xlfn.XLOOKUP($A1516,Results!$A$2:$A$2256,Results!T$2:T$2256,"")</f>
        <v>57</v>
      </c>
      <c r="AZ1516" s="2">
        <f>_xlfn.XLOOKUP($A1516,Results!$A$2:$A$2256,Results!U$2:U$2256,"")</f>
        <v>72</v>
      </c>
      <c r="BA1516" s="2" t="str">
        <f>_xlfn.XLOOKUP($A1516,Results!$A$2:$A$2256,Results!V$2:V$2256,"")</f>
        <v>NVENT THERMAL</v>
      </c>
      <c r="BB1516" s="2">
        <f>_xlfn.XLOOKUP($A1516,Results!$A$2:$A$2256,Results!W$2:W$2256,"")</f>
        <v>62</v>
      </c>
      <c r="BC1516" s="2">
        <f>_xlfn.XLOOKUP($A1516,Results!$A$2:$A$2256,Results!X$2:X$2256,"")</f>
        <v>39120000</v>
      </c>
      <c r="BD1516" s="2">
        <f>_xlfn.XLOOKUP($A1516,Results!$A$2:$A$2256,Results!Y$2:Y$2256,"")</f>
        <v>78</v>
      </c>
      <c r="BE1516" s="2" t="b">
        <f>_xlfn.XLOOKUP($A1516,Results!$A$2:$A$2256,Results!Z$2:Z$2256,"")</f>
        <v>1</v>
      </c>
    </row>
    <row r="1517" spans="1:57" ht="38.25" customHeight="1" x14ac:dyDescent="0.3">
      <c r="A1517">
        <v>907194</v>
      </c>
      <c r="B1517">
        <v>281713</v>
      </c>
      <c r="C1517" t="s">
        <v>36</v>
      </c>
      <c r="D1517" t="s">
        <v>4663</v>
      </c>
      <c r="E1517" s="2" t="str">
        <f>VLOOKUP(F1517,'RPA Vendor Data '!F$1:$G$2418,2)</f>
        <v>ONESOURCE DISTRIBUTORS</v>
      </c>
      <c r="F1517" s="2">
        <v>16089</v>
      </c>
      <c r="G1517" s="2">
        <v>1</v>
      </c>
      <c r="H1517" t="s">
        <v>4664</v>
      </c>
      <c r="I1517">
        <v>100</v>
      </c>
      <c r="J1517" t="s">
        <v>58</v>
      </c>
      <c r="K1517" t="s">
        <v>58</v>
      </c>
      <c r="L1517">
        <v>58.17</v>
      </c>
      <c r="M1517" s="2" t="s">
        <v>3477</v>
      </c>
      <c r="N1517" s="85" t="s">
        <v>3451</v>
      </c>
      <c r="O1517" t="s">
        <v>36</v>
      </c>
      <c r="P1517" t="s">
        <v>3452</v>
      </c>
      <c r="Q1517" t="s">
        <v>36</v>
      </c>
      <c r="R1517">
        <v>58.17</v>
      </c>
      <c r="S1517" s="1">
        <v>45744.543868981476</v>
      </c>
      <c r="T1517" t="s">
        <v>42</v>
      </c>
      <c r="U1517" s="1">
        <v>45744.313194444447</v>
      </c>
      <c r="V1517" t="s">
        <v>43</v>
      </c>
      <c r="W1517" t="s">
        <v>36</v>
      </c>
      <c r="X1517">
        <v>1</v>
      </c>
      <c r="Y1517" t="s">
        <v>158</v>
      </c>
      <c r="Z1517">
        <v>58.17</v>
      </c>
      <c r="AA1517">
        <v>58.17</v>
      </c>
      <c r="AB1517">
        <v>194</v>
      </c>
      <c r="AC1517" t="s">
        <v>2687</v>
      </c>
      <c r="AD1517" t="s">
        <v>2687</v>
      </c>
      <c r="AE1517" t="s">
        <v>45</v>
      </c>
      <c r="AF1517" s="44">
        <v>39121701</v>
      </c>
      <c r="AG1517" s="18" t="s">
        <v>4665</v>
      </c>
      <c r="AH1517" s="18"/>
      <c r="AI1517" s="2" t="s">
        <v>48</v>
      </c>
      <c r="AJ1517" s="2" t="e">
        <f>VLOOKUP(A1517,'Classification Test Result'!$A$2:$D$2428,4,FALSE)</f>
        <v>#N/A</v>
      </c>
      <c r="AL1517" s="2">
        <f>_xlfn.XLOOKUP($A1517,Results!$A$2:$A$2256,Results!G$2:G$2256,"")</f>
        <v>0</v>
      </c>
      <c r="AM1517" s="2">
        <f>_xlfn.XLOOKUP($A1517,Results!$A$2:$A$2256,Results!H$2:H$2256,"")</f>
        <v>0</v>
      </c>
      <c r="AN1517" s="2">
        <f>_xlfn.XLOOKUP($A1517,Results!$A$2:$A$2256,Results!I$2:I$2256,"")</f>
        <v>0</v>
      </c>
      <c r="AO1517" s="2">
        <f>_xlfn.XLOOKUP($A1517,Results!$A$2:$A$2256,Results!J$2:J$2256,"")</f>
        <v>0</v>
      </c>
      <c r="AP1517" s="2">
        <f>_xlfn.XLOOKUP($A1517,Results!$A$2:$A$2256,Results!K$2:K$2256,"")</f>
        <v>0</v>
      </c>
      <c r="AQ1517" s="2">
        <f>_xlfn.XLOOKUP($A1517,Results!$A$2:$A$2256,Results!L$2:L$2256,"")</f>
        <v>0</v>
      </c>
      <c r="AR1517" s="2">
        <f>_xlfn.XLOOKUP($A1517,Results!$A$2:$A$2256,Results!M$2:M$2256,"")</f>
        <v>0</v>
      </c>
      <c r="AS1517" s="2">
        <f>_xlfn.XLOOKUP($A1517,Results!$A$2:$A$2256,Results!N$2:N$2256,"")</f>
        <v>0</v>
      </c>
      <c r="AT1517" s="2" t="str">
        <f>_xlfn.XLOOKUP($A1517,Results!$A$2:$A$2256,Results!O$2:O$2256,"")</f>
        <v>CADDY</v>
      </c>
      <c r="AU1517" s="2" t="str">
        <f>_xlfn.XLOOKUP($A1517,Results!$A$2:$A$2256,Results!P$2:P$2256,"")</f>
        <v>CADDY</v>
      </c>
      <c r="AV1517" s="2" t="str">
        <f>_xlfn.XLOOKUP($A1517,Results!$A$2:$A$2256,Results!Q$2:Q$2256,"")</f>
        <v>SINGLE_MATCH</v>
      </c>
      <c r="AW1517" s="2">
        <f>_xlfn.XLOOKUP($A1517,Results!$A$2:$A$2256,Results!R$2:R$2256,"")</f>
        <v>0</v>
      </c>
      <c r="AX1517" s="2">
        <f>_xlfn.XLOOKUP($A1517,Results!$A$2:$A$2256,Results!S$2:S$2256,"")</f>
        <v>0</v>
      </c>
      <c r="AY1517" s="2">
        <f>_xlfn.XLOOKUP($A1517,Results!$A$2:$A$2256,Results!T$2:T$2256,"")</f>
        <v>85</v>
      </c>
      <c r="AZ1517" s="2">
        <f>_xlfn.XLOOKUP($A1517,Results!$A$2:$A$2256,Results!U$2:U$2256,"")</f>
        <v>0</v>
      </c>
      <c r="BA1517" s="2">
        <f>_xlfn.XLOOKUP($A1517,Results!$A$2:$A$2256,Results!V$2:V$2256,"")</f>
        <v>0</v>
      </c>
      <c r="BB1517" s="2">
        <f>_xlfn.XLOOKUP($A1517,Results!$A$2:$A$2256,Results!W$2:W$2256,"")</f>
        <v>0</v>
      </c>
      <c r="BC1517" s="2">
        <f>_xlfn.XLOOKUP($A1517,Results!$A$2:$A$2256,Results!X$2:X$2256,"")</f>
        <v>39121700</v>
      </c>
      <c r="BD1517" s="2">
        <f>_xlfn.XLOOKUP($A1517,Results!$A$2:$A$2256,Results!Y$2:Y$2256,"")</f>
        <v>86</v>
      </c>
      <c r="BE1517" s="2">
        <f>_xlfn.XLOOKUP($A1517,Results!$A$2:$A$2256,Results!Z$2:Z$2256,"")</f>
        <v>0</v>
      </c>
    </row>
    <row r="1518" spans="1:57" ht="38.25" customHeight="1" x14ac:dyDescent="0.3">
      <c r="A1518">
        <v>907195</v>
      </c>
      <c r="B1518">
        <v>281727</v>
      </c>
      <c r="C1518" t="s">
        <v>36</v>
      </c>
      <c r="D1518" t="s">
        <v>1256</v>
      </c>
      <c r="E1518" s="2" t="str">
        <f>VLOOKUP(F1518,'RPA Vendor Data '!F$1:$G$2418,2)</f>
        <v>INDEPENDENT ELECTRIC</v>
      </c>
      <c r="F1518" s="2">
        <v>14376</v>
      </c>
      <c r="G1518" s="2">
        <v>2</v>
      </c>
      <c r="H1518" t="s">
        <v>4664</v>
      </c>
      <c r="I1518">
        <v>100</v>
      </c>
      <c r="J1518" t="s">
        <v>58</v>
      </c>
      <c r="K1518" t="s">
        <v>58</v>
      </c>
      <c r="L1518">
        <v>58.17</v>
      </c>
      <c r="M1518" s="2" t="s">
        <v>4641</v>
      </c>
      <c r="N1518" s="85" t="s">
        <v>3451</v>
      </c>
      <c r="O1518" t="s">
        <v>36</v>
      </c>
      <c r="P1518" t="s">
        <v>3452</v>
      </c>
      <c r="Q1518" t="s">
        <v>36</v>
      </c>
      <c r="R1518">
        <v>58.17</v>
      </c>
      <c r="S1518" s="1">
        <v>45744.543412500003</v>
      </c>
      <c r="T1518" t="s">
        <v>42</v>
      </c>
      <c r="U1518" s="1">
        <v>45744.318055555559</v>
      </c>
      <c r="V1518" t="s">
        <v>43</v>
      </c>
      <c r="W1518" t="s">
        <v>36</v>
      </c>
      <c r="X1518">
        <v>0</v>
      </c>
      <c r="Y1518">
        <v>0</v>
      </c>
      <c r="Z1518">
        <v>58.17</v>
      </c>
      <c r="AA1518" t="s">
        <v>36</v>
      </c>
      <c r="AB1518">
        <v>157</v>
      </c>
      <c r="AC1518" t="s">
        <v>2687</v>
      </c>
      <c r="AD1518" t="s">
        <v>2687</v>
      </c>
      <c r="AE1518" t="s">
        <v>45</v>
      </c>
      <c r="AF1518" s="44">
        <v>39121701</v>
      </c>
      <c r="AG1518" s="18" t="s">
        <v>4665</v>
      </c>
      <c r="AH1518" s="18"/>
      <c r="AI1518" s="2" t="s">
        <v>48</v>
      </c>
      <c r="AJ1518" s="2" t="e">
        <f>VLOOKUP(A1518,'Classification Test Result'!$A$2:$D$2428,4,FALSE)</f>
        <v>#N/A</v>
      </c>
      <c r="AL1518" s="2">
        <f>_xlfn.XLOOKUP($A1518,Results!$A$2:$A$2256,Results!G$2:G$2256,"")</f>
        <v>0</v>
      </c>
      <c r="AM1518" s="2">
        <f>_xlfn.XLOOKUP($A1518,Results!$A$2:$A$2256,Results!H$2:H$2256,"")</f>
        <v>0</v>
      </c>
      <c r="AN1518" s="2">
        <f>_xlfn.XLOOKUP($A1518,Results!$A$2:$A$2256,Results!I$2:I$2256,"")</f>
        <v>0</v>
      </c>
      <c r="AO1518" s="2">
        <f>_xlfn.XLOOKUP($A1518,Results!$A$2:$A$2256,Results!J$2:J$2256,"")</f>
        <v>0</v>
      </c>
      <c r="AP1518" s="2">
        <f>_xlfn.XLOOKUP($A1518,Results!$A$2:$A$2256,Results!K$2:K$2256,"")</f>
        <v>0</v>
      </c>
      <c r="AQ1518" s="2">
        <f>_xlfn.XLOOKUP($A1518,Results!$A$2:$A$2256,Results!L$2:L$2256,"")</f>
        <v>0</v>
      </c>
      <c r="AR1518" s="2">
        <f>_xlfn.XLOOKUP($A1518,Results!$A$2:$A$2256,Results!M$2:M$2256,"")</f>
        <v>0</v>
      </c>
      <c r="AS1518" s="2">
        <f>_xlfn.XLOOKUP($A1518,Results!$A$2:$A$2256,Results!N$2:N$2256,"")</f>
        <v>0</v>
      </c>
      <c r="AT1518" s="2" t="str">
        <f>_xlfn.XLOOKUP($A1518,Results!$A$2:$A$2256,Results!O$2:O$2256,"")</f>
        <v>CADDY</v>
      </c>
      <c r="AU1518" s="2" t="str">
        <f>_xlfn.XLOOKUP($A1518,Results!$A$2:$A$2256,Results!P$2:P$2256,"")</f>
        <v>CADDY</v>
      </c>
      <c r="AV1518" s="2" t="str">
        <f>_xlfn.XLOOKUP($A1518,Results!$A$2:$A$2256,Results!Q$2:Q$2256,"")</f>
        <v>SINGLE_MATCH</v>
      </c>
      <c r="AW1518" s="2">
        <f>_xlfn.XLOOKUP($A1518,Results!$A$2:$A$2256,Results!R$2:R$2256,"")</f>
        <v>0</v>
      </c>
      <c r="AX1518" s="2">
        <f>_xlfn.XLOOKUP($A1518,Results!$A$2:$A$2256,Results!S$2:S$2256,"")</f>
        <v>0</v>
      </c>
      <c r="AY1518" s="2">
        <f>_xlfn.XLOOKUP($A1518,Results!$A$2:$A$2256,Results!T$2:T$2256,"")</f>
        <v>85</v>
      </c>
      <c r="AZ1518" s="2">
        <f>_xlfn.XLOOKUP($A1518,Results!$A$2:$A$2256,Results!U$2:U$2256,"")</f>
        <v>0</v>
      </c>
      <c r="BA1518" s="2">
        <f>_xlfn.XLOOKUP($A1518,Results!$A$2:$A$2256,Results!V$2:V$2256,"")</f>
        <v>0</v>
      </c>
      <c r="BB1518" s="2">
        <f>_xlfn.XLOOKUP($A1518,Results!$A$2:$A$2256,Results!W$2:W$2256,"")</f>
        <v>0</v>
      </c>
      <c r="BC1518" s="2">
        <f>_xlfn.XLOOKUP($A1518,Results!$A$2:$A$2256,Results!X$2:X$2256,"")</f>
        <v>39121700</v>
      </c>
      <c r="BD1518" s="2">
        <f>_xlfn.XLOOKUP($A1518,Results!$A$2:$A$2256,Results!Y$2:Y$2256,"")</f>
        <v>86</v>
      </c>
      <c r="BE1518" s="2">
        <f>_xlfn.XLOOKUP($A1518,Results!$A$2:$A$2256,Results!Z$2:Z$2256,"")</f>
        <v>0</v>
      </c>
    </row>
    <row r="1519" spans="1:57" ht="38.25" customHeight="1" x14ac:dyDescent="0.3">
      <c r="A1519">
        <v>907196</v>
      </c>
      <c r="B1519">
        <v>281643</v>
      </c>
      <c r="C1519" t="s">
        <v>36</v>
      </c>
      <c r="D1519" t="s">
        <v>469</v>
      </c>
      <c r="E1519" s="2" t="str">
        <f>VLOOKUP(F1519,'RPA Vendor Data '!F$1:$G$2418,2)</f>
        <v>ALAMEDA ELECTRICAL</v>
      </c>
      <c r="F1519" s="2">
        <v>16524</v>
      </c>
      <c r="G1519" s="2">
        <v>12</v>
      </c>
      <c r="H1519" t="s">
        <v>4666</v>
      </c>
      <c r="I1519">
        <v>2</v>
      </c>
      <c r="J1519" t="s">
        <v>389</v>
      </c>
      <c r="K1519" t="s">
        <v>58</v>
      </c>
      <c r="L1519">
        <v>493.53</v>
      </c>
      <c r="M1519" s="2" t="s">
        <v>1482</v>
      </c>
      <c r="N1519" s="85" t="s">
        <v>4667</v>
      </c>
      <c r="O1519" t="s">
        <v>36</v>
      </c>
      <c r="P1519" t="s">
        <v>36</v>
      </c>
      <c r="Q1519" t="s">
        <v>36</v>
      </c>
      <c r="R1519">
        <v>9.8699999999999992</v>
      </c>
      <c r="S1519" s="1">
        <v>45744.50183854167</v>
      </c>
      <c r="T1519" t="s">
        <v>42</v>
      </c>
      <c r="U1519" s="1">
        <v>45744.276388888888</v>
      </c>
      <c r="V1519" t="s">
        <v>43</v>
      </c>
      <c r="W1519" t="s">
        <v>36</v>
      </c>
      <c r="X1519">
        <v>0</v>
      </c>
      <c r="Y1519">
        <v>999</v>
      </c>
      <c r="Z1519" t="s">
        <v>36</v>
      </c>
      <c r="AA1519" t="s">
        <v>36</v>
      </c>
      <c r="AB1519" t="s">
        <v>36</v>
      </c>
      <c r="AC1519" t="s">
        <v>49</v>
      </c>
      <c r="AD1519" t="s">
        <v>49</v>
      </c>
      <c r="AE1519" t="s">
        <v>45</v>
      </c>
      <c r="AF1519" s="44">
        <v>39131718</v>
      </c>
      <c r="AG1519" s="18" t="s">
        <v>4668</v>
      </c>
      <c r="AI1519" s="2" t="s">
        <v>48</v>
      </c>
      <c r="AJ1519" s="2" t="e">
        <f>VLOOKUP(A1519,'Classification Test Result'!$A$2:$D$2428,4,FALSE)</f>
        <v>#N/A</v>
      </c>
      <c r="AL1519" s="2">
        <f>_xlfn.XLOOKUP($A1519,Results!$A$2:$A$2256,Results!G$2:G$2256,"")</f>
        <v>0</v>
      </c>
      <c r="AM1519" s="2">
        <f>_xlfn.XLOOKUP($A1519,Results!$A$2:$A$2256,Results!H$2:H$2256,"")</f>
        <v>0</v>
      </c>
      <c r="AN1519" s="2">
        <f>_xlfn.XLOOKUP($A1519,Results!$A$2:$A$2256,Results!I$2:I$2256,"")</f>
        <v>0</v>
      </c>
      <c r="AO1519" s="2">
        <f>_xlfn.XLOOKUP($A1519,Results!$A$2:$A$2256,Results!J$2:J$2256,"")</f>
        <v>0</v>
      </c>
      <c r="AP1519" s="2">
        <f>_xlfn.XLOOKUP($A1519,Results!$A$2:$A$2256,Results!K$2:K$2256,"")</f>
        <v>0</v>
      </c>
      <c r="AQ1519" s="2">
        <f>_xlfn.XLOOKUP($A1519,Results!$A$2:$A$2256,Results!L$2:L$2256,"")</f>
        <v>0</v>
      </c>
      <c r="AR1519" s="2">
        <f>_xlfn.XLOOKUP($A1519,Results!$A$2:$A$2256,Results!M$2:M$2256,"")</f>
        <v>0</v>
      </c>
      <c r="AS1519" s="2">
        <f>_xlfn.XLOOKUP($A1519,Results!$A$2:$A$2256,Results!N$2:N$2256,"")</f>
        <v>0</v>
      </c>
      <c r="AT1519" s="2">
        <f>_xlfn.XLOOKUP($A1519,Results!$A$2:$A$2256,Results!O$2:O$2256,"")</f>
        <v>0</v>
      </c>
      <c r="AU1519" s="2">
        <f>_xlfn.XLOOKUP($A1519,Results!$A$2:$A$2256,Results!P$2:P$2256,"")</f>
        <v>0</v>
      </c>
      <c r="AV1519" s="2">
        <f>_xlfn.XLOOKUP($A1519,Results!$A$2:$A$2256,Results!Q$2:Q$2256,"")</f>
        <v>0</v>
      </c>
      <c r="AW1519" s="2">
        <f>_xlfn.XLOOKUP($A1519,Results!$A$2:$A$2256,Results!R$2:R$2256,"")</f>
        <v>0</v>
      </c>
      <c r="AX1519" s="2">
        <f>_xlfn.XLOOKUP($A1519,Results!$A$2:$A$2256,Results!S$2:S$2256,"")</f>
        <v>0</v>
      </c>
      <c r="AY1519" s="2">
        <f>_xlfn.XLOOKUP($A1519,Results!$A$2:$A$2256,Results!T$2:T$2256,"")</f>
        <v>0</v>
      </c>
      <c r="AZ1519" s="2">
        <f>_xlfn.XLOOKUP($A1519,Results!$A$2:$A$2256,Results!U$2:U$2256,"")</f>
        <v>0</v>
      </c>
      <c r="BA1519" s="2">
        <f>_xlfn.XLOOKUP($A1519,Results!$A$2:$A$2256,Results!V$2:V$2256,"")</f>
        <v>0</v>
      </c>
      <c r="BB1519" s="2">
        <f>_xlfn.XLOOKUP($A1519,Results!$A$2:$A$2256,Results!W$2:W$2256,"")</f>
        <v>0</v>
      </c>
      <c r="BC1519" s="2">
        <f>_xlfn.XLOOKUP($A1519,Results!$A$2:$A$2256,Results!X$2:X$2256,"")</f>
        <v>0</v>
      </c>
      <c r="BD1519" s="2">
        <f>_xlfn.XLOOKUP($A1519,Results!$A$2:$A$2256,Results!Y$2:Y$2256,"")</f>
        <v>0</v>
      </c>
      <c r="BE1519" s="2">
        <f>_xlfn.XLOOKUP($A1519,Results!$A$2:$A$2256,Results!Z$2:Z$2256,"")</f>
        <v>0</v>
      </c>
    </row>
    <row r="1520" spans="1:57" ht="38.25" customHeight="1" x14ac:dyDescent="0.3">
      <c r="A1520">
        <v>907197</v>
      </c>
      <c r="B1520">
        <v>281294</v>
      </c>
      <c r="C1520" t="s">
        <v>36</v>
      </c>
      <c r="D1520">
        <v>9404145967</v>
      </c>
      <c r="E1520" s="2" t="str">
        <f>VLOOKUP(F1520,'RPA Vendor Data '!F$1:$G$2418,2)</f>
        <v>LEGRAND AV INC.</v>
      </c>
      <c r="F1520" s="2">
        <v>12000</v>
      </c>
      <c r="G1520" s="2">
        <v>1</v>
      </c>
      <c r="H1520" t="s">
        <v>4669</v>
      </c>
      <c r="I1520">
        <v>26</v>
      </c>
      <c r="J1520" t="s">
        <v>39</v>
      </c>
      <c r="K1520" t="s">
        <v>39</v>
      </c>
      <c r="L1520">
        <v>104.29</v>
      </c>
      <c r="M1520" s="2" t="s">
        <v>4670</v>
      </c>
      <c r="N1520" s="85" t="s">
        <v>4671</v>
      </c>
      <c r="O1520" t="s">
        <v>36</v>
      </c>
      <c r="P1520" t="s">
        <v>36</v>
      </c>
      <c r="Q1520" t="s">
        <v>36</v>
      </c>
      <c r="R1520">
        <v>2711.54</v>
      </c>
      <c r="S1520" s="1">
        <v>45744.146274803243</v>
      </c>
      <c r="T1520" t="s">
        <v>42</v>
      </c>
      <c r="U1520" s="1">
        <v>45743.922222222223</v>
      </c>
      <c r="V1520" t="s">
        <v>43</v>
      </c>
      <c r="W1520" t="s">
        <v>36</v>
      </c>
      <c r="X1520">
        <v>0</v>
      </c>
      <c r="Y1520">
        <v>999</v>
      </c>
      <c r="Z1520" t="s">
        <v>36</v>
      </c>
      <c r="AA1520" t="s">
        <v>36</v>
      </c>
      <c r="AB1520" t="s">
        <v>36</v>
      </c>
      <c r="AC1520" t="s">
        <v>4670</v>
      </c>
      <c r="AD1520" t="s">
        <v>4670</v>
      </c>
      <c r="AE1520" t="s">
        <v>45</v>
      </c>
      <c r="AF1520" s="44" t="s">
        <v>46</v>
      </c>
      <c r="AG1520" s="18" t="s">
        <v>4672</v>
      </c>
      <c r="AI1520" s="2" t="s">
        <v>48</v>
      </c>
      <c r="AJ1520" s="2" t="e">
        <f>VLOOKUP(A1520,'Classification Test Result'!$A$2:$D$2428,4,FALSE)</f>
        <v>#N/A</v>
      </c>
      <c r="AL1520" s="2">
        <f>_xlfn.XLOOKUP($A1520,Results!$A$2:$A$2256,Results!G$2:G$2256,"")</f>
        <v>0</v>
      </c>
      <c r="AM1520" s="2">
        <f>_xlfn.XLOOKUP($A1520,Results!$A$2:$A$2256,Results!H$2:H$2256,"")</f>
        <v>0</v>
      </c>
      <c r="AN1520" s="2">
        <f>_xlfn.XLOOKUP($A1520,Results!$A$2:$A$2256,Results!I$2:I$2256,"")</f>
        <v>0</v>
      </c>
      <c r="AO1520" s="2">
        <f>_xlfn.XLOOKUP($A1520,Results!$A$2:$A$2256,Results!J$2:J$2256,"")</f>
        <v>0</v>
      </c>
      <c r="AP1520" s="2">
        <f>_xlfn.XLOOKUP($A1520,Results!$A$2:$A$2256,Results!K$2:K$2256,"")</f>
        <v>0</v>
      </c>
      <c r="AQ1520" s="2">
        <f>_xlfn.XLOOKUP($A1520,Results!$A$2:$A$2256,Results!L$2:L$2256,"")</f>
        <v>0</v>
      </c>
      <c r="AR1520" s="2">
        <f>_xlfn.XLOOKUP($A1520,Results!$A$2:$A$2256,Results!M$2:M$2256,"")</f>
        <v>0</v>
      </c>
      <c r="AS1520" s="2">
        <f>_xlfn.XLOOKUP($A1520,Results!$A$2:$A$2256,Results!N$2:N$2256,"")</f>
        <v>0</v>
      </c>
      <c r="AT1520" s="2" t="str">
        <f>_xlfn.XLOOKUP($A1520,Results!$A$2:$A$2256,Results!O$2:O$2256,"")</f>
        <v>C2G</v>
      </c>
      <c r="AU1520" s="2" t="str">
        <f>_xlfn.XLOOKUP($A1520,Results!$A$2:$A$2256,Results!P$2:P$2256,"")</f>
        <v>C2G</v>
      </c>
      <c r="AV1520" s="2" t="str">
        <f>_xlfn.XLOOKUP($A1520,Results!$A$2:$A$2256,Results!Q$2:Q$2256,"")</f>
        <v>SINGLE_MATCH</v>
      </c>
      <c r="AW1520" s="2">
        <f>_xlfn.XLOOKUP($A1520,Results!$A$2:$A$2256,Results!R$2:R$2256,"")</f>
        <v>0</v>
      </c>
      <c r="AX1520" s="2">
        <f>_xlfn.XLOOKUP($A1520,Results!$A$2:$A$2256,Results!S$2:S$2256,"")</f>
        <v>0</v>
      </c>
      <c r="AY1520" s="2">
        <f>_xlfn.XLOOKUP($A1520,Results!$A$2:$A$2256,Results!T$2:T$2256,"")</f>
        <v>60</v>
      </c>
      <c r="AZ1520" s="2">
        <f>_xlfn.XLOOKUP($A1520,Results!$A$2:$A$2256,Results!U$2:U$2256,"")</f>
        <v>0</v>
      </c>
      <c r="BA1520" s="2">
        <f>_xlfn.XLOOKUP($A1520,Results!$A$2:$A$2256,Results!V$2:V$2256,"")</f>
        <v>0</v>
      </c>
      <c r="BB1520" s="2">
        <f>_xlfn.XLOOKUP($A1520,Results!$A$2:$A$2256,Results!W$2:W$2256,"")</f>
        <v>0</v>
      </c>
      <c r="BC1520" s="2">
        <f>_xlfn.XLOOKUP($A1520,Results!$A$2:$A$2256,Results!X$2:X$2256,"")</f>
        <v>0</v>
      </c>
      <c r="BD1520" s="2">
        <f>_xlfn.XLOOKUP($A1520,Results!$A$2:$A$2256,Results!Y$2:Y$2256,"")</f>
        <v>0</v>
      </c>
      <c r="BE1520" s="2">
        <f>_xlfn.XLOOKUP($A1520,Results!$A$2:$A$2256,Results!Z$2:Z$2256,"")</f>
        <v>0</v>
      </c>
    </row>
    <row r="1521" spans="1:57" ht="38.25" customHeight="1" x14ac:dyDescent="0.3">
      <c r="A1521">
        <v>907198</v>
      </c>
      <c r="B1521">
        <v>281515</v>
      </c>
      <c r="C1521" t="s">
        <v>36</v>
      </c>
      <c r="D1521" t="s">
        <v>3739</v>
      </c>
      <c r="E1521" s="2" t="str">
        <f>VLOOKUP(F1521,'RPA Vendor Data '!F$1:$G$2418,2)</f>
        <v>REXEL USA, INC.</v>
      </c>
      <c r="F1521" s="2">
        <v>12873</v>
      </c>
      <c r="G1521" s="2">
        <v>4</v>
      </c>
      <c r="H1521" t="s">
        <v>4673</v>
      </c>
      <c r="I1521">
        <v>250</v>
      </c>
      <c r="J1521" t="s">
        <v>98</v>
      </c>
      <c r="K1521" t="s">
        <v>98</v>
      </c>
      <c r="L1521">
        <v>1404.79</v>
      </c>
      <c r="M1521" s="2" t="s">
        <v>105</v>
      </c>
      <c r="N1521" s="85" t="s">
        <v>4674</v>
      </c>
      <c r="O1521">
        <v>64326</v>
      </c>
      <c r="P1521" t="s">
        <v>36</v>
      </c>
      <c r="Q1521">
        <v>98010034708</v>
      </c>
      <c r="R1521">
        <v>351.2</v>
      </c>
      <c r="S1521" s="1">
        <v>45744.416841238417</v>
      </c>
      <c r="T1521" t="s">
        <v>42</v>
      </c>
      <c r="U1521" s="1">
        <v>45744.1875</v>
      </c>
      <c r="V1521" t="s">
        <v>43</v>
      </c>
      <c r="W1521" t="s">
        <v>36</v>
      </c>
      <c r="X1521">
        <v>0</v>
      </c>
      <c r="Y1521">
        <v>201</v>
      </c>
      <c r="Z1521" t="s">
        <v>36</v>
      </c>
      <c r="AA1521" t="s">
        <v>36</v>
      </c>
      <c r="AB1521" t="s">
        <v>36</v>
      </c>
      <c r="AC1521" t="s">
        <v>49</v>
      </c>
      <c r="AD1521" t="s">
        <v>49</v>
      </c>
      <c r="AE1521" t="s">
        <v>45</v>
      </c>
      <c r="AF1521" s="44" t="s">
        <v>46</v>
      </c>
      <c r="AG1521" s="18" t="s">
        <v>4675</v>
      </c>
      <c r="AH1521" s="18"/>
      <c r="AI1521" s="2" t="s">
        <v>48</v>
      </c>
      <c r="AJ1521" s="2" t="e">
        <f>VLOOKUP(A1521,'Classification Test Result'!$A$2:$D$2428,4,FALSE)</f>
        <v>#N/A</v>
      </c>
      <c r="AL1521" s="2">
        <f>_xlfn.XLOOKUP($A1521,Results!$A$2:$A$2256,Results!G$2:G$2256,"")</f>
        <v>0</v>
      </c>
      <c r="AM1521" s="2">
        <f>_xlfn.XLOOKUP($A1521,Results!$A$2:$A$2256,Results!H$2:H$2256,"")</f>
        <v>0</v>
      </c>
      <c r="AN1521" s="2">
        <f>_xlfn.XLOOKUP($A1521,Results!$A$2:$A$2256,Results!I$2:I$2256,"")</f>
        <v>0</v>
      </c>
      <c r="AO1521" s="2">
        <f>_xlfn.XLOOKUP($A1521,Results!$A$2:$A$2256,Results!J$2:J$2256,"")</f>
        <v>0</v>
      </c>
      <c r="AP1521" s="2">
        <f>_xlfn.XLOOKUP($A1521,Results!$A$2:$A$2256,Results!K$2:K$2256,"")</f>
        <v>0</v>
      </c>
      <c r="AQ1521" s="2">
        <f>_xlfn.XLOOKUP($A1521,Results!$A$2:$A$2256,Results!L$2:L$2256,"")</f>
        <v>0</v>
      </c>
      <c r="AR1521" s="2">
        <f>_xlfn.XLOOKUP($A1521,Results!$A$2:$A$2256,Results!M$2:M$2256,"")</f>
        <v>0</v>
      </c>
      <c r="AS1521" s="2">
        <f>_xlfn.XLOOKUP($A1521,Results!$A$2:$A$2256,Results!N$2:N$2256,"")</f>
        <v>0</v>
      </c>
      <c r="AT1521" s="2" t="str">
        <f>_xlfn.XLOOKUP($A1521,Results!$A$2:$A$2256,Results!O$2:O$2256,"")</f>
        <v>GREENLEE TEXTRON</v>
      </c>
      <c r="AU1521" s="2" t="str">
        <f>_xlfn.XLOOKUP($A1521,Results!$A$2:$A$2256,Results!P$2:P$2256,"")</f>
        <v>GRN</v>
      </c>
      <c r="AV1521" s="2" t="str">
        <f>_xlfn.XLOOKUP($A1521,Results!$A$2:$A$2256,Results!Q$2:Q$2256,"")</f>
        <v>SINGLE_MATCH</v>
      </c>
      <c r="AW1521" s="2">
        <f>_xlfn.XLOOKUP($A1521,Results!$A$2:$A$2256,Results!R$2:R$2256,"")</f>
        <v>0</v>
      </c>
      <c r="AX1521" s="2">
        <f>_xlfn.XLOOKUP($A1521,Results!$A$2:$A$2256,Results!S$2:S$2256,"")</f>
        <v>0</v>
      </c>
      <c r="AY1521" s="2">
        <f>_xlfn.XLOOKUP($A1521,Results!$A$2:$A$2256,Results!T$2:T$2256,"")</f>
        <v>60</v>
      </c>
      <c r="AZ1521" s="2">
        <f>_xlfn.XLOOKUP($A1521,Results!$A$2:$A$2256,Results!U$2:U$2256,"")</f>
        <v>0</v>
      </c>
      <c r="BA1521" s="2">
        <f>_xlfn.XLOOKUP($A1521,Results!$A$2:$A$2256,Results!V$2:V$2256,"")</f>
        <v>0</v>
      </c>
      <c r="BB1521" s="2">
        <f>_xlfn.XLOOKUP($A1521,Results!$A$2:$A$2256,Results!W$2:W$2256,"")</f>
        <v>0</v>
      </c>
      <c r="BC1521" s="2">
        <f>_xlfn.XLOOKUP($A1521,Results!$A$2:$A$2256,Results!X$2:X$2256,"")</f>
        <v>0</v>
      </c>
      <c r="BD1521" s="2">
        <f>_xlfn.XLOOKUP($A1521,Results!$A$2:$A$2256,Results!Y$2:Y$2256,"")</f>
        <v>0</v>
      </c>
      <c r="BE1521" s="2">
        <f>_xlfn.XLOOKUP($A1521,Results!$A$2:$A$2256,Results!Z$2:Z$2256,"")</f>
        <v>0</v>
      </c>
    </row>
    <row r="1522" spans="1:57" ht="38.25" customHeight="1" x14ac:dyDescent="0.3">
      <c r="A1522">
        <v>907199</v>
      </c>
      <c r="B1522">
        <v>281515</v>
      </c>
      <c r="C1522" t="s">
        <v>36</v>
      </c>
      <c r="D1522" t="s">
        <v>3739</v>
      </c>
      <c r="E1522" s="2" t="str">
        <f>VLOOKUP(F1522,'RPA Vendor Data '!F$1:$G$2418,2)</f>
        <v>REXEL USA, INC.</v>
      </c>
      <c r="F1522" s="2">
        <v>12873</v>
      </c>
      <c r="G1522" s="2">
        <v>3</v>
      </c>
      <c r="H1522" t="s">
        <v>4676</v>
      </c>
      <c r="I1522">
        <v>250</v>
      </c>
      <c r="J1522" t="s">
        <v>98</v>
      </c>
      <c r="K1522" t="s">
        <v>98</v>
      </c>
      <c r="L1522">
        <v>976.7</v>
      </c>
      <c r="M1522" s="2" t="s">
        <v>105</v>
      </c>
      <c r="N1522" s="85" t="s">
        <v>4677</v>
      </c>
      <c r="O1522">
        <v>64386</v>
      </c>
      <c r="P1522" t="s">
        <v>4678</v>
      </c>
      <c r="Q1522">
        <v>98010034705</v>
      </c>
      <c r="R1522">
        <v>244.17</v>
      </c>
      <c r="S1522" s="1">
        <v>45744.416837766214</v>
      </c>
      <c r="T1522" t="s">
        <v>42</v>
      </c>
      <c r="U1522" s="1">
        <v>45744.1875</v>
      </c>
      <c r="V1522" t="s">
        <v>43</v>
      </c>
      <c r="W1522" t="s">
        <v>36</v>
      </c>
      <c r="X1522">
        <v>0</v>
      </c>
      <c r="Y1522">
        <v>201</v>
      </c>
      <c r="Z1522" t="s">
        <v>36</v>
      </c>
      <c r="AA1522" t="s">
        <v>36</v>
      </c>
      <c r="AB1522" t="s">
        <v>36</v>
      </c>
      <c r="AC1522" t="s">
        <v>105</v>
      </c>
      <c r="AD1522" t="s">
        <v>105</v>
      </c>
      <c r="AE1522" t="s">
        <v>45</v>
      </c>
      <c r="AF1522" s="44" t="s">
        <v>46</v>
      </c>
      <c r="AG1522" s="18" t="s">
        <v>4679</v>
      </c>
      <c r="AH1522" s="18"/>
      <c r="AI1522" s="2" t="s">
        <v>48</v>
      </c>
      <c r="AJ1522" s="2" t="e">
        <f>VLOOKUP(A1522,'Classification Test Result'!$A$2:$D$2428,4,FALSE)</f>
        <v>#N/A</v>
      </c>
      <c r="AL1522" s="2">
        <f>_xlfn.XLOOKUP($A1522,Results!$A$2:$A$2256,Results!G$2:G$2256,"")</f>
        <v>0</v>
      </c>
      <c r="AM1522" s="2">
        <f>_xlfn.XLOOKUP($A1522,Results!$A$2:$A$2256,Results!H$2:H$2256,"")</f>
        <v>0</v>
      </c>
      <c r="AN1522" s="2">
        <f>_xlfn.XLOOKUP($A1522,Results!$A$2:$A$2256,Results!I$2:I$2256,"")</f>
        <v>0</v>
      </c>
      <c r="AO1522" s="2">
        <f>_xlfn.XLOOKUP($A1522,Results!$A$2:$A$2256,Results!J$2:J$2256,"")</f>
        <v>0</v>
      </c>
      <c r="AP1522" s="2">
        <f>_xlfn.XLOOKUP($A1522,Results!$A$2:$A$2256,Results!K$2:K$2256,"")</f>
        <v>0</v>
      </c>
      <c r="AQ1522" s="2">
        <f>_xlfn.XLOOKUP($A1522,Results!$A$2:$A$2256,Results!L$2:L$2256,"")</f>
        <v>0</v>
      </c>
      <c r="AR1522" s="2">
        <f>_xlfn.XLOOKUP($A1522,Results!$A$2:$A$2256,Results!M$2:M$2256,"")</f>
        <v>0</v>
      </c>
      <c r="AS1522" s="2">
        <f>_xlfn.XLOOKUP($A1522,Results!$A$2:$A$2256,Results!N$2:N$2256,"")</f>
        <v>0</v>
      </c>
      <c r="AT1522" s="2" t="str">
        <f>_xlfn.XLOOKUP($A1522,Results!$A$2:$A$2256,Results!O$2:O$2256,"")</f>
        <v>GREENLEE TEXTRON</v>
      </c>
      <c r="AU1522" s="2" t="str">
        <f>_xlfn.XLOOKUP($A1522,Results!$A$2:$A$2256,Results!P$2:P$2256,"")</f>
        <v>GRN</v>
      </c>
      <c r="AV1522" s="2" t="str">
        <f>_xlfn.XLOOKUP($A1522,Results!$A$2:$A$2256,Results!Q$2:Q$2256,"")</f>
        <v>SINGLE_MATCH</v>
      </c>
      <c r="AW1522" s="2">
        <f>_xlfn.XLOOKUP($A1522,Results!$A$2:$A$2256,Results!R$2:R$2256,"")</f>
        <v>0</v>
      </c>
      <c r="AX1522" s="2">
        <f>_xlfn.XLOOKUP($A1522,Results!$A$2:$A$2256,Results!S$2:S$2256,"")</f>
        <v>0</v>
      </c>
      <c r="AY1522" s="2">
        <f>_xlfn.XLOOKUP($A1522,Results!$A$2:$A$2256,Results!T$2:T$2256,"")</f>
        <v>60</v>
      </c>
      <c r="AZ1522" s="2">
        <f>_xlfn.XLOOKUP($A1522,Results!$A$2:$A$2256,Results!U$2:U$2256,"")</f>
        <v>0</v>
      </c>
      <c r="BA1522" s="2">
        <f>_xlfn.XLOOKUP($A1522,Results!$A$2:$A$2256,Results!V$2:V$2256,"")</f>
        <v>0</v>
      </c>
      <c r="BB1522" s="2">
        <f>_xlfn.XLOOKUP($A1522,Results!$A$2:$A$2256,Results!W$2:W$2256,"")</f>
        <v>0</v>
      </c>
      <c r="BC1522" s="2">
        <f>_xlfn.XLOOKUP($A1522,Results!$A$2:$A$2256,Results!X$2:X$2256,"")</f>
        <v>0</v>
      </c>
      <c r="BD1522" s="2">
        <f>_xlfn.XLOOKUP($A1522,Results!$A$2:$A$2256,Results!Y$2:Y$2256,"")</f>
        <v>0</v>
      </c>
      <c r="BE1522" s="2">
        <f>_xlfn.XLOOKUP($A1522,Results!$A$2:$A$2256,Results!Z$2:Z$2256,"")</f>
        <v>0</v>
      </c>
    </row>
    <row r="1523" spans="1:57" ht="38.25" customHeight="1" x14ac:dyDescent="0.3">
      <c r="A1523">
        <v>907200</v>
      </c>
      <c r="B1523">
        <v>281421</v>
      </c>
      <c r="C1523" t="s">
        <v>36</v>
      </c>
      <c r="D1523" t="s">
        <v>362</v>
      </c>
      <c r="E1523" s="2" t="str">
        <f>VLOOKUP(F1523,'RPA Vendor Data '!F$1:$G$2418,2)</f>
        <v>REXEL USA, INC.</v>
      </c>
      <c r="F1523" s="2">
        <v>12873</v>
      </c>
      <c r="G1523" s="2">
        <v>3</v>
      </c>
      <c r="H1523" t="s">
        <v>4676</v>
      </c>
      <c r="I1523">
        <v>500</v>
      </c>
      <c r="J1523" t="s">
        <v>98</v>
      </c>
      <c r="K1523" t="s">
        <v>98</v>
      </c>
      <c r="L1523">
        <v>973.53200000000004</v>
      </c>
      <c r="M1523" s="2" t="s">
        <v>105</v>
      </c>
      <c r="N1523" s="85" t="s">
        <v>4677</v>
      </c>
      <c r="O1523">
        <v>64386</v>
      </c>
      <c r="P1523" t="s">
        <v>4678</v>
      </c>
      <c r="Q1523">
        <v>98010034705</v>
      </c>
      <c r="R1523">
        <v>486.77</v>
      </c>
      <c r="S1523" s="1">
        <v>45744.271429745371</v>
      </c>
      <c r="T1523" t="s">
        <v>42</v>
      </c>
      <c r="U1523" s="1">
        <v>45744.061111111107</v>
      </c>
      <c r="V1523" t="s">
        <v>43</v>
      </c>
      <c r="W1523" t="s">
        <v>36</v>
      </c>
      <c r="X1523">
        <v>0</v>
      </c>
      <c r="Y1523">
        <v>201</v>
      </c>
      <c r="Z1523" t="s">
        <v>36</v>
      </c>
      <c r="AA1523" t="s">
        <v>36</v>
      </c>
      <c r="AB1523" t="s">
        <v>36</v>
      </c>
      <c r="AC1523" t="s">
        <v>105</v>
      </c>
      <c r="AD1523" t="s">
        <v>105</v>
      </c>
      <c r="AE1523" t="s">
        <v>45</v>
      </c>
      <c r="AF1523" s="44" t="s">
        <v>46</v>
      </c>
      <c r="AG1523" s="18" t="s">
        <v>4679</v>
      </c>
      <c r="AH1523" s="18"/>
      <c r="AI1523" s="2" t="s">
        <v>48</v>
      </c>
      <c r="AJ1523" s="2" t="e">
        <f>VLOOKUP(A1523,'Classification Test Result'!$A$2:$D$2428,4,FALSE)</f>
        <v>#N/A</v>
      </c>
      <c r="AL1523" s="2">
        <f>_xlfn.XLOOKUP($A1523,Results!$A$2:$A$2256,Results!G$2:G$2256,"")</f>
        <v>0</v>
      </c>
      <c r="AM1523" s="2">
        <f>_xlfn.XLOOKUP($A1523,Results!$A$2:$A$2256,Results!H$2:H$2256,"")</f>
        <v>0</v>
      </c>
      <c r="AN1523" s="2">
        <f>_xlfn.XLOOKUP($A1523,Results!$A$2:$A$2256,Results!I$2:I$2256,"")</f>
        <v>0</v>
      </c>
      <c r="AO1523" s="2">
        <f>_xlfn.XLOOKUP($A1523,Results!$A$2:$A$2256,Results!J$2:J$2256,"")</f>
        <v>0</v>
      </c>
      <c r="AP1523" s="2">
        <f>_xlfn.XLOOKUP($A1523,Results!$A$2:$A$2256,Results!K$2:K$2256,"")</f>
        <v>0</v>
      </c>
      <c r="AQ1523" s="2">
        <f>_xlfn.XLOOKUP($A1523,Results!$A$2:$A$2256,Results!L$2:L$2256,"")</f>
        <v>0</v>
      </c>
      <c r="AR1523" s="2">
        <f>_xlfn.XLOOKUP($A1523,Results!$A$2:$A$2256,Results!M$2:M$2256,"")</f>
        <v>0</v>
      </c>
      <c r="AS1523" s="2">
        <f>_xlfn.XLOOKUP($A1523,Results!$A$2:$A$2256,Results!N$2:N$2256,"")</f>
        <v>0</v>
      </c>
      <c r="AT1523" s="2" t="str">
        <f>_xlfn.XLOOKUP($A1523,Results!$A$2:$A$2256,Results!O$2:O$2256,"")</f>
        <v>GREENLEE TEXTRON</v>
      </c>
      <c r="AU1523" s="2" t="str">
        <f>_xlfn.XLOOKUP($A1523,Results!$A$2:$A$2256,Results!P$2:P$2256,"")</f>
        <v>GRN</v>
      </c>
      <c r="AV1523" s="2" t="str">
        <f>_xlfn.XLOOKUP($A1523,Results!$A$2:$A$2256,Results!Q$2:Q$2256,"")</f>
        <v>SINGLE_MATCH</v>
      </c>
      <c r="AW1523" s="2">
        <f>_xlfn.XLOOKUP($A1523,Results!$A$2:$A$2256,Results!R$2:R$2256,"")</f>
        <v>0</v>
      </c>
      <c r="AX1523" s="2">
        <f>_xlfn.XLOOKUP($A1523,Results!$A$2:$A$2256,Results!S$2:S$2256,"")</f>
        <v>0</v>
      </c>
      <c r="AY1523" s="2">
        <f>_xlfn.XLOOKUP($A1523,Results!$A$2:$A$2256,Results!T$2:T$2256,"")</f>
        <v>60</v>
      </c>
      <c r="AZ1523" s="2">
        <f>_xlfn.XLOOKUP($A1523,Results!$A$2:$A$2256,Results!U$2:U$2256,"")</f>
        <v>0</v>
      </c>
      <c r="BA1523" s="2">
        <f>_xlfn.XLOOKUP($A1523,Results!$A$2:$A$2256,Results!V$2:V$2256,"")</f>
        <v>0</v>
      </c>
      <c r="BB1523" s="2">
        <f>_xlfn.XLOOKUP($A1523,Results!$A$2:$A$2256,Results!W$2:W$2256,"")</f>
        <v>0</v>
      </c>
      <c r="BC1523" s="2">
        <f>_xlfn.XLOOKUP($A1523,Results!$A$2:$A$2256,Results!X$2:X$2256,"")</f>
        <v>0</v>
      </c>
      <c r="BD1523" s="2">
        <f>_xlfn.XLOOKUP($A1523,Results!$A$2:$A$2256,Results!Y$2:Y$2256,"")</f>
        <v>0</v>
      </c>
      <c r="BE1523" s="2">
        <f>_xlfn.XLOOKUP($A1523,Results!$A$2:$A$2256,Results!Z$2:Z$2256,"")</f>
        <v>0</v>
      </c>
    </row>
    <row r="1524" spans="1:57" ht="38.25" customHeight="1" x14ac:dyDescent="0.3">
      <c r="A1524">
        <v>907201</v>
      </c>
      <c r="B1524">
        <v>281515</v>
      </c>
      <c r="C1524" t="s">
        <v>36</v>
      </c>
      <c r="D1524" t="s">
        <v>3739</v>
      </c>
      <c r="E1524" s="2" t="str">
        <f>VLOOKUP(F1524,'RPA Vendor Data '!F$1:$G$2418,2)</f>
        <v>REXEL USA, INC.</v>
      </c>
      <c r="F1524" s="2">
        <v>12873</v>
      </c>
      <c r="G1524" s="2">
        <v>2</v>
      </c>
      <c r="H1524" t="s">
        <v>4680</v>
      </c>
      <c r="I1524">
        <v>250</v>
      </c>
      <c r="J1524" t="s">
        <v>98</v>
      </c>
      <c r="K1524" t="s">
        <v>98</v>
      </c>
      <c r="L1524">
        <v>574.80700000000002</v>
      </c>
      <c r="M1524" s="2" t="s">
        <v>105</v>
      </c>
      <c r="N1524" s="85" t="s">
        <v>4681</v>
      </c>
      <c r="O1524">
        <v>64419</v>
      </c>
      <c r="P1524" t="s">
        <v>36</v>
      </c>
      <c r="Q1524">
        <v>98010034702</v>
      </c>
      <c r="R1524">
        <v>143.69999999999999</v>
      </c>
      <c r="S1524" s="1">
        <v>45744.416831134258</v>
      </c>
      <c r="T1524" t="s">
        <v>42</v>
      </c>
      <c r="U1524" s="1">
        <v>45744.1875</v>
      </c>
      <c r="V1524" t="s">
        <v>43</v>
      </c>
      <c r="W1524" t="s">
        <v>36</v>
      </c>
      <c r="X1524">
        <v>0</v>
      </c>
      <c r="Y1524">
        <v>201</v>
      </c>
      <c r="Z1524" t="s">
        <v>36</v>
      </c>
      <c r="AA1524" t="s">
        <v>36</v>
      </c>
      <c r="AB1524" t="s">
        <v>36</v>
      </c>
      <c r="AC1524" t="s">
        <v>49</v>
      </c>
      <c r="AD1524" t="s">
        <v>49</v>
      </c>
      <c r="AE1524" t="s">
        <v>45</v>
      </c>
      <c r="AF1524" s="44" t="s">
        <v>46</v>
      </c>
      <c r="AG1524" s="18" t="s">
        <v>4682</v>
      </c>
      <c r="AH1524" s="18"/>
      <c r="AI1524" s="2" t="s">
        <v>48</v>
      </c>
      <c r="AJ1524" s="2" t="e">
        <f>VLOOKUP(A1524,'Classification Test Result'!$A$2:$D$2428,4,FALSE)</f>
        <v>#N/A</v>
      </c>
      <c r="AL1524" s="2">
        <f>_xlfn.XLOOKUP($A1524,Results!$A$2:$A$2256,Results!G$2:G$2256,"")</f>
        <v>0</v>
      </c>
      <c r="AM1524" s="2">
        <f>_xlfn.XLOOKUP($A1524,Results!$A$2:$A$2256,Results!H$2:H$2256,"")</f>
        <v>0</v>
      </c>
      <c r="AN1524" s="2">
        <f>_xlfn.XLOOKUP($A1524,Results!$A$2:$A$2256,Results!I$2:I$2256,"")</f>
        <v>0</v>
      </c>
      <c r="AO1524" s="2">
        <f>_xlfn.XLOOKUP($A1524,Results!$A$2:$A$2256,Results!J$2:J$2256,"")</f>
        <v>0</v>
      </c>
      <c r="AP1524" s="2">
        <f>_xlfn.XLOOKUP($A1524,Results!$A$2:$A$2256,Results!K$2:K$2256,"")</f>
        <v>0</v>
      </c>
      <c r="AQ1524" s="2">
        <f>_xlfn.XLOOKUP($A1524,Results!$A$2:$A$2256,Results!L$2:L$2256,"")</f>
        <v>0</v>
      </c>
      <c r="AR1524" s="2">
        <f>_xlfn.XLOOKUP($A1524,Results!$A$2:$A$2256,Results!M$2:M$2256,"")</f>
        <v>0</v>
      </c>
      <c r="AS1524" s="2">
        <f>_xlfn.XLOOKUP($A1524,Results!$A$2:$A$2256,Results!N$2:N$2256,"")</f>
        <v>0</v>
      </c>
      <c r="AT1524" s="2" t="str">
        <f>_xlfn.XLOOKUP($A1524,Results!$A$2:$A$2256,Results!O$2:O$2256,"")</f>
        <v>GREENLEE TEXTRON</v>
      </c>
      <c r="AU1524" s="2" t="str">
        <f>_xlfn.XLOOKUP($A1524,Results!$A$2:$A$2256,Results!P$2:P$2256,"")</f>
        <v>GRN</v>
      </c>
      <c r="AV1524" s="2" t="str">
        <f>_xlfn.XLOOKUP($A1524,Results!$A$2:$A$2256,Results!Q$2:Q$2256,"")</f>
        <v>SINGLE_MATCH</v>
      </c>
      <c r="AW1524" s="2">
        <f>_xlfn.XLOOKUP($A1524,Results!$A$2:$A$2256,Results!R$2:R$2256,"")</f>
        <v>0</v>
      </c>
      <c r="AX1524" s="2">
        <f>_xlfn.XLOOKUP($A1524,Results!$A$2:$A$2256,Results!S$2:S$2256,"")</f>
        <v>0</v>
      </c>
      <c r="AY1524" s="2">
        <f>_xlfn.XLOOKUP($A1524,Results!$A$2:$A$2256,Results!T$2:T$2256,"")</f>
        <v>60</v>
      </c>
      <c r="AZ1524" s="2">
        <f>_xlfn.XLOOKUP($A1524,Results!$A$2:$A$2256,Results!U$2:U$2256,"")</f>
        <v>0</v>
      </c>
      <c r="BA1524" s="2">
        <f>_xlfn.XLOOKUP($A1524,Results!$A$2:$A$2256,Results!V$2:V$2256,"")</f>
        <v>0</v>
      </c>
      <c r="BB1524" s="2">
        <f>_xlfn.XLOOKUP($A1524,Results!$A$2:$A$2256,Results!W$2:W$2256,"")</f>
        <v>0</v>
      </c>
      <c r="BC1524" s="2">
        <f>_xlfn.XLOOKUP($A1524,Results!$A$2:$A$2256,Results!X$2:X$2256,"")</f>
        <v>0</v>
      </c>
      <c r="BD1524" s="2">
        <f>_xlfn.XLOOKUP($A1524,Results!$A$2:$A$2256,Results!Y$2:Y$2256,"")</f>
        <v>0</v>
      </c>
      <c r="BE1524" s="2">
        <f>_xlfn.XLOOKUP($A1524,Results!$A$2:$A$2256,Results!Z$2:Z$2256,"")</f>
        <v>0</v>
      </c>
    </row>
    <row r="1525" spans="1:57" ht="38.25" customHeight="1" x14ac:dyDescent="0.3">
      <c r="A1525">
        <v>907202</v>
      </c>
      <c r="B1525">
        <v>281879</v>
      </c>
      <c r="C1525" t="s">
        <v>36</v>
      </c>
      <c r="D1525" t="s">
        <v>4017</v>
      </c>
      <c r="E1525" s="2" t="str">
        <f>VLOOKUP(F1525,'RPA Vendor Data '!F$1:$G$2418,2)</f>
        <v>CAPITAL ELECTRIC</v>
      </c>
      <c r="F1525" s="2">
        <v>10512</v>
      </c>
      <c r="G1525" s="2">
        <v>2</v>
      </c>
      <c r="H1525" t="s">
        <v>4683</v>
      </c>
      <c r="I1525">
        <v>2</v>
      </c>
      <c r="J1525" t="s">
        <v>65</v>
      </c>
      <c r="K1525" t="s">
        <v>39</v>
      </c>
      <c r="L1525">
        <v>14.91</v>
      </c>
      <c r="M1525" s="2" t="s">
        <v>4684</v>
      </c>
      <c r="N1525" s="85" t="s">
        <v>4685</v>
      </c>
      <c r="O1525" t="s">
        <v>36</v>
      </c>
      <c r="P1525" t="s">
        <v>4686</v>
      </c>
      <c r="Q1525">
        <v>5171242064</v>
      </c>
      <c r="R1525">
        <v>29.82</v>
      </c>
      <c r="S1525" s="1">
        <v>45744.668171990743</v>
      </c>
      <c r="T1525" t="s">
        <v>42</v>
      </c>
      <c r="U1525" s="1">
        <v>45744.443055555559</v>
      </c>
      <c r="V1525" t="s">
        <v>43</v>
      </c>
      <c r="W1525" t="s">
        <v>36</v>
      </c>
      <c r="X1525">
        <v>2</v>
      </c>
      <c r="Y1525" t="s">
        <v>158</v>
      </c>
      <c r="Z1525">
        <v>14.909000000000001</v>
      </c>
      <c r="AA1525">
        <v>14.91</v>
      </c>
      <c r="AB1525">
        <v>199</v>
      </c>
      <c r="AC1525" t="s">
        <v>4304</v>
      </c>
      <c r="AD1525" t="s">
        <v>4304</v>
      </c>
      <c r="AE1525" t="s">
        <v>45</v>
      </c>
      <c r="AF1525" s="44">
        <v>39121609</v>
      </c>
      <c r="AG1525" s="18" t="s">
        <v>4687</v>
      </c>
      <c r="AH1525" s="18"/>
      <c r="AI1525" s="2" t="s">
        <v>48</v>
      </c>
      <c r="AJ1525" s="2" t="e">
        <f>VLOOKUP(A1525,'Classification Test Result'!$A$2:$D$2428,4,FALSE)</f>
        <v>#N/A</v>
      </c>
      <c r="AL1525" s="2">
        <f>_xlfn.XLOOKUP($A1525,Results!$A$2:$A$2256,Results!G$2:G$2256,"")</f>
        <v>0</v>
      </c>
      <c r="AM1525" s="2">
        <f>_xlfn.XLOOKUP($A1525,Results!$A$2:$A$2256,Results!H$2:H$2256,"")</f>
        <v>0</v>
      </c>
      <c r="AN1525" s="2">
        <f>_xlfn.XLOOKUP($A1525,Results!$A$2:$A$2256,Results!I$2:I$2256,"")</f>
        <v>0</v>
      </c>
      <c r="AO1525" s="2">
        <f>_xlfn.XLOOKUP($A1525,Results!$A$2:$A$2256,Results!J$2:J$2256,"")</f>
        <v>0</v>
      </c>
      <c r="AP1525" s="2">
        <f>_xlfn.XLOOKUP($A1525,Results!$A$2:$A$2256,Results!K$2:K$2256,"")</f>
        <v>0</v>
      </c>
      <c r="AQ1525" s="2">
        <f>_xlfn.XLOOKUP($A1525,Results!$A$2:$A$2256,Results!L$2:L$2256,"")</f>
        <v>0</v>
      </c>
      <c r="AR1525" s="2">
        <f>_xlfn.XLOOKUP($A1525,Results!$A$2:$A$2256,Results!M$2:M$2256,"")</f>
        <v>0</v>
      </c>
      <c r="AS1525" s="2">
        <f>_xlfn.XLOOKUP($A1525,Results!$A$2:$A$2256,Results!N$2:N$2256,"")</f>
        <v>0</v>
      </c>
      <c r="AT1525" s="2" t="str">
        <f>_xlfn.XLOOKUP($A1525,Results!$A$2:$A$2256,Results!O$2:O$2256,"")</f>
        <v>BUSSMANN</v>
      </c>
      <c r="AU1525" s="2" t="str">
        <f>_xlfn.XLOOKUP($A1525,Results!$A$2:$A$2256,Results!P$2:P$2256,"")</f>
        <v>BUSS</v>
      </c>
      <c r="AV1525" s="2" t="str">
        <f>_xlfn.XLOOKUP($A1525,Results!$A$2:$A$2256,Results!Q$2:Q$2256,"")</f>
        <v>SINGLE_MATCH</v>
      </c>
      <c r="AW1525" s="2">
        <f>_xlfn.XLOOKUP($A1525,Results!$A$2:$A$2256,Results!R$2:R$2256,"")</f>
        <v>0</v>
      </c>
      <c r="AX1525" s="2">
        <f>_xlfn.XLOOKUP($A1525,Results!$A$2:$A$2256,Results!S$2:S$2256,"")</f>
        <v>0</v>
      </c>
      <c r="AY1525" s="2">
        <f>_xlfn.XLOOKUP($A1525,Results!$A$2:$A$2256,Results!T$2:T$2256,"")</f>
        <v>75</v>
      </c>
      <c r="AZ1525" s="2">
        <f>_xlfn.XLOOKUP($A1525,Results!$A$2:$A$2256,Results!U$2:U$2256,"")</f>
        <v>0</v>
      </c>
      <c r="BA1525" s="2" t="str">
        <f>_xlfn.XLOOKUP($A1525,Results!$A$2:$A$2256,Results!V$2:V$2256,"")</f>
        <v>LITTELFUSE</v>
      </c>
      <c r="BB1525" s="2">
        <f>_xlfn.XLOOKUP($A1525,Results!$A$2:$A$2256,Results!W$2:W$2256,"")</f>
        <v>84</v>
      </c>
      <c r="BC1525" s="2">
        <f>_xlfn.XLOOKUP($A1525,Results!$A$2:$A$2256,Results!X$2:X$2256,"")</f>
        <v>39121600</v>
      </c>
      <c r="BD1525" s="2">
        <f>_xlfn.XLOOKUP($A1525,Results!$A$2:$A$2256,Results!Y$2:Y$2256,"")</f>
        <v>84</v>
      </c>
      <c r="BE1525" s="2" t="b">
        <f>_xlfn.XLOOKUP($A1525,Results!$A$2:$A$2256,Results!Z$2:Z$2256,"")</f>
        <v>1</v>
      </c>
    </row>
    <row r="1526" spans="1:57" ht="38.25" customHeight="1" x14ac:dyDescent="0.3">
      <c r="A1526">
        <v>907203</v>
      </c>
      <c r="B1526">
        <v>281879</v>
      </c>
      <c r="C1526" t="s">
        <v>36</v>
      </c>
      <c r="D1526" t="s">
        <v>4017</v>
      </c>
      <c r="E1526" s="2" t="str">
        <f>VLOOKUP(F1526,'RPA Vendor Data '!F$1:$G$2418,2)</f>
        <v>CAPITAL ELECTRIC</v>
      </c>
      <c r="F1526" s="2">
        <v>10512</v>
      </c>
      <c r="G1526" s="2">
        <v>3</v>
      </c>
      <c r="H1526" t="s">
        <v>4688</v>
      </c>
      <c r="I1526">
        <v>1</v>
      </c>
      <c r="J1526" t="s">
        <v>65</v>
      </c>
      <c r="K1526" t="s">
        <v>39</v>
      </c>
      <c r="L1526">
        <v>17.43</v>
      </c>
      <c r="M1526" s="2" t="s">
        <v>4684</v>
      </c>
      <c r="N1526" s="85" t="s">
        <v>4689</v>
      </c>
      <c r="O1526" t="s">
        <v>36</v>
      </c>
      <c r="P1526" t="s">
        <v>36</v>
      </c>
      <c r="Q1526">
        <v>5171249709</v>
      </c>
      <c r="R1526">
        <v>17.43</v>
      </c>
      <c r="S1526" s="1">
        <v>45744.668159803237</v>
      </c>
      <c r="T1526" t="s">
        <v>42</v>
      </c>
      <c r="U1526" s="1">
        <v>45744.443055555559</v>
      </c>
      <c r="V1526" t="s">
        <v>43</v>
      </c>
      <c r="W1526" t="s">
        <v>36</v>
      </c>
      <c r="X1526">
        <v>3</v>
      </c>
      <c r="Y1526" t="s">
        <v>54</v>
      </c>
      <c r="Z1526" t="s">
        <v>36</v>
      </c>
      <c r="AA1526">
        <v>17.43</v>
      </c>
      <c r="AB1526" t="s">
        <v>36</v>
      </c>
      <c r="AC1526" t="s">
        <v>4304</v>
      </c>
      <c r="AD1526" t="s">
        <v>4304</v>
      </c>
      <c r="AE1526" t="s">
        <v>45</v>
      </c>
      <c r="AF1526" s="44" t="s">
        <v>46</v>
      </c>
      <c r="AG1526" s="18" t="s">
        <v>4690</v>
      </c>
      <c r="AH1526" s="18"/>
      <c r="AI1526" s="2" t="s">
        <v>48</v>
      </c>
      <c r="AJ1526" s="2" t="e">
        <f>VLOOKUP(A1526,'Classification Test Result'!$A$2:$D$2428,4,FALSE)</f>
        <v>#N/A</v>
      </c>
      <c r="AL1526" s="2">
        <f>_xlfn.XLOOKUP($A1526,Results!$A$2:$A$2256,Results!G$2:G$2256,"")</f>
        <v>0</v>
      </c>
      <c r="AM1526" s="2">
        <f>_xlfn.XLOOKUP($A1526,Results!$A$2:$A$2256,Results!H$2:H$2256,"")</f>
        <v>0</v>
      </c>
      <c r="AN1526" s="2">
        <f>_xlfn.XLOOKUP($A1526,Results!$A$2:$A$2256,Results!I$2:I$2256,"")</f>
        <v>0</v>
      </c>
      <c r="AO1526" s="2">
        <f>_xlfn.XLOOKUP($A1526,Results!$A$2:$A$2256,Results!J$2:J$2256,"")</f>
        <v>0</v>
      </c>
      <c r="AP1526" s="2">
        <f>_xlfn.XLOOKUP($A1526,Results!$A$2:$A$2256,Results!K$2:K$2256,"")</f>
        <v>0</v>
      </c>
      <c r="AQ1526" s="2">
        <f>_xlfn.XLOOKUP($A1526,Results!$A$2:$A$2256,Results!L$2:L$2256,"")</f>
        <v>0</v>
      </c>
      <c r="AR1526" s="2">
        <f>_xlfn.XLOOKUP($A1526,Results!$A$2:$A$2256,Results!M$2:M$2256,"")</f>
        <v>0</v>
      </c>
      <c r="AS1526" s="2">
        <f>_xlfn.XLOOKUP($A1526,Results!$A$2:$A$2256,Results!N$2:N$2256,"")</f>
        <v>0</v>
      </c>
      <c r="AT1526" s="2" t="str">
        <f>_xlfn.XLOOKUP($A1526,Results!$A$2:$A$2256,Results!O$2:O$2256,"")</f>
        <v>BUSSMANN</v>
      </c>
      <c r="AU1526" s="2" t="str">
        <f>_xlfn.XLOOKUP($A1526,Results!$A$2:$A$2256,Results!P$2:P$2256,"")</f>
        <v>BUSS</v>
      </c>
      <c r="AV1526" s="2" t="str">
        <f>_xlfn.XLOOKUP($A1526,Results!$A$2:$A$2256,Results!Q$2:Q$2256,"")</f>
        <v>SINGLE_MATCH</v>
      </c>
      <c r="AW1526" s="2">
        <f>_xlfn.XLOOKUP($A1526,Results!$A$2:$A$2256,Results!R$2:R$2256,"")</f>
        <v>0</v>
      </c>
      <c r="AX1526" s="2">
        <f>_xlfn.XLOOKUP($A1526,Results!$A$2:$A$2256,Results!S$2:S$2256,"")</f>
        <v>0</v>
      </c>
      <c r="AY1526" s="2">
        <f>_xlfn.XLOOKUP($A1526,Results!$A$2:$A$2256,Results!T$2:T$2256,"")</f>
        <v>75</v>
      </c>
      <c r="AZ1526" s="2">
        <f>_xlfn.XLOOKUP($A1526,Results!$A$2:$A$2256,Results!U$2:U$2256,"")</f>
        <v>0</v>
      </c>
      <c r="BA1526" s="2" t="str">
        <f>_xlfn.XLOOKUP($A1526,Results!$A$2:$A$2256,Results!V$2:V$2256,"")</f>
        <v>LITTELFUSE</v>
      </c>
      <c r="BB1526" s="2">
        <f>_xlfn.XLOOKUP($A1526,Results!$A$2:$A$2256,Results!W$2:W$2256,"")</f>
        <v>79</v>
      </c>
      <c r="BC1526" s="2">
        <f>_xlfn.XLOOKUP($A1526,Results!$A$2:$A$2256,Results!X$2:X$2256,"")</f>
        <v>39121609</v>
      </c>
      <c r="BD1526" s="2">
        <f>_xlfn.XLOOKUP($A1526,Results!$A$2:$A$2256,Results!Y$2:Y$2256,"")</f>
        <v>79</v>
      </c>
      <c r="BE1526" s="2" t="b">
        <f>_xlfn.XLOOKUP($A1526,Results!$A$2:$A$2256,Results!Z$2:Z$2256,"")</f>
        <v>1</v>
      </c>
    </row>
    <row r="1527" spans="1:57" ht="38.25" customHeight="1" x14ac:dyDescent="0.3">
      <c r="A1527">
        <v>907204</v>
      </c>
      <c r="B1527">
        <v>281400</v>
      </c>
      <c r="C1527" t="s">
        <v>36</v>
      </c>
      <c r="D1527">
        <v>9341431312</v>
      </c>
      <c r="E1527" s="2" t="str">
        <f>VLOOKUP(F1527,'RPA Vendor Data '!F$1:$G$2418,2)</f>
        <v>GRAYBAR ELECTRIC CO. INC.</v>
      </c>
      <c r="F1527" s="2">
        <v>11471</v>
      </c>
      <c r="G1527" s="2">
        <v>1</v>
      </c>
      <c r="H1527" t="s">
        <v>4691</v>
      </c>
      <c r="I1527">
        <v>120</v>
      </c>
      <c r="J1527" t="s">
        <v>39</v>
      </c>
      <c r="K1527" t="s">
        <v>39</v>
      </c>
      <c r="L1527">
        <v>19.989999999999998</v>
      </c>
      <c r="M1527" s="2" t="s">
        <v>2736</v>
      </c>
      <c r="N1527" s="85" t="s">
        <v>4692</v>
      </c>
      <c r="O1527" t="s">
        <v>36</v>
      </c>
      <c r="P1527" t="s">
        <v>4693</v>
      </c>
      <c r="Q1527" t="s">
        <v>36</v>
      </c>
      <c r="R1527">
        <v>2398.8000000000002</v>
      </c>
      <c r="S1527" s="1">
        <v>45744.27198341435</v>
      </c>
      <c r="T1527" t="s">
        <v>42</v>
      </c>
      <c r="U1527" s="1">
        <v>45744.055555555547</v>
      </c>
      <c r="V1527" t="s">
        <v>43</v>
      </c>
      <c r="W1527" t="s">
        <v>36</v>
      </c>
      <c r="X1527">
        <v>1</v>
      </c>
      <c r="Y1527">
        <v>201</v>
      </c>
      <c r="Z1527" t="s">
        <v>36</v>
      </c>
      <c r="AA1527" t="s">
        <v>36</v>
      </c>
      <c r="AB1527" t="s">
        <v>36</v>
      </c>
      <c r="AC1527" t="s">
        <v>2736</v>
      </c>
      <c r="AD1527" t="s">
        <v>2736</v>
      </c>
      <c r="AE1527" t="s">
        <v>45</v>
      </c>
      <c r="AF1527" s="44">
        <v>39121427</v>
      </c>
      <c r="AG1527" s="18" t="s">
        <v>4694</v>
      </c>
      <c r="AH1527" s="18"/>
      <c r="AI1527" s="2" t="s">
        <v>48</v>
      </c>
      <c r="AJ1527" s="2" t="e">
        <f>VLOOKUP(A1527,'Classification Test Result'!$A$2:$D$2428,4,FALSE)</f>
        <v>#N/A</v>
      </c>
      <c r="AL1527" s="2">
        <f>_xlfn.XLOOKUP($A1527,Results!$A$2:$A$2256,Results!G$2:G$2256,"")</f>
        <v>337427</v>
      </c>
      <c r="AM1527" s="2" t="str">
        <f>_xlfn.XLOOKUP($A1527,Results!$A$2:$A$2256,Results!H$2:H$2256,"")</f>
        <v>YGHP34C29</v>
      </c>
      <c r="AN1527" s="2" t="str">
        <f>_xlfn.XLOOKUP($A1527,Results!$A$2:$A$2256,Results!I$2:I$2256,"")</f>
        <v>BURNDY</v>
      </c>
      <c r="AO1527" s="2">
        <f>_xlfn.XLOOKUP($A1527,Results!$A$2:$A$2256,Results!J$2:J$2256,"")</f>
        <v>781810220979</v>
      </c>
      <c r="AP1527" s="2">
        <f>_xlfn.XLOOKUP($A1527,Results!$A$2:$A$2256,Results!K$2:K$2256,"")</f>
        <v>39121613</v>
      </c>
      <c r="AQ1527" s="2" t="str">
        <f>_xlfn.XLOOKUP($A1527,Results!$A$2:$A$2256,Results!L$2:L$2256,"")</f>
        <v>AK10471457</v>
      </c>
      <c r="AR1527" s="2">
        <f>_xlfn.XLOOKUP($A1527,Results!$A$2:$A$2256,Results!M$2:M$2256,"")</f>
        <v>359182</v>
      </c>
      <c r="AS1527" s="2" t="str">
        <f>_xlfn.XLOOKUP($A1527,Results!$A$2:$A$2256,Results!N$2:N$2256,"")</f>
        <v>BUR YGHP34C29 500MCM COMPGRD TAP</v>
      </c>
      <c r="AT1527" s="2" t="str">
        <f>_xlfn.XLOOKUP($A1527,Results!$A$2:$A$2256,Results!O$2:O$2256,"")</f>
        <v>BURNDY</v>
      </c>
      <c r="AU1527" s="2" t="str">
        <f>_xlfn.XLOOKUP($A1527,Results!$A$2:$A$2256,Results!P$2:P$2256,"")</f>
        <v>BURNDY LLC</v>
      </c>
      <c r="AV1527" s="2" t="str">
        <f>_xlfn.XLOOKUP($A1527,Results!$A$2:$A$2256,Results!Q$2:Q$2256,"")</f>
        <v>MULTIPLE_MATCHES_ONE_VALID</v>
      </c>
      <c r="AW1527" s="2" t="str">
        <f>_xlfn.XLOOKUP($A1527,Results!$A$2:$A$2256,Results!R$2:R$2256,"")</f>
        <v>0.6528061692361058</v>
      </c>
      <c r="AX1527" s="2">
        <f>_xlfn.XLOOKUP($A1527,Results!$A$2:$A$2256,Results!S$2:S$2256,"")</f>
        <v>100</v>
      </c>
      <c r="AY1527" s="2">
        <f>_xlfn.XLOOKUP($A1527,Results!$A$2:$A$2256,Results!T$2:T$2256,"")</f>
        <v>100</v>
      </c>
      <c r="AZ1527" s="2">
        <f>_xlfn.XLOOKUP($A1527,Results!$A$2:$A$2256,Results!U$2:U$2256,"")</f>
        <v>100</v>
      </c>
      <c r="BA1527" s="2">
        <f>_xlfn.XLOOKUP($A1527,Results!$A$2:$A$2256,Results!V$2:V$2256,"")</f>
        <v>0</v>
      </c>
      <c r="BB1527" s="2">
        <f>_xlfn.XLOOKUP($A1527,Results!$A$2:$A$2256,Results!W$2:W$2256,"")</f>
        <v>0</v>
      </c>
      <c r="BC1527" s="2">
        <f>_xlfn.XLOOKUP($A1527,Results!$A$2:$A$2256,Results!X$2:X$2256,"")</f>
        <v>39120000</v>
      </c>
      <c r="BD1527" s="2">
        <f>_xlfn.XLOOKUP($A1527,Results!$A$2:$A$2256,Results!Y$2:Y$2256,"")</f>
        <v>77</v>
      </c>
      <c r="BE1527" s="2">
        <f>_xlfn.XLOOKUP($A1527,Results!$A$2:$A$2256,Results!Z$2:Z$2256,"")</f>
        <v>0</v>
      </c>
    </row>
    <row r="1528" spans="1:57" ht="38.25" customHeight="1" x14ac:dyDescent="0.3">
      <c r="A1528">
        <v>907205</v>
      </c>
      <c r="B1528">
        <v>281764</v>
      </c>
      <c r="C1528" t="s">
        <v>36</v>
      </c>
      <c r="D1528">
        <v>9341430924</v>
      </c>
      <c r="E1528" s="2" t="str">
        <f>VLOOKUP(F1528,'RPA Vendor Data '!F$1:$G$2418,2)</f>
        <v>GRAYBAR ELECTRIC CO. INC.</v>
      </c>
      <c r="F1528" s="2">
        <v>11471</v>
      </c>
      <c r="G1528" s="2">
        <v>8</v>
      </c>
      <c r="H1528" t="s">
        <v>4695</v>
      </c>
      <c r="I1528">
        <v>9</v>
      </c>
      <c r="J1528" t="s">
        <v>39</v>
      </c>
      <c r="K1528" t="s">
        <v>39</v>
      </c>
      <c r="L1528">
        <v>20.39</v>
      </c>
      <c r="M1528" s="2" t="s">
        <v>2736</v>
      </c>
      <c r="N1528" s="85" t="s">
        <v>4696</v>
      </c>
      <c r="O1528" t="s">
        <v>36</v>
      </c>
      <c r="P1528" t="s">
        <v>4697</v>
      </c>
      <c r="Q1528" t="s">
        <v>36</v>
      </c>
      <c r="R1528">
        <v>183.51</v>
      </c>
      <c r="S1528" s="1">
        <v>45744.564942280093</v>
      </c>
      <c r="T1528" t="s">
        <v>42</v>
      </c>
      <c r="U1528" s="1">
        <v>45744.34375</v>
      </c>
      <c r="V1528" t="s">
        <v>43</v>
      </c>
      <c r="W1528" t="s">
        <v>36</v>
      </c>
      <c r="X1528">
        <v>1</v>
      </c>
      <c r="Y1528">
        <v>201</v>
      </c>
      <c r="Z1528" t="s">
        <v>36</v>
      </c>
      <c r="AA1528" t="s">
        <v>36</v>
      </c>
      <c r="AB1528" t="s">
        <v>36</v>
      </c>
      <c r="AC1528" t="s">
        <v>2736</v>
      </c>
      <c r="AD1528" t="s">
        <v>2736</v>
      </c>
      <c r="AE1528" t="s">
        <v>45</v>
      </c>
      <c r="AF1528" s="44" t="s">
        <v>46</v>
      </c>
      <c r="AG1528" s="18" t="s">
        <v>4698</v>
      </c>
      <c r="AI1528" s="2" t="s">
        <v>48</v>
      </c>
      <c r="AJ1528" s="2" t="e">
        <f>VLOOKUP(A1528,'Classification Test Result'!$A$2:$D$2428,4,FALSE)</f>
        <v>#N/A</v>
      </c>
      <c r="AL1528" s="2">
        <f>_xlfn.XLOOKUP($A1528,Results!$A$2:$A$2256,Results!G$2:G$2256,"")</f>
        <v>0</v>
      </c>
      <c r="AM1528" s="2">
        <f>_xlfn.XLOOKUP($A1528,Results!$A$2:$A$2256,Results!H$2:H$2256,"")</f>
        <v>0</v>
      </c>
      <c r="AN1528" s="2">
        <f>_xlfn.XLOOKUP($A1528,Results!$A$2:$A$2256,Results!I$2:I$2256,"")</f>
        <v>0</v>
      </c>
      <c r="AO1528" s="2">
        <f>_xlfn.XLOOKUP($A1528,Results!$A$2:$A$2256,Results!J$2:J$2256,"")</f>
        <v>0</v>
      </c>
      <c r="AP1528" s="2">
        <f>_xlfn.XLOOKUP($A1528,Results!$A$2:$A$2256,Results!K$2:K$2256,"")</f>
        <v>0</v>
      </c>
      <c r="AQ1528" s="2">
        <f>_xlfn.XLOOKUP($A1528,Results!$A$2:$A$2256,Results!L$2:L$2256,"")</f>
        <v>0</v>
      </c>
      <c r="AR1528" s="2">
        <f>_xlfn.XLOOKUP($A1528,Results!$A$2:$A$2256,Results!M$2:M$2256,"")</f>
        <v>0</v>
      </c>
      <c r="AS1528" s="2">
        <f>_xlfn.XLOOKUP($A1528,Results!$A$2:$A$2256,Results!N$2:N$2256,"")</f>
        <v>0</v>
      </c>
      <c r="AT1528" s="2" t="str">
        <f>_xlfn.XLOOKUP($A1528,Results!$A$2:$A$2256,Results!O$2:O$2256,"")</f>
        <v>BURNDY</v>
      </c>
      <c r="AU1528" s="2" t="str">
        <f>_xlfn.XLOOKUP($A1528,Results!$A$2:$A$2256,Results!P$2:P$2256,"")</f>
        <v>BURNDY LLC</v>
      </c>
      <c r="AV1528" s="2" t="str">
        <f>_xlfn.XLOOKUP($A1528,Results!$A$2:$A$2256,Results!Q$2:Q$2256,"")</f>
        <v>MULTIPLE_MATCHES_ONE_VALID</v>
      </c>
      <c r="AW1528" s="2">
        <f>_xlfn.XLOOKUP($A1528,Results!$A$2:$A$2256,Results!R$2:R$2256,"")</f>
        <v>0</v>
      </c>
      <c r="AX1528" s="2">
        <f>_xlfn.XLOOKUP($A1528,Results!$A$2:$A$2256,Results!S$2:S$2256,"")</f>
        <v>0</v>
      </c>
      <c r="AY1528" s="2">
        <f>_xlfn.XLOOKUP($A1528,Results!$A$2:$A$2256,Results!T$2:T$2256,"")</f>
        <v>50</v>
      </c>
      <c r="AZ1528" s="2">
        <f>_xlfn.XLOOKUP($A1528,Results!$A$2:$A$2256,Results!U$2:U$2256,"")</f>
        <v>0</v>
      </c>
      <c r="BA1528" s="2">
        <f>_xlfn.XLOOKUP($A1528,Results!$A$2:$A$2256,Results!V$2:V$2256,"")</f>
        <v>0</v>
      </c>
      <c r="BB1528" s="2">
        <f>_xlfn.XLOOKUP($A1528,Results!$A$2:$A$2256,Results!W$2:W$2256,"")</f>
        <v>0</v>
      </c>
      <c r="BC1528" s="2">
        <f>_xlfn.XLOOKUP($A1528,Results!$A$2:$A$2256,Results!X$2:X$2256,"")</f>
        <v>39120000</v>
      </c>
      <c r="BD1528" s="2">
        <f>_xlfn.XLOOKUP($A1528,Results!$A$2:$A$2256,Results!Y$2:Y$2256,"")</f>
        <v>76</v>
      </c>
      <c r="BE1528" s="2">
        <f>_xlfn.XLOOKUP($A1528,Results!$A$2:$A$2256,Results!Z$2:Z$2256,"")</f>
        <v>0</v>
      </c>
    </row>
    <row r="1529" spans="1:57" ht="38.25" customHeight="1" x14ac:dyDescent="0.3">
      <c r="A1529">
        <v>907206</v>
      </c>
      <c r="B1529">
        <v>281764</v>
      </c>
      <c r="C1529" t="s">
        <v>36</v>
      </c>
      <c r="D1529">
        <v>9341430924</v>
      </c>
      <c r="E1529" s="2" t="str">
        <f>VLOOKUP(F1529,'RPA Vendor Data '!F$1:$G$2418,2)</f>
        <v>GRAYBAR ELECTRIC CO. INC.</v>
      </c>
      <c r="F1529" s="2">
        <v>11471</v>
      </c>
      <c r="G1529" s="2">
        <v>7</v>
      </c>
      <c r="H1529" t="s">
        <v>4699</v>
      </c>
      <c r="I1529">
        <v>9</v>
      </c>
      <c r="J1529" t="s">
        <v>39</v>
      </c>
      <c r="K1529" t="s">
        <v>39</v>
      </c>
      <c r="L1529">
        <v>20.39</v>
      </c>
      <c r="M1529" s="2" t="s">
        <v>2736</v>
      </c>
      <c r="N1529" s="85" t="s">
        <v>4700</v>
      </c>
      <c r="O1529" t="s">
        <v>36</v>
      </c>
      <c r="P1529" t="s">
        <v>4701</v>
      </c>
      <c r="Q1529" t="s">
        <v>36</v>
      </c>
      <c r="R1529">
        <v>183.51</v>
      </c>
      <c r="S1529" s="1">
        <v>45744.564948611107</v>
      </c>
      <c r="T1529" t="s">
        <v>42</v>
      </c>
      <c r="U1529" s="1">
        <v>45744.34375</v>
      </c>
      <c r="V1529" t="s">
        <v>43</v>
      </c>
      <c r="W1529" t="s">
        <v>36</v>
      </c>
      <c r="X1529">
        <v>1</v>
      </c>
      <c r="Y1529">
        <v>201</v>
      </c>
      <c r="Z1529" t="s">
        <v>36</v>
      </c>
      <c r="AA1529" t="s">
        <v>36</v>
      </c>
      <c r="AB1529" t="s">
        <v>36</v>
      </c>
      <c r="AC1529" t="s">
        <v>2736</v>
      </c>
      <c r="AD1529" t="s">
        <v>2736</v>
      </c>
      <c r="AE1529" t="s">
        <v>45</v>
      </c>
      <c r="AF1529" s="44" t="s">
        <v>46</v>
      </c>
      <c r="AG1529" s="18" t="s">
        <v>4702</v>
      </c>
      <c r="AI1529" s="2" t="s">
        <v>48</v>
      </c>
      <c r="AJ1529" s="2" t="e">
        <f>VLOOKUP(A1529,'Classification Test Result'!$A$2:$D$2428,4,FALSE)</f>
        <v>#N/A</v>
      </c>
      <c r="AL1529" s="2">
        <f>_xlfn.XLOOKUP($A1529,Results!$A$2:$A$2256,Results!G$2:G$2256,"")</f>
        <v>0</v>
      </c>
      <c r="AM1529" s="2">
        <f>_xlfn.XLOOKUP($A1529,Results!$A$2:$A$2256,Results!H$2:H$2256,"")</f>
        <v>0</v>
      </c>
      <c r="AN1529" s="2">
        <f>_xlfn.XLOOKUP($A1529,Results!$A$2:$A$2256,Results!I$2:I$2256,"")</f>
        <v>0</v>
      </c>
      <c r="AO1529" s="2">
        <f>_xlfn.XLOOKUP($A1529,Results!$A$2:$A$2256,Results!J$2:J$2256,"")</f>
        <v>0</v>
      </c>
      <c r="AP1529" s="2">
        <f>_xlfn.XLOOKUP($A1529,Results!$A$2:$A$2256,Results!K$2:K$2256,"")</f>
        <v>0</v>
      </c>
      <c r="AQ1529" s="2">
        <f>_xlfn.XLOOKUP($A1529,Results!$A$2:$A$2256,Results!L$2:L$2256,"")</f>
        <v>0</v>
      </c>
      <c r="AR1529" s="2">
        <f>_xlfn.XLOOKUP($A1529,Results!$A$2:$A$2256,Results!M$2:M$2256,"")</f>
        <v>0</v>
      </c>
      <c r="AS1529" s="2">
        <f>_xlfn.XLOOKUP($A1529,Results!$A$2:$A$2256,Results!N$2:N$2256,"")</f>
        <v>0</v>
      </c>
      <c r="AT1529" s="2" t="str">
        <f>_xlfn.XLOOKUP($A1529,Results!$A$2:$A$2256,Results!O$2:O$2256,"")</f>
        <v>BURNDY</v>
      </c>
      <c r="AU1529" s="2" t="str">
        <f>_xlfn.XLOOKUP($A1529,Results!$A$2:$A$2256,Results!P$2:P$2256,"")</f>
        <v>BURNDY LLC</v>
      </c>
      <c r="AV1529" s="2" t="str">
        <f>_xlfn.XLOOKUP($A1529,Results!$A$2:$A$2256,Results!Q$2:Q$2256,"")</f>
        <v>MULTIPLE_MATCHES_ONE_VALID</v>
      </c>
      <c r="AW1529" s="2">
        <f>_xlfn.XLOOKUP($A1529,Results!$A$2:$A$2256,Results!R$2:R$2256,"")</f>
        <v>0</v>
      </c>
      <c r="AX1529" s="2">
        <f>_xlfn.XLOOKUP($A1529,Results!$A$2:$A$2256,Results!S$2:S$2256,"")</f>
        <v>0</v>
      </c>
      <c r="AY1529" s="2">
        <f>_xlfn.XLOOKUP($A1529,Results!$A$2:$A$2256,Results!T$2:T$2256,"")</f>
        <v>50</v>
      </c>
      <c r="AZ1529" s="2">
        <f>_xlfn.XLOOKUP($A1529,Results!$A$2:$A$2256,Results!U$2:U$2256,"")</f>
        <v>0</v>
      </c>
      <c r="BA1529" s="2">
        <f>_xlfn.XLOOKUP($A1529,Results!$A$2:$A$2256,Results!V$2:V$2256,"")</f>
        <v>0</v>
      </c>
      <c r="BB1529" s="2">
        <f>_xlfn.XLOOKUP($A1529,Results!$A$2:$A$2256,Results!W$2:W$2256,"")</f>
        <v>0</v>
      </c>
      <c r="BC1529" s="2">
        <f>_xlfn.XLOOKUP($A1529,Results!$A$2:$A$2256,Results!X$2:X$2256,"")</f>
        <v>39120000</v>
      </c>
      <c r="BD1529" s="2">
        <f>_xlfn.XLOOKUP($A1529,Results!$A$2:$A$2256,Results!Y$2:Y$2256,"")</f>
        <v>61</v>
      </c>
      <c r="BE1529" s="2">
        <f>_xlfn.XLOOKUP($A1529,Results!$A$2:$A$2256,Results!Z$2:Z$2256,"")</f>
        <v>0</v>
      </c>
    </row>
    <row r="1530" spans="1:57" ht="38.25" customHeight="1" x14ac:dyDescent="0.3">
      <c r="A1530">
        <v>907207</v>
      </c>
      <c r="B1530">
        <v>281764</v>
      </c>
      <c r="C1530" t="s">
        <v>36</v>
      </c>
      <c r="D1530">
        <v>9341430924</v>
      </c>
      <c r="E1530" s="2" t="str">
        <f>VLOOKUP(F1530,'RPA Vendor Data '!F$1:$G$2418,2)</f>
        <v>GRAYBAR ELECTRIC CO. INC.</v>
      </c>
      <c r="F1530" s="2">
        <v>11471</v>
      </c>
      <c r="G1530" s="2">
        <v>6</v>
      </c>
      <c r="H1530" t="s">
        <v>4703</v>
      </c>
      <c r="I1530">
        <v>9</v>
      </c>
      <c r="J1530" t="s">
        <v>39</v>
      </c>
      <c r="K1530" t="s">
        <v>39</v>
      </c>
      <c r="L1530">
        <v>20.39</v>
      </c>
      <c r="M1530" s="2" t="s">
        <v>2736</v>
      </c>
      <c r="N1530" s="85" t="s">
        <v>4704</v>
      </c>
      <c r="O1530" t="s">
        <v>36</v>
      </c>
      <c r="P1530" t="s">
        <v>36</v>
      </c>
      <c r="Q1530" t="s">
        <v>36</v>
      </c>
      <c r="R1530">
        <v>183.51</v>
      </c>
      <c r="S1530" s="1">
        <v>45744.564912303242</v>
      </c>
      <c r="T1530" t="s">
        <v>42</v>
      </c>
      <c r="U1530" s="1">
        <v>45744.34375</v>
      </c>
      <c r="V1530" t="s">
        <v>43</v>
      </c>
      <c r="W1530" t="s">
        <v>36</v>
      </c>
      <c r="X1530">
        <v>1</v>
      </c>
      <c r="Y1530">
        <v>201</v>
      </c>
      <c r="Z1530" t="s">
        <v>36</v>
      </c>
      <c r="AA1530" t="s">
        <v>36</v>
      </c>
      <c r="AB1530" t="s">
        <v>36</v>
      </c>
      <c r="AC1530" t="s">
        <v>2736</v>
      </c>
      <c r="AD1530" t="s">
        <v>2736</v>
      </c>
      <c r="AE1530" t="s">
        <v>45</v>
      </c>
      <c r="AF1530" s="44" t="s">
        <v>46</v>
      </c>
      <c r="AG1530" s="18" t="s">
        <v>4705</v>
      </c>
      <c r="AI1530" s="2" t="s">
        <v>48</v>
      </c>
      <c r="AJ1530" s="2" t="e">
        <f>VLOOKUP(A1530,'Classification Test Result'!$A$2:$D$2428,4,FALSE)</f>
        <v>#N/A</v>
      </c>
      <c r="AL1530" s="2">
        <f>_xlfn.XLOOKUP($A1530,Results!$A$2:$A$2256,Results!G$2:G$2256,"")</f>
        <v>0</v>
      </c>
      <c r="AM1530" s="2">
        <f>_xlfn.XLOOKUP($A1530,Results!$A$2:$A$2256,Results!H$2:H$2256,"")</f>
        <v>0</v>
      </c>
      <c r="AN1530" s="2">
        <f>_xlfn.XLOOKUP($A1530,Results!$A$2:$A$2256,Results!I$2:I$2256,"")</f>
        <v>0</v>
      </c>
      <c r="AO1530" s="2">
        <f>_xlfn.XLOOKUP($A1530,Results!$A$2:$A$2256,Results!J$2:J$2256,"")</f>
        <v>0</v>
      </c>
      <c r="AP1530" s="2">
        <f>_xlfn.XLOOKUP($A1530,Results!$A$2:$A$2256,Results!K$2:K$2256,"")</f>
        <v>0</v>
      </c>
      <c r="AQ1530" s="2">
        <f>_xlfn.XLOOKUP($A1530,Results!$A$2:$A$2256,Results!L$2:L$2256,"")</f>
        <v>0</v>
      </c>
      <c r="AR1530" s="2">
        <f>_xlfn.XLOOKUP($A1530,Results!$A$2:$A$2256,Results!M$2:M$2256,"")</f>
        <v>0</v>
      </c>
      <c r="AS1530" s="2">
        <f>_xlfn.XLOOKUP($A1530,Results!$A$2:$A$2256,Results!N$2:N$2256,"")</f>
        <v>0</v>
      </c>
      <c r="AT1530" s="2" t="str">
        <f>_xlfn.XLOOKUP($A1530,Results!$A$2:$A$2256,Results!O$2:O$2256,"")</f>
        <v>BURNDY</v>
      </c>
      <c r="AU1530" s="2" t="str">
        <f>_xlfn.XLOOKUP($A1530,Results!$A$2:$A$2256,Results!P$2:P$2256,"")</f>
        <v>BURNDY LLC</v>
      </c>
      <c r="AV1530" s="2" t="str">
        <f>_xlfn.XLOOKUP($A1530,Results!$A$2:$A$2256,Results!Q$2:Q$2256,"")</f>
        <v>MULTIPLE_MATCHES_ONE_VALID</v>
      </c>
      <c r="AW1530" s="2">
        <f>_xlfn.XLOOKUP($A1530,Results!$A$2:$A$2256,Results!R$2:R$2256,"")</f>
        <v>0</v>
      </c>
      <c r="AX1530" s="2">
        <f>_xlfn.XLOOKUP($A1530,Results!$A$2:$A$2256,Results!S$2:S$2256,"")</f>
        <v>0</v>
      </c>
      <c r="AY1530" s="2">
        <f>_xlfn.XLOOKUP($A1530,Results!$A$2:$A$2256,Results!T$2:T$2256,"")</f>
        <v>50</v>
      </c>
      <c r="AZ1530" s="2">
        <f>_xlfn.XLOOKUP($A1530,Results!$A$2:$A$2256,Results!U$2:U$2256,"")</f>
        <v>0</v>
      </c>
      <c r="BA1530" s="2">
        <f>_xlfn.XLOOKUP($A1530,Results!$A$2:$A$2256,Results!V$2:V$2256,"")</f>
        <v>0</v>
      </c>
      <c r="BB1530" s="2">
        <f>_xlfn.XLOOKUP($A1530,Results!$A$2:$A$2256,Results!W$2:W$2256,"")</f>
        <v>0</v>
      </c>
      <c r="BC1530" s="2">
        <f>_xlfn.XLOOKUP($A1530,Results!$A$2:$A$2256,Results!X$2:X$2256,"")</f>
        <v>39120000</v>
      </c>
      <c r="BD1530" s="2">
        <f>_xlfn.XLOOKUP($A1530,Results!$A$2:$A$2256,Results!Y$2:Y$2256,"")</f>
        <v>75</v>
      </c>
      <c r="BE1530" s="2">
        <f>_xlfn.XLOOKUP($A1530,Results!$A$2:$A$2256,Results!Z$2:Z$2256,"")</f>
        <v>0</v>
      </c>
    </row>
    <row r="1531" spans="1:57" ht="38.25" customHeight="1" x14ac:dyDescent="0.3">
      <c r="A1531">
        <v>907208</v>
      </c>
      <c r="B1531">
        <v>281764</v>
      </c>
      <c r="C1531" t="s">
        <v>36</v>
      </c>
      <c r="D1531">
        <v>9341430924</v>
      </c>
      <c r="E1531" s="2" t="str">
        <f>VLOOKUP(F1531,'RPA Vendor Data '!F$1:$G$2418,2)</f>
        <v>GRAYBAR ELECTRIC CO. INC.</v>
      </c>
      <c r="F1531" s="2">
        <v>11471</v>
      </c>
      <c r="G1531" s="2">
        <v>5</v>
      </c>
      <c r="H1531" t="s">
        <v>4706</v>
      </c>
      <c r="I1531">
        <v>9</v>
      </c>
      <c r="J1531" t="s">
        <v>39</v>
      </c>
      <c r="K1531" t="s">
        <v>39</v>
      </c>
      <c r="L1531">
        <v>20.39</v>
      </c>
      <c r="M1531" s="2" t="s">
        <v>2736</v>
      </c>
      <c r="N1531" s="85" t="s">
        <v>4707</v>
      </c>
      <c r="O1531" t="s">
        <v>36</v>
      </c>
      <c r="P1531" t="s">
        <v>4708</v>
      </c>
      <c r="Q1531" t="s">
        <v>36</v>
      </c>
      <c r="R1531">
        <v>183.51</v>
      </c>
      <c r="S1531" s="1">
        <v>45744.564905671286</v>
      </c>
      <c r="T1531" t="s">
        <v>42</v>
      </c>
      <c r="U1531" s="1">
        <v>45744.34375</v>
      </c>
      <c r="V1531" t="s">
        <v>43</v>
      </c>
      <c r="W1531" t="s">
        <v>36</v>
      </c>
      <c r="X1531">
        <v>1</v>
      </c>
      <c r="Y1531">
        <v>201</v>
      </c>
      <c r="Z1531" t="s">
        <v>36</v>
      </c>
      <c r="AA1531" t="s">
        <v>36</v>
      </c>
      <c r="AB1531" t="s">
        <v>36</v>
      </c>
      <c r="AC1531" t="s">
        <v>2736</v>
      </c>
      <c r="AD1531" t="s">
        <v>2736</v>
      </c>
      <c r="AE1531" t="s">
        <v>45</v>
      </c>
      <c r="AF1531" s="44" t="s">
        <v>46</v>
      </c>
      <c r="AG1531" s="18" t="s">
        <v>4709</v>
      </c>
      <c r="AI1531" s="2" t="s">
        <v>48</v>
      </c>
      <c r="AJ1531" s="2" t="e">
        <f>VLOOKUP(A1531,'Classification Test Result'!$A$2:$D$2428,4,FALSE)</f>
        <v>#N/A</v>
      </c>
      <c r="AL1531" s="2">
        <f>_xlfn.XLOOKUP($A1531,Results!$A$2:$A$2256,Results!G$2:G$2256,"")</f>
        <v>0</v>
      </c>
      <c r="AM1531" s="2">
        <f>_xlfn.XLOOKUP($A1531,Results!$A$2:$A$2256,Results!H$2:H$2256,"")</f>
        <v>0</v>
      </c>
      <c r="AN1531" s="2">
        <f>_xlfn.XLOOKUP($A1531,Results!$A$2:$A$2256,Results!I$2:I$2256,"")</f>
        <v>0</v>
      </c>
      <c r="AO1531" s="2">
        <f>_xlfn.XLOOKUP($A1531,Results!$A$2:$A$2256,Results!J$2:J$2256,"")</f>
        <v>0</v>
      </c>
      <c r="AP1531" s="2">
        <f>_xlfn.XLOOKUP($A1531,Results!$A$2:$A$2256,Results!K$2:K$2256,"")</f>
        <v>0</v>
      </c>
      <c r="AQ1531" s="2">
        <f>_xlfn.XLOOKUP($A1531,Results!$A$2:$A$2256,Results!L$2:L$2256,"")</f>
        <v>0</v>
      </c>
      <c r="AR1531" s="2">
        <f>_xlfn.XLOOKUP($A1531,Results!$A$2:$A$2256,Results!M$2:M$2256,"")</f>
        <v>0</v>
      </c>
      <c r="AS1531" s="2">
        <f>_xlfn.XLOOKUP($A1531,Results!$A$2:$A$2256,Results!N$2:N$2256,"")</f>
        <v>0</v>
      </c>
      <c r="AT1531" s="2" t="str">
        <f>_xlfn.XLOOKUP($A1531,Results!$A$2:$A$2256,Results!O$2:O$2256,"")</f>
        <v>BURNDY</v>
      </c>
      <c r="AU1531" s="2" t="str">
        <f>_xlfn.XLOOKUP($A1531,Results!$A$2:$A$2256,Results!P$2:P$2256,"")</f>
        <v>BURNDY LLC</v>
      </c>
      <c r="AV1531" s="2" t="str">
        <f>_xlfn.XLOOKUP($A1531,Results!$A$2:$A$2256,Results!Q$2:Q$2256,"")</f>
        <v>MULTIPLE_MATCHES_ONE_VALID</v>
      </c>
      <c r="AW1531" s="2">
        <f>_xlfn.XLOOKUP($A1531,Results!$A$2:$A$2256,Results!R$2:R$2256,"")</f>
        <v>0</v>
      </c>
      <c r="AX1531" s="2">
        <f>_xlfn.XLOOKUP($A1531,Results!$A$2:$A$2256,Results!S$2:S$2256,"")</f>
        <v>0</v>
      </c>
      <c r="AY1531" s="2">
        <f>_xlfn.XLOOKUP($A1531,Results!$A$2:$A$2256,Results!T$2:T$2256,"")</f>
        <v>50</v>
      </c>
      <c r="AZ1531" s="2">
        <f>_xlfn.XLOOKUP($A1531,Results!$A$2:$A$2256,Results!U$2:U$2256,"")</f>
        <v>0</v>
      </c>
      <c r="BA1531" s="2" t="str">
        <f>_xlfn.XLOOKUP($A1531,Results!$A$2:$A$2256,Results!V$2:V$2256,"")</f>
        <v>ILSCO</v>
      </c>
      <c r="BB1531" s="2">
        <f>_xlfn.XLOOKUP($A1531,Results!$A$2:$A$2256,Results!W$2:W$2256,"")</f>
        <v>51</v>
      </c>
      <c r="BC1531" s="2">
        <f>_xlfn.XLOOKUP($A1531,Results!$A$2:$A$2256,Results!X$2:X$2256,"")</f>
        <v>39121703</v>
      </c>
      <c r="BD1531" s="2">
        <f>_xlfn.XLOOKUP($A1531,Results!$A$2:$A$2256,Results!Y$2:Y$2256,"")</f>
        <v>51</v>
      </c>
      <c r="BE1531" s="2" t="b">
        <f>_xlfn.XLOOKUP($A1531,Results!$A$2:$A$2256,Results!Z$2:Z$2256,"")</f>
        <v>1</v>
      </c>
    </row>
    <row r="1532" spans="1:57" ht="38.25" customHeight="1" x14ac:dyDescent="0.3">
      <c r="A1532">
        <v>907209</v>
      </c>
      <c r="B1532">
        <v>281946</v>
      </c>
      <c r="C1532" t="s">
        <v>36</v>
      </c>
      <c r="D1532">
        <v>9341430840</v>
      </c>
      <c r="E1532" s="2" t="str">
        <f>VLOOKUP(F1532,'RPA Vendor Data '!F$1:$G$2418,2)</f>
        <v>GRAYBAR ELECTRIC CO. INC.</v>
      </c>
      <c r="F1532" s="2">
        <v>11471</v>
      </c>
      <c r="G1532" s="2">
        <v>1</v>
      </c>
      <c r="H1532" t="s">
        <v>4710</v>
      </c>
      <c r="I1532">
        <v>5</v>
      </c>
      <c r="J1532" t="s">
        <v>39</v>
      </c>
      <c r="K1532" t="s">
        <v>39</v>
      </c>
      <c r="L1532">
        <v>1.75</v>
      </c>
      <c r="M1532" s="2" t="s">
        <v>2736</v>
      </c>
      <c r="N1532" s="85" t="s">
        <v>4711</v>
      </c>
      <c r="O1532" t="s">
        <v>36</v>
      </c>
      <c r="P1532" t="s">
        <v>36</v>
      </c>
      <c r="Q1532" t="s">
        <v>36</v>
      </c>
      <c r="R1532">
        <v>8.75</v>
      </c>
      <c r="S1532" s="1">
        <v>45744.834153043979</v>
      </c>
      <c r="T1532" t="s">
        <v>42</v>
      </c>
      <c r="U1532" s="1">
        <v>45744.618055555547</v>
      </c>
      <c r="V1532" t="s">
        <v>43</v>
      </c>
      <c r="W1532" t="s">
        <v>36</v>
      </c>
      <c r="X1532">
        <v>1</v>
      </c>
      <c r="Y1532">
        <v>201</v>
      </c>
      <c r="Z1532" t="s">
        <v>36</v>
      </c>
      <c r="AA1532" t="s">
        <v>36</v>
      </c>
      <c r="AB1532" t="s">
        <v>36</v>
      </c>
      <c r="AC1532" t="s">
        <v>2736</v>
      </c>
      <c r="AD1532" t="s">
        <v>2736</v>
      </c>
      <c r="AE1532" t="s">
        <v>45</v>
      </c>
      <c r="AF1532" s="44">
        <v>39121405</v>
      </c>
      <c r="AG1532" s="18" t="s">
        <v>4712</v>
      </c>
      <c r="AH1532" s="18"/>
      <c r="AI1532" s="2" t="s">
        <v>48</v>
      </c>
      <c r="AJ1532" s="2" t="e">
        <f>VLOOKUP(A1532,'Classification Test Result'!$A$2:$D$2428,4,FALSE)</f>
        <v>#N/A</v>
      </c>
      <c r="AL1532" s="2">
        <f>_xlfn.XLOOKUP($A1532,Results!$A$2:$A$2256,Results!G$2:G$2256,"")</f>
        <v>1189688</v>
      </c>
      <c r="AM1532" s="2" t="str">
        <f>_xlfn.XLOOKUP($A1532,Results!$A$2:$A$2256,Results!H$2:H$2256,"")</f>
        <v>YA8CL4BOX</v>
      </c>
      <c r="AN1532" s="2" t="str">
        <f>_xlfn.XLOOKUP($A1532,Results!$A$2:$A$2256,Results!I$2:I$2256,"")</f>
        <v>BURNDY</v>
      </c>
      <c r="AO1532" s="2">
        <f>_xlfn.XLOOKUP($A1532,Results!$A$2:$A$2256,Results!J$2:J$2256,"")</f>
        <v>781810552445</v>
      </c>
      <c r="AP1532" s="2">
        <f>_xlfn.XLOOKUP($A1532,Results!$A$2:$A$2256,Results!K$2:K$2256,"")</f>
        <v>39121405</v>
      </c>
      <c r="AQ1532" s="2">
        <f>_xlfn.XLOOKUP($A1532,Results!$A$2:$A$2256,Results!L$2:L$2256,"")</f>
        <v>0</v>
      </c>
      <c r="AR1532" s="2">
        <f>_xlfn.XLOOKUP($A1532,Results!$A$2:$A$2256,Results!M$2:M$2256,"")</f>
        <v>638758</v>
      </c>
      <c r="AS1532" s="2" t="str">
        <f>_xlfn.XLOOKUP($A1532,Results!$A$2:$A$2256,Results!N$2:N$2256,"")</f>
        <v>BUR YA8CL4BOX 8AWG ALCU 1H LUG</v>
      </c>
      <c r="AT1532" s="2" t="str">
        <f>_xlfn.XLOOKUP($A1532,Results!$A$2:$A$2256,Results!O$2:O$2256,"")</f>
        <v>BURNDY</v>
      </c>
      <c r="AU1532" s="2" t="str">
        <f>_xlfn.XLOOKUP($A1532,Results!$A$2:$A$2256,Results!P$2:P$2256,"")</f>
        <v>BURNDY LLC</v>
      </c>
      <c r="AV1532" s="2" t="str">
        <f>_xlfn.XLOOKUP($A1532,Results!$A$2:$A$2256,Results!Q$2:Q$2256,"")</f>
        <v>SINGLE_MATCH</v>
      </c>
      <c r="AW1532" s="2" t="str">
        <f>_xlfn.XLOOKUP($A1532,Results!$A$2:$A$2256,Results!R$2:R$2256,"")</f>
        <v>0.7562127002148108</v>
      </c>
      <c r="AX1532" s="2">
        <f>_xlfn.XLOOKUP($A1532,Results!$A$2:$A$2256,Results!S$2:S$2256,"")</f>
        <v>100</v>
      </c>
      <c r="AY1532" s="2">
        <f>_xlfn.XLOOKUP($A1532,Results!$A$2:$A$2256,Results!T$2:T$2256,"")</f>
        <v>100</v>
      </c>
      <c r="AZ1532" s="2">
        <f>_xlfn.XLOOKUP($A1532,Results!$A$2:$A$2256,Results!U$2:U$2256,"")</f>
        <v>100</v>
      </c>
      <c r="BA1532" s="2" t="str">
        <f>_xlfn.XLOOKUP($A1532,Results!$A$2:$A$2256,Results!V$2:V$2256,"")</f>
        <v>BURNDY</v>
      </c>
      <c r="BB1532" s="2">
        <f>_xlfn.XLOOKUP($A1532,Results!$A$2:$A$2256,Results!W$2:W$2256,"")</f>
        <v>80</v>
      </c>
      <c r="BC1532" s="2">
        <f>_xlfn.XLOOKUP($A1532,Results!$A$2:$A$2256,Results!X$2:X$2256,"")</f>
        <v>39121405</v>
      </c>
      <c r="BD1532" s="2">
        <f>_xlfn.XLOOKUP($A1532,Results!$A$2:$A$2256,Results!Y$2:Y$2256,"")</f>
        <v>80</v>
      </c>
      <c r="BE1532" s="2" t="b">
        <f>_xlfn.XLOOKUP($A1532,Results!$A$2:$A$2256,Results!Z$2:Z$2256,"")</f>
        <v>1</v>
      </c>
    </row>
    <row r="1533" spans="1:57" ht="38.25" customHeight="1" x14ac:dyDescent="0.3">
      <c r="A1533">
        <v>907210</v>
      </c>
      <c r="B1533">
        <v>281938</v>
      </c>
      <c r="C1533" t="s">
        <v>36</v>
      </c>
      <c r="D1533">
        <v>9341429239</v>
      </c>
      <c r="E1533" s="2" t="str">
        <f>VLOOKUP(F1533,'RPA Vendor Data '!F$1:$G$2418,2)</f>
        <v>GRAYBAR ELECTRIC CO. INC.</v>
      </c>
      <c r="F1533" s="2">
        <v>11471</v>
      </c>
      <c r="G1533" s="2">
        <v>3</v>
      </c>
      <c r="H1533" t="s">
        <v>4713</v>
      </c>
      <c r="I1533">
        <v>20</v>
      </c>
      <c r="J1533" t="s">
        <v>39</v>
      </c>
      <c r="K1533" t="s">
        <v>39</v>
      </c>
      <c r="L1533">
        <v>2.4</v>
      </c>
      <c r="M1533" s="2" t="s">
        <v>2736</v>
      </c>
      <c r="N1533" s="85" t="s">
        <v>4714</v>
      </c>
      <c r="O1533" t="s">
        <v>36</v>
      </c>
      <c r="P1533" t="s">
        <v>4715</v>
      </c>
      <c r="Q1533" t="s">
        <v>36</v>
      </c>
      <c r="R1533">
        <v>48</v>
      </c>
      <c r="S1533" s="1">
        <v>45744.834445636567</v>
      </c>
      <c r="T1533" t="s">
        <v>42</v>
      </c>
      <c r="U1533" s="1">
        <v>45744.615972222222</v>
      </c>
      <c r="V1533" t="s">
        <v>43</v>
      </c>
      <c r="W1533" t="s">
        <v>36</v>
      </c>
      <c r="X1533">
        <v>8</v>
      </c>
      <c r="Y1533" t="s">
        <v>54</v>
      </c>
      <c r="Z1533" t="s">
        <v>36</v>
      </c>
      <c r="AA1533">
        <v>2.4</v>
      </c>
      <c r="AB1533" t="s">
        <v>36</v>
      </c>
      <c r="AC1533" t="s">
        <v>2736</v>
      </c>
      <c r="AD1533" t="s">
        <v>2736</v>
      </c>
      <c r="AE1533" t="s">
        <v>45</v>
      </c>
      <c r="AF1533" s="44">
        <v>39121408</v>
      </c>
      <c r="AG1533" s="18" t="s">
        <v>4716</v>
      </c>
      <c r="AH1533" s="18"/>
      <c r="AI1533" s="2" t="s">
        <v>48</v>
      </c>
      <c r="AJ1533" s="2" t="e">
        <f>VLOOKUP(A1533,'Classification Test Result'!$A$2:$D$2428,4,FALSE)</f>
        <v>#N/A</v>
      </c>
      <c r="AL1533" s="2">
        <f>_xlfn.XLOOKUP($A1533,Results!$A$2:$A$2256,Results!G$2:G$2256,"")</f>
        <v>0</v>
      </c>
      <c r="AM1533" s="2">
        <f>_xlfn.XLOOKUP($A1533,Results!$A$2:$A$2256,Results!H$2:H$2256,"")</f>
        <v>0</v>
      </c>
      <c r="AN1533" s="2">
        <f>_xlfn.XLOOKUP($A1533,Results!$A$2:$A$2256,Results!I$2:I$2256,"")</f>
        <v>0</v>
      </c>
      <c r="AO1533" s="2">
        <f>_xlfn.XLOOKUP($A1533,Results!$A$2:$A$2256,Results!J$2:J$2256,"")</f>
        <v>0</v>
      </c>
      <c r="AP1533" s="2">
        <f>_xlfn.XLOOKUP($A1533,Results!$A$2:$A$2256,Results!K$2:K$2256,"")</f>
        <v>0</v>
      </c>
      <c r="AQ1533" s="2">
        <f>_xlfn.XLOOKUP($A1533,Results!$A$2:$A$2256,Results!L$2:L$2256,"")</f>
        <v>0</v>
      </c>
      <c r="AR1533" s="2">
        <f>_xlfn.XLOOKUP($A1533,Results!$A$2:$A$2256,Results!M$2:M$2256,"")</f>
        <v>0</v>
      </c>
      <c r="AS1533" s="2">
        <f>_xlfn.XLOOKUP($A1533,Results!$A$2:$A$2256,Results!N$2:N$2256,"")</f>
        <v>0</v>
      </c>
      <c r="AT1533" s="2" t="str">
        <f>_xlfn.XLOOKUP($A1533,Results!$A$2:$A$2256,Results!O$2:O$2256,"")</f>
        <v>BURNDY</v>
      </c>
      <c r="AU1533" s="2" t="str">
        <f>_xlfn.XLOOKUP($A1533,Results!$A$2:$A$2256,Results!P$2:P$2256,"")</f>
        <v>BURNDY LLC</v>
      </c>
      <c r="AV1533" s="2" t="str">
        <f>_xlfn.XLOOKUP($A1533,Results!$A$2:$A$2256,Results!Q$2:Q$2256,"")</f>
        <v>SINGLE_MATCH</v>
      </c>
      <c r="AW1533" s="2">
        <f>_xlfn.XLOOKUP($A1533,Results!$A$2:$A$2256,Results!R$2:R$2256,"")</f>
        <v>0</v>
      </c>
      <c r="AX1533" s="2">
        <f>_xlfn.XLOOKUP($A1533,Results!$A$2:$A$2256,Results!S$2:S$2256,"")</f>
        <v>0</v>
      </c>
      <c r="AY1533" s="2">
        <f>_xlfn.XLOOKUP($A1533,Results!$A$2:$A$2256,Results!T$2:T$2256,"")</f>
        <v>100</v>
      </c>
      <c r="AZ1533" s="2">
        <f>_xlfn.XLOOKUP($A1533,Results!$A$2:$A$2256,Results!U$2:U$2256,"")</f>
        <v>0</v>
      </c>
      <c r="BA1533" s="2">
        <f>_xlfn.XLOOKUP($A1533,Results!$A$2:$A$2256,Results!V$2:V$2256,"")</f>
        <v>0</v>
      </c>
      <c r="BB1533" s="2">
        <f>_xlfn.XLOOKUP($A1533,Results!$A$2:$A$2256,Results!W$2:W$2256,"")</f>
        <v>0</v>
      </c>
      <c r="BC1533" s="2">
        <f>_xlfn.XLOOKUP($A1533,Results!$A$2:$A$2256,Results!X$2:X$2256,"")</f>
        <v>0</v>
      </c>
      <c r="BD1533" s="2">
        <f>_xlfn.XLOOKUP($A1533,Results!$A$2:$A$2256,Results!Y$2:Y$2256,"")</f>
        <v>0</v>
      </c>
      <c r="BE1533" s="2">
        <f>_xlfn.XLOOKUP($A1533,Results!$A$2:$A$2256,Results!Z$2:Z$2256,"")</f>
        <v>0</v>
      </c>
    </row>
    <row r="1534" spans="1:57" ht="38.25" customHeight="1" x14ac:dyDescent="0.3">
      <c r="A1534">
        <v>907211</v>
      </c>
      <c r="B1534">
        <v>281377</v>
      </c>
      <c r="C1534" t="s">
        <v>36</v>
      </c>
      <c r="D1534">
        <v>9341430931</v>
      </c>
      <c r="E1534" s="2" t="str">
        <f>VLOOKUP(F1534,'RPA Vendor Data '!F$1:$G$2418,2)</f>
        <v>GRAYBAR ELECTRIC CO. INC.</v>
      </c>
      <c r="F1534" s="2">
        <v>11471</v>
      </c>
      <c r="G1534" s="2">
        <v>1</v>
      </c>
      <c r="H1534" t="s">
        <v>4718</v>
      </c>
      <c r="I1534">
        <v>10</v>
      </c>
      <c r="J1534" t="s">
        <v>39</v>
      </c>
      <c r="K1534" t="s">
        <v>39</v>
      </c>
      <c r="L1534">
        <v>92.08</v>
      </c>
      <c r="M1534" s="2" t="s">
        <v>2736</v>
      </c>
      <c r="N1534" s="85" t="s">
        <v>4719</v>
      </c>
      <c r="O1534" t="s">
        <v>36</v>
      </c>
      <c r="P1534" t="s">
        <v>4720</v>
      </c>
      <c r="Q1534" t="s">
        <v>36</v>
      </c>
      <c r="R1534">
        <v>920.8</v>
      </c>
      <c r="S1534" s="1">
        <v>45744.250870914351</v>
      </c>
      <c r="T1534" t="s">
        <v>42</v>
      </c>
      <c r="U1534" s="1">
        <v>45744.027083333327</v>
      </c>
      <c r="V1534" t="s">
        <v>43</v>
      </c>
      <c r="W1534" t="s">
        <v>36</v>
      </c>
      <c r="X1534">
        <v>3</v>
      </c>
      <c r="Y1534" t="s">
        <v>158</v>
      </c>
      <c r="Z1534">
        <v>92.08</v>
      </c>
      <c r="AA1534">
        <v>92.08</v>
      </c>
      <c r="AB1534">
        <v>31</v>
      </c>
      <c r="AC1534" t="s">
        <v>2736</v>
      </c>
      <c r="AD1534" t="s">
        <v>2736</v>
      </c>
      <c r="AE1534" t="s">
        <v>45</v>
      </c>
      <c r="AF1534" s="44">
        <v>39121408</v>
      </c>
      <c r="AG1534" s="18" t="s">
        <v>4721</v>
      </c>
      <c r="AH1534" s="18"/>
      <c r="AI1534" s="2" t="s">
        <v>48</v>
      </c>
      <c r="AJ1534" s="2" t="e">
        <f>VLOOKUP(A1534,'Classification Test Result'!$A$2:$D$2428,4,FALSE)</f>
        <v>#N/A</v>
      </c>
      <c r="AL1534" s="2">
        <f>_xlfn.XLOOKUP($A1534,Results!$A$2:$A$2256,Results!G$2:G$2256,"")</f>
        <v>0</v>
      </c>
      <c r="AM1534" s="2">
        <f>_xlfn.XLOOKUP($A1534,Results!$A$2:$A$2256,Results!H$2:H$2256,"")</f>
        <v>0</v>
      </c>
      <c r="AN1534" s="2">
        <f>_xlfn.XLOOKUP($A1534,Results!$A$2:$A$2256,Results!I$2:I$2256,"")</f>
        <v>0</v>
      </c>
      <c r="AO1534" s="2">
        <f>_xlfn.XLOOKUP($A1534,Results!$A$2:$A$2256,Results!J$2:J$2256,"")</f>
        <v>0</v>
      </c>
      <c r="AP1534" s="2">
        <f>_xlfn.XLOOKUP($A1534,Results!$A$2:$A$2256,Results!K$2:K$2256,"")</f>
        <v>0</v>
      </c>
      <c r="AQ1534" s="2">
        <f>_xlfn.XLOOKUP($A1534,Results!$A$2:$A$2256,Results!L$2:L$2256,"")</f>
        <v>0</v>
      </c>
      <c r="AR1534" s="2">
        <f>_xlfn.XLOOKUP($A1534,Results!$A$2:$A$2256,Results!M$2:M$2256,"")</f>
        <v>0</v>
      </c>
      <c r="AS1534" s="2">
        <f>_xlfn.XLOOKUP($A1534,Results!$A$2:$A$2256,Results!N$2:N$2256,"")</f>
        <v>0</v>
      </c>
      <c r="AT1534" s="2" t="str">
        <f>_xlfn.XLOOKUP($A1534,Results!$A$2:$A$2256,Results!O$2:O$2256,"")</f>
        <v>BURNDY</v>
      </c>
      <c r="AU1534" s="2" t="str">
        <f>_xlfn.XLOOKUP($A1534,Results!$A$2:$A$2256,Results!P$2:P$2256,"")</f>
        <v>BURNDY LLC</v>
      </c>
      <c r="AV1534" s="2" t="str">
        <f>_xlfn.XLOOKUP($A1534,Results!$A$2:$A$2256,Results!Q$2:Q$2256,"")</f>
        <v>SINGLE_MATCH</v>
      </c>
      <c r="AW1534" s="2">
        <f>_xlfn.XLOOKUP($A1534,Results!$A$2:$A$2256,Results!R$2:R$2256,"")</f>
        <v>0</v>
      </c>
      <c r="AX1534" s="2">
        <f>_xlfn.XLOOKUP($A1534,Results!$A$2:$A$2256,Results!S$2:S$2256,"")</f>
        <v>0</v>
      </c>
      <c r="AY1534" s="2">
        <f>_xlfn.XLOOKUP($A1534,Results!$A$2:$A$2256,Results!T$2:T$2256,"")</f>
        <v>100</v>
      </c>
      <c r="AZ1534" s="2">
        <f>_xlfn.XLOOKUP($A1534,Results!$A$2:$A$2256,Results!U$2:U$2256,"")</f>
        <v>0</v>
      </c>
      <c r="BA1534" s="2" t="str">
        <f>_xlfn.XLOOKUP($A1534,Results!$A$2:$A$2256,Results!V$2:V$2256,"")</f>
        <v>BURNDY</v>
      </c>
      <c r="BB1534" s="2">
        <f>_xlfn.XLOOKUP($A1534,Results!$A$2:$A$2256,Results!W$2:W$2256,"")</f>
        <v>65</v>
      </c>
      <c r="BC1534" s="2">
        <f>_xlfn.XLOOKUP($A1534,Results!$A$2:$A$2256,Results!X$2:X$2256,"")</f>
        <v>39120000</v>
      </c>
      <c r="BD1534" s="2">
        <f>_xlfn.XLOOKUP($A1534,Results!$A$2:$A$2256,Results!Y$2:Y$2256,"")</f>
        <v>80</v>
      </c>
      <c r="BE1534" s="2" t="b">
        <f>_xlfn.XLOOKUP($A1534,Results!$A$2:$A$2256,Results!Z$2:Z$2256,"")</f>
        <v>1</v>
      </c>
    </row>
    <row r="1535" spans="1:57" ht="38.25" customHeight="1" x14ac:dyDescent="0.3">
      <c r="A1535">
        <v>907212</v>
      </c>
      <c r="B1535">
        <v>281929</v>
      </c>
      <c r="C1535" t="s">
        <v>36</v>
      </c>
      <c r="D1535">
        <v>9341355100</v>
      </c>
      <c r="E1535" s="2" t="str">
        <f>VLOOKUP(F1535,'RPA Vendor Data '!F$1:$G$2418,2)</f>
        <v>GRAYBAR ELECTRIC CO. INC.</v>
      </c>
      <c r="F1535" s="2">
        <v>11471</v>
      </c>
      <c r="G1535" s="2">
        <v>4</v>
      </c>
      <c r="H1535" t="s">
        <v>4722</v>
      </c>
      <c r="I1535">
        <v>25</v>
      </c>
      <c r="J1535" t="s">
        <v>39</v>
      </c>
      <c r="K1535" t="s">
        <v>39</v>
      </c>
      <c r="L1535">
        <v>4.91</v>
      </c>
      <c r="M1535" s="2" t="s">
        <v>2736</v>
      </c>
      <c r="N1535" s="85" t="s">
        <v>4723</v>
      </c>
      <c r="O1535" t="s">
        <v>36</v>
      </c>
      <c r="P1535" t="s">
        <v>4724</v>
      </c>
      <c r="Q1535" t="s">
        <v>36</v>
      </c>
      <c r="R1535">
        <v>122.75</v>
      </c>
      <c r="S1535" s="1">
        <v>45744.812864236112</v>
      </c>
      <c r="T1535" t="s">
        <v>42</v>
      </c>
      <c r="U1535" s="1">
        <v>45744.592361111107</v>
      </c>
      <c r="V1535" t="s">
        <v>43</v>
      </c>
      <c r="W1535" t="s">
        <v>36</v>
      </c>
      <c r="X1535">
        <v>0</v>
      </c>
      <c r="Y1535">
        <v>201</v>
      </c>
      <c r="Z1535" t="s">
        <v>36</v>
      </c>
      <c r="AA1535" t="s">
        <v>36</v>
      </c>
      <c r="AB1535" t="s">
        <v>36</v>
      </c>
      <c r="AC1535" t="s">
        <v>2736</v>
      </c>
      <c r="AD1535" t="s">
        <v>2736</v>
      </c>
      <c r="AE1535" t="s">
        <v>45</v>
      </c>
      <c r="AF1535" s="44">
        <v>39121408</v>
      </c>
      <c r="AG1535" s="18" t="s">
        <v>4725</v>
      </c>
      <c r="AH1535" s="18"/>
      <c r="AI1535" s="2" t="s">
        <v>48</v>
      </c>
      <c r="AJ1535" s="2" t="e">
        <f>VLOOKUP(A1535,'Classification Test Result'!$A$2:$D$2428,4,FALSE)</f>
        <v>#N/A</v>
      </c>
      <c r="AL1535" s="2">
        <f>_xlfn.XLOOKUP($A1535,Results!$A$2:$A$2256,Results!G$2:G$2256,"")</f>
        <v>0</v>
      </c>
      <c r="AM1535" s="2">
        <f>_xlfn.XLOOKUP($A1535,Results!$A$2:$A$2256,Results!H$2:H$2256,"")</f>
        <v>0</v>
      </c>
      <c r="AN1535" s="2">
        <f>_xlfn.XLOOKUP($A1535,Results!$A$2:$A$2256,Results!I$2:I$2256,"")</f>
        <v>0</v>
      </c>
      <c r="AO1535" s="2">
        <f>_xlfn.XLOOKUP($A1535,Results!$A$2:$A$2256,Results!J$2:J$2256,"")</f>
        <v>0</v>
      </c>
      <c r="AP1535" s="2">
        <f>_xlfn.XLOOKUP($A1535,Results!$A$2:$A$2256,Results!K$2:K$2256,"")</f>
        <v>0</v>
      </c>
      <c r="AQ1535" s="2">
        <f>_xlfn.XLOOKUP($A1535,Results!$A$2:$A$2256,Results!L$2:L$2256,"")</f>
        <v>0</v>
      </c>
      <c r="AR1535" s="2">
        <f>_xlfn.XLOOKUP($A1535,Results!$A$2:$A$2256,Results!M$2:M$2256,"")</f>
        <v>0</v>
      </c>
      <c r="AS1535" s="2">
        <f>_xlfn.XLOOKUP($A1535,Results!$A$2:$A$2256,Results!N$2:N$2256,"")</f>
        <v>0</v>
      </c>
      <c r="AT1535" s="2" t="str">
        <f>_xlfn.XLOOKUP($A1535,Results!$A$2:$A$2256,Results!O$2:O$2256,"")</f>
        <v>BURNDY</v>
      </c>
      <c r="AU1535" s="2" t="str">
        <f>_xlfn.XLOOKUP($A1535,Results!$A$2:$A$2256,Results!P$2:P$2256,"")</f>
        <v>BURNDY LLC</v>
      </c>
      <c r="AV1535" s="2" t="str">
        <f>_xlfn.XLOOKUP($A1535,Results!$A$2:$A$2256,Results!Q$2:Q$2256,"")</f>
        <v>SINGLE_MATCH</v>
      </c>
      <c r="AW1535" s="2">
        <f>_xlfn.XLOOKUP($A1535,Results!$A$2:$A$2256,Results!R$2:R$2256,"")</f>
        <v>0</v>
      </c>
      <c r="AX1535" s="2">
        <f>_xlfn.XLOOKUP($A1535,Results!$A$2:$A$2256,Results!S$2:S$2256,"")</f>
        <v>0</v>
      </c>
      <c r="AY1535" s="2">
        <f>_xlfn.XLOOKUP($A1535,Results!$A$2:$A$2256,Results!T$2:T$2256,"")</f>
        <v>100</v>
      </c>
      <c r="AZ1535" s="2">
        <f>_xlfn.XLOOKUP($A1535,Results!$A$2:$A$2256,Results!U$2:U$2256,"")</f>
        <v>0</v>
      </c>
      <c r="BA1535" s="2" t="str">
        <f>_xlfn.XLOOKUP($A1535,Results!$A$2:$A$2256,Results!V$2:V$2256,"")</f>
        <v>BURNDY</v>
      </c>
      <c r="BB1535" s="2">
        <f>_xlfn.XLOOKUP($A1535,Results!$A$2:$A$2256,Results!W$2:W$2256,"")</f>
        <v>80</v>
      </c>
      <c r="BC1535" s="2">
        <f>_xlfn.XLOOKUP($A1535,Results!$A$2:$A$2256,Results!X$2:X$2256,"")</f>
        <v>39121405</v>
      </c>
      <c r="BD1535" s="2">
        <f>_xlfn.XLOOKUP($A1535,Results!$A$2:$A$2256,Results!Y$2:Y$2256,"")</f>
        <v>80</v>
      </c>
      <c r="BE1535" s="2" t="b">
        <f>_xlfn.XLOOKUP($A1535,Results!$A$2:$A$2256,Results!Z$2:Z$2256,"")</f>
        <v>1</v>
      </c>
    </row>
    <row r="1536" spans="1:57" ht="38.25" customHeight="1" x14ac:dyDescent="0.3">
      <c r="A1536">
        <v>907213</v>
      </c>
      <c r="B1536">
        <v>281568</v>
      </c>
      <c r="C1536" t="s">
        <v>36</v>
      </c>
      <c r="D1536">
        <v>9341414966</v>
      </c>
      <c r="E1536" s="2" t="str">
        <f>VLOOKUP(F1536,'RPA Vendor Data '!F$1:$G$2418,2)</f>
        <v>GRAYBAR ELECTRIC CO. INC.</v>
      </c>
      <c r="F1536" s="2">
        <v>11471</v>
      </c>
      <c r="G1536" s="2">
        <v>1</v>
      </c>
      <c r="H1536" t="s">
        <v>4722</v>
      </c>
      <c r="I1536">
        <v>11</v>
      </c>
      <c r="J1536" t="s">
        <v>39</v>
      </c>
      <c r="K1536" t="s">
        <v>39</v>
      </c>
      <c r="L1536">
        <v>4.91</v>
      </c>
      <c r="M1536" s="2" t="s">
        <v>2736</v>
      </c>
      <c r="N1536" s="85" t="s">
        <v>4723</v>
      </c>
      <c r="O1536" t="s">
        <v>36</v>
      </c>
      <c r="P1536" t="s">
        <v>4724</v>
      </c>
      <c r="Q1536" t="s">
        <v>36</v>
      </c>
      <c r="R1536">
        <v>54.01</v>
      </c>
      <c r="S1536" s="1">
        <v>45744.459784525461</v>
      </c>
      <c r="T1536" t="s">
        <v>42</v>
      </c>
      <c r="U1536" s="1">
        <v>45744.245138888888</v>
      </c>
      <c r="V1536" t="s">
        <v>43</v>
      </c>
      <c r="W1536" t="s">
        <v>36</v>
      </c>
      <c r="X1536">
        <v>0</v>
      </c>
      <c r="Y1536">
        <v>999</v>
      </c>
      <c r="Z1536" t="s">
        <v>36</v>
      </c>
      <c r="AA1536" t="s">
        <v>36</v>
      </c>
      <c r="AB1536" t="s">
        <v>36</v>
      </c>
      <c r="AC1536" t="s">
        <v>2736</v>
      </c>
      <c r="AD1536" t="s">
        <v>2736</v>
      </c>
      <c r="AE1536" t="s">
        <v>45</v>
      </c>
      <c r="AF1536" s="44">
        <v>39121408</v>
      </c>
      <c r="AG1536" s="18" t="s">
        <v>4725</v>
      </c>
      <c r="AH1536" s="18"/>
      <c r="AI1536" s="2" t="s">
        <v>48</v>
      </c>
      <c r="AJ1536" s="2" t="e">
        <f>VLOOKUP(A1536,'Classification Test Result'!$A$2:$D$2428,4,FALSE)</f>
        <v>#N/A</v>
      </c>
      <c r="AL1536" s="2">
        <f>_xlfn.XLOOKUP($A1536,Results!$A$2:$A$2256,Results!G$2:G$2256,"")</f>
        <v>0</v>
      </c>
      <c r="AM1536" s="2">
        <f>_xlfn.XLOOKUP($A1536,Results!$A$2:$A$2256,Results!H$2:H$2256,"")</f>
        <v>0</v>
      </c>
      <c r="AN1536" s="2">
        <f>_xlfn.XLOOKUP($A1536,Results!$A$2:$A$2256,Results!I$2:I$2256,"")</f>
        <v>0</v>
      </c>
      <c r="AO1536" s="2">
        <f>_xlfn.XLOOKUP($A1536,Results!$A$2:$A$2256,Results!J$2:J$2256,"")</f>
        <v>0</v>
      </c>
      <c r="AP1536" s="2">
        <f>_xlfn.XLOOKUP($A1536,Results!$A$2:$A$2256,Results!K$2:K$2256,"")</f>
        <v>0</v>
      </c>
      <c r="AQ1536" s="2">
        <f>_xlfn.XLOOKUP($A1536,Results!$A$2:$A$2256,Results!L$2:L$2256,"")</f>
        <v>0</v>
      </c>
      <c r="AR1536" s="2">
        <f>_xlfn.XLOOKUP($A1536,Results!$A$2:$A$2256,Results!M$2:M$2256,"")</f>
        <v>0</v>
      </c>
      <c r="AS1536" s="2">
        <f>_xlfn.XLOOKUP($A1536,Results!$A$2:$A$2256,Results!N$2:N$2256,"")</f>
        <v>0</v>
      </c>
      <c r="AT1536" s="2" t="str">
        <f>_xlfn.XLOOKUP($A1536,Results!$A$2:$A$2256,Results!O$2:O$2256,"")</f>
        <v>BURNDY</v>
      </c>
      <c r="AU1536" s="2" t="str">
        <f>_xlfn.XLOOKUP($A1536,Results!$A$2:$A$2256,Results!P$2:P$2256,"")</f>
        <v>BURNDY LLC</v>
      </c>
      <c r="AV1536" s="2" t="str">
        <f>_xlfn.XLOOKUP($A1536,Results!$A$2:$A$2256,Results!Q$2:Q$2256,"")</f>
        <v>SINGLE_MATCH</v>
      </c>
      <c r="AW1536" s="2">
        <f>_xlfn.XLOOKUP($A1536,Results!$A$2:$A$2256,Results!R$2:R$2256,"")</f>
        <v>0</v>
      </c>
      <c r="AX1536" s="2">
        <f>_xlfn.XLOOKUP($A1536,Results!$A$2:$A$2256,Results!S$2:S$2256,"")</f>
        <v>0</v>
      </c>
      <c r="AY1536" s="2">
        <f>_xlfn.XLOOKUP($A1536,Results!$A$2:$A$2256,Results!T$2:T$2256,"")</f>
        <v>100</v>
      </c>
      <c r="AZ1536" s="2">
        <f>_xlfn.XLOOKUP($A1536,Results!$A$2:$A$2256,Results!U$2:U$2256,"")</f>
        <v>0</v>
      </c>
      <c r="BA1536" s="2" t="str">
        <f>_xlfn.XLOOKUP($A1536,Results!$A$2:$A$2256,Results!V$2:V$2256,"")</f>
        <v>BURNDY</v>
      </c>
      <c r="BB1536" s="2">
        <f>_xlfn.XLOOKUP($A1536,Results!$A$2:$A$2256,Results!W$2:W$2256,"")</f>
        <v>80</v>
      </c>
      <c r="BC1536" s="2">
        <f>_xlfn.XLOOKUP($A1536,Results!$A$2:$A$2256,Results!X$2:X$2256,"")</f>
        <v>39121405</v>
      </c>
      <c r="BD1536" s="2">
        <f>_xlfn.XLOOKUP($A1536,Results!$A$2:$A$2256,Results!Y$2:Y$2256,"")</f>
        <v>80</v>
      </c>
      <c r="BE1536" s="2" t="b">
        <f>_xlfn.XLOOKUP($A1536,Results!$A$2:$A$2256,Results!Z$2:Z$2256,"")</f>
        <v>1</v>
      </c>
    </row>
    <row r="1537" spans="1:57" ht="38.25" customHeight="1" x14ac:dyDescent="0.3">
      <c r="A1537">
        <v>907214</v>
      </c>
      <c r="B1537">
        <v>281929</v>
      </c>
      <c r="C1537" t="s">
        <v>36</v>
      </c>
      <c r="D1537">
        <v>9341355100</v>
      </c>
      <c r="E1537" s="2" t="str">
        <f>VLOOKUP(F1537,'RPA Vendor Data '!F$1:$G$2418,2)</f>
        <v>GRAYBAR ELECTRIC CO. INC.</v>
      </c>
      <c r="F1537" s="2">
        <v>11471</v>
      </c>
      <c r="G1537" s="2">
        <v>10</v>
      </c>
      <c r="H1537" t="s">
        <v>4726</v>
      </c>
      <c r="I1537">
        <v>35</v>
      </c>
      <c r="J1537">
        <v>1</v>
      </c>
      <c r="K1537" t="s">
        <v>39</v>
      </c>
      <c r="L1537">
        <v>2.68</v>
      </c>
      <c r="M1537" s="2" t="s">
        <v>2736</v>
      </c>
      <c r="N1537" s="85" t="s">
        <v>3094</v>
      </c>
      <c r="O1537" t="s">
        <v>36</v>
      </c>
      <c r="P1537" t="s">
        <v>3095</v>
      </c>
      <c r="Q1537" t="s">
        <v>36</v>
      </c>
      <c r="R1537">
        <v>93.8</v>
      </c>
      <c r="S1537" s="1">
        <v>45744.812901817131</v>
      </c>
      <c r="T1537" t="s">
        <v>42</v>
      </c>
      <c r="U1537" s="1">
        <v>45744.592361111107</v>
      </c>
      <c r="V1537" t="s">
        <v>43</v>
      </c>
      <c r="W1537" t="s">
        <v>36</v>
      </c>
      <c r="X1537">
        <v>0</v>
      </c>
      <c r="Y1537">
        <v>201</v>
      </c>
      <c r="Z1537" t="s">
        <v>36</v>
      </c>
      <c r="AA1537" t="s">
        <v>36</v>
      </c>
      <c r="AB1537" t="s">
        <v>36</v>
      </c>
      <c r="AC1537" t="s">
        <v>2736</v>
      </c>
      <c r="AD1537" t="s">
        <v>2736</v>
      </c>
      <c r="AE1537" t="s">
        <v>45</v>
      </c>
      <c r="AF1537" s="44">
        <v>39121408</v>
      </c>
      <c r="AG1537" s="18" t="s">
        <v>3096</v>
      </c>
      <c r="AH1537" s="18"/>
      <c r="AI1537" s="2" t="s">
        <v>48</v>
      </c>
      <c r="AJ1537" s="2" t="e">
        <f>VLOOKUP(A1537,'Classification Test Result'!$A$2:$D$2428,4,FALSE)</f>
        <v>#N/A</v>
      </c>
      <c r="AL1537" s="2">
        <f>_xlfn.XLOOKUP($A1537,Results!$A$2:$A$2256,Results!G$2:G$2256,"")</f>
        <v>337455</v>
      </c>
      <c r="AM1537" s="2" t="str">
        <f>_xlfn.XLOOKUP($A1537,Results!$A$2:$A$2256,Results!H$2:H$2256,"")</f>
        <v>GRC58</v>
      </c>
      <c r="AN1537" s="2" t="str">
        <f>_xlfn.XLOOKUP($A1537,Results!$A$2:$A$2256,Results!I$2:I$2256,"")</f>
        <v>BURNDY</v>
      </c>
      <c r="AO1537" s="2">
        <f>_xlfn.XLOOKUP($A1537,Results!$A$2:$A$2256,Results!J$2:J$2256,"")</f>
        <v>781810230961</v>
      </c>
      <c r="AP1537" s="2">
        <f>_xlfn.XLOOKUP($A1537,Results!$A$2:$A$2256,Results!K$2:K$2256,"")</f>
        <v>39121613</v>
      </c>
      <c r="AQ1537" s="2" t="str">
        <f>_xlfn.XLOOKUP($A1537,Results!$A$2:$A$2256,Results!L$2:L$2256,"")</f>
        <v>AK10464677</v>
      </c>
      <c r="AR1537" s="2">
        <f>_xlfn.XLOOKUP($A1537,Results!$A$2:$A$2256,Results!M$2:M$2256,"")</f>
        <v>169280</v>
      </c>
      <c r="AS1537" s="2" t="str">
        <f>_xlfn.XLOOKUP($A1537,Results!$A$2:$A$2256,Results!N$2:N$2256,"")</f>
        <v>BUR GRC58 5/8 GROUND ROD CLAMP</v>
      </c>
      <c r="AT1537" s="2" t="str">
        <f>_xlfn.XLOOKUP($A1537,Results!$A$2:$A$2256,Results!O$2:O$2256,"")</f>
        <v>BURNDY</v>
      </c>
      <c r="AU1537" s="2" t="str">
        <f>_xlfn.XLOOKUP($A1537,Results!$A$2:$A$2256,Results!P$2:P$2256,"")</f>
        <v>BURNDY LLC</v>
      </c>
      <c r="AV1537" s="2" t="str">
        <f>_xlfn.XLOOKUP($A1537,Results!$A$2:$A$2256,Results!Q$2:Q$2256,"")</f>
        <v>SINGLE_MATCH</v>
      </c>
      <c r="AW1537" s="2" t="str">
        <f>_xlfn.XLOOKUP($A1537,Results!$A$2:$A$2256,Results!R$2:R$2256,"")</f>
        <v>0.8991406680482849</v>
      </c>
      <c r="AX1537" s="2">
        <f>_xlfn.XLOOKUP($A1537,Results!$A$2:$A$2256,Results!S$2:S$2256,"")</f>
        <v>100</v>
      </c>
      <c r="AY1537" s="2">
        <f>_xlfn.XLOOKUP($A1537,Results!$A$2:$A$2256,Results!T$2:T$2256,"")</f>
        <v>100</v>
      </c>
      <c r="AZ1537" s="2">
        <f>_xlfn.XLOOKUP($A1537,Results!$A$2:$A$2256,Results!U$2:U$2256,"")</f>
        <v>100</v>
      </c>
      <c r="BA1537" s="2">
        <f>_xlfn.XLOOKUP($A1537,Results!$A$2:$A$2256,Results!V$2:V$2256,"")</f>
        <v>0</v>
      </c>
      <c r="BB1537" s="2">
        <f>_xlfn.XLOOKUP($A1537,Results!$A$2:$A$2256,Results!W$2:W$2256,"")</f>
        <v>0</v>
      </c>
      <c r="BC1537" s="2">
        <f>_xlfn.XLOOKUP($A1537,Results!$A$2:$A$2256,Results!X$2:X$2256,"")</f>
        <v>39121613</v>
      </c>
      <c r="BD1537" s="2">
        <f>_xlfn.XLOOKUP($A1537,Results!$A$2:$A$2256,Results!Y$2:Y$2256,"")</f>
        <v>91</v>
      </c>
      <c r="BE1537" s="2">
        <f>_xlfn.XLOOKUP($A1537,Results!$A$2:$A$2256,Results!Z$2:Z$2256,"")</f>
        <v>0</v>
      </c>
    </row>
    <row r="1538" spans="1:57" ht="38.25" customHeight="1" x14ac:dyDescent="0.3">
      <c r="A1538">
        <v>907215</v>
      </c>
      <c r="B1538">
        <v>281403</v>
      </c>
      <c r="C1538" t="s">
        <v>36</v>
      </c>
      <c r="D1538">
        <v>9341431325</v>
      </c>
      <c r="E1538" s="2" t="str">
        <f>VLOOKUP(F1538,'RPA Vendor Data '!F$1:$G$2418,2)</f>
        <v>GRAYBAR ELECTRIC CO. INC.</v>
      </c>
      <c r="F1538" s="2">
        <v>11471</v>
      </c>
      <c r="G1538" s="2">
        <v>1</v>
      </c>
      <c r="H1538" t="s">
        <v>4727</v>
      </c>
      <c r="I1538">
        <v>2</v>
      </c>
      <c r="J1538" t="s">
        <v>39</v>
      </c>
      <c r="K1538" t="s">
        <v>39</v>
      </c>
      <c r="L1538">
        <v>111.08</v>
      </c>
      <c r="M1538" s="2" t="s">
        <v>2736</v>
      </c>
      <c r="N1538" s="85" t="s">
        <v>4728</v>
      </c>
      <c r="O1538" t="s">
        <v>36</v>
      </c>
      <c r="P1538" t="s">
        <v>36</v>
      </c>
      <c r="Q1538" t="s">
        <v>36</v>
      </c>
      <c r="R1538">
        <v>222.16</v>
      </c>
      <c r="S1538" s="1">
        <v>45744.271936261583</v>
      </c>
      <c r="T1538" t="s">
        <v>42</v>
      </c>
      <c r="U1538" s="1">
        <v>45744.056250000001</v>
      </c>
      <c r="V1538" t="s">
        <v>43</v>
      </c>
      <c r="W1538" t="s">
        <v>36</v>
      </c>
      <c r="X1538">
        <v>1</v>
      </c>
      <c r="Y1538" t="s">
        <v>54</v>
      </c>
      <c r="Z1538" t="s">
        <v>36</v>
      </c>
      <c r="AA1538">
        <v>111.08</v>
      </c>
      <c r="AB1538" t="s">
        <v>36</v>
      </c>
      <c r="AC1538" t="s">
        <v>2736</v>
      </c>
      <c r="AD1538" t="s">
        <v>2736</v>
      </c>
      <c r="AE1538" t="s">
        <v>45</v>
      </c>
      <c r="AF1538" s="44">
        <v>39121408</v>
      </c>
      <c r="AG1538" s="18" t="s">
        <v>4729</v>
      </c>
      <c r="AH1538" s="18"/>
      <c r="AI1538" s="2" t="s">
        <v>48</v>
      </c>
      <c r="AJ1538" s="2" t="e">
        <f>VLOOKUP(A1538,'Classification Test Result'!$A$2:$D$2428,4,FALSE)</f>
        <v>#N/A</v>
      </c>
      <c r="AL1538" s="2">
        <f>_xlfn.XLOOKUP($A1538,Results!$A$2:$A$2256,Results!G$2:G$2256,"")</f>
        <v>337449</v>
      </c>
      <c r="AM1538" s="2" t="str">
        <f>_xlfn.XLOOKUP($A1538,Results!$A$2:$A$2256,Results!H$2:H$2256,"")</f>
        <v>GAR3906</v>
      </c>
      <c r="AN1538" s="2" t="str">
        <f>_xlfn.XLOOKUP($A1538,Results!$A$2:$A$2256,Results!I$2:I$2256,"")</f>
        <v>BURNDY</v>
      </c>
      <c r="AO1538" s="2">
        <f>_xlfn.XLOOKUP($A1538,Results!$A$2:$A$2256,Results!J$2:J$2256,"")</f>
        <v>781810234051</v>
      </c>
      <c r="AP1538" s="2">
        <f>_xlfn.XLOOKUP($A1538,Results!$A$2:$A$2256,Results!K$2:K$2256,"")</f>
        <v>39121613</v>
      </c>
      <c r="AQ1538" s="2" t="str">
        <f>_xlfn.XLOOKUP($A1538,Results!$A$2:$A$2256,Results!L$2:L$2256,"")</f>
        <v>AK10464437</v>
      </c>
      <c r="AR1538" s="2">
        <f>_xlfn.XLOOKUP($A1538,Results!$A$2:$A$2256,Results!M$2:M$2256,"")</f>
        <v>252876</v>
      </c>
      <c r="AS1538" s="2" t="str">
        <f>_xlfn.XLOOKUP($A1538,Results!$A$2:$A$2256,Results!N$2:N$2256,"")</f>
        <v>BUR GAR3906 6IN GRD CONN</v>
      </c>
      <c r="AT1538" s="2" t="str">
        <f>_xlfn.XLOOKUP($A1538,Results!$A$2:$A$2256,Results!O$2:O$2256,"")</f>
        <v>BURNDY</v>
      </c>
      <c r="AU1538" s="2" t="str">
        <f>_xlfn.XLOOKUP($A1538,Results!$A$2:$A$2256,Results!P$2:P$2256,"")</f>
        <v>BURNDY LLC</v>
      </c>
      <c r="AV1538" s="2" t="str">
        <f>_xlfn.XLOOKUP($A1538,Results!$A$2:$A$2256,Results!Q$2:Q$2256,"")</f>
        <v>MULTIPLE_MATCHES_ONE_VALID</v>
      </c>
      <c r="AW1538" s="2" t="str">
        <f>_xlfn.XLOOKUP($A1538,Results!$A$2:$A$2256,Results!R$2:R$2256,"")</f>
        <v>0.7118079786855885</v>
      </c>
      <c r="AX1538" s="2">
        <f>_xlfn.XLOOKUP($A1538,Results!$A$2:$A$2256,Results!S$2:S$2256,"")</f>
        <v>100</v>
      </c>
      <c r="AY1538" s="2">
        <f>_xlfn.XLOOKUP($A1538,Results!$A$2:$A$2256,Results!T$2:T$2256,"")</f>
        <v>100</v>
      </c>
      <c r="AZ1538" s="2">
        <f>_xlfn.XLOOKUP($A1538,Results!$A$2:$A$2256,Results!U$2:U$2256,"")</f>
        <v>100</v>
      </c>
      <c r="BA1538" s="2">
        <f>_xlfn.XLOOKUP($A1538,Results!$A$2:$A$2256,Results!V$2:V$2256,"")</f>
        <v>0</v>
      </c>
      <c r="BB1538" s="2">
        <f>_xlfn.XLOOKUP($A1538,Results!$A$2:$A$2256,Results!W$2:W$2256,"")</f>
        <v>0</v>
      </c>
      <c r="BC1538" s="2">
        <f>_xlfn.XLOOKUP($A1538,Results!$A$2:$A$2256,Results!X$2:X$2256,"")</f>
        <v>39120000</v>
      </c>
      <c r="BD1538" s="2">
        <f>_xlfn.XLOOKUP($A1538,Results!$A$2:$A$2256,Results!Y$2:Y$2256,"")</f>
        <v>79</v>
      </c>
      <c r="BE1538" s="2">
        <f>_xlfn.XLOOKUP($A1538,Results!$A$2:$A$2256,Results!Z$2:Z$2256,"")</f>
        <v>0</v>
      </c>
    </row>
    <row r="1539" spans="1:57" ht="38.25" customHeight="1" x14ac:dyDescent="0.3">
      <c r="A1539">
        <v>907216</v>
      </c>
      <c r="B1539">
        <v>281628</v>
      </c>
      <c r="C1539" t="s">
        <v>36</v>
      </c>
      <c r="D1539">
        <v>9341411423</v>
      </c>
      <c r="E1539" s="2" t="str">
        <f>VLOOKUP(F1539,'RPA Vendor Data '!F$1:$G$2418,2)</f>
        <v>GRAYBAR ELECTRIC CO. INC.</v>
      </c>
      <c r="F1539" s="2">
        <v>11471</v>
      </c>
      <c r="G1539" s="2">
        <v>2</v>
      </c>
      <c r="H1539" t="s">
        <v>4731</v>
      </c>
      <c r="I1539">
        <v>1</v>
      </c>
      <c r="J1539" t="s">
        <v>39</v>
      </c>
      <c r="K1539" t="s">
        <v>39</v>
      </c>
      <c r="L1539">
        <v>102.53</v>
      </c>
      <c r="M1539" s="2" t="s">
        <v>2736</v>
      </c>
      <c r="N1539" s="85" t="s">
        <v>4732</v>
      </c>
      <c r="O1539" t="s">
        <v>36</v>
      </c>
      <c r="P1539" t="s">
        <v>36</v>
      </c>
      <c r="Q1539" t="s">
        <v>36</v>
      </c>
      <c r="R1539">
        <v>102.53</v>
      </c>
      <c r="S1539" s="1">
        <v>45744.502163425917</v>
      </c>
      <c r="T1539" t="s">
        <v>42</v>
      </c>
      <c r="U1539" s="1">
        <v>45744.271527777782</v>
      </c>
      <c r="V1539" t="s">
        <v>43</v>
      </c>
      <c r="W1539" t="s">
        <v>36</v>
      </c>
      <c r="X1539">
        <v>0</v>
      </c>
      <c r="Y1539" t="s">
        <v>54</v>
      </c>
      <c r="Z1539" t="s">
        <v>36</v>
      </c>
      <c r="AA1539">
        <v>102.53</v>
      </c>
      <c r="AB1539" t="s">
        <v>36</v>
      </c>
      <c r="AC1539" t="s">
        <v>2736</v>
      </c>
      <c r="AD1539" t="s">
        <v>2736</v>
      </c>
      <c r="AE1539" t="s">
        <v>45</v>
      </c>
      <c r="AF1539" s="44">
        <v>39121424</v>
      </c>
      <c r="AG1539" s="18" t="s">
        <v>4733</v>
      </c>
      <c r="AH1539" s="18"/>
      <c r="AI1539" s="2" t="s">
        <v>48</v>
      </c>
      <c r="AJ1539" s="2" t="e">
        <f>VLOOKUP(A1539,'Classification Test Result'!$A$2:$D$2428,4,FALSE)</f>
        <v>#N/A</v>
      </c>
      <c r="AL1539" s="2">
        <f>_xlfn.XLOOKUP($A1539,Results!$A$2:$A$2256,Results!G$2:G$2256,"")</f>
        <v>665253</v>
      </c>
      <c r="AM1539" s="2" t="str">
        <f>_xlfn.XLOOKUP($A1539,Results!$A$2:$A$2256,Results!H$2:H$2256,"")</f>
        <v>BDBSCS1P3</v>
      </c>
      <c r="AN1539" s="2" t="str">
        <f>_xlfn.XLOOKUP($A1539,Results!$A$2:$A$2256,Results!I$2:I$2256,"")</f>
        <v>BURNDY</v>
      </c>
      <c r="AO1539" s="2">
        <f>_xlfn.XLOOKUP($A1539,Results!$A$2:$A$2256,Results!J$2:J$2256,"")</f>
        <v>781810676332</v>
      </c>
      <c r="AP1539" s="2">
        <f>_xlfn.XLOOKUP($A1539,Results!$A$2:$A$2256,Results!K$2:K$2256,"")</f>
        <v>39121400</v>
      </c>
      <c r="AQ1539" s="2">
        <f>_xlfn.XLOOKUP($A1539,Results!$A$2:$A$2256,Results!L$2:L$2256,"")</f>
        <v>0</v>
      </c>
      <c r="AR1539" s="2">
        <f>_xlfn.XLOOKUP($A1539,Results!$A$2:$A$2256,Results!M$2:M$2256,"")</f>
        <v>376781</v>
      </c>
      <c r="AS1539" s="2" t="str">
        <f>_xlfn.XLOOKUP($A1539,Results!$A$2:$A$2256,Results!N$2:N$2256,"")</f>
        <v>BUR BDBSCS1P3 3P POWER DIST BLOCK</v>
      </c>
      <c r="AT1539" s="2" t="str">
        <f>_xlfn.XLOOKUP($A1539,Results!$A$2:$A$2256,Results!O$2:O$2256,"")</f>
        <v>BURNDY</v>
      </c>
      <c r="AU1539" s="2" t="str">
        <f>_xlfn.XLOOKUP($A1539,Results!$A$2:$A$2256,Results!P$2:P$2256,"")</f>
        <v>BURNDY LLC</v>
      </c>
      <c r="AV1539" s="2" t="str">
        <f>_xlfn.XLOOKUP($A1539,Results!$A$2:$A$2256,Results!Q$2:Q$2256,"")</f>
        <v>SINGLE_MATCH</v>
      </c>
      <c r="AW1539" s="2" t="str">
        <f>_xlfn.XLOOKUP($A1539,Results!$A$2:$A$2256,Results!R$2:R$2256,"")</f>
        <v>0.7665019477182636</v>
      </c>
      <c r="AX1539" s="2">
        <f>_xlfn.XLOOKUP($A1539,Results!$A$2:$A$2256,Results!S$2:S$2256,"")</f>
        <v>100</v>
      </c>
      <c r="AY1539" s="2">
        <f>_xlfn.XLOOKUP($A1539,Results!$A$2:$A$2256,Results!T$2:T$2256,"")</f>
        <v>100</v>
      </c>
      <c r="AZ1539" s="2">
        <f>_xlfn.XLOOKUP($A1539,Results!$A$2:$A$2256,Results!U$2:U$2256,"")</f>
        <v>100</v>
      </c>
      <c r="BA1539" s="2" t="str">
        <f>_xlfn.XLOOKUP($A1539,Results!$A$2:$A$2256,Results!V$2:V$2256,"")</f>
        <v>BURNDY</v>
      </c>
      <c r="BB1539" s="2">
        <f>_xlfn.XLOOKUP($A1539,Results!$A$2:$A$2256,Results!W$2:W$2256,"")</f>
        <v>65</v>
      </c>
      <c r="BC1539" s="2">
        <f>_xlfn.XLOOKUP($A1539,Results!$A$2:$A$2256,Results!X$2:X$2256,"")</f>
        <v>39120000</v>
      </c>
      <c r="BD1539" s="2">
        <f>_xlfn.XLOOKUP($A1539,Results!$A$2:$A$2256,Results!Y$2:Y$2256,"")</f>
        <v>81</v>
      </c>
      <c r="BE1539" s="2" t="b">
        <f>_xlfn.XLOOKUP($A1539,Results!$A$2:$A$2256,Results!Z$2:Z$2256,"")</f>
        <v>1</v>
      </c>
    </row>
    <row r="1540" spans="1:57" ht="38.25" customHeight="1" x14ac:dyDescent="0.3">
      <c r="A1540">
        <v>907217</v>
      </c>
      <c r="B1540">
        <v>281411</v>
      </c>
      <c r="C1540" t="s">
        <v>36</v>
      </c>
      <c r="D1540" t="s">
        <v>4120</v>
      </c>
      <c r="E1540" s="2" t="str">
        <f>VLOOKUP(F1540,'RPA Vendor Data '!F$1:$G$2418,2)</f>
        <v>REXEL USA, INC.</v>
      </c>
      <c r="F1540" s="2">
        <v>12873</v>
      </c>
      <c r="G1540" s="2">
        <v>2</v>
      </c>
      <c r="H1540" t="s">
        <v>4734</v>
      </c>
      <c r="I1540">
        <v>26</v>
      </c>
      <c r="J1540" t="s">
        <v>65</v>
      </c>
      <c r="K1540" t="s">
        <v>39</v>
      </c>
      <c r="L1540">
        <v>4.8970000000000002</v>
      </c>
      <c r="M1540" s="2" t="s">
        <v>4717</v>
      </c>
      <c r="N1540" s="85" t="s">
        <v>4735</v>
      </c>
      <c r="O1540">
        <v>81624</v>
      </c>
      <c r="P1540" t="s">
        <v>4736</v>
      </c>
      <c r="Q1540">
        <v>78181050780</v>
      </c>
      <c r="R1540">
        <v>127.32</v>
      </c>
      <c r="S1540" s="1">
        <v>45744.271786458332</v>
      </c>
      <c r="T1540" t="s">
        <v>42</v>
      </c>
      <c r="U1540" s="1">
        <v>45744.058333333327</v>
      </c>
      <c r="V1540" t="s">
        <v>43</v>
      </c>
      <c r="W1540" t="s">
        <v>36</v>
      </c>
      <c r="X1540">
        <v>0</v>
      </c>
      <c r="Y1540">
        <v>0</v>
      </c>
      <c r="Z1540">
        <v>4.8970000000000002</v>
      </c>
      <c r="AA1540" t="s">
        <v>36</v>
      </c>
      <c r="AB1540">
        <v>195</v>
      </c>
      <c r="AC1540" t="s">
        <v>2736</v>
      </c>
      <c r="AD1540" t="s">
        <v>2736</v>
      </c>
      <c r="AE1540" t="s">
        <v>45</v>
      </c>
      <c r="AF1540" s="44">
        <v>39121449</v>
      </c>
      <c r="AG1540" s="18" t="s">
        <v>4737</v>
      </c>
      <c r="AH1540" s="18"/>
      <c r="AI1540" s="2" t="s">
        <v>48</v>
      </c>
      <c r="AJ1540" s="2" t="e">
        <f>VLOOKUP(A1540,'Classification Test Result'!$A$2:$D$2428,4,FALSE)</f>
        <v>#N/A</v>
      </c>
      <c r="AL1540" s="2">
        <f>_xlfn.XLOOKUP($A1540,Results!$A$2:$A$2256,Results!G$2:G$2256,"")</f>
        <v>0</v>
      </c>
      <c r="AM1540" s="2">
        <f>_xlfn.XLOOKUP($A1540,Results!$A$2:$A$2256,Results!H$2:H$2256,"")</f>
        <v>0</v>
      </c>
      <c r="AN1540" s="2">
        <f>_xlfn.XLOOKUP($A1540,Results!$A$2:$A$2256,Results!I$2:I$2256,"")</f>
        <v>0</v>
      </c>
      <c r="AO1540" s="2">
        <f>_xlfn.XLOOKUP($A1540,Results!$A$2:$A$2256,Results!J$2:J$2256,"")</f>
        <v>0</v>
      </c>
      <c r="AP1540" s="2">
        <f>_xlfn.XLOOKUP($A1540,Results!$A$2:$A$2256,Results!K$2:K$2256,"")</f>
        <v>0</v>
      </c>
      <c r="AQ1540" s="2">
        <f>_xlfn.XLOOKUP($A1540,Results!$A$2:$A$2256,Results!L$2:L$2256,"")</f>
        <v>0</v>
      </c>
      <c r="AR1540" s="2">
        <f>_xlfn.XLOOKUP($A1540,Results!$A$2:$A$2256,Results!M$2:M$2256,"")</f>
        <v>0</v>
      </c>
      <c r="AS1540" s="2">
        <f>_xlfn.XLOOKUP($A1540,Results!$A$2:$A$2256,Results!N$2:N$2256,"")</f>
        <v>0</v>
      </c>
      <c r="AT1540" s="2" t="str">
        <f>_xlfn.XLOOKUP($A1540,Results!$A$2:$A$2256,Results!O$2:O$2256,"")</f>
        <v>BURNDY</v>
      </c>
      <c r="AU1540" s="2" t="str">
        <f>_xlfn.XLOOKUP($A1540,Results!$A$2:$A$2256,Results!P$2:P$2256,"")</f>
        <v>BUR</v>
      </c>
      <c r="AV1540" s="2" t="str">
        <f>_xlfn.XLOOKUP($A1540,Results!$A$2:$A$2256,Results!Q$2:Q$2256,"")</f>
        <v>SINGLE_MATCH</v>
      </c>
      <c r="AW1540" s="2">
        <f>_xlfn.XLOOKUP($A1540,Results!$A$2:$A$2256,Results!R$2:R$2256,"")</f>
        <v>0</v>
      </c>
      <c r="AX1540" s="2">
        <f>_xlfn.XLOOKUP($A1540,Results!$A$2:$A$2256,Results!S$2:S$2256,"")</f>
        <v>0</v>
      </c>
      <c r="AY1540" s="2">
        <f>_xlfn.XLOOKUP($A1540,Results!$A$2:$A$2256,Results!T$2:T$2256,"")</f>
        <v>60</v>
      </c>
      <c r="AZ1540" s="2">
        <f>_xlfn.XLOOKUP($A1540,Results!$A$2:$A$2256,Results!U$2:U$2256,"")</f>
        <v>0</v>
      </c>
      <c r="BA1540" s="2" t="str">
        <f>_xlfn.XLOOKUP($A1540,Results!$A$2:$A$2256,Results!V$2:V$2256,"")</f>
        <v>BURNDY</v>
      </c>
      <c r="BB1540" s="2">
        <f>_xlfn.XLOOKUP($A1540,Results!$A$2:$A$2256,Results!W$2:W$2256,"")</f>
        <v>77</v>
      </c>
      <c r="BC1540" s="2">
        <f>_xlfn.XLOOKUP($A1540,Results!$A$2:$A$2256,Results!X$2:X$2256,"")</f>
        <v>39121400</v>
      </c>
      <c r="BD1540" s="2">
        <f>_xlfn.XLOOKUP($A1540,Results!$A$2:$A$2256,Results!Y$2:Y$2256,"")</f>
        <v>77</v>
      </c>
      <c r="BE1540" s="2" t="b">
        <f>_xlfn.XLOOKUP($A1540,Results!$A$2:$A$2256,Results!Z$2:Z$2256,"")</f>
        <v>1</v>
      </c>
    </row>
    <row r="1541" spans="1:57" ht="38.25" customHeight="1" x14ac:dyDescent="0.3">
      <c r="A1541">
        <v>907218</v>
      </c>
      <c r="B1541">
        <v>281507</v>
      </c>
      <c r="C1541" t="s">
        <v>36</v>
      </c>
      <c r="D1541" t="s">
        <v>4738</v>
      </c>
      <c r="E1541" s="2" t="str">
        <f>VLOOKUP(F1541,'RPA Vendor Data '!F$1:$G$2418,2)</f>
        <v>LOEB ELECTRIC</v>
      </c>
      <c r="F1541" s="2">
        <v>12062</v>
      </c>
      <c r="G1541" s="2">
        <v>1</v>
      </c>
      <c r="H1541" t="s">
        <v>4739</v>
      </c>
      <c r="I1541">
        <v>250</v>
      </c>
      <c r="J1541" t="s">
        <v>65</v>
      </c>
      <c r="K1541" t="s">
        <v>39</v>
      </c>
      <c r="L1541">
        <v>17.876000000000001</v>
      </c>
      <c r="M1541" s="2" t="s">
        <v>2736</v>
      </c>
      <c r="N1541" s="85" t="s">
        <v>4740</v>
      </c>
      <c r="O1541" t="s">
        <v>36</v>
      </c>
      <c r="P1541" t="s">
        <v>36</v>
      </c>
      <c r="Q1541" t="s">
        <v>36</v>
      </c>
      <c r="R1541">
        <v>4468.92</v>
      </c>
      <c r="S1541" s="1">
        <v>45744.396321608787</v>
      </c>
      <c r="T1541" t="s">
        <v>42</v>
      </c>
      <c r="U1541" s="1">
        <v>45744.186111111107</v>
      </c>
      <c r="V1541" t="s">
        <v>43</v>
      </c>
      <c r="W1541" t="s">
        <v>36</v>
      </c>
      <c r="X1541">
        <v>0</v>
      </c>
      <c r="Y1541">
        <v>999</v>
      </c>
      <c r="Z1541" t="s">
        <v>36</v>
      </c>
      <c r="AA1541" t="s">
        <v>36</v>
      </c>
      <c r="AB1541" t="s">
        <v>36</v>
      </c>
      <c r="AC1541" t="s">
        <v>2736</v>
      </c>
      <c r="AD1541" t="s">
        <v>2736</v>
      </c>
      <c r="AE1541" t="s">
        <v>45</v>
      </c>
      <c r="AF1541" s="44">
        <v>39121405</v>
      </c>
      <c r="AG1541" s="18" t="s">
        <v>4741</v>
      </c>
      <c r="AI1541" s="2" t="s">
        <v>48</v>
      </c>
      <c r="AJ1541" s="2" t="e">
        <f>VLOOKUP(A1541,'Classification Test Result'!$A$2:$D$2428,4,FALSE)</f>
        <v>#N/A</v>
      </c>
      <c r="AL1541" s="2">
        <f>_xlfn.XLOOKUP($A1541,Results!$A$2:$A$2256,Results!G$2:G$2256,"")</f>
        <v>789007</v>
      </c>
      <c r="AM1541" s="2" t="str">
        <f>_xlfn.XLOOKUP($A1541,Results!$A$2:$A$2256,Results!H$2:H$2256,"")</f>
        <v>YAZV2C2TC14E2FX</v>
      </c>
      <c r="AN1541" s="2" t="str">
        <f>_xlfn.XLOOKUP($A1541,Results!$A$2:$A$2256,Results!I$2:I$2256,"")</f>
        <v>BURNDY</v>
      </c>
      <c r="AO1541" s="2">
        <f>_xlfn.XLOOKUP($A1541,Results!$A$2:$A$2256,Results!J$2:J$2256,"")</f>
        <v>781810228296</v>
      </c>
      <c r="AP1541" s="2">
        <f>_xlfn.XLOOKUP($A1541,Results!$A$2:$A$2256,Results!K$2:K$2256,"")</f>
        <v>39121405</v>
      </c>
      <c r="AQ1541" s="2">
        <f>_xlfn.XLOOKUP($A1541,Results!$A$2:$A$2256,Results!L$2:L$2256,"")</f>
        <v>0</v>
      </c>
      <c r="AR1541" s="2">
        <f>_xlfn.XLOOKUP($A1541,Results!$A$2:$A$2256,Results!M$2:M$2256,"")</f>
        <v>921447</v>
      </c>
      <c r="AS1541" s="2" t="str">
        <f>_xlfn.XLOOKUP($A1541,Results!$A$2:$A$2256,Results!N$2:N$2256,"")</f>
        <v>BUR YAZV2C2TC14E2FX 2AWG 2H LNG LUG</v>
      </c>
      <c r="AT1541" s="2" t="str">
        <f>_xlfn.XLOOKUP($A1541,Results!$A$2:$A$2256,Results!O$2:O$2256,"")</f>
        <v>BURNDY</v>
      </c>
      <c r="AU1541" s="2" t="str">
        <f>_xlfn.XLOOKUP($A1541,Results!$A$2:$A$2256,Results!P$2:P$2256,"")</f>
        <v>BUR</v>
      </c>
      <c r="AV1541" s="2" t="str">
        <f>_xlfn.XLOOKUP($A1541,Results!$A$2:$A$2256,Results!Q$2:Q$2256,"")</f>
        <v>SINGLE_MATCH</v>
      </c>
      <c r="AW1541" s="2" t="str">
        <f>_xlfn.XLOOKUP($A1541,Results!$A$2:$A$2256,Results!R$2:R$2256,"")</f>
        <v>0.8343095764656789</v>
      </c>
      <c r="AX1541" s="2">
        <f>_xlfn.XLOOKUP($A1541,Results!$A$2:$A$2256,Results!S$2:S$2256,"")</f>
        <v>100</v>
      </c>
      <c r="AY1541" s="2">
        <f>_xlfn.XLOOKUP($A1541,Results!$A$2:$A$2256,Results!T$2:T$2256,"")</f>
        <v>100</v>
      </c>
      <c r="AZ1541" s="2">
        <f>_xlfn.XLOOKUP($A1541,Results!$A$2:$A$2256,Results!U$2:U$2256,"")</f>
        <v>100</v>
      </c>
      <c r="BA1541" s="2" t="str">
        <f>_xlfn.XLOOKUP($A1541,Results!$A$2:$A$2256,Results!V$2:V$2256,"")</f>
        <v>BURNDY</v>
      </c>
      <c r="BB1541" s="2">
        <f>_xlfn.XLOOKUP($A1541,Results!$A$2:$A$2256,Results!W$2:W$2256,"")</f>
        <v>70</v>
      </c>
      <c r="BC1541" s="2">
        <f>_xlfn.XLOOKUP($A1541,Results!$A$2:$A$2256,Results!X$2:X$2256,"")</f>
        <v>39121400</v>
      </c>
      <c r="BD1541" s="2">
        <f>_xlfn.XLOOKUP($A1541,Results!$A$2:$A$2256,Results!Y$2:Y$2256,"")</f>
        <v>86</v>
      </c>
      <c r="BE1541" s="2" t="b">
        <f>_xlfn.XLOOKUP($A1541,Results!$A$2:$A$2256,Results!Z$2:Z$2256,"")</f>
        <v>1</v>
      </c>
    </row>
    <row r="1542" spans="1:57" ht="38.25" customHeight="1" x14ac:dyDescent="0.3">
      <c r="A1542">
        <v>907219</v>
      </c>
      <c r="B1542">
        <v>281419</v>
      </c>
      <c r="C1542" t="s">
        <v>36</v>
      </c>
      <c r="D1542" t="s">
        <v>4560</v>
      </c>
      <c r="E1542" s="2" t="str">
        <f>VLOOKUP(F1542,'RPA Vendor Data '!F$1:$G$2418,2)</f>
        <v>REXEL USA, INC.</v>
      </c>
      <c r="F1542" s="2">
        <v>12873</v>
      </c>
      <c r="G1542" s="2">
        <v>3</v>
      </c>
      <c r="H1542" t="s">
        <v>4742</v>
      </c>
      <c r="I1542">
        <v>1</v>
      </c>
      <c r="J1542" t="s">
        <v>65</v>
      </c>
      <c r="K1542" t="s">
        <v>39</v>
      </c>
      <c r="L1542">
        <v>52.731999999999999</v>
      </c>
      <c r="M1542" s="2" t="s">
        <v>4717</v>
      </c>
      <c r="N1542" s="85" t="s">
        <v>4743</v>
      </c>
      <c r="O1542">
        <v>217674</v>
      </c>
      <c r="P1542" t="s">
        <v>4744</v>
      </c>
      <c r="Q1542">
        <v>78181060111</v>
      </c>
      <c r="R1542">
        <v>52.73</v>
      </c>
      <c r="S1542" s="1">
        <v>45744.271493368047</v>
      </c>
      <c r="T1542" t="s">
        <v>42</v>
      </c>
      <c r="U1542" s="1">
        <v>45744.060416666667</v>
      </c>
      <c r="V1542" t="s">
        <v>43</v>
      </c>
      <c r="W1542" t="s">
        <v>36</v>
      </c>
      <c r="X1542">
        <v>0</v>
      </c>
      <c r="Y1542">
        <v>0</v>
      </c>
      <c r="Z1542">
        <v>52.731999999999999</v>
      </c>
      <c r="AA1542" t="s">
        <v>36</v>
      </c>
      <c r="AB1542">
        <v>195</v>
      </c>
      <c r="AC1542" t="s">
        <v>2736</v>
      </c>
      <c r="AD1542" t="s">
        <v>2736</v>
      </c>
      <c r="AE1542" t="s">
        <v>45</v>
      </c>
      <c r="AF1542" s="44" t="s">
        <v>46</v>
      </c>
      <c r="AG1542" s="18" t="s">
        <v>4745</v>
      </c>
      <c r="AH1542" s="18"/>
      <c r="AI1542" s="2" t="s">
        <v>48</v>
      </c>
      <c r="AJ1542" s="2" t="e">
        <f>VLOOKUP(A1542,'Classification Test Result'!$A$2:$D$2428,4,FALSE)</f>
        <v>#N/A</v>
      </c>
      <c r="AL1542" s="2">
        <f>_xlfn.XLOOKUP($A1542,Results!$A$2:$A$2256,Results!G$2:G$2256,"")</f>
        <v>337474</v>
      </c>
      <c r="AM1542" s="2" t="str">
        <f>_xlfn.XLOOKUP($A1542,Results!$A$2:$A$2256,Results!H$2:H$2256,"")</f>
        <v>KK4A36U4N</v>
      </c>
      <c r="AN1542" s="2" t="str">
        <f>_xlfn.XLOOKUP($A1542,Results!$A$2:$A$2256,Results!I$2:I$2256,"")</f>
        <v>BURNDY</v>
      </c>
      <c r="AO1542" s="2">
        <f>_xlfn.XLOOKUP($A1542,Results!$A$2:$A$2256,Results!J$2:J$2256,"")</f>
        <v>781810601112</v>
      </c>
      <c r="AP1542" s="2">
        <f>_xlfn.XLOOKUP($A1542,Results!$A$2:$A$2256,Results!K$2:K$2256,"")</f>
        <v>39121405</v>
      </c>
      <c r="AQ1542" s="2" t="str">
        <f>_xlfn.XLOOKUP($A1542,Results!$A$2:$A$2256,Results!L$2:L$2256,"")</f>
        <v>AK10465239</v>
      </c>
      <c r="AR1542" s="2">
        <f>_xlfn.XLOOKUP($A1542,Results!$A$2:$A$2256,Results!M$2:M$2256,"")</f>
        <v>96764</v>
      </c>
      <c r="AS1542" s="2" t="str">
        <f>_xlfn.XLOOKUP($A1542,Results!$A$2:$A$2256,Results!N$2:N$2256,"")</f>
        <v>BUR KK4A36U-4N 800 ALCU 4H TERM</v>
      </c>
      <c r="AT1542" s="2" t="str">
        <f>_xlfn.XLOOKUP($A1542,Results!$A$2:$A$2256,Results!O$2:O$2256,"")</f>
        <v>BURNDY</v>
      </c>
      <c r="AU1542" s="2" t="str">
        <f>_xlfn.XLOOKUP($A1542,Results!$A$2:$A$2256,Results!P$2:P$2256,"")</f>
        <v>BUR</v>
      </c>
      <c r="AV1542" s="2" t="str">
        <f>_xlfn.XLOOKUP($A1542,Results!$A$2:$A$2256,Results!Q$2:Q$2256,"")</f>
        <v>SINGLE_MATCH</v>
      </c>
      <c r="AW1542" s="2" t="str">
        <f>_xlfn.XLOOKUP($A1542,Results!$A$2:$A$2256,Results!R$2:R$2256,"")</f>
        <v>0.7610686713400692</v>
      </c>
      <c r="AX1542" s="2">
        <f>_xlfn.XLOOKUP($A1542,Results!$A$2:$A$2256,Results!S$2:S$2256,"")</f>
        <v>100</v>
      </c>
      <c r="AY1542" s="2">
        <f>_xlfn.XLOOKUP($A1542,Results!$A$2:$A$2256,Results!T$2:T$2256,"")</f>
        <v>100</v>
      </c>
      <c r="AZ1542" s="2">
        <f>_xlfn.XLOOKUP($A1542,Results!$A$2:$A$2256,Results!U$2:U$2256,"")</f>
        <v>100</v>
      </c>
      <c r="BA1542" s="2" t="str">
        <f>_xlfn.XLOOKUP($A1542,Results!$A$2:$A$2256,Results!V$2:V$2256,"")</f>
        <v>BURNDY</v>
      </c>
      <c r="BB1542" s="2">
        <f>_xlfn.XLOOKUP($A1542,Results!$A$2:$A$2256,Results!W$2:W$2256,"")</f>
        <v>81</v>
      </c>
      <c r="BC1542" s="2">
        <f>_xlfn.XLOOKUP($A1542,Results!$A$2:$A$2256,Results!X$2:X$2256,"")</f>
        <v>39121405</v>
      </c>
      <c r="BD1542" s="2">
        <f>_xlfn.XLOOKUP($A1542,Results!$A$2:$A$2256,Results!Y$2:Y$2256,"")</f>
        <v>81</v>
      </c>
      <c r="BE1542" s="2" t="b">
        <f>_xlfn.XLOOKUP($A1542,Results!$A$2:$A$2256,Results!Z$2:Z$2256,"")</f>
        <v>1</v>
      </c>
    </row>
    <row r="1543" spans="1:57" ht="38.25" customHeight="1" x14ac:dyDescent="0.3">
      <c r="A1543">
        <v>907220</v>
      </c>
      <c r="B1543">
        <v>281413</v>
      </c>
      <c r="C1543" t="s">
        <v>36</v>
      </c>
      <c r="D1543" t="s">
        <v>3657</v>
      </c>
      <c r="E1543" s="2" t="str">
        <f>VLOOKUP(F1543,'RPA Vendor Data '!F$1:$G$2418,2)</f>
        <v>REXEL USA, INC.</v>
      </c>
      <c r="F1543" s="2">
        <v>12873</v>
      </c>
      <c r="G1543" s="2">
        <v>4</v>
      </c>
      <c r="H1543" t="s">
        <v>4746</v>
      </c>
      <c r="I1543">
        <v>20</v>
      </c>
      <c r="J1543" t="s">
        <v>65</v>
      </c>
      <c r="K1543" t="s">
        <v>39</v>
      </c>
      <c r="L1543">
        <v>0.60099999999999998</v>
      </c>
      <c r="M1543" s="2" t="s">
        <v>4717</v>
      </c>
      <c r="N1543" s="85" t="s">
        <v>4747</v>
      </c>
      <c r="O1543">
        <v>91624</v>
      </c>
      <c r="P1543" t="s">
        <v>4748</v>
      </c>
      <c r="Q1543">
        <v>78181037005</v>
      </c>
      <c r="R1543">
        <v>12.02</v>
      </c>
      <c r="S1543" s="1">
        <v>45744.271729594897</v>
      </c>
      <c r="T1543" t="s">
        <v>42</v>
      </c>
      <c r="U1543" s="1">
        <v>45744.059027777781</v>
      </c>
      <c r="V1543" t="s">
        <v>43</v>
      </c>
      <c r="W1543" t="s">
        <v>36</v>
      </c>
      <c r="X1543">
        <v>0</v>
      </c>
      <c r="Y1543">
        <v>0</v>
      </c>
      <c r="Z1543">
        <v>0.60099999999999998</v>
      </c>
      <c r="AA1543" t="s">
        <v>36</v>
      </c>
      <c r="AB1543">
        <v>195</v>
      </c>
      <c r="AC1543" t="s">
        <v>2736</v>
      </c>
      <c r="AD1543" t="s">
        <v>2736</v>
      </c>
      <c r="AE1543" t="s">
        <v>45</v>
      </c>
      <c r="AF1543" s="44">
        <v>39121408</v>
      </c>
      <c r="AG1543" s="18" t="s">
        <v>4749</v>
      </c>
      <c r="AH1543" s="18"/>
      <c r="AI1543" s="2" t="s">
        <v>48</v>
      </c>
      <c r="AJ1543" s="2" t="e">
        <f>VLOOKUP(A1543,'Classification Test Result'!$A$2:$D$2428,4,FALSE)</f>
        <v>#N/A</v>
      </c>
      <c r="AL1543" s="2">
        <f>_xlfn.XLOOKUP($A1543,Results!$A$2:$A$2256,Results!G$2:G$2256,"")</f>
        <v>0</v>
      </c>
      <c r="AM1543" s="2">
        <f>_xlfn.XLOOKUP($A1543,Results!$A$2:$A$2256,Results!H$2:H$2256,"")</f>
        <v>0</v>
      </c>
      <c r="AN1543" s="2">
        <f>_xlfn.XLOOKUP($A1543,Results!$A$2:$A$2256,Results!I$2:I$2256,"")</f>
        <v>0</v>
      </c>
      <c r="AO1543" s="2">
        <f>_xlfn.XLOOKUP($A1543,Results!$A$2:$A$2256,Results!J$2:J$2256,"")</f>
        <v>0</v>
      </c>
      <c r="AP1543" s="2">
        <f>_xlfn.XLOOKUP($A1543,Results!$A$2:$A$2256,Results!K$2:K$2256,"")</f>
        <v>0</v>
      </c>
      <c r="AQ1543" s="2">
        <f>_xlfn.XLOOKUP($A1543,Results!$A$2:$A$2256,Results!L$2:L$2256,"")</f>
        <v>0</v>
      </c>
      <c r="AR1543" s="2">
        <f>_xlfn.XLOOKUP($A1543,Results!$A$2:$A$2256,Results!M$2:M$2256,"")</f>
        <v>0</v>
      </c>
      <c r="AS1543" s="2">
        <f>_xlfn.XLOOKUP($A1543,Results!$A$2:$A$2256,Results!N$2:N$2256,"")</f>
        <v>0</v>
      </c>
      <c r="AT1543" s="2" t="str">
        <f>_xlfn.XLOOKUP($A1543,Results!$A$2:$A$2256,Results!O$2:O$2256,"")</f>
        <v>BURNDY</v>
      </c>
      <c r="AU1543" s="2" t="str">
        <f>_xlfn.XLOOKUP($A1543,Results!$A$2:$A$2256,Results!P$2:P$2256,"")</f>
        <v>BUR</v>
      </c>
      <c r="AV1543" s="2" t="str">
        <f>_xlfn.XLOOKUP($A1543,Results!$A$2:$A$2256,Results!Q$2:Q$2256,"")</f>
        <v>SINGLE_MATCH</v>
      </c>
      <c r="AW1543" s="2">
        <f>_xlfn.XLOOKUP($A1543,Results!$A$2:$A$2256,Results!R$2:R$2256,"")</f>
        <v>0</v>
      </c>
      <c r="AX1543" s="2">
        <f>_xlfn.XLOOKUP($A1543,Results!$A$2:$A$2256,Results!S$2:S$2256,"")</f>
        <v>0</v>
      </c>
      <c r="AY1543" s="2">
        <f>_xlfn.XLOOKUP($A1543,Results!$A$2:$A$2256,Results!T$2:T$2256,"")</f>
        <v>60</v>
      </c>
      <c r="AZ1543" s="2">
        <f>_xlfn.XLOOKUP($A1543,Results!$A$2:$A$2256,Results!U$2:U$2256,"")</f>
        <v>0</v>
      </c>
      <c r="BA1543" s="2" t="str">
        <f>_xlfn.XLOOKUP($A1543,Results!$A$2:$A$2256,Results!V$2:V$2256,"")</f>
        <v>BURNDY</v>
      </c>
      <c r="BB1543" s="2">
        <f>_xlfn.XLOOKUP($A1543,Results!$A$2:$A$2256,Results!W$2:W$2256,"")</f>
        <v>79</v>
      </c>
      <c r="BC1543" s="2">
        <f>_xlfn.XLOOKUP($A1543,Results!$A$2:$A$2256,Results!X$2:X$2256,"")</f>
        <v>39121400</v>
      </c>
      <c r="BD1543" s="2">
        <f>_xlfn.XLOOKUP($A1543,Results!$A$2:$A$2256,Results!Y$2:Y$2256,"")</f>
        <v>79</v>
      </c>
      <c r="BE1543" s="2" t="b">
        <f>_xlfn.XLOOKUP($A1543,Results!$A$2:$A$2256,Results!Z$2:Z$2256,"")</f>
        <v>1</v>
      </c>
    </row>
    <row r="1544" spans="1:57" ht="38.25" customHeight="1" x14ac:dyDescent="0.3">
      <c r="A1544">
        <v>907221</v>
      </c>
      <c r="B1544">
        <v>281419</v>
      </c>
      <c r="C1544" t="s">
        <v>36</v>
      </c>
      <c r="D1544" t="s">
        <v>4560</v>
      </c>
      <c r="E1544" s="2" t="str">
        <f>VLOOKUP(F1544,'RPA Vendor Data '!F$1:$G$2418,2)</f>
        <v>REXEL USA, INC.</v>
      </c>
      <c r="F1544" s="2">
        <v>12873</v>
      </c>
      <c r="G1544" s="2">
        <v>1</v>
      </c>
      <c r="H1544" t="s">
        <v>4750</v>
      </c>
      <c r="I1544">
        <v>3</v>
      </c>
      <c r="J1544" t="s">
        <v>65</v>
      </c>
      <c r="K1544" t="s">
        <v>39</v>
      </c>
      <c r="L1544">
        <v>31.637</v>
      </c>
      <c r="M1544" s="2" t="s">
        <v>4717</v>
      </c>
      <c r="N1544" s="85" t="s">
        <v>4751</v>
      </c>
      <c r="O1544">
        <v>274418</v>
      </c>
      <c r="P1544" t="s">
        <v>4752</v>
      </c>
      <c r="Q1544">
        <v>78181060040</v>
      </c>
      <c r="R1544">
        <v>94.91</v>
      </c>
      <c r="S1544" s="1">
        <v>45744.271486226848</v>
      </c>
      <c r="T1544" t="s">
        <v>42</v>
      </c>
      <c r="U1544" s="1">
        <v>45744.060416666667</v>
      </c>
      <c r="V1544" t="s">
        <v>43</v>
      </c>
      <c r="W1544" t="s">
        <v>36</v>
      </c>
      <c r="X1544">
        <v>0</v>
      </c>
      <c r="Y1544">
        <v>201</v>
      </c>
      <c r="Z1544" t="s">
        <v>36</v>
      </c>
      <c r="AA1544" t="s">
        <v>36</v>
      </c>
      <c r="AB1544" t="s">
        <v>36</v>
      </c>
      <c r="AC1544" t="s">
        <v>2736</v>
      </c>
      <c r="AD1544" t="s">
        <v>2736</v>
      </c>
      <c r="AE1544" t="s">
        <v>45</v>
      </c>
      <c r="AF1544" s="44" t="s">
        <v>46</v>
      </c>
      <c r="AG1544" s="18" t="s">
        <v>4753</v>
      </c>
      <c r="AH1544" s="18"/>
      <c r="AI1544" s="2" t="s">
        <v>48</v>
      </c>
      <c r="AJ1544" s="2" t="e">
        <f>VLOOKUP(A1544,'Classification Test Result'!$A$2:$D$2428,4,FALSE)</f>
        <v>#N/A</v>
      </c>
      <c r="AL1544" s="2">
        <f>_xlfn.XLOOKUP($A1544,Results!$A$2:$A$2256,Results!G$2:G$2256,"")</f>
        <v>1190464</v>
      </c>
      <c r="AM1544" s="2" t="str">
        <f>_xlfn.XLOOKUP($A1544,Results!$A$2:$A$2256,Results!H$2:H$2256,"")</f>
        <v>K2A40U2N</v>
      </c>
      <c r="AN1544" s="2" t="str">
        <f>_xlfn.XLOOKUP($A1544,Results!$A$2:$A$2256,Results!I$2:I$2256,"")</f>
        <v>BURNDY</v>
      </c>
      <c r="AO1544" s="2">
        <f>_xlfn.XLOOKUP($A1544,Results!$A$2:$A$2256,Results!J$2:J$2256,"")</f>
        <v>781810600405</v>
      </c>
      <c r="AP1544" s="2">
        <f>_xlfn.XLOOKUP($A1544,Results!$A$2:$A$2256,Results!K$2:K$2256,"")</f>
        <v>39121405</v>
      </c>
      <c r="AQ1544" s="2">
        <f>_xlfn.XLOOKUP($A1544,Results!$A$2:$A$2256,Results!L$2:L$2256,"")</f>
        <v>0</v>
      </c>
      <c r="AR1544" s="2">
        <f>_xlfn.XLOOKUP($A1544,Results!$A$2:$A$2256,Results!M$2:M$2256,"")</f>
        <v>592083</v>
      </c>
      <c r="AS1544" s="2" t="str">
        <f>_xlfn.XLOOKUP($A1544,Results!$A$2:$A$2256,Results!N$2:N$2256,"")</f>
        <v>BUR K2A40U2N 800 ALCU 2H TERM</v>
      </c>
      <c r="AT1544" s="2" t="str">
        <f>_xlfn.XLOOKUP($A1544,Results!$A$2:$A$2256,Results!O$2:O$2256,"")</f>
        <v>BURNDY</v>
      </c>
      <c r="AU1544" s="2" t="str">
        <f>_xlfn.XLOOKUP($A1544,Results!$A$2:$A$2256,Results!P$2:P$2256,"")</f>
        <v>BUR</v>
      </c>
      <c r="AV1544" s="2" t="str">
        <f>_xlfn.XLOOKUP($A1544,Results!$A$2:$A$2256,Results!Q$2:Q$2256,"")</f>
        <v>SINGLE_MATCH</v>
      </c>
      <c r="AW1544" s="2" t="str">
        <f>_xlfn.XLOOKUP($A1544,Results!$A$2:$A$2256,Results!R$2:R$2256,"")</f>
        <v>0.7746521642167251</v>
      </c>
      <c r="AX1544" s="2">
        <f>_xlfn.XLOOKUP($A1544,Results!$A$2:$A$2256,Results!S$2:S$2256,"")</f>
        <v>100</v>
      </c>
      <c r="AY1544" s="2">
        <f>_xlfn.XLOOKUP($A1544,Results!$A$2:$A$2256,Results!T$2:T$2256,"")</f>
        <v>100</v>
      </c>
      <c r="AZ1544" s="2">
        <f>_xlfn.XLOOKUP($A1544,Results!$A$2:$A$2256,Results!U$2:U$2256,"")</f>
        <v>100</v>
      </c>
      <c r="BA1544" s="2" t="str">
        <f>_xlfn.XLOOKUP($A1544,Results!$A$2:$A$2256,Results!V$2:V$2256,"")</f>
        <v>BURNDY</v>
      </c>
      <c r="BB1544" s="2">
        <f>_xlfn.XLOOKUP($A1544,Results!$A$2:$A$2256,Results!W$2:W$2256,"")</f>
        <v>82</v>
      </c>
      <c r="BC1544" s="2">
        <f>_xlfn.XLOOKUP($A1544,Results!$A$2:$A$2256,Results!X$2:X$2256,"")</f>
        <v>39121405</v>
      </c>
      <c r="BD1544" s="2">
        <f>_xlfn.XLOOKUP($A1544,Results!$A$2:$A$2256,Results!Y$2:Y$2256,"")</f>
        <v>82</v>
      </c>
      <c r="BE1544" s="2" t="b">
        <f>_xlfn.XLOOKUP($A1544,Results!$A$2:$A$2256,Results!Z$2:Z$2256,"")</f>
        <v>1</v>
      </c>
    </row>
    <row r="1545" spans="1:57" ht="38.25" customHeight="1" x14ac:dyDescent="0.3">
      <c r="A1545">
        <v>907222</v>
      </c>
      <c r="B1545">
        <v>281821</v>
      </c>
      <c r="C1545" t="s">
        <v>36</v>
      </c>
      <c r="D1545">
        <v>245304678</v>
      </c>
      <c r="E1545" s="2" t="str">
        <f>VLOOKUP(F1545,'RPA Vendor Data '!F$1:$G$2418,2)</f>
        <v>UNITED RENTALS</v>
      </c>
      <c r="F1545" s="2">
        <v>13482</v>
      </c>
      <c r="G1545" s="2">
        <v>1</v>
      </c>
      <c r="H1545" t="s">
        <v>4754</v>
      </c>
      <c r="I1545">
        <v>1</v>
      </c>
      <c r="J1545" t="s">
        <v>39</v>
      </c>
      <c r="K1545" t="s">
        <v>39</v>
      </c>
      <c r="L1545">
        <v>375</v>
      </c>
      <c r="M1545" s="2" t="s">
        <v>2019</v>
      </c>
      <c r="N1545" s="85" t="s">
        <v>4755</v>
      </c>
      <c r="O1545" t="s">
        <v>4756</v>
      </c>
      <c r="P1545" t="s">
        <v>36</v>
      </c>
      <c r="Q1545" t="s">
        <v>36</v>
      </c>
      <c r="R1545">
        <v>375</v>
      </c>
      <c r="S1545" s="1">
        <v>45744.604650497677</v>
      </c>
      <c r="T1545" t="s">
        <v>42</v>
      </c>
      <c r="U1545" s="1">
        <v>45744.39166666667</v>
      </c>
      <c r="V1545" t="s">
        <v>43</v>
      </c>
      <c r="W1545" t="s">
        <v>36</v>
      </c>
      <c r="X1545">
        <v>0</v>
      </c>
      <c r="Y1545">
        <v>999</v>
      </c>
      <c r="Z1545" t="s">
        <v>36</v>
      </c>
      <c r="AA1545" t="s">
        <v>36</v>
      </c>
      <c r="AB1545" t="s">
        <v>36</v>
      </c>
      <c r="AC1545" t="s">
        <v>44</v>
      </c>
      <c r="AD1545" t="s">
        <v>44</v>
      </c>
      <c r="AE1545" t="s">
        <v>45</v>
      </c>
      <c r="AF1545" s="44" t="s">
        <v>46</v>
      </c>
      <c r="AG1545" s="18" t="s">
        <v>4757</v>
      </c>
      <c r="AH1545" s="18"/>
      <c r="AI1545" s="2" t="s">
        <v>48</v>
      </c>
      <c r="AJ1545" s="2" t="e">
        <f>VLOOKUP(A1545,'Classification Test Result'!$A$2:$D$2428,4,FALSE)</f>
        <v>#N/A</v>
      </c>
      <c r="AL1545" s="2">
        <f>_xlfn.XLOOKUP($A1545,Results!$A$2:$A$2256,Results!G$2:G$2256,"")</f>
        <v>0</v>
      </c>
      <c r="AM1545" s="2">
        <f>_xlfn.XLOOKUP($A1545,Results!$A$2:$A$2256,Results!H$2:H$2256,"")</f>
        <v>0</v>
      </c>
      <c r="AN1545" s="2">
        <f>_xlfn.XLOOKUP($A1545,Results!$A$2:$A$2256,Results!I$2:I$2256,"")</f>
        <v>0</v>
      </c>
      <c r="AO1545" s="2">
        <f>_xlfn.XLOOKUP($A1545,Results!$A$2:$A$2256,Results!J$2:J$2256,"")</f>
        <v>0</v>
      </c>
      <c r="AP1545" s="2">
        <f>_xlfn.XLOOKUP($A1545,Results!$A$2:$A$2256,Results!K$2:K$2256,"")</f>
        <v>0</v>
      </c>
      <c r="AQ1545" s="2">
        <f>_xlfn.XLOOKUP($A1545,Results!$A$2:$A$2256,Results!L$2:L$2256,"")</f>
        <v>0</v>
      </c>
      <c r="AR1545" s="2">
        <f>_xlfn.XLOOKUP($A1545,Results!$A$2:$A$2256,Results!M$2:M$2256,"")</f>
        <v>0</v>
      </c>
      <c r="AS1545" s="2">
        <f>_xlfn.XLOOKUP($A1545,Results!$A$2:$A$2256,Results!N$2:N$2256,"")</f>
        <v>0</v>
      </c>
      <c r="AT1545" s="2">
        <f>_xlfn.XLOOKUP($A1545,Results!$A$2:$A$2256,Results!O$2:O$2256,"")</f>
        <v>0</v>
      </c>
      <c r="AU1545" s="2">
        <f>_xlfn.XLOOKUP($A1545,Results!$A$2:$A$2256,Results!P$2:P$2256,"")</f>
        <v>0</v>
      </c>
      <c r="AV1545" s="2">
        <f>_xlfn.XLOOKUP($A1545,Results!$A$2:$A$2256,Results!Q$2:Q$2256,"")</f>
        <v>0</v>
      </c>
      <c r="AW1545" s="2">
        <f>_xlfn.XLOOKUP($A1545,Results!$A$2:$A$2256,Results!R$2:R$2256,"")</f>
        <v>0</v>
      </c>
      <c r="AX1545" s="2">
        <f>_xlfn.XLOOKUP($A1545,Results!$A$2:$A$2256,Results!S$2:S$2256,"")</f>
        <v>0</v>
      </c>
      <c r="AY1545" s="2">
        <f>_xlfn.XLOOKUP($A1545,Results!$A$2:$A$2256,Results!T$2:T$2256,"")</f>
        <v>0</v>
      </c>
      <c r="AZ1545" s="2">
        <f>_xlfn.XLOOKUP($A1545,Results!$A$2:$A$2256,Results!U$2:U$2256,"")</f>
        <v>0</v>
      </c>
      <c r="BA1545" s="2">
        <f>_xlfn.XLOOKUP($A1545,Results!$A$2:$A$2256,Results!V$2:V$2256,"")</f>
        <v>0</v>
      </c>
      <c r="BB1545" s="2">
        <f>_xlfn.XLOOKUP($A1545,Results!$A$2:$A$2256,Results!W$2:W$2256,"")</f>
        <v>0</v>
      </c>
      <c r="BC1545" s="2">
        <f>_xlfn.XLOOKUP($A1545,Results!$A$2:$A$2256,Results!X$2:X$2256,"")</f>
        <v>0</v>
      </c>
      <c r="BD1545" s="2">
        <f>_xlfn.XLOOKUP($A1545,Results!$A$2:$A$2256,Results!Y$2:Y$2256,"")</f>
        <v>0</v>
      </c>
      <c r="BE1545" s="2">
        <f>_xlfn.XLOOKUP($A1545,Results!$A$2:$A$2256,Results!Z$2:Z$2256,"")</f>
        <v>0</v>
      </c>
    </row>
    <row r="1546" spans="1:57" ht="38.25" customHeight="1" x14ac:dyDescent="0.3">
      <c r="A1546">
        <v>907223</v>
      </c>
      <c r="B1546">
        <v>281433</v>
      </c>
      <c r="C1546" t="s">
        <v>36</v>
      </c>
      <c r="D1546">
        <v>9341435111</v>
      </c>
      <c r="E1546" s="2" t="str">
        <f>VLOOKUP(F1546,'RPA Vendor Data '!F$1:$G$2418,2)</f>
        <v>GRAYBAR ELECTRIC CO. INC.</v>
      </c>
      <c r="F1546" s="2">
        <v>11471</v>
      </c>
      <c r="G1546" s="2">
        <v>1</v>
      </c>
      <c r="H1546" t="s">
        <v>4758</v>
      </c>
      <c r="I1546">
        <v>100</v>
      </c>
      <c r="J1546" t="s">
        <v>58</v>
      </c>
      <c r="K1546" t="s">
        <v>58</v>
      </c>
      <c r="L1546">
        <v>44.43</v>
      </c>
      <c r="M1546" s="2" t="s">
        <v>4759</v>
      </c>
      <c r="N1546" s="85" t="s">
        <v>4760</v>
      </c>
      <c r="O1546" t="s">
        <v>36</v>
      </c>
      <c r="P1546" t="s">
        <v>4761</v>
      </c>
      <c r="Q1546" t="s">
        <v>36</v>
      </c>
      <c r="R1546">
        <v>44.43</v>
      </c>
      <c r="S1546" s="1">
        <v>45744.292274421299</v>
      </c>
      <c r="T1546" t="s">
        <v>42</v>
      </c>
      <c r="U1546" s="1">
        <v>45744.065972222219</v>
      </c>
      <c r="V1546" t="s">
        <v>43</v>
      </c>
      <c r="W1546" t="s">
        <v>36</v>
      </c>
      <c r="X1546">
        <v>0</v>
      </c>
      <c r="Y1546">
        <v>0</v>
      </c>
      <c r="Z1546">
        <v>44.43</v>
      </c>
      <c r="AA1546" t="s">
        <v>36</v>
      </c>
      <c r="AB1546">
        <v>31</v>
      </c>
      <c r="AC1546" t="s">
        <v>4227</v>
      </c>
      <c r="AD1546" t="s">
        <v>4227</v>
      </c>
      <c r="AE1546" t="s">
        <v>45</v>
      </c>
      <c r="AF1546" s="44">
        <v>31162906</v>
      </c>
      <c r="AG1546" s="18" t="s">
        <v>4762</v>
      </c>
      <c r="AH1546" s="18"/>
      <c r="AI1546" s="2" t="s">
        <v>48</v>
      </c>
      <c r="AJ1546" s="2" t="e">
        <f>VLOOKUP(A1546,'Classification Test Result'!$A$2:$D$2428,4,FALSE)</f>
        <v>#N/A</v>
      </c>
      <c r="AL1546" s="2">
        <f>_xlfn.XLOOKUP($A1546,Results!$A$2:$A$2256,Results!G$2:G$2256,"")</f>
        <v>335711</v>
      </c>
      <c r="AM1546" s="2" t="str">
        <f>_xlfn.XLOOKUP($A1546,Results!$A$2:$A$2256,Results!H$2:H$2256,"")</f>
        <v>921S</v>
      </c>
      <c r="AN1546" s="2" t="str">
        <f>_xlfn.XLOOKUP($A1546,Results!$A$2:$A$2256,Results!I$2:I$2256,"")</f>
        <v>BRIDGEPORT FITTING</v>
      </c>
      <c r="AO1546" s="2">
        <f>_xlfn.XLOOKUP($A1546,Results!$A$2:$A$2256,Results!J$2:J$2256,"")</f>
        <v>781747009210</v>
      </c>
      <c r="AP1546" s="2">
        <f>_xlfn.XLOOKUP($A1546,Results!$A$2:$A$2256,Results!K$2:K$2256,"")</f>
        <v>39121700</v>
      </c>
      <c r="AQ1546" s="2" t="str">
        <f>_xlfn.XLOOKUP($A1546,Results!$A$2:$A$2256,Results!L$2:L$2256,"")</f>
        <v>AK10623931</v>
      </c>
      <c r="AR1546" s="2">
        <f>_xlfn.XLOOKUP($A1546,Results!$A$2:$A$2256,Results!M$2:M$2256,"")</f>
        <v>32860</v>
      </c>
      <c r="AS1546" s="2" t="str">
        <f>_xlfn.XLOOKUP($A1546,Results!$A$2:$A$2256,Results!N$2:N$2256,"")</f>
        <v>BRDGPORT 921-S 3/4 1H STL EMT STRAP</v>
      </c>
      <c r="AT1546" s="2" t="str">
        <f>_xlfn.XLOOKUP($A1546,Results!$A$2:$A$2256,Results!O$2:O$2256,"")</f>
        <v>BRIDGEPORT FITTING</v>
      </c>
      <c r="AU1546" s="2" t="str">
        <f>_xlfn.XLOOKUP($A1546,Results!$A$2:$A$2256,Results!P$2:P$2256,"")</f>
        <v>BRIDGEPORT FITTINGS INCORPORATED</v>
      </c>
      <c r="AV1546" s="2" t="str">
        <f>_xlfn.XLOOKUP($A1546,Results!$A$2:$A$2256,Results!Q$2:Q$2256,"")</f>
        <v>MULTIPLE_MATCHES_ONE_VALID</v>
      </c>
      <c r="AW1546" s="2" t="str">
        <f>_xlfn.XLOOKUP($A1546,Results!$A$2:$A$2256,Results!R$2:R$2256,"")</f>
        <v>0.7579919759201651</v>
      </c>
      <c r="AX1546" s="2">
        <f>_xlfn.XLOOKUP($A1546,Results!$A$2:$A$2256,Results!S$2:S$2256,"")</f>
        <v>100</v>
      </c>
      <c r="AY1546" s="2">
        <f>_xlfn.XLOOKUP($A1546,Results!$A$2:$A$2256,Results!T$2:T$2256,"")</f>
        <v>100</v>
      </c>
      <c r="AZ1546" s="2">
        <f>_xlfn.XLOOKUP($A1546,Results!$A$2:$A$2256,Results!U$2:U$2256,"")</f>
        <v>100</v>
      </c>
      <c r="BA1546" s="2" t="str">
        <f>_xlfn.XLOOKUP($A1546,Results!$A$2:$A$2256,Results!V$2:V$2256,"")</f>
        <v>BRIDGEPORT FITTING</v>
      </c>
      <c r="BB1546" s="2">
        <f>_xlfn.XLOOKUP($A1546,Results!$A$2:$A$2256,Results!W$2:W$2256,"")</f>
        <v>81</v>
      </c>
      <c r="BC1546" s="2">
        <f>_xlfn.XLOOKUP($A1546,Results!$A$2:$A$2256,Results!X$2:X$2256,"")</f>
        <v>39121700</v>
      </c>
      <c r="BD1546" s="2">
        <f>_xlfn.XLOOKUP($A1546,Results!$A$2:$A$2256,Results!Y$2:Y$2256,"")</f>
        <v>81</v>
      </c>
      <c r="BE1546" s="2" t="b">
        <f>_xlfn.XLOOKUP($A1546,Results!$A$2:$A$2256,Results!Z$2:Z$2256,"")</f>
        <v>1</v>
      </c>
    </row>
    <row r="1547" spans="1:57" ht="38.25" customHeight="1" x14ac:dyDescent="0.3">
      <c r="A1547">
        <v>907224</v>
      </c>
      <c r="B1547">
        <v>281795</v>
      </c>
      <c r="C1547" t="s">
        <v>36</v>
      </c>
      <c r="D1547">
        <v>9341410236</v>
      </c>
      <c r="E1547" s="2" t="str">
        <f>VLOOKUP(F1547,'RPA Vendor Data '!F$1:$G$2418,2)</f>
        <v>GRAYBAR ELECTRIC CO. INC.</v>
      </c>
      <c r="F1547" s="2">
        <v>11471</v>
      </c>
      <c r="G1547" s="2">
        <v>2</v>
      </c>
      <c r="H1547" t="s">
        <v>4764</v>
      </c>
      <c r="I1547">
        <v>1</v>
      </c>
      <c r="J1547" t="s">
        <v>58</v>
      </c>
      <c r="K1547" t="s">
        <v>58</v>
      </c>
      <c r="L1547">
        <v>2174.13</v>
      </c>
      <c r="M1547" s="2" t="s">
        <v>4759</v>
      </c>
      <c r="N1547" s="85" t="s">
        <v>4765</v>
      </c>
      <c r="O1547" t="s">
        <v>36</v>
      </c>
      <c r="P1547" t="s">
        <v>4766</v>
      </c>
      <c r="Q1547" t="s">
        <v>36</v>
      </c>
      <c r="R1547">
        <v>21.74</v>
      </c>
      <c r="S1547" s="1">
        <v>45744.563881979157</v>
      </c>
      <c r="T1547" t="s">
        <v>42</v>
      </c>
      <c r="U1547" s="1">
        <v>45744.353472222218</v>
      </c>
      <c r="V1547" t="s">
        <v>43</v>
      </c>
      <c r="W1547" t="s">
        <v>36</v>
      </c>
      <c r="X1547">
        <v>0</v>
      </c>
      <c r="Y1547">
        <v>0</v>
      </c>
      <c r="Z1547">
        <v>2174.13</v>
      </c>
      <c r="AA1547" t="s">
        <v>36</v>
      </c>
      <c r="AB1547">
        <v>127</v>
      </c>
      <c r="AC1547" t="s">
        <v>4227</v>
      </c>
      <c r="AD1547" t="s">
        <v>4227</v>
      </c>
      <c r="AE1547" t="s">
        <v>45</v>
      </c>
      <c r="AF1547" s="44">
        <v>39121419</v>
      </c>
      <c r="AG1547" s="18" t="s">
        <v>4767</v>
      </c>
      <c r="AH1547" s="18"/>
      <c r="AI1547" s="2" t="s">
        <v>48</v>
      </c>
      <c r="AJ1547" s="2" t="e">
        <f>VLOOKUP(A1547,'Classification Test Result'!$A$2:$D$2428,4,FALSE)</f>
        <v>#N/A</v>
      </c>
      <c r="AL1547" s="2">
        <f>_xlfn.XLOOKUP($A1547,Results!$A$2:$A$2256,Results!G$2:G$2256,"")</f>
        <v>335965</v>
      </c>
      <c r="AM1547" s="2" t="str">
        <f>_xlfn.XLOOKUP($A1547,Results!$A$2:$A$2256,Results!H$2:H$2256,"")</f>
        <v>810DC2</v>
      </c>
      <c r="AN1547" s="2" t="str">
        <f>_xlfn.XLOOKUP($A1547,Results!$A$2:$A$2256,Results!I$2:I$2256,"")</f>
        <v>BRIDGEPORT FITTING</v>
      </c>
      <c r="AO1547" s="2">
        <f>_xlfn.XLOOKUP($A1547,Results!$A$2:$A$2256,Results!J$2:J$2256,"")</f>
        <v>781747158109</v>
      </c>
      <c r="AP1547" s="2">
        <f>_xlfn.XLOOKUP($A1547,Results!$A$2:$A$2256,Results!K$2:K$2256,"")</f>
        <v>39131700</v>
      </c>
      <c r="AQ1547" s="2" t="str">
        <f>_xlfn.XLOOKUP($A1547,Results!$A$2:$A$2256,Results!L$2:L$2256,"")</f>
        <v>AK10623850</v>
      </c>
      <c r="AR1547" s="2">
        <f>_xlfn.XLOOKUP($A1547,Results!$A$2:$A$2256,Results!M$2:M$2256,"")</f>
        <v>618112</v>
      </c>
      <c r="AS1547" s="2" t="str">
        <f>_xlfn.XLOOKUP($A1547,Results!$A$2:$A$2256,Results!N$2:N$2256,"")</f>
        <v>BRDGPORT 810-DC2 2-IN 90D FLEXCONN</v>
      </c>
      <c r="AT1547" s="2" t="str">
        <f>_xlfn.XLOOKUP($A1547,Results!$A$2:$A$2256,Results!O$2:O$2256,"")</f>
        <v>BRIDGEPORT FITTING</v>
      </c>
      <c r="AU1547" s="2" t="str">
        <f>_xlfn.XLOOKUP($A1547,Results!$A$2:$A$2256,Results!P$2:P$2256,"")</f>
        <v>BRIDGEPORT FITTINGS INCORPORATED</v>
      </c>
      <c r="AV1547" s="2" t="str">
        <f>_xlfn.XLOOKUP($A1547,Results!$A$2:$A$2256,Results!Q$2:Q$2256,"")</f>
        <v>SINGLE_MATCH</v>
      </c>
      <c r="AW1547" s="2" t="str">
        <f>_xlfn.XLOOKUP($A1547,Results!$A$2:$A$2256,Results!R$2:R$2256,"")</f>
        <v>0.7605665541320351</v>
      </c>
      <c r="AX1547" s="2">
        <f>_xlfn.XLOOKUP($A1547,Results!$A$2:$A$2256,Results!S$2:S$2256,"")</f>
        <v>100</v>
      </c>
      <c r="AY1547" s="2">
        <f>_xlfn.XLOOKUP($A1547,Results!$A$2:$A$2256,Results!T$2:T$2256,"")</f>
        <v>100</v>
      </c>
      <c r="AZ1547" s="2">
        <f>_xlfn.XLOOKUP($A1547,Results!$A$2:$A$2256,Results!U$2:U$2256,"")</f>
        <v>100</v>
      </c>
      <c r="BA1547" s="2" t="str">
        <f>_xlfn.XLOOKUP($A1547,Results!$A$2:$A$2256,Results!V$2:V$2256,"")</f>
        <v>BRIDGEPORT FITTING</v>
      </c>
      <c r="BB1547" s="2">
        <f>_xlfn.XLOOKUP($A1547,Results!$A$2:$A$2256,Results!W$2:W$2256,"")</f>
        <v>83</v>
      </c>
      <c r="BC1547" s="2">
        <f>_xlfn.XLOOKUP($A1547,Results!$A$2:$A$2256,Results!X$2:X$2256,"")</f>
        <v>39121700</v>
      </c>
      <c r="BD1547" s="2">
        <f>_xlfn.XLOOKUP($A1547,Results!$A$2:$A$2256,Results!Y$2:Y$2256,"")</f>
        <v>67</v>
      </c>
      <c r="BE1547" s="2" t="b">
        <f>_xlfn.XLOOKUP($A1547,Results!$A$2:$A$2256,Results!Z$2:Z$2256,"")</f>
        <v>1</v>
      </c>
    </row>
    <row r="1548" spans="1:57" ht="38.25" customHeight="1" x14ac:dyDescent="0.3">
      <c r="A1548">
        <v>907225</v>
      </c>
      <c r="B1548">
        <v>281842</v>
      </c>
      <c r="C1548" t="s">
        <v>36</v>
      </c>
      <c r="D1548">
        <v>9341429245</v>
      </c>
      <c r="E1548" s="2" t="str">
        <f>VLOOKUP(F1548,'RPA Vendor Data '!F$1:$G$2418,2)</f>
        <v>GRAYBAR ELECTRIC CO. INC.</v>
      </c>
      <c r="F1548" s="2">
        <v>11471</v>
      </c>
      <c r="G1548" s="2">
        <v>3</v>
      </c>
      <c r="H1548" t="s">
        <v>4769</v>
      </c>
      <c r="I1548">
        <v>20</v>
      </c>
      <c r="J1548">
        <v>100</v>
      </c>
      <c r="K1548" t="s">
        <v>58</v>
      </c>
      <c r="L1548">
        <v>647.64</v>
      </c>
      <c r="M1548" s="2" t="s">
        <v>4759</v>
      </c>
      <c r="N1548" s="85" t="s">
        <v>4770</v>
      </c>
      <c r="O1548" t="s">
        <v>36</v>
      </c>
      <c r="P1548" t="s">
        <v>4771</v>
      </c>
      <c r="Q1548" t="s">
        <v>36</v>
      </c>
      <c r="R1548">
        <v>129.53</v>
      </c>
      <c r="S1548" s="1">
        <v>45744.648953819436</v>
      </c>
      <c r="T1548" t="s">
        <v>42</v>
      </c>
      <c r="U1548" s="1">
        <v>45744.418749999997</v>
      </c>
      <c r="V1548" t="s">
        <v>43</v>
      </c>
      <c r="W1548" t="s">
        <v>36</v>
      </c>
      <c r="X1548">
        <v>0</v>
      </c>
      <c r="Y1548" t="s">
        <v>620</v>
      </c>
      <c r="Z1548" t="s">
        <v>36</v>
      </c>
      <c r="AA1548">
        <v>2289.71</v>
      </c>
      <c r="AB1548" t="s">
        <v>36</v>
      </c>
      <c r="AC1548" t="s">
        <v>55</v>
      </c>
      <c r="AD1548" t="s">
        <v>55</v>
      </c>
      <c r="AE1548" t="s">
        <v>45</v>
      </c>
      <c r="AF1548" s="44">
        <v>39131707</v>
      </c>
      <c r="AG1548" s="18" t="s">
        <v>4772</v>
      </c>
      <c r="AH1548" s="18"/>
      <c r="AI1548" s="2" t="s">
        <v>48</v>
      </c>
      <c r="AJ1548" s="2" t="e">
        <f>VLOOKUP(A1548,'Classification Test Result'!$A$2:$D$2428,4,FALSE)</f>
        <v>#N/A</v>
      </c>
      <c r="AL1548" s="2">
        <f>_xlfn.XLOOKUP($A1548,Results!$A$2:$A$2256,Results!G$2:G$2256,"")</f>
        <v>336619</v>
      </c>
      <c r="AM1548" s="2" t="str">
        <f>_xlfn.XLOOKUP($A1548,Results!$A$2:$A$2256,Results!H$2:H$2256,"")</f>
        <v>4057DC</v>
      </c>
      <c r="AN1548" s="2" t="str">
        <f>_xlfn.XLOOKUP($A1548,Results!$A$2:$A$2256,Results!I$2:I$2256,"")</f>
        <v>BRIDGEPORT FITTING</v>
      </c>
      <c r="AO1548" s="2">
        <f>_xlfn.XLOOKUP($A1548,Results!$A$2:$A$2256,Results!J$2:J$2256,"")</f>
        <v>781747940575</v>
      </c>
      <c r="AP1548" s="2">
        <f>_xlfn.XLOOKUP($A1548,Results!$A$2:$A$2256,Results!K$2:K$2256,"")</f>
        <v>39121700</v>
      </c>
      <c r="AQ1548" s="2" t="str">
        <f>_xlfn.XLOOKUP($A1548,Results!$A$2:$A$2256,Results!L$2:L$2256,"")</f>
        <v>AK10623430</v>
      </c>
      <c r="AR1548" s="2">
        <f>_xlfn.XLOOKUP($A1548,Results!$A$2:$A$2256,Results!M$2:M$2256,"")</f>
        <v>334424</v>
      </c>
      <c r="AS1548" s="2" t="str">
        <f>_xlfn.XLOOKUP($A1548,Results!$A$2:$A$2256,Results!N$2:N$2256,"")</f>
        <v>BRDGPORT 4057-DC 3/8 D/C ZINC CPL</v>
      </c>
      <c r="AT1548" s="2" t="str">
        <f>_xlfn.XLOOKUP($A1548,Results!$A$2:$A$2256,Results!O$2:O$2256,"")</f>
        <v>BRIDGEPORT FITTING</v>
      </c>
      <c r="AU1548" s="2" t="str">
        <f>_xlfn.XLOOKUP($A1548,Results!$A$2:$A$2256,Results!P$2:P$2256,"")</f>
        <v>BRIDGEPORT FITTINGS INCORPORATED</v>
      </c>
      <c r="AV1548" s="2" t="str">
        <f>_xlfn.XLOOKUP($A1548,Results!$A$2:$A$2256,Results!Q$2:Q$2256,"")</f>
        <v>MULTIPLE_MATCHES_ONE_VALID</v>
      </c>
      <c r="AW1548" s="2" t="str">
        <f>_xlfn.XLOOKUP($A1548,Results!$A$2:$A$2256,Results!R$2:R$2256,"")</f>
        <v>0.6291152250471219</v>
      </c>
      <c r="AX1548" s="2">
        <f>_xlfn.XLOOKUP($A1548,Results!$A$2:$A$2256,Results!S$2:S$2256,"")</f>
        <v>100</v>
      </c>
      <c r="AY1548" s="2">
        <f>_xlfn.XLOOKUP($A1548,Results!$A$2:$A$2256,Results!T$2:T$2256,"")</f>
        <v>100</v>
      </c>
      <c r="AZ1548" s="2">
        <f>_xlfn.XLOOKUP($A1548,Results!$A$2:$A$2256,Results!U$2:U$2256,"")</f>
        <v>100</v>
      </c>
      <c r="BA1548" s="2" t="str">
        <f>_xlfn.XLOOKUP($A1548,Results!$A$2:$A$2256,Results!V$2:V$2256,"")</f>
        <v>BRIDGEPORT FITTING</v>
      </c>
      <c r="BB1548" s="2">
        <f>_xlfn.XLOOKUP($A1548,Results!$A$2:$A$2256,Results!W$2:W$2256,"")</f>
        <v>80</v>
      </c>
      <c r="BC1548" s="2">
        <f>_xlfn.XLOOKUP($A1548,Results!$A$2:$A$2256,Results!X$2:X$2256,"")</f>
        <v>39120000</v>
      </c>
      <c r="BD1548" s="2">
        <f>_xlfn.XLOOKUP($A1548,Results!$A$2:$A$2256,Results!Y$2:Y$2256,"")</f>
        <v>63</v>
      </c>
      <c r="BE1548" s="2" t="b">
        <f>_xlfn.XLOOKUP($A1548,Results!$A$2:$A$2256,Results!Z$2:Z$2256,"")</f>
        <v>1</v>
      </c>
    </row>
    <row r="1549" spans="1:57" ht="38.25" customHeight="1" x14ac:dyDescent="0.3">
      <c r="A1549">
        <v>907226</v>
      </c>
      <c r="B1549">
        <v>281401</v>
      </c>
      <c r="C1549" t="s">
        <v>36</v>
      </c>
      <c r="D1549">
        <v>9341431331</v>
      </c>
      <c r="E1549" s="2" t="str">
        <f>VLOOKUP(F1549,'RPA Vendor Data '!F$1:$G$2418,2)</f>
        <v>GRAYBAR ELECTRIC CO. INC.</v>
      </c>
      <c r="F1549" s="2">
        <v>11471</v>
      </c>
      <c r="G1549" s="2">
        <v>2</v>
      </c>
      <c r="H1549" t="s">
        <v>4774</v>
      </c>
      <c r="I1549">
        <v>2</v>
      </c>
      <c r="J1549" t="s">
        <v>58</v>
      </c>
      <c r="K1549" t="s">
        <v>58</v>
      </c>
      <c r="L1549">
        <v>2964.15</v>
      </c>
      <c r="M1549" s="2" t="s">
        <v>4759</v>
      </c>
      <c r="N1549" s="85" t="s">
        <v>4775</v>
      </c>
      <c r="O1549" t="s">
        <v>36</v>
      </c>
      <c r="P1549" t="s">
        <v>4776</v>
      </c>
      <c r="Q1549" t="s">
        <v>36</v>
      </c>
      <c r="R1549">
        <v>59.28</v>
      </c>
      <c r="S1549" s="1">
        <v>45744.271969942129</v>
      </c>
      <c r="T1549" t="s">
        <v>42</v>
      </c>
      <c r="U1549" s="1">
        <v>45744.055555555547</v>
      </c>
      <c r="V1549" t="s">
        <v>43</v>
      </c>
      <c r="W1549" t="s">
        <v>36</v>
      </c>
      <c r="X1549">
        <v>0</v>
      </c>
      <c r="Y1549">
        <v>201</v>
      </c>
      <c r="Z1549" t="s">
        <v>36</v>
      </c>
      <c r="AA1549" t="s">
        <v>36</v>
      </c>
      <c r="AB1549" t="s">
        <v>36</v>
      </c>
      <c r="AC1549" t="s">
        <v>4227</v>
      </c>
      <c r="AD1549" t="s">
        <v>4227</v>
      </c>
      <c r="AE1549" t="s">
        <v>45</v>
      </c>
      <c r="AF1549" s="44">
        <v>39121312</v>
      </c>
      <c r="AG1549" s="18" t="s">
        <v>4777</v>
      </c>
      <c r="AH1549" s="18"/>
      <c r="AI1549" s="2" t="s">
        <v>48</v>
      </c>
      <c r="AJ1549" s="2" t="e">
        <f>VLOOKUP(A1549,'Classification Test Result'!$A$2:$D$2428,4,FALSE)</f>
        <v>#N/A</v>
      </c>
      <c r="AL1549" s="2">
        <f>_xlfn.XLOOKUP($A1549,Results!$A$2:$A$2256,Results!G$2:G$2256,"")</f>
        <v>0</v>
      </c>
      <c r="AM1549" s="2">
        <f>_xlfn.XLOOKUP($A1549,Results!$A$2:$A$2256,Results!H$2:H$2256,"")</f>
        <v>0</v>
      </c>
      <c r="AN1549" s="2">
        <f>_xlfn.XLOOKUP($A1549,Results!$A$2:$A$2256,Results!I$2:I$2256,"")</f>
        <v>0</v>
      </c>
      <c r="AO1549" s="2">
        <f>_xlfn.XLOOKUP($A1549,Results!$A$2:$A$2256,Results!J$2:J$2256,"")</f>
        <v>0</v>
      </c>
      <c r="AP1549" s="2">
        <f>_xlfn.XLOOKUP($A1549,Results!$A$2:$A$2256,Results!K$2:K$2256,"")</f>
        <v>0</v>
      </c>
      <c r="AQ1549" s="2">
        <f>_xlfn.XLOOKUP($A1549,Results!$A$2:$A$2256,Results!L$2:L$2256,"")</f>
        <v>0</v>
      </c>
      <c r="AR1549" s="2">
        <f>_xlfn.XLOOKUP($A1549,Results!$A$2:$A$2256,Results!M$2:M$2256,"")</f>
        <v>0</v>
      </c>
      <c r="AS1549" s="2">
        <f>_xlfn.XLOOKUP($A1549,Results!$A$2:$A$2256,Results!N$2:N$2256,"")</f>
        <v>0</v>
      </c>
      <c r="AT1549" s="2" t="str">
        <f>_xlfn.XLOOKUP($A1549,Results!$A$2:$A$2256,Results!O$2:O$2256,"")</f>
        <v>BRIDGEPORT FITTING</v>
      </c>
      <c r="AU1549" s="2" t="str">
        <f>_xlfn.XLOOKUP($A1549,Results!$A$2:$A$2256,Results!P$2:P$2256,"")</f>
        <v>BRIDGEPORT FITTINGS INCORPORATED</v>
      </c>
      <c r="AV1549" s="2" t="str">
        <f>_xlfn.XLOOKUP($A1549,Results!$A$2:$A$2256,Results!Q$2:Q$2256,"")</f>
        <v>SINGLE_MATCH</v>
      </c>
      <c r="AW1549" s="2">
        <f>_xlfn.XLOOKUP($A1549,Results!$A$2:$A$2256,Results!R$2:R$2256,"")</f>
        <v>0</v>
      </c>
      <c r="AX1549" s="2">
        <f>_xlfn.XLOOKUP($A1549,Results!$A$2:$A$2256,Results!S$2:S$2256,"")</f>
        <v>0</v>
      </c>
      <c r="AY1549" s="2">
        <f>_xlfn.XLOOKUP($A1549,Results!$A$2:$A$2256,Results!T$2:T$2256,"")</f>
        <v>100</v>
      </c>
      <c r="AZ1549" s="2">
        <f>_xlfn.XLOOKUP($A1549,Results!$A$2:$A$2256,Results!U$2:U$2256,"")</f>
        <v>0</v>
      </c>
      <c r="BA1549" s="2" t="str">
        <f>_xlfn.XLOOKUP($A1549,Results!$A$2:$A$2256,Results!V$2:V$2256,"")</f>
        <v>BRIDGEPORT FITTING</v>
      </c>
      <c r="BB1549" s="2">
        <f>_xlfn.XLOOKUP($A1549,Results!$A$2:$A$2256,Results!W$2:W$2256,"")</f>
        <v>80</v>
      </c>
      <c r="BC1549" s="2">
        <f>_xlfn.XLOOKUP($A1549,Results!$A$2:$A$2256,Results!X$2:X$2256,"")</f>
        <v>39121312</v>
      </c>
      <c r="BD1549" s="2">
        <f>_xlfn.XLOOKUP($A1549,Results!$A$2:$A$2256,Results!Y$2:Y$2256,"")</f>
        <v>80</v>
      </c>
      <c r="BE1549" s="2" t="b">
        <f>_xlfn.XLOOKUP($A1549,Results!$A$2:$A$2256,Results!Z$2:Z$2256,"")</f>
        <v>1</v>
      </c>
    </row>
    <row r="1550" spans="1:57" ht="38.25" customHeight="1" x14ac:dyDescent="0.3">
      <c r="A1550">
        <v>907227</v>
      </c>
      <c r="B1550">
        <v>281435</v>
      </c>
      <c r="C1550" t="s">
        <v>36</v>
      </c>
      <c r="D1550">
        <v>9341435114</v>
      </c>
      <c r="E1550" s="2" t="str">
        <f>VLOOKUP(F1550,'RPA Vendor Data '!F$1:$G$2418,2)</f>
        <v>GRAYBAR ELECTRIC CO. INC.</v>
      </c>
      <c r="F1550" s="2">
        <v>11471</v>
      </c>
      <c r="G1550" s="2">
        <v>3</v>
      </c>
      <c r="H1550" t="s">
        <v>4779</v>
      </c>
      <c r="I1550">
        <v>2</v>
      </c>
      <c r="J1550" t="s">
        <v>58</v>
      </c>
      <c r="K1550" t="s">
        <v>58</v>
      </c>
      <c r="L1550">
        <v>188.14</v>
      </c>
      <c r="M1550" s="2" t="s">
        <v>4759</v>
      </c>
      <c r="N1550" s="85" t="s">
        <v>4780</v>
      </c>
      <c r="O1550" t="s">
        <v>36</v>
      </c>
      <c r="P1550" t="s">
        <v>4781</v>
      </c>
      <c r="Q1550" t="s">
        <v>36</v>
      </c>
      <c r="R1550">
        <v>3.76</v>
      </c>
      <c r="S1550" s="1">
        <v>45744.292216168978</v>
      </c>
      <c r="T1550" t="s">
        <v>42</v>
      </c>
      <c r="U1550" s="1">
        <v>45744.065972222219</v>
      </c>
      <c r="V1550" t="s">
        <v>43</v>
      </c>
      <c r="W1550" t="s">
        <v>36</v>
      </c>
      <c r="X1550">
        <v>3</v>
      </c>
      <c r="Y1550" t="s">
        <v>54</v>
      </c>
      <c r="Z1550" t="s">
        <v>36</v>
      </c>
      <c r="AA1550">
        <v>188.14</v>
      </c>
      <c r="AB1550" t="s">
        <v>36</v>
      </c>
      <c r="AC1550" t="s">
        <v>4227</v>
      </c>
      <c r="AD1550" t="s">
        <v>4227</v>
      </c>
      <c r="AE1550" t="s">
        <v>45</v>
      </c>
      <c r="AF1550" s="44">
        <v>39121312</v>
      </c>
      <c r="AG1550" s="18" t="s">
        <v>4782</v>
      </c>
      <c r="AH1550" s="18"/>
      <c r="AI1550" s="2" t="s">
        <v>48</v>
      </c>
      <c r="AJ1550" s="2" t="e">
        <f>VLOOKUP(A1550,'Classification Test Result'!$A$2:$D$2428,4,FALSE)</f>
        <v>#N/A</v>
      </c>
      <c r="AL1550" s="2">
        <f>_xlfn.XLOOKUP($A1550,Results!$A$2:$A$2256,Results!G$2:G$2256,"")</f>
        <v>0</v>
      </c>
      <c r="AM1550" s="2">
        <f>_xlfn.XLOOKUP($A1550,Results!$A$2:$A$2256,Results!H$2:H$2256,"")</f>
        <v>0</v>
      </c>
      <c r="AN1550" s="2">
        <f>_xlfn.XLOOKUP($A1550,Results!$A$2:$A$2256,Results!I$2:I$2256,"")</f>
        <v>0</v>
      </c>
      <c r="AO1550" s="2">
        <f>_xlfn.XLOOKUP($A1550,Results!$A$2:$A$2256,Results!J$2:J$2256,"")</f>
        <v>0</v>
      </c>
      <c r="AP1550" s="2">
        <f>_xlfn.XLOOKUP($A1550,Results!$A$2:$A$2256,Results!K$2:K$2256,"")</f>
        <v>0</v>
      </c>
      <c r="AQ1550" s="2">
        <f>_xlfn.XLOOKUP($A1550,Results!$A$2:$A$2256,Results!L$2:L$2256,"")</f>
        <v>0</v>
      </c>
      <c r="AR1550" s="2">
        <f>_xlfn.XLOOKUP($A1550,Results!$A$2:$A$2256,Results!M$2:M$2256,"")</f>
        <v>0</v>
      </c>
      <c r="AS1550" s="2">
        <f>_xlfn.XLOOKUP($A1550,Results!$A$2:$A$2256,Results!N$2:N$2256,"")</f>
        <v>0</v>
      </c>
      <c r="AT1550" s="2" t="str">
        <f>_xlfn.XLOOKUP($A1550,Results!$A$2:$A$2256,Results!O$2:O$2256,"")</f>
        <v>BRIDGEPORT FITTING</v>
      </c>
      <c r="AU1550" s="2" t="str">
        <f>_xlfn.XLOOKUP($A1550,Results!$A$2:$A$2256,Results!P$2:P$2256,"")</f>
        <v>BRIDGEPORT FITTINGS INCORPORATED</v>
      </c>
      <c r="AV1550" s="2" t="str">
        <f>_xlfn.XLOOKUP($A1550,Results!$A$2:$A$2256,Results!Q$2:Q$2256,"")</f>
        <v>SINGLE_MATCH</v>
      </c>
      <c r="AW1550" s="2">
        <f>_xlfn.XLOOKUP($A1550,Results!$A$2:$A$2256,Results!R$2:R$2256,"")</f>
        <v>0</v>
      </c>
      <c r="AX1550" s="2">
        <f>_xlfn.XLOOKUP($A1550,Results!$A$2:$A$2256,Results!S$2:S$2256,"")</f>
        <v>0</v>
      </c>
      <c r="AY1550" s="2">
        <f>_xlfn.XLOOKUP($A1550,Results!$A$2:$A$2256,Results!T$2:T$2256,"")</f>
        <v>100</v>
      </c>
      <c r="AZ1550" s="2">
        <f>_xlfn.XLOOKUP($A1550,Results!$A$2:$A$2256,Results!U$2:U$2256,"")</f>
        <v>0</v>
      </c>
      <c r="BA1550" s="2" t="str">
        <f>_xlfn.XLOOKUP($A1550,Results!$A$2:$A$2256,Results!V$2:V$2256,"")</f>
        <v>BRIDGEPORT FITTING</v>
      </c>
      <c r="BB1550" s="2">
        <f>_xlfn.XLOOKUP($A1550,Results!$A$2:$A$2256,Results!W$2:W$2256,"")</f>
        <v>81</v>
      </c>
      <c r="BC1550" s="2">
        <f>_xlfn.XLOOKUP($A1550,Results!$A$2:$A$2256,Results!X$2:X$2256,"")</f>
        <v>39121312</v>
      </c>
      <c r="BD1550" s="2">
        <f>_xlfn.XLOOKUP($A1550,Results!$A$2:$A$2256,Results!Y$2:Y$2256,"")</f>
        <v>81</v>
      </c>
      <c r="BE1550" s="2" t="b">
        <f>_xlfn.XLOOKUP($A1550,Results!$A$2:$A$2256,Results!Z$2:Z$2256,"")</f>
        <v>1</v>
      </c>
    </row>
    <row r="1551" spans="1:57" ht="38.25" customHeight="1" x14ac:dyDescent="0.3">
      <c r="A1551">
        <v>907228</v>
      </c>
      <c r="B1551">
        <v>281401</v>
      </c>
      <c r="C1551" t="s">
        <v>36</v>
      </c>
      <c r="D1551">
        <v>9341431331</v>
      </c>
      <c r="E1551" s="2" t="str">
        <f>VLOOKUP(F1551,'RPA Vendor Data '!F$1:$G$2418,2)</f>
        <v>GRAYBAR ELECTRIC CO. INC.</v>
      </c>
      <c r="F1551" s="2">
        <v>11471</v>
      </c>
      <c r="G1551" s="2">
        <v>1</v>
      </c>
      <c r="H1551" t="s">
        <v>4783</v>
      </c>
      <c r="I1551">
        <v>2</v>
      </c>
      <c r="J1551" t="s">
        <v>58</v>
      </c>
      <c r="K1551" t="s">
        <v>58</v>
      </c>
      <c r="L1551">
        <v>5188.2299999999996</v>
      </c>
      <c r="M1551" s="2" t="s">
        <v>4759</v>
      </c>
      <c r="N1551" s="85" t="s">
        <v>4784</v>
      </c>
      <c r="O1551" t="s">
        <v>36</v>
      </c>
      <c r="P1551" t="s">
        <v>4785</v>
      </c>
      <c r="Q1551" t="s">
        <v>36</v>
      </c>
      <c r="R1551">
        <v>103.76</v>
      </c>
      <c r="S1551" s="1">
        <v>45744.271963113417</v>
      </c>
      <c r="T1551" t="s">
        <v>42</v>
      </c>
      <c r="U1551" s="1">
        <v>45744.055555555547</v>
      </c>
      <c r="V1551" t="s">
        <v>43</v>
      </c>
      <c r="W1551" t="s">
        <v>36</v>
      </c>
      <c r="X1551">
        <v>0</v>
      </c>
      <c r="Y1551">
        <v>201</v>
      </c>
      <c r="Z1551" t="s">
        <v>36</v>
      </c>
      <c r="AA1551" t="s">
        <v>36</v>
      </c>
      <c r="AB1551" t="s">
        <v>36</v>
      </c>
      <c r="AC1551" t="s">
        <v>4227</v>
      </c>
      <c r="AD1551" t="s">
        <v>4227</v>
      </c>
      <c r="AE1551" t="s">
        <v>45</v>
      </c>
      <c r="AF1551" s="44">
        <v>39121311</v>
      </c>
      <c r="AG1551" s="18" t="s">
        <v>4786</v>
      </c>
      <c r="AH1551" s="18"/>
      <c r="AI1551" s="2" t="s">
        <v>48</v>
      </c>
      <c r="AJ1551" s="2" t="e">
        <f>VLOOKUP(A1551,'Classification Test Result'!$A$2:$D$2428,4,FALSE)</f>
        <v>#N/A</v>
      </c>
      <c r="AL1551" s="2">
        <f>_xlfn.XLOOKUP($A1551,Results!$A$2:$A$2256,Results!G$2:G$2256,"")</f>
        <v>266470</v>
      </c>
      <c r="AM1551" s="2" t="str">
        <f>_xlfn.XLOOKUP($A1551,Results!$A$2:$A$2256,Results!H$2:H$2256,"")</f>
        <v>112S</v>
      </c>
      <c r="AN1551" s="2" t="str">
        <f>_xlfn.XLOOKUP($A1551,Results!$A$2:$A$2256,Results!I$2:I$2256,"")</f>
        <v>BRIDGEPORT FITTING</v>
      </c>
      <c r="AO1551" s="2">
        <f>_xlfn.XLOOKUP($A1551,Results!$A$2:$A$2256,Results!J$2:J$2256,"")</f>
        <v>781747201126</v>
      </c>
      <c r="AP1551" s="2">
        <f>_xlfn.XLOOKUP($A1551,Results!$A$2:$A$2256,Results!K$2:K$2256,"")</f>
        <v>31161716</v>
      </c>
      <c r="AQ1551" s="2">
        <f>_xlfn.XLOOKUP($A1551,Results!$A$2:$A$2256,Results!L$2:L$2256,"")</f>
        <v>0</v>
      </c>
      <c r="AR1551" s="2">
        <f>_xlfn.XLOOKUP($A1551,Results!$A$2:$A$2256,Results!M$2:M$2256,"")</f>
        <v>15281</v>
      </c>
      <c r="AS1551" s="2" t="str">
        <f>_xlfn.XLOOKUP($A1551,Results!$A$2:$A$2256,Results!N$2:N$2256,"")</f>
        <v>BRDGPORT 112-S 6IN STL CND LOCKNUT</v>
      </c>
      <c r="AT1551" s="2" t="str">
        <f>_xlfn.XLOOKUP($A1551,Results!$A$2:$A$2256,Results!O$2:O$2256,"")</f>
        <v>BRIDGEPORT FITTING</v>
      </c>
      <c r="AU1551" s="2" t="str">
        <f>_xlfn.XLOOKUP($A1551,Results!$A$2:$A$2256,Results!P$2:P$2256,"")</f>
        <v>BRIDGEPORT FITTINGS INCORPORATED</v>
      </c>
      <c r="AV1551" s="2" t="str">
        <f>_xlfn.XLOOKUP($A1551,Results!$A$2:$A$2256,Results!Q$2:Q$2256,"")</f>
        <v>MULTIPLE_MATCHES_ONE_VALID</v>
      </c>
      <c r="AW1551" s="2" t="str">
        <f>_xlfn.XLOOKUP($A1551,Results!$A$2:$A$2256,Results!R$2:R$2256,"")</f>
        <v>0.7763418609015063</v>
      </c>
      <c r="AX1551" s="2">
        <f>_xlfn.XLOOKUP($A1551,Results!$A$2:$A$2256,Results!S$2:S$2256,"")</f>
        <v>96</v>
      </c>
      <c r="AY1551" s="2">
        <f>_xlfn.XLOOKUP($A1551,Results!$A$2:$A$2256,Results!T$2:T$2256,"")</f>
        <v>100</v>
      </c>
      <c r="AZ1551" s="2">
        <f>_xlfn.XLOOKUP($A1551,Results!$A$2:$A$2256,Results!U$2:U$2256,"")</f>
        <v>97</v>
      </c>
      <c r="BA1551" s="2">
        <f>_xlfn.XLOOKUP($A1551,Results!$A$2:$A$2256,Results!V$2:V$2256,"")</f>
        <v>0</v>
      </c>
      <c r="BB1551" s="2">
        <f>_xlfn.XLOOKUP($A1551,Results!$A$2:$A$2256,Results!W$2:W$2256,"")</f>
        <v>0</v>
      </c>
      <c r="BC1551" s="2">
        <f>_xlfn.XLOOKUP($A1551,Results!$A$2:$A$2256,Results!X$2:X$2256,"")</f>
        <v>31161716</v>
      </c>
      <c r="BD1551" s="2">
        <f>_xlfn.XLOOKUP($A1551,Results!$A$2:$A$2256,Results!Y$2:Y$2256,"")</f>
        <v>65</v>
      </c>
      <c r="BE1551" s="2">
        <f>_xlfn.XLOOKUP($A1551,Results!$A$2:$A$2256,Results!Z$2:Z$2256,"")</f>
        <v>0</v>
      </c>
    </row>
    <row r="1552" spans="1:57" ht="38.25" customHeight="1" x14ac:dyDescent="0.3">
      <c r="A1552">
        <v>907229</v>
      </c>
      <c r="B1552">
        <v>281435</v>
      </c>
      <c r="C1552" t="s">
        <v>36</v>
      </c>
      <c r="D1552">
        <v>9341435114</v>
      </c>
      <c r="E1552" s="2" t="str">
        <f>VLOOKUP(F1552,'RPA Vendor Data '!F$1:$G$2418,2)</f>
        <v>GRAYBAR ELECTRIC CO. INC.</v>
      </c>
      <c r="F1552" s="2">
        <v>11471</v>
      </c>
      <c r="G1552" s="2">
        <v>2</v>
      </c>
      <c r="H1552" t="s">
        <v>4788</v>
      </c>
      <c r="I1552">
        <v>2</v>
      </c>
      <c r="J1552" t="s">
        <v>58</v>
      </c>
      <c r="K1552" t="s">
        <v>58</v>
      </c>
      <c r="L1552">
        <v>251.73</v>
      </c>
      <c r="M1552" s="2" t="s">
        <v>4759</v>
      </c>
      <c r="N1552" s="85" t="s">
        <v>4789</v>
      </c>
      <c r="O1552" t="s">
        <v>36</v>
      </c>
      <c r="P1552" t="s">
        <v>4790</v>
      </c>
      <c r="Q1552" t="s">
        <v>36</v>
      </c>
      <c r="R1552">
        <v>5.03</v>
      </c>
      <c r="S1552" s="1">
        <v>45744.292210219908</v>
      </c>
      <c r="T1552" t="s">
        <v>42</v>
      </c>
      <c r="U1552" s="1">
        <v>45744.065972222219</v>
      </c>
      <c r="V1552" t="s">
        <v>43</v>
      </c>
      <c r="W1552" t="s">
        <v>36</v>
      </c>
      <c r="X1552">
        <v>2</v>
      </c>
      <c r="Y1552" t="s">
        <v>54</v>
      </c>
      <c r="Z1552" t="s">
        <v>36</v>
      </c>
      <c r="AA1552">
        <v>251.73</v>
      </c>
      <c r="AB1552" t="s">
        <v>36</v>
      </c>
      <c r="AC1552" t="s">
        <v>4227</v>
      </c>
      <c r="AD1552" t="s">
        <v>4227</v>
      </c>
      <c r="AE1552" t="s">
        <v>45</v>
      </c>
      <c r="AF1552" s="44">
        <v>39121311</v>
      </c>
      <c r="AG1552" s="18" t="s">
        <v>4791</v>
      </c>
      <c r="AH1552" s="18"/>
      <c r="AI1552" s="2" t="s">
        <v>48</v>
      </c>
      <c r="AJ1552" s="2" t="e">
        <f>VLOOKUP(A1552,'Classification Test Result'!$A$2:$D$2428,4,FALSE)</f>
        <v>#N/A</v>
      </c>
      <c r="AL1552" s="2">
        <f>_xlfn.XLOOKUP($A1552,Results!$A$2:$A$2256,Results!G$2:G$2256,"")</f>
        <v>335705</v>
      </c>
      <c r="AM1552" s="2" t="str">
        <f>_xlfn.XLOOKUP($A1552,Results!$A$2:$A$2256,Results!H$2:H$2256,"")</f>
        <v>107S</v>
      </c>
      <c r="AN1552" s="2" t="str">
        <f>_xlfn.XLOOKUP($A1552,Results!$A$2:$A$2256,Results!I$2:I$2256,"")</f>
        <v>BRIDGEPORT FITTING</v>
      </c>
      <c r="AO1552" s="2">
        <f>_xlfn.XLOOKUP($A1552,Results!$A$2:$A$2256,Results!J$2:J$2256,"")</f>
        <v>781747201072</v>
      </c>
      <c r="AP1552" s="2">
        <f>_xlfn.XLOOKUP($A1552,Results!$A$2:$A$2256,Results!K$2:K$2256,"")</f>
        <v>31161716</v>
      </c>
      <c r="AQ1552" s="2" t="str">
        <f>_xlfn.XLOOKUP($A1552,Results!$A$2:$A$2256,Results!L$2:L$2256,"")</f>
        <v>AK10622635</v>
      </c>
      <c r="AR1552" s="2">
        <f>_xlfn.XLOOKUP($A1552,Results!$A$2:$A$2256,Results!M$2:M$2256,"")</f>
        <v>188314</v>
      </c>
      <c r="AS1552" s="2" t="str">
        <f>_xlfn.XLOOKUP($A1552,Results!$A$2:$A$2256,Results!N$2:N$2256,"")</f>
        <v>BRDGPORT 107-S 2-1/2 STL CND LKNT</v>
      </c>
      <c r="AT1552" s="2" t="str">
        <f>_xlfn.XLOOKUP($A1552,Results!$A$2:$A$2256,Results!O$2:O$2256,"")</f>
        <v>BRIDGEPORT FITTING</v>
      </c>
      <c r="AU1552" s="2" t="str">
        <f>_xlfn.XLOOKUP($A1552,Results!$A$2:$A$2256,Results!P$2:P$2256,"")</f>
        <v>BRIDGEPORT FITTINGS INCORPORATED</v>
      </c>
      <c r="AV1552" s="2" t="str">
        <f>_xlfn.XLOOKUP($A1552,Results!$A$2:$A$2256,Results!Q$2:Q$2256,"")</f>
        <v>MULTIPLE_MATCHES_ONE_VALID</v>
      </c>
      <c r="AW1552" s="2" t="str">
        <f>_xlfn.XLOOKUP($A1552,Results!$A$2:$A$2256,Results!R$2:R$2256,"")</f>
        <v>0.6233082976065564</v>
      </c>
      <c r="AX1552" s="2">
        <f>_xlfn.XLOOKUP($A1552,Results!$A$2:$A$2256,Results!S$2:S$2256,"")</f>
        <v>82</v>
      </c>
      <c r="AY1552" s="2">
        <f>_xlfn.XLOOKUP($A1552,Results!$A$2:$A$2256,Results!T$2:T$2256,"")</f>
        <v>92</v>
      </c>
      <c r="AZ1552" s="2">
        <f>_xlfn.XLOOKUP($A1552,Results!$A$2:$A$2256,Results!U$2:U$2256,"")</f>
        <v>73</v>
      </c>
      <c r="BA1552" s="2">
        <f>_xlfn.XLOOKUP($A1552,Results!$A$2:$A$2256,Results!V$2:V$2256,"")</f>
        <v>0</v>
      </c>
      <c r="BB1552" s="2">
        <f>_xlfn.XLOOKUP($A1552,Results!$A$2:$A$2256,Results!W$2:W$2256,"")</f>
        <v>0</v>
      </c>
      <c r="BC1552" s="2">
        <f>_xlfn.XLOOKUP($A1552,Results!$A$2:$A$2256,Results!X$2:X$2256,"")</f>
        <v>0</v>
      </c>
      <c r="BD1552" s="2">
        <f>_xlfn.XLOOKUP($A1552,Results!$A$2:$A$2256,Results!Y$2:Y$2256,"")</f>
        <v>0</v>
      </c>
      <c r="BE1552" s="2">
        <f>_xlfn.XLOOKUP($A1552,Results!$A$2:$A$2256,Results!Z$2:Z$2256,"")</f>
        <v>0</v>
      </c>
    </row>
    <row r="1553" spans="1:57" ht="38.25" customHeight="1" x14ac:dyDescent="0.3">
      <c r="A1553">
        <v>907230</v>
      </c>
      <c r="B1553">
        <v>281993</v>
      </c>
      <c r="C1553" t="s">
        <v>36</v>
      </c>
      <c r="D1553" t="s">
        <v>4077</v>
      </c>
      <c r="E1553" s="2" t="str">
        <f>VLOOKUP(F1553,'RPA Vendor Data '!F$1:$G$2418,2)</f>
        <v>FROST ELECTRIC SUPPLY CO</v>
      </c>
      <c r="F1553" s="2">
        <v>11364</v>
      </c>
      <c r="G1553" s="2">
        <v>3</v>
      </c>
      <c r="H1553" t="s">
        <v>4792</v>
      </c>
      <c r="I1553">
        <v>1</v>
      </c>
      <c r="J1553" t="s">
        <v>58</v>
      </c>
      <c r="K1553" t="s">
        <v>58</v>
      </c>
      <c r="L1553">
        <v>133.71</v>
      </c>
      <c r="M1553" s="2" t="s">
        <v>4778</v>
      </c>
      <c r="N1553" s="85">
        <v>327</v>
      </c>
      <c r="O1553" t="s">
        <v>36</v>
      </c>
      <c r="P1553" t="s">
        <v>4781</v>
      </c>
      <c r="Q1553">
        <v>78174700327</v>
      </c>
      <c r="R1553">
        <v>1.34</v>
      </c>
      <c r="S1553" s="1">
        <v>45744.896888275463</v>
      </c>
      <c r="T1553" t="s">
        <v>42</v>
      </c>
      <c r="U1553" s="1">
        <v>45744.669444444437</v>
      </c>
      <c r="V1553" t="s">
        <v>43</v>
      </c>
      <c r="W1553" t="s">
        <v>36</v>
      </c>
      <c r="X1553">
        <v>0</v>
      </c>
      <c r="Y1553" t="s">
        <v>158</v>
      </c>
      <c r="Z1553">
        <v>133.71</v>
      </c>
      <c r="AA1553">
        <v>133.71</v>
      </c>
      <c r="AB1553">
        <v>193</v>
      </c>
      <c r="AC1553" t="s">
        <v>4227</v>
      </c>
      <c r="AD1553" t="s">
        <v>4227</v>
      </c>
      <c r="AE1553" t="s">
        <v>45</v>
      </c>
      <c r="AF1553" s="44">
        <v>31171609</v>
      </c>
      <c r="AG1553" s="18" t="s">
        <v>4793</v>
      </c>
      <c r="AH1553" s="18"/>
      <c r="AI1553" s="2" t="s">
        <v>48</v>
      </c>
      <c r="AJ1553" s="2" t="e">
        <f>VLOOKUP(A1553,'Classification Test Result'!$A$2:$D$2428,4,FALSE)</f>
        <v>#N/A</v>
      </c>
      <c r="AL1553" s="2">
        <f>_xlfn.XLOOKUP($A1553,Results!$A$2:$A$2256,Results!G$2:G$2256,"")</f>
        <v>0</v>
      </c>
      <c r="AM1553" s="2">
        <f>_xlfn.XLOOKUP($A1553,Results!$A$2:$A$2256,Results!H$2:H$2256,"")</f>
        <v>0</v>
      </c>
      <c r="AN1553" s="2">
        <f>_xlfn.XLOOKUP($A1553,Results!$A$2:$A$2256,Results!I$2:I$2256,"")</f>
        <v>0</v>
      </c>
      <c r="AO1553" s="2">
        <f>_xlfn.XLOOKUP($A1553,Results!$A$2:$A$2256,Results!J$2:J$2256,"")</f>
        <v>0</v>
      </c>
      <c r="AP1553" s="2">
        <f>_xlfn.XLOOKUP($A1553,Results!$A$2:$A$2256,Results!K$2:K$2256,"")</f>
        <v>0</v>
      </c>
      <c r="AQ1553" s="2">
        <f>_xlfn.XLOOKUP($A1553,Results!$A$2:$A$2256,Results!L$2:L$2256,"")</f>
        <v>0</v>
      </c>
      <c r="AR1553" s="2">
        <f>_xlfn.XLOOKUP($A1553,Results!$A$2:$A$2256,Results!M$2:M$2256,"")</f>
        <v>0</v>
      </c>
      <c r="AS1553" s="2">
        <f>_xlfn.XLOOKUP($A1553,Results!$A$2:$A$2256,Results!N$2:N$2256,"")</f>
        <v>0</v>
      </c>
      <c r="AT1553" s="2" t="str">
        <f>_xlfn.XLOOKUP($A1553,Results!$A$2:$A$2256,Results!O$2:O$2256,"")</f>
        <v>BRIDGEPORT FITTING</v>
      </c>
      <c r="AU1553" s="2" t="str">
        <f>_xlfn.XLOOKUP($A1553,Results!$A$2:$A$2256,Results!P$2:P$2256,"")</f>
        <v>BRIDGEPORT</v>
      </c>
      <c r="AV1553" s="2" t="str">
        <f>_xlfn.XLOOKUP($A1553,Results!$A$2:$A$2256,Results!Q$2:Q$2256,"")</f>
        <v>MULTIPLE_MATCHES_ONE_VALID</v>
      </c>
      <c r="AW1553" s="2">
        <f>_xlfn.XLOOKUP($A1553,Results!$A$2:$A$2256,Results!R$2:R$2256,"")</f>
        <v>0</v>
      </c>
      <c r="AX1553" s="2">
        <f>_xlfn.XLOOKUP($A1553,Results!$A$2:$A$2256,Results!S$2:S$2256,"")</f>
        <v>0</v>
      </c>
      <c r="AY1553" s="2">
        <f>_xlfn.XLOOKUP($A1553,Results!$A$2:$A$2256,Results!T$2:T$2256,"")</f>
        <v>50</v>
      </c>
      <c r="AZ1553" s="2">
        <f>_xlfn.XLOOKUP($A1553,Results!$A$2:$A$2256,Results!U$2:U$2256,"")</f>
        <v>0</v>
      </c>
      <c r="BA1553" s="2" t="str">
        <f>_xlfn.XLOOKUP($A1553,Results!$A$2:$A$2256,Results!V$2:V$2256,"")</f>
        <v>BRIDGEPORT FITTING</v>
      </c>
      <c r="BB1553" s="2">
        <f>_xlfn.XLOOKUP($A1553,Results!$A$2:$A$2256,Results!W$2:W$2256,"")</f>
        <v>82</v>
      </c>
      <c r="BC1553" s="2">
        <f>_xlfn.XLOOKUP($A1553,Results!$A$2:$A$2256,Results!X$2:X$2256,"")</f>
        <v>39121312</v>
      </c>
      <c r="BD1553" s="2">
        <f>_xlfn.XLOOKUP($A1553,Results!$A$2:$A$2256,Results!Y$2:Y$2256,"")</f>
        <v>82</v>
      </c>
      <c r="BE1553" s="2" t="b">
        <f>_xlfn.XLOOKUP($A1553,Results!$A$2:$A$2256,Results!Z$2:Z$2256,"")</f>
        <v>1</v>
      </c>
    </row>
    <row r="1554" spans="1:57" ht="38.25" customHeight="1" x14ac:dyDescent="0.3">
      <c r="A1554">
        <v>907231</v>
      </c>
      <c r="B1554">
        <v>281993</v>
      </c>
      <c r="C1554" t="s">
        <v>36</v>
      </c>
      <c r="D1554" t="s">
        <v>4077</v>
      </c>
      <c r="E1554" s="2" t="str">
        <f>VLOOKUP(F1554,'RPA Vendor Data '!F$1:$G$2418,2)</f>
        <v>FROST ELECTRIC SUPPLY CO</v>
      </c>
      <c r="F1554" s="2">
        <v>11364</v>
      </c>
      <c r="G1554" s="2">
        <v>1</v>
      </c>
      <c r="H1554" t="s">
        <v>4795</v>
      </c>
      <c r="I1554">
        <v>1</v>
      </c>
      <c r="J1554" t="s">
        <v>58</v>
      </c>
      <c r="K1554" t="s">
        <v>58</v>
      </c>
      <c r="L1554">
        <v>1403.85</v>
      </c>
      <c r="M1554" s="2" t="s">
        <v>4778</v>
      </c>
      <c r="N1554" s="85" t="s">
        <v>4796</v>
      </c>
      <c r="O1554" t="s">
        <v>36</v>
      </c>
      <c r="P1554" t="s">
        <v>4797</v>
      </c>
      <c r="Q1554">
        <v>78174791108</v>
      </c>
      <c r="R1554">
        <v>14.04</v>
      </c>
      <c r="S1554" s="1">
        <v>45744.896882210647</v>
      </c>
      <c r="T1554" t="s">
        <v>42</v>
      </c>
      <c r="U1554" s="1">
        <v>45744.669444444437</v>
      </c>
      <c r="V1554" t="s">
        <v>43</v>
      </c>
      <c r="W1554" t="s">
        <v>36</v>
      </c>
      <c r="X1554">
        <v>0</v>
      </c>
      <c r="Y1554" t="s">
        <v>158</v>
      </c>
      <c r="Z1554">
        <v>1403.85</v>
      </c>
      <c r="AA1554">
        <v>1403.85</v>
      </c>
      <c r="AB1554">
        <v>193</v>
      </c>
      <c r="AC1554" t="s">
        <v>4227</v>
      </c>
      <c r="AD1554" t="s">
        <v>4227</v>
      </c>
      <c r="AE1554" t="s">
        <v>45</v>
      </c>
      <c r="AF1554" s="44">
        <v>39131718</v>
      </c>
      <c r="AG1554" s="18" t="s">
        <v>4798</v>
      </c>
      <c r="AH1554" s="18"/>
      <c r="AI1554" s="2" t="s">
        <v>48</v>
      </c>
      <c r="AJ1554" s="2" t="e">
        <f>VLOOKUP(A1554,'Classification Test Result'!$A$2:$D$2428,4,FALSE)</f>
        <v>#N/A</v>
      </c>
      <c r="AL1554" s="2">
        <f>_xlfn.XLOOKUP($A1554,Results!$A$2:$A$2256,Results!G$2:G$2256,"")</f>
        <v>335706</v>
      </c>
      <c r="AM1554" s="2" t="str">
        <f>_xlfn.XLOOKUP($A1554,Results!$A$2:$A$2256,Results!H$2:H$2256,"")</f>
        <v>1108DC</v>
      </c>
      <c r="AN1554" s="2" t="str">
        <f>_xlfn.XLOOKUP($A1554,Results!$A$2:$A$2256,Results!I$2:I$2256,"")</f>
        <v>BRIDGEPORT FITTING</v>
      </c>
      <c r="AO1554" s="2">
        <f>_xlfn.XLOOKUP($A1554,Results!$A$2:$A$2256,Results!J$2:J$2256,"")</f>
        <v>781747911087</v>
      </c>
      <c r="AP1554" s="2">
        <f>_xlfn.XLOOKUP($A1554,Results!$A$2:$A$2256,Results!K$2:K$2256,"")</f>
        <v>39131718</v>
      </c>
      <c r="AQ1554" s="2" t="str">
        <f>_xlfn.XLOOKUP($A1554,Results!$A$2:$A$2256,Results!L$2:L$2256,"")</f>
        <v>AK10622691</v>
      </c>
      <c r="AR1554" s="2">
        <f>_xlfn.XLOOKUP($A1554,Results!$A$2:$A$2256,Results!M$2:M$2256,"")</f>
        <v>917440</v>
      </c>
      <c r="AS1554" s="2" t="str">
        <f>_xlfn.XLOOKUP($A1554,Results!$A$2:$A$2256,Results!N$2:N$2256,"")</f>
        <v>BRDGPORT 1108-DC 2-1/2 BUSHED NIP</v>
      </c>
      <c r="AT1554" s="2" t="str">
        <f>_xlfn.XLOOKUP($A1554,Results!$A$2:$A$2256,Results!O$2:O$2256,"")</f>
        <v>BRIDGEPORT FITTING</v>
      </c>
      <c r="AU1554" s="2" t="str">
        <f>_xlfn.XLOOKUP($A1554,Results!$A$2:$A$2256,Results!P$2:P$2256,"")</f>
        <v>BRIDGEPORT</v>
      </c>
      <c r="AV1554" s="2" t="str">
        <f>_xlfn.XLOOKUP($A1554,Results!$A$2:$A$2256,Results!Q$2:Q$2256,"")</f>
        <v>MULTIPLE_MATCHES_ONE_VALID</v>
      </c>
      <c r="AW1554" s="2" t="str">
        <f>_xlfn.XLOOKUP($A1554,Results!$A$2:$A$2256,Results!R$2:R$2256,"")</f>
        <v>0.6658864349682123</v>
      </c>
      <c r="AX1554" s="2">
        <f>_xlfn.XLOOKUP($A1554,Results!$A$2:$A$2256,Results!S$2:S$2256,"")</f>
        <v>100</v>
      </c>
      <c r="AY1554" s="2">
        <f>_xlfn.XLOOKUP($A1554,Results!$A$2:$A$2256,Results!T$2:T$2256,"")</f>
        <v>96</v>
      </c>
      <c r="AZ1554" s="2">
        <f>_xlfn.XLOOKUP($A1554,Results!$A$2:$A$2256,Results!U$2:U$2256,"")</f>
        <v>86</v>
      </c>
      <c r="BA1554" s="2" t="str">
        <f>_xlfn.XLOOKUP($A1554,Results!$A$2:$A$2256,Results!V$2:V$2256,"")</f>
        <v>BRIDGEPORT FITTING</v>
      </c>
      <c r="BB1554" s="2">
        <f>_xlfn.XLOOKUP($A1554,Results!$A$2:$A$2256,Results!W$2:W$2256,"")</f>
        <v>63</v>
      </c>
      <c r="BC1554" s="2">
        <f>_xlfn.XLOOKUP($A1554,Results!$A$2:$A$2256,Results!X$2:X$2256,"")</f>
        <v>39131718</v>
      </c>
      <c r="BD1554" s="2">
        <f>_xlfn.XLOOKUP($A1554,Results!$A$2:$A$2256,Results!Y$2:Y$2256,"")</f>
        <v>78</v>
      </c>
      <c r="BE1554" s="2" t="b">
        <f>_xlfn.XLOOKUP($A1554,Results!$A$2:$A$2256,Results!Z$2:Z$2256,"")</f>
        <v>1</v>
      </c>
    </row>
    <row r="1555" spans="1:57" ht="38.25" customHeight="1" x14ac:dyDescent="0.3">
      <c r="A1555">
        <v>907232</v>
      </c>
      <c r="B1555">
        <v>281672</v>
      </c>
      <c r="C1555" t="s">
        <v>36</v>
      </c>
      <c r="D1555" t="s">
        <v>623</v>
      </c>
      <c r="E1555" s="2" t="str">
        <f>VLOOKUP(F1555,'RPA Vendor Data '!F$1:$G$2418,2)</f>
        <v>VIKING ELECTRIC</v>
      </c>
      <c r="F1555" s="2">
        <v>13536</v>
      </c>
      <c r="G1555" s="2">
        <v>13</v>
      </c>
      <c r="H1555" t="s">
        <v>4800</v>
      </c>
      <c r="I1555">
        <v>50</v>
      </c>
      <c r="J1555" t="s">
        <v>389</v>
      </c>
      <c r="K1555" t="s">
        <v>58</v>
      </c>
      <c r="L1555">
        <v>127.17</v>
      </c>
      <c r="M1555" s="2" t="s">
        <v>4794</v>
      </c>
      <c r="N1555" s="85">
        <v>942</v>
      </c>
      <c r="O1555" t="s">
        <v>36</v>
      </c>
      <c r="P1555" t="s">
        <v>4801</v>
      </c>
      <c r="Q1555" t="s">
        <v>36</v>
      </c>
      <c r="R1555">
        <v>63.59</v>
      </c>
      <c r="S1555" s="1">
        <v>45744.501031944441</v>
      </c>
      <c r="T1555" t="s">
        <v>42</v>
      </c>
      <c r="U1555" s="1">
        <v>45744.290972222218</v>
      </c>
      <c r="V1555" t="s">
        <v>43</v>
      </c>
      <c r="W1555" t="s">
        <v>36</v>
      </c>
      <c r="X1555">
        <v>13</v>
      </c>
      <c r="Y1555" t="s">
        <v>158</v>
      </c>
      <c r="Z1555">
        <v>127.17</v>
      </c>
      <c r="AA1555">
        <v>127.17</v>
      </c>
      <c r="AB1555">
        <v>136</v>
      </c>
      <c r="AC1555" t="s">
        <v>4227</v>
      </c>
      <c r="AD1555" t="s">
        <v>4227</v>
      </c>
      <c r="AE1555" t="s">
        <v>45</v>
      </c>
      <c r="AF1555" s="44">
        <v>31162906</v>
      </c>
      <c r="AG1555" s="18" t="s">
        <v>4802</v>
      </c>
      <c r="AH1555" s="18"/>
      <c r="AI1555" s="2" t="s">
        <v>48</v>
      </c>
      <c r="AJ1555" s="2" t="e">
        <f>VLOOKUP(A1555,'Classification Test Result'!$A$2:$D$2428,4,FALSE)</f>
        <v>#N/A</v>
      </c>
      <c r="AL1555" s="2">
        <f>_xlfn.XLOOKUP($A1555,Results!$A$2:$A$2256,Results!G$2:G$2256,"")</f>
        <v>0</v>
      </c>
      <c r="AM1555" s="2">
        <f>_xlfn.XLOOKUP($A1555,Results!$A$2:$A$2256,Results!H$2:H$2256,"")</f>
        <v>0</v>
      </c>
      <c r="AN1555" s="2">
        <f>_xlfn.XLOOKUP($A1555,Results!$A$2:$A$2256,Results!I$2:I$2256,"")</f>
        <v>0</v>
      </c>
      <c r="AO1555" s="2">
        <f>_xlfn.XLOOKUP($A1555,Results!$A$2:$A$2256,Results!J$2:J$2256,"")</f>
        <v>0</v>
      </c>
      <c r="AP1555" s="2">
        <f>_xlfn.XLOOKUP($A1555,Results!$A$2:$A$2256,Results!K$2:K$2256,"")</f>
        <v>0</v>
      </c>
      <c r="AQ1555" s="2">
        <f>_xlfn.XLOOKUP($A1555,Results!$A$2:$A$2256,Results!L$2:L$2256,"")</f>
        <v>0</v>
      </c>
      <c r="AR1555" s="2">
        <f>_xlfn.XLOOKUP($A1555,Results!$A$2:$A$2256,Results!M$2:M$2256,"")</f>
        <v>0</v>
      </c>
      <c r="AS1555" s="2">
        <f>_xlfn.XLOOKUP($A1555,Results!$A$2:$A$2256,Results!N$2:N$2256,"")</f>
        <v>0</v>
      </c>
      <c r="AT1555" s="2" t="str">
        <f>_xlfn.XLOOKUP($A1555,Results!$A$2:$A$2256,Results!O$2:O$2256,"")</f>
        <v>BRIDGEPORT FITTING</v>
      </c>
      <c r="AU1555" s="2" t="str">
        <f>_xlfn.XLOOKUP($A1555,Results!$A$2:$A$2256,Results!P$2:P$2256,"")</f>
        <v>BRI</v>
      </c>
      <c r="AV1555" s="2" t="str">
        <f>_xlfn.XLOOKUP($A1555,Results!$A$2:$A$2256,Results!Q$2:Q$2256,"")</f>
        <v>SINGLE_MATCH</v>
      </c>
      <c r="AW1555" s="2">
        <f>_xlfn.XLOOKUP($A1555,Results!$A$2:$A$2256,Results!R$2:R$2256,"")</f>
        <v>0</v>
      </c>
      <c r="AX1555" s="2">
        <f>_xlfn.XLOOKUP($A1555,Results!$A$2:$A$2256,Results!S$2:S$2256,"")</f>
        <v>0</v>
      </c>
      <c r="AY1555" s="2">
        <f>_xlfn.XLOOKUP($A1555,Results!$A$2:$A$2256,Results!T$2:T$2256,"")</f>
        <v>60</v>
      </c>
      <c r="AZ1555" s="2">
        <f>_xlfn.XLOOKUP($A1555,Results!$A$2:$A$2256,Results!U$2:U$2256,"")</f>
        <v>0</v>
      </c>
      <c r="BA1555" s="2" t="str">
        <f>_xlfn.XLOOKUP($A1555,Results!$A$2:$A$2256,Results!V$2:V$2256,"")</f>
        <v>M &amp; W ELECTRIC MANUFACTURING CO</v>
      </c>
      <c r="BB1555" s="2">
        <f>_xlfn.XLOOKUP($A1555,Results!$A$2:$A$2256,Results!W$2:W$2256,"")</f>
        <v>83</v>
      </c>
      <c r="BC1555" s="2">
        <f>_xlfn.XLOOKUP($A1555,Results!$A$2:$A$2256,Results!X$2:X$2256,"")</f>
        <v>39121700</v>
      </c>
      <c r="BD1555" s="2">
        <f>_xlfn.XLOOKUP($A1555,Results!$A$2:$A$2256,Results!Y$2:Y$2256,"")</f>
        <v>83</v>
      </c>
      <c r="BE1555" s="2" t="b">
        <f>_xlfn.XLOOKUP($A1555,Results!$A$2:$A$2256,Results!Z$2:Z$2256,"")</f>
        <v>1</v>
      </c>
    </row>
    <row r="1556" spans="1:57" ht="38.25" customHeight="1" x14ac:dyDescent="0.3">
      <c r="A1556">
        <v>907233</v>
      </c>
      <c r="B1556">
        <v>281672</v>
      </c>
      <c r="C1556" t="s">
        <v>36</v>
      </c>
      <c r="D1556" t="s">
        <v>623</v>
      </c>
      <c r="E1556" s="2" t="str">
        <f>VLOOKUP(F1556,'RPA Vendor Data '!F$1:$G$2418,2)</f>
        <v>VIKING ELECTRIC</v>
      </c>
      <c r="F1556" s="2">
        <v>13536</v>
      </c>
      <c r="G1556" s="2">
        <v>14</v>
      </c>
      <c r="H1556" t="s">
        <v>4803</v>
      </c>
      <c r="I1556">
        <v>50</v>
      </c>
      <c r="J1556" t="s">
        <v>389</v>
      </c>
      <c r="K1556" t="s">
        <v>58</v>
      </c>
      <c r="L1556">
        <v>89.45</v>
      </c>
      <c r="M1556" s="2" t="s">
        <v>4794</v>
      </c>
      <c r="N1556" s="85">
        <v>902</v>
      </c>
      <c r="O1556" t="s">
        <v>36</v>
      </c>
      <c r="P1556" t="s">
        <v>4804</v>
      </c>
      <c r="Q1556" t="s">
        <v>36</v>
      </c>
      <c r="R1556">
        <v>44.73</v>
      </c>
      <c r="S1556" s="1">
        <v>45744.500960185193</v>
      </c>
      <c r="T1556" t="s">
        <v>42</v>
      </c>
      <c r="U1556" s="1">
        <v>45744.290972222218</v>
      </c>
      <c r="V1556" t="s">
        <v>43</v>
      </c>
      <c r="W1556" t="s">
        <v>36</v>
      </c>
      <c r="X1556">
        <v>14</v>
      </c>
      <c r="Y1556" t="s">
        <v>158</v>
      </c>
      <c r="Z1556">
        <v>89.45</v>
      </c>
      <c r="AA1556">
        <v>89.45</v>
      </c>
      <c r="AB1556">
        <v>136</v>
      </c>
      <c r="AC1556" t="s">
        <v>4227</v>
      </c>
      <c r="AD1556" t="s">
        <v>4227</v>
      </c>
      <c r="AE1556" t="s">
        <v>45</v>
      </c>
      <c r="AF1556" s="44">
        <v>31162306</v>
      </c>
      <c r="AG1556" s="18" t="s">
        <v>4805</v>
      </c>
      <c r="AH1556" s="18"/>
      <c r="AI1556" s="2" t="s">
        <v>48</v>
      </c>
      <c r="AJ1556" s="2" t="e">
        <f>VLOOKUP(A1556,'Classification Test Result'!$A$2:$D$2428,4,FALSE)</f>
        <v>#N/A</v>
      </c>
      <c r="AL1556" s="2">
        <f>_xlfn.XLOOKUP($A1556,Results!$A$2:$A$2256,Results!G$2:G$2256,"")</f>
        <v>0</v>
      </c>
      <c r="AM1556" s="2">
        <f>_xlfn.XLOOKUP($A1556,Results!$A$2:$A$2256,Results!H$2:H$2256,"")</f>
        <v>0</v>
      </c>
      <c r="AN1556" s="2">
        <f>_xlfn.XLOOKUP($A1556,Results!$A$2:$A$2256,Results!I$2:I$2256,"")</f>
        <v>0</v>
      </c>
      <c r="AO1556" s="2">
        <f>_xlfn.XLOOKUP($A1556,Results!$A$2:$A$2256,Results!J$2:J$2256,"")</f>
        <v>0</v>
      </c>
      <c r="AP1556" s="2">
        <f>_xlfn.XLOOKUP($A1556,Results!$A$2:$A$2256,Results!K$2:K$2256,"")</f>
        <v>0</v>
      </c>
      <c r="AQ1556" s="2">
        <f>_xlfn.XLOOKUP($A1556,Results!$A$2:$A$2256,Results!L$2:L$2256,"")</f>
        <v>0</v>
      </c>
      <c r="AR1556" s="2">
        <f>_xlfn.XLOOKUP($A1556,Results!$A$2:$A$2256,Results!M$2:M$2256,"")</f>
        <v>0</v>
      </c>
      <c r="AS1556" s="2">
        <f>_xlfn.XLOOKUP($A1556,Results!$A$2:$A$2256,Results!N$2:N$2256,"")</f>
        <v>0</v>
      </c>
      <c r="AT1556" s="2" t="str">
        <f>_xlfn.XLOOKUP($A1556,Results!$A$2:$A$2256,Results!O$2:O$2256,"")</f>
        <v>BRIDGEPORT FITTING</v>
      </c>
      <c r="AU1556" s="2" t="str">
        <f>_xlfn.XLOOKUP($A1556,Results!$A$2:$A$2256,Results!P$2:P$2256,"")</f>
        <v>BRI</v>
      </c>
      <c r="AV1556" s="2" t="str">
        <f>_xlfn.XLOOKUP($A1556,Results!$A$2:$A$2256,Results!Q$2:Q$2256,"")</f>
        <v>SINGLE_MATCH</v>
      </c>
      <c r="AW1556" s="2">
        <f>_xlfn.XLOOKUP($A1556,Results!$A$2:$A$2256,Results!R$2:R$2256,"")</f>
        <v>0</v>
      </c>
      <c r="AX1556" s="2">
        <f>_xlfn.XLOOKUP($A1556,Results!$A$2:$A$2256,Results!S$2:S$2256,"")</f>
        <v>0</v>
      </c>
      <c r="AY1556" s="2">
        <f>_xlfn.XLOOKUP($A1556,Results!$A$2:$A$2256,Results!T$2:T$2256,"")</f>
        <v>60</v>
      </c>
      <c r="AZ1556" s="2">
        <f>_xlfn.XLOOKUP($A1556,Results!$A$2:$A$2256,Results!U$2:U$2256,"")</f>
        <v>0</v>
      </c>
      <c r="BA1556" s="2" t="str">
        <f>_xlfn.XLOOKUP($A1556,Results!$A$2:$A$2256,Results!V$2:V$2256,"")</f>
        <v>M &amp; W ELECTRIC MANUFACTURING CO</v>
      </c>
      <c r="BB1556" s="2">
        <f>_xlfn.XLOOKUP($A1556,Results!$A$2:$A$2256,Results!W$2:W$2256,"")</f>
        <v>52</v>
      </c>
      <c r="BC1556" s="2">
        <f>_xlfn.XLOOKUP($A1556,Results!$A$2:$A$2256,Results!X$2:X$2256,"")</f>
        <v>39121700</v>
      </c>
      <c r="BD1556" s="2">
        <f>_xlfn.XLOOKUP($A1556,Results!$A$2:$A$2256,Results!Y$2:Y$2256,"")</f>
        <v>68</v>
      </c>
      <c r="BE1556" s="2" t="b">
        <f>_xlfn.XLOOKUP($A1556,Results!$A$2:$A$2256,Results!Z$2:Z$2256,"")</f>
        <v>1</v>
      </c>
    </row>
    <row r="1557" spans="1:57" ht="38.25" customHeight="1" x14ac:dyDescent="0.3">
      <c r="A1557">
        <v>907234</v>
      </c>
      <c r="B1557">
        <v>281305</v>
      </c>
      <c r="C1557" t="s">
        <v>36</v>
      </c>
      <c r="D1557" t="s">
        <v>263</v>
      </c>
      <c r="E1557" s="2" t="str">
        <f>VLOOKUP(F1557,'RPA Vendor Data '!F$1:$G$2418,2)</f>
        <v>CRAWFORD ELECTRIC SUPPLY</v>
      </c>
      <c r="F1557" s="2">
        <v>10895</v>
      </c>
      <c r="G1557" s="2">
        <v>2</v>
      </c>
      <c r="H1557" t="s">
        <v>4806</v>
      </c>
      <c r="I1557">
        <v>100</v>
      </c>
      <c r="J1557" t="s">
        <v>389</v>
      </c>
      <c r="K1557" t="s">
        <v>58</v>
      </c>
      <c r="L1557">
        <v>7.78</v>
      </c>
      <c r="M1557" s="2" t="s">
        <v>4807</v>
      </c>
      <c r="N1557" s="85" t="s">
        <v>4808</v>
      </c>
      <c r="O1557" t="s">
        <v>36</v>
      </c>
      <c r="P1557" t="s">
        <v>36</v>
      </c>
      <c r="Q1557">
        <v>78174702890</v>
      </c>
      <c r="R1557">
        <v>7.78</v>
      </c>
      <c r="S1557" s="1">
        <v>45744.166885648148</v>
      </c>
      <c r="T1557" t="s">
        <v>42</v>
      </c>
      <c r="U1557" s="1">
        <v>45743.955555555563</v>
      </c>
      <c r="V1557" t="s">
        <v>43</v>
      </c>
      <c r="W1557" t="s">
        <v>36</v>
      </c>
      <c r="X1557">
        <v>3</v>
      </c>
      <c r="Y1557">
        <v>999</v>
      </c>
      <c r="Z1557" t="s">
        <v>36</v>
      </c>
      <c r="AA1557" t="s">
        <v>36</v>
      </c>
      <c r="AB1557" t="s">
        <v>36</v>
      </c>
      <c r="AC1557" t="s">
        <v>4227</v>
      </c>
      <c r="AD1557" t="s">
        <v>4227</v>
      </c>
      <c r="AE1557" t="s">
        <v>45</v>
      </c>
      <c r="AF1557" s="44">
        <v>31162306</v>
      </c>
      <c r="AG1557" s="18" t="s">
        <v>4809</v>
      </c>
      <c r="AH1557" s="18"/>
      <c r="AI1557" s="2" t="s">
        <v>48</v>
      </c>
      <c r="AJ1557" s="2" t="e">
        <f>VLOOKUP(A1557,'Classification Test Result'!$A$2:$D$2428,4,FALSE)</f>
        <v>#N/A</v>
      </c>
      <c r="AL1557" s="2">
        <f>_xlfn.XLOOKUP($A1557,Results!$A$2:$A$2256,Results!G$2:G$2256,"")</f>
        <v>337337</v>
      </c>
      <c r="AM1557" s="2" t="str">
        <f>_xlfn.XLOOKUP($A1557,Results!$A$2:$A$2256,Results!H$2:H$2256,"")</f>
        <v>890MC</v>
      </c>
      <c r="AN1557" s="2" t="str">
        <f>_xlfn.XLOOKUP($A1557,Results!$A$2:$A$2256,Results!I$2:I$2256,"")</f>
        <v>BRIDGEPORT FITTING</v>
      </c>
      <c r="AO1557" s="2">
        <f>_xlfn.XLOOKUP($A1557,Results!$A$2:$A$2256,Results!J$2:J$2256,"")</f>
        <v>781747028907</v>
      </c>
      <c r="AP1557" s="2">
        <f>_xlfn.XLOOKUP($A1557,Results!$A$2:$A$2256,Results!K$2:K$2256,"")</f>
        <v>39121700</v>
      </c>
      <c r="AQ1557" s="2" t="str">
        <f>_xlfn.XLOOKUP($A1557,Results!$A$2:$A$2256,Results!L$2:L$2256,"")</f>
        <v>AK10623887</v>
      </c>
      <c r="AR1557" s="2">
        <f>_xlfn.XLOOKUP($A1557,Results!$A$2:$A$2256,Results!M$2:M$2256,"")</f>
        <v>701366</v>
      </c>
      <c r="AS1557" s="2" t="str">
        <f>_xlfn.XLOOKUP($A1557,Results!$A$2:$A$2256,Results!N$2:N$2256,"")</f>
        <v>BRDGPORT 890-MC 14/2-12/2 STRAP</v>
      </c>
      <c r="AT1557" s="2" t="str">
        <f>_xlfn.XLOOKUP($A1557,Results!$A$2:$A$2256,Results!O$2:O$2256,"")</f>
        <v>BRIDGEPORT FITTING</v>
      </c>
      <c r="AU1557" s="2" t="str">
        <f>_xlfn.XLOOKUP($A1557,Results!$A$2:$A$2256,Results!P$2:P$2256,"")</f>
        <v>BRI</v>
      </c>
      <c r="AV1557" s="2" t="str">
        <f>_xlfn.XLOOKUP($A1557,Results!$A$2:$A$2256,Results!Q$2:Q$2256,"")</f>
        <v>SINGLE_MATCH</v>
      </c>
      <c r="AW1557" s="2" t="str">
        <f>_xlfn.XLOOKUP($A1557,Results!$A$2:$A$2256,Results!R$2:R$2256,"")</f>
        <v>0.8657381368256905</v>
      </c>
      <c r="AX1557" s="2">
        <f>_xlfn.XLOOKUP($A1557,Results!$A$2:$A$2256,Results!S$2:S$2256,"")</f>
        <v>100</v>
      </c>
      <c r="AY1557" s="2">
        <f>_xlfn.XLOOKUP($A1557,Results!$A$2:$A$2256,Results!T$2:T$2256,"")</f>
        <v>100</v>
      </c>
      <c r="AZ1557" s="2">
        <f>_xlfn.XLOOKUP($A1557,Results!$A$2:$A$2256,Results!U$2:U$2256,"")</f>
        <v>100</v>
      </c>
      <c r="BA1557" s="2" t="str">
        <f>_xlfn.XLOOKUP($A1557,Results!$A$2:$A$2256,Results!V$2:V$2256,"")</f>
        <v>BRIDGEPORT FITTING</v>
      </c>
      <c r="BB1557" s="2">
        <f>_xlfn.XLOOKUP($A1557,Results!$A$2:$A$2256,Results!W$2:W$2256,"")</f>
        <v>53</v>
      </c>
      <c r="BC1557" s="2">
        <f>_xlfn.XLOOKUP($A1557,Results!$A$2:$A$2256,Results!X$2:X$2256,"")</f>
        <v>39121700</v>
      </c>
      <c r="BD1557" s="2">
        <f>_xlfn.XLOOKUP($A1557,Results!$A$2:$A$2256,Results!Y$2:Y$2256,"")</f>
        <v>76</v>
      </c>
      <c r="BE1557" s="2" t="b">
        <f>_xlfn.XLOOKUP($A1557,Results!$A$2:$A$2256,Results!Z$2:Z$2256,"")</f>
        <v>1</v>
      </c>
    </row>
    <row r="1558" spans="1:57" ht="38.25" customHeight="1" x14ac:dyDescent="0.3">
      <c r="A1558">
        <v>907235</v>
      </c>
      <c r="B1558">
        <v>281886</v>
      </c>
      <c r="C1558" t="s">
        <v>36</v>
      </c>
      <c r="D1558" t="s">
        <v>591</v>
      </c>
      <c r="E1558" s="2" t="str">
        <f>VLOOKUP(F1558,'RPA Vendor Data '!F$1:$G$2418,2)</f>
        <v>DOMINION ELECTRIC SUPPLY</v>
      </c>
      <c r="F1558" s="2">
        <v>11048</v>
      </c>
      <c r="G1558" s="2">
        <v>14</v>
      </c>
      <c r="H1558" t="s">
        <v>4812</v>
      </c>
      <c r="I1558">
        <v>1</v>
      </c>
      <c r="J1558" t="s">
        <v>389</v>
      </c>
      <c r="K1558" t="s">
        <v>58</v>
      </c>
      <c r="L1558">
        <v>1459.2</v>
      </c>
      <c r="M1558" s="2" t="s">
        <v>4794</v>
      </c>
      <c r="N1558" s="85" t="s">
        <v>4813</v>
      </c>
      <c r="O1558" t="s">
        <v>36</v>
      </c>
      <c r="P1558" t="s">
        <v>4814</v>
      </c>
      <c r="Q1558" t="s">
        <v>36</v>
      </c>
      <c r="R1558">
        <v>14.59</v>
      </c>
      <c r="S1558" s="1">
        <v>45744.667987499997</v>
      </c>
      <c r="T1558" t="s">
        <v>42</v>
      </c>
      <c r="U1558" s="1">
        <v>45744.448611111111</v>
      </c>
      <c r="V1558" t="s">
        <v>43</v>
      </c>
      <c r="W1558" t="s">
        <v>36</v>
      </c>
      <c r="X1558">
        <v>14</v>
      </c>
      <c r="Y1558" t="s">
        <v>158</v>
      </c>
      <c r="Z1558">
        <v>1459.2</v>
      </c>
      <c r="AA1558">
        <v>1459.2</v>
      </c>
      <c r="AB1558">
        <v>191</v>
      </c>
      <c r="AC1558" t="s">
        <v>4227</v>
      </c>
      <c r="AD1558" t="s">
        <v>4227</v>
      </c>
      <c r="AE1558" t="s">
        <v>45</v>
      </c>
      <c r="AF1558" s="44">
        <v>39121419</v>
      </c>
      <c r="AG1558" s="18" t="s">
        <v>4815</v>
      </c>
      <c r="AI1558" s="2" t="s">
        <v>48</v>
      </c>
      <c r="AJ1558" s="2" t="e">
        <f>VLOOKUP(A1558,'Classification Test Result'!$A$2:$D$2428,4,FALSE)</f>
        <v>#N/A</v>
      </c>
      <c r="AL1558" s="2">
        <f>_xlfn.XLOOKUP($A1558,Results!$A$2:$A$2256,Results!G$2:G$2256,"")</f>
        <v>335964</v>
      </c>
      <c r="AM1558" s="2" t="str">
        <f>_xlfn.XLOOKUP($A1558,Results!$A$2:$A$2256,Results!H$2:H$2256,"")</f>
        <v>809DC2</v>
      </c>
      <c r="AN1558" s="2" t="str">
        <f>_xlfn.XLOOKUP($A1558,Results!$A$2:$A$2256,Results!I$2:I$2256,"")</f>
        <v>BRIDGEPORT FITTING</v>
      </c>
      <c r="AO1558" s="2">
        <f>_xlfn.XLOOKUP($A1558,Results!$A$2:$A$2256,Results!J$2:J$2256,"")</f>
        <v>781747158093</v>
      </c>
      <c r="AP1558" s="2">
        <f>_xlfn.XLOOKUP($A1558,Results!$A$2:$A$2256,Results!K$2:K$2256,"")</f>
        <v>39131700</v>
      </c>
      <c r="AQ1558" s="2" t="str">
        <f>_xlfn.XLOOKUP($A1558,Results!$A$2:$A$2256,Results!L$2:L$2256,"")</f>
        <v>AK10623846</v>
      </c>
      <c r="AR1558" s="2">
        <f>_xlfn.XLOOKUP($A1558,Results!$A$2:$A$2256,Results!M$2:M$2256,"")</f>
        <v>200929</v>
      </c>
      <c r="AS1558" s="2" t="str">
        <f>_xlfn.XLOOKUP($A1558,Results!$A$2:$A$2256,Results!N$2:N$2256,"")</f>
        <v>BRDGPORT 809-DC2 1-1/2 90D FLEXCONN</v>
      </c>
      <c r="AT1558" s="2" t="str">
        <f>_xlfn.XLOOKUP($A1558,Results!$A$2:$A$2256,Results!O$2:O$2256,"")</f>
        <v>BRIDGEPORT FITTING</v>
      </c>
      <c r="AU1558" s="2" t="str">
        <f>_xlfn.XLOOKUP($A1558,Results!$A$2:$A$2256,Results!P$2:P$2256,"")</f>
        <v>BRI</v>
      </c>
      <c r="AV1558" s="2" t="str">
        <f>_xlfn.XLOOKUP($A1558,Results!$A$2:$A$2256,Results!Q$2:Q$2256,"")</f>
        <v>MULTIPLE_MATCHES_ONE_VALID</v>
      </c>
      <c r="AW1558" s="2" t="str">
        <f>_xlfn.XLOOKUP($A1558,Results!$A$2:$A$2256,Results!R$2:R$2256,"")</f>
        <v>0.8052336084395526</v>
      </c>
      <c r="AX1558" s="2">
        <f>_xlfn.XLOOKUP($A1558,Results!$A$2:$A$2256,Results!S$2:S$2256,"")</f>
        <v>100</v>
      </c>
      <c r="AY1558" s="2">
        <f>_xlfn.XLOOKUP($A1558,Results!$A$2:$A$2256,Results!T$2:T$2256,"")</f>
        <v>89</v>
      </c>
      <c r="AZ1558" s="2">
        <f>_xlfn.XLOOKUP($A1558,Results!$A$2:$A$2256,Results!U$2:U$2256,"")</f>
        <v>98</v>
      </c>
      <c r="BA1558" s="2" t="str">
        <f>_xlfn.XLOOKUP($A1558,Results!$A$2:$A$2256,Results!V$2:V$2256,"")</f>
        <v>BRIDGEPORT FITTING</v>
      </c>
      <c r="BB1558" s="2">
        <f>_xlfn.XLOOKUP($A1558,Results!$A$2:$A$2256,Results!W$2:W$2256,"")</f>
        <v>84</v>
      </c>
      <c r="BC1558" s="2">
        <f>_xlfn.XLOOKUP($A1558,Results!$A$2:$A$2256,Results!X$2:X$2256,"")</f>
        <v>0</v>
      </c>
      <c r="BD1558" s="2">
        <f>_xlfn.XLOOKUP($A1558,Results!$A$2:$A$2256,Results!Y$2:Y$2256,"")</f>
        <v>0</v>
      </c>
      <c r="BE1558" s="2" t="b">
        <f>_xlfn.XLOOKUP($A1558,Results!$A$2:$A$2256,Results!Z$2:Z$2256,"")</f>
        <v>1</v>
      </c>
    </row>
    <row r="1559" spans="1:57" ht="38.25" customHeight="1" x14ac:dyDescent="0.3">
      <c r="A1559">
        <v>907236</v>
      </c>
      <c r="B1559">
        <v>281886</v>
      </c>
      <c r="C1559" t="s">
        <v>36</v>
      </c>
      <c r="D1559" t="s">
        <v>591</v>
      </c>
      <c r="E1559" s="2" t="str">
        <f>VLOOKUP(F1559,'RPA Vendor Data '!F$1:$G$2418,2)</f>
        <v>DOMINION ELECTRIC SUPPLY</v>
      </c>
      <c r="F1559" s="2">
        <v>11048</v>
      </c>
      <c r="G1559" s="2">
        <v>27</v>
      </c>
      <c r="H1559" t="s">
        <v>4816</v>
      </c>
      <c r="I1559">
        <v>5</v>
      </c>
      <c r="J1559" t="s">
        <v>389</v>
      </c>
      <c r="K1559" t="s">
        <v>58</v>
      </c>
      <c r="L1559">
        <v>192.24</v>
      </c>
      <c r="M1559" s="2" t="s">
        <v>4794</v>
      </c>
      <c r="N1559" s="85" t="s">
        <v>4817</v>
      </c>
      <c r="O1559" t="s">
        <v>36</v>
      </c>
      <c r="P1559" t="s">
        <v>4818</v>
      </c>
      <c r="Q1559" t="s">
        <v>36</v>
      </c>
      <c r="R1559">
        <v>9.61</v>
      </c>
      <c r="S1559" s="1">
        <v>45744.667918865744</v>
      </c>
      <c r="T1559" t="s">
        <v>42</v>
      </c>
      <c r="U1559" s="1">
        <v>45744.449305555558</v>
      </c>
      <c r="V1559" t="s">
        <v>43</v>
      </c>
      <c r="W1559" t="s">
        <v>36</v>
      </c>
      <c r="X1559">
        <v>27</v>
      </c>
      <c r="Y1559" t="s">
        <v>158</v>
      </c>
      <c r="Z1559">
        <v>192.24</v>
      </c>
      <c r="AA1559">
        <v>192.24</v>
      </c>
      <c r="AB1559">
        <v>191</v>
      </c>
      <c r="AC1559" t="s">
        <v>4227</v>
      </c>
      <c r="AD1559" t="s">
        <v>4227</v>
      </c>
      <c r="AE1559" t="s">
        <v>45</v>
      </c>
      <c r="AF1559" s="44" t="s">
        <v>46</v>
      </c>
      <c r="AG1559" s="18" t="s">
        <v>4819</v>
      </c>
      <c r="AI1559" s="2" t="s">
        <v>48</v>
      </c>
      <c r="AJ1559" s="2" t="e">
        <f>VLOOKUP(A1559,'Classification Test Result'!$A$2:$D$2428,4,FALSE)</f>
        <v>#N/A</v>
      </c>
      <c r="AL1559" s="2">
        <f>_xlfn.XLOOKUP($A1559,Results!$A$2:$A$2256,Results!G$2:G$2256,"")</f>
        <v>335962</v>
      </c>
      <c r="AM1559" s="2" t="str">
        <f>_xlfn.XLOOKUP($A1559,Results!$A$2:$A$2256,Results!H$2:H$2256,"")</f>
        <v>806DC2</v>
      </c>
      <c r="AN1559" s="2" t="str">
        <f>_xlfn.XLOOKUP($A1559,Results!$A$2:$A$2256,Results!I$2:I$2256,"")</f>
        <v>BRIDGEPORT FITTING</v>
      </c>
      <c r="AO1559" s="2">
        <f>_xlfn.XLOOKUP($A1559,Results!$A$2:$A$2256,Results!J$2:J$2256,"")</f>
        <v>781747158062</v>
      </c>
      <c r="AP1559" s="2">
        <f>_xlfn.XLOOKUP($A1559,Results!$A$2:$A$2256,Results!K$2:K$2256,"")</f>
        <v>39131700</v>
      </c>
      <c r="AQ1559" s="2" t="str">
        <f>_xlfn.XLOOKUP($A1559,Results!$A$2:$A$2256,Results!L$2:L$2256,"")</f>
        <v>AK10623834</v>
      </c>
      <c r="AR1559" s="2">
        <f>_xlfn.XLOOKUP($A1559,Results!$A$2:$A$2256,Results!M$2:M$2256,"")</f>
        <v>519919</v>
      </c>
      <c r="AS1559" s="2" t="str">
        <f>_xlfn.XLOOKUP($A1559,Results!$A$2:$A$2256,Results!N$2:N$2256,"")</f>
        <v>BRDGPORT 806-DC2 3/4 90D2SCR FLXCON</v>
      </c>
      <c r="AT1559" s="2" t="str">
        <f>_xlfn.XLOOKUP($A1559,Results!$A$2:$A$2256,Results!O$2:O$2256,"")</f>
        <v>BRIDGEPORT FITTING</v>
      </c>
      <c r="AU1559" s="2" t="str">
        <f>_xlfn.XLOOKUP($A1559,Results!$A$2:$A$2256,Results!P$2:P$2256,"")</f>
        <v>BRI</v>
      </c>
      <c r="AV1559" s="2" t="str">
        <f>_xlfn.XLOOKUP($A1559,Results!$A$2:$A$2256,Results!Q$2:Q$2256,"")</f>
        <v>MULTIPLE_MATCHES_ONE_VALID</v>
      </c>
      <c r="AW1559" s="2" t="str">
        <f>_xlfn.XLOOKUP($A1559,Results!$A$2:$A$2256,Results!R$2:R$2256,"")</f>
        <v>0.7584498135028958</v>
      </c>
      <c r="AX1559" s="2">
        <f>_xlfn.XLOOKUP($A1559,Results!$A$2:$A$2256,Results!S$2:S$2256,"")</f>
        <v>100</v>
      </c>
      <c r="AY1559" s="2">
        <f>_xlfn.XLOOKUP($A1559,Results!$A$2:$A$2256,Results!T$2:T$2256,"")</f>
        <v>86</v>
      </c>
      <c r="AZ1559" s="2">
        <f>_xlfn.XLOOKUP($A1559,Results!$A$2:$A$2256,Results!U$2:U$2256,"")</f>
        <v>90</v>
      </c>
      <c r="BA1559" s="2" t="str">
        <f>_xlfn.XLOOKUP($A1559,Results!$A$2:$A$2256,Results!V$2:V$2256,"")</f>
        <v>BRIDGEPORT FITTING</v>
      </c>
      <c r="BB1559" s="2">
        <f>_xlfn.XLOOKUP($A1559,Results!$A$2:$A$2256,Results!W$2:W$2256,"")</f>
        <v>81</v>
      </c>
      <c r="BC1559" s="2">
        <f>_xlfn.XLOOKUP($A1559,Results!$A$2:$A$2256,Results!X$2:X$2256,"")</f>
        <v>0</v>
      </c>
      <c r="BD1559" s="2">
        <f>_xlfn.XLOOKUP($A1559,Results!$A$2:$A$2256,Results!Y$2:Y$2256,"")</f>
        <v>0</v>
      </c>
      <c r="BE1559" s="2" t="b">
        <f>_xlfn.XLOOKUP($A1559,Results!$A$2:$A$2256,Results!Z$2:Z$2256,"")</f>
        <v>1</v>
      </c>
    </row>
    <row r="1560" spans="1:57" ht="38.25" customHeight="1" x14ac:dyDescent="0.3">
      <c r="A1560">
        <v>907237</v>
      </c>
      <c r="B1560">
        <v>281305</v>
      </c>
      <c r="C1560" t="s">
        <v>36</v>
      </c>
      <c r="D1560" t="s">
        <v>263</v>
      </c>
      <c r="E1560" s="2" t="str">
        <f>VLOOKUP(F1560,'RPA Vendor Data '!F$1:$G$2418,2)</f>
        <v>CRAWFORD ELECTRIC SUPPLY</v>
      </c>
      <c r="F1560" s="2">
        <v>10895</v>
      </c>
      <c r="G1560" s="2">
        <v>3</v>
      </c>
      <c r="H1560" t="s">
        <v>4821</v>
      </c>
      <c r="I1560">
        <v>50</v>
      </c>
      <c r="J1560" t="s">
        <v>389</v>
      </c>
      <c r="K1560" t="s">
        <v>58</v>
      </c>
      <c r="L1560">
        <v>81.09</v>
      </c>
      <c r="M1560" s="2" t="s">
        <v>4807</v>
      </c>
      <c r="N1560" s="85" t="s">
        <v>4822</v>
      </c>
      <c r="O1560" t="s">
        <v>36</v>
      </c>
      <c r="P1560" t="s">
        <v>36</v>
      </c>
      <c r="Q1560">
        <v>78174716570</v>
      </c>
      <c r="R1560">
        <v>40.549999999999997</v>
      </c>
      <c r="S1560" s="1">
        <v>45744.166892361107</v>
      </c>
      <c r="T1560" t="s">
        <v>42</v>
      </c>
      <c r="U1560" s="1">
        <v>45743.955555555563</v>
      </c>
      <c r="V1560" t="s">
        <v>43</v>
      </c>
      <c r="W1560" t="s">
        <v>36</v>
      </c>
      <c r="X1560">
        <v>3</v>
      </c>
      <c r="Y1560">
        <v>999</v>
      </c>
      <c r="Z1560" t="s">
        <v>36</v>
      </c>
      <c r="AA1560" t="s">
        <v>36</v>
      </c>
      <c r="AB1560" t="s">
        <v>36</v>
      </c>
      <c r="AC1560" t="s">
        <v>4227</v>
      </c>
      <c r="AD1560" t="s">
        <v>4227</v>
      </c>
      <c r="AE1560" t="s">
        <v>45</v>
      </c>
      <c r="AF1560" s="44">
        <v>39121419</v>
      </c>
      <c r="AG1560" s="18" t="s">
        <v>4823</v>
      </c>
      <c r="AH1560" s="18"/>
      <c r="AI1560" s="2" t="s">
        <v>48</v>
      </c>
      <c r="AJ1560" s="2" t="e">
        <f>VLOOKUP(A1560,'Classification Test Result'!$A$2:$D$2428,4,FALSE)</f>
        <v>#N/A</v>
      </c>
      <c r="AL1560" s="2">
        <f>_xlfn.XLOOKUP($A1560,Results!$A$2:$A$2256,Results!G$2:G$2256,"")</f>
        <v>263776</v>
      </c>
      <c r="AM1560" s="2" t="str">
        <f>_xlfn.XLOOKUP($A1560,Results!$A$2:$A$2256,Results!H$2:H$2256,"")</f>
        <v>570DCI2</v>
      </c>
      <c r="AN1560" s="2" t="str">
        <f>_xlfn.XLOOKUP($A1560,Results!$A$2:$A$2256,Results!I$2:I$2256,"")</f>
        <v>BRIDGEPORT FITTING</v>
      </c>
      <c r="AO1560" s="2">
        <f>_xlfn.XLOOKUP($A1560,Results!$A$2:$A$2256,Results!J$2:J$2256,"")</f>
        <v>781747165701</v>
      </c>
      <c r="AP1560" s="2">
        <f>_xlfn.XLOOKUP($A1560,Results!$A$2:$A$2256,Results!K$2:K$2256,"")</f>
        <v>39121400</v>
      </c>
      <c r="AQ1560" s="2">
        <f>_xlfn.XLOOKUP($A1560,Results!$A$2:$A$2256,Results!L$2:L$2256,"")</f>
        <v>0</v>
      </c>
      <c r="AR1560" s="2">
        <f>_xlfn.XLOOKUP($A1560,Results!$A$2:$A$2256,Results!M$2:M$2256,"")</f>
        <v>624101</v>
      </c>
      <c r="AS1560" s="2" t="str">
        <f>_xlfn.XLOOKUP($A1560,Results!$A$2:$A$2256,Results!N$2:N$2256,"")</f>
        <v>BRDGPORT 570-DCI2 3/8 INS CONN</v>
      </c>
      <c r="AT1560" s="2" t="str">
        <f>_xlfn.XLOOKUP($A1560,Results!$A$2:$A$2256,Results!O$2:O$2256,"")</f>
        <v>BRIDGEPORT FITTING</v>
      </c>
      <c r="AU1560" s="2" t="str">
        <f>_xlfn.XLOOKUP($A1560,Results!$A$2:$A$2256,Results!P$2:P$2256,"")</f>
        <v>BRI</v>
      </c>
      <c r="AV1560" s="2" t="str">
        <f>_xlfn.XLOOKUP($A1560,Results!$A$2:$A$2256,Results!Q$2:Q$2256,"")</f>
        <v>SINGLE_MATCH</v>
      </c>
      <c r="AW1560" s="2" t="str">
        <f>_xlfn.XLOOKUP($A1560,Results!$A$2:$A$2256,Results!R$2:R$2256,"")</f>
        <v>0.8588605137440036</v>
      </c>
      <c r="AX1560" s="2">
        <f>_xlfn.XLOOKUP($A1560,Results!$A$2:$A$2256,Results!S$2:S$2256,"")</f>
        <v>100</v>
      </c>
      <c r="AY1560" s="2">
        <f>_xlfn.XLOOKUP($A1560,Results!$A$2:$A$2256,Results!T$2:T$2256,"")</f>
        <v>100</v>
      </c>
      <c r="AZ1560" s="2">
        <f>_xlfn.XLOOKUP($A1560,Results!$A$2:$A$2256,Results!U$2:U$2256,"")</f>
        <v>100</v>
      </c>
      <c r="BA1560" s="2" t="str">
        <f>_xlfn.XLOOKUP($A1560,Results!$A$2:$A$2256,Results!V$2:V$2256,"")</f>
        <v>BRIDGEPORT FITTING</v>
      </c>
      <c r="BB1560" s="2">
        <f>_xlfn.XLOOKUP($A1560,Results!$A$2:$A$2256,Results!W$2:W$2256,"")</f>
        <v>88</v>
      </c>
      <c r="BC1560" s="2">
        <f>_xlfn.XLOOKUP($A1560,Results!$A$2:$A$2256,Results!X$2:X$2256,"")</f>
        <v>39120000</v>
      </c>
      <c r="BD1560" s="2">
        <f>_xlfn.XLOOKUP($A1560,Results!$A$2:$A$2256,Results!Y$2:Y$2256,"")</f>
        <v>88</v>
      </c>
      <c r="BE1560" s="2" t="b">
        <f>_xlfn.XLOOKUP($A1560,Results!$A$2:$A$2256,Results!Z$2:Z$2256,"")</f>
        <v>1</v>
      </c>
    </row>
    <row r="1561" spans="1:57" ht="38.25" customHeight="1" x14ac:dyDescent="0.3">
      <c r="A1561">
        <v>907238</v>
      </c>
      <c r="B1561">
        <v>281305</v>
      </c>
      <c r="C1561" t="s">
        <v>36</v>
      </c>
      <c r="D1561" t="s">
        <v>263</v>
      </c>
      <c r="E1561" s="2" t="str">
        <f>VLOOKUP(F1561,'RPA Vendor Data '!F$1:$G$2418,2)</f>
        <v>CRAWFORD ELECTRIC SUPPLY</v>
      </c>
      <c r="F1561" s="2">
        <v>10895</v>
      </c>
      <c r="G1561" s="2">
        <v>28</v>
      </c>
      <c r="H1561" t="s">
        <v>4825</v>
      </c>
      <c r="I1561">
        <v>6</v>
      </c>
      <c r="J1561" t="s">
        <v>389</v>
      </c>
      <c r="K1561" t="s">
        <v>58</v>
      </c>
      <c r="L1561">
        <v>781.06</v>
      </c>
      <c r="M1561" s="2" t="s">
        <v>4807</v>
      </c>
      <c r="N1561" s="85" t="s">
        <v>4826</v>
      </c>
      <c r="O1561" t="s">
        <v>36</v>
      </c>
      <c r="P1561" t="s">
        <v>36</v>
      </c>
      <c r="Q1561">
        <v>78174702433</v>
      </c>
      <c r="R1561">
        <v>46.86</v>
      </c>
      <c r="S1561" s="1">
        <v>45744.167052511577</v>
      </c>
      <c r="T1561" t="s">
        <v>42</v>
      </c>
      <c r="U1561" s="1">
        <v>45743.956250000003</v>
      </c>
      <c r="V1561" t="s">
        <v>43</v>
      </c>
      <c r="W1561" t="s">
        <v>36</v>
      </c>
      <c r="X1561">
        <v>3</v>
      </c>
      <c r="Y1561">
        <v>999</v>
      </c>
      <c r="Z1561" t="s">
        <v>36</v>
      </c>
      <c r="AA1561" t="s">
        <v>36</v>
      </c>
      <c r="AB1561" t="s">
        <v>36</v>
      </c>
      <c r="AC1561" t="s">
        <v>4227</v>
      </c>
      <c r="AD1561" t="s">
        <v>4227</v>
      </c>
      <c r="AE1561" t="s">
        <v>45</v>
      </c>
      <c r="AF1561" s="44">
        <v>39121420</v>
      </c>
      <c r="AG1561" s="18" t="s">
        <v>4827</v>
      </c>
      <c r="AH1561" s="18"/>
      <c r="AI1561" s="2" t="s">
        <v>48</v>
      </c>
      <c r="AJ1561" s="2" t="e">
        <f>VLOOKUP(A1561,'Classification Test Result'!$A$2:$D$2428,4,FALSE)</f>
        <v>#N/A</v>
      </c>
      <c r="AL1561" s="2">
        <f>_xlfn.XLOOKUP($A1561,Results!$A$2:$A$2256,Results!G$2:G$2256,"")</f>
        <v>265852</v>
      </c>
      <c r="AM1561" s="2" t="str">
        <f>_xlfn.XLOOKUP($A1561,Results!$A$2:$A$2256,Results!H$2:H$2256,"")</f>
        <v>433SLT</v>
      </c>
      <c r="AN1561" s="2" t="str">
        <f>_xlfn.XLOOKUP($A1561,Results!$A$2:$A$2256,Results!I$2:I$2256,"")</f>
        <v>BRIDGEPORT FITTING</v>
      </c>
      <c r="AO1561" s="2">
        <f>_xlfn.XLOOKUP($A1561,Results!$A$2:$A$2256,Results!J$2:J$2256,"")</f>
        <v>781747024336</v>
      </c>
      <c r="AP1561" s="2">
        <f>_xlfn.XLOOKUP($A1561,Results!$A$2:$A$2256,Results!K$2:K$2256,"")</f>
        <v>39121420</v>
      </c>
      <c r="AQ1561" s="2">
        <f>_xlfn.XLOOKUP($A1561,Results!$A$2:$A$2256,Results!L$2:L$2256,"")</f>
        <v>0</v>
      </c>
      <c r="AR1561" s="2">
        <f>_xlfn.XLOOKUP($A1561,Results!$A$2:$A$2256,Results!M$2:M$2256,"")</f>
        <v>30089</v>
      </c>
      <c r="AS1561" s="2" t="str">
        <f>_xlfn.XLOOKUP($A1561,Results!$A$2:$A$2256,Results!N$2:N$2256,"")</f>
        <v>BRDGPORT 433-SLT 1 1/4IN LQDT CONN</v>
      </c>
      <c r="AT1561" s="2" t="str">
        <f>_xlfn.XLOOKUP($A1561,Results!$A$2:$A$2256,Results!O$2:O$2256,"")</f>
        <v>BRIDGEPORT FITTING</v>
      </c>
      <c r="AU1561" s="2" t="str">
        <f>_xlfn.XLOOKUP($A1561,Results!$A$2:$A$2256,Results!P$2:P$2256,"")</f>
        <v>BRI</v>
      </c>
      <c r="AV1561" s="2" t="str">
        <f>_xlfn.XLOOKUP($A1561,Results!$A$2:$A$2256,Results!Q$2:Q$2256,"")</f>
        <v>SINGLE_MATCH</v>
      </c>
      <c r="AW1561" s="2" t="str">
        <f>_xlfn.XLOOKUP($A1561,Results!$A$2:$A$2256,Results!R$2:R$2256,"")</f>
        <v>0.8476551916398656</v>
      </c>
      <c r="AX1561" s="2">
        <f>_xlfn.XLOOKUP($A1561,Results!$A$2:$A$2256,Results!S$2:S$2256,"")</f>
        <v>100</v>
      </c>
      <c r="AY1561" s="2">
        <f>_xlfn.XLOOKUP($A1561,Results!$A$2:$A$2256,Results!T$2:T$2256,"")</f>
        <v>100</v>
      </c>
      <c r="AZ1561" s="2">
        <f>_xlfn.XLOOKUP($A1561,Results!$A$2:$A$2256,Results!U$2:U$2256,"")</f>
        <v>100</v>
      </c>
      <c r="BA1561" s="2" t="str">
        <f>_xlfn.XLOOKUP($A1561,Results!$A$2:$A$2256,Results!V$2:V$2256,"")</f>
        <v>BRIDGEPORT FITTING</v>
      </c>
      <c r="BB1561" s="2">
        <f>_xlfn.XLOOKUP($A1561,Results!$A$2:$A$2256,Results!W$2:W$2256,"")</f>
        <v>87</v>
      </c>
      <c r="BC1561" s="2">
        <f>_xlfn.XLOOKUP($A1561,Results!$A$2:$A$2256,Results!X$2:X$2256,"")</f>
        <v>39121420</v>
      </c>
      <c r="BD1561" s="2">
        <f>_xlfn.XLOOKUP($A1561,Results!$A$2:$A$2256,Results!Y$2:Y$2256,"")</f>
        <v>87</v>
      </c>
      <c r="BE1561" s="2" t="b">
        <f>_xlfn.XLOOKUP($A1561,Results!$A$2:$A$2256,Results!Z$2:Z$2256,"")</f>
        <v>1</v>
      </c>
    </row>
    <row r="1562" spans="1:57" ht="38.25" customHeight="1" x14ac:dyDescent="0.3">
      <c r="A1562">
        <v>907239</v>
      </c>
      <c r="B1562">
        <v>281886</v>
      </c>
      <c r="C1562" t="s">
        <v>36</v>
      </c>
      <c r="D1562" t="s">
        <v>591</v>
      </c>
      <c r="E1562" s="2" t="str">
        <f>VLOOKUP(F1562,'RPA Vendor Data '!F$1:$G$2418,2)</f>
        <v>DOMINION ELECTRIC SUPPLY</v>
      </c>
      <c r="F1562" s="2">
        <v>11048</v>
      </c>
      <c r="G1562" s="2">
        <v>13</v>
      </c>
      <c r="H1562" t="s">
        <v>4829</v>
      </c>
      <c r="I1562">
        <v>1</v>
      </c>
      <c r="J1562" t="s">
        <v>389</v>
      </c>
      <c r="K1562" t="s">
        <v>58</v>
      </c>
      <c r="L1562">
        <v>378.09</v>
      </c>
      <c r="M1562" s="2" t="s">
        <v>4794</v>
      </c>
      <c r="N1562" s="85" t="s">
        <v>4830</v>
      </c>
      <c r="O1562" t="s">
        <v>36</v>
      </c>
      <c r="P1562" t="s">
        <v>4831</v>
      </c>
      <c r="Q1562" t="s">
        <v>36</v>
      </c>
      <c r="R1562">
        <v>3.78</v>
      </c>
      <c r="S1562" s="1">
        <v>45744.668004479157</v>
      </c>
      <c r="T1562" t="s">
        <v>42</v>
      </c>
      <c r="U1562" s="1">
        <v>45744.448611111111</v>
      </c>
      <c r="V1562" t="s">
        <v>43</v>
      </c>
      <c r="W1562" t="s">
        <v>36</v>
      </c>
      <c r="X1562">
        <v>13</v>
      </c>
      <c r="Y1562" t="s">
        <v>158</v>
      </c>
      <c r="Z1562">
        <v>378.09</v>
      </c>
      <c r="AA1562">
        <v>378.09</v>
      </c>
      <c r="AB1562">
        <v>191</v>
      </c>
      <c r="AC1562" t="s">
        <v>4227</v>
      </c>
      <c r="AD1562" t="s">
        <v>4227</v>
      </c>
      <c r="AE1562" t="s">
        <v>45</v>
      </c>
      <c r="AF1562" s="44" t="s">
        <v>46</v>
      </c>
      <c r="AG1562" s="18" t="s">
        <v>4832</v>
      </c>
      <c r="AI1562" s="2" t="s">
        <v>48</v>
      </c>
      <c r="AJ1562" s="2" t="e">
        <f>VLOOKUP(A1562,'Classification Test Result'!$A$2:$D$2428,4,FALSE)</f>
        <v>#N/A</v>
      </c>
      <c r="AL1562" s="2">
        <f>_xlfn.XLOOKUP($A1562,Results!$A$2:$A$2256,Results!G$2:G$2256,"")</f>
        <v>335943</v>
      </c>
      <c r="AM1562" s="2" t="str">
        <f>_xlfn.XLOOKUP($A1562,Results!$A$2:$A$2256,Results!H$2:H$2256,"")</f>
        <v>414DC2</v>
      </c>
      <c r="AN1562" s="2" t="str">
        <f>_xlfn.XLOOKUP($A1562,Results!$A$2:$A$2256,Results!I$2:I$2256,"")</f>
        <v>BRIDGEPORT FITTING</v>
      </c>
      <c r="AO1562" s="2">
        <f>_xlfn.XLOOKUP($A1562,Results!$A$2:$A$2256,Results!J$2:J$2256,"")</f>
        <v>781747154149</v>
      </c>
      <c r="AP1562" s="2">
        <f>_xlfn.XLOOKUP($A1562,Results!$A$2:$A$2256,Results!K$2:K$2256,"")</f>
        <v>39131700</v>
      </c>
      <c r="AQ1562" s="2" t="str">
        <f>_xlfn.XLOOKUP($A1562,Results!$A$2:$A$2256,Results!L$2:L$2256,"")</f>
        <v>AK10623451</v>
      </c>
      <c r="AR1562" s="2">
        <f>_xlfn.XLOOKUP($A1562,Results!$A$2:$A$2256,Results!M$2:M$2256,"")</f>
        <v>657864</v>
      </c>
      <c r="AS1562" s="2" t="str">
        <f>_xlfn.XLOOKUP($A1562,Results!$A$2:$A$2256,Results!N$2:N$2256,"")</f>
        <v>BRDGPORT 414-DC2 1-1/2 SQZ FLEXCONN</v>
      </c>
      <c r="AT1562" s="2" t="str">
        <f>_xlfn.XLOOKUP($A1562,Results!$A$2:$A$2256,Results!O$2:O$2256,"")</f>
        <v>BRIDGEPORT FITTING</v>
      </c>
      <c r="AU1562" s="2" t="str">
        <f>_xlfn.XLOOKUP($A1562,Results!$A$2:$A$2256,Results!P$2:P$2256,"")</f>
        <v>BRI</v>
      </c>
      <c r="AV1562" s="2" t="str">
        <f>_xlfn.XLOOKUP($A1562,Results!$A$2:$A$2256,Results!Q$2:Q$2256,"")</f>
        <v>MULTIPLE_MATCHES_ONE_VALID</v>
      </c>
      <c r="AW1562" s="2">
        <f>_xlfn.XLOOKUP($A1562,Results!$A$2:$A$2256,Results!R$2:R$2256,"")</f>
        <v>0.74159663211962601</v>
      </c>
      <c r="AX1562" s="2">
        <f>_xlfn.XLOOKUP($A1562,Results!$A$2:$A$2256,Results!S$2:S$2256,"")</f>
        <v>99</v>
      </c>
      <c r="AY1562" s="2">
        <f>_xlfn.XLOOKUP($A1562,Results!$A$2:$A$2256,Results!T$2:T$2256,"")</f>
        <v>85</v>
      </c>
      <c r="AZ1562" s="2">
        <f>_xlfn.XLOOKUP($A1562,Results!$A$2:$A$2256,Results!U$2:U$2256,"")</f>
        <v>88</v>
      </c>
      <c r="BA1562" s="2">
        <f>_xlfn.XLOOKUP($A1562,Results!$A$2:$A$2256,Results!V$2:V$2256,"")</f>
        <v>0</v>
      </c>
      <c r="BB1562" s="2">
        <f>_xlfn.XLOOKUP($A1562,Results!$A$2:$A$2256,Results!W$2:W$2256,"")</f>
        <v>0</v>
      </c>
      <c r="BC1562" s="2">
        <f>_xlfn.XLOOKUP($A1562,Results!$A$2:$A$2256,Results!X$2:X$2256,"")</f>
        <v>39120000</v>
      </c>
      <c r="BD1562" s="2">
        <f>_xlfn.XLOOKUP($A1562,Results!$A$2:$A$2256,Results!Y$2:Y$2256,"")</f>
        <v>62</v>
      </c>
      <c r="BE1562" s="2">
        <f>_xlfn.XLOOKUP($A1562,Results!$A$2:$A$2256,Results!Z$2:Z$2256,"")</f>
        <v>0</v>
      </c>
    </row>
    <row r="1563" spans="1:57" ht="38.25" customHeight="1" x14ac:dyDescent="0.3">
      <c r="A1563">
        <v>907240</v>
      </c>
      <c r="B1563">
        <v>281886</v>
      </c>
      <c r="C1563" t="s">
        <v>36</v>
      </c>
      <c r="D1563" t="s">
        <v>591</v>
      </c>
      <c r="E1563" s="2" t="str">
        <f>VLOOKUP(F1563,'RPA Vendor Data '!F$1:$G$2418,2)</f>
        <v>DOMINION ELECTRIC SUPPLY</v>
      </c>
      <c r="F1563" s="2">
        <v>11048</v>
      </c>
      <c r="G1563" s="2">
        <v>24</v>
      </c>
      <c r="H1563" t="s">
        <v>4834</v>
      </c>
      <c r="I1563">
        <v>4</v>
      </c>
      <c r="J1563" t="s">
        <v>389</v>
      </c>
      <c r="K1563" t="s">
        <v>58</v>
      </c>
      <c r="L1563">
        <v>182.03</v>
      </c>
      <c r="M1563" s="2" t="s">
        <v>4794</v>
      </c>
      <c r="N1563" s="85" t="s">
        <v>4835</v>
      </c>
      <c r="O1563" t="s">
        <v>36</v>
      </c>
      <c r="P1563" t="s">
        <v>4836</v>
      </c>
      <c r="Q1563" t="s">
        <v>36</v>
      </c>
      <c r="R1563">
        <v>7.28</v>
      </c>
      <c r="S1563" s="1">
        <v>45744.668019641213</v>
      </c>
      <c r="T1563" t="s">
        <v>42</v>
      </c>
      <c r="U1563" s="1">
        <v>45744.448611111111</v>
      </c>
      <c r="V1563" t="s">
        <v>43</v>
      </c>
      <c r="W1563" t="s">
        <v>36</v>
      </c>
      <c r="X1563">
        <v>24</v>
      </c>
      <c r="Y1563" t="s">
        <v>158</v>
      </c>
      <c r="Z1563">
        <v>182.03</v>
      </c>
      <c r="AA1563">
        <v>182.03</v>
      </c>
      <c r="AB1563">
        <v>191</v>
      </c>
      <c r="AC1563" t="s">
        <v>4227</v>
      </c>
      <c r="AD1563" t="s">
        <v>4227</v>
      </c>
      <c r="AE1563" t="s">
        <v>45</v>
      </c>
      <c r="AF1563" s="44" t="s">
        <v>46</v>
      </c>
      <c r="AG1563" s="18" t="s">
        <v>4837</v>
      </c>
      <c r="AI1563" s="2" t="s">
        <v>48</v>
      </c>
      <c r="AJ1563" s="2" t="e">
        <f>VLOOKUP(A1563,'Classification Test Result'!$A$2:$D$2428,4,FALSE)</f>
        <v>#N/A</v>
      </c>
      <c r="AL1563" s="2">
        <f>_xlfn.XLOOKUP($A1563,Results!$A$2:$A$2256,Results!G$2:G$2256,"")</f>
        <v>335941</v>
      </c>
      <c r="AM1563" s="2" t="str">
        <f>_xlfn.XLOOKUP($A1563,Results!$A$2:$A$2256,Results!H$2:H$2256,"")</f>
        <v>410DC2</v>
      </c>
      <c r="AN1563" s="2" t="str">
        <f>_xlfn.XLOOKUP($A1563,Results!$A$2:$A$2256,Results!I$2:I$2256,"")</f>
        <v>BRIDGEPORT FITTING</v>
      </c>
      <c r="AO1563" s="2">
        <f>_xlfn.XLOOKUP($A1563,Results!$A$2:$A$2256,Results!J$2:J$2256,"")</f>
        <v>781747154101</v>
      </c>
      <c r="AP1563" s="2">
        <f>_xlfn.XLOOKUP($A1563,Results!$A$2:$A$2256,Results!K$2:K$2256,"")</f>
        <v>39131700</v>
      </c>
      <c r="AQ1563" s="2" t="str">
        <f>_xlfn.XLOOKUP($A1563,Results!$A$2:$A$2256,Results!L$2:L$2256,"")</f>
        <v>AK10623443</v>
      </c>
      <c r="AR1563" s="2">
        <f>_xlfn.XLOOKUP($A1563,Results!$A$2:$A$2256,Results!M$2:M$2256,"")</f>
        <v>214105</v>
      </c>
      <c r="AS1563" s="2" t="str">
        <f>_xlfn.XLOOKUP($A1563,Results!$A$2:$A$2256,Results!N$2:N$2256,"")</f>
        <v>BRDGPORT 410-DC2 1-IN SQZ FLEX CONN</v>
      </c>
      <c r="AT1563" s="2" t="str">
        <f>_xlfn.XLOOKUP($A1563,Results!$A$2:$A$2256,Results!O$2:O$2256,"")</f>
        <v>BRIDGEPORT FITTING</v>
      </c>
      <c r="AU1563" s="2" t="str">
        <f>_xlfn.XLOOKUP($A1563,Results!$A$2:$A$2256,Results!P$2:P$2256,"")</f>
        <v>BRI</v>
      </c>
      <c r="AV1563" s="2" t="str">
        <f>_xlfn.XLOOKUP($A1563,Results!$A$2:$A$2256,Results!Q$2:Q$2256,"")</f>
        <v>MULTIPLE_MATCHES_ONE_VALID</v>
      </c>
      <c r="AW1563" s="2" t="str">
        <f>_xlfn.XLOOKUP($A1563,Results!$A$2:$A$2256,Results!R$2:R$2256,"")</f>
        <v>0.7579330754657707</v>
      </c>
      <c r="AX1563" s="2">
        <f>_xlfn.XLOOKUP($A1563,Results!$A$2:$A$2256,Results!S$2:S$2256,"")</f>
        <v>100</v>
      </c>
      <c r="AY1563" s="2">
        <f>_xlfn.XLOOKUP($A1563,Results!$A$2:$A$2256,Results!T$2:T$2256,"")</f>
        <v>100</v>
      </c>
      <c r="AZ1563" s="2">
        <f>_xlfn.XLOOKUP($A1563,Results!$A$2:$A$2256,Results!U$2:U$2256,"")</f>
        <v>100</v>
      </c>
      <c r="BA1563" s="2" t="str">
        <f>_xlfn.XLOOKUP($A1563,Results!$A$2:$A$2256,Results!V$2:V$2256,"")</f>
        <v>BRIDGEPORT FITTING</v>
      </c>
      <c r="BB1563" s="2">
        <f>_xlfn.XLOOKUP($A1563,Results!$A$2:$A$2256,Results!W$2:W$2256,"")</f>
        <v>81</v>
      </c>
      <c r="BC1563" s="2">
        <f>_xlfn.XLOOKUP($A1563,Results!$A$2:$A$2256,Results!X$2:X$2256,"")</f>
        <v>0</v>
      </c>
      <c r="BD1563" s="2">
        <f>_xlfn.XLOOKUP($A1563,Results!$A$2:$A$2256,Results!Y$2:Y$2256,"")</f>
        <v>0</v>
      </c>
      <c r="BE1563" s="2" t="b">
        <f>_xlfn.XLOOKUP($A1563,Results!$A$2:$A$2256,Results!Z$2:Z$2256,"")</f>
        <v>1</v>
      </c>
    </row>
    <row r="1564" spans="1:57" ht="38.25" customHeight="1" x14ac:dyDescent="0.3">
      <c r="A1564">
        <v>907241</v>
      </c>
      <c r="B1564">
        <v>281886</v>
      </c>
      <c r="C1564" t="s">
        <v>36</v>
      </c>
      <c r="D1564" t="s">
        <v>591</v>
      </c>
      <c r="E1564" s="2" t="str">
        <f>VLOOKUP(F1564,'RPA Vendor Data '!F$1:$G$2418,2)</f>
        <v>DOMINION ELECTRIC SUPPLY</v>
      </c>
      <c r="F1564" s="2">
        <v>11048</v>
      </c>
      <c r="G1564" s="2">
        <v>26</v>
      </c>
      <c r="H1564" t="s">
        <v>4839</v>
      </c>
      <c r="I1564">
        <v>5</v>
      </c>
      <c r="J1564" t="s">
        <v>389</v>
      </c>
      <c r="K1564" t="s">
        <v>58</v>
      </c>
      <c r="L1564">
        <v>110.7</v>
      </c>
      <c r="M1564" s="2" t="s">
        <v>4794</v>
      </c>
      <c r="N1564" s="85" t="s">
        <v>4840</v>
      </c>
      <c r="O1564" t="s">
        <v>36</v>
      </c>
      <c r="P1564" t="s">
        <v>4841</v>
      </c>
      <c r="Q1564" t="s">
        <v>36</v>
      </c>
      <c r="R1564">
        <v>5.54</v>
      </c>
      <c r="S1564" s="1">
        <v>45744.668026273153</v>
      </c>
      <c r="T1564" t="s">
        <v>42</v>
      </c>
      <c r="U1564" s="1">
        <v>45744.448611111111</v>
      </c>
      <c r="V1564" t="s">
        <v>43</v>
      </c>
      <c r="W1564" t="s">
        <v>36</v>
      </c>
      <c r="X1564">
        <v>26</v>
      </c>
      <c r="Y1564" t="s">
        <v>158</v>
      </c>
      <c r="Z1564">
        <v>110.7</v>
      </c>
      <c r="AA1564">
        <v>110.7</v>
      </c>
      <c r="AB1564">
        <v>191</v>
      </c>
      <c r="AC1564" t="s">
        <v>4227</v>
      </c>
      <c r="AD1564" t="s">
        <v>4227</v>
      </c>
      <c r="AE1564" t="s">
        <v>45</v>
      </c>
      <c r="AF1564" s="44" t="s">
        <v>46</v>
      </c>
      <c r="AG1564" s="18" t="s">
        <v>4842</v>
      </c>
      <c r="AI1564" s="2" t="s">
        <v>48</v>
      </c>
      <c r="AJ1564" s="2" t="e">
        <f>VLOOKUP(A1564,'Classification Test Result'!$A$2:$D$2428,4,FALSE)</f>
        <v>#N/A</v>
      </c>
      <c r="AL1564" s="2">
        <f>_xlfn.XLOOKUP($A1564,Results!$A$2:$A$2256,Results!G$2:G$2256,"")</f>
        <v>335709</v>
      </c>
      <c r="AM1564" s="2" t="str">
        <f>_xlfn.XLOOKUP($A1564,Results!$A$2:$A$2256,Results!H$2:H$2256,"")</f>
        <v>408DC2</v>
      </c>
      <c r="AN1564" s="2" t="str">
        <f>_xlfn.XLOOKUP($A1564,Results!$A$2:$A$2256,Results!I$2:I$2256,"")</f>
        <v>BRIDGEPORT FITTING</v>
      </c>
      <c r="AO1564" s="2">
        <f>_xlfn.XLOOKUP($A1564,Results!$A$2:$A$2256,Results!J$2:J$2256,"")</f>
        <v>781747154088</v>
      </c>
      <c r="AP1564" s="2">
        <f>_xlfn.XLOOKUP($A1564,Results!$A$2:$A$2256,Results!K$2:K$2256,"")</f>
        <v>39131700</v>
      </c>
      <c r="AQ1564" s="2" t="str">
        <f>_xlfn.XLOOKUP($A1564,Results!$A$2:$A$2256,Results!L$2:L$2256,"")</f>
        <v>AK10623438</v>
      </c>
      <c r="AR1564" s="2">
        <f>_xlfn.XLOOKUP($A1564,Results!$A$2:$A$2256,Results!M$2:M$2256,"")</f>
        <v>747616</v>
      </c>
      <c r="AS1564" s="2" t="str">
        <f>_xlfn.XLOOKUP($A1564,Results!$A$2:$A$2256,Results!N$2:N$2256,"")</f>
        <v>BRDGPORT 408-DC2 3/4 SQZ FLEX CONN</v>
      </c>
      <c r="AT1564" s="2" t="str">
        <f>_xlfn.XLOOKUP($A1564,Results!$A$2:$A$2256,Results!O$2:O$2256,"")</f>
        <v>BRIDGEPORT FITTING</v>
      </c>
      <c r="AU1564" s="2" t="str">
        <f>_xlfn.XLOOKUP($A1564,Results!$A$2:$A$2256,Results!P$2:P$2256,"")</f>
        <v>BRI</v>
      </c>
      <c r="AV1564" s="2" t="str">
        <f>_xlfn.XLOOKUP($A1564,Results!$A$2:$A$2256,Results!Q$2:Q$2256,"")</f>
        <v>MULTIPLE_MATCHES_ONE_VALID</v>
      </c>
      <c r="AW1564" s="2" t="str">
        <f>_xlfn.XLOOKUP($A1564,Results!$A$2:$A$2256,Results!R$2:R$2256,"")</f>
        <v>0.7412532991424368</v>
      </c>
      <c r="AX1564" s="2">
        <f>_xlfn.XLOOKUP($A1564,Results!$A$2:$A$2256,Results!S$2:S$2256,"")</f>
        <v>100</v>
      </c>
      <c r="AY1564" s="2">
        <f>_xlfn.XLOOKUP($A1564,Results!$A$2:$A$2256,Results!T$2:T$2256,"")</f>
        <v>100</v>
      </c>
      <c r="AZ1564" s="2">
        <f>_xlfn.XLOOKUP($A1564,Results!$A$2:$A$2256,Results!U$2:U$2256,"")</f>
        <v>100</v>
      </c>
      <c r="BA1564" s="2" t="str">
        <f>_xlfn.XLOOKUP($A1564,Results!$A$2:$A$2256,Results!V$2:V$2256,"")</f>
        <v>BRIDGEPORT FITTING</v>
      </c>
      <c r="BB1564" s="2">
        <f>_xlfn.XLOOKUP($A1564,Results!$A$2:$A$2256,Results!W$2:W$2256,"")</f>
        <v>80</v>
      </c>
      <c r="BC1564" s="2">
        <f>_xlfn.XLOOKUP($A1564,Results!$A$2:$A$2256,Results!X$2:X$2256,"")</f>
        <v>0</v>
      </c>
      <c r="BD1564" s="2">
        <f>_xlfn.XLOOKUP($A1564,Results!$A$2:$A$2256,Results!Y$2:Y$2256,"")</f>
        <v>0</v>
      </c>
      <c r="BE1564" s="2" t="b">
        <f>_xlfn.XLOOKUP($A1564,Results!$A$2:$A$2256,Results!Z$2:Z$2256,"")</f>
        <v>1</v>
      </c>
    </row>
    <row r="1565" spans="1:57" ht="38.25" customHeight="1" x14ac:dyDescent="0.3">
      <c r="A1565">
        <v>907242</v>
      </c>
      <c r="B1565">
        <v>281672</v>
      </c>
      <c r="C1565" t="s">
        <v>36</v>
      </c>
      <c r="D1565" t="s">
        <v>623</v>
      </c>
      <c r="E1565" s="2" t="str">
        <f>VLOOKUP(F1565,'RPA Vendor Data '!F$1:$G$2418,2)</f>
        <v>VIKING ELECTRIC</v>
      </c>
      <c r="F1565" s="2">
        <v>13536</v>
      </c>
      <c r="G1565" s="2">
        <v>11</v>
      </c>
      <c r="H1565" t="s">
        <v>4844</v>
      </c>
      <c r="I1565">
        <v>12</v>
      </c>
      <c r="J1565" t="s">
        <v>389</v>
      </c>
      <c r="K1565" t="s">
        <v>58</v>
      </c>
      <c r="L1565">
        <v>483.57</v>
      </c>
      <c r="M1565" s="2" t="s">
        <v>4794</v>
      </c>
      <c r="N1565" s="85">
        <v>382</v>
      </c>
      <c r="O1565" t="s">
        <v>36</v>
      </c>
      <c r="P1565" t="s">
        <v>4845</v>
      </c>
      <c r="Q1565" t="s">
        <v>36</v>
      </c>
      <c r="R1565">
        <v>58.03</v>
      </c>
      <c r="S1565" s="1">
        <v>45744.50095439815</v>
      </c>
      <c r="T1565" t="s">
        <v>42</v>
      </c>
      <c r="U1565" s="1">
        <v>45744.290972222218</v>
      </c>
      <c r="V1565" t="s">
        <v>43</v>
      </c>
      <c r="W1565" t="s">
        <v>36</v>
      </c>
      <c r="X1565">
        <v>11</v>
      </c>
      <c r="Y1565" t="s">
        <v>158</v>
      </c>
      <c r="Z1565">
        <v>483.57</v>
      </c>
      <c r="AA1565">
        <v>483.57</v>
      </c>
      <c r="AB1565">
        <v>136</v>
      </c>
      <c r="AC1565" t="s">
        <v>4227</v>
      </c>
      <c r="AD1565" t="s">
        <v>4227</v>
      </c>
      <c r="AE1565" t="s">
        <v>45</v>
      </c>
      <c r="AF1565" s="44" t="s">
        <v>46</v>
      </c>
      <c r="AG1565" s="18" t="s">
        <v>4846</v>
      </c>
      <c r="AH1565" s="18"/>
      <c r="AI1565" s="2" t="s">
        <v>48</v>
      </c>
      <c r="AJ1565" s="2" t="e">
        <f>VLOOKUP(A1565,'Classification Test Result'!$A$2:$D$2428,4,FALSE)</f>
        <v>#N/A</v>
      </c>
      <c r="AL1565" s="2">
        <f>_xlfn.XLOOKUP($A1565,Results!$A$2:$A$2256,Results!G$2:G$2256,"")</f>
        <v>0</v>
      </c>
      <c r="AM1565" s="2">
        <f>_xlfn.XLOOKUP($A1565,Results!$A$2:$A$2256,Results!H$2:H$2256,"")</f>
        <v>0</v>
      </c>
      <c r="AN1565" s="2">
        <f>_xlfn.XLOOKUP($A1565,Results!$A$2:$A$2256,Results!I$2:I$2256,"")</f>
        <v>0</v>
      </c>
      <c r="AO1565" s="2">
        <f>_xlfn.XLOOKUP($A1565,Results!$A$2:$A$2256,Results!J$2:J$2256,"")</f>
        <v>0</v>
      </c>
      <c r="AP1565" s="2">
        <f>_xlfn.XLOOKUP($A1565,Results!$A$2:$A$2256,Results!K$2:K$2256,"")</f>
        <v>0</v>
      </c>
      <c r="AQ1565" s="2">
        <f>_xlfn.XLOOKUP($A1565,Results!$A$2:$A$2256,Results!L$2:L$2256,"")</f>
        <v>0</v>
      </c>
      <c r="AR1565" s="2">
        <f>_xlfn.XLOOKUP($A1565,Results!$A$2:$A$2256,Results!M$2:M$2256,"")</f>
        <v>0</v>
      </c>
      <c r="AS1565" s="2">
        <f>_xlfn.XLOOKUP($A1565,Results!$A$2:$A$2256,Results!N$2:N$2256,"")</f>
        <v>0</v>
      </c>
      <c r="AT1565" s="2" t="str">
        <f>_xlfn.XLOOKUP($A1565,Results!$A$2:$A$2256,Results!O$2:O$2256,"")</f>
        <v>BRIDGEPORT FITTING</v>
      </c>
      <c r="AU1565" s="2" t="str">
        <f>_xlfn.XLOOKUP($A1565,Results!$A$2:$A$2256,Results!P$2:P$2256,"")</f>
        <v>BRI</v>
      </c>
      <c r="AV1565" s="2" t="str">
        <f>_xlfn.XLOOKUP($A1565,Results!$A$2:$A$2256,Results!Q$2:Q$2256,"")</f>
        <v>SINGLE_MATCH</v>
      </c>
      <c r="AW1565" s="2">
        <f>_xlfn.XLOOKUP($A1565,Results!$A$2:$A$2256,Results!R$2:R$2256,"")</f>
        <v>0</v>
      </c>
      <c r="AX1565" s="2">
        <f>_xlfn.XLOOKUP($A1565,Results!$A$2:$A$2256,Results!S$2:S$2256,"")</f>
        <v>0</v>
      </c>
      <c r="AY1565" s="2">
        <f>_xlfn.XLOOKUP($A1565,Results!$A$2:$A$2256,Results!T$2:T$2256,"")</f>
        <v>60</v>
      </c>
      <c r="AZ1565" s="2">
        <f>_xlfn.XLOOKUP($A1565,Results!$A$2:$A$2256,Results!U$2:U$2256,"")</f>
        <v>0</v>
      </c>
      <c r="BA1565" s="2">
        <f>_xlfn.XLOOKUP($A1565,Results!$A$2:$A$2256,Results!V$2:V$2256,"")</f>
        <v>0</v>
      </c>
      <c r="BB1565" s="2">
        <f>_xlfn.XLOOKUP($A1565,Results!$A$2:$A$2256,Results!W$2:W$2256,"")</f>
        <v>0</v>
      </c>
      <c r="BC1565" s="2">
        <f>_xlfn.XLOOKUP($A1565,Results!$A$2:$A$2256,Results!X$2:X$2256,"")</f>
        <v>0</v>
      </c>
      <c r="BD1565" s="2">
        <f>_xlfn.XLOOKUP($A1565,Results!$A$2:$A$2256,Results!Y$2:Y$2256,"")</f>
        <v>0</v>
      </c>
      <c r="BE1565" s="2">
        <f>_xlfn.XLOOKUP($A1565,Results!$A$2:$A$2256,Results!Z$2:Z$2256,"")</f>
        <v>0</v>
      </c>
    </row>
    <row r="1566" spans="1:57" ht="38.25" customHeight="1" x14ac:dyDescent="0.3">
      <c r="A1566">
        <v>907243</v>
      </c>
      <c r="B1566">
        <v>281306</v>
      </c>
      <c r="C1566" t="s">
        <v>36</v>
      </c>
      <c r="D1566" t="s">
        <v>4847</v>
      </c>
      <c r="E1566" s="2" t="str">
        <f>VLOOKUP(F1566,'RPA Vendor Data '!F$1:$G$2418,2)</f>
        <v>VIKING ELECTRIC</v>
      </c>
      <c r="F1566" s="2">
        <v>13536</v>
      </c>
      <c r="G1566" s="2">
        <v>1</v>
      </c>
      <c r="H1566" t="s">
        <v>4848</v>
      </c>
      <c r="I1566">
        <v>8</v>
      </c>
      <c r="J1566" t="s">
        <v>389</v>
      </c>
      <c r="K1566" t="s">
        <v>58</v>
      </c>
      <c r="L1566">
        <v>159.4</v>
      </c>
      <c r="M1566" s="2" t="s">
        <v>4794</v>
      </c>
      <c r="N1566" s="85">
        <v>330</v>
      </c>
      <c r="O1566" t="s">
        <v>36</v>
      </c>
      <c r="P1566" t="s">
        <v>4849</v>
      </c>
      <c r="Q1566" t="s">
        <v>36</v>
      </c>
      <c r="R1566">
        <v>12.75</v>
      </c>
      <c r="S1566" s="1">
        <v>45744.189477199077</v>
      </c>
      <c r="T1566" t="s">
        <v>42</v>
      </c>
      <c r="U1566" s="1">
        <v>45743.964583333327</v>
      </c>
      <c r="V1566" t="s">
        <v>43</v>
      </c>
      <c r="W1566" t="s">
        <v>36</v>
      </c>
      <c r="X1566">
        <v>5</v>
      </c>
      <c r="Y1566">
        <v>0</v>
      </c>
      <c r="Z1566">
        <v>159.4</v>
      </c>
      <c r="AA1566" t="s">
        <v>36</v>
      </c>
      <c r="AB1566">
        <v>136</v>
      </c>
      <c r="AC1566" t="s">
        <v>4227</v>
      </c>
      <c r="AD1566" t="s">
        <v>4227</v>
      </c>
      <c r="AE1566" t="s">
        <v>45</v>
      </c>
      <c r="AF1566" s="44">
        <v>31171609</v>
      </c>
      <c r="AG1566" s="18" t="s">
        <v>4850</v>
      </c>
      <c r="AH1566" s="18"/>
      <c r="AI1566" s="2" t="s">
        <v>48</v>
      </c>
      <c r="AJ1566" s="2" t="e">
        <f>VLOOKUP(A1566,'Classification Test Result'!$A$2:$D$2428,4,FALSE)</f>
        <v>#N/A</v>
      </c>
      <c r="AL1566" s="2">
        <f>_xlfn.XLOOKUP($A1566,Results!$A$2:$A$2256,Results!G$2:G$2256,"")</f>
        <v>0</v>
      </c>
      <c r="AM1566" s="2">
        <f>_xlfn.XLOOKUP($A1566,Results!$A$2:$A$2256,Results!H$2:H$2256,"")</f>
        <v>0</v>
      </c>
      <c r="AN1566" s="2">
        <f>_xlfn.XLOOKUP($A1566,Results!$A$2:$A$2256,Results!I$2:I$2256,"")</f>
        <v>0</v>
      </c>
      <c r="AO1566" s="2">
        <f>_xlfn.XLOOKUP($A1566,Results!$A$2:$A$2256,Results!J$2:J$2256,"")</f>
        <v>0</v>
      </c>
      <c r="AP1566" s="2">
        <f>_xlfn.XLOOKUP($A1566,Results!$A$2:$A$2256,Results!K$2:K$2256,"")</f>
        <v>0</v>
      </c>
      <c r="AQ1566" s="2">
        <f>_xlfn.XLOOKUP($A1566,Results!$A$2:$A$2256,Results!L$2:L$2256,"")</f>
        <v>0</v>
      </c>
      <c r="AR1566" s="2">
        <f>_xlfn.XLOOKUP($A1566,Results!$A$2:$A$2256,Results!M$2:M$2256,"")</f>
        <v>0</v>
      </c>
      <c r="AS1566" s="2">
        <f>_xlfn.XLOOKUP($A1566,Results!$A$2:$A$2256,Results!N$2:N$2256,"")</f>
        <v>0</v>
      </c>
      <c r="AT1566" s="2" t="str">
        <f>_xlfn.XLOOKUP($A1566,Results!$A$2:$A$2256,Results!O$2:O$2256,"")</f>
        <v>BRIDGEPORT FITTING</v>
      </c>
      <c r="AU1566" s="2" t="str">
        <f>_xlfn.XLOOKUP($A1566,Results!$A$2:$A$2256,Results!P$2:P$2256,"")</f>
        <v>BRI</v>
      </c>
      <c r="AV1566" s="2" t="str">
        <f>_xlfn.XLOOKUP($A1566,Results!$A$2:$A$2256,Results!Q$2:Q$2256,"")</f>
        <v>SINGLE_MATCH</v>
      </c>
      <c r="AW1566" s="2">
        <f>_xlfn.XLOOKUP($A1566,Results!$A$2:$A$2256,Results!R$2:R$2256,"")</f>
        <v>0</v>
      </c>
      <c r="AX1566" s="2">
        <f>_xlfn.XLOOKUP($A1566,Results!$A$2:$A$2256,Results!S$2:S$2256,"")</f>
        <v>0</v>
      </c>
      <c r="AY1566" s="2">
        <f>_xlfn.XLOOKUP($A1566,Results!$A$2:$A$2256,Results!T$2:T$2256,"")</f>
        <v>60</v>
      </c>
      <c r="AZ1566" s="2">
        <f>_xlfn.XLOOKUP($A1566,Results!$A$2:$A$2256,Results!U$2:U$2256,"")</f>
        <v>0</v>
      </c>
      <c r="BA1566" s="2" t="str">
        <f>_xlfn.XLOOKUP($A1566,Results!$A$2:$A$2256,Results!V$2:V$2256,"")</f>
        <v>BRIDGEPORT FITTING</v>
      </c>
      <c r="BB1566" s="2">
        <f>_xlfn.XLOOKUP($A1566,Results!$A$2:$A$2256,Results!W$2:W$2256,"")</f>
        <v>72</v>
      </c>
      <c r="BC1566" s="2">
        <f>_xlfn.XLOOKUP($A1566,Results!$A$2:$A$2256,Results!X$2:X$2256,"")</f>
        <v>39121312</v>
      </c>
      <c r="BD1566" s="2">
        <f>_xlfn.XLOOKUP($A1566,Results!$A$2:$A$2256,Results!Y$2:Y$2256,"")</f>
        <v>72</v>
      </c>
      <c r="BE1566" s="2" t="b">
        <f>_xlfn.XLOOKUP($A1566,Results!$A$2:$A$2256,Results!Z$2:Z$2256,"")</f>
        <v>1</v>
      </c>
    </row>
    <row r="1567" spans="1:57" ht="38.25" customHeight="1" x14ac:dyDescent="0.3">
      <c r="A1567">
        <v>907244</v>
      </c>
      <c r="B1567">
        <v>281313</v>
      </c>
      <c r="C1567" t="s">
        <v>36</v>
      </c>
      <c r="D1567" t="s">
        <v>193</v>
      </c>
      <c r="E1567" s="2" t="str">
        <f>VLOOKUP(F1567,'RPA Vendor Data '!F$1:$G$2418,2)</f>
        <v>VIKING ELECTRIC</v>
      </c>
      <c r="F1567" s="2">
        <v>13536</v>
      </c>
      <c r="G1567" s="2">
        <v>1</v>
      </c>
      <c r="H1567" t="s">
        <v>4851</v>
      </c>
      <c r="I1567">
        <v>3</v>
      </c>
      <c r="J1567" t="s">
        <v>389</v>
      </c>
      <c r="K1567" t="s">
        <v>58</v>
      </c>
      <c r="L1567">
        <v>107.12</v>
      </c>
      <c r="M1567" s="2" t="s">
        <v>4794</v>
      </c>
      <c r="N1567" s="85">
        <v>327</v>
      </c>
      <c r="O1567" t="s">
        <v>36</v>
      </c>
      <c r="P1567" t="s">
        <v>4781</v>
      </c>
      <c r="Q1567" t="s">
        <v>36</v>
      </c>
      <c r="R1567">
        <v>3.21</v>
      </c>
      <c r="S1567" s="1">
        <v>45744.189254398138</v>
      </c>
      <c r="T1567" t="s">
        <v>42</v>
      </c>
      <c r="U1567" s="1">
        <v>45743.965277777781</v>
      </c>
      <c r="V1567" t="s">
        <v>43</v>
      </c>
      <c r="W1567" t="s">
        <v>36</v>
      </c>
      <c r="X1567">
        <v>0</v>
      </c>
      <c r="Y1567" t="s">
        <v>158</v>
      </c>
      <c r="Z1567">
        <v>107.12</v>
      </c>
      <c r="AA1567">
        <v>107.12</v>
      </c>
      <c r="AB1567">
        <v>136</v>
      </c>
      <c r="AC1567" t="s">
        <v>4227</v>
      </c>
      <c r="AD1567" t="s">
        <v>4227</v>
      </c>
      <c r="AE1567" t="s">
        <v>45</v>
      </c>
      <c r="AF1567" s="44">
        <v>31171609</v>
      </c>
      <c r="AG1567" s="18" t="s">
        <v>4852</v>
      </c>
      <c r="AH1567" s="18"/>
      <c r="AI1567" s="2" t="s">
        <v>48</v>
      </c>
      <c r="AJ1567" s="2" t="e">
        <f>VLOOKUP(A1567,'Classification Test Result'!$A$2:$D$2428,4,FALSE)</f>
        <v>#N/A</v>
      </c>
      <c r="AL1567" s="2">
        <f>_xlfn.XLOOKUP($A1567,Results!$A$2:$A$2256,Results!G$2:G$2256,"")</f>
        <v>0</v>
      </c>
      <c r="AM1567" s="2">
        <f>_xlfn.XLOOKUP($A1567,Results!$A$2:$A$2256,Results!H$2:H$2256,"")</f>
        <v>0</v>
      </c>
      <c r="AN1567" s="2">
        <f>_xlfn.XLOOKUP($A1567,Results!$A$2:$A$2256,Results!I$2:I$2256,"")</f>
        <v>0</v>
      </c>
      <c r="AO1567" s="2">
        <f>_xlfn.XLOOKUP($A1567,Results!$A$2:$A$2256,Results!J$2:J$2256,"")</f>
        <v>0</v>
      </c>
      <c r="AP1567" s="2">
        <f>_xlfn.XLOOKUP($A1567,Results!$A$2:$A$2256,Results!K$2:K$2256,"")</f>
        <v>0</v>
      </c>
      <c r="AQ1567" s="2">
        <f>_xlfn.XLOOKUP($A1567,Results!$A$2:$A$2256,Results!L$2:L$2256,"")</f>
        <v>0</v>
      </c>
      <c r="AR1567" s="2">
        <f>_xlfn.XLOOKUP($A1567,Results!$A$2:$A$2256,Results!M$2:M$2256,"")</f>
        <v>0</v>
      </c>
      <c r="AS1567" s="2">
        <f>_xlfn.XLOOKUP($A1567,Results!$A$2:$A$2256,Results!N$2:N$2256,"")</f>
        <v>0</v>
      </c>
      <c r="AT1567" s="2" t="str">
        <f>_xlfn.XLOOKUP($A1567,Results!$A$2:$A$2256,Results!O$2:O$2256,"")</f>
        <v>BRIDGEPORT FITTING</v>
      </c>
      <c r="AU1567" s="2" t="str">
        <f>_xlfn.XLOOKUP($A1567,Results!$A$2:$A$2256,Results!P$2:P$2256,"")</f>
        <v>BRI</v>
      </c>
      <c r="AV1567" s="2" t="str">
        <f>_xlfn.XLOOKUP($A1567,Results!$A$2:$A$2256,Results!Q$2:Q$2256,"")</f>
        <v>SINGLE_MATCH</v>
      </c>
      <c r="AW1567" s="2">
        <f>_xlfn.XLOOKUP($A1567,Results!$A$2:$A$2256,Results!R$2:R$2256,"")</f>
        <v>0</v>
      </c>
      <c r="AX1567" s="2">
        <f>_xlfn.XLOOKUP($A1567,Results!$A$2:$A$2256,Results!S$2:S$2256,"")</f>
        <v>0</v>
      </c>
      <c r="AY1567" s="2">
        <f>_xlfn.XLOOKUP($A1567,Results!$A$2:$A$2256,Results!T$2:T$2256,"")</f>
        <v>60</v>
      </c>
      <c r="AZ1567" s="2">
        <f>_xlfn.XLOOKUP($A1567,Results!$A$2:$A$2256,Results!U$2:U$2256,"")</f>
        <v>0</v>
      </c>
      <c r="BA1567" s="2" t="str">
        <f>_xlfn.XLOOKUP($A1567,Results!$A$2:$A$2256,Results!V$2:V$2256,"")</f>
        <v>BRIDGEPORT FITTING</v>
      </c>
      <c r="BB1567" s="2">
        <f>_xlfn.XLOOKUP($A1567,Results!$A$2:$A$2256,Results!W$2:W$2256,"")</f>
        <v>85</v>
      </c>
      <c r="BC1567" s="2">
        <f>_xlfn.XLOOKUP($A1567,Results!$A$2:$A$2256,Results!X$2:X$2256,"")</f>
        <v>39121312</v>
      </c>
      <c r="BD1567" s="2">
        <f>_xlfn.XLOOKUP($A1567,Results!$A$2:$A$2256,Results!Y$2:Y$2256,"")</f>
        <v>85</v>
      </c>
      <c r="BE1567" s="2" t="b">
        <f>_xlfn.XLOOKUP($A1567,Results!$A$2:$A$2256,Results!Z$2:Z$2256,"")</f>
        <v>1</v>
      </c>
    </row>
    <row r="1568" spans="1:57" ht="38.25" customHeight="1" x14ac:dyDescent="0.3">
      <c r="A1568">
        <v>907245</v>
      </c>
      <c r="B1568">
        <v>281318</v>
      </c>
      <c r="C1568" t="s">
        <v>36</v>
      </c>
      <c r="D1568" t="s">
        <v>171</v>
      </c>
      <c r="E1568" s="2" t="str">
        <f>VLOOKUP(F1568,'RPA Vendor Data '!F$1:$G$2418,2)</f>
        <v>VIKING ELECTRIC</v>
      </c>
      <c r="F1568" s="2">
        <v>13536</v>
      </c>
      <c r="G1568" s="2">
        <v>5</v>
      </c>
      <c r="H1568" t="s">
        <v>4853</v>
      </c>
      <c r="I1568">
        <v>2</v>
      </c>
      <c r="J1568" t="s">
        <v>389</v>
      </c>
      <c r="K1568" t="s">
        <v>58</v>
      </c>
      <c r="L1568">
        <v>53.68</v>
      </c>
      <c r="M1568" s="2" t="s">
        <v>4794</v>
      </c>
      <c r="N1568" s="85">
        <v>326</v>
      </c>
      <c r="O1568" t="s">
        <v>36</v>
      </c>
      <c r="P1568" t="s">
        <v>4854</v>
      </c>
      <c r="Q1568" t="s">
        <v>36</v>
      </c>
      <c r="R1568">
        <v>1.07</v>
      </c>
      <c r="S1568" s="1">
        <v>45744.189084108802</v>
      </c>
      <c r="T1568" t="s">
        <v>42</v>
      </c>
      <c r="U1568" s="1">
        <v>45743.966666666667</v>
      </c>
      <c r="V1568" t="s">
        <v>43</v>
      </c>
      <c r="W1568" t="s">
        <v>36</v>
      </c>
      <c r="X1568">
        <v>6</v>
      </c>
      <c r="Y1568" t="s">
        <v>158</v>
      </c>
      <c r="Z1568">
        <v>53.68</v>
      </c>
      <c r="AA1568">
        <v>53.68</v>
      </c>
      <c r="AB1568">
        <v>136</v>
      </c>
      <c r="AC1568" t="s">
        <v>4227</v>
      </c>
      <c r="AD1568" t="s">
        <v>4227</v>
      </c>
      <c r="AE1568" t="s">
        <v>45</v>
      </c>
      <c r="AF1568" s="44">
        <v>31171609</v>
      </c>
      <c r="AG1568" s="18" t="s">
        <v>4855</v>
      </c>
      <c r="AH1568" s="18"/>
      <c r="AI1568" s="2" t="s">
        <v>48</v>
      </c>
      <c r="AJ1568" s="2" t="e">
        <f>VLOOKUP(A1568,'Classification Test Result'!$A$2:$D$2428,4,FALSE)</f>
        <v>#N/A</v>
      </c>
      <c r="AL1568" s="2">
        <f>_xlfn.XLOOKUP($A1568,Results!$A$2:$A$2256,Results!G$2:G$2256,"")</f>
        <v>0</v>
      </c>
      <c r="AM1568" s="2">
        <f>_xlfn.XLOOKUP($A1568,Results!$A$2:$A$2256,Results!H$2:H$2256,"")</f>
        <v>0</v>
      </c>
      <c r="AN1568" s="2">
        <f>_xlfn.XLOOKUP($A1568,Results!$A$2:$A$2256,Results!I$2:I$2256,"")</f>
        <v>0</v>
      </c>
      <c r="AO1568" s="2">
        <f>_xlfn.XLOOKUP($A1568,Results!$A$2:$A$2256,Results!J$2:J$2256,"")</f>
        <v>0</v>
      </c>
      <c r="AP1568" s="2">
        <f>_xlfn.XLOOKUP($A1568,Results!$A$2:$A$2256,Results!K$2:K$2256,"")</f>
        <v>0</v>
      </c>
      <c r="AQ1568" s="2">
        <f>_xlfn.XLOOKUP($A1568,Results!$A$2:$A$2256,Results!L$2:L$2256,"")</f>
        <v>0</v>
      </c>
      <c r="AR1568" s="2">
        <f>_xlfn.XLOOKUP($A1568,Results!$A$2:$A$2256,Results!M$2:M$2256,"")</f>
        <v>0</v>
      </c>
      <c r="AS1568" s="2">
        <f>_xlfn.XLOOKUP($A1568,Results!$A$2:$A$2256,Results!N$2:N$2256,"")</f>
        <v>0</v>
      </c>
      <c r="AT1568" s="2" t="str">
        <f>_xlfn.XLOOKUP($A1568,Results!$A$2:$A$2256,Results!O$2:O$2256,"")</f>
        <v>BRIDGEPORT FITTING</v>
      </c>
      <c r="AU1568" s="2" t="str">
        <f>_xlfn.XLOOKUP($A1568,Results!$A$2:$A$2256,Results!P$2:P$2256,"")</f>
        <v>BRI</v>
      </c>
      <c r="AV1568" s="2" t="str">
        <f>_xlfn.XLOOKUP($A1568,Results!$A$2:$A$2256,Results!Q$2:Q$2256,"")</f>
        <v>SINGLE_MATCH</v>
      </c>
      <c r="AW1568" s="2">
        <f>_xlfn.XLOOKUP($A1568,Results!$A$2:$A$2256,Results!R$2:R$2256,"")</f>
        <v>0</v>
      </c>
      <c r="AX1568" s="2">
        <f>_xlfn.XLOOKUP($A1568,Results!$A$2:$A$2256,Results!S$2:S$2256,"")</f>
        <v>0</v>
      </c>
      <c r="AY1568" s="2">
        <f>_xlfn.XLOOKUP($A1568,Results!$A$2:$A$2256,Results!T$2:T$2256,"")</f>
        <v>60</v>
      </c>
      <c r="AZ1568" s="2">
        <f>_xlfn.XLOOKUP($A1568,Results!$A$2:$A$2256,Results!U$2:U$2256,"")</f>
        <v>0</v>
      </c>
      <c r="BA1568" s="2" t="str">
        <f>_xlfn.XLOOKUP($A1568,Results!$A$2:$A$2256,Results!V$2:V$2256,"")</f>
        <v>BRIDGEPORT FITTING</v>
      </c>
      <c r="BB1568" s="2">
        <f>_xlfn.XLOOKUP($A1568,Results!$A$2:$A$2256,Results!W$2:W$2256,"")</f>
        <v>86</v>
      </c>
      <c r="BC1568" s="2">
        <f>_xlfn.XLOOKUP($A1568,Results!$A$2:$A$2256,Results!X$2:X$2256,"")</f>
        <v>39121312</v>
      </c>
      <c r="BD1568" s="2">
        <f>_xlfn.XLOOKUP($A1568,Results!$A$2:$A$2256,Results!Y$2:Y$2256,"")</f>
        <v>86</v>
      </c>
      <c r="BE1568" s="2" t="b">
        <f>_xlfn.XLOOKUP($A1568,Results!$A$2:$A$2256,Results!Z$2:Z$2256,"")</f>
        <v>1</v>
      </c>
    </row>
    <row r="1569" spans="1:57" ht="38.25" customHeight="1" x14ac:dyDescent="0.3">
      <c r="A1569">
        <v>907246</v>
      </c>
      <c r="B1569">
        <v>281886</v>
      </c>
      <c r="C1569" t="s">
        <v>36</v>
      </c>
      <c r="D1569" t="s">
        <v>591</v>
      </c>
      <c r="E1569" s="2" t="str">
        <f>VLOOKUP(F1569,'RPA Vendor Data '!F$1:$G$2418,2)</f>
        <v>DOMINION ELECTRIC SUPPLY</v>
      </c>
      <c r="F1569" s="2">
        <v>11048</v>
      </c>
      <c r="G1569" s="2">
        <v>15</v>
      </c>
      <c r="H1569" t="s">
        <v>4856</v>
      </c>
      <c r="I1569">
        <v>2</v>
      </c>
      <c r="J1569" t="s">
        <v>389</v>
      </c>
      <c r="K1569" t="s">
        <v>58</v>
      </c>
      <c r="L1569">
        <v>22.39</v>
      </c>
      <c r="M1569" s="2" t="s">
        <v>4794</v>
      </c>
      <c r="N1569" s="85">
        <v>325</v>
      </c>
      <c r="O1569" t="s">
        <v>36</v>
      </c>
      <c r="P1569" t="s">
        <v>4857</v>
      </c>
      <c r="Q1569" t="s">
        <v>36</v>
      </c>
      <c r="R1569">
        <v>0.45</v>
      </c>
      <c r="S1569" s="1">
        <v>45744.667841979157</v>
      </c>
      <c r="T1569" t="s">
        <v>42</v>
      </c>
      <c r="U1569" s="1">
        <v>45744.448611111111</v>
      </c>
      <c r="V1569" t="s">
        <v>43</v>
      </c>
      <c r="W1569" t="s">
        <v>36</v>
      </c>
      <c r="X1569">
        <v>15</v>
      </c>
      <c r="Y1569" t="s">
        <v>158</v>
      </c>
      <c r="Z1569">
        <v>22.39</v>
      </c>
      <c r="AA1569">
        <v>22.39</v>
      </c>
      <c r="AB1569">
        <v>191</v>
      </c>
      <c r="AC1569" t="s">
        <v>4227</v>
      </c>
      <c r="AD1569" t="s">
        <v>4227</v>
      </c>
      <c r="AE1569" t="s">
        <v>45</v>
      </c>
      <c r="AF1569" s="44" t="s">
        <v>46</v>
      </c>
      <c r="AG1569" s="18" t="s">
        <v>4858</v>
      </c>
      <c r="AI1569" s="2" t="s">
        <v>48</v>
      </c>
      <c r="AJ1569" s="2" t="e">
        <f>VLOOKUP(A1569,'Classification Test Result'!$A$2:$D$2428,4,FALSE)</f>
        <v>#N/A</v>
      </c>
      <c r="AL1569" s="2">
        <f>_xlfn.XLOOKUP($A1569,Results!$A$2:$A$2256,Results!G$2:G$2256,"")</f>
        <v>0</v>
      </c>
      <c r="AM1569" s="2">
        <f>_xlfn.XLOOKUP($A1569,Results!$A$2:$A$2256,Results!H$2:H$2256,"")</f>
        <v>0</v>
      </c>
      <c r="AN1569" s="2">
        <f>_xlfn.XLOOKUP($A1569,Results!$A$2:$A$2256,Results!I$2:I$2256,"")</f>
        <v>0</v>
      </c>
      <c r="AO1569" s="2">
        <f>_xlfn.XLOOKUP($A1569,Results!$A$2:$A$2256,Results!J$2:J$2256,"")</f>
        <v>0</v>
      </c>
      <c r="AP1569" s="2">
        <f>_xlfn.XLOOKUP($A1569,Results!$A$2:$A$2256,Results!K$2:K$2256,"")</f>
        <v>0</v>
      </c>
      <c r="AQ1569" s="2">
        <f>_xlfn.XLOOKUP($A1569,Results!$A$2:$A$2256,Results!L$2:L$2256,"")</f>
        <v>0</v>
      </c>
      <c r="AR1569" s="2">
        <f>_xlfn.XLOOKUP($A1569,Results!$A$2:$A$2256,Results!M$2:M$2256,"")</f>
        <v>0</v>
      </c>
      <c r="AS1569" s="2">
        <f>_xlfn.XLOOKUP($A1569,Results!$A$2:$A$2256,Results!N$2:N$2256,"")</f>
        <v>0</v>
      </c>
      <c r="AT1569" s="2" t="str">
        <f>_xlfn.XLOOKUP($A1569,Results!$A$2:$A$2256,Results!O$2:O$2256,"")</f>
        <v>MADE IN USA</v>
      </c>
      <c r="AU1569" s="2" t="str">
        <f>_xlfn.XLOOKUP($A1569,Results!$A$2:$A$2256,Results!P$2:P$2256,"")</f>
        <v>MADE IN USA</v>
      </c>
      <c r="AV1569" s="2" t="str">
        <f>_xlfn.XLOOKUP($A1569,Results!$A$2:$A$2256,Results!Q$2:Q$2256,"")</f>
        <v>MULTIPLE_MATCHES_ONE_VALID</v>
      </c>
      <c r="AW1569" s="2">
        <f>_xlfn.XLOOKUP($A1569,Results!$A$2:$A$2256,Results!R$2:R$2256,"")</f>
        <v>0</v>
      </c>
      <c r="AX1569" s="2">
        <f>_xlfn.XLOOKUP($A1569,Results!$A$2:$A$2256,Results!S$2:S$2256,"")</f>
        <v>0</v>
      </c>
      <c r="AY1569" s="2">
        <f>_xlfn.XLOOKUP($A1569,Results!$A$2:$A$2256,Results!T$2:T$2256,"")</f>
        <v>33</v>
      </c>
      <c r="AZ1569" s="2">
        <f>_xlfn.XLOOKUP($A1569,Results!$A$2:$A$2256,Results!U$2:U$2256,"")</f>
        <v>0</v>
      </c>
      <c r="BA1569" s="2">
        <f>_xlfn.XLOOKUP($A1569,Results!$A$2:$A$2256,Results!V$2:V$2256,"")</f>
        <v>0</v>
      </c>
      <c r="BB1569" s="2">
        <f>_xlfn.XLOOKUP($A1569,Results!$A$2:$A$2256,Results!W$2:W$2256,"")</f>
        <v>0</v>
      </c>
      <c r="BC1569" s="2">
        <f>_xlfn.XLOOKUP($A1569,Results!$A$2:$A$2256,Results!X$2:X$2256,"")</f>
        <v>39121312</v>
      </c>
      <c r="BD1569" s="2">
        <f>_xlfn.XLOOKUP($A1569,Results!$A$2:$A$2256,Results!Y$2:Y$2256,"")</f>
        <v>80</v>
      </c>
      <c r="BE1569" s="2">
        <f>_xlfn.XLOOKUP($A1569,Results!$A$2:$A$2256,Results!Z$2:Z$2256,"")</f>
        <v>0</v>
      </c>
    </row>
    <row r="1570" spans="1:57" ht="38.25" customHeight="1" x14ac:dyDescent="0.3">
      <c r="A1570">
        <v>907247</v>
      </c>
      <c r="B1570">
        <v>281886</v>
      </c>
      <c r="C1570" t="s">
        <v>36</v>
      </c>
      <c r="D1570" t="s">
        <v>591</v>
      </c>
      <c r="E1570" s="2" t="str">
        <f>VLOOKUP(F1570,'RPA Vendor Data '!F$1:$G$2418,2)</f>
        <v>DOMINION ELECTRIC SUPPLY</v>
      </c>
      <c r="F1570" s="2">
        <v>11048</v>
      </c>
      <c r="G1570" s="2">
        <v>31</v>
      </c>
      <c r="H1570" t="s">
        <v>4860</v>
      </c>
      <c r="I1570">
        <v>5</v>
      </c>
      <c r="J1570" t="s">
        <v>389</v>
      </c>
      <c r="K1570" t="s">
        <v>58</v>
      </c>
      <c r="L1570">
        <v>15.97</v>
      </c>
      <c r="M1570" s="2" t="s">
        <v>4794</v>
      </c>
      <c r="N1570" s="85">
        <v>323</v>
      </c>
      <c r="O1570" t="s">
        <v>36</v>
      </c>
      <c r="P1570" t="s">
        <v>4861</v>
      </c>
      <c r="Q1570" t="s">
        <v>36</v>
      </c>
      <c r="R1570">
        <v>0.8</v>
      </c>
      <c r="S1570" s="1">
        <v>45744.667937615741</v>
      </c>
      <c r="T1570" t="s">
        <v>42</v>
      </c>
      <c r="U1570" s="1">
        <v>45744.449305555558</v>
      </c>
      <c r="V1570" t="s">
        <v>43</v>
      </c>
      <c r="W1570" t="s">
        <v>36</v>
      </c>
      <c r="X1570">
        <v>31</v>
      </c>
      <c r="Y1570" t="s">
        <v>158</v>
      </c>
      <c r="Z1570">
        <v>15.97</v>
      </c>
      <c r="AA1570">
        <v>15.97</v>
      </c>
      <c r="AB1570">
        <v>191</v>
      </c>
      <c r="AC1570" t="s">
        <v>4227</v>
      </c>
      <c r="AD1570" t="s">
        <v>4227</v>
      </c>
      <c r="AE1570" t="s">
        <v>45</v>
      </c>
      <c r="AF1570" s="44" t="s">
        <v>46</v>
      </c>
      <c r="AG1570" s="18" t="s">
        <v>4862</v>
      </c>
      <c r="AI1570" s="2" t="s">
        <v>48</v>
      </c>
      <c r="AJ1570" s="2" t="e">
        <f>VLOOKUP(A1570,'Classification Test Result'!$A$2:$D$2428,4,FALSE)</f>
        <v>#N/A</v>
      </c>
      <c r="AL1570" s="2">
        <f>_xlfn.XLOOKUP($A1570,Results!$A$2:$A$2256,Results!G$2:G$2256,"")</f>
        <v>0</v>
      </c>
      <c r="AM1570" s="2">
        <f>_xlfn.XLOOKUP($A1570,Results!$A$2:$A$2256,Results!H$2:H$2256,"")</f>
        <v>0</v>
      </c>
      <c r="AN1570" s="2">
        <f>_xlfn.XLOOKUP($A1570,Results!$A$2:$A$2256,Results!I$2:I$2256,"")</f>
        <v>0</v>
      </c>
      <c r="AO1570" s="2">
        <f>_xlfn.XLOOKUP($A1570,Results!$A$2:$A$2256,Results!J$2:J$2256,"")</f>
        <v>0</v>
      </c>
      <c r="AP1570" s="2">
        <f>_xlfn.XLOOKUP($A1570,Results!$A$2:$A$2256,Results!K$2:K$2256,"")</f>
        <v>0</v>
      </c>
      <c r="AQ1570" s="2">
        <f>_xlfn.XLOOKUP($A1570,Results!$A$2:$A$2256,Results!L$2:L$2256,"")</f>
        <v>0</v>
      </c>
      <c r="AR1570" s="2">
        <f>_xlfn.XLOOKUP($A1570,Results!$A$2:$A$2256,Results!M$2:M$2256,"")</f>
        <v>0</v>
      </c>
      <c r="AS1570" s="2">
        <f>_xlfn.XLOOKUP($A1570,Results!$A$2:$A$2256,Results!N$2:N$2256,"")</f>
        <v>0</v>
      </c>
      <c r="AT1570" s="2" t="str">
        <f>_xlfn.XLOOKUP($A1570,Results!$A$2:$A$2256,Results!O$2:O$2256,"")</f>
        <v>MADE IN USA</v>
      </c>
      <c r="AU1570" s="2" t="str">
        <f>_xlfn.XLOOKUP($A1570,Results!$A$2:$A$2256,Results!P$2:P$2256,"")</f>
        <v>MADE IN USA</v>
      </c>
      <c r="AV1570" s="2" t="str">
        <f>_xlfn.XLOOKUP($A1570,Results!$A$2:$A$2256,Results!Q$2:Q$2256,"")</f>
        <v>MULTIPLE_MATCHES_ONE_VALID</v>
      </c>
      <c r="AW1570" s="2">
        <f>_xlfn.XLOOKUP($A1570,Results!$A$2:$A$2256,Results!R$2:R$2256,"")</f>
        <v>0</v>
      </c>
      <c r="AX1570" s="2">
        <f>_xlfn.XLOOKUP($A1570,Results!$A$2:$A$2256,Results!S$2:S$2256,"")</f>
        <v>0</v>
      </c>
      <c r="AY1570" s="2">
        <f>_xlfn.XLOOKUP($A1570,Results!$A$2:$A$2256,Results!T$2:T$2256,"")</f>
        <v>33</v>
      </c>
      <c r="AZ1570" s="2">
        <f>_xlfn.XLOOKUP($A1570,Results!$A$2:$A$2256,Results!U$2:U$2256,"")</f>
        <v>0</v>
      </c>
      <c r="BA1570" s="2">
        <f>_xlfn.XLOOKUP($A1570,Results!$A$2:$A$2256,Results!V$2:V$2256,"")</f>
        <v>0</v>
      </c>
      <c r="BB1570" s="2">
        <f>_xlfn.XLOOKUP($A1570,Results!$A$2:$A$2256,Results!W$2:W$2256,"")</f>
        <v>0</v>
      </c>
      <c r="BC1570" s="2">
        <f>_xlfn.XLOOKUP($A1570,Results!$A$2:$A$2256,Results!X$2:X$2256,"")</f>
        <v>39121312</v>
      </c>
      <c r="BD1570" s="2">
        <f>_xlfn.XLOOKUP($A1570,Results!$A$2:$A$2256,Results!Y$2:Y$2256,"")</f>
        <v>80</v>
      </c>
      <c r="BE1570" s="2">
        <f>_xlfn.XLOOKUP($A1570,Results!$A$2:$A$2256,Results!Z$2:Z$2256,"")</f>
        <v>0</v>
      </c>
    </row>
    <row r="1571" spans="1:57" ht="38.25" customHeight="1" x14ac:dyDescent="0.3">
      <c r="A1571">
        <v>907248</v>
      </c>
      <c r="B1571">
        <v>281672</v>
      </c>
      <c r="C1571" t="s">
        <v>36</v>
      </c>
      <c r="D1571" t="s">
        <v>623</v>
      </c>
      <c r="E1571" s="2" t="str">
        <f>VLOOKUP(F1571,'RPA Vendor Data '!F$1:$G$2418,2)</f>
        <v>VIKING ELECTRIC</v>
      </c>
      <c r="F1571" s="2">
        <v>13536</v>
      </c>
      <c r="G1571" s="2">
        <v>12</v>
      </c>
      <c r="H1571" t="s">
        <v>4863</v>
      </c>
      <c r="I1571">
        <v>6</v>
      </c>
      <c r="J1571" t="s">
        <v>389</v>
      </c>
      <c r="K1571" t="s">
        <v>58</v>
      </c>
      <c r="L1571">
        <v>11.08</v>
      </c>
      <c r="M1571" s="2" t="s">
        <v>4794</v>
      </c>
      <c r="N1571" s="85">
        <v>322</v>
      </c>
      <c r="O1571" t="s">
        <v>36</v>
      </c>
      <c r="P1571" t="s">
        <v>4864</v>
      </c>
      <c r="Q1571" t="s">
        <v>36</v>
      </c>
      <c r="R1571">
        <v>0.66</v>
      </c>
      <c r="S1571" s="1">
        <v>45744.501026157413</v>
      </c>
      <c r="T1571" t="s">
        <v>42</v>
      </c>
      <c r="U1571" s="1">
        <v>45744.290972222218</v>
      </c>
      <c r="V1571" t="s">
        <v>43</v>
      </c>
      <c r="W1571" t="s">
        <v>36</v>
      </c>
      <c r="X1571">
        <v>12</v>
      </c>
      <c r="Y1571" t="s">
        <v>158</v>
      </c>
      <c r="Z1571">
        <v>11.08</v>
      </c>
      <c r="AA1571">
        <v>11.08</v>
      </c>
      <c r="AB1571">
        <v>136</v>
      </c>
      <c r="AC1571" t="s">
        <v>4227</v>
      </c>
      <c r="AD1571" t="s">
        <v>4227</v>
      </c>
      <c r="AE1571" t="s">
        <v>45</v>
      </c>
      <c r="AF1571" s="44">
        <v>31171609</v>
      </c>
      <c r="AG1571" s="18" t="s">
        <v>4865</v>
      </c>
      <c r="AH1571" s="18"/>
      <c r="AI1571" s="2" t="s">
        <v>48</v>
      </c>
      <c r="AJ1571" s="2" t="e">
        <f>VLOOKUP(A1571,'Classification Test Result'!$A$2:$D$2428,4,FALSE)</f>
        <v>#N/A</v>
      </c>
      <c r="AL1571" s="2">
        <f>_xlfn.XLOOKUP($A1571,Results!$A$2:$A$2256,Results!G$2:G$2256,"")</f>
        <v>0</v>
      </c>
      <c r="AM1571" s="2">
        <f>_xlfn.XLOOKUP($A1571,Results!$A$2:$A$2256,Results!H$2:H$2256,"")</f>
        <v>0</v>
      </c>
      <c r="AN1571" s="2">
        <f>_xlfn.XLOOKUP($A1571,Results!$A$2:$A$2256,Results!I$2:I$2256,"")</f>
        <v>0</v>
      </c>
      <c r="AO1571" s="2">
        <f>_xlfn.XLOOKUP($A1571,Results!$A$2:$A$2256,Results!J$2:J$2256,"")</f>
        <v>0</v>
      </c>
      <c r="AP1571" s="2">
        <f>_xlfn.XLOOKUP($A1571,Results!$A$2:$A$2256,Results!K$2:K$2256,"")</f>
        <v>0</v>
      </c>
      <c r="AQ1571" s="2">
        <f>_xlfn.XLOOKUP($A1571,Results!$A$2:$A$2256,Results!L$2:L$2256,"")</f>
        <v>0</v>
      </c>
      <c r="AR1571" s="2">
        <f>_xlfn.XLOOKUP($A1571,Results!$A$2:$A$2256,Results!M$2:M$2256,"")</f>
        <v>0</v>
      </c>
      <c r="AS1571" s="2">
        <f>_xlfn.XLOOKUP($A1571,Results!$A$2:$A$2256,Results!N$2:N$2256,"")</f>
        <v>0</v>
      </c>
      <c r="AT1571" s="2" t="str">
        <f>_xlfn.XLOOKUP($A1571,Results!$A$2:$A$2256,Results!O$2:O$2256,"")</f>
        <v>BRIDGEPORT FITTING</v>
      </c>
      <c r="AU1571" s="2" t="str">
        <f>_xlfn.XLOOKUP($A1571,Results!$A$2:$A$2256,Results!P$2:P$2256,"")</f>
        <v>BRI</v>
      </c>
      <c r="AV1571" s="2" t="str">
        <f>_xlfn.XLOOKUP($A1571,Results!$A$2:$A$2256,Results!Q$2:Q$2256,"")</f>
        <v>SINGLE_MATCH</v>
      </c>
      <c r="AW1571" s="2">
        <f>_xlfn.XLOOKUP($A1571,Results!$A$2:$A$2256,Results!R$2:R$2256,"")</f>
        <v>0</v>
      </c>
      <c r="AX1571" s="2">
        <f>_xlfn.XLOOKUP($A1571,Results!$A$2:$A$2256,Results!S$2:S$2256,"")</f>
        <v>0</v>
      </c>
      <c r="AY1571" s="2">
        <f>_xlfn.XLOOKUP($A1571,Results!$A$2:$A$2256,Results!T$2:T$2256,"")</f>
        <v>60</v>
      </c>
      <c r="AZ1571" s="2">
        <f>_xlfn.XLOOKUP($A1571,Results!$A$2:$A$2256,Results!U$2:U$2256,"")</f>
        <v>0</v>
      </c>
      <c r="BA1571" s="2" t="str">
        <f>_xlfn.XLOOKUP($A1571,Results!$A$2:$A$2256,Results!V$2:V$2256,"")</f>
        <v>BRIDGEPORT FITTING</v>
      </c>
      <c r="BB1571" s="2">
        <f>_xlfn.XLOOKUP($A1571,Results!$A$2:$A$2256,Results!W$2:W$2256,"")</f>
        <v>84</v>
      </c>
      <c r="BC1571" s="2">
        <f>_xlfn.XLOOKUP($A1571,Results!$A$2:$A$2256,Results!X$2:X$2256,"")</f>
        <v>39121312</v>
      </c>
      <c r="BD1571" s="2">
        <f>_xlfn.XLOOKUP($A1571,Results!$A$2:$A$2256,Results!Y$2:Y$2256,"")</f>
        <v>84</v>
      </c>
      <c r="BE1571" s="2" t="b">
        <f>_xlfn.XLOOKUP($A1571,Results!$A$2:$A$2256,Results!Z$2:Z$2256,"")</f>
        <v>1</v>
      </c>
    </row>
    <row r="1572" spans="1:57" ht="38.25" customHeight="1" x14ac:dyDescent="0.3">
      <c r="A1572">
        <v>907249</v>
      </c>
      <c r="B1572">
        <v>281886</v>
      </c>
      <c r="C1572" t="s">
        <v>36</v>
      </c>
      <c r="D1572" t="s">
        <v>591</v>
      </c>
      <c r="E1572" s="2" t="str">
        <f>VLOOKUP(F1572,'RPA Vendor Data '!F$1:$G$2418,2)</f>
        <v>DOMINION ELECTRIC SUPPLY</v>
      </c>
      <c r="F1572" s="2">
        <v>11048</v>
      </c>
      <c r="G1572" s="2">
        <v>30</v>
      </c>
      <c r="H1572" t="s">
        <v>4866</v>
      </c>
      <c r="I1572">
        <v>5</v>
      </c>
      <c r="J1572" t="s">
        <v>389</v>
      </c>
      <c r="K1572" t="s">
        <v>58</v>
      </c>
      <c r="L1572">
        <v>9.0500000000000007</v>
      </c>
      <c r="M1572" s="2" t="s">
        <v>4794</v>
      </c>
      <c r="N1572" s="85">
        <v>322</v>
      </c>
      <c r="O1572" t="s">
        <v>36</v>
      </c>
      <c r="P1572" t="s">
        <v>4864</v>
      </c>
      <c r="Q1572" t="s">
        <v>36</v>
      </c>
      <c r="R1572">
        <v>0.45</v>
      </c>
      <c r="S1572" s="1">
        <v>45744.668032905087</v>
      </c>
      <c r="T1572" t="s">
        <v>42</v>
      </c>
      <c r="U1572" s="1">
        <v>45744.449305555558</v>
      </c>
      <c r="V1572" t="s">
        <v>43</v>
      </c>
      <c r="W1572" t="s">
        <v>36</v>
      </c>
      <c r="X1572">
        <v>30</v>
      </c>
      <c r="Y1572" t="s">
        <v>158</v>
      </c>
      <c r="Z1572">
        <v>9.0500000000000007</v>
      </c>
      <c r="AA1572">
        <v>9.0500000000000007</v>
      </c>
      <c r="AB1572">
        <v>191</v>
      </c>
      <c r="AC1572" t="s">
        <v>4227</v>
      </c>
      <c r="AD1572" t="s">
        <v>4227</v>
      </c>
      <c r="AE1572" t="s">
        <v>45</v>
      </c>
      <c r="AF1572" s="44" t="s">
        <v>46</v>
      </c>
      <c r="AG1572" s="18" t="s">
        <v>4867</v>
      </c>
      <c r="AI1572" s="2" t="s">
        <v>48</v>
      </c>
      <c r="AJ1572" s="2" t="e">
        <f>VLOOKUP(A1572,'Classification Test Result'!$A$2:$D$2428,4,FALSE)</f>
        <v>#N/A</v>
      </c>
      <c r="AL1572" s="2">
        <f>_xlfn.XLOOKUP($A1572,Results!$A$2:$A$2256,Results!G$2:G$2256,"")</f>
        <v>0</v>
      </c>
      <c r="AM1572" s="2">
        <f>_xlfn.XLOOKUP($A1572,Results!$A$2:$A$2256,Results!H$2:H$2256,"")</f>
        <v>0</v>
      </c>
      <c r="AN1572" s="2">
        <f>_xlfn.XLOOKUP($A1572,Results!$A$2:$A$2256,Results!I$2:I$2256,"")</f>
        <v>0</v>
      </c>
      <c r="AO1572" s="2">
        <f>_xlfn.XLOOKUP($A1572,Results!$A$2:$A$2256,Results!J$2:J$2256,"")</f>
        <v>0</v>
      </c>
      <c r="AP1572" s="2">
        <f>_xlfn.XLOOKUP($A1572,Results!$A$2:$A$2256,Results!K$2:K$2256,"")</f>
        <v>0</v>
      </c>
      <c r="AQ1572" s="2">
        <f>_xlfn.XLOOKUP($A1572,Results!$A$2:$A$2256,Results!L$2:L$2256,"")</f>
        <v>0</v>
      </c>
      <c r="AR1572" s="2">
        <f>_xlfn.XLOOKUP($A1572,Results!$A$2:$A$2256,Results!M$2:M$2256,"")</f>
        <v>0</v>
      </c>
      <c r="AS1572" s="2">
        <f>_xlfn.XLOOKUP($A1572,Results!$A$2:$A$2256,Results!N$2:N$2256,"")</f>
        <v>0</v>
      </c>
      <c r="AT1572" s="2" t="str">
        <f>_xlfn.XLOOKUP($A1572,Results!$A$2:$A$2256,Results!O$2:O$2256,"")</f>
        <v>MADE IN USA</v>
      </c>
      <c r="AU1572" s="2" t="str">
        <f>_xlfn.XLOOKUP($A1572,Results!$A$2:$A$2256,Results!P$2:P$2256,"")</f>
        <v>MADE IN USA</v>
      </c>
      <c r="AV1572" s="2" t="str">
        <f>_xlfn.XLOOKUP($A1572,Results!$A$2:$A$2256,Results!Q$2:Q$2256,"")</f>
        <v>MULTIPLE_MATCHES_ONE_VALID</v>
      </c>
      <c r="AW1572" s="2">
        <f>_xlfn.XLOOKUP($A1572,Results!$A$2:$A$2256,Results!R$2:R$2256,"")</f>
        <v>0</v>
      </c>
      <c r="AX1572" s="2">
        <f>_xlfn.XLOOKUP($A1572,Results!$A$2:$A$2256,Results!S$2:S$2256,"")</f>
        <v>0</v>
      </c>
      <c r="AY1572" s="2">
        <f>_xlfn.XLOOKUP($A1572,Results!$A$2:$A$2256,Results!T$2:T$2256,"")</f>
        <v>25</v>
      </c>
      <c r="AZ1572" s="2">
        <f>_xlfn.XLOOKUP($A1572,Results!$A$2:$A$2256,Results!U$2:U$2256,"")</f>
        <v>0</v>
      </c>
      <c r="BA1572" s="2">
        <f>_xlfn.XLOOKUP($A1572,Results!$A$2:$A$2256,Results!V$2:V$2256,"")</f>
        <v>0</v>
      </c>
      <c r="BB1572" s="2">
        <f>_xlfn.XLOOKUP($A1572,Results!$A$2:$A$2256,Results!W$2:W$2256,"")</f>
        <v>0</v>
      </c>
      <c r="BC1572" s="2">
        <f>_xlfn.XLOOKUP($A1572,Results!$A$2:$A$2256,Results!X$2:X$2256,"")</f>
        <v>39121312</v>
      </c>
      <c r="BD1572" s="2">
        <f>_xlfn.XLOOKUP($A1572,Results!$A$2:$A$2256,Results!Y$2:Y$2256,"")</f>
        <v>80</v>
      </c>
      <c r="BE1572" s="2">
        <f>_xlfn.XLOOKUP($A1572,Results!$A$2:$A$2256,Results!Z$2:Z$2256,"")</f>
        <v>0</v>
      </c>
    </row>
    <row r="1573" spans="1:57" ht="38.25" customHeight="1" x14ac:dyDescent="0.3">
      <c r="A1573">
        <v>907250</v>
      </c>
      <c r="B1573">
        <v>281886</v>
      </c>
      <c r="C1573" t="s">
        <v>36</v>
      </c>
      <c r="D1573" t="s">
        <v>591</v>
      </c>
      <c r="E1573" s="2" t="str">
        <f>VLOOKUP(F1573,'RPA Vendor Data '!F$1:$G$2418,2)</f>
        <v>DOMINION ELECTRIC SUPPLY</v>
      </c>
      <c r="F1573" s="2">
        <v>11048</v>
      </c>
      <c r="G1573" s="2">
        <v>10</v>
      </c>
      <c r="H1573" t="s">
        <v>4868</v>
      </c>
      <c r="I1573">
        <v>6</v>
      </c>
      <c r="J1573" t="s">
        <v>389</v>
      </c>
      <c r="K1573" t="s">
        <v>58</v>
      </c>
      <c r="L1573">
        <v>441.51</v>
      </c>
      <c r="M1573" s="2" t="s">
        <v>4794</v>
      </c>
      <c r="N1573" s="85" t="s">
        <v>4869</v>
      </c>
      <c r="O1573" t="s">
        <v>36</v>
      </c>
      <c r="P1573" t="s">
        <v>4870</v>
      </c>
      <c r="Q1573" t="s">
        <v>36</v>
      </c>
      <c r="R1573">
        <v>26.49</v>
      </c>
      <c r="S1573" s="1">
        <v>45744.667975231481</v>
      </c>
      <c r="T1573" t="s">
        <v>42</v>
      </c>
      <c r="U1573" s="1">
        <v>45744.448611111111</v>
      </c>
      <c r="V1573" t="s">
        <v>43</v>
      </c>
      <c r="W1573" t="s">
        <v>36</v>
      </c>
      <c r="X1573">
        <v>10</v>
      </c>
      <c r="Y1573" t="s">
        <v>158</v>
      </c>
      <c r="Z1573">
        <v>441.51</v>
      </c>
      <c r="AA1573">
        <v>441.51</v>
      </c>
      <c r="AB1573">
        <v>191</v>
      </c>
      <c r="AC1573" t="s">
        <v>4227</v>
      </c>
      <c r="AD1573" t="s">
        <v>4227</v>
      </c>
      <c r="AE1573" t="s">
        <v>45</v>
      </c>
      <c r="AF1573" s="44">
        <v>39131707</v>
      </c>
      <c r="AG1573" s="18" t="s">
        <v>4871</v>
      </c>
      <c r="AI1573" s="2" t="s">
        <v>48</v>
      </c>
      <c r="AJ1573" s="2" t="e">
        <f>VLOOKUP(A1573,'Classification Test Result'!$A$2:$D$2428,4,FALSE)</f>
        <v>#N/A</v>
      </c>
      <c r="AL1573" s="2">
        <f>_xlfn.XLOOKUP($A1573,Results!$A$2:$A$2256,Results!G$2:G$2256,"")</f>
        <v>263632</v>
      </c>
      <c r="AM1573" s="2" t="str">
        <f>_xlfn.XLOOKUP($A1573,Results!$A$2:$A$2256,Results!H$2:H$2256,"")</f>
        <v>264SRT</v>
      </c>
      <c r="AN1573" s="2" t="str">
        <f>_xlfn.XLOOKUP($A1573,Results!$A$2:$A$2256,Results!I$2:I$2256,"")</f>
        <v>BRIDGEPORT FITTING</v>
      </c>
      <c r="AO1573" s="2">
        <f>_xlfn.XLOOKUP($A1573,Results!$A$2:$A$2256,Results!J$2:J$2256,"")</f>
        <v>781747202642</v>
      </c>
      <c r="AP1573" s="2">
        <f>_xlfn.XLOOKUP($A1573,Results!$A$2:$A$2256,Results!K$2:K$2256,"")</f>
        <v>39131707</v>
      </c>
      <c r="AQ1573" s="2">
        <f>_xlfn.XLOOKUP($A1573,Results!$A$2:$A$2256,Results!L$2:L$2256,"")</f>
        <v>0</v>
      </c>
      <c r="AR1573" s="2">
        <f>_xlfn.XLOOKUP($A1573,Results!$A$2:$A$2256,Results!M$2:M$2256,"")</f>
        <v>1115157</v>
      </c>
      <c r="AS1573" s="2" t="str">
        <f>_xlfn.XLOOKUP($A1573,Results!$A$2:$A$2256,Results!N$2:N$2256,"")</f>
        <v>BRDGPORT 264-SRT 1-1/2 EMT COUPLING</v>
      </c>
      <c r="AT1573" s="2" t="str">
        <f>_xlfn.XLOOKUP($A1573,Results!$A$2:$A$2256,Results!O$2:O$2256,"")</f>
        <v>BRIDGEPORT FITTING</v>
      </c>
      <c r="AU1573" s="2" t="str">
        <f>_xlfn.XLOOKUP($A1573,Results!$A$2:$A$2256,Results!P$2:P$2256,"")</f>
        <v>BRI</v>
      </c>
      <c r="AV1573" s="2" t="str">
        <f>_xlfn.XLOOKUP($A1573,Results!$A$2:$A$2256,Results!Q$2:Q$2256,"")</f>
        <v>MULTIPLE_MATCHES_ONE_VALID</v>
      </c>
      <c r="AW1573" s="2" t="str">
        <f>_xlfn.XLOOKUP($A1573,Results!$A$2:$A$2256,Results!R$2:R$2256,"")</f>
        <v>0.8175988114674501</v>
      </c>
      <c r="AX1573" s="2">
        <f>_xlfn.XLOOKUP($A1573,Results!$A$2:$A$2256,Results!S$2:S$2256,"")</f>
        <v>100</v>
      </c>
      <c r="AY1573" s="2">
        <f>_xlfn.XLOOKUP($A1573,Results!$A$2:$A$2256,Results!T$2:T$2256,"")</f>
        <v>100</v>
      </c>
      <c r="AZ1573" s="2">
        <f>_xlfn.XLOOKUP($A1573,Results!$A$2:$A$2256,Results!U$2:U$2256,"")</f>
        <v>100</v>
      </c>
      <c r="BA1573" s="2" t="str">
        <f>_xlfn.XLOOKUP($A1573,Results!$A$2:$A$2256,Results!V$2:V$2256,"")</f>
        <v>BRIDGEPORT FITTING</v>
      </c>
      <c r="BB1573" s="2">
        <f>_xlfn.XLOOKUP($A1573,Results!$A$2:$A$2256,Results!W$2:W$2256,"")</f>
        <v>85</v>
      </c>
      <c r="BC1573" s="2">
        <f>_xlfn.XLOOKUP($A1573,Results!$A$2:$A$2256,Results!X$2:X$2256,"")</f>
        <v>39131707</v>
      </c>
      <c r="BD1573" s="2">
        <f>_xlfn.XLOOKUP($A1573,Results!$A$2:$A$2256,Results!Y$2:Y$2256,"")</f>
        <v>69</v>
      </c>
      <c r="BE1573" s="2" t="b">
        <f>_xlfn.XLOOKUP($A1573,Results!$A$2:$A$2256,Results!Z$2:Z$2256,"")</f>
        <v>1</v>
      </c>
    </row>
    <row r="1574" spans="1:57" ht="38.25" customHeight="1" x14ac:dyDescent="0.3">
      <c r="A1574">
        <v>907251</v>
      </c>
      <c r="B1574">
        <v>281886</v>
      </c>
      <c r="C1574" t="s">
        <v>36</v>
      </c>
      <c r="D1574" t="s">
        <v>591</v>
      </c>
      <c r="E1574" s="2" t="str">
        <f>VLOOKUP(F1574,'RPA Vendor Data '!F$1:$G$2418,2)</f>
        <v>DOMINION ELECTRIC SUPPLY</v>
      </c>
      <c r="F1574" s="2">
        <v>11048</v>
      </c>
      <c r="G1574" s="2">
        <v>20</v>
      </c>
      <c r="H1574" t="s">
        <v>4872</v>
      </c>
      <c r="I1574">
        <v>4</v>
      </c>
      <c r="J1574" t="s">
        <v>389</v>
      </c>
      <c r="K1574" t="s">
        <v>58</v>
      </c>
      <c r="L1574">
        <v>224.57</v>
      </c>
      <c r="M1574" s="2" t="s">
        <v>4794</v>
      </c>
      <c r="N1574" s="85" t="s">
        <v>4873</v>
      </c>
      <c r="O1574" t="s">
        <v>36</v>
      </c>
      <c r="P1574" t="s">
        <v>4874</v>
      </c>
      <c r="Q1574" t="s">
        <v>36</v>
      </c>
      <c r="R1574">
        <v>8.98</v>
      </c>
      <c r="S1574" s="1">
        <v>45744.667878206019</v>
      </c>
      <c r="T1574" t="s">
        <v>42</v>
      </c>
      <c r="U1574" s="1">
        <v>45744.448611111111</v>
      </c>
      <c r="V1574" t="s">
        <v>43</v>
      </c>
      <c r="W1574" t="s">
        <v>36</v>
      </c>
      <c r="X1574">
        <v>20</v>
      </c>
      <c r="Y1574" t="s">
        <v>158</v>
      </c>
      <c r="Z1574">
        <v>224.57</v>
      </c>
      <c r="AA1574">
        <v>224.57</v>
      </c>
      <c r="AB1574">
        <v>191</v>
      </c>
      <c r="AC1574" t="s">
        <v>4227</v>
      </c>
      <c r="AD1574" t="s">
        <v>4227</v>
      </c>
      <c r="AE1574" t="s">
        <v>45</v>
      </c>
      <c r="AF1574" s="44" t="s">
        <v>46</v>
      </c>
      <c r="AG1574" s="18" t="s">
        <v>4875</v>
      </c>
      <c r="AI1574" s="2" t="s">
        <v>48</v>
      </c>
      <c r="AJ1574" s="2" t="e">
        <f>VLOOKUP(A1574,'Classification Test Result'!$A$2:$D$2428,4,FALSE)</f>
        <v>#N/A</v>
      </c>
      <c r="AL1574" s="2">
        <f>_xlfn.XLOOKUP($A1574,Results!$A$2:$A$2256,Results!G$2:G$2256,"")</f>
        <v>337350</v>
      </c>
      <c r="AM1574" s="2" t="str">
        <f>_xlfn.XLOOKUP($A1574,Results!$A$2:$A$2256,Results!H$2:H$2256,"")</f>
        <v>262SRT</v>
      </c>
      <c r="AN1574" s="2" t="str">
        <f>_xlfn.XLOOKUP($A1574,Results!$A$2:$A$2256,Results!I$2:I$2256,"")</f>
        <v>BRIDGEPORT FITTING</v>
      </c>
      <c r="AO1574" s="2">
        <f>_xlfn.XLOOKUP($A1574,Results!$A$2:$A$2256,Results!J$2:J$2256,"")</f>
        <v>781747202628</v>
      </c>
      <c r="AP1574" s="2">
        <f>_xlfn.XLOOKUP($A1574,Results!$A$2:$A$2256,Results!K$2:K$2256,"")</f>
        <v>39131707</v>
      </c>
      <c r="AQ1574" s="2" t="str">
        <f>_xlfn.XLOOKUP($A1574,Results!$A$2:$A$2256,Results!L$2:L$2256,"")</f>
        <v>AK10993656</v>
      </c>
      <c r="AR1574" s="2">
        <f>_xlfn.XLOOKUP($A1574,Results!$A$2:$A$2256,Results!M$2:M$2256,"")</f>
        <v>871263</v>
      </c>
      <c r="AS1574" s="2" t="str">
        <f>_xlfn.XLOOKUP($A1574,Results!$A$2:$A$2256,Results!N$2:N$2256,"")</f>
        <v>BRDGPORT 262-SRT 1IN EMT COUPLING</v>
      </c>
      <c r="AT1574" s="2" t="str">
        <f>_xlfn.XLOOKUP($A1574,Results!$A$2:$A$2256,Results!O$2:O$2256,"")</f>
        <v>BRIDGEPORT FITTING</v>
      </c>
      <c r="AU1574" s="2" t="str">
        <f>_xlfn.XLOOKUP($A1574,Results!$A$2:$A$2256,Results!P$2:P$2256,"")</f>
        <v>BRI</v>
      </c>
      <c r="AV1574" s="2" t="str">
        <f>_xlfn.XLOOKUP($A1574,Results!$A$2:$A$2256,Results!Q$2:Q$2256,"")</f>
        <v>MULTIPLE_MATCHES_ONE_VALID</v>
      </c>
      <c r="AW1574" s="2" t="str">
        <f>_xlfn.XLOOKUP($A1574,Results!$A$2:$A$2256,Results!R$2:R$2256,"")</f>
        <v>0.8366295724378942</v>
      </c>
      <c r="AX1574" s="2">
        <f>_xlfn.XLOOKUP($A1574,Results!$A$2:$A$2256,Results!S$2:S$2256,"")</f>
        <v>100</v>
      </c>
      <c r="AY1574" s="2">
        <f>_xlfn.XLOOKUP($A1574,Results!$A$2:$A$2256,Results!T$2:T$2256,"")</f>
        <v>100</v>
      </c>
      <c r="AZ1574" s="2">
        <f>_xlfn.XLOOKUP($A1574,Results!$A$2:$A$2256,Results!U$2:U$2256,"")</f>
        <v>100</v>
      </c>
      <c r="BA1574" s="2" t="str">
        <f>_xlfn.XLOOKUP($A1574,Results!$A$2:$A$2256,Results!V$2:V$2256,"")</f>
        <v>BRIDGEPORT FITTING</v>
      </c>
      <c r="BB1574" s="2">
        <f>_xlfn.XLOOKUP($A1574,Results!$A$2:$A$2256,Results!W$2:W$2256,"")</f>
        <v>86</v>
      </c>
      <c r="BC1574" s="2">
        <f>_xlfn.XLOOKUP($A1574,Results!$A$2:$A$2256,Results!X$2:X$2256,"")</f>
        <v>39131707</v>
      </c>
      <c r="BD1574" s="2">
        <f>_xlfn.XLOOKUP($A1574,Results!$A$2:$A$2256,Results!Y$2:Y$2256,"")</f>
        <v>86</v>
      </c>
      <c r="BE1574" s="2" t="b">
        <f>_xlfn.XLOOKUP($A1574,Results!$A$2:$A$2256,Results!Z$2:Z$2256,"")</f>
        <v>1</v>
      </c>
    </row>
    <row r="1575" spans="1:57" ht="38.25" customHeight="1" x14ac:dyDescent="0.3">
      <c r="A1575">
        <v>907252</v>
      </c>
      <c r="B1575">
        <v>282009</v>
      </c>
      <c r="C1575" t="s">
        <v>36</v>
      </c>
      <c r="D1575" t="s">
        <v>1409</v>
      </c>
      <c r="E1575" s="2" t="str">
        <f>VLOOKUP(F1575,'RPA Vendor Data '!F$1:$G$2418,2)</f>
        <v>DOMINION ELECTRIC SUPPLY</v>
      </c>
      <c r="F1575" s="2">
        <v>11048</v>
      </c>
      <c r="G1575" s="2">
        <v>3</v>
      </c>
      <c r="H1575" t="s">
        <v>4877</v>
      </c>
      <c r="I1575">
        <v>-14</v>
      </c>
      <c r="J1575" t="s">
        <v>389</v>
      </c>
      <c r="K1575" t="s">
        <v>58</v>
      </c>
      <c r="L1575">
        <v>117.67</v>
      </c>
      <c r="M1575" s="2" t="s">
        <v>4794</v>
      </c>
      <c r="N1575" s="85" t="s">
        <v>4878</v>
      </c>
      <c r="O1575" t="s">
        <v>36</v>
      </c>
      <c r="P1575" t="s">
        <v>4879</v>
      </c>
      <c r="Q1575" t="s">
        <v>36</v>
      </c>
      <c r="R1575">
        <v>-16.47</v>
      </c>
      <c r="S1575" s="1">
        <v>45744.896511539351</v>
      </c>
      <c r="T1575" t="s">
        <v>42</v>
      </c>
      <c r="U1575" s="1">
        <v>45744.677083333343</v>
      </c>
      <c r="V1575" t="s">
        <v>43</v>
      </c>
      <c r="W1575" t="s">
        <v>36</v>
      </c>
      <c r="X1575">
        <v>0</v>
      </c>
      <c r="Y1575">
        <v>999</v>
      </c>
      <c r="Z1575" t="s">
        <v>36</v>
      </c>
      <c r="AA1575" t="s">
        <v>36</v>
      </c>
      <c r="AB1575" t="s">
        <v>36</v>
      </c>
      <c r="AC1575" t="s">
        <v>4227</v>
      </c>
      <c r="AD1575" t="s">
        <v>4227</v>
      </c>
      <c r="AE1575" t="s">
        <v>45</v>
      </c>
      <c r="AF1575" s="44" t="s">
        <v>46</v>
      </c>
      <c r="AG1575" s="18" t="s">
        <v>4880</v>
      </c>
      <c r="AI1575" s="2" t="s">
        <v>48</v>
      </c>
      <c r="AJ1575" s="2" t="e">
        <f>VLOOKUP(A1575,'Classification Test Result'!$A$2:$D$2428,4,FALSE)</f>
        <v>#N/A</v>
      </c>
      <c r="AL1575" s="2">
        <f>_xlfn.XLOOKUP($A1575,Results!$A$2:$A$2256,Results!G$2:G$2256,"")</f>
        <v>1165238</v>
      </c>
      <c r="AM1575" s="2" t="str">
        <f>_xlfn.XLOOKUP($A1575,Results!$A$2:$A$2256,Results!H$2:H$2256,"")</f>
        <v>OF7611W</v>
      </c>
      <c r="AN1575" s="2" t="str">
        <f>_xlfn.XLOOKUP($A1575,Results!$A$2:$A$2256,Results!I$2:I$2256,"")</f>
        <v>ORBIT INDUSTRIES</v>
      </c>
      <c r="AO1575" s="2">
        <f>_xlfn.XLOOKUP($A1575,Results!$A$2:$A$2256,Results!J$2:J$2256,"")</f>
        <v>835243051102</v>
      </c>
      <c r="AP1575" s="2">
        <f>_xlfn.XLOOKUP($A1575,Results!$A$2:$A$2256,Results!K$2:K$2256,"")</f>
        <v>39131707</v>
      </c>
      <c r="AQ1575" s="2">
        <f>_xlfn.XLOOKUP($A1575,Results!$A$2:$A$2256,Results!L$2:L$2256,"")</f>
        <v>0</v>
      </c>
      <c r="AR1575" s="2">
        <f>_xlfn.XLOOKUP($A1575,Results!$A$2:$A$2256,Results!M$2:M$2256,"")</f>
        <v>523410</v>
      </c>
      <c r="AS1575" s="2" t="str">
        <f>_xlfn.XLOOKUP($A1575,Results!$A$2:$A$2256,Results!N$2:N$2256,"")</f>
        <v>ORBT OF7611-W 1/2 STL EMT COMP CPLG</v>
      </c>
      <c r="AT1575" s="2" t="str">
        <f>_xlfn.XLOOKUP($A1575,Results!$A$2:$A$2256,Results!O$2:O$2256,"")</f>
        <v>ORBIT INDUSTRIES</v>
      </c>
      <c r="AU1575" s="2" t="str">
        <f>_xlfn.XLOOKUP($A1575,Results!$A$2:$A$2256,Results!P$2:P$2256,"")</f>
        <v>ORBIT</v>
      </c>
      <c r="AV1575" s="2" t="str">
        <f>_xlfn.XLOOKUP($A1575,Results!$A$2:$A$2256,Results!Q$2:Q$2256,"")</f>
        <v>MULTIPLE_MATCHES_ONE_VALID</v>
      </c>
      <c r="AW1575" s="2" t="str">
        <f>_xlfn.XLOOKUP($A1575,Results!$A$2:$A$2256,Results!R$2:R$2256,"")</f>
        <v>0.7045742208191315</v>
      </c>
      <c r="AX1575" s="2">
        <f>_xlfn.XLOOKUP($A1575,Results!$A$2:$A$2256,Results!S$2:S$2256,"")</f>
        <v>79</v>
      </c>
      <c r="AY1575" s="2">
        <f>_xlfn.XLOOKUP($A1575,Results!$A$2:$A$2256,Results!T$2:T$2256,"")</f>
        <v>90</v>
      </c>
      <c r="AZ1575" s="2">
        <f>_xlfn.XLOOKUP($A1575,Results!$A$2:$A$2256,Results!U$2:U$2256,"")</f>
        <v>100</v>
      </c>
      <c r="BA1575" s="2" t="str">
        <f>_xlfn.XLOOKUP($A1575,Results!$A$2:$A$2256,Results!V$2:V$2256,"")</f>
        <v>BRIDGEPORT FITTING</v>
      </c>
      <c r="BB1575" s="2">
        <f>_xlfn.XLOOKUP($A1575,Results!$A$2:$A$2256,Results!W$2:W$2256,"")</f>
        <v>64</v>
      </c>
      <c r="BC1575" s="2">
        <f>_xlfn.XLOOKUP($A1575,Results!$A$2:$A$2256,Results!X$2:X$2256,"")</f>
        <v>39131707</v>
      </c>
      <c r="BD1575" s="2">
        <f>_xlfn.XLOOKUP($A1575,Results!$A$2:$A$2256,Results!Y$2:Y$2256,"")</f>
        <v>80</v>
      </c>
      <c r="BE1575" s="2" t="b">
        <f>_xlfn.XLOOKUP($A1575,Results!$A$2:$A$2256,Results!Z$2:Z$2256,"")</f>
        <v>1</v>
      </c>
    </row>
    <row r="1576" spans="1:57" ht="38.25" customHeight="1" x14ac:dyDescent="0.3">
      <c r="A1576">
        <v>907253</v>
      </c>
      <c r="B1576">
        <v>281886</v>
      </c>
      <c r="C1576" t="s">
        <v>36</v>
      </c>
      <c r="D1576" t="s">
        <v>591</v>
      </c>
      <c r="E1576" s="2" t="str">
        <f>VLOOKUP(F1576,'RPA Vendor Data '!F$1:$G$2418,2)</f>
        <v>DOMINION ELECTRIC SUPPLY</v>
      </c>
      <c r="F1576" s="2">
        <v>11048</v>
      </c>
      <c r="G1576" s="2">
        <v>11</v>
      </c>
      <c r="H1576" t="s">
        <v>4881</v>
      </c>
      <c r="I1576">
        <v>2</v>
      </c>
      <c r="J1576" t="s">
        <v>389</v>
      </c>
      <c r="K1576" t="s">
        <v>58</v>
      </c>
      <c r="L1576">
        <v>414</v>
      </c>
      <c r="M1576" s="2" t="s">
        <v>4794</v>
      </c>
      <c r="N1576" s="85" t="s">
        <v>4882</v>
      </c>
      <c r="O1576" t="s">
        <v>36</v>
      </c>
      <c r="P1576" t="s">
        <v>4883</v>
      </c>
      <c r="Q1576" t="s">
        <v>36</v>
      </c>
      <c r="R1576">
        <v>8.2799999999999994</v>
      </c>
      <c r="S1576" s="1">
        <v>45744.667981250001</v>
      </c>
      <c r="T1576" t="s">
        <v>42</v>
      </c>
      <c r="U1576" s="1">
        <v>45744.448611111111</v>
      </c>
      <c r="V1576" t="s">
        <v>43</v>
      </c>
      <c r="W1576" t="s">
        <v>36</v>
      </c>
      <c r="X1576">
        <v>11</v>
      </c>
      <c r="Y1576" t="s">
        <v>158</v>
      </c>
      <c r="Z1576">
        <v>414</v>
      </c>
      <c r="AA1576">
        <v>414</v>
      </c>
      <c r="AB1576">
        <v>191</v>
      </c>
      <c r="AC1576" t="s">
        <v>4227</v>
      </c>
      <c r="AD1576" t="s">
        <v>4227</v>
      </c>
      <c r="AE1576" t="s">
        <v>45</v>
      </c>
      <c r="AF1576" s="44">
        <v>39121434</v>
      </c>
      <c r="AG1576" s="18" t="s">
        <v>4884</v>
      </c>
      <c r="AI1576" s="2" t="s">
        <v>48</v>
      </c>
      <c r="AJ1576" s="2" t="e">
        <f>VLOOKUP(A1576,'Classification Test Result'!$A$2:$D$2428,4,FALSE)</f>
        <v>#N/A</v>
      </c>
      <c r="AL1576" s="2">
        <f>_xlfn.XLOOKUP($A1576,Results!$A$2:$A$2256,Results!G$2:G$2256,"")</f>
        <v>337347</v>
      </c>
      <c r="AM1576" s="2" t="str">
        <f>_xlfn.XLOOKUP($A1576,Results!$A$2:$A$2256,Results!H$2:H$2256,"")</f>
        <v>254SRT</v>
      </c>
      <c r="AN1576" s="2" t="str">
        <f>_xlfn.XLOOKUP($A1576,Results!$A$2:$A$2256,Results!I$2:I$2256,"")</f>
        <v>BRIDGEPORT FITTING</v>
      </c>
      <c r="AO1576" s="2">
        <f>_xlfn.XLOOKUP($A1576,Results!$A$2:$A$2256,Results!J$2:J$2256,"")</f>
        <v>781747202543</v>
      </c>
      <c r="AP1576" s="2">
        <f>_xlfn.XLOOKUP($A1576,Results!$A$2:$A$2256,Results!K$2:K$2256,"")</f>
        <v>39121700</v>
      </c>
      <c r="AQ1576" s="2" t="str">
        <f>_xlfn.XLOOKUP($A1576,Results!$A$2:$A$2256,Results!L$2:L$2256,"")</f>
        <v>AK10993652</v>
      </c>
      <c r="AR1576" s="2">
        <f>_xlfn.XLOOKUP($A1576,Results!$A$2:$A$2256,Results!M$2:M$2256,"")</f>
        <v>54279</v>
      </c>
      <c r="AS1576" s="2" t="str">
        <f>_xlfn.XLOOKUP($A1576,Results!$A$2:$A$2256,Results!N$2:N$2256,"")</f>
        <v>BRDGPORT 254-SRT 1-1/2 EMT CONN</v>
      </c>
      <c r="AT1576" s="2" t="str">
        <f>_xlfn.XLOOKUP($A1576,Results!$A$2:$A$2256,Results!O$2:O$2256,"")</f>
        <v>BRIDGEPORT FITTING</v>
      </c>
      <c r="AU1576" s="2" t="str">
        <f>_xlfn.XLOOKUP($A1576,Results!$A$2:$A$2256,Results!P$2:P$2256,"")</f>
        <v>BRI</v>
      </c>
      <c r="AV1576" s="2" t="str">
        <f>_xlfn.XLOOKUP($A1576,Results!$A$2:$A$2256,Results!Q$2:Q$2256,"")</f>
        <v>MULTIPLE_MATCHES_ONE_VALID</v>
      </c>
      <c r="AW1576" s="2" t="str">
        <f>_xlfn.XLOOKUP($A1576,Results!$A$2:$A$2256,Results!R$2:R$2256,"")</f>
        <v>0.8453345317429887</v>
      </c>
      <c r="AX1576" s="2">
        <f>_xlfn.XLOOKUP($A1576,Results!$A$2:$A$2256,Results!S$2:S$2256,"")</f>
        <v>100</v>
      </c>
      <c r="AY1576" s="2">
        <f>_xlfn.XLOOKUP($A1576,Results!$A$2:$A$2256,Results!T$2:T$2256,"")</f>
        <v>100</v>
      </c>
      <c r="AZ1576" s="2">
        <f>_xlfn.XLOOKUP($A1576,Results!$A$2:$A$2256,Results!U$2:U$2256,"")</f>
        <v>100</v>
      </c>
      <c r="BA1576" s="2" t="str">
        <f>_xlfn.XLOOKUP($A1576,Results!$A$2:$A$2256,Results!V$2:V$2256,"")</f>
        <v>BRIDGEPORT FITTING</v>
      </c>
      <c r="BB1576" s="2">
        <f>_xlfn.XLOOKUP($A1576,Results!$A$2:$A$2256,Results!W$2:W$2256,"")</f>
        <v>87</v>
      </c>
      <c r="BC1576" s="2">
        <f>_xlfn.XLOOKUP($A1576,Results!$A$2:$A$2256,Results!X$2:X$2256,"")</f>
        <v>39121700</v>
      </c>
      <c r="BD1576" s="2">
        <f>_xlfn.XLOOKUP($A1576,Results!$A$2:$A$2256,Results!Y$2:Y$2256,"")</f>
        <v>87</v>
      </c>
      <c r="BE1576" s="2" t="b">
        <f>_xlfn.XLOOKUP($A1576,Results!$A$2:$A$2256,Results!Z$2:Z$2256,"")</f>
        <v>1</v>
      </c>
    </row>
    <row r="1577" spans="1:57" ht="38.25" customHeight="1" x14ac:dyDescent="0.3">
      <c r="A1577">
        <v>907254</v>
      </c>
      <c r="B1577">
        <v>281886</v>
      </c>
      <c r="C1577" t="s">
        <v>36</v>
      </c>
      <c r="D1577" t="s">
        <v>591</v>
      </c>
      <c r="E1577" s="2" t="str">
        <f>VLOOKUP(F1577,'RPA Vendor Data '!F$1:$G$2418,2)</f>
        <v>DOMINION ELECTRIC SUPPLY</v>
      </c>
      <c r="F1577" s="2">
        <v>11048</v>
      </c>
      <c r="G1577" s="2">
        <v>19</v>
      </c>
      <c r="H1577" t="s">
        <v>4885</v>
      </c>
      <c r="I1577">
        <v>2</v>
      </c>
      <c r="J1577" t="s">
        <v>389</v>
      </c>
      <c r="K1577" t="s">
        <v>58</v>
      </c>
      <c r="L1577">
        <v>208.49</v>
      </c>
      <c r="M1577" s="2" t="s">
        <v>4794</v>
      </c>
      <c r="N1577" s="85" t="s">
        <v>4886</v>
      </c>
      <c r="O1577" t="s">
        <v>36</v>
      </c>
      <c r="P1577" t="s">
        <v>4887</v>
      </c>
      <c r="Q1577" t="s">
        <v>36</v>
      </c>
      <c r="R1577">
        <v>4.17</v>
      </c>
      <c r="S1577" s="1">
        <v>45744.667870868063</v>
      </c>
      <c r="T1577" t="s">
        <v>42</v>
      </c>
      <c r="U1577" s="1">
        <v>45744.448611111111</v>
      </c>
      <c r="V1577" t="s">
        <v>43</v>
      </c>
      <c r="W1577" t="s">
        <v>36</v>
      </c>
      <c r="X1577">
        <v>19</v>
      </c>
      <c r="Y1577" t="s">
        <v>158</v>
      </c>
      <c r="Z1577">
        <v>208.49</v>
      </c>
      <c r="AA1577">
        <v>208.49</v>
      </c>
      <c r="AB1577">
        <v>191</v>
      </c>
      <c r="AC1577" t="s">
        <v>4227</v>
      </c>
      <c r="AD1577" t="s">
        <v>4227</v>
      </c>
      <c r="AE1577" t="s">
        <v>45</v>
      </c>
      <c r="AF1577" s="44" t="s">
        <v>46</v>
      </c>
      <c r="AG1577" s="18" t="s">
        <v>4888</v>
      </c>
      <c r="AI1577" s="2" t="s">
        <v>48</v>
      </c>
      <c r="AJ1577" s="2" t="e">
        <f>VLOOKUP(A1577,'Classification Test Result'!$A$2:$D$2428,4,FALSE)</f>
        <v>#N/A</v>
      </c>
      <c r="AL1577" s="2">
        <f>_xlfn.XLOOKUP($A1577,Results!$A$2:$A$2256,Results!G$2:G$2256,"")</f>
        <v>337293</v>
      </c>
      <c r="AM1577" s="2" t="str">
        <f>_xlfn.XLOOKUP($A1577,Results!$A$2:$A$2256,Results!H$2:H$2256,"")</f>
        <v>252SRT</v>
      </c>
      <c r="AN1577" s="2" t="str">
        <f>_xlfn.XLOOKUP($A1577,Results!$A$2:$A$2256,Results!I$2:I$2256,"")</f>
        <v>BRIDGEPORT FITTING</v>
      </c>
      <c r="AO1577" s="2">
        <f>_xlfn.XLOOKUP($A1577,Results!$A$2:$A$2256,Results!J$2:J$2256,"")</f>
        <v>781747202529</v>
      </c>
      <c r="AP1577" s="2">
        <f>_xlfn.XLOOKUP($A1577,Results!$A$2:$A$2256,Results!K$2:K$2256,"")</f>
        <v>39121700</v>
      </c>
      <c r="AQ1577" s="2" t="str">
        <f>_xlfn.XLOOKUP($A1577,Results!$A$2:$A$2256,Results!L$2:L$2256,"")</f>
        <v>AK10993650</v>
      </c>
      <c r="AR1577" s="2">
        <f>_xlfn.XLOOKUP($A1577,Results!$A$2:$A$2256,Results!M$2:M$2256,"")</f>
        <v>305780</v>
      </c>
      <c r="AS1577" s="2" t="str">
        <f>_xlfn.XLOOKUP($A1577,Results!$A$2:$A$2256,Results!N$2:N$2256,"")</f>
        <v>BRDGPORT 252-SRT 1IN EMT CONNECTOR</v>
      </c>
      <c r="AT1577" s="2" t="str">
        <f>_xlfn.XLOOKUP($A1577,Results!$A$2:$A$2256,Results!O$2:O$2256,"")</f>
        <v>BRIDGEPORT FITTING</v>
      </c>
      <c r="AU1577" s="2" t="str">
        <f>_xlfn.XLOOKUP($A1577,Results!$A$2:$A$2256,Results!P$2:P$2256,"")</f>
        <v>BRI</v>
      </c>
      <c r="AV1577" s="2" t="str">
        <f>_xlfn.XLOOKUP($A1577,Results!$A$2:$A$2256,Results!Q$2:Q$2256,"")</f>
        <v>MULTIPLE_MATCHES_ONE_VALID</v>
      </c>
      <c r="AW1577" s="2" t="str">
        <f>_xlfn.XLOOKUP($A1577,Results!$A$2:$A$2256,Results!R$2:R$2256,"")</f>
        <v>0.7715769096147052</v>
      </c>
      <c r="AX1577" s="2">
        <f>_xlfn.XLOOKUP($A1577,Results!$A$2:$A$2256,Results!S$2:S$2256,"")</f>
        <v>100</v>
      </c>
      <c r="AY1577" s="2">
        <f>_xlfn.XLOOKUP($A1577,Results!$A$2:$A$2256,Results!T$2:T$2256,"")</f>
        <v>100</v>
      </c>
      <c r="AZ1577" s="2">
        <f>_xlfn.XLOOKUP($A1577,Results!$A$2:$A$2256,Results!U$2:U$2256,"")</f>
        <v>100</v>
      </c>
      <c r="BA1577" s="2" t="str">
        <f>_xlfn.XLOOKUP($A1577,Results!$A$2:$A$2256,Results!V$2:V$2256,"")</f>
        <v>BRIDGEPORT FITTING</v>
      </c>
      <c r="BB1577" s="2">
        <f>_xlfn.XLOOKUP($A1577,Results!$A$2:$A$2256,Results!W$2:W$2256,"")</f>
        <v>82</v>
      </c>
      <c r="BC1577" s="2">
        <f>_xlfn.XLOOKUP($A1577,Results!$A$2:$A$2256,Results!X$2:X$2256,"")</f>
        <v>39121700</v>
      </c>
      <c r="BD1577" s="2">
        <f>_xlfn.XLOOKUP($A1577,Results!$A$2:$A$2256,Results!Y$2:Y$2256,"")</f>
        <v>82</v>
      </c>
      <c r="BE1577" s="2" t="b">
        <f>_xlfn.XLOOKUP($A1577,Results!$A$2:$A$2256,Results!Z$2:Z$2256,"")</f>
        <v>1</v>
      </c>
    </row>
    <row r="1578" spans="1:57" ht="38.25" customHeight="1" x14ac:dyDescent="0.3">
      <c r="A1578">
        <v>907255</v>
      </c>
      <c r="B1578">
        <v>282009</v>
      </c>
      <c r="C1578" t="s">
        <v>36</v>
      </c>
      <c r="D1578" t="s">
        <v>1409</v>
      </c>
      <c r="E1578" s="2" t="str">
        <f>VLOOKUP(F1578,'RPA Vendor Data '!F$1:$G$2418,2)</f>
        <v>DOMINION ELECTRIC SUPPLY</v>
      </c>
      <c r="F1578" s="2">
        <v>11048</v>
      </c>
      <c r="G1578" s="2">
        <v>2</v>
      </c>
      <c r="H1578" s="2" t="s">
        <v>4889</v>
      </c>
      <c r="I1578">
        <v>-11</v>
      </c>
      <c r="J1578" t="s">
        <v>389</v>
      </c>
      <c r="K1578" t="s">
        <v>58</v>
      </c>
      <c r="L1578">
        <v>110.03</v>
      </c>
      <c r="M1578" s="2" t="s">
        <v>4794</v>
      </c>
      <c r="N1578" s="85" t="s">
        <v>4890</v>
      </c>
      <c r="O1578" t="s">
        <v>36</v>
      </c>
      <c r="P1578" t="s">
        <v>4891</v>
      </c>
      <c r="Q1578" t="s">
        <v>36</v>
      </c>
      <c r="R1578">
        <v>-12.1</v>
      </c>
      <c r="S1578" s="1">
        <v>45744.896533449071</v>
      </c>
      <c r="T1578" t="s">
        <v>42</v>
      </c>
      <c r="U1578" s="1">
        <v>45744.677083333343</v>
      </c>
      <c r="V1578" t="s">
        <v>43</v>
      </c>
      <c r="W1578" t="s">
        <v>36</v>
      </c>
      <c r="X1578">
        <v>0</v>
      </c>
      <c r="Y1578">
        <v>999</v>
      </c>
      <c r="Z1578" t="s">
        <v>36</v>
      </c>
      <c r="AA1578" t="s">
        <v>36</v>
      </c>
      <c r="AB1578" t="s">
        <v>36</v>
      </c>
      <c r="AC1578" t="s">
        <v>4227</v>
      </c>
      <c r="AD1578" t="s">
        <v>4227</v>
      </c>
      <c r="AE1578" t="s">
        <v>45</v>
      </c>
      <c r="AF1578" s="44">
        <v>39121434</v>
      </c>
      <c r="AG1578" s="18" t="s">
        <v>4892</v>
      </c>
      <c r="AI1578" s="2" t="s">
        <v>48</v>
      </c>
      <c r="AJ1578" s="2" t="e">
        <f>VLOOKUP(A1578,'Classification Test Result'!$A$2:$D$2428,4,FALSE)</f>
        <v>#N/A</v>
      </c>
      <c r="AL1578" s="2">
        <f>_xlfn.XLOOKUP($A1578,Results!$A$2:$A$2256,Results!G$2:G$2256,"")</f>
        <v>263780</v>
      </c>
      <c r="AM1578" s="2" t="str">
        <f>_xlfn.XLOOKUP($A1578,Results!$A$2:$A$2256,Results!H$2:H$2256,"")</f>
        <v>250SRT</v>
      </c>
      <c r="AN1578" s="2" t="str">
        <f>_xlfn.XLOOKUP($A1578,Results!$A$2:$A$2256,Results!I$2:I$2256,"")</f>
        <v>BRIDGEPORT FITTING</v>
      </c>
      <c r="AO1578" s="2">
        <f>_xlfn.XLOOKUP($A1578,Results!$A$2:$A$2256,Results!J$2:J$2256,"")</f>
        <v>781747202505</v>
      </c>
      <c r="AP1578" s="2">
        <f>_xlfn.XLOOKUP($A1578,Results!$A$2:$A$2256,Results!K$2:K$2256,"")</f>
        <v>39121700</v>
      </c>
      <c r="AQ1578" s="2">
        <f>_xlfn.XLOOKUP($A1578,Results!$A$2:$A$2256,Results!L$2:L$2256,"")</f>
        <v>0</v>
      </c>
      <c r="AR1578" s="2">
        <f>_xlfn.XLOOKUP($A1578,Results!$A$2:$A$2256,Results!M$2:M$2256,"")</f>
        <v>851179</v>
      </c>
      <c r="AS1578" s="2" t="str">
        <f>_xlfn.XLOOKUP($A1578,Results!$A$2:$A$2256,Results!N$2:N$2256,"")</f>
        <v>BRDGPORT 250-SRT 1/2 EMT CONNECTOR</v>
      </c>
      <c r="AT1578" s="2" t="str">
        <f>_xlfn.XLOOKUP($A1578,Results!$A$2:$A$2256,Results!O$2:O$2256,"")</f>
        <v>BRIDGEPORT FITTING</v>
      </c>
      <c r="AU1578" s="2" t="str">
        <f>_xlfn.XLOOKUP($A1578,Results!$A$2:$A$2256,Results!P$2:P$2256,"")</f>
        <v>BRI</v>
      </c>
      <c r="AV1578" s="2" t="str">
        <f>_xlfn.XLOOKUP($A1578,Results!$A$2:$A$2256,Results!Q$2:Q$2256,"")</f>
        <v>MULTIPLE_MATCHES_ONE_VALID</v>
      </c>
      <c r="AW1578" s="2" t="str">
        <f>_xlfn.XLOOKUP($A1578,Results!$A$2:$A$2256,Results!R$2:R$2256,"")</f>
        <v>0.7320458767618246</v>
      </c>
      <c r="AX1578" s="2">
        <f>_xlfn.XLOOKUP($A1578,Results!$A$2:$A$2256,Results!S$2:S$2256,"")</f>
        <v>100</v>
      </c>
      <c r="AY1578" s="2">
        <f>_xlfn.XLOOKUP($A1578,Results!$A$2:$A$2256,Results!T$2:T$2256,"")</f>
        <v>100</v>
      </c>
      <c r="AZ1578" s="2">
        <f>_xlfn.XLOOKUP($A1578,Results!$A$2:$A$2256,Results!U$2:U$2256,"")</f>
        <v>100</v>
      </c>
      <c r="BA1578" s="2" t="str">
        <f>_xlfn.XLOOKUP($A1578,Results!$A$2:$A$2256,Results!V$2:V$2256,"")</f>
        <v>BRIDGEPORT FITTING</v>
      </c>
      <c r="BB1578" s="2">
        <f>_xlfn.XLOOKUP($A1578,Results!$A$2:$A$2256,Results!W$2:W$2256,"")</f>
        <v>79</v>
      </c>
      <c r="BC1578" s="2">
        <f>_xlfn.XLOOKUP($A1578,Results!$A$2:$A$2256,Results!X$2:X$2256,"")</f>
        <v>39121700</v>
      </c>
      <c r="BD1578" s="2">
        <f>_xlfn.XLOOKUP($A1578,Results!$A$2:$A$2256,Results!Y$2:Y$2256,"")</f>
        <v>79</v>
      </c>
      <c r="BE1578" s="2" t="b">
        <f>_xlfn.XLOOKUP($A1578,Results!$A$2:$A$2256,Results!Z$2:Z$2256,"")</f>
        <v>1</v>
      </c>
    </row>
    <row r="1579" spans="1:57" ht="38.25" customHeight="1" x14ac:dyDescent="0.3">
      <c r="A1579">
        <v>907256</v>
      </c>
      <c r="B1579">
        <v>281320</v>
      </c>
      <c r="C1579" t="s">
        <v>36</v>
      </c>
      <c r="D1579" t="s">
        <v>765</v>
      </c>
      <c r="E1579" s="2" t="str">
        <f>VLOOKUP(F1579,'RPA Vendor Data '!F$1:$G$2418,2)</f>
        <v>VIKING ELECTRIC</v>
      </c>
      <c r="F1579" s="2">
        <v>13536</v>
      </c>
      <c r="G1579" s="2">
        <v>11</v>
      </c>
      <c r="H1579" t="s">
        <v>4894</v>
      </c>
      <c r="I1579">
        <v>4</v>
      </c>
      <c r="J1579" t="s">
        <v>389</v>
      </c>
      <c r="K1579" t="s">
        <v>58</v>
      </c>
      <c r="L1579">
        <v>60.66</v>
      </c>
      <c r="M1579" s="2" t="s">
        <v>4794</v>
      </c>
      <c r="N1579" s="85" t="s">
        <v>4895</v>
      </c>
      <c r="O1579" t="s">
        <v>36</v>
      </c>
      <c r="P1579" t="s">
        <v>4896</v>
      </c>
      <c r="Q1579" t="s">
        <v>36</v>
      </c>
      <c r="R1579">
        <v>2.4300000000000002</v>
      </c>
      <c r="S1579" s="1">
        <v>45744.1889878125</v>
      </c>
      <c r="T1579" t="s">
        <v>42</v>
      </c>
      <c r="U1579" s="1">
        <v>45743.967361111107</v>
      </c>
      <c r="V1579" t="s">
        <v>43</v>
      </c>
      <c r="W1579" t="s">
        <v>36</v>
      </c>
      <c r="X1579">
        <v>0</v>
      </c>
      <c r="Y1579" t="s">
        <v>158</v>
      </c>
      <c r="Z1579">
        <v>60.66</v>
      </c>
      <c r="AA1579">
        <v>60.66</v>
      </c>
      <c r="AB1579">
        <v>136</v>
      </c>
      <c r="AC1579" t="s">
        <v>4227</v>
      </c>
      <c r="AD1579" t="s">
        <v>4227</v>
      </c>
      <c r="AE1579" t="s">
        <v>45</v>
      </c>
      <c r="AF1579" s="44">
        <v>39131707</v>
      </c>
      <c r="AG1579" s="18" t="s">
        <v>4897</v>
      </c>
      <c r="AH1579" s="18"/>
      <c r="AI1579" s="2" t="s">
        <v>48</v>
      </c>
      <c r="AJ1579" s="2" t="e">
        <f>VLOOKUP(A1579,'Classification Test Result'!$A$2:$D$2428,4,FALSE)</f>
        <v>#N/A</v>
      </c>
      <c r="AL1579" s="2">
        <f>_xlfn.XLOOKUP($A1579,Results!$A$2:$A$2256,Results!G$2:G$2256,"")</f>
        <v>335917</v>
      </c>
      <c r="AM1579" s="2" t="str">
        <f>_xlfn.XLOOKUP($A1579,Results!$A$2:$A$2256,Results!H$2:H$2256,"")</f>
        <v>241DC</v>
      </c>
      <c r="AN1579" s="2" t="str">
        <f>_xlfn.XLOOKUP($A1579,Results!$A$2:$A$2256,Results!I$2:I$2256,"")</f>
        <v>BRIDGEPORT FITTING</v>
      </c>
      <c r="AO1579" s="2">
        <f>_xlfn.XLOOKUP($A1579,Results!$A$2:$A$2256,Results!J$2:J$2256,"")</f>
        <v>781747092410</v>
      </c>
      <c r="AP1579" s="2">
        <f>_xlfn.XLOOKUP($A1579,Results!$A$2:$A$2256,Results!K$2:K$2256,"")</f>
        <v>39131707</v>
      </c>
      <c r="AQ1579" s="2" t="str">
        <f>_xlfn.XLOOKUP($A1579,Results!$A$2:$A$2256,Results!L$2:L$2256,"")</f>
        <v>AK10623060</v>
      </c>
      <c r="AR1579" s="2">
        <f>_xlfn.XLOOKUP($A1579,Results!$A$2:$A$2256,Results!M$2:M$2256,"")</f>
        <v>573303</v>
      </c>
      <c r="AS1579" s="2" t="str">
        <f>_xlfn.XLOOKUP($A1579,Results!$A$2:$A$2256,Results!N$2:N$2256,"")</f>
        <v>BRDGPORT 241-DC 3/4 S/SCR EMT CPLG</v>
      </c>
      <c r="AT1579" s="2" t="str">
        <f>_xlfn.XLOOKUP($A1579,Results!$A$2:$A$2256,Results!O$2:O$2256,"")</f>
        <v>BRIDGEPORT FITTING</v>
      </c>
      <c r="AU1579" s="2" t="str">
        <f>_xlfn.XLOOKUP($A1579,Results!$A$2:$A$2256,Results!P$2:P$2256,"")</f>
        <v>BRI</v>
      </c>
      <c r="AV1579" s="2" t="str">
        <f>_xlfn.XLOOKUP($A1579,Results!$A$2:$A$2256,Results!Q$2:Q$2256,"")</f>
        <v>MULTIPLE_MATCHES_ONE_VALID</v>
      </c>
      <c r="AW1579" s="2" t="str">
        <f>_xlfn.XLOOKUP($A1579,Results!$A$2:$A$2256,Results!R$2:R$2256,"")</f>
        <v>0.8018608510966637</v>
      </c>
      <c r="AX1579" s="2">
        <f>_xlfn.XLOOKUP($A1579,Results!$A$2:$A$2256,Results!S$2:S$2256,"")</f>
        <v>100</v>
      </c>
      <c r="AY1579" s="2">
        <f>_xlfn.XLOOKUP($A1579,Results!$A$2:$A$2256,Results!T$2:T$2256,"")</f>
        <v>100</v>
      </c>
      <c r="AZ1579" s="2">
        <f>_xlfn.XLOOKUP($A1579,Results!$A$2:$A$2256,Results!U$2:U$2256,"")</f>
        <v>100</v>
      </c>
      <c r="BA1579" s="2" t="str">
        <f>_xlfn.XLOOKUP($A1579,Results!$A$2:$A$2256,Results!V$2:V$2256,"")</f>
        <v>BRIDGEPORT FITTING</v>
      </c>
      <c r="BB1579" s="2">
        <f>_xlfn.XLOOKUP($A1579,Results!$A$2:$A$2256,Results!W$2:W$2256,"")</f>
        <v>83</v>
      </c>
      <c r="BC1579" s="2">
        <f>_xlfn.XLOOKUP($A1579,Results!$A$2:$A$2256,Results!X$2:X$2256,"")</f>
        <v>39131707</v>
      </c>
      <c r="BD1579" s="2">
        <f>_xlfn.XLOOKUP($A1579,Results!$A$2:$A$2256,Results!Y$2:Y$2256,"")</f>
        <v>83</v>
      </c>
      <c r="BE1579" s="2" t="b">
        <f>_xlfn.XLOOKUP($A1579,Results!$A$2:$A$2256,Results!Z$2:Z$2256,"")</f>
        <v>1</v>
      </c>
    </row>
    <row r="1580" spans="1:57" ht="38.25" customHeight="1" x14ac:dyDescent="0.3">
      <c r="A1580">
        <v>907257</v>
      </c>
      <c r="B1580">
        <v>281320</v>
      </c>
      <c r="C1580" t="s">
        <v>36</v>
      </c>
      <c r="D1580" t="s">
        <v>765</v>
      </c>
      <c r="E1580" s="2" t="str">
        <f>VLOOKUP(F1580,'RPA Vendor Data '!F$1:$G$2418,2)</f>
        <v>VIKING ELECTRIC</v>
      </c>
      <c r="F1580" s="2">
        <v>13536</v>
      </c>
      <c r="G1580" s="2">
        <v>10</v>
      </c>
      <c r="H1580" t="s">
        <v>4898</v>
      </c>
      <c r="I1580">
        <v>4</v>
      </c>
      <c r="J1580" t="s">
        <v>389</v>
      </c>
      <c r="K1580" t="s">
        <v>58</v>
      </c>
      <c r="L1580">
        <v>57.5</v>
      </c>
      <c r="M1580" s="2" t="s">
        <v>4794</v>
      </c>
      <c r="N1580" s="85" t="s">
        <v>4899</v>
      </c>
      <c r="O1580" t="s">
        <v>36</v>
      </c>
      <c r="P1580" t="s">
        <v>4900</v>
      </c>
      <c r="Q1580" t="s">
        <v>36</v>
      </c>
      <c r="R1580">
        <v>2.2999999999999998</v>
      </c>
      <c r="S1580" s="1">
        <v>45744.188917210653</v>
      </c>
      <c r="T1580" t="s">
        <v>42</v>
      </c>
      <c r="U1580" s="1">
        <v>45743.967361111107</v>
      </c>
      <c r="V1580" t="s">
        <v>43</v>
      </c>
      <c r="W1580" t="s">
        <v>36</v>
      </c>
      <c r="X1580">
        <v>0</v>
      </c>
      <c r="Y1580" t="s">
        <v>158</v>
      </c>
      <c r="Z1580">
        <v>57.5</v>
      </c>
      <c r="AA1580">
        <v>57.5</v>
      </c>
      <c r="AB1580">
        <v>136</v>
      </c>
      <c r="AC1580" t="s">
        <v>4227</v>
      </c>
      <c r="AD1580" t="s">
        <v>4227</v>
      </c>
      <c r="AE1580" t="s">
        <v>45</v>
      </c>
      <c r="AF1580" s="44">
        <v>39121434</v>
      </c>
      <c r="AG1580" s="18" t="s">
        <v>4901</v>
      </c>
      <c r="AH1580" s="18"/>
      <c r="AI1580" s="2" t="s">
        <v>48</v>
      </c>
      <c r="AJ1580" s="2" t="e">
        <f>VLOOKUP(A1580,'Classification Test Result'!$A$2:$D$2428,4,FALSE)</f>
        <v>#N/A</v>
      </c>
      <c r="AL1580" s="2">
        <f>_xlfn.XLOOKUP($A1580,Results!$A$2:$A$2256,Results!G$2:G$2256,"")</f>
        <v>335911</v>
      </c>
      <c r="AM1580" s="2" t="str">
        <f>_xlfn.XLOOKUP($A1580,Results!$A$2:$A$2256,Results!H$2:H$2256,"")</f>
        <v>231DC2</v>
      </c>
      <c r="AN1580" s="2" t="str">
        <f>_xlfn.XLOOKUP($A1580,Results!$A$2:$A$2256,Results!I$2:I$2256,"")</f>
        <v>BRIDGEPORT FITTING</v>
      </c>
      <c r="AO1580" s="2">
        <f>_xlfn.XLOOKUP($A1580,Results!$A$2:$A$2256,Results!J$2:J$2256,"")</f>
        <v>781747152312</v>
      </c>
      <c r="AP1580" s="2">
        <f>_xlfn.XLOOKUP($A1580,Results!$A$2:$A$2256,Results!K$2:K$2256,"")</f>
        <v>39121434</v>
      </c>
      <c r="AQ1580" s="2" t="str">
        <f>_xlfn.XLOOKUP($A1580,Results!$A$2:$A$2256,Results!L$2:L$2256,"")</f>
        <v>AK10622972</v>
      </c>
      <c r="AR1580" s="2">
        <f>_xlfn.XLOOKUP($A1580,Results!$A$2:$A$2256,Results!M$2:M$2256,"")</f>
        <v>85608</v>
      </c>
      <c r="AS1580" s="2" t="str">
        <f>_xlfn.XLOOKUP($A1580,Results!$A$2:$A$2256,Results!N$2:N$2256,"")</f>
        <v>BRDGPORT 231-DC2 3/4 S/S EMT CONN</v>
      </c>
      <c r="AT1580" s="2" t="str">
        <f>_xlfn.XLOOKUP($A1580,Results!$A$2:$A$2256,Results!O$2:O$2256,"")</f>
        <v>BRIDGEPORT FITTING</v>
      </c>
      <c r="AU1580" s="2" t="str">
        <f>_xlfn.XLOOKUP($A1580,Results!$A$2:$A$2256,Results!P$2:P$2256,"")</f>
        <v>BRI</v>
      </c>
      <c r="AV1580" s="2" t="str">
        <f>_xlfn.XLOOKUP($A1580,Results!$A$2:$A$2256,Results!Q$2:Q$2256,"")</f>
        <v>MULTIPLE_MATCHES_ONE_VALID</v>
      </c>
      <c r="AW1580" s="2" t="str">
        <f>_xlfn.XLOOKUP($A1580,Results!$A$2:$A$2256,Results!R$2:R$2256,"")</f>
        <v>0.8593351894655911</v>
      </c>
      <c r="AX1580" s="2">
        <f>_xlfn.XLOOKUP($A1580,Results!$A$2:$A$2256,Results!S$2:S$2256,"")</f>
        <v>100</v>
      </c>
      <c r="AY1580" s="2">
        <f>_xlfn.XLOOKUP($A1580,Results!$A$2:$A$2256,Results!T$2:T$2256,"")</f>
        <v>100</v>
      </c>
      <c r="AZ1580" s="2">
        <f>_xlfn.XLOOKUP($A1580,Results!$A$2:$A$2256,Results!U$2:U$2256,"")</f>
        <v>100</v>
      </c>
      <c r="BA1580" s="2" t="str">
        <f>_xlfn.XLOOKUP($A1580,Results!$A$2:$A$2256,Results!V$2:V$2256,"")</f>
        <v>BRIDGEPORT FITTING</v>
      </c>
      <c r="BB1580" s="2">
        <f>_xlfn.XLOOKUP($A1580,Results!$A$2:$A$2256,Results!W$2:W$2256,"")</f>
        <v>88</v>
      </c>
      <c r="BC1580" s="2">
        <f>_xlfn.XLOOKUP($A1580,Results!$A$2:$A$2256,Results!X$2:X$2256,"")</f>
        <v>39120000</v>
      </c>
      <c r="BD1580" s="2">
        <f>_xlfn.XLOOKUP($A1580,Results!$A$2:$A$2256,Results!Y$2:Y$2256,"")</f>
        <v>88</v>
      </c>
      <c r="BE1580" s="2" t="b">
        <f>_xlfn.XLOOKUP($A1580,Results!$A$2:$A$2256,Results!Z$2:Z$2256,"")</f>
        <v>1</v>
      </c>
    </row>
    <row r="1581" spans="1:57" ht="38.25" customHeight="1" x14ac:dyDescent="0.3">
      <c r="A1581">
        <v>907258</v>
      </c>
      <c r="B1581">
        <v>282005</v>
      </c>
      <c r="C1581" t="s">
        <v>36</v>
      </c>
      <c r="D1581" t="s">
        <v>585</v>
      </c>
      <c r="E1581" s="2" t="str">
        <f>VLOOKUP(F1581,'RPA Vendor Data '!F$1:$G$2418,2)</f>
        <v>DOMINION ELECTRIC SUPPLY</v>
      </c>
      <c r="F1581" s="2">
        <v>11048</v>
      </c>
      <c r="G1581" s="2">
        <v>3</v>
      </c>
      <c r="H1581" t="s">
        <v>4902</v>
      </c>
      <c r="I1581">
        <v>8</v>
      </c>
      <c r="J1581" t="s">
        <v>389</v>
      </c>
      <c r="K1581" t="s">
        <v>58</v>
      </c>
      <c r="L1581">
        <v>36.58</v>
      </c>
      <c r="M1581" s="2" t="s">
        <v>4794</v>
      </c>
      <c r="N1581" s="85">
        <v>2100</v>
      </c>
      <c r="O1581" t="s">
        <v>36</v>
      </c>
      <c r="P1581" t="s">
        <v>4903</v>
      </c>
      <c r="Q1581" t="s">
        <v>36</v>
      </c>
      <c r="R1581">
        <v>2.93</v>
      </c>
      <c r="S1581" s="1">
        <v>45744.896617164362</v>
      </c>
      <c r="T1581" t="s">
        <v>42</v>
      </c>
      <c r="U1581" s="1">
        <v>45744.675000000003</v>
      </c>
      <c r="V1581" t="s">
        <v>43</v>
      </c>
      <c r="W1581" t="s">
        <v>36</v>
      </c>
      <c r="X1581">
        <v>3</v>
      </c>
      <c r="Y1581" t="s">
        <v>158</v>
      </c>
      <c r="Z1581">
        <v>36.58</v>
      </c>
      <c r="AA1581">
        <v>36.58</v>
      </c>
      <c r="AB1581">
        <v>191</v>
      </c>
      <c r="AC1581" t="s">
        <v>4227</v>
      </c>
      <c r="AD1581" t="s">
        <v>4227</v>
      </c>
      <c r="AE1581" t="s">
        <v>45</v>
      </c>
      <c r="AF1581" s="44">
        <v>31162306</v>
      </c>
      <c r="AG1581" s="18" t="s">
        <v>4904</v>
      </c>
      <c r="AI1581" s="2" t="s">
        <v>48</v>
      </c>
      <c r="AJ1581" s="2" t="e">
        <f>VLOOKUP(A1581,'Classification Test Result'!$A$2:$D$2428,4,FALSE)</f>
        <v>#N/A</v>
      </c>
      <c r="AL1581" s="2">
        <f>_xlfn.XLOOKUP($A1581,Results!$A$2:$A$2256,Results!G$2:G$2256,"")</f>
        <v>0</v>
      </c>
      <c r="AM1581" s="2">
        <f>_xlfn.XLOOKUP($A1581,Results!$A$2:$A$2256,Results!H$2:H$2256,"")</f>
        <v>0</v>
      </c>
      <c r="AN1581" s="2">
        <f>_xlfn.XLOOKUP($A1581,Results!$A$2:$A$2256,Results!I$2:I$2256,"")</f>
        <v>0</v>
      </c>
      <c r="AO1581" s="2">
        <f>_xlfn.XLOOKUP($A1581,Results!$A$2:$A$2256,Results!J$2:J$2256,"")</f>
        <v>0</v>
      </c>
      <c r="AP1581" s="2">
        <f>_xlfn.XLOOKUP($A1581,Results!$A$2:$A$2256,Results!K$2:K$2256,"")</f>
        <v>0</v>
      </c>
      <c r="AQ1581" s="2">
        <f>_xlfn.XLOOKUP($A1581,Results!$A$2:$A$2256,Results!L$2:L$2256,"")</f>
        <v>0</v>
      </c>
      <c r="AR1581" s="2">
        <f>_xlfn.XLOOKUP($A1581,Results!$A$2:$A$2256,Results!M$2:M$2256,"")</f>
        <v>0</v>
      </c>
      <c r="AS1581" s="2">
        <f>_xlfn.XLOOKUP($A1581,Results!$A$2:$A$2256,Results!N$2:N$2256,"")</f>
        <v>0</v>
      </c>
      <c r="AT1581" s="2" t="str">
        <f>_xlfn.XLOOKUP($A1581,Results!$A$2:$A$2256,Results!O$2:O$2256,"")</f>
        <v>MADE IN USA</v>
      </c>
      <c r="AU1581" s="2" t="str">
        <f>_xlfn.XLOOKUP($A1581,Results!$A$2:$A$2256,Results!P$2:P$2256,"")</f>
        <v>MADE IN USA</v>
      </c>
      <c r="AV1581" s="2" t="str">
        <f>_xlfn.XLOOKUP($A1581,Results!$A$2:$A$2256,Results!Q$2:Q$2256,"")</f>
        <v>MULTIPLE_MATCHES_ONE_VALID</v>
      </c>
      <c r="AW1581" s="2">
        <f>_xlfn.XLOOKUP($A1581,Results!$A$2:$A$2256,Results!R$2:R$2256,"")</f>
        <v>0</v>
      </c>
      <c r="AX1581" s="2">
        <f>_xlfn.XLOOKUP($A1581,Results!$A$2:$A$2256,Results!S$2:S$2256,"")</f>
        <v>0</v>
      </c>
      <c r="AY1581" s="2">
        <f>_xlfn.XLOOKUP($A1581,Results!$A$2:$A$2256,Results!T$2:T$2256,"")</f>
        <v>50</v>
      </c>
      <c r="AZ1581" s="2">
        <f>_xlfn.XLOOKUP($A1581,Results!$A$2:$A$2256,Results!U$2:U$2256,"")</f>
        <v>0</v>
      </c>
      <c r="BA1581" s="2" t="str">
        <f>_xlfn.XLOOKUP($A1581,Results!$A$2:$A$2256,Results!V$2:V$2256,"")</f>
        <v>APPLETON</v>
      </c>
      <c r="BB1581" s="2">
        <f>_xlfn.XLOOKUP($A1581,Results!$A$2:$A$2256,Results!W$2:W$2256,"")</f>
        <v>78</v>
      </c>
      <c r="BC1581" s="2">
        <f>_xlfn.XLOOKUP($A1581,Results!$A$2:$A$2256,Results!X$2:X$2256,"")</f>
        <v>39121701</v>
      </c>
      <c r="BD1581" s="2">
        <f>_xlfn.XLOOKUP($A1581,Results!$A$2:$A$2256,Results!Y$2:Y$2256,"")</f>
        <v>78</v>
      </c>
      <c r="BE1581" s="2" t="b">
        <f>_xlfn.XLOOKUP($A1581,Results!$A$2:$A$2256,Results!Z$2:Z$2256,"")</f>
        <v>1</v>
      </c>
    </row>
    <row r="1582" spans="1:57" ht="38.25" customHeight="1" x14ac:dyDescent="0.3">
      <c r="A1582">
        <v>907259</v>
      </c>
      <c r="B1582">
        <v>282009</v>
      </c>
      <c r="C1582" t="s">
        <v>36</v>
      </c>
      <c r="D1582" t="s">
        <v>1409</v>
      </c>
      <c r="E1582" s="2" t="str">
        <f>VLOOKUP(F1582,'RPA Vendor Data '!F$1:$G$2418,2)</f>
        <v>DOMINION ELECTRIC SUPPLY</v>
      </c>
      <c r="F1582" s="2">
        <v>11048</v>
      </c>
      <c r="G1582" s="2">
        <v>7</v>
      </c>
      <c r="H1582" t="s">
        <v>4905</v>
      </c>
      <c r="I1582">
        <v>-14</v>
      </c>
      <c r="J1582" t="s">
        <v>389</v>
      </c>
      <c r="K1582" t="s">
        <v>58</v>
      </c>
      <c r="L1582">
        <v>36.58</v>
      </c>
      <c r="M1582" s="2" t="s">
        <v>4794</v>
      </c>
      <c r="N1582" s="85">
        <v>2100</v>
      </c>
      <c r="O1582" t="s">
        <v>36</v>
      </c>
      <c r="P1582" t="s">
        <v>4903</v>
      </c>
      <c r="Q1582" t="s">
        <v>36</v>
      </c>
      <c r="R1582">
        <v>-5.12</v>
      </c>
      <c r="S1582" s="1">
        <v>45744.896523958327</v>
      </c>
      <c r="T1582" t="s">
        <v>42</v>
      </c>
      <c r="U1582" s="1">
        <v>45744.677083333343</v>
      </c>
      <c r="V1582" t="s">
        <v>43</v>
      </c>
      <c r="W1582" t="s">
        <v>36</v>
      </c>
      <c r="X1582">
        <v>0</v>
      </c>
      <c r="Y1582">
        <v>999</v>
      </c>
      <c r="Z1582" t="s">
        <v>36</v>
      </c>
      <c r="AA1582" t="s">
        <v>36</v>
      </c>
      <c r="AB1582" t="s">
        <v>36</v>
      </c>
      <c r="AC1582" t="s">
        <v>4227</v>
      </c>
      <c r="AD1582" t="s">
        <v>4227</v>
      </c>
      <c r="AE1582" t="s">
        <v>45</v>
      </c>
      <c r="AF1582" s="44">
        <v>31162306</v>
      </c>
      <c r="AG1582" s="18" t="s">
        <v>4904</v>
      </c>
      <c r="AI1582" s="2" t="s">
        <v>48</v>
      </c>
      <c r="AJ1582" s="2" t="e">
        <f>VLOOKUP(A1582,'Classification Test Result'!$A$2:$D$2428,4,FALSE)</f>
        <v>#N/A</v>
      </c>
      <c r="AL1582" s="2">
        <f>_xlfn.XLOOKUP($A1582,Results!$A$2:$A$2256,Results!G$2:G$2256,"")</f>
        <v>0</v>
      </c>
      <c r="AM1582" s="2">
        <f>_xlfn.XLOOKUP($A1582,Results!$A$2:$A$2256,Results!H$2:H$2256,"")</f>
        <v>0</v>
      </c>
      <c r="AN1582" s="2">
        <f>_xlfn.XLOOKUP($A1582,Results!$A$2:$A$2256,Results!I$2:I$2256,"")</f>
        <v>0</v>
      </c>
      <c r="AO1582" s="2">
        <f>_xlfn.XLOOKUP($A1582,Results!$A$2:$A$2256,Results!J$2:J$2256,"")</f>
        <v>0</v>
      </c>
      <c r="AP1582" s="2">
        <f>_xlfn.XLOOKUP($A1582,Results!$A$2:$A$2256,Results!K$2:K$2256,"")</f>
        <v>0</v>
      </c>
      <c r="AQ1582" s="2">
        <f>_xlfn.XLOOKUP($A1582,Results!$A$2:$A$2256,Results!L$2:L$2256,"")</f>
        <v>0</v>
      </c>
      <c r="AR1582" s="2">
        <f>_xlfn.XLOOKUP($A1582,Results!$A$2:$A$2256,Results!M$2:M$2256,"")</f>
        <v>0</v>
      </c>
      <c r="AS1582" s="2">
        <f>_xlfn.XLOOKUP($A1582,Results!$A$2:$A$2256,Results!N$2:N$2256,"")</f>
        <v>0</v>
      </c>
      <c r="AT1582" s="2" t="str">
        <f>_xlfn.XLOOKUP($A1582,Results!$A$2:$A$2256,Results!O$2:O$2256,"")</f>
        <v>MADE IN USA</v>
      </c>
      <c r="AU1582" s="2" t="str">
        <f>_xlfn.XLOOKUP($A1582,Results!$A$2:$A$2256,Results!P$2:P$2256,"")</f>
        <v>MADE IN USA</v>
      </c>
      <c r="AV1582" s="2" t="str">
        <f>_xlfn.XLOOKUP($A1582,Results!$A$2:$A$2256,Results!Q$2:Q$2256,"")</f>
        <v>MULTIPLE_MATCHES_ONE_VALID</v>
      </c>
      <c r="AW1582" s="2">
        <f>_xlfn.XLOOKUP($A1582,Results!$A$2:$A$2256,Results!R$2:R$2256,"")</f>
        <v>0</v>
      </c>
      <c r="AX1582" s="2">
        <f>_xlfn.XLOOKUP($A1582,Results!$A$2:$A$2256,Results!S$2:S$2256,"")</f>
        <v>0</v>
      </c>
      <c r="AY1582" s="2">
        <f>_xlfn.XLOOKUP($A1582,Results!$A$2:$A$2256,Results!T$2:T$2256,"")</f>
        <v>50</v>
      </c>
      <c r="AZ1582" s="2">
        <f>_xlfn.XLOOKUP($A1582,Results!$A$2:$A$2256,Results!U$2:U$2256,"")</f>
        <v>0</v>
      </c>
      <c r="BA1582" s="2" t="str">
        <f>_xlfn.XLOOKUP($A1582,Results!$A$2:$A$2256,Results!V$2:V$2256,"")</f>
        <v>NVENT THERMAL</v>
      </c>
      <c r="BB1582" s="2">
        <f>_xlfn.XLOOKUP($A1582,Results!$A$2:$A$2256,Results!W$2:W$2256,"")</f>
        <v>61</v>
      </c>
      <c r="BC1582" s="2">
        <f>_xlfn.XLOOKUP($A1582,Results!$A$2:$A$2256,Results!X$2:X$2256,"")</f>
        <v>40173800</v>
      </c>
      <c r="BD1582" s="2">
        <f>_xlfn.XLOOKUP($A1582,Results!$A$2:$A$2256,Results!Y$2:Y$2256,"")</f>
        <v>61</v>
      </c>
      <c r="BE1582" s="2" t="b">
        <f>_xlfn.XLOOKUP($A1582,Results!$A$2:$A$2256,Results!Z$2:Z$2256,"")</f>
        <v>1</v>
      </c>
    </row>
    <row r="1583" spans="1:57" ht="38.25" customHeight="1" x14ac:dyDescent="0.3">
      <c r="A1583">
        <v>907260</v>
      </c>
      <c r="B1583">
        <v>281307</v>
      </c>
      <c r="C1583" t="s">
        <v>36</v>
      </c>
      <c r="D1583" t="s">
        <v>176</v>
      </c>
      <c r="E1583" s="2" t="str">
        <f>VLOOKUP(F1583,'RPA Vendor Data '!F$1:$G$2418,2)</f>
        <v>VIKING ELECTRIC</v>
      </c>
      <c r="F1583" s="2">
        <v>13536</v>
      </c>
      <c r="G1583" s="2">
        <v>1</v>
      </c>
      <c r="H1583" t="s">
        <v>4906</v>
      </c>
      <c r="I1583">
        <v>4</v>
      </c>
      <c r="J1583" t="s">
        <v>389</v>
      </c>
      <c r="K1583" t="s">
        <v>58</v>
      </c>
      <c r="L1583">
        <v>92.85</v>
      </c>
      <c r="M1583" s="2" t="s">
        <v>4794</v>
      </c>
      <c r="N1583" s="85" t="s">
        <v>4907</v>
      </c>
      <c r="O1583" t="s">
        <v>36</v>
      </c>
      <c r="P1583" t="s">
        <v>4908</v>
      </c>
      <c r="Q1583" t="s">
        <v>36</v>
      </c>
      <c r="R1583">
        <v>3.71</v>
      </c>
      <c r="S1583" s="1">
        <v>45744.189444097217</v>
      </c>
      <c r="T1583" t="s">
        <v>42</v>
      </c>
      <c r="U1583" s="1">
        <v>45743.964583333327</v>
      </c>
      <c r="V1583" t="s">
        <v>43</v>
      </c>
      <c r="W1583" t="s">
        <v>36</v>
      </c>
      <c r="X1583">
        <v>2</v>
      </c>
      <c r="Y1583" t="s">
        <v>158</v>
      </c>
      <c r="Z1583">
        <v>92.85</v>
      </c>
      <c r="AA1583">
        <v>92.85</v>
      </c>
      <c r="AB1583">
        <v>136</v>
      </c>
      <c r="AC1583" t="s">
        <v>4227</v>
      </c>
      <c r="AD1583" t="s">
        <v>4227</v>
      </c>
      <c r="AE1583" t="s">
        <v>45</v>
      </c>
      <c r="AF1583" s="44" t="s">
        <v>46</v>
      </c>
      <c r="AG1583" s="18" t="s">
        <v>4909</v>
      </c>
      <c r="AH1583" s="18"/>
      <c r="AI1583" s="2" t="s">
        <v>48</v>
      </c>
      <c r="AJ1583" s="2" t="e">
        <f>VLOOKUP(A1583,'Classification Test Result'!$A$2:$D$2428,4,FALSE)</f>
        <v>#N/A</v>
      </c>
      <c r="AL1583" s="2">
        <f>_xlfn.XLOOKUP($A1583,Results!$A$2:$A$2256,Results!G$2:G$2256,"")</f>
        <v>335891</v>
      </c>
      <c r="AM1583" s="2" t="str">
        <f>_xlfn.XLOOKUP($A1583,Results!$A$2:$A$2256,Results!H$2:H$2256,"")</f>
        <v>1103DC</v>
      </c>
      <c r="AN1583" s="2" t="str">
        <f>_xlfn.XLOOKUP($A1583,Results!$A$2:$A$2256,Results!I$2:I$2256,"")</f>
        <v>BRIDGEPORT FITTING</v>
      </c>
      <c r="AO1583" s="2">
        <f>_xlfn.XLOOKUP($A1583,Results!$A$2:$A$2256,Results!J$2:J$2256,"")</f>
        <v>781747911032</v>
      </c>
      <c r="AP1583" s="2">
        <f>_xlfn.XLOOKUP($A1583,Results!$A$2:$A$2256,Results!K$2:K$2256,"")</f>
        <v>39131718</v>
      </c>
      <c r="AQ1583" s="2" t="str">
        <f>_xlfn.XLOOKUP($A1583,Results!$A$2:$A$2256,Results!L$2:L$2256,"")</f>
        <v>AK10622671</v>
      </c>
      <c r="AR1583" s="2">
        <f>_xlfn.XLOOKUP($A1583,Results!$A$2:$A$2256,Results!M$2:M$2256,"")</f>
        <v>551806</v>
      </c>
      <c r="AS1583" s="2" t="str">
        <f>_xlfn.XLOOKUP($A1583,Results!$A$2:$A$2256,Results!N$2:N$2256,"")</f>
        <v>BRDGPORT 1103-DC 3/4 DC BUSHED NIP</v>
      </c>
      <c r="AT1583" s="2" t="str">
        <f>_xlfn.XLOOKUP($A1583,Results!$A$2:$A$2256,Results!O$2:O$2256,"")</f>
        <v>BRIDGEPORT FITTING</v>
      </c>
      <c r="AU1583" s="2" t="str">
        <f>_xlfn.XLOOKUP($A1583,Results!$A$2:$A$2256,Results!P$2:P$2256,"")</f>
        <v>BRI</v>
      </c>
      <c r="AV1583" s="2" t="str">
        <f>_xlfn.XLOOKUP($A1583,Results!$A$2:$A$2256,Results!Q$2:Q$2256,"")</f>
        <v>MULTIPLE_MATCHES_ONE_VALID</v>
      </c>
      <c r="AW1583" s="2" t="str">
        <f>_xlfn.XLOOKUP($A1583,Results!$A$2:$A$2256,Results!R$2:R$2256,"")</f>
        <v>0.6990707888648325</v>
      </c>
      <c r="AX1583" s="2">
        <f>_xlfn.XLOOKUP($A1583,Results!$A$2:$A$2256,Results!S$2:S$2256,"")</f>
        <v>100</v>
      </c>
      <c r="AY1583" s="2">
        <f>_xlfn.XLOOKUP($A1583,Results!$A$2:$A$2256,Results!T$2:T$2256,"")</f>
        <v>100</v>
      </c>
      <c r="AZ1583" s="2">
        <f>_xlfn.XLOOKUP($A1583,Results!$A$2:$A$2256,Results!U$2:U$2256,"")</f>
        <v>96</v>
      </c>
      <c r="BA1583" s="2">
        <f>_xlfn.XLOOKUP($A1583,Results!$A$2:$A$2256,Results!V$2:V$2256,"")</f>
        <v>0</v>
      </c>
      <c r="BB1583" s="2">
        <f>_xlfn.XLOOKUP($A1583,Results!$A$2:$A$2256,Results!W$2:W$2256,"")</f>
        <v>0</v>
      </c>
      <c r="BC1583" s="2">
        <f>_xlfn.XLOOKUP($A1583,Results!$A$2:$A$2256,Results!X$2:X$2256,"")</f>
        <v>39131718</v>
      </c>
      <c r="BD1583" s="2">
        <f>_xlfn.XLOOKUP($A1583,Results!$A$2:$A$2256,Results!Y$2:Y$2256,"")</f>
        <v>83</v>
      </c>
      <c r="BE1583" s="2">
        <f>_xlfn.XLOOKUP($A1583,Results!$A$2:$A$2256,Results!Z$2:Z$2256,"")</f>
        <v>0</v>
      </c>
    </row>
    <row r="1584" spans="1:57" ht="38.25" customHeight="1" x14ac:dyDescent="0.3">
      <c r="A1584">
        <v>907261</v>
      </c>
      <c r="B1584">
        <v>281305</v>
      </c>
      <c r="C1584" t="s">
        <v>36</v>
      </c>
      <c r="D1584" t="s">
        <v>263</v>
      </c>
      <c r="E1584" s="2" t="str">
        <f>VLOOKUP(F1584,'RPA Vendor Data '!F$1:$G$2418,2)</f>
        <v>CRAWFORD ELECTRIC SUPPLY</v>
      </c>
      <c r="F1584" s="2">
        <v>10895</v>
      </c>
      <c r="G1584" s="2">
        <v>20</v>
      </c>
      <c r="H1584" t="s">
        <v>4910</v>
      </c>
      <c r="I1584">
        <v>4</v>
      </c>
      <c r="J1584" t="s">
        <v>389</v>
      </c>
      <c r="K1584" t="s">
        <v>58</v>
      </c>
      <c r="L1584">
        <v>34</v>
      </c>
      <c r="M1584" s="2" t="s">
        <v>4807</v>
      </c>
      <c r="N1584" s="85" t="s">
        <v>4911</v>
      </c>
      <c r="O1584" t="s">
        <v>36</v>
      </c>
      <c r="P1584" t="s">
        <v>36</v>
      </c>
      <c r="Q1584">
        <v>78174791102</v>
      </c>
      <c r="R1584">
        <v>1.36</v>
      </c>
      <c r="S1584" s="1">
        <v>45744.167007870368</v>
      </c>
      <c r="T1584" t="s">
        <v>42</v>
      </c>
      <c r="U1584" s="1">
        <v>45743.955555555563</v>
      </c>
      <c r="V1584" t="s">
        <v>43</v>
      </c>
      <c r="W1584" t="s">
        <v>36</v>
      </c>
      <c r="X1584">
        <v>3</v>
      </c>
      <c r="Y1584">
        <v>999</v>
      </c>
      <c r="Z1584" t="s">
        <v>36</v>
      </c>
      <c r="AA1584" t="s">
        <v>36</v>
      </c>
      <c r="AB1584" t="s">
        <v>36</v>
      </c>
      <c r="AC1584" t="s">
        <v>4227</v>
      </c>
      <c r="AD1584" t="s">
        <v>4227</v>
      </c>
      <c r="AE1584" t="s">
        <v>45</v>
      </c>
      <c r="AF1584" s="44">
        <v>39131718</v>
      </c>
      <c r="AG1584" s="18" t="s">
        <v>4912</v>
      </c>
      <c r="AH1584" s="18"/>
      <c r="AI1584" s="2" t="s">
        <v>48</v>
      </c>
      <c r="AJ1584" s="2" t="e">
        <f>VLOOKUP(A1584,'Classification Test Result'!$A$2:$D$2428,4,FALSE)</f>
        <v>#N/A</v>
      </c>
      <c r="AL1584" s="2">
        <f>_xlfn.XLOOKUP($A1584,Results!$A$2:$A$2256,Results!G$2:G$2256,"")</f>
        <v>335904</v>
      </c>
      <c r="AM1584" s="2" t="str">
        <f>_xlfn.XLOOKUP($A1584,Results!$A$2:$A$2256,Results!H$2:H$2256,"")</f>
        <v>1102DC</v>
      </c>
      <c r="AN1584" s="2" t="str">
        <f>_xlfn.XLOOKUP($A1584,Results!$A$2:$A$2256,Results!I$2:I$2256,"")</f>
        <v>BRIDGEPORT FITTING</v>
      </c>
      <c r="AO1584" s="2">
        <f>_xlfn.XLOOKUP($A1584,Results!$A$2:$A$2256,Results!J$2:J$2256,"")</f>
        <v>781747911025</v>
      </c>
      <c r="AP1584" s="2">
        <f>_xlfn.XLOOKUP($A1584,Results!$A$2:$A$2256,Results!K$2:K$2256,"")</f>
        <v>39131718</v>
      </c>
      <c r="AQ1584" s="2" t="str">
        <f>_xlfn.XLOOKUP($A1584,Results!$A$2:$A$2256,Results!L$2:L$2256,"")</f>
        <v>AK10622667</v>
      </c>
      <c r="AR1584" s="2">
        <f>_xlfn.XLOOKUP($A1584,Results!$A$2:$A$2256,Results!M$2:M$2256,"")</f>
        <v>818204</v>
      </c>
      <c r="AS1584" s="2" t="str">
        <f>_xlfn.XLOOKUP($A1584,Results!$A$2:$A$2256,Results!N$2:N$2256,"")</f>
        <v>BRDGPORT 1102-DC 1/2 DC BUSHED NIP</v>
      </c>
      <c r="AT1584" s="2" t="str">
        <f>_xlfn.XLOOKUP($A1584,Results!$A$2:$A$2256,Results!O$2:O$2256,"")</f>
        <v>BRIDGEPORT FITTING</v>
      </c>
      <c r="AU1584" s="2" t="str">
        <f>_xlfn.XLOOKUP($A1584,Results!$A$2:$A$2256,Results!P$2:P$2256,"")</f>
        <v>BRI</v>
      </c>
      <c r="AV1584" s="2" t="str">
        <f>_xlfn.XLOOKUP($A1584,Results!$A$2:$A$2256,Results!Q$2:Q$2256,"")</f>
        <v>MULTIPLE_MATCHES_ONE_VALID</v>
      </c>
      <c r="AW1584" s="2" t="str">
        <f>_xlfn.XLOOKUP($A1584,Results!$A$2:$A$2256,Results!R$2:R$2256,"")</f>
        <v>0.8665755152138986</v>
      </c>
      <c r="AX1584" s="2">
        <f>_xlfn.XLOOKUP($A1584,Results!$A$2:$A$2256,Results!S$2:S$2256,"")</f>
        <v>100</v>
      </c>
      <c r="AY1584" s="2">
        <f>_xlfn.XLOOKUP($A1584,Results!$A$2:$A$2256,Results!T$2:T$2256,"")</f>
        <v>100</v>
      </c>
      <c r="AZ1584" s="2">
        <f>_xlfn.XLOOKUP($A1584,Results!$A$2:$A$2256,Results!U$2:U$2256,"")</f>
        <v>100</v>
      </c>
      <c r="BA1584" s="2" t="str">
        <f>_xlfn.XLOOKUP($A1584,Results!$A$2:$A$2256,Results!V$2:V$2256,"")</f>
        <v>BRIDGEPORT FITTING</v>
      </c>
      <c r="BB1584" s="2">
        <f>_xlfn.XLOOKUP($A1584,Results!$A$2:$A$2256,Results!W$2:W$2256,"")</f>
        <v>88</v>
      </c>
      <c r="BC1584" s="2">
        <f>_xlfn.XLOOKUP($A1584,Results!$A$2:$A$2256,Results!X$2:X$2256,"")</f>
        <v>39131718</v>
      </c>
      <c r="BD1584" s="2">
        <f>_xlfn.XLOOKUP($A1584,Results!$A$2:$A$2256,Results!Y$2:Y$2256,"")</f>
        <v>88</v>
      </c>
      <c r="BE1584" s="2" t="b">
        <f>_xlfn.XLOOKUP($A1584,Results!$A$2:$A$2256,Results!Z$2:Z$2256,"")</f>
        <v>1</v>
      </c>
    </row>
    <row r="1585" spans="1:57" ht="38.25" customHeight="1" x14ac:dyDescent="0.3">
      <c r="A1585">
        <v>907262</v>
      </c>
      <c r="B1585">
        <v>281325</v>
      </c>
      <c r="C1585" t="s">
        <v>36</v>
      </c>
      <c r="D1585" t="s">
        <v>181</v>
      </c>
      <c r="E1585" s="2" t="str">
        <f>VLOOKUP(F1585,'RPA Vendor Data '!F$1:$G$2418,2)</f>
        <v>VIKING ELECTRIC</v>
      </c>
      <c r="F1585" s="2">
        <v>13536</v>
      </c>
      <c r="G1585" s="2">
        <v>15</v>
      </c>
      <c r="H1585" t="s">
        <v>4915</v>
      </c>
      <c r="I1585">
        <v>100</v>
      </c>
      <c r="J1585" t="s">
        <v>389</v>
      </c>
      <c r="K1585" t="s">
        <v>58</v>
      </c>
      <c r="L1585">
        <v>57.82</v>
      </c>
      <c r="M1585" s="2" t="s">
        <v>4794</v>
      </c>
      <c r="N1585" s="85">
        <v>1063</v>
      </c>
      <c r="O1585" t="s">
        <v>36</v>
      </c>
      <c r="P1585" t="s">
        <v>4916</v>
      </c>
      <c r="Q1585" t="s">
        <v>36</v>
      </c>
      <c r="R1585">
        <v>57.82</v>
      </c>
      <c r="S1585" s="1">
        <v>45744.18874297454</v>
      </c>
      <c r="T1585" t="s">
        <v>42</v>
      </c>
      <c r="U1585" s="1">
        <v>45743.96875</v>
      </c>
      <c r="V1585" t="s">
        <v>43</v>
      </c>
      <c r="W1585" t="s">
        <v>36</v>
      </c>
      <c r="X1585">
        <v>0</v>
      </c>
      <c r="Y1585">
        <v>201</v>
      </c>
      <c r="Z1585" t="s">
        <v>36</v>
      </c>
      <c r="AA1585" t="s">
        <v>36</v>
      </c>
      <c r="AB1585" t="s">
        <v>36</v>
      </c>
      <c r="AC1585" t="s">
        <v>4227</v>
      </c>
      <c r="AD1585" t="s">
        <v>4227</v>
      </c>
      <c r="AE1585" t="s">
        <v>45</v>
      </c>
      <c r="AF1585" s="44">
        <v>31161809</v>
      </c>
      <c r="AG1585" s="18" t="s">
        <v>4917</v>
      </c>
      <c r="AH1585" s="18"/>
      <c r="AI1585" s="2" t="s">
        <v>48</v>
      </c>
      <c r="AJ1585" s="2" t="e">
        <f>VLOOKUP(A1585,'Classification Test Result'!$A$2:$D$2428,4,FALSE)</f>
        <v>#N/A</v>
      </c>
      <c r="AL1585" s="2">
        <f>_xlfn.XLOOKUP($A1585,Results!$A$2:$A$2256,Results!G$2:G$2256,"")</f>
        <v>0</v>
      </c>
      <c r="AM1585" s="2">
        <f>_xlfn.XLOOKUP($A1585,Results!$A$2:$A$2256,Results!H$2:H$2256,"")</f>
        <v>0</v>
      </c>
      <c r="AN1585" s="2">
        <f>_xlfn.XLOOKUP($A1585,Results!$A$2:$A$2256,Results!I$2:I$2256,"")</f>
        <v>0</v>
      </c>
      <c r="AO1585" s="2">
        <f>_xlfn.XLOOKUP($A1585,Results!$A$2:$A$2256,Results!J$2:J$2256,"")</f>
        <v>0</v>
      </c>
      <c r="AP1585" s="2">
        <f>_xlfn.XLOOKUP($A1585,Results!$A$2:$A$2256,Results!K$2:K$2256,"")</f>
        <v>0</v>
      </c>
      <c r="AQ1585" s="2">
        <f>_xlfn.XLOOKUP($A1585,Results!$A$2:$A$2256,Results!L$2:L$2256,"")</f>
        <v>0</v>
      </c>
      <c r="AR1585" s="2">
        <f>_xlfn.XLOOKUP($A1585,Results!$A$2:$A$2256,Results!M$2:M$2256,"")</f>
        <v>0</v>
      </c>
      <c r="AS1585" s="2">
        <f>_xlfn.XLOOKUP($A1585,Results!$A$2:$A$2256,Results!N$2:N$2256,"")</f>
        <v>0</v>
      </c>
      <c r="AT1585" s="2" t="str">
        <f>_xlfn.XLOOKUP($A1585,Results!$A$2:$A$2256,Results!O$2:O$2256,"")</f>
        <v>BRIDGEPORT FITTING</v>
      </c>
      <c r="AU1585" s="2" t="str">
        <f>_xlfn.XLOOKUP($A1585,Results!$A$2:$A$2256,Results!P$2:P$2256,"")</f>
        <v>BRI</v>
      </c>
      <c r="AV1585" s="2" t="str">
        <f>_xlfn.XLOOKUP($A1585,Results!$A$2:$A$2256,Results!Q$2:Q$2256,"")</f>
        <v>SINGLE_MATCH</v>
      </c>
      <c r="AW1585" s="2">
        <f>_xlfn.XLOOKUP($A1585,Results!$A$2:$A$2256,Results!R$2:R$2256,"")</f>
        <v>0</v>
      </c>
      <c r="AX1585" s="2">
        <f>_xlfn.XLOOKUP($A1585,Results!$A$2:$A$2256,Results!S$2:S$2256,"")</f>
        <v>0</v>
      </c>
      <c r="AY1585" s="2">
        <f>_xlfn.XLOOKUP($A1585,Results!$A$2:$A$2256,Results!T$2:T$2256,"")</f>
        <v>60</v>
      </c>
      <c r="AZ1585" s="2">
        <f>_xlfn.XLOOKUP($A1585,Results!$A$2:$A$2256,Results!U$2:U$2256,"")</f>
        <v>0</v>
      </c>
      <c r="BA1585" s="2" t="str">
        <f>_xlfn.XLOOKUP($A1585,Results!$A$2:$A$2256,Results!V$2:V$2256,"")</f>
        <v>MINERALLAC COMPANY</v>
      </c>
      <c r="BB1585" s="2">
        <f>_xlfn.XLOOKUP($A1585,Results!$A$2:$A$2256,Results!W$2:W$2256,"")</f>
        <v>84</v>
      </c>
      <c r="BC1585" s="2">
        <f>_xlfn.XLOOKUP($A1585,Results!$A$2:$A$2256,Results!X$2:X$2256,"")</f>
        <v>31161809</v>
      </c>
      <c r="BD1585" s="2">
        <f>_xlfn.XLOOKUP($A1585,Results!$A$2:$A$2256,Results!Y$2:Y$2256,"")</f>
        <v>84</v>
      </c>
      <c r="BE1585" s="2" t="b">
        <f>_xlfn.XLOOKUP($A1585,Results!$A$2:$A$2256,Results!Z$2:Z$2256,"")</f>
        <v>1</v>
      </c>
    </row>
    <row r="1586" spans="1:57" ht="38.25" customHeight="1" x14ac:dyDescent="0.3">
      <c r="A1586">
        <v>907263</v>
      </c>
      <c r="B1586">
        <v>281305</v>
      </c>
      <c r="C1586" t="s">
        <v>36</v>
      </c>
      <c r="D1586" t="s">
        <v>263</v>
      </c>
      <c r="E1586" s="2" t="str">
        <f>VLOOKUP(F1586,'RPA Vendor Data '!F$1:$G$2418,2)</f>
        <v>CRAWFORD ELECTRIC SUPPLY</v>
      </c>
      <c r="F1586" s="2">
        <v>10895</v>
      </c>
      <c r="G1586" s="2">
        <v>24</v>
      </c>
      <c r="H1586" t="s">
        <v>4918</v>
      </c>
      <c r="I1586">
        <v>4</v>
      </c>
      <c r="J1586" t="s">
        <v>389</v>
      </c>
      <c r="K1586" t="s">
        <v>58</v>
      </c>
      <c r="L1586">
        <v>23.28</v>
      </c>
      <c r="M1586" s="2" t="s">
        <v>4807</v>
      </c>
      <c r="N1586" s="85" t="s">
        <v>4919</v>
      </c>
      <c r="O1586" t="s">
        <v>36</v>
      </c>
      <c r="P1586" t="s">
        <v>36</v>
      </c>
      <c r="Q1586">
        <v>78174720104</v>
      </c>
      <c r="R1586">
        <v>0.93</v>
      </c>
      <c r="S1586" s="1">
        <v>45744.16702847222</v>
      </c>
      <c r="T1586" t="s">
        <v>42</v>
      </c>
      <c r="U1586" s="1">
        <v>45743.956250000003</v>
      </c>
      <c r="V1586" t="s">
        <v>43</v>
      </c>
      <c r="W1586" t="s">
        <v>36</v>
      </c>
      <c r="X1586">
        <v>3</v>
      </c>
      <c r="Y1586">
        <v>999</v>
      </c>
      <c r="Z1586" t="s">
        <v>36</v>
      </c>
      <c r="AA1586" t="s">
        <v>36</v>
      </c>
      <c r="AB1586" t="s">
        <v>36</v>
      </c>
      <c r="AC1586" t="s">
        <v>4227</v>
      </c>
      <c r="AD1586" t="s">
        <v>4227</v>
      </c>
      <c r="AE1586" t="s">
        <v>45</v>
      </c>
      <c r="AF1586" s="44">
        <v>39121311</v>
      </c>
      <c r="AG1586" s="18" t="s">
        <v>4920</v>
      </c>
      <c r="AH1586" s="18"/>
      <c r="AI1586" s="2" t="s">
        <v>48</v>
      </c>
      <c r="AJ1586" s="2" t="e">
        <f>VLOOKUP(A1586,'Classification Test Result'!$A$2:$D$2428,4,FALSE)</f>
        <v>#N/A</v>
      </c>
      <c r="AL1586" s="2">
        <f>_xlfn.XLOOKUP($A1586,Results!$A$2:$A$2256,Results!G$2:G$2256,"")</f>
        <v>335900</v>
      </c>
      <c r="AM1586" s="2" t="str">
        <f>_xlfn.XLOOKUP($A1586,Results!$A$2:$A$2256,Results!H$2:H$2256,"")</f>
        <v>104S</v>
      </c>
      <c r="AN1586" s="2" t="str">
        <f>_xlfn.XLOOKUP($A1586,Results!$A$2:$A$2256,Results!I$2:I$2256,"")</f>
        <v>BRIDGEPORT FITTING</v>
      </c>
      <c r="AO1586" s="2">
        <f>_xlfn.XLOOKUP($A1586,Results!$A$2:$A$2256,Results!J$2:J$2256,"")</f>
        <v>781747201041</v>
      </c>
      <c r="AP1586" s="2">
        <f>_xlfn.XLOOKUP($A1586,Results!$A$2:$A$2256,Results!K$2:K$2256,"")</f>
        <v>31161716</v>
      </c>
      <c r="AQ1586" s="2" t="str">
        <f>_xlfn.XLOOKUP($A1586,Results!$A$2:$A$2256,Results!L$2:L$2256,"")</f>
        <v>AK10622603</v>
      </c>
      <c r="AR1586" s="2">
        <f>_xlfn.XLOOKUP($A1586,Results!$A$2:$A$2256,Results!M$2:M$2256,"")</f>
        <v>538363</v>
      </c>
      <c r="AS1586" s="2" t="str">
        <f>_xlfn.XLOOKUP($A1586,Results!$A$2:$A$2256,Results!N$2:N$2256,"")</f>
        <v>BRDGPORT 104-S 1-1/4 STL CND LKNT</v>
      </c>
      <c r="AT1586" s="2" t="str">
        <f>_xlfn.XLOOKUP($A1586,Results!$A$2:$A$2256,Results!O$2:O$2256,"")</f>
        <v>BRIDGEPORT FITTING</v>
      </c>
      <c r="AU1586" s="2" t="str">
        <f>_xlfn.XLOOKUP($A1586,Results!$A$2:$A$2256,Results!P$2:P$2256,"")</f>
        <v>BRI</v>
      </c>
      <c r="AV1586" s="2" t="str">
        <f>_xlfn.XLOOKUP($A1586,Results!$A$2:$A$2256,Results!Q$2:Q$2256,"")</f>
        <v>SINGLE_MATCH</v>
      </c>
      <c r="AW1586" s="2">
        <f>_xlfn.XLOOKUP($A1586,Results!$A$2:$A$2256,Results!R$2:R$2256,"")</f>
        <v>0.82849233761670105</v>
      </c>
      <c r="AX1586" s="2">
        <f>_xlfn.XLOOKUP($A1586,Results!$A$2:$A$2256,Results!S$2:S$2256,"")</f>
        <v>100</v>
      </c>
      <c r="AY1586" s="2">
        <f>_xlfn.XLOOKUP($A1586,Results!$A$2:$A$2256,Results!T$2:T$2256,"")</f>
        <v>100</v>
      </c>
      <c r="AZ1586" s="2">
        <f>_xlfn.XLOOKUP($A1586,Results!$A$2:$A$2256,Results!U$2:U$2256,"")</f>
        <v>100</v>
      </c>
      <c r="BA1586" s="2" t="str">
        <f>_xlfn.XLOOKUP($A1586,Results!$A$2:$A$2256,Results!V$2:V$2256,"")</f>
        <v>BRIDGEPORT FITTING</v>
      </c>
      <c r="BB1586" s="2">
        <f>_xlfn.XLOOKUP($A1586,Results!$A$2:$A$2256,Results!W$2:W$2256,"")</f>
        <v>74</v>
      </c>
      <c r="BC1586" s="2">
        <f>_xlfn.XLOOKUP($A1586,Results!$A$2:$A$2256,Results!X$2:X$2256,"")</f>
        <v>31161716</v>
      </c>
      <c r="BD1586" s="2">
        <f>_xlfn.XLOOKUP($A1586,Results!$A$2:$A$2256,Results!Y$2:Y$2256,"")</f>
        <v>61</v>
      </c>
      <c r="BE1586" s="2" t="b">
        <f>_xlfn.XLOOKUP($A1586,Results!$A$2:$A$2256,Results!Z$2:Z$2256,"")</f>
        <v>1</v>
      </c>
    </row>
    <row r="1587" spans="1:57" ht="38.25" customHeight="1" x14ac:dyDescent="0.3">
      <c r="A1587">
        <v>907264</v>
      </c>
      <c r="B1587">
        <v>281334</v>
      </c>
      <c r="C1587" t="s">
        <v>36</v>
      </c>
      <c r="D1587" t="s">
        <v>607</v>
      </c>
      <c r="E1587" s="2" t="str">
        <f>VLOOKUP(F1587,'RPA Vendor Data '!F$1:$G$2418,2)</f>
        <v>VIKING ELECTRIC</v>
      </c>
      <c r="F1587" s="2">
        <v>13536</v>
      </c>
      <c r="G1587" s="2">
        <v>2</v>
      </c>
      <c r="H1587" t="s">
        <v>4923</v>
      </c>
      <c r="I1587">
        <v>2</v>
      </c>
      <c r="J1587" t="s">
        <v>389</v>
      </c>
      <c r="K1587" t="s">
        <v>58</v>
      </c>
      <c r="L1587">
        <v>33.6</v>
      </c>
      <c r="M1587" s="2" t="s">
        <v>4794</v>
      </c>
      <c r="N1587" s="85" t="s">
        <v>4924</v>
      </c>
      <c r="O1587" t="s">
        <v>36</v>
      </c>
      <c r="P1587" t="s">
        <v>4925</v>
      </c>
      <c r="Q1587" t="s">
        <v>36</v>
      </c>
      <c r="R1587">
        <v>0.67</v>
      </c>
      <c r="S1587" s="1">
        <v>45744.188312696759</v>
      </c>
      <c r="T1587" t="s">
        <v>42</v>
      </c>
      <c r="U1587" s="1">
        <v>45743.970833333333</v>
      </c>
      <c r="V1587" t="s">
        <v>43</v>
      </c>
      <c r="W1587" t="s">
        <v>36</v>
      </c>
      <c r="X1587">
        <v>2</v>
      </c>
      <c r="Y1587" t="s">
        <v>158</v>
      </c>
      <c r="Z1587">
        <v>33.6</v>
      </c>
      <c r="AA1587">
        <v>33.6</v>
      </c>
      <c r="AB1587">
        <v>136</v>
      </c>
      <c r="AC1587" t="s">
        <v>4227</v>
      </c>
      <c r="AD1587" t="s">
        <v>4227</v>
      </c>
      <c r="AE1587" t="s">
        <v>45</v>
      </c>
      <c r="AF1587" s="44">
        <v>39121311</v>
      </c>
      <c r="AG1587" s="18" t="s">
        <v>4926</v>
      </c>
      <c r="AH1587" s="18"/>
      <c r="AI1587" s="2" t="s">
        <v>48</v>
      </c>
      <c r="AJ1587" s="2" t="e">
        <f>VLOOKUP(A1587,'Classification Test Result'!$A$2:$D$2428,4,FALSE)</f>
        <v>#N/A</v>
      </c>
      <c r="AL1587" s="2">
        <f>_xlfn.XLOOKUP($A1587,Results!$A$2:$A$2256,Results!G$2:G$2256,"")</f>
        <v>335899</v>
      </c>
      <c r="AM1587" s="2" t="str">
        <f>_xlfn.XLOOKUP($A1587,Results!$A$2:$A$2256,Results!H$2:H$2256,"")</f>
        <v>103S</v>
      </c>
      <c r="AN1587" s="2" t="str">
        <f>_xlfn.XLOOKUP($A1587,Results!$A$2:$A$2256,Results!I$2:I$2256,"")</f>
        <v>BRIDGEPORT FITTING</v>
      </c>
      <c r="AO1587" s="2">
        <f>_xlfn.XLOOKUP($A1587,Results!$A$2:$A$2256,Results!J$2:J$2256,"")</f>
        <v>781747201034</v>
      </c>
      <c r="AP1587" s="2">
        <f>_xlfn.XLOOKUP($A1587,Results!$A$2:$A$2256,Results!K$2:K$2256,"")</f>
        <v>31161716</v>
      </c>
      <c r="AQ1587" s="2" t="str">
        <f>_xlfn.XLOOKUP($A1587,Results!$A$2:$A$2256,Results!L$2:L$2256,"")</f>
        <v>AK10622601</v>
      </c>
      <c r="AR1587" s="2">
        <f>_xlfn.XLOOKUP($A1587,Results!$A$2:$A$2256,Results!M$2:M$2256,"")</f>
        <v>543590</v>
      </c>
      <c r="AS1587" s="2" t="str">
        <f>_xlfn.XLOOKUP($A1587,Results!$A$2:$A$2256,Results!N$2:N$2256,"")</f>
        <v>BRDGPORT 103-S 1IN STL CND LOCKNUT</v>
      </c>
      <c r="AT1587" s="2" t="str">
        <f>_xlfn.XLOOKUP($A1587,Results!$A$2:$A$2256,Results!O$2:O$2256,"")</f>
        <v>BRIDGEPORT FITTING</v>
      </c>
      <c r="AU1587" s="2" t="str">
        <f>_xlfn.XLOOKUP($A1587,Results!$A$2:$A$2256,Results!P$2:P$2256,"")</f>
        <v>BRI</v>
      </c>
      <c r="AV1587" s="2" t="str">
        <f>_xlfn.XLOOKUP($A1587,Results!$A$2:$A$2256,Results!Q$2:Q$2256,"")</f>
        <v>SINGLE_MATCH</v>
      </c>
      <c r="AW1587" s="2" t="str">
        <f>_xlfn.XLOOKUP($A1587,Results!$A$2:$A$2256,Results!R$2:R$2256,"")</f>
        <v>0.8102232175844355</v>
      </c>
      <c r="AX1587" s="2">
        <f>_xlfn.XLOOKUP($A1587,Results!$A$2:$A$2256,Results!S$2:S$2256,"")</f>
        <v>100</v>
      </c>
      <c r="AY1587" s="2">
        <f>_xlfn.XLOOKUP($A1587,Results!$A$2:$A$2256,Results!T$2:T$2256,"")</f>
        <v>100</v>
      </c>
      <c r="AZ1587" s="2">
        <f>_xlfn.XLOOKUP($A1587,Results!$A$2:$A$2256,Results!U$2:U$2256,"")</f>
        <v>100</v>
      </c>
      <c r="BA1587" s="2">
        <f>_xlfn.XLOOKUP($A1587,Results!$A$2:$A$2256,Results!V$2:V$2256,"")</f>
        <v>0</v>
      </c>
      <c r="BB1587" s="2">
        <f>_xlfn.XLOOKUP($A1587,Results!$A$2:$A$2256,Results!W$2:W$2256,"")</f>
        <v>0</v>
      </c>
      <c r="BC1587" s="2">
        <f>_xlfn.XLOOKUP($A1587,Results!$A$2:$A$2256,Results!X$2:X$2256,"")</f>
        <v>31161716</v>
      </c>
      <c r="BD1587" s="2">
        <f>_xlfn.XLOOKUP($A1587,Results!$A$2:$A$2256,Results!Y$2:Y$2256,"")</f>
        <v>69</v>
      </c>
      <c r="BE1587" s="2">
        <f>_xlfn.XLOOKUP($A1587,Results!$A$2:$A$2256,Results!Z$2:Z$2256,"")</f>
        <v>0</v>
      </c>
    </row>
    <row r="1588" spans="1:57" ht="38.25" customHeight="1" x14ac:dyDescent="0.3">
      <c r="A1588">
        <v>907265</v>
      </c>
      <c r="B1588">
        <v>281305</v>
      </c>
      <c r="C1588" t="s">
        <v>36</v>
      </c>
      <c r="D1588" t="s">
        <v>263</v>
      </c>
      <c r="E1588" s="2" t="str">
        <f>VLOOKUP(F1588,'RPA Vendor Data '!F$1:$G$2418,2)</f>
        <v>CRAWFORD ELECTRIC SUPPLY</v>
      </c>
      <c r="F1588" s="2">
        <v>10895</v>
      </c>
      <c r="G1588" s="2">
        <v>34</v>
      </c>
      <c r="H1588" t="s">
        <v>4927</v>
      </c>
      <c r="I1588">
        <v>4</v>
      </c>
      <c r="J1588" t="s">
        <v>389</v>
      </c>
      <c r="K1588" t="s">
        <v>58</v>
      </c>
      <c r="L1588">
        <v>14.72</v>
      </c>
      <c r="M1588" s="2" t="s">
        <v>4807</v>
      </c>
      <c r="N1588" s="85" t="s">
        <v>4928</v>
      </c>
      <c r="O1588" t="s">
        <v>36</v>
      </c>
      <c r="P1588" t="s">
        <v>36</v>
      </c>
      <c r="Q1588">
        <v>78174720103</v>
      </c>
      <c r="R1588">
        <v>0.59</v>
      </c>
      <c r="S1588" s="1">
        <v>45744.167090740739</v>
      </c>
      <c r="T1588" t="s">
        <v>42</v>
      </c>
      <c r="U1588" s="1">
        <v>45743.956250000003</v>
      </c>
      <c r="V1588" t="s">
        <v>43</v>
      </c>
      <c r="W1588" t="s">
        <v>36</v>
      </c>
      <c r="X1588">
        <v>3</v>
      </c>
      <c r="Y1588">
        <v>999</v>
      </c>
      <c r="Z1588" t="s">
        <v>36</v>
      </c>
      <c r="AA1588" t="s">
        <v>36</v>
      </c>
      <c r="AB1588" t="s">
        <v>36</v>
      </c>
      <c r="AC1588" t="s">
        <v>4227</v>
      </c>
      <c r="AD1588" t="s">
        <v>4227</v>
      </c>
      <c r="AE1588" t="s">
        <v>45</v>
      </c>
      <c r="AF1588" s="44">
        <v>39121311</v>
      </c>
      <c r="AG1588" s="18" t="s">
        <v>4929</v>
      </c>
      <c r="AH1588" s="18"/>
      <c r="AI1588" s="2" t="s">
        <v>48</v>
      </c>
      <c r="AJ1588" s="2" t="e">
        <f>VLOOKUP(A1588,'Classification Test Result'!$A$2:$D$2428,4,FALSE)</f>
        <v>#N/A</v>
      </c>
      <c r="AL1588" s="2">
        <f>_xlfn.XLOOKUP($A1588,Results!$A$2:$A$2256,Results!G$2:G$2256,"")</f>
        <v>335899</v>
      </c>
      <c r="AM1588" s="2" t="str">
        <f>_xlfn.XLOOKUP($A1588,Results!$A$2:$A$2256,Results!H$2:H$2256,"")</f>
        <v>103S</v>
      </c>
      <c r="AN1588" s="2" t="str">
        <f>_xlfn.XLOOKUP($A1588,Results!$A$2:$A$2256,Results!I$2:I$2256,"")</f>
        <v>BRIDGEPORT FITTING</v>
      </c>
      <c r="AO1588" s="2">
        <f>_xlfn.XLOOKUP($A1588,Results!$A$2:$A$2256,Results!J$2:J$2256,"")</f>
        <v>781747201034</v>
      </c>
      <c r="AP1588" s="2">
        <f>_xlfn.XLOOKUP($A1588,Results!$A$2:$A$2256,Results!K$2:K$2256,"")</f>
        <v>31161716</v>
      </c>
      <c r="AQ1588" s="2" t="str">
        <f>_xlfn.XLOOKUP($A1588,Results!$A$2:$A$2256,Results!L$2:L$2256,"")</f>
        <v>AK10622601</v>
      </c>
      <c r="AR1588" s="2">
        <f>_xlfn.XLOOKUP($A1588,Results!$A$2:$A$2256,Results!M$2:M$2256,"")</f>
        <v>543590</v>
      </c>
      <c r="AS1588" s="2" t="str">
        <f>_xlfn.XLOOKUP($A1588,Results!$A$2:$A$2256,Results!N$2:N$2256,"")</f>
        <v>BRDGPORT 103-S 1IN STL CND LOCKNUT</v>
      </c>
      <c r="AT1588" s="2" t="str">
        <f>_xlfn.XLOOKUP($A1588,Results!$A$2:$A$2256,Results!O$2:O$2256,"")</f>
        <v>BRIDGEPORT FITTING</v>
      </c>
      <c r="AU1588" s="2" t="str">
        <f>_xlfn.XLOOKUP($A1588,Results!$A$2:$A$2256,Results!P$2:P$2256,"")</f>
        <v>BRI</v>
      </c>
      <c r="AV1588" s="2" t="str">
        <f>_xlfn.XLOOKUP($A1588,Results!$A$2:$A$2256,Results!Q$2:Q$2256,"")</f>
        <v>SINGLE_MATCH</v>
      </c>
      <c r="AW1588" s="2" t="str">
        <f>_xlfn.XLOOKUP($A1588,Results!$A$2:$A$2256,Results!R$2:R$2256,"")</f>
        <v>0.8694088484066791</v>
      </c>
      <c r="AX1588" s="2">
        <f>_xlfn.XLOOKUP($A1588,Results!$A$2:$A$2256,Results!S$2:S$2256,"")</f>
        <v>100</v>
      </c>
      <c r="AY1588" s="2">
        <f>_xlfn.XLOOKUP($A1588,Results!$A$2:$A$2256,Results!T$2:T$2256,"")</f>
        <v>100</v>
      </c>
      <c r="AZ1588" s="2">
        <f>_xlfn.XLOOKUP($A1588,Results!$A$2:$A$2256,Results!U$2:U$2256,"")</f>
        <v>100</v>
      </c>
      <c r="BA1588" s="2" t="str">
        <f>_xlfn.XLOOKUP($A1588,Results!$A$2:$A$2256,Results!V$2:V$2256,"")</f>
        <v>BRIDGEPORT FITTING</v>
      </c>
      <c r="BB1588" s="2">
        <f>_xlfn.XLOOKUP($A1588,Results!$A$2:$A$2256,Results!W$2:W$2256,"")</f>
        <v>88</v>
      </c>
      <c r="BC1588" s="2">
        <f>_xlfn.XLOOKUP($A1588,Results!$A$2:$A$2256,Results!X$2:X$2256,"")</f>
        <v>31161716</v>
      </c>
      <c r="BD1588" s="2">
        <f>_xlfn.XLOOKUP($A1588,Results!$A$2:$A$2256,Results!Y$2:Y$2256,"")</f>
        <v>88</v>
      </c>
      <c r="BE1588" s="2" t="b">
        <f>_xlfn.XLOOKUP($A1588,Results!$A$2:$A$2256,Results!Z$2:Z$2256,"")</f>
        <v>1</v>
      </c>
    </row>
    <row r="1589" spans="1:57" ht="38.25" customHeight="1" x14ac:dyDescent="0.3">
      <c r="A1589">
        <v>907266</v>
      </c>
      <c r="B1589">
        <v>281672</v>
      </c>
      <c r="C1589" t="s">
        <v>36</v>
      </c>
      <c r="D1589" t="s">
        <v>623</v>
      </c>
      <c r="E1589" s="2" t="str">
        <f>VLOOKUP(F1589,'RPA Vendor Data '!F$1:$G$2418,2)</f>
        <v>VIKING ELECTRIC</v>
      </c>
      <c r="F1589" s="2">
        <v>13536</v>
      </c>
      <c r="G1589" s="2">
        <v>10</v>
      </c>
      <c r="H1589" t="s">
        <v>4930</v>
      </c>
      <c r="I1589">
        <v>24</v>
      </c>
      <c r="J1589" t="s">
        <v>389</v>
      </c>
      <c r="K1589" t="s">
        <v>58</v>
      </c>
      <c r="L1589">
        <v>19.16</v>
      </c>
      <c r="M1589" s="2" t="s">
        <v>4794</v>
      </c>
      <c r="N1589" s="85" t="s">
        <v>4931</v>
      </c>
      <c r="O1589" t="s">
        <v>36</v>
      </c>
      <c r="P1589" t="s">
        <v>4932</v>
      </c>
      <c r="Q1589" t="s">
        <v>36</v>
      </c>
      <c r="R1589">
        <v>4.5999999999999996</v>
      </c>
      <c r="S1589" s="1">
        <v>45744.501020104173</v>
      </c>
      <c r="T1589" t="s">
        <v>42</v>
      </c>
      <c r="U1589" s="1">
        <v>45744.290972222218</v>
      </c>
      <c r="V1589" t="s">
        <v>43</v>
      </c>
      <c r="W1589" t="s">
        <v>36</v>
      </c>
      <c r="X1589">
        <v>10</v>
      </c>
      <c r="Y1589" t="s">
        <v>158</v>
      </c>
      <c r="Z1589">
        <v>19.16</v>
      </c>
      <c r="AA1589">
        <v>19.16</v>
      </c>
      <c r="AB1589">
        <v>136</v>
      </c>
      <c r="AC1589" t="s">
        <v>4227</v>
      </c>
      <c r="AD1589" t="s">
        <v>4227</v>
      </c>
      <c r="AE1589" t="s">
        <v>45</v>
      </c>
      <c r="AF1589" s="44">
        <v>39121311</v>
      </c>
      <c r="AG1589" s="18" t="s">
        <v>4933</v>
      </c>
      <c r="AH1589" s="18"/>
      <c r="AI1589" s="2" t="s">
        <v>48</v>
      </c>
      <c r="AJ1589" s="2" t="e">
        <f>VLOOKUP(A1589,'Classification Test Result'!$A$2:$D$2428,4,FALSE)</f>
        <v>#N/A</v>
      </c>
      <c r="AL1589" s="2">
        <f>_xlfn.XLOOKUP($A1589,Results!$A$2:$A$2256,Results!G$2:G$2256,"")</f>
        <v>335704</v>
      </c>
      <c r="AM1589" s="2" t="str">
        <f>_xlfn.XLOOKUP($A1589,Results!$A$2:$A$2256,Results!H$2:H$2256,"")</f>
        <v>102S</v>
      </c>
      <c r="AN1589" s="2" t="str">
        <f>_xlfn.XLOOKUP($A1589,Results!$A$2:$A$2256,Results!I$2:I$2256,"")</f>
        <v>BRIDGEPORT FITTING</v>
      </c>
      <c r="AO1589" s="2">
        <f>_xlfn.XLOOKUP($A1589,Results!$A$2:$A$2256,Results!J$2:J$2256,"")</f>
        <v>781747201027</v>
      </c>
      <c r="AP1589" s="2">
        <f>_xlfn.XLOOKUP($A1589,Results!$A$2:$A$2256,Results!K$2:K$2256,"")</f>
        <v>31161716</v>
      </c>
      <c r="AQ1589" s="2" t="str">
        <f>_xlfn.XLOOKUP($A1589,Results!$A$2:$A$2256,Results!L$2:L$2256,"")</f>
        <v>AK10622597</v>
      </c>
      <c r="AR1589" s="2">
        <f>_xlfn.XLOOKUP($A1589,Results!$A$2:$A$2256,Results!M$2:M$2256,"")</f>
        <v>11464</v>
      </c>
      <c r="AS1589" s="2" t="str">
        <f>_xlfn.XLOOKUP($A1589,Results!$A$2:$A$2256,Results!N$2:N$2256,"")</f>
        <v>BRDGPORT 102-S 3/4 STL CND LOCKNUT</v>
      </c>
      <c r="AT1589" s="2" t="str">
        <f>_xlfn.XLOOKUP($A1589,Results!$A$2:$A$2256,Results!O$2:O$2256,"")</f>
        <v>BRIDGEPORT FITTING</v>
      </c>
      <c r="AU1589" s="2" t="str">
        <f>_xlfn.XLOOKUP($A1589,Results!$A$2:$A$2256,Results!P$2:P$2256,"")</f>
        <v>BRI</v>
      </c>
      <c r="AV1589" s="2" t="str">
        <f>_xlfn.XLOOKUP($A1589,Results!$A$2:$A$2256,Results!Q$2:Q$2256,"")</f>
        <v>SINGLE_MATCH</v>
      </c>
      <c r="AW1589" s="2" t="str">
        <f>_xlfn.XLOOKUP($A1589,Results!$A$2:$A$2256,Results!R$2:R$2256,"")</f>
        <v>0.7939431155831387</v>
      </c>
      <c r="AX1589" s="2">
        <f>_xlfn.XLOOKUP($A1589,Results!$A$2:$A$2256,Results!S$2:S$2256,"")</f>
        <v>100</v>
      </c>
      <c r="AY1589" s="2">
        <f>_xlfn.XLOOKUP($A1589,Results!$A$2:$A$2256,Results!T$2:T$2256,"")</f>
        <v>100</v>
      </c>
      <c r="AZ1589" s="2">
        <f>_xlfn.XLOOKUP($A1589,Results!$A$2:$A$2256,Results!U$2:U$2256,"")</f>
        <v>100</v>
      </c>
      <c r="BA1589" s="2" t="str">
        <f>_xlfn.XLOOKUP($A1589,Results!$A$2:$A$2256,Results!V$2:V$2256,"")</f>
        <v>BRIDGEPORT FITTING</v>
      </c>
      <c r="BB1589" s="2">
        <f>_xlfn.XLOOKUP($A1589,Results!$A$2:$A$2256,Results!W$2:W$2256,"")</f>
        <v>68</v>
      </c>
      <c r="BC1589" s="2">
        <f>_xlfn.XLOOKUP($A1589,Results!$A$2:$A$2256,Results!X$2:X$2256,"")</f>
        <v>31161716</v>
      </c>
      <c r="BD1589" s="2">
        <f>_xlfn.XLOOKUP($A1589,Results!$A$2:$A$2256,Results!Y$2:Y$2256,"")</f>
        <v>68</v>
      </c>
      <c r="BE1589" s="2" t="b">
        <f>_xlfn.XLOOKUP($A1589,Results!$A$2:$A$2256,Results!Z$2:Z$2256,"")</f>
        <v>1</v>
      </c>
    </row>
    <row r="1590" spans="1:57" ht="38.25" customHeight="1" x14ac:dyDescent="0.3">
      <c r="A1590">
        <v>907267</v>
      </c>
      <c r="B1590">
        <v>281305</v>
      </c>
      <c r="C1590" t="s">
        <v>36</v>
      </c>
      <c r="D1590" t="s">
        <v>263</v>
      </c>
      <c r="E1590" s="2" t="str">
        <f>VLOOKUP(F1590,'RPA Vendor Data '!F$1:$G$2418,2)</f>
        <v>CRAWFORD ELECTRIC SUPPLY</v>
      </c>
      <c r="F1590" s="2">
        <v>10895</v>
      </c>
      <c r="G1590" s="2">
        <v>19</v>
      </c>
      <c r="H1590" t="s">
        <v>4934</v>
      </c>
      <c r="I1590">
        <v>10</v>
      </c>
      <c r="J1590" t="s">
        <v>389</v>
      </c>
      <c r="K1590" t="s">
        <v>58</v>
      </c>
      <c r="L1590">
        <v>6.33</v>
      </c>
      <c r="M1590" s="2" t="s">
        <v>4807</v>
      </c>
      <c r="N1590" s="85" t="s">
        <v>4935</v>
      </c>
      <c r="O1590" t="s">
        <v>36</v>
      </c>
      <c r="P1590" t="s">
        <v>36</v>
      </c>
      <c r="Q1590">
        <v>78174720101</v>
      </c>
      <c r="R1590">
        <v>0.63</v>
      </c>
      <c r="S1590" s="1">
        <v>45744.166926504629</v>
      </c>
      <c r="T1590" t="s">
        <v>42</v>
      </c>
      <c r="U1590" s="1">
        <v>45743.955555555563</v>
      </c>
      <c r="V1590" t="s">
        <v>43</v>
      </c>
      <c r="W1590" t="s">
        <v>36</v>
      </c>
      <c r="X1590">
        <v>3</v>
      </c>
      <c r="Y1590">
        <v>999</v>
      </c>
      <c r="Z1590" t="s">
        <v>36</v>
      </c>
      <c r="AA1590" t="s">
        <v>36</v>
      </c>
      <c r="AB1590" t="s">
        <v>36</v>
      </c>
      <c r="AC1590" t="s">
        <v>4227</v>
      </c>
      <c r="AD1590" t="s">
        <v>4227</v>
      </c>
      <c r="AE1590" t="s">
        <v>45</v>
      </c>
      <c r="AF1590" s="44">
        <v>39121311</v>
      </c>
      <c r="AG1590" s="18" t="s">
        <v>4936</v>
      </c>
      <c r="AH1590" s="18"/>
      <c r="AI1590" s="2" t="s">
        <v>48</v>
      </c>
      <c r="AJ1590" s="2" t="e">
        <f>VLOOKUP(A1590,'Classification Test Result'!$A$2:$D$2428,4,FALSE)</f>
        <v>#N/A</v>
      </c>
      <c r="AL1590" s="2">
        <f>_xlfn.XLOOKUP($A1590,Results!$A$2:$A$2256,Results!G$2:G$2256,"")</f>
        <v>335898</v>
      </c>
      <c r="AM1590" s="2" t="str">
        <f>_xlfn.XLOOKUP($A1590,Results!$A$2:$A$2256,Results!H$2:H$2256,"")</f>
        <v>101S</v>
      </c>
      <c r="AN1590" s="2" t="str">
        <f>_xlfn.XLOOKUP($A1590,Results!$A$2:$A$2256,Results!I$2:I$2256,"")</f>
        <v>BRIDGEPORT FITTING</v>
      </c>
      <c r="AO1590" s="2">
        <f>_xlfn.XLOOKUP($A1590,Results!$A$2:$A$2256,Results!J$2:J$2256,"")</f>
        <v>781747201010</v>
      </c>
      <c r="AP1590" s="2">
        <f>_xlfn.XLOOKUP($A1590,Results!$A$2:$A$2256,Results!K$2:K$2256,"")</f>
        <v>31161716</v>
      </c>
      <c r="AQ1590" s="2" t="str">
        <f>_xlfn.XLOOKUP($A1590,Results!$A$2:$A$2256,Results!L$2:L$2256,"")</f>
        <v>AK10622589</v>
      </c>
      <c r="AR1590" s="2">
        <f>_xlfn.XLOOKUP($A1590,Results!$A$2:$A$2256,Results!M$2:M$2256,"")</f>
        <v>1115055</v>
      </c>
      <c r="AS1590" s="2" t="str">
        <f>_xlfn.XLOOKUP($A1590,Results!$A$2:$A$2256,Results!N$2:N$2256,"")</f>
        <v>BRDGPORT 101-S 1/2 STL CND LOCKNUT</v>
      </c>
      <c r="AT1590" s="2" t="str">
        <f>_xlfn.XLOOKUP($A1590,Results!$A$2:$A$2256,Results!O$2:O$2256,"")</f>
        <v>BRIDGEPORT FITTING</v>
      </c>
      <c r="AU1590" s="2" t="str">
        <f>_xlfn.XLOOKUP($A1590,Results!$A$2:$A$2256,Results!P$2:P$2256,"")</f>
        <v>BRI</v>
      </c>
      <c r="AV1590" s="2" t="str">
        <f>_xlfn.XLOOKUP($A1590,Results!$A$2:$A$2256,Results!Q$2:Q$2256,"")</f>
        <v>SINGLE_MATCH</v>
      </c>
      <c r="AW1590" s="2" t="str">
        <f>_xlfn.XLOOKUP($A1590,Results!$A$2:$A$2256,Results!R$2:R$2256,"")</f>
        <v>0.8788482496228609</v>
      </c>
      <c r="AX1590" s="2">
        <f>_xlfn.XLOOKUP($A1590,Results!$A$2:$A$2256,Results!S$2:S$2256,"")</f>
        <v>100</v>
      </c>
      <c r="AY1590" s="2">
        <f>_xlfn.XLOOKUP($A1590,Results!$A$2:$A$2256,Results!T$2:T$2256,"")</f>
        <v>100</v>
      </c>
      <c r="AZ1590" s="2">
        <f>_xlfn.XLOOKUP($A1590,Results!$A$2:$A$2256,Results!U$2:U$2256,"")</f>
        <v>100</v>
      </c>
      <c r="BA1590" s="2" t="str">
        <f>_xlfn.XLOOKUP($A1590,Results!$A$2:$A$2256,Results!V$2:V$2256,"")</f>
        <v>BRIDGEPORT FITTING</v>
      </c>
      <c r="BB1590" s="2">
        <f>_xlfn.XLOOKUP($A1590,Results!$A$2:$A$2256,Results!W$2:W$2256,"")</f>
        <v>89</v>
      </c>
      <c r="BC1590" s="2">
        <f>_xlfn.XLOOKUP($A1590,Results!$A$2:$A$2256,Results!X$2:X$2256,"")</f>
        <v>31161716</v>
      </c>
      <c r="BD1590" s="2">
        <f>_xlfn.XLOOKUP($A1590,Results!$A$2:$A$2256,Results!Y$2:Y$2256,"")</f>
        <v>89</v>
      </c>
      <c r="BE1590" s="2" t="b">
        <f>_xlfn.XLOOKUP($A1590,Results!$A$2:$A$2256,Results!Z$2:Z$2256,"")</f>
        <v>1</v>
      </c>
    </row>
    <row r="1591" spans="1:57" ht="38.25" customHeight="1" x14ac:dyDescent="0.3">
      <c r="A1591">
        <v>907268</v>
      </c>
      <c r="B1591">
        <v>282008</v>
      </c>
      <c r="C1591" t="s">
        <v>36</v>
      </c>
      <c r="D1591" t="s">
        <v>1379</v>
      </c>
      <c r="E1591" s="2" t="str">
        <f>VLOOKUP(F1591,'RPA Vendor Data '!F$1:$G$2418,2)</f>
        <v>DOMINION ELECTRIC SUPPLY</v>
      </c>
      <c r="F1591" s="2">
        <v>11048</v>
      </c>
      <c r="G1591" s="2">
        <v>2</v>
      </c>
      <c r="H1591" t="s">
        <v>4939</v>
      </c>
      <c r="I1591">
        <v>400</v>
      </c>
      <c r="J1591" t="s">
        <v>389</v>
      </c>
      <c r="K1591" t="s">
        <v>58</v>
      </c>
      <c r="L1591">
        <v>2.84</v>
      </c>
      <c r="M1591" s="2" t="s">
        <v>4794</v>
      </c>
      <c r="N1591" s="85">
        <v>1000</v>
      </c>
      <c r="O1591" t="s">
        <v>36</v>
      </c>
      <c r="P1591" t="s">
        <v>4940</v>
      </c>
      <c r="Q1591" t="s">
        <v>36</v>
      </c>
      <c r="R1591">
        <v>11.36</v>
      </c>
      <c r="S1591" s="1">
        <v>45744.896565625</v>
      </c>
      <c r="T1591" t="s">
        <v>42</v>
      </c>
      <c r="U1591" s="1">
        <v>45744.676388888889</v>
      </c>
      <c r="V1591" t="s">
        <v>43</v>
      </c>
      <c r="W1591" t="s">
        <v>36</v>
      </c>
      <c r="X1591">
        <v>2</v>
      </c>
      <c r="Y1591" t="s">
        <v>158</v>
      </c>
      <c r="Z1591">
        <v>2.84</v>
      </c>
      <c r="AA1591">
        <v>2.84</v>
      </c>
      <c r="AB1591">
        <v>191</v>
      </c>
      <c r="AC1591" t="s">
        <v>4227</v>
      </c>
      <c r="AD1591" t="s">
        <v>4227</v>
      </c>
      <c r="AE1591" t="s">
        <v>45</v>
      </c>
      <c r="AF1591" s="44">
        <v>31171609</v>
      </c>
      <c r="AG1591" s="18" t="s">
        <v>4941</v>
      </c>
      <c r="AI1591" s="2" t="s">
        <v>48</v>
      </c>
      <c r="AJ1591" s="2" t="e">
        <f>VLOOKUP(A1591,'Classification Test Result'!$A$2:$D$2428,4,FALSE)</f>
        <v>#N/A</v>
      </c>
      <c r="AL1591" s="2">
        <f>_xlfn.XLOOKUP($A1591,Results!$A$2:$A$2256,Results!G$2:G$2256,"")</f>
        <v>0</v>
      </c>
      <c r="AM1591" s="2">
        <f>_xlfn.XLOOKUP($A1591,Results!$A$2:$A$2256,Results!H$2:H$2256,"")</f>
        <v>0</v>
      </c>
      <c r="AN1591" s="2">
        <f>_xlfn.XLOOKUP($A1591,Results!$A$2:$A$2256,Results!I$2:I$2256,"")</f>
        <v>0</v>
      </c>
      <c r="AO1591" s="2">
        <f>_xlfn.XLOOKUP($A1591,Results!$A$2:$A$2256,Results!J$2:J$2256,"")</f>
        <v>0</v>
      </c>
      <c r="AP1591" s="2">
        <f>_xlfn.XLOOKUP($A1591,Results!$A$2:$A$2256,Results!K$2:K$2256,"")</f>
        <v>0</v>
      </c>
      <c r="AQ1591" s="2">
        <f>_xlfn.XLOOKUP($A1591,Results!$A$2:$A$2256,Results!L$2:L$2256,"")</f>
        <v>0</v>
      </c>
      <c r="AR1591" s="2">
        <f>_xlfn.XLOOKUP($A1591,Results!$A$2:$A$2256,Results!M$2:M$2256,"")</f>
        <v>0</v>
      </c>
      <c r="AS1591" s="2">
        <f>_xlfn.XLOOKUP($A1591,Results!$A$2:$A$2256,Results!N$2:N$2256,"")</f>
        <v>0</v>
      </c>
      <c r="AT1591" s="2" t="str">
        <f>_xlfn.XLOOKUP($A1591,Results!$A$2:$A$2256,Results!O$2:O$2256,"")</f>
        <v>BRIDGEPORT FITTING</v>
      </c>
      <c r="AU1591" s="2" t="str">
        <f>_xlfn.XLOOKUP($A1591,Results!$A$2:$A$2256,Results!P$2:P$2256,"")</f>
        <v>BRI</v>
      </c>
      <c r="AV1591" s="2" t="str">
        <f>_xlfn.XLOOKUP($A1591,Results!$A$2:$A$2256,Results!Q$2:Q$2256,"")</f>
        <v>SINGLE_MATCH</v>
      </c>
      <c r="AW1591" s="2">
        <f>_xlfn.XLOOKUP($A1591,Results!$A$2:$A$2256,Results!R$2:R$2256,"")</f>
        <v>0</v>
      </c>
      <c r="AX1591" s="2">
        <f>_xlfn.XLOOKUP($A1591,Results!$A$2:$A$2256,Results!S$2:S$2256,"")</f>
        <v>0</v>
      </c>
      <c r="AY1591" s="2">
        <f>_xlfn.XLOOKUP($A1591,Results!$A$2:$A$2256,Results!T$2:T$2256,"")</f>
        <v>60</v>
      </c>
      <c r="AZ1591" s="2">
        <f>_xlfn.XLOOKUP($A1591,Results!$A$2:$A$2256,Results!U$2:U$2256,"")</f>
        <v>0</v>
      </c>
      <c r="BA1591" s="2" t="str">
        <f>_xlfn.XLOOKUP($A1591,Results!$A$2:$A$2256,Results!V$2:V$2256,"")</f>
        <v>APPLETON</v>
      </c>
      <c r="BB1591" s="2">
        <f>_xlfn.XLOOKUP($A1591,Results!$A$2:$A$2256,Results!W$2:W$2256,"")</f>
        <v>79</v>
      </c>
      <c r="BC1591" s="2">
        <f>_xlfn.XLOOKUP($A1591,Results!$A$2:$A$2256,Results!X$2:X$2256,"")</f>
        <v>39121312</v>
      </c>
      <c r="BD1591" s="2">
        <f>_xlfn.XLOOKUP($A1591,Results!$A$2:$A$2256,Results!Y$2:Y$2256,"")</f>
        <v>65</v>
      </c>
      <c r="BE1591" s="2" t="b">
        <f>_xlfn.XLOOKUP($A1591,Results!$A$2:$A$2256,Results!Z$2:Z$2256,"")</f>
        <v>1</v>
      </c>
    </row>
    <row r="1592" spans="1:57" ht="38.25" customHeight="1" x14ac:dyDescent="0.3">
      <c r="A1592">
        <v>907269</v>
      </c>
      <c r="B1592">
        <v>281305</v>
      </c>
      <c r="C1592" t="s">
        <v>36</v>
      </c>
      <c r="D1592" t="s">
        <v>263</v>
      </c>
      <c r="E1592" s="2" t="str">
        <f>VLOOKUP(F1592,'RPA Vendor Data '!F$1:$G$2418,2)</f>
        <v>CRAWFORD ELECTRIC SUPPLY</v>
      </c>
      <c r="F1592" s="2">
        <v>10895</v>
      </c>
      <c r="G1592" s="2">
        <v>4</v>
      </c>
      <c r="H1592" t="s">
        <v>4942</v>
      </c>
      <c r="I1592">
        <v>50</v>
      </c>
      <c r="J1592" t="s">
        <v>389</v>
      </c>
      <c r="K1592" t="s">
        <v>58</v>
      </c>
      <c r="L1592">
        <v>5.28</v>
      </c>
      <c r="M1592" s="2" t="s">
        <v>4807</v>
      </c>
      <c r="N1592" s="85">
        <v>1000</v>
      </c>
      <c r="O1592" t="s">
        <v>36</v>
      </c>
      <c r="P1592" t="s">
        <v>36</v>
      </c>
      <c r="Q1592">
        <v>78174701000</v>
      </c>
      <c r="R1592">
        <v>2.64</v>
      </c>
      <c r="S1592" s="1">
        <v>45744.166943171287</v>
      </c>
      <c r="T1592" t="s">
        <v>42</v>
      </c>
      <c r="U1592" s="1">
        <v>45743.955555555563</v>
      </c>
      <c r="V1592" t="s">
        <v>43</v>
      </c>
      <c r="W1592" t="s">
        <v>36</v>
      </c>
      <c r="X1592">
        <v>3</v>
      </c>
      <c r="Y1592">
        <v>999</v>
      </c>
      <c r="Z1592" t="s">
        <v>36</v>
      </c>
      <c r="AA1592" t="s">
        <v>36</v>
      </c>
      <c r="AB1592" t="s">
        <v>36</v>
      </c>
      <c r="AC1592" t="s">
        <v>4227</v>
      </c>
      <c r="AD1592" t="s">
        <v>4227</v>
      </c>
      <c r="AE1592" t="s">
        <v>45</v>
      </c>
      <c r="AF1592" s="44">
        <v>31171609</v>
      </c>
      <c r="AG1592" s="18" t="s">
        <v>4941</v>
      </c>
      <c r="AH1592" s="18"/>
      <c r="AI1592" s="2" t="s">
        <v>48</v>
      </c>
      <c r="AJ1592" s="2" t="e">
        <f>VLOOKUP(A1592,'Classification Test Result'!$A$2:$D$2428,4,FALSE)</f>
        <v>#N/A</v>
      </c>
      <c r="AL1592" s="2">
        <f>_xlfn.XLOOKUP($A1592,Results!$A$2:$A$2256,Results!G$2:G$2256,"")</f>
        <v>0</v>
      </c>
      <c r="AM1592" s="2">
        <f>_xlfn.XLOOKUP($A1592,Results!$A$2:$A$2256,Results!H$2:H$2256,"")</f>
        <v>0</v>
      </c>
      <c r="AN1592" s="2">
        <f>_xlfn.XLOOKUP($A1592,Results!$A$2:$A$2256,Results!I$2:I$2256,"")</f>
        <v>0</v>
      </c>
      <c r="AO1592" s="2">
        <f>_xlfn.XLOOKUP($A1592,Results!$A$2:$A$2256,Results!J$2:J$2256,"")</f>
        <v>0</v>
      </c>
      <c r="AP1592" s="2">
        <f>_xlfn.XLOOKUP($A1592,Results!$A$2:$A$2256,Results!K$2:K$2256,"")</f>
        <v>0</v>
      </c>
      <c r="AQ1592" s="2">
        <f>_xlfn.XLOOKUP($A1592,Results!$A$2:$A$2256,Results!L$2:L$2256,"")</f>
        <v>0</v>
      </c>
      <c r="AR1592" s="2">
        <f>_xlfn.XLOOKUP($A1592,Results!$A$2:$A$2256,Results!M$2:M$2256,"")</f>
        <v>0</v>
      </c>
      <c r="AS1592" s="2">
        <f>_xlfn.XLOOKUP($A1592,Results!$A$2:$A$2256,Results!N$2:N$2256,"")</f>
        <v>0</v>
      </c>
      <c r="AT1592" s="2" t="str">
        <f>_xlfn.XLOOKUP($A1592,Results!$A$2:$A$2256,Results!O$2:O$2256,"")</f>
        <v>BRIDGEPORT FITTING</v>
      </c>
      <c r="AU1592" s="2" t="str">
        <f>_xlfn.XLOOKUP($A1592,Results!$A$2:$A$2256,Results!P$2:P$2256,"")</f>
        <v>BRI</v>
      </c>
      <c r="AV1592" s="2" t="str">
        <f>_xlfn.XLOOKUP($A1592,Results!$A$2:$A$2256,Results!Q$2:Q$2256,"")</f>
        <v>SINGLE_MATCH</v>
      </c>
      <c r="AW1592" s="2">
        <f>_xlfn.XLOOKUP($A1592,Results!$A$2:$A$2256,Results!R$2:R$2256,"")</f>
        <v>0</v>
      </c>
      <c r="AX1592" s="2">
        <f>_xlfn.XLOOKUP($A1592,Results!$A$2:$A$2256,Results!S$2:S$2256,"")</f>
        <v>0</v>
      </c>
      <c r="AY1592" s="2">
        <f>_xlfn.XLOOKUP($A1592,Results!$A$2:$A$2256,Results!T$2:T$2256,"")</f>
        <v>60</v>
      </c>
      <c r="AZ1592" s="2">
        <f>_xlfn.XLOOKUP($A1592,Results!$A$2:$A$2256,Results!U$2:U$2256,"")</f>
        <v>0</v>
      </c>
      <c r="BA1592" s="2" t="str">
        <f>_xlfn.XLOOKUP($A1592,Results!$A$2:$A$2256,Results!V$2:V$2256,"")</f>
        <v>APPLETON</v>
      </c>
      <c r="BB1592" s="2">
        <f>_xlfn.XLOOKUP($A1592,Results!$A$2:$A$2256,Results!W$2:W$2256,"")</f>
        <v>86</v>
      </c>
      <c r="BC1592" s="2">
        <f>_xlfn.XLOOKUP($A1592,Results!$A$2:$A$2256,Results!X$2:X$2256,"")</f>
        <v>39121312</v>
      </c>
      <c r="BD1592" s="2">
        <f>_xlfn.XLOOKUP($A1592,Results!$A$2:$A$2256,Results!Y$2:Y$2256,"")</f>
        <v>86</v>
      </c>
      <c r="BE1592" s="2" t="b">
        <f>_xlfn.XLOOKUP($A1592,Results!$A$2:$A$2256,Results!Z$2:Z$2256,"")</f>
        <v>1</v>
      </c>
    </row>
    <row r="1593" spans="1:57" ht="38.25" customHeight="1" x14ac:dyDescent="0.3">
      <c r="A1593">
        <v>907270</v>
      </c>
      <c r="B1593">
        <v>281546</v>
      </c>
      <c r="C1593" t="s">
        <v>36</v>
      </c>
      <c r="D1593">
        <v>930104487</v>
      </c>
      <c r="E1593" s="2" t="str">
        <f>VLOOKUP(F1593,'RPA Vendor Data '!F$1:$G$2418,2)</f>
        <v>BORDER STATES INDUSTRIES</v>
      </c>
      <c r="F1593" s="2">
        <v>10427</v>
      </c>
      <c r="G1593" s="2">
        <v>5</v>
      </c>
      <c r="H1593" t="s">
        <v>4943</v>
      </c>
      <c r="I1593">
        <v>40</v>
      </c>
      <c r="J1593" t="s">
        <v>65</v>
      </c>
      <c r="K1593" t="s">
        <v>58</v>
      </c>
      <c r="L1593">
        <v>14.56</v>
      </c>
      <c r="M1593" s="2" t="s">
        <v>4794</v>
      </c>
      <c r="N1593" s="85" t="s">
        <v>4928</v>
      </c>
      <c r="O1593">
        <v>2088736</v>
      </c>
      <c r="P1593" t="s">
        <v>4925</v>
      </c>
      <c r="Q1593" t="s">
        <v>36</v>
      </c>
      <c r="R1593">
        <v>5.82</v>
      </c>
      <c r="S1593" s="1">
        <v>45744.460520833331</v>
      </c>
      <c r="T1593" t="s">
        <v>42</v>
      </c>
      <c r="U1593" s="1">
        <v>45744.230555555558</v>
      </c>
      <c r="V1593" t="s">
        <v>43</v>
      </c>
      <c r="W1593" t="s">
        <v>36</v>
      </c>
      <c r="X1593">
        <v>0</v>
      </c>
      <c r="Y1593">
        <v>0</v>
      </c>
      <c r="Z1593">
        <v>14.56</v>
      </c>
      <c r="AA1593" t="s">
        <v>36</v>
      </c>
      <c r="AB1593">
        <v>181</v>
      </c>
      <c r="AC1593" t="s">
        <v>4227</v>
      </c>
      <c r="AD1593" t="s">
        <v>4227</v>
      </c>
      <c r="AE1593" t="s">
        <v>45</v>
      </c>
      <c r="AF1593" s="44">
        <v>39121311</v>
      </c>
      <c r="AG1593" s="18" t="s">
        <v>4929</v>
      </c>
      <c r="AH1593" s="18"/>
      <c r="AI1593" s="2" t="s">
        <v>48</v>
      </c>
      <c r="AJ1593" s="2" t="e">
        <f>VLOOKUP(A1593,'Classification Test Result'!$A$2:$D$2428,4,FALSE)</f>
        <v>#N/A</v>
      </c>
      <c r="AL1593" s="2">
        <f>_xlfn.XLOOKUP($A1593,Results!$A$2:$A$2256,Results!G$2:G$2256,"")</f>
        <v>335899</v>
      </c>
      <c r="AM1593" s="2" t="str">
        <f>_xlfn.XLOOKUP($A1593,Results!$A$2:$A$2256,Results!H$2:H$2256,"")</f>
        <v>103S</v>
      </c>
      <c r="AN1593" s="2" t="str">
        <f>_xlfn.XLOOKUP($A1593,Results!$A$2:$A$2256,Results!I$2:I$2256,"")</f>
        <v>BRIDGEPORT FITTING</v>
      </c>
      <c r="AO1593" s="2">
        <f>_xlfn.XLOOKUP($A1593,Results!$A$2:$A$2256,Results!J$2:J$2256,"")</f>
        <v>781747201034</v>
      </c>
      <c r="AP1593" s="2">
        <f>_xlfn.XLOOKUP($A1593,Results!$A$2:$A$2256,Results!K$2:K$2256,"")</f>
        <v>31161716</v>
      </c>
      <c r="AQ1593" s="2" t="str">
        <f>_xlfn.XLOOKUP($A1593,Results!$A$2:$A$2256,Results!L$2:L$2256,"")</f>
        <v>AK10622601</v>
      </c>
      <c r="AR1593" s="2">
        <f>_xlfn.XLOOKUP($A1593,Results!$A$2:$A$2256,Results!M$2:M$2256,"")</f>
        <v>543590</v>
      </c>
      <c r="AS1593" s="2" t="str">
        <f>_xlfn.XLOOKUP($A1593,Results!$A$2:$A$2256,Results!N$2:N$2256,"")</f>
        <v>BRDGPORT 103-S 1IN STL CND LOCKNUT</v>
      </c>
      <c r="AT1593" s="2" t="str">
        <f>_xlfn.XLOOKUP($A1593,Results!$A$2:$A$2256,Results!O$2:O$2256,"")</f>
        <v>BRIDGEPORT FITTING</v>
      </c>
      <c r="AU1593" s="2">
        <f>_xlfn.XLOOKUP($A1593,Results!$A$2:$A$2256,Results!P$2:P$2256,"")</f>
        <v>0</v>
      </c>
      <c r="AV1593" s="2" t="str">
        <f>_xlfn.XLOOKUP($A1593,Results!$A$2:$A$2256,Results!Q$2:Q$2256,"")</f>
        <v>NO_MANUFACTURERS_FOUND</v>
      </c>
      <c r="AW1593" s="2" t="str">
        <f>_xlfn.XLOOKUP($A1593,Results!$A$2:$A$2256,Results!R$2:R$2256,"")</f>
        <v>0.6124953961402319</v>
      </c>
      <c r="AX1593" s="2">
        <f>_xlfn.XLOOKUP($A1593,Results!$A$2:$A$2256,Results!S$2:S$2256,"")</f>
        <v>61</v>
      </c>
      <c r="AY1593" s="2">
        <f>_xlfn.XLOOKUP($A1593,Results!$A$2:$A$2256,Results!T$2:T$2256,"")</f>
        <v>60</v>
      </c>
      <c r="AZ1593" s="2">
        <f>_xlfn.XLOOKUP($A1593,Results!$A$2:$A$2256,Results!U$2:U$2256,"")</f>
        <v>52</v>
      </c>
      <c r="BA1593" s="2" t="str">
        <f>_xlfn.XLOOKUP($A1593,Results!$A$2:$A$2256,Results!V$2:V$2256,"")</f>
        <v>EATON</v>
      </c>
      <c r="BB1593" s="2">
        <f>_xlfn.XLOOKUP($A1593,Results!$A$2:$A$2256,Results!W$2:W$2256,"")</f>
        <v>50</v>
      </c>
      <c r="BC1593" s="2">
        <f>_xlfn.XLOOKUP($A1593,Results!$A$2:$A$2256,Results!X$2:X$2256,"")</f>
        <v>39121324</v>
      </c>
      <c r="BD1593" s="2">
        <f>_xlfn.XLOOKUP($A1593,Results!$A$2:$A$2256,Results!Y$2:Y$2256,"")</f>
        <v>50</v>
      </c>
      <c r="BE1593" s="2" t="b">
        <f>_xlfn.XLOOKUP($A1593,Results!$A$2:$A$2256,Results!Z$2:Z$2256,"")</f>
        <v>1</v>
      </c>
    </row>
    <row r="1594" spans="1:57" ht="38.25" customHeight="1" x14ac:dyDescent="0.3">
      <c r="A1594">
        <v>907271</v>
      </c>
      <c r="B1594">
        <v>281714</v>
      </c>
      <c r="C1594" t="s">
        <v>36</v>
      </c>
      <c r="D1594" t="s">
        <v>2755</v>
      </c>
      <c r="E1594" s="2" t="str">
        <f>VLOOKUP(F1594,'RPA Vendor Data '!F$1:$G$2418,2)</f>
        <v>INDEPENDENT ELECTRIC</v>
      </c>
      <c r="F1594" s="2">
        <v>14376</v>
      </c>
      <c r="G1594" s="2">
        <v>1</v>
      </c>
      <c r="H1594" t="s">
        <v>4944</v>
      </c>
      <c r="I1594">
        <v>1</v>
      </c>
      <c r="J1594" t="s">
        <v>58</v>
      </c>
      <c r="K1594" t="s">
        <v>58</v>
      </c>
      <c r="L1594">
        <v>2154.23</v>
      </c>
      <c r="M1594" s="2" t="s">
        <v>4794</v>
      </c>
      <c r="N1594" s="85" t="s">
        <v>4945</v>
      </c>
      <c r="O1594" t="s">
        <v>36</v>
      </c>
      <c r="P1594" t="s">
        <v>4946</v>
      </c>
      <c r="Q1594" t="s">
        <v>36</v>
      </c>
      <c r="R1594">
        <v>21.54</v>
      </c>
      <c r="S1594" s="1">
        <v>45744.543834293981</v>
      </c>
      <c r="T1594" t="s">
        <v>42</v>
      </c>
      <c r="U1594" s="1">
        <v>45744.313888888893</v>
      </c>
      <c r="V1594" t="s">
        <v>43</v>
      </c>
      <c r="W1594" t="s">
        <v>36</v>
      </c>
      <c r="X1594">
        <v>0</v>
      </c>
      <c r="Y1594">
        <v>0</v>
      </c>
      <c r="Z1594">
        <v>2159.71</v>
      </c>
      <c r="AA1594" t="s">
        <v>36</v>
      </c>
      <c r="AB1594">
        <v>157</v>
      </c>
      <c r="AC1594" t="s">
        <v>4227</v>
      </c>
      <c r="AD1594" t="s">
        <v>4227</v>
      </c>
      <c r="AE1594" t="s">
        <v>45</v>
      </c>
      <c r="AF1594" s="44">
        <v>39131708</v>
      </c>
      <c r="AG1594" s="18" t="s">
        <v>4947</v>
      </c>
      <c r="AH1594" s="18"/>
      <c r="AI1594" s="2" t="s">
        <v>48</v>
      </c>
      <c r="AJ1594" s="2" t="e">
        <f>VLOOKUP(A1594,'Classification Test Result'!$A$2:$D$2428,4,FALSE)</f>
        <v>#N/A</v>
      </c>
      <c r="AL1594" s="2">
        <f>_xlfn.XLOOKUP($A1594,Results!$A$2:$A$2256,Results!G$2:G$2256,"")</f>
        <v>337322</v>
      </c>
      <c r="AM1594" s="2" t="str">
        <f>_xlfn.XLOOKUP($A1594,Results!$A$2:$A$2256,Results!H$2:H$2256,"")</f>
        <v>LB46CG</v>
      </c>
      <c r="AN1594" s="2" t="str">
        <f>_xlfn.XLOOKUP($A1594,Results!$A$2:$A$2256,Results!I$2:I$2256,"")</f>
        <v>BRIDGEPORT FITTING</v>
      </c>
      <c r="AO1594" s="2">
        <f>_xlfn.XLOOKUP($A1594,Results!$A$2:$A$2256,Results!J$2:J$2256,"")</f>
        <v>781747036469</v>
      </c>
      <c r="AP1594" s="2">
        <f>_xlfn.XLOOKUP($A1594,Results!$A$2:$A$2256,Results!K$2:K$2256,"")</f>
        <v>39121700</v>
      </c>
      <c r="AQ1594" s="2" t="str">
        <f>_xlfn.XLOOKUP($A1594,Results!$A$2:$A$2256,Results!L$2:L$2256,"")</f>
        <v>AK10624199</v>
      </c>
      <c r="AR1594" s="2">
        <f>_xlfn.XLOOKUP($A1594,Results!$A$2:$A$2256,Results!M$2:M$2256,"")</f>
        <v>73595</v>
      </c>
      <c r="AS1594" s="2" t="str">
        <f>_xlfn.XLOOKUP($A1594,Results!$A$2:$A$2256,Results!N$2:N$2256,"")</f>
        <v>BRDGPORT LB-46CG 2IN AL BODY ASBLY</v>
      </c>
      <c r="AT1594" s="2" t="str">
        <f>_xlfn.XLOOKUP($A1594,Results!$A$2:$A$2256,Results!O$2:O$2256,"")</f>
        <v>BRIDGEPORT FITTING</v>
      </c>
      <c r="AU1594" s="2" t="str">
        <f>_xlfn.XLOOKUP($A1594,Results!$A$2:$A$2256,Results!P$2:P$2256,"")</f>
        <v>BRDGPRT</v>
      </c>
      <c r="AV1594" s="2" t="str">
        <f>_xlfn.XLOOKUP($A1594,Results!$A$2:$A$2256,Results!Q$2:Q$2256,"")</f>
        <v>MULTIPLE_MATCHES_ONE_VALID</v>
      </c>
      <c r="AW1594" s="2" t="str">
        <f>_xlfn.XLOOKUP($A1594,Results!$A$2:$A$2256,Results!R$2:R$2256,"")</f>
        <v>0.5677750897483164</v>
      </c>
      <c r="AX1594" s="2">
        <f>_xlfn.XLOOKUP($A1594,Results!$A$2:$A$2256,Results!S$2:S$2256,"")</f>
        <v>100</v>
      </c>
      <c r="AY1594" s="2">
        <f>_xlfn.XLOOKUP($A1594,Results!$A$2:$A$2256,Results!T$2:T$2256,"")</f>
        <v>100</v>
      </c>
      <c r="AZ1594" s="2">
        <f>_xlfn.XLOOKUP($A1594,Results!$A$2:$A$2256,Results!U$2:U$2256,"")</f>
        <v>92</v>
      </c>
      <c r="BA1594" s="2">
        <f>_xlfn.XLOOKUP($A1594,Results!$A$2:$A$2256,Results!V$2:V$2256,"")</f>
        <v>0</v>
      </c>
      <c r="BB1594" s="2">
        <f>_xlfn.XLOOKUP($A1594,Results!$A$2:$A$2256,Results!W$2:W$2256,"")</f>
        <v>0</v>
      </c>
      <c r="BC1594" s="2">
        <f>_xlfn.XLOOKUP($A1594,Results!$A$2:$A$2256,Results!X$2:X$2256,"")</f>
        <v>0</v>
      </c>
      <c r="BD1594" s="2">
        <f>_xlfn.XLOOKUP($A1594,Results!$A$2:$A$2256,Results!Y$2:Y$2256,"")</f>
        <v>0</v>
      </c>
      <c r="BE1594" s="2">
        <f>_xlfn.XLOOKUP($A1594,Results!$A$2:$A$2256,Results!Z$2:Z$2256,"")</f>
        <v>0</v>
      </c>
    </row>
    <row r="1595" spans="1:57" ht="38.25" customHeight="1" x14ac:dyDescent="0.3">
      <c r="A1595">
        <v>907272</v>
      </c>
      <c r="B1595">
        <v>281714</v>
      </c>
      <c r="C1595" t="s">
        <v>36</v>
      </c>
      <c r="D1595" t="s">
        <v>2755</v>
      </c>
      <c r="E1595" s="2" t="str">
        <f>VLOOKUP(F1595,'RPA Vendor Data '!F$1:$G$2418,2)</f>
        <v>INDEPENDENT ELECTRIC</v>
      </c>
      <c r="F1595" s="2">
        <v>14376</v>
      </c>
      <c r="G1595" s="2">
        <v>2</v>
      </c>
      <c r="H1595" t="s">
        <v>4948</v>
      </c>
      <c r="I1595">
        <v>4</v>
      </c>
      <c r="J1595" t="s">
        <v>58</v>
      </c>
      <c r="K1595" t="s">
        <v>58</v>
      </c>
      <c r="L1595">
        <v>348.01</v>
      </c>
      <c r="M1595" s="2" t="s">
        <v>4794</v>
      </c>
      <c r="N1595" s="85" t="s">
        <v>4949</v>
      </c>
      <c r="O1595" t="s">
        <v>36</v>
      </c>
      <c r="P1595" t="s">
        <v>4950</v>
      </c>
      <c r="Q1595" t="s">
        <v>36</v>
      </c>
      <c r="R1595">
        <v>13.92</v>
      </c>
      <c r="S1595" s="1">
        <v>45744.543841319442</v>
      </c>
      <c r="T1595" t="s">
        <v>42</v>
      </c>
      <c r="U1595" s="1">
        <v>45744.313888888893</v>
      </c>
      <c r="V1595" t="s">
        <v>43</v>
      </c>
      <c r="W1595" t="s">
        <v>36</v>
      </c>
      <c r="X1595">
        <v>0</v>
      </c>
      <c r="Y1595">
        <v>0</v>
      </c>
      <c r="Z1595">
        <v>348.01</v>
      </c>
      <c r="AA1595" t="s">
        <v>36</v>
      </c>
      <c r="AB1595">
        <v>157</v>
      </c>
      <c r="AC1595" t="s">
        <v>4227</v>
      </c>
      <c r="AD1595" t="s">
        <v>4227</v>
      </c>
      <c r="AE1595" t="s">
        <v>45</v>
      </c>
      <c r="AF1595" s="44">
        <v>39121304</v>
      </c>
      <c r="AG1595" s="18" t="s">
        <v>4951</v>
      </c>
      <c r="AH1595" s="18"/>
      <c r="AI1595" s="2" t="s">
        <v>48</v>
      </c>
      <c r="AJ1595" s="2" t="e">
        <f>VLOOKUP(A1595,'Classification Test Result'!$A$2:$D$2428,4,FALSE)</f>
        <v>#N/A</v>
      </c>
      <c r="AL1595" s="2">
        <f>_xlfn.XLOOKUP($A1595,Results!$A$2:$A$2256,Results!G$2:G$2256,"")</f>
        <v>336677</v>
      </c>
      <c r="AM1595" s="2" t="str">
        <f>_xlfn.XLOOKUP($A1595,Results!$A$2:$A$2256,Results!H$2:H$2256,"")</f>
        <v>LB42CG</v>
      </c>
      <c r="AN1595" s="2" t="str">
        <f>_xlfn.XLOOKUP($A1595,Results!$A$2:$A$2256,Results!I$2:I$2256,"")</f>
        <v>BRIDGEPORT FITTING</v>
      </c>
      <c r="AO1595" s="2">
        <f>_xlfn.XLOOKUP($A1595,Results!$A$2:$A$2256,Results!J$2:J$2256,"")</f>
        <v>781747036421</v>
      </c>
      <c r="AP1595" s="2">
        <f>_xlfn.XLOOKUP($A1595,Results!$A$2:$A$2256,Results!K$2:K$2256,"")</f>
        <v>39121700</v>
      </c>
      <c r="AQ1595" s="2" t="str">
        <f>_xlfn.XLOOKUP($A1595,Results!$A$2:$A$2256,Results!L$2:L$2256,"")</f>
        <v>AK10624187</v>
      </c>
      <c r="AR1595" s="2">
        <f>_xlfn.XLOOKUP($A1595,Results!$A$2:$A$2256,Results!M$2:M$2256,"")</f>
        <v>410141</v>
      </c>
      <c r="AS1595" s="2" t="str">
        <f>_xlfn.XLOOKUP($A1595,Results!$A$2:$A$2256,Results!N$2:N$2256,"")</f>
        <v>BRDGPORT LB-42CG 3/4 AL BODY ASBLY</v>
      </c>
      <c r="AT1595" s="2" t="str">
        <f>_xlfn.XLOOKUP($A1595,Results!$A$2:$A$2256,Results!O$2:O$2256,"")</f>
        <v>BRIDGEPORT FITTING</v>
      </c>
      <c r="AU1595" s="2" t="str">
        <f>_xlfn.XLOOKUP($A1595,Results!$A$2:$A$2256,Results!P$2:P$2256,"")</f>
        <v>BRDGPRT</v>
      </c>
      <c r="AV1595" s="2" t="str">
        <f>_xlfn.XLOOKUP($A1595,Results!$A$2:$A$2256,Results!Q$2:Q$2256,"")</f>
        <v>SINGLE_MATCH</v>
      </c>
      <c r="AW1595" s="2" t="str">
        <f>_xlfn.XLOOKUP($A1595,Results!$A$2:$A$2256,Results!R$2:R$2256,"")</f>
        <v>0.6841254502492807</v>
      </c>
      <c r="AX1595" s="2">
        <f>_xlfn.XLOOKUP($A1595,Results!$A$2:$A$2256,Results!S$2:S$2256,"")</f>
        <v>100</v>
      </c>
      <c r="AY1595" s="2">
        <f>_xlfn.XLOOKUP($A1595,Results!$A$2:$A$2256,Results!T$2:T$2256,"")</f>
        <v>100</v>
      </c>
      <c r="AZ1595" s="2">
        <f>_xlfn.XLOOKUP($A1595,Results!$A$2:$A$2256,Results!U$2:U$2256,"")</f>
        <v>100</v>
      </c>
      <c r="BA1595" s="2">
        <f>_xlfn.XLOOKUP($A1595,Results!$A$2:$A$2256,Results!V$2:V$2256,"")</f>
        <v>0</v>
      </c>
      <c r="BB1595" s="2">
        <f>_xlfn.XLOOKUP($A1595,Results!$A$2:$A$2256,Results!W$2:W$2256,"")</f>
        <v>0</v>
      </c>
      <c r="BC1595" s="2">
        <f>_xlfn.XLOOKUP($A1595,Results!$A$2:$A$2256,Results!X$2:X$2256,"")</f>
        <v>0</v>
      </c>
      <c r="BD1595" s="2">
        <f>_xlfn.XLOOKUP($A1595,Results!$A$2:$A$2256,Results!Y$2:Y$2256,"")</f>
        <v>0</v>
      </c>
      <c r="BE1595" s="2">
        <f>_xlfn.XLOOKUP($A1595,Results!$A$2:$A$2256,Results!Z$2:Z$2256,"")</f>
        <v>0</v>
      </c>
    </row>
    <row r="1596" spans="1:57" ht="38.25" customHeight="1" x14ac:dyDescent="0.3">
      <c r="A1596">
        <v>907273</v>
      </c>
      <c r="B1596">
        <v>281731</v>
      </c>
      <c r="C1596" t="s">
        <v>36</v>
      </c>
      <c r="D1596" t="s">
        <v>1302</v>
      </c>
      <c r="E1596" s="2" t="str">
        <f>VLOOKUP(F1596,'RPA Vendor Data '!F$1:$G$2418,2)</f>
        <v>INDEPENDENT ELECTRIC</v>
      </c>
      <c r="F1596" s="2">
        <v>14376</v>
      </c>
      <c r="G1596" s="2">
        <v>1</v>
      </c>
      <c r="H1596" t="s">
        <v>4952</v>
      </c>
      <c r="I1596">
        <v>12</v>
      </c>
      <c r="J1596" t="s">
        <v>58</v>
      </c>
      <c r="K1596" t="s">
        <v>58</v>
      </c>
      <c r="L1596">
        <v>348.01</v>
      </c>
      <c r="M1596" s="2" t="s">
        <v>4794</v>
      </c>
      <c r="N1596" s="85" t="s">
        <v>4949</v>
      </c>
      <c r="O1596" t="s">
        <v>36</v>
      </c>
      <c r="P1596" t="s">
        <v>4950</v>
      </c>
      <c r="Q1596" t="s">
        <v>36</v>
      </c>
      <c r="R1596">
        <v>41.76</v>
      </c>
      <c r="S1596" s="1">
        <v>45744.543288854169</v>
      </c>
      <c r="T1596" t="s">
        <v>42</v>
      </c>
      <c r="U1596" s="1">
        <v>45744.318749999999</v>
      </c>
      <c r="V1596" t="s">
        <v>43</v>
      </c>
      <c r="W1596" t="s">
        <v>36</v>
      </c>
      <c r="X1596">
        <v>0</v>
      </c>
      <c r="Y1596">
        <v>0</v>
      </c>
      <c r="Z1596">
        <v>348.01</v>
      </c>
      <c r="AA1596" t="s">
        <v>36</v>
      </c>
      <c r="AB1596">
        <v>157</v>
      </c>
      <c r="AC1596" t="s">
        <v>4227</v>
      </c>
      <c r="AD1596" t="s">
        <v>4227</v>
      </c>
      <c r="AE1596" t="s">
        <v>45</v>
      </c>
      <c r="AF1596" s="44">
        <v>39121304</v>
      </c>
      <c r="AG1596" s="18" t="s">
        <v>4951</v>
      </c>
      <c r="AH1596" s="18"/>
      <c r="AI1596" s="2" t="s">
        <v>48</v>
      </c>
      <c r="AJ1596" s="2" t="e">
        <f>VLOOKUP(A1596,'Classification Test Result'!$A$2:$D$2428,4,FALSE)</f>
        <v>#N/A</v>
      </c>
      <c r="AL1596" s="2">
        <f>_xlfn.XLOOKUP($A1596,Results!$A$2:$A$2256,Results!G$2:G$2256,"")</f>
        <v>336677</v>
      </c>
      <c r="AM1596" s="2" t="str">
        <f>_xlfn.XLOOKUP($A1596,Results!$A$2:$A$2256,Results!H$2:H$2256,"")</f>
        <v>LB42CG</v>
      </c>
      <c r="AN1596" s="2" t="str">
        <f>_xlfn.XLOOKUP($A1596,Results!$A$2:$A$2256,Results!I$2:I$2256,"")</f>
        <v>BRIDGEPORT FITTING</v>
      </c>
      <c r="AO1596" s="2">
        <f>_xlfn.XLOOKUP($A1596,Results!$A$2:$A$2256,Results!J$2:J$2256,"")</f>
        <v>781747036421</v>
      </c>
      <c r="AP1596" s="2">
        <f>_xlfn.XLOOKUP($A1596,Results!$A$2:$A$2256,Results!K$2:K$2256,"")</f>
        <v>39121700</v>
      </c>
      <c r="AQ1596" s="2" t="str">
        <f>_xlfn.XLOOKUP($A1596,Results!$A$2:$A$2256,Results!L$2:L$2256,"")</f>
        <v>AK10624187</v>
      </c>
      <c r="AR1596" s="2">
        <f>_xlfn.XLOOKUP($A1596,Results!$A$2:$A$2256,Results!M$2:M$2256,"")</f>
        <v>410141</v>
      </c>
      <c r="AS1596" s="2" t="str">
        <f>_xlfn.XLOOKUP($A1596,Results!$A$2:$A$2256,Results!N$2:N$2256,"")</f>
        <v>BRDGPORT LB-42CG 3/4 AL BODY ASBLY</v>
      </c>
      <c r="AT1596" s="2" t="str">
        <f>_xlfn.XLOOKUP($A1596,Results!$A$2:$A$2256,Results!O$2:O$2256,"")</f>
        <v>BRIDGEPORT FITTING</v>
      </c>
      <c r="AU1596" s="2" t="str">
        <f>_xlfn.XLOOKUP($A1596,Results!$A$2:$A$2256,Results!P$2:P$2256,"")</f>
        <v>BRDGPRT</v>
      </c>
      <c r="AV1596" s="2" t="str">
        <f>_xlfn.XLOOKUP($A1596,Results!$A$2:$A$2256,Results!Q$2:Q$2256,"")</f>
        <v>MULTIPLE_MATCHES_ONE_VALID</v>
      </c>
      <c r="AW1596" s="2" t="str">
        <f>_xlfn.XLOOKUP($A1596,Results!$A$2:$A$2256,Results!R$2:R$2256,"")</f>
        <v>0.7134710262395467</v>
      </c>
      <c r="AX1596" s="2">
        <f>_xlfn.XLOOKUP($A1596,Results!$A$2:$A$2256,Results!S$2:S$2256,"")</f>
        <v>100</v>
      </c>
      <c r="AY1596" s="2">
        <f>_xlfn.XLOOKUP($A1596,Results!$A$2:$A$2256,Results!T$2:T$2256,"")</f>
        <v>100</v>
      </c>
      <c r="AZ1596" s="2">
        <f>_xlfn.XLOOKUP($A1596,Results!$A$2:$A$2256,Results!U$2:U$2256,"")</f>
        <v>100</v>
      </c>
      <c r="BA1596" s="2" t="str">
        <f>_xlfn.XLOOKUP($A1596,Results!$A$2:$A$2256,Results!V$2:V$2256,"")</f>
        <v>BRIDGEPORT FITTING</v>
      </c>
      <c r="BB1596" s="2">
        <f>_xlfn.XLOOKUP($A1596,Results!$A$2:$A$2256,Results!W$2:W$2256,"")</f>
        <v>85</v>
      </c>
      <c r="BC1596" s="2">
        <f>_xlfn.XLOOKUP($A1596,Results!$A$2:$A$2256,Results!X$2:X$2256,"")</f>
        <v>39131708</v>
      </c>
      <c r="BD1596" s="2">
        <f>_xlfn.XLOOKUP($A1596,Results!$A$2:$A$2256,Results!Y$2:Y$2256,"")</f>
        <v>70</v>
      </c>
      <c r="BE1596" s="2" t="b">
        <f>_xlfn.XLOOKUP($A1596,Results!$A$2:$A$2256,Results!Z$2:Z$2256,"")</f>
        <v>1</v>
      </c>
    </row>
    <row r="1597" spans="1:57" ht="38.25" customHeight="1" x14ac:dyDescent="0.3">
      <c r="A1597">
        <v>907274</v>
      </c>
      <c r="B1597">
        <v>281726</v>
      </c>
      <c r="C1597" t="s">
        <v>36</v>
      </c>
      <c r="D1597" t="s">
        <v>234</v>
      </c>
      <c r="E1597" s="2" t="str">
        <f>VLOOKUP(F1597,'RPA Vendor Data '!F$1:$G$2418,2)</f>
        <v>INDEPENDENT ELECTRIC</v>
      </c>
      <c r="F1597" s="2">
        <v>14376</v>
      </c>
      <c r="G1597" s="2">
        <v>4</v>
      </c>
      <c r="H1597" t="s">
        <v>4953</v>
      </c>
      <c r="I1597">
        <v>10</v>
      </c>
      <c r="J1597" t="s">
        <v>58</v>
      </c>
      <c r="K1597" t="s">
        <v>58</v>
      </c>
      <c r="L1597">
        <v>348.01</v>
      </c>
      <c r="M1597" s="2" t="s">
        <v>4794</v>
      </c>
      <c r="N1597" s="85" t="s">
        <v>4949</v>
      </c>
      <c r="O1597" t="s">
        <v>36</v>
      </c>
      <c r="P1597" t="s">
        <v>4950</v>
      </c>
      <c r="Q1597" t="s">
        <v>36</v>
      </c>
      <c r="R1597">
        <v>34.799999999999997</v>
      </c>
      <c r="S1597" s="1">
        <v>45744.543440046298</v>
      </c>
      <c r="T1597" t="s">
        <v>42</v>
      </c>
      <c r="U1597" s="1">
        <v>45744.318055555559</v>
      </c>
      <c r="V1597" t="s">
        <v>43</v>
      </c>
      <c r="W1597" t="s">
        <v>36</v>
      </c>
      <c r="X1597">
        <v>0</v>
      </c>
      <c r="Y1597">
        <v>0</v>
      </c>
      <c r="Z1597">
        <v>348.01</v>
      </c>
      <c r="AA1597" t="s">
        <v>36</v>
      </c>
      <c r="AB1597">
        <v>157</v>
      </c>
      <c r="AC1597" t="s">
        <v>4227</v>
      </c>
      <c r="AD1597" t="s">
        <v>4227</v>
      </c>
      <c r="AE1597" t="s">
        <v>45</v>
      </c>
      <c r="AF1597" s="44">
        <v>39121304</v>
      </c>
      <c r="AG1597" s="18" t="s">
        <v>4951</v>
      </c>
      <c r="AH1597" s="18"/>
      <c r="AI1597" s="2" t="s">
        <v>48</v>
      </c>
      <c r="AJ1597" s="2" t="e">
        <f>VLOOKUP(A1597,'Classification Test Result'!$A$2:$D$2428,4,FALSE)</f>
        <v>#N/A</v>
      </c>
      <c r="AL1597" s="2">
        <f>_xlfn.XLOOKUP($A1597,Results!$A$2:$A$2256,Results!G$2:G$2256,"")</f>
        <v>336677</v>
      </c>
      <c r="AM1597" s="2" t="str">
        <f>_xlfn.XLOOKUP($A1597,Results!$A$2:$A$2256,Results!H$2:H$2256,"")</f>
        <v>LB42CG</v>
      </c>
      <c r="AN1597" s="2" t="str">
        <f>_xlfn.XLOOKUP($A1597,Results!$A$2:$A$2256,Results!I$2:I$2256,"")</f>
        <v>BRIDGEPORT FITTING</v>
      </c>
      <c r="AO1597" s="2">
        <f>_xlfn.XLOOKUP($A1597,Results!$A$2:$A$2256,Results!J$2:J$2256,"")</f>
        <v>781747036421</v>
      </c>
      <c r="AP1597" s="2">
        <f>_xlfn.XLOOKUP($A1597,Results!$A$2:$A$2256,Results!K$2:K$2256,"")</f>
        <v>39121700</v>
      </c>
      <c r="AQ1597" s="2" t="str">
        <f>_xlfn.XLOOKUP($A1597,Results!$A$2:$A$2256,Results!L$2:L$2256,"")</f>
        <v>AK10624187</v>
      </c>
      <c r="AR1597" s="2">
        <f>_xlfn.XLOOKUP($A1597,Results!$A$2:$A$2256,Results!M$2:M$2256,"")</f>
        <v>410141</v>
      </c>
      <c r="AS1597" s="2" t="str">
        <f>_xlfn.XLOOKUP($A1597,Results!$A$2:$A$2256,Results!N$2:N$2256,"")</f>
        <v>BRDGPORT LB-42CG 3/4 AL BODY ASBLY</v>
      </c>
      <c r="AT1597" s="2" t="str">
        <f>_xlfn.XLOOKUP($A1597,Results!$A$2:$A$2256,Results!O$2:O$2256,"")</f>
        <v>BRIDGEPORT FITTING</v>
      </c>
      <c r="AU1597" s="2" t="str">
        <f>_xlfn.XLOOKUP($A1597,Results!$A$2:$A$2256,Results!P$2:P$2256,"")</f>
        <v>BRDGPRT</v>
      </c>
      <c r="AV1597" s="2" t="str">
        <f>_xlfn.XLOOKUP($A1597,Results!$A$2:$A$2256,Results!Q$2:Q$2256,"")</f>
        <v>MULTIPLE_MATCHES_ONE_VALID</v>
      </c>
      <c r="AW1597" s="2" t="str">
        <f>_xlfn.XLOOKUP($A1597,Results!$A$2:$A$2256,Results!R$2:R$2256,"")</f>
        <v>0.7134710262395467</v>
      </c>
      <c r="AX1597" s="2">
        <f>_xlfn.XLOOKUP($A1597,Results!$A$2:$A$2256,Results!S$2:S$2256,"")</f>
        <v>100</v>
      </c>
      <c r="AY1597" s="2">
        <f>_xlfn.XLOOKUP($A1597,Results!$A$2:$A$2256,Results!T$2:T$2256,"")</f>
        <v>100</v>
      </c>
      <c r="AZ1597" s="2">
        <f>_xlfn.XLOOKUP($A1597,Results!$A$2:$A$2256,Results!U$2:U$2256,"")</f>
        <v>100</v>
      </c>
      <c r="BA1597" s="2" t="str">
        <f>_xlfn.XLOOKUP($A1597,Results!$A$2:$A$2256,Results!V$2:V$2256,"")</f>
        <v>BRIDGEPORT FITTING</v>
      </c>
      <c r="BB1597" s="2">
        <f>_xlfn.XLOOKUP($A1597,Results!$A$2:$A$2256,Results!W$2:W$2256,"")</f>
        <v>85</v>
      </c>
      <c r="BC1597" s="2">
        <f>_xlfn.XLOOKUP($A1597,Results!$A$2:$A$2256,Results!X$2:X$2256,"")</f>
        <v>39131708</v>
      </c>
      <c r="BD1597" s="2">
        <f>_xlfn.XLOOKUP($A1597,Results!$A$2:$A$2256,Results!Y$2:Y$2256,"")</f>
        <v>70</v>
      </c>
      <c r="BE1597" s="2" t="b">
        <f>_xlfn.XLOOKUP($A1597,Results!$A$2:$A$2256,Results!Z$2:Z$2256,"")</f>
        <v>1</v>
      </c>
    </row>
    <row r="1598" spans="1:57" ht="38.25" customHeight="1" x14ac:dyDescent="0.3">
      <c r="A1598">
        <v>907275</v>
      </c>
      <c r="B1598">
        <v>281718</v>
      </c>
      <c r="C1598" t="s">
        <v>36</v>
      </c>
      <c r="D1598" t="s">
        <v>595</v>
      </c>
      <c r="E1598" s="2" t="str">
        <f>VLOOKUP(F1598,'RPA Vendor Data '!F$1:$G$2418,2)</f>
        <v>ONESOURCE DISTRIBUTORS</v>
      </c>
      <c r="F1598" s="2">
        <v>16089</v>
      </c>
      <c r="G1598" s="2">
        <v>11</v>
      </c>
      <c r="H1598" t="s">
        <v>4954</v>
      </c>
      <c r="I1598">
        <v>50</v>
      </c>
      <c r="J1598" t="s">
        <v>58</v>
      </c>
      <c r="K1598" t="s">
        <v>58</v>
      </c>
      <c r="L1598">
        <v>13.68</v>
      </c>
      <c r="M1598" s="2" t="s">
        <v>4807</v>
      </c>
      <c r="N1598" s="85" t="s">
        <v>4955</v>
      </c>
      <c r="O1598" t="s">
        <v>36</v>
      </c>
      <c r="P1598" t="s">
        <v>4956</v>
      </c>
      <c r="Q1598" t="s">
        <v>36</v>
      </c>
      <c r="R1598">
        <v>6.84</v>
      </c>
      <c r="S1598" s="1">
        <v>45744.543636493057</v>
      </c>
      <c r="T1598" t="s">
        <v>42</v>
      </c>
      <c r="U1598" s="1">
        <v>45744.31527777778</v>
      </c>
      <c r="V1598" t="s">
        <v>43</v>
      </c>
      <c r="W1598" t="s">
        <v>36</v>
      </c>
      <c r="X1598">
        <v>1</v>
      </c>
      <c r="Y1598">
        <v>0</v>
      </c>
      <c r="Z1598">
        <v>13.68</v>
      </c>
      <c r="AA1598" t="s">
        <v>36</v>
      </c>
      <c r="AB1598">
        <v>194</v>
      </c>
      <c r="AC1598" t="s">
        <v>4227</v>
      </c>
      <c r="AD1598" t="s">
        <v>4227</v>
      </c>
      <c r="AE1598" t="s">
        <v>45</v>
      </c>
      <c r="AF1598" s="44">
        <v>31162306</v>
      </c>
      <c r="AG1598" s="18" t="s">
        <v>4957</v>
      </c>
      <c r="AH1598" s="18"/>
      <c r="AI1598" s="2" t="s">
        <v>48</v>
      </c>
      <c r="AJ1598" s="2" t="e">
        <f>VLOOKUP(A1598,'Classification Test Result'!$A$2:$D$2428,4,FALSE)</f>
        <v>#N/A</v>
      </c>
      <c r="AL1598" s="2">
        <f>_xlfn.XLOOKUP($A1598,Results!$A$2:$A$2256,Results!G$2:G$2256,"")</f>
        <v>335712</v>
      </c>
      <c r="AM1598" s="2" t="str">
        <f>_xlfn.XLOOKUP($A1598,Results!$A$2:$A$2256,Results!H$2:H$2256,"")</f>
        <v>922S</v>
      </c>
      <c r="AN1598" s="2" t="str">
        <f>_xlfn.XLOOKUP($A1598,Results!$A$2:$A$2256,Results!I$2:I$2256,"")</f>
        <v>BRIDGEPORT FITTING</v>
      </c>
      <c r="AO1598" s="2">
        <f>_xlfn.XLOOKUP($A1598,Results!$A$2:$A$2256,Results!J$2:J$2256,"")</f>
        <v>781747009227</v>
      </c>
      <c r="AP1598" s="2">
        <f>_xlfn.XLOOKUP($A1598,Results!$A$2:$A$2256,Results!K$2:K$2256,"")</f>
        <v>39121700</v>
      </c>
      <c r="AQ1598" s="2" t="str">
        <f>_xlfn.XLOOKUP($A1598,Results!$A$2:$A$2256,Results!L$2:L$2256,"")</f>
        <v>AK10623934</v>
      </c>
      <c r="AR1598" s="2">
        <f>_xlfn.XLOOKUP($A1598,Results!$A$2:$A$2256,Results!M$2:M$2256,"")</f>
        <v>565308</v>
      </c>
      <c r="AS1598" s="2" t="str">
        <f>_xlfn.XLOOKUP($A1598,Results!$A$2:$A$2256,Results!N$2:N$2256,"")</f>
        <v>BRDGPORT 922-S 1-IN 1H STL EMTSTRAP</v>
      </c>
      <c r="AT1598" s="2" t="str">
        <f>_xlfn.XLOOKUP($A1598,Results!$A$2:$A$2256,Results!O$2:O$2256,"")</f>
        <v>BRIDGEPORT FITTING</v>
      </c>
      <c r="AU1598" s="2" t="str">
        <f>_xlfn.XLOOKUP($A1598,Results!$A$2:$A$2256,Results!P$2:P$2256,"")</f>
        <v>BRDGPRT</v>
      </c>
      <c r="AV1598" s="2" t="str">
        <f>_xlfn.XLOOKUP($A1598,Results!$A$2:$A$2256,Results!Q$2:Q$2256,"")</f>
        <v>MULTIPLE_MATCHES_ONE_VALID</v>
      </c>
      <c r="AW1598" s="2" t="str">
        <f>_xlfn.XLOOKUP($A1598,Results!$A$2:$A$2256,Results!R$2:R$2256,"")</f>
        <v>0.7905511297069095</v>
      </c>
      <c r="AX1598" s="2">
        <f>_xlfn.XLOOKUP($A1598,Results!$A$2:$A$2256,Results!S$2:S$2256,"")</f>
        <v>100</v>
      </c>
      <c r="AY1598" s="2">
        <f>_xlfn.XLOOKUP($A1598,Results!$A$2:$A$2256,Results!T$2:T$2256,"")</f>
        <v>100</v>
      </c>
      <c r="AZ1598" s="2">
        <f>_xlfn.XLOOKUP($A1598,Results!$A$2:$A$2256,Results!U$2:U$2256,"")</f>
        <v>100</v>
      </c>
      <c r="BA1598" s="2" t="str">
        <f>_xlfn.XLOOKUP($A1598,Results!$A$2:$A$2256,Results!V$2:V$2256,"")</f>
        <v>BRIDGEPORT FITTING</v>
      </c>
      <c r="BB1598" s="2">
        <f>_xlfn.XLOOKUP($A1598,Results!$A$2:$A$2256,Results!W$2:W$2256,"")</f>
        <v>86</v>
      </c>
      <c r="BC1598" s="2">
        <f>_xlfn.XLOOKUP($A1598,Results!$A$2:$A$2256,Results!X$2:X$2256,"")</f>
        <v>39121700</v>
      </c>
      <c r="BD1598" s="2">
        <f>_xlfn.XLOOKUP($A1598,Results!$A$2:$A$2256,Results!Y$2:Y$2256,"")</f>
        <v>86</v>
      </c>
      <c r="BE1598" s="2" t="b">
        <f>_xlfn.XLOOKUP($A1598,Results!$A$2:$A$2256,Results!Z$2:Z$2256,"")</f>
        <v>1</v>
      </c>
    </row>
    <row r="1599" spans="1:57" ht="38.25" customHeight="1" x14ac:dyDescent="0.3">
      <c r="A1599">
        <v>907276</v>
      </c>
      <c r="B1599">
        <v>281718</v>
      </c>
      <c r="C1599" t="s">
        <v>36</v>
      </c>
      <c r="D1599" t="s">
        <v>595</v>
      </c>
      <c r="E1599" s="2" t="str">
        <f>VLOOKUP(F1599,'RPA Vendor Data '!F$1:$G$2418,2)</f>
        <v>ONESOURCE DISTRIBUTORS</v>
      </c>
      <c r="F1599" s="2">
        <v>16089</v>
      </c>
      <c r="G1599" s="2">
        <v>10</v>
      </c>
      <c r="H1599" t="s">
        <v>4958</v>
      </c>
      <c r="I1599">
        <v>50</v>
      </c>
      <c r="J1599" t="s">
        <v>58</v>
      </c>
      <c r="K1599" t="s">
        <v>58</v>
      </c>
      <c r="L1599">
        <v>12.74</v>
      </c>
      <c r="M1599" s="2" t="s">
        <v>4807</v>
      </c>
      <c r="N1599" s="85" t="s">
        <v>4763</v>
      </c>
      <c r="O1599" t="s">
        <v>36</v>
      </c>
      <c r="P1599" t="s">
        <v>4761</v>
      </c>
      <c r="Q1599" t="s">
        <v>36</v>
      </c>
      <c r="R1599">
        <v>6.37</v>
      </c>
      <c r="S1599" s="1">
        <v>45744.54362592593</v>
      </c>
      <c r="T1599" t="s">
        <v>42</v>
      </c>
      <c r="U1599" s="1">
        <v>45744.31527777778</v>
      </c>
      <c r="V1599" t="s">
        <v>43</v>
      </c>
      <c r="W1599" t="s">
        <v>36</v>
      </c>
      <c r="X1599">
        <v>1</v>
      </c>
      <c r="Y1599">
        <v>0</v>
      </c>
      <c r="Z1599">
        <v>12.74</v>
      </c>
      <c r="AA1599" t="s">
        <v>36</v>
      </c>
      <c r="AB1599">
        <v>194</v>
      </c>
      <c r="AC1599" t="s">
        <v>4227</v>
      </c>
      <c r="AD1599" t="s">
        <v>4227</v>
      </c>
      <c r="AE1599" t="s">
        <v>45</v>
      </c>
      <c r="AF1599" s="44">
        <v>31162306</v>
      </c>
      <c r="AG1599" s="18" t="s">
        <v>4959</v>
      </c>
      <c r="AH1599" s="18"/>
      <c r="AI1599" s="2" t="s">
        <v>48</v>
      </c>
      <c r="AJ1599" s="2" t="e">
        <f>VLOOKUP(A1599,'Classification Test Result'!$A$2:$D$2428,4,FALSE)</f>
        <v>#N/A</v>
      </c>
      <c r="AL1599" s="2">
        <f>_xlfn.XLOOKUP($A1599,Results!$A$2:$A$2256,Results!G$2:G$2256,"")</f>
        <v>335711</v>
      </c>
      <c r="AM1599" s="2" t="str">
        <f>_xlfn.XLOOKUP($A1599,Results!$A$2:$A$2256,Results!H$2:H$2256,"")</f>
        <v>921S</v>
      </c>
      <c r="AN1599" s="2" t="str">
        <f>_xlfn.XLOOKUP($A1599,Results!$A$2:$A$2256,Results!I$2:I$2256,"")</f>
        <v>BRIDGEPORT FITTING</v>
      </c>
      <c r="AO1599" s="2">
        <f>_xlfn.XLOOKUP($A1599,Results!$A$2:$A$2256,Results!J$2:J$2256,"")</f>
        <v>781747009210</v>
      </c>
      <c r="AP1599" s="2">
        <f>_xlfn.XLOOKUP($A1599,Results!$A$2:$A$2256,Results!K$2:K$2256,"")</f>
        <v>39121700</v>
      </c>
      <c r="AQ1599" s="2" t="str">
        <f>_xlfn.XLOOKUP($A1599,Results!$A$2:$A$2256,Results!L$2:L$2256,"")</f>
        <v>AK10623931</v>
      </c>
      <c r="AR1599" s="2">
        <f>_xlfn.XLOOKUP($A1599,Results!$A$2:$A$2256,Results!M$2:M$2256,"")</f>
        <v>32860</v>
      </c>
      <c r="AS1599" s="2" t="str">
        <f>_xlfn.XLOOKUP($A1599,Results!$A$2:$A$2256,Results!N$2:N$2256,"")</f>
        <v>BRDGPORT 921-S 3/4 1H STL EMT STRAP</v>
      </c>
      <c r="AT1599" s="2" t="str">
        <f>_xlfn.XLOOKUP($A1599,Results!$A$2:$A$2256,Results!O$2:O$2256,"")</f>
        <v>BRIDGEPORT FITTING</v>
      </c>
      <c r="AU1599" s="2" t="str">
        <f>_xlfn.XLOOKUP($A1599,Results!$A$2:$A$2256,Results!P$2:P$2256,"")</f>
        <v>BRDGPRT</v>
      </c>
      <c r="AV1599" s="2" t="str">
        <f>_xlfn.XLOOKUP($A1599,Results!$A$2:$A$2256,Results!Q$2:Q$2256,"")</f>
        <v>MULTIPLE_MATCHES_ONE_VALID</v>
      </c>
      <c r="AW1599" s="2" t="str">
        <f>_xlfn.XLOOKUP($A1599,Results!$A$2:$A$2256,Results!R$2:R$2256,"")</f>
        <v>0.8403284890170813</v>
      </c>
      <c r="AX1599" s="2">
        <f>_xlfn.XLOOKUP($A1599,Results!$A$2:$A$2256,Results!S$2:S$2256,"")</f>
        <v>100</v>
      </c>
      <c r="AY1599" s="2">
        <f>_xlfn.XLOOKUP($A1599,Results!$A$2:$A$2256,Results!T$2:T$2256,"")</f>
        <v>100</v>
      </c>
      <c r="AZ1599" s="2">
        <f>_xlfn.XLOOKUP($A1599,Results!$A$2:$A$2256,Results!U$2:U$2256,"")</f>
        <v>100</v>
      </c>
      <c r="BA1599" s="2" t="str">
        <f>_xlfn.XLOOKUP($A1599,Results!$A$2:$A$2256,Results!V$2:V$2256,"")</f>
        <v>BRIDGEPORT FITTING</v>
      </c>
      <c r="BB1599" s="2">
        <f>_xlfn.XLOOKUP($A1599,Results!$A$2:$A$2256,Results!W$2:W$2256,"")</f>
        <v>86</v>
      </c>
      <c r="BC1599" s="2">
        <f>_xlfn.XLOOKUP($A1599,Results!$A$2:$A$2256,Results!X$2:X$2256,"")</f>
        <v>39121700</v>
      </c>
      <c r="BD1599" s="2">
        <f>_xlfn.XLOOKUP($A1599,Results!$A$2:$A$2256,Results!Y$2:Y$2256,"")</f>
        <v>86</v>
      </c>
      <c r="BE1599" s="2" t="b">
        <f>_xlfn.XLOOKUP($A1599,Results!$A$2:$A$2256,Results!Z$2:Z$2256,"")</f>
        <v>1</v>
      </c>
    </row>
    <row r="1600" spans="1:57" ht="38.25" customHeight="1" x14ac:dyDescent="0.3">
      <c r="A1600">
        <v>907277</v>
      </c>
      <c r="B1600">
        <v>281732</v>
      </c>
      <c r="C1600" t="s">
        <v>36</v>
      </c>
      <c r="D1600" t="s">
        <v>1291</v>
      </c>
      <c r="E1600" s="2" t="str">
        <f>VLOOKUP(F1600,'RPA Vendor Data '!F$1:$G$2418,2)</f>
        <v>INDEPENDENT ELECTRIC</v>
      </c>
      <c r="F1600" s="2">
        <v>14376</v>
      </c>
      <c r="G1600" s="2">
        <v>3</v>
      </c>
      <c r="H1600" t="s">
        <v>4960</v>
      </c>
      <c r="I1600">
        <v>1</v>
      </c>
      <c r="J1600" t="s">
        <v>58</v>
      </c>
      <c r="K1600" t="s">
        <v>58</v>
      </c>
      <c r="L1600">
        <v>48.4</v>
      </c>
      <c r="M1600" s="2" t="s">
        <v>4794</v>
      </c>
      <c r="N1600" s="85" t="s">
        <v>4961</v>
      </c>
      <c r="O1600" t="s">
        <v>36</v>
      </c>
      <c r="P1600" t="s">
        <v>4962</v>
      </c>
      <c r="Q1600" t="s">
        <v>36</v>
      </c>
      <c r="R1600">
        <v>0.48</v>
      </c>
      <c r="S1600" s="1">
        <v>45744.543272569441</v>
      </c>
      <c r="T1600" t="s">
        <v>42</v>
      </c>
      <c r="U1600" s="1">
        <v>45744.319444444453</v>
      </c>
      <c r="V1600" t="s">
        <v>43</v>
      </c>
      <c r="W1600" t="s">
        <v>36</v>
      </c>
      <c r="X1600">
        <v>0</v>
      </c>
      <c r="Y1600">
        <v>0</v>
      </c>
      <c r="Z1600">
        <v>48.4</v>
      </c>
      <c r="AA1600" t="s">
        <v>36</v>
      </c>
      <c r="AB1600">
        <v>157</v>
      </c>
      <c r="AC1600" t="s">
        <v>4227</v>
      </c>
      <c r="AD1600" t="s">
        <v>4227</v>
      </c>
      <c r="AE1600" t="s">
        <v>45</v>
      </c>
      <c r="AF1600" s="44">
        <v>39121311</v>
      </c>
      <c r="AG1600" s="18" t="s">
        <v>4963</v>
      </c>
      <c r="AH1600" s="18"/>
      <c r="AI1600" s="2" t="s">
        <v>48</v>
      </c>
      <c r="AJ1600" s="2" t="e">
        <f>VLOOKUP(A1600,'Classification Test Result'!$A$2:$D$2428,4,FALSE)</f>
        <v>#N/A</v>
      </c>
      <c r="AL1600" s="2">
        <f>_xlfn.XLOOKUP($A1600,Results!$A$2:$A$2256,Results!G$2:G$2256,"")</f>
        <v>337314</v>
      </c>
      <c r="AM1600" s="2" t="str">
        <f>_xlfn.XLOOKUP($A1600,Results!$A$2:$A$2256,Results!H$2:H$2256,"")</f>
        <v>566DC2</v>
      </c>
      <c r="AN1600" s="2" t="str">
        <f>_xlfn.XLOOKUP($A1600,Results!$A$2:$A$2256,Results!I$2:I$2256,"")</f>
        <v>BRIDGEPORT FITTING</v>
      </c>
      <c r="AO1600" s="2">
        <f>_xlfn.XLOOKUP($A1600,Results!$A$2:$A$2256,Results!J$2:J$2256,"")</f>
        <v>781747155665</v>
      </c>
      <c r="AP1600" s="2">
        <f>_xlfn.XLOOKUP($A1600,Results!$A$2:$A$2256,Results!K$2:K$2256,"")</f>
        <v>39121700</v>
      </c>
      <c r="AQ1600" s="2" t="str">
        <f>_xlfn.XLOOKUP($A1600,Results!$A$2:$A$2256,Results!L$2:L$2256,"")</f>
        <v>AK10993646</v>
      </c>
      <c r="AR1600" s="2">
        <f>_xlfn.XLOOKUP($A1600,Results!$A$2:$A$2256,Results!M$2:M$2256,"")</f>
        <v>643839</v>
      </c>
      <c r="AS1600" s="2" t="str">
        <f>_xlfn.XLOOKUP($A1600,Results!$A$2:$A$2256,Results!N$2:N$2256,"")</f>
        <v>BRDGPORT 566-DC2 3/8 AC/MC/NM-B CON</v>
      </c>
      <c r="AT1600" s="2" t="str">
        <f>_xlfn.XLOOKUP($A1600,Results!$A$2:$A$2256,Results!O$2:O$2256,"")</f>
        <v>BRIDGEPORT FITTING</v>
      </c>
      <c r="AU1600" s="2" t="str">
        <f>_xlfn.XLOOKUP($A1600,Results!$A$2:$A$2256,Results!P$2:P$2256,"")</f>
        <v>BRDGPRT</v>
      </c>
      <c r="AV1600" s="2" t="str">
        <f>_xlfn.XLOOKUP($A1600,Results!$A$2:$A$2256,Results!Q$2:Q$2256,"")</f>
        <v>SINGLE_MATCH</v>
      </c>
      <c r="AW1600" s="2" t="str">
        <f>_xlfn.XLOOKUP($A1600,Results!$A$2:$A$2256,Results!R$2:R$2256,"")</f>
        <v>0.7511617349014199</v>
      </c>
      <c r="AX1600" s="2">
        <f>_xlfn.XLOOKUP($A1600,Results!$A$2:$A$2256,Results!S$2:S$2256,"")</f>
        <v>100</v>
      </c>
      <c r="AY1600" s="2">
        <f>_xlfn.XLOOKUP($A1600,Results!$A$2:$A$2256,Results!T$2:T$2256,"")</f>
        <v>100</v>
      </c>
      <c r="AZ1600" s="2">
        <f>_xlfn.XLOOKUP($A1600,Results!$A$2:$A$2256,Results!U$2:U$2256,"")</f>
        <v>100</v>
      </c>
      <c r="BA1600" s="2" t="str">
        <f>_xlfn.XLOOKUP($A1600,Results!$A$2:$A$2256,Results!V$2:V$2256,"")</f>
        <v>BRIDGEPORT FITTING</v>
      </c>
      <c r="BB1600" s="2">
        <f>_xlfn.XLOOKUP($A1600,Results!$A$2:$A$2256,Results!W$2:W$2256,"")</f>
        <v>82</v>
      </c>
      <c r="BC1600" s="2">
        <f>_xlfn.XLOOKUP($A1600,Results!$A$2:$A$2256,Results!X$2:X$2256,"")</f>
        <v>39120000</v>
      </c>
      <c r="BD1600" s="2">
        <f>_xlfn.XLOOKUP($A1600,Results!$A$2:$A$2256,Results!Y$2:Y$2256,"")</f>
        <v>82</v>
      </c>
      <c r="BE1600" s="2" t="b">
        <f>_xlfn.XLOOKUP($A1600,Results!$A$2:$A$2256,Results!Z$2:Z$2256,"")</f>
        <v>1</v>
      </c>
    </row>
    <row r="1601" spans="1:57" ht="38.25" customHeight="1" x14ac:dyDescent="0.3">
      <c r="A1601">
        <v>907278</v>
      </c>
      <c r="B1601">
        <v>281728</v>
      </c>
      <c r="C1601" t="s">
        <v>36</v>
      </c>
      <c r="D1601" t="s">
        <v>1316</v>
      </c>
      <c r="E1601" s="2" t="str">
        <f>VLOOKUP(F1601,'RPA Vendor Data '!F$1:$G$2418,2)</f>
        <v>INDEPENDENT ELECTRIC</v>
      </c>
      <c r="F1601" s="2">
        <v>14376</v>
      </c>
      <c r="G1601" s="2">
        <v>2</v>
      </c>
      <c r="H1601" t="s">
        <v>4964</v>
      </c>
      <c r="I1601">
        <v>100</v>
      </c>
      <c r="J1601" t="s">
        <v>58</v>
      </c>
      <c r="K1601" t="s">
        <v>58</v>
      </c>
      <c r="L1601">
        <v>71.19</v>
      </c>
      <c r="M1601" s="2" t="s">
        <v>4794</v>
      </c>
      <c r="N1601" s="85" t="s">
        <v>4965</v>
      </c>
      <c r="O1601" t="s">
        <v>36</v>
      </c>
      <c r="P1601" t="s">
        <v>4908</v>
      </c>
      <c r="Q1601" t="s">
        <v>36</v>
      </c>
      <c r="R1601">
        <v>71.19</v>
      </c>
      <c r="S1601" s="1">
        <v>45744.543384409721</v>
      </c>
      <c r="T1601" t="s">
        <v>42</v>
      </c>
      <c r="U1601" s="1">
        <v>45744.318055555559</v>
      </c>
      <c r="V1601" t="s">
        <v>43</v>
      </c>
      <c r="W1601" t="s">
        <v>36</v>
      </c>
      <c r="X1601">
        <v>0</v>
      </c>
      <c r="Y1601">
        <v>0</v>
      </c>
      <c r="Z1601">
        <v>71.19</v>
      </c>
      <c r="AA1601" t="s">
        <v>36</v>
      </c>
      <c r="AB1601">
        <v>157</v>
      </c>
      <c r="AC1601" t="s">
        <v>4227</v>
      </c>
      <c r="AD1601" t="s">
        <v>4227</v>
      </c>
      <c r="AE1601" t="s">
        <v>45</v>
      </c>
      <c r="AF1601" s="44">
        <v>39131718</v>
      </c>
      <c r="AG1601" s="18" t="s">
        <v>4966</v>
      </c>
      <c r="AH1601" s="18"/>
      <c r="AI1601" s="2" t="s">
        <v>48</v>
      </c>
      <c r="AJ1601" s="2" t="e">
        <f>VLOOKUP(A1601,'Classification Test Result'!$A$2:$D$2428,4,FALSE)</f>
        <v>#N/A</v>
      </c>
      <c r="AL1601" s="2">
        <f>_xlfn.XLOOKUP($A1601,Results!$A$2:$A$2256,Results!G$2:G$2256,"")</f>
        <v>335891</v>
      </c>
      <c r="AM1601" s="2" t="str">
        <f>_xlfn.XLOOKUP($A1601,Results!$A$2:$A$2256,Results!H$2:H$2256,"")</f>
        <v>1103DC</v>
      </c>
      <c r="AN1601" s="2" t="str">
        <f>_xlfn.XLOOKUP($A1601,Results!$A$2:$A$2256,Results!I$2:I$2256,"")</f>
        <v>BRIDGEPORT FITTING</v>
      </c>
      <c r="AO1601" s="2">
        <f>_xlfn.XLOOKUP($A1601,Results!$A$2:$A$2256,Results!J$2:J$2256,"")</f>
        <v>781747911032</v>
      </c>
      <c r="AP1601" s="2">
        <f>_xlfn.XLOOKUP($A1601,Results!$A$2:$A$2256,Results!K$2:K$2256,"")</f>
        <v>39131718</v>
      </c>
      <c r="AQ1601" s="2" t="str">
        <f>_xlfn.XLOOKUP($A1601,Results!$A$2:$A$2256,Results!L$2:L$2256,"")</f>
        <v>AK10622671</v>
      </c>
      <c r="AR1601" s="2">
        <f>_xlfn.XLOOKUP($A1601,Results!$A$2:$A$2256,Results!M$2:M$2256,"")</f>
        <v>551806</v>
      </c>
      <c r="AS1601" s="2" t="str">
        <f>_xlfn.XLOOKUP($A1601,Results!$A$2:$A$2256,Results!N$2:N$2256,"")</f>
        <v>BRDGPORT 1103-DC 3/4 DC BUSHED NIP</v>
      </c>
      <c r="AT1601" s="2" t="str">
        <f>_xlfn.XLOOKUP($A1601,Results!$A$2:$A$2256,Results!O$2:O$2256,"")</f>
        <v>BRIDGEPORT FITTING</v>
      </c>
      <c r="AU1601" s="2" t="str">
        <f>_xlfn.XLOOKUP($A1601,Results!$A$2:$A$2256,Results!P$2:P$2256,"")</f>
        <v>BRDGPRT</v>
      </c>
      <c r="AV1601" s="2" t="str">
        <f>_xlfn.XLOOKUP($A1601,Results!$A$2:$A$2256,Results!Q$2:Q$2256,"")</f>
        <v>MULTIPLE_MATCHES_ONE_VALID</v>
      </c>
      <c r="AW1601" s="2" t="str">
        <f>_xlfn.XLOOKUP($A1601,Results!$A$2:$A$2256,Results!R$2:R$2256,"")</f>
        <v>0.6920671074480425</v>
      </c>
      <c r="AX1601" s="2">
        <f>_xlfn.XLOOKUP($A1601,Results!$A$2:$A$2256,Results!S$2:S$2256,"")</f>
        <v>100</v>
      </c>
      <c r="AY1601" s="2">
        <f>_xlfn.XLOOKUP($A1601,Results!$A$2:$A$2256,Results!T$2:T$2256,"")</f>
        <v>100</v>
      </c>
      <c r="AZ1601" s="2">
        <f>_xlfn.XLOOKUP($A1601,Results!$A$2:$A$2256,Results!U$2:U$2256,"")</f>
        <v>100</v>
      </c>
      <c r="BA1601" s="2" t="str">
        <f>_xlfn.XLOOKUP($A1601,Results!$A$2:$A$2256,Results!V$2:V$2256,"")</f>
        <v>BRIDGEPORT FITTING</v>
      </c>
      <c r="BB1601" s="2">
        <f>_xlfn.XLOOKUP($A1601,Results!$A$2:$A$2256,Results!W$2:W$2256,"")</f>
        <v>63</v>
      </c>
      <c r="BC1601" s="2">
        <f>_xlfn.XLOOKUP($A1601,Results!$A$2:$A$2256,Results!X$2:X$2256,"")</f>
        <v>39131718</v>
      </c>
      <c r="BD1601" s="2">
        <f>_xlfn.XLOOKUP($A1601,Results!$A$2:$A$2256,Results!Y$2:Y$2256,"")</f>
        <v>82</v>
      </c>
      <c r="BE1601" s="2" t="b">
        <f>_xlfn.XLOOKUP($A1601,Results!$A$2:$A$2256,Results!Z$2:Z$2256,"")</f>
        <v>1</v>
      </c>
    </row>
    <row r="1602" spans="1:57" ht="38.25" customHeight="1" x14ac:dyDescent="0.3">
      <c r="A1602">
        <v>907279</v>
      </c>
      <c r="B1602">
        <v>281862</v>
      </c>
      <c r="C1602" t="s">
        <v>36</v>
      </c>
      <c r="D1602" t="s">
        <v>835</v>
      </c>
      <c r="E1602" s="2" t="str">
        <f>VLOOKUP(F1602,'RPA Vendor Data '!F$1:$G$2418,2)</f>
        <v>CAPE ELECTRICAL SUPPLY</v>
      </c>
      <c r="F1602" s="2">
        <v>10508</v>
      </c>
      <c r="G1602" s="2">
        <v>10</v>
      </c>
      <c r="H1602" t="s">
        <v>4967</v>
      </c>
      <c r="I1602">
        <v>1</v>
      </c>
      <c r="J1602" t="s">
        <v>58</v>
      </c>
      <c r="K1602" t="s">
        <v>58</v>
      </c>
      <c r="L1602">
        <v>3737.136</v>
      </c>
      <c r="M1602" s="2" t="s">
        <v>4759</v>
      </c>
      <c r="N1602" s="85" t="s">
        <v>4968</v>
      </c>
      <c r="O1602" t="s">
        <v>36</v>
      </c>
      <c r="P1602" t="s">
        <v>36</v>
      </c>
      <c r="Q1602" t="s">
        <v>36</v>
      </c>
      <c r="R1602">
        <v>37.369999999999997</v>
      </c>
      <c r="S1602" s="1">
        <v>45744.648117708333</v>
      </c>
      <c r="T1602" t="s">
        <v>42</v>
      </c>
      <c r="U1602" s="1">
        <v>45744.425000000003</v>
      </c>
      <c r="V1602" t="s">
        <v>43</v>
      </c>
      <c r="W1602" t="s">
        <v>36</v>
      </c>
      <c r="X1602">
        <v>0</v>
      </c>
      <c r="Y1602">
        <v>0</v>
      </c>
      <c r="Z1602" t="s">
        <v>36</v>
      </c>
      <c r="AA1602">
        <v>3737.136</v>
      </c>
      <c r="AB1602" t="s">
        <v>36</v>
      </c>
      <c r="AC1602" t="s">
        <v>4227</v>
      </c>
      <c r="AD1602" t="s">
        <v>4227</v>
      </c>
      <c r="AE1602" t="s">
        <v>45</v>
      </c>
      <c r="AF1602" s="44">
        <v>39121420</v>
      </c>
      <c r="AG1602" s="18" t="s">
        <v>4969</v>
      </c>
      <c r="AI1602" s="2" t="s">
        <v>48</v>
      </c>
      <c r="AJ1602" s="2" t="e">
        <f>VLOOKUP(A1602,'Classification Test Result'!$A$2:$D$2428,4,FALSE)</f>
        <v>#N/A</v>
      </c>
      <c r="AL1602" s="2">
        <f>_xlfn.XLOOKUP($A1602,Results!$A$2:$A$2256,Results!G$2:G$2256,"")</f>
        <v>266222</v>
      </c>
      <c r="AM1602" s="2" t="str">
        <f>_xlfn.XLOOKUP($A1602,Results!$A$2:$A$2256,Results!H$2:H$2256,"")</f>
        <v>474SLT</v>
      </c>
      <c r="AN1602" s="2" t="str">
        <f>_xlfn.XLOOKUP($A1602,Results!$A$2:$A$2256,Results!I$2:I$2256,"")</f>
        <v>BRIDGEPORT FITTING</v>
      </c>
      <c r="AO1602" s="2">
        <f>_xlfn.XLOOKUP($A1602,Results!$A$2:$A$2256,Results!J$2:J$2256,"")</f>
        <v>781747024749</v>
      </c>
      <c r="AP1602" s="2">
        <f>_xlfn.XLOOKUP($A1602,Results!$A$2:$A$2256,Results!K$2:K$2256,"")</f>
        <v>39121420</v>
      </c>
      <c r="AQ1602" s="2">
        <f>_xlfn.XLOOKUP($A1602,Results!$A$2:$A$2256,Results!L$2:L$2256,"")</f>
        <v>0</v>
      </c>
      <c r="AR1602" s="2">
        <f>_xlfn.XLOOKUP($A1602,Results!$A$2:$A$2256,Results!M$2:M$2256,"")</f>
        <v>416936</v>
      </c>
      <c r="AS1602" s="2" t="str">
        <f>_xlfn.XLOOKUP($A1602,Results!$A$2:$A$2256,Results!N$2:N$2256,"")</f>
        <v>BRDGPORT 474-SLT 1 1/2 90D LT CONN</v>
      </c>
      <c r="AT1602" s="2" t="str">
        <f>_xlfn.XLOOKUP($A1602,Results!$A$2:$A$2256,Results!O$2:O$2256,"")</f>
        <v>BRIDGEPORT FITTING</v>
      </c>
      <c r="AU1602" s="2" t="str">
        <f>_xlfn.XLOOKUP($A1602,Results!$A$2:$A$2256,Results!P$2:P$2256,"")</f>
        <v>BRDGPORT</v>
      </c>
      <c r="AV1602" s="2" t="str">
        <f>_xlfn.XLOOKUP($A1602,Results!$A$2:$A$2256,Results!Q$2:Q$2256,"")</f>
        <v>SINGLE_MATCH</v>
      </c>
      <c r="AW1602" s="2" t="str">
        <f>_xlfn.XLOOKUP($A1602,Results!$A$2:$A$2256,Results!R$2:R$2256,"")</f>
        <v>0.9999992121744385</v>
      </c>
      <c r="AX1602" s="2">
        <f>_xlfn.XLOOKUP($A1602,Results!$A$2:$A$2256,Results!S$2:S$2256,"")</f>
        <v>100</v>
      </c>
      <c r="AY1602" s="2">
        <f>_xlfn.XLOOKUP($A1602,Results!$A$2:$A$2256,Results!T$2:T$2256,"")</f>
        <v>100</v>
      </c>
      <c r="AZ1602" s="2">
        <f>_xlfn.XLOOKUP($A1602,Results!$A$2:$A$2256,Results!U$2:U$2256,"")</f>
        <v>100</v>
      </c>
      <c r="BA1602" s="2" t="str">
        <f>_xlfn.XLOOKUP($A1602,Results!$A$2:$A$2256,Results!V$2:V$2256,"")</f>
        <v>BRIDGEPORT FITTING</v>
      </c>
      <c r="BB1602" s="2">
        <f>_xlfn.XLOOKUP($A1602,Results!$A$2:$A$2256,Results!W$2:W$2256,"")</f>
        <v>100</v>
      </c>
      <c r="BC1602" s="2">
        <f>_xlfn.XLOOKUP($A1602,Results!$A$2:$A$2256,Results!X$2:X$2256,"")</f>
        <v>39120000</v>
      </c>
      <c r="BD1602" s="2">
        <f>_xlfn.XLOOKUP($A1602,Results!$A$2:$A$2256,Results!Y$2:Y$2256,"")</f>
        <v>100</v>
      </c>
      <c r="BE1602" s="2" t="b">
        <f>_xlfn.XLOOKUP($A1602,Results!$A$2:$A$2256,Results!Z$2:Z$2256,"")</f>
        <v>1</v>
      </c>
    </row>
    <row r="1603" spans="1:57" ht="38.25" customHeight="1" x14ac:dyDescent="0.3">
      <c r="A1603">
        <v>907280</v>
      </c>
      <c r="B1603">
        <v>281862</v>
      </c>
      <c r="C1603" t="s">
        <v>36</v>
      </c>
      <c r="D1603" t="s">
        <v>835</v>
      </c>
      <c r="E1603" s="2" t="str">
        <f>VLOOKUP(F1603,'RPA Vendor Data '!F$1:$G$2418,2)</f>
        <v>CAPE ELECTRICAL SUPPLY</v>
      </c>
      <c r="F1603" s="2">
        <v>10508</v>
      </c>
      <c r="G1603" s="2">
        <v>9</v>
      </c>
      <c r="H1603" t="s">
        <v>4971</v>
      </c>
      <c r="I1603">
        <v>1</v>
      </c>
      <c r="J1603" t="s">
        <v>58</v>
      </c>
      <c r="K1603" t="s">
        <v>58</v>
      </c>
      <c r="L1603">
        <v>2209.3339999999998</v>
      </c>
      <c r="M1603" s="2" t="s">
        <v>4759</v>
      </c>
      <c r="N1603" s="85" t="s">
        <v>4972</v>
      </c>
      <c r="O1603" t="s">
        <v>36</v>
      </c>
      <c r="P1603" t="s">
        <v>36</v>
      </c>
      <c r="Q1603" t="s">
        <v>36</v>
      </c>
      <c r="R1603">
        <v>22.09</v>
      </c>
      <c r="S1603" s="1">
        <v>45744.64811076389</v>
      </c>
      <c r="T1603" t="s">
        <v>42</v>
      </c>
      <c r="U1603" s="1">
        <v>45744.425000000003</v>
      </c>
      <c r="V1603" t="s">
        <v>43</v>
      </c>
      <c r="W1603" t="s">
        <v>36</v>
      </c>
      <c r="X1603">
        <v>0</v>
      </c>
      <c r="Y1603">
        <v>0</v>
      </c>
      <c r="Z1603" t="s">
        <v>36</v>
      </c>
      <c r="AA1603">
        <v>2209.3339999999998</v>
      </c>
      <c r="AB1603" t="s">
        <v>36</v>
      </c>
      <c r="AC1603" t="s">
        <v>4227</v>
      </c>
      <c r="AD1603" t="s">
        <v>4227</v>
      </c>
      <c r="AE1603" t="s">
        <v>45</v>
      </c>
      <c r="AF1603" s="44">
        <v>39121420</v>
      </c>
      <c r="AG1603" s="18" t="s">
        <v>4973</v>
      </c>
      <c r="AI1603" s="2" t="s">
        <v>48</v>
      </c>
      <c r="AJ1603" s="2" t="e">
        <f>VLOOKUP(A1603,'Classification Test Result'!$A$2:$D$2428,4,FALSE)</f>
        <v>#N/A</v>
      </c>
      <c r="AL1603" s="2">
        <f>_xlfn.XLOOKUP($A1603,Results!$A$2:$A$2256,Results!G$2:G$2256,"")</f>
        <v>265853</v>
      </c>
      <c r="AM1603" s="2" t="str">
        <f>_xlfn.XLOOKUP($A1603,Results!$A$2:$A$2256,Results!H$2:H$2256,"")</f>
        <v>434SLT</v>
      </c>
      <c r="AN1603" s="2" t="str">
        <f>_xlfn.XLOOKUP($A1603,Results!$A$2:$A$2256,Results!I$2:I$2256,"")</f>
        <v>BRIDGEPORT FITTING</v>
      </c>
      <c r="AO1603" s="2">
        <f>_xlfn.XLOOKUP($A1603,Results!$A$2:$A$2256,Results!J$2:J$2256,"")</f>
        <v>781747024343</v>
      </c>
      <c r="AP1603" s="2">
        <f>_xlfn.XLOOKUP($A1603,Results!$A$2:$A$2256,Results!K$2:K$2256,"")</f>
        <v>39121420</v>
      </c>
      <c r="AQ1603" s="2">
        <f>_xlfn.XLOOKUP($A1603,Results!$A$2:$A$2256,Results!L$2:L$2256,"")</f>
        <v>0</v>
      </c>
      <c r="AR1603" s="2">
        <f>_xlfn.XLOOKUP($A1603,Results!$A$2:$A$2256,Results!M$2:M$2256,"")</f>
        <v>704647</v>
      </c>
      <c r="AS1603" s="2" t="str">
        <f>_xlfn.XLOOKUP($A1603,Results!$A$2:$A$2256,Results!N$2:N$2256,"")</f>
        <v>BRDGPORT 434-SLT 1 1/2IN LQDT CONN</v>
      </c>
      <c r="AT1603" s="2" t="str">
        <f>_xlfn.XLOOKUP($A1603,Results!$A$2:$A$2256,Results!O$2:O$2256,"")</f>
        <v>BRIDGEPORT FITTING</v>
      </c>
      <c r="AU1603" s="2" t="str">
        <f>_xlfn.XLOOKUP($A1603,Results!$A$2:$A$2256,Results!P$2:P$2256,"")</f>
        <v>BRDGPORT</v>
      </c>
      <c r="AV1603" s="2" t="str">
        <f>_xlfn.XLOOKUP($A1603,Results!$A$2:$A$2256,Results!Q$2:Q$2256,"")</f>
        <v>SINGLE_MATCH</v>
      </c>
      <c r="AW1603" s="2" t="str">
        <f>_xlfn.XLOOKUP($A1603,Results!$A$2:$A$2256,Results!R$2:R$2256,"")</f>
        <v>0.9999956823880137</v>
      </c>
      <c r="AX1603" s="2">
        <f>_xlfn.XLOOKUP($A1603,Results!$A$2:$A$2256,Results!S$2:S$2256,"")</f>
        <v>100</v>
      </c>
      <c r="AY1603" s="2">
        <f>_xlfn.XLOOKUP($A1603,Results!$A$2:$A$2256,Results!T$2:T$2256,"")</f>
        <v>100</v>
      </c>
      <c r="AZ1603" s="2">
        <f>_xlfn.XLOOKUP($A1603,Results!$A$2:$A$2256,Results!U$2:U$2256,"")</f>
        <v>100</v>
      </c>
      <c r="BA1603" s="2" t="str">
        <f>_xlfn.XLOOKUP($A1603,Results!$A$2:$A$2256,Results!V$2:V$2256,"")</f>
        <v>BRIDGEPORT FITTING</v>
      </c>
      <c r="BB1603" s="2">
        <f>_xlfn.XLOOKUP($A1603,Results!$A$2:$A$2256,Results!W$2:W$2256,"")</f>
        <v>100</v>
      </c>
      <c r="BC1603" s="2">
        <f>_xlfn.XLOOKUP($A1603,Results!$A$2:$A$2256,Results!X$2:X$2256,"")</f>
        <v>39121420</v>
      </c>
      <c r="BD1603" s="2">
        <f>_xlfn.XLOOKUP($A1603,Results!$A$2:$A$2256,Results!Y$2:Y$2256,"")</f>
        <v>100</v>
      </c>
      <c r="BE1603" s="2" t="b">
        <f>_xlfn.XLOOKUP($A1603,Results!$A$2:$A$2256,Results!Z$2:Z$2256,"")</f>
        <v>1</v>
      </c>
    </row>
    <row r="1604" spans="1:57" ht="38.25" customHeight="1" x14ac:dyDescent="0.3">
      <c r="A1604">
        <v>907281</v>
      </c>
      <c r="B1604">
        <v>281862</v>
      </c>
      <c r="C1604" t="s">
        <v>36</v>
      </c>
      <c r="D1604" t="s">
        <v>835</v>
      </c>
      <c r="E1604" s="2" t="str">
        <f>VLOOKUP(F1604,'RPA Vendor Data '!F$1:$G$2418,2)</f>
        <v>CAPE ELECTRICAL SUPPLY</v>
      </c>
      <c r="F1604" s="2">
        <v>10508</v>
      </c>
      <c r="G1604" s="2">
        <v>11</v>
      </c>
      <c r="H1604" t="s">
        <v>4975</v>
      </c>
      <c r="I1604">
        <v>2</v>
      </c>
      <c r="J1604" t="s">
        <v>58</v>
      </c>
      <c r="K1604" t="s">
        <v>58</v>
      </c>
      <c r="L1604">
        <v>1711.4390000000001</v>
      </c>
      <c r="M1604" s="2" t="s">
        <v>4759</v>
      </c>
      <c r="N1604" s="85" t="s">
        <v>4826</v>
      </c>
      <c r="O1604" t="s">
        <v>36</v>
      </c>
      <c r="P1604" t="s">
        <v>36</v>
      </c>
      <c r="Q1604" t="s">
        <v>36</v>
      </c>
      <c r="R1604">
        <v>34.229999999999997</v>
      </c>
      <c r="S1604" s="1">
        <v>45744.647925543977</v>
      </c>
      <c r="T1604" t="s">
        <v>42</v>
      </c>
      <c r="U1604" s="1">
        <v>45744.425000000003</v>
      </c>
      <c r="V1604" t="s">
        <v>43</v>
      </c>
      <c r="W1604" t="s">
        <v>36</v>
      </c>
      <c r="X1604">
        <v>0</v>
      </c>
      <c r="Y1604">
        <v>0</v>
      </c>
      <c r="Z1604" t="s">
        <v>36</v>
      </c>
      <c r="AA1604">
        <v>1711.4390000000001</v>
      </c>
      <c r="AB1604" t="s">
        <v>36</v>
      </c>
      <c r="AC1604" t="s">
        <v>4227</v>
      </c>
      <c r="AD1604" t="s">
        <v>4227</v>
      </c>
      <c r="AE1604" t="s">
        <v>45</v>
      </c>
      <c r="AF1604" s="44">
        <v>39121420</v>
      </c>
      <c r="AG1604" s="18" t="s">
        <v>4976</v>
      </c>
      <c r="AI1604" s="2" t="s">
        <v>48</v>
      </c>
      <c r="AJ1604" s="2" t="e">
        <f>VLOOKUP(A1604,'Classification Test Result'!$A$2:$D$2428,4,FALSE)</f>
        <v>#N/A</v>
      </c>
      <c r="AL1604" s="2">
        <f>_xlfn.XLOOKUP($A1604,Results!$A$2:$A$2256,Results!G$2:G$2256,"")</f>
        <v>265852</v>
      </c>
      <c r="AM1604" s="2" t="str">
        <f>_xlfn.XLOOKUP($A1604,Results!$A$2:$A$2256,Results!H$2:H$2256,"")</f>
        <v>433SLT</v>
      </c>
      <c r="AN1604" s="2" t="str">
        <f>_xlfn.XLOOKUP($A1604,Results!$A$2:$A$2256,Results!I$2:I$2256,"")</f>
        <v>BRIDGEPORT FITTING</v>
      </c>
      <c r="AO1604" s="2">
        <f>_xlfn.XLOOKUP($A1604,Results!$A$2:$A$2256,Results!J$2:J$2256,"")</f>
        <v>781747024336</v>
      </c>
      <c r="AP1604" s="2">
        <f>_xlfn.XLOOKUP($A1604,Results!$A$2:$A$2256,Results!K$2:K$2256,"")</f>
        <v>39121420</v>
      </c>
      <c r="AQ1604" s="2">
        <f>_xlfn.XLOOKUP($A1604,Results!$A$2:$A$2256,Results!L$2:L$2256,"")</f>
        <v>0</v>
      </c>
      <c r="AR1604" s="2">
        <f>_xlfn.XLOOKUP($A1604,Results!$A$2:$A$2256,Results!M$2:M$2256,"")</f>
        <v>30089</v>
      </c>
      <c r="AS1604" s="2" t="str">
        <f>_xlfn.XLOOKUP($A1604,Results!$A$2:$A$2256,Results!N$2:N$2256,"")</f>
        <v>BRDGPORT 433-SLT 1 1/4IN LQDT CONN</v>
      </c>
      <c r="AT1604" s="2" t="str">
        <f>_xlfn.XLOOKUP($A1604,Results!$A$2:$A$2256,Results!O$2:O$2256,"")</f>
        <v>BRIDGEPORT FITTING</v>
      </c>
      <c r="AU1604" s="2" t="str">
        <f>_xlfn.XLOOKUP($A1604,Results!$A$2:$A$2256,Results!P$2:P$2256,"")</f>
        <v>BRDGPORT</v>
      </c>
      <c r="AV1604" s="2" t="str">
        <f>_xlfn.XLOOKUP($A1604,Results!$A$2:$A$2256,Results!Q$2:Q$2256,"")</f>
        <v>SINGLE_MATCH</v>
      </c>
      <c r="AW1604" s="2">
        <f>_xlfn.XLOOKUP($A1604,Results!$A$2:$A$2256,Results!R$2:R$2256,"")</f>
        <v>0.99999926078600798</v>
      </c>
      <c r="AX1604" s="2">
        <f>_xlfn.XLOOKUP($A1604,Results!$A$2:$A$2256,Results!S$2:S$2256,"")</f>
        <v>100</v>
      </c>
      <c r="AY1604" s="2">
        <f>_xlfn.XLOOKUP($A1604,Results!$A$2:$A$2256,Results!T$2:T$2256,"")</f>
        <v>100</v>
      </c>
      <c r="AZ1604" s="2">
        <f>_xlfn.XLOOKUP($A1604,Results!$A$2:$A$2256,Results!U$2:U$2256,"")</f>
        <v>100</v>
      </c>
      <c r="BA1604" s="2" t="str">
        <f>_xlfn.XLOOKUP($A1604,Results!$A$2:$A$2256,Results!V$2:V$2256,"")</f>
        <v>BRIDGEPORT FITTING</v>
      </c>
      <c r="BB1604" s="2">
        <f>_xlfn.XLOOKUP($A1604,Results!$A$2:$A$2256,Results!W$2:W$2256,"")</f>
        <v>100</v>
      </c>
      <c r="BC1604" s="2">
        <f>_xlfn.XLOOKUP($A1604,Results!$A$2:$A$2256,Results!X$2:X$2256,"")</f>
        <v>39121420</v>
      </c>
      <c r="BD1604" s="2">
        <f>_xlfn.XLOOKUP($A1604,Results!$A$2:$A$2256,Results!Y$2:Y$2256,"")</f>
        <v>100</v>
      </c>
      <c r="BE1604" s="2" t="b">
        <f>_xlfn.XLOOKUP($A1604,Results!$A$2:$A$2256,Results!Z$2:Z$2256,"")</f>
        <v>1</v>
      </c>
    </row>
    <row r="1605" spans="1:57" ht="38.25" customHeight="1" x14ac:dyDescent="0.3">
      <c r="A1605">
        <v>907282</v>
      </c>
      <c r="B1605">
        <v>281862</v>
      </c>
      <c r="C1605" t="s">
        <v>36</v>
      </c>
      <c r="D1605" t="s">
        <v>835</v>
      </c>
      <c r="E1605" s="2" t="str">
        <f>VLOOKUP(F1605,'RPA Vendor Data '!F$1:$G$2418,2)</f>
        <v>CAPE ELECTRICAL SUPPLY</v>
      </c>
      <c r="F1605" s="2">
        <v>10508</v>
      </c>
      <c r="G1605" s="2">
        <v>12</v>
      </c>
      <c r="H1605" t="s">
        <v>4977</v>
      </c>
      <c r="I1605">
        <v>2</v>
      </c>
      <c r="J1605" t="s">
        <v>58</v>
      </c>
      <c r="K1605" t="s">
        <v>58</v>
      </c>
      <c r="L1605">
        <v>261.35000000000002</v>
      </c>
      <c r="M1605" s="2" t="s">
        <v>4807</v>
      </c>
      <c r="N1605" s="85">
        <v>330</v>
      </c>
      <c r="O1605" t="s">
        <v>36</v>
      </c>
      <c r="P1605" t="s">
        <v>36</v>
      </c>
      <c r="Q1605" t="s">
        <v>36</v>
      </c>
      <c r="R1605">
        <v>5.23</v>
      </c>
      <c r="S1605" s="1">
        <v>45744.648019942128</v>
      </c>
      <c r="T1605" t="s">
        <v>42</v>
      </c>
      <c r="U1605" s="1">
        <v>45744.425000000003</v>
      </c>
      <c r="V1605" t="s">
        <v>43</v>
      </c>
      <c r="W1605" t="s">
        <v>36</v>
      </c>
      <c r="X1605">
        <v>0</v>
      </c>
      <c r="Y1605">
        <v>0</v>
      </c>
      <c r="Z1605" t="s">
        <v>36</v>
      </c>
      <c r="AA1605">
        <v>261.35000000000002</v>
      </c>
      <c r="AB1605" t="s">
        <v>36</v>
      </c>
      <c r="AC1605" t="s">
        <v>4227</v>
      </c>
      <c r="AD1605" t="s">
        <v>4227</v>
      </c>
      <c r="AE1605" t="s">
        <v>45</v>
      </c>
      <c r="AF1605" s="44">
        <v>31171609</v>
      </c>
      <c r="AG1605" s="18" t="s">
        <v>4850</v>
      </c>
      <c r="AI1605" s="2" t="s">
        <v>48</v>
      </c>
      <c r="AJ1605" s="2" t="e">
        <f>VLOOKUP(A1605,'Classification Test Result'!$A$2:$D$2428,4,FALSE)</f>
        <v>#N/A</v>
      </c>
      <c r="AL1605" s="2">
        <f>_xlfn.XLOOKUP($A1605,Results!$A$2:$A$2256,Results!G$2:G$2256,"")</f>
        <v>0</v>
      </c>
      <c r="AM1605" s="2">
        <f>_xlfn.XLOOKUP($A1605,Results!$A$2:$A$2256,Results!H$2:H$2256,"")</f>
        <v>0</v>
      </c>
      <c r="AN1605" s="2">
        <f>_xlfn.XLOOKUP($A1605,Results!$A$2:$A$2256,Results!I$2:I$2256,"")</f>
        <v>0</v>
      </c>
      <c r="AO1605" s="2">
        <f>_xlfn.XLOOKUP($A1605,Results!$A$2:$A$2256,Results!J$2:J$2256,"")</f>
        <v>0</v>
      </c>
      <c r="AP1605" s="2">
        <f>_xlfn.XLOOKUP($A1605,Results!$A$2:$A$2256,Results!K$2:K$2256,"")</f>
        <v>0</v>
      </c>
      <c r="AQ1605" s="2">
        <f>_xlfn.XLOOKUP($A1605,Results!$A$2:$A$2256,Results!L$2:L$2256,"")</f>
        <v>0</v>
      </c>
      <c r="AR1605" s="2">
        <f>_xlfn.XLOOKUP($A1605,Results!$A$2:$A$2256,Results!M$2:M$2256,"")</f>
        <v>0</v>
      </c>
      <c r="AS1605" s="2">
        <f>_xlfn.XLOOKUP($A1605,Results!$A$2:$A$2256,Results!N$2:N$2256,"")</f>
        <v>0</v>
      </c>
      <c r="AT1605" s="2" t="str">
        <f>_xlfn.XLOOKUP($A1605,Results!$A$2:$A$2256,Results!O$2:O$2256,"")</f>
        <v>BRIDGEPORT FITTING</v>
      </c>
      <c r="AU1605" s="2" t="str">
        <f>_xlfn.XLOOKUP($A1605,Results!$A$2:$A$2256,Results!P$2:P$2256,"")</f>
        <v>BRDGPORT</v>
      </c>
      <c r="AV1605" s="2" t="str">
        <f>_xlfn.XLOOKUP($A1605,Results!$A$2:$A$2256,Results!Q$2:Q$2256,"")</f>
        <v>SINGLE_MATCH</v>
      </c>
      <c r="AW1605" s="2">
        <f>_xlfn.XLOOKUP($A1605,Results!$A$2:$A$2256,Results!R$2:R$2256,"")</f>
        <v>0</v>
      </c>
      <c r="AX1605" s="2">
        <f>_xlfn.XLOOKUP($A1605,Results!$A$2:$A$2256,Results!S$2:S$2256,"")</f>
        <v>0</v>
      </c>
      <c r="AY1605" s="2">
        <f>_xlfn.XLOOKUP($A1605,Results!$A$2:$A$2256,Results!T$2:T$2256,"")</f>
        <v>100</v>
      </c>
      <c r="AZ1605" s="2">
        <f>_xlfn.XLOOKUP($A1605,Results!$A$2:$A$2256,Results!U$2:U$2256,"")</f>
        <v>0</v>
      </c>
      <c r="BA1605" s="2" t="str">
        <f>_xlfn.XLOOKUP($A1605,Results!$A$2:$A$2256,Results!V$2:V$2256,"")</f>
        <v>BRIDGEPORT FITTING</v>
      </c>
      <c r="BB1605" s="2">
        <f>_xlfn.XLOOKUP($A1605,Results!$A$2:$A$2256,Results!W$2:W$2256,"")</f>
        <v>92</v>
      </c>
      <c r="BC1605" s="2">
        <f>_xlfn.XLOOKUP($A1605,Results!$A$2:$A$2256,Results!X$2:X$2256,"")</f>
        <v>39121312</v>
      </c>
      <c r="BD1605" s="2">
        <f>_xlfn.XLOOKUP($A1605,Results!$A$2:$A$2256,Results!Y$2:Y$2256,"")</f>
        <v>75</v>
      </c>
      <c r="BE1605" s="2" t="b">
        <f>_xlfn.XLOOKUP($A1605,Results!$A$2:$A$2256,Results!Z$2:Z$2256,"")</f>
        <v>1</v>
      </c>
    </row>
    <row r="1606" spans="1:57" ht="38.25" customHeight="1" x14ac:dyDescent="0.3">
      <c r="A1606">
        <v>907283</v>
      </c>
      <c r="B1606">
        <v>281643</v>
      </c>
      <c r="C1606" t="s">
        <v>36</v>
      </c>
      <c r="D1606" t="s">
        <v>469</v>
      </c>
      <c r="E1606" s="2" t="str">
        <f>VLOOKUP(F1606,'RPA Vendor Data '!F$1:$G$2418,2)</f>
        <v>ALAMEDA ELECTRICAL</v>
      </c>
      <c r="F1606" s="2">
        <v>16524</v>
      </c>
      <c r="G1606" s="2">
        <v>6</v>
      </c>
      <c r="H1606" t="s">
        <v>4978</v>
      </c>
      <c r="I1606">
        <v>2</v>
      </c>
      <c r="J1606" t="s">
        <v>389</v>
      </c>
      <c r="K1606" t="s">
        <v>58</v>
      </c>
      <c r="L1606">
        <v>1341.78</v>
      </c>
      <c r="M1606" s="2" t="s">
        <v>4979</v>
      </c>
      <c r="N1606" s="9" t="s">
        <v>4980</v>
      </c>
      <c r="O1606" t="s">
        <v>36</v>
      </c>
      <c r="P1606" t="s">
        <v>36</v>
      </c>
      <c r="Q1606" t="s">
        <v>36</v>
      </c>
      <c r="R1606">
        <v>26.84</v>
      </c>
      <c r="S1606" s="1">
        <v>45744.501865358798</v>
      </c>
      <c r="T1606" t="s">
        <v>42</v>
      </c>
      <c r="U1606" s="1">
        <v>45744.276388888888</v>
      </c>
      <c r="V1606" t="s">
        <v>43</v>
      </c>
      <c r="W1606" t="s">
        <v>36</v>
      </c>
      <c r="X1606">
        <v>0</v>
      </c>
      <c r="Y1606">
        <v>999</v>
      </c>
      <c r="Z1606" t="s">
        <v>36</v>
      </c>
      <c r="AA1606" t="s">
        <v>36</v>
      </c>
      <c r="AB1606" t="s">
        <v>36</v>
      </c>
      <c r="AC1606" t="s">
        <v>4227</v>
      </c>
      <c r="AD1606" t="s">
        <v>4227</v>
      </c>
      <c r="AE1606" t="s">
        <v>45</v>
      </c>
      <c r="AF1606" s="44">
        <v>39131718</v>
      </c>
      <c r="AG1606" s="18" t="s">
        <v>4981</v>
      </c>
      <c r="AH1606" s="18"/>
      <c r="AI1606" s="2" t="s">
        <v>48</v>
      </c>
      <c r="AJ1606" s="2" t="e">
        <f>VLOOKUP(A1606,'Classification Test Result'!$A$2:$D$2428,4,FALSE)</f>
        <v>#N/A</v>
      </c>
      <c r="AL1606" s="2">
        <f>_xlfn.XLOOKUP($A1606,Results!$A$2:$A$2256,Results!G$2:G$2256,"")</f>
        <v>265496</v>
      </c>
      <c r="AM1606" s="2" t="str">
        <f>_xlfn.XLOOKUP($A1606,Results!$A$2:$A$2256,Results!H$2:H$2256,"")</f>
        <v>1524DC</v>
      </c>
      <c r="AN1606" s="2" t="str">
        <f>_xlfn.XLOOKUP($A1606,Results!$A$2:$A$2256,Results!I$2:I$2256,"")</f>
        <v>BRIDGEPORT FITTING</v>
      </c>
      <c r="AO1606" s="2">
        <f>_xlfn.XLOOKUP($A1606,Results!$A$2:$A$2256,Results!J$2:J$2256,"")</f>
        <v>781747915245</v>
      </c>
      <c r="AP1606" s="2">
        <f>_xlfn.XLOOKUP($A1606,Results!$A$2:$A$2256,Results!K$2:K$2256,"")</f>
        <v>39131718</v>
      </c>
      <c r="AQ1606" s="2">
        <f>_xlfn.XLOOKUP($A1606,Results!$A$2:$A$2256,Results!L$2:L$2256,"")</f>
        <v>0</v>
      </c>
      <c r="AR1606" s="2">
        <f>_xlfn.XLOOKUP($A1606,Results!$A$2:$A$2256,Results!M$2:M$2256,"")</f>
        <v>955854</v>
      </c>
      <c r="AS1606" s="2" t="str">
        <f>_xlfn.XLOOKUP($A1606,Results!$A$2:$A$2256,Results!N$2:N$2256,"")</f>
        <v>BRDGPORT 1524-DC 1-1/2 OFFSET NIP</v>
      </c>
      <c r="AT1606" s="2" t="str">
        <f>_xlfn.XLOOKUP($A1606,Results!$A$2:$A$2256,Results!O$2:O$2256,"")</f>
        <v>BRIDGEPORT FITTING</v>
      </c>
      <c r="AU1606" s="2" t="str">
        <f>_xlfn.XLOOKUP($A1606,Results!$A$2:$A$2256,Results!P$2:P$2256,"")</f>
        <v>BRDGPORT</v>
      </c>
      <c r="AV1606" s="2" t="str">
        <f>_xlfn.XLOOKUP($A1606,Results!$A$2:$A$2256,Results!Q$2:Q$2256,"")</f>
        <v>SINGLE_MATCH</v>
      </c>
      <c r="AW1606" s="2" t="str">
        <f>_xlfn.XLOOKUP($A1606,Results!$A$2:$A$2256,Results!R$2:R$2256,"")</f>
        <v>0.9061127478512285</v>
      </c>
      <c r="AX1606" s="2">
        <f>_xlfn.XLOOKUP($A1606,Results!$A$2:$A$2256,Results!S$2:S$2256,"")</f>
        <v>100</v>
      </c>
      <c r="AY1606" s="2">
        <f>_xlfn.XLOOKUP($A1606,Results!$A$2:$A$2256,Results!T$2:T$2256,"")</f>
        <v>100</v>
      </c>
      <c r="AZ1606" s="2">
        <f>_xlfn.XLOOKUP($A1606,Results!$A$2:$A$2256,Results!U$2:U$2256,"")</f>
        <v>100</v>
      </c>
      <c r="BA1606" s="2" t="str">
        <f>_xlfn.XLOOKUP($A1606,Results!$A$2:$A$2256,Results!V$2:V$2256,"")</f>
        <v>BRIDGEPORT FITTING</v>
      </c>
      <c r="BB1606" s="2">
        <f>_xlfn.XLOOKUP($A1606,Results!$A$2:$A$2256,Results!W$2:W$2256,"")</f>
        <v>93</v>
      </c>
      <c r="BC1606" s="2">
        <f>_xlfn.XLOOKUP($A1606,Results!$A$2:$A$2256,Results!X$2:X$2256,"")</f>
        <v>39131718</v>
      </c>
      <c r="BD1606" s="2">
        <f>_xlfn.XLOOKUP($A1606,Results!$A$2:$A$2256,Results!Y$2:Y$2256,"")</f>
        <v>93</v>
      </c>
      <c r="BE1606" s="2" t="b">
        <f>_xlfn.XLOOKUP($A1606,Results!$A$2:$A$2256,Results!Z$2:Z$2256,"")</f>
        <v>1</v>
      </c>
    </row>
    <row r="1607" spans="1:57" ht="38.25" customHeight="1" x14ac:dyDescent="0.3">
      <c r="A1607">
        <v>907284</v>
      </c>
      <c r="B1607">
        <v>281862</v>
      </c>
      <c r="C1607" t="s">
        <v>36</v>
      </c>
      <c r="D1607" t="s">
        <v>835</v>
      </c>
      <c r="E1607" s="2" t="str">
        <f>VLOOKUP(F1607,'RPA Vendor Data '!F$1:$G$2418,2)</f>
        <v>CAPE ELECTRICAL SUPPLY</v>
      </c>
      <c r="F1607" s="2">
        <v>10508</v>
      </c>
      <c r="G1607" s="2">
        <v>13</v>
      </c>
      <c r="H1607" t="s">
        <v>4983</v>
      </c>
      <c r="I1607">
        <v>6</v>
      </c>
      <c r="J1607" t="s">
        <v>58</v>
      </c>
      <c r="K1607" t="s">
        <v>58</v>
      </c>
      <c r="L1607">
        <v>698.46400000000006</v>
      </c>
      <c r="M1607" s="2" t="s">
        <v>4807</v>
      </c>
      <c r="N1607" s="85" t="s">
        <v>4984</v>
      </c>
      <c r="O1607" t="s">
        <v>36</v>
      </c>
      <c r="P1607" t="s">
        <v>36</v>
      </c>
      <c r="Q1607" t="s">
        <v>36</v>
      </c>
      <c r="R1607">
        <v>41.91</v>
      </c>
      <c r="S1607" s="1">
        <v>45744.648024074071</v>
      </c>
      <c r="T1607" t="s">
        <v>42</v>
      </c>
      <c r="U1607" s="1">
        <v>45744.425000000003</v>
      </c>
      <c r="V1607" t="s">
        <v>43</v>
      </c>
      <c r="W1607" t="s">
        <v>36</v>
      </c>
      <c r="X1607">
        <v>0</v>
      </c>
      <c r="Y1607">
        <v>0</v>
      </c>
      <c r="Z1607" t="s">
        <v>36</v>
      </c>
      <c r="AA1607">
        <v>698.46400000000006</v>
      </c>
      <c r="AB1607" t="s">
        <v>36</v>
      </c>
      <c r="AC1607" t="s">
        <v>4227</v>
      </c>
      <c r="AD1607" t="s">
        <v>4227</v>
      </c>
      <c r="AE1607" t="s">
        <v>45</v>
      </c>
      <c r="AF1607" s="44">
        <v>39121311</v>
      </c>
      <c r="AG1607" s="18" t="s">
        <v>4985</v>
      </c>
      <c r="AI1607" s="2" t="s">
        <v>48</v>
      </c>
      <c r="AJ1607" s="2" t="e">
        <f>VLOOKUP(A1607,'Classification Test Result'!$A$2:$D$2428,4,FALSE)</f>
        <v>#N/A</v>
      </c>
      <c r="AL1607" s="2">
        <f>_xlfn.XLOOKUP($A1607,Results!$A$2:$A$2256,Results!G$2:G$2256,"")</f>
        <v>335707</v>
      </c>
      <c r="AM1607" s="2" t="str">
        <f>_xlfn.XLOOKUP($A1607,Results!$A$2:$A$2256,Results!H$2:H$2256,"")</f>
        <v>110S</v>
      </c>
      <c r="AN1607" s="2" t="str">
        <f>_xlfn.XLOOKUP($A1607,Results!$A$2:$A$2256,Results!I$2:I$2256,"")</f>
        <v>BRIDGEPORT FITTING</v>
      </c>
      <c r="AO1607" s="2">
        <f>_xlfn.XLOOKUP($A1607,Results!$A$2:$A$2256,Results!J$2:J$2256,"")</f>
        <v>781747201102</v>
      </c>
      <c r="AP1607" s="2">
        <f>_xlfn.XLOOKUP($A1607,Results!$A$2:$A$2256,Results!K$2:K$2256,"")</f>
        <v>31161716</v>
      </c>
      <c r="AQ1607" s="2" t="str">
        <f>_xlfn.XLOOKUP($A1607,Results!$A$2:$A$2256,Results!L$2:L$2256,"")</f>
        <v>AK10622700</v>
      </c>
      <c r="AR1607" s="2">
        <f>_xlfn.XLOOKUP($A1607,Results!$A$2:$A$2256,Results!M$2:M$2256,"")</f>
        <v>651159</v>
      </c>
      <c r="AS1607" s="2" t="str">
        <f>_xlfn.XLOOKUP($A1607,Results!$A$2:$A$2256,Results!N$2:N$2256,"")</f>
        <v>BRDGPORT 110-S 4IN STL CND LOCKNUT</v>
      </c>
      <c r="AT1607" s="2" t="str">
        <f>_xlfn.XLOOKUP($A1607,Results!$A$2:$A$2256,Results!O$2:O$2256,"")</f>
        <v>BRIDGEPORT FITTING</v>
      </c>
      <c r="AU1607" s="2" t="str">
        <f>_xlfn.XLOOKUP($A1607,Results!$A$2:$A$2256,Results!P$2:P$2256,"")</f>
        <v>BRDGPORT</v>
      </c>
      <c r="AV1607" s="2" t="str">
        <f>_xlfn.XLOOKUP($A1607,Results!$A$2:$A$2256,Results!Q$2:Q$2256,"")</f>
        <v>SINGLE_MATCH</v>
      </c>
      <c r="AW1607" s="2" t="str">
        <f>_xlfn.XLOOKUP($A1607,Results!$A$2:$A$2256,Results!R$2:R$2256,"")</f>
        <v>0.9999990345073343</v>
      </c>
      <c r="AX1607" s="2">
        <f>_xlfn.XLOOKUP($A1607,Results!$A$2:$A$2256,Results!S$2:S$2256,"")</f>
        <v>100</v>
      </c>
      <c r="AY1607" s="2">
        <f>_xlfn.XLOOKUP($A1607,Results!$A$2:$A$2256,Results!T$2:T$2256,"")</f>
        <v>100</v>
      </c>
      <c r="AZ1607" s="2">
        <f>_xlfn.XLOOKUP($A1607,Results!$A$2:$A$2256,Results!U$2:U$2256,"")</f>
        <v>100</v>
      </c>
      <c r="BA1607" s="2" t="str">
        <f>_xlfn.XLOOKUP($A1607,Results!$A$2:$A$2256,Results!V$2:V$2256,"")</f>
        <v>BRIDGEPORT FITTING</v>
      </c>
      <c r="BB1607" s="2">
        <f>_xlfn.XLOOKUP($A1607,Results!$A$2:$A$2256,Results!W$2:W$2256,"")</f>
        <v>100</v>
      </c>
      <c r="BC1607" s="2">
        <f>_xlfn.XLOOKUP($A1607,Results!$A$2:$A$2256,Results!X$2:X$2256,"")</f>
        <v>31161716</v>
      </c>
      <c r="BD1607" s="2">
        <f>_xlfn.XLOOKUP($A1607,Results!$A$2:$A$2256,Results!Y$2:Y$2256,"")</f>
        <v>100</v>
      </c>
      <c r="BE1607" s="2" t="b">
        <f>_xlfn.XLOOKUP($A1607,Results!$A$2:$A$2256,Results!Z$2:Z$2256,"")</f>
        <v>1</v>
      </c>
    </row>
    <row r="1608" spans="1:57" ht="38.25" customHeight="1" x14ac:dyDescent="0.3">
      <c r="A1608">
        <v>907285</v>
      </c>
      <c r="B1608">
        <v>281643</v>
      </c>
      <c r="C1608" t="s">
        <v>36</v>
      </c>
      <c r="D1608" t="s">
        <v>469</v>
      </c>
      <c r="E1608" s="2" t="str">
        <f>VLOOKUP(F1608,'RPA Vendor Data '!F$1:$G$2418,2)</f>
        <v>ALAMEDA ELECTRICAL</v>
      </c>
      <c r="F1608" s="2">
        <v>16524</v>
      </c>
      <c r="G1608" s="2">
        <v>11</v>
      </c>
      <c r="H1608" t="s">
        <v>4988</v>
      </c>
      <c r="I1608">
        <v>2</v>
      </c>
      <c r="J1608" t="s">
        <v>389</v>
      </c>
      <c r="K1608" t="s">
        <v>58</v>
      </c>
      <c r="L1608">
        <v>467.12</v>
      </c>
      <c r="M1608" s="2" t="s">
        <v>4989</v>
      </c>
      <c r="N1608" s="9">
        <v>1106</v>
      </c>
      <c r="O1608" t="s">
        <v>36</v>
      </c>
      <c r="P1608" t="s">
        <v>36</v>
      </c>
      <c r="Q1608" t="s">
        <v>36</v>
      </c>
      <c r="R1608">
        <v>9.34</v>
      </c>
      <c r="S1608" s="1">
        <v>45744.501874224537</v>
      </c>
      <c r="T1608" t="s">
        <v>42</v>
      </c>
      <c r="U1608" s="1">
        <v>45744.276388888888</v>
      </c>
      <c r="V1608" t="s">
        <v>43</v>
      </c>
      <c r="W1608" t="s">
        <v>36</v>
      </c>
      <c r="X1608">
        <v>0</v>
      </c>
      <c r="Y1608">
        <v>999</v>
      </c>
      <c r="Z1608" t="s">
        <v>36</v>
      </c>
      <c r="AA1608" t="s">
        <v>36</v>
      </c>
      <c r="AB1608" t="s">
        <v>36</v>
      </c>
      <c r="AC1608" t="s">
        <v>4227</v>
      </c>
      <c r="AD1608" t="s">
        <v>4227</v>
      </c>
      <c r="AE1608" t="s">
        <v>45</v>
      </c>
      <c r="AF1608" s="44">
        <v>39131718</v>
      </c>
      <c r="AG1608" s="18" t="s">
        <v>4990</v>
      </c>
      <c r="AH1608" s="18"/>
      <c r="AI1608" s="2" t="s">
        <v>48</v>
      </c>
      <c r="AJ1608" s="2" t="e">
        <f>VLOOKUP(A1608,'Classification Test Result'!$A$2:$D$2428,4,FALSE)</f>
        <v>#N/A</v>
      </c>
      <c r="AL1608" s="2">
        <f>_xlfn.XLOOKUP($A1608,Results!$A$2:$A$2256,Results!G$2:G$2256,"")</f>
        <v>335906</v>
      </c>
      <c r="AM1608" s="2" t="str">
        <f>_xlfn.XLOOKUP($A1608,Results!$A$2:$A$2256,Results!H$2:H$2256,"")</f>
        <v>1106DC</v>
      </c>
      <c r="AN1608" s="2" t="str">
        <f>_xlfn.XLOOKUP($A1608,Results!$A$2:$A$2256,Results!I$2:I$2256,"")</f>
        <v>BRIDGEPORT FITTING</v>
      </c>
      <c r="AO1608" s="2">
        <f>_xlfn.XLOOKUP($A1608,Results!$A$2:$A$2256,Results!J$2:J$2256,"")</f>
        <v>781747911063</v>
      </c>
      <c r="AP1608" s="2">
        <f>_xlfn.XLOOKUP($A1608,Results!$A$2:$A$2256,Results!K$2:K$2256,"")</f>
        <v>39131718</v>
      </c>
      <c r="AQ1608" s="2" t="str">
        <f>_xlfn.XLOOKUP($A1608,Results!$A$2:$A$2256,Results!L$2:L$2256,"")</f>
        <v>AK10622683</v>
      </c>
      <c r="AR1608" s="2">
        <f>_xlfn.XLOOKUP($A1608,Results!$A$2:$A$2256,Results!M$2:M$2256,"")</f>
        <v>219402</v>
      </c>
      <c r="AS1608" s="2" t="str">
        <f>_xlfn.XLOOKUP($A1608,Results!$A$2:$A$2256,Results!N$2:N$2256,"")</f>
        <v>BRDGPORT 1106-DC 1-1/2 BUSHED NIP</v>
      </c>
      <c r="AT1608" s="2" t="str">
        <f>_xlfn.XLOOKUP($A1608,Results!$A$2:$A$2256,Results!O$2:O$2256,"")</f>
        <v>BRIDGEPORT FITTING</v>
      </c>
      <c r="AU1608" s="2" t="str">
        <f>_xlfn.XLOOKUP($A1608,Results!$A$2:$A$2256,Results!P$2:P$2256,"")</f>
        <v>BRDGPORT</v>
      </c>
      <c r="AV1608" s="2" t="str">
        <f>_xlfn.XLOOKUP($A1608,Results!$A$2:$A$2256,Results!Q$2:Q$2256,"")</f>
        <v>SINGLE_MATCH</v>
      </c>
      <c r="AW1608" s="2" t="str">
        <f>_xlfn.XLOOKUP($A1608,Results!$A$2:$A$2256,Results!R$2:R$2256,"")</f>
        <v>0.9293503978613233</v>
      </c>
      <c r="AX1608" s="2">
        <f>_xlfn.XLOOKUP($A1608,Results!$A$2:$A$2256,Results!S$2:S$2256,"")</f>
        <v>100</v>
      </c>
      <c r="AY1608" s="2">
        <f>_xlfn.XLOOKUP($A1608,Results!$A$2:$A$2256,Results!T$2:T$2256,"")</f>
        <v>100</v>
      </c>
      <c r="AZ1608" s="2">
        <f>_xlfn.XLOOKUP($A1608,Results!$A$2:$A$2256,Results!U$2:U$2256,"")</f>
        <v>100</v>
      </c>
      <c r="BA1608" s="2" t="str">
        <f>_xlfn.XLOOKUP($A1608,Results!$A$2:$A$2256,Results!V$2:V$2256,"")</f>
        <v>BRIDGEPORT FITTING</v>
      </c>
      <c r="BB1608" s="2">
        <f>_xlfn.XLOOKUP($A1608,Results!$A$2:$A$2256,Results!W$2:W$2256,"")</f>
        <v>93</v>
      </c>
      <c r="BC1608" s="2">
        <f>_xlfn.XLOOKUP($A1608,Results!$A$2:$A$2256,Results!X$2:X$2256,"")</f>
        <v>39131718</v>
      </c>
      <c r="BD1608" s="2">
        <f>_xlfn.XLOOKUP($A1608,Results!$A$2:$A$2256,Results!Y$2:Y$2256,"")</f>
        <v>93</v>
      </c>
      <c r="BE1608" s="2" t="b">
        <f>_xlfn.XLOOKUP($A1608,Results!$A$2:$A$2256,Results!Z$2:Z$2256,"")</f>
        <v>1</v>
      </c>
    </row>
    <row r="1609" spans="1:57" ht="38.25" customHeight="1" x14ac:dyDescent="0.3">
      <c r="A1609">
        <v>907286</v>
      </c>
      <c r="B1609">
        <v>281862</v>
      </c>
      <c r="C1609" t="s">
        <v>36</v>
      </c>
      <c r="D1609" t="s">
        <v>835</v>
      </c>
      <c r="E1609" s="2" t="str">
        <f>VLOOKUP(F1609,'RPA Vendor Data '!F$1:$G$2418,2)</f>
        <v>CAPE ELECTRICAL SUPPLY</v>
      </c>
      <c r="F1609" s="2">
        <v>10508</v>
      </c>
      <c r="G1609" s="2">
        <v>14</v>
      </c>
      <c r="H1609" t="s">
        <v>4993</v>
      </c>
      <c r="I1609">
        <v>2</v>
      </c>
      <c r="J1609" t="s">
        <v>58</v>
      </c>
      <c r="K1609" t="s">
        <v>58</v>
      </c>
      <c r="L1609">
        <v>377.327</v>
      </c>
      <c r="M1609" s="2" t="s">
        <v>4807</v>
      </c>
      <c r="N1609" s="85" t="s">
        <v>4994</v>
      </c>
      <c r="O1609" t="s">
        <v>36</v>
      </c>
      <c r="P1609" t="s">
        <v>36</v>
      </c>
      <c r="Q1609" t="s">
        <v>36</v>
      </c>
      <c r="R1609">
        <v>7.55</v>
      </c>
      <c r="S1609" s="1">
        <v>45744.648027511583</v>
      </c>
      <c r="T1609" t="s">
        <v>42</v>
      </c>
      <c r="U1609" s="1">
        <v>45744.425000000003</v>
      </c>
      <c r="V1609" t="s">
        <v>43</v>
      </c>
      <c r="W1609" t="s">
        <v>36</v>
      </c>
      <c r="X1609">
        <v>0</v>
      </c>
      <c r="Y1609">
        <v>0</v>
      </c>
      <c r="Z1609" t="s">
        <v>36</v>
      </c>
      <c r="AA1609">
        <v>377.327</v>
      </c>
      <c r="AB1609" t="s">
        <v>36</v>
      </c>
      <c r="AC1609" t="s">
        <v>4227</v>
      </c>
      <c r="AD1609" t="s">
        <v>4227</v>
      </c>
      <c r="AE1609" t="s">
        <v>45</v>
      </c>
      <c r="AF1609" s="44">
        <v>39121311</v>
      </c>
      <c r="AG1609" s="18" t="s">
        <v>4995</v>
      </c>
      <c r="AI1609" s="2" t="s">
        <v>48</v>
      </c>
      <c r="AJ1609" s="2" t="e">
        <f>VLOOKUP(A1609,'Classification Test Result'!$A$2:$D$2428,4,FALSE)</f>
        <v>#N/A</v>
      </c>
      <c r="AL1609" s="2">
        <f>_xlfn.XLOOKUP($A1609,Results!$A$2:$A$2256,Results!G$2:G$2256,"")</f>
        <v>335903</v>
      </c>
      <c r="AM1609" s="2" t="str">
        <f>_xlfn.XLOOKUP($A1609,Results!$A$2:$A$2256,Results!H$2:H$2256,"")</f>
        <v>108S</v>
      </c>
      <c r="AN1609" s="2" t="str">
        <f>_xlfn.XLOOKUP($A1609,Results!$A$2:$A$2256,Results!I$2:I$2256,"")</f>
        <v>BRIDGEPORT FITTING</v>
      </c>
      <c r="AO1609" s="2">
        <f>_xlfn.XLOOKUP($A1609,Results!$A$2:$A$2256,Results!J$2:J$2256,"")</f>
        <v>781747201089</v>
      </c>
      <c r="AP1609" s="2">
        <f>_xlfn.XLOOKUP($A1609,Results!$A$2:$A$2256,Results!K$2:K$2256,"")</f>
        <v>31161716</v>
      </c>
      <c r="AQ1609" s="2" t="str">
        <f>_xlfn.XLOOKUP($A1609,Results!$A$2:$A$2256,Results!L$2:L$2256,"")</f>
        <v>AK10622654</v>
      </c>
      <c r="AR1609" s="2">
        <f>_xlfn.XLOOKUP($A1609,Results!$A$2:$A$2256,Results!M$2:M$2256,"")</f>
        <v>691091</v>
      </c>
      <c r="AS1609" s="2" t="str">
        <f>_xlfn.XLOOKUP($A1609,Results!$A$2:$A$2256,Results!N$2:N$2256,"")</f>
        <v>BRDGPORT 108-S 3IN STL CND LOCKNUT</v>
      </c>
      <c r="AT1609" s="2" t="str">
        <f>_xlfn.XLOOKUP($A1609,Results!$A$2:$A$2256,Results!O$2:O$2256,"")</f>
        <v>BRIDGEPORT FITTING</v>
      </c>
      <c r="AU1609" s="2" t="str">
        <f>_xlfn.XLOOKUP($A1609,Results!$A$2:$A$2256,Results!P$2:P$2256,"")</f>
        <v>BRDGPORT</v>
      </c>
      <c r="AV1609" s="2" t="str">
        <f>_xlfn.XLOOKUP($A1609,Results!$A$2:$A$2256,Results!Q$2:Q$2256,"")</f>
        <v>SINGLE_MATCH</v>
      </c>
      <c r="AW1609" s="2" t="str">
        <f>_xlfn.XLOOKUP($A1609,Results!$A$2:$A$2256,Results!R$2:R$2256,"")</f>
        <v>0.9999989728641284</v>
      </c>
      <c r="AX1609" s="2">
        <f>_xlfn.XLOOKUP($A1609,Results!$A$2:$A$2256,Results!S$2:S$2256,"")</f>
        <v>100</v>
      </c>
      <c r="AY1609" s="2">
        <f>_xlfn.XLOOKUP($A1609,Results!$A$2:$A$2256,Results!T$2:T$2256,"")</f>
        <v>100</v>
      </c>
      <c r="AZ1609" s="2">
        <f>_xlfn.XLOOKUP($A1609,Results!$A$2:$A$2256,Results!U$2:U$2256,"")</f>
        <v>100</v>
      </c>
      <c r="BA1609" s="2" t="str">
        <f>_xlfn.XLOOKUP($A1609,Results!$A$2:$A$2256,Results!V$2:V$2256,"")</f>
        <v>BRIDGEPORT FITTING</v>
      </c>
      <c r="BB1609" s="2">
        <f>_xlfn.XLOOKUP($A1609,Results!$A$2:$A$2256,Results!W$2:W$2256,"")</f>
        <v>100</v>
      </c>
      <c r="BC1609" s="2">
        <f>_xlfn.XLOOKUP($A1609,Results!$A$2:$A$2256,Results!X$2:X$2256,"")</f>
        <v>31161716</v>
      </c>
      <c r="BD1609" s="2">
        <f>_xlfn.XLOOKUP($A1609,Results!$A$2:$A$2256,Results!Y$2:Y$2256,"")</f>
        <v>100</v>
      </c>
      <c r="BE1609" s="2" t="b">
        <f>_xlfn.XLOOKUP($A1609,Results!$A$2:$A$2256,Results!Z$2:Z$2256,"")</f>
        <v>1</v>
      </c>
    </row>
    <row r="1610" spans="1:57" ht="38.25" customHeight="1" x14ac:dyDescent="0.3">
      <c r="A1610" s="30">
        <v>907287</v>
      </c>
      <c r="B1610">
        <v>281643</v>
      </c>
      <c r="C1610" t="s">
        <v>36</v>
      </c>
      <c r="D1610" t="s">
        <v>469</v>
      </c>
      <c r="E1610" s="2" t="str">
        <f>VLOOKUP(F1610,'RPA Vendor Data '!F$1:$G$2418,2)</f>
        <v>ALAMEDA ELECTRICAL</v>
      </c>
      <c r="F1610" s="31">
        <v>16524</v>
      </c>
      <c r="G1610" s="31">
        <v>7</v>
      </c>
      <c r="H1610" s="2" t="s">
        <v>4998</v>
      </c>
      <c r="I1610">
        <v>4</v>
      </c>
      <c r="J1610" t="s">
        <v>389</v>
      </c>
      <c r="K1610" t="s">
        <v>58</v>
      </c>
      <c r="L1610">
        <v>95.58</v>
      </c>
      <c r="M1610" s="2" t="s">
        <v>4807</v>
      </c>
      <c r="N1610" s="85" t="s">
        <v>4999</v>
      </c>
      <c r="O1610" t="s">
        <v>36</v>
      </c>
      <c r="P1610" t="s">
        <v>36</v>
      </c>
      <c r="Q1610" t="s">
        <v>36</v>
      </c>
      <c r="R1610">
        <v>3.82</v>
      </c>
      <c r="S1610" s="1">
        <v>45744.501877118048</v>
      </c>
      <c r="T1610" t="s">
        <v>42</v>
      </c>
      <c r="U1610" s="1">
        <v>45744.276388888888</v>
      </c>
      <c r="V1610" t="s">
        <v>43</v>
      </c>
      <c r="W1610" t="s">
        <v>36</v>
      </c>
      <c r="X1610">
        <v>0</v>
      </c>
      <c r="Y1610">
        <v>999</v>
      </c>
      <c r="Z1610" t="s">
        <v>36</v>
      </c>
      <c r="AA1610" t="s">
        <v>36</v>
      </c>
      <c r="AB1610" t="s">
        <v>36</v>
      </c>
      <c r="AC1610" t="s">
        <v>4227</v>
      </c>
      <c r="AD1610" t="s">
        <v>4227</v>
      </c>
      <c r="AE1610" t="s">
        <v>45</v>
      </c>
      <c r="AF1610" s="44">
        <v>39121311</v>
      </c>
      <c r="AG1610" s="18" t="s">
        <v>5000</v>
      </c>
      <c r="AI1610" s="2" t="s">
        <v>48</v>
      </c>
      <c r="AJ1610" s="2" t="e">
        <f>VLOOKUP(A1610,'Classification Test Result'!$A$2:$D$2428,4,FALSE)</f>
        <v>#N/A</v>
      </c>
      <c r="AL1610" s="2">
        <f>_xlfn.XLOOKUP($A1610,Results!$A$2:$A$2256,Results!G$2:G$2256,"")</f>
        <v>335901</v>
      </c>
      <c r="AM1610" s="2" t="str">
        <f>_xlfn.XLOOKUP($A1610,Results!$A$2:$A$2256,Results!H$2:H$2256,"")</f>
        <v>105S</v>
      </c>
      <c r="AN1610" s="2" t="str">
        <f>_xlfn.XLOOKUP($A1610,Results!$A$2:$A$2256,Results!I$2:I$2256,"")</f>
        <v>BRIDGEPORT FITTING</v>
      </c>
      <c r="AO1610" s="2">
        <f>_xlfn.XLOOKUP($A1610,Results!$A$2:$A$2256,Results!J$2:J$2256,"")</f>
        <v>781747201058</v>
      </c>
      <c r="AP1610" s="2">
        <f>_xlfn.XLOOKUP($A1610,Results!$A$2:$A$2256,Results!K$2:K$2256,"")</f>
        <v>31161716</v>
      </c>
      <c r="AQ1610" s="2" t="str">
        <f>_xlfn.XLOOKUP($A1610,Results!$A$2:$A$2256,Results!L$2:L$2256,"")</f>
        <v>AK10622605</v>
      </c>
      <c r="AR1610" s="2">
        <f>_xlfn.XLOOKUP($A1610,Results!$A$2:$A$2256,Results!M$2:M$2256,"")</f>
        <v>315576</v>
      </c>
      <c r="AS1610" s="2" t="str">
        <f>_xlfn.XLOOKUP($A1610,Results!$A$2:$A$2256,Results!N$2:N$2256,"")</f>
        <v>BRDGPORT 105-S 1-1/2 STL CND LKNT</v>
      </c>
      <c r="AT1610" s="2" t="str">
        <f>_xlfn.XLOOKUP($A1610,Results!$A$2:$A$2256,Results!O$2:O$2256,"")</f>
        <v>BRIDGEPORT FITTING</v>
      </c>
      <c r="AU1610" s="2" t="str">
        <f>_xlfn.XLOOKUP($A1610,Results!$A$2:$A$2256,Results!P$2:P$2256,"")</f>
        <v>BRDGPORT</v>
      </c>
      <c r="AV1610" s="2" t="str">
        <f>_xlfn.XLOOKUP($A1610,Results!$A$2:$A$2256,Results!Q$2:Q$2256,"")</f>
        <v>SINGLE_MATCH</v>
      </c>
      <c r="AW1610" s="2" t="str">
        <f>_xlfn.XLOOKUP($A1610,Results!$A$2:$A$2256,Results!R$2:R$2256,"")</f>
        <v>0.9576879516535896</v>
      </c>
      <c r="AX1610" s="2">
        <f>_xlfn.XLOOKUP($A1610,Results!$A$2:$A$2256,Results!S$2:S$2256,"")</f>
        <v>100</v>
      </c>
      <c r="AY1610" s="2">
        <f>_xlfn.XLOOKUP($A1610,Results!$A$2:$A$2256,Results!T$2:T$2256,"")</f>
        <v>100</v>
      </c>
      <c r="AZ1610" s="2">
        <f>_xlfn.XLOOKUP($A1610,Results!$A$2:$A$2256,Results!U$2:U$2256,"")</f>
        <v>100</v>
      </c>
      <c r="BA1610" s="2" t="str">
        <f>_xlfn.XLOOKUP($A1610,Results!$A$2:$A$2256,Results!V$2:V$2256,"")</f>
        <v>BRIDGEPORT FITTING</v>
      </c>
      <c r="BB1610" s="2">
        <f>_xlfn.XLOOKUP($A1610,Results!$A$2:$A$2256,Results!W$2:W$2256,"")</f>
        <v>96</v>
      </c>
      <c r="BC1610" s="2">
        <f>_xlfn.XLOOKUP($A1610,Results!$A$2:$A$2256,Results!X$2:X$2256,"")</f>
        <v>31161716</v>
      </c>
      <c r="BD1610" s="2">
        <f>_xlfn.XLOOKUP($A1610,Results!$A$2:$A$2256,Results!Y$2:Y$2256,"")</f>
        <v>96</v>
      </c>
      <c r="BE1610" s="2" t="b">
        <f>_xlfn.XLOOKUP($A1610,Results!$A$2:$A$2256,Results!Z$2:Z$2256,"")</f>
        <v>1</v>
      </c>
    </row>
    <row r="1611" spans="1:57" ht="38.25" customHeight="1" x14ac:dyDescent="0.3">
      <c r="A1611">
        <v>907288</v>
      </c>
      <c r="B1611">
        <v>281862</v>
      </c>
      <c r="C1611" t="s">
        <v>36</v>
      </c>
      <c r="D1611" t="s">
        <v>835</v>
      </c>
      <c r="E1611" s="2" t="str">
        <f>VLOOKUP(F1611,'RPA Vendor Data '!F$1:$G$2418,2)</f>
        <v>CAPE ELECTRICAL SUPPLY</v>
      </c>
      <c r="F1611" s="2">
        <v>10508</v>
      </c>
      <c r="G1611" s="2">
        <v>15</v>
      </c>
      <c r="H1611" t="s">
        <v>5003</v>
      </c>
      <c r="I1611">
        <v>1</v>
      </c>
      <c r="J1611" t="s">
        <v>58</v>
      </c>
      <c r="K1611" t="s">
        <v>58</v>
      </c>
      <c r="L1611">
        <v>93.781999999999996</v>
      </c>
      <c r="M1611" s="2" t="s">
        <v>4807</v>
      </c>
      <c r="N1611" s="85" t="s">
        <v>4999</v>
      </c>
      <c r="O1611" t="s">
        <v>36</v>
      </c>
      <c r="P1611" t="s">
        <v>36</v>
      </c>
      <c r="Q1611" t="s">
        <v>36</v>
      </c>
      <c r="R1611">
        <v>0.94</v>
      </c>
      <c r="S1611" s="1">
        <v>45744.648046215283</v>
      </c>
      <c r="T1611" t="s">
        <v>42</v>
      </c>
      <c r="U1611" s="1">
        <v>45744.425000000003</v>
      </c>
      <c r="V1611" t="s">
        <v>43</v>
      </c>
      <c r="W1611" t="s">
        <v>36</v>
      </c>
      <c r="X1611">
        <v>0</v>
      </c>
      <c r="Y1611">
        <v>0</v>
      </c>
      <c r="Z1611" t="s">
        <v>36</v>
      </c>
      <c r="AA1611">
        <v>93.781999999999996</v>
      </c>
      <c r="AB1611" t="s">
        <v>36</v>
      </c>
      <c r="AC1611" t="s">
        <v>4227</v>
      </c>
      <c r="AD1611" t="s">
        <v>4227</v>
      </c>
      <c r="AE1611" t="s">
        <v>45</v>
      </c>
      <c r="AF1611" s="44">
        <v>39121311</v>
      </c>
      <c r="AG1611" s="18" t="s">
        <v>5000</v>
      </c>
      <c r="AI1611" s="2" t="s">
        <v>48</v>
      </c>
      <c r="AJ1611" s="2" t="e">
        <f>VLOOKUP(A1611,'Classification Test Result'!$A$2:$D$2428,4,FALSE)</f>
        <v>#N/A</v>
      </c>
      <c r="AL1611" s="2">
        <f>_xlfn.XLOOKUP($A1611,Results!$A$2:$A$2256,Results!G$2:G$2256,"")</f>
        <v>335901</v>
      </c>
      <c r="AM1611" s="2" t="str">
        <f>_xlfn.XLOOKUP($A1611,Results!$A$2:$A$2256,Results!H$2:H$2256,"")</f>
        <v>105S</v>
      </c>
      <c r="AN1611" s="2" t="str">
        <f>_xlfn.XLOOKUP($A1611,Results!$A$2:$A$2256,Results!I$2:I$2256,"")</f>
        <v>BRIDGEPORT FITTING</v>
      </c>
      <c r="AO1611" s="2">
        <f>_xlfn.XLOOKUP($A1611,Results!$A$2:$A$2256,Results!J$2:J$2256,"")</f>
        <v>781747201058</v>
      </c>
      <c r="AP1611" s="2">
        <f>_xlfn.XLOOKUP($A1611,Results!$A$2:$A$2256,Results!K$2:K$2256,"")</f>
        <v>31161716</v>
      </c>
      <c r="AQ1611" s="2" t="str">
        <f>_xlfn.XLOOKUP($A1611,Results!$A$2:$A$2256,Results!L$2:L$2256,"")</f>
        <v>AK10622605</v>
      </c>
      <c r="AR1611" s="2">
        <f>_xlfn.XLOOKUP($A1611,Results!$A$2:$A$2256,Results!M$2:M$2256,"")</f>
        <v>315576</v>
      </c>
      <c r="AS1611" s="2" t="str">
        <f>_xlfn.XLOOKUP($A1611,Results!$A$2:$A$2256,Results!N$2:N$2256,"")</f>
        <v>BRDGPORT 105-S 1-1/2 STL CND LKNT</v>
      </c>
      <c r="AT1611" s="2" t="str">
        <f>_xlfn.XLOOKUP($A1611,Results!$A$2:$A$2256,Results!O$2:O$2256,"")</f>
        <v>BRIDGEPORT FITTING</v>
      </c>
      <c r="AU1611" s="2" t="str">
        <f>_xlfn.XLOOKUP($A1611,Results!$A$2:$A$2256,Results!P$2:P$2256,"")</f>
        <v>BRDGPORT</v>
      </c>
      <c r="AV1611" s="2" t="str">
        <f>_xlfn.XLOOKUP($A1611,Results!$A$2:$A$2256,Results!Q$2:Q$2256,"")</f>
        <v>SINGLE_MATCH</v>
      </c>
      <c r="AW1611" s="2" t="str">
        <f>_xlfn.XLOOKUP($A1611,Results!$A$2:$A$2256,Results!R$2:R$2256,"")</f>
        <v>0.9983293671903939</v>
      </c>
      <c r="AX1611" s="2">
        <f>_xlfn.XLOOKUP($A1611,Results!$A$2:$A$2256,Results!S$2:S$2256,"")</f>
        <v>100</v>
      </c>
      <c r="AY1611" s="2">
        <f>_xlfn.XLOOKUP($A1611,Results!$A$2:$A$2256,Results!T$2:T$2256,"")</f>
        <v>100</v>
      </c>
      <c r="AZ1611" s="2">
        <f>_xlfn.XLOOKUP($A1611,Results!$A$2:$A$2256,Results!U$2:U$2256,"")</f>
        <v>100</v>
      </c>
      <c r="BA1611" s="2" t="str">
        <f>_xlfn.XLOOKUP($A1611,Results!$A$2:$A$2256,Results!V$2:V$2256,"")</f>
        <v>BRIDGEPORT FITTING</v>
      </c>
      <c r="BB1611" s="2">
        <f>_xlfn.XLOOKUP($A1611,Results!$A$2:$A$2256,Results!W$2:W$2256,"")</f>
        <v>100</v>
      </c>
      <c r="BC1611" s="2">
        <f>_xlfn.XLOOKUP($A1611,Results!$A$2:$A$2256,Results!X$2:X$2256,"")</f>
        <v>31161716</v>
      </c>
      <c r="BD1611" s="2">
        <f>_xlfn.XLOOKUP($A1611,Results!$A$2:$A$2256,Results!Y$2:Y$2256,"")</f>
        <v>100</v>
      </c>
      <c r="BE1611" s="2" t="b">
        <f>_xlfn.XLOOKUP($A1611,Results!$A$2:$A$2256,Results!Z$2:Z$2256,"")</f>
        <v>1</v>
      </c>
    </row>
    <row r="1612" spans="1:57" ht="38.25" customHeight="1" x14ac:dyDescent="0.3">
      <c r="A1612">
        <v>907289</v>
      </c>
      <c r="B1612">
        <v>281862</v>
      </c>
      <c r="C1612" t="s">
        <v>36</v>
      </c>
      <c r="D1612" t="s">
        <v>835</v>
      </c>
      <c r="E1612" s="2" t="str">
        <f>VLOOKUP(F1612,'RPA Vendor Data '!F$1:$G$2418,2)</f>
        <v>CAPE ELECTRICAL SUPPLY</v>
      </c>
      <c r="F1612" s="2">
        <v>10508</v>
      </c>
      <c r="G1612" s="2">
        <v>16</v>
      </c>
      <c r="H1612" t="s">
        <v>5004</v>
      </c>
      <c r="I1612">
        <v>2</v>
      </c>
      <c r="J1612" t="s">
        <v>58</v>
      </c>
      <c r="K1612" t="s">
        <v>58</v>
      </c>
      <c r="L1612">
        <v>70.489999999999995</v>
      </c>
      <c r="M1612" s="2" t="s">
        <v>4759</v>
      </c>
      <c r="N1612" s="85" t="s">
        <v>4919</v>
      </c>
      <c r="O1612" t="s">
        <v>36</v>
      </c>
      <c r="P1612" t="s">
        <v>36</v>
      </c>
      <c r="Q1612" t="s">
        <v>36</v>
      </c>
      <c r="R1612">
        <v>1.41</v>
      </c>
      <c r="S1612" s="1">
        <v>45744.648136111107</v>
      </c>
      <c r="T1612" t="s">
        <v>42</v>
      </c>
      <c r="U1612" s="1">
        <v>45744.425000000003</v>
      </c>
      <c r="V1612" t="s">
        <v>43</v>
      </c>
      <c r="W1612" t="s">
        <v>36</v>
      </c>
      <c r="X1612">
        <v>0</v>
      </c>
      <c r="Y1612">
        <v>0</v>
      </c>
      <c r="Z1612" t="s">
        <v>36</v>
      </c>
      <c r="AA1612">
        <v>70.489999999999995</v>
      </c>
      <c r="AB1612" t="s">
        <v>36</v>
      </c>
      <c r="AC1612" t="s">
        <v>4227</v>
      </c>
      <c r="AD1612" t="s">
        <v>4227</v>
      </c>
      <c r="AE1612" t="s">
        <v>45</v>
      </c>
      <c r="AF1612" s="44">
        <v>39121311</v>
      </c>
      <c r="AG1612" s="18" t="s">
        <v>5005</v>
      </c>
      <c r="AI1612" s="2" t="s">
        <v>48</v>
      </c>
      <c r="AJ1612" s="2" t="e">
        <f>VLOOKUP(A1612,'Classification Test Result'!$A$2:$D$2428,4,FALSE)</f>
        <v>#N/A</v>
      </c>
      <c r="AL1612" s="2">
        <f>_xlfn.XLOOKUP($A1612,Results!$A$2:$A$2256,Results!G$2:G$2256,"")</f>
        <v>335900</v>
      </c>
      <c r="AM1612" s="2" t="str">
        <f>_xlfn.XLOOKUP($A1612,Results!$A$2:$A$2256,Results!H$2:H$2256,"")</f>
        <v>104S</v>
      </c>
      <c r="AN1612" s="2" t="str">
        <f>_xlfn.XLOOKUP($A1612,Results!$A$2:$A$2256,Results!I$2:I$2256,"")</f>
        <v>BRIDGEPORT FITTING</v>
      </c>
      <c r="AO1612" s="2">
        <f>_xlfn.XLOOKUP($A1612,Results!$A$2:$A$2256,Results!J$2:J$2256,"")</f>
        <v>781747201041</v>
      </c>
      <c r="AP1612" s="2">
        <f>_xlfn.XLOOKUP($A1612,Results!$A$2:$A$2256,Results!K$2:K$2256,"")</f>
        <v>31161716</v>
      </c>
      <c r="AQ1612" s="2" t="str">
        <f>_xlfn.XLOOKUP($A1612,Results!$A$2:$A$2256,Results!L$2:L$2256,"")</f>
        <v>AK10622603</v>
      </c>
      <c r="AR1612" s="2">
        <f>_xlfn.XLOOKUP($A1612,Results!$A$2:$A$2256,Results!M$2:M$2256,"")</f>
        <v>538363</v>
      </c>
      <c r="AS1612" s="2" t="str">
        <f>_xlfn.XLOOKUP($A1612,Results!$A$2:$A$2256,Results!N$2:N$2256,"")</f>
        <v>BRDGPORT 104-S 1-1/4 STL CND LKNT</v>
      </c>
      <c r="AT1612" s="2" t="str">
        <f>_xlfn.XLOOKUP($A1612,Results!$A$2:$A$2256,Results!O$2:O$2256,"")</f>
        <v>BRIDGEPORT FITTING</v>
      </c>
      <c r="AU1612" s="2" t="str">
        <f>_xlfn.XLOOKUP($A1612,Results!$A$2:$A$2256,Results!P$2:P$2256,"")</f>
        <v>BRDGPORT</v>
      </c>
      <c r="AV1612" s="2" t="str">
        <f>_xlfn.XLOOKUP($A1612,Results!$A$2:$A$2256,Results!Q$2:Q$2256,"")</f>
        <v>SINGLE_MATCH</v>
      </c>
      <c r="AW1612" s="2" t="str">
        <f>_xlfn.XLOOKUP($A1612,Results!$A$2:$A$2256,Results!R$2:R$2256,"")</f>
        <v>0.9999989214035833</v>
      </c>
      <c r="AX1612" s="2">
        <f>_xlfn.XLOOKUP($A1612,Results!$A$2:$A$2256,Results!S$2:S$2256,"")</f>
        <v>100</v>
      </c>
      <c r="AY1612" s="2">
        <f>_xlfn.XLOOKUP($A1612,Results!$A$2:$A$2256,Results!T$2:T$2256,"")</f>
        <v>100</v>
      </c>
      <c r="AZ1612" s="2">
        <f>_xlfn.XLOOKUP($A1612,Results!$A$2:$A$2256,Results!U$2:U$2256,"")</f>
        <v>100</v>
      </c>
      <c r="BA1612" s="2" t="str">
        <f>_xlfn.XLOOKUP($A1612,Results!$A$2:$A$2256,Results!V$2:V$2256,"")</f>
        <v>BRIDGEPORT FITTING</v>
      </c>
      <c r="BB1612" s="2">
        <f>_xlfn.XLOOKUP($A1612,Results!$A$2:$A$2256,Results!W$2:W$2256,"")</f>
        <v>100</v>
      </c>
      <c r="BC1612" s="2">
        <f>_xlfn.XLOOKUP($A1612,Results!$A$2:$A$2256,Results!X$2:X$2256,"")</f>
        <v>31161716</v>
      </c>
      <c r="BD1612" s="2">
        <f>_xlfn.XLOOKUP($A1612,Results!$A$2:$A$2256,Results!Y$2:Y$2256,"")</f>
        <v>88</v>
      </c>
      <c r="BE1612" s="2" t="b">
        <f>_xlfn.XLOOKUP($A1612,Results!$A$2:$A$2256,Results!Z$2:Z$2256,"")</f>
        <v>1</v>
      </c>
    </row>
    <row r="1613" spans="1:57" ht="38.25" customHeight="1" x14ac:dyDescent="0.3">
      <c r="A1613">
        <v>907290</v>
      </c>
      <c r="B1613">
        <v>281862</v>
      </c>
      <c r="C1613" t="s">
        <v>36</v>
      </c>
      <c r="D1613" t="s">
        <v>835</v>
      </c>
      <c r="E1613" s="2" t="str">
        <f>VLOOKUP(F1613,'RPA Vendor Data '!F$1:$G$2418,2)</f>
        <v>CAPE ELECTRICAL SUPPLY</v>
      </c>
      <c r="F1613" s="2">
        <v>10508</v>
      </c>
      <c r="G1613" s="2">
        <v>24</v>
      </c>
      <c r="H1613" t="s">
        <v>5006</v>
      </c>
      <c r="I1613">
        <v>4</v>
      </c>
      <c r="J1613" t="s">
        <v>65</v>
      </c>
      <c r="K1613" t="s">
        <v>39</v>
      </c>
      <c r="L1613">
        <v>190.38900000000001</v>
      </c>
      <c r="M1613" s="2" t="s">
        <v>4759</v>
      </c>
      <c r="N1613" s="85" t="s">
        <v>5007</v>
      </c>
      <c r="O1613" t="s">
        <v>36</v>
      </c>
      <c r="P1613" t="s">
        <v>36</v>
      </c>
      <c r="Q1613" t="s">
        <v>36</v>
      </c>
      <c r="R1613">
        <v>761.56</v>
      </c>
      <c r="S1613" s="1">
        <v>45744.648207025457</v>
      </c>
      <c r="T1613" t="s">
        <v>42</v>
      </c>
      <c r="U1613" s="1">
        <v>45744.425694444442</v>
      </c>
      <c r="V1613" t="s">
        <v>43</v>
      </c>
      <c r="W1613" t="s">
        <v>36</v>
      </c>
      <c r="X1613">
        <v>0</v>
      </c>
      <c r="Y1613">
        <v>0</v>
      </c>
      <c r="Z1613" t="s">
        <v>36</v>
      </c>
      <c r="AA1613">
        <v>190.38900000000001</v>
      </c>
      <c r="AB1613" t="s">
        <v>36</v>
      </c>
      <c r="AC1613" t="s">
        <v>4227</v>
      </c>
      <c r="AD1613" t="s">
        <v>4227</v>
      </c>
      <c r="AE1613" t="s">
        <v>45</v>
      </c>
      <c r="AF1613" s="44">
        <v>39121420</v>
      </c>
      <c r="AG1613" s="18" t="s">
        <v>5008</v>
      </c>
      <c r="AI1613" s="2" t="s">
        <v>48</v>
      </c>
      <c r="AJ1613" s="2" t="e">
        <f>VLOOKUP(A1613,'Classification Test Result'!$A$2:$D$2428,4,FALSE)</f>
        <v>#N/A</v>
      </c>
      <c r="AL1613" s="2">
        <f>_xlfn.XLOOKUP($A1613,Results!$A$2:$A$2256,Results!G$2:G$2256,"")</f>
        <v>264214</v>
      </c>
      <c r="AM1613" s="2" t="str">
        <f>_xlfn.XLOOKUP($A1613,Results!$A$2:$A$2256,Results!H$2:H$2256,"")</f>
        <v>437SLT</v>
      </c>
      <c r="AN1613" s="2" t="str">
        <f>_xlfn.XLOOKUP($A1613,Results!$A$2:$A$2256,Results!I$2:I$2256,"")</f>
        <v>BRIDGEPORT FITTING</v>
      </c>
      <c r="AO1613" s="2">
        <f>_xlfn.XLOOKUP($A1613,Results!$A$2:$A$2256,Results!J$2:J$2256,"")</f>
        <v>781747024374</v>
      </c>
      <c r="AP1613" s="2">
        <f>_xlfn.XLOOKUP($A1613,Results!$A$2:$A$2256,Results!K$2:K$2256,"")</f>
        <v>39121420</v>
      </c>
      <c r="AQ1613" s="2">
        <f>_xlfn.XLOOKUP($A1613,Results!$A$2:$A$2256,Results!L$2:L$2256,"")</f>
        <v>0</v>
      </c>
      <c r="AR1613" s="2">
        <f>_xlfn.XLOOKUP($A1613,Results!$A$2:$A$2256,Results!M$2:M$2256,"")</f>
        <v>1024343</v>
      </c>
      <c r="AS1613" s="2" t="str">
        <f>_xlfn.XLOOKUP($A1613,Results!$A$2:$A$2256,Results!N$2:N$2256,"")</f>
        <v>BRDGPORT 437-SLT 3IN MALL STR CON</v>
      </c>
      <c r="AT1613" s="2" t="str">
        <f>_xlfn.XLOOKUP($A1613,Results!$A$2:$A$2256,Results!O$2:O$2256,"")</f>
        <v>BRIDGEPORT FITTING</v>
      </c>
      <c r="AU1613" s="2" t="str">
        <f>_xlfn.XLOOKUP($A1613,Results!$A$2:$A$2256,Results!P$2:P$2256,"")</f>
        <v>BRDGPORT</v>
      </c>
      <c r="AV1613" s="2" t="str">
        <f>_xlfn.XLOOKUP($A1613,Results!$A$2:$A$2256,Results!Q$2:Q$2256,"")</f>
        <v>SINGLE_MATCH</v>
      </c>
      <c r="AW1613" s="2" t="str">
        <f>_xlfn.XLOOKUP($A1613,Results!$A$2:$A$2256,Results!R$2:R$2256,"")</f>
        <v>0.9999989427023172</v>
      </c>
      <c r="AX1613" s="2">
        <f>_xlfn.XLOOKUP($A1613,Results!$A$2:$A$2256,Results!S$2:S$2256,"")</f>
        <v>100</v>
      </c>
      <c r="AY1613" s="2">
        <f>_xlfn.XLOOKUP($A1613,Results!$A$2:$A$2256,Results!T$2:T$2256,"")</f>
        <v>100</v>
      </c>
      <c r="AZ1613" s="2">
        <f>_xlfn.XLOOKUP($A1613,Results!$A$2:$A$2256,Results!U$2:U$2256,"")</f>
        <v>100</v>
      </c>
      <c r="BA1613" s="2" t="str">
        <f>_xlfn.XLOOKUP($A1613,Results!$A$2:$A$2256,Results!V$2:V$2256,"")</f>
        <v>BRIDGEPORT FITTING</v>
      </c>
      <c r="BB1613" s="2">
        <f>_xlfn.XLOOKUP($A1613,Results!$A$2:$A$2256,Results!W$2:W$2256,"")</f>
        <v>100</v>
      </c>
      <c r="BC1613" s="2">
        <f>_xlfn.XLOOKUP($A1613,Results!$A$2:$A$2256,Results!X$2:X$2256,"")</f>
        <v>39121420</v>
      </c>
      <c r="BD1613" s="2">
        <f>_xlfn.XLOOKUP($A1613,Results!$A$2:$A$2256,Results!Y$2:Y$2256,"")</f>
        <v>100</v>
      </c>
      <c r="BE1613" s="2" t="b">
        <f>_xlfn.XLOOKUP($A1613,Results!$A$2:$A$2256,Results!Z$2:Z$2256,"")</f>
        <v>1</v>
      </c>
    </row>
    <row r="1614" spans="1:57" ht="38.25" customHeight="1" x14ac:dyDescent="0.3">
      <c r="A1614">
        <v>907291</v>
      </c>
      <c r="B1614">
        <v>281794</v>
      </c>
      <c r="C1614" t="s">
        <v>36</v>
      </c>
      <c r="D1614">
        <v>9341430921</v>
      </c>
      <c r="E1614" s="2" t="str">
        <f>VLOOKUP(F1614,'RPA Vendor Data '!F$1:$G$2418,2)</f>
        <v>GRAYBAR ELECTRIC CO. INC.</v>
      </c>
      <c r="F1614" s="2">
        <v>11471</v>
      </c>
      <c r="G1614" s="2">
        <v>2</v>
      </c>
      <c r="H1614" t="s">
        <v>5011</v>
      </c>
      <c r="I1614">
        <v>5</v>
      </c>
      <c r="J1614">
        <v>1</v>
      </c>
      <c r="K1614" t="s">
        <v>39</v>
      </c>
      <c r="L1614">
        <v>32.93</v>
      </c>
      <c r="M1614" s="2" t="s">
        <v>5012</v>
      </c>
      <c r="N1614" s="85" t="s">
        <v>5013</v>
      </c>
      <c r="O1614" t="s">
        <v>36</v>
      </c>
      <c r="P1614" t="s">
        <v>5014</v>
      </c>
      <c r="Q1614" t="s">
        <v>36</v>
      </c>
      <c r="R1614">
        <v>164.65</v>
      </c>
      <c r="S1614" s="1">
        <v>45744.563954861107</v>
      </c>
      <c r="T1614" t="s">
        <v>42</v>
      </c>
      <c r="U1614" s="1">
        <v>45744.353472222218</v>
      </c>
      <c r="V1614" t="s">
        <v>43</v>
      </c>
      <c r="W1614" t="s">
        <v>36</v>
      </c>
      <c r="X1614">
        <v>0</v>
      </c>
      <c r="Y1614" s="3">
        <v>201301</v>
      </c>
      <c r="Z1614" t="s">
        <v>36</v>
      </c>
      <c r="AA1614" t="s">
        <v>36</v>
      </c>
      <c r="AB1614" t="s">
        <v>36</v>
      </c>
      <c r="AC1614" t="s">
        <v>5015</v>
      </c>
      <c r="AD1614" t="s">
        <v>5015</v>
      </c>
      <c r="AE1614" t="s">
        <v>45</v>
      </c>
      <c r="AF1614" s="44">
        <v>55121612</v>
      </c>
      <c r="AG1614" s="18" t="s">
        <v>5016</v>
      </c>
      <c r="AH1614" s="18"/>
      <c r="AI1614" s="2" t="s">
        <v>48</v>
      </c>
      <c r="AJ1614" s="2" t="e">
        <f>VLOOKUP(A1614,'Classification Test Result'!$A$2:$D$2428,4,FALSE)</f>
        <v>#N/A</v>
      </c>
      <c r="AL1614" s="2">
        <f>_xlfn.XLOOKUP($A1614,Results!$A$2:$A$2256,Results!G$2:G$2256,"")</f>
        <v>336227</v>
      </c>
      <c r="AM1614" s="2" t="str">
        <f>_xlfn.XLOOKUP($A1614,Results!$A$2:$A$2256,Results!H$2:H$2256,"")</f>
        <v>M21500595WT</v>
      </c>
      <c r="AN1614" s="2" t="str">
        <f>_xlfn.XLOOKUP($A1614,Results!$A$2:$A$2256,Results!I$2:I$2256,"")</f>
        <v>BRADY WORLDWIDE</v>
      </c>
      <c r="AO1614" s="2">
        <f>_xlfn.XLOOKUP($A1614,Results!$A$2:$A$2256,Results!J$2:J$2256,"")</f>
        <v>662820966616</v>
      </c>
      <c r="AP1614" s="2">
        <f>_xlfn.XLOOKUP($A1614,Results!$A$2:$A$2256,Results!K$2:K$2256,"")</f>
        <v>55121612</v>
      </c>
      <c r="AQ1614" s="2" t="str">
        <f>_xlfn.XLOOKUP($A1614,Results!$A$2:$A$2256,Results!L$2:L$2256,"")</f>
        <v>AK10130042</v>
      </c>
      <c r="AR1614" s="2">
        <f>_xlfn.XLOOKUP($A1614,Results!$A$2:$A$2256,Results!M$2:M$2256,"")</f>
        <v>916143</v>
      </c>
      <c r="AS1614" s="2" t="str">
        <f>_xlfn.XLOOKUP($A1614,Results!$A$2:$A$2256,Results!N$2:N$2256,"")</f>
        <v>BRADY M21-500-595-WT 0.5X21 LBL</v>
      </c>
      <c r="AT1614" s="2" t="str">
        <f>_xlfn.XLOOKUP($A1614,Results!$A$2:$A$2256,Results!O$2:O$2256,"")</f>
        <v>BRADY WORLDWIDE</v>
      </c>
      <c r="AU1614" s="2" t="str">
        <f>_xlfn.XLOOKUP($A1614,Results!$A$2:$A$2256,Results!P$2:P$2256,"")</f>
        <v>BRADY WORLDWIDE INCORPORATED</v>
      </c>
      <c r="AV1614" s="2" t="str">
        <f>_xlfn.XLOOKUP($A1614,Results!$A$2:$A$2256,Results!Q$2:Q$2256,"")</f>
        <v>SINGLE_MATCH</v>
      </c>
      <c r="AW1614" s="2" t="str">
        <f>_xlfn.XLOOKUP($A1614,Results!$A$2:$A$2256,Results!R$2:R$2256,"")</f>
        <v>0.8300337807269963</v>
      </c>
      <c r="AX1614" s="2">
        <f>_xlfn.XLOOKUP($A1614,Results!$A$2:$A$2256,Results!S$2:S$2256,"")</f>
        <v>100</v>
      </c>
      <c r="AY1614" s="2">
        <f>_xlfn.XLOOKUP($A1614,Results!$A$2:$A$2256,Results!T$2:T$2256,"")</f>
        <v>100</v>
      </c>
      <c r="AZ1614" s="2">
        <f>_xlfn.XLOOKUP($A1614,Results!$A$2:$A$2256,Results!U$2:U$2256,"")</f>
        <v>100</v>
      </c>
      <c r="BA1614" s="2" t="str">
        <f>_xlfn.XLOOKUP($A1614,Results!$A$2:$A$2256,Results!V$2:V$2256,"")</f>
        <v>BRADY WORLDWIDE</v>
      </c>
      <c r="BB1614" s="2">
        <f>_xlfn.XLOOKUP($A1614,Results!$A$2:$A$2256,Results!W$2:W$2256,"")</f>
        <v>51</v>
      </c>
      <c r="BC1614" s="2">
        <f>_xlfn.XLOOKUP($A1614,Results!$A$2:$A$2256,Results!X$2:X$2256,"")</f>
        <v>55121600</v>
      </c>
      <c r="BD1614" s="2">
        <f>_xlfn.XLOOKUP($A1614,Results!$A$2:$A$2256,Results!Y$2:Y$2256,"")</f>
        <v>69</v>
      </c>
      <c r="BE1614" s="2" t="b">
        <f>_xlfn.XLOOKUP($A1614,Results!$A$2:$A$2256,Results!Z$2:Z$2256,"")</f>
        <v>1</v>
      </c>
    </row>
    <row r="1615" spans="1:57" ht="38.25" customHeight="1" x14ac:dyDescent="0.3">
      <c r="A1615">
        <v>907292</v>
      </c>
      <c r="B1615">
        <v>281794</v>
      </c>
      <c r="C1615" t="s">
        <v>36</v>
      </c>
      <c r="D1615">
        <v>9341430921</v>
      </c>
      <c r="E1615" s="2" t="str">
        <f>VLOOKUP(F1615,'RPA Vendor Data '!F$1:$G$2418,2)</f>
        <v>GRAYBAR ELECTRIC CO. INC.</v>
      </c>
      <c r="F1615" s="2">
        <v>11471</v>
      </c>
      <c r="G1615" s="2">
        <v>1</v>
      </c>
      <c r="H1615" t="s">
        <v>5018</v>
      </c>
      <c r="I1615">
        <v>5</v>
      </c>
      <c r="J1615">
        <v>1</v>
      </c>
      <c r="K1615" t="s">
        <v>39</v>
      </c>
      <c r="L1615">
        <v>43.93</v>
      </c>
      <c r="M1615" s="2" t="s">
        <v>5012</v>
      </c>
      <c r="N1615" s="85" t="s">
        <v>5019</v>
      </c>
      <c r="O1615" t="s">
        <v>36</v>
      </c>
      <c r="P1615" t="s">
        <v>5020</v>
      </c>
      <c r="Q1615" t="s">
        <v>36</v>
      </c>
      <c r="R1615">
        <v>219.65</v>
      </c>
      <c r="S1615" s="1">
        <v>45744.563933715282</v>
      </c>
      <c r="T1615" t="s">
        <v>42</v>
      </c>
      <c r="U1615" s="1">
        <v>45744.353472222218</v>
      </c>
      <c r="V1615" t="s">
        <v>43</v>
      </c>
      <c r="W1615" t="s">
        <v>36</v>
      </c>
      <c r="X1615">
        <v>0</v>
      </c>
      <c r="Y1615" t="s">
        <v>726</v>
      </c>
      <c r="Z1615">
        <v>43.93</v>
      </c>
      <c r="AA1615" t="s">
        <v>36</v>
      </c>
      <c r="AB1615">
        <v>31</v>
      </c>
      <c r="AC1615" t="s">
        <v>5015</v>
      </c>
      <c r="AD1615" t="s">
        <v>5015</v>
      </c>
      <c r="AE1615" t="s">
        <v>45</v>
      </c>
      <c r="AF1615" s="44">
        <v>55121612</v>
      </c>
      <c r="AG1615" s="18" t="s">
        <v>5021</v>
      </c>
      <c r="AH1615" s="18"/>
      <c r="AI1615" s="2" t="s">
        <v>48</v>
      </c>
      <c r="AJ1615" s="2" t="e">
        <f>VLOOKUP(A1615,'Classification Test Result'!$A$2:$D$2428,4,FALSE)</f>
        <v>#N/A</v>
      </c>
      <c r="AL1615" s="2">
        <f>_xlfn.XLOOKUP($A1615,Results!$A$2:$A$2256,Results!G$2:G$2256,"")</f>
        <v>342502</v>
      </c>
      <c r="AM1615" s="2" t="str">
        <f>_xlfn.XLOOKUP($A1615,Results!$A$2:$A$2256,Results!H$2:H$2256,"")</f>
        <v>M211000427</v>
      </c>
      <c r="AN1615" s="2" t="str">
        <f>_xlfn.XLOOKUP($A1615,Results!$A$2:$A$2256,Results!I$2:I$2256,"")</f>
        <v>BRADY WORLDWIDE</v>
      </c>
      <c r="AO1615" s="2">
        <f>_xlfn.XLOOKUP($A1615,Results!$A$2:$A$2256,Results!J$2:J$2256,"")</f>
        <v>662820899983</v>
      </c>
      <c r="AP1615" s="2">
        <f>_xlfn.XLOOKUP($A1615,Results!$A$2:$A$2256,Results!K$2:K$2256,"")</f>
        <v>39131504</v>
      </c>
      <c r="AQ1615" s="2" t="str">
        <f>_xlfn.XLOOKUP($A1615,Results!$A$2:$A$2256,Results!L$2:L$2256,"")</f>
        <v>AK10129971</v>
      </c>
      <c r="AR1615" s="2">
        <f>_xlfn.XLOOKUP($A1615,Results!$A$2:$A$2256,Results!M$2:M$2256,"")</f>
        <v>15937</v>
      </c>
      <c r="AS1615" s="2" t="str">
        <f>_xlfn.XLOOKUP($A1615,Results!$A$2:$A$2256,Results!N$2:N$2256,"")</f>
        <v>BRADY M21-1000-427 1.000INX14FT LBL</v>
      </c>
      <c r="AT1615" s="2" t="str">
        <f>_xlfn.XLOOKUP($A1615,Results!$A$2:$A$2256,Results!O$2:O$2256,"")</f>
        <v>BRADY WORLDWIDE</v>
      </c>
      <c r="AU1615" s="2" t="str">
        <f>_xlfn.XLOOKUP($A1615,Results!$A$2:$A$2256,Results!P$2:P$2256,"")</f>
        <v>BRADY WORLDWIDE INCORPORATED</v>
      </c>
      <c r="AV1615" s="2" t="str">
        <f>_xlfn.XLOOKUP($A1615,Results!$A$2:$A$2256,Results!Q$2:Q$2256,"")</f>
        <v>SINGLE_MATCH</v>
      </c>
      <c r="AW1615" s="2">
        <f>_xlfn.XLOOKUP($A1615,Results!$A$2:$A$2256,Results!R$2:R$2256,"")</f>
        <v>0.86896969021063897</v>
      </c>
      <c r="AX1615" s="2">
        <f>_xlfn.XLOOKUP($A1615,Results!$A$2:$A$2256,Results!S$2:S$2256,"")</f>
        <v>100</v>
      </c>
      <c r="AY1615" s="2">
        <f>_xlfn.XLOOKUP($A1615,Results!$A$2:$A$2256,Results!T$2:T$2256,"")</f>
        <v>100</v>
      </c>
      <c r="AZ1615" s="2">
        <f>_xlfn.XLOOKUP($A1615,Results!$A$2:$A$2256,Results!U$2:U$2256,"")</f>
        <v>100</v>
      </c>
      <c r="BA1615" s="2" t="str">
        <f>_xlfn.XLOOKUP($A1615,Results!$A$2:$A$2256,Results!V$2:V$2256,"")</f>
        <v>BRADY WORLDWIDE</v>
      </c>
      <c r="BB1615" s="2">
        <f>_xlfn.XLOOKUP($A1615,Results!$A$2:$A$2256,Results!W$2:W$2256,"")</f>
        <v>88</v>
      </c>
      <c r="BC1615" s="2">
        <f>_xlfn.XLOOKUP($A1615,Results!$A$2:$A$2256,Results!X$2:X$2256,"")</f>
        <v>39131504</v>
      </c>
      <c r="BD1615" s="2">
        <f>_xlfn.XLOOKUP($A1615,Results!$A$2:$A$2256,Results!Y$2:Y$2256,"")</f>
        <v>72</v>
      </c>
      <c r="BE1615" s="2" t="b">
        <f>_xlfn.XLOOKUP($A1615,Results!$A$2:$A$2256,Results!Z$2:Z$2256,"")</f>
        <v>1</v>
      </c>
    </row>
    <row r="1616" spans="1:57" ht="38.25" customHeight="1" x14ac:dyDescent="0.3">
      <c r="A1616">
        <v>907293</v>
      </c>
      <c r="B1616">
        <v>281790</v>
      </c>
      <c r="C1616" t="s">
        <v>36</v>
      </c>
      <c r="D1616">
        <v>9341430922</v>
      </c>
      <c r="E1616" s="2" t="str">
        <f>VLOOKUP(F1616,'RPA Vendor Data '!F$1:$G$2418,2)</f>
        <v>GRAYBAR ELECTRIC CO. INC.</v>
      </c>
      <c r="F1616" s="2">
        <v>11471</v>
      </c>
      <c r="G1616" s="2">
        <v>1</v>
      </c>
      <c r="H1616" t="s">
        <v>5023</v>
      </c>
      <c r="I1616">
        <v>2</v>
      </c>
      <c r="J1616">
        <v>1</v>
      </c>
      <c r="K1616" t="s">
        <v>39</v>
      </c>
      <c r="L1616">
        <v>225.4</v>
      </c>
      <c r="M1616" s="2" t="s">
        <v>5012</v>
      </c>
      <c r="N1616" s="85" t="s">
        <v>5024</v>
      </c>
      <c r="O1616" t="s">
        <v>36</v>
      </c>
      <c r="P1616" t="s">
        <v>5025</v>
      </c>
      <c r="Q1616" t="s">
        <v>36</v>
      </c>
      <c r="R1616">
        <v>450.8</v>
      </c>
      <c r="S1616" s="1">
        <v>45744.5641215625</v>
      </c>
      <c r="T1616" t="s">
        <v>42</v>
      </c>
      <c r="U1616" s="1">
        <v>45744.352777777778</v>
      </c>
      <c r="V1616" t="s">
        <v>43</v>
      </c>
      <c r="W1616" t="s">
        <v>36</v>
      </c>
      <c r="X1616">
        <v>0</v>
      </c>
      <c r="Y1616">
        <v>201</v>
      </c>
      <c r="Z1616" t="s">
        <v>36</v>
      </c>
      <c r="AA1616" t="s">
        <v>36</v>
      </c>
      <c r="AB1616" t="s">
        <v>36</v>
      </c>
      <c r="AC1616" t="s">
        <v>5015</v>
      </c>
      <c r="AD1616" t="s">
        <v>5015</v>
      </c>
      <c r="AE1616" t="s">
        <v>45</v>
      </c>
      <c r="AF1616" s="44">
        <v>45101520</v>
      </c>
      <c r="AG1616" s="18" t="s">
        <v>5026</v>
      </c>
      <c r="AH1616" s="18"/>
      <c r="AI1616" s="2" t="s">
        <v>48</v>
      </c>
      <c r="AJ1616" s="2" t="e">
        <f>VLOOKUP(A1616,'Classification Test Result'!$A$2:$D$2428,4,FALSE)</f>
        <v>#N/A</v>
      </c>
      <c r="AL1616" s="2">
        <f>_xlfn.XLOOKUP($A1616,Results!$A$2:$A$2256,Results!G$2:G$2256,"")</f>
        <v>884118</v>
      </c>
      <c r="AM1616" s="2" t="str">
        <f>_xlfn.XLOOKUP($A1616,Results!$A$2:$A$2256,Results!H$2:H$2256,"")</f>
        <v>M210KIT</v>
      </c>
      <c r="AN1616" s="2" t="str">
        <f>_xlfn.XLOOKUP($A1616,Results!$A$2:$A$2256,Results!I$2:I$2256,"")</f>
        <v>BRADY CORPORATION</v>
      </c>
      <c r="AO1616" s="2">
        <f>_xlfn.XLOOKUP($A1616,Results!$A$2:$A$2256,Results!J$2:J$2256,"")</f>
        <v>888434559505</v>
      </c>
      <c r="AP1616" s="2">
        <f>_xlfn.XLOOKUP($A1616,Results!$A$2:$A$2256,Results!K$2:K$2256,"")</f>
        <v>45101520</v>
      </c>
      <c r="AQ1616" s="2">
        <f>_xlfn.XLOOKUP($A1616,Results!$A$2:$A$2256,Results!L$2:L$2256,"")</f>
        <v>0</v>
      </c>
      <c r="AR1616" s="2">
        <f>_xlfn.XLOOKUP($A1616,Results!$A$2:$A$2256,Results!M$2:M$2256,"")</f>
        <v>306496</v>
      </c>
      <c r="AS1616" s="2" t="str">
        <f>_xlfn.XLOOKUP($A1616,Results!$A$2:$A$2256,Results!N$2:N$2256,"")</f>
        <v>BRADD M210-KIT LBL MAKER KT</v>
      </c>
      <c r="AT1616" s="2" t="str">
        <f>_xlfn.XLOOKUP($A1616,Results!$A$2:$A$2256,Results!O$2:O$2256,"")</f>
        <v>BRADY CORPORATION</v>
      </c>
      <c r="AU1616" s="2">
        <f>_xlfn.XLOOKUP($A1616,Results!$A$2:$A$2256,Results!P$2:P$2256,"")</f>
        <v>0</v>
      </c>
      <c r="AV1616" s="2" t="str">
        <f>_xlfn.XLOOKUP($A1616,Results!$A$2:$A$2256,Results!Q$2:Q$2256,"")</f>
        <v>NO_VALID_MATCHES</v>
      </c>
      <c r="AW1616" s="2" t="str">
        <f>_xlfn.XLOOKUP($A1616,Results!$A$2:$A$2256,Results!R$2:R$2256,"")</f>
        <v>0.7166108528112308</v>
      </c>
      <c r="AX1616" s="2">
        <f>_xlfn.XLOOKUP($A1616,Results!$A$2:$A$2256,Results!S$2:S$2256,"")</f>
        <v>85</v>
      </c>
      <c r="AY1616" s="2">
        <f>_xlfn.XLOOKUP($A1616,Results!$A$2:$A$2256,Results!T$2:T$2256,"")</f>
        <v>54</v>
      </c>
      <c r="AZ1616" s="2">
        <f>_xlfn.XLOOKUP($A1616,Results!$A$2:$A$2256,Results!U$2:U$2256,"")</f>
        <v>68</v>
      </c>
      <c r="BA1616" s="2" t="str">
        <f>_xlfn.XLOOKUP($A1616,Results!$A$2:$A$2256,Results!V$2:V$2256,"")</f>
        <v>BRADY CORPORATION</v>
      </c>
      <c r="BB1616" s="2">
        <f>_xlfn.XLOOKUP($A1616,Results!$A$2:$A$2256,Results!W$2:W$2256,"")</f>
        <v>83</v>
      </c>
      <c r="BC1616" s="2">
        <f>_xlfn.XLOOKUP($A1616,Results!$A$2:$A$2256,Results!X$2:X$2256,"")</f>
        <v>45101500</v>
      </c>
      <c r="BD1616" s="2">
        <f>_xlfn.XLOOKUP($A1616,Results!$A$2:$A$2256,Results!Y$2:Y$2256,"")</f>
        <v>67</v>
      </c>
      <c r="BE1616" s="2" t="b">
        <f>_xlfn.XLOOKUP($A1616,Results!$A$2:$A$2256,Results!Z$2:Z$2256,"")</f>
        <v>1</v>
      </c>
    </row>
    <row r="1617" spans="1:57" ht="38.25" customHeight="1" x14ac:dyDescent="0.3">
      <c r="A1617">
        <v>907294</v>
      </c>
      <c r="B1617">
        <v>281683</v>
      </c>
      <c r="C1617" t="s">
        <v>36</v>
      </c>
      <c r="D1617" t="s">
        <v>1273</v>
      </c>
      <c r="E1617" s="2" t="str">
        <f>VLOOKUP(F1617,'RPA Vendor Data '!F$1:$G$2418,2)</f>
        <v>CED - SAN FRANCISCO</v>
      </c>
      <c r="F1617" s="2">
        <v>17154</v>
      </c>
      <c r="G1617" s="2">
        <v>4</v>
      </c>
      <c r="H1617" t="s">
        <v>5027</v>
      </c>
      <c r="I1617">
        <v>3</v>
      </c>
      <c r="J1617" t="s">
        <v>58</v>
      </c>
      <c r="K1617" t="s">
        <v>58</v>
      </c>
      <c r="L1617">
        <v>396.99</v>
      </c>
      <c r="M1617" s="2" t="s">
        <v>4759</v>
      </c>
      <c r="N1617" s="85" t="s">
        <v>5028</v>
      </c>
      <c r="O1617" t="s">
        <v>36</v>
      </c>
      <c r="P1617" t="s">
        <v>36</v>
      </c>
      <c r="Q1617" t="s">
        <v>36</v>
      </c>
      <c r="R1617">
        <v>11.91</v>
      </c>
      <c r="S1617" s="1">
        <v>45744.522003819453</v>
      </c>
      <c r="T1617" t="s">
        <v>42</v>
      </c>
      <c r="U1617" s="1">
        <v>45744.294444444437</v>
      </c>
      <c r="V1617" t="s">
        <v>43</v>
      </c>
      <c r="W1617" t="s">
        <v>36</v>
      </c>
      <c r="X1617">
        <v>0</v>
      </c>
      <c r="Y1617">
        <v>0</v>
      </c>
      <c r="Z1617">
        <v>396.99</v>
      </c>
      <c r="AA1617" t="s">
        <v>36</v>
      </c>
      <c r="AB1617">
        <v>94</v>
      </c>
      <c r="AC1617" t="s">
        <v>4227</v>
      </c>
      <c r="AD1617" t="s">
        <v>4227</v>
      </c>
      <c r="AE1617" t="s">
        <v>45</v>
      </c>
      <c r="AF1617" s="44">
        <v>39121304</v>
      </c>
      <c r="AG1617" s="18" t="s">
        <v>5029</v>
      </c>
      <c r="AI1617" s="2" t="s">
        <v>48</v>
      </c>
      <c r="AJ1617" s="2" t="e">
        <f>VLOOKUP(A1617,'Classification Test Result'!$A$2:$D$2428,4,FALSE)</f>
        <v>#N/A</v>
      </c>
      <c r="AL1617" s="2">
        <f>_xlfn.XLOOKUP($A1617,Results!$A$2:$A$2256,Results!G$2:G$2256,"")</f>
        <v>336677</v>
      </c>
      <c r="AM1617" s="2" t="str">
        <f>_xlfn.XLOOKUP($A1617,Results!$A$2:$A$2256,Results!H$2:H$2256,"")</f>
        <v>LB42CG</v>
      </c>
      <c r="AN1617" s="2" t="str">
        <f>_xlfn.XLOOKUP($A1617,Results!$A$2:$A$2256,Results!I$2:I$2256,"")</f>
        <v>BRIDGEPORT FITTING</v>
      </c>
      <c r="AO1617" s="2">
        <f>_xlfn.XLOOKUP($A1617,Results!$A$2:$A$2256,Results!J$2:J$2256,"")</f>
        <v>781747036421</v>
      </c>
      <c r="AP1617" s="2">
        <f>_xlfn.XLOOKUP($A1617,Results!$A$2:$A$2256,Results!K$2:K$2256,"")</f>
        <v>39121700</v>
      </c>
      <c r="AQ1617" s="2" t="str">
        <f>_xlfn.XLOOKUP($A1617,Results!$A$2:$A$2256,Results!L$2:L$2256,"")</f>
        <v>AK10624187</v>
      </c>
      <c r="AR1617" s="2">
        <f>_xlfn.XLOOKUP($A1617,Results!$A$2:$A$2256,Results!M$2:M$2256,"")</f>
        <v>410141</v>
      </c>
      <c r="AS1617" s="2" t="str">
        <f>_xlfn.XLOOKUP($A1617,Results!$A$2:$A$2256,Results!N$2:N$2256,"")</f>
        <v>BRDGPORT LB-42CG 3/4 AL BODY ASBLY</v>
      </c>
      <c r="AT1617" s="2" t="str">
        <f>_xlfn.XLOOKUP($A1617,Results!$A$2:$A$2256,Results!O$2:O$2256,"")</f>
        <v>BRIDGEPORT FITTING</v>
      </c>
      <c r="AU1617" s="2" t="str">
        <f>_xlfn.XLOOKUP($A1617,Results!$A$2:$A$2256,Results!P$2:P$2256,"")</f>
        <v>BPT</v>
      </c>
      <c r="AV1617" s="2" t="str">
        <f>_xlfn.XLOOKUP($A1617,Results!$A$2:$A$2256,Results!Q$2:Q$2256,"")</f>
        <v>SINGLE_MATCH</v>
      </c>
      <c r="AW1617" s="2" t="str">
        <f>_xlfn.XLOOKUP($A1617,Results!$A$2:$A$2256,Results!R$2:R$2256,"")</f>
        <v>0.7888841982711875</v>
      </c>
      <c r="AX1617" s="2">
        <f>_xlfn.XLOOKUP($A1617,Results!$A$2:$A$2256,Results!S$2:S$2256,"")</f>
        <v>100</v>
      </c>
      <c r="AY1617" s="2">
        <f>_xlfn.XLOOKUP($A1617,Results!$A$2:$A$2256,Results!T$2:T$2256,"")</f>
        <v>100</v>
      </c>
      <c r="AZ1617" s="2">
        <f>_xlfn.XLOOKUP($A1617,Results!$A$2:$A$2256,Results!U$2:U$2256,"")</f>
        <v>100</v>
      </c>
      <c r="BA1617" s="2" t="str">
        <f>_xlfn.XLOOKUP($A1617,Results!$A$2:$A$2256,Results!V$2:V$2256,"")</f>
        <v>BRIDGEPORT FITTING</v>
      </c>
      <c r="BB1617" s="2">
        <f>_xlfn.XLOOKUP($A1617,Results!$A$2:$A$2256,Results!W$2:W$2256,"")</f>
        <v>83</v>
      </c>
      <c r="BC1617" s="2">
        <f>_xlfn.XLOOKUP($A1617,Results!$A$2:$A$2256,Results!X$2:X$2256,"")</f>
        <v>39121700</v>
      </c>
      <c r="BD1617" s="2">
        <f>_xlfn.XLOOKUP($A1617,Results!$A$2:$A$2256,Results!Y$2:Y$2256,"")</f>
        <v>83</v>
      </c>
      <c r="BE1617" s="2" t="b">
        <f>_xlfn.XLOOKUP($A1617,Results!$A$2:$A$2256,Results!Z$2:Z$2256,"")</f>
        <v>1</v>
      </c>
    </row>
    <row r="1618" spans="1:57" ht="38.25" customHeight="1" x14ac:dyDescent="0.3">
      <c r="A1618">
        <v>907295</v>
      </c>
      <c r="B1618">
        <v>281683</v>
      </c>
      <c r="C1618" t="s">
        <v>36</v>
      </c>
      <c r="D1618" t="s">
        <v>1273</v>
      </c>
      <c r="E1618" s="2" t="str">
        <f>VLOOKUP(F1618,'RPA Vendor Data '!F$1:$G$2418,2)</f>
        <v>CED - SAN FRANCISCO</v>
      </c>
      <c r="F1618" s="2">
        <v>17154</v>
      </c>
      <c r="G1618" s="2">
        <v>10</v>
      </c>
      <c r="H1618" t="s">
        <v>5030</v>
      </c>
      <c r="I1618">
        <v>3</v>
      </c>
      <c r="J1618" t="s">
        <v>58</v>
      </c>
      <c r="K1618" t="s">
        <v>58</v>
      </c>
      <c r="L1618">
        <v>342.07</v>
      </c>
      <c r="M1618" s="2" t="s">
        <v>4759</v>
      </c>
      <c r="N1618" s="85" t="s">
        <v>5031</v>
      </c>
      <c r="O1618" t="s">
        <v>36</v>
      </c>
      <c r="P1618" t="s">
        <v>36</v>
      </c>
      <c r="Q1618" t="s">
        <v>36</v>
      </c>
      <c r="R1618">
        <v>10.26</v>
      </c>
      <c r="S1618" s="1">
        <v>45744.522076539353</v>
      </c>
      <c r="T1618" t="s">
        <v>42</v>
      </c>
      <c r="U1618" s="1">
        <v>45744.294444444437</v>
      </c>
      <c r="V1618" t="s">
        <v>43</v>
      </c>
      <c r="W1618" t="s">
        <v>36</v>
      </c>
      <c r="X1618">
        <v>0</v>
      </c>
      <c r="Y1618">
        <v>0</v>
      </c>
      <c r="Z1618">
        <v>342.07</v>
      </c>
      <c r="AA1618" t="s">
        <v>36</v>
      </c>
      <c r="AB1618">
        <v>94</v>
      </c>
      <c r="AC1618" t="s">
        <v>4227</v>
      </c>
      <c r="AD1618" t="s">
        <v>4227</v>
      </c>
      <c r="AE1618" t="s">
        <v>45</v>
      </c>
      <c r="AF1618" s="44">
        <v>39131708</v>
      </c>
      <c r="AG1618" s="18" t="s">
        <v>5032</v>
      </c>
      <c r="AI1618" s="2" t="s">
        <v>48</v>
      </c>
      <c r="AJ1618" s="2" t="e">
        <f>VLOOKUP(A1618,'Classification Test Result'!$A$2:$D$2428,4,FALSE)</f>
        <v>#N/A</v>
      </c>
      <c r="AL1618" s="2">
        <f>_xlfn.XLOOKUP($A1618,Results!$A$2:$A$2256,Results!G$2:G$2256,"")</f>
        <v>337320</v>
      </c>
      <c r="AM1618" s="2" t="str">
        <f>_xlfn.XLOOKUP($A1618,Results!$A$2:$A$2256,Results!H$2:H$2256,"")</f>
        <v>LB41CG</v>
      </c>
      <c r="AN1618" s="2" t="str">
        <f>_xlfn.XLOOKUP($A1618,Results!$A$2:$A$2256,Results!I$2:I$2256,"")</f>
        <v>BRIDGEPORT FITTING</v>
      </c>
      <c r="AO1618" s="2">
        <f>_xlfn.XLOOKUP($A1618,Results!$A$2:$A$2256,Results!J$2:J$2256,"")</f>
        <v>781747036414</v>
      </c>
      <c r="AP1618" s="2">
        <f>_xlfn.XLOOKUP($A1618,Results!$A$2:$A$2256,Results!K$2:K$2256,"")</f>
        <v>39121700</v>
      </c>
      <c r="AQ1618" s="2" t="str">
        <f>_xlfn.XLOOKUP($A1618,Results!$A$2:$A$2256,Results!L$2:L$2256,"")</f>
        <v>AK10624184</v>
      </c>
      <c r="AR1618" s="2">
        <f>_xlfn.XLOOKUP($A1618,Results!$A$2:$A$2256,Results!M$2:M$2256,"")</f>
        <v>741734</v>
      </c>
      <c r="AS1618" s="2" t="str">
        <f>_xlfn.XLOOKUP($A1618,Results!$A$2:$A$2256,Results!N$2:N$2256,"")</f>
        <v>BRDGPORT LB-41CG 1/2 AL BODY ASBLY</v>
      </c>
      <c r="AT1618" s="2" t="str">
        <f>_xlfn.XLOOKUP($A1618,Results!$A$2:$A$2256,Results!O$2:O$2256,"")</f>
        <v>BRIDGEPORT FITTING</v>
      </c>
      <c r="AU1618" s="2" t="str">
        <f>_xlfn.XLOOKUP($A1618,Results!$A$2:$A$2256,Results!P$2:P$2256,"")</f>
        <v>BPT</v>
      </c>
      <c r="AV1618" s="2" t="str">
        <f>_xlfn.XLOOKUP($A1618,Results!$A$2:$A$2256,Results!Q$2:Q$2256,"")</f>
        <v>SINGLE_MATCH</v>
      </c>
      <c r="AW1618" s="2">
        <f>_xlfn.XLOOKUP($A1618,Results!$A$2:$A$2256,Results!R$2:R$2256,"")</f>
        <v>0.79511031746404803</v>
      </c>
      <c r="AX1618" s="2">
        <f>_xlfn.XLOOKUP($A1618,Results!$A$2:$A$2256,Results!S$2:S$2256,"")</f>
        <v>100</v>
      </c>
      <c r="AY1618" s="2">
        <f>_xlfn.XLOOKUP($A1618,Results!$A$2:$A$2256,Results!T$2:T$2256,"")</f>
        <v>100</v>
      </c>
      <c r="AZ1618" s="2">
        <f>_xlfn.XLOOKUP($A1618,Results!$A$2:$A$2256,Results!U$2:U$2256,"")</f>
        <v>100</v>
      </c>
      <c r="BA1618" s="2" t="str">
        <f>_xlfn.XLOOKUP($A1618,Results!$A$2:$A$2256,Results!V$2:V$2256,"")</f>
        <v>BRIDGEPORT FITTING</v>
      </c>
      <c r="BB1618" s="2">
        <f>_xlfn.XLOOKUP($A1618,Results!$A$2:$A$2256,Results!W$2:W$2256,"")</f>
        <v>83</v>
      </c>
      <c r="BC1618" s="2">
        <f>_xlfn.XLOOKUP($A1618,Results!$A$2:$A$2256,Results!X$2:X$2256,"")</f>
        <v>39121700</v>
      </c>
      <c r="BD1618" s="2">
        <f>_xlfn.XLOOKUP($A1618,Results!$A$2:$A$2256,Results!Y$2:Y$2256,"")</f>
        <v>83</v>
      </c>
      <c r="BE1618" s="2" t="b">
        <f>_xlfn.XLOOKUP($A1618,Results!$A$2:$A$2256,Results!Z$2:Z$2256,"")</f>
        <v>1</v>
      </c>
    </row>
    <row r="1619" spans="1:57" ht="38.25" customHeight="1" x14ac:dyDescent="0.3">
      <c r="A1619">
        <v>907296</v>
      </c>
      <c r="B1619">
        <v>281991</v>
      </c>
      <c r="C1619" t="s">
        <v>36</v>
      </c>
      <c r="D1619" t="s">
        <v>2408</v>
      </c>
      <c r="E1619" s="2" t="str">
        <f>VLOOKUP(F1619,'RPA Vendor Data '!F$1:$G$2418,2)</f>
        <v>FROST ELECTRIC SUPPLY CO</v>
      </c>
      <c r="F1619" s="2">
        <v>11364</v>
      </c>
      <c r="G1619" s="2">
        <v>1</v>
      </c>
      <c r="H1619" t="s">
        <v>5035</v>
      </c>
      <c r="I1619">
        <v>1</v>
      </c>
      <c r="J1619" t="s">
        <v>65</v>
      </c>
      <c r="K1619" t="s">
        <v>39</v>
      </c>
      <c r="L1619">
        <v>18.25</v>
      </c>
      <c r="M1619" s="2" t="s">
        <v>5036</v>
      </c>
      <c r="N1619" s="85" t="s">
        <v>5037</v>
      </c>
      <c r="O1619" t="s">
        <v>36</v>
      </c>
      <c r="P1619" t="s">
        <v>36</v>
      </c>
      <c r="Q1619">
        <v>346271010</v>
      </c>
      <c r="R1619">
        <v>18.25</v>
      </c>
      <c r="S1619" s="1">
        <v>45744.896919479157</v>
      </c>
      <c r="T1619" t="s">
        <v>42</v>
      </c>
      <c r="U1619" s="1">
        <v>45744.668749999997</v>
      </c>
      <c r="V1619" t="s">
        <v>43</v>
      </c>
      <c r="W1619" t="s">
        <v>36</v>
      </c>
      <c r="X1619">
        <v>1</v>
      </c>
      <c r="Y1619" t="s">
        <v>54</v>
      </c>
      <c r="Z1619" t="s">
        <v>36</v>
      </c>
      <c r="AA1619">
        <v>18.25</v>
      </c>
      <c r="AB1619" t="s">
        <v>36</v>
      </c>
      <c r="AC1619" t="s">
        <v>5038</v>
      </c>
      <c r="AD1619" t="s">
        <v>5038</v>
      </c>
      <c r="AE1619" t="s">
        <v>45</v>
      </c>
      <c r="AF1619" s="44" t="s">
        <v>46</v>
      </c>
      <c r="AG1619" s="18" t="s">
        <v>5039</v>
      </c>
      <c r="AH1619" s="18"/>
      <c r="AI1619" s="2" t="s">
        <v>48</v>
      </c>
      <c r="AJ1619" s="2" t="e">
        <f>VLOOKUP(A1619,'Classification Test Result'!$A$2:$D$2428,4,FALSE)</f>
        <v>#N/A</v>
      </c>
      <c r="AL1619" s="2">
        <f>_xlfn.XLOOKUP($A1619,Results!$A$2:$A$2256,Results!G$2:G$2256,"")</f>
        <v>0</v>
      </c>
      <c r="AM1619" s="2">
        <f>_xlfn.XLOOKUP($A1619,Results!$A$2:$A$2256,Results!H$2:H$2256,"")</f>
        <v>0</v>
      </c>
      <c r="AN1619" s="2">
        <f>_xlfn.XLOOKUP($A1619,Results!$A$2:$A$2256,Results!I$2:I$2256,"")</f>
        <v>0</v>
      </c>
      <c r="AO1619" s="2">
        <f>_xlfn.XLOOKUP($A1619,Results!$A$2:$A$2256,Results!J$2:J$2256,"")</f>
        <v>0</v>
      </c>
      <c r="AP1619" s="2">
        <f>_xlfn.XLOOKUP($A1619,Results!$A$2:$A$2256,Results!K$2:K$2256,"")</f>
        <v>0</v>
      </c>
      <c r="AQ1619" s="2">
        <f>_xlfn.XLOOKUP($A1619,Results!$A$2:$A$2256,Results!L$2:L$2256,"")</f>
        <v>0</v>
      </c>
      <c r="AR1619" s="2">
        <f>_xlfn.XLOOKUP($A1619,Results!$A$2:$A$2256,Results!M$2:M$2256,"")</f>
        <v>0</v>
      </c>
      <c r="AS1619" s="2">
        <f>_xlfn.XLOOKUP($A1619,Results!$A$2:$A$2256,Results!N$2:N$2256,"")</f>
        <v>0</v>
      </c>
      <c r="AT1619" s="2" t="str">
        <f>_xlfn.XLOOKUP($A1619,Results!$A$2:$A$2256,Results!O$2:O$2256,"")</f>
        <v>BOSCH</v>
      </c>
      <c r="AU1619" s="2" t="str">
        <f>_xlfn.XLOOKUP($A1619,Results!$A$2:$A$2256,Results!P$2:P$2256,"")</f>
        <v>BOSCH</v>
      </c>
      <c r="AV1619" s="2" t="str">
        <f>_xlfn.XLOOKUP($A1619,Results!$A$2:$A$2256,Results!Q$2:Q$2256,"")</f>
        <v>MULTIPLE_MATCHES_ONE_VALID</v>
      </c>
      <c r="AW1619" s="2">
        <f>_xlfn.XLOOKUP($A1619,Results!$A$2:$A$2256,Results!R$2:R$2256,"")</f>
        <v>0</v>
      </c>
      <c r="AX1619" s="2">
        <f>_xlfn.XLOOKUP($A1619,Results!$A$2:$A$2256,Results!S$2:S$2256,"")</f>
        <v>0</v>
      </c>
      <c r="AY1619" s="2">
        <f>_xlfn.XLOOKUP($A1619,Results!$A$2:$A$2256,Results!T$2:T$2256,"")</f>
        <v>50</v>
      </c>
      <c r="AZ1619" s="2">
        <f>_xlfn.XLOOKUP($A1619,Results!$A$2:$A$2256,Results!U$2:U$2256,"")</f>
        <v>0</v>
      </c>
      <c r="BA1619" s="2" t="str">
        <f>_xlfn.XLOOKUP($A1619,Results!$A$2:$A$2256,Results!V$2:V$2256,"")</f>
        <v>MAKITA</v>
      </c>
      <c r="BB1619" s="2">
        <f>_xlfn.XLOOKUP($A1619,Results!$A$2:$A$2256,Results!W$2:W$2256,"")</f>
        <v>64</v>
      </c>
      <c r="BC1619" s="2">
        <f>_xlfn.XLOOKUP($A1619,Results!$A$2:$A$2256,Results!X$2:X$2256,"")</f>
        <v>27112802</v>
      </c>
      <c r="BD1619" s="2">
        <f>_xlfn.XLOOKUP($A1619,Results!$A$2:$A$2256,Results!Y$2:Y$2256,"")</f>
        <v>80</v>
      </c>
      <c r="BE1619" s="2" t="b">
        <f>_xlfn.XLOOKUP($A1619,Results!$A$2:$A$2256,Results!Z$2:Z$2256,"")</f>
        <v>1</v>
      </c>
    </row>
    <row r="1620" spans="1:57" ht="38.25" customHeight="1" x14ac:dyDescent="0.3">
      <c r="A1620">
        <v>907297</v>
      </c>
      <c r="B1620">
        <v>281960</v>
      </c>
      <c r="C1620" t="s">
        <v>36</v>
      </c>
      <c r="D1620" t="s">
        <v>5040</v>
      </c>
      <c r="E1620" s="2" t="str">
        <f>VLOOKUP(F1620,'RPA Vendor Data '!F$1:$G$2418,2)</f>
        <v>FROST ELECTRIC SUPPLY CO</v>
      </c>
      <c r="F1620" s="2">
        <v>11364</v>
      </c>
      <c r="G1620" s="2">
        <v>1</v>
      </c>
      <c r="H1620" t="s">
        <v>5041</v>
      </c>
      <c r="I1620">
        <v>4</v>
      </c>
      <c r="J1620" t="s">
        <v>65</v>
      </c>
      <c r="K1620" t="s">
        <v>39</v>
      </c>
      <c r="L1620">
        <v>1.91</v>
      </c>
      <c r="M1620" s="2" t="s">
        <v>5036</v>
      </c>
      <c r="N1620" s="85" t="s">
        <v>5042</v>
      </c>
      <c r="O1620" t="s">
        <v>36</v>
      </c>
      <c r="P1620" t="s">
        <v>36</v>
      </c>
      <c r="Q1620">
        <v>346328745</v>
      </c>
      <c r="R1620">
        <v>7.64</v>
      </c>
      <c r="S1620" s="1">
        <v>45744.875932025461</v>
      </c>
      <c r="T1620" t="s">
        <v>42</v>
      </c>
      <c r="U1620" s="1">
        <v>45744.661805555559</v>
      </c>
      <c r="V1620" t="s">
        <v>43</v>
      </c>
      <c r="W1620" t="s">
        <v>36</v>
      </c>
      <c r="X1620">
        <v>0</v>
      </c>
      <c r="Y1620">
        <v>201</v>
      </c>
      <c r="Z1620" t="s">
        <v>36</v>
      </c>
      <c r="AA1620" t="s">
        <v>36</v>
      </c>
      <c r="AB1620" t="s">
        <v>36</v>
      </c>
      <c r="AC1620" t="s">
        <v>5038</v>
      </c>
      <c r="AD1620" t="s">
        <v>5038</v>
      </c>
      <c r="AE1620" t="s">
        <v>45</v>
      </c>
      <c r="AF1620" s="44" t="s">
        <v>46</v>
      </c>
      <c r="AG1620" s="18" t="s">
        <v>5043</v>
      </c>
      <c r="AH1620" s="18"/>
      <c r="AI1620" s="2" t="s">
        <v>48</v>
      </c>
      <c r="AJ1620" s="2" t="e">
        <f>VLOOKUP(A1620,'Classification Test Result'!$A$2:$D$2428,4,FALSE)</f>
        <v>#N/A</v>
      </c>
      <c r="AL1620" s="2">
        <f>_xlfn.XLOOKUP($A1620,Results!$A$2:$A$2256,Results!G$2:G$2256,"")</f>
        <v>0</v>
      </c>
      <c r="AM1620" s="2">
        <f>_xlfn.XLOOKUP($A1620,Results!$A$2:$A$2256,Results!H$2:H$2256,"")</f>
        <v>0</v>
      </c>
      <c r="AN1620" s="2">
        <f>_xlfn.XLOOKUP($A1620,Results!$A$2:$A$2256,Results!I$2:I$2256,"")</f>
        <v>0</v>
      </c>
      <c r="AO1620" s="2">
        <f>_xlfn.XLOOKUP($A1620,Results!$A$2:$A$2256,Results!J$2:J$2256,"")</f>
        <v>0</v>
      </c>
      <c r="AP1620" s="2">
        <f>_xlfn.XLOOKUP($A1620,Results!$A$2:$A$2256,Results!K$2:K$2256,"")</f>
        <v>0</v>
      </c>
      <c r="AQ1620" s="2">
        <f>_xlfn.XLOOKUP($A1620,Results!$A$2:$A$2256,Results!L$2:L$2256,"")</f>
        <v>0</v>
      </c>
      <c r="AR1620" s="2">
        <f>_xlfn.XLOOKUP($A1620,Results!$A$2:$A$2256,Results!M$2:M$2256,"")</f>
        <v>0</v>
      </c>
      <c r="AS1620" s="2">
        <f>_xlfn.XLOOKUP($A1620,Results!$A$2:$A$2256,Results!N$2:N$2256,"")</f>
        <v>0</v>
      </c>
      <c r="AT1620" s="2" t="str">
        <f>_xlfn.XLOOKUP($A1620,Results!$A$2:$A$2256,Results!O$2:O$2256,"")</f>
        <v>BOSCH</v>
      </c>
      <c r="AU1620" s="2" t="str">
        <f>_xlfn.XLOOKUP($A1620,Results!$A$2:$A$2256,Results!P$2:P$2256,"")</f>
        <v>BOSCH</v>
      </c>
      <c r="AV1620" s="2" t="str">
        <f>_xlfn.XLOOKUP($A1620,Results!$A$2:$A$2256,Results!Q$2:Q$2256,"")</f>
        <v>SINGLE_MATCH</v>
      </c>
      <c r="AW1620" s="2">
        <f>_xlfn.XLOOKUP($A1620,Results!$A$2:$A$2256,Results!R$2:R$2256,"")</f>
        <v>0</v>
      </c>
      <c r="AX1620" s="2">
        <f>_xlfn.XLOOKUP($A1620,Results!$A$2:$A$2256,Results!S$2:S$2256,"")</f>
        <v>0</v>
      </c>
      <c r="AY1620" s="2">
        <f>_xlfn.XLOOKUP($A1620,Results!$A$2:$A$2256,Results!T$2:T$2256,"")</f>
        <v>85</v>
      </c>
      <c r="AZ1620" s="2">
        <f>_xlfn.XLOOKUP($A1620,Results!$A$2:$A$2256,Results!U$2:U$2256,"")</f>
        <v>0</v>
      </c>
      <c r="BA1620" s="2">
        <f>_xlfn.XLOOKUP($A1620,Results!$A$2:$A$2256,Results!V$2:V$2256,"")</f>
        <v>0</v>
      </c>
      <c r="BB1620" s="2">
        <f>_xlfn.XLOOKUP($A1620,Results!$A$2:$A$2256,Results!W$2:W$2256,"")</f>
        <v>0</v>
      </c>
      <c r="BC1620" s="2">
        <f>_xlfn.XLOOKUP($A1620,Results!$A$2:$A$2256,Results!X$2:X$2256,"")</f>
        <v>27110000</v>
      </c>
      <c r="BD1620" s="2">
        <f>_xlfn.XLOOKUP($A1620,Results!$A$2:$A$2256,Results!Y$2:Y$2256,"")</f>
        <v>63</v>
      </c>
      <c r="BE1620" s="2">
        <f>_xlfn.XLOOKUP($A1620,Results!$A$2:$A$2256,Results!Z$2:Z$2256,"")</f>
        <v>0</v>
      </c>
    </row>
    <row r="1621" spans="1:57" ht="38.25" customHeight="1" x14ac:dyDescent="0.3">
      <c r="A1621">
        <v>907298</v>
      </c>
      <c r="B1621">
        <v>281971</v>
      </c>
      <c r="C1621" t="s">
        <v>36</v>
      </c>
      <c r="D1621" t="s">
        <v>1148</v>
      </c>
      <c r="E1621" s="2" t="str">
        <f>VLOOKUP(F1621,'RPA Vendor Data '!F$1:$G$2418,2)</f>
        <v>FROST ELECTRIC SUPPLY CO</v>
      </c>
      <c r="F1621" s="2">
        <v>11364</v>
      </c>
      <c r="G1621" s="2">
        <v>2</v>
      </c>
      <c r="H1621" t="s">
        <v>5044</v>
      </c>
      <c r="I1621">
        <v>4</v>
      </c>
      <c r="J1621" t="s">
        <v>65</v>
      </c>
      <c r="K1621" t="s">
        <v>39</v>
      </c>
      <c r="L1621">
        <v>1.66</v>
      </c>
      <c r="M1621" s="2" t="s">
        <v>5036</v>
      </c>
      <c r="N1621" s="85" t="s">
        <v>5045</v>
      </c>
      <c r="O1621" t="s">
        <v>36</v>
      </c>
      <c r="P1621" t="s">
        <v>36</v>
      </c>
      <c r="Q1621">
        <v>346328738</v>
      </c>
      <c r="R1621">
        <v>6.64</v>
      </c>
      <c r="S1621" s="1">
        <v>45744.87564903935</v>
      </c>
      <c r="T1621" t="s">
        <v>42</v>
      </c>
      <c r="U1621" s="1">
        <v>45744.663888888892</v>
      </c>
      <c r="V1621" t="s">
        <v>43</v>
      </c>
      <c r="W1621" t="s">
        <v>36</v>
      </c>
      <c r="X1621">
        <v>0</v>
      </c>
      <c r="Y1621">
        <v>201</v>
      </c>
      <c r="Z1621" t="s">
        <v>36</v>
      </c>
      <c r="AA1621" t="s">
        <v>36</v>
      </c>
      <c r="AB1621" t="s">
        <v>36</v>
      </c>
      <c r="AC1621" t="s">
        <v>5038</v>
      </c>
      <c r="AD1621" t="s">
        <v>5038</v>
      </c>
      <c r="AE1621" t="s">
        <v>45</v>
      </c>
      <c r="AF1621" s="44" t="s">
        <v>46</v>
      </c>
      <c r="AG1621" s="18" t="s">
        <v>5046</v>
      </c>
      <c r="AH1621" s="18"/>
      <c r="AI1621" s="2" t="s">
        <v>48</v>
      </c>
      <c r="AJ1621" s="2" t="e">
        <f>VLOOKUP(A1621,'Classification Test Result'!$A$2:$D$2428,4,FALSE)</f>
        <v>#N/A</v>
      </c>
      <c r="AL1621" s="2">
        <f>_xlfn.XLOOKUP($A1621,Results!$A$2:$A$2256,Results!G$2:G$2256,"")</f>
        <v>0</v>
      </c>
      <c r="AM1621" s="2">
        <f>_xlfn.XLOOKUP($A1621,Results!$A$2:$A$2256,Results!H$2:H$2256,"")</f>
        <v>0</v>
      </c>
      <c r="AN1621" s="2">
        <f>_xlfn.XLOOKUP($A1621,Results!$A$2:$A$2256,Results!I$2:I$2256,"")</f>
        <v>0</v>
      </c>
      <c r="AO1621" s="2">
        <f>_xlfn.XLOOKUP($A1621,Results!$A$2:$A$2256,Results!J$2:J$2256,"")</f>
        <v>0</v>
      </c>
      <c r="AP1621" s="2">
        <f>_xlfn.XLOOKUP($A1621,Results!$A$2:$A$2256,Results!K$2:K$2256,"")</f>
        <v>0</v>
      </c>
      <c r="AQ1621" s="2">
        <f>_xlfn.XLOOKUP($A1621,Results!$A$2:$A$2256,Results!L$2:L$2256,"")</f>
        <v>0</v>
      </c>
      <c r="AR1621" s="2">
        <f>_xlfn.XLOOKUP($A1621,Results!$A$2:$A$2256,Results!M$2:M$2256,"")</f>
        <v>0</v>
      </c>
      <c r="AS1621" s="2">
        <f>_xlfn.XLOOKUP($A1621,Results!$A$2:$A$2256,Results!N$2:N$2256,"")</f>
        <v>0</v>
      </c>
      <c r="AT1621" s="2" t="str">
        <f>_xlfn.XLOOKUP($A1621,Results!$A$2:$A$2256,Results!O$2:O$2256,"")</f>
        <v>BOSCH</v>
      </c>
      <c r="AU1621" s="2" t="str">
        <f>_xlfn.XLOOKUP($A1621,Results!$A$2:$A$2256,Results!P$2:P$2256,"")</f>
        <v>BOSCH</v>
      </c>
      <c r="AV1621" s="2" t="str">
        <f>_xlfn.XLOOKUP($A1621,Results!$A$2:$A$2256,Results!Q$2:Q$2256,"")</f>
        <v>SINGLE_MATCH</v>
      </c>
      <c r="AW1621" s="2">
        <f>_xlfn.XLOOKUP($A1621,Results!$A$2:$A$2256,Results!R$2:R$2256,"")</f>
        <v>0</v>
      </c>
      <c r="AX1621" s="2">
        <f>_xlfn.XLOOKUP($A1621,Results!$A$2:$A$2256,Results!S$2:S$2256,"")</f>
        <v>0</v>
      </c>
      <c r="AY1621" s="2">
        <f>_xlfn.XLOOKUP($A1621,Results!$A$2:$A$2256,Results!T$2:T$2256,"")</f>
        <v>85</v>
      </c>
      <c r="AZ1621" s="2">
        <f>_xlfn.XLOOKUP($A1621,Results!$A$2:$A$2256,Results!U$2:U$2256,"")</f>
        <v>0</v>
      </c>
      <c r="BA1621" s="2">
        <f>_xlfn.XLOOKUP($A1621,Results!$A$2:$A$2256,Results!V$2:V$2256,"")</f>
        <v>0</v>
      </c>
      <c r="BB1621" s="2">
        <f>_xlfn.XLOOKUP($A1621,Results!$A$2:$A$2256,Results!W$2:W$2256,"")</f>
        <v>0</v>
      </c>
      <c r="BC1621" s="2">
        <f>_xlfn.XLOOKUP($A1621,Results!$A$2:$A$2256,Results!X$2:X$2256,"")</f>
        <v>27110000</v>
      </c>
      <c r="BD1621" s="2">
        <f>_xlfn.XLOOKUP($A1621,Results!$A$2:$A$2256,Results!Y$2:Y$2256,"")</f>
        <v>63</v>
      </c>
      <c r="BE1621" s="2">
        <f>_xlfn.XLOOKUP($A1621,Results!$A$2:$A$2256,Results!Z$2:Z$2256,"")</f>
        <v>0</v>
      </c>
    </row>
    <row r="1622" spans="1:57" ht="38.25" customHeight="1" x14ac:dyDescent="0.3">
      <c r="A1622">
        <v>907299</v>
      </c>
      <c r="B1622">
        <v>281971</v>
      </c>
      <c r="C1622" t="s">
        <v>36</v>
      </c>
      <c r="D1622" t="s">
        <v>1148</v>
      </c>
      <c r="E1622" s="2" t="str">
        <f>VLOOKUP(F1622,'RPA Vendor Data '!F$1:$G$2418,2)</f>
        <v>FROST ELECTRIC SUPPLY CO</v>
      </c>
      <c r="F1622" s="2">
        <v>11364</v>
      </c>
      <c r="G1622" s="2">
        <v>3</v>
      </c>
      <c r="H1622" t="s">
        <v>5047</v>
      </c>
      <c r="I1622">
        <v>4</v>
      </c>
      <c r="J1622" t="s">
        <v>65</v>
      </c>
      <c r="K1622" t="s">
        <v>39</v>
      </c>
      <c r="L1622">
        <v>1.59</v>
      </c>
      <c r="M1622" s="2" t="s">
        <v>5036</v>
      </c>
      <c r="N1622" s="85" t="s">
        <v>5048</v>
      </c>
      <c r="O1622" t="s">
        <v>36</v>
      </c>
      <c r="P1622" t="s">
        <v>36</v>
      </c>
      <c r="Q1622">
        <v>346332643</v>
      </c>
      <c r="R1622">
        <v>6.36</v>
      </c>
      <c r="S1622" s="1">
        <v>45744.875658715267</v>
      </c>
      <c r="T1622" t="s">
        <v>42</v>
      </c>
      <c r="U1622" s="1">
        <v>45744.663888888892</v>
      </c>
      <c r="V1622" t="s">
        <v>43</v>
      </c>
      <c r="W1622" t="s">
        <v>36</v>
      </c>
      <c r="X1622">
        <v>0</v>
      </c>
      <c r="Y1622">
        <v>201</v>
      </c>
      <c r="Z1622" t="s">
        <v>36</v>
      </c>
      <c r="AA1622" t="s">
        <v>36</v>
      </c>
      <c r="AB1622" t="s">
        <v>36</v>
      </c>
      <c r="AC1622" t="s">
        <v>5038</v>
      </c>
      <c r="AD1622" t="s">
        <v>5038</v>
      </c>
      <c r="AE1622" t="s">
        <v>45</v>
      </c>
      <c r="AF1622" s="44" t="s">
        <v>46</v>
      </c>
      <c r="AG1622" s="18" t="s">
        <v>5049</v>
      </c>
      <c r="AH1622" s="18"/>
      <c r="AI1622" s="2" t="s">
        <v>48</v>
      </c>
      <c r="AJ1622" s="2" t="e">
        <f>VLOOKUP(A1622,'Classification Test Result'!$A$2:$D$2428,4,FALSE)</f>
        <v>#N/A</v>
      </c>
      <c r="AL1622" s="2">
        <f>_xlfn.XLOOKUP($A1622,Results!$A$2:$A$2256,Results!G$2:G$2256,"")</f>
        <v>0</v>
      </c>
      <c r="AM1622" s="2">
        <f>_xlfn.XLOOKUP($A1622,Results!$A$2:$A$2256,Results!H$2:H$2256,"")</f>
        <v>0</v>
      </c>
      <c r="AN1622" s="2">
        <f>_xlfn.XLOOKUP($A1622,Results!$A$2:$A$2256,Results!I$2:I$2256,"")</f>
        <v>0</v>
      </c>
      <c r="AO1622" s="2">
        <f>_xlfn.XLOOKUP($A1622,Results!$A$2:$A$2256,Results!J$2:J$2256,"")</f>
        <v>0</v>
      </c>
      <c r="AP1622" s="2">
        <f>_xlfn.XLOOKUP($A1622,Results!$A$2:$A$2256,Results!K$2:K$2256,"")</f>
        <v>0</v>
      </c>
      <c r="AQ1622" s="2">
        <f>_xlfn.XLOOKUP($A1622,Results!$A$2:$A$2256,Results!L$2:L$2256,"")</f>
        <v>0</v>
      </c>
      <c r="AR1622" s="2">
        <f>_xlfn.XLOOKUP($A1622,Results!$A$2:$A$2256,Results!M$2:M$2256,"")</f>
        <v>0</v>
      </c>
      <c r="AS1622" s="2">
        <f>_xlfn.XLOOKUP($A1622,Results!$A$2:$A$2256,Results!N$2:N$2256,"")</f>
        <v>0</v>
      </c>
      <c r="AT1622" s="2" t="str">
        <f>_xlfn.XLOOKUP($A1622,Results!$A$2:$A$2256,Results!O$2:O$2256,"")</f>
        <v>BOSCH</v>
      </c>
      <c r="AU1622" s="2" t="str">
        <f>_xlfn.XLOOKUP($A1622,Results!$A$2:$A$2256,Results!P$2:P$2256,"")</f>
        <v>BOSCH</v>
      </c>
      <c r="AV1622" s="2" t="str">
        <f>_xlfn.XLOOKUP($A1622,Results!$A$2:$A$2256,Results!Q$2:Q$2256,"")</f>
        <v>SINGLE_MATCH</v>
      </c>
      <c r="AW1622" s="2">
        <f>_xlfn.XLOOKUP($A1622,Results!$A$2:$A$2256,Results!R$2:R$2256,"")</f>
        <v>0</v>
      </c>
      <c r="AX1622" s="2">
        <f>_xlfn.XLOOKUP($A1622,Results!$A$2:$A$2256,Results!S$2:S$2256,"")</f>
        <v>0</v>
      </c>
      <c r="AY1622" s="2">
        <f>_xlfn.XLOOKUP($A1622,Results!$A$2:$A$2256,Results!T$2:T$2256,"")</f>
        <v>85</v>
      </c>
      <c r="AZ1622" s="2">
        <f>_xlfn.XLOOKUP($A1622,Results!$A$2:$A$2256,Results!U$2:U$2256,"")</f>
        <v>0</v>
      </c>
      <c r="BA1622" s="2" t="str">
        <f>_xlfn.XLOOKUP($A1622,Results!$A$2:$A$2256,Results!V$2:V$2256,"")</f>
        <v>MAKITA</v>
      </c>
      <c r="BB1622" s="2">
        <f>_xlfn.XLOOKUP($A1622,Results!$A$2:$A$2256,Results!W$2:W$2256,"")</f>
        <v>62</v>
      </c>
      <c r="BC1622" s="2">
        <f>_xlfn.XLOOKUP($A1622,Results!$A$2:$A$2256,Results!X$2:X$2256,"")</f>
        <v>27112700</v>
      </c>
      <c r="BD1622" s="2">
        <f>_xlfn.XLOOKUP($A1622,Results!$A$2:$A$2256,Results!Y$2:Y$2256,"")</f>
        <v>62</v>
      </c>
      <c r="BE1622" s="2" t="b">
        <f>_xlfn.XLOOKUP($A1622,Results!$A$2:$A$2256,Results!Z$2:Z$2256,"")</f>
        <v>1</v>
      </c>
    </row>
    <row r="1623" spans="1:57" ht="38.25" customHeight="1" x14ac:dyDescent="0.3">
      <c r="A1623">
        <v>907300</v>
      </c>
      <c r="B1623">
        <v>281368</v>
      </c>
      <c r="C1623" t="s">
        <v>36</v>
      </c>
      <c r="D1623" t="s">
        <v>2462</v>
      </c>
      <c r="E1623" s="2" t="str">
        <f>VLOOKUP(F1623,'RPA Vendor Data '!F$1:$G$2418,2)</f>
        <v>LOEB ELECTRIC</v>
      </c>
      <c r="F1623" s="2">
        <v>12062</v>
      </c>
      <c r="G1623" s="2">
        <v>2</v>
      </c>
      <c r="H1623" t="s">
        <v>5050</v>
      </c>
      <c r="I1623">
        <v>4</v>
      </c>
      <c r="J1623" t="s">
        <v>65</v>
      </c>
      <c r="K1623" t="s">
        <v>39</v>
      </c>
      <c r="L1623">
        <v>11.092000000000001</v>
      </c>
      <c r="M1623" s="2" t="s">
        <v>681</v>
      </c>
      <c r="N1623" s="85" t="s">
        <v>5051</v>
      </c>
      <c r="O1623" t="s">
        <v>36</v>
      </c>
      <c r="P1623" t="s">
        <v>36</v>
      </c>
      <c r="Q1623" t="s">
        <v>36</v>
      </c>
      <c r="R1623">
        <v>44.37</v>
      </c>
      <c r="S1623" s="1">
        <v>45744.25108923611</v>
      </c>
      <c r="T1623" t="s">
        <v>42</v>
      </c>
      <c r="U1623" s="1">
        <v>45744.025000000001</v>
      </c>
      <c r="V1623" t="s">
        <v>43</v>
      </c>
      <c r="W1623" t="s">
        <v>36</v>
      </c>
      <c r="X1623">
        <v>0</v>
      </c>
      <c r="Y1623">
        <v>999</v>
      </c>
      <c r="Z1623" t="s">
        <v>36</v>
      </c>
      <c r="AA1623" t="s">
        <v>36</v>
      </c>
      <c r="AB1623" t="s">
        <v>36</v>
      </c>
      <c r="AC1623" t="s">
        <v>49</v>
      </c>
      <c r="AD1623" t="s">
        <v>49</v>
      </c>
      <c r="AE1623" t="s">
        <v>45</v>
      </c>
      <c r="AF1623" s="44" t="s">
        <v>46</v>
      </c>
      <c r="AG1623" s="18" t="s">
        <v>5052</v>
      </c>
      <c r="AI1623" s="2" t="s">
        <v>48</v>
      </c>
      <c r="AJ1623" s="2" t="e">
        <f>VLOOKUP(A1623,'Classification Test Result'!$A$2:$D$2428,4,FALSE)</f>
        <v>#N/A</v>
      </c>
      <c r="AL1623" s="2">
        <f>_xlfn.XLOOKUP($A1623,Results!$A$2:$A$2256,Results!G$2:G$2256,"")</f>
        <v>0</v>
      </c>
      <c r="AM1623" s="2">
        <f>_xlfn.XLOOKUP($A1623,Results!$A$2:$A$2256,Results!H$2:H$2256,"")</f>
        <v>0</v>
      </c>
      <c r="AN1623" s="2">
        <f>_xlfn.XLOOKUP($A1623,Results!$A$2:$A$2256,Results!I$2:I$2256,"")</f>
        <v>0</v>
      </c>
      <c r="AO1623" s="2">
        <f>_xlfn.XLOOKUP($A1623,Results!$A$2:$A$2256,Results!J$2:J$2256,"")</f>
        <v>0</v>
      </c>
      <c r="AP1623" s="2">
        <f>_xlfn.XLOOKUP($A1623,Results!$A$2:$A$2256,Results!K$2:K$2256,"")</f>
        <v>0</v>
      </c>
      <c r="AQ1623" s="2">
        <f>_xlfn.XLOOKUP($A1623,Results!$A$2:$A$2256,Results!L$2:L$2256,"")</f>
        <v>0</v>
      </c>
      <c r="AR1623" s="2">
        <f>_xlfn.XLOOKUP($A1623,Results!$A$2:$A$2256,Results!M$2:M$2256,"")</f>
        <v>0</v>
      </c>
      <c r="AS1623" s="2">
        <f>_xlfn.XLOOKUP($A1623,Results!$A$2:$A$2256,Results!N$2:N$2256,"")</f>
        <v>0</v>
      </c>
      <c r="AT1623" s="2">
        <f>_xlfn.XLOOKUP($A1623,Results!$A$2:$A$2256,Results!O$2:O$2256,"")</f>
        <v>0</v>
      </c>
      <c r="AU1623" s="2">
        <f>_xlfn.XLOOKUP($A1623,Results!$A$2:$A$2256,Results!P$2:P$2256,"")</f>
        <v>0</v>
      </c>
      <c r="AV1623" s="2">
        <f>_xlfn.XLOOKUP($A1623,Results!$A$2:$A$2256,Results!Q$2:Q$2256,"")</f>
        <v>0</v>
      </c>
      <c r="AW1623" s="2">
        <f>_xlfn.XLOOKUP($A1623,Results!$A$2:$A$2256,Results!R$2:R$2256,"")</f>
        <v>0</v>
      </c>
      <c r="AX1623" s="2">
        <f>_xlfn.XLOOKUP($A1623,Results!$A$2:$A$2256,Results!S$2:S$2256,"")</f>
        <v>0</v>
      </c>
      <c r="AY1623" s="2">
        <f>_xlfn.XLOOKUP($A1623,Results!$A$2:$A$2256,Results!T$2:T$2256,"")</f>
        <v>0</v>
      </c>
      <c r="AZ1623" s="2">
        <f>_xlfn.XLOOKUP($A1623,Results!$A$2:$A$2256,Results!U$2:U$2256,"")</f>
        <v>0</v>
      </c>
      <c r="BA1623" s="2" t="str">
        <f>_xlfn.XLOOKUP($A1623,Results!$A$2:$A$2256,Results!V$2:V$2256,"")</f>
        <v>SOUTHWIRE</v>
      </c>
      <c r="BB1623" s="2">
        <f>_xlfn.XLOOKUP($A1623,Results!$A$2:$A$2256,Results!W$2:W$2256,"")</f>
        <v>77</v>
      </c>
      <c r="BC1623" s="2">
        <f>_xlfn.XLOOKUP($A1623,Results!$A$2:$A$2256,Results!X$2:X$2256,"")</f>
        <v>39122221</v>
      </c>
      <c r="BD1623" s="2">
        <f>_xlfn.XLOOKUP($A1623,Results!$A$2:$A$2256,Results!Y$2:Y$2256,"")</f>
        <v>77</v>
      </c>
      <c r="BE1623" s="2" t="b">
        <f>_xlfn.XLOOKUP($A1623,Results!$A$2:$A$2256,Results!Z$2:Z$2256,"")</f>
        <v>1</v>
      </c>
    </row>
    <row r="1624" spans="1:57" ht="38.25" customHeight="1" x14ac:dyDescent="0.3">
      <c r="A1624">
        <v>907301</v>
      </c>
      <c r="B1624">
        <v>281371</v>
      </c>
      <c r="C1624" t="s">
        <v>36</v>
      </c>
      <c r="D1624" t="s">
        <v>5053</v>
      </c>
      <c r="E1624" s="2" t="str">
        <f>VLOOKUP(F1624,'RPA Vendor Data '!F$1:$G$2418,2)</f>
        <v>LOEB ELECTRIC</v>
      </c>
      <c r="F1624" s="2">
        <v>12062</v>
      </c>
      <c r="G1624" s="2">
        <v>1</v>
      </c>
      <c r="H1624" t="s">
        <v>5054</v>
      </c>
      <c r="I1624">
        <v>4</v>
      </c>
      <c r="J1624" t="s">
        <v>389</v>
      </c>
      <c r="K1624" t="s">
        <v>58</v>
      </c>
      <c r="L1624">
        <v>551.08100000000002</v>
      </c>
      <c r="M1624" s="2" t="s">
        <v>5055</v>
      </c>
      <c r="N1624" s="85" t="s">
        <v>5056</v>
      </c>
      <c r="O1624" t="s">
        <v>36</v>
      </c>
      <c r="P1624" t="s">
        <v>36</v>
      </c>
      <c r="Q1624" t="s">
        <v>36</v>
      </c>
      <c r="R1624">
        <v>22.04</v>
      </c>
      <c r="S1624" s="1">
        <v>45744.251003854173</v>
      </c>
      <c r="T1624" t="s">
        <v>42</v>
      </c>
      <c r="U1624" s="1">
        <v>45744.025000000001</v>
      </c>
      <c r="V1624" t="s">
        <v>43</v>
      </c>
      <c r="W1624" t="s">
        <v>36</v>
      </c>
      <c r="X1624">
        <v>1</v>
      </c>
      <c r="Y1624">
        <v>999</v>
      </c>
      <c r="Z1624" t="s">
        <v>36</v>
      </c>
      <c r="AA1624" t="s">
        <v>36</v>
      </c>
      <c r="AB1624" t="s">
        <v>36</v>
      </c>
      <c r="AC1624" t="s">
        <v>49</v>
      </c>
      <c r="AD1624" t="s">
        <v>49</v>
      </c>
      <c r="AE1624" t="s">
        <v>45</v>
      </c>
      <c r="AF1624" s="44" t="s">
        <v>46</v>
      </c>
      <c r="AG1624" s="2" t="s">
        <v>1668</v>
      </c>
      <c r="AI1624" s="2" t="s">
        <v>48</v>
      </c>
      <c r="AJ1624" s="2" t="e">
        <f>VLOOKUP(A1624,'Classification Test Result'!$A$2:$D$2428,4,FALSE)</f>
        <v>#N/A</v>
      </c>
      <c r="AL1624" s="2">
        <f>_xlfn.XLOOKUP($A1624,Results!$A$2:$A$2256,Results!G$2:G$2256,"")</f>
        <v>0</v>
      </c>
      <c r="AM1624" s="2">
        <f>_xlfn.XLOOKUP($A1624,Results!$A$2:$A$2256,Results!H$2:H$2256,"")</f>
        <v>0</v>
      </c>
      <c r="AN1624" s="2">
        <f>_xlfn.XLOOKUP($A1624,Results!$A$2:$A$2256,Results!I$2:I$2256,"")</f>
        <v>0</v>
      </c>
      <c r="AO1624" s="2">
        <f>_xlfn.XLOOKUP($A1624,Results!$A$2:$A$2256,Results!J$2:J$2256,"")</f>
        <v>0</v>
      </c>
      <c r="AP1624" s="2">
        <f>_xlfn.XLOOKUP($A1624,Results!$A$2:$A$2256,Results!K$2:K$2256,"")</f>
        <v>0</v>
      </c>
      <c r="AQ1624" s="2">
        <f>_xlfn.XLOOKUP($A1624,Results!$A$2:$A$2256,Results!L$2:L$2256,"")</f>
        <v>0</v>
      </c>
      <c r="AR1624" s="2">
        <f>_xlfn.XLOOKUP($A1624,Results!$A$2:$A$2256,Results!M$2:M$2256,"")</f>
        <v>0</v>
      </c>
      <c r="AS1624" s="2">
        <f>_xlfn.XLOOKUP($A1624,Results!$A$2:$A$2256,Results!N$2:N$2256,"")</f>
        <v>0</v>
      </c>
      <c r="AT1624" s="2">
        <f>_xlfn.XLOOKUP($A1624,Results!$A$2:$A$2256,Results!O$2:O$2256,"")</f>
        <v>0</v>
      </c>
      <c r="AU1624" s="2">
        <f>_xlfn.XLOOKUP($A1624,Results!$A$2:$A$2256,Results!P$2:P$2256,"")</f>
        <v>0</v>
      </c>
      <c r="AV1624" s="2">
        <f>_xlfn.XLOOKUP($A1624,Results!$A$2:$A$2256,Results!Q$2:Q$2256,"")</f>
        <v>0</v>
      </c>
      <c r="AW1624" s="2">
        <f>_xlfn.XLOOKUP($A1624,Results!$A$2:$A$2256,Results!R$2:R$2256,"")</f>
        <v>0</v>
      </c>
      <c r="AX1624" s="2">
        <f>_xlfn.XLOOKUP($A1624,Results!$A$2:$A$2256,Results!S$2:S$2256,"")</f>
        <v>0</v>
      </c>
      <c r="AY1624" s="2">
        <f>_xlfn.XLOOKUP($A1624,Results!$A$2:$A$2256,Results!T$2:T$2256,"")</f>
        <v>0</v>
      </c>
      <c r="AZ1624" s="2">
        <f>_xlfn.XLOOKUP($A1624,Results!$A$2:$A$2256,Results!U$2:U$2256,"")</f>
        <v>0</v>
      </c>
      <c r="BA1624" s="2" t="str">
        <f>_xlfn.XLOOKUP($A1624,Results!$A$2:$A$2256,Results!V$2:V$2256,"")</f>
        <v>EATON</v>
      </c>
      <c r="BB1624" s="2">
        <f>_xlfn.XLOOKUP($A1624,Results!$A$2:$A$2256,Results!W$2:W$2256,"")</f>
        <v>77</v>
      </c>
      <c r="BC1624" s="2">
        <f>_xlfn.XLOOKUP($A1624,Results!$A$2:$A$2256,Results!X$2:X$2256,"")</f>
        <v>31161616</v>
      </c>
      <c r="BD1624" s="2">
        <f>_xlfn.XLOOKUP($A1624,Results!$A$2:$A$2256,Results!Y$2:Y$2256,"")</f>
        <v>77</v>
      </c>
      <c r="BE1624" s="2" t="b">
        <f>_xlfn.XLOOKUP($A1624,Results!$A$2:$A$2256,Results!Z$2:Z$2256,"")</f>
        <v>1</v>
      </c>
    </row>
    <row r="1625" spans="1:57" ht="38.25" customHeight="1" x14ac:dyDescent="0.3">
      <c r="A1625">
        <v>907302</v>
      </c>
      <c r="B1625">
        <v>281381</v>
      </c>
      <c r="C1625" t="s">
        <v>36</v>
      </c>
      <c r="D1625" t="s">
        <v>5057</v>
      </c>
      <c r="E1625" s="2" t="str">
        <f>VLOOKUP(F1625,'RPA Vendor Data '!F$1:$G$2418,2)</f>
        <v>LOEB ELECTRIC</v>
      </c>
      <c r="F1625" s="2">
        <v>12062</v>
      </c>
      <c r="G1625" s="2">
        <v>1</v>
      </c>
      <c r="H1625" t="s">
        <v>5054</v>
      </c>
      <c r="I1625">
        <v>6</v>
      </c>
      <c r="J1625" t="s">
        <v>389</v>
      </c>
      <c r="K1625" t="s">
        <v>58</v>
      </c>
      <c r="L1625">
        <v>551.08100000000002</v>
      </c>
      <c r="M1625" s="2" t="s">
        <v>5055</v>
      </c>
      <c r="N1625" s="85" t="s">
        <v>5056</v>
      </c>
      <c r="O1625" t="s">
        <v>36</v>
      </c>
      <c r="P1625" t="s">
        <v>36</v>
      </c>
      <c r="Q1625" t="s">
        <v>36</v>
      </c>
      <c r="R1625">
        <v>33.06</v>
      </c>
      <c r="S1625" s="1">
        <v>45744.250736458343</v>
      </c>
      <c r="T1625" t="s">
        <v>42</v>
      </c>
      <c r="U1625" s="1">
        <v>45744.02847222222</v>
      </c>
      <c r="V1625" t="s">
        <v>43</v>
      </c>
      <c r="W1625" t="s">
        <v>36</v>
      </c>
      <c r="X1625">
        <v>4</v>
      </c>
      <c r="Y1625">
        <v>999</v>
      </c>
      <c r="Z1625" t="s">
        <v>36</v>
      </c>
      <c r="AA1625" t="s">
        <v>36</v>
      </c>
      <c r="AB1625" t="s">
        <v>36</v>
      </c>
      <c r="AC1625" t="s">
        <v>49</v>
      </c>
      <c r="AD1625" t="s">
        <v>49</v>
      </c>
      <c r="AE1625" t="s">
        <v>45</v>
      </c>
      <c r="AF1625" s="44" t="s">
        <v>46</v>
      </c>
      <c r="AG1625" s="2" t="s">
        <v>1668</v>
      </c>
      <c r="AI1625" s="2" t="s">
        <v>48</v>
      </c>
      <c r="AJ1625" s="2" t="e">
        <f>VLOOKUP(A1625,'Classification Test Result'!$A$2:$D$2428,4,FALSE)</f>
        <v>#N/A</v>
      </c>
      <c r="AL1625" s="2">
        <f>_xlfn.XLOOKUP($A1625,Results!$A$2:$A$2256,Results!G$2:G$2256,"")</f>
        <v>0</v>
      </c>
      <c r="AM1625" s="2">
        <f>_xlfn.XLOOKUP($A1625,Results!$A$2:$A$2256,Results!H$2:H$2256,"")</f>
        <v>0</v>
      </c>
      <c r="AN1625" s="2">
        <f>_xlfn.XLOOKUP($A1625,Results!$A$2:$A$2256,Results!I$2:I$2256,"")</f>
        <v>0</v>
      </c>
      <c r="AO1625" s="2">
        <f>_xlfn.XLOOKUP($A1625,Results!$A$2:$A$2256,Results!J$2:J$2256,"")</f>
        <v>0</v>
      </c>
      <c r="AP1625" s="2">
        <f>_xlfn.XLOOKUP($A1625,Results!$A$2:$A$2256,Results!K$2:K$2256,"")</f>
        <v>0</v>
      </c>
      <c r="AQ1625" s="2">
        <f>_xlfn.XLOOKUP($A1625,Results!$A$2:$A$2256,Results!L$2:L$2256,"")</f>
        <v>0</v>
      </c>
      <c r="AR1625" s="2">
        <f>_xlfn.XLOOKUP($A1625,Results!$A$2:$A$2256,Results!M$2:M$2256,"")</f>
        <v>0</v>
      </c>
      <c r="AS1625" s="2">
        <f>_xlfn.XLOOKUP($A1625,Results!$A$2:$A$2256,Results!N$2:N$2256,"")</f>
        <v>0</v>
      </c>
      <c r="AT1625" s="2">
        <f>_xlfn.XLOOKUP($A1625,Results!$A$2:$A$2256,Results!O$2:O$2256,"")</f>
        <v>0</v>
      </c>
      <c r="AU1625" s="2">
        <f>_xlfn.XLOOKUP($A1625,Results!$A$2:$A$2256,Results!P$2:P$2256,"")</f>
        <v>0</v>
      </c>
      <c r="AV1625" s="2">
        <f>_xlfn.XLOOKUP($A1625,Results!$A$2:$A$2256,Results!Q$2:Q$2256,"")</f>
        <v>0</v>
      </c>
      <c r="AW1625" s="2">
        <f>_xlfn.XLOOKUP($A1625,Results!$A$2:$A$2256,Results!R$2:R$2256,"")</f>
        <v>0</v>
      </c>
      <c r="AX1625" s="2">
        <f>_xlfn.XLOOKUP($A1625,Results!$A$2:$A$2256,Results!S$2:S$2256,"")</f>
        <v>0</v>
      </c>
      <c r="AY1625" s="2">
        <f>_xlfn.XLOOKUP($A1625,Results!$A$2:$A$2256,Results!T$2:T$2256,"")</f>
        <v>0</v>
      </c>
      <c r="AZ1625" s="2">
        <f>_xlfn.XLOOKUP($A1625,Results!$A$2:$A$2256,Results!U$2:U$2256,"")</f>
        <v>0</v>
      </c>
      <c r="BA1625" s="2" t="str">
        <f>_xlfn.XLOOKUP($A1625,Results!$A$2:$A$2256,Results!V$2:V$2256,"")</f>
        <v>EATON</v>
      </c>
      <c r="BB1625" s="2">
        <f>_xlfn.XLOOKUP($A1625,Results!$A$2:$A$2256,Results!W$2:W$2256,"")</f>
        <v>77</v>
      </c>
      <c r="BC1625" s="2">
        <f>_xlfn.XLOOKUP($A1625,Results!$A$2:$A$2256,Results!X$2:X$2256,"")</f>
        <v>31161616</v>
      </c>
      <c r="BD1625" s="2">
        <f>_xlfn.XLOOKUP($A1625,Results!$A$2:$A$2256,Results!Y$2:Y$2256,"")</f>
        <v>77</v>
      </c>
      <c r="BE1625" s="2" t="b">
        <f>_xlfn.XLOOKUP($A1625,Results!$A$2:$A$2256,Results!Z$2:Z$2256,"")</f>
        <v>1</v>
      </c>
    </row>
    <row r="1626" spans="1:57" ht="38.25" customHeight="1" x14ac:dyDescent="0.3">
      <c r="A1626">
        <v>907303</v>
      </c>
      <c r="B1626">
        <v>281591</v>
      </c>
      <c r="C1626" t="s">
        <v>36</v>
      </c>
      <c r="D1626" t="s">
        <v>2476</v>
      </c>
      <c r="E1626" s="2" t="str">
        <f>VLOOKUP(F1626,'RPA Vendor Data '!F$1:$G$2418,2)</f>
        <v>LOEB ELECTRIC</v>
      </c>
      <c r="F1626" s="2">
        <v>12062</v>
      </c>
      <c r="G1626" s="2">
        <v>3</v>
      </c>
      <c r="H1626" t="s">
        <v>5058</v>
      </c>
      <c r="I1626">
        <v>500</v>
      </c>
      <c r="J1626" t="s">
        <v>389</v>
      </c>
      <c r="K1626" t="s">
        <v>58</v>
      </c>
      <c r="L1626">
        <v>118.986</v>
      </c>
      <c r="M1626" s="2" t="s">
        <v>36</v>
      </c>
      <c r="N1626" s="85" t="s">
        <v>5059</v>
      </c>
      <c r="O1626" t="s">
        <v>36</v>
      </c>
      <c r="P1626" t="s">
        <v>36</v>
      </c>
      <c r="Q1626" t="s">
        <v>36</v>
      </c>
      <c r="R1626">
        <v>594.92999999999995</v>
      </c>
      <c r="S1626" s="1">
        <v>45744.481813310187</v>
      </c>
      <c r="T1626" t="s">
        <v>42</v>
      </c>
      <c r="U1626" s="1">
        <v>45744.25</v>
      </c>
      <c r="V1626" t="s">
        <v>43</v>
      </c>
      <c r="W1626" t="s">
        <v>36</v>
      </c>
      <c r="X1626">
        <v>0</v>
      </c>
      <c r="Y1626">
        <v>999</v>
      </c>
      <c r="Z1626" t="s">
        <v>36</v>
      </c>
      <c r="AA1626" t="s">
        <v>36</v>
      </c>
      <c r="AB1626" t="s">
        <v>36</v>
      </c>
      <c r="AC1626" t="s">
        <v>49</v>
      </c>
      <c r="AD1626" t="s">
        <v>49</v>
      </c>
      <c r="AE1626" t="s">
        <v>45</v>
      </c>
      <c r="AG1626" s="18" t="s">
        <v>5060</v>
      </c>
      <c r="AI1626" s="2" t="s">
        <v>48</v>
      </c>
      <c r="AJ1626" s="2" t="e">
        <f>VLOOKUP(A1626,'Classification Test Result'!$A$2:$D$2428,4,FALSE)</f>
        <v>#N/A</v>
      </c>
      <c r="AL1626" s="2">
        <f>_xlfn.XLOOKUP($A1626,Results!$A$2:$A$2256,Results!G$2:G$2256,"")</f>
        <v>0</v>
      </c>
      <c r="AM1626" s="2">
        <f>_xlfn.XLOOKUP($A1626,Results!$A$2:$A$2256,Results!H$2:H$2256,"")</f>
        <v>0</v>
      </c>
      <c r="AN1626" s="2">
        <f>_xlfn.XLOOKUP($A1626,Results!$A$2:$A$2256,Results!I$2:I$2256,"")</f>
        <v>0</v>
      </c>
      <c r="AO1626" s="2">
        <f>_xlfn.XLOOKUP($A1626,Results!$A$2:$A$2256,Results!J$2:J$2256,"")</f>
        <v>0</v>
      </c>
      <c r="AP1626" s="2">
        <f>_xlfn.XLOOKUP($A1626,Results!$A$2:$A$2256,Results!K$2:K$2256,"")</f>
        <v>0</v>
      </c>
      <c r="AQ1626" s="2">
        <f>_xlfn.XLOOKUP($A1626,Results!$A$2:$A$2256,Results!L$2:L$2256,"")</f>
        <v>0</v>
      </c>
      <c r="AR1626" s="2">
        <f>_xlfn.XLOOKUP($A1626,Results!$A$2:$A$2256,Results!M$2:M$2256,"")</f>
        <v>0</v>
      </c>
      <c r="AS1626" s="2">
        <f>_xlfn.XLOOKUP($A1626,Results!$A$2:$A$2256,Results!N$2:N$2256,"")</f>
        <v>0</v>
      </c>
      <c r="AT1626" s="2">
        <f>_xlfn.XLOOKUP($A1626,Results!$A$2:$A$2256,Results!O$2:O$2256,"")</f>
        <v>0</v>
      </c>
      <c r="AU1626" s="2">
        <f>_xlfn.XLOOKUP($A1626,Results!$A$2:$A$2256,Results!P$2:P$2256,"")</f>
        <v>0</v>
      </c>
      <c r="AV1626" s="2">
        <f>_xlfn.XLOOKUP($A1626,Results!$A$2:$A$2256,Results!Q$2:Q$2256,"")</f>
        <v>0</v>
      </c>
      <c r="AW1626" s="2">
        <f>_xlfn.XLOOKUP($A1626,Results!$A$2:$A$2256,Results!R$2:R$2256,"")</f>
        <v>0</v>
      </c>
      <c r="AX1626" s="2">
        <f>_xlfn.XLOOKUP($A1626,Results!$A$2:$A$2256,Results!S$2:S$2256,"")</f>
        <v>0</v>
      </c>
      <c r="AY1626" s="2">
        <f>_xlfn.XLOOKUP($A1626,Results!$A$2:$A$2256,Results!T$2:T$2256,"")</f>
        <v>0</v>
      </c>
      <c r="AZ1626" s="2">
        <f>_xlfn.XLOOKUP($A1626,Results!$A$2:$A$2256,Results!U$2:U$2256,"")</f>
        <v>0</v>
      </c>
      <c r="BA1626" s="2" t="str">
        <f>_xlfn.XLOOKUP($A1626,Results!$A$2:$A$2256,Results!V$2:V$2256,"")</f>
        <v>EATON</v>
      </c>
      <c r="BB1626" s="2">
        <f>_xlfn.XLOOKUP($A1626,Results!$A$2:$A$2256,Results!W$2:W$2256,"")</f>
        <v>62</v>
      </c>
      <c r="BC1626" s="2">
        <f>_xlfn.XLOOKUP($A1626,Results!$A$2:$A$2256,Results!X$2:X$2256,"")</f>
        <v>31162906</v>
      </c>
      <c r="BD1626" s="2">
        <f>_xlfn.XLOOKUP($A1626,Results!$A$2:$A$2256,Results!Y$2:Y$2256,"")</f>
        <v>62</v>
      </c>
      <c r="BE1626" s="2" t="b">
        <f>_xlfn.XLOOKUP($A1626,Results!$A$2:$A$2256,Results!Z$2:Z$2256,"")</f>
        <v>1</v>
      </c>
    </row>
    <row r="1627" spans="1:57" ht="38.25" customHeight="1" x14ac:dyDescent="0.3">
      <c r="A1627">
        <v>907304</v>
      </c>
      <c r="B1627">
        <v>281787</v>
      </c>
      <c r="C1627" t="s">
        <v>36</v>
      </c>
      <c r="D1627" t="s">
        <v>4036</v>
      </c>
      <c r="E1627" s="2" t="str">
        <f>VLOOKUP(F1627,'RPA Vendor Data '!F$1:$G$2418,2)</f>
        <v>LOEB ELECTRIC</v>
      </c>
      <c r="F1627" s="2">
        <v>12062</v>
      </c>
      <c r="G1627" s="2">
        <v>2</v>
      </c>
      <c r="H1627" t="s">
        <v>5062</v>
      </c>
      <c r="I1627">
        <v>20</v>
      </c>
      <c r="J1627" t="s">
        <v>389</v>
      </c>
      <c r="K1627" t="s">
        <v>58</v>
      </c>
      <c r="L1627">
        <v>83.95</v>
      </c>
      <c r="M1627" s="2" t="s">
        <v>36</v>
      </c>
      <c r="N1627" s="85" t="s">
        <v>36</v>
      </c>
      <c r="O1627" t="s">
        <v>36</v>
      </c>
      <c r="P1627" t="s">
        <v>36</v>
      </c>
      <c r="Q1627" t="s">
        <v>36</v>
      </c>
      <c r="R1627">
        <v>16.79</v>
      </c>
      <c r="S1627" s="1">
        <v>45744.564259409723</v>
      </c>
      <c r="T1627" t="s">
        <v>42</v>
      </c>
      <c r="U1627" s="1">
        <v>45744.352083333331</v>
      </c>
      <c r="V1627" t="s">
        <v>43</v>
      </c>
      <c r="W1627" t="s">
        <v>36</v>
      </c>
      <c r="X1627">
        <v>0</v>
      </c>
      <c r="Y1627">
        <v>999</v>
      </c>
      <c r="Z1627" t="s">
        <v>36</v>
      </c>
      <c r="AA1627" t="s">
        <v>36</v>
      </c>
      <c r="AB1627" t="s">
        <v>36</v>
      </c>
      <c r="AC1627" t="s">
        <v>49</v>
      </c>
      <c r="AD1627" t="s">
        <v>49</v>
      </c>
      <c r="AE1627" t="s">
        <v>45</v>
      </c>
      <c r="AF1627" s="44">
        <v>31162900</v>
      </c>
      <c r="AG1627" s="18" t="s">
        <v>5063</v>
      </c>
      <c r="AI1627" s="2" t="s">
        <v>48</v>
      </c>
      <c r="AJ1627" s="2" t="e">
        <f>VLOOKUP(A1627,'Classification Test Result'!$A$2:$D$2428,4,FALSE)</f>
        <v>#N/A</v>
      </c>
      <c r="AL1627" s="2">
        <f>_xlfn.XLOOKUP($A1627,Results!$A$2:$A$2256,Results!G$2:G$2256,"")</f>
        <v>0</v>
      </c>
      <c r="AM1627" s="2">
        <f>_xlfn.XLOOKUP($A1627,Results!$A$2:$A$2256,Results!H$2:H$2256,"")</f>
        <v>0</v>
      </c>
      <c r="AN1627" s="2">
        <f>_xlfn.XLOOKUP($A1627,Results!$A$2:$A$2256,Results!I$2:I$2256,"")</f>
        <v>0</v>
      </c>
      <c r="AO1627" s="2">
        <f>_xlfn.XLOOKUP($A1627,Results!$A$2:$A$2256,Results!J$2:J$2256,"")</f>
        <v>0</v>
      </c>
      <c r="AP1627" s="2">
        <f>_xlfn.XLOOKUP($A1627,Results!$A$2:$A$2256,Results!K$2:K$2256,"")</f>
        <v>0</v>
      </c>
      <c r="AQ1627" s="2">
        <f>_xlfn.XLOOKUP($A1627,Results!$A$2:$A$2256,Results!L$2:L$2256,"")</f>
        <v>0</v>
      </c>
      <c r="AR1627" s="2">
        <f>_xlfn.XLOOKUP($A1627,Results!$A$2:$A$2256,Results!M$2:M$2256,"")</f>
        <v>0</v>
      </c>
      <c r="AS1627" s="2">
        <f>_xlfn.XLOOKUP($A1627,Results!$A$2:$A$2256,Results!N$2:N$2256,"")</f>
        <v>0</v>
      </c>
      <c r="AT1627" s="2" t="str">
        <f>_xlfn.XLOOKUP($A1627,Results!$A$2:$A$2256,Results!O$2:O$2256,"")</f>
        <v>GENERIC CONDUIT/CONDUIT FITTINGS</v>
      </c>
      <c r="AU1627" s="2" t="str">
        <f>_xlfn.XLOOKUP($A1627,Results!$A$2:$A$2256,Results!P$2:P$2256,"")</f>
        <v>EMT</v>
      </c>
      <c r="AV1627" s="2" t="str">
        <f>_xlfn.XLOOKUP($A1627,Results!$A$2:$A$2256,Results!Q$2:Q$2256,"")</f>
        <v>SINGLE_MATCH</v>
      </c>
      <c r="AW1627" s="2">
        <f>_xlfn.XLOOKUP($A1627,Results!$A$2:$A$2256,Results!R$2:R$2256,"")</f>
        <v>0</v>
      </c>
      <c r="AX1627" s="2">
        <f>_xlfn.XLOOKUP($A1627,Results!$A$2:$A$2256,Results!S$2:S$2256,"")</f>
        <v>0</v>
      </c>
      <c r="AY1627" s="2">
        <f>_xlfn.XLOOKUP($A1627,Results!$A$2:$A$2256,Results!T$2:T$2256,"")</f>
        <v>60</v>
      </c>
      <c r="AZ1627" s="2">
        <f>_xlfn.XLOOKUP($A1627,Results!$A$2:$A$2256,Results!U$2:U$2256,"")</f>
        <v>0</v>
      </c>
      <c r="BA1627" s="2">
        <f>_xlfn.XLOOKUP($A1627,Results!$A$2:$A$2256,Results!V$2:V$2256,"")</f>
        <v>0</v>
      </c>
      <c r="BB1627" s="2">
        <f>_xlfn.XLOOKUP($A1627,Results!$A$2:$A$2256,Results!W$2:W$2256,"")</f>
        <v>0</v>
      </c>
      <c r="BC1627" s="2">
        <f>_xlfn.XLOOKUP($A1627,Results!$A$2:$A$2256,Results!X$2:X$2256,"")</f>
        <v>0</v>
      </c>
      <c r="BD1627" s="2">
        <f>_xlfn.XLOOKUP($A1627,Results!$A$2:$A$2256,Results!Y$2:Y$2256,"")</f>
        <v>0</v>
      </c>
      <c r="BE1627" s="2">
        <f>_xlfn.XLOOKUP($A1627,Results!$A$2:$A$2256,Results!Z$2:Z$2256,"")</f>
        <v>0</v>
      </c>
    </row>
    <row r="1628" spans="1:57" ht="38.25" customHeight="1" x14ac:dyDescent="0.3">
      <c r="A1628">
        <v>907305</v>
      </c>
      <c r="B1628">
        <v>281613</v>
      </c>
      <c r="C1628" t="s">
        <v>36</v>
      </c>
      <c r="D1628" t="s">
        <v>5064</v>
      </c>
      <c r="E1628" s="2" t="str">
        <f>VLOOKUP(F1628,'RPA Vendor Data '!F$1:$G$2418,2)</f>
        <v>LOEB ELECTRIC</v>
      </c>
      <c r="F1628" s="2">
        <v>12062</v>
      </c>
      <c r="G1628" s="2">
        <v>1</v>
      </c>
      <c r="H1628" t="s">
        <v>5065</v>
      </c>
      <c r="I1628">
        <v>4</v>
      </c>
      <c r="J1628" t="s">
        <v>65</v>
      </c>
      <c r="K1628" t="s">
        <v>39</v>
      </c>
      <c r="L1628">
        <v>11.092000000000001</v>
      </c>
      <c r="M1628" s="2" t="s">
        <v>681</v>
      </c>
      <c r="N1628" s="85" t="s">
        <v>5051</v>
      </c>
      <c r="O1628" t="s">
        <v>46</v>
      </c>
      <c r="P1628" t="s">
        <v>5052</v>
      </c>
      <c r="Q1628" t="s">
        <v>36</v>
      </c>
      <c r="R1628">
        <v>44.37</v>
      </c>
      <c r="S1628" s="1">
        <v>45744.480430752323</v>
      </c>
      <c r="T1628" t="s">
        <v>42</v>
      </c>
      <c r="U1628" s="1">
        <v>45744.254861111112</v>
      </c>
      <c r="V1628" t="s">
        <v>43</v>
      </c>
      <c r="W1628" t="s">
        <v>36</v>
      </c>
      <c r="X1628">
        <v>0</v>
      </c>
      <c r="Y1628">
        <v>999</v>
      </c>
      <c r="Z1628" t="s">
        <v>36</v>
      </c>
      <c r="AA1628" t="s">
        <v>36</v>
      </c>
      <c r="AB1628" t="s">
        <v>36</v>
      </c>
      <c r="AC1628" t="s">
        <v>49</v>
      </c>
      <c r="AD1628" t="s">
        <v>49</v>
      </c>
      <c r="AE1628" t="s">
        <v>45</v>
      </c>
      <c r="AF1628" s="44" t="s">
        <v>46</v>
      </c>
      <c r="AG1628" s="18" t="s">
        <v>5052</v>
      </c>
      <c r="AI1628" s="2" t="s">
        <v>48</v>
      </c>
      <c r="AJ1628" s="2" t="e">
        <f>VLOOKUP(A1628,'Classification Test Result'!$A$2:$D$2428,4,FALSE)</f>
        <v>#N/A</v>
      </c>
      <c r="AL1628" s="2">
        <f>_xlfn.XLOOKUP($A1628,Results!$A$2:$A$2256,Results!G$2:G$2256,"")</f>
        <v>0</v>
      </c>
      <c r="AM1628" s="2">
        <f>_xlfn.XLOOKUP($A1628,Results!$A$2:$A$2256,Results!H$2:H$2256,"")</f>
        <v>0</v>
      </c>
      <c r="AN1628" s="2">
        <f>_xlfn.XLOOKUP($A1628,Results!$A$2:$A$2256,Results!I$2:I$2256,"")</f>
        <v>0</v>
      </c>
      <c r="AO1628" s="2">
        <f>_xlfn.XLOOKUP($A1628,Results!$A$2:$A$2256,Results!J$2:J$2256,"")</f>
        <v>0</v>
      </c>
      <c r="AP1628" s="2">
        <f>_xlfn.XLOOKUP($A1628,Results!$A$2:$A$2256,Results!K$2:K$2256,"")</f>
        <v>0</v>
      </c>
      <c r="AQ1628" s="2">
        <f>_xlfn.XLOOKUP($A1628,Results!$A$2:$A$2256,Results!L$2:L$2256,"")</f>
        <v>0</v>
      </c>
      <c r="AR1628" s="2">
        <f>_xlfn.XLOOKUP($A1628,Results!$A$2:$A$2256,Results!M$2:M$2256,"")</f>
        <v>0</v>
      </c>
      <c r="AS1628" s="2">
        <f>_xlfn.XLOOKUP($A1628,Results!$A$2:$A$2256,Results!N$2:N$2256,"")</f>
        <v>0</v>
      </c>
      <c r="AT1628" s="2">
        <f>_xlfn.XLOOKUP($A1628,Results!$A$2:$A$2256,Results!O$2:O$2256,"")</f>
        <v>0</v>
      </c>
      <c r="AU1628" s="2">
        <f>_xlfn.XLOOKUP($A1628,Results!$A$2:$A$2256,Results!P$2:P$2256,"")</f>
        <v>0</v>
      </c>
      <c r="AV1628" s="2">
        <f>_xlfn.XLOOKUP($A1628,Results!$A$2:$A$2256,Results!Q$2:Q$2256,"")</f>
        <v>0</v>
      </c>
      <c r="AW1628" s="2">
        <f>_xlfn.XLOOKUP($A1628,Results!$A$2:$A$2256,Results!R$2:R$2256,"")</f>
        <v>0</v>
      </c>
      <c r="AX1628" s="2">
        <f>_xlfn.XLOOKUP($A1628,Results!$A$2:$A$2256,Results!S$2:S$2256,"")</f>
        <v>0</v>
      </c>
      <c r="AY1628" s="2">
        <f>_xlfn.XLOOKUP($A1628,Results!$A$2:$A$2256,Results!T$2:T$2256,"")</f>
        <v>0</v>
      </c>
      <c r="AZ1628" s="2">
        <f>_xlfn.XLOOKUP($A1628,Results!$A$2:$A$2256,Results!U$2:U$2256,"")</f>
        <v>0</v>
      </c>
      <c r="BA1628" s="2" t="str">
        <f>_xlfn.XLOOKUP($A1628,Results!$A$2:$A$2256,Results!V$2:V$2256,"")</f>
        <v>SOUTHWIRE</v>
      </c>
      <c r="BB1628" s="2">
        <f>_xlfn.XLOOKUP($A1628,Results!$A$2:$A$2256,Results!W$2:W$2256,"")</f>
        <v>77</v>
      </c>
      <c r="BC1628" s="2">
        <f>_xlfn.XLOOKUP($A1628,Results!$A$2:$A$2256,Results!X$2:X$2256,"")</f>
        <v>39122221</v>
      </c>
      <c r="BD1628" s="2">
        <f>_xlfn.XLOOKUP($A1628,Results!$A$2:$A$2256,Results!Y$2:Y$2256,"")</f>
        <v>77</v>
      </c>
      <c r="BE1628" s="2" t="b">
        <f>_xlfn.XLOOKUP($A1628,Results!$A$2:$A$2256,Results!Z$2:Z$2256,"")</f>
        <v>1</v>
      </c>
    </row>
    <row r="1629" spans="1:57" ht="38.25" customHeight="1" x14ac:dyDescent="0.3">
      <c r="A1629">
        <v>907306</v>
      </c>
      <c r="B1629">
        <v>281432</v>
      </c>
      <c r="C1629" t="s">
        <v>36</v>
      </c>
      <c r="D1629">
        <v>9341441523</v>
      </c>
      <c r="E1629" s="2" t="str">
        <f>VLOOKUP(F1629,'RPA Vendor Data '!F$1:$G$2418,2)</f>
        <v>GRAYBAR ELECTRIC CO. INC.</v>
      </c>
      <c r="F1629" s="2">
        <v>11471</v>
      </c>
      <c r="G1629" s="2">
        <v>3</v>
      </c>
      <c r="H1629" t="s">
        <v>5067</v>
      </c>
      <c r="I1629">
        <v>1</v>
      </c>
      <c r="J1629" t="s">
        <v>39</v>
      </c>
      <c r="K1629" t="s">
        <v>39</v>
      </c>
      <c r="L1629">
        <v>337.14</v>
      </c>
      <c r="M1629" s="2" t="s">
        <v>5068</v>
      </c>
      <c r="N1629" s="85" t="s">
        <v>5069</v>
      </c>
      <c r="O1629" t="s">
        <v>36</v>
      </c>
      <c r="P1629" t="s">
        <v>36</v>
      </c>
      <c r="Q1629" t="s">
        <v>36</v>
      </c>
      <c r="R1629">
        <v>337.14</v>
      </c>
      <c r="S1629" s="1">
        <v>45744.292293634258</v>
      </c>
      <c r="T1629" t="s">
        <v>42</v>
      </c>
      <c r="U1629" s="1">
        <v>45744.065972222219</v>
      </c>
      <c r="V1629" t="s">
        <v>43</v>
      </c>
      <c r="W1629" t="s">
        <v>36</v>
      </c>
      <c r="X1629">
        <v>0</v>
      </c>
      <c r="Y1629">
        <v>201</v>
      </c>
      <c r="Z1629" t="s">
        <v>36</v>
      </c>
      <c r="AA1629" t="s">
        <v>36</v>
      </c>
      <c r="AB1629" t="s">
        <v>36</v>
      </c>
      <c r="AC1629" t="s">
        <v>5070</v>
      </c>
      <c r="AD1629" t="s">
        <v>5070</v>
      </c>
      <c r="AE1629" t="s">
        <v>45</v>
      </c>
      <c r="AF1629" s="44">
        <v>45111807</v>
      </c>
      <c r="AG1629" s="18" t="s">
        <v>5071</v>
      </c>
      <c r="AH1629" s="18"/>
      <c r="AI1629" s="2" t="s">
        <v>48</v>
      </c>
      <c r="AJ1629" s="2" t="e">
        <f>VLOOKUP(A1629,'Classification Test Result'!$A$2:$D$2428,4,FALSE)</f>
        <v>#N/A</v>
      </c>
      <c r="AL1629" s="2">
        <f>_xlfn.XLOOKUP($A1629,Results!$A$2:$A$2256,Results!G$2:G$2256,"")</f>
        <v>0</v>
      </c>
      <c r="AM1629" s="2">
        <f>_xlfn.XLOOKUP($A1629,Results!$A$2:$A$2256,Results!H$2:H$2256,"")</f>
        <v>0</v>
      </c>
      <c r="AN1629" s="2">
        <f>_xlfn.XLOOKUP($A1629,Results!$A$2:$A$2256,Results!I$2:I$2256,"")</f>
        <v>0</v>
      </c>
      <c r="AO1629" s="2">
        <f>_xlfn.XLOOKUP($A1629,Results!$A$2:$A$2256,Results!J$2:J$2256,"")</f>
        <v>0</v>
      </c>
      <c r="AP1629" s="2">
        <f>_xlfn.XLOOKUP($A1629,Results!$A$2:$A$2256,Results!K$2:K$2256,"")</f>
        <v>0</v>
      </c>
      <c r="AQ1629" s="2">
        <f>_xlfn.XLOOKUP($A1629,Results!$A$2:$A$2256,Results!L$2:L$2256,"")</f>
        <v>0</v>
      </c>
      <c r="AR1629" s="2">
        <f>_xlfn.XLOOKUP($A1629,Results!$A$2:$A$2256,Results!M$2:M$2256,"")</f>
        <v>0</v>
      </c>
      <c r="AS1629" s="2">
        <f>_xlfn.XLOOKUP($A1629,Results!$A$2:$A$2256,Results!N$2:N$2256,"")</f>
        <v>0</v>
      </c>
      <c r="AT1629" s="2" t="str">
        <f>_xlfn.XLOOKUP($A1629,Results!$A$2:$A$2256,Results!O$2:O$2256,"")</f>
        <v>BOGEN COMMUNICATIONS</v>
      </c>
      <c r="AU1629" s="2" t="str">
        <f>_xlfn.XLOOKUP($A1629,Results!$A$2:$A$2256,Results!P$2:P$2256,"")</f>
        <v>BOGEN COMMUNICATIONS LLC</v>
      </c>
      <c r="AV1629" s="2" t="str">
        <f>_xlfn.XLOOKUP($A1629,Results!$A$2:$A$2256,Results!Q$2:Q$2256,"")</f>
        <v>SINGLE_MATCH</v>
      </c>
      <c r="AW1629" s="2">
        <f>_xlfn.XLOOKUP($A1629,Results!$A$2:$A$2256,Results!R$2:R$2256,"")</f>
        <v>0</v>
      </c>
      <c r="AX1629" s="2">
        <f>_xlfn.XLOOKUP($A1629,Results!$A$2:$A$2256,Results!S$2:S$2256,"")</f>
        <v>0</v>
      </c>
      <c r="AY1629" s="2">
        <f>_xlfn.XLOOKUP($A1629,Results!$A$2:$A$2256,Results!T$2:T$2256,"")</f>
        <v>100</v>
      </c>
      <c r="AZ1629" s="2">
        <f>_xlfn.XLOOKUP($A1629,Results!$A$2:$A$2256,Results!U$2:U$2256,"")</f>
        <v>0</v>
      </c>
      <c r="BA1629" s="2">
        <f>_xlfn.XLOOKUP($A1629,Results!$A$2:$A$2256,Results!V$2:V$2256,"")</f>
        <v>0</v>
      </c>
      <c r="BB1629" s="2">
        <f>_xlfn.XLOOKUP($A1629,Results!$A$2:$A$2256,Results!W$2:W$2256,"")</f>
        <v>0</v>
      </c>
      <c r="BC1629" s="2">
        <f>_xlfn.XLOOKUP($A1629,Results!$A$2:$A$2256,Results!X$2:X$2256,"")</f>
        <v>0</v>
      </c>
      <c r="BD1629" s="2">
        <f>_xlfn.XLOOKUP($A1629,Results!$A$2:$A$2256,Results!Y$2:Y$2256,"")</f>
        <v>0</v>
      </c>
      <c r="BE1629" s="2">
        <f>_xlfn.XLOOKUP($A1629,Results!$A$2:$A$2256,Results!Z$2:Z$2256,"")</f>
        <v>0</v>
      </c>
    </row>
    <row r="1630" spans="1:57" ht="38.25" customHeight="1" x14ac:dyDescent="0.3">
      <c r="A1630">
        <v>907307</v>
      </c>
      <c r="B1630">
        <v>281432</v>
      </c>
      <c r="C1630" t="s">
        <v>36</v>
      </c>
      <c r="D1630">
        <v>9341441523</v>
      </c>
      <c r="E1630" s="2" t="str">
        <f>VLOOKUP(F1630,'RPA Vendor Data '!F$1:$G$2418,2)</f>
        <v>GRAYBAR ELECTRIC CO. INC.</v>
      </c>
      <c r="F1630" s="2">
        <v>11471</v>
      </c>
      <c r="G1630" s="2">
        <v>2</v>
      </c>
      <c r="H1630" t="s">
        <v>5072</v>
      </c>
      <c r="I1630">
        <v>1</v>
      </c>
      <c r="J1630" t="s">
        <v>39</v>
      </c>
      <c r="K1630" t="s">
        <v>39</v>
      </c>
      <c r="L1630">
        <v>495.67</v>
      </c>
      <c r="M1630" s="2" t="s">
        <v>5068</v>
      </c>
      <c r="N1630" s="85" t="s">
        <v>5073</v>
      </c>
      <c r="O1630" t="s">
        <v>36</v>
      </c>
      <c r="P1630" t="s">
        <v>36</v>
      </c>
      <c r="Q1630" t="s">
        <v>36</v>
      </c>
      <c r="R1630">
        <v>495.67</v>
      </c>
      <c r="S1630" s="1">
        <v>45744.292287766213</v>
      </c>
      <c r="T1630" t="s">
        <v>42</v>
      </c>
      <c r="U1630" s="1">
        <v>45744.065972222219</v>
      </c>
      <c r="V1630" t="s">
        <v>43</v>
      </c>
      <c r="W1630" t="s">
        <v>36</v>
      </c>
      <c r="X1630">
        <v>0</v>
      </c>
      <c r="Y1630">
        <v>201</v>
      </c>
      <c r="Z1630" t="s">
        <v>36</v>
      </c>
      <c r="AA1630" t="s">
        <v>36</v>
      </c>
      <c r="AB1630" t="s">
        <v>36</v>
      </c>
      <c r="AC1630" t="s">
        <v>5070</v>
      </c>
      <c r="AD1630" t="s">
        <v>5070</v>
      </c>
      <c r="AE1630" t="s">
        <v>45</v>
      </c>
      <c r="AF1630" s="44">
        <v>52161547</v>
      </c>
      <c r="AG1630" s="18" t="s">
        <v>5074</v>
      </c>
      <c r="AH1630" s="18"/>
      <c r="AI1630" s="2" t="s">
        <v>48</v>
      </c>
      <c r="AJ1630" s="2" t="e">
        <f>VLOOKUP(A1630,'Classification Test Result'!$A$2:$D$2428,4,FALSE)</f>
        <v>#N/A</v>
      </c>
      <c r="AL1630" s="2">
        <f>_xlfn.XLOOKUP($A1630,Results!$A$2:$A$2256,Results!G$2:G$2256,"")</f>
        <v>0</v>
      </c>
      <c r="AM1630" s="2">
        <f>_xlfn.XLOOKUP($A1630,Results!$A$2:$A$2256,Results!H$2:H$2256,"")</f>
        <v>0</v>
      </c>
      <c r="AN1630" s="2">
        <f>_xlfn.XLOOKUP($A1630,Results!$A$2:$A$2256,Results!I$2:I$2256,"")</f>
        <v>0</v>
      </c>
      <c r="AO1630" s="2">
        <f>_xlfn.XLOOKUP($A1630,Results!$A$2:$A$2256,Results!J$2:J$2256,"")</f>
        <v>0</v>
      </c>
      <c r="AP1630" s="2">
        <f>_xlfn.XLOOKUP($A1630,Results!$A$2:$A$2256,Results!K$2:K$2256,"")</f>
        <v>0</v>
      </c>
      <c r="AQ1630" s="2">
        <f>_xlfn.XLOOKUP($A1630,Results!$A$2:$A$2256,Results!L$2:L$2256,"")</f>
        <v>0</v>
      </c>
      <c r="AR1630" s="2">
        <f>_xlfn.XLOOKUP($A1630,Results!$A$2:$A$2256,Results!M$2:M$2256,"")</f>
        <v>0</v>
      </c>
      <c r="AS1630" s="2">
        <f>_xlfn.XLOOKUP($A1630,Results!$A$2:$A$2256,Results!N$2:N$2256,"")</f>
        <v>0</v>
      </c>
      <c r="AT1630" s="2" t="str">
        <f>_xlfn.XLOOKUP($A1630,Results!$A$2:$A$2256,Results!O$2:O$2256,"")</f>
        <v>BOGEN COMMUNICATIONS</v>
      </c>
      <c r="AU1630" s="2" t="str">
        <f>_xlfn.XLOOKUP($A1630,Results!$A$2:$A$2256,Results!P$2:P$2256,"")</f>
        <v>BOGEN COMMUNICATIONS LLC</v>
      </c>
      <c r="AV1630" s="2" t="str">
        <f>_xlfn.XLOOKUP($A1630,Results!$A$2:$A$2256,Results!Q$2:Q$2256,"")</f>
        <v>SINGLE_MATCH</v>
      </c>
      <c r="AW1630" s="2">
        <f>_xlfn.XLOOKUP($A1630,Results!$A$2:$A$2256,Results!R$2:R$2256,"")</f>
        <v>0</v>
      </c>
      <c r="AX1630" s="2">
        <f>_xlfn.XLOOKUP($A1630,Results!$A$2:$A$2256,Results!S$2:S$2256,"")</f>
        <v>0</v>
      </c>
      <c r="AY1630" s="2">
        <f>_xlfn.XLOOKUP($A1630,Results!$A$2:$A$2256,Results!T$2:T$2256,"")</f>
        <v>100</v>
      </c>
      <c r="AZ1630" s="2">
        <f>_xlfn.XLOOKUP($A1630,Results!$A$2:$A$2256,Results!U$2:U$2256,"")</f>
        <v>0</v>
      </c>
      <c r="BA1630" s="2">
        <f>_xlfn.XLOOKUP($A1630,Results!$A$2:$A$2256,Results!V$2:V$2256,"")</f>
        <v>0</v>
      </c>
      <c r="BB1630" s="2">
        <f>_xlfn.XLOOKUP($A1630,Results!$A$2:$A$2256,Results!W$2:W$2256,"")</f>
        <v>0</v>
      </c>
      <c r="BC1630" s="2">
        <f>_xlfn.XLOOKUP($A1630,Results!$A$2:$A$2256,Results!X$2:X$2256,"")</f>
        <v>0</v>
      </c>
      <c r="BD1630" s="2">
        <f>_xlfn.XLOOKUP($A1630,Results!$A$2:$A$2256,Results!Y$2:Y$2256,"")</f>
        <v>0</v>
      </c>
      <c r="BE1630" s="2">
        <f>_xlfn.XLOOKUP($A1630,Results!$A$2:$A$2256,Results!Z$2:Z$2256,"")</f>
        <v>0</v>
      </c>
    </row>
    <row r="1631" spans="1:57" ht="38.25" customHeight="1" x14ac:dyDescent="0.3">
      <c r="A1631">
        <v>907308</v>
      </c>
      <c r="B1631">
        <v>281432</v>
      </c>
      <c r="C1631" t="s">
        <v>36</v>
      </c>
      <c r="D1631">
        <v>9341441523</v>
      </c>
      <c r="E1631" s="2" t="str">
        <f>VLOOKUP(F1631,'RPA Vendor Data '!F$1:$G$2418,2)</f>
        <v>GRAYBAR ELECTRIC CO. INC.</v>
      </c>
      <c r="F1631" s="2">
        <v>11471</v>
      </c>
      <c r="G1631" s="2">
        <v>1</v>
      </c>
      <c r="H1631" t="s">
        <v>5075</v>
      </c>
      <c r="I1631">
        <v>2</v>
      </c>
      <c r="J1631" t="s">
        <v>39</v>
      </c>
      <c r="K1631" t="s">
        <v>39</v>
      </c>
      <c r="L1631">
        <v>1044.08</v>
      </c>
      <c r="M1631" s="2" t="s">
        <v>5068</v>
      </c>
      <c r="N1631" s="85" t="s">
        <v>5076</v>
      </c>
      <c r="O1631" t="s">
        <v>36</v>
      </c>
      <c r="P1631" t="s">
        <v>36</v>
      </c>
      <c r="Q1631" t="s">
        <v>36</v>
      </c>
      <c r="R1631">
        <v>2088.16</v>
      </c>
      <c r="S1631" s="1">
        <v>45744.29229070602</v>
      </c>
      <c r="T1631" t="s">
        <v>42</v>
      </c>
      <c r="U1631" s="1">
        <v>45744.06527777778</v>
      </c>
      <c r="V1631" t="s">
        <v>43</v>
      </c>
      <c r="W1631" t="s">
        <v>36</v>
      </c>
      <c r="X1631">
        <v>0</v>
      </c>
      <c r="Y1631">
        <v>201</v>
      </c>
      <c r="Z1631" t="s">
        <v>36</v>
      </c>
      <c r="AA1631" t="s">
        <v>36</v>
      </c>
      <c r="AB1631" t="s">
        <v>36</v>
      </c>
      <c r="AC1631" t="s">
        <v>5070</v>
      </c>
      <c r="AD1631" t="s">
        <v>5070</v>
      </c>
      <c r="AE1631" t="s">
        <v>45</v>
      </c>
      <c r="AF1631" s="44">
        <v>52161547</v>
      </c>
      <c r="AG1631" s="18" t="s">
        <v>5077</v>
      </c>
      <c r="AH1631" s="18"/>
      <c r="AI1631" s="2" t="s">
        <v>48</v>
      </c>
      <c r="AJ1631" s="2" t="e">
        <f>VLOOKUP(A1631,'Classification Test Result'!$A$2:$D$2428,4,FALSE)</f>
        <v>#N/A</v>
      </c>
      <c r="AL1631" s="2">
        <f>_xlfn.XLOOKUP($A1631,Results!$A$2:$A$2256,Results!G$2:G$2256,"")</f>
        <v>0</v>
      </c>
      <c r="AM1631" s="2">
        <f>_xlfn.XLOOKUP($A1631,Results!$A$2:$A$2256,Results!H$2:H$2256,"")</f>
        <v>0</v>
      </c>
      <c r="AN1631" s="2">
        <f>_xlfn.XLOOKUP($A1631,Results!$A$2:$A$2256,Results!I$2:I$2256,"")</f>
        <v>0</v>
      </c>
      <c r="AO1631" s="2">
        <f>_xlfn.XLOOKUP($A1631,Results!$A$2:$A$2256,Results!J$2:J$2256,"")</f>
        <v>0</v>
      </c>
      <c r="AP1631" s="2">
        <f>_xlfn.XLOOKUP($A1631,Results!$A$2:$A$2256,Results!K$2:K$2256,"")</f>
        <v>0</v>
      </c>
      <c r="AQ1631" s="2">
        <f>_xlfn.XLOOKUP($A1631,Results!$A$2:$A$2256,Results!L$2:L$2256,"")</f>
        <v>0</v>
      </c>
      <c r="AR1631" s="2">
        <f>_xlfn.XLOOKUP($A1631,Results!$A$2:$A$2256,Results!M$2:M$2256,"")</f>
        <v>0</v>
      </c>
      <c r="AS1631" s="2">
        <f>_xlfn.XLOOKUP($A1631,Results!$A$2:$A$2256,Results!N$2:N$2256,"")</f>
        <v>0</v>
      </c>
      <c r="AT1631" s="2" t="str">
        <f>_xlfn.XLOOKUP($A1631,Results!$A$2:$A$2256,Results!O$2:O$2256,"")</f>
        <v>BOGEN COMMUNICATIONS</v>
      </c>
      <c r="AU1631" s="2" t="str">
        <f>_xlfn.XLOOKUP($A1631,Results!$A$2:$A$2256,Results!P$2:P$2256,"")</f>
        <v>BOGEN COMMUNICATIONS LLC</v>
      </c>
      <c r="AV1631" s="2" t="str">
        <f>_xlfn.XLOOKUP($A1631,Results!$A$2:$A$2256,Results!Q$2:Q$2256,"")</f>
        <v>MULTIPLE_MATCHES_ONE_VALID</v>
      </c>
      <c r="AW1631" s="2">
        <f>_xlfn.XLOOKUP($A1631,Results!$A$2:$A$2256,Results!R$2:R$2256,"")</f>
        <v>0</v>
      </c>
      <c r="AX1631" s="2">
        <f>_xlfn.XLOOKUP($A1631,Results!$A$2:$A$2256,Results!S$2:S$2256,"")</f>
        <v>0</v>
      </c>
      <c r="AY1631" s="2">
        <f>_xlfn.XLOOKUP($A1631,Results!$A$2:$A$2256,Results!T$2:T$2256,"")</f>
        <v>33</v>
      </c>
      <c r="AZ1631" s="2">
        <f>_xlfn.XLOOKUP($A1631,Results!$A$2:$A$2256,Results!U$2:U$2256,"")</f>
        <v>0</v>
      </c>
      <c r="BA1631" s="2">
        <f>_xlfn.XLOOKUP($A1631,Results!$A$2:$A$2256,Results!V$2:V$2256,"")</f>
        <v>0</v>
      </c>
      <c r="BB1631" s="2">
        <f>_xlfn.XLOOKUP($A1631,Results!$A$2:$A$2256,Results!W$2:W$2256,"")</f>
        <v>0</v>
      </c>
      <c r="BC1631" s="2">
        <f>_xlfn.XLOOKUP($A1631,Results!$A$2:$A$2256,Results!X$2:X$2256,"")</f>
        <v>0</v>
      </c>
      <c r="BD1631" s="2">
        <f>_xlfn.XLOOKUP($A1631,Results!$A$2:$A$2256,Results!Y$2:Y$2256,"")</f>
        <v>0</v>
      </c>
      <c r="BE1631" s="2">
        <f>_xlfn.XLOOKUP($A1631,Results!$A$2:$A$2256,Results!Z$2:Z$2256,"")</f>
        <v>0</v>
      </c>
    </row>
    <row r="1632" spans="1:57" ht="38.25" customHeight="1" x14ac:dyDescent="0.3">
      <c r="A1632">
        <v>907309</v>
      </c>
      <c r="B1632">
        <v>281694</v>
      </c>
      <c r="C1632" t="s">
        <v>36</v>
      </c>
      <c r="D1632" t="s">
        <v>697</v>
      </c>
      <c r="E1632" s="2" t="str">
        <f>VLOOKUP(F1632,'RPA Vendor Data '!F$1:$G$2418,2)</f>
        <v>VANDALIA RENTAL</v>
      </c>
      <c r="F1632" s="2">
        <v>14395</v>
      </c>
      <c r="G1632" s="2">
        <v>2</v>
      </c>
      <c r="H1632" t="s">
        <v>5078</v>
      </c>
      <c r="I1632">
        <v>2</v>
      </c>
      <c r="J1632" t="s">
        <v>39</v>
      </c>
      <c r="K1632" t="s">
        <v>39</v>
      </c>
      <c r="L1632">
        <v>94</v>
      </c>
      <c r="M1632" s="2" t="s">
        <v>36</v>
      </c>
      <c r="N1632" s="85" t="s">
        <v>36</v>
      </c>
      <c r="O1632" t="s">
        <v>36</v>
      </c>
      <c r="P1632" t="s">
        <v>36</v>
      </c>
      <c r="Q1632" t="s">
        <v>36</v>
      </c>
      <c r="R1632">
        <v>188</v>
      </c>
      <c r="S1632" s="1">
        <v>45744.521804745367</v>
      </c>
      <c r="T1632" t="s">
        <v>42</v>
      </c>
      <c r="U1632" s="1">
        <v>45744.306250000001</v>
      </c>
      <c r="V1632" t="s">
        <v>43</v>
      </c>
      <c r="W1632" t="s">
        <v>36</v>
      </c>
      <c r="X1632">
        <v>0</v>
      </c>
      <c r="Y1632">
        <v>999</v>
      </c>
      <c r="Z1632" t="s">
        <v>36</v>
      </c>
      <c r="AA1632" t="s">
        <v>36</v>
      </c>
      <c r="AB1632" t="s">
        <v>36</v>
      </c>
      <c r="AC1632" t="s">
        <v>44</v>
      </c>
      <c r="AD1632" t="s">
        <v>44</v>
      </c>
      <c r="AE1632" t="s">
        <v>45</v>
      </c>
      <c r="AF1632" s="44">
        <v>23271701</v>
      </c>
      <c r="AG1632" s="18" t="s">
        <v>5079</v>
      </c>
      <c r="AI1632" s="2" t="s">
        <v>48</v>
      </c>
      <c r="AJ1632" s="2" t="e">
        <f>VLOOKUP(A1632,'Classification Test Result'!$A$2:$D$2428,4,FALSE)</f>
        <v>#N/A</v>
      </c>
      <c r="AL1632" s="2">
        <f>_xlfn.XLOOKUP($A1632,Results!$A$2:$A$2256,Results!G$2:G$2256,"")</f>
        <v>0</v>
      </c>
      <c r="AM1632" s="2">
        <f>_xlfn.XLOOKUP($A1632,Results!$A$2:$A$2256,Results!H$2:H$2256,"")</f>
        <v>0</v>
      </c>
      <c r="AN1632" s="2">
        <f>_xlfn.XLOOKUP($A1632,Results!$A$2:$A$2256,Results!I$2:I$2256,"")</f>
        <v>0</v>
      </c>
      <c r="AO1632" s="2">
        <f>_xlfn.XLOOKUP($A1632,Results!$A$2:$A$2256,Results!J$2:J$2256,"")</f>
        <v>0</v>
      </c>
      <c r="AP1632" s="2">
        <f>_xlfn.XLOOKUP($A1632,Results!$A$2:$A$2256,Results!K$2:K$2256,"")</f>
        <v>0</v>
      </c>
      <c r="AQ1632" s="2">
        <f>_xlfn.XLOOKUP($A1632,Results!$A$2:$A$2256,Results!L$2:L$2256,"")</f>
        <v>0</v>
      </c>
      <c r="AR1632" s="2">
        <f>_xlfn.XLOOKUP($A1632,Results!$A$2:$A$2256,Results!M$2:M$2256,"")</f>
        <v>0</v>
      </c>
      <c r="AS1632" s="2">
        <f>_xlfn.XLOOKUP($A1632,Results!$A$2:$A$2256,Results!N$2:N$2256,"")</f>
        <v>0</v>
      </c>
      <c r="AT1632" s="2">
        <f>_xlfn.XLOOKUP($A1632,Results!$A$2:$A$2256,Results!O$2:O$2256,"")</f>
        <v>0</v>
      </c>
      <c r="AU1632" s="2">
        <f>_xlfn.XLOOKUP($A1632,Results!$A$2:$A$2256,Results!P$2:P$2256,"")</f>
        <v>0</v>
      </c>
      <c r="AV1632" s="2">
        <f>_xlfn.XLOOKUP($A1632,Results!$A$2:$A$2256,Results!Q$2:Q$2256,"")</f>
        <v>0</v>
      </c>
      <c r="AW1632" s="2">
        <f>_xlfn.XLOOKUP($A1632,Results!$A$2:$A$2256,Results!R$2:R$2256,"")</f>
        <v>0</v>
      </c>
      <c r="AX1632" s="2">
        <f>_xlfn.XLOOKUP($A1632,Results!$A$2:$A$2256,Results!S$2:S$2256,"")</f>
        <v>0</v>
      </c>
      <c r="AY1632" s="2">
        <f>_xlfn.XLOOKUP($A1632,Results!$A$2:$A$2256,Results!T$2:T$2256,"")</f>
        <v>0</v>
      </c>
      <c r="AZ1632" s="2">
        <f>_xlfn.XLOOKUP($A1632,Results!$A$2:$A$2256,Results!U$2:U$2256,"")</f>
        <v>0</v>
      </c>
      <c r="BA1632" s="2">
        <f>_xlfn.XLOOKUP($A1632,Results!$A$2:$A$2256,Results!V$2:V$2256,"")</f>
        <v>0</v>
      </c>
      <c r="BB1632" s="2">
        <f>_xlfn.XLOOKUP($A1632,Results!$A$2:$A$2256,Results!W$2:W$2256,"")</f>
        <v>0</v>
      </c>
      <c r="BC1632" s="2">
        <f>_xlfn.XLOOKUP($A1632,Results!$A$2:$A$2256,Results!X$2:X$2256,"")</f>
        <v>0</v>
      </c>
      <c r="BD1632" s="2">
        <f>_xlfn.XLOOKUP($A1632,Results!$A$2:$A$2256,Results!Y$2:Y$2256,"")</f>
        <v>0</v>
      </c>
      <c r="BE1632" s="2">
        <f>_xlfn.XLOOKUP($A1632,Results!$A$2:$A$2256,Results!Z$2:Z$2256,"")</f>
        <v>0</v>
      </c>
    </row>
    <row r="1633" spans="1:57" ht="38.25" customHeight="1" x14ac:dyDescent="0.3">
      <c r="A1633">
        <v>907310</v>
      </c>
      <c r="B1633">
        <v>281512</v>
      </c>
      <c r="C1633" t="s">
        <v>36</v>
      </c>
      <c r="D1633" t="s">
        <v>5080</v>
      </c>
      <c r="E1633" s="2" t="str">
        <f>VLOOKUP(F1633,'RPA Vendor Data '!F$1:$G$2418,2)</f>
        <v>REXEL USA, INC.</v>
      </c>
      <c r="F1633" s="2">
        <v>12873</v>
      </c>
      <c r="G1633" s="2">
        <v>2</v>
      </c>
      <c r="H1633" t="s">
        <v>5081</v>
      </c>
      <c r="I1633">
        <v>12</v>
      </c>
      <c r="J1633" t="s">
        <v>58</v>
      </c>
      <c r="K1633" t="s">
        <v>58</v>
      </c>
      <c r="L1633">
        <v>88.248999999999995</v>
      </c>
      <c r="M1633" s="2" t="s">
        <v>4341</v>
      </c>
      <c r="N1633" s="85" t="s">
        <v>5082</v>
      </c>
      <c r="O1633">
        <v>61842</v>
      </c>
      <c r="P1633" t="s">
        <v>5083</v>
      </c>
      <c r="Q1633">
        <v>78101140343</v>
      </c>
      <c r="R1633">
        <v>10.59</v>
      </c>
      <c r="S1633" s="1">
        <v>45744.396207557867</v>
      </c>
      <c r="T1633" t="s">
        <v>42</v>
      </c>
      <c r="U1633" s="1">
        <v>45744.186805555553</v>
      </c>
      <c r="V1633" t="s">
        <v>43</v>
      </c>
      <c r="W1633" t="s">
        <v>36</v>
      </c>
      <c r="X1633">
        <v>0</v>
      </c>
      <c r="Y1633">
        <v>201</v>
      </c>
      <c r="Z1633" t="s">
        <v>36</v>
      </c>
      <c r="AA1633" t="s">
        <v>36</v>
      </c>
      <c r="AB1633" t="s">
        <v>36</v>
      </c>
      <c r="AC1633" t="s">
        <v>1932</v>
      </c>
      <c r="AD1633" t="s">
        <v>1932</v>
      </c>
      <c r="AE1633" t="s">
        <v>45</v>
      </c>
      <c r="AF1633" s="44" t="s">
        <v>46</v>
      </c>
      <c r="AG1633" s="18" t="s">
        <v>5084</v>
      </c>
      <c r="AH1633" s="18"/>
      <c r="AI1633" s="2" t="s">
        <v>48</v>
      </c>
      <c r="AJ1633" s="2" t="e">
        <f>VLOOKUP(A1633,'Classification Test Result'!$A$2:$D$2428,4,FALSE)</f>
        <v>#N/A</v>
      </c>
      <c r="AL1633" s="2">
        <f>_xlfn.XLOOKUP($A1633,Results!$A$2:$A$2256,Results!G$2:G$2256,"")</f>
        <v>335702</v>
      </c>
      <c r="AM1633" s="2" t="str">
        <f>_xlfn.XLOOKUP($A1633,Results!$A$2:$A$2256,Results!H$2:H$2256,"")</f>
        <v>N225ZN</v>
      </c>
      <c r="AN1633" s="2" t="str">
        <f>_xlfn.XLOOKUP($A1633,Results!$A$2:$A$2256,Results!I$2:I$2256,"")</f>
        <v>BLINE</v>
      </c>
      <c r="AO1633" s="2">
        <f>_xlfn.XLOOKUP($A1633,Results!$A$2:$A$2256,Results!J$2:J$2256,"")</f>
        <v>781011403430</v>
      </c>
      <c r="AP1633" s="2">
        <f>_xlfn.XLOOKUP($A1633,Results!$A$2:$A$2256,Results!K$2:K$2256,"")</f>
        <v>31161708</v>
      </c>
      <c r="AQ1633" s="2" t="str">
        <f>_xlfn.XLOOKUP($A1633,Results!$A$2:$A$2256,Results!L$2:L$2256,"")</f>
        <v>AK10253721</v>
      </c>
      <c r="AR1633" s="2">
        <f>_xlfn.XLOOKUP($A1633,Results!$A$2:$A$2256,Results!M$2:M$2256,"")</f>
        <v>521300</v>
      </c>
      <c r="AS1633" s="2" t="str">
        <f>_xlfn.XLOOKUP($A1633,Results!$A$2:$A$2256,Results!N$2:N$2256,"")</f>
        <v>BLINE1 N225ZN 1/2-13 SPR NUT</v>
      </c>
      <c r="AT1633" s="2" t="str">
        <f>_xlfn.XLOOKUP($A1633,Results!$A$2:$A$2256,Results!O$2:O$2256,"")</f>
        <v>B-LINE</v>
      </c>
      <c r="AU1633" s="2" t="str">
        <f>_xlfn.XLOOKUP($A1633,Results!$A$2:$A$2256,Results!P$2:P$2256,"")</f>
        <v>BLN</v>
      </c>
      <c r="AV1633" s="2" t="str">
        <f>_xlfn.XLOOKUP($A1633,Results!$A$2:$A$2256,Results!Q$2:Q$2256,"")</f>
        <v>SINGLE_MATCH</v>
      </c>
      <c r="AW1633" s="2" t="str">
        <f>_xlfn.XLOOKUP($A1633,Results!$A$2:$A$2256,Results!R$2:R$2256,"")</f>
        <v>0.8510985363734324</v>
      </c>
      <c r="AX1633" s="2">
        <f>_xlfn.XLOOKUP($A1633,Results!$A$2:$A$2256,Results!S$2:S$2256,"")</f>
        <v>100</v>
      </c>
      <c r="AY1633" s="2">
        <f>_xlfn.XLOOKUP($A1633,Results!$A$2:$A$2256,Results!T$2:T$2256,"")</f>
        <v>100</v>
      </c>
      <c r="AZ1633" s="2">
        <f>_xlfn.XLOOKUP($A1633,Results!$A$2:$A$2256,Results!U$2:U$2256,"")</f>
        <v>100</v>
      </c>
      <c r="BA1633" s="2" t="str">
        <f>_xlfn.XLOOKUP($A1633,Results!$A$2:$A$2256,Results!V$2:V$2256,"")</f>
        <v>EATON</v>
      </c>
      <c r="BB1633" s="2">
        <f>_xlfn.XLOOKUP($A1633,Results!$A$2:$A$2256,Results!W$2:W$2256,"")</f>
        <v>68</v>
      </c>
      <c r="BC1633" s="2">
        <f>_xlfn.XLOOKUP($A1633,Results!$A$2:$A$2256,Results!X$2:X$2256,"")</f>
        <v>31161708</v>
      </c>
      <c r="BD1633" s="2">
        <f>_xlfn.XLOOKUP($A1633,Results!$A$2:$A$2256,Results!Y$2:Y$2256,"")</f>
        <v>87</v>
      </c>
      <c r="BE1633" s="2" t="b">
        <f>_xlfn.XLOOKUP($A1633,Results!$A$2:$A$2256,Results!Z$2:Z$2256,"")</f>
        <v>1</v>
      </c>
    </row>
    <row r="1634" spans="1:57" ht="38.25" customHeight="1" x14ac:dyDescent="0.3">
      <c r="A1634">
        <v>907311</v>
      </c>
      <c r="B1634">
        <v>281600</v>
      </c>
      <c r="C1634" t="s">
        <v>36</v>
      </c>
      <c r="D1634" t="s">
        <v>1364</v>
      </c>
      <c r="E1634" s="2" t="str">
        <f>VLOOKUP(F1634,'RPA Vendor Data '!F$1:$G$2418,2)</f>
        <v>REXEL USA, INC.</v>
      </c>
      <c r="F1634" s="2">
        <v>12873</v>
      </c>
      <c r="G1634" s="2">
        <v>1</v>
      </c>
      <c r="H1634" t="s">
        <v>5085</v>
      </c>
      <c r="I1634">
        <v>20</v>
      </c>
      <c r="J1634" t="s">
        <v>65</v>
      </c>
      <c r="K1634" t="s">
        <v>39</v>
      </c>
      <c r="L1634">
        <v>19.61</v>
      </c>
      <c r="M1634" s="2" t="s">
        <v>4341</v>
      </c>
      <c r="N1634" s="85" t="s">
        <v>4312</v>
      </c>
      <c r="O1634">
        <v>41212</v>
      </c>
      <c r="P1634" t="s">
        <v>4313</v>
      </c>
      <c r="Q1634" t="s">
        <v>36</v>
      </c>
      <c r="R1634">
        <v>392.2</v>
      </c>
      <c r="S1634" s="1">
        <v>45744.481070752307</v>
      </c>
      <c r="T1634" t="s">
        <v>42</v>
      </c>
      <c r="U1634" s="1">
        <v>45744.251388888893</v>
      </c>
      <c r="V1634" t="s">
        <v>43</v>
      </c>
      <c r="W1634" t="s">
        <v>36</v>
      </c>
      <c r="X1634">
        <v>0</v>
      </c>
      <c r="Y1634">
        <v>0</v>
      </c>
      <c r="Z1634">
        <v>19.61</v>
      </c>
      <c r="AA1634" t="s">
        <v>36</v>
      </c>
      <c r="AB1634">
        <v>195</v>
      </c>
      <c r="AC1634" t="s">
        <v>1932</v>
      </c>
      <c r="AD1634" t="s">
        <v>1932</v>
      </c>
      <c r="AE1634" t="s">
        <v>45</v>
      </c>
      <c r="AF1634" s="44">
        <v>30101804</v>
      </c>
      <c r="AG1634" s="18" t="s">
        <v>5086</v>
      </c>
      <c r="AH1634" s="18"/>
      <c r="AI1634" s="2" t="s">
        <v>48</v>
      </c>
      <c r="AJ1634" s="2" t="e">
        <f>VLOOKUP(A1634,'Classification Test Result'!$A$2:$D$2428,4,FALSE)</f>
        <v>#N/A</v>
      </c>
      <c r="AL1634" s="2">
        <f>_xlfn.XLOOKUP($A1634,Results!$A$2:$A$2256,Results!G$2:G$2256,"")</f>
        <v>0</v>
      </c>
      <c r="AM1634" s="2">
        <f>_xlfn.XLOOKUP($A1634,Results!$A$2:$A$2256,Results!H$2:H$2256,"")</f>
        <v>0</v>
      </c>
      <c r="AN1634" s="2">
        <f>_xlfn.XLOOKUP($A1634,Results!$A$2:$A$2256,Results!I$2:I$2256,"")</f>
        <v>0</v>
      </c>
      <c r="AO1634" s="2">
        <f>_xlfn.XLOOKUP($A1634,Results!$A$2:$A$2256,Results!J$2:J$2256,"")</f>
        <v>0</v>
      </c>
      <c r="AP1634" s="2">
        <f>_xlfn.XLOOKUP($A1634,Results!$A$2:$A$2256,Results!K$2:K$2256,"")</f>
        <v>0</v>
      </c>
      <c r="AQ1634" s="2">
        <f>_xlfn.XLOOKUP($A1634,Results!$A$2:$A$2256,Results!L$2:L$2256,"")</f>
        <v>0</v>
      </c>
      <c r="AR1634" s="2">
        <f>_xlfn.XLOOKUP($A1634,Results!$A$2:$A$2256,Results!M$2:M$2256,"")</f>
        <v>0</v>
      </c>
      <c r="AS1634" s="2">
        <f>_xlfn.XLOOKUP($A1634,Results!$A$2:$A$2256,Results!N$2:N$2256,"")</f>
        <v>0</v>
      </c>
      <c r="AT1634" s="2" t="str">
        <f>_xlfn.XLOOKUP($A1634,Results!$A$2:$A$2256,Results!O$2:O$2256,"")</f>
        <v>B-LINE</v>
      </c>
      <c r="AU1634" s="2" t="str">
        <f>_xlfn.XLOOKUP($A1634,Results!$A$2:$A$2256,Results!P$2:P$2256,"")</f>
        <v>BLN</v>
      </c>
      <c r="AV1634" s="2" t="str">
        <f>_xlfn.XLOOKUP($A1634,Results!$A$2:$A$2256,Results!Q$2:Q$2256,"")</f>
        <v>SINGLE_MATCH</v>
      </c>
      <c r="AW1634" s="2">
        <f>_xlfn.XLOOKUP($A1634,Results!$A$2:$A$2256,Results!R$2:R$2256,"")</f>
        <v>0</v>
      </c>
      <c r="AX1634" s="2">
        <f>_xlfn.XLOOKUP($A1634,Results!$A$2:$A$2256,Results!S$2:S$2256,"")</f>
        <v>0</v>
      </c>
      <c r="AY1634" s="2">
        <f>_xlfn.XLOOKUP($A1634,Results!$A$2:$A$2256,Results!T$2:T$2256,"")</f>
        <v>60</v>
      </c>
      <c r="AZ1634" s="2">
        <f>_xlfn.XLOOKUP($A1634,Results!$A$2:$A$2256,Results!U$2:U$2256,"")</f>
        <v>0</v>
      </c>
      <c r="BA1634" s="2">
        <f>_xlfn.XLOOKUP($A1634,Results!$A$2:$A$2256,Results!V$2:V$2256,"")</f>
        <v>0</v>
      </c>
      <c r="BB1634" s="2">
        <f>_xlfn.XLOOKUP($A1634,Results!$A$2:$A$2256,Results!W$2:W$2256,"")</f>
        <v>0</v>
      </c>
      <c r="BC1634" s="2">
        <f>_xlfn.XLOOKUP($A1634,Results!$A$2:$A$2256,Results!X$2:X$2256,"")</f>
        <v>0</v>
      </c>
      <c r="BD1634" s="2">
        <f>_xlfn.XLOOKUP($A1634,Results!$A$2:$A$2256,Results!Y$2:Y$2256,"")</f>
        <v>0</v>
      </c>
      <c r="BE1634" s="2">
        <f>_xlfn.XLOOKUP($A1634,Results!$A$2:$A$2256,Results!Z$2:Z$2256,"")</f>
        <v>0</v>
      </c>
    </row>
    <row r="1635" spans="1:57" ht="38.25" customHeight="1" x14ac:dyDescent="0.3">
      <c r="A1635">
        <v>907312</v>
      </c>
      <c r="B1635">
        <v>281512</v>
      </c>
      <c r="C1635" t="s">
        <v>36</v>
      </c>
      <c r="D1635" t="s">
        <v>5080</v>
      </c>
      <c r="E1635" s="2" t="str">
        <f>VLOOKUP(F1635,'RPA Vendor Data '!F$1:$G$2418,2)</f>
        <v>REXEL USA, INC.</v>
      </c>
      <c r="F1635" s="2">
        <v>12873</v>
      </c>
      <c r="G1635" s="2">
        <v>3</v>
      </c>
      <c r="H1635" t="s">
        <v>5087</v>
      </c>
      <c r="I1635">
        <v>1</v>
      </c>
      <c r="J1635" t="s">
        <v>65</v>
      </c>
      <c r="K1635" t="s">
        <v>39</v>
      </c>
      <c r="L1635">
        <v>164.78700000000001</v>
      </c>
      <c r="M1635" s="2" t="s">
        <v>4341</v>
      </c>
      <c r="N1635" s="85" t="s">
        <v>5088</v>
      </c>
      <c r="O1635">
        <v>615462</v>
      </c>
      <c r="P1635" t="s">
        <v>5089</v>
      </c>
      <c r="Q1635" t="s">
        <v>36</v>
      </c>
      <c r="R1635">
        <v>164.79</v>
      </c>
      <c r="S1635" s="1">
        <v>45744.396214780092</v>
      </c>
      <c r="T1635" t="s">
        <v>42</v>
      </c>
      <c r="U1635" s="1">
        <v>45744.186805555553</v>
      </c>
      <c r="V1635" t="s">
        <v>43</v>
      </c>
      <c r="W1635" t="s">
        <v>36</v>
      </c>
      <c r="X1635">
        <v>0</v>
      </c>
      <c r="Y1635">
        <v>0</v>
      </c>
      <c r="Z1635">
        <v>164.78700000000001</v>
      </c>
      <c r="AA1635" t="s">
        <v>36</v>
      </c>
      <c r="AB1635">
        <v>195</v>
      </c>
      <c r="AC1635" t="s">
        <v>1932</v>
      </c>
      <c r="AD1635" t="s">
        <v>1932</v>
      </c>
      <c r="AE1635" t="s">
        <v>45</v>
      </c>
      <c r="AF1635" s="44" t="s">
        <v>46</v>
      </c>
      <c r="AG1635" s="18" t="s">
        <v>5090</v>
      </c>
      <c r="AH1635" s="18"/>
      <c r="AI1635" s="2" t="s">
        <v>48</v>
      </c>
      <c r="AJ1635" s="2" t="e">
        <f>VLOOKUP(A1635,'Classification Test Result'!$A$2:$D$2428,4,FALSE)</f>
        <v>#N/A</v>
      </c>
      <c r="AL1635" s="2">
        <f>_xlfn.XLOOKUP($A1635,Results!$A$2:$A$2256,Results!G$2:G$2256,"")</f>
        <v>0</v>
      </c>
      <c r="AM1635" s="2">
        <f>_xlfn.XLOOKUP($A1635,Results!$A$2:$A$2256,Results!H$2:H$2256,"")</f>
        <v>0</v>
      </c>
      <c r="AN1635" s="2">
        <f>_xlfn.XLOOKUP($A1635,Results!$A$2:$A$2256,Results!I$2:I$2256,"")</f>
        <v>0</v>
      </c>
      <c r="AO1635" s="2">
        <f>_xlfn.XLOOKUP($A1635,Results!$A$2:$A$2256,Results!J$2:J$2256,"")</f>
        <v>0</v>
      </c>
      <c r="AP1635" s="2">
        <f>_xlfn.XLOOKUP($A1635,Results!$A$2:$A$2256,Results!K$2:K$2256,"")</f>
        <v>0</v>
      </c>
      <c r="AQ1635" s="2">
        <f>_xlfn.XLOOKUP($A1635,Results!$A$2:$A$2256,Results!L$2:L$2256,"")</f>
        <v>0</v>
      </c>
      <c r="AR1635" s="2">
        <f>_xlfn.XLOOKUP($A1635,Results!$A$2:$A$2256,Results!M$2:M$2256,"")</f>
        <v>0</v>
      </c>
      <c r="AS1635" s="2">
        <f>_xlfn.XLOOKUP($A1635,Results!$A$2:$A$2256,Results!N$2:N$2256,"")</f>
        <v>0</v>
      </c>
      <c r="AT1635" s="2" t="str">
        <f>_xlfn.XLOOKUP($A1635,Results!$A$2:$A$2256,Results!O$2:O$2256,"")</f>
        <v>B-LINE</v>
      </c>
      <c r="AU1635" s="2" t="str">
        <f>_xlfn.XLOOKUP($A1635,Results!$A$2:$A$2256,Results!P$2:P$2256,"")</f>
        <v>BLN</v>
      </c>
      <c r="AV1635" s="2" t="str">
        <f>_xlfn.XLOOKUP($A1635,Results!$A$2:$A$2256,Results!Q$2:Q$2256,"")</f>
        <v>SINGLE_MATCH</v>
      </c>
      <c r="AW1635" s="2">
        <f>_xlfn.XLOOKUP($A1635,Results!$A$2:$A$2256,Results!R$2:R$2256,"")</f>
        <v>0</v>
      </c>
      <c r="AX1635" s="2">
        <f>_xlfn.XLOOKUP($A1635,Results!$A$2:$A$2256,Results!S$2:S$2256,"")</f>
        <v>0</v>
      </c>
      <c r="AY1635" s="2">
        <f>_xlfn.XLOOKUP($A1635,Results!$A$2:$A$2256,Results!T$2:T$2256,"")</f>
        <v>60</v>
      </c>
      <c r="AZ1635" s="2">
        <f>_xlfn.XLOOKUP($A1635,Results!$A$2:$A$2256,Results!U$2:U$2256,"")</f>
        <v>0</v>
      </c>
      <c r="BA1635" s="2">
        <f>_xlfn.XLOOKUP($A1635,Results!$A$2:$A$2256,Results!V$2:V$2256,"")</f>
        <v>0</v>
      </c>
      <c r="BB1635" s="2">
        <f>_xlfn.XLOOKUP($A1635,Results!$A$2:$A$2256,Results!W$2:W$2256,"")</f>
        <v>0</v>
      </c>
      <c r="BC1635" s="2">
        <f>_xlfn.XLOOKUP($A1635,Results!$A$2:$A$2256,Results!X$2:X$2256,"")</f>
        <v>0</v>
      </c>
      <c r="BD1635" s="2">
        <f>_xlfn.XLOOKUP($A1635,Results!$A$2:$A$2256,Results!Y$2:Y$2256,"")</f>
        <v>0</v>
      </c>
      <c r="BE1635" s="2">
        <f>_xlfn.XLOOKUP($A1635,Results!$A$2:$A$2256,Results!Z$2:Z$2256,"")</f>
        <v>0</v>
      </c>
    </row>
    <row r="1636" spans="1:57" ht="38.25" customHeight="1" x14ac:dyDescent="0.3">
      <c r="A1636">
        <v>907313</v>
      </c>
      <c r="B1636">
        <v>281422</v>
      </c>
      <c r="C1636" t="s">
        <v>36</v>
      </c>
      <c r="D1636" t="s">
        <v>5091</v>
      </c>
      <c r="E1636" s="2" t="str">
        <f>VLOOKUP(F1636,'RPA Vendor Data '!F$1:$G$2418,2)</f>
        <v>REXEL USA, INC.</v>
      </c>
      <c r="F1636" s="2">
        <v>12873</v>
      </c>
      <c r="G1636" s="2">
        <v>1</v>
      </c>
      <c r="H1636" t="s">
        <v>5087</v>
      </c>
      <c r="I1636">
        <v>1</v>
      </c>
      <c r="J1636" t="s">
        <v>65</v>
      </c>
      <c r="K1636" t="s">
        <v>39</v>
      </c>
      <c r="L1636">
        <v>164.78700000000001</v>
      </c>
      <c r="M1636" s="2" t="s">
        <v>4341</v>
      </c>
      <c r="N1636" s="85" t="s">
        <v>5088</v>
      </c>
      <c r="O1636">
        <v>615462</v>
      </c>
      <c r="P1636" t="s">
        <v>5089</v>
      </c>
      <c r="Q1636">
        <v>78205130637</v>
      </c>
      <c r="R1636">
        <v>164.79</v>
      </c>
      <c r="S1636" s="1">
        <v>45744.271403784733</v>
      </c>
      <c r="T1636" t="s">
        <v>42</v>
      </c>
      <c r="U1636" s="1">
        <v>45744.061111111107</v>
      </c>
      <c r="V1636" t="s">
        <v>43</v>
      </c>
      <c r="W1636" t="s">
        <v>36</v>
      </c>
      <c r="X1636">
        <v>3</v>
      </c>
      <c r="Y1636">
        <v>0</v>
      </c>
      <c r="Z1636">
        <v>164.78700000000001</v>
      </c>
      <c r="AA1636" t="s">
        <v>36</v>
      </c>
      <c r="AB1636">
        <v>195</v>
      </c>
      <c r="AC1636" t="s">
        <v>1932</v>
      </c>
      <c r="AD1636" t="s">
        <v>1932</v>
      </c>
      <c r="AE1636" t="s">
        <v>45</v>
      </c>
      <c r="AF1636" s="44" t="s">
        <v>46</v>
      </c>
      <c r="AG1636" s="18" t="s">
        <v>5090</v>
      </c>
      <c r="AH1636" s="18"/>
      <c r="AI1636" s="2" t="s">
        <v>48</v>
      </c>
      <c r="AJ1636" s="2" t="e">
        <f>VLOOKUP(A1636,'Classification Test Result'!$A$2:$D$2428,4,FALSE)</f>
        <v>#N/A</v>
      </c>
      <c r="AL1636" s="2">
        <f>_xlfn.XLOOKUP($A1636,Results!$A$2:$A$2256,Results!G$2:G$2256,"")</f>
        <v>0</v>
      </c>
      <c r="AM1636" s="2">
        <f>_xlfn.XLOOKUP($A1636,Results!$A$2:$A$2256,Results!H$2:H$2256,"")</f>
        <v>0</v>
      </c>
      <c r="AN1636" s="2">
        <f>_xlfn.XLOOKUP($A1636,Results!$A$2:$A$2256,Results!I$2:I$2256,"")</f>
        <v>0</v>
      </c>
      <c r="AO1636" s="2">
        <f>_xlfn.XLOOKUP($A1636,Results!$A$2:$A$2256,Results!J$2:J$2256,"")</f>
        <v>0</v>
      </c>
      <c r="AP1636" s="2">
        <f>_xlfn.XLOOKUP($A1636,Results!$A$2:$A$2256,Results!K$2:K$2256,"")</f>
        <v>0</v>
      </c>
      <c r="AQ1636" s="2">
        <f>_xlfn.XLOOKUP($A1636,Results!$A$2:$A$2256,Results!L$2:L$2256,"")</f>
        <v>0</v>
      </c>
      <c r="AR1636" s="2">
        <f>_xlfn.XLOOKUP($A1636,Results!$A$2:$A$2256,Results!M$2:M$2256,"")</f>
        <v>0</v>
      </c>
      <c r="AS1636" s="2">
        <f>_xlfn.XLOOKUP($A1636,Results!$A$2:$A$2256,Results!N$2:N$2256,"")</f>
        <v>0</v>
      </c>
      <c r="AT1636" s="2" t="str">
        <f>_xlfn.XLOOKUP($A1636,Results!$A$2:$A$2256,Results!O$2:O$2256,"")</f>
        <v>B-LINE</v>
      </c>
      <c r="AU1636" s="2" t="str">
        <f>_xlfn.XLOOKUP($A1636,Results!$A$2:$A$2256,Results!P$2:P$2256,"")</f>
        <v>BLN</v>
      </c>
      <c r="AV1636" s="2" t="str">
        <f>_xlfn.XLOOKUP($A1636,Results!$A$2:$A$2256,Results!Q$2:Q$2256,"")</f>
        <v>SINGLE_MATCH</v>
      </c>
      <c r="AW1636" s="2">
        <f>_xlfn.XLOOKUP($A1636,Results!$A$2:$A$2256,Results!R$2:R$2256,"")</f>
        <v>0</v>
      </c>
      <c r="AX1636" s="2">
        <f>_xlfn.XLOOKUP($A1636,Results!$A$2:$A$2256,Results!S$2:S$2256,"")</f>
        <v>0</v>
      </c>
      <c r="AY1636" s="2">
        <f>_xlfn.XLOOKUP($A1636,Results!$A$2:$A$2256,Results!T$2:T$2256,"")</f>
        <v>60</v>
      </c>
      <c r="AZ1636" s="2">
        <f>_xlfn.XLOOKUP($A1636,Results!$A$2:$A$2256,Results!U$2:U$2256,"")</f>
        <v>0</v>
      </c>
      <c r="BA1636" s="2">
        <f>_xlfn.XLOOKUP($A1636,Results!$A$2:$A$2256,Results!V$2:V$2256,"")</f>
        <v>0</v>
      </c>
      <c r="BB1636" s="2">
        <f>_xlfn.XLOOKUP($A1636,Results!$A$2:$A$2256,Results!W$2:W$2256,"")</f>
        <v>0</v>
      </c>
      <c r="BC1636" s="2">
        <f>_xlfn.XLOOKUP($A1636,Results!$A$2:$A$2256,Results!X$2:X$2256,"")</f>
        <v>0</v>
      </c>
      <c r="BD1636" s="2">
        <f>_xlfn.XLOOKUP($A1636,Results!$A$2:$A$2256,Results!Y$2:Y$2256,"")</f>
        <v>0</v>
      </c>
      <c r="BE1636" s="2">
        <f>_xlfn.XLOOKUP($A1636,Results!$A$2:$A$2256,Results!Z$2:Z$2256,"")</f>
        <v>0</v>
      </c>
    </row>
    <row r="1637" spans="1:57" ht="38.25" customHeight="1" x14ac:dyDescent="0.3">
      <c r="A1637">
        <v>907314</v>
      </c>
      <c r="B1637">
        <v>281608</v>
      </c>
      <c r="C1637" t="s">
        <v>36</v>
      </c>
      <c r="D1637" t="s">
        <v>1090</v>
      </c>
      <c r="E1637" s="2" t="str">
        <f>VLOOKUP(F1637,'RPA Vendor Data '!F$1:$G$2418,2)</f>
        <v>REXEL USA, INC.</v>
      </c>
      <c r="F1637" s="2">
        <v>12873</v>
      </c>
      <c r="G1637" s="2">
        <v>7</v>
      </c>
      <c r="H1637" t="s">
        <v>5092</v>
      </c>
      <c r="I1637">
        <v>10</v>
      </c>
      <c r="J1637" t="s">
        <v>65</v>
      </c>
      <c r="K1637" t="s">
        <v>39</v>
      </c>
      <c r="L1637">
        <v>4.5570000000000004</v>
      </c>
      <c r="M1637" s="2" t="s">
        <v>4341</v>
      </c>
      <c r="N1637" s="85" t="s">
        <v>5093</v>
      </c>
      <c r="O1637">
        <v>771107</v>
      </c>
      <c r="P1637" t="s">
        <v>5094</v>
      </c>
      <c r="Q1637" t="s">
        <v>36</v>
      </c>
      <c r="R1637">
        <v>45.57</v>
      </c>
      <c r="S1637" s="1">
        <v>45744.480703356479</v>
      </c>
      <c r="T1637" t="s">
        <v>42</v>
      </c>
      <c r="U1637" s="1">
        <v>45744.25277777778</v>
      </c>
      <c r="V1637" t="s">
        <v>43</v>
      </c>
      <c r="W1637" t="s">
        <v>36</v>
      </c>
      <c r="X1637">
        <v>0</v>
      </c>
      <c r="Y1637">
        <v>0</v>
      </c>
      <c r="Z1637">
        <v>4.5570000000000004</v>
      </c>
      <c r="AA1637" t="s">
        <v>36</v>
      </c>
      <c r="AB1637">
        <v>195</v>
      </c>
      <c r="AC1637" t="s">
        <v>1932</v>
      </c>
      <c r="AD1637" t="s">
        <v>1932</v>
      </c>
      <c r="AE1637" t="s">
        <v>45</v>
      </c>
      <c r="AF1637" s="44">
        <v>30101804</v>
      </c>
      <c r="AG1637" s="18" t="s">
        <v>5095</v>
      </c>
      <c r="AH1637" s="18"/>
      <c r="AI1637" s="2" t="s">
        <v>48</v>
      </c>
      <c r="AJ1637" s="2" t="e">
        <f>VLOOKUP(A1637,'Classification Test Result'!$A$2:$D$2428,4,FALSE)</f>
        <v>#N/A</v>
      </c>
      <c r="AL1637" s="2">
        <f>_xlfn.XLOOKUP($A1637,Results!$A$2:$A$2256,Results!G$2:G$2256,"")</f>
        <v>337156</v>
      </c>
      <c r="AM1637" s="2" t="str">
        <f>_xlfn.XLOOKUP($A1637,Results!$A$2:$A$2256,Results!H$2:H$2256,"")</f>
        <v>B36902ZN</v>
      </c>
      <c r="AN1637" s="2" t="str">
        <f>_xlfn.XLOOKUP($A1637,Results!$A$2:$A$2256,Results!I$2:I$2256,"")</f>
        <v>BLINE</v>
      </c>
      <c r="AO1637" s="2">
        <f>_xlfn.XLOOKUP($A1637,Results!$A$2:$A$2256,Results!J$2:J$2256,"")</f>
        <v>782051707229</v>
      </c>
      <c r="AP1637" s="2">
        <f>_xlfn.XLOOKUP($A1637,Results!$A$2:$A$2256,Results!K$2:K$2256,"")</f>
        <v>39121701</v>
      </c>
      <c r="AQ1637" s="2" t="str">
        <f>_xlfn.XLOOKUP($A1637,Results!$A$2:$A$2256,Results!L$2:L$2256,"")</f>
        <v>AK10248733</v>
      </c>
      <c r="AR1637" s="2">
        <f>_xlfn.XLOOKUP($A1637,Results!$A$2:$A$2256,Results!M$2:M$2256,"")</f>
        <v>957784</v>
      </c>
      <c r="AS1637" s="2" t="str">
        <f>_xlfn.XLOOKUP($A1637,Results!$A$2:$A$2256,Results!N$2:N$2256,"")</f>
        <v>BLINE2 B3690-2-ZN J-HANGER</v>
      </c>
      <c r="AT1637" s="2" t="str">
        <f>_xlfn.XLOOKUP($A1637,Results!$A$2:$A$2256,Results!O$2:O$2256,"")</f>
        <v>B-LINE</v>
      </c>
      <c r="AU1637" s="2" t="str">
        <f>_xlfn.XLOOKUP($A1637,Results!$A$2:$A$2256,Results!P$2:P$2256,"")</f>
        <v>BLN</v>
      </c>
      <c r="AV1637" s="2" t="str">
        <f>_xlfn.XLOOKUP($A1637,Results!$A$2:$A$2256,Results!Q$2:Q$2256,"")</f>
        <v>SINGLE_MATCH</v>
      </c>
      <c r="AW1637" s="2" t="str">
        <f>_xlfn.XLOOKUP($A1637,Results!$A$2:$A$2256,Results!R$2:R$2256,"")</f>
        <v>0.8620163477006886</v>
      </c>
      <c r="AX1637" s="2">
        <f>_xlfn.XLOOKUP($A1637,Results!$A$2:$A$2256,Results!S$2:S$2256,"")</f>
        <v>100</v>
      </c>
      <c r="AY1637" s="2">
        <f>_xlfn.XLOOKUP($A1637,Results!$A$2:$A$2256,Results!T$2:T$2256,"")</f>
        <v>100</v>
      </c>
      <c r="AZ1637" s="2">
        <f>_xlfn.XLOOKUP($A1637,Results!$A$2:$A$2256,Results!U$2:U$2256,"")</f>
        <v>100</v>
      </c>
      <c r="BA1637" s="2" t="str">
        <f>_xlfn.XLOOKUP($A1637,Results!$A$2:$A$2256,Results!V$2:V$2256,"")</f>
        <v>B-LINE</v>
      </c>
      <c r="BB1637" s="2">
        <f>_xlfn.XLOOKUP($A1637,Results!$A$2:$A$2256,Results!W$2:W$2256,"")</f>
        <v>71</v>
      </c>
      <c r="BC1637" s="2">
        <f>_xlfn.XLOOKUP($A1637,Results!$A$2:$A$2256,Results!X$2:X$2256,"")</f>
        <v>39121701</v>
      </c>
      <c r="BD1637" s="2">
        <f>_xlfn.XLOOKUP($A1637,Results!$A$2:$A$2256,Results!Y$2:Y$2256,"")</f>
        <v>71</v>
      </c>
      <c r="BE1637" s="2" t="b">
        <f>_xlfn.XLOOKUP($A1637,Results!$A$2:$A$2256,Results!Z$2:Z$2256,"")</f>
        <v>1</v>
      </c>
    </row>
    <row r="1638" spans="1:57" ht="38.25" customHeight="1" x14ac:dyDescent="0.3">
      <c r="A1638">
        <v>907315</v>
      </c>
      <c r="B1638">
        <v>281608</v>
      </c>
      <c r="C1638" t="s">
        <v>36</v>
      </c>
      <c r="D1638" t="s">
        <v>1090</v>
      </c>
      <c r="E1638" s="2" t="str">
        <f>VLOOKUP(F1638,'RPA Vendor Data '!F$1:$G$2418,2)</f>
        <v>REXEL USA, INC.</v>
      </c>
      <c r="F1638" s="2">
        <v>12873</v>
      </c>
      <c r="G1638" s="2">
        <v>9</v>
      </c>
      <c r="H1638" t="s">
        <v>5097</v>
      </c>
      <c r="I1638">
        <v>6</v>
      </c>
      <c r="J1638" t="s">
        <v>58</v>
      </c>
      <c r="K1638" t="s">
        <v>58</v>
      </c>
      <c r="L1638">
        <v>239.21299999999999</v>
      </c>
      <c r="M1638" s="2" t="s">
        <v>4341</v>
      </c>
      <c r="N1638" s="85" t="s">
        <v>5098</v>
      </c>
      <c r="O1638">
        <v>67775</v>
      </c>
      <c r="P1638" t="s">
        <v>5099</v>
      </c>
      <c r="Q1638" t="s">
        <v>36</v>
      </c>
      <c r="R1638">
        <v>14.35</v>
      </c>
      <c r="S1638" s="1">
        <v>45744.480744525463</v>
      </c>
      <c r="T1638" t="s">
        <v>42</v>
      </c>
      <c r="U1638" s="1">
        <v>45744.25277777778</v>
      </c>
      <c r="V1638" t="s">
        <v>43</v>
      </c>
      <c r="W1638" t="s">
        <v>36</v>
      </c>
      <c r="X1638">
        <v>0</v>
      </c>
      <c r="Y1638">
        <v>0</v>
      </c>
      <c r="Z1638">
        <v>239.21299999999999</v>
      </c>
      <c r="AA1638" t="s">
        <v>36</v>
      </c>
      <c r="AB1638">
        <v>195</v>
      </c>
      <c r="AC1638" t="s">
        <v>1932</v>
      </c>
      <c r="AD1638" t="s">
        <v>1932</v>
      </c>
      <c r="AE1638" t="s">
        <v>45</v>
      </c>
      <c r="AF1638" s="44">
        <v>39121311</v>
      </c>
      <c r="AG1638" s="18" t="s">
        <v>5100</v>
      </c>
      <c r="AH1638" s="18"/>
      <c r="AI1638" s="2" t="s">
        <v>48</v>
      </c>
      <c r="AJ1638" s="2" t="e">
        <f>VLOOKUP(A1638,'Classification Test Result'!$A$2:$D$2428,4,FALSE)</f>
        <v>#N/A</v>
      </c>
      <c r="AL1638" s="2">
        <f>_xlfn.XLOOKUP($A1638,Results!$A$2:$A$2256,Results!G$2:G$2256,"")</f>
        <v>1191763</v>
      </c>
      <c r="AM1638" s="2" t="str">
        <f>_xlfn.XLOOKUP($A1638,Results!$A$2:$A$2256,Results!H$2:H$2256,"")</f>
        <v>B2017PAZN</v>
      </c>
      <c r="AN1638" s="2" t="str">
        <f>_xlfn.XLOOKUP($A1638,Results!$A$2:$A$2256,Results!I$2:I$2256,"")</f>
        <v>EATON</v>
      </c>
      <c r="AO1638" s="2">
        <f>_xlfn.XLOOKUP($A1638,Results!$A$2:$A$2256,Results!J$2:J$2256,"")</f>
        <v>781011611040</v>
      </c>
      <c r="AP1638" s="2">
        <f>_xlfn.XLOOKUP($A1638,Results!$A$2:$A$2256,Results!K$2:K$2256,"")</f>
        <v>31162906</v>
      </c>
      <c r="AQ1638" s="2">
        <f>_xlfn.XLOOKUP($A1638,Results!$A$2:$A$2256,Results!L$2:L$2256,"")</f>
        <v>0</v>
      </c>
      <c r="AR1638" s="2">
        <f>_xlfn.XLOOKUP($A1638,Results!$A$2:$A$2256,Results!M$2:M$2256,"")</f>
        <v>73487</v>
      </c>
      <c r="AS1638" s="2" t="str">
        <f>_xlfn.XLOOKUP($A1638,Results!$A$2:$A$2256,Results!N$2:N$2256,"")</f>
        <v>BLINE1 B2017PAZN PLTD CND CLAMP</v>
      </c>
      <c r="AT1638" s="2" t="str">
        <f>_xlfn.XLOOKUP($A1638,Results!$A$2:$A$2256,Results!O$2:O$2256,"")</f>
        <v>EATON</v>
      </c>
      <c r="AU1638" s="2">
        <f>_xlfn.XLOOKUP($A1638,Results!$A$2:$A$2256,Results!P$2:P$2256,"")</f>
        <v>0</v>
      </c>
      <c r="AV1638" s="2" t="str">
        <f>_xlfn.XLOOKUP($A1638,Results!$A$2:$A$2256,Results!Q$2:Q$2256,"")</f>
        <v>NO_VALID_MATCHES</v>
      </c>
      <c r="AW1638" s="2" t="str">
        <f>_xlfn.XLOOKUP($A1638,Results!$A$2:$A$2256,Results!R$2:R$2256,"")</f>
        <v>0.6887220716549275</v>
      </c>
      <c r="AX1638" s="2">
        <f>_xlfn.XLOOKUP($A1638,Results!$A$2:$A$2256,Results!S$2:S$2256,"")</f>
        <v>87</v>
      </c>
      <c r="AY1638" s="2">
        <f>_xlfn.XLOOKUP($A1638,Results!$A$2:$A$2256,Results!T$2:T$2256,"")</f>
        <v>55</v>
      </c>
      <c r="AZ1638" s="2">
        <f>_xlfn.XLOOKUP($A1638,Results!$A$2:$A$2256,Results!U$2:U$2256,"")</f>
        <v>67</v>
      </c>
      <c r="BA1638" s="2" t="str">
        <f>_xlfn.XLOOKUP($A1638,Results!$A$2:$A$2256,Results!V$2:V$2256,"")</f>
        <v>EATON</v>
      </c>
      <c r="BB1638" s="2">
        <f>_xlfn.XLOOKUP($A1638,Results!$A$2:$A$2256,Results!W$2:W$2256,"")</f>
        <v>83</v>
      </c>
      <c r="BC1638" s="2">
        <f>_xlfn.XLOOKUP($A1638,Results!$A$2:$A$2256,Results!X$2:X$2256,"")</f>
        <v>31162906</v>
      </c>
      <c r="BD1638" s="2">
        <f>_xlfn.XLOOKUP($A1638,Results!$A$2:$A$2256,Results!Y$2:Y$2256,"")</f>
        <v>83</v>
      </c>
      <c r="BE1638" s="2" t="b">
        <f>_xlfn.XLOOKUP($A1638,Results!$A$2:$A$2256,Results!Z$2:Z$2256,"")</f>
        <v>1</v>
      </c>
    </row>
    <row r="1639" spans="1:57" ht="38.25" customHeight="1" x14ac:dyDescent="0.3">
      <c r="A1639">
        <v>907316</v>
      </c>
      <c r="B1639">
        <v>281608</v>
      </c>
      <c r="C1639" t="s">
        <v>36</v>
      </c>
      <c r="D1639" t="s">
        <v>1090</v>
      </c>
      <c r="E1639" s="2" t="str">
        <f>VLOOKUP(F1639,'RPA Vendor Data '!F$1:$G$2418,2)</f>
        <v>REXEL USA, INC.</v>
      </c>
      <c r="F1639" s="2">
        <v>12873</v>
      </c>
      <c r="G1639" s="2">
        <v>8</v>
      </c>
      <c r="H1639" t="s">
        <v>5101</v>
      </c>
      <c r="I1639">
        <v>20</v>
      </c>
      <c r="J1639" t="s">
        <v>58</v>
      </c>
      <c r="K1639" t="s">
        <v>58</v>
      </c>
      <c r="L1639">
        <v>123.605</v>
      </c>
      <c r="M1639" s="2" t="s">
        <v>4341</v>
      </c>
      <c r="N1639" s="85" t="s">
        <v>5102</v>
      </c>
      <c r="O1639">
        <v>62210</v>
      </c>
      <c r="P1639" t="s">
        <v>5103</v>
      </c>
      <c r="Q1639" t="s">
        <v>36</v>
      </c>
      <c r="R1639">
        <v>24.72</v>
      </c>
      <c r="S1639" s="1">
        <v>45744.480736226848</v>
      </c>
      <c r="T1639" t="s">
        <v>42</v>
      </c>
      <c r="U1639" s="1">
        <v>45744.25277777778</v>
      </c>
      <c r="V1639" t="s">
        <v>43</v>
      </c>
      <c r="W1639" t="s">
        <v>36</v>
      </c>
      <c r="X1639">
        <v>0</v>
      </c>
      <c r="Y1639">
        <v>0</v>
      </c>
      <c r="Z1639">
        <v>123.605</v>
      </c>
      <c r="AA1639" t="s">
        <v>36</v>
      </c>
      <c r="AB1639">
        <v>195</v>
      </c>
      <c r="AC1639" t="s">
        <v>1932</v>
      </c>
      <c r="AD1639" t="s">
        <v>1932</v>
      </c>
      <c r="AE1639" t="s">
        <v>45</v>
      </c>
      <c r="AF1639" s="44">
        <v>39121311</v>
      </c>
      <c r="AG1639" s="18" t="s">
        <v>5104</v>
      </c>
      <c r="AH1639" s="18"/>
      <c r="AI1639" s="2" t="s">
        <v>48</v>
      </c>
      <c r="AJ1639" s="2" t="e">
        <f>VLOOKUP(A1639,'Classification Test Result'!$A$2:$D$2428,4,FALSE)</f>
        <v>#N/A</v>
      </c>
      <c r="AL1639" s="2">
        <f>_xlfn.XLOOKUP($A1639,Results!$A$2:$A$2256,Results!G$2:G$2256,"")</f>
        <v>337173</v>
      </c>
      <c r="AM1639" s="2" t="str">
        <f>_xlfn.XLOOKUP($A1639,Results!$A$2:$A$2256,Results!H$2:H$2256,"")</f>
        <v>B2006PAZN</v>
      </c>
      <c r="AN1639" s="2" t="str">
        <f>_xlfn.XLOOKUP($A1639,Results!$A$2:$A$2256,Results!I$2:I$2256,"")</f>
        <v>BLINE</v>
      </c>
      <c r="AO1639" s="2">
        <f>_xlfn.XLOOKUP($A1639,Results!$A$2:$A$2256,Results!J$2:J$2256,"")</f>
        <v>781011608644</v>
      </c>
      <c r="AP1639" s="2">
        <f>_xlfn.XLOOKUP($A1639,Results!$A$2:$A$2256,Results!K$2:K$2256,"")</f>
        <v>31162900</v>
      </c>
      <c r="AQ1639" s="2" t="str">
        <f>_xlfn.XLOOKUP($A1639,Results!$A$2:$A$2256,Results!L$2:L$2256,"")</f>
        <v>AK10245882</v>
      </c>
      <c r="AR1639" s="2">
        <f>_xlfn.XLOOKUP($A1639,Results!$A$2:$A$2256,Results!M$2:M$2256,"")</f>
        <v>153513</v>
      </c>
      <c r="AS1639" s="2" t="str">
        <f>_xlfn.XLOOKUP($A1639,Results!$A$2:$A$2256,Results!N$2:N$2256,"")</f>
        <v>BLINE1 B2006PAZN 2IN CND CLMP</v>
      </c>
      <c r="AT1639" s="2" t="str">
        <f>_xlfn.XLOOKUP($A1639,Results!$A$2:$A$2256,Results!O$2:O$2256,"")</f>
        <v>B-LINE</v>
      </c>
      <c r="AU1639" s="2" t="str">
        <f>_xlfn.XLOOKUP($A1639,Results!$A$2:$A$2256,Results!P$2:P$2256,"")</f>
        <v>BLN</v>
      </c>
      <c r="AV1639" s="2" t="str">
        <f>_xlfn.XLOOKUP($A1639,Results!$A$2:$A$2256,Results!Q$2:Q$2256,"")</f>
        <v>MULTIPLE_MATCHES_ONE_VALID</v>
      </c>
      <c r="AW1639" s="2" t="str">
        <f>_xlfn.XLOOKUP($A1639,Results!$A$2:$A$2256,Results!R$2:R$2256,"")</f>
        <v>0.7340923509774654</v>
      </c>
      <c r="AX1639" s="2">
        <f>_xlfn.XLOOKUP($A1639,Results!$A$2:$A$2256,Results!S$2:S$2256,"")</f>
        <v>100</v>
      </c>
      <c r="AY1639" s="2">
        <f>_xlfn.XLOOKUP($A1639,Results!$A$2:$A$2256,Results!T$2:T$2256,"")</f>
        <v>100</v>
      </c>
      <c r="AZ1639" s="2">
        <f>_xlfn.XLOOKUP($A1639,Results!$A$2:$A$2256,Results!U$2:U$2256,"")</f>
        <v>100</v>
      </c>
      <c r="BA1639" s="2">
        <f>_xlfn.XLOOKUP($A1639,Results!$A$2:$A$2256,Results!V$2:V$2256,"")</f>
        <v>0</v>
      </c>
      <c r="BB1639" s="2">
        <f>_xlfn.XLOOKUP($A1639,Results!$A$2:$A$2256,Results!W$2:W$2256,"")</f>
        <v>0</v>
      </c>
      <c r="BC1639" s="2">
        <f>_xlfn.XLOOKUP($A1639,Results!$A$2:$A$2256,Results!X$2:X$2256,"")</f>
        <v>31162906</v>
      </c>
      <c r="BD1639" s="2">
        <f>_xlfn.XLOOKUP($A1639,Results!$A$2:$A$2256,Results!Y$2:Y$2256,"")</f>
        <v>65</v>
      </c>
      <c r="BE1639" s="2">
        <f>_xlfn.XLOOKUP($A1639,Results!$A$2:$A$2256,Results!Z$2:Z$2256,"")</f>
        <v>0</v>
      </c>
    </row>
    <row r="1640" spans="1:57" ht="38.25" customHeight="1" x14ac:dyDescent="0.3">
      <c r="A1640">
        <v>907317</v>
      </c>
      <c r="B1640">
        <v>281512</v>
      </c>
      <c r="C1640" t="s">
        <v>36</v>
      </c>
      <c r="D1640" t="s">
        <v>5080</v>
      </c>
      <c r="E1640" s="2" t="str">
        <f>VLOOKUP(F1640,'RPA Vendor Data '!F$1:$G$2418,2)</f>
        <v>REXEL USA, INC.</v>
      </c>
      <c r="F1640" s="2">
        <v>12873</v>
      </c>
      <c r="G1640" s="2">
        <v>1</v>
      </c>
      <c r="H1640" t="s">
        <v>5105</v>
      </c>
      <c r="I1640">
        <v>10</v>
      </c>
      <c r="J1640" t="s">
        <v>58</v>
      </c>
      <c r="K1640" t="s">
        <v>58</v>
      </c>
      <c r="L1640">
        <v>1003.151</v>
      </c>
      <c r="M1640" s="2" t="s">
        <v>4341</v>
      </c>
      <c r="N1640" s="85" t="s">
        <v>5106</v>
      </c>
      <c r="O1640">
        <v>186710</v>
      </c>
      <c r="P1640" t="s">
        <v>5107</v>
      </c>
      <c r="Q1640">
        <v>78101120230</v>
      </c>
      <c r="R1640">
        <v>100.32</v>
      </c>
      <c r="S1640" s="1">
        <v>45744.396200925927</v>
      </c>
      <c r="T1640" t="s">
        <v>42</v>
      </c>
      <c r="U1640" s="1">
        <v>45744.186805555553</v>
      </c>
      <c r="V1640" t="s">
        <v>43</v>
      </c>
      <c r="W1640" t="s">
        <v>36</v>
      </c>
      <c r="X1640">
        <v>0</v>
      </c>
      <c r="Y1640">
        <v>201</v>
      </c>
      <c r="Z1640" t="s">
        <v>36</v>
      </c>
      <c r="AA1640" t="s">
        <v>36</v>
      </c>
      <c r="AB1640" t="s">
        <v>36</v>
      </c>
      <c r="AC1640" t="s">
        <v>1932</v>
      </c>
      <c r="AD1640" t="s">
        <v>1932</v>
      </c>
      <c r="AE1640" t="s">
        <v>45</v>
      </c>
      <c r="AF1640" s="44" t="s">
        <v>46</v>
      </c>
      <c r="AG1640" s="18" t="s">
        <v>5108</v>
      </c>
      <c r="AH1640" s="18"/>
      <c r="AI1640" s="2" t="s">
        <v>48</v>
      </c>
      <c r="AJ1640" s="2" t="e">
        <f>VLOOKUP(A1640,'Classification Test Result'!$A$2:$D$2428,4,FALSE)</f>
        <v>#N/A</v>
      </c>
      <c r="AL1640" s="2">
        <f>_xlfn.XLOOKUP($A1640,Results!$A$2:$A$2256,Results!G$2:G$2256,"")</f>
        <v>335843</v>
      </c>
      <c r="AM1640" s="2" t="str">
        <f>_xlfn.XLOOKUP($A1640,Results!$A$2:$A$2256,Results!H$2:H$2256,"")</f>
        <v>B11SH120GLV</v>
      </c>
      <c r="AN1640" s="2" t="str">
        <f>_xlfn.XLOOKUP($A1640,Results!$A$2:$A$2256,Results!I$2:I$2256,"")</f>
        <v>BLINE</v>
      </c>
      <c r="AO1640" s="2">
        <f>_xlfn.XLOOKUP($A1640,Results!$A$2:$A$2256,Results!J$2:J$2256,"")</f>
        <v>781011202309</v>
      </c>
      <c r="AP1640" s="2">
        <f>_xlfn.XLOOKUP($A1640,Results!$A$2:$A$2256,Results!K$2:K$2256,"")</f>
        <v>30101804</v>
      </c>
      <c r="AQ1640" s="2" t="str">
        <f>_xlfn.XLOOKUP($A1640,Results!$A$2:$A$2256,Results!L$2:L$2256,"")</f>
        <v>AK10245446</v>
      </c>
      <c r="AR1640" s="2">
        <f>_xlfn.XLOOKUP($A1640,Results!$A$2:$A$2256,Results!M$2:M$2256,"")</f>
        <v>421411</v>
      </c>
      <c r="AS1640" s="2" t="str">
        <f>_xlfn.XLOOKUP($A1640,Results!$A$2:$A$2256,Results!N$2:N$2256,"")</f>
        <v>BLINE1 B11SH-120GLV SLOT CHNL</v>
      </c>
      <c r="AT1640" s="2" t="str">
        <f>_xlfn.XLOOKUP($A1640,Results!$A$2:$A$2256,Results!O$2:O$2256,"")</f>
        <v>B-LINE</v>
      </c>
      <c r="AU1640" s="2" t="str">
        <f>_xlfn.XLOOKUP($A1640,Results!$A$2:$A$2256,Results!P$2:P$2256,"")</f>
        <v>BLN</v>
      </c>
      <c r="AV1640" s="2" t="str">
        <f>_xlfn.XLOOKUP($A1640,Results!$A$2:$A$2256,Results!Q$2:Q$2256,"")</f>
        <v>SINGLE_MATCH</v>
      </c>
      <c r="AW1640" s="2" t="str">
        <f>_xlfn.XLOOKUP($A1640,Results!$A$2:$A$2256,Results!R$2:R$2256,"")</f>
        <v>0.7405063859830394</v>
      </c>
      <c r="AX1640" s="2">
        <f>_xlfn.XLOOKUP($A1640,Results!$A$2:$A$2256,Results!S$2:S$2256,"")</f>
        <v>100</v>
      </c>
      <c r="AY1640" s="2">
        <f>_xlfn.XLOOKUP($A1640,Results!$A$2:$A$2256,Results!T$2:T$2256,"")</f>
        <v>100</v>
      </c>
      <c r="AZ1640" s="2">
        <f>_xlfn.XLOOKUP($A1640,Results!$A$2:$A$2256,Results!U$2:U$2256,"")</f>
        <v>100</v>
      </c>
      <c r="BA1640" s="2" t="str">
        <f>_xlfn.XLOOKUP($A1640,Results!$A$2:$A$2256,Results!V$2:V$2256,"")</f>
        <v>EATON</v>
      </c>
      <c r="BB1640" s="2">
        <f>_xlfn.XLOOKUP($A1640,Results!$A$2:$A$2256,Results!W$2:W$2256,"")</f>
        <v>83</v>
      </c>
      <c r="BC1640" s="2">
        <f>_xlfn.XLOOKUP($A1640,Results!$A$2:$A$2256,Results!X$2:X$2256,"")</f>
        <v>30101800</v>
      </c>
      <c r="BD1640" s="2">
        <f>_xlfn.XLOOKUP($A1640,Results!$A$2:$A$2256,Results!Y$2:Y$2256,"")</f>
        <v>83</v>
      </c>
      <c r="BE1640" s="2" t="b">
        <f>_xlfn.XLOOKUP($A1640,Results!$A$2:$A$2256,Results!Z$2:Z$2256,"")</f>
        <v>1</v>
      </c>
    </row>
    <row r="1641" spans="1:57" ht="38.25" customHeight="1" x14ac:dyDescent="0.3">
      <c r="A1641">
        <v>907318</v>
      </c>
      <c r="B1641">
        <v>281335</v>
      </c>
      <c r="C1641" t="s">
        <v>36</v>
      </c>
      <c r="D1641" t="s">
        <v>780</v>
      </c>
      <c r="E1641" s="2" t="str">
        <f>VLOOKUP(F1641,'RPA Vendor Data '!F$1:$G$2418,2)</f>
        <v>VIKING ELECTRIC</v>
      </c>
      <c r="F1641" s="2">
        <v>13536</v>
      </c>
      <c r="G1641" s="2">
        <v>5</v>
      </c>
      <c r="H1641" t="s">
        <v>5110</v>
      </c>
      <c r="I1641">
        <v>100</v>
      </c>
      <c r="J1641" t="s">
        <v>389</v>
      </c>
      <c r="K1641" t="s">
        <v>58</v>
      </c>
      <c r="L1641">
        <v>156.83000000000001</v>
      </c>
      <c r="M1641" s="2" t="s">
        <v>1932</v>
      </c>
      <c r="N1641" s="85" t="s">
        <v>5111</v>
      </c>
      <c r="O1641" t="s">
        <v>36</v>
      </c>
      <c r="P1641" t="s">
        <v>5112</v>
      </c>
      <c r="Q1641" t="s">
        <v>36</v>
      </c>
      <c r="R1641">
        <v>156.83000000000001</v>
      </c>
      <c r="S1641" s="1">
        <v>45744.188262037038</v>
      </c>
      <c r="T1641" t="s">
        <v>42</v>
      </c>
      <c r="U1641" s="1">
        <v>45743.97152777778</v>
      </c>
      <c r="V1641" t="s">
        <v>43</v>
      </c>
      <c r="W1641" t="s">
        <v>36</v>
      </c>
      <c r="X1641">
        <v>5</v>
      </c>
      <c r="Y1641" t="s">
        <v>158</v>
      </c>
      <c r="Z1641">
        <v>156.83000000000001</v>
      </c>
      <c r="AA1641">
        <v>156.83000000000001</v>
      </c>
      <c r="AB1641">
        <v>136</v>
      </c>
      <c r="AC1641" t="s">
        <v>1932</v>
      </c>
      <c r="AD1641" t="s">
        <v>1932</v>
      </c>
      <c r="AE1641" t="s">
        <v>45</v>
      </c>
      <c r="AF1641" s="44">
        <v>39121311</v>
      </c>
      <c r="AG1641" s="18" t="s">
        <v>5113</v>
      </c>
      <c r="AH1641" s="18"/>
      <c r="AI1641" s="2" t="s">
        <v>48</v>
      </c>
      <c r="AJ1641" s="2" t="e">
        <f>VLOOKUP(A1641,'Classification Test Result'!$A$2:$D$2428,4,FALSE)</f>
        <v>#N/A</v>
      </c>
      <c r="AL1641" s="2">
        <f>_xlfn.XLOOKUP($A1641,Results!$A$2:$A$2256,Results!G$2:G$2256,"")</f>
        <v>335889</v>
      </c>
      <c r="AM1641" s="2" t="str">
        <f>_xlfn.XLOOKUP($A1641,Results!$A$2:$A$2256,Results!H$2:H$2256,"")</f>
        <v>TN228ZN</v>
      </c>
      <c r="AN1641" s="2" t="str">
        <f>_xlfn.XLOOKUP($A1641,Results!$A$2:$A$2256,Results!I$2:I$2256,"")</f>
        <v>BLINE</v>
      </c>
      <c r="AO1641" s="2">
        <f>_xlfn.XLOOKUP($A1641,Results!$A$2:$A$2256,Results!J$2:J$2256,"")</f>
        <v>781011401733</v>
      </c>
      <c r="AP1641" s="2">
        <f>_xlfn.XLOOKUP($A1641,Results!$A$2:$A$2256,Results!K$2:K$2256,"")</f>
        <v>31161708</v>
      </c>
      <c r="AQ1641" s="2" t="str">
        <f>_xlfn.XLOOKUP($A1641,Results!$A$2:$A$2256,Results!L$2:L$2256,"")</f>
        <v>AK10259007</v>
      </c>
      <c r="AR1641" s="2">
        <f>_xlfn.XLOOKUP($A1641,Results!$A$2:$A$2256,Results!M$2:M$2256,"")</f>
        <v>434770</v>
      </c>
      <c r="AS1641" s="2" t="str">
        <f>_xlfn.XLOOKUP($A1641,Results!$A$2:$A$2256,Results!N$2:N$2256,"")</f>
        <v>BLINE1 TN228ZN 3/8-16 CHNL NUT</v>
      </c>
      <c r="AT1641" s="2" t="str">
        <f>_xlfn.XLOOKUP($A1641,Results!$A$2:$A$2256,Results!O$2:O$2256,"")</f>
        <v>B-LINE</v>
      </c>
      <c r="AU1641" s="2" t="str">
        <f>_xlfn.XLOOKUP($A1641,Results!$A$2:$A$2256,Results!P$2:P$2256,"")</f>
        <v>B-LINE</v>
      </c>
      <c r="AV1641" s="2" t="str">
        <f>_xlfn.XLOOKUP($A1641,Results!$A$2:$A$2256,Results!Q$2:Q$2256,"")</f>
        <v>SINGLE_MATCH</v>
      </c>
      <c r="AW1641" s="2" t="str">
        <f>_xlfn.XLOOKUP($A1641,Results!$A$2:$A$2256,Results!R$2:R$2256,"")</f>
        <v>0.8168471834008225</v>
      </c>
      <c r="AX1641" s="2">
        <f>_xlfn.XLOOKUP($A1641,Results!$A$2:$A$2256,Results!S$2:S$2256,"")</f>
        <v>100</v>
      </c>
      <c r="AY1641" s="2">
        <f>_xlfn.XLOOKUP($A1641,Results!$A$2:$A$2256,Results!T$2:T$2256,"")</f>
        <v>100</v>
      </c>
      <c r="AZ1641" s="2">
        <f>_xlfn.XLOOKUP($A1641,Results!$A$2:$A$2256,Results!U$2:U$2256,"")</f>
        <v>100</v>
      </c>
      <c r="BA1641" s="2" t="str">
        <f>_xlfn.XLOOKUP($A1641,Results!$A$2:$A$2256,Results!V$2:V$2256,"")</f>
        <v>EATON</v>
      </c>
      <c r="BB1641" s="2">
        <f>_xlfn.XLOOKUP($A1641,Results!$A$2:$A$2256,Results!W$2:W$2256,"")</f>
        <v>74</v>
      </c>
      <c r="BC1641" s="2">
        <f>_xlfn.XLOOKUP($A1641,Results!$A$2:$A$2256,Results!X$2:X$2256,"")</f>
        <v>31161708</v>
      </c>
      <c r="BD1641" s="2">
        <f>_xlfn.XLOOKUP($A1641,Results!$A$2:$A$2256,Results!Y$2:Y$2256,"")</f>
        <v>90</v>
      </c>
      <c r="BE1641" s="2" t="b">
        <f>_xlfn.XLOOKUP($A1641,Results!$A$2:$A$2256,Results!Z$2:Z$2256,"")</f>
        <v>1</v>
      </c>
    </row>
    <row r="1642" spans="1:57" ht="38.25" customHeight="1" x14ac:dyDescent="0.3">
      <c r="A1642">
        <v>907319</v>
      </c>
      <c r="B1642">
        <v>281309</v>
      </c>
      <c r="C1642" t="s">
        <v>36</v>
      </c>
      <c r="D1642" t="s">
        <v>5114</v>
      </c>
      <c r="E1642" s="2" t="str">
        <f>VLOOKUP(F1642,'RPA Vendor Data '!F$1:$G$2418,2)</f>
        <v>VIKING ELECTRIC</v>
      </c>
      <c r="F1642" s="2">
        <v>13536</v>
      </c>
      <c r="G1642" s="2">
        <v>1</v>
      </c>
      <c r="H1642" t="s">
        <v>5115</v>
      </c>
      <c r="I1642">
        <v>100</v>
      </c>
      <c r="J1642" t="s">
        <v>389</v>
      </c>
      <c r="K1642" t="s">
        <v>58</v>
      </c>
      <c r="L1642">
        <v>150.22</v>
      </c>
      <c r="M1642" s="2" t="s">
        <v>1932</v>
      </c>
      <c r="N1642" s="85" t="s">
        <v>5116</v>
      </c>
      <c r="O1642" t="s">
        <v>36</v>
      </c>
      <c r="P1642" t="s">
        <v>5117</v>
      </c>
      <c r="Q1642" t="s">
        <v>36</v>
      </c>
      <c r="R1642">
        <v>150.22</v>
      </c>
      <c r="S1642" s="1">
        <v>45744.189399687501</v>
      </c>
      <c r="T1642" t="s">
        <v>42</v>
      </c>
      <c r="U1642" s="1">
        <v>45743.964583333327</v>
      </c>
      <c r="V1642" t="s">
        <v>43</v>
      </c>
      <c r="W1642" t="s">
        <v>36</v>
      </c>
      <c r="X1642">
        <v>1</v>
      </c>
      <c r="Y1642" t="s">
        <v>158</v>
      </c>
      <c r="Z1642">
        <v>150.22</v>
      </c>
      <c r="AA1642">
        <v>150.22</v>
      </c>
      <c r="AB1642">
        <v>136</v>
      </c>
      <c r="AC1642" t="s">
        <v>1932</v>
      </c>
      <c r="AD1642" t="s">
        <v>1932</v>
      </c>
      <c r="AE1642" t="s">
        <v>45</v>
      </c>
      <c r="AF1642" s="44">
        <v>39121311</v>
      </c>
      <c r="AG1642" s="18" t="s">
        <v>5118</v>
      </c>
      <c r="AH1642" s="18"/>
      <c r="AI1642" s="2" t="s">
        <v>48</v>
      </c>
      <c r="AJ1642" s="2" t="e">
        <f>VLOOKUP(A1642,'Classification Test Result'!$A$2:$D$2428,4,FALSE)</f>
        <v>#N/A</v>
      </c>
      <c r="AL1642" s="2">
        <f>_xlfn.XLOOKUP($A1642,Results!$A$2:$A$2256,Results!G$2:G$2256,"")</f>
        <v>335888</v>
      </c>
      <c r="AM1642" s="2" t="str">
        <f>_xlfn.XLOOKUP($A1642,Results!$A$2:$A$2256,Results!H$2:H$2256,"")</f>
        <v>TN224ZN</v>
      </c>
      <c r="AN1642" s="2" t="str">
        <f>_xlfn.XLOOKUP($A1642,Results!$A$2:$A$2256,Results!I$2:I$2256,"")</f>
        <v>BLINE</v>
      </c>
      <c r="AO1642" s="2">
        <f>_xlfn.XLOOKUP($A1642,Results!$A$2:$A$2256,Results!J$2:J$2256,"")</f>
        <v>781011401436</v>
      </c>
      <c r="AP1642" s="2">
        <f>_xlfn.XLOOKUP($A1642,Results!$A$2:$A$2256,Results!K$2:K$2256,"")</f>
        <v>31161708</v>
      </c>
      <c r="AQ1642" s="2" t="str">
        <f>_xlfn.XLOOKUP($A1642,Results!$A$2:$A$2256,Results!L$2:L$2256,"")</f>
        <v>AK10259000</v>
      </c>
      <c r="AR1642" s="2">
        <f>_xlfn.XLOOKUP($A1642,Results!$A$2:$A$2256,Results!M$2:M$2256,"")</f>
        <v>646401</v>
      </c>
      <c r="AS1642" s="2" t="str">
        <f>_xlfn.XLOOKUP($A1642,Results!$A$2:$A$2256,Results!N$2:N$2256,"")</f>
        <v>BLINE1 TN224ZN 1/4-20 CHNL NUT</v>
      </c>
      <c r="AT1642" s="2" t="str">
        <f>_xlfn.XLOOKUP($A1642,Results!$A$2:$A$2256,Results!O$2:O$2256,"")</f>
        <v>B-LINE</v>
      </c>
      <c r="AU1642" s="2" t="str">
        <f>_xlfn.XLOOKUP($A1642,Results!$A$2:$A$2256,Results!P$2:P$2256,"")</f>
        <v>B-LINE</v>
      </c>
      <c r="AV1642" s="2" t="str">
        <f>_xlfn.XLOOKUP($A1642,Results!$A$2:$A$2256,Results!Q$2:Q$2256,"")</f>
        <v>SINGLE_MATCH</v>
      </c>
      <c r="AW1642" s="2" t="str">
        <f>_xlfn.XLOOKUP($A1642,Results!$A$2:$A$2256,Results!R$2:R$2256,"")</f>
        <v>0.8056657809188091</v>
      </c>
      <c r="AX1642" s="2">
        <f>_xlfn.XLOOKUP($A1642,Results!$A$2:$A$2256,Results!S$2:S$2256,"")</f>
        <v>100</v>
      </c>
      <c r="AY1642" s="2">
        <f>_xlfn.XLOOKUP($A1642,Results!$A$2:$A$2256,Results!T$2:T$2256,"")</f>
        <v>100</v>
      </c>
      <c r="AZ1642" s="2">
        <f>_xlfn.XLOOKUP($A1642,Results!$A$2:$A$2256,Results!U$2:U$2256,"")</f>
        <v>100</v>
      </c>
      <c r="BA1642" s="2" t="str">
        <f>_xlfn.XLOOKUP($A1642,Results!$A$2:$A$2256,Results!V$2:V$2256,"")</f>
        <v>EATON</v>
      </c>
      <c r="BB1642" s="2">
        <f>_xlfn.XLOOKUP($A1642,Results!$A$2:$A$2256,Results!W$2:W$2256,"")</f>
        <v>57</v>
      </c>
      <c r="BC1642" s="2">
        <f>_xlfn.XLOOKUP($A1642,Results!$A$2:$A$2256,Results!X$2:X$2256,"")</f>
        <v>31161708</v>
      </c>
      <c r="BD1642" s="2">
        <f>_xlfn.XLOOKUP($A1642,Results!$A$2:$A$2256,Results!Y$2:Y$2256,"")</f>
        <v>89</v>
      </c>
      <c r="BE1642" s="2" t="b">
        <f>_xlfn.XLOOKUP($A1642,Results!$A$2:$A$2256,Results!Z$2:Z$2256,"")</f>
        <v>1</v>
      </c>
    </row>
    <row r="1643" spans="1:57" ht="38.25" customHeight="1" x14ac:dyDescent="0.3">
      <c r="A1643">
        <v>907320</v>
      </c>
      <c r="B1643">
        <v>281788</v>
      </c>
      <c r="C1643" t="s">
        <v>36</v>
      </c>
      <c r="D1643" t="s">
        <v>5119</v>
      </c>
      <c r="E1643" s="2" t="str">
        <f>VLOOKUP(F1643,'RPA Vendor Data '!F$1:$G$2418,2)</f>
        <v>LOEB ELECTRIC</v>
      </c>
      <c r="F1643" s="2">
        <v>12062</v>
      </c>
      <c r="G1643" s="2">
        <v>1</v>
      </c>
      <c r="H1643" t="s">
        <v>5120</v>
      </c>
      <c r="I1643">
        <v>12</v>
      </c>
      <c r="J1643" t="s">
        <v>65</v>
      </c>
      <c r="K1643" t="s">
        <v>39</v>
      </c>
      <c r="L1643">
        <v>13.722</v>
      </c>
      <c r="M1643" s="2" t="s">
        <v>1932</v>
      </c>
      <c r="N1643" s="85" t="s">
        <v>5121</v>
      </c>
      <c r="O1643" t="s">
        <v>36</v>
      </c>
      <c r="P1643" t="s">
        <v>36</v>
      </c>
      <c r="Q1643" t="s">
        <v>36</v>
      </c>
      <c r="R1643">
        <v>164.66</v>
      </c>
      <c r="S1643" s="1">
        <v>45744.564212268517</v>
      </c>
      <c r="T1643" t="s">
        <v>42</v>
      </c>
      <c r="U1643" s="1">
        <v>45744.352083333331</v>
      </c>
      <c r="V1643" t="s">
        <v>43</v>
      </c>
      <c r="W1643" t="s">
        <v>36</v>
      </c>
      <c r="X1643">
        <v>0</v>
      </c>
      <c r="Y1643">
        <v>999</v>
      </c>
      <c r="Z1643" t="s">
        <v>36</v>
      </c>
      <c r="AA1643" t="s">
        <v>36</v>
      </c>
      <c r="AB1643" t="s">
        <v>36</v>
      </c>
      <c r="AC1643" t="s">
        <v>1932</v>
      </c>
      <c r="AD1643" t="s">
        <v>1932</v>
      </c>
      <c r="AE1643" t="s">
        <v>45</v>
      </c>
      <c r="AF1643" s="44" t="s">
        <v>46</v>
      </c>
      <c r="AG1643" s="18" t="s">
        <v>5122</v>
      </c>
      <c r="AI1643" s="2" t="s">
        <v>48</v>
      </c>
      <c r="AJ1643" s="2" t="e">
        <f>VLOOKUP(A1643,'Classification Test Result'!$A$2:$D$2428,4,FALSE)</f>
        <v>#N/A</v>
      </c>
      <c r="AL1643" s="2">
        <f>_xlfn.XLOOKUP($A1643,Results!$A$2:$A$2256,Results!G$2:G$2256,"")</f>
        <v>0</v>
      </c>
      <c r="AM1643" s="2">
        <f>_xlfn.XLOOKUP($A1643,Results!$A$2:$A$2256,Results!H$2:H$2256,"")</f>
        <v>0</v>
      </c>
      <c r="AN1643" s="2">
        <f>_xlfn.XLOOKUP($A1643,Results!$A$2:$A$2256,Results!I$2:I$2256,"")</f>
        <v>0</v>
      </c>
      <c r="AO1643" s="2">
        <f>_xlfn.XLOOKUP($A1643,Results!$A$2:$A$2256,Results!J$2:J$2256,"")</f>
        <v>0</v>
      </c>
      <c r="AP1643" s="2">
        <f>_xlfn.XLOOKUP($A1643,Results!$A$2:$A$2256,Results!K$2:K$2256,"")</f>
        <v>0</v>
      </c>
      <c r="AQ1643" s="2">
        <f>_xlfn.XLOOKUP($A1643,Results!$A$2:$A$2256,Results!L$2:L$2256,"")</f>
        <v>0</v>
      </c>
      <c r="AR1643" s="2">
        <f>_xlfn.XLOOKUP($A1643,Results!$A$2:$A$2256,Results!M$2:M$2256,"")</f>
        <v>0</v>
      </c>
      <c r="AS1643" s="2">
        <f>_xlfn.XLOOKUP($A1643,Results!$A$2:$A$2256,Results!N$2:N$2256,"")</f>
        <v>0</v>
      </c>
      <c r="AT1643" s="2" t="str">
        <f>_xlfn.XLOOKUP($A1643,Results!$A$2:$A$2256,Results!O$2:O$2256,"")</f>
        <v>B-LINE</v>
      </c>
      <c r="AU1643" s="2" t="str">
        <f>_xlfn.XLOOKUP($A1643,Results!$A$2:$A$2256,Results!P$2:P$2256,"")</f>
        <v>BLINE</v>
      </c>
      <c r="AV1643" s="2" t="str">
        <f>_xlfn.XLOOKUP($A1643,Results!$A$2:$A$2256,Results!Q$2:Q$2256,"")</f>
        <v>SINGLE_MATCH</v>
      </c>
      <c r="AW1643" s="2">
        <f>_xlfn.XLOOKUP($A1643,Results!$A$2:$A$2256,Results!R$2:R$2256,"")</f>
        <v>0</v>
      </c>
      <c r="AX1643" s="2">
        <f>_xlfn.XLOOKUP($A1643,Results!$A$2:$A$2256,Results!S$2:S$2256,"")</f>
        <v>0</v>
      </c>
      <c r="AY1643" s="2">
        <f>_xlfn.XLOOKUP($A1643,Results!$A$2:$A$2256,Results!T$2:T$2256,"")</f>
        <v>85</v>
      </c>
      <c r="AZ1643" s="2">
        <f>_xlfn.XLOOKUP($A1643,Results!$A$2:$A$2256,Results!U$2:U$2256,"")</f>
        <v>0</v>
      </c>
      <c r="BA1643" s="2" t="str">
        <f>_xlfn.XLOOKUP($A1643,Results!$A$2:$A$2256,Results!V$2:V$2256,"")</f>
        <v>EATON</v>
      </c>
      <c r="BB1643" s="2">
        <f>_xlfn.XLOOKUP($A1643,Results!$A$2:$A$2256,Results!W$2:W$2256,"")</f>
        <v>91</v>
      </c>
      <c r="BC1643" s="2">
        <f>_xlfn.XLOOKUP($A1643,Results!$A$2:$A$2256,Results!X$2:X$2256,"")</f>
        <v>39121311</v>
      </c>
      <c r="BD1643" s="2">
        <f>_xlfn.XLOOKUP($A1643,Results!$A$2:$A$2256,Results!Y$2:Y$2256,"")</f>
        <v>91</v>
      </c>
      <c r="BE1643" s="2" t="b">
        <f>_xlfn.XLOOKUP($A1643,Results!$A$2:$A$2256,Results!Z$2:Z$2256,"")</f>
        <v>1</v>
      </c>
    </row>
    <row r="1644" spans="1:57" ht="38.25" customHeight="1" x14ac:dyDescent="0.3">
      <c r="A1644">
        <v>907321</v>
      </c>
      <c r="B1644">
        <v>281672</v>
      </c>
      <c r="C1644" t="s">
        <v>36</v>
      </c>
      <c r="D1644" t="s">
        <v>623</v>
      </c>
      <c r="E1644" s="2" t="str">
        <f>VLOOKUP(F1644,'RPA Vendor Data '!F$1:$G$2418,2)</f>
        <v>VIKING ELECTRIC</v>
      </c>
      <c r="F1644" s="2">
        <v>13536</v>
      </c>
      <c r="G1644" s="2">
        <v>18</v>
      </c>
      <c r="H1644" t="s">
        <v>5123</v>
      </c>
      <c r="I1644">
        <v>200</v>
      </c>
      <c r="J1644" t="s">
        <v>389</v>
      </c>
      <c r="K1644" t="s">
        <v>58</v>
      </c>
      <c r="L1644">
        <v>81.31</v>
      </c>
      <c r="M1644" s="2" t="s">
        <v>1932</v>
      </c>
      <c r="N1644" s="85" t="s">
        <v>5124</v>
      </c>
      <c r="O1644" t="s">
        <v>36</v>
      </c>
      <c r="P1644" t="s">
        <v>5125</v>
      </c>
      <c r="Q1644" t="s">
        <v>36</v>
      </c>
      <c r="R1644">
        <v>162.62</v>
      </c>
      <c r="S1644" s="1">
        <v>45744.501043784723</v>
      </c>
      <c r="T1644" t="s">
        <v>42</v>
      </c>
      <c r="U1644" s="1">
        <v>45744.290972222218</v>
      </c>
      <c r="V1644" t="s">
        <v>43</v>
      </c>
      <c r="W1644" t="s">
        <v>36</v>
      </c>
      <c r="X1644">
        <v>18</v>
      </c>
      <c r="Y1644" t="s">
        <v>158</v>
      </c>
      <c r="Z1644">
        <v>81.31</v>
      </c>
      <c r="AA1644">
        <v>81.31</v>
      </c>
      <c r="AB1644">
        <v>136</v>
      </c>
      <c r="AC1644" t="s">
        <v>1932</v>
      </c>
      <c r="AD1644" t="s">
        <v>1932</v>
      </c>
      <c r="AE1644" t="s">
        <v>45</v>
      </c>
      <c r="AF1644" s="44">
        <v>30101804</v>
      </c>
      <c r="AG1644" s="18" t="s">
        <v>5126</v>
      </c>
      <c r="AH1644" s="18"/>
      <c r="AI1644" s="2" t="s">
        <v>48</v>
      </c>
      <c r="AJ1644" s="2" t="e">
        <f>VLOOKUP(A1644,'Classification Test Result'!$A$2:$D$2428,4,FALSE)</f>
        <v>#N/A</v>
      </c>
      <c r="AL1644" s="2">
        <f>_xlfn.XLOOKUP($A1644,Results!$A$2:$A$2256,Results!G$2:G$2256,"")</f>
        <v>335703</v>
      </c>
      <c r="AM1644" s="2" t="str">
        <f>_xlfn.XLOOKUP($A1644,Results!$A$2:$A$2256,Results!H$2:H$2256,"")</f>
        <v>N228ZN</v>
      </c>
      <c r="AN1644" s="2" t="str">
        <f>_xlfn.XLOOKUP($A1644,Results!$A$2:$A$2256,Results!I$2:I$2256,"")</f>
        <v>BLINE</v>
      </c>
      <c r="AO1644" s="2">
        <f>_xlfn.XLOOKUP($A1644,Results!$A$2:$A$2256,Results!J$2:J$2256,"")</f>
        <v>781011403638</v>
      </c>
      <c r="AP1644" s="2">
        <f>_xlfn.XLOOKUP($A1644,Results!$A$2:$A$2256,Results!K$2:K$2256,"")</f>
        <v>31161708</v>
      </c>
      <c r="AQ1644" s="2" t="str">
        <f>_xlfn.XLOOKUP($A1644,Results!$A$2:$A$2256,Results!L$2:L$2256,"")</f>
        <v>AK10253733</v>
      </c>
      <c r="AR1644" s="2">
        <f>_xlfn.XLOOKUP($A1644,Results!$A$2:$A$2256,Results!M$2:M$2256,"")</f>
        <v>470628</v>
      </c>
      <c r="AS1644" s="2" t="str">
        <f>_xlfn.XLOOKUP($A1644,Results!$A$2:$A$2256,Results!N$2:N$2256,"")</f>
        <v>BLINE1 N228ZN 3/8-16 SPR NUT</v>
      </c>
      <c r="AT1644" s="2" t="str">
        <f>_xlfn.XLOOKUP($A1644,Results!$A$2:$A$2256,Results!O$2:O$2256,"")</f>
        <v>B-LINE</v>
      </c>
      <c r="AU1644" s="2" t="str">
        <f>_xlfn.XLOOKUP($A1644,Results!$A$2:$A$2256,Results!P$2:P$2256,"")</f>
        <v>B-LINE</v>
      </c>
      <c r="AV1644" s="2" t="str">
        <f>_xlfn.XLOOKUP($A1644,Results!$A$2:$A$2256,Results!Q$2:Q$2256,"")</f>
        <v>SINGLE_MATCH</v>
      </c>
      <c r="AW1644" s="2" t="str">
        <f>_xlfn.XLOOKUP($A1644,Results!$A$2:$A$2256,Results!R$2:R$2256,"")</f>
        <v>0.8708743405489691</v>
      </c>
      <c r="AX1644" s="2">
        <f>_xlfn.XLOOKUP($A1644,Results!$A$2:$A$2256,Results!S$2:S$2256,"")</f>
        <v>100</v>
      </c>
      <c r="AY1644" s="2">
        <f>_xlfn.XLOOKUP($A1644,Results!$A$2:$A$2256,Results!T$2:T$2256,"")</f>
        <v>100</v>
      </c>
      <c r="AZ1644" s="2">
        <f>_xlfn.XLOOKUP($A1644,Results!$A$2:$A$2256,Results!U$2:U$2256,"")</f>
        <v>100</v>
      </c>
      <c r="BA1644" s="2" t="str">
        <f>_xlfn.XLOOKUP($A1644,Results!$A$2:$A$2256,Results!V$2:V$2256,"")</f>
        <v>EATON</v>
      </c>
      <c r="BB1644" s="2">
        <f>_xlfn.XLOOKUP($A1644,Results!$A$2:$A$2256,Results!W$2:W$2256,"")</f>
        <v>52</v>
      </c>
      <c r="BC1644" s="2">
        <f>_xlfn.XLOOKUP($A1644,Results!$A$2:$A$2256,Results!X$2:X$2256,"")</f>
        <v>31161700</v>
      </c>
      <c r="BD1644" s="2">
        <f>_xlfn.XLOOKUP($A1644,Results!$A$2:$A$2256,Results!Y$2:Y$2256,"")</f>
        <v>89</v>
      </c>
      <c r="BE1644" s="2" t="b">
        <f>_xlfn.XLOOKUP($A1644,Results!$A$2:$A$2256,Results!Z$2:Z$2256,"")</f>
        <v>1</v>
      </c>
    </row>
    <row r="1645" spans="1:57" ht="38.25" customHeight="1" x14ac:dyDescent="0.3">
      <c r="A1645">
        <v>907322</v>
      </c>
      <c r="B1645">
        <v>281672</v>
      </c>
      <c r="C1645" t="s">
        <v>36</v>
      </c>
      <c r="D1645" t="s">
        <v>623</v>
      </c>
      <c r="E1645" s="2" t="str">
        <f>VLOOKUP(F1645,'RPA Vendor Data '!F$1:$G$2418,2)</f>
        <v>VIKING ELECTRIC</v>
      </c>
      <c r="F1645" s="2">
        <v>13536</v>
      </c>
      <c r="G1645" s="2">
        <v>17</v>
      </c>
      <c r="H1645" t="s">
        <v>5127</v>
      </c>
      <c r="I1645">
        <v>200</v>
      </c>
      <c r="J1645" t="s">
        <v>389</v>
      </c>
      <c r="K1645" t="s">
        <v>58</v>
      </c>
      <c r="L1645">
        <v>85.47</v>
      </c>
      <c r="M1645" s="2" t="s">
        <v>1932</v>
      </c>
      <c r="N1645" s="85" t="s">
        <v>5128</v>
      </c>
      <c r="O1645" t="s">
        <v>36</v>
      </c>
      <c r="P1645" t="s">
        <v>5129</v>
      </c>
      <c r="Q1645" t="s">
        <v>36</v>
      </c>
      <c r="R1645">
        <v>170.94</v>
      </c>
      <c r="S1645" s="1">
        <v>45744.500972488429</v>
      </c>
      <c r="T1645" t="s">
        <v>42</v>
      </c>
      <c r="U1645" s="1">
        <v>45744.290972222218</v>
      </c>
      <c r="V1645" t="s">
        <v>43</v>
      </c>
      <c r="W1645" t="s">
        <v>36</v>
      </c>
      <c r="X1645">
        <v>17</v>
      </c>
      <c r="Y1645" t="s">
        <v>158</v>
      </c>
      <c r="Z1645">
        <v>85.47</v>
      </c>
      <c r="AA1645">
        <v>85.47</v>
      </c>
      <c r="AB1645">
        <v>136</v>
      </c>
      <c r="AC1645" t="s">
        <v>1932</v>
      </c>
      <c r="AD1645" t="s">
        <v>1932</v>
      </c>
      <c r="AE1645" t="s">
        <v>45</v>
      </c>
      <c r="AF1645" s="44">
        <v>30101804</v>
      </c>
      <c r="AG1645" s="18" t="s">
        <v>5130</v>
      </c>
      <c r="AH1645" s="18"/>
      <c r="AI1645" s="2" t="s">
        <v>48</v>
      </c>
      <c r="AJ1645" s="2" t="e">
        <f>VLOOKUP(A1645,'Classification Test Result'!$A$2:$D$2428,4,FALSE)</f>
        <v>#N/A</v>
      </c>
      <c r="AL1645" s="2">
        <f>_xlfn.XLOOKUP($A1645,Results!$A$2:$A$2256,Results!G$2:G$2256,"")</f>
        <v>335701</v>
      </c>
      <c r="AM1645" s="2" t="str">
        <f>_xlfn.XLOOKUP($A1645,Results!$A$2:$A$2256,Results!H$2:H$2256,"")</f>
        <v>N224ZN</v>
      </c>
      <c r="AN1645" s="2" t="str">
        <f>_xlfn.XLOOKUP($A1645,Results!$A$2:$A$2256,Results!I$2:I$2256,"")</f>
        <v>BLINE</v>
      </c>
      <c r="AO1645" s="2">
        <f>_xlfn.XLOOKUP($A1645,Results!$A$2:$A$2256,Results!J$2:J$2256,"")</f>
        <v>781011403331</v>
      </c>
      <c r="AP1645" s="2">
        <f>_xlfn.XLOOKUP($A1645,Results!$A$2:$A$2256,Results!K$2:K$2256,"")</f>
        <v>31161708</v>
      </c>
      <c r="AQ1645" s="2" t="str">
        <f>_xlfn.XLOOKUP($A1645,Results!$A$2:$A$2256,Results!L$2:L$2256,"")</f>
        <v>AK10253713</v>
      </c>
      <c r="AR1645" s="2">
        <f>_xlfn.XLOOKUP($A1645,Results!$A$2:$A$2256,Results!M$2:M$2256,"")</f>
        <v>281496</v>
      </c>
      <c r="AS1645" s="2" t="str">
        <f>_xlfn.XLOOKUP($A1645,Results!$A$2:$A$2256,Results!N$2:N$2256,"")</f>
        <v>BLINE1 N224ZN 1/4-20 SPR NUT</v>
      </c>
      <c r="AT1645" s="2" t="str">
        <f>_xlfn.XLOOKUP($A1645,Results!$A$2:$A$2256,Results!O$2:O$2256,"")</f>
        <v>B-LINE</v>
      </c>
      <c r="AU1645" s="2" t="str">
        <f>_xlfn.XLOOKUP($A1645,Results!$A$2:$A$2256,Results!P$2:P$2256,"")</f>
        <v>B-LINE</v>
      </c>
      <c r="AV1645" s="2" t="str">
        <f>_xlfn.XLOOKUP($A1645,Results!$A$2:$A$2256,Results!Q$2:Q$2256,"")</f>
        <v>SINGLE_MATCH</v>
      </c>
      <c r="AW1645" s="2" t="str">
        <f>_xlfn.XLOOKUP($A1645,Results!$A$2:$A$2256,Results!R$2:R$2256,"")</f>
        <v>0.8724397727940036</v>
      </c>
      <c r="AX1645" s="2">
        <f>_xlfn.XLOOKUP($A1645,Results!$A$2:$A$2256,Results!S$2:S$2256,"")</f>
        <v>100</v>
      </c>
      <c r="AY1645" s="2">
        <f>_xlfn.XLOOKUP($A1645,Results!$A$2:$A$2256,Results!T$2:T$2256,"")</f>
        <v>100</v>
      </c>
      <c r="AZ1645" s="2">
        <f>_xlfn.XLOOKUP($A1645,Results!$A$2:$A$2256,Results!U$2:U$2256,"")</f>
        <v>100</v>
      </c>
      <c r="BA1645" s="2" t="str">
        <f>_xlfn.XLOOKUP($A1645,Results!$A$2:$A$2256,Results!V$2:V$2256,"")</f>
        <v>EATON</v>
      </c>
      <c r="BB1645" s="2">
        <f>_xlfn.XLOOKUP($A1645,Results!$A$2:$A$2256,Results!W$2:W$2256,"")</f>
        <v>51</v>
      </c>
      <c r="BC1645" s="2">
        <f>_xlfn.XLOOKUP($A1645,Results!$A$2:$A$2256,Results!X$2:X$2256,"")</f>
        <v>31161708</v>
      </c>
      <c r="BD1645" s="2">
        <f>_xlfn.XLOOKUP($A1645,Results!$A$2:$A$2256,Results!Y$2:Y$2256,"")</f>
        <v>89</v>
      </c>
      <c r="BE1645" s="2" t="b">
        <f>_xlfn.XLOOKUP($A1645,Results!$A$2:$A$2256,Results!Z$2:Z$2256,"")</f>
        <v>1</v>
      </c>
    </row>
    <row r="1646" spans="1:57" ht="38.25" customHeight="1" x14ac:dyDescent="0.3">
      <c r="A1646">
        <v>907323</v>
      </c>
      <c r="B1646">
        <v>281320</v>
      </c>
      <c r="C1646" t="s">
        <v>36</v>
      </c>
      <c r="D1646" t="s">
        <v>765</v>
      </c>
      <c r="E1646" s="2" t="str">
        <f>VLOOKUP(F1646,'RPA Vendor Data '!F$1:$G$2418,2)</f>
        <v>VIKING ELECTRIC</v>
      </c>
      <c r="F1646" s="2">
        <v>13536</v>
      </c>
      <c r="G1646" s="2">
        <v>3</v>
      </c>
      <c r="H1646" t="s">
        <v>5131</v>
      </c>
      <c r="I1646">
        <v>50</v>
      </c>
      <c r="J1646" t="s">
        <v>389</v>
      </c>
      <c r="K1646" t="s">
        <v>58</v>
      </c>
      <c r="L1646">
        <v>100.93</v>
      </c>
      <c r="M1646" s="2" t="s">
        <v>1932</v>
      </c>
      <c r="N1646" s="85" t="s">
        <v>5132</v>
      </c>
      <c r="O1646" t="s">
        <v>36</v>
      </c>
      <c r="P1646" t="s">
        <v>5133</v>
      </c>
      <c r="Q1646" t="s">
        <v>36</v>
      </c>
      <c r="R1646">
        <v>50.47</v>
      </c>
      <c r="S1646" s="1">
        <v>45744.188947106479</v>
      </c>
      <c r="T1646" t="s">
        <v>42</v>
      </c>
      <c r="U1646" s="1">
        <v>45743.967361111107</v>
      </c>
      <c r="V1646" t="s">
        <v>43</v>
      </c>
      <c r="W1646" t="s">
        <v>36</v>
      </c>
      <c r="X1646">
        <v>0</v>
      </c>
      <c r="Y1646" t="s">
        <v>158</v>
      </c>
      <c r="Z1646">
        <v>100.93</v>
      </c>
      <c r="AA1646">
        <v>100.93</v>
      </c>
      <c r="AB1646">
        <v>136</v>
      </c>
      <c r="AC1646" t="s">
        <v>1932</v>
      </c>
      <c r="AD1646" t="s">
        <v>1932</v>
      </c>
      <c r="AE1646" t="s">
        <v>45</v>
      </c>
      <c r="AF1646" s="44" t="s">
        <v>46</v>
      </c>
      <c r="AG1646" s="18" t="s">
        <v>5134</v>
      </c>
      <c r="AH1646" s="18"/>
      <c r="AI1646" s="2" t="s">
        <v>48</v>
      </c>
      <c r="AJ1646" s="2" t="e">
        <f>VLOOKUP(A1646,'Classification Test Result'!$A$2:$D$2428,4,FALSE)</f>
        <v>#N/A</v>
      </c>
      <c r="AL1646" s="2">
        <f>_xlfn.XLOOKUP($A1646,Results!$A$2:$A$2256,Results!G$2:G$2256,"")</f>
        <v>337212</v>
      </c>
      <c r="AM1646" s="2" t="str">
        <f>_xlfn.XLOOKUP($A1646,Results!$A$2:$A$2256,Results!H$2:H$2256,"")</f>
        <v>BRC6M</v>
      </c>
      <c r="AN1646" s="2" t="str">
        <f>_xlfn.XLOOKUP($A1646,Results!$A$2:$A$2256,Results!I$2:I$2256,"")</f>
        <v>BLINE</v>
      </c>
      <c r="AO1646" s="2">
        <f>_xlfn.XLOOKUP($A1646,Results!$A$2:$A$2256,Results!J$2:J$2256,"")</f>
        <v>799038437611</v>
      </c>
      <c r="AP1646" s="2">
        <f>_xlfn.XLOOKUP($A1646,Results!$A$2:$A$2256,Results!K$2:K$2256,"")</f>
        <v>31162800</v>
      </c>
      <c r="AQ1646" s="2" t="str">
        <f>_xlfn.XLOOKUP($A1646,Results!$A$2:$A$2256,Results!L$2:L$2256,"")</f>
        <v>AK10251607</v>
      </c>
      <c r="AR1646" s="2">
        <f>_xlfn.XLOOKUP($A1646,Results!$A$2:$A$2256,Results!M$2:M$2256,"")</f>
        <v>36905</v>
      </c>
      <c r="AS1646" s="2" t="str">
        <f>_xlfn.XLOOKUP($A1646,Results!$A$2:$A$2256,Results!N$2:N$2256,"")</f>
        <v>BLINE3 BRC6M CABLE SUPPORT</v>
      </c>
      <c r="AT1646" s="2" t="str">
        <f>_xlfn.XLOOKUP($A1646,Results!$A$2:$A$2256,Results!O$2:O$2256,"")</f>
        <v>B-LINE</v>
      </c>
      <c r="AU1646" s="2" t="str">
        <f>_xlfn.XLOOKUP($A1646,Results!$A$2:$A$2256,Results!P$2:P$2256,"")</f>
        <v>B-LINE</v>
      </c>
      <c r="AV1646" s="2" t="str">
        <f>_xlfn.XLOOKUP($A1646,Results!$A$2:$A$2256,Results!Q$2:Q$2256,"")</f>
        <v>SINGLE_MATCH</v>
      </c>
      <c r="AW1646" s="2" t="str">
        <f>_xlfn.XLOOKUP($A1646,Results!$A$2:$A$2256,Results!R$2:R$2256,"")</f>
        <v>0.8345277402922987</v>
      </c>
      <c r="AX1646" s="2">
        <f>_xlfn.XLOOKUP($A1646,Results!$A$2:$A$2256,Results!S$2:S$2256,"")</f>
        <v>100</v>
      </c>
      <c r="AY1646" s="2">
        <f>_xlfn.XLOOKUP($A1646,Results!$A$2:$A$2256,Results!T$2:T$2256,"")</f>
        <v>100</v>
      </c>
      <c r="AZ1646" s="2">
        <f>_xlfn.XLOOKUP($A1646,Results!$A$2:$A$2256,Results!U$2:U$2256,"")</f>
        <v>100</v>
      </c>
      <c r="BA1646" s="2" t="str">
        <f>_xlfn.XLOOKUP($A1646,Results!$A$2:$A$2256,Results!V$2:V$2256,"")</f>
        <v>B-LINE</v>
      </c>
      <c r="BB1646" s="2">
        <f>_xlfn.XLOOKUP($A1646,Results!$A$2:$A$2256,Results!W$2:W$2256,"")</f>
        <v>57</v>
      </c>
      <c r="BC1646" s="2">
        <f>_xlfn.XLOOKUP($A1646,Results!$A$2:$A$2256,Results!X$2:X$2256,"")</f>
        <v>39121700</v>
      </c>
      <c r="BD1646" s="2">
        <f>_xlfn.XLOOKUP($A1646,Results!$A$2:$A$2256,Results!Y$2:Y$2256,"")</f>
        <v>63</v>
      </c>
      <c r="BE1646" s="2" t="b">
        <f>_xlfn.XLOOKUP($A1646,Results!$A$2:$A$2256,Results!Z$2:Z$2256,"")</f>
        <v>1</v>
      </c>
    </row>
    <row r="1647" spans="1:57" ht="38.25" customHeight="1" x14ac:dyDescent="0.3">
      <c r="A1647">
        <v>907324</v>
      </c>
      <c r="B1647">
        <v>281320</v>
      </c>
      <c r="C1647" t="s">
        <v>36</v>
      </c>
      <c r="D1647" t="s">
        <v>765</v>
      </c>
      <c r="E1647" s="2" t="str">
        <f>VLOOKUP(F1647,'RPA Vendor Data '!F$1:$G$2418,2)</f>
        <v>VIKING ELECTRIC</v>
      </c>
      <c r="F1647" s="2">
        <v>13536</v>
      </c>
      <c r="G1647" s="2">
        <v>7</v>
      </c>
      <c r="H1647" t="s">
        <v>5135</v>
      </c>
      <c r="I1647">
        <v>6</v>
      </c>
      <c r="J1647" t="s">
        <v>389</v>
      </c>
      <c r="K1647" t="s">
        <v>58</v>
      </c>
      <c r="L1647">
        <v>147.86000000000001</v>
      </c>
      <c r="M1647" s="2" t="s">
        <v>1932</v>
      </c>
      <c r="N1647" s="85" t="s">
        <v>5136</v>
      </c>
      <c r="O1647" t="s">
        <v>36</v>
      </c>
      <c r="P1647" t="s">
        <v>5137</v>
      </c>
      <c r="Q1647" t="s">
        <v>36</v>
      </c>
      <c r="R1647">
        <v>8.8699999999999992</v>
      </c>
      <c r="S1647" s="1">
        <v>45744.188962499997</v>
      </c>
      <c r="T1647" t="s">
        <v>42</v>
      </c>
      <c r="U1647" s="1">
        <v>45743.967361111107</v>
      </c>
      <c r="V1647" t="s">
        <v>43</v>
      </c>
      <c r="W1647" t="s">
        <v>36</v>
      </c>
      <c r="X1647">
        <v>0</v>
      </c>
      <c r="Y1647" t="s">
        <v>158</v>
      </c>
      <c r="Z1647">
        <v>147.86000000000001</v>
      </c>
      <c r="AA1647">
        <v>147.86000000000001</v>
      </c>
      <c r="AB1647">
        <v>136</v>
      </c>
      <c r="AC1647" t="s">
        <v>1932</v>
      </c>
      <c r="AD1647" t="s">
        <v>1932</v>
      </c>
      <c r="AE1647" t="s">
        <v>45</v>
      </c>
      <c r="AF1647" s="44" t="s">
        <v>46</v>
      </c>
      <c r="AG1647" s="18" t="s">
        <v>5138</v>
      </c>
      <c r="AH1647" s="18"/>
      <c r="AI1647" s="2" t="s">
        <v>48</v>
      </c>
      <c r="AJ1647" s="2" t="e">
        <f>VLOOKUP(A1647,'Classification Test Result'!$A$2:$D$2428,4,FALSE)</f>
        <v>#N/A</v>
      </c>
      <c r="AL1647" s="2">
        <f>_xlfn.XLOOKUP($A1647,Results!$A$2:$A$2256,Results!G$2:G$2256,"")</f>
        <v>335872</v>
      </c>
      <c r="AM1647" s="2" t="str">
        <f>_xlfn.XLOOKUP($A1647,Results!$A$2:$A$2256,Results!H$2:H$2256,"")</f>
        <v>BB423</v>
      </c>
      <c r="AN1647" s="2" t="str">
        <f>_xlfn.XLOOKUP($A1647,Results!$A$2:$A$2256,Results!I$2:I$2256,"")</f>
        <v>BLINE</v>
      </c>
      <c r="AO1647" s="2">
        <f>_xlfn.XLOOKUP($A1647,Results!$A$2:$A$2256,Results!J$2:J$2256,"")</f>
        <v>781011181901</v>
      </c>
      <c r="AP1647" s="2">
        <f>_xlfn.XLOOKUP($A1647,Results!$A$2:$A$2256,Results!K$2:K$2256,"")</f>
        <v>39121321</v>
      </c>
      <c r="AQ1647" s="2" t="str">
        <f>_xlfn.XLOOKUP($A1647,Results!$A$2:$A$2256,Results!L$2:L$2256,"")</f>
        <v>AK10250122</v>
      </c>
      <c r="AR1647" s="2">
        <f>_xlfn.XLOOKUP($A1647,Results!$A$2:$A$2256,Results!M$2:M$2256,"")</f>
        <v>513627</v>
      </c>
      <c r="AS1647" s="2" t="str">
        <f>_xlfn.XLOOKUP($A1647,Results!$A$2:$A$2256,Results!N$2:N$2256,"")</f>
        <v>BLINE1 BB4-23 METAL STUD BOX SUPP</v>
      </c>
      <c r="AT1647" s="2" t="str">
        <f>_xlfn.XLOOKUP($A1647,Results!$A$2:$A$2256,Results!O$2:O$2256,"")</f>
        <v>B-LINE</v>
      </c>
      <c r="AU1647" s="2" t="str">
        <f>_xlfn.XLOOKUP($A1647,Results!$A$2:$A$2256,Results!P$2:P$2256,"")</f>
        <v>B-LINE</v>
      </c>
      <c r="AV1647" s="2" t="str">
        <f>_xlfn.XLOOKUP($A1647,Results!$A$2:$A$2256,Results!Q$2:Q$2256,"")</f>
        <v>SINGLE_MATCH</v>
      </c>
      <c r="AW1647" s="2" t="str">
        <f>_xlfn.XLOOKUP($A1647,Results!$A$2:$A$2256,Results!R$2:R$2256,"")</f>
        <v>0.8598596397882935</v>
      </c>
      <c r="AX1647" s="2">
        <f>_xlfn.XLOOKUP($A1647,Results!$A$2:$A$2256,Results!S$2:S$2256,"")</f>
        <v>100</v>
      </c>
      <c r="AY1647" s="2">
        <f>_xlfn.XLOOKUP($A1647,Results!$A$2:$A$2256,Results!T$2:T$2256,"")</f>
        <v>100</v>
      </c>
      <c r="AZ1647" s="2">
        <f>_xlfn.XLOOKUP($A1647,Results!$A$2:$A$2256,Results!U$2:U$2256,"")</f>
        <v>100</v>
      </c>
      <c r="BA1647" s="2" t="str">
        <f>_xlfn.XLOOKUP($A1647,Results!$A$2:$A$2256,Results!V$2:V$2256,"")</f>
        <v>B-LINE</v>
      </c>
      <c r="BB1647" s="2">
        <f>_xlfn.XLOOKUP($A1647,Results!$A$2:$A$2256,Results!W$2:W$2256,"")</f>
        <v>58</v>
      </c>
      <c r="BC1647" s="2">
        <f>_xlfn.XLOOKUP($A1647,Results!$A$2:$A$2256,Results!X$2:X$2256,"")</f>
        <v>39121300</v>
      </c>
      <c r="BD1647" s="2">
        <f>_xlfn.XLOOKUP($A1647,Results!$A$2:$A$2256,Results!Y$2:Y$2256,"")</f>
        <v>88</v>
      </c>
      <c r="BE1647" s="2" t="b">
        <f>_xlfn.XLOOKUP($A1647,Results!$A$2:$A$2256,Results!Z$2:Z$2256,"")</f>
        <v>1</v>
      </c>
    </row>
    <row r="1648" spans="1:57" ht="38.25" customHeight="1" x14ac:dyDescent="0.3">
      <c r="A1648">
        <v>907325</v>
      </c>
      <c r="B1648">
        <v>281961</v>
      </c>
      <c r="C1648" t="s">
        <v>36</v>
      </c>
      <c r="D1648" t="s">
        <v>5139</v>
      </c>
      <c r="E1648" s="2" t="str">
        <f>VLOOKUP(F1648,'RPA Vendor Data '!F$1:$G$2418,2)</f>
        <v>FROST ELECTRIC SUPPLY CO</v>
      </c>
      <c r="F1648" s="2">
        <v>11364</v>
      </c>
      <c r="G1648" s="2">
        <v>1</v>
      </c>
      <c r="H1648" t="s">
        <v>5140</v>
      </c>
      <c r="I1648">
        <v>34</v>
      </c>
      <c r="J1648" t="s">
        <v>58</v>
      </c>
      <c r="K1648" t="s">
        <v>58</v>
      </c>
      <c r="L1648">
        <v>98.52</v>
      </c>
      <c r="M1648" s="2" t="s">
        <v>5141</v>
      </c>
      <c r="N1648" s="85" t="s">
        <v>5142</v>
      </c>
      <c r="O1648" t="s">
        <v>36</v>
      </c>
      <c r="P1648" t="s">
        <v>36</v>
      </c>
      <c r="Q1648">
        <v>78101104936</v>
      </c>
      <c r="R1648">
        <v>33.5</v>
      </c>
      <c r="S1648" s="1">
        <v>45744.87591840278</v>
      </c>
      <c r="T1648" t="s">
        <v>42</v>
      </c>
      <c r="U1648" s="1">
        <v>45744.661805555559</v>
      </c>
      <c r="V1648" t="s">
        <v>43</v>
      </c>
      <c r="W1648" t="s">
        <v>36</v>
      </c>
      <c r="X1648">
        <v>0</v>
      </c>
      <c r="Y1648">
        <v>201</v>
      </c>
      <c r="Z1648" t="s">
        <v>36</v>
      </c>
      <c r="AA1648" t="s">
        <v>36</v>
      </c>
      <c r="AB1648" t="s">
        <v>36</v>
      </c>
      <c r="AC1648" t="s">
        <v>1932</v>
      </c>
      <c r="AD1648" t="s">
        <v>1932</v>
      </c>
      <c r="AE1648" t="s">
        <v>45</v>
      </c>
      <c r="AF1648" s="44">
        <v>39121321</v>
      </c>
      <c r="AG1648" s="18" t="s">
        <v>5143</v>
      </c>
      <c r="AH1648" s="18"/>
      <c r="AI1648" s="2" t="s">
        <v>48</v>
      </c>
      <c r="AJ1648" s="2" t="e">
        <f>VLOOKUP(A1648,'Classification Test Result'!$A$2:$D$2428,4,FALSE)</f>
        <v>#N/A</v>
      </c>
      <c r="AL1648" s="2">
        <f>_xlfn.XLOOKUP($A1648,Results!$A$2:$A$2256,Results!G$2:G$2256,"")</f>
        <v>335870</v>
      </c>
      <c r="AM1648" s="2" t="str">
        <f>_xlfn.XLOOKUP($A1648,Results!$A$2:$A$2256,Results!H$2:H$2256,"")</f>
        <v>BB33L</v>
      </c>
      <c r="AN1648" s="2" t="str">
        <f>_xlfn.XLOOKUP($A1648,Results!$A$2:$A$2256,Results!I$2:I$2256,"")</f>
        <v>BLINE</v>
      </c>
      <c r="AO1648" s="2">
        <f>_xlfn.XLOOKUP($A1648,Results!$A$2:$A$2256,Results!J$2:J$2256,"")</f>
        <v>781011049362</v>
      </c>
      <c r="AP1648" s="2">
        <f>_xlfn.XLOOKUP($A1648,Results!$A$2:$A$2256,Results!K$2:K$2256,"")</f>
        <v>39121321</v>
      </c>
      <c r="AQ1648" s="2" t="str">
        <f>_xlfn.XLOOKUP($A1648,Results!$A$2:$A$2256,Results!L$2:L$2256,"")</f>
        <v>AK10250105</v>
      </c>
      <c r="AR1648" s="2">
        <f>_xlfn.XLOOKUP($A1648,Results!$A$2:$A$2256,Results!M$2:M$2256,"")</f>
        <v>1073314</v>
      </c>
      <c r="AS1648" s="2" t="str">
        <f>_xlfn.XLOOKUP($A1648,Results!$A$2:$A$2256,Results!N$2:N$2256,"")</f>
        <v>BLINE1 BB33L 2-1/4 BOX SUPPORT</v>
      </c>
      <c r="AT1648" s="2" t="str">
        <f>_xlfn.XLOOKUP($A1648,Results!$A$2:$A$2256,Results!O$2:O$2256,"")</f>
        <v>B-LINE</v>
      </c>
      <c r="AU1648" s="2" t="str">
        <f>_xlfn.XLOOKUP($A1648,Results!$A$2:$A$2256,Results!P$2:P$2256,"")</f>
        <v>B-LINE</v>
      </c>
      <c r="AV1648" s="2" t="str">
        <f>_xlfn.XLOOKUP($A1648,Results!$A$2:$A$2256,Results!Q$2:Q$2256,"")</f>
        <v>SINGLE_MATCH</v>
      </c>
      <c r="AW1648" s="2" t="str">
        <f>_xlfn.XLOOKUP($A1648,Results!$A$2:$A$2256,Results!R$2:R$2256,"")</f>
        <v>0.7684171182375015</v>
      </c>
      <c r="AX1648" s="2">
        <f>_xlfn.XLOOKUP($A1648,Results!$A$2:$A$2256,Results!S$2:S$2256,"")</f>
        <v>100</v>
      </c>
      <c r="AY1648" s="2">
        <f>_xlfn.XLOOKUP($A1648,Results!$A$2:$A$2256,Results!T$2:T$2256,"")</f>
        <v>100</v>
      </c>
      <c r="AZ1648" s="2">
        <f>_xlfn.XLOOKUP($A1648,Results!$A$2:$A$2256,Results!U$2:U$2256,"")</f>
        <v>100</v>
      </c>
      <c r="BA1648" s="2" t="str">
        <f>_xlfn.XLOOKUP($A1648,Results!$A$2:$A$2256,Results!V$2:V$2256,"")</f>
        <v>B-LINE</v>
      </c>
      <c r="BB1648" s="2">
        <f>_xlfn.XLOOKUP($A1648,Results!$A$2:$A$2256,Results!W$2:W$2256,"")</f>
        <v>51</v>
      </c>
      <c r="BC1648" s="2">
        <f>_xlfn.XLOOKUP($A1648,Results!$A$2:$A$2256,Results!X$2:X$2256,"")</f>
        <v>39121300</v>
      </c>
      <c r="BD1648" s="2">
        <f>_xlfn.XLOOKUP($A1648,Results!$A$2:$A$2256,Results!Y$2:Y$2256,"")</f>
        <v>81</v>
      </c>
      <c r="BE1648" s="2" t="b">
        <f>_xlfn.XLOOKUP($A1648,Results!$A$2:$A$2256,Results!Z$2:Z$2256,"")</f>
        <v>1</v>
      </c>
    </row>
    <row r="1649" spans="1:57" ht="38.25" customHeight="1" x14ac:dyDescent="0.3">
      <c r="A1649">
        <v>907326</v>
      </c>
      <c r="B1649">
        <v>281320</v>
      </c>
      <c r="C1649" t="s">
        <v>36</v>
      </c>
      <c r="D1649" t="s">
        <v>765</v>
      </c>
      <c r="E1649" s="2" t="str">
        <f>VLOOKUP(F1649,'RPA Vendor Data '!F$1:$G$2418,2)</f>
        <v>VIKING ELECTRIC</v>
      </c>
      <c r="F1649" s="2">
        <v>13536</v>
      </c>
      <c r="G1649" s="2">
        <v>6</v>
      </c>
      <c r="H1649" t="s">
        <v>5145</v>
      </c>
      <c r="I1649">
        <v>10</v>
      </c>
      <c r="J1649" t="s">
        <v>389</v>
      </c>
      <c r="K1649" t="s">
        <v>58</v>
      </c>
      <c r="L1649">
        <v>393.59</v>
      </c>
      <c r="M1649" s="2" t="s">
        <v>1932</v>
      </c>
      <c r="N1649" s="85" t="s">
        <v>5146</v>
      </c>
      <c r="O1649" t="s">
        <v>36</v>
      </c>
      <c r="P1649" t="s">
        <v>5147</v>
      </c>
      <c r="Q1649" t="s">
        <v>36</v>
      </c>
      <c r="R1649">
        <v>39.36</v>
      </c>
      <c r="S1649" s="1">
        <v>45744.188908645832</v>
      </c>
      <c r="T1649" t="s">
        <v>42</v>
      </c>
      <c r="U1649" s="1">
        <v>45743.967361111107</v>
      </c>
      <c r="V1649" t="s">
        <v>43</v>
      </c>
      <c r="W1649" t="s">
        <v>36</v>
      </c>
      <c r="X1649">
        <v>0</v>
      </c>
      <c r="Y1649" t="s">
        <v>158</v>
      </c>
      <c r="Z1649">
        <v>393.59</v>
      </c>
      <c r="AA1649">
        <v>393.59</v>
      </c>
      <c r="AB1649">
        <v>136</v>
      </c>
      <c r="AC1649" t="s">
        <v>1932</v>
      </c>
      <c r="AD1649" t="s">
        <v>1932</v>
      </c>
      <c r="AE1649" t="s">
        <v>45</v>
      </c>
      <c r="AF1649" s="44">
        <v>39121702</v>
      </c>
      <c r="AG1649" s="18" t="s">
        <v>5148</v>
      </c>
      <c r="AH1649" s="18"/>
      <c r="AI1649" s="2" t="s">
        <v>48</v>
      </c>
      <c r="AJ1649" s="2" t="e">
        <f>VLOOKUP(A1649,'Classification Test Result'!$A$2:$D$2428,4,FALSE)</f>
        <v>#N/A</v>
      </c>
      <c r="AL1649" s="2">
        <f>_xlfn.XLOOKUP($A1649,Results!$A$2:$A$2256,Results!G$2:G$2256,"")</f>
        <v>0</v>
      </c>
      <c r="AM1649" s="2">
        <f>_xlfn.XLOOKUP($A1649,Results!$A$2:$A$2256,Results!H$2:H$2256,"")</f>
        <v>0</v>
      </c>
      <c r="AN1649" s="2">
        <f>_xlfn.XLOOKUP($A1649,Results!$A$2:$A$2256,Results!I$2:I$2256,"")</f>
        <v>0</v>
      </c>
      <c r="AO1649" s="2">
        <f>_xlfn.XLOOKUP($A1649,Results!$A$2:$A$2256,Results!J$2:J$2256,"")</f>
        <v>0</v>
      </c>
      <c r="AP1649" s="2">
        <f>_xlfn.XLOOKUP($A1649,Results!$A$2:$A$2256,Results!K$2:K$2256,"")</f>
        <v>0</v>
      </c>
      <c r="AQ1649" s="2">
        <f>_xlfn.XLOOKUP($A1649,Results!$A$2:$A$2256,Results!L$2:L$2256,"")</f>
        <v>0</v>
      </c>
      <c r="AR1649" s="2">
        <f>_xlfn.XLOOKUP($A1649,Results!$A$2:$A$2256,Results!M$2:M$2256,"")</f>
        <v>0</v>
      </c>
      <c r="AS1649" s="2">
        <f>_xlfn.XLOOKUP($A1649,Results!$A$2:$A$2256,Results!N$2:N$2256,"")</f>
        <v>0</v>
      </c>
      <c r="AT1649" s="2" t="str">
        <f>_xlfn.XLOOKUP($A1649,Results!$A$2:$A$2256,Results!O$2:O$2256,"")</f>
        <v>B-LINE</v>
      </c>
      <c r="AU1649" s="2" t="str">
        <f>_xlfn.XLOOKUP($A1649,Results!$A$2:$A$2256,Results!P$2:P$2256,"")</f>
        <v>B-LINE</v>
      </c>
      <c r="AV1649" s="2" t="str">
        <f>_xlfn.XLOOKUP($A1649,Results!$A$2:$A$2256,Results!Q$2:Q$2256,"")</f>
        <v>SINGLE_MATCH</v>
      </c>
      <c r="AW1649" s="2">
        <f>_xlfn.XLOOKUP($A1649,Results!$A$2:$A$2256,Results!R$2:R$2256,"")</f>
        <v>0</v>
      </c>
      <c r="AX1649" s="2">
        <f>_xlfn.XLOOKUP($A1649,Results!$A$2:$A$2256,Results!S$2:S$2256,"")</f>
        <v>0</v>
      </c>
      <c r="AY1649" s="2">
        <f>_xlfn.XLOOKUP($A1649,Results!$A$2:$A$2256,Results!T$2:T$2256,"")</f>
        <v>90</v>
      </c>
      <c r="AZ1649" s="2">
        <f>_xlfn.XLOOKUP($A1649,Results!$A$2:$A$2256,Results!U$2:U$2256,"")</f>
        <v>0</v>
      </c>
      <c r="BA1649" s="2" t="str">
        <f>_xlfn.XLOOKUP($A1649,Results!$A$2:$A$2256,Results!V$2:V$2256,"")</f>
        <v>EATON</v>
      </c>
      <c r="BB1649" s="2">
        <f>_xlfn.XLOOKUP($A1649,Results!$A$2:$A$2256,Results!W$2:W$2256,"")</f>
        <v>84</v>
      </c>
      <c r="BC1649" s="2">
        <f>_xlfn.XLOOKUP($A1649,Results!$A$2:$A$2256,Results!X$2:X$2256,"")</f>
        <v>39121300</v>
      </c>
      <c r="BD1649" s="2">
        <f>_xlfn.XLOOKUP($A1649,Results!$A$2:$A$2256,Results!Y$2:Y$2256,"")</f>
        <v>68</v>
      </c>
      <c r="BE1649" s="2" t="b">
        <f>_xlfn.XLOOKUP($A1649,Results!$A$2:$A$2256,Results!Z$2:Z$2256,"")</f>
        <v>1</v>
      </c>
    </row>
    <row r="1650" spans="1:57" ht="38.25" customHeight="1" x14ac:dyDescent="0.3">
      <c r="A1650">
        <v>907327</v>
      </c>
      <c r="B1650">
        <v>281316</v>
      </c>
      <c r="C1650" t="s">
        <v>36</v>
      </c>
      <c r="D1650" t="s">
        <v>3969</v>
      </c>
      <c r="E1650" s="2" t="str">
        <f>VLOOKUP(F1650,'RPA Vendor Data '!F$1:$G$2418,2)</f>
        <v>VIKING ELECTRIC</v>
      </c>
      <c r="F1650" s="2">
        <v>13536</v>
      </c>
      <c r="G1650" s="2">
        <v>3</v>
      </c>
      <c r="H1650" t="s">
        <v>5149</v>
      </c>
      <c r="I1650">
        <v>150</v>
      </c>
      <c r="J1650" t="s">
        <v>389</v>
      </c>
      <c r="K1650" t="s">
        <v>58</v>
      </c>
      <c r="L1650">
        <v>184.54</v>
      </c>
      <c r="M1650" s="2" t="s">
        <v>1932</v>
      </c>
      <c r="N1650" s="85" t="s">
        <v>4316</v>
      </c>
      <c r="O1650" t="s">
        <v>36</v>
      </c>
      <c r="P1650" t="s">
        <v>4319</v>
      </c>
      <c r="Q1650" t="s">
        <v>36</v>
      </c>
      <c r="R1650">
        <v>276.81</v>
      </c>
      <c r="S1650" s="1">
        <v>45744.189135185188</v>
      </c>
      <c r="T1650" t="s">
        <v>42</v>
      </c>
      <c r="U1650" s="1">
        <v>45743.966666666667</v>
      </c>
      <c r="V1650" t="s">
        <v>43</v>
      </c>
      <c r="W1650" t="s">
        <v>36</v>
      </c>
      <c r="X1650">
        <v>3</v>
      </c>
      <c r="Y1650" t="s">
        <v>158</v>
      </c>
      <c r="Z1650">
        <v>184.54</v>
      </c>
      <c r="AA1650">
        <v>184.54</v>
      </c>
      <c r="AB1650">
        <v>136</v>
      </c>
      <c r="AC1650" t="s">
        <v>1932</v>
      </c>
      <c r="AD1650" t="s">
        <v>1932</v>
      </c>
      <c r="AE1650" t="s">
        <v>45</v>
      </c>
      <c r="AF1650" s="44" t="s">
        <v>46</v>
      </c>
      <c r="AG1650" s="18" t="s">
        <v>5150</v>
      </c>
      <c r="AH1650" s="18"/>
      <c r="AI1650" s="2" t="s">
        <v>48</v>
      </c>
      <c r="AJ1650" s="2" t="e">
        <f>VLOOKUP(A1650,'Classification Test Result'!$A$2:$D$2428,4,FALSE)</f>
        <v>#N/A</v>
      </c>
      <c r="AL1650" s="2">
        <f>_xlfn.XLOOKUP($A1650,Results!$A$2:$A$2256,Results!G$2:G$2256,"")</f>
        <v>335795</v>
      </c>
      <c r="AM1650" s="2" t="str">
        <f>_xlfn.XLOOKUP($A1650,Results!$A$2:$A$2256,Results!H$2:H$2256,"")</f>
        <v>B54SH120GLV</v>
      </c>
      <c r="AN1650" s="2" t="str">
        <f>_xlfn.XLOOKUP($A1650,Results!$A$2:$A$2256,Results!I$2:I$2256,"")</f>
        <v>BLINE</v>
      </c>
      <c r="AO1650" s="2">
        <f>_xlfn.XLOOKUP($A1650,Results!$A$2:$A$2256,Results!J$2:J$2256,"")</f>
        <v>781011257309</v>
      </c>
      <c r="AP1650" s="2">
        <f>_xlfn.XLOOKUP($A1650,Results!$A$2:$A$2256,Results!K$2:K$2256,"")</f>
        <v>30101804</v>
      </c>
      <c r="AQ1650" s="2" t="str">
        <f>_xlfn.XLOOKUP($A1650,Results!$A$2:$A$2256,Results!L$2:L$2256,"")</f>
        <v>AK10249433</v>
      </c>
      <c r="AR1650" s="2">
        <f>_xlfn.XLOOKUP($A1650,Results!$A$2:$A$2256,Results!M$2:M$2256,"")</f>
        <v>888212</v>
      </c>
      <c r="AS1650" s="2" t="str">
        <f>_xlfn.XLOOKUP($A1650,Results!$A$2:$A$2256,Results!N$2:N$2256,"")</f>
        <v>BLINE1 B54SH-120GLV SLOT CHNL</v>
      </c>
      <c r="AT1650" s="2" t="str">
        <f>_xlfn.XLOOKUP($A1650,Results!$A$2:$A$2256,Results!O$2:O$2256,"")</f>
        <v>B-LINE</v>
      </c>
      <c r="AU1650" s="2" t="str">
        <f>_xlfn.XLOOKUP($A1650,Results!$A$2:$A$2256,Results!P$2:P$2256,"")</f>
        <v>B-LINE</v>
      </c>
      <c r="AV1650" s="2" t="str">
        <f>_xlfn.XLOOKUP($A1650,Results!$A$2:$A$2256,Results!Q$2:Q$2256,"")</f>
        <v>SINGLE_MATCH</v>
      </c>
      <c r="AW1650" s="2" t="str">
        <f>_xlfn.XLOOKUP($A1650,Results!$A$2:$A$2256,Results!R$2:R$2256,"")</f>
        <v>0.7144059267377433</v>
      </c>
      <c r="AX1650" s="2">
        <f>_xlfn.XLOOKUP($A1650,Results!$A$2:$A$2256,Results!S$2:S$2256,"")</f>
        <v>100</v>
      </c>
      <c r="AY1650" s="2">
        <f>_xlfn.XLOOKUP($A1650,Results!$A$2:$A$2256,Results!T$2:T$2256,"")</f>
        <v>100</v>
      </c>
      <c r="AZ1650" s="2">
        <f>_xlfn.XLOOKUP($A1650,Results!$A$2:$A$2256,Results!U$2:U$2256,"")</f>
        <v>100</v>
      </c>
      <c r="BA1650" s="2" t="str">
        <f>_xlfn.XLOOKUP($A1650,Results!$A$2:$A$2256,Results!V$2:V$2256,"")</f>
        <v>EATON</v>
      </c>
      <c r="BB1650" s="2">
        <f>_xlfn.XLOOKUP($A1650,Results!$A$2:$A$2256,Results!W$2:W$2256,"")</f>
        <v>83</v>
      </c>
      <c r="BC1650" s="2">
        <f>_xlfn.XLOOKUP($A1650,Results!$A$2:$A$2256,Results!X$2:X$2256,"")</f>
        <v>30101804</v>
      </c>
      <c r="BD1650" s="2">
        <f>_xlfn.XLOOKUP($A1650,Results!$A$2:$A$2256,Results!Y$2:Y$2256,"")</f>
        <v>83</v>
      </c>
      <c r="BE1650" s="2" t="b">
        <f>_xlfn.XLOOKUP($A1650,Results!$A$2:$A$2256,Results!Z$2:Z$2256,"")</f>
        <v>1</v>
      </c>
    </row>
    <row r="1651" spans="1:57" ht="38.25" customHeight="1" x14ac:dyDescent="0.3">
      <c r="A1651">
        <v>907328</v>
      </c>
      <c r="B1651">
        <v>281335</v>
      </c>
      <c r="C1651" t="s">
        <v>36</v>
      </c>
      <c r="D1651" t="s">
        <v>780</v>
      </c>
      <c r="E1651" s="2" t="str">
        <f>VLOOKUP(F1651,'RPA Vendor Data '!F$1:$G$2418,2)</f>
        <v>VIKING ELECTRIC</v>
      </c>
      <c r="F1651" s="2">
        <v>13536</v>
      </c>
      <c r="G1651" s="2">
        <v>4</v>
      </c>
      <c r="H1651" t="s">
        <v>5149</v>
      </c>
      <c r="I1651">
        <v>20</v>
      </c>
      <c r="J1651" t="s">
        <v>389</v>
      </c>
      <c r="K1651" t="s">
        <v>58</v>
      </c>
      <c r="L1651">
        <v>184.54</v>
      </c>
      <c r="M1651" s="2" t="s">
        <v>1932</v>
      </c>
      <c r="N1651" s="85" t="s">
        <v>4316</v>
      </c>
      <c r="O1651" t="s">
        <v>36</v>
      </c>
      <c r="P1651" t="s">
        <v>4319</v>
      </c>
      <c r="Q1651" t="s">
        <v>36</v>
      </c>
      <c r="R1651">
        <v>36.909999999999997</v>
      </c>
      <c r="S1651" s="1">
        <v>45744.188255092587</v>
      </c>
      <c r="T1651" t="s">
        <v>42</v>
      </c>
      <c r="U1651" s="1">
        <v>45743.97152777778</v>
      </c>
      <c r="V1651" t="s">
        <v>43</v>
      </c>
      <c r="W1651" t="s">
        <v>36</v>
      </c>
      <c r="X1651">
        <v>4</v>
      </c>
      <c r="Y1651" t="s">
        <v>158</v>
      </c>
      <c r="Z1651">
        <v>184.54</v>
      </c>
      <c r="AA1651">
        <v>184.54</v>
      </c>
      <c r="AB1651">
        <v>136</v>
      </c>
      <c r="AC1651" t="s">
        <v>1932</v>
      </c>
      <c r="AD1651" t="s">
        <v>1932</v>
      </c>
      <c r="AE1651" t="s">
        <v>45</v>
      </c>
      <c r="AF1651" s="44" t="s">
        <v>46</v>
      </c>
      <c r="AG1651" s="18" t="s">
        <v>5150</v>
      </c>
      <c r="AH1651" s="18"/>
      <c r="AI1651" s="2" t="s">
        <v>48</v>
      </c>
      <c r="AJ1651" s="2" t="e">
        <f>VLOOKUP(A1651,'Classification Test Result'!$A$2:$D$2428,4,FALSE)</f>
        <v>#N/A</v>
      </c>
      <c r="AL1651" s="2">
        <f>_xlfn.XLOOKUP($A1651,Results!$A$2:$A$2256,Results!G$2:G$2256,"")</f>
        <v>335795</v>
      </c>
      <c r="AM1651" s="2" t="str">
        <f>_xlfn.XLOOKUP($A1651,Results!$A$2:$A$2256,Results!H$2:H$2256,"")</f>
        <v>B54SH120GLV</v>
      </c>
      <c r="AN1651" s="2" t="str">
        <f>_xlfn.XLOOKUP($A1651,Results!$A$2:$A$2256,Results!I$2:I$2256,"")</f>
        <v>BLINE</v>
      </c>
      <c r="AO1651" s="2">
        <f>_xlfn.XLOOKUP($A1651,Results!$A$2:$A$2256,Results!J$2:J$2256,"")</f>
        <v>781011257309</v>
      </c>
      <c r="AP1651" s="2">
        <f>_xlfn.XLOOKUP($A1651,Results!$A$2:$A$2256,Results!K$2:K$2256,"")</f>
        <v>30101804</v>
      </c>
      <c r="AQ1651" s="2" t="str">
        <f>_xlfn.XLOOKUP($A1651,Results!$A$2:$A$2256,Results!L$2:L$2256,"")</f>
        <v>AK10249433</v>
      </c>
      <c r="AR1651" s="2">
        <f>_xlfn.XLOOKUP($A1651,Results!$A$2:$A$2256,Results!M$2:M$2256,"")</f>
        <v>888212</v>
      </c>
      <c r="AS1651" s="2" t="str">
        <f>_xlfn.XLOOKUP($A1651,Results!$A$2:$A$2256,Results!N$2:N$2256,"")</f>
        <v>BLINE1 B54SH-120GLV SLOT CHNL</v>
      </c>
      <c r="AT1651" s="2" t="str">
        <f>_xlfn.XLOOKUP($A1651,Results!$A$2:$A$2256,Results!O$2:O$2256,"")</f>
        <v>B-LINE</v>
      </c>
      <c r="AU1651" s="2" t="str">
        <f>_xlfn.XLOOKUP($A1651,Results!$A$2:$A$2256,Results!P$2:P$2256,"")</f>
        <v>B-LINE</v>
      </c>
      <c r="AV1651" s="2" t="str">
        <f>_xlfn.XLOOKUP($A1651,Results!$A$2:$A$2256,Results!Q$2:Q$2256,"")</f>
        <v>SINGLE_MATCH</v>
      </c>
      <c r="AW1651" s="2" t="str">
        <f>_xlfn.XLOOKUP($A1651,Results!$A$2:$A$2256,Results!R$2:R$2256,"")</f>
        <v>0.7144266463644675</v>
      </c>
      <c r="AX1651" s="2">
        <f>_xlfn.XLOOKUP($A1651,Results!$A$2:$A$2256,Results!S$2:S$2256,"")</f>
        <v>100</v>
      </c>
      <c r="AY1651" s="2">
        <f>_xlfn.XLOOKUP($A1651,Results!$A$2:$A$2256,Results!T$2:T$2256,"")</f>
        <v>100</v>
      </c>
      <c r="AZ1651" s="2">
        <f>_xlfn.XLOOKUP($A1651,Results!$A$2:$A$2256,Results!U$2:U$2256,"")</f>
        <v>100</v>
      </c>
      <c r="BA1651" s="2" t="str">
        <f>_xlfn.XLOOKUP($A1651,Results!$A$2:$A$2256,Results!V$2:V$2256,"")</f>
        <v>EATON</v>
      </c>
      <c r="BB1651" s="2">
        <f>_xlfn.XLOOKUP($A1651,Results!$A$2:$A$2256,Results!W$2:W$2256,"")</f>
        <v>83</v>
      </c>
      <c r="BC1651" s="2">
        <f>_xlfn.XLOOKUP($A1651,Results!$A$2:$A$2256,Results!X$2:X$2256,"")</f>
        <v>30101804</v>
      </c>
      <c r="BD1651" s="2">
        <f>_xlfn.XLOOKUP($A1651,Results!$A$2:$A$2256,Results!Y$2:Y$2256,"")</f>
        <v>83</v>
      </c>
      <c r="BE1651" s="2" t="b">
        <f>_xlfn.XLOOKUP($A1651,Results!$A$2:$A$2256,Results!Z$2:Z$2256,"")</f>
        <v>1</v>
      </c>
    </row>
    <row r="1652" spans="1:57" ht="38.25" customHeight="1" x14ac:dyDescent="0.3">
      <c r="A1652">
        <v>907329</v>
      </c>
      <c r="B1652">
        <v>281672</v>
      </c>
      <c r="C1652" t="s">
        <v>36</v>
      </c>
      <c r="D1652" t="s">
        <v>623</v>
      </c>
      <c r="E1652" s="2" t="str">
        <f>VLOOKUP(F1652,'RPA Vendor Data '!F$1:$G$2418,2)</f>
        <v>VIKING ELECTRIC</v>
      </c>
      <c r="F1652" s="2">
        <v>13536</v>
      </c>
      <c r="G1652" s="2">
        <v>25</v>
      </c>
      <c r="H1652" t="s">
        <v>5151</v>
      </c>
      <c r="I1652">
        <v>8</v>
      </c>
      <c r="J1652" t="s">
        <v>389</v>
      </c>
      <c r="K1652" t="s">
        <v>58</v>
      </c>
      <c r="L1652">
        <v>442.34</v>
      </c>
      <c r="M1652" s="2" t="s">
        <v>1932</v>
      </c>
      <c r="N1652" s="85" t="s">
        <v>5152</v>
      </c>
      <c r="O1652" t="s">
        <v>36</v>
      </c>
      <c r="P1652" t="s">
        <v>5153</v>
      </c>
      <c r="Q1652" t="s">
        <v>36</v>
      </c>
      <c r="R1652">
        <v>35.39</v>
      </c>
      <c r="S1652" s="1">
        <v>45744.501061111107</v>
      </c>
      <c r="T1652" t="s">
        <v>42</v>
      </c>
      <c r="U1652" s="1">
        <v>45744.291666666657</v>
      </c>
      <c r="V1652" t="s">
        <v>43</v>
      </c>
      <c r="W1652" t="s">
        <v>36</v>
      </c>
      <c r="X1652">
        <v>28</v>
      </c>
      <c r="Y1652" t="s">
        <v>158</v>
      </c>
      <c r="Z1652">
        <v>442.34</v>
      </c>
      <c r="AA1652">
        <v>442.34</v>
      </c>
      <c r="AB1652">
        <v>136</v>
      </c>
      <c r="AC1652" t="s">
        <v>1932</v>
      </c>
      <c r="AD1652" t="s">
        <v>1932</v>
      </c>
      <c r="AE1652" t="s">
        <v>45</v>
      </c>
      <c r="AF1652" s="44">
        <v>39121311</v>
      </c>
      <c r="AG1652" s="18" t="s">
        <v>5154</v>
      </c>
      <c r="AH1652" s="18"/>
      <c r="AI1652" s="2" t="s">
        <v>48</v>
      </c>
      <c r="AJ1652" s="2" t="e">
        <f>VLOOKUP(A1652,'Classification Test Result'!$A$2:$D$2428,4,FALSE)</f>
        <v>#N/A</v>
      </c>
      <c r="AL1652" s="2">
        <f>_xlfn.XLOOKUP($A1652,Results!$A$2:$A$2256,Results!G$2:G$2256,"")</f>
        <v>335866</v>
      </c>
      <c r="AM1652" s="2" t="str">
        <f>_xlfn.XLOOKUP($A1652,Results!$A$2:$A$2256,Results!H$2:H$2256,"")</f>
        <v>B341ZN</v>
      </c>
      <c r="AN1652" s="2" t="str">
        <f>_xlfn.XLOOKUP($A1652,Results!$A$2:$A$2256,Results!I$2:I$2256,"")</f>
        <v>BLINE</v>
      </c>
      <c r="AO1652" s="2">
        <f>_xlfn.XLOOKUP($A1652,Results!$A$2:$A$2256,Results!J$2:J$2256,"")</f>
        <v>781011533236</v>
      </c>
      <c r="AP1652" s="2">
        <f>_xlfn.XLOOKUP($A1652,Results!$A$2:$A$2256,Results!K$2:K$2256,"")</f>
        <v>30102204</v>
      </c>
      <c r="AQ1652" s="2" t="str">
        <f>_xlfn.XLOOKUP($A1652,Results!$A$2:$A$2256,Results!L$2:L$2256,"")</f>
        <v>AK10248646</v>
      </c>
      <c r="AR1652" s="2">
        <f>_xlfn.XLOOKUP($A1652,Results!$A$2:$A$2256,Results!M$2:M$2256,"")</f>
        <v>123479</v>
      </c>
      <c r="AS1652" s="2" t="str">
        <f>_xlfn.XLOOKUP($A1652,Results!$A$2:$A$2256,Results!N$2:N$2256,"")</f>
        <v>BLINE1 B341ZN 4H SPLICE PLATE</v>
      </c>
      <c r="AT1652" s="2" t="str">
        <f>_xlfn.XLOOKUP($A1652,Results!$A$2:$A$2256,Results!O$2:O$2256,"")</f>
        <v>B-LINE</v>
      </c>
      <c r="AU1652" s="2" t="str">
        <f>_xlfn.XLOOKUP($A1652,Results!$A$2:$A$2256,Results!P$2:P$2256,"")</f>
        <v>B-LINE</v>
      </c>
      <c r="AV1652" s="2" t="str">
        <f>_xlfn.XLOOKUP($A1652,Results!$A$2:$A$2256,Results!Q$2:Q$2256,"")</f>
        <v>SINGLE_MATCH</v>
      </c>
      <c r="AW1652" s="2" t="str">
        <f>_xlfn.XLOOKUP($A1652,Results!$A$2:$A$2256,Results!R$2:R$2256,"")</f>
        <v>0.8955015380484617</v>
      </c>
      <c r="AX1652" s="2">
        <f>_xlfn.XLOOKUP($A1652,Results!$A$2:$A$2256,Results!S$2:S$2256,"")</f>
        <v>100</v>
      </c>
      <c r="AY1652" s="2">
        <f>_xlfn.XLOOKUP($A1652,Results!$A$2:$A$2256,Results!T$2:T$2256,"")</f>
        <v>100</v>
      </c>
      <c r="AZ1652" s="2">
        <f>_xlfn.XLOOKUP($A1652,Results!$A$2:$A$2256,Results!U$2:U$2256,"")</f>
        <v>100</v>
      </c>
      <c r="BA1652" s="2" t="str">
        <f>_xlfn.XLOOKUP($A1652,Results!$A$2:$A$2256,Results!V$2:V$2256,"")</f>
        <v>EATON</v>
      </c>
      <c r="BB1652" s="2">
        <f>_xlfn.XLOOKUP($A1652,Results!$A$2:$A$2256,Results!W$2:W$2256,"")</f>
        <v>69</v>
      </c>
      <c r="BC1652" s="2">
        <f>_xlfn.XLOOKUP($A1652,Results!$A$2:$A$2256,Results!X$2:X$2256,"")</f>
        <v>30102200</v>
      </c>
      <c r="BD1652" s="2">
        <f>_xlfn.XLOOKUP($A1652,Results!$A$2:$A$2256,Results!Y$2:Y$2256,"")</f>
        <v>91</v>
      </c>
      <c r="BE1652" s="2" t="b">
        <f>_xlfn.XLOOKUP($A1652,Results!$A$2:$A$2256,Results!Z$2:Z$2256,"")</f>
        <v>1</v>
      </c>
    </row>
    <row r="1653" spans="1:57" ht="38.25" customHeight="1" x14ac:dyDescent="0.3">
      <c r="A1653">
        <v>907330</v>
      </c>
      <c r="B1653">
        <v>281309</v>
      </c>
      <c r="C1653" t="s">
        <v>36</v>
      </c>
      <c r="D1653" t="s">
        <v>5114</v>
      </c>
      <c r="E1653" s="2" t="str">
        <f>VLOOKUP(F1653,'RPA Vendor Data '!F$1:$G$2418,2)</f>
        <v>VIKING ELECTRIC</v>
      </c>
      <c r="F1653" s="2">
        <v>13536</v>
      </c>
      <c r="G1653" s="2">
        <v>4</v>
      </c>
      <c r="H1653" t="s">
        <v>5155</v>
      </c>
      <c r="I1653">
        <v>20</v>
      </c>
      <c r="J1653" t="s">
        <v>389</v>
      </c>
      <c r="K1653" t="s">
        <v>58</v>
      </c>
      <c r="L1653">
        <v>2754.34</v>
      </c>
      <c r="M1653" s="2" t="s">
        <v>1932</v>
      </c>
      <c r="N1653" s="85" t="s">
        <v>5156</v>
      </c>
      <c r="O1653" t="s">
        <v>36</v>
      </c>
      <c r="P1653" t="s">
        <v>5157</v>
      </c>
      <c r="Q1653" t="s">
        <v>36</v>
      </c>
      <c r="R1653">
        <v>550.87</v>
      </c>
      <c r="S1653" s="1">
        <v>45744.189393171298</v>
      </c>
      <c r="T1653" t="s">
        <v>42</v>
      </c>
      <c r="U1653" s="1">
        <v>45743.964583333327</v>
      </c>
      <c r="V1653" t="s">
        <v>43</v>
      </c>
      <c r="W1653" t="s">
        <v>36</v>
      </c>
      <c r="X1653">
        <v>4</v>
      </c>
      <c r="Y1653" t="s">
        <v>158</v>
      </c>
      <c r="Z1653">
        <v>2754.34</v>
      </c>
      <c r="AA1653">
        <v>2754.34</v>
      </c>
      <c r="AB1653">
        <v>136</v>
      </c>
      <c r="AC1653" t="s">
        <v>1932</v>
      </c>
      <c r="AD1653" t="s">
        <v>1932</v>
      </c>
      <c r="AE1653" t="s">
        <v>45</v>
      </c>
      <c r="AF1653" s="44">
        <v>39121311</v>
      </c>
      <c r="AG1653" s="18" t="s">
        <v>5158</v>
      </c>
      <c r="AH1653" s="18"/>
      <c r="AI1653" s="2" t="s">
        <v>48</v>
      </c>
      <c r="AJ1653" s="2" t="e">
        <f>VLOOKUP(A1653,'Classification Test Result'!$A$2:$D$2428,4,FALSE)</f>
        <v>#N/A</v>
      </c>
      <c r="AL1653" s="2">
        <f>_xlfn.XLOOKUP($A1653,Results!$A$2:$A$2256,Results!G$2:G$2256,"")</f>
        <v>335865</v>
      </c>
      <c r="AM1653" s="2" t="str">
        <f>_xlfn.XLOOKUP($A1653,Results!$A$2:$A$2256,Results!H$2:H$2256,"")</f>
        <v>B280SQZN</v>
      </c>
      <c r="AN1653" s="2" t="str">
        <f>_xlfn.XLOOKUP($A1653,Results!$A$2:$A$2256,Results!I$2:I$2256,"")</f>
        <v>BLINE</v>
      </c>
      <c r="AO1653" s="2">
        <f>_xlfn.XLOOKUP($A1653,Results!$A$2:$A$2256,Results!J$2:J$2256,"")</f>
        <v>781011571535</v>
      </c>
      <c r="AP1653" s="2">
        <f>_xlfn.XLOOKUP($A1653,Results!$A$2:$A$2256,Results!K$2:K$2256,"")</f>
        <v>30102900</v>
      </c>
      <c r="AQ1653" s="2" t="str">
        <f>_xlfn.XLOOKUP($A1653,Results!$A$2:$A$2256,Results!L$2:L$2256,"")</f>
        <v>AK10247150</v>
      </c>
      <c r="AR1653" s="2">
        <f>_xlfn.XLOOKUP($A1653,Results!$A$2:$A$2256,Results!M$2:M$2256,"")</f>
        <v>932341</v>
      </c>
      <c r="AS1653" s="2" t="str">
        <f>_xlfn.XLOOKUP($A1653,Results!$A$2:$A$2256,Results!N$2:N$2256,"")</f>
        <v>BLINE1 B280SQZN 6X6X3-1/2 BASE</v>
      </c>
      <c r="AT1653" s="2" t="str">
        <f>_xlfn.XLOOKUP($A1653,Results!$A$2:$A$2256,Results!O$2:O$2256,"")</f>
        <v>B-LINE</v>
      </c>
      <c r="AU1653" s="2" t="str">
        <f>_xlfn.XLOOKUP($A1653,Results!$A$2:$A$2256,Results!P$2:P$2256,"")</f>
        <v>B-LINE</v>
      </c>
      <c r="AV1653" s="2" t="str">
        <f>_xlfn.XLOOKUP($A1653,Results!$A$2:$A$2256,Results!Q$2:Q$2256,"")</f>
        <v>SINGLE_MATCH</v>
      </c>
      <c r="AW1653" s="2" t="str">
        <f>_xlfn.XLOOKUP($A1653,Results!$A$2:$A$2256,Results!R$2:R$2256,"")</f>
        <v>0.7214509148309036</v>
      </c>
      <c r="AX1653" s="2">
        <f>_xlfn.XLOOKUP($A1653,Results!$A$2:$A$2256,Results!S$2:S$2256,"")</f>
        <v>100</v>
      </c>
      <c r="AY1653" s="2">
        <f>_xlfn.XLOOKUP($A1653,Results!$A$2:$A$2256,Results!T$2:T$2256,"")</f>
        <v>100</v>
      </c>
      <c r="AZ1653" s="2">
        <f>_xlfn.XLOOKUP($A1653,Results!$A$2:$A$2256,Results!U$2:U$2256,"")</f>
        <v>100</v>
      </c>
      <c r="BA1653" s="2" t="str">
        <f>_xlfn.XLOOKUP($A1653,Results!$A$2:$A$2256,Results!V$2:V$2256,"")</f>
        <v>EATON</v>
      </c>
      <c r="BB1653" s="2">
        <f>_xlfn.XLOOKUP($A1653,Results!$A$2:$A$2256,Results!W$2:W$2256,"")</f>
        <v>71</v>
      </c>
      <c r="BC1653" s="2">
        <f>_xlfn.XLOOKUP($A1653,Results!$A$2:$A$2256,Results!X$2:X$2256,"")</f>
        <v>30102900</v>
      </c>
      <c r="BD1653" s="2">
        <f>_xlfn.XLOOKUP($A1653,Results!$A$2:$A$2256,Results!Y$2:Y$2256,"")</f>
        <v>87</v>
      </c>
      <c r="BE1653" s="2" t="b">
        <f>_xlfn.XLOOKUP($A1653,Results!$A$2:$A$2256,Results!Z$2:Z$2256,"")</f>
        <v>1</v>
      </c>
    </row>
    <row r="1654" spans="1:57" ht="38.25" customHeight="1" x14ac:dyDescent="0.3">
      <c r="A1654">
        <v>907331</v>
      </c>
      <c r="B1654">
        <v>281316</v>
      </c>
      <c r="C1654" t="s">
        <v>36</v>
      </c>
      <c r="D1654" t="s">
        <v>3969</v>
      </c>
      <c r="E1654" s="2" t="str">
        <f>VLOOKUP(F1654,'RPA Vendor Data '!F$1:$G$2418,2)</f>
        <v>VIKING ELECTRIC</v>
      </c>
      <c r="F1654" s="2">
        <v>13536</v>
      </c>
      <c r="G1654" s="2">
        <v>1</v>
      </c>
      <c r="H1654" t="s">
        <v>5159</v>
      </c>
      <c r="I1654">
        <v>150</v>
      </c>
      <c r="J1654" t="s">
        <v>389</v>
      </c>
      <c r="K1654" t="s">
        <v>58</v>
      </c>
      <c r="L1654">
        <v>746.44</v>
      </c>
      <c r="M1654" s="2" t="s">
        <v>1932</v>
      </c>
      <c r="N1654" s="85" t="s">
        <v>5160</v>
      </c>
      <c r="O1654" t="s">
        <v>36</v>
      </c>
      <c r="P1654" t="s">
        <v>5161</v>
      </c>
      <c r="Q1654" t="s">
        <v>36</v>
      </c>
      <c r="R1654">
        <v>1119.6600000000001</v>
      </c>
      <c r="S1654" s="1">
        <v>45744.189122187498</v>
      </c>
      <c r="T1654" t="s">
        <v>42</v>
      </c>
      <c r="U1654" s="1">
        <v>45743.966666666667</v>
      </c>
      <c r="V1654" t="s">
        <v>43</v>
      </c>
      <c r="W1654" t="s">
        <v>36</v>
      </c>
      <c r="X1654">
        <v>1</v>
      </c>
      <c r="Y1654" t="s">
        <v>158</v>
      </c>
      <c r="Z1654">
        <v>746.44</v>
      </c>
      <c r="AA1654">
        <v>746.44</v>
      </c>
      <c r="AB1654">
        <v>136</v>
      </c>
      <c r="AC1654" t="s">
        <v>1932</v>
      </c>
      <c r="AD1654" t="s">
        <v>1932</v>
      </c>
      <c r="AE1654" t="s">
        <v>45</v>
      </c>
      <c r="AF1654" s="44" t="s">
        <v>46</v>
      </c>
      <c r="AG1654" s="18" t="s">
        <v>5162</v>
      </c>
      <c r="AH1654" s="18"/>
      <c r="AI1654" s="2" t="s">
        <v>48</v>
      </c>
      <c r="AJ1654" s="2" t="e">
        <f>VLOOKUP(A1654,'Classification Test Result'!$A$2:$D$2428,4,FALSE)</f>
        <v>#N/A</v>
      </c>
      <c r="AL1654" s="2">
        <f>_xlfn.XLOOKUP($A1654,Results!$A$2:$A$2256,Results!G$2:G$2256,"")</f>
        <v>335697</v>
      </c>
      <c r="AM1654" s="2" t="str">
        <f>_xlfn.XLOOKUP($A1654,Results!$A$2:$A$2256,Results!H$2:H$2256,"")</f>
        <v>B22SHA120GLV</v>
      </c>
      <c r="AN1654" s="2" t="str">
        <f>_xlfn.XLOOKUP($A1654,Results!$A$2:$A$2256,Results!I$2:I$2256,"")</f>
        <v>BLINE</v>
      </c>
      <c r="AO1654" s="2">
        <f>_xlfn.XLOOKUP($A1654,Results!$A$2:$A$2256,Results!J$2:J$2256,"")</f>
        <v>781011034450</v>
      </c>
      <c r="AP1654" s="2">
        <f>_xlfn.XLOOKUP($A1654,Results!$A$2:$A$2256,Results!K$2:K$2256,"")</f>
        <v>30101804</v>
      </c>
      <c r="AQ1654" s="2" t="str">
        <f>_xlfn.XLOOKUP($A1654,Results!$A$2:$A$2256,Results!L$2:L$2256,"")</f>
        <v>AK10246724</v>
      </c>
      <c r="AR1654" s="2">
        <f>_xlfn.XLOOKUP($A1654,Results!$A$2:$A$2256,Results!M$2:M$2256,"")</f>
        <v>889362</v>
      </c>
      <c r="AS1654" s="2" t="str">
        <f>_xlfn.XLOOKUP($A1654,Results!$A$2:$A$2256,Results!N$2:N$2256,"")</f>
        <v>BLINE1 B22SHA-120GLV BK/BK CHNL</v>
      </c>
      <c r="AT1654" s="2" t="str">
        <f>_xlfn.XLOOKUP($A1654,Results!$A$2:$A$2256,Results!O$2:O$2256,"")</f>
        <v>B-LINE</v>
      </c>
      <c r="AU1654" s="2" t="str">
        <f>_xlfn.XLOOKUP($A1654,Results!$A$2:$A$2256,Results!P$2:P$2256,"")</f>
        <v>B-LINE</v>
      </c>
      <c r="AV1654" s="2" t="str">
        <f>_xlfn.XLOOKUP($A1654,Results!$A$2:$A$2256,Results!Q$2:Q$2256,"")</f>
        <v>SINGLE_MATCH</v>
      </c>
      <c r="AW1654" s="2" t="str">
        <f>_xlfn.XLOOKUP($A1654,Results!$A$2:$A$2256,Results!R$2:R$2256,"")</f>
        <v>0.6728757808550344</v>
      </c>
      <c r="AX1654" s="2">
        <f>_xlfn.XLOOKUP($A1654,Results!$A$2:$A$2256,Results!S$2:S$2256,"")</f>
        <v>100</v>
      </c>
      <c r="AY1654" s="2">
        <f>_xlfn.XLOOKUP($A1654,Results!$A$2:$A$2256,Results!T$2:T$2256,"")</f>
        <v>100</v>
      </c>
      <c r="AZ1654" s="2">
        <f>_xlfn.XLOOKUP($A1654,Results!$A$2:$A$2256,Results!U$2:U$2256,"")</f>
        <v>100</v>
      </c>
      <c r="BA1654" s="2" t="str">
        <f>_xlfn.XLOOKUP($A1654,Results!$A$2:$A$2256,Results!V$2:V$2256,"")</f>
        <v>EATON</v>
      </c>
      <c r="BB1654" s="2">
        <f>_xlfn.XLOOKUP($A1654,Results!$A$2:$A$2256,Results!W$2:W$2256,"")</f>
        <v>66</v>
      </c>
      <c r="BC1654" s="2">
        <f>_xlfn.XLOOKUP($A1654,Results!$A$2:$A$2256,Results!X$2:X$2256,"")</f>
        <v>30101800</v>
      </c>
      <c r="BD1654" s="2">
        <f>_xlfn.XLOOKUP($A1654,Results!$A$2:$A$2256,Results!Y$2:Y$2256,"")</f>
        <v>83</v>
      </c>
      <c r="BE1654" s="2" t="b">
        <f>_xlfn.XLOOKUP($A1654,Results!$A$2:$A$2256,Results!Z$2:Z$2256,"")</f>
        <v>1</v>
      </c>
    </row>
    <row r="1655" spans="1:57" ht="38.25" customHeight="1" x14ac:dyDescent="0.3">
      <c r="A1655">
        <v>907332</v>
      </c>
      <c r="B1655">
        <v>281316</v>
      </c>
      <c r="C1655" t="s">
        <v>36</v>
      </c>
      <c r="D1655" t="s">
        <v>3969</v>
      </c>
      <c r="E1655" s="2" t="str">
        <f>VLOOKUP(F1655,'RPA Vendor Data '!F$1:$G$2418,2)</f>
        <v>VIKING ELECTRIC</v>
      </c>
      <c r="F1655" s="2">
        <v>13536</v>
      </c>
      <c r="G1655" s="2">
        <v>2</v>
      </c>
      <c r="H1655" t="s">
        <v>5164</v>
      </c>
      <c r="I1655">
        <v>300</v>
      </c>
      <c r="J1655" t="s">
        <v>389</v>
      </c>
      <c r="K1655" t="s">
        <v>58</v>
      </c>
      <c r="L1655">
        <v>263.10000000000002</v>
      </c>
      <c r="M1655" s="2" t="s">
        <v>1932</v>
      </c>
      <c r="N1655" s="85" t="s">
        <v>5165</v>
      </c>
      <c r="O1655" t="s">
        <v>36</v>
      </c>
      <c r="P1655" t="s">
        <v>5166</v>
      </c>
      <c r="Q1655" t="s">
        <v>36</v>
      </c>
      <c r="R1655">
        <v>789.3</v>
      </c>
      <c r="S1655" s="1">
        <v>45744.189115393521</v>
      </c>
      <c r="T1655" t="s">
        <v>42</v>
      </c>
      <c r="U1655" s="1">
        <v>45743.966666666667</v>
      </c>
      <c r="V1655" t="s">
        <v>43</v>
      </c>
      <c r="W1655" t="s">
        <v>36</v>
      </c>
      <c r="X1655">
        <v>2</v>
      </c>
      <c r="Y1655" t="s">
        <v>158</v>
      </c>
      <c r="Z1655">
        <v>263.10000000000002</v>
      </c>
      <c r="AA1655">
        <v>263.10000000000002</v>
      </c>
      <c r="AB1655">
        <v>136</v>
      </c>
      <c r="AC1655" t="s">
        <v>1932</v>
      </c>
      <c r="AD1655" t="s">
        <v>1932</v>
      </c>
      <c r="AE1655" t="s">
        <v>45</v>
      </c>
      <c r="AF1655" s="44" t="s">
        <v>46</v>
      </c>
      <c r="AG1655" s="18" t="s">
        <v>5167</v>
      </c>
      <c r="AH1655" s="18"/>
      <c r="AI1655" s="2" t="s">
        <v>48</v>
      </c>
      <c r="AJ1655" s="2" t="e">
        <f>VLOOKUP(A1655,'Classification Test Result'!$A$2:$D$2428,4,FALSE)</f>
        <v>#N/A</v>
      </c>
      <c r="AL1655" s="2">
        <f>_xlfn.XLOOKUP($A1655,Results!$A$2:$A$2256,Results!G$2:G$2256,"")</f>
        <v>335696</v>
      </c>
      <c r="AM1655" s="2" t="str">
        <f>_xlfn.XLOOKUP($A1655,Results!$A$2:$A$2256,Results!H$2:H$2256,"")</f>
        <v>B22SH120GLV</v>
      </c>
      <c r="AN1655" s="2" t="str">
        <f>_xlfn.XLOOKUP($A1655,Results!$A$2:$A$2256,Results!I$2:I$2256,"")</f>
        <v>BLINE</v>
      </c>
      <c r="AO1655" s="2">
        <f>_xlfn.XLOOKUP($A1655,Results!$A$2:$A$2256,Results!J$2:J$2256,"")</f>
        <v>781011213305</v>
      </c>
      <c r="AP1655" s="2">
        <f>_xlfn.XLOOKUP($A1655,Results!$A$2:$A$2256,Results!K$2:K$2256,"")</f>
        <v>30101804</v>
      </c>
      <c r="AQ1655" s="2" t="str">
        <f>_xlfn.XLOOKUP($A1655,Results!$A$2:$A$2256,Results!L$2:L$2256,"")</f>
        <v>AK10246700</v>
      </c>
      <c r="AR1655" s="2">
        <f>_xlfn.XLOOKUP($A1655,Results!$A$2:$A$2256,Results!M$2:M$2256,"")</f>
        <v>429230</v>
      </c>
      <c r="AS1655" s="2" t="str">
        <f>_xlfn.XLOOKUP($A1655,Results!$A$2:$A$2256,Results!N$2:N$2256,"")</f>
        <v>BLINE1 B22SH-120GLV SLOT CHNL</v>
      </c>
      <c r="AT1655" s="2" t="str">
        <f>_xlfn.XLOOKUP($A1655,Results!$A$2:$A$2256,Results!O$2:O$2256,"")</f>
        <v>B-LINE</v>
      </c>
      <c r="AU1655" s="2" t="str">
        <f>_xlfn.XLOOKUP($A1655,Results!$A$2:$A$2256,Results!P$2:P$2256,"")</f>
        <v>B-LINE</v>
      </c>
      <c r="AV1655" s="2" t="str">
        <f>_xlfn.XLOOKUP($A1655,Results!$A$2:$A$2256,Results!Q$2:Q$2256,"")</f>
        <v>SINGLE_MATCH</v>
      </c>
      <c r="AW1655" s="2" t="str">
        <f>_xlfn.XLOOKUP($A1655,Results!$A$2:$A$2256,Results!R$2:R$2256,"")</f>
        <v>0.7155403625218619</v>
      </c>
      <c r="AX1655" s="2">
        <f>_xlfn.XLOOKUP($A1655,Results!$A$2:$A$2256,Results!S$2:S$2256,"")</f>
        <v>100</v>
      </c>
      <c r="AY1655" s="2">
        <f>_xlfn.XLOOKUP($A1655,Results!$A$2:$A$2256,Results!T$2:T$2256,"")</f>
        <v>100</v>
      </c>
      <c r="AZ1655" s="2">
        <f>_xlfn.XLOOKUP($A1655,Results!$A$2:$A$2256,Results!U$2:U$2256,"")</f>
        <v>100</v>
      </c>
      <c r="BA1655" s="2" t="str">
        <f>_xlfn.XLOOKUP($A1655,Results!$A$2:$A$2256,Results!V$2:V$2256,"")</f>
        <v>EATON</v>
      </c>
      <c r="BB1655" s="2">
        <f>_xlfn.XLOOKUP($A1655,Results!$A$2:$A$2256,Results!W$2:W$2256,"")</f>
        <v>85</v>
      </c>
      <c r="BC1655" s="2">
        <f>_xlfn.XLOOKUP($A1655,Results!$A$2:$A$2256,Results!X$2:X$2256,"")</f>
        <v>30101800</v>
      </c>
      <c r="BD1655" s="2">
        <f>_xlfn.XLOOKUP($A1655,Results!$A$2:$A$2256,Results!Y$2:Y$2256,"")</f>
        <v>85</v>
      </c>
      <c r="BE1655" s="2" t="b">
        <f>_xlfn.XLOOKUP($A1655,Results!$A$2:$A$2256,Results!Z$2:Z$2256,"")</f>
        <v>1</v>
      </c>
    </row>
    <row r="1656" spans="1:57" ht="38.25" customHeight="1" x14ac:dyDescent="0.3">
      <c r="A1656">
        <v>907333</v>
      </c>
      <c r="B1656">
        <v>281318</v>
      </c>
      <c r="C1656" t="s">
        <v>36</v>
      </c>
      <c r="D1656" t="s">
        <v>171</v>
      </c>
      <c r="E1656" s="2" t="str">
        <f>VLOOKUP(F1656,'RPA Vendor Data '!F$1:$G$2418,2)</f>
        <v>VIKING ELECTRIC</v>
      </c>
      <c r="F1656" s="2">
        <v>13536</v>
      </c>
      <c r="G1656" s="2">
        <v>6</v>
      </c>
      <c r="H1656" t="s">
        <v>5169</v>
      </c>
      <c r="I1656">
        <v>10</v>
      </c>
      <c r="J1656" t="s">
        <v>389</v>
      </c>
      <c r="K1656" t="s">
        <v>58</v>
      </c>
      <c r="L1656">
        <v>142.83000000000001</v>
      </c>
      <c r="M1656" s="2" t="s">
        <v>1932</v>
      </c>
      <c r="N1656" s="85" t="s">
        <v>5170</v>
      </c>
      <c r="O1656" t="s">
        <v>36</v>
      </c>
      <c r="P1656" t="s">
        <v>5171</v>
      </c>
      <c r="Q1656" t="s">
        <v>36</v>
      </c>
      <c r="R1656">
        <v>14.28</v>
      </c>
      <c r="S1656" s="1">
        <v>45744.189049733803</v>
      </c>
      <c r="T1656" t="s">
        <v>42</v>
      </c>
      <c r="U1656" s="1">
        <v>45743.966666666667</v>
      </c>
      <c r="V1656" t="s">
        <v>43</v>
      </c>
      <c r="W1656" t="s">
        <v>36</v>
      </c>
      <c r="X1656">
        <v>7</v>
      </c>
      <c r="Y1656" t="s">
        <v>158</v>
      </c>
      <c r="Z1656">
        <v>142.83000000000001</v>
      </c>
      <c r="AA1656">
        <v>142.83000000000001</v>
      </c>
      <c r="AB1656">
        <v>136</v>
      </c>
      <c r="AC1656" t="s">
        <v>1932</v>
      </c>
      <c r="AD1656" t="s">
        <v>1932</v>
      </c>
      <c r="AE1656" t="s">
        <v>45</v>
      </c>
      <c r="AF1656" s="44">
        <v>39121311</v>
      </c>
      <c r="AG1656" s="18" t="s">
        <v>5172</v>
      </c>
      <c r="AH1656" s="18"/>
      <c r="AI1656" s="2" t="s">
        <v>48</v>
      </c>
      <c r="AJ1656" s="2" t="e">
        <f>VLOOKUP(A1656,'Classification Test Result'!$A$2:$D$2428,4,FALSE)</f>
        <v>#N/A</v>
      </c>
      <c r="AL1656" s="2">
        <f>_xlfn.XLOOKUP($A1656,Results!$A$2:$A$2256,Results!G$2:G$2256,"")</f>
        <v>335860</v>
      </c>
      <c r="AM1656" s="2" t="str">
        <f>_xlfn.XLOOKUP($A1656,Results!$A$2:$A$2256,Results!H$2:H$2256,"")</f>
        <v>B2213PAZN</v>
      </c>
      <c r="AN1656" s="2" t="str">
        <f>_xlfn.XLOOKUP($A1656,Results!$A$2:$A$2256,Results!I$2:I$2256,"")</f>
        <v>BLINE</v>
      </c>
      <c r="AO1656" s="2">
        <f>_xlfn.XLOOKUP($A1656,Results!$A$2:$A$2256,Results!J$2:J$2256,"")</f>
        <v>781011604646</v>
      </c>
      <c r="AP1656" s="2">
        <f>_xlfn.XLOOKUP($A1656,Results!$A$2:$A$2256,Results!K$2:K$2256,"")</f>
        <v>31162906</v>
      </c>
      <c r="AQ1656" s="2" t="str">
        <f>_xlfn.XLOOKUP($A1656,Results!$A$2:$A$2256,Results!L$2:L$2256,"")</f>
        <v>AK10246567</v>
      </c>
      <c r="AR1656" s="2">
        <f>_xlfn.XLOOKUP($A1656,Results!$A$2:$A$2256,Results!M$2:M$2256,"")</f>
        <v>179282</v>
      </c>
      <c r="AS1656" s="2" t="str">
        <f>_xlfn.XLOOKUP($A1656,Results!$A$2:$A$2256,Results!N$2:N$2256,"")</f>
        <v>BLINE1 B2213PAZN 2IN PIPE CLMP</v>
      </c>
      <c r="AT1656" s="2" t="str">
        <f>_xlfn.XLOOKUP($A1656,Results!$A$2:$A$2256,Results!O$2:O$2256,"")</f>
        <v>B-LINE</v>
      </c>
      <c r="AU1656" s="2" t="str">
        <f>_xlfn.XLOOKUP($A1656,Results!$A$2:$A$2256,Results!P$2:P$2256,"")</f>
        <v>B-LINE</v>
      </c>
      <c r="AV1656" s="2" t="str">
        <f>_xlfn.XLOOKUP($A1656,Results!$A$2:$A$2256,Results!Q$2:Q$2256,"")</f>
        <v>SINGLE_MATCH</v>
      </c>
      <c r="AW1656" s="2" t="str">
        <f>_xlfn.XLOOKUP($A1656,Results!$A$2:$A$2256,Results!R$2:R$2256,"")</f>
        <v>0.7773173917374557</v>
      </c>
      <c r="AX1656" s="2">
        <f>_xlfn.XLOOKUP($A1656,Results!$A$2:$A$2256,Results!S$2:S$2256,"")</f>
        <v>100</v>
      </c>
      <c r="AY1656" s="2">
        <f>_xlfn.XLOOKUP($A1656,Results!$A$2:$A$2256,Results!T$2:T$2256,"")</f>
        <v>100</v>
      </c>
      <c r="AZ1656" s="2">
        <f>_xlfn.XLOOKUP($A1656,Results!$A$2:$A$2256,Results!U$2:U$2256,"")</f>
        <v>100</v>
      </c>
      <c r="BA1656" s="2" t="str">
        <f>_xlfn.XLOOKUP($A1656,Results!$A$2:$A$2256,Results!V$2:V$2256,"")</f>
        <v>EATON</v>
      </c>
      <c r="BB1656" s="2">
        <f>_xlfn.XLOOKUP($A1656,Results!$A$2:$A$2256,Results!W$2:W$2256,"")</f>
        <v>82</v>
      </c>
      <c r="BC1656" s="2">
        <f>_xlfn.XLOOKUP($A1656,Results!$A$2:$A$2256,Results!X$2:X$2256,"")</f>
        <v>31162900</v>
      </c>
      <c r="BD1656" s="2">
        <f>_xlfn.XLOOKUP($A1656,Results!$A$2:$A$2256,Results!Y$2:Y$2256,"")</f>
        <v>66</v>
      </c>
      <c r="BE1656" s="2" t="b">
        <f>_xlfn.XLOOKUP($A1656,Results!$A$2:$A$2256,Results!Z$2:Z$2256,"")</f>
        <v>1</v>
      </c>
    </row>
    <row r="1657" spans="1:57" ht="38.25" customHeight="1" x14ac:dyDescent="0.3">
      <c r="A1657">
        <v>907334</v>
      </c>
      <c r="B1657">
        <v>281519</v>
      </c>
      <c r="C1657" t="s">
        <v>36</v>
      </c>
      <c r="D1657" t="s">
        <v>721</v>
      </c>
      <c r="E1657" s="2" t="str">
        <f>VLOOKUP(F1657,'RPA Vendor Data '!F$1:$G$2418,2)</f>
        <v>EDGES ELECTRICAL GROUP</v>
      </c>
      <c r="F1657" s="2">
        <v>16768</v>
      </c>
      <c r="G1657" s="2">
        <v>11</v>
      </c>
      <c r="H1657" t="s">
        <v>5173</v>
      </c>
      <c r="I1657">
        <v>50</v>
      </c>
      <c r="J1657" t="s">
        <v>58</v>
      </c>
      <c r="K1657" t="s">
        <v>58</v>
      </c>
      <c r="L1657">
        <v>84.64</v>
      </c>
      <c r="M1657" s="2" t="s">
        <v>1934</v>
      </c>
      <c r="N1657" s="85" t="s">
        <v>5174</v>
      </c>
      <c r="O1657" t="s">
        <v>36</v>
      </c>
      <c r="P1657" t="s">
        <v>5175</v>
      </c>
      <c r="Q1657" t="s">
        <v>36</v>
      </c>
      <c r="R1657">
        <v>42.32</v>
      </c>
      <c r="S1657" s="1">
        <v>45744.438419756952</v>
      </c>
      <c r="T1657" t="s">
        <v>42</v>
      </c>
      <c r="U1657" s="1">
        <v>45744.213888888888</v>
      </c>
      <c r="V1657" t="s">
        <v>43</v>
      </c>
      <c r="W1657" t="s">
        <v>36</v>
      </c>
      <c r="X1657">
        <v>0</v>
      </c>
      <c r="Y1657" t="s">
        <v>726</v>
      </c>
      <c r="Z1657">
        <v>104.94</v>
      </c>
      <c r="AA1657" t="s">
        <v>36</v>
      </c>
      <c r="AB1657">
        <v>192</v>
      </c>
      <c r="AC1657" t="s">
        <v>1932</v>
      </c>
      <c r="AD1657" t="s">
        <v>1932</v>
      </c>
      <c r="AE1657" t="s">
        <v>45</v>
      </c>
      <c r="AF1657" s="44">
        <v>39121311</v>
      </c>
      <c r="AG1657" s="18" t="s">
        <v>5176</v>
      </c>
      <c r="AI1657" s="2" t="s">
        <v>48</v>
      </c>
      <c r="AJ1657" s="2" t="e">
        <f>VLOOKUP(A1657,'Classification Test Result'!$A$2:$D$2428,4,FALSE)</f>
        <v>#N/A</v>
      </c>
      <c r="AL1657" s="2">
        <f>_xlfn.XLOOKUP($A1657,Results!$A$2:$A$2256,Results!G$2:G$2256,"")</f>
        <v>0</v>
      </c>
      <c r="AM1657" s="2">
        <f>_xlfn.XLOOKUP($A1657,Results!$A$2:$A$2256,Results!H$2:H$2256,"")</f>
        <v>0</v>
      </c>
      <c r="AN1657" s="2">
        <f>_xlfn.XLOOKUP($A1657,Results!$A$2:$A$2256,Results!I$2:I$2256,"")</f>
        <v>0</v>
      </c>
      <c r="AO1657" s="2">
        <f>_xlfn.XLOOKUP($A1657,Results!$A$2:$A$2256,Results!J$2:J$2256,"")</f>
        <v>0</v>
      </c>
      <c r="AP1657" s="2">
        <f>_xlfn.XLOOKUP($A1657,Results!$A$2:$A$2256,Results!K$2:K$2256,"")</f>
        <v>0</v>
      </c>
      <c r="AQ1657" s="2">
        <f>_xlfn.XLOOKUP($A1657,Results!$A$2:$A$2256,Results!L$2:L$2256,"")</f>
        <v>0</v>
      </c>
      <c r="AR1657" s="2">
        <f>_xlfn.XLOOKUP($A1657,Results!$A$2:$A$2256,Results!M$2:M$2256,"")</f>
        <v>0</v>
      </c>
      <c r="AS1657" s="2">
        <f>_xlfn.XLOOKUP($A1657,Results!$A$2:$A$2256,Results!N$2:N$2256,"")</f>
        <v>0</v>
      </c>
      <c r="AT1657" s="2" t="str">
        <f>_xlfn.XLOOKUP($A1657,Results!$A$2:$A$2256,Results!O$2:O$2256,"")</f>
        <v>B-LINE</v>
      </c>
      <c r="AU1657" s="2" t="str">
        <f>_xlfn.XLOOKUP($A1657,Results!$A$2:$A$2256,Results!P$2:P$2256,"")</f>
        <v>B-LINE</v>
      </c>
      <c r="AV1657" s="2" t="str">
        <f>_xlfn.XLOOKUP($A1657,Results!$A$2:$A$2256,Results!Q$2:Q$2256,"")</f>
        <v>MULTIPLE_MATCHES_ONE_VALID</v>
      </c>
      <c r="AW1657" s="2">
        <f>_xlfn.XLOOKUP($A1657,Results!$A$2:$A$2256,Results!R$2:R$2256,"")</f>
        <v>0</v>
      </c>
      <c r="AX1657" s="2">
        <f>_xlfn.XLOOKUP($A1657,Results!$A$2:$A$2256,Results!S$2:S$2256,"")</f>
        <v>0</v>
      </c>
      <c r="AY1657" s="2">
        <f>_xlfn.XLOOKUP($A1657,Results!$A$2:$A$2256,Results!T$2:T$2256,"")</f>
        <v>50</v>
      </c>
      <c r="AZ1657" s="2">
        <f>_xlfn.XLOOKUP($A1657,Results!$A$2:$A$2256,Results!U$2:U$2256,"")</f>
        <v>0</v>
      </c>
      <c r="BA1657" s="2" t="str">
        <f>_xlfn.XLOOKUP($A1657,Results!$A$2:$A$2256,Results!V$2:V$2256,"")</f>
        <v>EATON</v>
      </c>
      <c r="BB1657" s="2">
        <f>_xlfn.XLOOKUP($A1657,Results!$A$2:$A$2256,Results!W$2:W$2256,"")</f>
        <v>87</v>
      </c>
      <c r="BC1657" s="2">
        <f>_xlfn.XLOOKUP($A1657,Results!$A$2:$A$2256,Results!X$2:X$2256,"")</f>
        <v>31161800</v>
      </c>
      <c r="BD1657" s="2">
        <f>_xlfn.XLOOKUP($A1657,Results!$A$2:$A$2256,Results!Y$2:Y$2256,"")</f>
        <v>70</v>
      </c>
      <c r="BE1657" s="2" t="b">
        <f>_xlfn.XLOOKUP($A1657,Results!$A$2:$A$2256,Results!Z$2:Z$2256,"")</f>
        <v>1</v>
      </c>
    </row>
    <row r="1658" spans="1:57" ht="38.25" customHeight="1" x14ac:dyDescent="0.3">
      <c r="A1658">
        <v>907335</v>
      </c>
      <c r="B1658">
        <v>281683</v>
      </c>
      <c r="C1658" t="s">
        <v>36</v>
      </c>
      <c r="D1658" t="s">
        <v>1273</v>
      </c>
      <c r="E1658" s="2" t="str">
        <f>VLOOKUP(F1658,'RPA Vendor Data '!F$1:$G$2418,2)</f>
        <v>CED - SAN FRANCISCO</v>
      </c>
      <c r="F1658" s="2">
        <v>17154</v>
      </c>
      <c r="G1658" s="2">
        <v>19</v>
      </c>
      <c r="H1658" t="s">
        <v>5178</v>
      </c>
      <c r="I1658">
        <v>2</v>
      </c>
      <c r="J1658" t="s">
        <v>58</v>
      </c>
      <c r="K1658" t="s">
        <v>58</v>
      </c>
      <c r="L1658">
        <v>74.739999999999995</v>
      </c>
      <c r="M1658" s="2" t="s">
        <v>5179</v>
      </c>
      <c r="N1658" s="85" t="s">
        <v>5180</v>
      </c>
      <c r="O1658" t="s">
        <v>36</v>
      </c>
      <c r="P1658" t="s">
        <v>36</v>
      </c>
      <c r="Q1658" t="s">
        <v>36</v>
      </c>
      <c r="R1658">
        <v>1.49</v>
      </c>
      <c r="S1658" s="1">
        <v>45744.522107986108</v>
      </c>
      <c r="T1658" t="s">
        <v>42</v>
      </c>
      <c r="U1658" s="1">
        <v>45744.295138888891</v>
      </c>
      <c r="V1658" t="s">
        <v>43</v>
      </c>
      <c r="W1658" t="s">
        <v>36</v>
      </c>
      <c r="X1658">
        <v>0</v>
      </c>
      <c r="Y1658">
        <v>0</v>
      </c>
      <c r="Z1658">
        <v>74.739999999999995</v>
      </c>
      <c r="AA1658" t="s">
        <v>36</v>
      </c>
      <c r="AB1658">
        <v>94</v>
      </c>
      <c r="AC1658" t="s">
        <v>1932</v>
      </c>
      <c r="AD1658" t="s">
        <v>1932</v>
      </c>
      <c r="AE1658" t="s">
        <v>45</v>
      </c>
      <c r="AF1658" s="44">
        <v>39121311</v>
      </c>
      <c r="AG1658" s="18" t="s">
        <v>5181</v>
      </c>
      <c r="AI1658" s="2" t="s">
        <v>48</v>
      </c>
      <c r="AJ1658" s="2" t="e">
        <f>VLOOKUP(A1658,'Classification Test Result'!$A$2:$D$2428,4,FALSE)</f>
        <v>#N/A</v>
      </c>
      <c r="AL1658" s="2">
        <f>_xlfn.XLOOKUP($A1658,Results!$A$2:$A$2256,Results!G$2:G$2256,"")</f>
        <v>0</v>
      </c>
      <c r="AM1658" s="2">
        <f>_xlfn.XLOOKUP($A1658,Results!$A$2:$A$2256,Results!H$2:H$2256,"")</f>
        <v>0</v>
      </c>
      <c r="AN1658" s="2">
        <f>_xlfn.XLOOKUP($A1658,Results!$A$2:$A$2256,Results!I$2:I$2256,"")</f>
        <v>0</v>
      </c>
      <c r="AO1658" s="2">
        <f>_xlfn.XLOOKUP($A1658,Results!$A$2:$A$2256,Results!J$2:J$2256,"")</f>
        <v>0</v>
      </c>
      <c r="AP1658" s="2">
        <f>_xlfn.XLOOKUP($A1658,Results!$A$2:$A$2256,Results!K$2:K$2256,"")</f>
        <v>0</v>
      </c>
      <c r="AQ1658" s="2">
        <f>_xlfn.XLOOKUP($A1658,Results!$A$2:$A$2256,Results!L$2:L$2256,"")</f>
        <v>0</v>
      </c>
      <c r="AR1658" s="2">
        <f>_xlfn.XLOOKUP($A1658,Results!$A$2:$A$2256,Results!M$2:M$2256,"")</f>
        <v>0</v>
      </c>
      <c r="AS1658" s="2">
        <f>_xlfn.XLOOKUP($A1658,Results!$A$2:$A$2256,Results!N$2:N$2256,"")</f>
        <v>0</v>
      </c>
      <c r="AT1658" s="2" t="str">
        <f>_xlfn.XLOOKUP($A1658,Results!$A$2:$A$2256,Results!O$2:O$2256,"")</f>
        <v>B-LINE</v>
      </c>
      <c r="AU1658" s="2" t="str">
        <f>_xlfn.XLOOKUP($A1658,Results!$A$2:$A$2256,Results!P$2:P$2256,"")</f>
        <v>BLINE</v>
      </c>
      <c r="AV1658" s="2" t="str">
        <f>_xlfn.XLOOKUP($A1658,Results!$A$2:$A$2256,Results!Q$2:Q$2256,"")</f>
        <v>SINGLE_MATCH</v>
      </c>
      <c r="AW1658" s="2">
        <f>_xlfn.XLOOKUP($A1658,Results!$A$2:$A$2256,Results!R$2:R$2256,"")</f>
        <v>0</v>
      </c>
      <c r="AX1658" s="2">
        <f>_xlfn.XLOOKUP($A1658,Results!$A$2:$A$2256,Results!S$2:S$2256,"")</f>
        <v>0</v>
      </c>
      <c r="AY1658" s="2">
        <f>_xlfn.XLOOKUP($A1658,Results!$A$2:$A$2256,Results!T$2:T$2256,"")</f>
        <v>85</v>
      </c>
      <c r="AZ1658" s="2">
        <f>_xlfn.XLOOKUP($A1658,Results!$A$2:$A$2256,Results!U$2:U$2256,"")</f>
        <v>0</v>
      </c>
      <c r="BA1658" s="2" t="str">
        <f>_xlfn.XLOOKUP($A1658,Results!$A$2:$A$2256,Results!V$2:V$2256,"")</f>
        <v>B-LINE</v>
      </c>
      <c r="BB1658" s="2">
        <f>_xlfn.XLOOKUP($A1658,Results!$A$2:$A$2256,Results!W$2:W$2256,"")</f>
        <v>73</v>
      </c>
      <c r="BC1658" s="2">
        <f>_xlfn.XLOOKUP($A1658,Results!$A$2:$A$2256,Results!X$2:X$2256,"")</f>
        <v>31162900</v>
      </c>
      <c r="BD1658" s="2">
        <f>_xlfn.XLOOKUP($A1658,Results!$A$2:$A$2256,Results!Y$2:Y$2256,"")</f>
        <v>91</v>
      </c>
      <c r="BE1658" s="2" t="b">
        <f>_xlfn.XLOOKUP($A1658,Results!$A$2:$A$2256,Results!Z$2:Z$2256,"")</f>
        <v>1</v>
      </c>
    </row>
    <row r="1659" spans="1:57" ht="38.25" customHeight="1" x14ac:dyDescent="0.3">
      <c r="A1659">
        <v>907336</v>
      </c>
      <c r="B1659">
        <v>281672</v>
      </c>
      <c r="C1659" t="s">
        <v>36</v>
      </c>
      <c r="D1659" t="s">
        <v>623</v>
      </c>
      <c r="E1659" s="2" t="str">
        <f>VLOOKUP(F1659,'RPA Vendor Data '!F$1:$G$2418,2)</f>
        <v>VIKING ELECTRIC</v>
      </c>
      <c r="F1659" s="2">
        <v>13536</v>
      </c>
      <c r="G1659" s="2">
        <v>16</v>
      </c>
      <c r="H1659" t="s">
        <v>5182</v>
      </c>
      <c r="I1659">
        <v>50</v>
      </c>
      <c r="J1659" t="s">
        <v>389</v>
      </c>
      <c r="K1659" t="s">
        <v>58</v>
      </c>
      <c r="L1659">
        <v>653.87</v>
      </c>
      <c r="M1659" s="2" t="s">
        <v>1932</v>
      </c>
      <c r="N1659" s="85" t="s">
        <v>5183</v>
      </c>
      <c r="O1659" t="s">
        <v>36</v>
      </c>
      <c r="P1659" t="s">
        <v>5184</v>
      </c>
      <c r="Q1659" t="s">
        <v>36</v>
      </c>
      <c r="R1659">
        <v>326.94</v>
      </c>
      <c r="S1659" s="1">
        <v>45744.501037997688</v>
      </c>
      <c r="T1659" t="s">
        <v>42</v>
      </c>
      <c r="U1659" s="1">
        <v>45744.290972222218</v>
      </c>
      <c r="V1659" t="s">
        <v>43</v>
      </c>
      <c r="W1659" t="s">
        <v>36</v>
      </c>
      <c r="X1659">
        <v>16</v>
      </c>
      <c r="Y1659" t="s">
        <v>158</v>
      </c>
      <c r="Z1659">
        <v>653.87</v>
      </c>
      <c r="AA1659">
        <v>653.87</v>
      </c>
      <c r="AB1659">
        <v>136</v>
      </c>
      <c r="AC1659" t="s">
        <v>1932</v>
      </c>
      <c r="AD1659" t="s">
        <v>1932</v>
      </c>
      <c r="AE1659" t="s">
        <v>45</v>
      </c>
      <c r="AF1659" s="44">
        <v>30101804</v>
      </c>
      <c r="AG1659" s="18" t="s">
        <v>5185</v>
      </c>
      <c r="AH1659" s="18"/>
      <c r="AI1659" s="2" t="s">
        <v>48</v>
      </c>
      <c r="AJ1659" s="2" t="e">
        <f>VLOOKUP(A1659,'Classification Test Result'!$A$2:$D$2428,4,FALSE)</f>
        <v>#N/A</v>
      </c>
      <c r="AL1659" s="2">
        <f>_xlfn.XLOOKUP($A1659,Results!$A$2:$A$2256,Results!G$2:G$2256,"")</f>
        <v>335694</v>
      </c>
      <c r="AM1659" s="2" t="str">
        <f>_xlfn.XLOOKUP($A1659,Results!$A$2:$A$2256,Results!H$2:H$2256,"")</f>
        <v>B143ZN</v>
      </c>
      <c r="AN1659" s="2" t="str">
        <f>_xlfn.XLOOKUP($A1659,Results!$A$2:$A$2256,Results!I$2:I$2256,"")</f>
        <v>BLINE</v>
      </c>
      <c r="AO1659" s="2">
        <f>_xlfn.XLOOKUP($A1659,Results!$A$2:$A$2256,Results!J$2:J$2256,"")</f>
        <v>781011504632</v>
      </c>
      <c r="AP1659" s="2">
        <f>_xlfn.XLOOKUP($A1659,Results!$A$2:$A$2256,Results!K$2:K$2256,"")</f>
        <v>30102204</v>
      </c>
      <c r="AQ1659" s="2" t="str">
        <f>_xlfn.XLOOKUP($A1659,Results!$A$2:$A$2256,Results!L$2:L$2256,"")</f>
        <v>AK10245604</v>
      </c>
      <c r="AR1659" s="2">
        <f>_xlfn.XLOOKUP($A1659,Results!$A$2:$A$2256,Results!M$2:M$2256,"")</f>
        <v>998130</v>
      </c>
      <c r="AS1659" s="2" t="str">
        <f>_xlfn.XLOOKUP($A1659,Results!$A$2:$A$2256,Results!N$2:N$2256,"")</f>
        <v>BLINE1 B143ZN 4H FLAT CRNR PLATE</v>
      </c>
      <c r="AT1659" s="2" t="str">
        <f>_xlfn.XLOOKUP($A1659,Results!$A$2:$A$2256,Results!O$2:O$2256,"")</f>
        <v>B-LINE</v>
      </c>
      <c r="AU1659" s="2" t="str">
        <f>_xlfn.XLOOKUP($A1659,Results!$A$2:$A$2256,Results!P$2:P$2256,"")</f>
        <v>B-LINE</v>
      </c>
      <c r="AV1659" s="2" t="str">
        <f>_xlfn.XLOOKUP($A1659,Results!$A$2:$A$2256,Results!Q$2:Q$2256,"")</f>
        <v>SINGLE_MATCH</v>
      </c>
      <c r="AW1659" s="2" t="str">
        <f>_xlfn.XLOOKUP($A1659,Results!$A$2:$A$2256,Results!R$2:R$2256,"")</f>
        <v>0.8536970815417558</v>
      </c>
      <c r="AX1659" s="2">
        <f>_xlfn.XLOOKUP($A1659,Results!$A$2:$A$2256,Results!S$2:S$2256,"")</f>
        <v>100</v>
      </c>
      <c r="AY1659" s="2">
        <f>_xlfn.XLOOKUP($A1659,Results!$A$2:$A$2256,Results!T$2:T$2256,"")</f>
        <v>100</v>
      </c>
      <c r="AZ1659" s="2">
        <f>_xlfn.XLOOKUP($A1659,Results!$A$2:$A$2256,Results!U$2:U$2256,"")</f>
        <v>100</v>
      </c>
      <c r="BA1659" s="2" t="str">
        <f>_xlfn.XLOOKUP($A1659,Results!$A$2:$A$2256,Results!V$2:V$2256,"")</f>
        <v>EATON</v>
      </c>
      <c r="BB1659" s="2">
        <f>_xlfn.XLOOKUP($A1659,Results!$A$2:$A$2256,Results!W$2:W$2256,"")</f>
        <v>66</v>
      </c>
      <c r="BC1659" s="2">
        <f>_xlfn.XLOOKUP($A1659,Results!$A$2:$A$2256,Results!X$2:X$2256,"")</f>
        <v>30100000</v>
      </c>
      <c r="BD1659" s="2">
        <f>_xlfn.XLOOKUP($A1659,Results!$A$2:$A$2256,Results!Y$2:Y$2256,"")</f>
        <v>87</v>
      </c>
      <c r="BE1659" s="2" t="b">
        <f>_xlfn.XLOOKUP($A1659,Results!$A$2:$A$2256,Results!Z$2:Z$2256,"")</f>
        <v>1</v>
      </c>
    </row>
    <row r="1660" spans="1:57" ht="38.25" customHeight="1" x14ac:dyDescent="0.3">
      <c r="A1660">
        <v>907337</v>
      </c>
      <c r="B1660">
        <v>281309</v>
      </c>
      <c r="C1660" t="s">
        <v>36</v>
      </c>
      <c r="D1660" t="s">
        <v>5114</v>
      </c>
      <c r="E1660" s="2" t="str">
        <f>VLOOKUP(F1660,'RPA Vendor Data '!F$1:$G$2418,2)</f>
        <v>VIKING ELECTRIC</v>
      </c>
      <c r="F1660" s="2">
        <v>13536</v>
      </c>
      <c r="G1660" s="2">
        <v>3</v>
      </c>
      <c r="H1660" t="s">
        <v>5182</v>
      </c>
      <c r="I1660">
        <v>25</v>
      </c>
      <c r="J1660" t="s">
        <v>389</v>
      </c>
      <c r="K1660" t="s">
        <v>58</v>
      </c>
      <c r="L1660">
        <v>653.87</v>
      </c>
      <c r="M1660" s="2" t="s">
        <v>1932</v>
      </c>
      <c r="N1660" s="85" t="s">
        <v>5183</v>
      </c>
      <c r="O1660" t="s">
        <v>36</v>
      </c>
      <c r="P1660" t="s">
        <v>5184</v>
      </c>
      <c r="Q1660" t="s">
        <v>36</v>
      </c>
      <c r="R1660">
        <v>163.47</v>
      </c>
      <c r="S1660" s="1">
        <v>45744.189413738422</v>
      </c>
      <c r="T1660" t="s">
        <v>42</v>
      </c>
      <c r="U1660" s="1">
        <v>45743.964583333327</v>
      </c>
      <c r="V1660" t="s">
        <v>43</v>
      </c>
      <c r="W1660" t="s">
        <v>36</v>
      </c>
      <c r="X1660">
        <v>3</v>
      </c>
      <c r="Y1660" t="s">
        <v>158</v>
      </c>
      <c r="Z1660">
        <v>653.87</v>
      </c>
      <c r="AA1660">
        <v>653.87</v>
      </c>
      <c r="AB1660">
        <v>136</v>
      </c>
      <c r="AC1660" t="s">
        <v>1932</v>
      </c>
      <c r="AD1660" t="s">
        <v>1932</v>
      </c>
      <c r="AE1660" t="s">
        <v>45</v>
      </c>
      <c r="AF1660" s="44">
        <v>30101804</v>
      </c>
      <c r="AG1660" s="18" t="s">
        <v>5185</v>
      </c>
      <c r="AH1660" s="18"/>
      <c r="AI1660" s="2" t="s">
        <v>48</v>
      </c>
      <c r="AJ1660" s="2" t="e">
        <f>VLOOKUP(A1660,'Classification Test Result'!$A$2:$D$2428,4,FALSE)</f>
        <v>#N/A</v>
      </c>
      <c r="AL1660" s="2">
        <f>_xlfn.XLOOKUP($A1660,Results!$A$2:$A$2256,Results!G$2:G$2256,"")</f>
        <v>335694</v>
      </c>
      <c r="AM1660" s="2" t="str">
        <f>_xlfn.XLOOKUP($A1660,Results!$A$2:$A$2256,Results!H$2:H$2256,"")</f>
        <v>B143ZN</v>
      </c>
      <c r="AN1660" s="2" t="str">
        <f>_xlfn.XLOOKUP($A1660,Results!$A$2:$A$2256,Results!I$2:I$2256,"")</f>
        <v>BLINE</v>
      </c>
      <c r="AO1660" s="2">
        <f>_xlfn.XLOOKUP($A1660,Results!$A$2:$A$2256,Results!J$2:J$2256,"")</f>
        <v>781011504632</v>
      </c>
      <c r="AP1660" s="2">
        <f>_xlfn.XLOOKUP($A1660,Results!$A$2:$A$2256,Results!K$2:K$2256,"")</f>
        <v>30102204</v>
      </c>
      <c r="AQ1660" s="2" t="str">
        <f>_xlfn.XLOOKUP($A1660,Results!$A$2:$A$2256,Results!L$2:L$2256,"")</f>
        <v>AK10245604</v>
      </c>
      <c r="AR1660" s="2">
        <f>_xlfn.XLOOKUP($A1660,Results!$A$2:$A$2256,Results!M$2:M$2256,"")</f>
        <v>998130</v>
      </c>
      <c r="AS1660" s="2" t="str">
        <f>_xlfn.XLOOKUP($A1660,Results!$A$2:$A$2256,Results!N$2:N$2256,"")</f>
        <v>BLINE1 B143ZN 4H FLAT CRNR PLATE</v>
      </c>
      <c r="AT1660" s="2" t="str">
        <f>_xlfn.XLOOKUP($A1660,Results!$A$2:$A$2256,Results!O$2:O$2256,"")</f>
        <v>B-LINE</v>
      </c>
      <c r="AU1660" s="2" t="str">
        <f>_xlfn.XLOOKUP($A1660,Results!$A$2:$A$2256,Results!P$2:P$2256,"")</f>
        <v>B-LINE</v>
      </c>
      <c r="AV1660" s="2" t="str">
        <f>_xlfn.XLOOKUP($A1660,Results!$A$2:$A$2256,Results!Q$2:Q$2256,"")</f>
        <v>SINGLE_MATCH</v>
      </c>
      <c r="AW1660" s="2" t="str">
        <f>_xlfn.XLOOKUP($A1660,Results!$A$2:$A$2256,Results!R$2:R$2256,"")</f>
        <v>0.8536970815417558</v>
      </c>
      <c r="AX1660" s="2">
        <f>_xlfn.XLOOKUP($A1660,Results!$A$2:$A$2256,Results!S$2:S$2256,"")</f>
        <v>100</v>
      </c>
      <c r="AY1660" s="2">
        <f>_xlfn.XLOOKUP($A1660,Results!$A$2:$A$2256,Results!T$2:T$2256,"")</f>
        <v>100</v>
      </c>
      <c r="AZ1660" s="2">
        <f>_xlfn.XLOOKUP($A1660,Results!$A$2:$A$2256,Results!U$2:U$2256,"")</f>
        <v>100</v>
      </c>
      <c r="BA1660" s="2" t="str">
        <f>_xlfn.XLOOKUP($A1660,Results!$A$2:$A$2256,Results!V$2:V$2256,"")</f>
        <v>EATON</v>
      </c>
      <c r="BB1660" s="2">
        <f>_xlfn.XLOOKUP($A1660,Results!$A$2:$A$2256,Results!W$2:W$2256,"")</f>
        <v>66</v>
      </c>
      <c r="BC1660" s="2">
        <f>_xlfn.XLOOKUP($A1660,Results!$A$2:$A$2256,Results!X$2:X$2256,"")</f>
        <v>30100000</v>
      </c>
      <c r="BD1660" s="2">
        <f>_xlfn.XLOOKUP($A1660,Results!$A$2:$A$2256,Results!Y$2:Y$2256,"")</f>
        <v>87</v>
      </c>
      <c r="BE1660" s="2" t="b">
        <f>_xlfn.XLOOKUP($A1660,Results!$A$2:$A$2256,Results!Z$2:Z$2256,"")</f>
        <v>1</v>
      </c>
    </row>
    <row r="1661" spans="1:57" ht="38.25" customHeight="1" x14ac:dyDescent="0.3">
      <c r="A1661">
        <v>907338</v>
      </c>
      <c r="B1661">
        <v>281337</v>
      </c>
      <c r="C1661" t="s">
        <v>36</v>
      </c>
      <c r="D1661" t="s">
        <v>5186</v>
      </c>
      <c r="E1661" s="2" t="str">
        <f>VLOOKUP(F1661,'RPA Vendor Data '!F$1:$G$2418,2)</f>
        <v>VIKING ELECTRIC</v>
      </c>
      <c r="F1661" s="2">
        <v>13536</v>
      </c>
      <c r="G1661" s="2">
        <v>1</v>
      </c>
      <c r="H1661" t="s">
        <v>5187</v>
      </c>
      <c r="I1661">
        <v>12</v>
      </c>
      <c r="J1661" t="s">
        <v>389</v>
      </c>
      <c r="K1661" t="s">
        <v>58</v>
      </c>
      <c r="L1661">
        <v>448.21</v>
      </c>
      <c r="M1661" s="2" t="s">
        <v>1932</v>
      </c>
      <c r="N1661" s="85" t="s">
        <v>5188</v>
      </c>
      <c r="O1661" t="s">
        <v>36</v>
      </c>
      <c r="P1661" t="s">
        <v>5189</v>
      </c>
      <c r="Q1661" t="s">
        <v>36</v>
      </c>
      <c r="R1661">
        <v>53.79</v>
      </c>
      <c r="S1661" s="1">
        <v>45744.188172453702</v>
      </c>
      <c r="T1661" t="s">
        <v>42</v>
      </c>
      <c r="U1661" s="1">
        <v>45743.974999999999</v>
      </c>
      <c r="V1661" t="s">
        <v>43</v>
      </c>
      <c r="W1661" t="s">
        <v>36</v>
      </c>
      <c r="X1661">
        <v>1</v>
      </c>
      <c r="Y1661" t="s">
        <v>158</v>
      </c>
      <c r="Z1661">
        <v>448.21</v>
      </c>
      <c r="AA1661">
        <v>448.21</v>
      </c>
      <c r="AB1661">
        <v>136</v>
      </c>
      <c r="AC1661" t="s">
        <v>1932</v>
      </c>
      <c r="AD1661" t="s">
        <v>1932</v>
      </c>
      <c r="AE1661" t="s">
        <v>45</v>
      </c>
      <c r="AF1661" s="44">
        <v>39121311</v>
      </c>
      <c r="AG1661" s="18" t="s">
        <v>5190</v>
      </c>
      <c r="AH1661" s="18"/>
      <c r="AI1661" s="2" t="s">
        <v>48</v>
      </c>
      <c r="AJ1661" s="2" t="e">
        <f>VLOOKUP(A1661,'Classification Test Result'!$A$2:$D$2428,4,FALSE)</f>
        <v>#N/A</v>
      </c>
      <c r="AL1661" s="2">
        <f>_xlfn.XLOOKUP($A1661,Results!$A$2:$A$2256,Results!G$2:G$2256,"")</f>
        <v>337215</v>
      </c>
      <c r="AM1661" s="2" t="str">
        <f>_xlfn.XLOOKUP($A1661,Results!$A$2:$A$2256,Results!H$2:H$2256,"")</f>
        <v>B115ZN</v>
      </c>
      <c r="AN1661" s="2" t="str">
        <f>_xlfn.XLOOKUP($A1661,Results!$A$2:$A$2256,Results!I$2:I$2256,"")</f>
        <v>BLINE</v>
      </c>
      <c r="AO1661" s="2">
        <f>_xlfn.XLOOKUP($A1661,Results!$A$2:$A$2256,Results!J$2:J$2256,"")</f>
        <v>781011501839</v>
      </c>
      <c r="AP1661" s="2">
        <f>_xlfn.XLOOKUP($A1661,Results!$A$2:$A$2256,Results!K$2:K$2256,"")</f>
        <v>30101504</v>
      </c>
      <c r="AQ1661" s="2" t="str">
        <f>_xlfn.XLOOKUP($A1661,Results!$A$2:$A$2256,Results!L$2:L$2256,"")</f>
        <v>AK10245400</v>
      </c>
      <c r="AR1661" s="2">
        <f>_xlfn.XLOOKUP($A1661,Results!$A$2:$A$2256,Results!M$2:M$2256,"")</f>
        <v>1046475</v>
      </c>
      <c r="AS1661" s="2" t="str">
        <f>_xlfn.XLOOKUP($A1661,Results!$A$2:$A$2256,Results!N$2:N$2256,"")</f>
        <v>BLINE1 B115ZN 4H ANGLE CONN</v>
      </c>
      <c r="AT1661" s="2" t="str">
        <f>_xlfn.XLOOKUP($A1661,Results!$A$2:$A$2256,Results!O$2:O$2256,"")</f>
        <v>B-LINE</v>
      </c>
      <c r="AU1661" s="2" t="str">
        <f>_xlfn.XLOOKUP($A1661,Results!$A$2:$A$2256,Results!P$2:P$2256,"")</f>
        <v>B-LINE</v>
      </c>
      <c r="AV1661" s="2" t="str">
        <f>_xlfn.XLOOKUP($A1661,Results!$A$2:$A$2256,Results!Q$2:Q$2256,"")</f>
        <v>SINGLE_MATCH</v>
      </c>
      <c r="AW1661" s="2" t="str">
        <f>_xlfn.XLOOKUP($A1661,Results!$A$2:$A$2256,Results!R$2:R$2256,"")</f>
        <v>0.8185470265234632</v>
      </c>
      <c r="AX1661" s="2">
        <f>_xlfn.XLOOKUP($A1661,Results!$A$2:$A$2256,Results!S$2:S$2256,"")</f>
        <v>100</v>
      </c>
      <c r="AY1661" s="2">
        <f>_xlfn.XLOOKUP($A1661,Results!$A$2:$A$2256,Results!T$2:T$2256,"")</f>
        <v>100</v>
      </c>
      <c r="AZ1661" s="2">
        <f>_xlfn.XLOOKUP($A1661,Results!$A$2:$A$2256,Results!U$2:U$2256,"")</f>
        <v>100</v>
      </c>
      <c r="BA1661" s="2" t="str">
        <f>_xlfn.XLOOKUP($A1661,Results!$A$2:$A$2256,Results!V$2:V$2256,"")</f>
        <v>EATON</v>
      </c>
      <c r="BB1661" s="2">
        <f>_xlfn.XLOOKUP($A1661,Results!$A$2:$A$2256,Results!W$2:W$2256,"")</f>
        <v>56</v>
      </c>
      <c r="BC1661" s="2">
        <f>_xlfn.XLOOKUP($A1661,Results!$A$2:$A$2256,Results!X$2:X$2256,"")</f>
        <v>30100000</v>
      </c>
      <c r="BD1661" s="2">
        <f>_xlfn.XLOOKUP($A1661,Results!$A$2:$A$2256,Results!Y$2:Y$2256,"")</f>
        <v>88</v>
      </c>
      <c r="BE1661" s="2" t="b">
        <f>_xlfn.XLOOKUP($A1661,Results!$A$2:$A$2256,Results!Z$2:Z$2256,"")</f>
        <v>1</v>
      </c>
    </row>
    <row r="1662" spans="1:57" ht="38.25" customHeight="1" x14ac:dyDescent="0.3">
      <c r="A1662">
        <v>907339</v>
      </c>
      <c r="B1662">
        <v>281672</v>
      </c>
      <c r="C1662" t="s">
        <v>36</v>
      </c>
      <c r="D1662" t="s">
        <v>623</v>
      </c>
      <c r="E1662" s="2" t="str">
        <f>VLOOKUP(F1662,'RPA Vendor Data '!F$1:$G$2418,2)</f>
        <v>VIKING ELECTRIC</v>
      </c>
      <c r="F1662" s="2">
        <v>13536</v>
      </c>
      <c r="G1662" s="2">
        <v>15</v>
      </c>
      <c r="H1662" t="s">
        <v>5191</v>
      </c>
      <c r="I1662">
        <v>50</v>
      </c>
      <c r="J1662" t="s">
        <v>389</v>
      </c>
      <c r="K1662" t="s">
        <v>58</v>
      </c>
      <c r="L1662">
        <v>378.12</v>
      </c>
      <c r="M1662" s="2" t="s">
        <v>1932</v>
      </c>
      <c r="N1662" s="85" t="s">
        <v>5192</v>
      </c>
      <c r="O1662" t="s">
        <v>36</v>
      </c>
      <c r="P1662" t="s">
        <v>5193</v>
      </c>
      <c r="Q1662" t="s">
        <v>36</v>
      </c>
      <c r="R1662">
        <v>189.06</v>
      </c>
      <c r="S1662" s="1">
        <v>45744.50096646991</v>
      </c>
      <c r="T1662" t="s">
        <v>42</v>
      </c>
      <c r="U1662" s="1">
        <v>45744.290972222218</v>
      </c>
      <c r="V1662" t="s">
        <v>43</v>
      </c>
      <c r="W1662" t="s">
        <v>36</v>
      </c>
      <c r="X1662">
        <v>15</v>
      </c>
      <c r="Y1662" t="s">
        <v>158</v>
      </c>
      <c r="Z1662">
        <v>378.12</v>
      </c>
      <c r="AA1662">
        <v>378.12</v>
      </c>
      <c r="AB1662">
        <v>136</v>
      </c>
      <c r="AC1662" t="s">
        <v>1932</v>
      </c>
      <c r="AD1662" t="s">
        <v>1932</v>
      </c>
      <c r="AE1662" t="s">
        <v>45</v>
      </c>
      <c r="AF1662" s="44">
        <v>39121311</v>
      </c>
      <c r="AG1662" s="18" t="s">
        <v>5194</v>
      </c>
      <c r="AH1662" s="18"/>
      <c r="AI1662" s="2" t="s">
        <v>48</v>
      </c>
      <c r="AJ1662" s="2" t="e">
        <f>VLOOKUP(A1662,'Classification Test Result'!$A$2:$D$2428,4,FALSE)</f>
        <v>#N/A</v>
      </c>
      <c r="AL1662" s="2">
        <f>_xlfn.XLOOKUP($A1662,Results!$A$2:$A$2256,Results!G$2:G$2256,"")</f>
        <v>335842</v>
      </c>
      <c r="AM1662" s="2" t="str">
        <f>_xlfn.XLOOKUP($A1662,Results!$A$2:$A$2256,Results!H$2:H$2256,"")</f>
        <v>B104ZN</v>
      </c>
      <c r="AN1662" s="2" t="str">
        <f>_xlfn.XLOOKUP($A1662,Results!$A$2:$A$2256,Results!I$2:I$2256,"")</f>
        <v>BLINE</v>
      </c>
      <c r="AO1662" s="2">
        <f>_xlfn.XLOOKUP($A1662,Results!$A$2:$A$2256,Results!J$2:J$2256,"")</f>
        <v>781011500436</v>
      </c>
      <c r="AP1662" s="2">
        <f>_xlfn.XLOOKUP($A1662,Results!$A$2:$A$2256,Results!K$2:K$2256,"")</f>
        <v>30101504</v>
      </c>
      <c r="AQ1662" s="2" t="str">
        <f>_xlfn.XLOOKUP($A1662,Results!$A$2:$A$2256,Results!L$2:L$2256,"")</f>
        <v>AK10245329</v>
      </c>
      <c r="AR1662" s="2">
        <f>_xlfn.XLOOKUP($A1662,Results!$A$2:$A$2256,Results!M$2:M$2256,"")</f>
        <v>745424</v>
      </c>
      <c r="AS1662" s="2" t="str">
        <f>_xlfn.XLOOKUP($A1662,Results!$A$2:$A$2256,Results!N$2:N$2256,"")</f>
        <v>BLINE1 B104ZN 4H ANGLE CONN</v>
      </c>
      <c r="AT1662" s="2" t="str">
        <f>_xlfn.XLOOKUP($A1662,Results!$A$2:$A$2256,Results!O$2:O$2256,"")</f>
        <v>B-LINE</v>
      </c>
      <c r="AU1662" s="2" t="str">
        <f>_xlfn.XLOOKUP($A1662,Results!$A$2:$A$2256,Results!P$2:P$2256,"")</f>
        <v>B-LINE</v>
      </c>
      <c r="AV1662" s="2" t="str">
        <f>_xlfn.XLOOKUP($A1662,Results!$A$2:$A$2256,Results!Q$2:Q$2256,"")</f>
        <v>SINGLE_MATCH</v>
      </c>
      <c r="AW1662" s="2" t="str">
        <f>_xlfn.XLOOKUP($A1662,Results!$A$2:$A$2256,Results!R$2:R$2256,"")</f>
        <v>0.8767316123874065</v>
      </c>
      <c r="AX1662" s="2">
        <f>_xlfn.XLOOKUP($A1662,Results!$A$2:$A$2256,Results!S$2:S$2256,"")</f>
        <v>100</v>
      </c>
      <c r="AY1662" s="2">
        <f>_xlfn.XLOOKUP($A1662,Results!$A$2:$A$2256,Results!T$2:T$2256,"")</f>
        <v>100</v>
      </c>
      <c r="AZ1662" s="2">
        <f>_xlfn.XLOOKUP($A1662,Results!$A$2:$A$2256,Results!U$2:U$2256,"")</f>
        <v>100</v>
      </c>
      <c r="BA1662" s="2">
        <f>_xlfn.XLOOKUP($A1662,Results!$A$2:$A$2256,Results!V$2:V$2256,"")</f>
        <v>0</v>
      </c>
      <c r="BB1662" s="2">
        <f>_xlfn.XLOOKUP($A1662,Results!$A$2:$A$2256,Results!W$2:W$2256,"")</f>
        <v>0</v>
      </c>
      <c r="BC1662" s="2">
        <f>_xlfn.XLOOKUP($A1662,Results!$A$2:$A$2256,Results!X$2:X$2256,"")</f>
        <v>30100000</v>
      </c>
      <c r="BD1662" s="2">
        <f>_xlfn.XLOOKUP($A1662,Results!$A$2:$A$2256,Results!Y$2:Y$2256,"")</f>
        <v>89</v>
      </c>
      <c r="BE1662" s="2">
        <f>_xlfn.XLOOKUP($A1662,Results!$A$2:$A$2256,Results!Z$2:Z$2256,"")</f>
        <v>0</v>
      </c>
    </row>
    <row r="1663" spans="1:57" ht="38.25" customHeight="1" x14ac:dyDescent="0.3">
      <c r="A1663">
        <v>907340</v>
      </c>
      <c r="B1663">
        <v>281309</v>
      </c>
      <c r="C1663" t="s">
        <v>36</v>
      </c>
      <c r="D1663" t="s">
        <v>5114</v>
      </c>
      <c r="E1663" s="2" t="str">
        <f>VLOOKUP(F1663,'RPA Vendor Data '!F$1:$G$2418,2)</f>
        <v>VIKING ELECTRIC</v>
      </c>
      <c r="F1663" s="2">
        <v>13536</v>
      </c>
      <c r="G1663" s="2">
        <v>2</v>
      </c>
      <c r="H1663" t="s">
        <v>5191</v>
      </c>
      <c r="I1663">
        <v>50</v>
      </c>
      <c r="J1663" t="s">
        <v>389</v>
      </c>
      <c r="K1663" t="s">
        <v>58</v>
      </c>
      <c r="L1663">
        <v>378.12</v>
      </c>
      <c r="M1663" s="2" t="s">
        <v>1932</v>
      </c>
      <c r="N1663" s="85" t="s">
        <v>5192</v>
      </c>
      <c r="O1663" t="s">
        <v>36</v>
      </c>
      <c r="P1663" t="s">
        <v>5193</v>
      </c>
      <c r="Q1663" t="s">
        <v>36</v>
      </c>
      <c r="R1663">
        <v>189.06</v>
      </c>
      <c r="S1663" s="1">
        <v>45744.189406863428</v>
      </c>
      <c r="T1663" t="s">
        <v>42</v>
      </c>
      <c r="U1663" s="1">
        <v>45743.964583333327</v>
      </c>
      <c r="V1663" t="s">
        <v>43</v>
      </c>
      <c r="W1663" t="s">
        <v>36</v>
      </c>
      <c r="X1663">
        <v>2</v>
      </c>
      <c r="Y1663" t="s">
        <v>158</v>
      </c>
      <c r="Z1663">
        <v>378.12</v>
      </c>
      <c r="AA1663">
        <v>378.12</v>
      </c>
      <c r="AB1663">
        <v>136</v>
      </c>
      <c r="AC1663" t="s">
        <v>1932</v>
      </c>
      <c r="AD1663" t="s">
        <v>1932</v>
      </c>
      <c r="AE1663" t="s">
        <v>45</v>
      </c>
      <c r="AF1663" s="44">
        <v>39121311</v>
      </c>
      <c r="AG1663" s="18" t="s">
        <v>5194</v>
      </c>
      <c r="AH1663" s="18"/>
      <c r="AI1663" s="2" t="s">
        <v>48</v>
      </c>
      <c r="AJ1663" s="2" t="e">
        <f>VLOOKUP(A1663,'Classification Test Result'!$A$2:$D$2428,4,FALSE)</f>
        <v>#N/A</v>
      </c>
      <c r="AL1663" s="2">
        <f>_xlfn.XLOOKUP($A1663,Results!$A$2:$A$2256,Results!G$2:G$2256,"")</f>
        <v>335842</v>
      </c>
      <c r="AM1663" s="2" t="str">
        <f>_xlfn.XLOOKUP($A1663,Results!$A$2:$A$2256,Results!H$2:H$2256,"")</f>
        <v>B104ZN</v>
      </c>
      <c r="AN1663" s="2" t="str">
        <f>_xlfn.XLOOKUP($A1663,Results!$A$2:$A$2256,Results!I$2:I$2256,"")</f>
        <v>BLINE</v>
      </c>
      <c r="AO1663" s="2">
        <f>_xlfn.XLOOKUP($A1663,Results!$A$2:$A$2256,Results!J$2:J$2256,"")</f>
        <v>781011500436</v>
      </c>
      <c r="AP1663" s="2">
        <f>_xlfn.XLOOKUP($A1663,Results!$A$2:$A$2256,Results!K$2:K$2256,"")</f>
        <v>30101504</v>
      </c>
      <c r="AQ1663" s="2" t="str">
        <f>_xlfn.XLOOKUP($A1663,Results!$A$2:$A$2256,Results!L$2:L$2256,"")</f>
        <v>AK10245329</v>
      </c>
      <c r="AR1663" s="2">
        <f>_xlfn.XLOOKUP($A1663,Results!$A$2:$A$2256,Results!M$2:M$2256,"")</f>
        <v>745424</v>
      </c>
      <c r="AS1663" s="2" t="str">
        <f>_xlfn.XLOOKUP($A1663,Results!$A$2:$A$2256,Results!N$2:N$2256,"")</f>
        <v>BLINE1 B104ZN 4H ANGLE CONN</v>
      </c>
      <c r="AT1663" s="2" t="str">
        <f>_xlfn.XLOOKUP($A1663,Results!$A$2:$A$2256,Results!O$2:O$2256,"")</f>
        <v>B-LINE</v>
      </c>
      <c r="AU1663" s="2" t="str">
        <f>_xlfn.XLOOKUP($A1663,Results!$A$2:$A$2256,Results!P$2:P$2256,"")</f>
        <v>B-LINE</v>
      </c>
      <c r="AV1663" s="2" t="str">
        <f>_xlfn.XLOOKUP($A1663,Results!$A$2:$A$2256,Results!Q$2:Q$2256,"")</f>
        <v>SINGLE_MATCH</v>
      </c>
      <c r="AW1663" s="2" t="str">
        <f>_xlfn.XLOOKUP($A1663,Results!$A$2:$A$2256,Results!R$2:R$2256,"")</f>
        <v>0.8767316123874065</v>
      </c>
      <c r="AX1663" s="2">
        <f>_xlfn.XLOOKUP($A1663,Results!$A$2:$A$2256,Results!S$2:S$2256,"")</f>
        <v>100</v>
      </c>
      <c r="AY1663" s="2">
        <f>_xlfn.XLOOKUP($A1663,Results!$A$2:$A$2256,Results!T$2:T$2256,"")</f>
        <v>100</v>
      </c>
      <c r="AZ1663" s="2">
        <f>_xlfn.XLOOKUP($A1663,Results!$A$2:$A$2256,Results!U$2:U$2256,"")</f>
        <v>100</v>
      </c>
      <c r="BA1663" s="2">
        <f>_xlfn.XLOOKUP($A1663,Results!$A$2:$A$2256,Results!V$2:V$2256,"")</f>
        <v>0</v>
      </c>
      <c r="BB1663" s="2">
        <f>_xlfn.XLOOKUP($A1663,Results!$A$2:$A$2256,Results!W$2:W$2256,"")</f>
        <v>0</v>
      </c>
      <c r="BC1663" s="2">
        <f>_xlfn.XLOOKUP($A1663,Results!$A$2:$A$2256,Results!X$2:X$2256,"")</f>
        <v>30100000</v>
      </c>
      <c r="BD1663" s="2">
        <f>_xlfn.XLOOKUP($A1663,Results!$A$2:$A$2256,Results!Y$2:Y$2256,"")</f>
        <v>89</v>
      </c>
      <c r="BE1663" s="2">
        <f>_xlfn.XLOOKUP($A1663,Results!$A$2:$A$2256,Results!Z$2:Z$2256,"")</f>
        <v>0</v>
      </c>
    </row>
    <row r="1664" spans="1:57" ht="38.25" customHeight="1" x14ac:dyDescent="0.3">
      <c r="A1664">
        <v>907341</v>
      </c>
      <c r="B1664">
        <v>281335</v>
      </c>
      <c r="C1664" t="s">
        <v>36</v>
      </c>
      <c r="D1664" t="s">
        <v>780</v>
      </c>
      <c r="E1664" s="2" t="str">
        <f>VLOOKUP(F1664,'RPA Vendor Data '!F$1:$G$2418,2)</f>
        <v>VIKING ELECTRIC</v>
      </c>
      <c r="F1664" s="2">
        <v>13536</v>
      </c>
      <c r="G1664" s="2">
        <v>1</v>
      </c>
      <c r="H1664" t="s">
        <v>5191</v>
      </c>
      <c r="I1664">
        <v>12</v>
      </c>
      <c r="J1664" t="s">
        <v>389</v>
      </c>
      <c r="K1664" t="s">
        <v>58</v>
      </c>
      <c r="L1664">
        <v>378.12</v>
      </c>
      <c r="M1664" s="2" t="s">
        <v>1932</v>
      </c>
      <c r="N1664" s="85" t="s">
        <v>5192</v>
      </c>
      <c r="O1664" t="s">
        <v>36</v>
      </c>
      <c r="P1664" t="s">
        <v>5193</v>
      </c>
      <c r="Q1664" t="s">
        <v>36</v>
      </c>
      <c r="R1664">
        <v>45.37</v>
      </c>
      <c r="S1664" s="1">
        <v>45744.188224884259</v>
      </c>
      <c r="T1664" t="s">
        <v>42</v>
      </c>
      <c r="U1664" s="1">
        <v>45743.970833333333</v>
      </c>
      <c r="V1664" t="s">
        <v>43</v>
      </c>
      <c r="W1664" t="s">
        <v>36</v>
      </c>
      <c r="X1664">
        <v>1</v>
      </c>
      <c r="Y1664" t="s">
        <v>158</v>
      </c>
      <c r="Z1664">
        <v>378.12</v>
      </c>
      <c r="AA1664">
        <v>378.12</v>
      </c>
      <c r="AB1664">
        <v>136</v>
      </c>
      <c r="AC1664" t="s">
        <v>1932</v>
      </c>
      <c r="AD1664" t="s">
        <v>1932</v>
      </c>
      <c r="AE1664" t="s">
        <v>45</v>
      </c>
      <c r="AF1664" s="44">
        <v>39121311</v>
      </c>
      <c r="AG1664" s="18" t="s">
        <v>5194</v>
      </c>
      <c r="AH1664" s="18"/>
      <c r="AI1664" s="2" t="s">
        <v>48</v>
      </c>
      <c r="AJ1664" s="2" t="e">
        <f>VLOOKUP(A1664,'Classification Test Result'!$A$2:$D$2428,4,FALSE)</f>
        <v>#N/A</v>
      </c>
      <c r="AL1664" s="2">
        <f>_xlfn.XLOOKUP($A1664,Results!$A$2:$A$2256,Results!G$2:G$2256,"")</f>
        <v>335842</v>
      </c>
      <c r="AM1664" s="2" t="str">
        <f>_xlfn.XLOOKUP($A1664,Results!$A$2:$A$2256,Results!H$2:H$2256,"")</f>
        <v>B104ZN</v>
      </c>
      <c r="AN1664" s="2" t="str">
        <f>_xlfn.XLOOKUP($A1664,Results!$A$2:$A$2256,Results!I$2:I$2256,"")</f>
        <v>BLINE</v>
      </c>
      <c r="AO1664" s="2">
        <f>_xlfn.XLOOKUP($A1664,Results!$A$2:$A$2256,Results!J$2:J$2256,"")</f>
        <v>781011500436</v>
      </c>
      <c r="AP1664" s="2">
        <f>_xlfn.XLOOKUP($A1664,Results!$A$2:$A$2256,Results!K$2:K$2256,"")</f>
        <v>30101504</v>
      </c>
      <c r="AQ1664" s="2" t="str">
        <f>_xlfn.XLOOKUP($A1664,Results!$A$2:$A$2256,Results!L$2:L$2256,"")</f>
        <v>AK10245329</v>
      </c>
      <c r="AR1664" s="2">
        <f>_xlfn.XLOOKUP($A1664,Results!$A$2:$A$2256,Results!M$2:M$2256,"")</f>
        <v>745424</v>
      </c>
      <c r="AS1664" s="2" t="str">
        <f>_xlfn.XLOOKUP($A1664,Results!$A$2:$A$2256,Results!N$2:N$2256,"")</f>
        <v>BLINE1 B104ZN 4H ANGLE CONN</v>
      </c>
      <c r="AT1664" s="2" t="str">
        <f>_xlfn.XLOOKUP($A1664,Results!$A$2:$A$2256,Results!O$2:O$2256,"")</f>
        <v>B-LINE</v>
      </c>
      <c r="AU1664" s="2" t="str">
        <f>_xlfn.XLOOKUP($A1664,Results!$A$2:$A$2256,Results!P$2:P$2256,"")</f>
        <v>B-LINE</v>
      </c>
      <c r="AV1664" s="2" t="str">
        <f>_xlfn.XLOOKUP($A1664,Results!$A$2:$A$2256,Results!Q$2:Q$2256,"")</f>
        <v>SINGLE_MATCH</v>
      </c>
      <c r="AW1664" s="2" t="str">
        <f>_xlfn.XLOOKUP($A1664,Results!$A$2:$A$2256,Results!R$2:R$2256,"")</f>
        <v>0.8767316123874065</v>
      </c>
      <c r="AX1664" s="2">
        <f>_xlfn.XLOOKUP($A1664,Results!$A$2:$A$2256,Results!S$2:S$2256,"")</f>
        <v>100</v>
      </c>
      <c r="AY1664" s="2">
        <f>_xlfn.XLOOKUP($A1664,Results!$A$2:$A$2256,Results!T$2:T$2256,"")</f>
        <v>100</v>
      </c>
      <c r="AZ1664" s="2">
        <f>_xlfn.XLOOKUP($A1664,Results!$A$2:$A$2256,Results!U$2:U$2256,"")</f>
        <v>100</v>
      </c>
      <c r="BA1664" s="2">
        <f>_xlfn.XLOOKUP($A1664,Results!$A$2:$A$2256,Results!V$2:V$2256,"")</f>
        <v>0</v>
      </c>
      <c r="BB1664" s="2">
        <f>_xlfn.XLOOKUP($A1664,Results!$A$2:$A$2256,Results!W$2:W$2256,"")</f>
        <v>0</v>
      </c>
      <c r="BC1664" s="2">
        <f>_xlfn.XLOOKUP($A1664,Results!$A$2:$A$2256,Results!X$2:X$2256,"")</f>
        <v>30100000</v>
      </c>
      <c r="BD1664" s="2">
        <f>_xlfn.XLOOKUP($A1664,Results!$A$2:$A$2256,Results!Y$2:Y$2256,"")</f>
        <v>89</v>
      </c>
      <c r="BE1664" s="2">
        <f>_xlfn.XLOOKUP($A1664,Results!$A$2:$A$2256,Results!Z$2:Z$2256,"")</f>
        <v>0</v>
      </c>
    </row>
    <row r="1665" spans="1:57" ht="38.25" customHeight="1" x14ac:dyDescent="0.3">
      <c r="A1665">
        <v>907342</v>
      </c>
      <c r="B1665">
        <v>281674</v>
      </c>
      <c r="C1665" t="s">
        <v>36</v>
      </c>
      <c r="D1665" t="s">
        <v>599</v>
      </c>
      <c r="E1665" s="2" t="str">
        <f>VLOOKUP(F1665,'RPA Vendor Data '!F$1:$G$2418,2)</f>
        <v>EDGES ELECTRICAL GROUP</v>
      </c>
      <c r="F1665" s="2">
        <v>16768</v>
      </c>
      <c r="G1665" s="2">
        <v>12</v>
      </c>
      <c r="H1665" t="s">
        <v>5195</v>
      </c>
      <c r="I1665">
        <v>100</v>
      </c>
      <c r="J1665" t="s">
        <v>58</v>
      </c>
      <c r="K1665" t="s">
        <v>58</v>
      </c>
      <c r="L1665">
        <v>202.60499999999999</v>
      </c>
      <c r="M1665" s="2" t="s">
        <v>1932</v>
      </c>
      <c r="N1665" s="85" t="s">
        <v>5196</v>
      </c>
      <c r="O1665" t="s">
        <v>36</v>
      </c>
      <c r="P1665" t="s">
        <v>5197</v>
      </c>
      <c r="Q1665" t="s">
        <v>36</v>
      </c>
      <c r="R1665">
        <v>202.61</v>
      </c>
      <c r="S1665" s="1">
        <v>45744.522395057873</v>
      </c>
      <c r="T1665" t="s">
        <v>42</v>
      </c>
      <c r="U1665" s="1">
        <v>45744.292361111111</v>
      </c>
      <c r="V1665" t="s">
        <v>43</v>
      </c>
      <c r="W1665" t="s">
        <v>36</v>
      </c>
      <c r="X1665">
        <v>12</v>
      </c>
      <c r="Y1665" t="s">
        <v>158</v>
      </c>
      <c r="Z1665">
        <v>249.4</v>
      </c>
      <c r="AA1665">
        <v>202.61</v>
      </c>
      <c r="AB1665">
        <v>192</v>
      </c>
      <c r="AC1665" t="s">
        <v>1932</v>
      </c>
      <c r="AD1665" t="s">
        <v>1932</v>
      </c>
      <c r="AE1665" t="s">
        <v>45</v>
      </c>
      <c r="AF1665" s="44">
        <v>30101804</v>
      </c>
      <c r="AG1665" s="18" t="s">
        <v>5198</v>
      </c>
      <c r="AI1665" s="2" t="s">
        <v>48</v>
      </c>
      <c r="AJ1665" s="2" t="e">
        <f>VLOOKUP(A1665,'Classification Test Result'!$A$2:$D$2428,4,FALSE)</f>
        <v>#N/A</v>
      </c>
      <c r="AL1665" s="2">
        <f>_xlfn.XLOOKUP($A1665,Results!$A$2:$A$2256,Results!G$2:G$2256,"")</f>
        <v>335841</v>
      </c>
      <c r="AM1665" s="2" t="str">
        <f>_xlfn.XLOOKUP($A1665,Results!$A$2:$A$2256,Results!H$2:H$2256,"")</f>
        <v>B101ZN</v>
      </c>
      <c r="AN1665" s="2" t="str">
        <f>_xlfn.XLOOKUP($A1665,Results!$A$2:$A$2256,Results!I$2:I$2256,"")</f>
        <v>BLINE</v>
      </c>
      <c r="AO1665" s="2">
        <f>_xlfn.XLOOKUP($A1665,Results!$A$2:$A$2256,Results!J$2:J$2256,"")</f>
        <v>781011500139</v>
      </c>
      <c r="AP1665" s="2">
        <f>_xlfn.XLOOKUP($A1665,Results!$A$2:$A$2256,Results!K$2:K$2256,"")</f>
        <v>30101504</v>
      </c>
      <c r="AQ1665" s="2" t="str">
        <f>_xlfn.XLOOKUP($A1665,Results!$A$2:$A$2256,Results!L$2:L$2256,"")</f>
        <v>AK10245299</v>
      </c>
      <c r="AR1665" s="2">
        <f>_xlfn.XLOOKUP($A1665,Results!$A$2:$A$2256,Results!M$2:M$2256,"")</f>
        <v>32573</v>
      </c>
      <c r="AS1665" s="2" t="str">
        <f>_xlfn.XLOOKUP($A1665,Results!$A$2:$A$2256,Results!N$2:N$2256,"")</f>
        <v>BLINE1 B101ZN 2H CORNER ANGLE</v>
      </c>
      <c r="AT1665" s="2" t="str">
        <f>_xlfn.XLOOKUP($A1665,Results!$A$2:$A$2256,Results!O$2:O$2256,"")</f>
        <v>B-LINE</v>
      </c>
      <c r="AU1665" s="2" t="str">
        <f>_xlfn.XLOOKUP($A1665,Results!$A$2:$A$2256,Results!P$2:P$2256,"")</f>
        <v>B-LINE</v>
      </c>
      <c r="AV1665" s="2" t="str">
        <f>_xlfn.XLOOKUP($A1665,Results!$A$2:$A$2256,Results!Q$2:Q$2256,"")</f>
        <v>SINGLE_MATCH</v>
      </c>
      <c r="AW1665" s="2" t="str">
        <f>_xlfn.XLOOKUP($A1665,Results!$A$2:$A$2256,Results!R$2:R$2256,"")</f>
        <v>0.8939177932743123</v>
      </c>
      <c r="AX1665" s="2">
        <f>_xlfn.XLOOKUP($A1665,Results!$A$2:$A$2256,Results!S$2:S$2256,"")</f>
        <v>100</v>
      </c>
      <c r="AY1665" s="2">
        <f>_xlfn.XLOOKUP($A1665,Results!$A$2:$A$2256,Results!T$2:T$2256,"")</f>
        <v>100</v>
      </c>
      <c r="AZ1665" s="2">
        <f>_xlfn.XLOOKUP($A1665,Results!$A$2:$A$2256,Results!U$2:U$2256,"")</f>
        <v>100</v>
      </c>
      <c r="BA1665" s="2">
        <f>_xlfn.XLOOKUP($A1665,Results!$A$2:$A$2256,Results!V$2:V$2256,"")</f>
        <v>0</v>
      </c>
      <c r="BB1665" s="2">
        <f>_xlfn.XLOOKUP($A1665,Results!$A$2:$A$2256,Results!W$2:W$2256,"")</f>
        <v>0</v>
      </c>
      <c r="BC1665" s="2">
        <f>_xlfn.XLOOKUP($A1665,Results!$A$2:$A$2256,Results!X$2:X$2256,"")</f>
        <v>30100000</v>
      </c>
      <c r="BD1665" s="2">
        <f>_xlfn.XLOOKUP($A1665,Results!$A$2:$A$2256,Results!Y$2:Y$2256,"")</f>
        <v>74</v>
      </c>
      <c r="BE1665" s="2">
        <f>_xlfn.XLOOKUP($A1665,Results!$A$2:$A$2256,Results!Z$2:Z$2256,"")</f>
        <v>0</v>
      </c>
    </row>
    <row r="1666" spans="1:57" ht="38.25" customHeight="1" x14ac:dyDescent="0.3">
      <c r="A1666">
        <v>907343</v>
      </c>
      <c r="B1666">
        <v>281560</v>
      </c>
      <c r="C1666" t="s">
        <v>36</v>
      </c>
      <c r="D1666" t="s">
        <v>5199</v>
      </c>
      <c r="E1666" s="2" t="str">
        <f>VLOOKUP(F1666,'RPA Vendor Data '!F$1:$G$2418,2)</f>
        <v>ONESOURCE DISTRIBUTORS</v>
      </c>
      <c r="F1666" s="2">
        <v>16089</v>
      </c>
      <c r="G1666" s="2">
        <v>1</v>
      </c>
      <c r="H1666" t="s">
        <v>5200</v>
      </c>
      <c r="I1666">
        <v>14</v>
      </c>
      <c r="J1666" t="s">
        <v>65</v>
      </c>
      <c r="K1666" t="s">
        <v>39</v>
      </c>
      <c r="L1666">
        <v>87.84</v>
      </c>
      <c r="M1666" s="2" t="s">
        <v>1932</v>
      </c>
      <c r="N1666" s="85" t="s">
        <v>5201</v>
      </c>
      <c r="O1666" t="s">
        <v>36</v>
      </c>
      <c r="P1666" t="s">
        <v>36</v>
      </c>
      <c r="Q1666" t="s">
        <v>36</v>
      </c>
      <c r="R1666">
        <v>1229.76</v>
      </c>
      <c r="S1666" s="1">
        <v>45744.460140821757</v>
      </c>
      <c r="T1666" t="s">
        <v>42</v>
      </c>
      <c r="U1666" s="1">
        <v>45744.243055555547</v>
      </c>
      <c r="V1666" t="s">
        <v>43</v>
      </c>
      <c r="W1666" t="s">
        <v>36</v>
      </c>
      <c r="X1666">
        <v>0</v>
      </c>
      <c r="Y1666">
        <v>201</v>
      </c>
      <c r="Z1666" t="s">
        <v>36</v>
      </c>
      <c r="AA1666" t="s">
        <v>36</v>
      </c>
      <c r="AB1666" t="s">
        <v>36</v>
      </c>
      <c r="AC1666" t="s">
        <v>1932</v>
      </c>
      <c r="AD1666" t="s">
        <v>1932</v>
      </c>
      <c r="AE1666" t="s">
        <v>45</v>
      </c>
      <c r="AF1666" s="44" t="s">
        <v>46</v>
      </c>
      <c r="AG1666" s="18" t="s">
        <v>5202</v>
      </c>
      <c r="AH1666" s="18"/>
      <c r="AI1666" s="2" t="s">
        <v>48</v>
      </c>
      <c r="AJ1666" s="2" t="e">
        <f>VLOOKUP(A1666,'Classification Test Result'!$A$2:$D$2428,4,FALSE)</f>
        <v>#N/A</v>
      </c>
      <c r="AL1666" s="2">
        <f>_xlfn.XLOOKUP($A1666,Results!$A$2:$A$2256,Results!G$2:G$2256,"")</f>
        <v>0</v>
      </c>
      <c r="AM1666" s="2">
        <f>_xlfn.XLOOKUP($A1666,Results!$A$2:$A$2256,Results!H$2:H$2256,"")</f>
        <v>0</v>
      </c>
      <c r="AN1666" s="2">
        <f>_xlfn.XLOOKUP($A1666,Results!$A$2:$A$2256,Results!I$2:I$2256,"")</f>
        <v>0</v>
      </c>
      <c r="AO1666" s="2">
        <f>_xlfn.XLOOKUP($A1666,Results!$A$2:$A$2256,Results!J$2:J$2256,"")</f>
        <v>0</v>
      </c>
      <c r="AP1666" s="2">
        <f>_xlfn.XLOOKUP($A1666,Results!$A$2:$A$2256,Results!K$2:K$2256,"")</f>
        <v>0</v>
      </c>
      <c r="AQ1666" s="2">
        <f>_xlfn.XLOOKUP($A1666,Results!$A$2:$A$2256,Results!L$2:L$2256,"")</f>
        <v>0</v>
      </c>
      <c r="AR1666" s="2">
        <f>_xlfn.XLOOKUP($A1666,Results!$A$2:$A$2256,Results!M$2:M$2256,"")</f>
        <v>0</v>
      </c>
      <c r="AS1666" s="2">
        <f>_xlfn.XLOOKUP($A1666,Results!$A$2:$A$2256,Results!N$2:N$2256,"")</f>
        <v>0</v>
      </c>
      <c r="AT1666" s="2" t="str">
        <f>_xlfn.XLOOKUP($A1666,Results!$A$2:$A$2256,Results!O$2:O$2256,"")</f>
        <v>NON STOCK ITEM</v>
      </c>
      <c r="AU1666" s="2" t="str">
        <f>_xlfn.XLOOKUP($A1666,Results!$A$2:$A$2256,Results!P$2:P$2256,"")</f>
        <v>NONSTOCK ITEM</v>
      </c>
      <c r="AV1666" s="2" t="str">
        <f>_xlfn.XLOOKUP($A1666,Results!$A$2:$A$2256,Results!Q$2:Q$2256,"")</f>
        <v>MULTIPLE_MATCHES_ONE_VALID</v>
      </c>
      <c r="AW1666" s="2">
        <f>_xlfn.XLOOKUP($A1666,Results!$A$2:$A$2256,Results!R$2:R$2256,"")</f>
        <v>0</v>
      </c>
      <c r="AX1666" s="2">
        <f>_xlfn.XLOOKUP($A1666,Results!$A$2:$A$2256,Results!S$2:S$2256,"")</f>
        <v>0</v>
      </c>
      <c r="AY1666" s="2">
        <f>_xlfn.XLOOKUP($A1666,Results!$A$2:$A$2256,Results!T$2:T$2256,"")</f>
        <v>50</v>
      </c>
      <c r="AZ1666" s="2">
        <f>_xlfn.XLOOKUP($A1666,Results!$A$2:$A$2256,Results!U$2:U$2256,"")</f>
        <v>0</v>
      </c>
      <c r="BA1666" s="2">
        <f>_xlfn.XLOOKUP($A1666,Results!$A$2:$A$2256,Results!V$2:V$2256,"")</f>
        <v>0</v>
      </c>
      <c r="BB1666" s="2">
        <f>_xlfn.XLOOKUP($A1666,Results!$A$2:$A$2256,Results!W$2:W$2256,"")</f>
        <v>0</v>
      </c>
      <c r="BC1666" s="2">
        <f>_xlfn.XLOOKUP($A1666,Results!$A$2:$A$2256,Results!X$2:X$2256,"")</f>
        <v>0</v>
      </c>
      <c r="BD1666" s="2">
        <f>_xlfn.XLOOKUP($A1666,Results!$A$2:$A$2256,Results!Y$2:Y$2256,"")</f>
        <v>0</v>
      </c>
      <c r="BE1666" s="2">
        <f>_xlfn.XLOOKUP($A1666,Results!$A$2:$A$2256,Results!Z$2:Z$2256,"")</f>
        <v>0</v>
      </c>
    </row>
    <row r="1667" spans="1:57" ht="38.25" customHeight="1" x14ac:dyDescent="0.3">
      <c r="A1667">
        <v>907344</v>
      </c>
      <c r="B1667">
        <v>281593</v>
      </c>
      <c r="C1667" t="s">
        <v>36</v>
      </c>
      <c r="D1667" t="s">
        <v>535</v>
      </c>
      <c r="E1667" s="2" t="str">
        <f>VLOOKUP(F1667,'RPA Vendor Data '!F$1:$G$2418,2)</f>
        <v>LOEB ELECTRIC</v>
      </c>
      <c r="F1667" s="2">
        <v>12062</v>
      </c>
      <c r="G1667" s="2">
        <v>14</v>
      </c>
      <c r="H1667" t="s">
        <v>5203</v>
      </c>
      <c r="I1667">
        <v>6</v>
      </c>
      <c r="J1667" t="s">
        <v>65</v>
      </c>
      <c r="K1667" t="s">
        <v>39</v>
      </c>
      <c r="L1667">
        <v>8.0180000000000007</v>
      </c>
      <c r="M1667" s="2" t="s">
        <v>4341</v>
      </c>
      <c r="N1667" s="85" t="s">
        <v>5204</v>
      </c>
      <c r="O1667" t="s">
        <v>36</v>
      </c>
      <c r="P1667" t="s">
        <v>36</v>
      </c>
      <c r="Q1667" t="s">
        <v>36</v>
      </c>
      <c r="R1667">
        <v>48.11</v>
      </c>
      <c r="S1667" s="1">
        <v>45744.481656597221</v>
      </c>
      <c r="T1667" t="s">
        <v>42</v>
      </c>
      <c r="U1667" s="1">
        <v>45744.250694444447</v>
      </c>
      <c r="V1667" t="s">
        <v>43</v>
      </c>
      <c r="W1667" t="s">
        <v>36</v>
      </c>
      <c r="X1667">
        <v>0</v>
      </c>
      <c r="Y1667">
        <v>999</v>
      </c>
      <c r="Z1667" t="s">
        <v>36</v>
      </c>
      <c r="AA1667" t="s">
        <v>36</v>
      </c>
      <c r="AB1667" t="s">
        <v>36</v>
      </c>
      <c r="AC1667" t="s">
        <v>1932</v>
      </c>
      <c r="AD1667" t="s">
        <v>1932</v>
      </c>
      <c r="AE1667" t="s">
        <v>45</v>
      </c>
      <c r="AF1667" s="44">
        <v>39131710</v>
      </c>
      <c r="AG1667" s="18" t="s">
        <v>5205</v>
      </c>
      <c r="AI1667" s="2" t="s">
        <v>48</v>
      </c>
      <c r="AJ1667" s="2" t="e">
        <f>VLOOKUP(A1667,'Classification Test Result'!$A$2:$D$2428,4,FALSE)</f>
        <v>#N/A</v>
      </c>
      <c r="AL1667" s="2">
        <f>_xlfn.XLOOKUP($A1667,Results!$A$2:$A$2256,Results!G$2:G$2256,"")</f>
        <v>809587</v>
      </c>
      <c r="AM1667" s="2" t="str">
        <f>_xlfn.XLOOKUP($A1667,Results!$A$2:$A$2256,Results!H$2:H$2256,"")</f>
        <v>66HSENK</v>
      </c>
      <c r="AN1667" s="2" t="str">
        <f>_xlfn.XLOOKUP($A1667,Results!$A$2:$A$2256,Results!I$2:I$2256,"")</f>
        <v>EATON</v>
      </c>
      <c r="AO1667" s="2">
        <f>_xlfn.XLOOKUP($A1667,Results!$A$2:$A$2256,Results!J$2:J$2256,"")</f>
        <v>782051479485</v>
      </c>
      <c r="AP1667" s="2">
        <f>_xlfn.XLOOKUP($A1667,Results!$A$2:$A$2256,Results!K$2:K$2256,"")</f>
        <v>39131711</v>
      </c>
      <c r="AQ1667" s="2">
        <f>_xlfn.XLOOKUP($A1667,Results!$A$2:$A$2256,Results!L$2:L$2256,"")</f>
        <v>0</v>
      </c>
      <c r="AR1667" s="2">
        <f>_xlfn.XLOOKUP($A1667,Results!$A$2:$A$2256,Results!M$2:M$2256,"")</f>
        <v>823512</v>
      </c>
      <c r="AS1667" s="2" t="str">
        <f>_xlfn.XLOOKUP($A1667,Results!$A$2:$A$2256,Results!N$2:N$2256,"")</f>
        <v>BLINE2 66-HSE-NK 6X6 HS WWY END</v>
      </c>
      <c r="AT1667" s="2" t="str">
        <f>_xlfn.XLOOKUP($A1667,Results!$A$2:$A$2256,Results!O$2:O$2256,"")</f>
        <v>EATON</v>
      </c>
      <c r="AU1667" s="2">
        <f>_xlfn.XLOOKUP($A1667,Results!$A$2:$A$2256,Results!P$2:P$2256,"")</f>
        <v>0</v>
      </c>
      <c r="AV1667" s="2" t="str">
        <f>_xlfn.XLOOKUP($A1667,Results!$A$2:$A$2256,Results!Q$2:Q$2256,"")</f>
        <v>NO_VALID_MATCHES</v>
      </c>
      <c r="AW1667" s="2" t="str">
        <f>_xlfn.XLOOKUP($A1667,Results!$A$2:$A$2256,Results!R$2:R$2256,"")</f>
        <v>0.9074614926526862</v>
      </c>
      <c r="AX1667" s="2">
        <f>_xlfn.XLOOKUP($A1667,Results!$A$2:$A$2256,Results!S$2:S$2256,"")</f>
        <v>100</v>
      </c>
      <c r="AY1667" s="2">
        <f>_xlfn.XLOOKUP($A1667,Results!$A$2:$A$2256,Results!T$2:T$2256,"")</f>
        <v>66</v>
      </c>
      <c r="AZ1667" s="2">
        <f>_xlfn.XLOOKUP($A1667,Results!$A$2:$A$2256,Results!U$2:U$2256,"")</f>
        <v>97</v>
      </c>
      <c r="BA1667" s="2" t="str">
        <f>_xlfn.XLOOKUP($A1667,Results!$A$2:$A$2256,Results!V$2:V$2256,"")</f>
        <v>EATON</v>
      </c>
      <c r="BB1667" s="2">
        <f>_xlfn.XLOOKUP($A1667,Results!$A$2:$A$2256,Results!W$2:W$2256,"")</f>
        <v>92</v>
      </c>
      <c r="BC1667" s="2">
        <f>_xlfn.XLOOKUP($A1667,Results!$A$2:$A$2256,Results!X$2:X$2256,"")</f>
        <v>39131700</v>
      </c>
      <c r="BD1667" s="2">
        <f>_xlfn.XLOOKUP($A1667,Results!$A$2:$A$2256,Results!Y$2:Y$2256,"")</f>
        <v>92</v>
      </c>
      <c r="BE1667" s="2" t="b">
        <f>_xlfn.XLOOKUP($A1667,Results!$A$2:$A$2256,Results!Z$2:Z$2256,"")</f>
        <v>1</v>
      </c>
    </row>
    <row r="1668" spans="1:57" ht="38.25" customHeight="1" x14ac:dyDescent="0.3">
      <c r="A1668">
        <v>907345</v>
      </c>
      <c r="B1668">
        <v>281723</v>
      </c>
      <c r="C1668" t="s">
        <v>36</v>
      </c>
      <c r="D1668" t="s">
        <v>1266</v>
      </c>
      <c r="E1668" s="2" t="str">
        <f>VLOOKUP(F1668,'RPA Vendor Data '!F$1:$G$2418,2)</f>
        <v>INDEPENDENT ELECTRIC</v>
      </c>
      <c r="F1668" s="2">
        <v>14376</v>
      </c>
      <c r="G1668" s="2">
        <v>1</v>
      </c>
      <c r="H1668" t="s">
        <v>5207</v>
      </c>
      <c r="I1668">
        <v>1</v>
      </c>
      <c r="J1668" t="s">
        <v>65</v>
      </c>
      <c r="K1668" t="s">
        <v>39</v>
      </c>
      <c r="L1668">
        <v>17.57</v>
      </c>
      <c r="M1668" s="2" t="s">
        <v>1932</v>
      </c>
      <c r="N1668" s="85" t="s">
        <v>5208</v>
      </c>
      <c r="O1668" t="s">
        <v>36</v>
      </c>
      <c r="P1668" t="s">
        <v>5209</v>
      </c>
      <c r="Q1668" t="s">
        <v>36</v>
      </c>
      <c r="R1668">
        <v>17.57</v>
      </c>
      <c r="S1668" s="1">
        <v>45744.543505520844</v>
      </c>
      <c r="T1668" t="s">
        <v>42</v>
      </c>
      <c r="U1668" s="1">
        <v>45744.315972222219</v>
      </c>
      <c r="V1668" t="s">
        <v>43</v>
      </c>
      <c r="W1668" t="s">
        <v>36</v>
      </c>
      <c r="X1668">
        <v>0</v>
      </c>
      <c r="Y1668">
        <v>0</v>
      </c>
      <c r="Z1668">
        <v>17.57</v>
      </c>
      <c r="AA1668" t="s">
        <v>36</v>
      </c>
      <c r="AB1668">
        <v>157</v>
      </c>
      <c r="AC1668" t="s">
        <v>1932</v>
      </c>
      <c r="AD1668" t="s">
        <v>1932</v>
      </c>
      <c r="AE1668" t="s">
        <v>45</v>
      </c>
      <c r="AF1668" s="44">
        <v>39121324</v>
      </c>
      <c r="AG1668" s="18" t="s">
        <v>5210</v>
      </c>
      <c r="AH1668" s="18"/>
      <c r="AI1668" s="2" t="s">
        <v>48</v>
      </c>
      <c r="AJ1668" s="2" t="e">
        <f>VLOOKUP(A1668,'Classification Test Result'!$A$2:$D$2428,4,FALSE)</f>
        <v>#N/A</v>
      </c>
      <c r="AL1668" s="2">
        <f>_xlfn.XLOOKUP($A1668,Results!$A$2:$A$2256,Results!G$2:G$2256,"")</f>
        <v>337148</v>
      </c>
      <c r="AM1668" s="2" t="str">
        <f>_xlfn.XLOOKUP($A1668,Results!$A$2:$A$2256,Results!H$2:H$2256,"")</f>
        <v>666RTSCNK</v>
      </c>
      <c r="AN1668" s="2" t="str">
        <f>_xlfn.XLOOKUP($A1668,Results!$A$2:$A$2256,Results!I$2:I$2256,"")</f>
        <v>BLINE</v>
      </c>
      <c r="AO1668" s="2">
        <f>_xlfn.XLOOKUP($A1668,Results!$A$2:$A$2256,Results!J$2:J$2256,"")</f>
        <v>782051664843</v>
      </c>
      <c r="AP1668" s="2">
        <f>_xlfn.XLOOKUP($A1668,Results!$A$2:$A$2256,Results!K$2:K$2256,"")</f>
        <v>39121303</v>
      </c>
      <c r="AQ1668" s="2" t="str">
        <f>_xlfn.XLOOKUP($A1668,Results!$A$2:$A$2256,Results!L$2:L$2256,"")</f>
        <v>AK10242846</v>
      </c>
      <c r="AR1668" s="2">
        <f>_xlfn.XLOOKUP($A1668,Results!$A$2:$A$2256,Results!M$2:M$2256,"")</f>
        <v>268992</v>
      </c>
      <c r="AS1668" s="2" t="str">
        <f>_xlfn.XLOOKUP($A1668,Results!$A$2:$A$2256,Results!N$2:N$2256,"")</f>
        <v>BLINE2 666-RTSC-NK NM3R SCRCVR ENCL</v>
      </c>
      <c r="AT1668" s="2" t="str">
        <f>_xlfn.XLOOKUP($A1668,Results!$A$2:$A$2256,Results!O$2:O$2256,"")</f>
        <v>B-LINE</v>
      </c>
      <c r="AU1668" s="2" t="str">
        <f>_xlfn.XLOOKUP($A1668,Results!$A$2:$A$2256,Results!P$2:P$2256,"")</f>
        <v>B-LINE</v>
      </c>
      <c r="AV1668" s="2" t="str">
        <f>_xlfn.XLOOKUP($A1668,Results!$A$2:$A$2256,Results!Q$2:Q$2256,"")</f>
        <v>SINGLE_MATCH</v>
      </c>
      <c r="AW1668" s="2" t="str">
        <f>_xlfn.XLOOKUP($A1668,Results!$A$2:$A$2256,Results!R$2:R$2256,"")</f>
        <v>0.6015733911636688</v>
      </c>
      <c r="AX1668" s="2">
        <f>_xlfn.XLOOKUP($A1668,Results!$A$2:$A$2256,Results!S$2:S$2256,"")</f>
        <v>100</v>
      </c>
      <c r="AY1668" s="2">
        <f>_xlfn.XLOOKUP($A1668,Results!$A$2:$A$2256,Results!T$2:T$2256,"")</f>
        <v>100</v>
      </c>
      <c r="AZ1668" s="2">
        <f>_xlfn.XLOOKUP($A1668,Results!$A$2:$A$2256,Results!U$2:U$2256,"")</f>
        <v>100</v>
      </c>
      <c r="BA1668" s="2" t="str">
        <f>_xlfn.XLOOKUP($A1668,Results!$A$2:$A$2256,Results!V$2:V$2256,"")</f>
        <v>EATON</v>
      </c>
      <c r="BB1668" s="2">
        <f>_xlfn.XLOOKUP($A1668,Results!$A$2:$A$2256,Results!W$2:W$2256,"")</f>
        <v>63</v>
      </c>
      <c r="BC1668" s="2">
        <f>_xlfn.XLOOKUP($A1668,Results!$A$2:$A$2256,Results!X$2:X$2256,"")</f>
        <v>39121300</v>
      </c>
      <c r="BD1668" s="2">
        <f>_xlfn.XLOOKUP($A1668,Results!$A$2:$A$2256,Results!Y$2:Y$2256,"")</f>
        <v>83</v>
      </c>
      <c r="BE1668" s="2" t="b">
        <f>_xlfn.XLOOKUP($A1668,Results!$A$2:$A$2256,Results!Z$2:Z$2256,"")</f>
        <v>1</v>
      </c>
    </row>
    <row r="1669" spans="1:57" ht="38.25" customHeight="1" x14ac:dyDescent="0.3">
      <c r="A1669">
        <v>907346</v>
      </c>
      <c r="B1669">
        <v>281593</v>
      </c>
      <c r="C1669" t="s">
        <v>36</v>
      </c>
      <c r="D1669" t="s">
        <v>535</v>
      </c>
      <c r="E1669" s="2" t="str">
        <f>VLOOKUP(F1669,'RPA Vendor Data '!F$1:$G$2418,2)</f>
        <v>LOEB ELECTRIC</v>
      </c>
      <c r="F1669" s="2">
        <v>12062</v>
      </c>
      <c r="G1669" s="2">
        <v>13</v>
      </c>
      <c r="H1669" t="s">
        <v>5211</v>
      </c>
      <c r="I1669">
        <v>3</v>
      </c>
      <c r="J1669" t="s">
        <v>65</v>
      </c>
      <c r="K1669" t="s">
        <v>39</v>
      </c>
      <c r="L1669">
        <v>42</v>
      </c>
      <c r="M1669" s="2" t="s">
        <v>4341</v>
      </c>
      <c r="N1669" s="85" t="s">
        <v>5212</v>
      </c>
      <c r="O1669" t="s">
        <v>36</v>
      </c>
      <c r="P1669" t="s">
        <v>36</v>
      </c>
      <c r="Q1669" t="s">
        <v>36</v>
      </c>
      <c r="R1669">
        <v>126</v>
      </c>
      <c r="S1669" s="1">
        <v>45744.481731168977</v>
      </c>
      <c r="T1669" t="s">
        <v>42</v>
      </c>
      <c r="U1669" s="1">
        <v>45744.250694444447</v>
      </c>
      <c r="V1669" t="s">
        <v>43</v>
      </c>
      <c r="W1669" t="s">
        <v>36</v>
      </c>
      <c r="X1669">
        <v>0</v>
      </c>
      <c r="Y1669">
        <v>999</v>
      </c>
      <c r="Z1669" t="s">
        <v>36</v>
      </c>
      <c r="AA1669" t="s">
        <v>36</v>
      </c>
      <c r="AB1669" t="s">
        <v>36</v>
      </c>
      <c r="AC1669" t="s">
        <v>1932</v>
      </c>
      <c r="AD1669" t="s">
        <v>1932</v>
      </c>
      <c r="AE1669" t="s">
        <v>45</v>
      </c>
      <c r="AF1669" s="44">
        <v>39131710</v>
      </c>
      <c r="AG1669" s="18" t="s">
        <v>5213</v>
      </c>
      <c r="AI1669" s="2" t="s">
        <v>48</v>
      </c>
      <c r="AJ1669" s="2" t="e">
        <f>VLOOKUP(A1669,'Classification Test Result'!$A$2:$D$2428,4,FALSE)</f>
        <v>#N/A</v>
      </c>
      <c r="AL1669" s="2">
        <f>_xlfn.XLOOKUP($A1669,Results!$A$2:$A$2256,Results!G$2:G$2256,"")</f>
        <v>809582</v>
      </c>
      <c r="AM1669" s="2" t="str">
        <f>_xlfn.XLOOKUP($A1669,Results!$A$2:$A$2256,Results!H$2:H$2256,"")</f>
        <v>6624HSNK</v>
      </c>
      <c r="AN1669" s="2" t="str">
        <f>_xlfn.XLOOKUP($A1669,Results!$A$2:$A$2256,Results!I$2:I$2256,"")</f>
        <v>EATON</v>
      </c>
      <c r="AO1669" s="2">
        <f>_xlfn.XLOOKUP($A1669,Results!$A$2:$A$2256,Results!J$2:J$2256,"")</f>
        <v>782051479089</v>
      </c>
      <c r="AP1669" s="2">
        <f>_xlfn.XLOOKUP($A1669,Results!$A$2:$A$2256,Results!K$2:K$2256,"")</f>
        <v>39131710</v>
      </c>
      <c r="AQ1669" s="2">
        <f>_xlfn.XLOOKUP($A1669,Results!$A$2:$A$2256,Results!L$2:L$2256,"")</f>
        <v>0</v>
      </c>
      <c r="AR1669" s="2">
        <f>_xlfn.XLOOKUP($A1669,Results!$A$2:$A$2256,Results!M$2:M$2256,"")</f>
        <v>234526</v>
      </c>
      <c r="AS1669" s="2" t="str">
        <f>_xlfn.XLOOKUP($A1669,Results!$A$2:$A$2256,Results!N$2:N$2256,"")</f>
        <v>BLINE2 6624-HS-NK 6X6X24 HS WWY</v>
      </c>
      <c r="AT1669" s="2" t="str">
        <f>_xlfn.XLOOKUP($A1669,Results!$A$2:$A$2256,Results!O$2:O$2256,"")</f>
        <v>EATON</v>
      </c>
      <c r="AU1669" s="2">
        <f>_xlfn.XLOOKUP($A1669,Results!$A$2:$A$2256,Results!P$2:P$2256,"")</f>
        <v>0</v>
      </c>
      <c r="AV1669" s="2" t="str">
        <f>_xlfn.XLOOKUP($A1669,Results!$A$2:$A$2256,Results!Q$2:Q$2256,"")</f>
        <v>NO_VALID_MATCHES</v>
      </c>
      <c r="AW1669" s="2" t="str">
        <f>_xlfn.XLOOKUP($A1669,Results!$A$2:$A$2256,Results!R$2:R$2256,"")</f>
        <v>0.9359548047147912</v>
      </c>
      <c r="AX1669" s="2">
        <f>_xlfn.XLOOKUP($A1669,Results!$A$2:$A$2256,Results!S$2:S$2256,"")</f>
        <v>100</v>
      </c>
      <c r="AY1669" s="2">
        <f>_xlfn.XLOOKUP($A1669,Results!$A$2:$A$2256,Results!T$2:T$2256,"")</f>
        <v>72</v>
      </c>
      <c r="AZ1669" s="2">
        <f>_xlfn.XLOOKUP($A1669,Results!$A$2:$A$2256,Results!U$2:U$2256,"")</f>
        <v>100</v>
      </c>
      <c r="BA1669" s="2" t="str">
        <f>_xlfn.XLOOKUP($A1669,Results!$A$2:$A$2256,Results!V$2:V$2256,"")</f>
        <v>EATON</v>
      </c>
      <c r="BB1669" s="2">
        <f>_xlfn.XLOOKUP($A1669,Results!$A$2:$A$2256,Results!W$2:W$2256,"")</f>
        <v>95</v>
      </c>
      <c r="BC1669" s="2">
        <f>_xlfn.XLOOKUP($A1669,Results!$A$2:$A$2256,Results!X$2:X$2256,"")</f>
        <v>39131710</v>
      </c>
      <c r="BD1669" s="2">
        <f>_xlfn.XLOOKUP($A1669,Results!$A$2:$A$2256,Results!Y$2:Y$2256,"")</f>
        <v>95</v>
      </c>
      <c r="BE1669" s="2" t="b">
        <f>_xlfn.XLOOKUP($A1669,Results!$A$2:$A$2256,Results!Z$2:Z$2256,"")</f>
        <v>1</v>
      </c>
    </row>
    <row r="1670" spans="1:57" ht="38.25" customHeight="1" x14ac:dyDescent="0.3">
      <c r="A1670">
        <v>907347</v>
      </c>
      <c r="B1670">
        <v>281704</v>
      </c>
      <c r="C1670" t="s">
        <v>36</v>
      </c>
      <c r="D1670" t="s">
        <v>5215</v>
      </c>
      <c r="E1670" s="2" t="str">
        <f>VLOOKUP(F1670,'RPA Vendor Data '!F$1:$G$2418,2)</f>
        <v>ONESOURCE DISTRIBUTORS</v>
      </c>
      <c r="F1670" s="2">
        <v>16089</v>
      </c>
      <c r="G1670" s="2">
        <v>1</v>
      </c>
      <c r="H1670" t="s">
        <v>5216</v>
      </c>
      <c r="I1670">
        <v>1</v>
      </c>
      <c r="J1670" t="s">
        <v>65</v>
      </c>
      <c r="K1670" t="s">
        <v>39</v>
      </c>
      <c r="L1670">
        <v>220</v>
      </c>
      <c r="M1670" s="2" t="s">
        <v>1932</v>
      </c>
      <c r="N1670" s="85" t="s">
        <v>5217</v>
      </c>
      <c r="O1670" t="s">
        <v>36</v>
      </c>
      <c r="P1670" t="s">
        <v>36</v>
      </c>
      <c r="Q1670" t="s">
        <v>36</v>
      </c>
      <c r="R1670">
        <v>220</v>
      </c>
      <c r="S1670" s="1">
        <v>45744.521612500001</v>
      </c>
      <c r="T1670" t="s">
        <v>42</v>
      </c>
      <c r="U1670" s="1">
        <v>45744.311805555553</v>
      </c>
      <c r="V1670" t="s">
        <v>43</v>
      </c>
      <c r="W1670" t="s">
        <v>36</v>
      </c>
      <c r="X1670">
        <v>0</v>
      </c>
      <c r="Y1670">
        <v>201</v>
      </c>
      <c r="Z1670" t="s">
        <v>36</v>
      </c>
      <c r="AA1670" t="s">
        <v>36</v>
      </c>
      <c r="AB1670" t="s">
        <v>36</v>
      </c>
      <c r="AC1670" t="s">
        <v>1932</v>
      </c>
      <c r="AD1670" t="s">
        <v>1932</v>
      </c>
      <c r="AE1670" t="s">
        <v>45</v>
      </c>
      <c r="AF1670" s="44" t="s">
        <v>46</v>
      </c>
      <c r="AG1670" s="2" t="s">
        <v>372</v>
      </c>
      <c r="AI1670" s="2" t="s">
        <v>48</v>
      </c>
      <c r="AJ1670" s="2" t="e">
        <f>VLOOKUP(A1670,'Classification Test Result'!$A$2:$D$2428,4,FALSE)</f>
        <v>#N/A</v>
      </c>
      <c r="AL1670" s="2">
        <f>_xlfn.XLOOKUP($A1670,Results!$A$2:$A$2256,Results!G$2:G$2256,"")</f>
        <v>0</v>
      </c>
      <c r="AM1670" s="2">
        <f>_xlfn.XLOOKUP($A1670,Results!$A$2:$A$2256,Results!H$2:H$2256,"")</f>
        <v>0</v>
      </c>
      <c r="AN1670" s="2">
        <f>_xlfn.XLOOKUP($A1670,Results!$A$2:$A$2256,Results!I$2:I$2256,"")</f>
        <v>0</v>
      </c>
      <c r="AO1670" s="2">
        <f>_xlfn.XLOOKUP($A1670,Results!$A$2:$A$2256,Results!J$2:J$2256,"")</f>
        <v>0</v>
      </c>
      <c r="AP1670" s="2">
        <f>_xlfn.XLOOKUP($A1670,Results!$A$2:$A$2256,Results!K$2:K$2256,"")</f>
        <v>0</v>
      </c>
      <c r="AQ1670" s="2">
        <f>_xlfn.XLOOKUP($A1670,Results!$A$2:$A$2256,Results!L$2:L$2256,"")</f>
        <v>0</v>
      </c>
      <c r="AR1670" s="2">
        <f>_xlfn.XLOOKUP($A1670,Results!$A$2:$A$2256,Results!M$2:M$2256,"")</f>
        <v>0</v>
      </c>
      <c r="AS1670" s="2">
        <f>_xlfn.XLOOKUP($A1670,Results!$A$2:$A$2256,Results!N$2:N$2256,"")</f>
        <v>0</v>
      </c>
      <c r="AT1670" s="2" t="str">
        <f>_xlfn.XLOOKUP($A1670,Results!$A$2:$A$2256,Results!O$2:O$2256,"")</f>
        <v>NON STOCK ITEM</v>
      </c>
      <c r="AU1670" s="2" t="str">
        <f>_xlfn.XLOOKUP($A1670,Results!$A$2:$A$2256,Results!P$2:P$2256,"")</f>
        <v>NONSTOCK ITEM</v>
      </c>
      <c r="AV1670" s="2" t="str">
        <f>_xlfn.XLOOKUP($A1670,Results!$A$2:$A$2256,Results!Q$2:Q$2256,"")</f>
        <v>MULTIPLE_MATCHES_ONE_VALID</v>
      </c>
      <c r="AW1670" s="2">
        <f>_xlfn.XLOOKUP($A1670,Results!$A$2:$A$2256,Results!R$2:R$2256,"")</f>
        <v>0</v>
      </c>
      <c r="AX1670" s="2">
        <f>_xlfn.XLOOKUP($A1670,Results!$A$2:$A$2256,Results!S$2:S$2256,"")</f>
        <v>0</v>
      </c>
      <c r="AY1670" s="2">
        <f>_xlfn.XLOOKUP($A1670,Results!$A$2:$A$2256,Results!T$2:T$2256,"")</f>
        <v>50</v>
      </c>
      <c r="AZ1670" s="2">
        <f>_xlfn.XLOOKUP($A1670,Results!$A$2:$A$2256,Results!U$2:U$2256,"")</f>
        <v>0</v>
      </c>
      <c r="BA1670" s="2" t="str">
        <f>_xlfn.XLOOKUP($A1670,Results!$A$2:$A$2256,Results!V$2:V$2256,"")</f>
        <v>EATON</v>
      </c>
      <c r="BB1670" s="2">
        <f>_xlfn.XLOOKUP($A1670,Results!$A$2:$A$2256,Results!W$2:W$2256,"")</f>
        <v>79</v>
      </c>
      <c r="BC1670" s="2">
        <f>_xlfn.XLOOKUP($A1670,Results!$A$2:$A$2256,Results!X$2:X$2256,"")</f>
        <v>39131704</v>
      </c>
      <c r="BD1670" s="2">
        <f>_xlfn.XLOOKUP($A1670,Results!$A$2:$A$2256,Results!Y$2:Y$2256,"")</f>
        <v>79</v>
      </c>
      <c r="BE1670" s="2" t="b">
        <f>_xlfn.XLOOKUP($A1670,Results!$A$2:$A$2256,Results!Z$2:Z$2256,"")</f>
        <v>1</v>
      </c>
    </row>
    <row r="1671" spans="1:57" ht="38.25" customHeight="1" x14ac:dyDescent="0.3">
      <c r="A1671">
        <v>907348</v>
      </c>
      <c r="B1671">
        <v>281593</v>
      </c>
      <c r="C1671" t="s">
        <v>36</v>
      </c>
      <c r="D1671" t="s">
        <v>535</v>
      </c>
      <c r="E1671" s="2" t="str">
        <f>VLOOKUP(F1671,'RPA Vendor Data '!F$1:$G$2418,2)</f>
        <v>LOEB ELECTRIC</v>
      </c>
      <c r="F1671" s="2">
        <v>12062</v>
      </c>
      <c r="G1671" s="2">
        <v>12</v>
      </c>
      <c r="H1671" t="s">
        <v>5218</v>
      </c>
      <c r="I1671">
        <v>2</v>
      </c>
      <c r="J1671" t="s">
        <v>65</v>
      </c>
      <c r="K1671" t="s">
        <v>39</v>
      </c>
      <c r="L1671">
        <v>59.609000000000002</v>
      </c>
      <c r="M1671" s="2" t="s">
        <v>4341</v>
      </c>
      <c r="N1671" s="85" t="s">
        <v>5219</v>
      </c>
      <c r="O1671" t="s">
        <v>36</v>
      </c>
      <c r="P1671" t="s">
        <v>36</v>
      </c>
      <c r="Q1671" t="s">
        <v>36</v>
      </c>
      <c r="R1671">
        <v>119.22</v>
      </c>
      <c r="S1671" s="1">
        <v>45744.481727465267</v>
      </c>
      <c r="T1671" t="s">
        <v>42</v>
      </c>
      <c r="U1671" s="1">
        <v>45744.250694444447</v>
      </c>
      <c r="V1671" t="s">
        <v>43</v>
      </c>
      <c r="W1671" t="s">
        <v>36</v>
      </c>
      <c r="X1671">
        <v>0</v>
      </c>
      <c r="Y1671">
        <v>999</v>
      </c>
      <c r="Z1671" t="s">
        <v>36</v>
      </c>
      <c r="AA1671" t="s">
        <v>36</v>
      </c>
      <c r="AB1671" t="s">
        <v>36</v>
      </c>
      <c r="AC1671" t="s">
        <v>1932</v>
      </c>
      <c r="AD1671" t="s">
        <v>1932</v>
      </c>
      <c r="AE1671" t="s">
        <v>45</v>
      </c>
      <c r="AF1671" s="44" t="s">
        <v>46</v>
      </c>
      <c r="AG1671" s="18" t="s">
        <v>5220</v>
      </c>
      <c r="AI1671" s="2" t="s">
        <v>48</v>
      </c>
      <c r="AJ1671" s="2" t="e">
        <f>VLOOKUP(A1671,'Classification Test Result'!$A$2:$D$2428,4,FALSE)</f>
        <v>#N/A</v>
      </c>
      <c r="AL1671" s="2">
        <f>_xlfn.XLOOKUP($A1671,Results!$A$2:$A$2256,Results!G$2:G$2256,"")</f>
        <v>337139</v>
      </c>
      <c r="AM1671" s="2" t="str">
        <f>_xlfn.XLOOKUP($A1671,Results!$A$2:$A$2256,Results!H$2:H$2256,"")</f>
        <v>18186SCNK</v>
      </c>
      <c r="AN1671" s="2" t="str">
        <f>_xlfn.XLOOKUP($A1671,Results!$A$2:$A$2256,Results!I$2:I$2256,"")</f>
        <v>BLINE</v>
      </c>
      <c r="AO1671" s="2">
        <f>_xlfn.XLOOKUP($A1671,Results!$A$2:$A$2256,Results!J$2:J$2256,"")</f>
        <v>782051230314</v>
      </c>
      <c r="AP1671" s="2">
        <f>_xlfn.XLOOKUP($A1671,Results!$A$2:$A$2256,Results!K$2:K$2256,"")</f>
        <v>39121332</v>
      </c>
      <c r="AQ1671" s="2" t="str">
        <f>_xlfn.XLOOKUP($A1671,Results!$A$2:$A$2256,Results!L$2:L$2256,"")</f>
        <v>AK10238992</v>
      </c>
      <c r="AR1671" s="2">
        <f>_xlfn.XLOOKUP($A1671,Results!$A$2:$A$2256,Results!M$2:M$2256,"")</f>
        <v>798379</v>
      </c>
      <c r="AS1671" s="2" t="str">
        <f>_xlfn.XLOOKUP($A1671,Results!$A$2:$A$2256,Results!N$2:N$2256,"")</f>
        <v>BLINE2 18186SC-NK NMA1 SC ENCL</v>
      </c>
      <c r="AT1671" s="2" t="str">
        <f>_xlfn.XLOOKUP($A1671,Results!$A$2:$A$2256,Results!O$2:O$2256,"")</f>
        <v>B-LINE</v>
      </c>
      <c r="AU1671" s="2" t="str">
        <f>_xlfn.XLOOKUP($A1671,Results!$A$2:$A$2256,Results!P$2:P$2256,"")</f>
        <v>BLINE</v>
      </c>
      <c r="AV1671" s="2" t="str">
        <f>_xlfn.XLOOKUP($A1671,Results!$A$2:$A$2256,Results!Q$2:Q$2256,"")</f>
        <v>SINGLE_MATCH</v>
      </c>
      <c r="AW1671" s="2" t="str">
        <f>_xlfn.XLOOKUP($A1671,Results!$A$2:$A$2256,Results!R$2:R$2256,"")</f>
        <v>0.9589104114121801</v>
      </c>
      <c r="AX1671" s="2">
        <f>_xlfn.XLOOKUP($A1671,Results!$A$2:$A$2256,Results!S$2:S$2256,"")</f>
        <v>100</v>
      </c>
      <c r="AY1671" s="2">
        <f>_xlfn.XLOOKUP($A1671,Results!$A$2:$A$2256,Results!T$2:T$2256,"")</f>
        <v>100</v>
      </c>
      <c r="AZ1671" s="2">
        <f>_xlfn.XLOOKUP($A1671,Results!$A$2:$A$2256,Results!U$2:U$2256,"")</f>
        <v>100</v>
      </c>
      <c r="BA1671" s="2" t="str">
        <f>_xlfn.XLOOKUP($A1671,Results!$A$2:$A$2256,Results!V$2:V$2256,"")</f>
        <v>B-LINE</v>
      </c>
      <c r="BB1671" s="2">
        <f>_xlfn.XLOOKUP($A1671,Results!$A$2:$A$2256,Results!W$2:W$2256,"")</f>
        <v>59</v>
      </c>
      <c r="BC1671" s="2">
        <f>_xlfn.XLOOKUP($A1671,Results!$A$2:$A$2256,Results!X$2:X$2256,"")</f>
        <v>39121300</v>
      </c>
      <c r="BD1671" s="2">
        <f>_xlfn.XLOOKUP($A1671,Results!$A$2:$A$2256,Results!Y$2:Y$2256,"")</f>
        <v>96</v>
      </c>
      <c r="BE1671" s="2" t="b">
        <f>_xlfn.XLOOKUP($A1671,Results!$A$2:$A$2256,Results!Z$2:Z$2256,"")</f>
        <v>1</v>
      </c>
    </row>
    <row r="1672" spans="1:57" ht="38.25" customHeight="1" x14ac:dyDescent="0.3">
      <c r="A1672">
        <v>907349</v>
      </c>
      <c r="B1672">
        <v>281714</v>
      </c>
      <c r="C1672" t="s">
        <v>36</v>
      </c>
      <c r="D1672" t="s">
        <v>2755</v>
      </c>
      <c r="E1672" s="2" t="str">
        <f>VLOOKUP(F1672,'RPA Vendor Data '!F$1:$G$2418,2)</f>
        <v>INDEPENDENT ELECTRIC</v>
      </c>
      <c r="F1672" s="2">
        <v>14376</v>
      </c>
      <c r="G1672" s="2">
        <v>4</v>
      </c>
      <c r="H1672" t="s">
        <v>5221</v>
      </c>
      <c r="I1672">
        <v>3</v>
      </c>
      <c r="J1672" t="s">
        <v>65</v>
      </c>
      <c r="K1672" t="s">
        <v>39</v>
      </c>
      <c r="L1672">
        <v>22.4</v>
      </c>
      <c r="M1672" s="2" t="s">
        <v>1932</v>
      </c>
      <c r="N1672" s="85" t="s">
        <v>5222</v>
      </c>
      <c r="O1672" t="s">
        <v>36</v>
      </c>
      <c r="P1672" t="s">
        <v>5223</v>
      </c>
      <c r="Q1672" t="s">
        <v>36</v>
      </c>
      <c r="R1672">
        <v>67.2</v>
      </c>
      <c r="S1672" s="1">
        <v>45744.543847881941</v>
      </c>
      <c r="T1672" t="s">
        <v>42</v>
      </c>
      <c r="U1672" s="1">
        <v>45744.313888888893</v>
      </c>
      <c r="V1672" t="s">
        <v>43</v>
      </c>
      <c r="W1672" t="s">
        <v>36</v>
      </c>
      <c r="X1672">
        <v>0</v>
      </c>
      <c r="Y1672">
        <v>0</v>
      </c>
      <c r="Z1672">
        <v>22.4</v>
      </c>
      <c r="AA1672" t="s">
        <v>36</v>
      </c>
      <c r="AB1672">
        <v>157</v>
      </c>
      <c r="AC1672" t="s">
        <v>1932</v>
      </c>
      <c r="AD1672" t="s">
        <v>1932</v>
      </c>
      <c r="AE1672" t="s">
        <v>45</v>
      </c>
      <c r="AF1672" s="44">
        <v>39121332</v>
      </c>
      <c r="AG1672" s="18" t="s">
        <v>5224</v>
      </c>
      <c r="AH1672" s="18"/>
      <c r="AI1672" s="2" t="s">
        <v>48</v>
      </c>
      <c r="AJ1672" s="2" t="e">
        <f>VLOOKUP(A1672,'Classification Test Result'!$A$2:$D$2428,4,FALSE)</f>
        <v>#N/A</v>
      </c>
      <c r="AL1672" s="2">
        <f>_xlfn.XLOOKUP($A1672,Results!$A$2:$A$2256,Results!G$2:G$2256,"")</f>
        <v>337132</v>
      </c>
      <c r="AM1672" s="2" t="str">
        <f>_xlfn.XLOOKUP($A1672,Results!$A$2:$A$2256,Results!H$2:H$2256,"")</f>
        <v>12124SCNK</v>
      </c>
      <c r="AN1672" s="2" t="str">
        <f>_xlfn.XLOOKUP($A1672,Results!$A$2:$A$2256,Results!I$2:I$2256,"")</f>
        <v>BLINE</v>
      </c>
      <c r="AO1672" s="2">
        <f>_xlfn.XLOOKUP($A1672,Results!$A$2:$A$2256,Results!J$2:J$2256,"")</f>
        <v>782051225815</v>
      </c>
      <c r="AP1672" s="2">
        <f>_xlfn.XLOOKUP($A1672,Results!$A$2:$A$2256,Results!K$2:K$2256,"")</f>
        <v>39121303</v>
      </c>
      <c r="AQ1672" s="2" t="str">
        <f>_xlfn.XLOOKUP($A1672,Results!$A$2:$A$2256,Results!L$2:L$2256,"")</f>
        <v>AK10238367</v>
      </c>
      <c r="AR1672" s="2">
        <f>_xlfn.XLOOKUP($A1672,Results!$A$2:$A$2256,Results!M$2:M$2256,"")</f>
        <v>136678</v>
      </c>
      <c r="AS1672" s="2" t="str">
        <f>_xlfn.XLOOKUP($A1672,Results!$A$2:$A$2256,Results!N$2:N$2256,"")</f>
        <v>BLINE2 12124SC-NK ENCL W/NO KO</v>
      </c>
      <c r="AT1672" s="2" t="str">
        <f>_xlfn.XLOOKUP($A1672,Results!$A$2:$A$2256,Results!O$2:O$2256,"")</f>
        <v>B-LINE</v>
      </c>
      <c r="AU1672" s="2" t="str">
        <f>_xlfn.XLOOKUP($A1672,Results!$A$2:$A$2256,Results!P$2:P$2256,"")</f>
        <v>B-LINE</v>
      </c>
      <c r="AV1672" s="2" t="str">
        <f>_xlfn.XLOOKUP($A1672,Results!$A$2:$A$2256,Results!Q$2:Q$2256,"")</f>
        <v>SINGLE_MATCH</v>
      </c>
      <c r="AW1672" s="2" t="str">
        <f>_xlfn.XLOOKUP($A1672,Results!$A$2:$A$2256,Results!R$2:R$2256,"")</f>
        <v>0.5564957413353157</v>
      </c>
      <c r="AX1672" s="2">
        <f>_xlfn.XLOOKUP($A1672,Results!$A$2:$A$2256,Results!S$2:S$2256,"")</f>
        <v>100</v>
      </c>
      <c r="AY1672" s="2">
        <f>_xlfn.XLOOKUP($A1672,Results!$A$2:$A$2256,Results!T$2:T$2256,"")</f>
        <v>100</v>
      </c>
      <c r="AZ1672" s="2">
        <f>_xlfn.XLOOKUP($A1672,Results!$A$2:$A$2256,Results!U$2:U$2256,"")</f>
        <v>100</v>
      </c>
      <c r="BA1672" s="2">
        <f>_xlfn.XLOOKUP($A1672,Results!$A$2:$A$2256,Results!V$2:V$2256,"")</f>
        <v>0</v>
      </c>
      <c r="BB1672" s="2">
        <f>_xlfn.XLOOKUP($A1672,Results!$A$2:$A$2256,Results!W$2:W$2256,"")</f>
        <v>0</v>
      </c>
      <c r="BC1672" s="2">
        <f>_xlfn.XLOOKUP($A1672,Results!$A$2:$A$2256,Results!X$2:X$2256,"")</f>
        <v>39120000</v>
      </c>
      <c r="BD1672" s="2">
        <f>_xlfn.XLOOKUP($A1672,Results!$A$2:$A$2256,Results!Y$2:Y$2256,"")</f>
        <v>80</v>
      </c>
      <c r="BE1672" s="2">
        <f>_xlfn.XLOOKUP($A1672,Results!$A$2:$A$2256,Results!Z$2:Z$2256,"")</f>
        <v>0</v>
      </c>
    </row>
    <row r="1673" spans="1:57" ht="38.25" customHeight="1" x14ac:dyDescent="0.3">
      <c r="A1673">
        <v>907350</v>
      </c>
      <c r="B1673">
        <v>281666</v>
      </c>
      <c r="C1673" t="s">
        <v>36</v>
      </c>
      <c r="D1673" t="s">
        <v>95</v>
      </c>
      <c r="E1673" s="2" t="str">
        <f>VLOOKUP(F1673,'RPA Vendor Data '!F$1:$G$2418,2)</f>
        <v>VAN METER, INC.</v>
      </c>
      <c r="F1673" s="2">
        <v>13513</v>
      </c>
      <c r="G1673" s="2">
        <v>7</v>
      </c>
      <c r="H1673" t="s">
        <v>5225</v>
      </c>
      <c r="I1673">
        <v>2</v>
      </c>
      <c r="J1673" t="s">
        <v>389</v>
      </c>
      <c r="K1673" t="s">
        <v>58</v>
      </c>
      <c r="L1673">
        <v>371.64</v>
      </c>
      <c r="M1673" s="2" t="s">
        <v>1934</v>
      </c>
      <c r="N1673" s="85" t="s">
        <v>5226</v>
      </c>
      <c r="O1673" s="44">
        <v>39121321</v>
      </c>
      <c r="P1673" s="18" t="s">
        <v>5227</v>
      </c>
      <c r="Q1673">
        <v>78101103573</v>
      </c>
      <c r="R1673">
        <v>7.43</v>
      </c>
      <c r="S1673" s="1">
        <v>45744.501279745367</v>
      </c>
      <c r="T1673" t="s">
        <v>42</v>
      </c>
      <c r="U1673" s="1">
        <v>45744.281944444447</v>
      </c>
      <c r="V1673" t="s">
        <v>43</v>
      </c>
      <c r="W1673" t="s">
        <v>36</v>
      </c>
      <c r="X1673">
        <v>0</v>
      </c>
      <c r="Y1673">
        <v>999</v>
      </c>
      <c r="Z1673" t="s">
        <v>36</v>
      </c>
      <c r="AA1673" t="s">
        <v>36</v>
      </c>
      <c r="AB1673" t="s">
        <v>36</v>
      </c>
      <c r="AC1673" t="s">
        <v>1932</v>
      </c>
      <c r="AD1673" t="s">
        <v>1932</v>
      </c>
      <c r="AE1673" t="s">
        <v>45</v>
      </c>
      <c r="AF1673" s="44">
        <v>39121321</v>
      </c>
      <c r="AG1673" s="18" t="s">
        <v>5227</v>
      </c>
      <c r="AI1673" s="2" t="s">
        <v>48</v>
      </c>
      <c r="AJ1673" s="2" t="e">
        <f>VLOOKUP(A1673,'Classification Test Result'!$A$2:$D$2428,4,FALSE)</f>
        <v>#N/A</v>
      </c>
      <c r="AL1673" s="2">
        <f>_xlfn.XLOOKUP($A1673,Results!$A$2:$A$2256,Results!G$2:G$2256,"")</f>
        <v>335885</v>
      </c>
      <c r="AM1673" s="2" t="str">
        <f>_xlfn.XLOOKUP($A1673,Results!$A$2:$A$2256,Results!H$2:H$2256,"")</f>
        <v>BG812S18</v>
      </c>
      <c r="AN1673" s="2" t="str">
        <f>_xlfn.XLOOKUP($A1673,Results!$A$2:$A$2256,Results!I$2:I$2256,"")</f>
        <v>BLINE</v>
      </c>
      <c r="AO1673" s="2">
        <f>_xlfn.XLOOKUP($A1673,Results!$A$2:$A$2256,Results!J$2:J$2256,"")</f>
        <v>781011035730</v>
      </c>
      <c r="AP1673" s="2">
        <f>_xlfn.XLOOKUP($A1673,Results!$A$2:$A$2256,Results!K$2:K$2256,"")</f>
        <v>39121700</v>
      </c>
      <c r="AQ1673" s="2" t="str">
        <f>_xlfn.XLOOKUP($A1673,Results!$A$2:$A$2256,Results!L$2:L$2256,"")</f>
        <v>AK10250884</v>
      </c>
      <c r="AR1673" s="2">
        <f>_xlfn.XLOOKUP($A1673,Results!$A$2:$A$2256,Results!M$2:M$2256,"")</f>
        <v>777177</v>
      </c>
      <c r="AS1673" s="2" t="str">
        <f>_xlfn.XLOOKUP($A1673,Results!$A$2:$A$2256,Results!N$2:N$2256,"")</f>
        <v>BLINE1 BG812-S18 CND/BOX SUPP FSNR</v>
      </c>
      <c r="AT1673" s="2" t="str">
        <f>_xlfn.XLOOKUP($A1673,Results!$A$2:$A$2256,Results!O$2:O$2256,"")</f>
        <v>B-LINE</v>
      </c>
      <c r="AU1673" s="2" t="str">
        <f>_xlfn.XLOOKUP($A1673,Results!$A$2:$A$2256,Results!P$2:P$2256,"")</f>
        <v>B-LINE</v>
      </c>
      <c r="AV1673" s="2" t="str">
        <f>_xlfn.XLOOKUP($A1673,Results!$A$2:$A$2256,Results!Q$2:Q$2256,"")</f>
        <v>MULTIPLE_MATCHES_ONE_VALID</v>
      </c>
      <c r="AW1673" s="2" t="str">
        <f>_xlfn.XLOOKUP($A1673,Results!$A$2:$A$2256,Results!R$2:R$2256,"")</f>
        <v>0.6280006057116827</v>
      </c>
      <c r="AX1673" s="2">
        <f>_xlfn.XLOOKUP($A1673,Results!$A$2:$A$2256,Results!S$2:S$2256,"")</f>
        <v>100</v>
      </c>
      <c r="AY1673" s="2">
        <f>_xlfn.XLOOKUP($A1673,Results!$A$2:$A$2256,Results!T$2:T$2256,"")</f>
        <v>100</v>
      </c>
      <c r="AZ1673" s="2">
        <f>_xlfn.XLOOKUP($A1673,Results!$A$2:$A$2256,Results!U$2:U$2256,"")</f>
        <v>99</v>
      </c>
      <c r="BA1673" s="2" t="str">
        <f>_xlfn.XLOOKUP($A1673,Results!$A$2:$A$2256,Results!V$2:V$2256,"")</f>
        <v>EATON</v>
      </c>
      <c r="BB1673" s="2">
        <f>_xlfn.XLOOKUP($A1673,Results!$A$2:$A$2256,Results!W$2:W$2256,"")</f>
        <v>68</v>
      </c>
      <c r="BC1673" s="2">
        <f>_xlfn.XLOOKUP($A1673,Results!$A$2:$A$2256,Results!X$2:X$2256,"")</f>
        <v>39121700</v>
      </c>
      <c r="BD1673" s="2">
        <f>_xlfn.XLOOKUP($A1673,Results!$A$2:$A$2256,Results!Y$2:Y$2256,"")</f>
        <v>84</v>
      </c>
      <c r="BE1673" s="2" t="b">
        <f>_xlfn.XLOOKUP($A1673,Results!$A$2:$A$2256,Results!Z$2:Z$2256,"")</f>
        <v>1</v>
      </c>
    </row>
    <row r="1674" spans="1:57" ht="38.25" customHeight="1" x14ac:dyDescent="0.3">
      <c r="A1674">
        <v>907351</v>
      </c>
      <c r="B1674">
        <v>281597</v>
      </c>
      <c r="C1674" t="s">
        <v>36</v>
      </c>
      <c r="D1674" t="s">
        <v>95</v>
      </c>
      <c r="E1674" s="2" t="str">
        <f>VLOOKUP(F1674,'RPA Vendor Data '!F$1:$G$2418,2)</f>
        <v>VAN METER, INC.</v>
      </c>
      <c r="F1674" s="2">
        <v>13513</v>
      </c>
      <c r="G1674" s="2">
        <v>7</v>
      </c>
      <c r="H1674" t="s">
        <v>5225</v>
      </c>
      <c r="I1674">
        <v>2</v>
      </c>
      <c r="J1674" t="s">
        <v>389</v>
      </c>
      <c r="K1674" t="s">
        <v>58</v>
      </c>
      <c r="L1674">
        <v>371.64</v>
      </c>
      <c r="M1674" s="2" t="s">
        <v>1934</v>
      </c>
      <c r="N1674" s="85" t="s">
        <v>5226</v>
      </c>
      <c r="O1674" t="s">
        <v>36</v>
      </c>
      <c r="P1674" t="s">
        <v>5230</v>
      </c>
      <c r="Q1674">
        <v>78101103573</v>
      </c>
      <c r="R1674">
        <v>7.43</v>
      </c>
      <c r="S1674" s="1">
        <v>45744.481419328702</v>
      </c>
      <c r="T1674" t="s">
        <v>42</v>
      </c>
      <c r="U1674" s="1">
        <v>45744.250694444447</v>
      </c>
      <c r="V1674" t="s">
        <v>43</v>
      </c>
      <c r="W1674" t="s">
        <v>36</v>
      </c>
      <c r="X1674">
        <v>0</v>
      </c>
      <c r="Y1674" t="s">
        <v>54</v>
      </c>
      <c r="Z1674" t="s">
        <v>36</v>
      </c>
      <c r="AA1674">
        <v>371.64</v>
      </c>
      <c r="AB1674" t="s">
        <v>36</v>
      </c>
      <c r="AC1674" t="s">
        <v>1932</v>
      </c>
      <c r="AD1674" t="s">
        <v>1932</v>
      </c>
      <c r="AE1674" t="s">
        <v>45</v>
      </c>
      <c r="AF1674" s="44">
        <v>39121321</v>
      </c>
      <c r="AG1674" s="18" t="s">
        <v>5227</v>
      </c>
      <c r="AI1674" s="2" t="s">
        <v>48</v>
      </c>
      <c r="AJ1674" s="2" t="e">
        <f>VLOOKUP(A1674,'Classification Test Result'!$A$2:$D$2428,4,FALSE)</f>
        <v>#N/A</v>
      </c>
      <c r="AL1674" s="2">
        <f>_xlfn.XLOOKUP($A1674,Results!$A$2:$A$2256,Results!G$2:G$2256,"")</f>
        <v>335885</v>
      </c>
      <c r="AM1674" s="2" t="str">
        <f>_xlfn.XLOOKUP($A1674,Results!$A$2:$A$2256,Results!H$2:H$2256,"")</f>
        <v>BG812S18</v>
      </c>
      <c r="AN1674" s="2" t="str">
        <f>_xlfn.XLOOKUP($A1674,Results!$A$2:$A$2256,Results!I$2:I$2256,"")</f>
        <v>BLINE</v>
      </c>
      <c r="AO1674" s="2">
        <f>_xlfn.XLOOKUP($A1674,Results!$A$2:$A$2256,Results!J$2:J$2256,"")</f>
        <v>781011035730</v>
      </c>
      <c r="AP1674" s="2">
        <f>_xlfn.XLOOKUP($A1674,Results!$A$2:$A$2256,Results!K$2:K$2256,"")</f>
        <v>39121700</v>
      </c>
      <c r="AQ1674" s="2" t="str">
        <f>_xlfn.XLOOKUP($A1674,Results!$A$2:$A$2256,Results!L$2:L$2256,"")</f>
        <v>AK10250884</v>
      </c>
      <c r="AR1674" s="2">
        <f>_xlfn.XLOOKUP($A1674,Results!$A$2:$A$2256,Results!M$2:M$2256,"")</f>
        <v>777177</v>
      </c>
      <c r="AS1674" s="2" t="str">
        <f>_xlfn.XLOOKUP($A1674,Results!$A$2:$A$2256,Results!N$2:N$2256,"")</f>
        <v>BLINE1 BG812-S18 CND/BOX SUPP FSNR</v>
      </c>
      <c r="AT1674" s="2" t="str">
        <f>_xlfn.XLOOKUP($A1674,Results!$A$2:$A$2256,Results!O$2:O$2256,"")</f>
        <v>B-LINE</v>
      </c>
      <c r="AU1674" s="2" t="str">
        <f>_xlfn.XLOOKUP($A1674,Results!$A$2:$A$2256,Results!P$2:P$2256,"")</f>
        <v>B-LINE</v>
      </c>
      <c r="AV1674" s="2" t="str">
        <f>_xlfn.XLOOKUP($A1674,Results!$A$2:$A$2256,Results!Q$2:Q$2256,"")</f>
        <v>MULTIPLE_MATCHES_ONE_VALID</v>
      </c>
      <c r="AW1674" s="2" t="str">
        <f>_xlfn.XLOOKUP($A1674,Results!$A$2:$A$2256,Results!R$2:R$2256,"")</f>
        <v>0.6280006057116827</v>
      </c>
      <c r="AX1674" s="2">
        <f>_xlfn.XLOOKUP($A1674,Results!$A$2:$A$2256,Results!S$2:S$2256,"")</f>
        <v>100</v>
      </c>
      <c r="AY1674" s="2">
        <f>_xlfn.XLOOKUP($A1674,Results!$A$2:$A$2256,Results!T$2:T$2256,"")</f>
        <v>100</v>
      </c>
      <c r="AZ1674" s="2">
        <f>_xlfn.XLOOKUP($A1674,Results!$A$2:$A$2256,Results!U$2:U$2256,"")</f>
        <v>99</v>
      </c>
      <c r="BA1674" s="2" t="str">
        <f>_xlfn.XLOOKUP($A1674,Results!$A$2:$A$2256,Results!V$2:V$2256,"")</f>
        <v>EATON</v>
      </c>
      <c r="BB1674" s="2">
        <f>_xlfn.XLOOKUP($A1674,Results!$A$2:$A$2256,Results!W$2:W$2256,"")</f>
        <v>68</v>
      </c>
      <c r="BC1674" s="2">
        <f>_xlfn.XLOOKUP($A1674,Results!$A$2:$A$2256,Results!X$2:X$2256,"")</f>
        <v>39121700</v>
      </c>
      <c r="BD1674" s="2">
        <f>_xlfn.XLOOKUP($A1674,Results!$A$2:$A$2256,Results!Y$2:Y$2256,"")</f>
        <v>84</v>
      </c>
      <c r="BE1674" s="2" t="b">
        <f>_xlfn.XLOOKUP($A1674,Results!$A$2:$A$2256,Results!Z$2:Z$2256,"")</f>
        <v>1</v>
      </c>
    </row>
    <row r="1675" spans="1:57" ht="38.25" customHeight="1" x14ac:dyDescent="0.3">
      <c r="A1675">
        <v>907352</v>
      </c>
      <c r="B1675">
        <v>281609</v>
      </c>
      <c r="C1675" t="s">
        <v>36</v>
      </c>
      <c r="D1675" t="s">
        <v>95</v>
      </c>
      <c r="E1675" s="2" t="str">
        <f>VLOOKUP(F1675,'RPA Vendor Data '!F$1:$G$2418,2)</f>
        <v>VAN METER, INC.</v>
      </c>
      <c r="F1675" s="2">
        <v>13513</v>
      </c>
      <c r="G1675" s="2">
        <v>7</v>
      </c>
      <c r="H1675" t="s">
        <v>5225</v>
      </c>
      <c r="I1675">
        <v>2</v>
      </c>
      <c r="J1675" t="s">
        <v>389</v>
      </c>
      <c r="K1675" t="s">
        <v>58</v>
      </c>
      <c r="L1675">
        <v>371.64</v>
      </c>
      <c r="M1675" s="2" t="s">
        <v>1934</v>
      </c>
      <c r="N1675" s="85" t="s">
        <v>5226</v>
      </c>
      <c r="O1675" t="s">
        <v>36</v>
      </c>
      <c r="P1675" t="s">
        <v>5230</v>
      </c>
      <c r="Q1675">
        <v>78101103573</v>
      </c>
      <c r="R1675">
        <v>7.43</v>
      </c>
      <c r="S1675" s="1">
        <v>45744.480542789352</v>
      </c>
      <c r="T1675" t="s">
        <v>42</v>
      </c>
      <c r="U1675" s="1">
        <v>45744.25277777778</v>
      </c>
      <c r="V1675" t="s">
        <v>43</v>
      </c>
      <c r="W1675" t="s">
        <v>36</v>
      </c>
      <c r="X1675">
        <v>0</v>
      </c>
      <c r="Y1675">
        <v>999</v>
      </c>
      <c r="Z1675" t="s">
        <v>36</v>
      </c>
      <c r="AA1675" t="s">
        <v>36</v>
      </c>
      <c r="AB1675" t="s">
        <v>36</v>
      </c>
      <c r="AC1675" t="s">
        <v>1932</v>
      </c>
      <c r="AD1675" t="s">
        <v>1932</v>
      </c>
      <c r="AE1675" t="s">
        <v>45</v>
      </c>
      <c r="AF1675" s="44">
        <v>39121321</v>
      </c>
      <c r="AG1675" s="18" t="s">
        <v>5227</v>
      </c>
      <c r="AI1675" s="2" t="s">
        <v>48</v>
      </c>
      <c r="AJ1675" s="2" t="e">
        <f>VLOOKUP(A1675,'Classification Test Result'!$A$2:$D$2428,4,FALSE)</f>
        <v>#N/A</v>
      </c>
      <c r="AL1675" s="2">
        <f>_xlfn.XLOOKUP($A1675,Results!$A$2:$A$2256,Results!G$2:G$2256,"")</f>
        <v>335885</v>
      </c>
      <c r="AM1675" s="2" t="str">
        <f>_xlfn.XLOOKUP($A1675,Results!$A$2:$A$2256,Results!H$2:H$2256,"")</f>
        <v>BG812S18</v>
      </c>
      <c r="AN1675" s="2" t="str">
        <f>_xlfn.XLOOKUP($A1675,Results!$A$2:$A$2256,Results!I$2:I$2256,"")</f>
        <v>BLINE</v>
      </c>
      <c r="AO1675" s="2">
        <f>_xlfn.XLOOKUP($A1675,Results!$A$2:$A$2256,Results!J$2:J$2256,"")</f>
        <v>781011035730</v>
      </c>
      <c r="AP1675" s="2">
        <f>_xlfn.XLOOKUP($A1675,Results!$A$2:$A$2256,Results!K$2:K$2256,"")</f>
        <v>39121700</v>
      </c>
      <c r="AQ1675" s="2" t="str">
        <f>_xlfn.XLOOKUP($A1675,Results!$A$2:$A$2256,Results!L$2:L$2256,"")</f>
        <v>AK10250884</v>
      </c>
      <c r="AR1675" s="2">
        <f>_xlfn.XLOOKUP($A1675,Results!$A$2:$A$2256,Results!M$2:M$2256,"")</f>
        <v>777177</v>
      </c>
      <c r="AS1675" s="2" t="str">
        <f>_xlfn.XLOOKUP($A1675,Results!$A$2:$A$2256,Results!N$2:N$2256,"")</f>
        <v>BLINE1 BG812-S18 CND/BOX SUPP FSNR</v>
      </c>
      <c r="AT1675" s="2" t="str">
        <f>_xlfn.XLOOKUP($A1675,Results!$A$2:$A$2256,Results!O$2:O$2256,"")</f>
        <v>B-LINE</v>
      </c>
      <c r="AU1675" s="2" t="str">
        <f>_xlfn.XLOOKUP($A1675,Results!$A$2:$A$2256,Results!P$2:P$2256,"")</f>
        <v>B-LINE</v>
      </c>
      <c r="AV1675" s="2" t="str">
        <f>_xlfn.XLOOKUP($A1675,Results!$A$2:$A$2256,Results!Q$2:Q$2256,"")</f>
        <v>MULTIPLE_MATCHES_ONE_VALID</v>
      </c>
      <c r="AW1675" s="2" t="str">
        <f>_xlfn.XLOOKUP($A1675,Results!$A$2:$A$2256,Results!R$2:R$2256,"")</f>
        <v>0.6280006057116827</v>
      </c>
      <c r="AX1675" s="2">
        <f>_xlfn.XLOOKUP($A1675,Results!$A$2:$A$2256,Results!S$2:S$2256,"")</f>
        <v>100</v>
      </c>
      <c r="AY1675" s="2">
        <f>_xlfn.XLOOKUP($A1675,Results!$A$2:$A$2256,Results!T$2:T$2256,"")</f>
        <v>100</v>
      </c>
      <c r="AZ1675" s="2">
        <f>_xlfn.XLOOKUP($A1675,Results!$A$2:$A$2256,Results!U$2:U$2256,"")</f>
        <v>99</v>
      </c>
      <c r="BA1675" s="2" t="str">
        <f>_xlfn.XLOOKUP($A1675,Results!$A$2:$A$2256,Results!V$2:V$2256,"")</f>
        <v>EATON</v>
      </c>
      <c r="BB1675" s="2">
        <f>_xlfn.XLOOKUP($A1675,Results!$A$2:$A$2256,Results!W$2:W$2256,"")</f>
        <v>68</v>
      </c>
      <c r="BC1675" s="2">
        <f>_xlfn.XLOOKUP($A1675,Results!$A$2:$A$2256,Results!X$2:X$2256,"")</f>
        <v>39121700</v>
      </c>
      <c r="BD1675" s="2">
        <f>_xlfn.XLOOKUP($A1675,Results!$A$2:$A$2256,Results!Y$2:Y$2256,"")</f>
        <v>84</v>
      </c>
      <c r="BE1675" s="2" t="b">
        <f>_xlfn.XLOOKUP($A1675,Results!$A$2:$A$2256,Results!Z$2:Z$2256,"")</f>
        <v>1</v>
      </c>
    </row>
    <row r="1676" spans="1:57" ht="38.25" customHeight="1" x14ac:dyDescent="0.3">
      <c r="A1676">
        <v>907353</v>
      </c>
      <c r="B1676">
        <v>281618</v>
      </c>
      <c r="C1676" t="s">
        <v>36</v>
      </c>
      <c r="D1676" t="s">
        <v>95</v>
      </c>
      <c r="E1676" s="2" t="str">
        <f>VLOOKUP(F1676,'RPA Vendor Data '!F$1:$G$2418,2)</f>
        <v>VAN METER, INC.</v>
      </c>
      <c r="F1676" s="2">
        <v>13513</v>
      </c>
      <c r="G1676" s="2">
        <v>7</v>
      </c>
      <c r="H1676" t="s">
        <v>5225</v>
      </c>
      <c r="I1676">
        <v>2</v>
      </c>
      <c r="J1676" t="s">
        <v>389</v>
      </c>
      <c r="K1676" t="s">
        <v>58</v>
      </c>
      <c r="L1676">
        <v>371.64</v>
      </c>
      <c r="M1676" s="2" t="s">
        <v>1934</v>
      </c>
      <c r="N1676" s="85" t="s">
        <v>5226</v>
      </c>
      <c r="O1676" t="s">
        <v>36</v>
      </c>
      <c r="P1676" t="s">
        <v>5230</v>
      </c>
      <c r="Q1676">
        <v>78101103573</v>
      </c>
      <c r="R1676">
        <v>7.43</v>
      </c>
      <c r="S1676" s="1">
        <v>45744.480232789349</v>
      </c>
      <c r="T1676" t="s">
        <v>42</v>
      </c>
      <c r="U1676" s="1">
        <v>45744.263194444437</v>
      </c>
      <c r="V1676" t="s">
        <v>43</v>
      </c>
      <c r="W1676" t="s">
        <v>36</v>
      </c>
      <c r="X1676">
        <v>0</v>
      </c>
      <c r="Y1676">
        <v>999</v>
      </c>
      <c r="Z1676" t="s">
        <v>36</v>
      </c>
      <c r="AA1676" t="s">
        <v>36</v>
      </c>
      <c r="AB1676" t="s">
        <v>36</v>
      </c>
      <c r="AC1676" t="s">
        <v>1932</v>
      </c>
      <c r="AD1676" t="s">
        <v>1932</v>
      </c>
      <c r="AE1676" t="s">
        <v>45</v>
      </c>
      <c r="AF1676" s="44">
        <v>39121321</v>
      </c>
      <c r="AG1676" s="18" t="s">
        <v>5227</v>
      </c>
      <c r="AI1676" s="2" t="s">
        <v>48</v>
      </c>
      <c r="AJ1676" s="2" t="e">
        <f>VLOOKUP(A1676,'Classification Test Result'!$A$2:$D$2428,4,FALSE)</f>
        <v>#N/A</v>
      </c>
      <c r="AL1676" s="2">
        <f>_xlfn.XLOOKUP($A1676,Results!$A$2:$A$2256,Results!G$2:G$2256,"")</f>
        <v>335885</v>
      </c>
      <c r="AM1676" s="2" t="str">
        <f>_xlfn.XLOOKUP($A1676,Results!$A$2:$A$2256,Results!H$2:H$2256,"")</f>
        <v>BG812S18</v>
      </c>
      <c r="AN1676" s="2" t="str">
        <f>_xlfn.XLOOKUP($A1676,Results!$A$2:$A$2256,Results!I$2:I$2256,"")</f>
        <v>BLINE</v>
      </c>
      <c r="AO1676" s="2">
        <f>_xlfn.XLOOKUP($A1676,Results!$A$2:$A$2256,Results!J$2:J$2256,"")</f>
        <v>781011035730</v>
      </c>
      <c r="AP1676" s="2">
        <f>_xlfn.XLOOKUP($A1676,Results!$A$2:$A$2256,Results!K$2:K$2256,"")</f>
        <v>39121700</v>
      </c>
      <c r="AQ1676" s="2" t="str">
        <f>_xlfn.XLOOKUP($A1676,Results!$A$2:$A$2256,Results!L$2:L$2256,"")</f>
        <v>AK10250884</v>
      </c>
      <c r="AR1676" s="2">
        <f>_xlfn.XLOOKUP($A1676,Results!$A$2:$A$2256,Results!M$2:M$2256,"")</f>
        <v>777177</v>
      </c>
      <c r="AS1676" s="2" t="str">
        <f>_xlfn.XLOOKUP($A1676,Results!$A$2:$A$2256,Results!N$2:N$2256,"")</f>
        <v>BLINE1 BG812-S18 CND/BOX SUPP FSNR</v>
      </c>
      <c r="AT1676" s="2" t="str">
        <f>_xlfn.XLOOKUP($A1676,Results!$A$2:$A$2256,Results!O$2:O$2256,"")</f>
        <v>B-LINE</v>
      </c>
      <c r="AU1676" s="2" t="str">
        <f>_xlfn.XLOOKUP($A1676,Results!$A$2:$A$2256,Results!P$2:P$2256,"")</f>
        <v>B-LINE</v>
      </c>
      <c r="AV1676" s="2" t="str">
        <f>_xlfn.XLOOKUP($A1676,Results!$A$2:$A$2256,Results!Q$2:Q$2256,"")</f>
        <v>MULTIPLE_MATCHES_ONE_VALID</v>
      </c>
      <c r="AW1676" s="2" t="str">
        <f>_xlfn.XLOOKUP($A1676,Results!$A$2:$A$2256,Results!R$2:R$2256,"")</f>
        <v>0.6280006057116827</v>
      </c>
      <c r="AX1676" s="2">
        <f>_xlfn.XLOOKUP($A1676,Results!$A$2:$A$2256,Results!S$2:S$2256,"")</f>
        <v>100</v>
      </c>
      <c r="AY1676" s="2">
        <f>_xlfn.XLOOKUP($A1676,Results!$A$2:$A$2256,Results!T$2:T$2256,"")</f>
        <v>100</v>
      </c>
      <c r="AZ1676" s="2">
        <f>_xlfn.XLOOKUP($A1676,Results!$A$2:$A$2256,Results!U$2:U$2256,"")</f>
        <v>99</v>
      </c>
      <c r="BA1676" s="2" t="str">
        <f>_xlfn.XLOOKUP($A1676,Results!$A$2:$A$2256,Results!V$2:V$2256,"")</f>
        <v>EATON</v>
      </c>
      <c r="BB1676" s="2">
        <f>_xlfn.XLOOKUP($A1676,Results!$A$2:$A$2256,Results!W$2:W$2256,"")</f>
        <v>68</v>
      </c>
      <c r="BC1676" s="2">
        <f>_xlfn.XLOOKUP($A1676,Results!$A$2:$A$2256,Results!X$2:X$2256,"")</f>
        <v>39121700</v>
      </c>
      <c r="BD1676" s="2">
        <f>_xlfn.XLOOKUP($A1676,Results!$A$2:$A$2256,Results!Y$2:Y$2256,"")</f>
        <v>84</v>
      </c>
      <c r="BE1676" s="2" t="b">
        <f>_xlfn.XLOOKUP($A1676,Results!$A$2:$A$2256,Results!Z$2:Z$2256,"")</f>
        <v>1</v>
      </c>
    </row>
    <row r="1677" spans="1:57" ht="38.25" customHeight="1" x14ac:dyDescent="0.3">
      <c r="A1677">
        <v>907354</v>
      </c>
      <c r="B1677">
        <v>281596</v>
      </c>
      <c r="C1677" t="s">
        <v>36</v>
      </c>
      <c r="D1677" t="s">
        <v>600</v>
      </c>
      <c r="E1677" s="2" t="str">
        <f>VLOOKUP(F1677,'RPA Vendor Data '!F$1:$G$2418,2)</f>
        <v>VAN METER, INC.</v>
      </c>
      <c r="F1677" s="2">
        <v>13513</v>
      </c>
      <c r="G1677" s="2">
        <v>9</v>
      </c>
      <c r="H1677" t="s">
        <v>5231</v>
      </c>
      <c r="I1677">
        <v>20</v>
      </c>
      <c r="J1677" t="s">
        <v>389</v>
      </c>
      <c r="K1677" t="s">
        <v>58</v>
      </c>
      <c r="L1677">
        <v>243.6</v>
      </c>
      <c r="M1677" s="2" t="s">
        <v>1932</v>
      </c>
      <c r="N1677" s="85" t="s">
        <v>5232</v>
      </c>
      <c r="O1677" t="s">
        <v>36</v>
      </c>
      <c r="P1677" t="s">
        <v>4319</v>
      </c>
      <c r="Q1677">
        <v>78101125730</v>
      </c>
      <c r="R1677">
        <v>48.72</v>
      </c>
      <c r="S1677" s="1">
        <v>45744.481481516203</v>
      </c>
      <c r="T1677" t="s">
        <v>42</v>
      </c>
      <c r="U1677" s="1">
        <v>45744.250694444447</v>
      </c>
      <c r="V1677" t="s">
        <v>43</v>
      </c>
      <c r="W1677" t="s">
        <v>36</v>
      </c>
      <c r="X1677">
        <v>9</v>
      </c>
      <c r="Y1677" t="s">
        <v>54</v>
      </c>
      <c r="Z1677" t="s">
        <v>36</v>
      </c>
      <c r="AA1677">
        <v>243.6</v>
      </c>
      <c r="AB1677" t="s">
        <v>36</v>
      </c>
      <c r="AC1677" t="s">
        <v>1932</v>
      </c>
      <c r="AD1677" t="s">
        <v>1932</v>
      </c>
      <c r="AE1677" t="s">
        <v>45</v>
      </c>
      <c r="AF1677" s="44" t="s">
        <v>46</v>
      </c>
      <c r="AG1677" s="18" t="s">
        <v>5233</v>
      </c>
      <c r="AI1677" s="2" t="s">
        <v>48</v>
      </c>
      <c r="AJ1677" s="2" t="e">
        <f>VLOOKUP(A1677,'Classification Test Result'!$A$2:$D$2428,4,FALSE)</f>
        <v>#N/A</v>
      </c>
      <c r="AL1677" s="2">
        <f>_xlfn.XLOOKUP($A1677,Results!$A$2:$A$2256,Results!G$2:G$2256,"")</f>
        <v>0</v>
      </c>
      <c r="AM1677" s="2">
        <f>_xlfn.XLOOKUP($A1677,Results!$A$2:$A$2256,Results!H$2:H$2256,"")</f>
        <v>0</v>
      </c>
      <c r="AN1677" s="2">
        <f>_xlfn.XLOOKUP($A1677,Results!$A$2:$A$2256,Results!I$2:I$2256,"")</f>
        <v>0</v>
      </c>
      <c r="AO1677" s="2">
        <f>_xlfn.XLOOKUP($A1677,Results!$A$2:$A$2256,Results!J$2:J$2256,"")</f>
        <v>0</v>
      </c>
      <c r="AP1677" s="2">
        <f>_xlfn.XLOOKUP($A1677,Results!$A$2:$A$2256,Results!K$2:K$2256,"")</f>
        <v>0</v>
      </c>
      <c r="AQ1677" s="2">
        <f>_xlfn.XLOOKUP($A1677,Results!$A$2:$A$2256,Results!L$2:L$2256,"")</f>
        <v>0</v>
      </c>
      <c r="AR1677" s="2">
        <f>_xlfn.XLOOKUP($A1677,Results!$A$2:$A$2256,Results!M$2:M$2256,"")</f>
        <v>0</v>
      </c>
      <c r="AS1677" s="2">
        <f>_xlfn.XLOOKUP($A1677,Results!$A$2:$A$2256,Results!N$2:N$2256,"")</f>
        <v>0</v>
      </c>
      <c r="AT1677" s="2" t="str">
        <f>_xlfn.XLOOKUP($A1677,Results!$A$2:$A$2256,Results!O$2:O$2256,"")</f>
        <v>B-LINE</v>
      </c>
      <c r="AU1677" s="2" t="str">
        <f>_xlfn.XLOOKUP($A1677,Results!$A$2:$A$2256,Results!P$2:P$2256,"")</f>
        <v>B-LINE</v>
      </c>
      <c r="AV1677" s="2" t="str">
        <f>_xlfn.XLOOKUP($A1677,Results!$A$2:$A$2256,Results!Q$2:Q$2256,"")</f>
        <v>SINGLE_MATCH</v>
      </c>
      <c r="AW1677" s="2">
        <f>_xlfn.XLOOKUP($A1677,Results!$A$2:$A$2256,Results!R$2:R$2256,"")</f>
        <v>0</v>
      </c>
      <c r="AX1677" s="2">
        <f>_xlfn.XLOOKUP($A1677,Results!$A$2:$A$2256,Results!S$2:S$2256,"")</f>
        <v>0</v>
      </c>
      <c r="AY1677" s="2">
        <f>_xlfn.XLOOKUP($A1677,Results!$A$2:$A$2256,Results!T$2:T$2256,"")</f>
        <v>90</v>
      </c>
      <c r="AZ1677" s="2">
        <f>_xlfn.XLOOKUP($A1677,Results!$A$2:$A$2256,Results!U$2:U$2256,"")</f>
        <v>0</v>
      </c>
      <c r="BA1677" s="2" t="str">
        <f>_xlfn.XLOOKUP($A1677,Results!$A$2:$A$2256,Results!V$2:V$2256,"")</f>
        <v>EATON</v>
      </c>
      <c r="BB1677" s="2">
        <f>_xlfn.XLOOKUP($A1677,Results!$A$2:$A$2256,Results!W$2:W$2256,"")</f>
        <v>81</v>
      </c>
      <c r="BC1677" s="2">
        <f>_xlfn.XLOOKUP($A1677,Results!$A$2:$A$2256,Results!X$2:X$2256,"")</f>
        <v>30101800</v>
      </c>
      <c r="BD1677" s="2">
        <f>_xlfn.XLOOKUP($A1677,Results!$A$2:$A$2256,Results!Y$2:Y$2256,"")</f>
        <v>81</v>
      </c>
      <c r="BE1677" s="2" t="b">
        <f>_xlfn.XLOOKUP($A1677,Results!$A$2:$A$2256,Results!Z$2:Z$2256,"")</f>
        <v>1</v>
      </c>
    </row>
    <row r="1678" spans="1:57" ht="38.25" customHeight="1" x14ac:dyDescent="0.3">
      <c r="A1678">
        <v>907355</v>
      </c>
      <c r="B1678">
        <v>281596</v>
      </c>
      <c r="C1678" t="s">
        <v>36</v>
      </c>
      <c r="D1678" t="s">
        <v>600</v>
      </c>
      <c r="E1678" s="2" t="str">
        <f>VLOOKUP(F1678,'RPA Vendor Data '!F$1:$G$2418,2)</f>
        <v>VAN METER, INC.</v>
      </c>
      <c r="F1678" s="2">
        <v>13513</v>
      </c>
      <c r="G1678" s="2">
        <v>8</v>
      </c>
      <c r="H1678" t="s">
        <v>5234</v>
      </c>
      <c r="I1678">
        <v>30</v>
      </c>
      <c r="J1678" t="s">
        <v>389</v>
      </c>
      <c r="K1678" t="s">
        <v>58</v>
      </c>
      <c r="L1678">
        <v>391.66</v>
      </c>
      <c r="M1678" s="2" t="s">
        <v>1934</v>
      </c>
      <c r="N1678" s="85" t="s">
        <v>5165</v>
      </c>
      <c r="O1678" t="s">
        <v>36</v>
      </c>
      <c r="P1678" t="s">
        <v>5166</v>
      </c>
      <c r="Q1678">
        <v>78101121330</v>
      </c>
      <c r="R1678">
        <v>117.5</v>
      </c>
      <c r="S1678" s="1">
        <v>45744.48154695602</v>
      </c>
      <c r="T1678" t="s">
        <v>42</v>
      </c>
      <c r="U1678" s="1">
        <v>45744.250694444447</v>
      </c>
      <c r="V1678" t="s">
        <v>43</v>
      </c>
      <c r="W1678" t="s">
        <v>36</v>
      </c>
      <c r="X1678">
        <v>8</v>
      </c>
      <c r="Y1678" t="s">
        <v>54</v>
      </c>
      <c r="Z1678" t="s">
        <v>36</v>
      </c>
      <c r="AA1678">
        <v>391.66</v>
      </c>
      <c r="AB1678" t="s">
        <v>36</v>
      </c>
      <c r="AC1678" t="s">
        <v>1932</v>
      </c>
      <c r="AD1678" t="s">
        <v>1932</v>
      </c>
      <c r="AE1678" t="s">
        <v>45</v>
      </c>
      <c r="AF1678" s="44">
        <v>30101804</v>
      </c>
      <c r="AG1678" s="18" t="s">
        <v>5235</v>
      </c>
      <c r="AI1678" s="2" t="s">
        <v>48</v>
      </c>
      <c r="AJ1678" s="2" t="e">
        <f>VLOOKUP(A1678,'Classification Test Result'!$A$2:$D$2428,4,FALSE)</f>
        <v>#N/A</v>
      </c>
      <c r="AL1678" s="2">
        <f>_xlfn.XLOOKUP($A1678,Results!$A$2:$A$2256,Results!G$2:G$2256,"")</f>
        <v>0</v>
      </c>
      <c r="AM1678" s="2">
        <f>_xlfn.XLOOKUP($A1678,Results!$A$2:$A$2256,Results!H$2:H$2256,"")</f>
        <v>0</v>
      </c>
      <c r="AN1678" s="2">
        <f>_xlfn.XLOOKUP($A1678,Results!$A$2:$A$2256,Results!I$2:I$2256,"")</f>
        <v>0</v>
      </c>
      <c r="AO1678" s="2">
        <f>_xlfn.XLOOKUP($A1678,Results!$A$2:$A$2256,Results!J$2:J$2256,"")</f>
        <v>0</v>
      </c>
      <c r="AP1678" s="2">
        <f>_xlfn.XLOOKUP($A1678,Results!$A$2:$A$2256,Results!K$2:K$2256,"")</f>
        <v>0</v>
      </c>
      <c r="AQ1678" s="2">
        <f>_xlfn.XLOOKUP($A1678,Results!$A$2:$A$2256,Results!L$2:L$2256,"")</f>
        <v>0</v>
      </c>
      <c r="AR1678" s="2">
        <f>_xlfn.XLOOKUP($A1678,Results!$A$2:$A$2256,Results!M$2:M$2256,"")</f>
        <v>0</v>
      </c>
      <c r="AS1678" s="2">
        <f>_xlfn.XLOOKUP($A1678,Results!$A$2:$A$2256,Results!N$2:N$2256,"")</f>
        <v>0</v>
      </c>
      <c r="AT1678" s="2" t="str">
        <f>_xlfn.XLOOKUP($A1678,Results!$A$2:$A$2256,Results!O$2:O$2256,"")</f>
        <v>B-LINE</v>
      </c>
      <c r="AU1678" s="2" t="str">
        <f>_xlfn.XLOOKUP($A1678,Results!$A$2:$A$2256,Results!P$2:P$2256,"")</f>
        <v>B-LINE</v>
      </c>
      <c r="AV1678" s="2" t="str">
        <f>_xlfn.XLOOKUP($A1678,Results!$A$2:$A$2256,Results!Q$2:Q$2256,"")</f>
        <v>SINGLE_MATCH</v>
      </c>
      <c r="AW1678" s="2">
        <f>_xlfn.XLOOKUP($A1678,Results!$A$2:$A$2256,Results!R$2:R$2256,"")</f>
        <v>0</v>
      </c>
      <c r="AX1678" s="2">
        <f>_xlfn.XLOOKUP($A1678,Results!$A$2:$A$2256,Results!S$2:S$2256,"")</f>
        <v>0</v>
      </c>
      <c r="AY1678" s="2">
        <f>_xlfn.XLOOKUP($A1678,Results!$A$2:$A$2256,Results!T$2:T$2256,"")</f>
        <v>90</v>
      </c>
      <c r="AZ1678" s="2">
        <f>_xlfn.XLOOKUP($A1678,Results!$A$2:$A$2256,Results!U$2:U$2256,"")</f>
        <v>0</v>
      </c>
      <c r="BA1678" s="2" t="str">
        <f>_xlfn.XLOOKUP($A1678,Results!$A$2:$A$2256,Results!V$2:V$2256,"")</f>
        <v>EATON</v>
      </c>
      <c r="BB1678" s="2">
        <f>_xlfn.XLOOKUP($A1678,Results!$A$2:$A$2256,Results!W$2:W$2256,"")</f>
        <v>65</v>
      </c>
      <c r="BC1678" s="2">
        <f>_xlfn.XLOOKUP($A1678,Results!$A$2:$A$2256,Results!X$2:X$2256,"")</f>
        <v>30101804</v>
      </c>
      <c r="BD1678" s="2">
        <f>_xlfn.XLOOKUP($A1678,Results!$A$2:$A$2256,Results!Y$2:Y$2256,"")</f>
        <v>79</v>
      </c>
      <c r="BE1678" s="2" t="b">
        <f>_xlfn.XLOOKUP($A1678,Results!$A$2:$A$2256,Results!Z$2:Z$2256,"")</f>
        <v>1</v>
      </c>
    </row>
    <row r="1679" spans="1:57" ht="38.25" customHeight="1" x14ac:dyDescent="0.3">
      <c r="A1679">
        <v>907356</v>
      </c>
      <c r="B1679">
        <v>281683</v>
      </c>
      <c r="C1679" t="s">
        <v>36</v>
      </c>
      <c r="D1679" t="s">
        <v>1273</v>
      </c>
      <c r="E1679" s="2" t="str">
        <f>VLOOKUP(F1679,'RPA Vendor Data '!F$1:$G$2418,2)</f>
        <v>CED - SAN FRANCISCO</v>
      </c>
      <c r="F1679" s="2">
        <v>17154</v>
      </c>
      <c r="G1679" s="2">
        <v>3</v>
      </c>
      <c r="H1679" t="s">
        <v>5236</v>
      </c>
      <c r="I1679">
        <v>1</v>
      </c>
      <c r="J1679" t="s">
        <v>39</v>
      </c>
      <c r="K1679" t="s">
        <v>39</v>
      </c>
      <c r="L1679">
        <v>25</v>
      </c>
      <c r="M1679" s="2" t="s">
        <v>5237</v>
      </c>
      <c r="N1679" s="85" t="s">
        <v>5238</v>
      </c>
      <c r="O1679" t="s">
        <v>36</v>
      </c>
      <c r="P1679" t="s">
        <v>36</v>
      </c>
      <c r="Q1679" t="s">
        <v>36</v>
      </c>
      <c r="R1679">
        <v>25</v>
      </c>
      <c r="S1679" s="1">
        <v>45744.522035844908</v>
      </c>
      <c r="T1679" t="s">
        <v>42</v>
      </c>
      <c r="U1679" s="1">
        <v>45744.294444444437</v>
      </c>
      <c r="V1679" t="s">
        <v>43</v>
      </c>
      <c r="W1679" t="s">
        <v>36</v>
      </c>
      <c r="X1679">
        <v>0</v>
      </c>
      <c r="Y1679">
        <v>0</v>
      </c>
      <c r="Z1679">
        <v>25.01</v>
      </c>
      <c r="AA1679" t="s">
        <v>36</v>
      </c>
      <c r="AB1679">
        <v>94</v>
      </c>
      <c r="AC1679" t="s">
        <v>1932</v>
      </c>
      <c r="AD1679" t="s">
        <v>1932</v>
      </c>
      <c r="AE1679" t="s">
        <v>45</v>
      </c>
      <c r="AF1679" s="44">
        <v>39121324</v>
      </c>
      <c r="AG1679" s="18" t="s">
        <v>5239</v>
      </c>
      <c r="AI1679" s="2" t="s">
        <v>48</v>
      </c>
      <c r="AJ1679" s="2" t="e">
        <f>VLOOKUP(A1679,'Classification Test Result'!$A$2:$D$2428,4,FALSE)</f>
        <v>#N/A</v>
      </c>
      <c r="AL1679" s="2">
        <f>_xlfn.XLOOKUP($A1679,Results!$A$2:$A$2256,Results!G$2:G$2256,"")</f>
        <v>873141</v>
      </c>
      <c r="AM1679" s="2" t="str">
        <f>_xlfn.XLOOKUP($A1679,Results!$A$2:$A$2256,Results!H$2:H$2256,"")</f>
        <v>884RTSCNK</v>
      </c>
      <c r="AN1679" s="2" t="str">
        <f>_xlfn.XLOOKUP($A1679,Results!$A$2:$A$2256,Results!I$2:I$2256,"")</f>
        <v>EATON</v>
      </c>
      <c r="AO1679" s="2">
        <f>_xlfn.XLOOKUP($A1679,Results!$A$2:$A$2256,Results!J$2:J$2256,"")</f>
        <v>782051341720</v>
      </c>
      <c r="AP1679" s="2">
        <f>_xlfn.XLOOKUP($A1679,Results!$A$2:$A$2256,Results!K$2:K$2256,"")</f>
        <v>39121303</v>
      </c>
      <c r="AQ1679" s="2">
        <f>_xlfn.XLOOKUP($A1679,Results!$A$2:$A$2256,Results!L$2:L$2256,"")</f>
        <v>0</v>
      </c>
      <c r="AR1679" s="2">
        <f>_xlfn.XLOOKUP($A1679,Results!$A$2:$A$2256,Results!M$2:M$2256,"")</f>
        <v>842046</v>
      </c>
      <c r="AS1679" s="2" t="str">
        <f>_xlfn.XLOOKUP($A1679,Results!$A$2:$A$2256,Results!N$2:N$2256,"")</f>
        <v>BLINE2 884-RTSC-NK 3R SCR CVR ENCL</v>
      </c>
      <c r="AT1679" s="2" t="str">
        <f>_xlfn.XLOOKUP($A1679,Results!$A$2:$A$2256,Results!O$2:O$2256,"")</f>
        <v>EATON</v>
      </c>
      <c r="AU1679" s="2">
        <f>_xlfn.XLOOKUP($A1679,Results!$A$2:$A$2256,Results!P$2:P$2256,"")</f>
        <v>0</v>
      </c>
      <c r="AV1679" s="2" t="str">
        <f>_xlfn.XLOOKUP($A1679,Results!$A$2:$A$2256,Results!Q$2:Q$2256,"")</f>
        <v>NO_MANUFACTURERS_FOUND</v>
      </c>
      <c r="AW1679" s="2" t="str">
        <f>_xlfn.XLOOKUP($A1679,Results!$A$2:$A$2256,Results!R$2:R$2256,"")</f>
        <v>0.7645323419938136</v>
      </c>
      <c r="AX1679" s="2">
        <f>_xlfn.XLOOKUP($A1679,Results!$A$2:$A$2256,Results!S$2:S$2256,"")</f>
        <v>100</v>
      </c>
      <c r="AY1679" s="2">
        <f>_xlfn.XLOOKUP($A1679,Results!$A$2:$A$2256,Results!T$2:T$2256,"")</f>
        <v>57</v>
      </c>
      <c r="AZ1679" s="2">
        <f>_xlfn.XLOOKUP($A1679,Results!$A$2:$A$2256,Results!U$2:U$2256,"")</f>
        <v>63</v>
      </c>
      <c r="BA1679" s="2" t="str">
        <f>_xlfn.XLOOKUP($A1679,Results!$A$2:$A$2256,Results!V$2:V$2256,"")</f>
        <v>EATON</v>
      </c>
      <c r="BB1679" s="2">
        <f>_xlfn.XLOOKUP($A1679,Results!$A$2:$A$2256,Results!W$2:W$2256,"")</f>
        <v>81</v>
      </c>
      <c r="BC1679" s="2">
        <f>_xlfn.XLOOKUP($A1679,Results!$A$2:$A$2256,Results!X$2:X$2256,"")</f>
        <v>39121300</v>
      </c>
      <c r="BD1679" s="2">
        <f>_xlfn.XLOOKUP($A1679,Results!$A$2:$A$2256,Results!Y$2:Y$2256,"")</f>
        <v>81</v>
      </c>
      <c r="BE1679" s="2" t="b">
        <f>_xlfn.XLOOKUP($A1679,Results!$A$2:$A$2256,Results!Z$2:Z$2256,"")</f>
        <v>1</v>
      </c>
    </row>
    <row r="1680" spans="1:57" ht="38.25" customHeight="1" x14ac:dyDescent="0.3">
      <c r="A1680">
        <v>907357</v>
      </c>
      <c r="B1680">
        <v>281587</v>
      </c>
      <c r="C1680" t="s">
        <v>36</v>
      </c>
      <c r="D1680">
        <v>1717464</v>
      </c>
      <c r="F1680" s="2">
        <v>12763</v>
      </c>
      <c r="G1680" s="2">
        <v>7</v>
      </c>
      <c r="H1680" s="2" t="s">
        <v>5241</v>
      </c>
      <c r="I1680">
        <v>2</v>
      </c>
      <c r="J1680" t="s">
        <v>39</v>
      </c>
      <c r="K1680" t="s">
        <v>39</v>
      </c>
      <c r="L1680">
        <v>37.534999999999997</v>
      </c>
      <c r="M1680" s="2" t="s">
        <v>36</v>
      </c>
      <c r="N1680" s="9" t="s">
        <v>36</v>
      </c>
      <c r="O1680" t="s">
        <v>36</v>
      </c>
      <c r="P1680" t="s">
        <v>36</v>
      </c>
      <c r="Q1680" t="s">
        <v>36</v>
      </c>
      <c r="R1680">
        <v>75.069999999999993</v>
      </c>
      <c r="S1680" s="1">
        <v>45744.459275462963</v>
      </c>
      <c r="T1680" t="s">
        <v>42</v>
      </c>
      <c r="U1680" s="1">
        <v>45744.249305555553</v>
      </c>
      <c r="V1680" t="s">
        <v>43</v>
      </c>
      <c r="W1680" t="s">
        <v>36</v>
      </c>
      <c r="X1680">
        <v>0</v>
      </c>
      <c r="Y1680">
        <v>999</v>
      </c>
      <c r="Z1680" t="s">
        <v>36</v>
      </c>
      <c r="AA1680" t="s">
        <v>36</v>
      </c>
      <c r="AB1680" t="s">
        <v>36</v>
      </c>
      <c r="AC1680" t="s">
        <v>49</v>
      </c>
      <c r="AD1680" t="s">
        <v>49</v>
      </c>
      <c r="AE1680" t="s">
        <v>45</v>
      </c>
      <c r="AF1680" s="2"/>
      <c r="AI1680" s="2" t="s">
        <v>464</v>
      </c>
      <c r="AJ1680" s="2" t="e">
        <f>VLOOKUP(A1680,'Classification Test Result'!$A$2:$D$2428,4,FALSE)</f>
        <v>#N/A</v>
      </c>
      <c r="AL1680" s="2">
        <f>_xlfn.XLOOKUP($A1680,Results!$A$2:$A$2256,Results!G$2:G$2256,"")</f>
        <v>0</v>
      </c>
      <c r="AM1680" s="2">
        <f>_xlfn.XLOOKUP($A1680,Results!$A$2:$A$2256,Results!H$2:H$2256,"")</f>
        <v>0</v>
      </c>
      <c r="AN1680" s="2">
        <f>_xlfn.XLOOKUP($A1680,Results!$A$2:$A$2256,Results!I$2:I$2256,"")</f>
        <v>0</v>
      </c>
      <c r="AO1680" s="2">
        <f>_xlfn.XLOOKUP($A1680,Results!$A$2:$A$2256,Results!J$2:J$2256,"")</f>
        <v>0</v>
      </c>
      <c r="AP1680" s="2">
        <f>_xlfn.XLOOKUP($A1680,Results!$A$2:$A$2256,Results!K$2:K$2256,"")</f>
        <v>0</v>
      </c>
      <c r="AQ1680" s="2">
        <f>_xlfn.XLOOKUP($A1680,Results!$A$2:$A$2256,Results!L$2:L$2256,"")</f>
        <v>0</v>
      </c>
      <c r="AR1680" s="2">
        <f>_xlfn.XLOOKUP($A1680,Results!$A$2:$A$2256,Results!M$2:M$2256,"")</f>
        <v>0</v>
      </c>
      <c r="AS1680" s="2">
        <f>_xlfn.XLOOKUP($A1680,Results!$A$2:$A$2256,Results!N$2:N$2256,"")</f>
        <v>0</v>
      </c>
      <c r="AT1680" s="2" t="str">
        <f>_xlfn.XLOOKUP($A1680,Results!$A$2:$A$2256,Results!O$2:O$2256,"")</f>
        <v>ROSEMOUNT</v>
      </c>
      <c r="AU1680" s="2" t="str">
        <f>_xlfn.XLOOKUP($A1680,Results!$A$2:$A$2256,Results!P$2:P$2256,"")</f>
        <v>ROSEMOUNT</v>
      </c>
      <c r="AV1680" s="2" t="str">
        <f>_xlfn.XLOOKUP($A1680,Results!$A$2:$A$2256,Results!Q$2:Q$2256,"")</f>
        <v>SINGLE_MATCH</v>
      </c>
      <c r="AW1680" s="2">
        <f>_xlfn.XLOOKUP($A1680,Results!$A$2:$A$2256,Results!R$2:R$2256,"")</f>
        <v>0</v>
      </c>
      <c r="AX1680" s="2">
        <f>_xlfn.XLOOKUP($A1680,Results!$A$2:$A$2256,Results!S$2:S$2256,"")</f>
        <v>0</v>
      </c>
      <c r="AY1680" s="2">
        <f>_xlfn.XLOOKUP($A1680,Results!$A$2:$A$2256,Results!T$2:T$2256,"")</f>
        <v>100</v>
      </c>
      <c r="AZ1680" s="2">
        <f>_xlfn.XLOOKUP($A1680,Results!$A$2:$A$2256,Results!U$2:U$2256,"")</f>
        <v>0</v>
      </c>
      <c r="BA1680" s="2">
        <f>_xlfn.XLOOKUP($A1680,Results!$A$2:$A$2256,Results!V$2:V$2256,"")</f>
        <v>0</v>
      </c>
      <c r="BB1680" s="2">
        <f>_xlfn.XLOOKUP($A1680,Results!$A$2:$A$2256,Results!W$2:W$2256,"")</f>
        <v>0</v>
      </c>
      <c r="BC1680" s="2">
        <f>_xlfn.XLOOKUP($A1680,Results!$A$2:$A$2256,Results!X$2:X$2256,"")</f>
        <v>0</v>
      </c>
      <c r="BD1680" s="2">
        <f>_xlfn.XLOOKUP($A1680,Results!$A$2:$A$2256,Results!Y$2:Y$2256,"")</f>
        <v>0</v>
      </c>
      <c r="BE1680" s="2">
        <f>_xlfn.XLOOKUP($A1680,Results!$A$2:$A$2256,Results!Z$2:Z$2256,"")</f>
        <v>0</v>
      </c>
    </row>
    <row r="1681" spans="1:57" ht="38.25" customHeight="1" x14ac:dyDescent="0.3">
      <c r="A1681">
        <v>907358</v>
      </c>
      <c r="B1681">
        <v>281939</v>
      </c>
      <c r="C1681" t="s">
        <v>36</v>
      </c>
      <c r="D1681">
        <v>9341429237</v>
      </c>
      <c r="E1681" s="2" t="str">
        <f>VLOOKUP(F1681,'RPA Vendor Data '!F$1:$G$2418,2)</f>
        <v>GRAYBAR ELECTRIC CO. INC.</v>
      </c>
      <c r="F1681" s="2">
        <v>11471</v>
      </c>
      <c r="G1681" s="2">
        <v>2</v>
      </c>
      <c r="H1681" t="s">
        <v>5242</v>
      </c>
      <c r="I1681">
        <v>4</v>
      </c>
      <c r="J1681" t="s">
        <v>39</v>
      </c>
      <c r="K1681" t="s">
        <v>39</v>
      </c>
      <c r="L1681">
        <v>57.44</v>
      </c>
      <c r="M1681" s="2" t="s">
        <v>5243</v>
      </c>
      <c r="N1681" s="85" t="s">
        <v>5244</v>
      </c>
      <c r="O1681" t="s">
        <v>36</v>
      </c>
      <c r="P1681" t="s">
        <v>36</v>
      </c>
      <c r="Q1681" t="s">
        <v>36</v>
      </c>
      <c r="R1681">
        <v>229.76</v>
      </c>
      <c r="S1681" s="1">
        <v>45744.834386192131</v>
      </c>
      <c r="T1681" t="s">
        <v>42</v>
      </c>
      <c r="U1681" s="1">
        <v>45744.615972222222</v>
      </c>
      <c r="V1681" t="s">
        <v>43</v>
      </c>
      <c r="W1681" t="s">
        <v>36</v>
      </c>
      <c r="X1681">
        <v>0</v>
      </c>
      <c r="Y1681" t="s">
        <v>54</v>
      </c>
      <c r="Z1681" t="s">
        <v>36</v>
      </c>
      <c r="AA1681">
        <v>57.44</v>
      </c>
      <c r="AB1681" t="s">
        <v>36</v>
      </c>
      <c r="AC1681" t="s">
        <v>3770</v>
      </c>
      <c r="AD1681" t="s">
        <v>3770</v>
      </c>
      <c r="AE1681" t="s">
        <v>45</v>
      </c>
      <c r="AF1681" s="44" t="s">
        <v>46</v>
      </c>
      <c r="AG1681" s="18" t="s">
        <v>5245</v>
      </c>
      <c r="AI1681" s="2" t="s">
        <v>48</v>
      </c>
      <c r="AJ1681" s="2" t="e">
        <f>VLOOKUP(A1681,'Classification Test Result'!$A$2:$D$2428,4,FALSE)</f>
        <v>#N/A</v>
      </c>
      <c r="AL1681" s="2">
        <f>_xlfn.XLOOKUP($A1681,Results!$A$2:$A$2256,Results!G$2:G$2256,"")</f>
        <v>1266319</v>
      </c>
      <c r="AM1681" s="2" t="str">
        <f>_xlfn.XLOOKUP($A1681,Results!$A$2:$A$2256,Results!H$2:H$2256,"")</f>
        <v>DCN8902</v>
      </c>
      <c r="AN1681" s="2" t="str">
        <f>_xlfn.XLOOKUP($A1681,Results!$A$2:$A$2256,Results!I$2:I$2256,"")</f>
        <v>DEWALT</v>
      </c>
      <c r="AO1681" s="2">
        <f>_xlfn.XLOOKUP($A1681,Results!$A$2:$A$2256,Results!J$2:J$2256,"")</f>
        <v>885911535533</v>
      </c>
      <c r="AP1681" s="2">
        <f>_xlfn.XLOOKUP($A1681,Results!$A$2:$A$2256,Results!K$2:K$2256,"")</f>
        <v>27112700</v>
      </c>
      <c r="AQ1681" s="2">
        <f>_xlfn.XLOOKUP($A1681,Results!$A$2:$A$2256,Results!L$2:L$2256,"")</f>
        <v>0</v>
      </c>
      <c r="AR1681" s="2">
        <f>_xlfn.XLOOKUP($A1681,Results!$A$2:$A$2256,Results!M$2:M$2256,"")</f>
        <v>650725</v>
      </c>
      <c r="AS1681" s="2" t="str">
        <f>_xlfn.XLOOKUP($A1681,Results!$A$2:$A$2256,Results!N$2:N$2256,"")</f>
        <v>DWT DCN8902 NAILER CONTACT TRIP</v>
      </c>
      <c r="AT1681" s="2" t="str">
        <f>_xlfn.XLOOKUP($A1681,Results!$A$2:$A$2256,Results!O$2:O$2256,"")</f>
        <v>DEWALT</v>
      </c>
      <c r="AU1681" s="2">
        <f>_xlfn.XLOOKUP($A1681,Results!$A$2:$A$2256,Results!P$2:P$2256,"")</f>
        <v>0</v>
      </c>
      <c r="AV1681" s="2" t="str">
        <f>_xlfn.XLOOKUP($A1681,Results!$A$2:$A$2256,Results!Q$2:Q$2256,"")</f>
        <v>NO_VALID_MATCHES</v>
      </c>
      <c r="AW1681" s="2" t="str">
        <f>_xlfn.XLOOKUP($A1681,Results!$A$2:$A$2256,Results!R$2:R$2256,"")</f>
        <v>0.7754302185924137</v>
      </c>
      <c r="AX1681" s="2">
        <f>_xlfn.XLOOKUP($A1681,Results!$A$2:$A$2256,Results!S$2:S$2256,"")</f>
        <v>86</v>
      </c>
      <c r="AY1681" s="2">
        <f>_xlfn.XLOOKUP($A1681,Results!$A$2:$A$2256,Results!T$2:T$2256,"")</f>
        <v>54</v>
      </c>
      <c r="AZ1681" s="2">
        <f>_xlfn.XLOOKUP($A1681,Results!$A$2:$A$2256,Results!U$2:U$2256,"")</f>
        <v>74</v>
      </c>
      <c r="BA1681" s="2" t="str">
        <f>_xlfn.XLOOKUP($A1681,Results!$A$2:$A$2256,Results!V$2:V$2256,"")</f>
        <v>DEWALT</v>
      </c>
      <c r="BB1681" s="2">
        <f>_xlfn.XLOOKUP($A1681,Results!$A$2:$A$2256,Results!W$2:W$2256,"")</f>
        <v>82</v>
      </c>
      <c r="BC1681" s="2">
        <f>_xlfn.XLOOKUP($A1681,Results!$A$2:$A$2256,Results!X$2:X$2256,"")</f>
        <v>27112700</v>
      </c>
      <c r="BD1681" s="2">
        <f>_xlfn.XLOOKUP($A1681,Results!$A$2:$A$2256,Results!Y$2:Y$2256,"")</f>
        <v>82</v>
      </c>
      <c r="BE1681" s="2" t="b">
        <f>_xlfn.XLOOKUP($A1681,Results!$A$2:$A$2256,Results!Z$2:Z$2256,"")</f>
        <v>1</v>
      </c>
    </row>
    <row r="1682" spans="1:57" ht="38.25" customHeight="1" x14ac:dyDescent="0.3">
      <c r="A1682">
        <v>907359</v>
      </c>
      <c r="B1682">
        <v>281630</v>
      </c>
      <c r="C1682" t="s">
        <v>36</v>
      </c>
      <c r="D1682">
        <v>9341431316</v>
      </c>
      <c r="E1682" s="2" t="str">
        <f>VLOOKUP(F1682,'RPA Vendor Data '!F$1:$G$2418,2)</f>
        <v>GRAYBAR ELECTRIC CO. INC.</v>
      </c>
      <c r="F1682" s="2">
        <v>11471</v>
      </c>
      <c r="G1682" s="2">
        <v>1</v>
      </c>
      <c r="H1682" t="s">
        <v>5246</v>
      </c>
      <c r="I1682">
        <v>4</v>
      </c>
      <c r="J1682" t="s">
        <v>39</v>
      </c>
      <c r="K1682" t="s">
        <v>39</v>
      </c>
      <c r="L1682">
        <v>62.1</v>
      </c>
      <c r="M1682" s="2" t="s">
        <v>5247</v>
      </c>
      <c r="N1682" s="85" t="s">
        <v>5248</v>
      </c>
      <c r="O1682" t="s">
        <v>36</v>
      </c>
      <c r="P1682" t="s">
        <v>36</v>
      </c>
      <c r="Q1682" t="s">
        <v>36</v>
      </c>
      <c r="R1682">
        <v>248.4</v>
      </c>
      <c r="S1682" s="1">
        <v>45744.502122418977</v>
      </c>
      <c r="T1682" t="s">
        <v>42</v>
      </c>
      <c r="U1682" s="1">
        <v>45744.272916666669</v>
      </c>
      <c r="V1682" t="s">
        <v>43</v>
      </c>
      <c r="W1682" t="s">
        <v>36</v>
      </c>
      <c r="X1682">
        <v>1</v>
      </c>
      <c r="Y1682" t="s">
        <v>54</v>
      </c>
      <c r="Z1682" t="s">
        <v>36</v>
      </c>
      <c r="AA1682">
        <v>62.1</v>
      </c>
      <c r="AB1682" t="s">
        <v>36</v>
      </c>
      <c r="AC1682" t="s">
        <v>5247</v>
      </c>
      <c r="AD1682" t="s">
        <v>5247</v>
      </c>
      <c r="AE1682" t="s">
        <v>45</v>
      </c>
      <c r="AF1682" s="44" t="s">
        <v>46</v>
      </c>
      <c r="AG1682" s="18" t="s">
        <v>5249</v>
      </c>
      <c r="AI1682" s="2" t="s">
        <v>48</v>
      </c>
      <c r="AJ1682" s="2" t="e">
        <f>VLOOKUP(A1682,'Classification Test Result'!$A$2:$D$2428,4,FALSE)</f>
        <v>#N/A</v>
      </c>
      <c r="AL1682" s="2">
        <f>_xlfn.XLOOKUP($A1682,Results!$A$2:$A$2256,Results!G$2:G$2256,"")</f>
        <v>0</v>
      </c>
      <c r="AM1682" s="2">
        <f>_xlfn.XLOOKUP($A1682,Results!$A$2:$A$2256,Results!H$2:H$2256,"")</f>
        <v>0</v>
      </c>
      <c r="AN1682" s="2">
        <f>_xlfn.XLOOKUP($A1682,Results!$A$2:$A$2256,Results!I$2:I$2256,"")</f>
        <v>0</v>
      </c>
      <c r="AO1682" s="2">
        <f>_xlfn.XLOOKUP($A1682,Results!$A$2:$A$2256,Results!J$2:J$2256,"")</f>
        <v>0</v>
      </c>
      <c r="AP1682" s="2">
        <f>_xlfn.XLOOKUP($A1682,Results!$A$2:$A$2256,Results!K$2:K$2256,"")</f>
        <v>0</v>
      </c>
      <c r="AQ1682" s="2">
        <f>_xlfn.XLOOKUP($A1682,Results!$A$2:$A$2256,Results!L$2:L$2256,"")</f>
        <v>0</v>
      </c>
      <c r="AR1682" s="2">
        <f>_xlfn.XLOOKUP($A1682,Results!$A$2:$A$2256,Results!M$2:M$2256,"")</f>
        <v>0</v>
      </c>
      <c r="AS1682" s="2">
        <f>_xlfn.XLOOKUP($A1682,Results!$A$2:$A$2256,Results!N$2:N$2256,"")</f>
        <v>0</v>
      </c>
      <c r="AT1682" s="2" t="str">
        <f>_xlfn.XLOOKUP($A1682,Results!$A$2:$A$2256,Results!O$2:O$2256,"")</f>
        <v>BIAMP</v>
      </c>
      <c r="AU1682" s="2" t="str">
        <f>_xlfn.XLOOKUP($A1682,Results!$A$2:$A$2256,Results!P$2:P$2256,"")</f>
        <v>BIAMP</v>
      </c>
      <c r="AV1682" s="2" t="str">
        <f>_xlfn.XLOOKUP($A1682,Results!$A$2:$A$2256,Results!Q$2:Q$2256,"")</f>
        <v>SINGLE_MATCH</v>
      </c>
      <c r="AW1682" s="2">
        <f>_xlfn.XLOOKUP($A1682,Results!$A$2:$A$2256,Results!R$2:R$2256,"")</f>
        <v>0</v>
      </c>
      <c r="AX1682" s="2">
        <f>_xlfn.XLOOKUP($A1682,Results!$A$2:$A$2256,Results!S$2:S$2256,"")</f>
        <v>0</v>
      </c>
      <c r="AY1682" s="2">
        <f>_xlfn.XLOOKUP($A1682,Results!$A$2:$A$2256,Results!T$2:T$2256,"")</f>
        <v>85</v>
      </c>
      <c r="AZ1682" s="2">
        <f>_xlfn.XLOOKUP($A1682,Results!$A$2:$A$2256,Results!U$2:U$2256,"")</f>
        <v>0</v>
      </c>
      <c r="BA1682" s="2">
        <f>_xlfn.XLOOKUP($A1682,Results!$A$2:$A$2256,Results!V$2:V$2256,"")</f>
        <v>0</v>
      </c>
      <c r="BB1682" s="2">
        <f>_xlfn.XLOOKUP($A1682,Results!$A$2:$A$2256,Results!W$2:W$2256,"")</f>
        <v>0</v>
      </c>
      <c r="BC1682" s="2">
        <f>_xlfn.XLOOKUP($A1682,Results!$A$2:$A$2256,Results!X$2:X$2256,"")</f>
        <v>0</v>
      </c>
      <c r="BD1682" s="2">
        <f>_xlfn.XLOOKUP($A1682,Results!$A$2:$A$2256,Results!Y$2:Y$2256,"")</f>
        <v>0</v>
      </c>
      <c r="BE1682" s="2">
        <f>_xlfn.XLOOKUP($A1682,Results!$A$2:$A$2256,Results!Z$2:Z$2256,"")</f>
        <v>0</v>
      </c>
    </row>
    <row r="1683" spans="1:57" ht="43.2" customHeight="1" x14ac:dyDescent="0.3">
      <c r="A1683">
        <v>907360</v>
      </c>
      <c r="B1683">
        <v>281837</v>
      </c>
      <c r="C1683" t="s">
        <v>36</v>
      </c>
      <c r="D1683">
        <v>9341338261</v>
      </c>
      <c r="E1683" s="2" t="str">
        <f>VLOOKUP(F1683,'RPA Vendor Data '!F$1:$G$2418,2)</f>
        <v>GRAYBAR ELECTRIC CO. INC.</v>
      </c>
      <c r="F1683" s="2">
        <v>11471</v>
      </c>
      <c r="G1683" s="2">
        <v>1</v>
      </c>
      <c r="H1683" t="s">
        <v>5250</v>
      </c>
      <c r="I1683">
        <v>4000</v>
      </c>
      <c r="J1683" t="s">
        <v>98</v>
      </c>
      <c r="K1683" t="s">
        <v>98</v>
      </c>
      <c r="L1683">
        <v>243.84</v>
      </c>
      <c r="M1683" s="2" t="s">
        <v>5251</v>
      </c>
      <c r="N1683" s="85" t="s">
        <v>5252</v>
      </c>
      <c r="O1683" t="s">
        <v>36</v>
      </c>
      <c r="P1683" t="s">
        <v>5253</v>
      </c>
      <c r="Q1683" t="s">
        <v>36</v>
      </c>
      <c r="R1683">
        <v>975.36</v>
      </c>
      <c r="S1683" s="1">
        <v>45744.625362962957</v>
      </c>
      <c r="T1683" t="s">
        <v>42</v>
      </c>
      <c r="U1683" s="1">
        <v>45744.411805555559</v>
      </c>
      <c r="V1683" t="s">
        <v>43</v>
      </c>
      <c r="W1683" t="s">
        <v>36</v>
      </c>
      <c r="X1683">
        <v>0</v>
      </c>
      <c r="Y1683" t="s">
        <v>525</v>
      </c>
      <c r="Z1683">
        <v>363.71</v>
      </c>
      <c r="AA1683">
        <v>243.84</v>
      </c>
      <c r="AB1683">
        <v>31</v>
      </c>
      <c r="AC1683" t="s">
        <v>5254</v>
      </c>
      <c r="AD1683" t="s">
        <v>5254</v>
      </c>
      <c r="AE1683" t="s">
        <v>45</v>
      </c>
      <c r="AF1683" s="44">
        <v>26121609</v>
      </c>
      <c r="AG1683" s="18" t="s">
        <v>5255</v>
      </c>
      <c r="AH1683" s="18"/>
      <c r="AI1683" s="2" t="s">
        <v>48</v>
      </c>
      <c r="AJ1683" s="2" t="e">
        <f>VLOOKUP(A1683,'Classification Test Result'!$A$2:$D$2428,4,FALSE)</f>
        <v>#N/A</v>
      </c>
      <c r="AL1683" s="2">
        <f>_xlfn.XLOOKUP($A1683,Results!$A$2:$A$2256,Results!G$2:G$2256,"")</f>
        <v>0</v>
      </c>
      <c r="AM1683" s="2">
        <f>_xlfn.XLOOKUP($A1683,Results!$A$2:$A$2256,Results!H$2:H$2256,"")</f>
        <v>0</v>
      </c>
      <c r="AN1683" s="2">
        <f>_xlfn.XLOOKUP($A1683,Results!$A$2:$A$2256,Results!I$2:I$2256,"")</f>
        <v>0</v>
      </c>
      <c r="AO1683" s="2">
        <f>_xlfn.XLOOKUP($A1683,Results!$A$2:$A$2256,Results!J$2:J$2256,"")</f>
        <v>0</v>
      </c>
      <c r="AP1683" s="2">
        <f>_xlfn.XLOOKUP($A1683,Results!$A$2:$A$2256,Results!K$2:K$2256,"")</f>
        <v>0</v>
      </c>
      <c r="AQ1683" s="2">
        <f>_xlfn.XLOOKUP($A1683,Results!$A$2:$A$2256,Results!L$2:L$2256,"")</f>
        <v>0</v>
      </c>
      <c r="AR1683" s="2">
        <f>_xlfn.XLOOKUP($A1683,Results!$A$2:$A$2256,Results!M$2:M$2256,"")</f>
        <v>0</v>
      </c>
      <c r="AS1683" s="2">
        <f>_xlfn.XLOOKUP($A1683,Results!$A$2:$A$2256,Results!N$2:N$2256,"")</f>
        <v>0</v>
      </c>
      <c r="AT1683" s="2" t="str">
        <f>_xlfn.XLOOKUP($A1683,Results!$A$2:$A$2256,Results!O$2:O$2256,"")</f>
        <v>BERK TEK</v>
      </c>
      <c r="AU1683" s="2" t="str">
        <f>_xlfn.XLOOKUP($A1683,Results!$A$2:$A$2256,Results!P$2:P$2256,"")</f>
        <v>BERK-TEK LLC</v>
      </c>
      <c r="AV1683" s="2" t="str">
        <f>_xlfn.XLOOKUP($A1683,Results!$A$2:$A$2256,Results!Q$2:Q$2256,"")</f>
        <v>SINGLE_MATCH</v>
      </c>
      <c r="AW1683" s="2">
        <f>_xlfn.XLOOKUP($A1683,Results!$A$2:$A$2256,Results!R$2:R$2256,"")</f>
        <v>0</v>
      </c>
      <c r="AX1683" s="2">
        <f>_xlfn.XLOOKUP($A1683,Results!$A$2:$A$2256,Results!S$2:S$2256,"")</f>
        <v>0</v>
      </c>
      <c r="AY1683" s="2">
        <f>_xlfn.XLOOKUP($A1683,Results!$A$2:$A$2256,Results!T$2:T$2256,"")</f>
        <v>100</v>
      </c>
      <c r="AZ1683" s="2">
        <f>_xlfn.XLOOKUP($A1683,Results!$A$2:$A$2256,Results!U$2:U$2256,"")</f>
        <v>0</v>
      </c>
      <c r="BA1683" s="2" t="str">
        <f>_xlfn.XLOOKUP($A1683,Results!$A$2:$A$2256,Results!V$2:V$2256,"")</f>
        <v>PRIORITY WIRE &amp; CABLE</v>
      </c>
      <c r="BB1683" s="2">
        <f>_xlfn.XLOOKUP($A1683,Results!$A$2:$A$2256,Results!W$2:W$2256,"")</f>
        <v>77</v>
      </c>
      <c r="BC1683" s="2">
        <f>_xlfn.XLOOKUP($A1683,Results!$A$2:$A$2256,Results!X$2:X$2256,"")</f>
        <v>26121600</v>
      </c>
      <c r="BD1683" s="2">
        <f>_xlfn.XLOOKUP($A1683,Results!$A$2:$A$2256,Results!Y$2:Y$2256,"")</f>
        <v>77</v>
      </c>
      <c r="BE1683" s="2" t="b">
        <f>_xlfn.XLOOKUP($A1683,Results!$A$2:$A$2256,Results!Z$2:Z$2256,"")</f>
        <v>1</v>
      </c>
    </row>
    <row r="1684" spans="1:57" ht="38.25" customHeight="1" x14ac:dyDescent="0.3">
      <c r="A1684">
        <v>907361</v>
      </c>
      <c r="B1684">
        <v>281434</v>
      </c>
      <c r="C1684" t="s">
        <v>36</v>
      </c>
      <c r="D1684">
        <v>9341435446</v>
      </c>
      <c r="E1684" s="2" t="str">
        <f>VLOOKUP(F1684,'RPA Vendor Data '!F$1:$G$2418,2)</f>
        <v>GRAYBAR ELECTRIC CO. INC.</v>
      </c>
      <c r="F1684" s="2">
        <v>11471</v>
      </c>
      <c r="G1684" s="2">
        <v>1</v>
      </c>
      <c r="H1684" t="s">
        <v>5250</v>
      </c>
      <c r="I1684">
        <v>6000</v>
      </c>
      <c r="J1684" t="s">
        <v>98</v>
      </c>
      <c r="K1684" t="s">
        <v>98</v>
      </c>
      <c r="L1684">
        <v>243.84</v>
      </c>
      <c r="M1684" s="2" t="s">
        <v>5251</v>
      </c>
      <c r="N1684" s="85" t="s">
        <v>5252</v>
      </c>
      <c r="O1684" t="s">
        <v>36</v>
      </c>
      <c r="P1684" t="s">
        <v>5253</v>
      </c>
      <c r="Q1684" t="s">
        <v>36</v>
      </c>
      <c r="R1684">
        <v>1463.04</v>
      </c>
      <c r="S1684" s="1">
        <v>45744.292254976863</v>
      </c>
      <c r="T1684" t="s">
        <v>42</v>
      </c>
      <c r="U1684" s="1">
        <v>45744.065972222219</v>
      </c>
      <c r="V1684" t="s">
        <v>43</v>
      </c>
      <c r="W1684" t="s">
        <v>36</v>
      </c>
      <c r="X1684">
        <v>0</v>
      </c>
      <c r="Y1684" t="s">
        <v>726</v>
      </c>
      <c r="Z1684">
        <v>363.71</v>
      </c>
      <c r="AA1684" t="s">
        <v>36</v>
      </c>
      <c r="AB1684">
        <v>31</v>
      </c>
      <c r="AC1684" t="s">
        <v>5254</v>
      </c>
      <c r="AD1684" t="s">
        <v>5254</v>
      </c>
      <c r="AE1684" t="s">
        <v>45</v>
      </c>
      <c r="AF1684" s="44">
        <v>26121609</v>
      </c>
      <c r="AG1684" s="18" t="s">
        <v>5255</v>
      </c>
      <c r="AH1684" s="18"/>
      <c r="AI1684" s="2" t="s">
        <v>48</v>
      </c>
      <c r="AJ1684" s="2" t="e">
        <f>VLOOKUP(A1684,'Classification Test Result'!$A$2:$D$2428,4,FALSE)</f>
        <v>#N/A</v>
      </c>
      <c r="AL1684" s="2">
        <f>_xlfn.XLOOKUP($A1684,Results!$A$2:$A$2256,Results!G$2:G$2256,"")</f>
        <v>0</v>
      </c>
      <c r="AM1684" s="2">
        <f>_xlfn.XLOOKUP($A1684,Results!$A$2:$A$2256,Results!H$2:H$2256,"")</f>
        <v>0</v>
      </c>
      <c r="AN1684" s="2">
        <f>_xlfn.XLOOKUP($A1684,Results!$A$2:$A$2256,Results!I$2:I$2256,"")</f>
        <v>0</v>
      </c>
      <c r="AO1684" s="2">
        <f>_xlfn.XLOOKUP($A1684,Results!$A$2:$A$2256,Results!J$2:J$2256,"")</f>
        <v>0</v>
      </c>
      <c r="AP1684" s="2">
        <f>_xlfn.XLOOKUP($A1684,Results!$A$2:$A$2256,Results!K$2:K$2256,"")</f>
        <v>0</v>
      </c>
      <c r="AQ1684" s="2">
        <f>_xlfn.XLOOKUP($A1684,Results!$A$2:$A$2256,Results!L$2:L$2256,"")</f>
        <v>0</v>
      </c>
      <c r="AR1684" s="2">
        <f>_xlfn.XLOOKUP($A1684,Results!$A$2:$A$2256,Results!M$2:M$2256,"")</f>
        <v>0</v>
      </c>
      <c r="AS1684" s="2">
        <f>_xlfn.XLOOKUP($A1684,Results!$A$2:$A$2256,Results!N$2:N$2256,"")</f>
        <v>0</v>
      </c>
      <c r="AT1684" s="2" t="str">
        <f>_xlfn.XLOOKUP($A1684,Results!$A$2:$A$2256,Results!O$2:O$2256,"")</f>
        <v>BERK TEK</v>
      </c>
      <c r="AU1684" s="2" t="str">
        <f>_xlfn.XLOOKUP($A1684,Results!$A$2:$A$2256,Results!P$2:P$2256,"")</f>
        <v>BERK-TEK LLC</v>
      </c>
      <c r="AV1684" s="2" t="str">
        <f>_xlfn.XLOOKUP($A1684,Results!$A$2:$A$2256,Results!Q$2:Q$2256,"")</f>
        <v>SINGLE_MATCH</v>
      </c>
      <c r="AW1684" s="2">
        <f>_xlfn.XLOOKUP($A1684,Results!$A$2:$A$2256,Results!R$2:R$2256,"")</f>
        <v>0</v>
      </c>
      <c r="AX1684" s="2">
        <f>_xlfn.XLOOKUP($A1684,Results!$A$2:$A$2256,Results!S$2:S$2256,"")</f>
        <v>0</v>
      </c>
      <c r="AY1684" s="2">
        <f>_xlfn.XLOOKUP($A1684,Results!$A$2:$A$2256,Results!T$2:T$2256,"")</f>
        <v>100</v>
      </c>
      <c r="AZ1684" s="2">
        <f>_xlfn.XLOOKUP($A1684,Results!$A$2:$A$2256,Results!U$2:U$2256,"")</f>
        <v>0</v>
      </c>
      <c r="BA1684" s="2" t="str">
        <f>_xlfn.XLOOKUP($A1684,Results!$A$2:$A$2256,Results!V$2:V$2256,"")</f>
        <v>PRIORITY WIRE &amp; CABLE</v>
      </c>
      <c r="BB1684" s="2">
        <f>_xlfn.XLOOKUP($A1684,Results!$A$2:$A$2256,Results!W$2:W$2256,"")</f>
        <v>77</v>
      </c>
      <c r="BC1684" s="2">
        <f>_xlfn.XLOOKUP($A1684,Results!$A$2:$A$2256,Results!X$2:X$2256,"")</f>
        <v>26121600</v>
      </c>
      <c r="BD1684" s="2">
        <f>_xlfn.XLOOKUP($A1684,Results!$A$2:$A$2256,Results!Y$2:Y$2256,"")</f>
        <v>77</v>
      </c>
      <c r="BE1684" s="2" t="b">
        <f>_xlfn.XLOOKUP($A1684,Results!$A$2:$A$2256,Results!Z$2:Z$2256,"")</f>
        <v>1</v>
      </c>
    </row>
    <row r="1685" spans="1:57" ht="38.25" customHeight="1" x14ac:dyDescent="0.3">
      <c r="A1685">
        <v>907362</v>
      </c>
      <c r="B1685">
        <v>281436</v>
      </c>
      <c r="C1685" t="s">
        <v>36</v>
      </c>
      <c r="D1685">
        <v>9341438920</v>
      </c>
      <c r="E1685" s="2" t="str">
        <f>VLOOKUP(F1685,'RPA Vendor Data '!F$1:$G$2418,2)</f>
        <v>GRAYBAR ELECTRIC CO. INC.</v>
      </c>
      <c r="F1685" s="2">
        <v>11471</v>
      </c>
      <c r="G1685" s="2">
        <v>8</v>
      </c>
      <c r="H1685" t="s">
        <v>5256</v>
      </c>
      <c r="I1685">
        <v>3</v>
      </c>
      <c r="J1685">
        <v>1</v>
      </c>
      <c r="K1685" t="s">
        <v>39</v>
      </c>
      <c r="L1685">
        <v>38.49</v>
      </c>
      <c r="M1685" s="2" t="s">
        <v>5257</v>
      </c>
      <c r="N1685" s="85">
        <v>11140671</v>
      </c>
      <c r="O1685" t="s">
        <v>36</v>
      </c>
      <c r="P1685" t="s">
        <v>36</v>
      </c>
      <c r="Q1685" t="s">
        <v>36</v>
      </c>
      <c r="R1685">
        <v>115.47</v>
      </c>
      <c r="S1685" s="1">
        <v>45744.292166087973</v>
      </c>
      <c r="T1685" t="s">
        <v>42</v>
      </c>
      <c r="U1685" s="1">
        <v>45744.066666666673</v>
      </c>
      <c r="V1685" t="s">
        <v>43</v>
      </c>
      <c r="W1685" t="s">
        <v>36</v>
      </c>
      <c r="X1685">
        <v>0</v>
      </c>
      <c r="Y1685">
        <v>201</v>
      </c>
      <c r="Z1685" t="s">
        <v>36</v>
      </c>
      <c r="AA1685" t="s">
        <v>36</v>
      </c>
      <c r="AB1685" t="s">
        <v>36</v>
      </c>
      <c r="AC1685" t="s">
        <v>5254</v>
      </c>
      <c r="AD1685" t="s">
        <v>5254</v>
      </c>
      <c r="AE1685" t="s">
        <v>45</v>
      </c>
      <c r="AF1685" s="44" t="s">
        <v>46</v>
      </c>
      <c r="AG1685" s="18" t="s">
        <v>5258</v>
      </c>
      <c r="AI1685" s="2" t="s">
        <v>48</v>
      </c>
      <c r="AJ1685" s="2" t="e">
        <f>VLOOKUP(A1685,'Classification Test Result'!$A$2:$D$2428,4,FALSE)</f>
        <v>#N/A</v>
      </c>
      <c r="AL1685" s="2">
        <f>_xlfn.XLOOKUP($A1685,Results!$A$2:$A$2256,Results!G$2:G$2256,"")</f>
        <v>0</v>
      </c>
      <c r="AM1685" s="2">
        <f>_xlfn.XLOOKUP($A1685,Results!$A$2:$A$2256,Results!H$2:H$2256,"")</f>
        <v>0</v>
      </c>
      <c r="AN1685" s="2">
        <f>_xlfn.XLOOKUP($A1685,Results!$A$2:$A$2256,Results!I$2:I$2256,"")</f>
        <v>0</v>
      </c>
      <c r="AO1685" s="2">
        <f>_xlfn.XLOOKUP($A1685,Results!$A$2:$A$2256,Results!J$2:J$2256,"")</f>
        <v>0</v>
      </c>
      <c r="AP1685" s="2">
        <f>_xlfn.XLOOKUP($A1685,Results!$A$2:$A$2256,Results!K$2:K$2256,"")</f>
        <v>0</v>
      </c>
      <c r="AQ1685" s="2">
        <f>_xlfn.XLOOKUP($A1685,Results!$A$2:$A$2256,Results!L$2:L$2256,"")</f>
        <v>0</v>
      </c>
      <c r="AR1685" s="2">
        <f>_xlfn.XLOOKUP($A1685,Results!$A$2:$A$2256,Results!M$2:M$2256,"")</f>
        <v>0</v>
      </c>
      <c r="AS1685" s="2">
        <f>_xlfn.XLOOKUP($A1685,Results!$A$2:$A$2256,Results!N$2:N$2256,"")</f>
        <v>0</v>
      </c>
      <c r="AT1685" s="2" t="str">
        <f>_xlfn.XLOOKUP($A1685,Results!$A$2:$A$2256,Results!O$2:O$2256,"")</f>
        <v>BERK TEK</v>
      </c>
      <c r="AU1685" s="2" t="str">
        <f>_xlfn.XLOOKUP($A1685,Results!$A$2:$A$2256,Results!P$2:P$2256,"")</f>
        <v>BERK-TEK LLC</v>
      </c>
      <c r="AV1685" s="2" t="str">
        <f>_xlfn.XLOOKUP($A1685,Results!$A$2:$A$2256,Results!Q$2:Q$2256,"")</f>
        <v>SINGLE_MATCH</v>
      </c>
      <c r="AW1685" s="2">
        <f>_xlfn.XLOOKUP($A1685,Results!$A$2:$A$2256,Results!R$2:R$2256,"")</f>
        <v>0</v>
      </c>
      <c r="AX1685" s="2">
        <f>_xlfn.XLOOKUP($A1685,Results!$A$2:$A$2256,Results!S$2:S$2256,"")</f>
        <v>0</v>
      </c>
      <c r="AY1685" s="2">
        <f>_xlfn.XLOOKUP($A1685,Results!$A$2:$A$2256,Results!T$2:T$2256,"")</f>
        <v>100</v>
      </c>
      <c r="AZ1685" s="2">
        <f>_xlfn.XLOOKUP($A1685,Results!$A$2:$A$2256,Results!U$2:U$2256,"")</f>
        <v>0</v>
      </c>
      <c r="BA1685" s="2">
        <f>_xlfn.XLOOKUP($A1685,Results!$A$2:$A$2256,Results!V$2:V$2256,"")</f>
        <v>0</v>
      </c>
      <c r="BB1685" s="2">
        <f>_xlfn.XLOOKUP($A1685,Results!$A$2:$A$2256,Results!W$2:W$2256,"")</f>
        <v>0</v>
      </c>
      <c r="BC1685" s="2">
        <f>_xlfn.XLOOKUP($A1685,Results!$A$2:$A$2256,Results!X$2:X$2256,"")</f>
        <v>0</v>
      </c>
      <c r="BD1685" s="2">
        <f>_xlfn.XLOOKUP($A1685,Results!$A$2:$A$2256,Results!Y$2:Y$2256,"")</f>
        <v>0</v>
      </c>
      <c r="BE1685" s="2">
        <f>_xlfn.XLOOKUP($A1685,Results!$A$2:$A$2256,Results!Z$2:Z$2256,"")</f>
        <v>0</v>
      </c>
    </row>
    <row r="1686" spans="1:57" ht="38.25" customHeight="1" x14ac:dyDescent="0.3">
      <c r="A1686">
        <v>907363</v>
      </c>
      <c r="B1686">
        <v>282040</v>
      </c>
      <c r="C1686" t="s">
        <v>36</v>
      </c>
      <c r="D1686" t="s">
        <v>416</v>
      </c>
      <c r="E1686" s="2" t="str">
        <f>VLOOKUP(F1686,'RPA Vendor Data '!F$1:$G$2418,2)</f>
        <v>EDGES ELECTRICAL GROUP</v>
      </c>
      <c r="F1686" s="2">
        <v>16768</v>
      </c>
      <c r="G1686" s="2">
        <v>7</v>
      </c>
      <c r="H1686" t="s">
        <v>5259</v>
      </c>
      <c r="I1686">
        <v>1</v>
      </c>
      <c r="J1686" t="s">
        <v>65</v>
      </c>
      <c r="K1686" t="s">
        <v>39</v>
      </c>
      <c r="L1686">
        <v>30.489000000000001</v>
      </c>
      <c r="M1686" s="2" t="s">
        <v>5177</v>
      </c>
      <c r="N1686" s="85" t="s">
        <v>5260</v>
      </c>
      <c r="O1686" t="s">
        <v>36</v>
      </c>
      <c r="P1686" t="s">
        <v>36</v>
      </c>
      <c r="Q1686" t="s">
        <v>36</v>
      </c>
      <c r="R1686">
        <v>30.49</v>
      </c>
      <c r="S1686" s="1">
        <v>45744.937824687499</v>
      </c>
      <c r="T1686" t="s">
        <v>42</v>
      </c>
      <c r="U1686" s="1">
        <v>45744.710416666669</v>
      </c>
      <c r="V1686" t="s">
        <v>43</v>
      </c>
      <c r="W1686" t="s">
        <v>36</v>
      </c>
      <c r="X1686">
        <v>0</v>
      </c>
      <c r="Y1686">
        <v>0</v>
      </c>
      <c r="Z1686">
        <v>30.49</v>
      </c>
      <c r="AA1686" t="s">
        <v>36</v>
      </c>
      <c r="AB1686">
        <v>192</v>
      </c>
      <c r="AC1686" t="s">
        <v>1932</v>
      </c>
      <c r="AD1686" t="s">
        <v>1932</v>
      </c>
      <c r="AE1686" t="s">
        <v>45</v>
      </c>
      <c r="AF1686" s="44">
        <v>39121321</v>
      </c>
      <c r="AG1686" s="18" t="s">
        <v>5261</v>
      </c>
      <c r="AI1686" s="2" t="s">
        <v>48</v>
      </c>
      <c r="AJ1686" s="2" t="e">
        <f>VLOOKUP(A1686,'Classification Test Result'!$A$2:$D$2428,4,FALSE)</f>
        <v>#N/A</v>
      </c>
      <c r="AL1686" s="2">
        <f>_xlfn.XLOOKUP($A1686,Results!$A$2:$A$2256,Results!G$2:G$2256,"")</f>
        <v>0</v>
      </c>
      <c r="AM1686" s="2">
        <f>_xlfn.XLOOKUP($A1686,Results!$A$2:$A$2256,Results!H$2:H$2256,"")</f>
        <v>0</v>
      </c>
      <c r="AN1686" s="2">
        <f>_xlfn.XLOOKUP($A1686,Results!$A$2:$A$2256,Results!I$2:I$2256,"")</f>
        <v>0</v>
      </c>
      <c r="AO1686" s="2">
        <f>_xlfn.XLOOKUP($A1686,Results!$A$2:$A$2256,Results!J$2:J$2256,"")</f>
        <v>0</v>
      </c>
      <c r="AP1686" s="2">
        <f>_xlfn.XLOOKUP($A1686,Results!$A$2:$A$2256,Results!K$2:K$2256,"")</f>
        <v>0</v>
      </c>
      <c r="AQ1686" s="2">
        <f>_xlfn.XLOOKUP($A1686,Results!$A$2:$A$2256,Results!L$2:L$2256,"")</f>
        <v>0</v>
      </c>
      <c r="AR1686" s="2">
        <f>_xlfn.XLOOKUP($A1686,Results!$A$2:$A$2256,Results!M$2:M$2256,"")</f>
        <v>0</v>
      </c>
      <c r="AS1686" s="2">
        <f>_xlfn.XLOOKUP($A1686,Results!$A$2:$A$2256,Results!N$2:N$2256,"")</f>
        <v>0</v>
      </c>
      <c r="AT1686" s="2" t="str">
        <f>_xlfn.XLOOKUP($A1686,Results!$A$2:$A$2256,Results!O$2:O$2256,"")</f>
        <v>B-LINE</v>
      </c>
      <c r="AU1686" s="2" t="str">
        <f>_xlfn.XLOOKUP($A1686,Results!$A$2:$A$2256,Results!P$2:P$2256,"")</f>
        <v>BENC</v>
      </c>
      <c r="AV1686" s="2" t="str">
        <f>_xlfn.XLOOKUP($A1686,Results!$A$2:$A$2256,Results!Q$2:Q$2256,"")</f>
        <v>SINGLE_MATCH</v>
      </c>
      <c r="AW1686" s="2">
        <f>_xlfn.XLOOKUP($A1686,Results!$A$2:$A$2256,Results!R$2:R$2256,"")</f>
        <v>0</v>
      </c>
      <c r="AX1686" s="2">
        <f>_xlfn.XLOOKUP($A1686,Results!$A$2:$A$2256,Results!S$2:S$2256,"")</f>
        <v>0</v>
      </c>
      <c r="AY1686" s="2">
        <f>_xlfn.XLOOKUP($A1686,Results!$A$2:$A$2256,Results!T$2:T$2256,"")</f>
        <v>75</v>
      </c>
      <c r="AZ1686" s="2">
        <f>_xlfn.XLOOKUP($A1686,Results!$A$2:$A$2256,Results!U$2:U$2256,"")</f>
        <v>0</v>
      </c>
      <c r="BA1686" s="2" t="str">
        <f>_xlfn.XLOOKUP($A1686,Results!$A$2:$A$2256,Results!V$2:V$2256,"")</f>
        <v>EATON</v>
      </c>
      <c r="BB1686" s="2">
        <f>_xlfn.XLOOKUP($A1686,Results!$A$2:$A$2256,Results!W$2:W$2256,"")</f>
        <v>86</v>
      </c>
      <c r="BC1686" s="2">
        <f>_xlfn.XLOOKUP($A1686,Results!$A$2:$A$2256,Results!X$2:X$2256,"")</f>
        <v>39121311</v>
      </c>
      <c r="BD1686" s="2">
        <f>_xlfn.XLOOKUP($A1686,Results!$A$2:$A$2256,Results!Y$2:Y$2256,"")</f>
        <v>86</v>
      </c>
      <c r="BE1686" s="2" t="b">
        <f>_xlfn.XLOOKUP($A1686,Results!$A$2:$A$2256,Results!Z$2:Z$2256,"")</f>
        <v>1</v>
      </c>
    </row>
    <row r="1687" spans="1:57" ht="38.25" customHeight="1" x14ac:dyDescent="0.3">
      <c r="A1687">
        <v>907364</v>
      </c>
      <c r="B1687">
        <v>282040</v>
      </c>
      <c r="C1687" t="s">
        <v>36</v>
      </c>
      <c r="D1687" t="s">
        <v>416</v>
      </c>
      <c r="E1687" s="2" t="str">
        <f>VLOOKUP(F1687,'RPA Vendor Data '!F$1:$G$2418,2)</f>
        <v>EDGES ELECTRICAL GROUP</v>
      </c>
      <c r="F1687" s="2">
        <v>16768</v>
      </c>
      <c r="G1687" s="2">
        <v>6</v>
      </c>
      <c r="H1687" t="s">
        <v>5262</v>
      </c>
      <c r="I1687">
        <v>1</v>
      </c>
      <c r="J1687" t="s">
        <v>65</v>
      </c>
      <c r="K1687" t="s">
        <v>39</v>
      </c>
      <c r="L1687">
        <v>12.581</v>
      </c>
      <c r="M1687" s="2" t="s">
        <v>5263</v>
      </c>
      <c r="N1687" s="85" t="s">
        <v>5264</v>
      </c>
      <c r="O1687" t="s">
        <v>36</v>
      </c>
      <c r="P1687" t="s">
        <v>5265</v>
      </c>
      <c r="Q1687" t="s">
        <v>36</v>
      </c>
      <c r="R1687">
        <v>12.58</v>
      </c>
      <c r="S1687" s="1">
        <v>45744.937855208344</v>
      </c>
      <c r="T1687" t="s">
        <v>42</v>
      </c>
      <c r="U1687" s="1">
        <v>45744.709722222222</v>
      </c>
      <c r="V1687" t="s">
        <v>43</v>
      </c>
      <c r="W1687" t="s">
        <v>36</v>
      </c>
      <c r="X1687">
        <v>0</v>
      </c>
      <c r="Y1687">
        <v>0</v>
      </c>
      <c r="Z1687">
        <v>12.58</v>
      </c>
      <c r="AA1687" t="s">
        <v>36</v>
      </c>
      <c r="AB1687">
        <v>192</v>
      </c>
      <c r="AC1687" t="s">
        <v>1932</v>
      </c>
      <c r="AD1687" t="s">
        <v>1932</v>
      </c>
      <c r="AE1687" t="s">
        <v>45</v>
      </c>
      <c r="AF1687" s="44">
        <v>39121311</v>
      </c>
      <c r="AG1687" s="18" t="s">
        <v>5266</v>
      </c>
      <c r="AI1687" s="2" t="s">
        <v>48</v>
      </c>
      <c r="AJ1687" s="2" t="e">
        <f>VLOOKUP(A1687,'Classification Test Result'!$A$2:$D$2428,4,FALSE)</f>
        <v>#N/A</v>
      </c>
      <c r="AL1687" s="2">
        <f>_xlfn.XLOOKUP($A1687,Results!$A$2:$A$2256,Results!G$2:G$2256,"")</f>
        <v>0</v>
      </c>
      <c r="AM1687" s="2">
        <f>_xlfn.XLOOKUP($A1687,Results!$A$2:$A$2256,Results!H$2:H$2256,"")</f>
        <v>0</v>
      </c>
      <c r="AN1687" s="2">
        <f>_xlfn.XLOOKUP($A1687,Results!$A$2:$A$2256,Results!I$2:I$2256,"")</f>
        <v>0</v>
      </c>
      <c r="AO1687" s="2">
        <f>_xlfn.XLOOKUP($A1687,Results!$A$2:$A$2256,Results!J$2:J$2256,"")</f>
        <v>0</v>
      </c>
      <c r="AP1687" s="2">
        <f>_xlfn.XLOOKUP($A1687,Results!$A$2:$A$2256,Results!K$2:K$2256,"")</f>
        <v>0</v>
      </c>
      <c r="AQ1687" s="2">
        <f>_xlfn.XLOOKUP($A1687,Results!$A$2:$A$2256,Results!L$2:L$2256,"")</f>
        <v>0</v>
      </c>
      <c r="AR1687" s="2">
        <f>_xlfn.XLOOKUP($A1687,Results!$A$2:$A$2256,Results!M$2:M$2256,"")</f>
        <v>0</v>
      </c>
      <c r="AS1687" s="2">
        <f>_xlfn.XLOOKUP($A1687,Results!$A$2:$A$2256,Results!N$2:N$2256,"")</f>
        <v>0</v>
      </c>
      <c r="AT1687" s="2" t="str">
        <f>_xlfn.XLOOKUP($A1687,Results!$A$2:$A$2256,Results!O$2:O$2256,"")</f>
        <v>B-LINE</v>
      </c>
      <c r="AU1687" s="2" t="str">
        <f>_xlfn.XLOOKUP($A1687,Results!$A$2:$A$2256,Results!P$2:P$2256,"")</f>
        <v>BENC</v>
      </c>
      <c r="AV1687" s="2" t="str">
        <f>_xlfn.XLOOKUP($A1687,Results!$A$2:$A$2256,Results!Q$2:Q$2256,"")</f>
        <v>SINGLE_MATCH</v>
      </c>
      <c r="AW1687" s="2">
        <f>_xlfn.XLOOKUP($A1687,Results!$A$2:$A$2256,Results!R$2:R$2256,"")</f>
        <v>0</v>
      </c>
      <c r="AX1687" s="2">
        <f>_xlfn.XLOOKUP($A1687,Results!$A$2:$A$2256,Results!S$2:S$2256,"")</f>
        <v>0</v>
      </c>
      <c r="AY1687" s="2">
        <f>_xlfn.XLOOKUP($A1687,Results!$A$2:$A$2256,Results!T$2:T$2256,"")</f>
        <v>75</v>
      </c>
      <c r="AZ1687" s="2">
        <f>_xlfn.XLOOKUP($A1687,Results!$A$2:$A$2256,Results!U$2:U$2256,"")</f>
        <v>0</v>
      </c>
      <c r="BA1687" s="2" t="str">
        <f>_xlfn.XLOOKUP($A1687,Results!$A$2:$A$2256,Results!V$2:V$2256,"")</f>
        <v>EATON</v>
      </c>
      <c r="BB1687" s="2">
        <f>_xlfn.XLOOKUP($A1687,Results!$A$2:$A$2256,Results!W$2:W$2256,"")</f>
        <v>81</v>
      </c>
      <c r="BC1687" s="2">
        <f>_xlfn.XLOOKUP($A1687,Results!$A$2:$A$2256,Results!X$2:X$2256,"")</f>
        <v>39121300</v>
      </c>
      <c r="BD1687" s="2">
        <f>_xlfn.XLOOKUP($A1687,Results!$A$2:$A$2256,Results!Y$2:Y$2256,"")</f>
        <v>81</v>
      </c>
      <c r="BE1687" s="2" t="b">
        <f>_xlfn.XLOOKUP($A1687,Results!$A$2:$A$2256,Results!Z$2:Z$2256,"")</f>
        <v>1</v>
      </c>
    </row>
    <row r="1688" spans="1:57" ht="38.25" customHeight="1" x14ac:dyDescent="0.3">
      <c r="A1688">
        <v>907365</v>
      </c>
      <c r="B1688">
        <v>281519</v>
      </c>
      <c r="C1688" t="s">
        <v>36</v>
      </c>
      <c r="D1688" t="s">
        <v>721</v>
      </c>
      <c r="E1688" s="2" t="str">
        <f>VLOOKUP(F1688,'RPA Vendor Data '!F$1:$G$2418,2)</f>
        <v>EDGES ELECTRICAL GROUP</v>
      </c>
      <c r="F1688" s="2">
        <v>16768</v>
      </c>
      <c r="G1688" s="2">
        <v>2</v>
      </c>
      <c r="H1688" t="s">
        <v>5267</v>
      </c>
      <c r="I1688">
        <v>2</v>
      </c>
      <c r="J1688" t="s">
        <v>65</v>
      </c>
      <c r="K1688" t="s">
        <v>39</v>
      </c>
      <c r="L1688">
        <v>61.286999999999999</v>
      </c>
      <c r="M1688" s="2" t="s">
        <v>5177</v>
      </c>
      <c r="N1688" s="85" t="s">
        <v>5268</v>
      </c>
      <c r="O1688" t="s">
        <v>36</v>
      </c>
      <c r="P1688" t="s">
        <v>36</v>
      </c>
      <c r="Q1688" t="s">
        <v>36</v>
      </c>
      <c r="R1688">
        <v>122.57</v>
      </c>
      <c r="S1688" s="1">
        <v>45744.438336689818</v>
      </c>
      <c r="T1688" t="s">
        <v>42</v>
      </c>
      <c r="U1688" s="1">
        <v>45744.213888888888</v>
      </c>
      <c r="V1688" t="s">
        <v>43</v>
      </c>
      <c r="W1688" t="s">
        <v>36</v>
      </c>
      <c r="X1688">
        <v>0</v>
      </c>
      <c r="Y1688" t="s">
        <v>726</v>
      </c>
      <c r="Z1688">
        <v>61.29</v>
      </c>
      <c r="AA1688" t="s">
        <v>36</v>
      </c>
      <c r="AB1688">
        <v>192</v>
      </c>
      <c r="AC1688" t="s">
        <v>1932</v>
      </c>
      <c r="AD1688" t="s">
        <v>1932</v>
      </c>
      <c r="AE1688" t="s">
        <v>45</v>
      </c>
      <c r="AF1688" s="44">
        <v>39121324</v>
      </c>
      <c r="AG1688" s="18" t="s">
        <v>5269</v>
      </c>
      <c r="AI1688" s="2" t="s">
        <v>48</v>
      </c>
      <c r="AJ1688" s="2" t="e">
        <f>VLOOKUP(A1688,'Classification Test Result'!$A$2:$D$2428,4,FALSE)</f>
        <v>#N/A</v>
      </c>
      <c r="AL1688" s="2">
        <f>_xlfn.XLOOKUP($A1688,Results!$A$2:$A$2256,Results!G$2:G$2256,"")</f>
        <v>337648</v>
      </c>
      <c r="AM1688" s="2" t="str">
        <f>_xlfn.XLOOKUP($A1688,Results!$A$2:$A$2256,Results!H$2:H$2256,"")</f>
        <v>16166SCNK</v>
      </c>
      <c r="AN1688" s="2" t="str">
        <f>_xlfn.XLOOKUP($A1688,Results!$A$2:$A$2256,Results!I$2:I$2256,"")</f>
        <v>BLINE</v>
      </c>
      <c r="AO1688" s="2">
        <f>_xlfn.XLOOKUP($A1688,Results!$A$2:$A$2256,Results!J$2:J$2256,"")</f>
        <v>782051338256</v>
      </c>
      <c r="AP1688" s="2">
        <f>_xlfn.XLOOKUP($A1688,Results!$A$2:$A$2256,Results!K$2:K$2256,"")</f>
        <v>39121303</v>
      </c>
      <c r="AQ1688" s="2" t="str">
        <f>_xlfn.XLOOKUP($A1688,Results!$A$2:$A$2256,Results!L$2:L$2256,"")</f>
        <v>AK10238826</v>
      </c>
      <c r="AR1688" s="2">
        <f>_xlfn.XLOOKUP($A1688,Results!$A$2:$A$2256,Results!M$2:M$2256,"")</f>
        <v>212733</v>
      </c>
      <c r="AS1688" s="2" t="str">
        <f>_xlfn.XLOOKUP($A1688,Results!$A$2:$A$2256,Results!N$2:N$2256,"")</f>
        <v>BLINE2 16166-SC-NK NEMA1 SC ENCL</v>
      </c>
      <c r="AT1688" s="2" t="str">
        <f>_xlfn.XLOOKUP($A1688,Results!$A$2:$A$2256,Results!O$2:O$2256,"")</f>
        <v>B-LINE</v>
      </c>
      <c r="AU1688" s="2" t="str">
        <f>_xlfn.XLOOKUP($A1688,Results!$A$2:$A$2256,Results!P$2:P$2256,"")</f>
        <v>BENC</v>
      </c>
      <c r="AV1688" s="2" t="str">
        <f>_xlfn.XLOOKUP($A1688,Results!$A$2:$A$2256,Results!Q$2:Q$2256,"")</f>
        <v>SINGLE_MATCH</v>
      </c>
      <c r="AW1688" s="2" t="str">
        <f>_xlfn.XLOOKUP($A1688,Results!$A$2:$A$2256,Results!R$2:R$2256,"")</f>
        <v>0.8059392925391229</v>
      </c>
      <c r="AX1688" s="2">
        <f>_xlfn.XLOOKUP($A1688,Results!$A$2:$A$2256,Results!S$2:S$2256,"")</f>
        <v>100</v>
      </c>
      <c r="AY1688" s="2">
        <f>_xlfn.XLOOKUP($A1688,Results!$A$2:$A$2256,Results!T$2:T$2256,"")</f>
        <v>100</v>
      </c>
      <c r="AZ1688" s="2">
        <f>_xlfn.XLOOKUP($A1688,Results!$A$2:$A$2256,Results!U$2:U$2256,"")</f>
        <v>100</v>
      </c>
      <c r="BA1688" s="2" t="str">
        <f>_xlfn.XLOOKUP($A1688,Results!$A$2:$A$2256,Results!V$2:V$2256,"")</f>
        <v>EATON</v>
      </c>
      <c r="BB1688" s="2">
        <f>_xlfn.XLOOKUP($A1688,Results!$A$2:$A$2256,Results!W$2:W$2256,"")</f>
        <v>51</v>
      </c>
      <c r="BC1688" s="2">
        <f>_xlfn.XLOOKUP($A1688,Results!$A$2:$A$2256,Results!X$2:X$2256,"")</f>
        <v>39121300</v>
      </c>
      <c r="BD1688" s="2">
        <f>_xlfn.XLOOKUP($A1688,Results!$A$2:$A$2256,Results!Y$2:Y$2256,"")</f>
        <v>85</v>
      </c>
      <c r="BE1688" s="2" t="b">
        <f>_xlfn.XLOOKUP($A1688,Results!$A$2:$A$2256,Results!Z$2:Z$2256,"")</f>
        <v>1</v>
      </c>
    </row>
    <row r="1689" spans="1:57" ht="38.25" customHeight="1" x14ac:dyDescent="0.3">
      <c r="A1689">
        <v>907366</v>
      </c>
      <c r="B1689">
        <v>281793</v>
      </c>
      <c r="C1689" t="s">
        <v>36</v>
      </c>
      <c r="D1689">
        <v>2833704</v>
      </c>
      <c r="F1689" s="2">
        <v>10317</v>
      </c>
      <c r="G1689" s="2">
        <v>3</v>
      </c>
      <c r="H1689" s="2" t="s">
        <v>5271</v>
      </c>
      <c r="I1689">
        <v>11</v>
      </c>
      <c r="J1689" t="s">
        <v>5272</v>
      </c>
      <c r="K1689" t="s">
        <v>39</v>
      </c>
      <c r="L1689">
        <v>350.44</v>
      </c>
      <c r="M1689" s="2" t="s">
        <v>36</v>
      </c>
      <c r="N1689" s="9" t="s">
        <v>36</v>
      </c>
      <c r="O1689" t="s">
        <v>36</v>
      </c>
      <c r="P1689" t="s">
        <v>36</v>
      </c>
      <c r="Q1689" t="s">
        <v>36</v>
      </c>
      <c r="R1689">
        <v>3854.84</v>
      </c>
      <c r="S1689" s="1">
        <v>45744.564018287027</v>
      </c>
      <c r="T1689" t="s">
        <v>42</v>
      </c>
      <c r="U1689" s="1">
        <v>45744.353472222218</v>
      </c>
      <c r="V1689" t="s">
        <v>43</v>
      </c>
      <c r="W1689" t="s">
        <v>36</v>
      </c>
      <c r="X1689">
        <v>0</v>
      </c>
      <c r="Y1689">
        <v>999</v>
      </c>
      <c r="Z1689" t="s">
        <v>36</v>
      </c>
      <c r="AA1689" t="s">
        <v>36</v>
      </c>
      <c r="AB1689" t="s">
        <v>36</v>
      </c>
      <c r="AC1689" t="s">
        <v>49</v>
      </c>
      <c r="AD1689" t="s">
        <v>49</v>
      </c>
      <c r="AE1689" t="s">
        <v>45</v>
      </c>
      <c r="AF1689" s="2"/>
      <c r="AI1689" s="2" t="s">
        <v>165</v>
      </c>
      <c r="AJ1689" s="2" t="e">
        <f>VLOOKUP(A1689,'Classification Test Result'!$A$2:$D$2428,4,FALSE)</f>
        <v>#N/A</v>
      </c>
      <c r="AL1689" s="2">
        <f>_xlfn.XLOOKUP($A1689,Results!$A$2:$A$2256,Results!G$2:G$2256,"")</f>
        <v>0</v>
      </c>
      <c r="AM1689" s="2">
        <f>_xlfn.XLOOKUP($A1689,Results!$A$2:$A$2256,Results!H$2:H$2256,"")</f>
        <v>0</v>
      </c>
      <c r="AN1689" s="2">
        <f>_xlfn.XLOOKUP($A1689,Results!$A$2:$A$2256,Results!I$2:I$2256,"")</f>
        <v>0</v>
      </c>
      <c r="AO1689" s="2">
        <f>_xlfn.XLOOKUP($A1689,Results!$A$2:$A$2256,Results!J$2:J$2256,"")</f>
        <v>0</v>
      </c>
      <c r="AP1689" s="2">
        <f>_xlfn.XLOOKUP($A1689,Results!$A$2:$A$2256,Results!K$2:K$2256,"")</f>
        <v>0</v>
      </c>
      <c r="AQ1689" s="2">
        <f>_xlfn.XLOOKUP($A1689,Results!$A$2:$A$2256,Results!L$2:L$2256,"")</f>
        <v>0</v>
      </c>
      <c r="AR1689" s="2">
        <f>_xlfn.XLOOKUP($A1689,Results!$A$2:$A$2256,Results!M$2:M$2256,"")</f>
        <v>0</v>
      </c>
      <c r="AS1689" s="2">
        <f>_xlfn.XLOOKUP($A1689,Results!$A$2:$A$2256,Results!N$2:N$2256,"")</f>
        <v>0</v>
      </c>
      <c r="AT1689" s="2">
        <f>_xlfn.XLOOKUP($A1689,Results!$A$2:$A$2256,Results!O$2:O$2256,"")</f>
        <v>0</v>
      </c>
      <c r="AU1689" s="2">
        <f>_xlfn.XLOOKUP($A1689,Results!$A$2:$A$2256,Results!P$2:P$2256,"")</f>
        <v>0</v>
      </c>
      <c r="AV1689" s="2">
        <f>_xlfn.XLOOKUP($A1689,Results!$A$2:$A$2256,Results!Q$2:Q$2256,"")</f>
        <v>0</v>
      </c>
      <c r="AW1689" s="2">
        <f>_xlfn.XLOOKUP($A1689,Results!$A$2:$A$2256,Results!R$2:R$2256,"")</f>
        <v>0</v>
      </c>
      <c r="AX1689" s="2">
        <f>_xlfn.XLOOKUP($A1689,Results!$A$2:$A$2256,Results!S$2:S$2256,"")</f>
        <v>0</v>
      </c>
      <c r="AY1689" s="2">
        <f>_xlfn.XLOOKUP($A1689,Results!$A$2:$A$2256,Results!T$2:T$2256,"")</f>
        <v>0</v>
      </c>
      <c r="AZ1689" s="2">
        <f>_xlfn.XLOOKUP($A1689,Results!$A$2:$A$2256,Results!U$2:U$2256,"")</f>
        <v>0</v>
      </c>
      <c r="BA1689" s="2">
        <f>_xlfn.XLOOKUP($A1689,Results!$A$2:$A$2256,Results!V$2:V$2256,"")</f>
        <v>0</v>
      </c>
      <c r="BB1689" s="2">
        <f>_xlfn.XLOOKUP($A1689,Results!$A$2:$A$2256,Results!W$2:W$2256,"")</f>
        <v>0</v>
      </c>
      <c r="BC1689" s="2">
        <f>_xlfn.XLOOKUP($A1689,Results!$A$2:$A$2256,Results!X$2:X$2256,"")</f>
        <v>0</v>
      </c>
      <c r="BD1689" s="2">
        <f>_xlfn.XLOOKUP($A1689,Results!$A$2:$A$2256,Results!Y$2:Y$2256,"")</f>
        <v>0</v>
      </c>
      <c r="BE1689" s="2">
        <f>_xlfn.XLOOKUP($A1689,Results!$A$2:$A$2256,Results!Z$2:Z$2256,"")</f>
        <v>0</v>
      </c>
    </row>
    <row r="1690" spans="1:57" ht="38.25" customHeight="1" x14ac:dyDescent="0.3">
      <c r="A1690">
        <v>907367</v>
      </c>
      <c r="B1690">
        <v>281519</v>
      </c>
      <c r="C1690" t="s">
        <v>36</v>
      </c>
      <c r="D1690" t="s">
        <v>721</v>
      </c>
      <c r="E1690" s="2" t="str">
        <f>VLOOKUP(F1690,'RPA Vendor Data '!F$1:$G$2418,2)</f>
        <v>EDGES ELECTRICAL GROUP</v>
      </c>
      <c r="F1690" s="2">
        <v>16768</v>
      </c>
      <c r="G1690" s="2">
        <v>1</v>
      </c>
      <c r="H1690" t="s">
        <v>5273</v>
      </c>
      <c r="I1690">
        <v>2</v>
      </c>
      <c r="J1690" t="s">
        <v>65</v>
      </c>
      <c r="K1690" t="s">
        <v>39</v>
      </c>
      <c r="L1690">
        <v>33.631999999999998</v>
      </c>
      <c r="M1690" s="2" t="s">
        <v>5177</v>
      </c>
      <c r="N1690" s="85" t="s">
        <v>5222</v>
      </c>
      <c r="O1690" t="s">
        <v>36</v>
      </c>
      <c r="P1690" t="s">
        <v>5223</v>
      </c>
      <c r="Q1690" t="s">
        <v>36</v>
      </c>
      <c r="R1690">
        <v>67.260000000000005</v>
      </c>
      <c r="S1690" s="1">
        <v>45744.438388194438</v>
      </c>
      <c r="T1690" t="s">
        <v>42</v>
      </c>
      <c r="U1690" s="1">
        <v>45744.213888888888</v>
      </c>
      <c r="V1690" t="s">
        <v>43</v>
      </c>
      <c r="W1690" t="s">
        <v>36</v>
      </c>
      <c r="X1690">
        <v>0</v>
      </c>
      <c r="Y1690" t="s">
        <v>726</v>
      </c>
      <c r="Z1690">
        <v>33.630000000000003</v>
      </c>
      <c r="AA1690" t="s">
        <v>36</v>
      </c>
      <c r="AB1690">
        <v>192</v>
      </c>
      <c r="AC1690" t="s">
        <v>1932</v>
      </c>
      <c r="AD1690" t="s">
        <v>1932</v>
      </c>
      <c r="AE1690" t="s">
        <v>45</v>
      </c>
      <c r="AF1690" s="44">
        <v>39121332</v>
      </c>
      <c r="AG1690" s="18" t="s">
        <v>5274</v>
      </c>
      <c r="AI1690" s="2" t="s">
        <v>48</v>
      </c>
      <c r="AJ1690" s="2" t="e">
        <f>VLOOKUP(A1690,'Classification Test Result'!$A$2:$D$2428,4,FALSE)</f>
        <v>#N/A</v>
      </c>
      <c r="AL1690" s="2">
        <f>_xlfn.XLOOKUP($A1690,Results!$A$2:$A$2256,Results!G$2:G$2256,"")</f>
        <v>337132</v>
      </c>
      <c r="AM1690" s="2" t="str">
        <f>_xlfn.XLOOKUP($A1690,Results!$A$2:$A$2256,Results!H$2:H$2256,"")</f>
        <v>12124SCNK</v>
      </c>
      <c r="AN1690" s="2" t="str">
        <f>_xlfn.XLOOKUP($A1690,Results!$A$2:$A$2256,Results!I$2:I$2256,"")</f>
        <v>BLINE</v>
      </c>
      <c r="AO1690" s="2">
        <f>_xlfn.XLOOKUP($A1690,Results!$A$2:$A$2256,Results!J$2:J$2256,"")</f>
        <v>782051225815</v>
      </c>
      <c r="AP1690" s="2">
        <f>_xlfn.XLOOKUP($A1690,Results!$A$2:$A$2256,Results!K$2:K$2256,"")</f>
        <v>39121303</v>
      </c>
      <c r="AQ1690" s="2" t="str">
        <f>_xlfn.XLOOKUP($A1690,Results!$A$2:$A$2256,Results!L$2:L$2256,"")</f>
        <v>AK10238367</v>
      </c>
      <c r="AR1690" s="2">
        <f>_xlfn.XLOOKUP($A1690,Results!$A$2:$A$2256,Results!M$2:M$2256,"")</f>
        <v>136678</v>
      </c>
      <c r="AS1690" s="2" t="str">
        <f>_xlfn.XLOOKUP($A1690,Results!$A$2:$A$2256,Results!N$2:N$2256,"")</f>
        <v>BLINE2 12124SC-NK ENCL W/NO KO</v>
      </c>
      <c r="AT1690" s="2" t="str">
        <f>_xlfn.XLOOKUP($A1690,Results!$A$2:$A$2256,Results!O$2:O$2256,"")</f>
        <v>B-LINE</v>
      </c>
      <c r="AU1690" s="2" t="str">
        <f>_xlfn.XLOOKUP($A1690,Results!$A$2:$A$2256,Results!P$2:P$2256,"")</f>
        <v>BENC</v>
      </c>
      <c r="AV1690" s="2" t="str">
        <f>_xlfn.XLOOKUP($A1690,Results!$A$2:$A$2256,Results!Q$2:Q$2256,"")</f>
        <v>SINGLE_MATCH</v>
      </c>
      <c r="AW1690" s="2" t="str">
        <f>_xlfn.XLOOKUP($A1690,Results!$A$2:$A$2256,Results!R$2:R$2256,"")</f>
        <v>0.8369113721251105</v>
      </c>
      <c r="AX1690" s="2">
        <f>_xlfn.XLOOKUP($A1690,Results!$A$2:$A$2256,Results!S$2:S$2256,"")</f>
        <v>100</v>
      </c>
      <c r="AY1690" s="2">
        <f>_xlfn.XLOOKUP($A1690,Results!$A$2:$A$2256,Results!T$2:T$2256,"")</f>
        <v>100</v>
      </c>
      <c r="AZ1690" s="2">
        <f>_xlfn.XLOOKUP($A1690,Results!$A$2:$A$2256,Results!U$2:U$2256,"")</f>
        <v>100</v>
      </c>
      <c r="BA1690" s="2">
        <f>_xlfn.XLOOKUP($A1690,Results!$A$2:$A$2256,Results!V$2:V$2256,"")</f>
        <v>0</v>
      </c>
      <c r="BB1690" s="2">
        <f>_xlfn.XLOOKUP($A1690,Results!$A$2:$A$2256,Results!W$2:W$2256,"")</f>
        <v>0</v>
      </c>
      <c r="BC1690" s="2">
        <f>_xlfn.XLOOKUP($A1690,Results!$A$2:$A$2256,Results!X$2:X$2256,"")</f>
        <v>39121303</v>
      </c>
      <c r="BD1690" s="2">
        <f>_xlfn.XLOOKUP($A1690,Results!$A$2:$A$2256,Results!Y$2:Y$2256,"")</f>
        <v>86</v>
      </c>
      <c r="BE1690" s="2">
        <f>_xlfn.XLOOKUP($A1690,Results!$A$2:$A$2256,Results!Z$2:Z$2256,"")</f>
        <v>0</v>
      </c>
    </row>
    <row r="1691" spans="1:57" ht="38.25" customHeight="1" x14ac:dyDescent="0.3">
      <c r="A1691">
        <v>907368</v>
      </c>
      <c r="B1691">
        <v>281573</v>
      </c>
      <c r="C1691" t="s">
        <v>36</v>
      </c>
      <c r="D1691" t="s">
        <v>5275</v>
      </c>
      <c r="E1691" s="2" t="str">
        <f>VLOOKUP(F1691,'RPA Vendor Data '!F$1:$G$2418,2)</f>
        <v>CALIFORNIA SERVICE TOOL I</v>
      </c>
      <c r="F1691" s="2">
        <v>16641</v>
      </c>
      <c r="G1691" s="2">
        <v>1</v>
      </c>
      <c r="H1691" t="s">
        <v>5276</v>
      </c>
      <c r="I1691">
        <v>1</v>
      </c>
      <c r="J1691" t="s">
        <v>65</v>
      </c>
      <c r="K1691" t="s">
        <v>39</v>
      </c>
      <c r="L1691">
        <v>1500</v>
      </c>
      <c r="M1691" s="2" t="s">
        <v>3059</v>
      </c>
      <c r="N1691" s="85" t="s">
        <v>5277</v>
      </c>
      <c r="O1691" t="s">
        <v>36</v>
      </c>
      <c r="P1691" t="s">
        <v>36</v>
      </c>
      <c r="Q1691" t="s">
        <v>36</v>
      </c>
      <c r="R1691">
        <v>1500</v>
      </c>
      <c r="S1691" s="1">
        <v>45744.45969560185</v>
      </c>
      <c r="T1691" t="s">
        <v>42</v>
      </c>
      <c r="U1691" s="1">
        <v>45744.245833333327</v>
      </c>
      <c r="V1691" t="s">
        <v>43</v>
      </c>
      <c r="W1691" t="s">
        <v>36</v>
      </c>
      <c r="X1691">
        <v>0</v>
      </c>
      <c r="Y1691">
        <v>999</v>
      </c>
      <c r="Z1691" t="s">
        <v>36</v>
      </c>
      <c r="AA1691" t="s">
        <v>36</v>
      </c>
      <c r="AB1691" t="s">
        <v>36</v>
      </c>
      <c r="AC1691" t="s">
        <v>49</v>
      </c>
      <c r="AD1691" t="s">
        <v>49</v>
      </c>
      <c r="AE1691" t="s">
        <v>45</v>
      </c>
      <c r="AF1691" s="44" t="s">
        <v>46</v>
      </c>
      <c r="AG1691" s="18" t="s">
        <v>5278</v>
      </c>
      <c r="AI1691" s="2" t="s">
        <v>48</v>
      </c>
      <c r="AJ1691" s="2" t="e">
        <f>VLOOKUP(A1691,'Classification Test Result'!$A$2:$D$2428,4,FALSE)</f>
        <v>#N/A</v>
      </c>
      <c r="AL1691" s="2">
        <f>_xlfn.XLOOKUP($A1691,Results!$A$2:$A$2256,Results!G$2:G$2256,"")</f>
        <v>826254</v>
      </c>
      <c r="AM1691" s="2" t="str">
        <f>_xlfn.XLOOKUP($A1691,Results!$A$2:$A$2256,Results!H$2:H$2256,"")</f>
        <v>854DX</v>
      </c>
      <c r="AN1691" s="2" t="str">
        <f>_xlfn.XLOOKUP($A1691,Results!$A$2:$A$2256,Results!I$2:I$2256,"")</f>
        <v>GREENLEE</v>
      </c>
      <c r="AO1691" s="2">
        <f>_xlfn.XLOOKUP($A1691,Results!$A$2:$A$2256,Results!J$2:J$2256,"")</f>
        <v>783310026709</v>
      </c>
      <c r="AP1691" s="2">
        <f>_xlfn.XLOOKUP($A1691,Results!$A$2:$A$2256,Results!K$2:K$2256,"")</f>
        <v>27112503</v>
      </c>
      <c r="AQ1691" s="2">
        <f>_xlfn.XLOOKUP($A1691,Results!$A$2:$A$2256,Results!L$2:L$2256,"")</f>
        <v>0</v>
      </c>
      <c r="AR1691" s="2">
        <f>_xlfn.XLOOKUP($A1691,Results!$A$2:$A$2256,Results!M$2:M$2256,"")</f>
        <v>382591</v>
      </c>
      <c r="AS1691" s="2" t="str">
        <f>_xlfn.XLOOKUP($A1691,Results!$A$2:$A$2256,Results!N$2:N$2256,"")</f>
        <v>GRN 854DX CONDUIT BENDER</v>
      </c>
      <c r="AT1691" s="2" t="str">
        <f>_xlfn.XLOOKUP($A1691,Results!$A$2:$A$2256,Results!O$2:O$2256,"")</f>
        <v>GREENLEE</v>
      </c>
      <c r="AU1691" s="2" t="str">
        <f>_xlfn.XLOOKUP($A1691,Results!$A$2:$A$2256,Results!P$2:P$2256,"")</f>
        <v>GREENLEE</v>
      </c>
      <c r="AV1691" s="2" t="str">
        <f>_xlfn.XLOOKUP($A1691,Results!$A$2:$A$2256,Results!Q$2:Q$2256,"")</f>
        <v>MULTIPLE_MATCHES_ONE_VALID</v>
      </c>
      <c r="AW1691" s="2" t="str">
        <f>_xlfn.XLOOKUP($A1691,Results!$A$2:$A$2256,Results!R$2:R$2256,"")</f>
        <v>0.7801825445068952</v>
      </c>
      <c r="AX1691" s="2">
        <f>_xlfn.XLOOKUP($A1691,Results!$A$2:$A$2256,Results!S$2:S$2256,"")</f>
        <v>100</v>
      </c>
      <c r="AY1691" s="2">
        <f>_xlfn.XLOOKUP($A1691,Results!$A$2:$A$2256,Results!T$2:T$2256,"")</f>
        <v>100</v>
      </c>
      <c r="AZ1691" s="2">
        <f>_xlfn.XLOOKUP($A1691,Results!$A$2:$A$2256,Results!U$2:U$2256,"")</f>
        <v>100</v>
      </c>
      <c r="BA1691" s="2">
        <f>_xlfn.XLOOKUP($A1691,Results!$A$2:$A$2256,Results!V$2:V$2256,"")</f>
        <v>0</v>
      </c>
      <c r="BB1691" s="2">
        <f>_xlfn.XLOOKUP($A1691,Results!$A$2:$A$2256,Results!W$2:W$2256,"")</f>
        <v>0</v>
      </c>
      <c r="BC1691" s="2">
        <f>_xlfn.XLOOKUP($A1691,Results!$A$2:$A$2256,Results!X$2:X$2256,"")</f>
        <v>27112500</v>
      </c>
      <c r="BD1691" s="2">
        <f>_xlfn.XLOOKUP($A1691,Results!$A$2:$A$2256,Results!Y$2:Y$2256,"")</f>
        <v>82</v>
      </c>
      <c r="BE1691" s="2">
        <f>_xlfn.XLOOKUP($A1691,Results!$A$2:$A$2256,Results!Z$2:Z$2256,"")</f>
        <v>0</v>
      </c>
    </row>
    <row r="1692" spans="1:57" ht="38.25" customHeight="1" x14ac:dyDescent="0.3">
      <c r="A1692">
        <v>907369</v>
      </c>
      <c r="B1692">
        <v>281812</v>
      </c>
      <c r="C1692" t="s">
        <v>36</v>
      </c>
      <c r="D1692">
        <v>9341410283</v>
      </c>
      <c r="E1692" s="2" t="str">
        <f>VLOOKUP(F1692,'RPA Vendor Data '!F$1:$G$2418,2)</f>
        <v>GRAYBAR ELECTRIC CO. INC.</v>
      </c>
      <c r="F1692" s="2">
        <v>11471</v>
      </c>
      <c r="G1692" s="2">
        <v>2</v>
      </c>
      <c r="H1692" t="s">
        <v>5280</v>
      </c>
      <c r="I1692">
        <v>20</v>
      </c>
      <c r="J1692" t="s">
        <v>58</v>
      </c>
      <c r="K1692" t="s">
        <v>58</v>
      </c>
      <c r="L1692">
        <v>322.19</v>
      </c>
      <c r="M1692" s="2" t="s">
        <v>4339</v>
      </c>
      <c r="N1692" s="85" t="s">
        <v>5281</v>
      </c>
      <c r="O1692" t="s">
        <v>36</v>
      </c>
      <c r="P1692" t="s">
        <v>5282</v>
      </c>
      <c r="Q1692" t="s">
        <v>36</v>
      </c>
      <c r="R1692">
        <v>64.44</v>
      </c>
      <c r="S1692" s="1">
        <v>45744.604799039349</v>
      </c>
      <c r="T1692" t="s">
        <v>42</v>
      </c>
      <c r="U1692" s="1">
        <v>45744.385416666657</v>
      </c>
      <c r="V1692" t="s">
        <v>43</v>
      </c>
      <c r="W1692" t="s">
        <v>36</v>
      </c>
      <c r="X1692">
        <v>0</v>
      </c>
      <c r="Y1692">
        <v>999</v>
      </c>
      <c r="Z1692" t="s">
        <v>36</v>
      </c>
      <c r="AA1692" t="s">
        <v>36</v>
      </c>
      <c r="AB1692" t="s">
        <v>36</v>
      </c>
      <c r="AC1692" t="s">
        <v>1932</v>
      </c>
      <c r="AD1692" t="s">
        <v>1932</v>
      </c>
      <c r="AE1692" t="s">
        <v>45</v>
      </c>
      <c r="AF1692" s="44">
        <v>30101804</v>
      </c>
      <c r="AG1692" s="18" t="s">
        <v>5283</v>
      </c>
      <c r="AH1692" s="18"/>
      <c r="AI1692" s="2" t="s">
        <v>48</v>
      </c>
      <c r="AJ1692" s="2" t="e">
        <f>VLOOKUP(A1692,'Classification Test Result'!$A$2:$D$2428,4,FALSE)</f>
        <v>#N/A</v>
      </c>
      <c r="AL1692" s="2">
        <f>_xlfn.XLOOKUP($A1692,Results!$A$2:$A$2256,Results!G$2:G$2256,"")</f>
        <v>337189</v>
      </c>
      <c r="AM1692" s="2" t="str">
        <f>_xlfn.XLOOKUP($A1692,Results!$A$2:$A$2256,Results!H$2:H$2256,"")</f>
        <v>B54SH120HDG</v>
      </c>
      <c r="AN1692" s="2" t="str">
        <f>_xlfn.XLOOKUP($A1692,Results!$A$2:$A$2256,Results!I$2:I$2256,"")</f>
        <v>BLINE</v>
      </c>
      <c r="AO1692" s="2">
        <f>_xlfn.XLOOKUP($A1692,Results!$A$2:$A$2256,Results!J$2:J$2256,"")</f>
        <v>781011257095</v>
      </c>
      <c r="AP1692" s="2">
        <f>_xlfn.XLOOKUP($A1692,Results!$A$2:$A$2256,Results!K$2:K$2256,"")</f>
        <v>30101804</v>
      </c>
      <c r="AQ1692" s="2" t="str">
        <f>_xlfn.XLOOKUP($A1692,Results!$A$2:$A$2256,Results!L$2:L$2256,"")</f>
        <v>AK10249435</v>
      </c>
      <c r="AR1692" s="2">
        <f>_xlfn.XLOOKUP($A1692,Results!$A$2:$A$2256,Results!M$2:M$2256,"")</f>
        <v>516938</v>
      </c>
      <c r="AS1692" s="2" t="str">
        <f>_xlfn.XLOOKUP($A1692,Results!$A$2:$A$2256,Results!N$2:N$2256,"")</f>
        <v>BLINE1 B54SH-120HDG 13/16 CHNL</v>
      </c>
      <c r="AT1692" s="2" t="str">
        <f>_xlfn.XLOOKUP($A1692,Results!$A$2:$A$2256,Results!O$2:O$2256,"")</f>
        <v>B-LINE</v>
      </c>
      <c r="AU1692" s="2" t="str">
        <f>_xlfn.XLOOKUP($A1692,Results!$A$2:$A$2256,Results!P$2:P$2256,"")</f>
        <v>COOPER B-LINE SYSTEMS</v>
      </c>
      <c r="AV1692" s="2" t="str">
        <f>_xlfn.XLOOKUP($A1692,Results!$A$2:$A$2256,Results!Q$2:Q$2256,"")</f>
        <v>SINGLE_MATCH</v>
      </c>
      <c r="AW1692" s="2" t="str">
        <f>_xlfn.XLOOKUP($A1692,Results!$A$2:$A$2256,Results!R$2:R$2256,"")</f>
        <v>0.7626539394328941</v>
      </c>
      <c r="AX1692" s="2">
        <f>_xlfn.XLOOKUP($A1692,Results!$A$2:$A$2256,Results!S$2:S$2256,"")</f>
        <v>100</v>
      </c>
      <c r="AY1692" s="2">
        <f>_xlfn.XLOOKUP($A1692,Results!$A$2:$A$2256,Results!T$2:T$2256,"")</f>
        <v>100</v>
      </c>
      <c r="AZ1692" s="2">
        <f>_xlfn.XLOOKUP($A1692,Results!$A$2:$A$2256,Results!U$2:U$2256,"")</f>
        <v>100</v>
      </c>
      <c r="BA1692" s="2" t="str">
        <f>_xlfn.XLOOKUP($A1692,Results!$A$2:$A$2256,Results!V$2:V$2256,"")</f>
        <v>EATON</v>
      </c>
      <c r="BB1692" s="2">
        <f>_xlfn.XLOOKUP($A1692,Results!$A$2:$A$2256,Results!W$2:W$2256,"")</f>
        <v>67</v>
      </c>
      <c r="BC1692" s="2">
        <f>_xlfn.XLOOKUP($A1692,Results!$A$2:$A$2256,Results!X$2:X$2256,"")</f>
        <v>30101804</v>
      </c>
      <c r="BD1692" s="2">
        <f>_xlfn.XLOOKUP($A1692,Results!$A$2:$A$2256,Results!Y$2:Y$2256,"")</f>
        <v>83</v>
      </c>
      <c r="BE1692" s="2" t="b">
        <f>_xlfn.XLOOKUP($A1692,Results!$A$2:$A$2256,Results!Z$2:Z$2256,"")</f>
        <v>1</v>
      </c>
    </row>
    <row r="1693" spans="1:57" ht="38.25" customHeight="1" x14ac:dyDescent="0.3">
      <c r="A1693">
        <v>907370</v>
      </c>
      <c r="B1693">
        <v>281297</v>
      </c>
      <c r="C1693" t="s">
        <v>36</v>
      </c>
      <c r="D1693">
        <v>9454135741</v>
      </c>
      <c r="E1693" s="2" t="str">
        <f>VLOOKUP(F1693,'RPA Vendor Data '!F$1:$G$2418,2)</f>
        <v>GRAINGER</v>
      </c>
      <c r="F1693" s="2">
        <v>11466</v>
      </c>
      <c r="G1693" s="2">
        <v>3</v>
      </c>
      <c r="H1693" t="s">
        <v>5285</v>
      </c>
      <c r="I1693">
        <v>1</v>
      </c>
      <c r="J1693" t="s">
        <v>39</v>
      </c>
      <c r="K1693" t="s">
        <v>39</v>
      </c>
      <c r="L1693">
        <v>82.91</v>
      </c>
      <c r="M1693" s="2" t="s">
        <v>5012</v>
      </c>
      <c r="N1693" s="85" t="s">
        <v>5286</v>
      </c>
      <c r="O1693" t="s">
        <v>5287</v>
      </c>
      <c r="P1693" t="s">
        <v>36</v>
      </c>
      <c r="Q1693" t="s">
        <v>36</v>
      </c>
      <c r="R1693">
        <v>82.91</v>
      </c>
      <c r="S1693" s="1">
        <v>45744.167324421287</v>
      </c>
      <c r="T1693" t="s">
        <v>42</v>
      </c>
      <c r="U1693" s="1">
        <v>45743.938194444447</v>
      </c>
      <c r="V1693" t="s">
        <v>43</v>
      </c>
      <c r="W1693" t="s">
        <v>36</v>
      </c>
      <c r="X1693">
        <v>3</v>
      </c>
      <c r="Y1693" t="s">
        <v>525</v>
      </c>
      <c r="Z1693" t="s">
        <v>36</v>
      </c>
      <c r="AA1693">
        <v>82.91</v>
      </c>
      <c r="AB1693" t="s">
        <v>36</v>
      </c>
      <c r="AC1693" t="s">
        <v>49</v>
      </c>
      <c r="AD1693" t="s">
        <v>49</v>
      </c>
      <c r="AE1693" t="s">
        <v>45</v>
      </c>
      <c r="AF1693" s="44">
        <v>45101711</v>
      </c>
      <c r="AG1693" s="18" t="s">
        <v>5288</v>
      </c>
      <c r="AI1693" s="2" t="s">
        <v>48</v>
      </c>
      <c r="AJ1693" s="2" t="e">
        <f>VLOOKUP(A1693,'Classification Test Result'!$A$2:$D$2428,4,FALSE)</f>
        <v>#N/A</v>
      </c>
      <c r="AL1693" s="2">
        <f>_xlfn.XLOOKUP($A1693,Results!$A$2:$A$2256,Results!G$2:G$2256,"")</f>
        <v>580929</v>
      </c>
      <c r="AM1693" s="2" t="str">
        <f>_xlfn.XLOOKUP($A1693,Results!$A$2:$A$2256,Results!H$2:H$2256,"")</f>
        <v>B30R6200</v>
      </c>
      <c r="AN1693" s="2" t="str">
        <f>_xlfn.XLOOKUP($A1693,Results!$A$2:$A$2256,Results!I$2:I$2256,"")</f>
        <v>BRADY CORPORATION</v>
      </c>
      <c r="AO1693" s="2">
        <f>_xlfn.XLOOKUP($A1693,Results!$A$2:$A$2256,Results!J$2:J$2256,"")</f>
        <v>662820969471</v>
      </c>
      <c r="AP1693" s="2">
        <f>_xlfn.XLOOKUP($A1693,Results!$A$2:$A$2256,Results!K$2:K$2256,"")</f>
        <v>45101711</v>
      </c>
      <c r="AQ1693" s="2">
        <f>_xlfn.XLOOKUP($A1693,Results!$A$2:$A$2256,Results!L$2:L$2256,"")</f>
        <v>0</v>
      </c>
      <c r="AR1693" s="2">
        <f>_xlfn.XLOOKUP($A1693,Results!$A$2:$A$2256,Results!M$2:M$2256,"")</f>
        <v>1063338</v>
      </c>
      <c r="AS1693" s="2" t="str">
        <f>_xlfn.XLOOKUP($A1693,Results!$A$2:$A$2256,Results!N$2:N$2256,"")</f>
        <v>BRADY B30-R6200 BLK RIBBON</v>
      </c>
      <c r="AT1693" s="2" t="str">
        <f>_xlfn.XLOOKUP($A1693,Results!$A$2:$A$2256,Results!O$2:O$2256,"")</f>
        <v>BRADY CORPORATION</v>
      </c>
      <c r="AU1693" s="2">
        <f>_xlfn.XLOOKUP($A1693,Results!$A$2:$A$2256,Results!P$2:P$2256,"")</f>
        <v>0</v>
      </c>
      <c r="AV1693" s="2" t="str">
        <f>_xlfn.XLOOKUP($A1693,Results!$A$2:$A$2256,Results!Q$2:Q$2256,"")</f>
        <v>NO_MANUFACTURERS_FOUND</v>
      </c>
      <c r="AW1693" s="2">
        <f>_xlfn.XLOOKUP($A1693,Results!$A$2:$A$2256,Results!R$2:R$2256,"")</f>
        <v>0.69834497138611096</v>
      </c>
      <c r="AX1693" s="2">
        <f>_xlfn.XLOOKUP($A1693,Results!$A$2:$A$2256,Results!S$2:S$2256,"")</f>
        <v>82</v>
      </c>
      <c r="AY1693" s="2">
        <f>_xlfn.XLOOKUP($A1693,Results!$A$2:$A$2256,Results!T$2:T$2256,"")</f>
        <v>100</v>
      </c>
      <c r="AZ1693" s="2">
        <f>_xlfn.XLOOKUP($A1693,Results!$A$2:$A$2256,Results!U$2:U$2256,"")</f>
        <v>66</v>
      </c>
      <c r="BA1693" s="2" t="str">
        <f>_xlfn.XLOOKUP($A1693,Results!$A$2:$A$2256,Results!V$2:V$2256,"")</f>
        <v>BRADY CORPORATION</v>
      </c>
      <c r="BB1693" s="2">
        <f>_xlfn.XLOOKUP($A1693,Results!$A$2:$A$2256,Results!W$2:W$2256,"")</f>
        <v>65</v>
      </c>
      <c r="BC1693" s="2">
        <f>_xlfn.XLOOKUP($A1693,Results!$A$2:$A$2256,Results!X$2:X$2256,"")</f>
        <v>0</v>
      </c>
      <c r="BD1693" s="2">
        <f>_xlfn.XLOOKUP($A1693,Results!$A$2:$A$2256,Results!Y$2:Y$2256,"")</f>
        <v>0</v>
      </c>
      <c r="BE1693" s="2" t="b">
        <f>_xlfn.XLOOKUP($A1693,Results!$A$2:$A$2256,Results!Z$2:Z$2256,"")</f>
        <v>1</v>
      </c>
    </row>
    <row r="1694" spans="1:57" ht="38.25" customHeight="1" x14ac:dyDescent="0.3">
      <c r="A1694">
        <v>907371</v>
      </c>
      <c r="B1694">
        <v>281297</v>
      </c>
      <c r="C1694" t="s">
        <v>36</v>
      </c>
      <c r="D1694">
        <v>9454135741</v>
      </c>
      <c r="E1694" s="2" t="str">
        <f>VLOOKUP(F1694,'RPA Vendor Data '!F$1:$G$2418,2)</f>
        <v>GRAINGER</v>
      </c>
      <c r="F1694" s="2">
        <v>11466</v>
      </c>
      <c r="G1694" s="2">
        <v>1</v>
      </c>
      <c r="H1694" t="s">
        <v>5290</v>
      </c>
      <c r="I1694">
        <v>1</v>
      </c>
      <c r="J1694" t="s">
        <v>39</v>
      </c>
      <c r="K1694" t="s">
        <v>39</v>
      </c>
      <c r="L1694">
        <v>177.1</v>
      </c>
      <c r="M1694" s="2" t="s">
        <v>5012</v>
      </c>
      <c r="N1694" s="85" t="s">
        <v>5291</v>
      </c>
      <c r="O1694" t="s">
        <v>5292</v>
      </c>
      <c r="P1694" t="s">
        <v>36</v>
      </c>
      <c r="Q1694" t="s">
        <v>36</v>
      </c>
      <c r="R1694">
        <v>177.1</v>
      </c>
      <c r="S1694" s="1">
        <v>45744.167321180546</v>
      </c>
      <c r="T1694" t="s">
        <v>42</v>
      </c>
      <c r="U1694" s="1">
        <v>45743.938194444447</v>
      </c>
      <c r="V1694" t="s">
        <v>43</v>
      </c>
      <c r="W1694" t="s">
        <v>36</v>
      </c>
      <c r="X1694">
        <v>1</v>
      </c>
      <c r="Y1694" t="s">
        <v>525</v>
      </c>
      <c r="Z1694" t="s">
        <v>36</v>
      </c>
      <c r="AA1694">
        <v>177.1</v>
      </c>
      <c r="AB1694" t="s">
        <v>36</v>
      </c>
      <c r="AC1694" t="s">
        <v>49</v>
      </c>
      <c r="AD1694" t="s">
        <v>49</v>
      </c>
      <c r="AE1694" t="s">
        <v>45</v>
      </c>
      <c r="AF1694" s="44">
        <v>45101711</v>
      </c>
      <c r="AG1694" s="18" t="s">
        <v>5293</v>
      </c>
      <c r="AI1694" s="2" t="s">
        <v>48</v>
      </c>
      <c r="AJ1694" s="2" t="e">
        <f>VLOOKUP(A1694,'Classification Test Result'!$A$2:$D$2428,4,FALSE)</f>
        <v>#N/A</v>
      </c>
      <c r="AL1694" s="2">
        <f>_xlfn.XLOOKUP($A1694,Results!$A$2:$A$2256,Results!G$2:G$2256,"")</f>
        <v>337280</v>
      </c>
      <c r="AM1694" s="2" t="str">
        <f>_xlfn.XLOOKUP($A1694,Results!$A$2:$A$2256,Results!H$2:H$2256,"")</f>
        <v>B30R10000</v>
      </c>
      <c r="AN1694" s="2" t="str">
        <f>_xlfn.XLOOKUP($A1694,Results!$A$2:$A$2256,Results!I$2:I$2256,"")</f>
        <v>BRADY WORLDWIDE</v>
      </c>
      <c r="AO1694" s="2">
        <f>_xlfn.XLOOKUP($A1694,Results!$A$2:$A$2256,Results!J$2:J$2256,"")</f>
        <v>754473211684</v>
      </c>
      <c r="AP1694" s="2">
        <f>_xlfn.XLOOKUP($A1694,Results!$A$2:$A$2256,Results!K$2:K$2256,"")</f>
        <v>45101711</v>
      </c>
      <c r="AQ1694" s="2" t="str">
        <f>_xlfn.XLOOKUP($A1694,Results!$A$2:$A$2256,Results!L$2:L$2256,"")</f>
        <v>AK10128668</v>
      </c>
      <c r="AR1694" s="2">
        <f>_xlfn.XLOOKUP($A1694,Results!$A$2:$A$2256,Results!M$2:M$2256,"")</f>
        <v>835422</v>
      </c>
      <c r="AS1694" s="2" t="str">
        <f>_xlfn.XLOOKUP($A1694,Results!$A$2:$A$2256,Results!N$2:N$2256,"")</f>
        <v>BRADS B30-R10000 4.33X200FT RIBBON</v>
      </c>
      <c r="AT1694" s="2" t="str">
        <f>_xlfn.XLOOKUP($A1694,Results!$A$2:$A$2256,Results!O$2:O$2256,"")</f>
        <v>BRADY WORLDWIDE</v>
      </c>
      <c r="AU1694" s="2">
        <f>_xlfn.XLOOKUP($A1694,Results!$A$2:$A$2256,Results!P$2:P$2256,"")</f>
        <v>0</v>
      </c>
      <c r="AV1694" s="2" t="str">
        <f>_xlfn.XLOOKUP($A1694,Results!$A$2:$A$2256,Results!Q$2:Q$2256,"")</f>
        <v>NO_MANUFACTURERS_FOUND</v>
      </c>
      <c r="AW1694" s="2" t="str">
        <f>_xlfn.XLOOKUP($A1694,Results!$A$2:$A$2256,Results!R$2:R$2256,"")</f>
        <v>0.7710071281789915</v>
      </c>
      <c r="AX1694" s="2">
        <f>_xlfn.XLOOKUP($A1694,Results!$A$2:$A$2256,Results!S$2:S$2256,"")</f>
        <v>100</v>
      </c>
      <c r="AY1694" s="2">
        <f>_xlfn.XLOOKUP($A1694,Results!$A$2:$A$2256,Results!T$2:T$2256,"")</f>
        <v>100</v>
      </c>
      <c r="AZ1694" s="2">
        <f>_xlfn.XLOOKUP($A1694,Results!$A$2:$A$2256,Results!U$2:U$2256,"")</f>
        <v>100</v>
      </c>
      <c r="BA1694" s="2" t="str">
        <f>_xlfn.XLOOKUP($A1694,Results!$A$2:$A$2256,Results!V$2:V$2256,"")</f>
        <v>BRADY CORPORATION</v>
      </c>
      <c r="BB1694" s="2">
        <f>_xlfn.XLOOKUP($A1694,Results!$A$2:$A$2256,Results!W$2:W$2256,"")</f>
        <v>62</v>
      </c>
      <c r="BC1694" s="2">
        <f>_xlfn.XLOOKUP($A1694,Results!$A$2:$A$2256,Results!X$2:X$2256,"")</f>
        <v>45101711</v>
      </c>
      <c r="BD1694" s="2">
        <f>_xlfn.XLOOKUP($A1694,Results!$A$2:$A$2256,Results!Y$2:Y$2256,"")</f>
        <v>66</v>
      </c>
      <c r="BE1694" s="2" t="b">
        <f>_xlfn.XLOOKUP($A1694,Results!$A$2:$A$2256,Results!Z$2:Z$2256,"")</f>
        <v>1</v>
      </c>
    </row>
    <row r="1695" spans="1:57" ht="38.25" customHeight="1" x14ac:dyDescent="0.3">
      <c r="A1695">
        <v>907372</v>
      </c>
      <c r="B1695">
        <v>281297</v>
      </c>
      <c r="C1695" t="s">
        <v>36</v>
      </c>
      <c r="D1695">
        <v>9454135741</v>
      </c>
      <c r="E1695" s="2" t="str">
        <f>VLOOKUP(F1695,'RPA Vendor Data '!F$1:$G$2418,2)</f>
        <v>GRAINGER</v>
      </c>
      <c r="F1695" s="2">
        <v>11466</v>
      </c>
      <c r="G1695" s="2">
        <v>2</v>
      </c>
      <c r="H1695" t="s">
        <v>5296</v>
      </c>
      <c r="I1695">
        <v>2</v>
      </c>
      <c r="J1695" t="s">
        <v>39</v>
      </c>
      <c r="K1695" t="s">
        <v>39</v>
      </c>
      <c r="L1695">
        <v>348.61</v>
      </c>
      <c r="M1695" s="2" t="s">
        <v>5012</v>
      </c>
      <c r="N1695" s="85" t="s">
        <v>5297</v>
      </c>
      <c r="O1695" t="s">
        <v>5298</v>
      </c>
      <c r="P1695" t="s">
        <v>36</v>
      </c>
      <c r="Q1695" t="s">
        <v>36</v>
      </c>
      <c r="R1695">
        <v>697.22</v>
      </c>
      <c r="S1695" s="1">
        <v>45744.167330520831</v>
      </c>
      <c r="T1695" t="s">
        <v>42</v>
      </c>
      <c r="U1695" s="1">
        <v>45743.938194444447</v>
      </c>
      <c r="V1695" t="s">
        <v>43</v>
      </c>
      <c r="W1695" t="s">
        <v>36</v>
      </c>
      <c r="X1695">
        <v>2</v>
      </c>
      <c r="Y1695" t="s">
        <v>525</v>
      </c>
      <c r="Z1695" t="s">
        <v>36</v>
      </c>
      <c r="AA1695">
        <v>348.61</v>
      </c>
      <c r="AB1695" t="s">
        <v>36</v>
      </c>
      <c r="AC1695" t="s">
        <v>49</v>
      </c>
      <c r="AD1695" t="s">
        <v>49</v>
      </c>
      <c r="AE1695" t="s">
        <v>45</v>
      </c>
      <c r="AF1695" s="44">
        <v>55121612</v>
      </c>
      <c r="AG1695" s="18" t="s">
        <v>5299</v>
      </c>
      <c r="AI1695" s="2" t="s">
        <v>48</v>
      </c>
      <c r="AJ1695" s="2" t="e">
        <f>VLOOKUP(A1695,'Classification Test Result'!$A$2:$D$2428,4,FALSE)</f>
        <v>#N/A</v>
      </c>
      <c r="AL1695" s="2">
        <f>_xlfn.XLOOKUP($A1695,Results!$A$2:$A$2256,Results!G$2:G$2256,"")</f>
        <v>706388</v>
      </c>
      <c r="AM1695" s="2" t="str">
        <f>_xlfn.XLOOKUP($A1695,Results!$A$2:$A$2256,Results!H$2:H$2256,"")</f>
        <v>B30C4250509WT</v>
      </c>
      <c r="AN1695" s="2" t="str">
        <f>_xlfn.XLOOKUP($A1695,Results!$A$2:$A$2256,Results!I$2:I$2256,"")</f>
        <v>BRADY CORPORATION</v>
      </c>
      <c r="AO1695" s="2">
        <f>_xlfn.XLOOKUP($A1695,Results!$A$2:$A$2256,Results!J$2:J$2256,"")</f>
        <v>754473210007</v>
      </c>
      <c r="AP1695" s="2">
        <f>_xlfn.XLOOKUP($A1695,Results!$A$2:$A$2256,Results!K$2:K$2256,"")</f>
        <v>55121612</v>
      </c>
      <c r="AQ1695" s="2">
        <f>_xlfn.XLOOKUP($A1695,Results!$A$2:$A$2256,Results!L$2:L$2256,"")</f>
        <v>0</v>
      </c>
      <c r="AR1695" s="2">
        <f>_xlfn.XLOOKUP($A1695,Results!$A$2:$A$2256,Results!M$2:M$2256,"")</f>
        <v>654947</v>
      </c>
      <c r="AS1695" s="2" t="str">
        <f>_xlfn.XLOOKUP($A1695,Results!$A$2:$A$2256,Results!N$2:N$2256,"")</f>
        <v>BRADS B30C-4250-509-WT PH-LUM TAPE</v>
      </c>
      <c r="AT1695" s="2" t="str">
        <f>_xlfn.XLOOKUP($A1695,Results!$A$2:$A$2256,Results!O$2:O$2256,"")</f>
        <v>BRADY CORPORATION</v>
      </c>
      <c r="AU1695" s="2">
        <f>_xlfn.XLOOKUP($A1695,Results!$A$2:$A$2256,Results!P$2:P$2256,"")</f>
        <v>0</v>
      </c>
      <c r="AV1695" s="2" t="str">
        <f>_xlfn.XLOOKUP($A1695,Results!$A$2:$A$2256,Results!Q$2:Q$2256,"")</f>
        <v>NO_MANUFACTURERS_FOUND</v>
      </c>
      <c r="AW1695" s="2" t="str">
        <f>_xlfn.XLOOKUP($A1695,Results!$A$2:$A$2256,Results!R$2:R$2256,"")</f>
        <v>0.7129635885538427</v>
      </c>
      <c r="AX1695" s="2">
        <f>_xlfn.XLOOKUP($A1695,Results!$A$2:$A$2256,Results!S$2:S$2256,"")</f>
        <v>100</v>
      </c>
      <c r="AY1695" s="2">
        <f>_xlfn.XLOOKUP($A1695,Results!$A$2:$A$2256,Results!T$2:T$2256,"")</f>
        <v>100</v>
      </c>
      <c r="AZ1695" s="2">
        <f>_xlfn.XLOOKUP($A1695,Results!$A$2:$A$2256,Results!U$2:U$2256,"")</f>
        <v>100</v>
      </c>
      <c r="BA1695" s="2" t="str">
        <f>_xlfn.XLOOKUP($A1695,Results!$A$2:$A$2256,Results!V$2:V$2256,"")</f>
        <v>BRADY CORPORATION</v>
      </c>
      <c r="BB1695" s="2">
        <f>_xlfn.XLOOKUP($A1695,Results!$A$2:$A$2256,Results!W$2:W$2256,"")</f>
        <v>62</v>
      </c>
      <c r="BC1695" s="2">
        <f>_xlfn.XLOOKUP($A1695,Results!$A$2:$A$2256,Results!X$2:X$2256,"")</f>
        <v>0</v>
      </c>
      <c r="BD1695" s="2">
        <f>_xlfn.XLOOKUP($A1695,Results!$A$2:$A$2256,Results!Y$2:Y$2256,"")</f>
        <v>0</v>
      </c>
      <c r="BE1695" s="2" t="b">
        <f>_xlfn.XLOOKUP($A1695,Results!$A$2:$A$2256,Results!Z$2:Z$2256,"")</f>
        <v>1</v>
      </c>
    </row>
    <row r="1696" spans="1:57" ht="38.25" customHeight="1" x14ac:dyDescent="0.3">
      <c r="A1696">
        <v>907373</v>
      </c>
      <c r="B1696">
        <v>281297</v>
      </c>
      <c r="C1696" t="s">
        <v>36</v>
      </c>
      <c r="D1696">
        <v>9454135741</v>
      </c>
      <c r="E1696" s="2" t="str">
        <f>VLOOKUP(F1696,'RPA Vendor Data '!F$1:$G$2418,2)</f>
        <v>GRAINGER</v>
      </c>
      <c r="F1696" s="2">
        <v>11466</v>
      </c>
      <c r="G1696" s="2">
        <v>4</v>
      </c>
      <c r="H1696" t="s">
        <v>5302</v>
      </c>
      <c r="I1696">
        <v>1</v>
      </c>
      <c r="J1696" t="s">
        <v>39</v>
      </c>
      <c r="K1696" t="s">
        <v>39</v>
      </c>
      <c r="L1696">
        <v>265.12</v>
      </c>
      <c r="M1696" s="2" t="s">
        <v>5012</v>
      </c>
      <c r="N1696" s="85" t="s">
        <v>5303</v>
      </c>
      <c r="O1696" t="s">
        <v>5304</v>
      </c>
      <c r="P1696" t="s">
        <v>36</v>
      </c>
      <c r="Q1696" t="s">
        <v>36</v>
      </c>
      <c r="R1696">
        <v>265.12</v>
      </c>
      <c r="S1696" s="1">
        <v>45744.167327511583</v>
      </c>
      <c r="T1696" t="s">
        <v>42</v>
      </c>
      <c r="U1696" s="1">
        <v>45743.938194444447</v>
      </c>
      <c r="V1696" t="s">
        <v>43</v>
      </c>
      <c r="W1696" t="s">
        <v>36</v>
      </c>
      <c r="X1696">
        <v>5</v>
      </c>
      <c r="Y1696" t="s">
        <v>525</v>
      </c>
      <c r="Z1696" t="s">
        <v>36</v>
      </c>
      <c r="AA1696">
        <v>265.12</v>
      </c>
      <c r="AB1696" t="s">
        <v>36</v>
      </c>
      <c r="AC1696" t="s">
        <v>49</v>
      </c>
      <c r="AD1696" t="s">
        <v>49</v>
      </c>
      <c r="AE1696" t="s">
        <v>45</v>
      </c>
      <c r="AF1696" s="44">
        <v>55121612</v>
      </c>
      <c r="AG1696" s="18" t="s">
        <v>5305</v>
      </c>
      <c r="AI1696" s="2" t="s">
        <v>48</v>
      </c>
      <c r="AJ1696" s="2" t="e">
        <f>VLOOKUP(A1696,'Classification Test Result'!$A$2:$D$2428,4,FALSE)</f>
        <v>#N/A</v>
      </c>
      <c r="AL1696" s="2">
        <f>_xlfn.XLOOKUP($A1696,Results!$A$2:$A$2256,Results!G$2:G$2256,"")</f>
        <v>706389</v>
      </c>
      <c r="AM1696" s="2" t="str">
        <f>_xlfn.XLOOKUP($A1696,Results!$A$2:$A$2256,Results!H$2:H$2256,"")</f>
        <v>B30C2500509WT</v>
      </c>
      <c r="AN1696" s="2" t="str">
        <f>_xlfn.XLOOKUP($A1696,Results!$A$2:$A$2256,Results!I$2:I$2256,"")</f>
        <v>BRADY CORPORATION</v>
      </c>
      <c r="AO1696" s="2">
        <f>_xlfn.XLOOKUP($A1696,Results!$A$2:$A$2256,Results!J$2:J$2256,"")</f>
        <v>754473210014</v>
      </c>
      <c r="AP1696" s="2">
        <f>_xlfn.XLOOKUP($A1696,Results!$A$2:$A$2256,Results!K$2:K$2256,"")</f>
        <v>55121612</v>
      </c>
      <c r="AQ1696" s="2">
        <f>_xlfn.XLOOKUP($A1696,Results!$A$2:$A$2256,Results!L$2:L$2256,"")</f>
        <v>0</v>
      </c>
      <c r="AR1696" s="2">
        <f>_xlfn.XLOOKUP($A1696,Results!$A$2:$A$2256,Results!M$2:M$2256,"")</f>
        <v>654948</v>
      </c>
      <c r="AS1696" s="2" t="str">
        <f>_xlfn.XLOOKUP($A1696,Results!$A$2:$A$2256,Results!N$2:N$2256,"")</f>
        <v>BRADS B30C-2500-509-WT PH-LUM TAPE</v>
      </c>
      <c r="AT1696" s="2" t="str">
        <f>_xlfn.XLOOKUP($A1696,Results!$A$2:$A$2256,Results!O$2:O$2256,"")</f>
        <v>BRADY CORPORATION</v>
      </c>
      <c r="AU1696" s="2">
        <f>_xlfn.XLOOKUP($A1696,Results!$A$2:$A$2256,Results!P$2:P$2256,"")</f>
        <v>0</v>
      </c>
      <c r="AV1696" s="2" t="str">
        <f>_xlfn.XLOOKUP($A1696,Results!$A$2:$A$2256,Results!Q$2:Q$2256,"")</f>
        <v>NO_MANUFACTURERS_FOUND</v>
      </c>
      <c r="AW1696" s="2" t="str">
        <f>_xlfn.XLOOKUP($A1696,Results!$A$2:$A$2256,Results!R$2:R$2256,"")</f>
        <v>0.7298417898837783</v>
      </c>
      <c r="AX1696" s="2">
        <f>_xlfn.XLOOKUP($A1696,Results!$A$2:$A$2256,Results!S$2:S$2256,"")</f>
        <v>100</v>
      </c>
      <c r="AY1696" s="2">
        <f>_xlfn.XLOOKUP($A1696,Results!$A$2:$A$2256,Results!T$2:T$2256,"")</f>
        <v>100</v>
      </c>
      <c r="AZ1696" s="2">
        <f>_xlfn.XLOOKUP($A1696,Results!$A$2:$A$2256,Results!U$2:U$2256,"")</f>
        <v>100</v>
      </c>
      <c r="BA1696" s="2" t="str">
        <f>_xlfn.XLOOKUP($A1696,Results!$A$2:$A$2256,Results!V$2:V$2256,"")</f>
        <v>BRADY CORPORATION</v>
      </c>
      <c r="BB1696" s="2">
        <f>_xlfn.XLOOKUP($A1696,Results!$A$2:$A$2256,Results!W$2:W$2256,"")</f>
        <v>79</v>
      </c>
      <c r="BC1696" s="2">
        <f>_xlfn.XLOOKUP($A1696,Results!$A$2:$A$2256,Results!X$2:X$2256,"")</f>
        <v>55121600</v>
      </c>
      <c r="BD1696" s="2">
        <f>_xlfn.XLOOKUP($A1696,Results!$A$2:$A$2256,Results!Y$2:Y$2256,"")</f>
        <v>64</v>
      </c>
      <c r="BE1696" s="2" t="b">
        <f>_xlfn.XLOOKUP($A1696,Results!$A$2:$A$2256,Results!Z$2:Z$2256,"")</f>
        <v>1</v>
      </c>
    </row>
    <row r="1697" spans="1:57" ht="38.25" customHeight="1" x14ac:dyDescent="0.3">
      <c r="A1697">
        <v>907374</v>
      </c>
      <c r="B1697">
        <v>281812</v>
      </c>
      <c r="C1697" t="s">
        <v>36</v>
      </c>
      <c r="D1697">
        <v>9341410283</v>
      </c>
      <c r="E1697" s="2" t="str">
        <f>VLOOKUP(F1697,'RPA Vendor Data '!F$1:$G$2418,2)</f>
        <v>GRAYBAR ELECTRIC CO. INC.</v>
      </c>
      <c r="F1697" s="2">
        <v>11471</v>
      </c>
      <c r="G1697" s="2">
        <v>3</v>
      </c>
      <c r="H1697" t="s">
        <v>5307</v>
      </c>
      <c r="I1697">
        <v>10</v>
      </c>
      <c r="J1697" t="s">
        <v>58</v>
      </c>
      <c r="K1697" t="s">
        <v>58</v>
      </c>
      <c r="L1697">
        <v>127.13</v>
      </c>
      <c r="M1697" s="2" t="s">
        <v>4339</v>
      </c>
      <c r="N1697" s="85" t="s">
        <v>5308</v>
      </c>
      <c r="O1697" t="s">
        <v>36</v>
      </c>
      <c r="P1697" t="s">
        <v>5309</v>
      </c>
      <c r="Q1697" t="s">
        <v>36</v>
      </c>
      <c r="R1697">
        <v>12.71</v>
      </c>
      <c r="S1697" s="1">
        <v>45744.60481420139</v>
      </c>
      <c r="T1697" t="s">
        <v>42</v>
      </c>
      <c r="U1697" s="1">
        <v>45744.385416666657</v>
      </c>
      <c r="V1697" t="s">
        <v>43</v>
      </c>
      <c r="W1697" t="s">
        <v>36</v>
      </c>
      <c r="X1697">
        <v>0</v>
      </c>
      <c r="Y1697">
        <v>999</v>
      </c>
      <c r="Z1697" t="s">
        <v>36</v>
      </c>
      <c r="AA1697" t="s">
        <v>36</v>
      </c>
      <c r="AB1697" t="s">
        <v>36</v>
      </c>
      <c r="AC1697" t="s">
        <v>1932</v>
      </c>
      <c r="AD1697" t="s">
        <v>1932</v>
      </c>
      <c r="AE1697" t="s">
        <v>45</v>
      </c>
      <c r="AF1697" s="44">
        <v>39121311</v>
      </c>
      <c r="AG1697" s="18" t="s">
        <v>5310</v>
      </c>
      <c r="AH1697" s="18"/>
      <c r="AI1697" s="2" t="s">
        <v>48</v>
      </c>
      <c r="AJ1697" s="2" t="e">
        <f>VLOOKUP(A1697,'Classification Test Result'!$A$2:$D$2428,4,FALSE)</f>
        <v>#N/A</v>
      </c>
      <c r="AL1697" s="2">
        <f>_xlfn.XLOOKUP($A1697,Results!$A$2:$A$2256,Results!G$2:G$2256,"")</f>
        <v>335853</v>
      </c>
      <c r="AM1697" s="2" t="str">
        <f>_xlfn.XLOOKUP($A1697,Results!$A$2:$A$2256,Results!H$2:H$2256,"")</f>
        <v>B2013PAZN</v>
      </c>
      <c r="AN1697" s="2" t="str">
        <f>_xlfn.XLOOKUP($A1697,Results!$A$2:$A$2256,Results!I$2:I$2256,"")</f>
        <v>BLINE</v>
      </c>
      <c r="AO1697" s="2">
        <f>_xlfn.XLOOKUP($A1697,Results!$A$2:$A$2256,Results!J$2:J$2256,"")</f>
        <v>781011610647</v>
      </c>
      <c r="AP1697" s="2">
        <f>_xlfn.XLOOKUP($A1697,Results!$A$2:$A$2256,Results!K$2:K$2256,"")</f>
        <v>31162906</v>
      </c>
      <c r="AQ1697" s="2" t="str">
        <f>_xlfn.XLOOKUP($A1697,Results!$A$2:$A$2256,Results!L$2:L$2256,"")</f>
        <v>AK10245993</v>
      </c>
      <c r="AR1697" s="2">
        <f>_xlfn.XLOOKUP($A1697,Results!$A$2:$A$2256,Results!M$2:M$2256,"")</f>
        <v>754345</v>
      </c>
      <c r="AS1697" s="2" t="str">
        <f>_xlfn.XLOOKUP($A1697,Results!$A$2:$A$2256,Results!N$2:N$2256,"")</f>
        <v>BLINE1 B2013PAZN PLTD COND CLAMP</v>
      </c>
      <c r="AT1697" s="2" t="str">
        <f>_xlfn.XLOOKUP($A1697,Results!$A$2:$A$2256,Results!O$2:O$2256,"")</f>
        <v>B-LINE</v>
      </c>
      <c r="AU1697" s="2" t="str">
        <f>_xlfn.XLOOKUP($A1697,Results!$A$2:$A$2256,Results!P$2:P$2256,"")</f>
        <v>COOPER B-LINE SYSTEMS</v>
      </c>
      <c r="AV1697" s="2" t="str">
        <f>_xlfn.XLOOKUP($A1697,Results!$A$2:$A$2256,Results!Q$2:Q$2256,"")</f>
        <v>SINGLE_MATCH</v>
      </c>
      <c r="AW1697" s="2">
        <f>_xlfn.XLOOKUP($A1697,Results!$A$2:$A$2256,Results!R$2:R$2256,"")</f>
        <v>0.69328655415562102</v>
      </c>
      <c r="AX1697" s="2">
        <f>_xlfn.XLOOKUP($A1697,Results!$A$2:$A$2256,Results!S$2:S$2256,"")</f>
        <v>100</v>
      </c>
      <c r="AY1697" s="2">
        <f>_xlfn.XLOOKUP($A1697,Results!$A$2:$A$2256,Results!T$2:T$2256,"")</f>
        <v>100</v>
      </c>
      <c r="AZ1697" s="2">
        <f>_xlfn.XLOOKUP($A1697,Results!$A$2:$A$2256,Results!U$2:U$2256,"")</f>
        <v>100</v>
      </c>
      <c r="BA1697" s="2" t="str">
        <f>_xlfn.XLOOKUP($A1697,Results!$A$2:$A$2256,Results!V$2:V$2256,"")</f>
        <v>EATON</v>
      </c>
      <c r="BB1697" s="2">
        <f>_xlfn.XLOOKUP($A1697,Results!$A$2:$A$2256,Results!W$2:W$2256,"")</f>
        <v>65</v>
      </c>
      <c r="BC1697" s="2">
        <f>_xlfn.XLOOKUP($A1697,Results!$A$2:$A$2256,Results!X$2:X$2256,"")</f>
        <v>31162906</v>
      </c>
      <c r="BD1697" s="2">
        <f>_xlfn.XLOOKUP($A1697,Results!$A$2:$A$2256,Results!Y$2:Y$2256,"")</f>
        <v>80</v>
      </c>
      <c r="BE1697" s="2" t="b">
        <f>_xlfn.XLOOKUP($A1697,Results!$A$2:$A$2256,Results!Z$2:Z$2256,"")</f>
        <v>1</v>
      </c>
    </row>
    <row r="1698" spans="1:57" ht="38.25" customHeight="1" x14ac:dyDescent="0.3">
      <c r="A1698">
        <v>907375</v>
      </c>
      <c r="B1698">
        <v>281812</v>
      </c>
      <c r="C1698" t="s">
        <v>36</v>
      </c>
      <c r="D1698">
        <v>9341410283</v>
      </c>
      <c r="E1698" s="2" t="str">
        <f>VLOOKUP(F1698,'RPA Vendor Data '!F$1:$G$2418,2)</f>
        <v>GRAYBAR ELECTRIC CO. INC.</v>
      </c>
      <c r="F1698" s="2">
        <v>11471</v>
      </c>
      <c r="G1698" s="2">
        <v>4</v>
      </c>
      <c r="H1698" t="s">
        <v>5311</v>
      </c>
      <c r="I1698">
        <v>10</v>
      </c>
      <c r="J1698" t="s">
        <v>39</v>
      </c>
      <c r="K1698" t="s">
        <v>39</v>
      </c>
      <c r="L1698">
        <v>77.23</v>
      </c>
      <c r="M1698" s="2" t="s">
        <v>4339</v>
      </c>
      <c r="N1698" s="85" t="s">
        <v>5312</v>
      </c>
      <c r="O1698" t="s">
        <v>36</v>
      </c>
      <c r="P1698" t="s">
        <v>5313</v>
      </c>
      <c r="Q1698" t="s">
        <v>36</v>
      </c>
      <c r="R1698">
        <v>7.72</v>
      </c>
      <c r="S1698" s="1">
        <v>45744.604855937498</v>
      </c>
      <c r="T1698" t="s">
        <v>42</v>
      </c>
      <c r="U1698" s="1">
        <v>45744.385416666657</v>
      </c>
      <c r="V1698" t="s">
        <v>43</v>
      </c>
      <c r="W1698" t="s">
        <v>36</v>
      </c>
      <c r="X1698">
        <v>0</v>
      </c>
      <c r="Y1698">
        <v>999</v>
      </c>
      <c r="Z1698" t="s">
        <v>36</v>
      </c>
      <c r="AA1698" t="s">
        <v>36</v>
      </c>
      <c r="AB1698" t="s">
        <v>36</v>
      </c>
      <c r="AC1698" t="s">
        <v>1932</v>
      </c>
      <c r="AD1698" t="s">
        <v>1932</v>
      </c>
      <c r="AE1698" t="s">
        <v>45</v>
      </c>
      <c r="AF1698" s="44">
        <v>39121311</v>
      </c>
      <c r="AG1698" s="18" t="s">
        <v>5314</v>
      </c>
      <c r="AH1698" s="18"/>
      <c r="AI1698" s="2" t="s">
        <v>48</v>
      </c>
      <c r="AJ1698" s="2" t="e">
        <f>VLOOKUP(A1698,'Classification Test Result'!$A$2:$D$2428,4,FALSE)</f>
        <v>#N/A</v>
      </c>
      <c r="AL1698" s="2">
        <f>_xlfn.XLOOKUP($A1698,Results!$A$2:$A$2256,Results!G$2:G$2256,"")</f>
        <v>335851</v>
      </c>
      <c r="AM1698" s="2" t="str">
        <f>_xlfn.XLOOKUP($A1698,Results!$A$2:$A$2256,Results!H$2:H$2256,"")</f>
        <v>B2010PAZN</v>
      </c>
      <c r="AN1698" s="2" t="str">
        <f>_xlfn.XLOOKUP($A1698,Results!$A$2:$A$2256,Results!I$2:I$2256,"")</f>
        <v>BLINE</v>
      </c>
      <c r="AO1698" s="2">
        <f>_xlfn.XLOOKUP($A1698,Results!$A$2:$A$2256,Results!J$2:J$2256,"")</f>
        <v>781011610340</v>
      </c>
      <c r="AP1698" s="2">
        <f>_xlfn.XLOOKUP($A1698,Results!$A$2:$A$2256,Results!K$2:K$2256,"")</f>
        <v>31162900</v>
      </c>
      <c r="AQ1698" s="2" t="str">
        <f>_xlfn.XLOOKUP($A1698,Results!$A$2:$A$2256,Results!L$2:L$2256,"")</f>
        <v>AK10245943</v>
      </c>
      <c r="AR1698" s="2">
        <f>_xlfn.XLOOKUP($A1698,Results!$A$2:$A$2256,Results!M$2:M$2256,"")</f>
        <v>272647</v>
      </c>
      <c r="AS1698" s="2" t="str">
        <f>_xlfn.XLOOKUP($A1698,Results!$A$2:$A$2256,Results!N$2:N$2256,"")</f>
        <v>BLINE1 B2010PAZN 1IN PIPE CLMP</v>
      </c>
      <c r="AT1698" s="2" t="str">
        <f>_xlfn.XLOOKUP($A1698,Results!$A$2:$A$2256,Results!O$2:O$2256,"")</f>
        <v>B-LINE</v>
      </c>
      <c r="AU1698" s="2" t="str">
        <f>_xlfn.XLOOKUP($A1698,Results!$A$2:$A$2256,Results!P$2:P$2256,"")</f>
        <v>COOPER B-LINE SYSTEMS</v>
      </c>
      <c r="AV1698" s="2" t="str">
        <f>_xlfn.XLOOKUP($A1698,Results!$A$2:$A$2256,Results!Q$2:Q$2256,"")</f>
        <v>SINGLE_MATCH</v>
      </c>
      <c r="AW1698" s="2" t="str">
        <f>_xlfn.XLOOKUP($A1698,Results!$A$2:$A$2256,Results!R$2:R$2256,"")</f>
        <v>0.7526540048630603</v>
      </c>
      <c r="AX1698" s="2">
        <f>_xlfn.XLOOKUP($A1698,Results!$A$2:$A$2256,Results!S$2:S$2256,"")</f>
        <v>100</v>
      </c>
      <c r="AY1698" s="2">
        <f>_xlfn.XLOOKUP($A1698,Results!$A$2:$A$2256,Results!T$2:T$2256,"")</f>
        <v>100</v>
      </c>
      <c r="AZ1698" s="2">
        <f>_xlfn.XLOOKUP($A1698,Results!$A$2:$A$2256,Results!U$2:U$2256,"")</f>
        <v>100</v>
      </c>
      <c r="BA1698" s="2" t="str">
        <f>_xlfn.XLOOKUP($A1698,Results!$A$2:$A$2256,Results!V$2:V$2256,"")</f>
        <v>B-LINE</v>
      </c>
      <c r="BB1698" s="2">
        <f>_xlfn.XLOOKUP($A1698,Results!$A$2:$A$2256,Results!W$2:W$2256,"")</f>
        <v>64</v>
      </c>
      <c r="BC1698" s="2">
        <f>_xlfn.XLOOKUP($A1698,Results!$A$2:$A$2256,Results!X$2:X$2256,"")</f>
        <v>31162900</v>
      </c>
      <c r="BD1698" s="2">
        <f>_xlfn.XLOOKUP($A1698,Results!$A$2:$A$2256,Results!Y$2:Y$2256,"")</f>
        <v>80</v>
      </c>
      <c r="BE1698" s="2" t="b">
        <f>_xlfn.XLOOKUP($A1698,Results!$A$2:$A$2256,Results!Z$2:Z$2256,"")</f>
        <v>1</v>
      </c>
    </row>
    <row r="1699" spans="1:57" ht="38.25" customHeight="1" x14ac:dyDescent="0.3">
      <c r="A1699">
        <v>907376</v>
      </c>
      <c r="B1699">
        <v>281954</v>
      </c>
      <c r="C1699" t="s">
        <v>36</v>
      </c>
      <c r="D1699">
        <v>9341430824</v>
      </c>
      <c r="E1699" s="2" t="str">
        <f>VLOOKUP(F1699,'RPA Vendor Data '!F$1:$G$2418,2)</f>
        <v>GRAYBAR ELECTRIC CO. INC.</v>
      </c>
      <c r="F1699" s="2">
        <v>11471</v>
      </c>
      <c r="G1699" s="2">
        <v>8</v>
      </c>
      <c r="H1699" t="s">
        <v>5315</v>
      </c>
      <c r="I1699">
        <v>100</v>
      </c>
      <c r="J1699" t="s">
        <v>58</v>
      </c>
      <c r="K1699" t="s">
        <v>58</v>
      </c>
      <c r="L1699">
        <v>101.06</v>
      </c>
      <c r="M1699" s="2" t="s">
        <v>4339</v>
      </c>
      <c r="N1699" s="85" t="s">
        <v>5316</v>
      </c>
      <c r="O1699" t="s">
        <v>36</v>
      </c>
      <c r="P1699" t="s">
        <v>5317</v>
      </c>
      <c r="Q1699" t="s">
        <v>36</v>
      </c>
      <c r="R1699">
        <v>101.06</v>
      </c>
      <c r="S1699" s="1">
        <v>45744.833951539353</v>
      </c>
      <c r="T1699" t="s">
        <v>42</v>
      </c>
      <c r="U1699" s="1">
        <v>45744.619444444441</v>
      </c>
      <c r="V1699" t="s">
        <v>43</v>
      </c>
      <c r="W1699" t="s">
        <v>36</v>
      </c>
      <c r="X1699">
        <v>1</v>
      </c>
      <c r="Y1699">
        <v>0</v>
      </c>
      <c r="Z1699">
        <v>101.06</v>
      </c>
      <c r="AA1699" t="s">
        <v>36</v>
      </c>
      <c r="AB1699">
        <v>127</v>
      </c>
      <c r="AC1699" t="s">
        <v>1932</v>
      </c>
      <c r="AD1699" t="s">
        <v>1932</v>
      </c>
      <c r="AE1699" t="s">
        <v>45</v>
      </c>
      <c r="AF1699" s="44">
        <v>39121311</v>
      </c>
      <c r="AG1699" s="18" t="s">
        <v>5318</v>
      </c>
      <c r="AH1699" s="18"/>
      <c r="AI1699" s="2" t="s">
        <v>48</v>
      </c>
      <c r="AJ1699" s="2" t="e">
        <f>VLOOKUP(A1699,'Classification Test Result'!$A$2:$D$2428,4,FALSE)</f>
        <v>#N/A</v>
      </c>
      <c r="AL1699" s="2">
        <f>_xlfn.XLOOKUP($A1699,Results!$A$2:$A$2256,Results!G$2:G$2256,"")</f>
        <v>337171</v>
      </c>
      <c r="AM1699" s="2" t="str">
        <f>_xlfn.XLOOKUP($A1699,Results!$A$2:$A$2256,Results!H$2:H$2256,"")</f>
        <v>B2004PAZN</v>
      </c>
      <c r="AN1699" s="2" t="str">
        <f>_xlfn.XLOOKUP($A1699,Results!$A$2:$A$2256,Results!I$2:I$2256,"")</f>
        <v>BLINE</v>
      </c>
      <c r="AO1699" s="2">
        <f>_xlfn.XLOOKUP($A1699,Results!$A$2:$A$2256,Results!J$2:J$2256,"")</f>
        <v>781011608446</v>
      </c>
      <c r="AP1699" s="2">
        <f>_xlfn.XLOOKUP($A1699,Results!$A$2:$A$2256,Results!K$2:K$2256,"")</f>
        <v>31162900</v>
      </c>
      <c r="AQ1699" s="2" t="str">
        <f>_xlfn.XLOOKUP($A1699,Results!$A$2:$A$2256,Results!L$2:L$2256,"")</f>
        <v>AK10245869</v>
      </c>
      <c r="AR1699" s="2">
        <f>_xlfn.XLOOKUP($A1699,Results!$A$2:$A$2256,Results!M$2:M$2256,"")</f>
        <v>738708</v>
      </c>
      <c r="AS1699" s="2" t="str">
        <f>_xlfn.XLOOKUP($A1699,Results!$A$2:$A$2256,Results!N$2:N$2256,"")</f>
        <v>BLINE1 B2004PAZN 1-1/4 CND CLMP</v>
      </c>
      <c r="AT1699" s="2" t="str">
        <f>_xlfn.XLOOKUP($A1699,Results!$A$2:$A$2256,Results!O$2:O$2256,"")</f>
        <v>B-LINE</v>
      </c>
      <c r="AU1699" s="2" t="str">
        <f>_xlfn.XLOOKUP($A1699,Results!$A$2:$A$2256,Results!P$2:P$2256,"")</f>
        <v>COOPER B-LINE SYSTEMS</v>
      </c>
      <c r="AV1699" s="2" t="str">
        <f>_xlfn.XLOOKUP($A1699,Results!$A$2:$A$2256,Results!Q$2:Q$2256,"")</f>
        <v>SINGLE_MATCH</v>
      </c>
      <c r="AW1699" s="2" t="str">
        <f>_xlfn.XLOOKUP($A1699,Results!$A$2:$A$2256,Results!R$2:R$2256,"")</f>
        <v>0.7322730676071049</v>
      </c>
      <c r="AX1699" s="2">
        <f>_xlfn.XLOOKUP($A1699,Results!$A$2:$A$2256,Results!S$2:S$2256,"")</f>
        <v>100</v>
      </c>
      <c r="AY1699" s="2">
        <f>_xlfn.XLOOKUP($A1699,Results!$A$2:$A$2256,Results!T$2:T$2256,"")</f>
        <v>100</v>
      </c>
      <c r="AZ1699" s="2">
        <f>_xlfn.XLOOKUP($A1699,Results!$A$2:$A$2256,Results!U$2:U$2256,"")</f>
        <v>100</v>
      </c>
      <c r="BA1699" s="2">
        <f>_xlfn.XLOOKUP($A1699,Results!$A$2:$A$2256,Results!V$2:V$2256,"")</f>
        <v>0</v>
      </c>
      <c r="BB1699" s="2">
        <f>_xlfn.XLOOKUP($A1699,Results!$A$2:$A$2256,Results!W$2:W$2256,"")</f>
        <v>0</v>
      </c>
      <c r="BC1699" s="2">
        <f>_xlfn.XLOOKUP($A1699,Results!$A$2:$A$2256,Results!X$2:X$2256,"")</f>
        <v>31162906</v>
      </c>
      <c r="BD1699" s="2">
        <f>_xlfn.XLOOKUP($A1699,Results!$A$2:$A$2256,Results!Y$2:Y$2256,"")</f>
        <v>81</v>
      </c>
      <c r="BE1699" s="2">
        <f>_xlfn.XLOOKUP($A1699,Results!$A$2:$A$2256,Results!Z$2:Z$2256,"")</f>
        <v>0</v>
      </c>
    </row>
    <row r="1700" spans="1:57" ht="38.25" customHeight="1" x14ac:dyDescent="0.3">
      <c r="A1700">
        <v>907377</v>
      </c>
      <c r="B1700">
        <v>281687</v>
      </c>
      <c r="C1700" t="s">
        <v>36</v>
      </c>
      <c r="D1700" t="s">
        <v>5319</v>
      </c>
      <c r="E1700" s="2" t="str">
        <f>VLOOKUP(F1700,'RPA Vendor Data '!F$1:$G$2418,2)</f>
        <v>AMAZON CAPITAL SERVICES</v>
      </c>
      <c r="F1700" s="2">
        <v>10170</v>
      </c>
      <c r="G1700" s="2">
        <v>2</v>
      </c>
      <c r="H1700" t="s">
        <v>5320</v>
      </c>
      <c r="I1700">
        <v>1</v>
      </c>
      <c r="J1700" t="s">
        <v>39</v>
      </c>
      <c r="K1700" t="s">
        <v>39</v>
      </c>
      <c r="L1700">
        <v>8.25</v>
      </c>
      <c r="M1700" s="2" t="s">
        <v>5321</v>
      </c>
      <c r="N1700" s="85" t="s">
        <v>5322</v>
      </c>
      <c r="O1700" t="s">
        <v>5323</v>
      </c>
      <c r="P1700" t="s">
        <v>36</v>
      </c>
      <c r="Q1700" t="s">
        <v>36</v>
      </c>
      <c r="R1700">
        <v>8.25</v>
      </c>
      <c r="S1700" s="1">
        <v>45744.521937928243</v>
      </c>
      <c r="T1700" t="s">
        <v>42</v>
      </c>
      <c r="U1700" s="1">
        <v>45744.298611111109</v>
      </c>
      <c r="V1700" t="s">
        <v>43</v>
      </c>
      <c r="W1700" t="s">
        <v>36</v>
      </c>
      <c r="X1700">
        <v>0</v>
      </c>
      <c r="Y1700" t="s">
        <v>525</v>
      </c>
      <c r="Z1700" t="s">
        <v>36</v>
      </c>
      <c r="AA1700">
        <v>8.25</v>
      </c>
      <c r="AB1700" t="s">
        <v>36</v>
      </c>
      <c r="AC1700" t="s">
        <v>49</v>
      </c>
      <c r="AD1700" t="s">
        <v>49</v>
      </c>
      <c r="AE1700" t="s">
        <v>45</v>
      </c>
      <c r="AF1700" s="44" t="s">
        <v>46</v>
      </c>
      <c r="AG1700" s="18" t="s">
        <v>5324</v>
      </c>
      <c r="AI1700" s="2" t="s">
        <v>48</v>
      </c>
      <c r="AJ1700" s="2" t="e">
        <f>VLOOKUP(A1700,'Classification Test Result'!$A$2:$D$2428,4,FALSE)</f>
        <v>#N/A</v>
      </c>
      <c r="AL1700" s="2">
        <f>_xlfn.XLOOKUP($A1700,Results!$A$2:$A$2256,Results!G$2:G$2256,"")</f>
        <v>0</v>
      </c>
      <c r="AM1700" s="2">
        <f>_xlfn.XLOOKUP($A1700,Results!$A$2:$A$2256,Results!H$2:H$2256,"")</f>
        <v>0</v>
      </c>
      <c r="AN1700" s="2">
        <f>_xlfn.XLOOKUP($A1700,Results!$A$2:$A$2256,Results!I$2:I$2256,"")</f>
        <v>0</v>
      </c>
      <c r="AO1700" s="2">
        <f>_xlfn.XLOOKUP($A1700,Results!$A$2:$A$2256,Results!J$2:J$2256,"")</f>
        <v>0</v>
      </c>
      <c r="AP1700" s="2">
        <f>_xlfn.XLOOKUP($A1700,Results!$A$2:$A$2256,Results!K$2:K$2256,"")</f>
        <v>0</v>
      </c>
      <c r="AQ1700" s="2">
        <f>_xlfn.XLOOKUP($A1700,Results!$A$2:$A$2256,Results!L$2:L$2256,"")</f>
        <v>0</v>
      </c>
      <c r="AR1700" s="2">
        <f>_xlfn.XLOOKUP($A1700,Results!$A$2:$A$2256,Results!M$2:M$2256,"")</f>
        <v>0</v>
      </c>
      <c r="AS1700" s="2">
        <f>_xlfn.XLOOKUP($A1700,Results!$A$2:$A$2256,Results!N$2:N$2256,"")</f>
        <v>0</v>
      </c>
      <c r="AT1700" s="2">
        <f>_xlfn.XLOOKUP($A1700,Results!$A$2:$A$2256,Results!O$2:O$2256,"")</f>
        <v>0</v>
      </c>
      <c r="AU1700" s="2">
        <f>_xlfn.XLOOKUP($A1700,Results!$A$2:$A$2256,Results!P$2:P$2256,"")</f>
        <v>0</v>
      </c>
      <c r="AV1700" s="2">
        <f>_xlfn.XLOOKUP($A1700,Results!$A$2:$A$2256,Results!Q$2:Q$2256,"")</f>
        <v>0</v>
      </c>
      <c r="AW1700" s="2">
        <f>_xlfn.XLOOKUP($A1700,Results!$A$2:$A$2256,Results!R$2:R$2256,"")</f>
        <v>0</v>
      </c>
      <c r="AX1700" s="2">
        <f>_xlfn.XLOOKUP($A1700,Results!$A$2:$A$2256,Results!S$2:S$2256,"")</f>
        <v>0</v>
      </c>
      <c r="AY1700" s="2">
        <f>_xlfn.XLOOKUP($A1700,Results!$A$2:$A$2256,Results!T$2:T$2256,"")</f>
        <v>0</v>
      </c>
      <c r="AZ1700" s="2">
        <f>_xlfn.XLOOKUP($A1700,Results!$A$2:$A$2256,Results!U$2:U$2256,"")</f>
        <v>0</v>
      </c>
      <c r="BA1700" s="2">
        <f>_xlfn.XLOOKUP($A1700,Results!$A$2:$A$2256,Results!V$2:V$2256,"")</f>
        <v>0</v>
      </c>
      <c r="BB1700" s="2">
        <f>_xlfn.XLOOKUP($A1700,Results!$A$2:$A$2256,Results!W$2:W$2256,"")</f>
        <v>0</v>
      </c>
      <c r="BC1700" s="2">
        <f>_xlfn.XLOOKUP($A1700,Results!$A$2:$A$2256,Results!X$2:X$2256,"")</f>
        <v>0</v>
      </c>
      <c r="BD1700" s="2">
        <f>_xlfn.XLOOKUP($A1700,Results!$A$2:$A$2256,Results!Y$2:Y$2256,"")</f>
        <v>0</v>
      </c>
      <c r="BE1700" s="2">
        <f>_xlfn.XLOOKUP($A1700,Results!$A$2:$A$2256,Results!Z$2:Z$2256,"")</f>
        <v>0</v>
      </c>
    </row>
    <row r="1701" spans="1:57" ht="38.25" customHeight="1" x14ac:dyDescent="0.3">
      <c r="A1701">
        <v>907378</v>
      </c>
      <c r="B1701">
        <v>281687</v>
      </c>
      <c r="C1701" t="s">
        <v>36</v>
      </c>
      <c r="D1701" t="s">
        <v>5319</v>
      </c>
      <c r="E1701" s="2" t="str">
        <f>VLOOKUP(F1701,'RPA Vendor Data '!F$1:$G$2418,2)</f>
        <v>AMAZON CAPITAL SERVICES</v>
      </c>
      <c r="F1701" s="2">
        <v>10170</v>
      </c>
      <c r="G1701" s="2">
        <v>1</v>
      </c>
      <c r="H1701" t="s">
        <v>5325</v>
      </c>
      <c r="I1701">
        <v>1</v>
      </c>
      <c r="J1701" t="s">
        <v>39</v>
      </c>
      <c r="K1701" t="s">
        <v>39</v>
      </c>
      <c r="L1701">
        <v>27.53</v>
      </c>
      <c r="M1701" s="2" t="s">
        <v>5326</v>
      </c>
      <c r="N1701" s="85" t="s">
        <v>5327</v>
      </c>
      <c r="O1701" t="s">
        <v>5328</v>
      </c>
      <c r="P1701" t="s">
        <v>36</v>
      </c>
      <c r="Q1701" t="s">
        <v>36</v>
      </c>
      <c r="R1701">
        <v>27.53</v>
      </c>
      <c r="S1701" s="1">
        <v>45744.521934641212</v>
      </c>
      <c r="T1701" t="s">
        <v>42</v>
      </c>
      <c r="U1701" s="1">
        <v>45744.298611111109</v>
      </c>
      <c r="V1701" t="s">
        <v>43</v>
      </c>
      <c r="W1701" t="s">
        <v>36</v>
      </c>
      <c r="X1701">
        <v>0</v>
      </c>
      <c r="Y1701" t="s">
        <v>525</v>
      </c>
      <c r="Z1701" t="s">
        <v>36</v>
      </c>
      <c r="AA1701">
        <v>27.53</v>
      </c>
      <c r="AB1701" t="s">
        <v>36</v>
      </c>
      <c r="AC1701" t="s">
        <v>49</v>
      </c>
      <c r="AD1701" t="s">
        <v>49</v>
      </c>
      <c r="AE1701" t="s">
        <v>45</v>
      </c>
      <c r="AF1701" s="44" t="s">
        <v>46</v>
      </c>
      <c r="AG1701" s="18" t="s">
        <v>5329</v>
      </c>
      <c r="AI1701" s="2" t="s">
        <v>48</v>
      </c>
      <c r="AJ1701" s="2" t="e">
        <f>VLOOKUP(A1701,'Classification Test Result'!$A$2:$D$2428,4,FALSE)</f>
        <v>#N/A</v>
      </c>
      <c r="AL1701" s="2">
        <f>_xlfn.XLOOKUP($A1701,Results!$A$2:$A$2256,Results!G$2:G$2256,"")</f>
        <v>0</v>
      </c>
      <c r="AM1701" s="2">
        <f>_xlfn.XLOOKUP($A1701,Results!$A$2:$A$2256,Results!H$2:H$2256,"")</f>
        <v>0</v>
      </c>
      <c r="AN1701" s="2">
        <f>_xlfn.XLOOKUP($A1701,Results!$A$2:$A$2256,Results!I$2:I$2256,"")</f>
        <v>0</v>
      </c>
      <c r="AO1701" s="2">
        <f>_xlfn.XLOOKUP($A1701,Results!$A$2:$A$2256,Results!J$2:J$2256,"")</f>
        <v>0</v>
      </c>
      <c r="AP1701" s="2">
        <f>_xlfn.XLOOKUP($A1701,Results!$A$2:$A$2256,Results!K$2:K$2256,"")</f>
        <v>0</v>
      </c>
      <c r="AQ1701" s="2">
        <f>_xlfn.XLOOKUP($A1701,Results!$A$2:$A$2256,Results!L$2:L$2256,"")</f>
        <v>0</v>
      </c>
      <c r="AR1701" s="2">
        <f>_xlfn.XLOOKUP($A1701,Results!$A$2:$A$2256,Results!M$2:M$2256,"")</f>
        <v>0</v>
      </c>
      <c r="AS1701" s="2">
        <f>_xlfn.XLOOKUP($A1701,Results!$A$2:$A$2256,Results!N$2:N$2256,"")</f>
        <v>0</v>
      </c>
      <c r="AT1701" s="2">
        <f>_xlfn.XLOOKUP($A1701,Results!$A$2:$A$2256,Results!O$2:O$2256,"")</f>
        <v>0</v>
      </c>
      <c r="AU1701" s="2">
        <f>_xlfn.XLOOKUP($A1701,Results!$A$2:$A$2256,Results!P$2:P$2256,"")</f>
        <v>0</v>
      </c>
      <c r="AV1701" s="2">
        <f>_xlfn.XLOOKUP($A1701,Results!$A$2:$A$2256,Results!Q$2:Q$2256,"")</f>
        <v>0</v>
      </c>
      <c r="AW1701" s="2">
        <f>_xlfn.XLOOKUP($A1701,Results!$A$2:$A$2256,Results!R$2:R$2256,"")</f>
        <v>0</v>
      </c>
      <c r="AX1701" s="2">
        <f>_xlfn.XLOOKUP($A1701,Results!$A$2:$A$2256,Results!S$2:S$2256,"")</f>
        <v>0</v>
      </c>
      <c r="AY1701" s="2">
        <f>_xlfn.XLOOKUP($A1701,Results!$A$2:$A$2256,Results!T$2:T$2256,"")</f>
        <v>0</v>
      </c>
      <c r="AZ1701" s="2">
        <f>_xlfn.XLOOKUP($A1701,Results!$A$2:$A$2256,Results!U$2:U$2256,"")</f>
        <v>0</v>
      </c>
      <c r="BA1701" s="2" t="str">
        <f>_xlfn.XLOOKUP($A1701,Results!$A$2:$A$2256,Results!V$2:V$2256,"")</f>
        <v>FASTENING SPECIALISTS</v>
      </c>
      <c r="BB1701" s="2">
        <f>_xlfn.XLOOKUP($A1701,Results!$A$2:$A$2256,Results!W$2:W$2256,"")</f>
        <v>77</v>
      </c>
      <c r="BC1701" s="2">
        <f>_xlfn.XLOOKUP($A1701,Results!$A$2:$A$2256,Results!X$2:X$2256,"")</f>
        <v>31162100</v>
      </c>
      <c r="BD1701" s="2">
        <f>_xlfn.XLOOKUP($A1701,Results!$A$2:$A$2256,Results!Y$2:Y$2256,"")</f>
        <v>77</v>
      </c>
      <c r="BE1701" s="2" t="b">
        <f>_xlfn.XLOOKUP($A1701,Results!$A$2:$A$2256,Results!Z$2:Z$2256,"")</f>
        <v>1</v>
      </c>
    </row>
    <row r="1702" spans="1:57" ht="38.25" customHeight="1" x14ac:dyDescent="0.3">
      <c r="A1702">
        <v>907379</v>
      </c>
      <c r="B1702">
        <v>281916</v>
      </c>
      <c r="C1702" t="s">
        <v>36</v>
      </c>
      <c r="D1702" t="s">
        <v>5330</v>
      </c>
      <c r="E1702" s="2" t="str">
        <f>VLOOKUP(F1702,'RPA Vendor Data '!F$1:$G$2418,2)</f>
        <v>AMAZON CAPITAL SERVICES</v>
      </c>
      <c r="F1702" s="2">
        <v>10170</v>
      </c>
      <c r="G1702" s="2">
        <v>1</v>
      </c>
      <c r="H1702" t="s">
        <v>5331</v>
      </c>
      <c r="I1702">
        <v>1</v>
      </c>
      <c r="J1702" t="s">
        <v>39</v>
      </c>
      <c r="K1702" t="s">
        <v>39</v>
      </c>
      <c r="L1702">
        <v>44.17</v>
      </c>
      <c r="M1702" s="2" t="s">
        <v>5332</v>
      </c>
      <c r="N1702" s="85" t="s">
        <v>5333</v>
      </c>
      <c r="O1702" t="s">
        <v>5334</v>
      </c>
      <c r="P1702" t="s">
        <v>36</v>
      </c>
      <c r="Q1702" t="s">
        <v>36</v>
      </c>
      <c r="R1702">
        <v>44.17</v>
      </c>
      <c r="S1702" s="1">
        <v>45744.771410335648</v>
      </c>
      <c r="T1702" t="s">
        <v>42</v>
      </c>
      <c r="U1702" s="1">
        <v>45744.543749999997</v>
      </c>
      <c r="V1702" t="s">
        <v>43</v>
      </c>
      <c r="W1702" t="s">
        <v>36</v>
      </c>
      <c r="X1702">
        <v>1</v>
      </c>
      <c r="Y1702" t="s">
        <v>525</v>
      </c>
      <c r="Z1702" t="s">
        <v>36</v>
      </c>
      <c r="AA1702">
        <v>44.17</v>
      </c>
      <c r="AB1702" t="s">
        <v>36</v>
      </c>
      <c r="AC1702" t="s">
        <v>49</v>
      </c>
      <c r="AD1702" t="s">
        <v>49</v>
      </c>
      <c r="AE1702" t="s">
        <v>45</v>
      </c>
      <c r="AF1702" s="44" t="s">
        <v>46</v>
      </c>
      <c r="AG1702" s="18" t="s">
        <v>5335</v>
      </c>
      <c r="AI1702" s="2" t="s">
        <v>48</v>
      </c>
      <c r="AJ1702" s="2" t="e">
        <f>VLOOKUP(A1702,'Classification Test Result'!$A$2:$D$2428,4,FALSE)</f>
        <v>#N/A</v>
      </c>
      <c r="AL1702" s="2">
        <f>_xlfn.XLOOKUP($A1702,Results!$A$2:$A$2256,Results!G$2:G$2256,"")</f>
        <v>0</v>
      </c>
      <c r="AM1702" s="2">
        <f>_xlfn.XLOOKUP($A1702,Results!$A$2:$A$2256,Results!H$2:H$2256,"")</f>
        <v>0</v>
      </c>
      <c r="AN1702" s="2">
        <f>_xlfn.XLOOKUP($A1702,Results!$A$2:$A$2256,Results!I$2:I$2256,"")</f>
        <v>0</v>
      </c>
      <c r="AO1702" s="2">
        <f>_xlfn.XLOOKUP($A1702,Results!$A$2:$A$2256,Results!J$2:J$2256,"")</f>
        <v>0</v>
      </c>
      <c r="AP1702" s="2">
        <f>_xlfn.XLOOKUP($A1702,Results!$A$2:$A$2256,Results!K$2:K$2256,"")</f>
        <v>0</v>
      </c>
      <c r="AQ1702" s="2">
        <f>_xlfn.XLOOKUP($A1702,Results!$A$2:$A$2256,Results!L$2:L$2256,"")</f>
        <v>0</v>
      </c>
      <c r="AR1702" s="2">
        <f>_xlfn.XLOOKUP($A1702,Results!$A$2:$A$2256,Results!M$2:M$2256,"")</f>
        <v>0</v>
      </c>
      <c r="AS1702" s="2">
        <f>_xlfn.XLOOKUP($A1702,Results!$A$2:$A$2256,Results!N$2:N$2256,"")</f>
        <v>0</v>
      </c>
      <c r="AT1702" s="2">
        <f>_xlfn.XLOOKUP($A1702,Results!$A$2:$A$2256,Results!O$2:O$2256,"")</f>
        <v>0</v>
      </c>
      <c r="AU1702" s="2">
        <f>_xlfn.XLOOKUP($A1702,Results!$A$2:$A$2256,Results!P$2:P$2256,"")</f>
        <v>0</v>
      </c>
      <c r="AV1702" s="2">
        <f>_xlfn.XLOOKUP($A1702,Results!$A$2:$A$2256,Results!Q$2:Q$2256,"")</f>
        <v>0</v>
      </c>
      <c r="AW1702" s="2">
        <f>_xlfn.XLOOKUP($A1702,Results!$A$2:$A$2256,Results!R$2:R$2256,"")</f>
        <v>0</v>
      </c>
      <c r="AX1702" s="2">
        <f>_xlfn.XLOOKUP($A1702,Results!$A$2:$A$2256,Results!S$2:S$2256,"")</f>
        <v>0</v>
      </c>
      <c r="AY1702" s="2">
        <f>_xlfn.XLOOKUP($A1702,Results!$A$2:$A$2256,Results!T$2:T$2256,"")</f>
        <v>0</v>
      </c>
      <c r="AZ1702" s="2">
        <f>_xlfn.XLOOKUP($A1702,Results!$A$2:$A$2256,Results!U$2:U$2256,"")</f>
        <v>0</v>
      </c>
      <c r="BA1702" s="2">
        <f>_xlfn.XLOOKUP($A1702,Results!$A$2:$A$2256,Results!V$2:V$2256,"")</f>
        <v>0</v>
      </c>
      <c r="BB1702" s="2">
        <f>_xlfn.XLOOKUP($A1702,Results!$A$2:$A$2256,Results!W$2:W$2256,"")</f>
        <v>0</v>
      </c>
      <c r="BC1702" s="2">
        <f>_xlfn.XLOOKUP($A1702,Results!$A$2:$A$2256,Results!X$2:X$2256,"")</f>
        <v>0</v>
      </c>
      <c r="BD1702" s="2">
        <f>_xlfn.XLOOKUP($A1702,Results!$A$2:$A$2256,Results!Y$2:Y$2256,"")</f>
        <v>0</v>
      </c>
      <c r="BE1702" s="2">
        <f>_xlfn.XLOOKUP($A1702,Results!$A$2:$A$2256,Results!Z$2:Z$2256,"")</f>
        <v>0</v>
      </c>
    </row>
    <row r="1703" spans="1:57" ht="38.25" customHeight="1" x14ac:dyDescent="0.3">
      <c r="A1703">
        <v>907380</v>
      </c>
      <c r="B1703">
        <v>281619</v>
      </c>
      <c r="C1703" t="s">
        <v>36</v>
      </c>
      <c r="D1703" t="s">
        <v>37</v>
      </c>
      <c r="E1703" s="2" t="str">
        <f>VLOOKUP(F1703,'RPA Vendor Data '!F$1:$G$2418,2)</f>
        <v>CRESCO EQUIPMENT RENTALS</v>
      </c>
      <c r="F1703" s="2">
        <v>14555</v>
      </c>
      <c r="G1703" s="2">
        <v>4</v>
      </c>
      <c r="H1703" t="s">
        <v>5336</v>
      </c>
      <c r="I1703">
        <v>1</v>
      </c>
      <c r="J1703" t="s">
        <v>39</v>
      </c>
      <c r="K1703" t="s">
        <v>39</v>
      </c>
      <c r="L1703">
        <v>226</v>
      </c>
      <c r="M1703" s="2" t="s">
        <v>5337</v>
      </c>
      <c r="N1703" s="85" t="s">
        <v>5338</v>
      </c>
      <c r="O1703" t="s">
        <v>36</v>
      </c>
      <c r="P1703" t="s">
        <v>36</v>
      </c>
      <c r="Q1703" t="s">
        <v>36</v>
      </c>
      <c r="R1703">
        <v>226</v>
      </c>
      <c r="S1703" s="1">
        <v>45744.480206053238</v>
      </c>
      <c r="T1703" t="s">
        <v>42</v>
      </c>
      <c r="U1703" s="1">
        <v>45744.263888888891</v>
      </c>
      <c r="V1703" t="s">
        <v>43</v>
      </c>
      <c r="W1703" t="s">
        <v>36</v>
      </c>
      <c r="X1703">
        <v>0</v>
      </c>
      <c r="Y1703">
        <v>999</v>
      </c>
      <c r="Z1703" t="s">
        <v>36</v>
      </c>
      <c r="AA1703" t="s">
        <v>36</v>
      </c>
      <c r="AB1703" t="s">
        <v>36</v>
      </c>
      <c r="AC1703" t="s">
        <v>44</v>
      </c>
      <c r="AD1703" t="s">
        <v>44</v>
      </c>
      <c r="AE1703" t="s">
        <v>45</v>
      </c>
      <c r="AF1703" s="44" t="s">
        <v>46</v>
      </c>
      <c r="AG1703" s="18" t="s">
        <v>5339</v>
      </c>
      <c r="AI1703" s="2" t="s">
        <v>48</v>
      </c>
      <c r="AJ1703" s="2" t="e">
        <f>VLOOKUP(A1703,'Classification Test Result'!$A$2:$D$2428,4,FALSE)</f>
        <v>#N/A</v>
      </c>
      <c r="AL1703" s="2">
        <f>_xlfn.XLOOKUP($A1703,Results!$A$2:$A$2256,Results!G$2:G$2256,"")</f>
        <v>0</v>
      </c>
      <c r="AM1703" s="2">
        <f>_xlfn.XLOOKUP($A1703,Results!$A$2:$A$2256,Results!H$2:H$2256,"")</f>
        <v>0</v>
      </c>
      <c r="AN1703" s="2">
        <f>_xlfn.XLOOKUP($A1703,Results!$A$2:$A$2256,Results!I$2:I$2256,"")</f>
        <v>0</v>
      </c>
      <c r="AO1703" s="2">
        <f>_xlfn.XLOOKUP($A1703,Results!$A$2:$A$2256,Results!J$2:J$2256,"")</f>
        <v>0</v>
      </c>
      <c r="AP1703" s="2">
        <f>_xlfn.XLOOKUP($A1703,Results!$A$2:$A$2256,Results!K$2:K$2256,"")</f>
        <v>0</v>
      </c>
      <c r="AQ1703" s="2">
        <f>_xlfn.XLOOKUP($A1703,Results!$A$2:$A$2256,Results!L$2:L$2256,"")</f>
        <v>0</v>
      </c>
      <c r="AR1703" s="2">
        <f>_xlfn.XLOOKUP($A1703,Results!$A$2:$A$2256,Results!M$2:M$2256,"")</f>
        <v>0</v>
      </c>
      <c r="AS1703" s="2">
        <f>_xlfn.XLOOKUP($A1703,Results!$A$2:$A$2256,Results!N$2:N$2256,"")</f>
        <v>0</v>
      </c>
      <c r="AT1703" s="2">
        <f>_xlfn.XLOOKUP($A1703,Results!$A$2:$A$2256,Results!O$2:O$2256,"")</f>
        <v>0</v>
      </c>
      <c r="AU1703" s="2">
        <f>_xlfn.XLOOKUP($A1703,Results!$A$2:$A$2256,Results!P$2:P$2256,"")</f>
        <v>0</v>
      </c>
      <c r="AV1703" s="2">
        <f>_xlfn.XLOOKUP($A1703,Results!$A$2:$A$2256,Results!Q$2:Q$2256,"")</f>
        <v>0</v>
      </c>
      <c r="AW1703" s="2">
        <f>_xlfn.XLOOKUP($A1703,Results!$A$2:$A$2256,Results!R$2:R$2256,"")</f>
        <v>0</v>
      </c>
      <c r="AX1703" s="2">
        <f>_xlfn.XLOOKUP($A1703,Results!$A$2:$A$2256,Results!S$2:S$2256,"")</f>
        <v>0</v>
      </c>
      <c r="AY1703" s="2">
        <f>_xlfn.XLOOKUP($A1703,Results!$A$2:$A$2256,Results!T$2:T$2256,"")</f>
        <v>0</v>
      </c>
      <c r="AZ1703" s="2">
        <f>_xlfn.XLOOKUP($A1703,Results!$A$2:$A$2256,Results!U$2:U$2256,"")</f>
        <v>0</v>
      </c>
      <c r="BA1703" s="2">
        <f>_xlfn.XLOOKUP($A1703,Results!$A$2:$A$2256,Results!V$2:V$2256,"")</f>
        <v>0</v>
      </c>
      <c r="BB1703" s="2">
        <f>_xlfn.XLOOKUP($A1703,Results!$A$2:$A$2256,Results!W$2:W$2256,"")</f>
        <v>0</v>
      </c>
      <c r="BC1703" s="2">
        <f>_xlfn.XLOOKUP($A1703,Results!$A$2:$A$2256,Results!X$2:X$2256,"")</f>
        <v>0</v>
      </c>
      <c r="BD1703" s="2">
        <f>_xlfn.XLOOKUP($A1703,Results!$A$2:$A$2256,Results!Y$2:Y$2256,"")</f>
        <v>0</v>
      </c>
      <c r="BE1703" s="2">
        <f>_xlfn.XLOOKUP($A1703,Results!$A$2:$A$2256,Results!Z$2:Z$2256,"")</f>
        <v>0</v>
      </c>
    </row>
    <row r="1704" spans="1:57" ht="38.25" customHeight="1" x14ac:dyDescent="0.3">
      <c r="A1704">
        <v>907381</v>
      </c>
      <c r="B1704">
        <v>281638</v>
      </c>
      <c r="C1704" t="s">
        <v>36</v>
      </c>
      <c r="D1704">
        <v>9341410374</v>
      </c>
      <c r="E1704" s="2" t="str">
        <f>VLOOKUP(F1704,'RPA Vendor Data '!F$1:$G$2418,2)</f>
        <v>GRAYBAR ELECTRIC CO. INC.</v>
      </c>
      <c r="F1704" s="2">
        <v>11471</v>
      </c>
      <c r="G1704" s="2">
        <v>3</v>
      </c>
      <c r="H1704" t="s">
        <v>5340</v>
      </c>
      <c r="I1704">
        <v>40</v>
      </c>
      <c r="J1704" t="s">
        <v>39</v>
      </c>
      <c r="K1704" t="s">
        <v>39</v>
      </c>
      <c r="L1704">
        <v>73.86</v>
      </c>
      <c r="M1704" s="2" t="s">
        <v>5341</v>
      </c>
      <c r="N1704" s="85" t="s">
        <v>5342</v>
      </c>
      <c r="O1704" t="s">
        <v>36</v>
      </c>
      <c r="P1704" t="s">
        <v>36</v>
      </c>
      <c r="Q1704" t="s">
        <v>36</v>
      </c>
      <c r="R1704">
        <v>2954.4</v>
      </c>
      <c r="S1704" s="1">
        <v>45744.501966284719</v>
      </c>
      <c r="T1704" t="s">
        <v>42</v>
      </c>
      <c r="U1704" s="1">
        <v>45744.275000000001</v>
      </c>
      <c r="V1704" t="s">
        <v>43</v>
      </c>
      <c r="W1704" t="s">
        <v>36</v>
      </c>
      <c r="X1704">
        <v>3</v>
      </c>
      <c r="Y1704">
        <v>201</v>
      </c>
      <c r="Z1704" t="s">
        <v>36</v>
      </c>
      <c r="AA1704" t="s">
        <v>36</v>
      </c>
      <c r="AB1704" t="s">
        <v>36</v>
      </c>
      <c r="AC1704" t="s">
        <v>5343</v>
      </c>
      <c r="AD1704" t="s">
        <v>5343</v>
      </c>
      <c r="AE1704" t="s">
        <v>45</v>
      </c>
      <c r="AF1704" s="44" t="s">
        <v>46</v>
      </c>
      <c r="AG1704" s="18" t="s">
        <v>5344</v>
      </c>
      <c r="AI1704" s="2" t="s">
        <v>48</v>
      </c>
      <c r="AJ1704" s="2" t="e">
        <f>VLOOKUP(A1704,'Classification Test Result'!$A$2:$D$2428,4,FALSE)</f>
        <v>#N/A</v>
      </c>
      <c r="AL1704" s="2">
        <f>_xlfn.XLOOKUP($A1704,Results!$A$2:$A$2256,Results!G$2:G$2256,"")</f>
        <v>452095</v>
      </c>
      <c r="AM1704" s="2" t="str">
        <f>_xlfn.XLOOKUP($A1704,Results!$A$2:$A$2256,Results!H$2:H$2256,"")</f>
        <v>104030R24PVC</v>
      </c>
      <c r="AN1704" s="2" t="str">
        <f>_xlfn.XLOOKUP($A1704,Results!$A$2:$A$2256,Results!I$2:I$2256,"")</f>
        <v>ATKORE</v>
      </c>
      <c r="AO1704" s="2" t="str">
        <f>_xlfn.XLOOKUP($A1704,Results!$A$2:$A$2256,Results!J$2:J$2256,"")</f>
        <v>091111376467</v>
      </c>
      <c r="AP1704" s="2">
        <f>_xlfn.XLOOKUP($A1704,Results!$A$2:$A$2256,Results!K$2:K$2256,"")</f>
        <v>39131717</v>
      </c>
      <c r="AQ1704" s="2">
        <f>_xlfn.XLOOKUP($A1704,Results!$A$2:$A$2256,Results!L$2:L$2256,"")</f>
        <v>0</v>
      </c>
      <c r="AR1704" s="2">
        <f>_xlfn.XLOOKUP($A1704,Results!$A$2:$A$2256,Results!M$2:M$2256,"")</f>
        <v>947699</v>
      </c>
      <c r="AS1704" s="2" t="str">
        <f>_xlfn.XLOOKUP($A1704,Results!$A$2:$A$2256,Results!N$2:N$2256,"")</f>
        <v>ATC 10-4030R24-PVC 4IN 90D ELBOW</v>
      </c>
      <c r="AT1704" s="2" t="str">
        <f>_xlfn.XLOOKUP($A1704,Results!$A$2:$A$2256,Results!O$2:O$2256,"")</f>
        <v>ATKORE</v>
      </c>
      <c r="AU1704" s="2">
        <f>_xlfn.XLOOKUP($A1704,Results!$A$2:$A$2256,Results!P$2:P$2256,"")</f>
        <v>0</v>
      </c>
      <c r="AV1704" s="2" t="str">
        <f>_xlfn.XLOOKUP($A1704,Results!$A$2:$A$2256,Results!Q$2:Q$2256,"")</f>
        <v>NO_VALID_MATCHES</v>
      </c>
      <c r="AW1704" s="2" t="str">
        <f>_xlfn.XLOOKUP($A1704,Results!$A$2:$A$2256,Results!R$2:R$2256,"")</f>
        <v>0.6519983322314303</v>
      </c>
      <c r="AX1704" s="2">
        <f>_xlfn.XLOOKUP($A1704,Results!$A$2:$A$2256,Results!S$2:S$2256,"")</f>
        <v>84</v>
      </c>
      <c r="AY1704" s="2">
        <f>_xlfn.XLOOKUP($A1704,Results!$A$2:$A$2256,Results!T$2:T$2256,"")</f>
        <v>53</v>
      </c>
      <c r="AZ1704" s="2">
        <f>_xlfn.XLOOKUP($A1704,Results!$A$2:$A$2256,Results!U$2:U$2256,"")</f>
        <v>61</v>
      </c>
      <c r="BA1704" s="2" t="str">
        <f>_xlfn.XLOOKUP($A1704,Results!$A$2:$A$2256,Results!V$2:V$2256,"")</f>
        <v>ATKORE</v>
      </c>
      <c r="BB1704" s="2">
        <f>_xlfn.XLOOKUP($A1704,Results!$A$2:$A$2256,Results!W$2:W$2256,"")</f>
        <v>77</v>
      </c>
      <c r="BC1704" s="2">
        <f>_xlfn.XLOOKUP($A1704,Results!$A$2:$A$2256,Results!X$2:X$2256,"")</f>
        <v>39131706</v>
      </c>
      <c r="BD1704" s="2">
        <f>_xlfn.XLOOKUP($A1704,Results!$A$2:$A$2256,Results!Y$2:Y$2256,"")</f>
        <v>77</v>
      </c>
      <c r="BE1704" s="2" t="b">
        <f>_xlfn.XLOOKUP($A1704,Results!$A$2:$A$2256,Results!Z$2:Z$2256,"")</f>
        <v>1</v>
      </c>
    </row>
    <row r="1705" spans="1:57" ht="38.25" customHeight="1" x14ac:dyDescent="0.3">
      <c r="A1705">
        <v>907382</v>
      </c>
      <c r="B1705">
        <v>281638</v>
      </c>
      <c r="C1705" t="s">
        <v>36</v>
      </c>
      <c r="D1705">
        <v>9341410374</v>
      </c>
      <c r="E1705" s="2" t="str">
        <f>VLOOKUP(F1705,'RPA Vendor Data '!F$1:$G$2418,2)</f>
        <v>GRAYBAR ELECTRIC CO. INC.</v>
      </c>
      <c r="F1705" s="2">
        <v>11471</v>
      </c>
      <c r="G1705" s="2">
        <v>2</v>
      </c>
      <c r="H1705" t="s">
        <v>5340</v>
      </c>
      <c r="I1705">
        <v>40</v>
      </c>
      <c r="J1705" t="s">
        <v>39</v>
      </c>
      <c r="K1705" t="s">
        <v>39</v>
      </c>
      <c r="L1705">
        <v>73.86</v>
      </c>
      <c r="M1705" s="2" t="s">
        <v>5341</v>
      </c>
      <c r="N1705" s="85" t="s">
        <v>5342</v>
      </c>
      <c r="O1705" t="s">
        <v>36</v>
      </c>
      <c r="P1705" t="s">
        <v>36</v>
      </c>
      <c r="Q1705" t="s">
        <v>36</v>
      </c>
      <c r="R1705">
        <v>2954.4</v>
      </c>
      <c r="S1705" s="1">
        <v>45744.501963622693</v>
      </c>
      <c r="T1705" t="s">
        <v>42</v>
      </c>
      <c r="U1705" s="1">
        <v>45744.275000000001</v>
      </c>
      <c r="V1705" t="s">
        <v>43</v>
      </c>
      <c r="W1705" t="s">
        <v>36</v>
      </c>
      <c r="X1705">
        <v>3</v>
      </c>
      <c r="Y1705">
        <v>201</v>
      </c>
      <c r="Z1705" t="s">
        <v>36</v>
      </c>
      <c r="AA1705" t="s">
        <v>36</v>
      </c>
      <c r="AB1705" t="s">
        <v>36</v>
      </c>
      <c r="AC1705" t="s">
        <v>5343</v>
      </c>
      <c r="AD1705" t="s">
        <v>5343</v>
      </c>
      <c r="AE1705" t="s">
        <v>45</v>
      </c>
      <c r="AF1705" s="44" t="s">
        <v>46</v>
      </c>
      <c r="AG1705" s="18" t="s">
        <v>5344</v>
      </c>
      <c r="AI1705" s="2" t="s">
        <v>48</v>
      </c>
      <c r="AJ1705" s="2" t="e">
        <f>VLOOKUP(A1705,'Classification Test Result'!$A$2:$D$2428,4,FALSE)</f>
        <v>#N/A</v>
      </c>
      <c r="AL1705" s="2">
        <f>_xlfn.XLOOKUP($A1705,Results!$A$2:$A$2256,Results!G$2:G$2256,"")</f>
        <v>452095</v>
      </c>
      <c r="AM1705" s="2" t="str">
        <f>_xlfn.XLOOKUP($A1705,Results!$A$2:$A$2256,Results!H$2:H$2256,"")</f>
        <v>104030R24PVC</v>
      </c>
      <c r="AN1705" s="2" t="str">
        <f>_xlfn.XLOOKUP($A1705,Results!$A$2:$A$2256,Results!I$2:I$2256,"")</f>
        <v>ATKORE</v>
      </c>
      <c r="AO1705" s="2" t="str">
        <f>_xlfn.XLOOKUP($A1705,Results!$A$2:$A$2256,Results!J$2:J$2256,"")</f>
        <v>091111376467</v>
      </c>
      <c r="AP1705" s="2">
        <f>_xlfn.XLOOKUP($A1705,Results!$A$2:$A$2256,Results!K$2:K$2256,"")</f>
        <v>39131717</v>
      </c>
      <c r="AQ1705" s="2">
        <f>_xlfn.XLOOKUP($A1705,Results!$A$2:$A$2256,Results!L$2:L$2256,"")</f>
        <v>0</v>
      </c>
      <c r="AR1705" s="2">
        <f>_xlfn.XLOOKUP($A1705,Results!$A$2:$A$2256,Results!M$2:M$2256,"")</f>
        <v>947699</v>
      </c>
      <c r="AS1705" s="2" t="str">
        <f>_xlfn.XLOOKUP($A1705,Results!$A$2:$A$2256,Results!N$2:N$2256,"")</f>
        <v>ATC 10-4030R24-PVC 4IN 90D ELBOW</v>
      </c>
      <c r="AT1705" s="2" t="str">
        <f>_xlfn.XLOOKUP($A1705,Results!$A$2:$A$2256,Results!O$2:O$2256,"")</f>
        <v>ATKORE</v>
      </c>
      <c r="AU1705" s="2">
        <f>_xlfn.XLOOKUP($A1705,Results!$A$2:$A$2256,Results!P$2:P$2256,"")</f>
        <v>0</v>
      </c>
      <c r="AV1705" s="2" t="str">
        <f>_xlfn.XLOOKUP($A1705,Results!$A$2:$A$2256,Results!Q$2:Q$2256,"")</f>
        <v>NO_VALID_MATCHES</v>
      </c>
      <c r="AW1705" s="2" t="str">
        <f>_xlfn.XLOOKUP($A1705,Results!$A$2:$A$2256,Results!R$2:R$2256,"")</f>
        <v>0.6519983322314303</v>
      </c>
      <c r="AX1705" s="2">
        <f>_xlfn.XLOOKUP($A1705,Results!$A$2:$A$2256,Results!S$2:S$2256,"")</f>
        <v>84</v>
      </c>
      <c r="AY1705" s="2">
        <f>_xlfn.XLOOKUP($A1705,Results!$A$2:$A$2256,Results!T$2:T$2256,"")</f>
        <v>53</v>
      </c>
      <c r="AZ1705" s="2">
        <f>_xlfn.XLOOKUP($A1705,Results!$A$2:$A$2256,Results!U$2:U$2256,"")</f>
        <v>61</v>
      </c>
      <c r="BA1705" s="2" t="str">
        <f>_xlfn.XLOOKUP($A1705,Results!$A$2:$A$2256,Results!V$2:V$2256,"")</f>
        <v>ATKORE</v>
      </c>
      <c r="BB1705" s="2">
        <f>_xlfn.XLOOKUP($A1705,Results!$A$2:$A$2256,Results!W$2:W$2256,"")</f>
        <v>77</v>
      </c>
      <c r="BC1705" s="2">
        <f>_xlfn.XLOOKUP($A1705,Results!$A$2:$A$2256,Results!X$2:X$2256,"")</f>
        <v>39131706</v>
      </c>
      <c r="BD1705" s="2">
        <f>_xlfn.XLOOKUP($A1705,Results!$A$2:$A$2256,Results!Y$2:Y$2256,"")</f>
        <v>77</v>
      </c>
      <c r="BE1705" s="2" t="b">
        <f>_xlfn.XLOOKUP($A1705,Results!$A$2:$A$2256,Results!Z$2:Z$2256,"")</f>
        <v>1</v>
      </c>
    </row>
    <row r="1706" spans="1:57" ht="38.25" customHeight="1" x14ac:dyDescent="0.3">
      <c r="A1706">
        <v>907383</v>
      </c>
      <c r="B1706">
        <v>281638</v>
      </c>
      <c r="C1706" t="s">
        <v>36</v>
      </c>
      <c r="D1706">
        <v>9341410374</v>
      </c>
      <c r="E1706" s="2" t="str">
        <f>VLOOKUP(F1706,'RPA Vendor Data '!F$1:$G$2418,2)</f>
        <v>GRAYBAR ELECTRIC CO. INC.</v>
      </c>
      <c r="F1706" s="2">
        <v>11471</v>
      </c>
      <c r="G1706" s="2">
        <v>2</v>
      </c>
      <c r="H1706" t="s">
        <v>5340</v>
      </c>
      <c r="I1706">
        <v>40</v>
      </c>
      <c r="J1706" t="s">
        <v>39</v>
      </c>
      <c r="K1706" t="s">
        <v>39</v>
      </c>
      <c r="L1706">
        <v>73.86</v>
      </c>
      <c r="M1706" s="2" t="s">
        <v>5341</v>
      </c>
      <c r="N1706" s="85" t="s">
        <v>5342</v>
      </c>
      <c r="O1706" t="s">
        <v>36</v>
      </c>
      <c r="P1706" t="s">
        <v>36</v>
      </c>
      <c r="Q1706" t="s">
        <v>36</v>
      </c>
      <c r="R1706">
        <v>2954.4</v>
      </c>
      <c r="S1706" s="1">
        <v>45744.501960879628</v>
      </c>
      <c r="T1706" t="s">
        <v>42</v>
      </c>
      <c r="U1706" s="1">
        <v>45744.275000000001</v>
      </c>
      <c r="V1706" t="s">
        <v>43</v>
      </c>
      <c r="W1706" t="s">
        <v>36</v>
      </c>
      <c r="X1706">
        <v>1</v>
      </c>
      <c r="Y1706">
        <v>201</v>
      </c>
      <c r="Z1706" t="s">
        <v>36</v>
      </c>
      <c r="AA1706" t="s">
        <v>36</v>
      </c>
      <c r="AB1706" t="s">
        <v>36</v>
      </c>
      <c r="AC1706" t="s">
        <v>5343</v>
      </c>
      <c r="AD1706" t="s">
        <v>5343</v>
      </c>
      <c r="AE1706" t="s">
        <v>45</v>
      </c>
      <c r="AF1706" s="44" t="s">
        <v>46</v>
      </c>
      <c r="AG1706" s="18" t="s">
        <v>5344</v>
      </c>
      <c r="AI1706" s="2" t="s">
        <v>48</v>
      </c>
      <c r="AJ1706" s="2" t="e">
        <f>VLOOKUP(A1706,'Classification Test Result'!$A$2:$D$2428,4,FALSE)</f>
        <v>#N/A</v>
      </c>
      <c r="AL1706" s="2">
        <f>_xlfn.XLOOKUP($A1706,Results!$A$2:$A$2256,Results!G$2:G$2256,"")</f>
        <v>452095</v>
      </c>
      <c r="AM1706" s="2" t="str">
        <f>_xlfn.XLOOKUP($A1706,Results!$A$2:$A$2256,Results!H$2:H$2256,"")</f>
        <v>104030R24PVC</v>
      </c>
      <c r="AN1706" s="2" t="str">
        <f>_xlfn.XLOOKUP($A1706,Results!$A$2:$A$2256,Results!I$2:I$2256,"")</f>
        <v>ATKORE</v>
      </c>
      <c r="AO1706" s="2" t="str">
        <f>_xlfn.XLOOKUP($A1706,Results!$A$2:$A$2256,Results!J$2:J$2256,"")</f>
        <v>091111376467</v>
      </c>
      <c r="AP1706" s="2">
        <f>_xlfn.XLOOKUP($A1706,Results!$A$2:$A$2256,Results!K$2:K$2256,"")</f>
        <v>39131717</v>
      </c>
      <c r="AQ1706" s="2">
        <f>_xlfn.XLOOKUP($A1706,Results!$A$2:$A$2256,Results!L$2:L$2256,"")</f>
        <v>0</v>
      </c>
      <c r="AR1706" s="2">
        <f>_xlfn.XLOOKUP($A1706,Results!$A$2:$A$2256,Results!M$2:M$2256,"")</f>
        <v>947699</v>
      </c>
      <c r="AS1706" s="2" t="str">
        <f>_xlfn.XLOOKUP($A1706,Results!$A$2:$A$2256,Results!N$2:N$2256,"")</f>
        <v>ATC 10-4030R24-PVC 4IN 90D ELBOW</v>
      </c>
      <c r="AT1706" s="2" t="str">
        <f>_xlfn.XLOOKUP($A1706,Results!$A$2:$A$2256,Results!O$2:O$2256,"")</f>
        <v>ATKORE</v>
      </c>
      <c r="AU1706" s="2">
        <f>_xlfn.XLOOKUP($A1706,Results!$A$2:$A$2256,Results!P$2:P$2256,"")</f>
        <v>0</v>
      </c>
      <c r="AV1706" s="2" t="str">
        <f>_xlfn.XLOOKUP($A1706,Results!$A$2:$A$2256,Results!Q$2:Q$2256,"")</f>
        <v>NO_VALID_MATCHES</v>
      </c>
      <c r="AW1706" s="2" t="str">
        <f>_xlfn.XLOOKUP($A1706,Results!$A$2:$A$2256,Results!R$2:R$2256,"")</f>
        <v>0.6519983322314303</v>
      </c>
      <c r="AX1706" s="2">
        <f>_xlfn.XLOOKUP($A1706,Results!$A$2:$A$2256,Results!S$2:S$2256,"")</f>
        <v>84</v>
      </c>
      <c r="AY1706" s="2">
        <f>_xlfn.XLOOKUP($A1706,Results!$A$2:$A$2256,Results!T$2:T$2256,"")</f>
        <v>53</v>
      </c>
      <c r="AZ1706" s="2">
        <f>_xlfn.XLOOKUP($A1706,Results!$A$2:$A$2256,Results!U$2:U$2256,"")</f>
        <v>61</v>
      </c>
      <c r="BA1706" s="2" t="str">
        <f>_xlfn.XLOOKUP($A1706,Results!$A$2:$A$2256,Results!V$2:V$2256,"")</f>
        <v>ATKORE</v>
      </c>
      <c r="BB1706" s="2">
        <f>_xlfn.XLOOKUP($A1706,Results!$A$2:$A$2256,Results!W$2:W$2256,"")</f>
        <v>77</v>
      </c>
      <c r="BC1706" s="2">
        <f>_xlfn.XLOOKUP($A1706,Results!$A$2:$A$2256,Results!X$2:X$2256,"")</f>
        <v>39131706</v>
      </c>
      <c r="BD1706" s="2">
        <f>_xlfn.XLOOKUP($A1706,Results!$A$2:$A$2256,Results!Y$2:Y$2256,"")</f>
        <v>77</v>
      </c>
      <c r="BE1706" s="2" t="b">
        <f>_xlfn.XLOOKUP($A1706,Results!$A$2:$A$2256,Results!Z$2:Z$2256,"")</f>
        <v>1</v>
      </c>
    </row>
    <row r="1707" spans="1:57" ht="38.25" customHeight="1" x14ac:dyDescent="0.3">
      <c r="A1707">
        <v>907384</v>
      </c>
      <c r="B1707">
        <v>281638</v>
      </c>
      <c r="C1707" t="s">
        <v>36</v>
      </c>
      <c r="D1707">
        <v>9341410374</v>
      </c>
      <c r="E1707" s="2" t="str">
        <f>VLOOKUP(F1707,'RPA Vendor Data '!F$1:$G$2418,2)</f>
        <v>GRAYBAR ELECTRIC CO. INC.</v>
      </c>
      <c r="F1707" s="2">
        <v>11471</v>
      </c>
      <c r="G1707" s="2">
        <v>1</v>
      </c>
      <c r="H1707" t="s">
        <v>5340</v>
      </c>
      <c r="I1707">
        <v>40</v>
      </c>
      <c r="J1707" t="s">
        <v>39</v>
      </c>
      <c r="K1707" t="s">
        <v>39</v>
      </c>
      <c r="L1707">
        <v>73.86</v>
      </c>
      <c r="M1707" s="2" t="s">
        <v>5341</v>
      </c>
      <c r="N1707" s="85" t="s">
        <v>5342</v>
      </c>
      <c r="O1707" t="s">
        <v>36</v>
      </c>
      <c r="P1707" t="s">
        <v>36</v>
      </c>
      <c r="Q1707" t="s">
        <v>36</v>
      </c>
      <c r="R1707">
        <v>2954.4</v>
      </c>
      <c r="S1707" s="1">
        <v>45744.50195810185</v>
      </c>
      <c r="T1707" t="s">
        <v>42</v>
      </c>
      <c r="U1707" s="1">
        <v>45744.275000000001</v>
      </c>
      <c r="V1707" t="s">
        <v>43</v>
      </c>
      <c r="W1707" t="s">
        <v>36</v>
      </c>
      <c r="X1707">
        <v>1</v>
      </c>
      <c r="Y1707">
        <v>201</v>
      </c>
      <c r="Z1707" t="s">
        <v>36</v>
      </c>
      <c r="AA1707" t="s">
        <v>36</v>
      </c>
      <c r="AB1707" t="s">
        <v>36</v>
      </c>
      <c r="AC1707" t="s">
        <v>5343</v>
      </c>
      <c r="AD1707" t="s">
        <v>5343</v>
      </c>
      <c r="AE1707" t="s">
        <v>45</v>
      </c>
      <c r="AF1707" s="44" t="s">
        <v>46</v>
      </c>
      <c r="AG1707" s="18" t="s">
        <v>5344</v>
      </c>
      <c r="AI1707" s="2" t="s">
        <v>48</v>
      </c>
      <c r="AJ1707" s="2" t="e">
        <f>VLOOKUP(A1707,'Classification Test Result'!$A$2:$D$2428,4,FALSE)</f>
        <v>#N/A</v>
      </c>
      <c r="AL1707" s="2">
        <f>_xlfn.XLOOKUP($A1707,Results!$A$2:$A$2256,Results!G$2:G$2256,"")</f>
        <v>452095</v>
      </c>
      <c r="AM1707" s="2" t="str">
        <f>_xlfn.XLOOKUP($A1707,Results!$A$2:$A$2256,Results!H$2:H$2256,"")</f>
        <v>104030R24PVC</v>
      </c>
      <c r="AN1707" s="2" t="str">
        <f>_xlfn.XLOOKUP($A1707,Results!$A$2:$A$2256,Results!I$2:I$2256,"")</f>
        <v>ATKORE</v>
      </c>
      <c r="AO1707" s="2" t="str">
        <f>_xlfn.XLOOKUP($A1707,Results!$A$2:$A$2256,Results!J$2:J$2256,"")</f>
        <v>091111376467</v>
      </c>
      <c r="AP1707" s="2">
        <f>_xlfn.XLOOKUP($A1707,Results!$A$2:$A$2256,Results!K$2:K$2256,"")</f>
        <v>39131717</v>
      </c>
      <c r="AQ1707" s="2">
        <f>_xlfn.XLOOKUP($A1707,Results!$A$2:$A$2256,Results!L$2:L$2256,"")</f>
        <v>0</v>
      </c>
      <c r="AR1707" s="2">
        <f>_xlfn.XLOOKUP($A1707,Results!$A$2:$A$2256,Results!M$2:M$2256,"")</f>
        <v>947699</v>
      </c>
      <c r="AS1707" s="2" t="str">
        <f>_xlfn.XLOOKUP($A1707,Results!$A$2:$A$2256,Results!N$2:N$2256,"")</f>
        <v>ATC 10-4030R24-PVC 4IN 90D ELBOW</v>
      </c>
      <c r="AT1707" s="2" t="str">
        <f>_xlfn.XLOOKUP($A1707,Results!$A$2:$A$2256,Results!O$2:O$2256,"")</f>
        <v>ATKORE</v>
      </c>
      <c r="AU1707" s="2">
        <f>_xlfn.XLOOKUP($A1707,Results!$A$2:$A$2256,Results!P$2:P$2256,"")</f>
        <v>0</v>
      </c>
      <c r="AV1707" s="2" t="str">
        <f>_xlfn.XLOOKUP($A1707,Results!$A$2:$A$2256,Results!Q$2:Q$2256,"")</f>
        <v>NO_VALID_MATCHES</v>
      </c>
      <c r="AW1707" s="2" t="str">
        <f>_xlfn.XLOOKUP($A1707,Results!$A$2:$A$2256,Results!R$2:R$2256,"")</f>
        <v>0.6519983322314303</v>
      </c>
      <c r="AX1707" s="2">
        <f>_xlfn.XLOOKUP($A1707,Results!$A$2:$A$2256,Results!S$2:S$2256,"")</f>
        <v>84</v>
      </c>
      <c r="AY1707" s="2">
        <f>_xlfn.XLOOKUP($A1707,Results!$A$2:$A$2256,Results!T$2:T$2256,"")</f>
        <v>53</v>
      </c>
      <c r="AZ1707" s="2">
        <f>_xlfn.XLOOKUP($A1707,Results!$A$2:$A$2256,Results!U$2:U$2256,"")</f>
        <v>61</v>
      </c>
      <c r="BA1707" s="2" t="str">
        <f>_xlfn.XLOOKUP($A1707,Results!$A$2:$A$2256,Results!V$2:V$2256,"")</f>
        <v>ATKORE</v>
      </c>
      <c r="BB1707" s="2">
        <f>_xlfn.XLOOKUP($A1707,Results!$A$2:$A$2256,Results!W$2:W$2256,"")</f>
        <v>77</v>
      </c>
      <c r="BC1707" s="2">
        <f>_xlfn.XLOOKUP($A1707,Results!$A$2:$A$2256,Results!X$2:X$2256,"")</f>
        <v>39131706</v>
      </c>
      <c r="BD1707" s="2">
        <f>_xlfn.XLOOKUP($A1707,Results!$A$2:$A$2256,Results!Y$2:Y$2256,"")</f>
        <v>77</v>
      </c>
      <c r="BE1707" s="2" t="b">
        <f>_xlfn.XLOOKUP($A1707,Results!$A$2:$A$2256,Results!Z$2:Z$2256,"")</f>
        <v>1</v>
      </c>
    </row>
    <row r="1708" spans="1:57" ht="38.25" customHeight="1" x14ac:dyDescent="0.3">
      <c r="A1708">
        <v>907385</v>
      </c>
      <c r="B1708">
        <v>281716</v>
      </c>
      <c r="C1708" t="s">
        <v>36</v>
      </c>
      <c r="D1708" t="s">
        <v>423</v>
      </c>
      <c r="E1708" s="2" t="str">
        <f>VLOOKUP(F1708,'RPA Vendor Data '!F$1:$G$2418,2)</f>
        <v>INDEPENDENT ELECTRIC</v>
      </c>
      <c r="F1708" s="2">
        <v>14376</v>
      </c>
      <c r="G1708" s="2">
        <v>2</v>
      </c>
      <c r="H1708" t="s">
        <v>5346</v>
      </c>
      <c r="I1708">
        <v>250</v>
      </c>
      <c r="J1708" t="s">
        <v>58</v>
      </c>
      <c r="K1708" t="s">
        <v>58</v>
      </c>
      <c r="L1708">
        <v>128.13</v>
      </c>
      <c r="M1708" s="2" t="s">
        <v>857</v>
      </c>
      <c r="N1708" s="85" t="s">
        <v>5347</v>
      </c>
      <c r="O1708" t="s">
        <v>36</v>
      </c>
      <c r="P1708" t="s">
        <v>5348</v>
      </c>
      <c r="Q1708" t="s">
        <v>36</v>
      </c>
      <c r="R1708">
        <v>320.33</v>
      </c>
      <c r="S1708" s="1">
        <v>45744.543750115743</v>
      </c>
      <c r="T1708" t="s">
        <v>42</v>
      </c>
      <c r="U1708" s="1">
        <v>45744.313888888893</v>
      </c>
      <c r="V1708" t="s">
        <v>43</v>
      </c>
      <c r="W1708" t="s">
        <v>36</v>
      </c>
      <c r="X1708">
        <v>0</v>
      </c>
      <c r="Y1708">
        <v>0</v>
      </c>
      <c r="Z1708">
        <v>128.13</v>
      </c>
      <c r="AA1708" t="s">
        <v>36</v>
      </c>
      <c r="AB1708">
        <v>157</v>
      </c>
      <c r="AC1708" t="s">
        <v>349</v>
      </c>
      <c r="AD1708" t="s">
        <v>349</v>
      </c>
      <c r="AE1708" t="s">
        <v>45</v>
      </c>
      <c r="AF1708" s="44">
        <v>39121311</v>
      </c>
      <c r="AG1708" s="18" t="s">
        <v>5349</v>
      </c>
      <c r="AH1708" s="18"/>
      <c r="AI1708" s="2" t="s">
        <v>48</v>
      </c>
      <c r="AJ1708" s="2" t="e">
        <f>VLOOKUP(A1708,'Classification Test Result'!$A$2:$D$2428,4,FALSE)</f>
        <v>#N/A</v>
      </c>
      <c r="AL1708" s="2">
        <f>_xlfn.XLOOKUP($A1708,Results!$A$2:$A$2256,Results!G$2:G$2256,"")</f>
        <v>335824</v>
      </c>
      <c r="AM1708" s="2" t="str">
        <f>_xlfn.XLOOKUP($A1708,Results!$A$2:$A$2256,Results!H$2:H$2256,"")</f>
        <v>5010AST</v>
      </c>
      <c r="AN1708" s="2" t="str">
        <f>_xlfn.XLOOKUP($A1708,Results!$A$2:$A$2256,Results!I$2:I$2256,"")</f>
        <v>ARLINGTON INDUSTRIES</v>
      </c>
      <c r="AO1708" s="2" t="str">
        <f>_xlfn.XLOOKUP($A1708,Results!$A$2:$A$2256,Results!J$2:J$2256,"")</f>
        <v>018997005175</v>
      </c>
      <c r="AP1708" s="2">
        <f>_xlfn.XLOOKUP($A1708,Results!$A$2:$A$2256,Results!K$2:K$2256,"")</f>
        <v>39131700</v>
      </c>
      <c r="AQ1708" s="2" t="str">
        <f>_xlfn.XLOOKUP($A1708,Results!$A$2:$A$2256,Results!L$2:L$2256,"")</f>
        <v>AK10082642</v>
      </c>
      <c r="AR1708" s="2">
        <f>_xlfn.XLOOKUP($A1708,Results!$A$2:$A$2256,Results!M$2:M$2256,"")</f>
        <v>387631</v>
      </c>
      <c r="AS1708" s="2" t="str">
        <f>_xlfn.XLOOKUP($A1708,Results!$A$2:$A$2256,Results!N$2:N$2256,"")</f>
        <v>ARL 5010AST CBL CONN W/INS THROAT</v>
      </c>
      <c r="AT1708" s="2" t="str">
        <f>_xlfn.XLOOKUP($A1708,Results!$A$2:$A$2256,Results!O$2:O$2256,"")</f>
        <v>ARLINGTON INDUSTRIES</v>
      </c>
      <c r="AU1708" s="2" t="str">
        <f>_xlfn.XLOOKUP($A1708,Results!$A$2:$A$2256,Results!P$2:P$2256,"")</f>
        <v>ARLTN</v>
      </c>
      <c r="AV1708" s="2" t="str">
        <f>_xlfn.XLOOKUP($A1708,Results!$A$2:$A$2256,Results!Q$2:Q$2256,"")</f>
        <v>SINGLE_MATCH</v>
      </c>
      <c r="AW1708" s="2" t="str">
        <f>_xlfn.XLOOKUP($A1708,Results!$A$2:$A$2256,Results!R$2:R$2256,"")</f>
        <v>0.6750790128678588</v>
      </c>
      <c r="AX1708" s="2">
        <f>_xlfn.XLOOKUP($A1708,Results!$A$2:$A$2256,Results!S$2:S$2256,"")</f>
        <v>100</v>
      </c>
      <c r="AY1708" s="2">
        <f>_xlfn.XLOOKUP($A1708,Results!$A$2:$A$2256,Results!T$2:T$2256,"")</f>
        <v>100</v>
      </c>
      <c r="AZ1708" s="2">
        <f>_xlfn.XLOOKUP($A1708,Results!$A$2:$A$2256,Results!U$2:U$2256,"")</f>
        <v>100</v>
      </c>
      <c r="BA1708" s="2" t="str">
        <f>_xlfn.XLOOKUP($A1708,Results!$A$2:$A$2256,Results!V$2:V$2256,"")</f>
        <v>ARLINGTON INDUSTRIES</v>
      </c>
      <c r="BB1708" s="2">
        <f>_xlfn.XLOOKUP($A1708,Results!$A$2:$A$2256,Results!W$2:W$2256,"")</f>
        <v>78</v>
      </c>
      <c r="BC1708" s="2">
        <f>_xlfn.XLOOKUP($A1708,Results!$A$2:$A$2256,Results!X$2:X$2256,"")</f>
        <v>39121400</v>
      </c>
      <c r="BD1708" s="2">
        <f>_xlfn.XLOOKUP($A1708,Results!$A$2:$A$2256,Results!Y$2:Y$2256,"")</f>
        <v>78</v>
      </c>
      <c r="BE1708" s="2" t="b">
        <f>_xlfn.XLOOKUP($A1708,Results!$A$2:$A$2256,Results!Z$2:Z$2256,"")</f>
        <v>1</v>
      </c>
    </row>
    <row r="1709" spans="1:57" ht="38.25" customHeight="1" x14ac:dyDescent="0.3">
      <c r="A1709">
        <v>907386</v>
      </c>
      <c r="B1709">
        <v>281726</v>
      </c>
      <c r="C1709" t="s">
        <v>36</v>
      </c>
      <c r="D1709" t="s">
        <v>234</v>
      </c>
      <c r="E1709" s="2" t="str">
        <f>VLOOKUP(F1709,'RPA Vendor Data '!F$1:$G$2418,2)</f>
        <v>INDEPENDENT ELECTRIC</v>
      </c>
      <c r="F1709" s="2">
        <v>14376</v>
      </c>
      <c r="G1709" s="2">
        <v>5</v>
      </c>
      <c r="H1709" t="s">
        <v>5346</v>
      </c>
      <c r="I1709">
        <v>25</v>
      </c>
      <c r="J1709" t="s">
        <v>58</v>
      </c>
      <c r="K1709" t="s">
        <v>58</v>
      </c>
      <c r="L1709">
        <v>128.13</v>
      </c>
      <c r="M1709" s="2" t="s">
        <v>857</v>
      </c>
      <c r="N1709" s="85" t="s">
        <v>5347</v>
      </c>
      <c r="O1709" t="s">
        <v>36</v>
      </c>
      <c r="P1709" t="s">
        <v>5348</v>
      </c>
      <c r="Q1709" t="s">
        <v>36</v>
      </c>
      <c r="R1709">
        <v>32.03</v>
      </c>
      <c r="S1709" s="1">
        <v>45744.543446875003</v>
      </c>
      <c r="T1709" t="s">
        <v>42</v>
      </c>
      <c r="U1709" s="1">
        <v>45744.318055555559</v>
      </c>
      <c r="V1709" t="s">
        <v>43</v>
      </c>
      <c r="W1709" t="s">
        <v>36</v>
      </c>
      <c r="X1709">
        <v>0</v>
      </c>
      <c r="Y1709">
        <v>0</v>
      </c>
      <c r="Z1709">
        <v>128.13</v>
      </c>
      <c r="AA1709" t="s">
        <v>36</v>
      </c>
      <c r="AB1709">
        <v>157</v>
      </c>
      <c r="AC1709" t="s">
        <v>349</v>
      </c>
      <c r="AD1709" t="s">
        <v>349</v>
      </c>
      <c r="AE1709" t="s">
        <v>45</v>
      </c>
      <c r="AF1709" s="44">
        <v>39121311</v>
      </c>
      <c r="AG1709" s="18" t="s">
        <v>5349</v>
      </c>
      <c r="AH1709" s="18"/>
      <c r="AI1709" s="2" t="s">
        <v>48</v>
      </c>
      <c r="AJ1709" s="2" t="e">
        <f>VLOOKUP(A1709,'Classification Test Result'!$A$2:$D$2428,4,FALSE)</f>
        <v>#N/A</v>
      </c>
      <c r="AL1709" s="2">
        <f>_xlfn.XLOOKUP($A1709,Results!$A$2:$A$2256,Results!G$2:G$2256,"")</f>
        <v>335824</v>
      </c>
      <c r="AM1709" s="2" t="str">
        <f>_xlfn.XLOOKUP($A1709,Results!$A$2:$A$2256,Results!H$2:H$2256,"")</f>
        <v>5010AST</v>
      </c>
      <c r="AN1709" s="2" t="str">
        <f>_xlfn.XLOOKUP($A1709,Results!$A$2:$A$2256,Results!I$2:I$2256,"")</f>
        <v>ARLINGTON INDUSTRIES</v>
      </c>
      <c r="AO1709" s="2" t="str">
        <f>_xlfn.XLOOKUP($A1709,Results!$A$2:$A$2256,Results!J$2:J$2256,"")</f>
        <v>018997005175</v>
      </c>
      <c r="AP1709" s="2">
        <f>_xlfn.XLOOKUP($A1709,Results!$A$2:$A$2256,Results!K$2:K$2256,"")</f>
        <v>39131700</v>
      </c>
      <c r="AQ1709" s="2" t="str">
        <f>_xlfn.XLOOKUP($A1709,Results!$A$2:$A$2256,Results!L$2:L$2256,"")</f>
        <v>AK10082642</v>
      </c>
      <c r="AR1709" s="2">
        <f>_xlfn.XLOOKUP($A1709,Results!$A$2:$A$2256,Results!M$2:M$2256,"")</f>
        <v>387631</v>
      </c>
      <c r="AS1709" s="2" t="str">
        <f>_xlfn.XLOOKUP($A1709,Results!$A$2:$A$2256,Results!N$2:N$2256,"")</f>
        <v>ARL 5010AST CBL CONN W/INS THROAT</v>
      </c>
      <c r="AT1709" s="2" t="str">
        <f>_xlfn.XLOOKUP($A1709,Results!$A$2:$A$2256,Results!O$2:O$2256,"")</f>
        <v>ARLINGTON INDUSTRIES</v>
      </c>
      <c r="AU1709" s="2" t="str">
        <f>_xlfn.XLOOKUP($A1709,Results!$A$2:$A$2256,Results!P$2:P$2256,"")</f>
        <v>ARLTN</v>
      </c>
      <c r="AV1709" s="2" t="str">
        <f>_xlfn.XLOOKUP($A1709,Results!$A$2:$A$2256,Results!Q$2:Q$2256,"")</f>
        <v>SINGLE_MATCH</v>
      </c>
      <c r="AW1709" s="2" t="str">
        <f>_xlfn.XLOOKUP($A1709,Results!$A$2:$A$2256,Results!R$2:R$2256,"")</f>
        <v>0.6751909127162966</v>
      </c>
      <c r="AX1709" s="2">
        <f>_xlfn.XLOOKUP($A1709,Results!$A$2:$A$2256,Results!S$2:S$2256,"")</f>
        <v>100</v>
      </c>
      <c r="AY1709" s="2">
        <f>_xlfn.XLOOKUP($A1709,Results!$A$2:$A$2256,Results!T$2:T$2256,"")</f>
        <v>100</v>
      </c>
      <c r="AZ1709" s="2">
        <f>_xlfn.XLOOKUP($A1709,Results!$A$2:$A$2256,Results!U$2:U$2256,"")</f>
        <v>100</v>
      </c>
      <c r="BA1709" s="2" t="str">
        <f>_xlfn.XLOOKUP($A1709,Results!$A$2:$A$2256,Results!V$2:V$2256,"")</f>
        <v>ARLINGTON INDUSTRIES</v>
      </c>
      <c r="BB1709" s="2">
        <f>_xlfn.XLOOKUP($A1709,Results!$A$2:$A$2256,Results!W$2:W$2256,"")</f>
        <v>78</v>
      </c>
      <c r="BC1709" s="2">
        <f>_xlfn.XLOOKUP($A1709,Results!$A$2:$A$2256,Results!X$2:X$2256,"")</f>
        <v>39121400</v>
      </c>
      <c r="BD1709" s="2">
        <f>_xlfn.XLOOKUP($A1709,Results!$A$2:$A$2256,Results!Y$2:Y$2256,"")</f>
        <v>78</v>
      </c>
      <c r="BE1709" s="2" t="b">
        <f>_xlfn.XLOOKUP($A1709,Results!$A$2:$A$2256,Results!Z$2:Z$2256,"")</f>
        <v>1</v>
      </c>
    </row>
    <row r="1710" spans="1:57" ht="38.25" customHeight="1" x14ac:dyDescent="0.3">
      <c r="A1710">
        <v>907387</v>
      </c>
      <c r="B1710">
        <v>281716</v>
      </c>
      <c r="C1710" t="s">
        <v>36</v>
      </c>
      <c r="D1710" t="s">
        <v>423</v>
      </c>
      <c r="E1710" s="2" t="str">
        <f>VLOOKUP(F1710,'RPA Vendor Data '!F$1:$G$2418,2)</f>
        <v>INDEPENDENT ELECTRIC</v>
      </c>
      <c r="F1710" s="2">
        <v>14376</v>
      </c>
      <c r="G1710" s="2">
        <v>1</v>
      </c>
      <c r="H1710" t="s">
        <v>5351</v>
      </c>
      <c r="I1710">
        <v>500</v>
      </c>
      <c r="J1710" t="s">
        <v>58</v>
      </c>
      <c r="K1710" t="s">
        <v>58</v>
      </c>
      <c r="L1710">
        <v>109.67</v>
      </c>
      <c r="M1710" s="2" t="s">
        <v>857</v>
      </c>
      <c r="N1710" s="85" t="s">
        <v>5352</v>
      </c>
      <c r="O1710" t="s">
        <v>36</v>
      </c>
      <c r="P1710" t="s">
        <v>5353</v>
      </c>
      <c r="Q1710" t="s">
        <v>36</v>
      </c>
      <c r="R1710">
        <v>548.35</v>
      </c>
      <c r="S1710" s="1">
        <v>45744.543743483788</v>
      </c>
      <c r="T1710" t="s">
        <v>42</v>
      </c>
      <c r="U1710" s="1">
        <v>45744.313888888893</v>
      </c>
      <c r="V1710" t="s">
        <v>43</v>
      </c>
      <c r="W1710" t="s">
        <v>36</v>
      </c>
      <c r="X1710">
        <v>0</v>
      </c>
      <c r="Y1710">
        <v>0</v>
      </c>
      <c r="Z1710">
        <v>109.67</v>
      </c>
      <c r="AA1710" t="s">
        <v>36</v>
      </c>
      <c r="AB1710">
        <v>157</v>
      </c>
      <c r="AC1710" t="s">
        <v>349</v>
      </c>
      <c r="AD1710" t="s">
        <v>349</v>
      </c>
      <c r="AE1710" t="s">
        <v>45</v>
      </c>
      <c r="AF1710" s="44">
        <v>39121311</v>
      </c>
      <c r="AG1710" s="18" t="s">
        <v>5354</v>
      </c>
      <c r="AH1710" s="18"/>
      <c r="AI1710" s="2" t="s">
        <v>48</v>
      </c>
      <c r="AJ1710" s="2" t="e">
        <f>VLOOKUP(A1710,'Classification Test Result'!$A$2:$D$2428,4,FALSE)</f>
        <v>#N/A</v>
      </c>
      <c r="AL1710" s="2">
        <f>_xlfn.XLOOKUP($A1710,Results!$A$2:$A$2256,Results!G$2:G$2256,"")</f>
        <v>336616</v>
      </c>
      <c r="AM1710" s="2" t="str">
        <f>_xlfn.XLOOKUP($A1710,Results!$A$2:$A$2256,Results!H$2:H$2256,"")</f>
        <v>4010AST</v>
      </c>
      <c r="AN1710" s="2" t="str">
        <f>_xlfn.XLOOKUP($A1710,Results!$A$2:$A$2256,Results!I$2:I$2256,"")</f>
        <v>ARLINGTON INDUSTRIES</v>
      </c>
      <c r="AO1710" s="2" t="str">
        <f>_xlfn.XLOOKUP($A1710,Results!$A$2:$A$2256,Results!J$2:J$2256,"")</f>
        <v>018997403551</v>
      </c>
      <c r="AP1710" s="2">
        <f>_xlfn.XLOOKUP($A1710,Results!$A$2:$A$2256,Results!K$2:K$2256,"")</f>
        <v>39131700</v>
      </c>
      <c r="AQ1710" s="2" t="str">
        <f>_xlfn.XLOOKUP($A1710,Results!$A$2:$A$2256,Results!L$2:L$2256,"")</f>
        <v>AK10082560</v>
      </c>
      <c r="AR1710" s="2">
        <f>_xlfn.XLOOKUP($A1710,Results!$A$2:$A$2256,Results!M$2:M$2256,"")</f>
        <v>851207</v>
      </c>
      <c r="AS1710" s="2" t="str">
        <f>_xlfn.XLOOKUP($A1710,Results!$A$2:$A$2256,Results!N$2:N$2256,"")</f>
        <v>ARL 4010AST SNAP-IN CONN</v>
      </c>
      <c r="AT1710" s="2" t="str">
        <f>_xlfn.XLOOKUP($A1710,Results!$A$2:$A$2256,Results!O$2:O$2256,"")</f>
        <v>ARLINGTON INDUSTRIES</v>
      </c>
      <c r="AU1710" s="2" t="str">
        <f>_xlfn.XLOOKUP($A1710,Results!$A$2:$A$2256,Results!P$2:P$2256,"")</f>
        <v>ARLTN</v>
      </c>
      <c r="AV1710" s="2" t="str">
        <f>_xlfn.XLOOKUP($A1710,Results!$A$2:$A$2256,Results!Q$2:Q$2256,"")</f>
        <v>SINGLE_MATCH</v>
      </c>
      <c r="AW1710" s="2" t="str">
        <f>_xlfn.XLOOKUP($A1710,Results!$A$2:$A$2256,Results!R$2:R$2256,"")</f>
        <v>0.7228124992214247</v>
      </c>
      <c r="AX1710" s="2">
        <f>_xlfn.XLOOKUP($A1710,Results!$A$2:$A$2256,Results!S$2:S$2256,"")</f>
        <v>100</v>
      </c>
      <c r="AY1710" s="2">
        <f>_xlfn.XLOOKUP($A1710,Results!$A$2:$A$2256,Results!T$2:T$2256,"")</f>
        <v>100</v>
      </c>
      <c r="AZ1710" s="2">
        <f>_xlfn.XLOOKUP($A1710,Results!$A$2:$A$2256,Results!U$2:U$2256,"")</f>
        <v>100</v>
      </c>
      <c r="BA1710" s="2" t="str">
        <f>_xlfn.XLOOKUP($A1710,Results!$A$2:$A$2256,Results!V$2:V$2256,"")</f>
        <v>ARLINGTON INDUSTRIES</v>
      </c>
      <c r="BB1710" s="2">
        <f>_xlfn.XLOOKUP($A1710,Results!$A$2:$A$2256,Results!W$2:W$2256,"")</f>
        <v>79</v>
      </c>
      <c r="BC1710" s="2">
        <f>_xlfn.XLOOKUP($A1710,Results!$A$2:$A$2256,Results!X$2:X$2256,"")</f>
        <v>39121400</v>
      </c>
      <c r="BD1710" s="2">
        <f>_xlfn.XLOOKUP($A1710,Results!$A$2:$A$2256,Results!Y$2:Y$2256,"")</f>
        <v>63</v>
      </c>
      <c r="BE1710" s="2" t="b">
        <f>_xlfn.XLOOKUP($A1710,Results!$A$2:$A$2256,Results!Z$2:Z$2256,"")</f>
        <v>1</v>
      </c>
    </row>
    <row r="1711" spans="1:57" ht="38.25" customHeight="1" x14ac:dyDescent="0.3">
      <c r="A1711">
        <v>907388</v>
      </c>
      <c r="B1711">
        <v>281982</v>
      </c>
      <c r="C1711" t="s">
        <v>36</v>
      </c>
      <c r="D1711" t="s">
        <v>1677</v>
      </c>
      <c r="E1711" s="2" t="str">
        <f>VLOOKUP(F1711,'RPA Vendor Data '!F$1:$G$2418,2)</f>
        <v>FROST ELECTRIC SUPPLY CO</v>
      </c>
      <c r="F1711" s="2">
        <v>11364</v>
      </c>
      <c r="G1711" s="2">
        <v>1</v>
      </c>
      <c r="H1711" t="s">
        <v>5356</v>
      </c>
      <c r="I1711">
        <v>1</v>
      </c>
      <c r="J1711" t="s">
        <v>58</v>
      </c>
      <c r="K1711" t="s">
        <v>58</v>
      </c>
      <c r="L1711">
        <v>195.13</v>
      </c>
      <c r="M1711" s="2" t="s">
        <v>857</v>
      </c>
      <c r="N1711" s="85" t="s">
        <v>5357</v>
      </c>
      <c r="O1711" t="s">
        <v>36</v>
      </c>
      <c r="P1711" t="s">
        <v>5358</v>
      </c>
      <c r="Q1711">
        <v>1899758175</v>
      </c>
      <c r="R1711">
        <v>1.95</v>
      </c>
      <c r="S1711" s="1">
        <v>45744.87544077546</v>
      </c>
      <c r="T1711" t="s">
        <v>42</v>
      </c>
      <c r="U1711" s="1">
        <v>45744.665972222218</v>
      </c>
      <c r="V1711" t="s">
        <v>43</v>
      </c>
      <c r="W1711" t="s">
        <v>36</v>
      </c>
      <c r="X1711">
        <v>0</v>
      </c>
      <c r="Y1711" t="s">
        <v>158</v>
      </c>
      <c r="Z1711">
        <v>195.13</v>
      </c>
      <c r="AA1711">
        <v>195.13</v>
      </c>
      <c r="AB1711">
        <v>193</v>
      </c>
      <c r="AC1711" t="s">
        <v>349</v>
      </c>
      <c r="AD1711" t="s">
        <v>349</v>
      </c>
      <c r="AE1711" t="s">
        <v>45</v>
      </c>
      <c r="AF1711" s="44">
        <v>31162504</v>
      </c>
      <c r="AG1711" s="18" t="s">
        <v>5359</v>
      </c>
      <c r="AH1711" s="18"/>
      <c r="AI1711" s="2" t="s">
        <v>48</v>
      </c>
      <c r="AJ1711" s="2" t="e">
        <f>VLOOKUP(A1711,'Classification Test Result'!$A$2:$D$2428,4,FALSE)</f>
        <v>#N/A</v>
      </c>
      <c r="AL1711" s="2">
        <f>_xlfn.XLOOKUP($A1711,Results!$A$2:$A$2256,Results!G$2:G$2256,"")</f>
        <v>0</v>
      </c>
      <c r="AM1711" s="2">
        <f>_xlfn.XLOOKUP($A1711,Results!$A$2:$A$2256,Results!H$2:H$2256,"")</f>
        <v>0</v>
      </c>
      <c r="AN1711" s="2">
        <f>_xlfn.XLOOKUP($A1711,Results!$A$2:$A$2256,Results!I$2:I$2256,"")</f>
        <v>0</v>
      </c>
      <c r="AO1711" s="2">
        <f>_xlfn.XLOOKUP($A1711,Results!$A$2:$A$2256,Results!J$2:J$2256,"")</f>
        <v>0</v>
      </c>
      <c r="AP1711" s="2">
        <f>_xlfn.XLOOKUP($A1711,Results!$A$2:$A$2256,Results!K$2:K$2256,"")</f>
        <v>0</v>
      </c>
      <c r="AQ1711" s="2">
        <f>_xlfn.XLOOKUP($A1711,Results!$A$2:$A$2256,Results!L$2:L$2256,"")</f>
        <v>0</v>
      </c>
      <c r="AR1711" s="2">
        <f>_xlfn.XLOOKUP($A1711,Results!$A$2:$A$2256,Results!M$2:M$2256,"")</f>
        <v>0</v>
      </c>
      <c r="AS1711" s="2">
        <f>_xlfn.XLOOKUP($A1711,Results!$A$2:$A$2256,Results!N$2:N$2256,"")</f>
        <v>0</v>
      </c>
      <c r="AT1711" s="2" t="str">
        <f>_xlfn.XLOOKUP($A1711,Results!$A$2:$A$2256,Results!O$2:O$2256,"")</f>
        <v>ARLINGTON INDUSTRIES</v>
      </c>
      <c r="AU1711" s="2" t="str">
        <f>_xlfn.XLOOKUP($A1711,Results!$A$2:$A$2256,Results!P$2:P$2256,"")</f>
        <v>ARLINGTON</v>
      </c>
      <c r="AV1711" s="2" t="str">
        <f>_xlfn.XLOOKUP($A1711,Results!$A$2:$A$2256,Results!Q$2:Q$2256,"")</f>
        <v>SINGLE_MATCH</v>
      </c>
      <c r="AW1711" s="2">
        <f>_xlfn.XLOOKUP($A1711,Results!$A$2:$A$2256,Results!R$2:R$2256,"")</f>
        <v>0</v>
      </c>
      <c r="AX1711" s="2">
        <f>_xlfn.XLOOKUP($A1711,Results!$A$2:$A$2256,Results!S$2:S$2256,"")</f>
        <v>0</v>
      </c>
      <c r="AY1711" s="2">
        <f>_xlfn.XLOOKUP($A1711,Results!$A$2:$A$2256,Results!T$2:T$2256,"")</f>
        <v>100</v>
      </c>
      <c r="AZ1711" s="2">
        <f>_xlfn.XLOOKUP($A1711,Results!$A$2:$A$2256,Results!U$2:U$2256,"")</f>
        <v>0</v>
      </c>
      <c r="BA1711" s="2">
        <f>_xlfn.XLOOKUP($A1711,Results!$A$2:$A$2256,Results!V$2:V$2256,"")</f>
        <v>0</v>
      </c>
      <c r="BB1711" s="2">
        <f>_xlfn.XLOOKUP($A1711,Results!$A$2:$A$2256,Results!W$2:W$2256,"")</f>
        <v>0</v>
      </c>
      <c r="BC1711" s="2">
        <f>_xlfn.XLOOKUP($A1711,Results!$A$2:$A$2256,Results!X$2:X$2256,"")</f>
        <v>39120000</v>
      </c>
      <c r="BD1711" s="2">
        <f>_xlfn.XLOOKUP($A1711,Results!$A$2:$A$2256,Results!Y$2:Y$2256,"")</f>
        <v>60</v>
      </c>
      <c r="BE1711" s="2">
        <f>_xlfn.XLOOKUP($A1711,Results!$A$2:$A$2256,Results!Z$2:Z$2256,"")</f>
        <v>0</v>
      </c>
    </row>
    <row r="1712" spans="1:57" ht="38.25" customHeight="1" x14ac:dyDescent="0.3">
      <c r="A1712">
        <v>907389</v>
      </c>
      <c r="B1712">
        <v>281945</v>
      </c>
      <c r="C1712" t="s">
        <v>36</v>
      </c>
      <c r="D1712">
        <v>9341294406</v>
      </c>
      <c r="E1712" s="2" t="str">
        <f>VLOOKUP(F1712,'RPA Vendor Data '!F$1:$G$2418,2)</f>
        <v>GRAYBAR ELECTRIC CO. INC.</v>
      </c>
      <c r="F1712" s="2">
        <v>11471</v>
      </c>
      <c r="G1712" s="2">
        <v>1</v>
      </c>
      <c r="H1712" t="s">
        <v>5360</v>
      </c>
      <c r="I1712">
        <v>100</v>
      </c>
      <c r="J1712">
        <v>100</v>
      </c>
      <c r="K1712" t="s">
        <v>58</v>
      </c>
      <c r="L1712">
        <v>134.58000000000001</v>
      </c>
      <c r="M1712" s="2" t="s">
        <v>5361</v>
      </c>
      <c r="N1712" s="85" t="s">
        <v>5362</v>
      </c>
      <c r="O1712" t="s">
        <v>36</v>
      </c>
      <c r="P1712" t="s">
        <v>5363</v>
      </c>
      <c r="Q1712" t="s">
        <v>36</v>
      </c>
      <c r="R1712">
        <v>134.58000000000001</v>
      </c>
      <c r="S1712" s="1">
        <v>45744.834199456018</v>
      </c>
      <c r="T1712" t="s">
        <v>42</v>
      </c>
      <c r="U1712" s="1">
        <v>45744.618055555547</v>
      </c>
      <c r="V1712" t="s">
        <v>43</v>
      </c>
      <c r="W1712" t="s">
        <v>36</v>
      </c>
      <c r="X1712">
        <v>0</v>
      </c>
      <c r="Y1712" s="3">
        <v>201301</v>
      </c>
      <c r="Z1712" t="s">
        <v>36</v>
      </c>
      <c r="AA1712" t="s">
        <v>36</v>
      </c>
      <c r="AB1712" t="s">
        <v>36</v>
      </c>
      <c r="AC1712" t="s">
        <v>349</v>
      </c>
      <c r="AD1712" t="s">
        <v>349</v>
      </c>
      <c r="AE1712" t="s">
        <v>45</v>
      </c>
      <c r="AF1712" s="44">
        <v>39121419</v>
      </c>
      <c r="AG1712" s="18" t="s">
        <v>5364</v>
      </c>
      <c r="AH1712" s="18"/>
      <c r="AI1712" s="2" t="s">
        <v>48</v>
      </c>
      <c r="AJ1712" s="2" t="e">
        <f>VLOOKUP(A1712,'Classification Test Result'!$A$2:$D$2428,4,FALSE)</f>
        <v>#N/A</v>
      </c>
      <c r="AL1712" s="2">
        <f>_xlfn.XLOOKUP($A1712,Results!$A$2:$A$2256,Results!G$2:G$2256,"")</f>
        <v>0</v>
      </c>
      <c r="AM1712" s="2">
        <f>_xlfn.XLOOKUP($A1712,Results!$A$2:$A$2256,Results!H$2:H$2256,"")</f>
        <v>0</v>
      </c>
      <c r="AN1712" s="2">
        <f>_xlfn.XLOOKUP($A1712,Results!$A$2:$A$2256,Results!I$2:I$2256,"")</f>
        <v>0</v>
      </c>
      <c r="AO1712" s="2">
        <f>_xlfn.XLOOKUP($A1712,Results!$A$2:$A$2256,Results!J$2:J$2256,"")</f>
        <v>0</v>
      </c>
      <c r="AP1712" s="2">
        <f>_xlfn.XLOOKUP($A1712,Results!$A$2:$A$2256,Results!K$2:K$2256,"")</f>
        <v>0</v>
      </c>
      <c r="AQ1712" s="2">
        <f>_xlfn.XLOOKUP($A1712,Results!$A$2:$A$2256,Results!L$2:L$2256,"")</f>
        <v>0</v>
      </c>
      <c r="AR1712" s="2">
        <f>_xlfn.XLOOKUP($A1712,Results!$A$2:$A$2256,Results!M$2:M$2256,"")</f>
        <v>0</v>
      </c>
      <c r="AS1712" s="2">
        <f>_xlfn.XLOOKUP($A1712,Results!$A$2:$A$2256,Results!N$2:N$2256,"")</f>
        <v>0</v>
      </c>
      <c r="AT1712" s="2" t="str">
        <f>_xlfn.XLOOKUP($A1712,Results!$A$2:$A$2256,Results!O$2:O$2256,"")</f>
        <v>ARLINGTON INDUSTRIES</v>
      </c>
      <c r="AU1712" s="2" t="str">
        <f>_xlfn.XLOOKUP($A1712,Results!$A$2:$A$2256,Results!P$2:P$2256,"")</f>
        <v>ARLINGTON INDUSTRIES</v>
      </c>
      <c r="AV1712" s="2" t="str">
        <f>_xlfn.XLOOKUP($A1712,Results!$A$2:$A$2256,Results!Q$2:Q$2256,"")</f>
        <v>SINGLE_MATCH</v>
      </c>
      <c r="AW1712" s="2">
        <f>_xlfn.XLOOKUP($A1712,Results!$A$2:$A$2256,Results!R$2:R$2256,"")</f>
        <v>0</v>
      </c>
      <c r="AX1712" s="2">
        <f>_xlfn.XLOOKUP($A1712,Results!$A$2:$A$2256,Results!S$2:S$2256,"")</f>
        <v>0</v>
      </c>
      <c r="AY1712" s="2">
        <f>_xlfn.XLOOKUP($A1712,Results!$A$2:$A$2256,Results!T$2:T$2256,"")</f>
        <v>100</v>
      </c>
      <c r="AZ1712" s="2">
        <f>_xlfn.XLOOKUP($A1712,Results!$A$2:$A$2256,Results!U$2:U$2256,"")</f>
        <v>0</v>
      </c>
      <c r="BA1712" s="2" t="str">
        <f>_xlfn.XLOOKUP($A1712,Results!$A$2:$A$2256,Results!V$2:V$2256,"")</f>
        <v>ARLINGTON INDUSTRIES</v>
      </c>
      <c r="BB1712" s="2">
        <f>_xlfn.XLOOKUP($A1712,Results!$A$2:$A$2256,Results!W$2:W$2256,"")</f>
        <v>89</v>
      </c>
      <c r="BC1712" s="2">
        <f>_xlfn.XLOOKUP($A1712,Results!$A$2:$A$2256,Results!X$2:X$2256,"")</f>
        <v>39121400</v>
      </c>
      <c r="BD1712" s="2">
        <f>_xlfn.XLOOKUP($A1712,Results!$A$2:$A$2256,Results!Y$2:Y$2256,"")</f>
        <v>89</v>
      </c>
      <c r="BE1712" s="2" t="b">
        <f>_xlfn.XLOOKUP($A1712,Results!$A$2:$A$2256,Results!Z$2:Z$2256,"")</f>
        <v>1</v>
      </c>
    </row>
    <row r="1713" spans="1:57" ht="38.25" customHeight="1" x14ac:dyDescent="0.3">
      <c r="A1713">
        <v>907390</v>
      </c>
      <c r="B1713">
        <v>281912</v>
      </c>
      <c r="C1713" t="s">
        <v>36</v>
      </c>
      <c r="D1713">
        <v>9341438120</v>
      </c>
      <c r="E1713" s="2" t="str">
        <f>VLOOKUP(F1713,'RPA Vendor Data '!F$1:$G$2418,2)</f>
        <v>GRAYBAR ELECTRIC CO. INC.</v>
      </c>
      <c r="F1713" s="2">
        <v>11471</v>
      </c>
      <c r="G1713" s="2">
        <v>1</v>
      </c>
      <c r="H1713" t="s">
        <v>5365</v>
      </c>
      <c r="I1713">
        <v>25</v>
      </c>
      <c r="J1713" t="s">
        <v>58</v>
      </c>
      <c r="K1713" t="s">
        <v>58</v>
      </c>
      <c r="L1713">
        <v>109.22</v>
      </c>
      <c r="M1713" s="2" t="s">
        <v>5361</v>
      </c>
      <c r="N1713" s="85">
        <v>851</v>
      </c>
      <c r="O1713" t="s">
        <v>36</v>
      </c>
      <c r="P1713" t="s">
        <v>5366</v>
      </c>
      <c r="Q1713" t="s">
        <v>36</v>
      </c>
      <c r="R1713">
        <v>27.31</v>
      </c>
      <c r="S1713" s="1">
        <v>45744.729479861111</v>
      </c>
      <c r="T1713" t="s">
        <v>42</v>
      </c>
      <c r="U1713" s="1">
        <v>45744.511805555558</v>
      </c>
      <c r="V1713" t="s">
        <v>43</v>
      </c>
      <c r="W1713" t="s">
        <v>36</v>
      </c>
      <c r="X1713">
        <v>1</v>
      </c>
      <c r="Y1713">
        <v>0</v>
      </c>
      <c r="Z1713">
        <v>235.62</v>
      </c>
      <c r="AA1713" t="s">
        <v>36</v>
      </c>
      <c r="AB1713">
        <v>31</v>
      </c>
      <c r="AC1713" t="s">
        <v>349</v>
      </c>
      <c r="AD1713" t="s">
        <v>349</v>
      </c>
      <c r="AE1713" t="s">
        <v>45</v>
      </c>
      <c r="AF1713" s="44">
        <v>39121419</v>
      </c>
      <c r="AG1713" s="18" t="s">
        <v>5367</v>
      </c>
      <c r="AH1713" s="18"/>
      <c r="AI1713" s="2" t="s">
        <v>48</v>
      </c>
      <c r="AJ1713" s="2" t="e">
        <f>VLOOKUP(A1713,'Classification Test Result'!$A$2:$D$2428,4,FALSE)</f>
        <v>#N/A</v>
      </c>
      <c r="AL1713" s="2">
        <f>_xlfn.XLOOKUP($A1713,Results!$A$2:$A$2256,Results!G$2:G$2256,"")</f>
        <v>0</v>
      </c>
      <c r="AM1713" s="2">
        <f>_xlfn.XLOOKUP($A1713,Results!$A$2:$A$2256,Results!H$2:H$2256,"")</f>
        <v>0</v>
      </c>
      <c r="AN1713" s="2">
        <f>_xlfn.XLOOKUP($A1713,Results!$A$2:$A$2256,Results!I$2:I$2256,"")</f>
        <v>0</v>
      </c>
      <c r="AO1713" s="2">
        <f>_xlfn.XLOOKUP($A1713,Results!$A$2:$A$2256,Results!J$2:J$2256,"")</f>
        <v>0</v>
      </c>
      <c r="AP1713" s="2">
        <f>_xlfn.XLOOKUP($A1713,Results!$A$2:$A$2256,Results!K$2:K$2256,"")</f>
        <v>0</v>
      </c>
      <c r="AQ1713" s="2">
        <f>_xlfn.XLOOKUP($A1713,Results!$A$2:$A$2256,Results!L$2:L$2256,"")</f>
        <v>0</v>
      </c>
      <c r="AR1713" s="2">
        <f>_xlfn.XLOOKUP($A1713,Results!$A$2:$A$2256,Results!M$2:M$2256,"")</f>
        <v>0</v>
      </c>
      <c r="AS1713" s="2">
        <f>_xlfn.XLOOKUP($A1713,Results!$A$2:$A$2256,Results!N$2:N$2256,"")</f>
        <v>0</v>
      </c>
      <c r="AT1713" s="2" t="str">
        <f>_xlfn.XLOOKUP($A1713,Results!$A$2:$A$2256,Results!O$2:O$2256,"")</f>
        <v>ARLINGTON INDUSTRIES</v>
      </c>
      <c r="AU1713" s="2" t="str">
        <f>_xlfn.XLOOKUP($A1713,Results!$A$2:$A$2256,Results!P$2:P$2256,"")</f>
        <v>ARLINGTON INDUSTRIES</v>
      </c>
      <c r="AV1713" s="2" t="str">
        <f>_xlfn.XLOOKUP($A1713,Results!$A$2:$A$2256,Results!Q$2:Q$2256,"")</f>
        <v>MULTIPLE_MATCHES_ONE_VALID</v>
      </c>
      <c r="AW1713" s="2">
        <f>_xlfn.XLOOKUP($A1713,Results!$A$2:$A$2256,Results!R$2:R$2256,"")</f>
        <v>0</v>
      </c>
      <c r="AX1713" s="2">
        <f>_xlfn.XLOOKUP($A1713,Results!$A$2:$A$2256,Results!S$2:S$2256,"")</f>
        <v>0</v>
      </c>
      <c r="AY1713" s="2">
        <f>_xlfn.XLOOKUP($A1713,Results!$A$2:$A$2256,Results!T$2:T$2256,"")</f>
        <v>50</v>
      </c>
      <c r="AZ1713" s="2">
        <f>_xlfn.XLOOKUP($A1713,Results!$A$2:$A$2256,Results!U$2:U$2256,"")</f>
        <v>0</v>
      </c>
      <c r="BA1713" s="2" t="str">
        <f>_xlfn.XLOOKUP($A1713,Results!$A$2:$A$2256,Results!V$2:V$2256,"")</f>
        <v>ARLINGTON INDUSTRIES</v>
      </c>
      <c r="BB1713" s="2">
        <f>_xlfn.XLOOKUP($A1713,Results!$A$2:$A$2256,Results!W$2:W$2256,"")</f>
        <v>83</v>
      </c>
      <c r="BC1713" s="2">
        <f>_xlfn.XLOOKUP($A1713,Results!$A$2:$A$2256,Results!X$2:X$2256,"")</f>
        <v>39120000</v>
      </c>
      <c r="BD1713" s="2">
        <f>_xlfn.XLOOKUP($A1713,Results!$A$2:$A$2256,Results!Y$2:Y$2256,"")</f>
        <v>83</v>
      </c>
      <c r="BE1713" s="2" t="b">
        <f>_xlfn.XLOOKUP($A1713,Results!$A$2:$A$2256,Results!Z$2:Z$2256,"")</f>
        <v>1</v>
      </c>
    </row>
    <row r="1714" spans="1:57" ht="38.25" customHeight="1" x14ac:dyDescent="0.3">
      <c r="A1714">
        <v>907391</v>
      </c>
      <c r="B1714">
        <v>281559</v>
      </c>
      <c r="C1714" t="s">
        <v>36</v>
      </c>
      <c r="D1714">
        <v>9341414797</v>
      </c>
      <c r="E1714" s="2" t="str">
        <f>VLOOKUP(F1714,'RPA Vendor Data '!F$1:$G$2418,2)</f>
        <v>GRAYBAR ELECTRIC CO. INC.</v>
      </c>
      <c r="F1714" s="2">
        <v>11471</v>
      </c>
      <c r="G1714" s="2">
        <v>3</v>
      </c>
      <c r="H1714" t="s">
        <v>5368</v>
      </c>
      <c r="I1714">
        <v>4</v>
      </c>
      <c r="J1714" t="s">
        <v>58</v>
      </c>
      <c r="K1714" t="s">
        <v>58</v>
      </c>
      <c r="L1714">
        <v>197.28</v>
      </c>
      <c r="M1714" s="2" t="s">
        <v>5361</v>
      </c>
      <c r="N1714" s="85">
        <v>843</v>
      </c>
      <c r="O1714" t="s">
        <v>36</v>
      </c>
      <c r="P1714" t="s">
        <v>5369</v>
      </c>
      <c r="Q1714" t="s">
        <v>36</v>
      </c>
      <c r="R1714">
        <v>7.89</v>
      </c>
      <c r="S1714" s="1">
        <v>45744.460170370367</v>
      </c>
      <c r="T1714" t="s">
        <v>42</v>
      </c>
      <c r="U1714" s="1">
        <v>45744.243055555547</v>
      </c>
      <c r="V1714" t="s">
        <v>43</v>
      </c>
      <c r="W1714" t="s">
        <v>36</v>
      </c>
      <c r="X1714">
        <v>1</v>
      </c>
      <c r="Y1714">
        <v>201</v>
      </c>
      <c r="Z1714" t="s">
        <v>36</v>
      </c>
      <c r="AA1714" t="s">
        <v>36</v>
      </c>
      <c r="AB1714" t="s">
        <v>36</v>
      </c>
      <c r="AC1714" t="s">
        <v>349</v>
      </c>
      <c r="AD1714" t="s">
        <v>349</v>
      </c>
      <c r="AE1714" t="s">
        <v>45</v>
      </c>
      <c r="AF1714" s="44">
        <v>39121409</v>
      </c>
      <c r="AG1714" s="18" t="s">
        <v>5370</v>
      </c>
      <c r="AH1714" s="18"/>
      <c r="AI1714" s="2" t="s">
        <v>48</v>
      </c>
      <c r="AJ1714" s="2" t="e">
        <f>VLOOKUP(A1714,'Classification Test Result'!$A$2:$D$2428,4,FALSE)</f>
        <v>#N/A</v>
      </c>
      <c r="AL1714" s="2">
        <f>_xlfn.XLOOKUP($A1714,Results!$A$2:$A$2256,Results!G$2:G$2256,"")</f>
        <v>0</v>
      </c>
      <c r="AM1714" s="2">
        <f>_xlfn.XLOOKUP($A1714,Results!$A$2:$A$2256,Results!H$2:H$2256,"")</f>
        <v>0</v>
      </c>
      <c r="AN1714" s="2">
        <f>_xlfn.XLOOKUP($A1714,Results!$A$2:$A$2256,Results!I$2:I$2256,"")</f>
        <v>0</v>
      </c>
      <c r="AO1714" s="2">
        <f>_xlfn.XLOOKUP($A1714,Results!$A$2:$A$2256,Results!J$2:J$2256,"")</f>
        <v>0</v>
      </c>
      <c r="AP1714" s="2">
        <f>_xlfn.XLOOKUP($A1714,Results!$A$2:$A$2256,Results!K$2:K$2256,"")</f>
        <v>0</v>
      </c>
      <c r="AQ1714" s="2">
        <f>_xlfn.XLOOKUP($A1714,Results!$A$2:$A$2256,Results!L$2:L$2256,"")</f>
        <v>0</v>
      </c>
      <c r="AR1714" s="2">
        <f>_xlfn.XLOOKUP($A1714,Results!$A$2:$A$2256,Results!M$2:M$2256,"")</f>
        <v>0</v>
      </c>
      <c r="AS1714" s="2">
        <f>_xlfn.XLOOKUP($A1714,Results!$A$2:$A$2256,Results!N$2:N$2256,"")</f>
        <v>0</v>
      </c>
      <c r="AT1714" s="2" t="str">
        <f>_xlfn.XLOOKUP($A1714,Results!$A$2:$A$2256,Results!O$2:O$2256,"")</f>
        <v>ARLINGTON INDUSTRIES</v>
      </c>
      <c r="AU1714" s="2" t="str">
        <f>_xlfn.XLOOKUP($A1714,Results!$A$2:$A$2256,Results!P$2:P$2256,"")</f>
        <v>ARLINGTON INDUSTRIES</v>
      </c>
      <c r="AV1714" s="2" t="str">
        <f>_xlfn.XLOOKUP($A1714,Results!$A$2:$A$2256,Results!Q$2:Q$2256,"")</f>
        <v>SINGLE_MATCH</v>
      </c>
      <c r="AW1714" s="2">
        <f>_xlfn.XLOOKUP($A1714,Results!$A$2:$A$2256,Results!R$2:R$2256,"")</f>
        <v>0</v>
      </c>
      <c r="AX1714" s="2">
        <f>_xlfn.XLOOKUP($A1714,Results!$A$2:$A$2256,Results!S$2:S$2256,"")</f>
        <v>0</v>
      </c>
      <c r="AY1714" s="2">
        <f>_xlfn.XLOOKUP($A1714,Results!$A$2:$A$2256,Results!T$2:T$2256,"")</f>
        <v>100</v>
      </c>
      <c r="AZ1714" s="2">
        <f>_xlfn.XLOOKUP($A1714,Results!$A$2:$A$2256,Results!U$2:U$2256,"")</f>
        <v>0</v>
      </c>
      <c r="BA1714" s="2" t="str">
        <f>_xlfn.XLOOKUP($A1714,Results!$A$2:$A$2256,Results!V$2:V$2256,"")</f>
        <v>ARLINGTON INDUSTRIES</v>
      </c>
      <c r="BB1714" s="2">
        <f>_xlfn.XLOOKUP($A1714,Results!$A$2:$A$2256,Results!W$2:W$2256,"")</f>
        <v>53</v>
      </c>
      <c r="BC1714" s="2">
        <f>_xlfn.XLOOKUP($A1714,Results!$A$2:$A$2256,Results!X$2:X$2256,"")</f>
        <v>39121400</v>
      </c>
      <c r="BD1714" s="2">
        <f>_xlfn.XLOOKUP($A1714,Results!$A$2:$A$2256,Results!Y$2:Y$2256,"")</f>
        <v>82</v>
      </c>
      <c r="BE1714" s="2" t="b">
        <f>_xlfn.XLOOKUP($A1714,Results!$A$2:$A$2256,Results!Z$2:Z$2256,"")</f>
        <v>1</v>
      </c>
    </row>
    <row r="1715" spans="1:57" ht="38.25" customHeight="1" x14ac:dyDescent="0.3">
      <c r="A1715">
        <v>907392</v>
      </c>
      <c r="B1715">
        <v>281938</v>
      </c>
      <c r="C1715" t="s">
        <v>36</v>
      </c>
      <c r="D1715">
        <v>9341429239</v>
      </c>
      <c r="E1715" s="2" t="str">
        <f>VLOOKUP(F1715,'RPA Vendor Data '!F$1:$G$2418,2)</f>
        <v>GRAYBAR ELECTRIC CO. INC.</v>
      </c>
      <c r="F1715" s="2">
        <v>11471</v>
      </c>
      <c r="G1715" s="2">
        <v>5</v>
      </c>
      <c r="H1715" t="s">
        <v>5371</v>
      </c>
      <c r="I1715">
        <v>100</v>
      </c>
      <c r="J1715" t="s">
        <v>58</v>
      </c>
      <c r="K1715" t="s">
        <v>58</v>
      </c>
      <c r="L1715">
        <v>57</v>
      </c>
      <c r="M1715" s="2" t="s">
        <v>5361</v>
      </c>
      <c r="N1715" s="85" t="s">
        <v>5372</v>
      </c>
      <c r="O1715" t="s">
        <v>36</v>
      </c>
      <c r="P1715" t="s">
        <v>5373</v>
      </c>
      <c r="Q1715" t="s">
        <v>36</v>
      </c>
      <c r="R1715">
        <v>57</v>
      </c>
      <c r="S1715" s="1">
        <v>45744.834452083327</v>
      </c>
      <c r="T1715" t="s">
        <v>42</v>
      </c>
      <c r="U1715" s="1">
        <v>45744.615972222222</v>
      </c>
      <c r="V1715" t="s">
        <v>43</v>
      </c>
      <c r="W1715" t="s">
        <v>36</v>
      </c>
      <c r="X1715">
        <v>4</v>
      </c>
      <c r="Y1715" t="s">
        <v>54</v>
      </c>
      <c r="Z1715" t="s">
        <v>36</v>
      </c>
      <c r="AA1715">
        <v>57</v>
      </c>
      <c r="AB1715" t="s">
        <v>36</v>
      </c>
      <c r="AC1715" t="s">
        <v>349</v>
      </c>
      <c r="AD1715" t="s">
        <v>349</v>
      </c>
      <c r="AE1715" t="s">
        <v>45</v>
      </c>
      <c r="AF1715" s="44">
        <v>39121419</v>
      </c>
      <c r="AG1715" s="18" t="s">
        <v>5374</v>
      </c>
      <c r="AH1715" s="18"/>
      <c r="AI1715" s="2" t="s">
        <v>48</v>
      </c>
      <c r="AJ1715" s="2" t="e">
        <f>VLOOKUP(A1715,'Classification Test Result'!$A$2:$D$2428,4,FALSE)</f>
        <v>#N/A</v>
      </c>
      <c r="AL1715" s="2">
        <f>_xlfn.XLOOKUP($A1715,Results!$A$2:$A$2256,Results!G$2:G$2256,"")</f>
        <v>0</v>
      </c>
      <c r="AM1715" s="2">
        <f>_xlfn.XLOOKUP($A1715,Results!$A$2:$A$2256,Results!H$2:H$2256,"")</f>
        <v>0</v>
      </c>
      <c r="AN1715" s="2">
        <f>_xlfn.XLOOKUP($A1715,Results!$A$2:$A$2256,Results!I$2:I$2256,"")</f>
        <v>0</v>
      </c>
      <c r="AO1715" s="2">
        <f>_xlfn.XLOOKUP($A1715,Results!$A$2:$A$2256,Results!J$2:J$2256,"")</f>
        <v>0</v>
      </c>
      <c r="AP1715" s="2">
        <f>_xlfn.XLOOKUP($A1715,Results!$A$2:$A$2256,Results!K$2:K$2256,"")</f>
        <v>0</v>
      </c>
      <c r="AQ1715" s="2">
        <f>_xlfn.XLOOKUP($A1715,Results!$A$2:$A$2256,Results!L$2:L$2256,"")</f>
        <v>0</v>
      </c>
      <c r="AR1715" s="2">
        <f>_xlfn.XLOOKUP($A1715,Results!$A$2:$A$2256,Results!M$2:M$2256,"")</f>
        <v>0</v>
      </c>
      <c r="AS1715" s="2">
        <f>_xlfn.XLOOKUP($A1715,Results!$A$2:$A$2256,Results!N$2:N$2256,"")</f>
        <v>0</v>
      </c>
      <c r="AT1715" s="2" t="str">
        <f>_xlfn.XLOOKUP($A1715,Results!$A$2:$A$2256,Results!O$2:O$2256,"")</f>
        <v>ARLINGTON INDUSTRIES</v>
      </c>
      <c r="AU1715" s="2" t="str">
        <f>_xlfn.XLOOKUP($A1715,Results!$A$2:$A$2256,Results!P$2:P$2256,"")</f>
        <v>ARLINGTON INDUSTRIES</v>
      </c>
      <c r="AV1715" s="2" t="str">
        <f>_xlfn.XLOOKUP($A1715,Results!$A$2:$A$2256,Results!Q$2:Q$2256,"")</f>
        <v>SINGLE_MATCH</v>
      </c>
      <c r="AW1715" s="2">
        <f>_xlfn.XLOOKUP($A1715,Results!$A$2:$A$2256,Results!R$2:R$2256,"")</f>
        <v>0</v>
      </c>
      <c r="AX1715" s="2">
        <f>_xlfn.XLOOKUP($A1715,Results!$A$2:$A$2256,Results!S$2:S$2256,"")</f>
        <v>0</v>
      </c>
      <c r="AY1715" s="2">
        <f>_xlfn.XLOOKUP($A1715,Results!$A$2:$A$2256,Results!T$2:T$2256,"")</f>
        <v>100</v>
      </c>
      <c r="AZ1715" s="2">
        <f>_xlfn.XLOOKUP($A1715,Results!$A$2:$A$2256,Results!U$2:U$2256,"")</f>
        <v>0</v>
      </c>
      <c r="BA1715" s="2" t="str">
        <f>_xlfn.XLOOKUP($A1715,Results!$A$2:$A$2256,Results!V$2:V$2256,"")</f>
        <v>ARLINGTON INDUSTRIES</v>
      </c>
      <c r="BB1715" s="2">
        <f>_xlfn.XLOOKUP($A1715,Results!$A$2:$A$2256,Results!W$2:W$2256,"")</f>
        <v>80</v>
      </c>
      <c r="BC1715" s="2">
        <f>_xlfn.XLOOKUP($A1715,Results!$A$2:$A$2256,Results!X$2:X$2256,"")</f>
        <v>39121400</v>
      </c>
      <c r="BD1715" s="2">
        <f>_xlfn.XLOOKUP($A1715,Results!$A$2:$A$2256,Results!Y$2:Y$2256,"")</f>
        <v>65</v>
      </c>
      <c r="BE1715" s="2" t="b">
        <f>_xlfn.XLOOKUP($A1715,Results!$A$2:$A$2256,Results!Z$2:Z$2256,"")</f>
        <v>1</v>
      </c>
    </row>
    <row r="1716" spans="1:57" ht="38.25" customHeight="1" x14ac:dyDescent="0.3">
      <c r="A1716">
        <v>907393</v>
      </c>
      <c r="B1716">
        <v>281559</v>
      </c>
      <c r="C1716" t="s">
        <v>36</v>
      </c>
      <c r="D1716">
        <v>9341414797</v>
      </c>
      <c r="E1716" s="2" t="str">
        <f>VLOOKUP(F1716,'RPA Vendor Data '!F$1:$G$2418,2)</f>
        <v>GRAYBAR ELECTRIC CO. INC.</v>
      </c>
      <c r="F1716" s="2">
        <v>11471</v>
      </c>
      <c r="G1716" s="2">
        <v>6</v>
      </c>
      <c r="H1716" t="s">
        <v>5375</v>
      </c>
      <c r="I1716">
        <v>20</v>
      </c>
      <c r="J1716" t="s">
        <v>58</v>
      </c>
      <c r="K1716" t="s">
        <v>58</v>
      </c>
      <c r="L1716">
        <v>51.04</v>
      </c>
      <c r="M1716" s="2" t="s">
        <v>5361</v>
      </c>
      <c r="N1716" s="85" t="s">
        <v>5376</v>
      </c>
      <c r="O1716" t="s">
        <v>36</v>
      </c>
      <c r="P1716" t="s">
        <v>5377</v>
      </c>
      <c r="Q1716" t="s">
        <v>36</v>
      </c>
      <c r="R1716">
        <v>10.210000000000001</v>
      </c>
      <c r="S1716" s="1">
        <v>45744.460187002318</v>
      </c>
      <c r="T1716" t="s">
        <v>42</v>
      </c>
      <c r="U1716" s="1">
        <v>45744.243055555547</v>
      </c>
      <c r="V1716" t="s">
        <v>43</v>
      </c>
      <c r="W1716" t="s">
        <v>36</v>
      </c>
      <c r="X1716">
        <v>1</v>
      </c>
      <c r="Y1716">
        <v>203</v>
      </c>
      <c r="Z1716">
        <v>37.53</v>
      </c>
      <c r="AA1716" t="s">
        <v>36</v>
      </c>
      <c r="AB1716">
        <v>200</v>
      </c>
      <c r="AC1716" t="s">
        <v>349</v>
      </c>
      <c r="AD1716" t="s">
        <v>349</v>
      </c>
      <c r="AE1716" t="s">
        <v>45</v>
      </c>
      <c r="AF1716" s="44">
        <v>31162310</v>
      </c>
      <c r="AG1716" s="18" t="s">
        <v>5378</v>
      </c>
      <c r="AH1716" s="18"/>
      <c r="AI1716" s="2" t="s">
        <v>48</v>
      </c>
      <c r="AJ1716" s="2" t="e">
        <f>VLOOKUP(A1716,'Classification Test Result'!$A$2:$D$2428,4,FALSE)</f>
        <v>#N/A</v>
      </c>
      <c r="AL1716" s="2">
        <f>_xlfn.XLOOKUP($A1716,Results!$A$2:$A$2256,Results!G$2:G$2256,"")</f>
        <v>0</v>
      </c>
      <c r="AM1716" s="2">
        <f>_xlfn.XLOOKUP($A1716,Results!$A$2:$A$2256,Results!H$2:H$2256,"")</f>
        <v>0</v>
      </c>
      <c r="AN1716" s="2">
        <f>_xlfn.XLOOKUP($A1716,Results!$A$2:$A$2256,Results!I$2:I$2256,"")</f>
        <v>0</v>
      </c>
      <c r="AO1716" s="2">
        <f>_xlfn.XLOOKUP($A1716,Results!$A$2:$A$2256,Results!J$2:J$2256,"")</f>
        <v>0</v>
      </c>
      <c r="AP1716" s="2">
        <f>_xlfn.XLOOKUP($A1716,Results!$A$2:$A$2256,Results!K$2:K$2256,"")</f>
        <v>0</v>
      </c>
      <c r="AQ1716" s="2">
        <f>_xlfn.XLOOKUP($A1716,Results!$A$2:$A$2256,Results!L$2:L$2256,"")</f>
        <v>0</v>
      </c>
      <c r="AR1716" s="2">
        <f>_xlfn.XLOOKUP($A1716,Results!$A$2:$A$2256,Results!M$2:M$2256,"")</f>
        <v>0</v>
      </c>
      <c r="AS1716" s="2">
        <f>_xlfn.XLOOKUP($A1716,Results!$A$2:$A$2256,Results!N$2:N$2256,"")</f>
        <v>0</v>
      </c>
      <c r="AT1716" s="2" t="str">
        <f>_xlfn.XLOOKUP($A1716,Results!$A$2:$A$2256,Results!O$2:O$2256,"")</f>
        <v>ARLINGTON INDUSTRIES</v>
      </c>
      <c r="AU1716" s="2" t="str">
        <f>_xlfn.XLOOKUP($A1716,Results!$A$2:$A$2256,Results!P$2:P$2256,"")</f>
        <v>ARLINGTON INDUSTRIES</v>
      </c>
      <c r="AV1716" s="2" t="str">
        <f>_xlfn.XLOOKUP($A1716,Results!$A$2:$A$2256,Results!Q$2:Q$2256,"")</f>
        <v>MULTIPLE_MATCHES_ONE_VALID</v>
      </c>
      <c r="AW1716" s="2">
        <f>_xlfn.XLOOKUP($A1716,Results!$A$2:$A$2256,Results!R$2:R$2256,"")</f>
        <v>0</v>
      </c>
      <c r="AX1716" s="2">
        <f>_xlfn.XLOOKUP($A1716,Results!$A$2:$A$2256,Results!S$2:S$2256,"")</f>
        <v>0</v>
      </c>
      <c r="AY1716" s="2">
        <f>_xlfn.XLOOKUP($A1716,Results!$A$2:$A$2256,Results!T$2:T$2256,"")</f>
        <v>50</v>
      </c>
      <c r="AZ1716" s="2">
        <f>_xlfn.XLOOKUP($A1716,Results!$A$2:$A$2256,Results!U$2:U$2256,"")</f>
        <v>0</v>
      </c>
      <c r="BA1716" s="2" t="str">
        <f>_xlfn.XLOOKUP($A1716,Results!$A$2:$A$2256,Results!V$2:V$2256,"")</f>
        <v>EMC FASTENERS &amp; TOOLS</v>
      </c>
      <c r="BB1716" s="2">
        <f>_xlfn.XLOOKUP($A1716,Results!$A$2:$A$2256,Results!W$2:W$2256,"")</f>
        <v>69</v>
      </c>
      <c r="BC1716" s="2">
        <f>_xlfn.XLOOKUP($A1716,Results!$A$2:$A$2256,Results!X$2:X$2256,"")</f>
        <v>39121700</v>
      </c>
      <c r="BD1716" s="2">
        <f>_xlfn.XLOOKUP($A1716,Results!$A$2:$A$2256,Results!Y$2:Y$2256,"")</f>
        <v>85</v>
      </c>
      <c r="BE1716" s="2" t="b">
        <f>_xlfn.XLOOKUP($A1716,Results!$A$2:$A$2256,Results!Z$2:Z$2256,"")</f>
        <v>1</v>
      </c>
    </row>
    <row r="1717" spans="1:57" ht="38.25" customHeight="1" x14ac:dyDescent="0.3">
      <c r="A1717">
        <v>907394</v>
      </c>
      <c r="B1717">
        <v>281939</v>
      </c>
      <c r="C1717" t="s">
        <v>36</v>
      </c>
      <c r="D1717">
        <v>9341429237</v>
      </c>
      <c r="E1717" s="2" t="str">
        <f>VLOOKUP(F1717,'RPA Vendor Data '!F$1:$G$2418,2)</f>
        <v>GRAYBAR ELECTRIC CO. INC.</v>
      </c>
      <c r="F1717" s="2">
        <v>11471</v>
      </c>
      <c r="G1717" s="2">
        <v>1</v>
      </c>
      <c r="H1717" t="s">
        <v>5379</v>
      </c>
      <c r="I1717">
        <v>100</v>
      </c>
      <c r="J1717" t="s">
        <v>58</v>
      </c>
      <c r="K1717" t="s">
        <v>58</v>
      </c>
      <c r="L1717">
        <v>9.4499999999999993</v>
      </c>
      <c r="M1717" s="2" t="s">
        <v>5361</v>
      </c>
      <c r="N1717" s="85" t="s">
        <v>79</v>
      </c>
      <c r="O1717" t="s">
        <v>5380</v>
      </c>
      <c r="P1717" t="s">
        <v>36</v>
      </c>
      <c r="Q1717" t="s">
        <v>36</v>
      </c>
      <c r="R1717">
        <v>9.4499999999999993</v>
      </c>
      <c r="S1717" s="1">
        <v>45744.834389733798</v>
      </c>
      <c r="T1717" t="s">
        <v>42</v>
      </c>
      <c r="U1717" s="1">
        <v>45744.615972222222</v>
      </c>
      <c r="V1717" t="s">
        <v>43</v>
      </c>
      <c r="W1717" t="s">
        <v>36</v>
      </c>
      <c r="X1717">
        <v>0</v>
      </c>
      <c r="Y1717" t="s">
        <v>54</v>
      </c>
      <c r="Z1717" t="s">
        <v>36</v>
      </c>
      <c r="AA1717">
        <v>9.4499999999999993</v>
      </c>
      <c r="AB1717" t="s">
        <v>36</v>
      </c>
      <c r="AC1717" t="s">
        <v>349</v>
      </c>
      <c r="AD1717" t="s">
        <v>349</v>
      </c>
      <c r="AE1717" t="s">
        <v>45</v>
      </c>
      <c r="AF1717" s="44">
        <v>31162310</v>
      </c>
      <c r="AG1717" s="18" t="s">
        <v>5381</v>
      </c>
      <c r="AH1717" s="18"/>
      <c r="AI1717" s="2" t="s">
        <v>48</v>
      </c>
      <c r="AJ1717" s="2" t="e">
        <f>VLOOKUP(A1717,'Classification Test Result'!$A$2:$D$2428,4,FALSE)</f>
        <v>#N/A</v>
      </c>
      <c r="AL1717" s="2">
        <f>_xlfn.XLOOKUP($A1717,Results!$A$2:$A$2256,Results!G$2:G$2256,"")</f>
        <v>0</v>
      </c>
      <c r="AM1717" s="2">
        <f>_xlfn.XLOOKUP($A1717,Results!$A$2:$A$2256,Results!H$2:H$2256,"")</f>
        <v>0</v>
      </c>
      <c r="AN1717" s="2">
        <f>_xlfn.XLOOKUP($A1717,Results!$A$2:$A$2256,Results!I$2:I$2256,"")</f>
        <v>0</v>
      </c>
      <c r="AO1717" s="2">
        <f>_xlfn.XLOOKUP($A1717,Results!$A$2:$A$2256,Results!J$2:J$2256,"")</f>
        <v>0</v>
      </c>
      <c r="AP1717" s="2">
        <f>_xlfn.XLOOKUP($A1717,Results!$A$2:$A$2256,Results!K$2:K$2256,"")</f>
        <v>0</v>
      </c>
      <c r="AQ1717" s="2">
        <f>_xlfn.XLOOKUP($A1717,Results!$A$2:$A$2256,Results!L$2:L$2256,"")</f>
        <v>0</v>
      </c>
      <c r="AR1717" s="2">
        <f>_xlfn.XLOOKUP($A1717,Results!$A$2:$A$2256,Results!M$2:M$2256,"")</f>
        <v>0</v>
      </c>
      <c r="AS1717" s="2">
        <f>_xlfn.XLOOKUP($A1717,Results!$A$2:$A$2256,Results!N$2:N$2256,"")</f>
        <v>0</v>
      </c>
      <c r="AT1717" s="2" t="str">
        <f>_xlfn.XLOOKUP($A1717,Results!$A$2:$A$2256,Results!O$2:O$2256,"")</f>
        <v>ARLINGTON INDUSTRIES</v>
      </c>
      <c r="AU1717" s="2" t="str">
        <f>_xlfn.XLOOKUP($A1717,Results!$A$2:$A$2256,Results!P$2:P$2256,"")</f>
        <v>ARLINGTON INDUSTRIES</v>
      </c>
      <c r="AV1717" s="2" t="str">
        <f>_xlfn.XLOOKUP($A1717,Results!$A$2:$A$2256,Results!Q$2:Q$2256,"")</f>
        <v>SINGLE_MATCH</v>
      </c>
      <c r="AW1717" s="2">
        <f>_xlfn.XLOOKUP($A1717,Results!$A$2:$A$2256,Results!R$2:R$2256,"")</f>
        <v>0</v>
      </c>
      <c r="AX1717" s="2">
        <f>_xlfn.XLOOKUP($A1717,Results!$A$2:$A$2256,Results!S$2:S$2256,"")</f>
        <v>0</v>
      </c>
      <c r="AY1717" s="2">
        <f>_xlfn.XLOOKUP($A1717,Results!$A$2:$A$2256,Results!T$2:T$2256,"")</f>
        <v>100</v>
      </c>
      <c r="AZ1717" s="2">
        <f>_xlfn.XLOOKUP($A1717,Results!$A$2:$A$2256,Results!U$2:U$2256,"")</f>
        <v>0</v>
      </c>
      <c r="BA1717" s="2">
        <f>_xlfn.XLOOKUP($A1717,Results!$A$2:$A$2256,Results!V$2:V$2256,"")</f>
        <v>0</v>
      </c>
      <c r="BB1717" s="2">
        <f>_xlfn.XLOOKUP($A1717,Results!$A$2:$A$2256,Results!W$2:W$2256,"")</f>
        <v>0</v>
      </c>
      <c r="BC1717" s="2">
        <f>_xlfn.XLOOKUP($A1717,Results!$A$2:$A$2256,Results!X$2:X$2256,"")</f>
        <v>0</v>
      </c>
      <c r="BD1717" s="2">
        <f>_xlfn.XLOOKUP($A1717,Results!$A$2:$A$2256,Results!Y$2:Y$2256,"")</f>
        <v>0</v>
      </c>
      <c r="BE1717" s="2">
        <f>_xlfn.XLOOKUP($A1717,Results!$A$2:$A$2256,Results!Z$2:Z$2256,"")</f>
        <v>0</v>
      </c>
    </row>
    <row r="1718" spans="1:57" ht="38.25" customHeight="1" x14ac:dyDescent="0.3">
      <c r="A1718">
        <v>907395</v>
      </c>
      <c r="B1718">
        <v>281938</v>
      </c>
      <c r="C1718" t="s">
        <v>36</v>
      </c>
      <c r="D1718">
        <v>9341429239</v>
      </c>
      <c r="E1718" s="2" t="str">
        <f>VLOOKUP(F1718,'RPA Vendor Data '!F$1:$G$2418,2)</f>
        <v>GRAYBAR ELECTRIC CO. INC.</v>
      </c>
      <c r="F1718" s="2">
        <v>11471</v>
      </c>
      <c r="G1718" s="2">
        <v>7</v>
      </c>
      <c r="H1718" t="s">
        <v>5382</v>
      </c>
      <c r="I1718">
        <v>500</v>
      </c>
      <c r="J1718" t="s">
        <v>58</v>
      </c>
      <c r="K1718" t="s">
        <v>58</v>
      </c>
      <c r="L1718">
        <v>13.36</v>
      </c>
      <c r="M1718" s="2" t="s">
        <v>5361</v>
      </c>
      <c r="N1718" s="85">
        <v>310</v>
      </c>
      <c r="O1718" t="s">
        <v>36</v>
      </c>
      <c r="P1718" t="s">
        <v>5383</v>
      </c>
      <c r="Q1718" t="s">
        <v>36</v>
      </c>
      <c r="R1718">
        <v>66.8</v>
      </c>
      <c r="S1718" s="1">
        <v>45744.834471875001</v>
      </c>
      <c r="T1718" t="s">
        <v>42</v>
      </c>
      <c r="U1718" s="1">
        <v>45744.615972222222</v>
      </c>
      <c r="V1718" t="s">
        <v>43</v>
      </c>
      <c r="W1718" t="s">
        <v>36</v>
      </c>
      <c r="X1718">
        <v>6</v>
      </c>
      <c r="Y1718" t="s">
        <v>158</v>
      </c>
      <c r="Z1718">
        <v>28.75</v>
      </c>
      <c r="AA1718">
        <v>13.36</v>
      </c>
      <c r="AB1718">
        <v>31</v>
      </c>
      <c r="AC1718" t="s">
        <v>349</v>
      </c>
      <c r="AD1718" t="s">
        <v>349</v>
      </c>
      <c r="AE1718" t="s">
        <v>45</v>
      </c>
      <c r="AF1718" s="44">
        <v>31162310</v>
      </c>
      <c r="AG1718" s="18" t="s">
        <v>5384</v>
      </c>
      <c r="AH1718" s="18"/>
      <c r="AI1718" s="2" t="s">
        <v>48</v>
      </c>
      <c r="AJ1718" s="2" t="e">
        <f>VLOOKUP(A1718,'Classification Test Result'!$A$2:$D$2428,4,FALSE)</f>
        <v>#N/A</v>
      </c>
      <c r="AL1718" s="2">
        <f>_xlfn.XLOOKUP($A1718,Results!$A$2:$A$2256,Results!G$2:G$2256,"")</f>
        <v>0</v>
      </c>
      <c r="AM1718" s="2">
        <f>_xlfn.XLOOKUP($A1718,Results!$A$2:$A$2256,Results!H$2:H$2256,"")</f>
        <v>0</v>
      </c>
      <c r="AN1718" s="2">
        <f>_xlfn.XLOOKUP($A1718,Results!$A$2:$A$2256,Results!I$2:I$2256,"")</f>
        <v>0</v>
      </c>
      <c r="AO1718" s="2">
        <f>_xlfn.XLOOKUP($A1718,Results!$A$2:$A$2256,Results!J$2:J$2256,"")</f>
        <v>0</v>
      </c>
      <c r="AP1718" s="2">
        <f>_xlfn.XLOOKUP($A1718,Results!$A$2:$A$2256,Results!K$2:K$2256,"")</f>
        <v>0</v>
      </c>
      <c r="AQ1718" s="2">
        <f>_xlfn.XLOOKUP($A1718,Results!$A$2:$A$2256,Results!L$2:L$2256,"")</f>
        <v>0</v>
      </c>
      <c r="AR1718" s="2">
        <f>_xlfn.XLOOKUP($A1718,Results!$A$2:$A$2256,Results!M$2:M$2256,"")</f>
        <v>0</v>
      </c>
      <c r="AS1718" s="2">
        <f>_xlfn.XLOOKUP($A1718,Results!$A$2:$A$2256,Results!N$2:N$2256,"")</f>
        <v>0</v>
      </c>
      <c r="AT1718" s="2" t="str">
        <f>_xlfn.XLOOKUP($A1718,Results!$A$2:$A$2256,Results!O$2:O$2256,"")</f>
        <v>ARLINGTON INDUSTRIES</v>
      </c>
      <c r="AU1718" s="2" t="str">
        <f>_xlfn.XLOOKUP($A1718,Results!$A$2:$A$2256,Results!P$2:P$2256,"")</f>
        <v>ARLINGTON INDUSTRIES</v>
      </c>
      <c r="AV1718" s="2" t="str">
        <f>_xlfn.XLOOKUP($A1718,Results!$A$2:$A$2256,Results!Q$2:Q$2256,"")</f>
        <v>SINGLE_MATCH</v>
      </c>
      <c r="AW1718" s="2">
        <f>_xlfn.XLOOKUP($A1718,Results!$A$2:$A$2256,Results!R$2:R$2256,"")</f>
        <v>0</v>
      </c>
      <c r="AX1718" s="2">
        <f>_xlfn.XLOOKUP($A1718,Results!$A$2:$A$2256,Results!S$2:S$2256,"")</f>
        <v>0</v>
      </c>
      <c r="AY1718" s="2">
        <f>_xlfn.XLOOKUP($A1718,Results!$A$2:$A$2256,Results!T$2:T$2256,"")</f>
        <v>100</v>
      </c>
      <c r="AZ1718" s="2">
        <f>_xlfn.XLOOKUP($A1718,Results!$A$2:$A$2256,Results!U$2:U$2256,"")</f>
        <v>0</v>
      </c>
      <c r="BA1718" s="2">
        <f>_xlfn.XLOOKUP($A1718,Results!$A$2:$A$2256,Results!V$2:V$2256,"")</f>
        <v>0</v>
      </c>
      <c r="BB1718" s="2">
        <f>_xlfn.XLOOKUP($A1718,Results!$A$2:$A$2256,Results!W$2:W$2256,"")</f>
        <v>0</v>
      </c>
      <c r="BC1718" s="2">
        <f>_xlfn.XLOOKUP($A1718,Results!$A$2:$A$2256,Results!X$2:X$2256,"")</f>
        <v>39121700</v>
      </c>
      <c r="BD1718" s="2">
        <f>_xlfn.XLOOKUP($A1718,Results!$A$2:$A$2256,Results!Y$2:Y$2256,"")</f>
        <v>64</v>
      </c>
      <c r="BE1718" s="2">
        <f>_xlfn.XLOOKUP($A1718,Results!$A$2:$A$2256,Results!Z$2:Z$2256,"")</f>
        <v>0</v>
      </c>
    </row>
    <row r="1719" spans="1:57" ht="38.25" customHeight="1" x14ac:dyDescent="0.3">
      <c r="A1719">
        <v>907396</v>
      </c>
      <c r="B1719">
        <v>281939</v>
      </c>
      <c r="C1719" t="s">
        <v>36</v>
      </c>
      <c r="D1719">
        <v>9341429237</v>
      </c>
      <c r="E1719" s="2" t="str">
        <f>VLOOKUP(F1719,'RPA Vendor Data '!F$1:$G$2418,2)</f>
        <v>GRAYBAR ELECTRIC CO. INC.</v>
      </c>
      <c r="F1719" s="2">
        <v>11471</v>
      </c>
      <c r="G1719" s="2">
        <v>4</v>
      </c>
      <c r="H1719" t="s">
        <v>5382</v>
      </c>
      <c r="I1719">
        <v>100</v>
      </c>
      <c r="J1719" t="s">
        <v>58</v>
      </c>
      <c r="K1719" t="s">
        <v>58</v>
      </c>
      <c r="L1719">
        <v>13.36</v>
      </c>
      <c r="M1719" s="2" t="s">
        <v>5361</v>
      </c>
      <c r="N1719" s="85">
        <v>310</v>
      </c>
      <c r="O1719" t="s">
        <v>5385</v>
      </c>
      <c r="P1719" t="s">
        <v>36</v>
      </c>
      <c r="Q1719" t="s">
        <v>36</v>
      </c>
      <c r="R1719">
        <v>13.36</v>
      </c>
      <c r="S1719" s="1">
        <v>45744.834392974539</v>
      </c>
      <c r="T1719" t="s">
        <v>42</v>
      </c>
      <c r="U1719" s="1">
        <v>45744.615972222222</v>
      </c>
      <c r="V1719" t="s">
        <v>43</v>
      </c>
      <c r="W1719" t="s">
        <v>36</v>
      </c>
      <c r="X1719">
        <v>0</v>
      </c>
      <c r="Y1719" t="s">
        <v>158</v>
      </c>
      <c r="Z1719">
        <v>28.75</v>
      </c>
      <c r="AA1719">
        <v>13.36</v>
      </c>
      <c r="AB1719">
        <v>31</v>
      </c>
      <c r="AC1719" t="s">
        <v>349</v>
      </c>
      <c r="AD1719" t="s">
        <v>349</v>
      </c>
      <c r="AE1719" t="s">
        <v>45</v>
      </c>
      <c r="AF1719" s="44">
        <v>31162310</v>
      </c>
      <c r="AG1719" s="18" t="s">
        <v>5384</v>
      </c>
      <c r="AH1719" s="18"/>
      <c r="AI1719" s="2" t="s">
        <v>48</v>
      </c>
      <c r="AJ1719" s="2" t="e">
        <f>VLOOKUP(A1719,'Classification Test Result'!$A$2:$D$2428,4,FALSE)</f>
        <v>#N/A</v>
      </c>
      <c r="AL1719" s="2">
        <f>_xlfn.XLOOKUP($A1719,Results!$A$2:$A$2256,Results!G$2:G$2256,"")</f>
        <v>0</v>
      </c>
      <c r="AM1719" s="2">
        <f>_xlfn.XLOOKUP($A1719,Results!$A$2:$A$2256,Results!H$2:H$2256,"")</f>
        <v>0</v>
      </c>
      <c r="AN1719" s="2">
        <f>_xlfn.XLOOKUP($A1719,Results!$A$2:$A$2256,Results!I$2:I$2256,"")</f>
        <v>0</v>
      </c>
      <c r="AO1719" s="2">
        <f>_xlfn.XLOOKUP($A1719,Results!$A$2:$A$2256,Results!J$2:J$2256,"")</f>
        <v>0</v>
      </c>
      <c r="AP1719" s="2">
        <f>_xlfn.XLOOKUP($A1719,Results!$A$2:$A$2256,Results!K$2:K$2256,"")</f>
        <v>0</v>
      </c>
      <c r="AQ1719" s="2">
        <f>_xlfn.XLOOKUP($A1719,Results!$A$2:$A$2256,Results!L$2:L$2256,"")</f>
        <v>0</v>
      </c>
      <c r="AR1719" s="2">
        <f>_xlfn.XLOOKUP($A1719,Results!$A$2:$A$2256,Results!M$2:M$2256,"")</f>
        <v>0</v>
      </c>
      <c r="AS1719" s="2">
        <f>_xlfn.XLOOKUP($A1719,Results!$A$2:$A$2256,Results!N$2:N$2256,"")</f>
        <v>0</v>
      </c>
      <c r="AT1719" s="2" t="str">
        <f>_xlfn.XLOOKUP($A1719,Results!$A$2:$A$2256,Results!O$2:O$2256,"")</f>
        <v>ARLINGTON INDUSTRIES</v>
      </c>
      <c r="AU1719" s="2" t="str">
        <f>_xlfn.XLOOKUP($A1719,Results!$A$2:$A$2256,Results!P$2:P$2256,"")</f>
        <v>ARLINGTON INDUSTRIES</v>
      </c>
      <c r="AV1719" s="2" t="str">
        <f>_xlfn.XLOOKUP($A1719,Results!$A$2:$A$2256,Results!Q$2:Q$2256,"")</f>
        <v>SINGLE_MATCH</v>
      </c>
      <c r="AW1719" s="2">
        <f>_xlfn.XLOOKUP($A1719,Results!$A$2:$A$2256,Results!R$2:R$2256,"")</f>
        <v>0</v>
      </c>
      <c r="AX1719" s="2">
        <f>_xlfn.XLOOKUP($A1719,Results!$A$2:$A$2256,Results!S$2:S$2256,"")</f>
        <v>0</v>
      </c>
      <c r="AY1719" s="2">
        <f>_xlfn.XLOOKUP($A1719,Results!$A$2:$A$2256,Results!T$2:T$2256,"")</f>
        <v>100</v>
      </c>
      <c r="AZ1719" s="2">
        <f>_xlfn.XLOOKUP($A1719,Results!$A$2:$A$2256,Results!U$2:U$2256,"")</f>
        <v>0</v>
      </c>
      <c r="BA1719" s="2">
        <f>_xlfn.XLOOKUP($A1719,Results!$A$2:$A$2256,Results!V$2:V$2256,"")</f>
        <v>0</v>
      </c>
      <c r="BB1719" s="2">
        <f>_xlfn.XLOOKUP($A1719,Results!$A$2:$A$2256,Results!W$2:W$2256,"")</f>
        <v>0</v>
      </c>
      <c r="BC1719" s="2">
        <f>_xlfn.XLOOKUP($A1719,Results!$A$2:$A$2256,Results!X$2:X$2256,"")</f>
        <v>39121700</v>
      </c>
      <c r="BD1719" s="2">
        <f>_xlfn.XLOOKUP($A1719,Results!$A$2:$A$2256,Results!Y$2:Y$2256,"")</f>
        <v>64</v>
      </c>
      <c r="BE1719" s="2">
        <f>_xlfn.XLOOKUP($A1719,Results!$A$2:$A$2256,Results!Z$2:Z$2256,"")</f>
        <v>0</v>
      </c>
    </row>
    <row r="1720" spans="1:57" ht="38.25" customHeight="1" x14ac:dyDescent="0.3">
      <c r="A1720">
        <v>907397</v>
      </c>
      <c r="B1720">
        <v>281982</v>
      </c>
      <c r="C1720" t="s">
        <v>36</v>
      </c>
      <c r="D1720" t="s">
        <v>1677</v>
      </c>
      <c r="E1720" s="2" t="str">
        <f>VLOOKUP(F1720,'RPA Vendor Data '!F$1:$G$2418,2)</f>
        <v>FROST ELECTRIC SUPPLY CO</v>
      </c>
      <c r="F1720" s="2">
        <v>11364</v>
      </c>
      <c r="G1720" s="2">
        <v>2</v>
      </c>
      <c r="H1720" t="s">
        <v>5386</v>
      </c>
      <c r="I1720">
        <v>1</v>
      </c>
      <c r="J1720" t="s">
        <v>58</v>
      </c>
      <c r="K1720" t="s">
        <v>58</v>
      </c>
      <c r="L1720">
        <v>19.170000000000002</v>
      </c>
      <c r="M1720" s="2" t="s">
        <v>857</v>
      </c>
      <c r="N1720" s="85" t="s">
        <v>5387</v>
      </c>
      <c r="O1720" t="s">
        <v>36</v>
      </c>
      <c r="P1720" t="s">
        <v>5388</v>
      </c>
      <c r="Q1720">
        <v>1899712205</v>
      </c>
      <c r="R1720">
        <v>0.19</v>
      </c>
      <c r="S1720" s="1">
        <v>45744.87546145833</v>
      </c>
      <c r="T1720" t="s">
        <v>42</v>
      </c>
      <c r="U1720" s="1">
        <v>45744.665972222218</v>
      </c>
      <c r="V1720" t="s">
        <v>43</v>
      </c>
      <c r="W1720" t="s">
        <v>36</v>
      </c>
      <c r="X1720">
        <v>0</v>
      </c>
      <c r="Y1720" t="s">
        <v>158</v>
      </c>
      <c r="Z1720">
        <v>19.170000000000002</v>
      </c>
      <c r="AA1720">
        <v>19.170000000000002</v>
      </c>
      <c r="AB1720">
        <v>193</v>
      </c>
      <c r="AC1720" t="s">
        <v>349</v>
      </c>
      <c r="AD1720" t="s">
        <v>349</v>
      </c>
      <c r="AE1720" t="s">
        <v>45</v>
      </c>
      <c r="AF1720" s="44">
        <v>39121312</v>
      </c>
      <c r="AG1720" s="18" t="s">
        <v>5389</v>
      </c>
      <c r="AH1720" s="18"/>
      <c r="AI1720" s="2" t="s">
        <v>48</v>
      </c>
      <c r="AJ1720" s="2" t="e">
        <f>VLOOKUP(A1720,'Classification Test Result'!$A$2:$D$2428,4,FALSE)</f>
        <v>#N/A</v>
      </c>
      <c r="AL1720" s="2">
        <f>_xlfn.XLOOKUP($A1720,Results!$A$2:$A$2256,Results!G$2:G$2256,"")</f>
        <v>335835</v>
      </c>
      <c r="AM1720" s="2" t="str">
        <f>_xlfn.XLOOKUP($A1720,Results!$A$2:$A$2256,Results!H$2:H$2256,"")</f>
        <v>EMT75</v>
      </c>
      <c r="AN1720" s="2" t="str">
        <f>_xlfn.XLOOKUP($A1720,Results!$A$2:$A$2256,Results!I$2:I$2256,"")</f>
        <v>ARLINGTON INDUSTRIES</v>
      </c>
      <c r="AO1720" s="2" t="str">
        <f>_xlfn.XLOOKUP($A1720,Results!$A$2:$A$2256,Results!J$2:J$2256,"")</f>
        <v>018997122056</v>
      </c>
      <c r="AP1720" s="2">
        <f>_xlfn.XLOOKUP($A1720,Results!$A$2:$A$2256,Results!K$2:K$2256,"")</f>
        <v>39131700</v>
      </c>
      <c r="AQ1720" s="2" t="str">
        <f>_xlfn.XLOOKUP($A1720,Results!$A$2:$A$2256,Results!L$2:L$2256,"")</f>
        <v>AK10083274</v>
      </c>
      <c r="AR1720" s="2">
        <f>_xlfn.XLOOKUP($A1720,Results!$A$2:$A$2256,Results!M$2:M$2256,"")</f>
        <v>898384</v>
      </c>
      <c r="AS1720" s="2" t="str">
        <f>_xlfn.XLOOKUP($A1720,Results!$A$2:$A$2256,Results!N$2:N$2256,"")</f>
        <v>ARL EMT75 3/4IN NM TERMINATOR</v>
      </c>
      <c r="AT1720" s="2" t="str">
        <f>_xlfn.XLOOKUP($A1720,Results!$A$2:$A$2256,Results!O$2:O$2256,"")</f>
        <v>ARLINGTON INDUSTRIES</v>
      </c>
      <c r="AU1720" s="2" t="str">
        <f>_xlfn.XLOOKUP($A1720,Results!$A$2:$A$2256,Results!P$2:P$2256,"")</f>
        <v>ARLINGTON</v>
      </c>
      <c r="AV1720" s="2" t="str">
        <f>_xlfn.XLOOKUP($A1720,Results!$A$2:$A$2256,Results!Q$2:Q$2256,"")</f>
        <v>MULTIPLE_MATCHES_ONE_VALID</v>
      </c>
      <c r="AW1720" s="2">
        <f>_xlfn.XLOOKUP($A1720,Results!$A$2:$A$2256,Results!R$2:R$2256,"")</f>
        <v>0.68031332571995196</v>
      </c>
      <c r="AX1720" s="2">
        <f>_xlfn.XLOOKUP($A1720,Results!$A$2:$A$2256,Results!S$2:S$2256,"")</f>
        <v>100</v>
      </c>
      <c r="AY1720" s="2">
        <f>_xlfn.XLOOKUP($A1720,Results!$A$2:$A$2256,Results!T$2:T$2256,"")</f>
        <v>100</v>
      </c>
      <c r="AZ1720" s="2">
        <f>_xlfn.XLOOKUP($A1720,Results!$A$2:$A$2256,Results!U$2:U$2256,"")</f>
        <v>100</v>
      </c>
      <c r="BA1720" s="2" t="str">
        <f>_xlfn.XLOOKUP($A1720,Results!$A$2:$A$2256,Results!V$2:V$2256,"")</f>
        <v>ARLINGTON INDUSTRIES</v>
      </c>
      <c r="BB1720" s="2">
        <f>_xlfn.XLOOKUP($A1720,Results!$A$2:$A$2256,Results!W$2:W$2256,"")</f>
        <v>82</v>
      </c>
      <c r="BC1720" s="2">
        <f>_xlfn.XLOOKUP($A1720,Results!$A$2:$A$2256,Results!X$2:X$2256,"")</f>
        <v>0</v>
      </c>
      <c r="BD1720" s="2">
        <f>_xlfn.XLOOKUP($A1720,Results!$A$2:$A$2256,Results!Y$2:Y$2256,"")</f>
        <v>0</v>
      </c>
      <c r="BE1720" s="2" t="b">
        <f>_xlfn.XLOOKUP($A1720,Results!$A$2:$A$2256,Results!Z$2:Z$2256,"")</f>
        <v>1</v>
      </c>
    </row>
    <row r="1721" spans="1:57" ht="38.25" customHeight="1" x14ac:dyDescent="0.3">
      <c r="A1721">
        <v>907398</v>
      </c>
      <c r="B1721">
        <v>281982</v>
      </c>
      <c r="C1721" t="s">
        <v>36</v>
      </c>
      <c r="D1721" t="s">
        <v>1677</v>
      </c>
      <c r="E1721" s="2" t="str">
        <f>VLOOKUP(F1721,'RPA Vendor Data '!F$1:$G$2418,2)</f>
        <v>FROST ELECTRIC SUPPLY CO</v>
      </c>
      <c r="F1721" s="2">
        <v>11364</v>
      </c>
      <c r="G1721" s="2">
        <v>3</v>
      </c>
      <c r="H1721" t="s">
        <v>5391</v>
      </c>
      <c r="I1721">
        <v>1</v>
      </c>
      <c r="J1721" t="s">
        <v>58</v>
      </c>
      <c r="K1721" t="s">
        <v>58</v>
      </c>
      <c r="L1721">
        <v>67.47</v>
      </c>
      <c r="M1721" s="2" t="s">
        <v>857</v>
      </c>
      <c r="N1721" s="85" t="s">
        <v>5392</v>
      </c>
      <c r="O1721" t="s">
        <v>36</v>
      </c>
      <c r="P1721" t="s">
        <v>5393</v>
      </c>
      <c r="Q1721">
        <v>1899712220</v>
      </c>
      <c r="R1721">
        <v>0.67</v>
      </c>
      <c r="S1721" s="1">
        <v>45744.875447488434</v>
      </c>
      <c r="T1721" t="s">
        <v>42</v>
      </c>
      <c r="U1721" s="1">
        <v>45744.665972222218</v>
      </c>
      <c r="V1721" t="s">
        <v>43</v>
      </c>
      <c r="W1721" t="s">
        <v>36</v>
      </c>
      <c r="X1721">
        <v>0</v>
      </c>
      <c r="Y1721" t="s">
        <v>158</v>
      </c>
      <c r="Z1721">
        <v>67.47</v>
      </c>
      <c r="AA1721">
        <v>67.47</v>
      </c>
      <c r="AB1721">
        <v>193</v>
      </c>
      <c r="AC1721" t="s">
        <v>349</v>
      </c>
      <c r="AD1721" t="s">
        <v>349</v>
      </c>
      <c r="AE1721" t="s">
        <v>45</v>
      </c>
      <c r="AF1721" s="44">
        <v>39121312</v>
      </c>
      <c r="AG1721" s="18" t="s">
        <v>5394</v>
      </c>
      <c r="AH1721" s="18"/>
      <c r="AI1721" s="2" t="s">
        <v>48</v>
      </c>
      <c r="AJ1721" s="2" t="e">
        <f>VLOOKUP(A1721,'Classification Test Result'!$A$2:$D$2428,4,FALSE)</f>
        <v>#N/A</v>
      </c>
      <c r="AL1721" s="2">
        <f>_xlfn.XLOOKUP($A1721,Results!$A$2:$A$2256,Results!G$2:G$2256,"")</f>
        <v>335827</v>
      </c>
      <c r="AM1721" s="2" t="str">
        <f>_xlfn.XLOOKUP($A1721,Results!$A$2:$A$2256,Results!H$2:H$2256,"")</f>
        <v>EMT100</v>
      </c>
      <c r="AN1721" s="2" t="str">
        <f>_xlfn.XLOOKUP($A1721,Results!$A$2:$A$2256,Results!I$2:I$2256,"")</f>
        <v>ARLINGTON INDUSTRIES</v>
      </c>
      <c r="AO1721" s="2" t="str">
        <f>_xlfn.XLOOKUP($A1721,Results!$A$2:$A$2256,Results!J$2:J$2256,"")</f>
        <v>018997122209</v>
      </c>
      <c r="AP1721" s="2">
        <f>_xlfn.XLOOKUP($A1721,Results!$A$2:$A$2256,Results!K$2:K$2256,"")</f>
        <v>39131700</v>
      </c>
      <c r="AQ1721" s="2" t="str">
        <f>_xlfn.XLOOKUP($A1721,Results!$A$2:$A$2256,Results!L$2:L$2256,"")</f>
        <v>AK10083252</v>
      </c>
      <c r="AR1721" s="2">
        <f>_xlfn.XLOOKUP($A1721,Results!$A$2:$A$2256,Results!M$2:M$2256,"")</f>
        <v>281517</v>
      </c>
      <c r="AS1721" s="2" t="str">
        <f>_xlfn.XLOOKUP($A1721,Results!$A$2:$A$2256,Results!N$2:N$2256,"")</f>
        <v>ARL EMT100 1-IN NM TERMINATOR</v>
      </c>
      <c r="AT1721" s="2" t="str">
        <f>_xlfn.XLOOKUP($A1721,Results!$A$2:$A$2256,Results!O$2:O$2256,"")</f>
        <v>ARLINGTON INDUSTRIES</v>
      </c>
      <c r="AU1721" s="2" t="str">
        <f>_xlfn.XLOOKUP($A1721,Results!$A$2:$A$2256,Results!P$2:P$2256,"")</f>
        <v>ARLINGTON</v>
      </c>
      <c r="AV1721" s="2" t="str">
        <f>_xlfn.XLOOKUP($A1721,Results!$A$2:$A$2256,Results!Q$2:Q$2256,"")</f>
        <v>MULTIPLE_MATCHES_ONE_VALID</v>
      </c>
      <c r="AW1721" s="2" t="str">
        <f>_xlfn.XLOOKUP($A1721,Results!$A$2:$A$2256,Results!R$2:R$2256,"")</f>
        <v>0.6689173328030112</v>
      </c>
      <c r="AX1721" s="2">
        <f>_xlfn.XLOOKUP($A1721,Results!$A$2:$A$2256,Results!S$2:S$2256,"")</f>
        <v>100</v>
      </c>
      <c r="AY1721" s="2">
        <f>_xlfn.XLOOKUP($A1721,Results!$A$2:$A$2256,Results!T$2:T$2256,"")</f>
        <v>100</v>
      </c>
      <c r="AZ1721" s="2">
        <f>_xlfn.XLOOKUP($A1721,Results!$A$2:$A$2256,Results!U$2:U$2256,"")</f>
        <v>100</v>
      </c>
      <c r="BA1721" s="2" t="str">
        <f>_xlfn.XLOOKUP($A1721,Results!$A$2:$A$2256,Results!V$2:V$2256,"")</f>
        <v>ARLINGTON INDUSTRIES</v>
      </c>
      <c r="BB1721" s="2">
        <f>_xlfn.XLOOKUP($A1721,Results!$A$2:$A$2256,Results!W$2:W$2256,"")</f>
        <v>82</v>
      </c>
      <c r="BC1721" s="2">
        <f>_xlfn.XLOOKUP($A1721,Results!$A$2:$A$2256,Results!X$2:X$2256,"")</f>
        <v>0</v>
      </c>
      <c r="BD1721" s="2">
        <f>_xlfn.XLOOKUP($A1721,Results!$A$2:$A$2256,Results!Y$2:Y$2256,"")</f>
        <v>0</v>
      </c>
      <c r="BE1721" s="2" t="b">
        <f>_xlfn.XLOOKUP($A1721,Results!$A$2:$A$2256,Results!Z$2:Z$2256,"")</f>
        <v>1</v>
      </c>
    </row>
    <row r="1722" spans="1:57" ht="38.25" customHeight="1" x14ac:dyDescent="0.3">
      <c r="A1722">
        <v>907399</v>
      </c>
      <c r="B1722">
        <v>281741</v>
      </c>
      <c r="C1722" t="s">
        <v>36</v>
      </c>
      <c r="D1722">
        <v>930069334</v>
      </c>
      <c r="E1722" s="2" t="str">
        <f>VLOOKUP(F1722,'RPA Vendor Data '!F$1:$G$2418,2)</f>
        <v>BORDER STATES INDUSTRIES</v>
      </c>
      <c r="F1722" s="2">
        <v>10427</v>
      </c>
      <c r="G1722" s="2">
        <v>4</v>
      </c>
      <c r="H1722" t="s">
        <v>5396</v>
      </c>
      <c r="I1722">
        <v>3</v>
      </c>
      <c r="J1722" t="s">
        <v>65</v>
      </c>
      <c r="K1722" t="s">
        <v>58</v>
      </c>
      <c r="L1722">
        <v>266.06</v>
      </c>
      <c r="M1722" s="2" t="s">
        <v>857</v>
      </c>
      <c r="N1722" s="85" t="s">
        <v>5397</v>
      </c>
      <c r="O1722">
        <v>121614</v>
      </c>
      <c r="P1722" t="s">
        <v>5398</v>
      </c>
      <c r="Q1722" t="s">
        <v>36</v>
      </c>
      <c r="R1722">
        <v>7.98</v>
      </c>
      <c r="S1722" s="1">
        <v>45744.542937152779</v>
      </c>
      <c r="T1722" t="s">
        <v>42</v>
      </c>
      <c r="U1722" s="1">
        <v>45744.320138888892</v>
      </c>
      <c r="V1722" t="s">
        <v>43</v>
      </c>
      <c r="W1722" t="s">
        <v>36</v>
      </c>
      <c r="X1722">
        <v>6</v>
      </c>
      <c r="Y1722">
        <v>0</v>
      </c>
      <c r="Z1722">
        <v>266.06</v>
      </c>
      <c r="AA1722" t="s">
        <v>36</v>
      </c>
      <c r="AB1722">
        <v>141</v>
      </c>
      <c r="AC1722" t="s">
        <v>349</v>
      </c>
      <c r="AD1722" t="s">
        <v>349</v>
      </c>
      <c r="AE1722" t="s">
        <v>45</v>
      </c>
      <c r="AF1722" s="44" t="s">
        <v>46</v>
      </c>
      <c r="AG1722" s="18" t="s">
        <v>5399</v>
      </c>
      <c r="AH1722" s="18"/>
      <c r="AI1722" s="2" t="s">
        <v>48</v>
      </c>
      <c r="AJ1722" s="2" t="e">
        <f>VLOOKUP(A1722,'Classification Test Result'!$A$2:$D$2428,4,FALSE)</f>
        <v>#N/A</v>
      </c>
      <c r="AL1722" s="2">
        <f>_xlfn.XLOOKUP($A1722,Results!$A$2:$A$2256,Results!G$2:G$2256,"")</f>
        <v>335826</v>
      </c>
      <c r="AM1722" s="2" t="str">
        <f>_xlfn.XLOOKUP($A1722,Results!$A$2:$A$2256,Results!H$2:H$2256,"")</f>
        <v>CP3540</v>
      </c>
      <c r="AN1722" s="2" t="str">
        <f>_xlfn.XLOOKUP($A1722,Results!$A$2:$A$2256,Results!I$2:I$2256,"")</f>
        <v>ARLINGTON INDUSTRIES</v>
      </c>
      <c r="AO1722" s="2" t="str">
        <f>_xlfn.XLOOKUP($A1722,Results!$A$2:$A$2256,Results!J$2:J$2256,"")</f>
        <v>018997540904</v>
      </c>
      <c r="AP1722" s="2">
        <f>_xlfn.XLOOKUP($A1722,Results!$A$2:$A$2256,Results!K$2:K$2256,"")</f>
        <v>39121304</v>
      </c>
      <c r="AQ1722" s="2" t="str">
        <f>_xlfn.XLOOKUP($A1722,Results!$A$2:$A$2256,Results!L$2:L$2256,"")</f>
        <v>AK10083068</v>
      </c>
      <c r="AR1722" s="2">
        <f>_xlfn.XLOOKUP($A1722,Results!$A$2:$A$2256,Results!M$2:M$2256,"")</f>
        <v>1061540</v>
      </c>
      <c r="AS1722" s="2" t="str">
        <f>_xlfn.XLOOKUP($A1722,Results!$A$2:$A$2256,Results!N$2:N$2256,"")</f>
        <v>ARL CP3540 COMBO CEIL PLATE</v>
      </c>
      <c r="AT1722" s="2" t="str">
        <f>_xlfn.XLOOKUP($A1722,Results!$A$2:$A$2256,Results!O$2:O$2256,"")</f>
        <v>ARLINGTON INDUSTRIES</v>
      </c>
      <c r="AU1722" s="2" t="str">
        <f>_xlfn.XLOOKUP($A1722,Results!$A$2:$A$2256,Results!P$2:P$2256,"")</f>
        <v>ARLI</v>
      </c>
      <c r="AV1722" s="2" t="str">
        <f>_xlfn.XLOOKUP($A1722,Results!$A$2:$A$2256,Results!Q$2:Q$2256,"")</f>
        <v>SINGLE_MATCH</v>
      </c>
      <c r="AW1722" s="2" t="str">
        <f>_xlfn.XLOOKUP($A1722,Results!$A$2:$A$2256,Results!R$2:R$2256,"")</f>
        <v>0.7922672526967344</v>
      </c>
      <c r="AX1722" s="2">
        <f>_xlfn.XLOOKUP($A1722,Results!$A$2:$A$2256,Results!S$2:S$2256,"")</f>
        <v>100</v>
      </c>
      <c r="AY1722" s="2">
        <f>_xlfn.XLOOKUP($A1722,Results!$A$2:$A$2256,Results!T$2:T$2256,"")</f>
        <v>100</v>
      </c>
      <c r="AZ1722" s="2">
        <f>_xlfn.XLOOKUP($A1722,Results!$A$2:$A$2256,Results!U$2:U$2256,"")</f>
        <v>100</v>
      </c>
      <c r="BA1722" s="2">
        <f>_xlfn.XLOOKUP($A1722,Results!$A$2:$A$2256,Results!V$2:V$2256,"")</f>
        <v>0</v>
      </c>
      <c r="BB1722" s="2">
        <f>_xlfn.XLOOKUP($A1722,Results!$A$2:$A$2256,Results!W$2:W$2256,"")</f>
        <v>0</v>
      </c>
      <c r="BC1722" s="2">
        <f>_xlfn.XLOOKUP($A1722,Results!$A$2:$A$2256,Results!X$2:X$2256,"")</f>
        <v>0</v>
      </c>
      <c r="BD1722" s="2">
        <f>_xlfn.XLOOKUP($A1722,Results!$A$2:$A$2256,Results!Y$2:Y$2256,"")</f>
        <v>0</v>
      </c>
      <c r="BE1722" s="2">
        <f>_xlfn.XLOOKUP($A1722,Results!$A$2:$A$2256,Results!Z$2:Z$2256,"")</f>
        <v>0</v>
      </c>
    </row>
    <row r="1723" spans="1:57" ht="38.25" customHeight="1" x14ac:dyDescent="0.3">
      <c r="A1723">
        <v>907400</v>
      </c>
      <c r="B1723">
        <v>281519</v>
      </c>
      <c r="C1723" t="s">
        <v>36</v>
      </c>
      <c r="D1723" t="s">
        <v>721</v>
      </c>
      <c r="E1723" s="2" t="str">
        <f>VLOOKUP(F1723,'RPA Vendor Data '!F$1:$G$2418,2)</f>
        <v>EDGES ELECTRICAL GROUP</v>
      </c>
      <c r="F1723" s="2">
        <v>16768</v>
      </c>
      <c r="G1723" s="2">
        <v>5</v>
      </c>
      <c r="H1723" t="s">
        <v>5401</v>
      </c>
      <c r="I1723">
        <v>6</v>
      </c>
      <c r="J1723" t="s">
        <v>58</v>
      </c>
      <c r="K1723" t="s">
        <v>58</v>
      </c>
      <c r="L1723">
        <v>596.78300000000002</v>
      </c>
      <c r="M1723" s="2" t="s">
        <v>857</v>
      </c>
      <c r="N1723" s="85" t="s">
        <v>5402</v>
      </c>
      <c r="O1723" t="s">
        <v>36</v>
      </c>
      <c r="P1723" t="s">
        <v>5403</v>
      </c>
      <c r="Q1723" t="s">
        <v>36</v>
      </c>
      <c r="R1723">
        <v>35.81</v>
      </c>
      <c r="S1723" s="1">
        <v>45744.438354664351</v>
      </c>
      <c r="T1723" t="s">
        <v>42</v>
      </c>
      <c r="U1723" s="1">
        <v>45744.213888888888</v>
      </c>
      <c r="V1723" t="s">
        <v>43</v>
      </c>
      <c r="W1723" t="s">
        <v>36</v>
      </c>
      <c r="X1723">
        <v>0</v>
      </c>
      <c r="Y1723" t="s">
        <v>726</v>
      </c>
      <c r="Z1723">
        <v>596.78</v>
      </c>
      <c r="AA1723" t="s">
        <v>36</v>
      </c>
      <c r="AB1723">
        <v>192</v>
      </c>
      <c r="AC1723" t="s">
        <v>349</v>
      </c>
      <c r="AD1723" t="s">
        <v>349</v>
      </c>
      <c r="AE1723" t="s">
        <v>45</v>
      </c>
      <c r="AF1723" s="44" t="s">
        <v>46</v>
      </c>
      <c r="AG1723" s="18" t="s">
        <v>5404</v>
      </c>
      <c r="AI1723" s="2" t="s">
        <v>48</v>
      </c>
      <c r="AJ1723" s="2" t="e">
        <f>VLOOKUP(A1723,'Classification Test Result'!$A$2:$D$2428,4,FALSE)</f>
        <v>#N/A</v>
      </c>
      <c r="AL1723" s="2">
        <f>_xlfn.XLOOKUP($A1723,Results!$A$2:$A$2256,Results!G$2:G$2256,"")</f>
        <v>336839</v>
      </c>
      <c r="AM1723" s="2" t="str">
        <f>_xlfn.XLOOKUP($A1723,Results!$A$2:$A$2256,Results!H$2:H$2256,"")</f>
        <v>GF863</v>
      </c>
      <c r="AN1723" s="2" t="str">
        <f>_xlfn.XLOOKUP($A1723,Results!$A$2:$A$2256,Results!I$2:I$2256,"")</f>
        <v>ARLINGTON INDUSTRIES</v>
      </c>
      <c r="AO1723" s="2" t="str">
        <f>_xlfn.XLOOKUP($A1723,Results!$A$2:$A$2256,Results!J$2:J$2256,"")</f>
        <v>018997801739</v>
      </c>
      <c r="AP1723" s="2">
        <f>_xlfn.XLOOKUP($A1723,Results!$A$2:$A$2256,Results!K$2:K$2256,"")</f>
        <v>39131707</v>
      </c>
      <c r="AQ1723" s="2" t="str">
        <f>_xlfn.XLOOKUP($A1723,Results!$A$2:$A$2256,Results!L$2:L$2256,"")</f>
        <v>AK10083555</v>
      </c>
      <c r="AR1723" s="2">
        <f>_xlfn.XLOOKUP($A1723,Results!$A$2:$A$2256,Results!M$2:M$2256,"")</f>
        <v>227178</v>
      </c>
      <c r="AS1723" s="2" t="str">
        <f>_xlfn.XLOOKUP($A1723,Results!$A$2:$A$2256,Results!N$2:N$2256,"")</f>
        <v>ARL GF863 1-IN FLEX TO EMT COUPLING</v>
      </c>
      <c r="AT1723" s="2" t="str">
        <f>_xlfn.XLOOKUP($A1723,Results!$A$2:$A$2256,Results!O$2:O$2256,"")</f>
        <v>ARLINGTON INDUSTRIES</v>
      </c>
      <c r="AU1723" s="2" t="str">
        <f>_xlfn.XLOOKUP($A1723,Results!$A$2:$A$2256,Results!P$2:P$2256,"")</f>
        <v>ARL</v>
      </c>
      <c r="AV1723" s="2" t="str">
        <f>_xlfn.XLOOKUP($A1723,Results!$A$2:$A$2256,Results!Q$2:Q$2256,"")</f>
        <v>MULTIPLE_MATCHES_ONE_VALID</v>
      </c>
      <c r="AW1723" s="2" t="str">
        <f>_xlfn.XLOOKUP($A1723,Results!$A$2:$A$2256,Results!R$2:R$2256,"")</f>
        <v>0.9917868404488939</v>
      </c>
      <c r="AX1723" s="2">
        <f>_xlfn.XLOOKUP($A1723,Results!$A$2:$A$2256,Results!S$2:S$2256,"")</f>
        <v>100</v>
      </c>
      <c r="AY1723" s="2">
        <f>_xlfn.XLOOKUP($A1723,Results!$A$2:$A$2256,Results!T$2:T$2256,"")</f>
        <v>100</v>
      </c>
      <c r="AZ1723" s="2">
        <f>_xlfn.XLOOKUP($A1723,Results!$A$2:$A$2256,Results!U$2:U$2256,"")</f>
        <v>100</v>
      </c>
      <c r="BA1723" s="2" t="str">
        <f>_xlfn.XLOOKUP($A1723,Results!$A$2:$A$2256,Results!V$2:V$2256,"")</f>
        <v>ARLINGTON INDUSTRIES</v>
      </c>
      <c r="BB1723" s="2">
        <f>_xlfn.XLOOKUP($A1723,Results!$A$2:$A$2256,Results!W$2:W$2256,"")</f>
        <v>99</v>
      </c>
      <c r="BC1723" s="2">
        <f>_xlfn.XLOOKUP($A1723,Results!$A$2:$A$2256,Results!X$2:X$2256,"")</f>
        <v>39131707</v>
      </c>
      <c r="BD1723" s="2">
        <f>_xlfn.XLOOKUP($A1723,Results!$A$2:$A$2256,Results!Y$2:Y$2256,"")</f>
        <v>99</v>
      </c>
      <c r="BE1723" s="2" t="b">
        <f>_xlfn.XLOOKUP($A1723,Results!$A$2:$A$2256,Results!Z$2:Z$2256,"")</f>
        <v>1</v>
      </c>
    </row>
    <row r="1724" spans="1:57" ht="38.25" customHeight="1" x14ac:dyDescent="0.3">
      <c r="A1724">
        <v>907401</v>
      </c>
      <c r="B1724">
        <v>282040</v>
      </c>
      <c r="C1724" t="s">
        <v>36</v>
      </c>
      <c r="D1724" t="s">
        <v>416</v>
      </c>
      <c r="E1724" s="2" t="str">
        <f>VLOOKUP(F1724,'RPA Vendor Data '!F$1:$G$2418,2)</f>
        <v>EDGES ELECTRICAL GROUP</v>
      </c>
      <c r="F1724" s="2">
        <v>16768</v>
      </c>
      <c r="G1724" s="2">
        <v>11</v>
      </c>
      <c r="H1724" t="s">
        <v>5406</v>
      </c>
      <c r="I1724">
        <v>2</v>
      </c>
      <c r="J1724" t="s">
        <v>58</v>
      </c>
      <c r="K1724" t="s">
        <v>58</v>
      </c>
      <c r="L1724">
        <v>299.35000000000002</v>
      </c>
      <c r="M1724" s="2" t="s">
        <v>857</v>
      </c>
      <c r="N1724" s="85" t="s">
        <v>5407</v>
      </c>
      <c r="O1724" t="s">
        <v>36</v>
      </c>
      <c r="P1724" t="s">
        <v>5408</v>
      </c>
      <c r="Q1724" t="s">
        <v>36</v>
      </c>
      <c r="R1724">
        <v>5.99</v>
      </c>
      <c r="S1724" s="1">
        <v>45744.937891701389</v>
      </c>
      <c r="T1724" t="s">
        <v>42</v>
      </c>
      <c r="U1724" s="1">
        <v>45744.710416666669</v>
      </c>
      <c r="V1724" t="s">
        <v>43</v>
      </c>
      <c r="W1724" t="s">
        <v>36</v>
      </c>
      <c r="X1724">
        <v>0</v>
      </c>
      <c r="Y1724">
        <v>0</v>
      </c>
      <c r="Z1724">
        <v>299.35000000000002</v>
      </c>
      <c r="AA1724" t="s">
        <v>36</v>
      </c>
      <c r="AB1724">
        <v>192</v>
      </c>
      <c r="AC1724" t="s">
        <v>349</v>
      </c>
      <c r="AD1724" t="s">
        <v>349</v>
      </c>
      <c r="AE1724" t="s">
        <v>45</v>
      </c>
      <c r="AF1724" s="44" t="s">
        <v>46</v>
      </c>
      <c r="AG1724" s="18" t="s">
        <v>5409</v>
      </c>
      <c r="AI1724" s="2" t="s">
        <v>48</v>
      </c>
      <c r="AJ1724" s="2" t="e">
        <f>VLOOKUP(A1724,'Classification Test Result'!$A$2:$D$2428,4,FALSE)</f>
        <v>#N/A</v>
      </c>
      <c r="AL1724" s="2">
        <f>_xlfn.XLOOKUP($A1724,Results!$A$2:$A$2256,Results!G$2:G$2256,"")</f>
        <v>336827</v>
      </c>
      <c r="AM1724" s="2" t="str">
        <f>_xlfn.XLOOKUP($A1724,Results!$A$2:$A$2256,Results!H$2:H$2256,"")</f>
        <v>GF100</v>
      </c>
      <c r="AN1724" s="2" t="str">
        <f>_xlfn.XLOOKUP($A1724,Results!$A$2:$A$2256,Results!I$2:I$2256,"")</f>
        <v>ARLINGTON INDUSTRIES</v>
      </c>
      <c r="AO1724" s="2" t="str">
        <f>_xlfn.XLOOKUP($A1724,Results!$A$2:$A$2256,Results!J$2:J$2256,"")</f>
        <v>018997761002</v>
      </c>
      <c r="AP1724" s="2">
        <f>_xlfn.XLOOKUP($A1724,Results!$A$2:$A$2256,Results!K$2:K$2256,"")</f>
        <v>39121419</v>
      </c>
      <c r="AQ1724" s="2" t="str">
        <f>_xlfn.XLOOKUP($A1724,Results!$A$2:$A$2256,Results!L$2:L$2256,"")</f>
        <v>AK10083530</v>
      </c>
      <c r="AR1724" s="2">
        <f>_xlfn.XLOOKUP($A1724,Results!$A$2:$A$2256,Results!M$2:M$2256,"")</f>
        <v>92607</v>
      </c>
      <c r="AS1724" s="2" t="str">
        <f>_xlfn.XLOOKUP($A1724,Results!$A$2:$A$2256,Results!N$2:N$2256,"")</f>
        <v>ARL GF100 1-IN D/C SCR-IN FLEXCONN</v>
      </c>
      <c r="AT1724" s="2" t="str">
        <f>_xlfn.XLOOKUP($A1724,Results!$A$2:$A$2256,Results!O$2:O$2256,"")</f>
        <v>ARLINGTON INDUSTRIES</v>
      </c>
      <c r="AU1724" s="2" t="str">
        <f>_xlfn.XLOOKUP($A1724,Results!$A$2:$A$2256,Results!P$2:P$2256,"")</f>
        <v>ARL</v>
      </c>
      <c r="AV1724" s="2" t="str">
        <f>_xlfn.XLOOKUP($A1724,Results!$A$2:$A$2256,Results!Q$2:Q$2256,"")</f>
        <v>SINGLE_MATCH</v>
      </c>
      <c r="AW1724" s="2" t="str">
        <f>_xlfn.XLOOKUP($A1724,Results!$A$2:$A$2256,Results!R$2:R$2256,"")</f>
        <v>0.9870927298111876</v>
      </c>
      <c r="AX1724" s="2">
        <f>_xlfn.XLOOKUP($A1724,Results!$A$2:$A$2256,Results!S$2:S$2256,"")</f>
        <v>100</v>
      </c>
      <c r="AY1724" s="2">
        <f>_xlfn.XLOOKUP($A1724,Results!$A$2:$A$2256,Results!T$2:T$2256,"")</f>
        <v>100</v>
      </c>
      <c r="AZ1724" s="2">
        <f>_xlfn.XLOOKUP($A1724,Results!$A$2:$A$2256,Results!U$2:U$2256,"")</f>
        <v>100</v>
      </c>
      <c r="BA1724" s="2" t="str">
        <f>_xlfn.XLOOKUP($A1724,Results!$A$2:$A$2256,Results!V$2:V$2256,"")</f>
        <v>ARLINGTON INDUSTRIES</v>
      </c>
      <c r="BB1724" s="2">
        <f>_xlfn.XLOOKUP($A1724,Results!$A$2:$A$2256,Results!W$2:W$2256,"")</f>
        <v>99</v>
      </c>
      <c r="BC1724" s="2">
        <f>_xlfn.XLOOKUP($A1724,Results!$A$2:$A$2256,Results!X$2:X$2256,"")</f>
        <v>39120000</v>
      </c>
      <c r="BD1724" s="2">
        <f>_xlfn.XLOOKUP($A1724,Results!$A$2:$A$2256,Results!Y$2:Y$2256,"")</f>
        <v>99</v>
      </c>
      <c r="BE1724" s="2" t="b">
        <f>_xlfn.XLOOKUP($A1724,Results!$A$2:$A$2256,Results!Z$2:Z$2256,"")</f>
        <v>1</v>
      </c>
    </row>
    <row r="1725" spans="1:57" ht="38.25" customHeight="1" x14ac:dyDescent="0.3">
      <c r="A1725">
        <v>907402</v>
      </c>
      <c r="B1725">
        <v>282048</v>
      </c>
      <c r="C1725" t="s">
        <v>36</v>
      </c>
      <c r="D1725" t="s">
        <v>2894</v>
      </c>
      <c r="E1725" s="2" t="str">
        <f>VLOOKUP(F1725,'RPA Vendor Data '!F$1:$G$2418,2)</f>
        <v>SHEPHERD ELECT SUPPLY DC</v>
      </c>
      <c r="F1725" s="2">
        <v>13060</v>
      </c>
      <c r="G1725" s="2">
        <v>3</v>
      </c>
      <c r="H1725" t="s">
        <v>5411</v>
      </c>
      <c r="I1725">
        <v>3</v>
      </c>
      <c r="J1725" t="s">
        <v>389</v>
      </c>
      <c r="K1725" t="s">
        <v>58</v>
      </c>
      <c r="L1725">
        <v>91.3</v>
      </c>
      <c r="M1725" s="2" t="s">
        <v>857</v>
      </c>
      <c r="N1725" s="85">
        <v>842</v>
      </c>
      <c r="O1725" t="s">
        <v>36</v>
      </c>
      <c r="P1725" t="s">
        <v>36</v>
      </c>
      <c r="Q1725" t="s">
        <v>36</v>
      </c>
      <c r="R1725">
        <v>2.74</v>
      </c>
      <c r="S1725" s="1">
        <v>45744.958607094908</v>
      </c>
      <c r="T1725" t="s">
        <v>42</v>
      </c>
      <c r="U1725" s="1">
        <v>45744.746527777781</v>
      </c>
      <c r="V1725" t="s">
        <v>43</v>
      </c>
      <c r="W1725" t="s">
        <v>36</v>
      </c>
      <c r="X1725">
        <v>3</v>
      </c>
      <c r="Y1725" t="s">
        <v>525</v>
      </c>
      <c r="Z1725" t="s">
        <v>36</v>
      </c>
      <c r="AA1725">
        <v>91.3</v>
      </c>
      <c r="AB1725" t="s">
        <v>36</v>
      </c>
      <c r="AC1725" t="s">
        <v>349</v>
      </c>
      <c r="AD1725" t="s">
        <v>349</v>
      </c>
      <c r="AE1725" t="s">
        <v>45</v>
      </c>
      <c r="AF1725" s="44">
        <v>39121409</v>
      </c>
      <c r="AG1725" s="18" t="s">
        <v>5412</v>
      </c>
      <c r="AI1725" s="2" t="s">
        <v>48</v>
      </c>
      <c r="AJ1725" s="2" t="e">
        <f>VLOOKUP(A1725,'Classification Test Result'!$A$2:$D$2428,4,FALSE)</f>
        <v>#N/A</v>
      </c>
      <c r="AL1725" s="2">
        <f>_xlfn.XLOOKUP($A1725,Results!$A$2:$A$2256,Results!G$2:G$2256,"")</f>
        <v>0</v>
      </c>
      <c r="AM1725" s="2">
        <f>_xlfn.XLOOKUP($A1725,Results!$A$2:$A$2256,Results!H$2:H$2256,"")</f>
        <v>0</v>
      </c>
      <c r="AN1725" s="2">
        <f>_xlfn.XLOOKUP($A1725,Results!$A$2:$A$2256,Results!I$2:I$2256,"")</f>
        <v>0</v>
      </c>
      <c r="AO1725" s="2">
        <f>_xlfn.XLOOKUP($A1725,Results!$A$2:$A$2256,Results!J$2:J$2256,"")</f>
        <v>0</v>
      </c>
      <c r="AP1725" s="2">
        <f>_xlfn.XLOOKUP($A1725,Results!$A$2:$A$2256,Results!K$2:K$2256,"")</f>
        <v>0</v>
      </c>
      <c r="AQ1725" s="2">
        <f>_xlfn.XLOOKUP($A1725,Results!$A$2:$A$2256,Results!L$2:L$2256,"")</f>
        <v>0</v>
      </c>
      <c r="AR1725" s="2">
        <f>_xlfn.XLOOKUP($A1725,Results!$A$2:$A$2256,Results!M$2:M$2256,"")</f>
        <v>0</v>
      </c>
      <c r="AS1725" s="2">
        <f>_xlfn.XLOOKUP($A1725,Results!$A$2:$A$2256,Results!N$2:N$2256,"")</f>
        <v>0</v>
      </c>
      <c r="AT1725" s="2" t="str">
        <f>_xlfn.XLOOKUP($A1725,Results!$A$2:$A$2256,Results!O$2:O$2256,"")</f>
        <v>ARLINGTON INDUSTRIES</v>
      </c>
      <c r="AU1725" s="2" t="str">
        <f>_xlfn.XLOOKUP($A1725,Results!$A$2:$A$2256,Results!P$2:P$2256,"")</f>
        <v>ARL</v>
      </c>
      <c r="AV1725" s="2" t="str">
        <f>_xlfn.XLOOKUP($A1725,Results!$A$2:$A$2256,Results!Q$2:Q$2256,"")</f>
        <v>SINGLE_MATCH</v>
      </c>
      <c r="AW1725" s="2">
        <f>_xlfn.XLOOKUP($A1725,Results!$A$2:$A$2256,Results!R$2:R$2256,"")</f>
        <v>0</v>
      </c>
      <c r="AX1725" s="2">
        <f>_xlfn.XLOOKUP($A1725,Results!$A$2:$A$2256,Results!S$2:S$2256,"")</f>
        <v>0</v>
      </c>
      <c r="AY1725" s="2">
        <f>_xlfn.XLOOKUP($A1725,Results!$A$2:$A$2256,Results!T$2:T$2256,"")</f>
        <v>60</v>
      </c>
      <c r="AZ1725" s="2">
        <f>_xlfn.XLOOKUP($A1725,Results!$A$2:$A$2256,Results!U$2:U$2256,"")</f>
        <v>0</v>
      </c>
      <c r="BA1725" s="2" t="str">
        <f>_xlfn.XLOOKUP($A1725,Results!$A$2:$A$2256,Results!V$2:V$2256,"")</f>
        <v>ARLINGTON INDUSTRIES</v>
      </c>
      <c r="BB1725" s="2">
        <f>_xlfn.XLOOKUP($A1725,Results!$A$2:$A$2256,Results!W$2:W$2256,"")</f>
        <v>81</v>
      </c>
      <c r="BC1725" s="2">
        <f>_xlfn.XLOOKUP($A1725,Results!$A$2:$A$2256,Results!X$2:X$2256,"")</f>
        <v>39121400</v>
      </c>
      <c r="BD1725" s="2">
        <f>_xlfn.XLOOKUP($A1725,Results!$A$2:$A$2256,Results!Y$2:Y$2256,"")</f>
        <v>81</v>
      </c>
      <c r="BE1725" s="2" t="b">
        <f>_xlfn.XLOOKUP($A1725,Results!$A$2:$A$2256,Results!Z$2:Z$2256,"")</f>
        <v>1</v>
      </c>
    </row>
    <row r="1726" spans="1:57" ht="38.25" customHeight="1" x14ac:dyDescent="0.3">
      <c r="A1726">
        <v>907403</v>
      </c>
      <c r="B1726">
        <v>281956</v>
      </c>
      <c r="C1726" t="s">
        <v>36</v>
      </c>
      <c r="D1726">
        <v>34725</v>
      </c>
      <c r="E1726" s="2" t="str">
        <f>VLOOKUP(F1726,'RPA Vendor Data '!F$1:$G$2418,2)</f>
        <v>BROADWAY ELECTRIC SUPPLY</v>
      </c>
      <c r="F1726" s="2">
        <v>10455</v>
      </c>
      <c r="G1726" s="2">
        <v>2</v>
      </c>
      <c r="H1726" t="s">
        <v>5413</v>
      </c>
      <c r="I1726">
        <v>100</v>
      </c>
      <c r="J1726" t="s">
        <v>39</v>
      </c>
      <c r="K1726" t="s">
        <v>39</v>
      </c>
      <c r="L1726">
        <v>1.3091999999999999</v>
      </c>
      <c r="M1726" s="2" t="s">
        <v>5414</v>
      </c>
      <c r="N1726" s="85" t="s">
        <v>5415</v>
      </c>
      <c r="O1726">
        <v>60122</v>
      </c>
      <c r="P1726" t="s">
        <v>36</v>
      </c>
      <c r="Q1726">
        <v>1899700503</v>
      </c>
      <c r="R1726">
        <v>130.91999999999999</v>
      </c>
      <c r="S1726" s="1">
        <v>45744.833826932867</v>
      </c>
      <c r="T1726" t="s">
        <v>42</v>
      </c>
      <c r="U1726" s="1">
        <v>45744.619444444441</v>
      </c>
      <c r="V1726" t="s">
        <v>43</v>
      </c>
      <c r="W1726" t="s">
        <v>36</v>
      </c>
      <c r="X1726">
        <v>0</v>
      </c>
      <c r="Y1726">
        <v>999</v>
      </c>
      <c r="Z1726" t="s">
        <v>36</v>
      </c>
      <c r="AA1726" t="s">
        <v>36</v>
      </c>
      <c r="AB1726" t="s">
        <v>36</v>
      </c>
      <c r="AC1726" t="s">
        <v>349</v>
      </c>
      <c r="AD1726" t="s">
        <v>349</v>
      </c>
      <c r="AE1726" t="s">
        <v>45</v>
      </c>
      <c r="AF1726" s="44">
        <v>39131718</v>
      </c>
      <c r="AG1726" s="18" t="s">
        <v>5416</v>
      </c>
      <c r="AI1726" s="2" t="s">
        <v>48</v>
      </c>
      <c r="AJ1726" s="2" t="e">
        <f>VLOOKUP(A1726,'Classification Test Result'!$A$2:$D$2428,4,FALSE)</f>
        <v>#N/A</v>
      </c>
      <c r="AL1726" s="2">
        <f>_xlfn.XLOOKUP($A1726,Results!$A$2:$A$2256,Results!G$2:G$2256,"")</f>
        <v>0</v>
      </c>
      <c r="AM1726" s="2">
        <f>_xlfn.XLOOKUP($A1726,Results!$A$2:$A$2256,Results!H$2:H$2256,"")</f>
        <v>0</v>
      </c>
      <c r="AN1726" s="2">
        <f>_xlfn.XLOOKUP($A1726,Results!$A$2:$A$2256,Results!I$2:I$2256,"")</f>
        <v>0</v>
      </c>
      <c r="AO1726" s="2">
        <f>_xlfn.XLOOKUP($A1726,Results!$A$2:$A$2256,Results!J$2:J$2256,"")</f>
        <v>0</v>
      </c>
      <c r="AP1726" s="2">
        <f>_xlfn.XLOOKUP($A1726,Results!$A$2:$A$2256,Results!K$2:K$2256,"")</f>
        <v>0</v>
      </c>
      <c r="AQ1726" s="2">
        <f>_xlfn.XLOOKUP($A1726,Results!$A$2:$A$2256,Results!L$2:L$2256,"")</f>
        <v>0</v>
      </c>
      <c r="AR1726" s="2">
        <f>_xlfn.XLOOKUP($A1726,Results!$A$2:$A$2256,Results!M$2:M$2256,"")</f>
        <v>0</v>
      </c>
      <c r="AS1726" s="2">
        <f>_xlfn.XLOOKUP($A1726,Results!$A$2:$A$2256,Results!N$2:N$2256,"")</f>
        <v>0</v>
      </c>
      <c r="AT1726" s="2" t="str">
        <f>_xlfn.XLOOKUP($A1726,Results!$A$2:$A$2256,Results!O$2:O$2256,"")</f>
        <v>MADE IN USA</v>
      </c>
      <c r="AU1726" s="2" t="str">
        <f>_xlfn.XLOOKUP($A1726,Results!$A$2:$A$2256,Results!P$2:P$2256,"")</f>
        <v>MADE IN USA</v>
      </c>
      <c r="AV1726" s="2" t="str">
        <f>_xlfn.XLOOKUP($A1726,Results!$A$2:$A$2256,Results!Q$2:Q$2256,"")</f>
        <v>MULTIPLE_MATCHES_ONE_VALID</v>
      </c>
      <c r="AW1726" s="2">
        <f>_xlfn.XLOOKUP($A1726,Results!$A$2:$A$2256,Results!R$2:R$2256,"")</f>
        <v>0</v>
      </c>
      <c r="AX1726" s="2">
        <f>_xlfn.XLOOKUP($A1726,Results!$A$2:$A$2256,Results!S$2:S$2256,"")</f>
        <v>0</v>
      </c>
      <c r="AY1726" s="2">
        <f>_xlfn.XLOOKUP($A1726,Results!$A$2:$A$2256,Results!T$2:T$2256,"")</f>
        <v>33</v>
      </c>
      <c r="AZ1726" s="2">
        <f>_xlfn.XLOOKUP($A1726,Results!$A$2:$A$2256,Results!U$2:U$2256,"")</f>
        <v>0</v>
      </c>
      <c r="BA1726" s="2" t="str">
        <f>_xlfn.XLOOKUP($A1726,Results!$A$2:$A$2256,Results!V$2:V$2256,"")</f>
        <v>ARLINGTON INDUSTRIES</v>
      </c>
      <c r="BB1726" s="2">
        <f>_xlfn.XLOOKUP($A1726,Results!$A$2:$A$2256,Results!W$2:W$2256,"")</f>
        <v>78</v>
      </c>
      <c r="BC1726" s="2">
        <f>_xlfn.XLOOKUP($A1726,Results!$A$2:$A$2256,Results!X$2:X$2256,"")</f>
        <v>39121312</v>
      </c>
      <c r="BD1726" s="2">
        <f>_xlfn.XLOOKUP($A1726,Results!$A$2:$A$2256,Results!Y$2:Y$2256,"")</f>
        <v>78</v>
      </c>
      <c r="BE1726" s="2" t="b">
        <f>_xlfn.XLOOKUP($A1726,Results!$A$2:$A$2256,Results!Z$2:Z$2256,"")</f>
        <v>1</v>
      </c>
    </row>
    <row r="1727" spans="1:57" ht="38.25" customHeight="1" x14ac:dyDescent="0.3">
      <c r="A1727">
        <v>907404</v>
      </c>
      <c r="B1727">
        <v>282040</v>
      </c>
      <c r="C1727" t="s">
        <v>36</v>
      </c>
      <c r="D1727" t="s">
        <v>416</v>
      </c>
      <c r="E1727" s="2" t="str">
        <f>VLOOKUP(F1727,'RPA Vendor Data '!F$1:$G$2418,2)</f>
        <v>EDGES ELECTRICAL GROUP</v>
      </c>
      <c r="F1727" s="2">
        <v>16768</v>
      </c>
      <c r="G1727" s="2">
        <v>2</v>
      </c>
      <c r="H1727" t="s">
        <v>5417</v>
      </c>
      <c r="I1727">
        <v>1</v>
      </c>
      <c r="J1727" t="s">
        <v>58</v>
      </c>
      <c r="K1727" t="s">
        <v>58</v>
      </c>
      <c r="L1727">
        <v>2063.4340000000002</v>
      </c>
      <c r="M1727" s="2" t="s">
        <v>857</v>
      </c>
      <c r="N1727" s="85" t="s">
        <v>5418</v>
      </c>
      <c r="O1727" t="s">
        <v>36</v>
      </c>
      <c r="P1727" t="s">
        <v>36</v>
      </c>
      <c r="Q1727" t="s">
        <v>36</v>
      </c>
      <c r="R1727">
        <v>20.63</v>
      </c>
      <c r="S1727" s="1">
        <v>45744.937818715283</v>
      </c>
      <c r="T1727" t="s">
        <v>42</v>
      </c>
      <c r="U1727" s="1">
        <v>45744.709722222222</v>
      </c>
      <c r="V1727" t="s">
        <v>43</v>
      </c>
      <c r="W1727" t="s">
        <v>36</v>
      </c>
      <c r="X1727">
        <v>0</v>
      </c>
      <c r="Y1727">
        <v>201</v>
      </c>
      <c r="Z1727" t="s">
        <v>36</v>
      </c>
      <c r="AA1727" t="s">
        <v>36</v>
      </c>
      <c r="AB1727" t="s">
        <v>36</v>
      </c>
      <c r="AC1727" t="s">
        <v>349</v>
      </c>
      <c r="AD1727" t="s">
        <v>349</v>
      </c>
      <c r="AE1727" t="s">
        <v>45</v>
      </c>
      <c r="AF1727" s="44">
        <v>39121613</v>
      </c>
      <c r="AG1727" s="18" t="s">
        <v>5419</v>
      </c>
      <c r="AI1727" s="2" t="s">
        <v>48</v>
      </c>
      <c r="AJ1727" s="2" t="e">
        <f>VLOOKUP(A1727,'Classification Test Result'!$A$2:$D$2428,4,FALSE)</f>
        <v>#N/A</v>
      </c>
      <c r="AL1727" s="2">
        <f>_xlfn.XLOOKUP($A1727,Results!$A$2:$A$2256,Results!G$2:G$2256,"")</f>
        <v>0</v>
      </c>
      <c r="AM1727" s="2">
        <f>_xlfn.XLOOKUP($A1727,Results!$A$2:$A$2256,Results!H$2:H$2256,"")</f>
        <v>0</v>
      </c>
      <c r="AN1727" s="2">
        <f>_xlfn.XLOOKUP($A1727,Results!$A$2:$A$2256,Results!I$2:I$2256,"")</f>
        <v>0</v>
      </c>
      <c r="AO1727" s="2">
        <f>_xlfn.XLOOKUP($A1727,Results!$A$2:$A$2256,Results!J$2:J$2256,"")</f>
        <v>0</v>
      </c>
      <c r="AP1727" s="2">
        <f>_xlfn.XLOOKUP($A1727,Results!$A$2:$A$2256,Results!K$2:K$2256,"")</f>
        <v>0</v>
      </c>
      <c r="AQ1727" s="2">
        <f>_xlfn.XLOOKUP($A1727,Results!$A$2:$A$2256,Results!L$2:L$2256,"")</f>
        <v>0</v>
      </c>
      <c r="AR1727" s="2">
        <f>_xlfn.XLOOKUP($A1727,Results!$A$2:$A$2256,Results!M$2:M$2256,"")</f>
        <v>0</v>
      </c>
      <c r="AS1727" s="2">
        <f>_xlfn.XLOOKUP($A1727,Results!$A$2:$A$2256,Results!N$2:N$2256,"")</f>
        <v>0</v>
      </c>
      <c r="AT1727" s="2" t="str">
        <f>_xlfn.XLOOKUP($A1727,Results!$A$2:$A$2256,Results!O$2:O$2256,"")</f>
        <v>ARLINGTON INDUSTRIES</v>
      </c>
      <c r="AU1727" s="2" t="str">
        <f>_xlfn.XLOOKUP($A1727,Results!$A$2:$A$2256,Results!P$2:P$2256,"")</f>
        <v>ARL</v>
      </c>
      <c r="AV1727" s="2" t="str">
        <f>_xlfn.XLOOKUP($A1727,Results!$A$2:$A$2256,Results!Q$2:Q$2256,"")</f>
        <v>SINGLE_MATCH</v>
      </c>
      <c r="AW1727" s="2">
        <f>_xlfn.XLOOKUP($A1727,Results!$A$2:$A$2256,Results!R$2:R$2256,"")</f>
        <v>0</v>
      </c>
      <c r="AX1727" s="2">
        <f>_xlfn.XLOOKUP($A1727,Results!$A$2:$A$2256,Results!S$2:S$2256,"")</f>
        <v>0</v>
      </c>
      <c r="AY1727" s="2">
        <f>_xlfn.XLOOKUP($A1727,Results!$A$2:$A$2256,Results!T$2:T$2256,"")</f>
        <v>60</v>
      </c>
      <c r="AZ1727" s="2">
        <f>_xlfn.XLOOKUP($A1727,Results!$A$2:$A$2256,Results!U$2:U$2256,"")</f>
        <v>0</v>
      </c>
      <c r="BA1727" s="2" t="str">
        <f>_xlfn.XLOOKUP($A1727,Results!$A$2:$A$2256,Results!V$2:V$2256,"")</f>
        <v>ARLINGTON INDUSTRIES</v>
      </c>
      <c r="BB1727" s="2">
        <f>_xlfn.XLOOKUP($A1727,Results!$A$2:$A$2256,Results!W$2:W$2256,"")</f>
        <v>90</v>
      </c>
      <c r="BC1727" s="2">
        <f>_xlfn.XLOOKUP($A1727,Results!$A$2:$A$2256,Results!X$2:X$2256,"")</f>
        <v>39121312</v>
      </c>
      <c r="BD1727" s="2">
        <f>_xlfn.XLOOKUP($A1727,Results!$A$2:$A$2256,Results!Y$2:Y$2256,"")</f>
        <v>90</v>
      </c>
      <c r="BE1727" s="2" t="b">
        <f>_xlfn.XLOOKUP($A1727,Results!$A$2:$A$2256,Results!Z$2:Z$2256,"")</f>
        <v>1</v>
      </c>
    </row>
    <row r="1728" spans="1:57" ht="38.25" customHeight="1" x14ac:dyDescent="0.3">
      <c r="A1728">
        <v>907405</v>
      </c>
      <c r="B1728">
        <v>282049</v>
      </c>
      <c r="C1728" t="s">
        <v>36</v>
      </c>
      <c r="D1728" t="s">
        <v>2900</v>
      </c>
      <c r="E1728" s="2" t="str">
        <f>VLOOKUP(F1728,'RPA Vendor Data '!F$1:$G$2418,2)</f>
        <v>SHEPHERD ELECT SUPPLY MD</v>
      </c>
      <c r="F1728" s="2">
        <v>13061</v>
      </c>
      <c r="G1728" s="2">
        <v>4</v>
      </c>
      <c r="H1728" t="s">
        <v>5420</v>
      </c>
      <c r="I1728">
        <v>1</v>
      </c>
      <c r="J1728" t="s">
        <v>389</v>
      </c>
      <c r="K1728" t="s">
        <v>58</v>
      </c>
      <c r="L1728">
        <v>27.73</v>
      </c>
      <c r="M1728" s="2" t="s">
        <v>857</v>
      </c>
      <c r="N1728" s="85">
        <v>444</v>
      </c>
      <c r="O1728" t="s">
        <v>36</v>
      </c>
      <c r="P1728" t="s">
        <v>5421</v>
      </c>
      <c r="Q1728" t="s">
        <v>36</v>
      </c>
      <c r="R1728">
        <v>0.28000000000000003</v>
      </c>
      <c r="S1728" s="1">
        <v>45744.95858726852</v>
      </c>
      <c r="T1728" t="s">
        <v>42</v>
      </c>
      <c r="U1728" s="1">
        <v>45744.747916666667</v>
      </c>
      <c r="V1728" t="s">
        <v>43</v>
      </c>
      <c r="W1728" t="s">
        <v>36</v>
      </c>
      <c r="X1728">
        <v>0</v>
      </c>
      <c r="Y1728" t="s">
        <v>158</v>
      </c>
      <c r="Z1728">
        <v>27.73</v>
      </c>
      <c r="AA1728">
        <v>27.73</v>
      </c>
      <c r="AB1728">
        <v>124</v>
      </c>
      <c r="AC1728" t="s">
        <v>349</v>
      </c>
      <c r="AD1728" t="s">
        <v>349</v>
      </c>
      <c r="AE1728" t="s">
        <v>45</v>
      </c>
      <c r="AF1728" s="44">
        <v>39121312</v>
      </c>
      <c r="AG1728" s="18" t="s">
        <v>5422</v>
      </c>
      <c r="AI1728" s="2" t="s">
        <v>48</v>
      </c>
      <c r="AJ1728" s="2" t="e">
        <f>VLOOKUP(A1728,'Classification Test Result'!$A$2:$D$2428,4,FALSE)</f>
        <v>#N/A</v>
      </c>
      <c r="AL1728" s="2">
        <f>_xlfn.XLOOKUP($A1728,Results!$A$2:$A$2256,Results!G$2:G$2256,"")</f>
        <v>0</v>
      </c>
      <c r="AM1728" s="2">
        <f>_xlfn.XLOOKUP($A1728,Results!$A$2:$A$2256,Results!H$2:H$2256,"")</f>
        <v>0</v>
      </c>
      <c r="AN1728" s="2">
        <f>_xlfn.XLOOKUP($A1728,Results!$A$2:$A$2256,Results!I$2:I$2256,"")</f>
        <v>0</v>
      </c>
      <c r="AO1728" s="2">
        <f>_xlfn.XLOOKUP($A1728,Results!$A$2:$A$2256,Results!J$2:J$2256,"")</f>
        <v>0</v>
      </c>
      <c r="AP1728" s="2">
        <f>_xlfn.XLOOKUP($A1728,Results!$A$2:$A$2256,Results!K$2:K$2256,"")</f>
        <v>0</v>
      </c>
      <c r="AQ1728" s="2">
        <f>_xlfn.XLOOKUP($A1728,Results!$A$2:$A$2256,Results!L$2:L$2256,"")</f>
        <v>0</v>
      </c>
      <c r="AR1728" s="2">
        <f>_xlfn.XLOOKUP($A1728,Results!$A$2:$A$2256,Results!M$2:M$2256,"")</f>
        <v>0</v>
      </c>
      <c r="AS1728" s="2">
        <f>_xlfn.XLOOKUP($A1728,Results!$A$2:$A$2256,Results!N$2:N$2256,"")</f>
        <v>0</v>
      </c>
      <c r="AT1728" s="2" t="str">
        <f>_xlfn.XLOOKUP($A1728,Results!$A$2:$A$2256,Results!O$2:O$2256,"")</f>
        <v>ARLINGTON INDUSTRIES</v>
      </c>
      <c r="AU1728" s="2" t="str">
        <f>_xlfn.XLOOKUP($A1728,Results!$A$2:$A$2256,Results!P$2:P$2256,"")</f>
        <v>ARL</v>
      </c>
      <c r="AV1728" s="2" t="str">
        <f>_xlfn.XLOOKUP($A1728,Results!$A$2:$A$2256,Results!Q$2:Q$2256,"")</f>
        <v>SINGLE_MATCH</v>
      </c>
      <c r="AW1728" s="2">
        <f>_xlfn.XLOOKUP($A1728,Results!$A$2:$A$2256,Results!R$2:R$2256,"")</f>
        <v>0</v>
      </c>
      <c r="AX1728" s="2">
        <f>_xlfn.XLOOKUP($A1728,Results!$A$2:$A$2256,Results!S$2:S$2256,"")</f>
        <v>0</v>
      </c>
      <c r="AY1728" s="2">
        <f>_xlfn.XLOOKUP($A1728,Results!$A$2:$A$2256,Results!T$2:T$2256,"")</f>
        <v>60</v>
      </c>
      <c r="AZ1728" s="2">
        <f>_xlfn.XLOOKUP($A1728,Results!$A$2:$A$2256,Results!U$2:U$2256,"")</f>
        <v>0</v>
      </c>
      <c r="BA1728" s="2" t="str">
        <f>_xlfn.XLOOKUP($A1728,Results!$A$2:$A$2256,Results!V$2:V$2256,"")</f>
        <v>ARLINGTON INDUSTRIES</v>
      </c>
      <c r="BB1728" s="2">
        <f>_xlfn.XLOOKUP($A1728,Results!$A$2:$A$2256,Results!W$2:W$2256,"")</f>
        <v>86</v>
      </c>
      <c r="BC1728" s="2">
        <f>_xlfn.XLOOKUP($A1728,Results!$A$2:$A$2256,Results!X$2:X$2256,"")</f>
        <v>39121312</v>
      </c>
      <c r="BD1728" s="2">
        <f>_xlfn.XLOOKUP($A1728,Results!$A$2:$A$2256,Results!Y$2:Y$2256,"")</f>
        <v>86</v>
      </c>
      <c r="BE1728" s="2" t="b">
        <f>_xlfn.XLOOKUP($A1728,Results!$A$2:$A$2256,Results!Z$2:Z$2256,"")</f>
        <v>1</v>
      </c>
    </row>
    <row r="1729" spans="1:57" ht="38.25" customHeight="1" x14ac:dyDescent="0.3">
      <c r="A1729">
        <v>907406</v>
      </c>
      <c r="B1729">
        <v>281956</v>
      </c>
      <c r="C1729" t="s">
        <v>36</v>
      </c>
      <c r="D1729">
        <v>34725</v>
      </c>
      <c r="E1729" s="2" t="str">
        <f>VLOOKUP(F1729,'RPA Vendor Data '!F$1:$G$2418,2)</f>
        <v>BROADWAY ELECTRIC SUPPLY</v>
      </c>
      <c r="F1729" s="2">
        <v>10455</v>
      </c>
      <c r="G1729" s="2">
        <v>7</v>
      </c>
      <c r="H1729" s="2" t="s">
        <v>5423</v>
      </c>
      <c r="I1729">
        <v>500</v>
      </c>
      <c r="J1729" t="s">
        <v>39</v>
      </c>
      <c r="K1729" t="s">
        <v>39</v>
      </c>
      <c r="L1729">
        <v>3.2749999999999999</v>
      </c>
      <c r="M1729" s="2" t="s">
        <v>5414</v>
      </c>
      <c r="N1729" s="85" t="s">
        <v>5424</v>
      </c>
      <c r="O1729">
        <v>297343</v>
      </c>
      <c r="P1729" t="s">
        <v>36</v>
      </c>
      <c r="Q1729">
        <v>1899700729</v>
      </c>
      <c r="R1729">
        <v>1637.5</v>
      </c>
      <c r="S1729" s="1">
        <v>45744.833854363424</v>
      </c>
      <c r="T1729" t="s">
        <v>42</v>
      </c>
      <c r="U1729" s="1">
        <v>45744.619444444441</v>
      </c>
      <c r="V1729" t="s">
        <v>43</v>
      </c>
      <c r="W1729" t="s">
        <v>36</v>
      </c>
      <c r="X1729">
        <v>0</v>
      </c>
      <c r="Y1729">
        <v>999</v>
      </c>
      <c r="Z1729" t="s">
        <v>36</v>
      </c>
      <c r="AA1729" t="s">
        <v>36</v>
      </c>
      <c r="AB1729" t="s">
        <v>36</v>
      </c>
      <c r="AC1729" t="s">
        <v>349</v>
      </c>
      <c r="AD1729" t="s">
        <v>349</v>
      </c>
      <c r="AE1729" t="s">
        <v>45</v>
      </c>
      <c r="AF1729" s="44">
        <v>39121311</v>
      </c>
      <c r="AG1729" s="18" t="s">
        <v>5425</v>
      </c>
      <c r="AI1729" s="2" t="s">
        <v>48</v>
      </c>
      <c r="AJ1729" s="2" t="e">
        <f>VLOOKUP(A1729,'Classification Test Result'!$A$2:$D$2428,4,FALSE)</f>
        <v>#N/A</v>
      </c>
      <c r="AL1729" s="2">
        <f>_xlfn.XLOOKUP($A1729,Results!$A$2:$A$2256,Results!G$2:G$2256,"")</f>
        <v>335823</v>
      </c>
      <c r="AM1729" s="2" t="str">
        <f>_xlfn.XLOOKUP($A1729,Results!$A$2:$A$2256,Results!H$2:H$2256,"")</f>
        <v>414110ST</v>
      </c>
      <c r="AN1729" s="2" t="str">
        <f>_xlfn.XLOOKUP($A1729,Results!$A$2:$A$2256,Results!I$2:I$2256,"")</f>
        <v>ARLINGTON INDUSTRIES</v>
      </c>
      <c r="AO1729" s="2" t="str">
        <f>_xlfn.XLOOKUP($A1729,Results!$A$2:$A$2256,Results!J$2:J$2256,"")</f>
        <v>018997007292</v>
      </c>
      <c r="AP1729" s="2">
        <f>_xlfn.XLOOKUP($A1729,Results!$A$2:$A$2256,Results!K$2:K$2256,"")</f>
        <v>39121400</v>
      </c>
      <c r="AQ1729" s="2" t="str">
        <f>_xlfn.XLOOKUP($A1729,Results!$A$2:$A$2256,Results!L$2:L$2256,"")</f>
        <v>AK10082586</v>
      </c>
      <c r="AR1729" s="2">
        <f>_xlfn.XLOOKUP($A1729,Results!$A$2:$A$2256,Results!M$2:M$2256,"")</f>
        <v>807108</v>
      </c>
      <c r="AS1729" s="2" t="str">
        <f>_xlfn.XLOOKUP($A1729,Results!$A$2:$A$2256,Results!N$2:N$2256,"")</f>
        <v>ARL 414110ST CABLE CONNECTOR</v>
      </c>
      <c r="AT1729" s="2" t="str">
        <f>_xlfn.XLOOKUP($A1729,Results!$A$2:$A$2256,Results!O$2:O$2256,"")</f>
        <v>ARLINGTON INDUSTRIES</v>
      </c>
      <c r="AU1729" s="2" t="str">
        <f>_xlfn.XLOOKUP($A1729,Results!$A$2:$A$2256,Results!P$2:P$2256,"")</f>
        <v>ARL</v>
      </c>
      <c r="AV1729" s="2" t="str">
        <f>_xlfn.XLOOKUP($A1729,Results!$A$2:$A$2256,Results!Q$2:Q$2256,"")</f>
        <v>SINGLE_MATCH</v>
      </c>
      <c r="AW1729" s="2" t="str">
        <f>_xlfn.XLOOKUP($A1729,Results!$A$2:$A$2256,Results!R$2:R$2256,"")</f>
        <v>0.8207195255559476</v>
      </c>
      <c r="AX1729" s="2">
        <f>_xlfn.XLOOKUP($A1729,Results!$A$2:$A$2256,Results!S$2:S$2256,"")</f>
        <v>100</v>
      </c>
      <c r="AY1729" s="2">
        <f>_xlfn.XLOOKUP($A1729,Results!$A$2:$A$2256,Results!T$2:T$2256,"")</f>
        <v>100</v>
      </c>
      <c r="AZ1729" s="2">
        <f>_xlfn.XLOOKUP($A1729,Results!$A$2:$A$2256,Results!U$2:U$2256,"")</f>
        <v>100</v>
      </c>
      <c r="BA1729" s="2" t="str">
        <f>_xlfn.XLOOKUP($A1729,Results!$A$2:$A$2256,Results!V$2:V$2256,"")</f>
        <v>ARLINGTON INDUSTRIES</v>
      </c>
      <c r="BB1729" s="2">
        <f>_xlfn.XLOOKUP($A1729,Results!$A$2:$A$2256,Results!W$2:W$2256,"")</f>
        <v>85</v>
      </c>
      <c r="BC1729" s="2">
        <f>_xlfn.XLOOKUP($A1729,Results!$A$2:$A$2256,Results!X$2:X$2256,"")</f>
        <v>39121400</v>
      </c>
      <c r="BD1729" s="2">
        <f>_xlfn.XLOOKUP($A1729,Results!$A$2:$A$2256,Results!Y$2:Y$2256,"")</f>
        <v>85</v>
      </c>
      <c r="BE1729" s="2" t="b">
        <f>_xlfn.XLOOKUP($A1729,Results!$A$2:$A$2256,Results!Z$2:Z$2256,"")</f>
        <v>1</v>
      </c>
    </row>
    <row r="1730" spans="1:57" s="48" customFormat="1" ht="38.25" customHeight="1" x14ac:dyDescent="0.3">
      <c r="A1730">
        <v>907407</v>
      </c>
      <c r="B1730">
        <v>281324</v>
      </c>
      <c r="C1730" t="s">
        <v>36</v>
      </c>
      <c r="D1730" t="s">
        <v>226</v>
      </c>
      <c r="E1730" s="48" t="str">
        <f>VLOOKUP(F1730,'RPA Vendor Data '!F$1:$G$2418,2)</f>
        <v>VIKING ELECTRIC</v>
      </c>
      <c r="F1730" s="48">
        <v>13536</v>
      </c>
      <c r="G1730" s="48">
        <v>7</v>
      </c>
      <c r="H1730" s="47" t="s">
        <v>5428</v>
      </c>
      <c r="I1730">
        <v>25</v>
      </c>
      <c r="J1730" t="s">
        <v>389</v>
      </c>
      <c r="K1730" t="s">
        <v>58</v>
      </c>
      <c r="L1730">
        <v>320.05</v>
      </c>
      <c r="M1730" s="48" t="s">
        <v>5361</v>
      </c>
      <c r="N1730" s="125" t="s">
        <v>5424</v>
      </c>
      <c r="O1730" t="s">
        <v>36</v>
      </c>
      <c r="P1730" t="s">
        <v>5426</v>
      </c>
      <c r="Q1730" t="s">
        <v>36</v>
      </c>
      <c r="R1730">
        <v>80.010000000000005</v>
      </c>
      <c r="S1730" s="1">
        <v>45744.188806909733</v>
      </c>
      <c r="T1730" t="s">
        <v>42</v>
      </c>
      <c r="U1730" s="1">
        <v>45743.96875</v>
      </c>
      <c r="V1730" t="s">
        <v>43</v>
      </c>
      <c r="W1730" t="s">
        <v>36</v>
      </c>
      <c r="X1730">
        <v>7</v>
      </c>
      <c r="Y1730" t="s">
        <v>158</v>
      </c>
      <c r="Z1730">
        <v>320.05</v>
      </c>
      <c r="AA1730">
        <v>320.05</v>
      </c>
      <c r="AB1730">
        <v>136</v>
      </c>
      <c r="AC1730" s="47" t="s">
        <v>349</v>
      </c>
      <c r="AD1730" s="47" t="s">
        <v>349</v>
      </c>
      <c r="AE1730" t="s">
        <v>45</v>
      </c>
      <c r="AF1730" s="127">
        <v>39121311</v>
      </c>
      <c r="AG1730" s="128" t="s">
        <v>5429</v>
      </c>
      <c r="AH1730" s="128"/>
      <c r="AI1730" s="48" t="s">
        <v>48</v>
      </c>
      <c r="AJ1730" s="2" t="e">
        <f>VLOOKUP(A1730,'Classification Test Result'!$A$2:$D$2428,4,FALSE)</f>
        <v>#N/A</v>
      </c>
      <c r="AL1730" s="2">
        <f>_xlfn.XLOOKUP($A1730,Results!$A$2:$A$2256,Results!G$2:G$2256,"")</f>
        <v>335823</v>
      </c>
      <c r="AM1730" s="2" t="str">
        <f>_xlfn.XLOOKUP($A1730,Results!$A$2:$A$2256,Results!H$2:H$2256,"")</f>
        <v>414110ST</v>
      </c>
      <c r="AN1730" s="2" t="str">
        <f>_xlfn.XLOOKUP($A1730,Results!$A$2:$A$2256,Results!I$2:I$2256,"")</f>
        <v>ARLINGTON INDUSTRIES</v>
      </c>
      <c r="AO1730" s="2" t="str">
        <f>_xlfn.XLOOKUP($A1730,Results!$A$2:$A$2256,Results!J$2:J$2256,"")</f>
        <v>018997007292</v>
      </c>
      <c r="AP1730" s="2">
        <f>_xlfn.XLOOKUP($A1730,Results!$A$2:$A$2256,Results!K$2:K$2256,"")</f>
        <v>39121400</v>
      </c>
      <c r="AQ1730" s="2" t="str">
        <f>_xlfn.XLOOKUP($A1730,Results!$A$2:$A$2256,Results!L$2:L$2256,"")</f>
        <v>AK10082586</v>
      </c>
      <c r="AR1730" s="2">
        <f>_xlfn.XLOOKUP($A1730,Results!$A$2:$A$2256,Results!M$2:M$2256,"")</f>
        <v>807108</v>
      </c>
      <c r="AS1730" s="2" t="str">
        <f>_xlfn.XLOOKUP($A1730,Results!$A$2:$A$2256,Results!N$2:N$2256,"")</f>
        <v>ARL 414110ST CABLE CONNECTOR</v>
      </c>
      <c r="AT1730" s="2" t="str">
        <f>_xlfn.XLOOKUP($A1730,Results!$A$2:$A$2256,Results!O$2:O$2256,"")</f>
        <v>ARLINGTON INDUSTRIES</v>
      </c>
      <c r="AU1730" s="2" t="str">
        <f>_xlfn.XLOOKUP($A1730,Results!$A$2:$A$2256,Results!P$2:P$2256,"")</f>
        <v>ARL</v>
      </c>
      <c r="AV1730" s="2" t="str">
        <f>_xlfn.XLOOKUP($A1730,Results!$A$2:$A$2256,Results!Q$2:Q$2256,"")</f>
        <v>SINGLE_MATCH</v>
      </c>
      <c r="AW1730" s="2" t="str">
        <f>_xlfn.XLOOKUP($A1730,Results!$A$2:$A$2256,Results!R$2:R$2256,"")</f>
        <v>0.7672448599551999</v>
      </c>
      <c r="AX1730" s="2">
        <f>_xlfn.XLOOKUP($A1730,Results!$A$2:$A$2256,Results!S$2:S$2256,"")</f>
        <v>100</v>
      </c>
      <c r="AY1730" s="2">
        <f>_xlfn.XLOOKUP($A1730,Results!$A$2:$A$2256,Results!T$2:T$2256,"")</f>
        <v>100</v>
      </c>
      <c r="AZ1730" s="2">
        <f>_xlfn.XLOOKUP($A1730,Results!$A$2:$A$2256,Results!U$2:U$2256,"")</f>
        <v>100</v>
      </c>
      <c r="BA1730" s="2" t="str">
        <f>_xlfn.XLOOKUP($A1730,Results!$A$2:$A$2256,Results!V$2:V$2256,"")</f>
        <v>ARLINGTON INDUSTRIES</v>
      </c>
      <c r="BB1730" s="2">
        <f>_xlfn.XLOOKUP($A1730,Results!$A$2:$A$2256,Results!W$2:W$2256,"")</f>
        <v>86</v>
      </c>
      <c r="BC1730" s="2">
        <f>_xlfn.XLOOKUP($A1730,Results!$A$2:$A$2256,Results!X$2:X$2256,"")</f>
        <v>39121400</v>
      </c>
      <c r="BD1730" s="2">
        <f>_xlfn.XLOOKUP($A1730,Results!$A$2:$A$2256,Results!Y$2:Y$2256,"")</f>
        <v>86</v>
      </c>
      <c r="BE1730" s="2" t="b">
        <f>_xlfn.XLOOKUP($A1730,Results!$A$2:$A$2256,Results!Z$2:Z$2256,"")</f>
        <v>1</v>
      </c>
    </row>
    <row r="1731" spans="1:57" ht="38.25" customHeight="1" x14ac:dyDescent="0.3">
      <c r="A1731">
        <v>907408</v>
      </c>
      <c r="B1731">
        <v>281519</v>
      </c>
      <c r="C1731" t="s">
        <v>36</v>
      </c>
      <c r="D1731" t="s">
        <v>721</v>
      </c>
      <c r="E1731" s="2" t="str">
        <f>VLOOKUP(F1731,'RPA Vendor Data '!F$1:$G$2418,2)</f>
        <v>EDGES ELECTRICAL GROUP</v>
      </c>
      <c r="F1731" s="2">
        <v>16768</v>
      </c>
      <c r="G1731" s="2">
        <v>13</v>
      </c>
      <c r="H1731" t="s">
        <v>5430</v>
      </c>
      <c r="I1731">
        <v>50</v>
      </c>
      <c r="J1731" t="s">
        <v>58</v>
      </c>
      <c r="K1731" t="s">
        <v>58</v>
      </c>
      <c r="L1731">
        <v>190.661</v>
      </c>
      <c r="M1731" s="2" t="s">
        <v>857</v>
      </c>
      <c r="N1731" s="85" t="s">
        <v>5431</v>
      </c>
      <c r="O1731" t="s">
        <v>36</v>
      </c>
      <c r="P1731" t="s">
        <v>5432</v>
      </c>
      <c r="Q1731" t="s">
        <v>36</v>
      </c>
      <c r="R1731">
        <v>95.33</v>
      </c>
      <c r="S1731" s="1">
        <v>45744.438433252311</v>
      </c>
      <c r="T1731" t="s">
        <v>42</v>
      </c>
      <c r="U1731" s="1">
        <v>45744.213888888888</v>
      </c>
      <c r="V1731" t="s">
        <v>43</v>
      </c>
      <c r="W1731" t="s">
        <v>36</v>
      </c>
      <c r="X1731">
        <v>0</v>
      </c>
      <c r="Y1731" t="s">
        <v>726</v>
      </c>
      <c r="Z1731">
        <v>190.66</v>
      </c>
      <c r="AA1731" t="s">
        <v>36</v>
      </c>
      <c r="AB1731">
        <v>192</v>
      </c>
      <c r="AC1731" t="s">
        <v>349</v>
      </c>
      <c r="AD1731" t="s">
        <v>349</v>
      </c>
      <c r="AE1731" t="s">
        <v>45</v>
      </c>
      <c r="AF1731" s="44" t="s">
        <v>46</v>
      </c>
      <c r="AG1731" s="18" t="s">
        <v>5433</v>
      </c>
      <c r="AI1731" s="2" t="s">
        <v>48</v>
      </c>
      <c r="AJ1731" s="2" t="e">
        <f>VLOOKUP(A1731,'Classification Test Result'!$A$2:$D$2428,4,FALSE)</f>
        <v>#N/A</v>
      </c>
      <c r="AL1731" s="2">
        <f>_xlfn.XLOOKUP($A1731,Results!$A$2:$A$2256,Results!G$2:G$2256,"")</f>
        <v>335822</v>
      </c>
      <c r="AM1731" s="2" t="str">
        <f>_xlfn.XLOOKUP($A1731,Results!$A$2:$A$2256,Results!H$2:H$2256,"")</f>
        <v>4110ST</v>
      </c>
      <c r="AN1731" s="2" t="str">
        <f>_xlfn.XLOOKUP($A1731,Results!$A$2:$A$2256,Results!I$2:I$2256,"")</f>
        <v>ARLINGTON INDUSTRIES</v>
      </c>
      <c r="AO1731" s="2" t="str">
        <f>_xlfn.XLOOKUP($A1731,Results!$A$2:$A$2256,Results!J$2:J$2256,"")</f>
        <v>018997007285</v>
      </c>
      <c r="AP1731" s="2">
        <f>_xlfn.XLOOKUP($A1731,Results!$A$2:$A$2256,Results!K$2:K$2256,"")</f>
        <v>39121438</v>
      </c>
      <c r="AQ1731" s="2" t="str">
        <f>_xlfn.XLOOKUP($A1731,Results!$A$2:$A$2256,Results!L$2:L$2256,"")</f>
        <v>AK10082583</v>
      </c>
      <c r="AR1731" s="2">
        <f>_xlfn.XLOOKUP($A1731,Results!$A$2:$A$2256,Results!M$2:M$2256,"")</f>
        <v>988194</v>
      </c>
      <c r="AS1731" s="2" t="str">
        <f>_xlfn.XLOOKUP($A1731,Results!$A$2:$A$2256,Results!N$2:N$2256,"")</f>
        <v>ARL 4110ST CABLE CONNECTOR</v>
      </c>
      <c r="AT1731" s="2" t="str">
        <f>_xlfn.XLOOKUP($A1731,Results!$A$2:$A$2256,Results!O$2:O$2256,"")</f>
        <v>ARLINGTON INDUSTRIES</v>
      </c>
      <c r="AU1731" s="2" t="str">
        <f>_xlfn.XLOOKUP($A1731,Results!$A$2:$A$2256,Results!P$2:P$2256,"")</f>
        <v>ARL</v>
      </c>
      <c r="AV1731" s="2" t="str">
        <f>_xlfn.XLOOKUP($A1731,Results!$A$2:$A$2256,Results!Q$2:Q$2256,"")</f>
        <v>SINGLE_MATCH</v>
      </c>
      <c r="AW1731" s="2" t="str">
        <f>_xlfn.XLOOKUP($A1731,Results!$A$2:$A$2256,Results!R$2:R$2256,"")</f>
        <v>0.6717537936993606</v>
      </c>
      <c r="AX1731" s="2">
        <f>_xlfn.XLOOKUP($A1731,Results!$A$2:$A$2256,Results!S$2:S$2256,"")</f>
        <v>100</v>
      </c>
      <c r="AY1731" s="2">
        <f>_xlfn.XLOOKUP($A1731,Results!$A$2:$A$2256,Results!T$2:T$2256,"")</f>
        <v>100</v>
      </c>
      <c r="AZ1731" s="2">
        <f>_xlfn.XLOOKUP($A1731,Results!$A$2:$A$2256,Results!U$2:U$2256,"")</f>
        <v>100</v>
      </c>
      <c r="BA1731" s="2" t="str">
        <f>_xlfn.XLOOKUP($A1731,Results!$A$2:$A$2256,Results!V$2:V$2256,"")</f>
        <v>ARLINGTON INDUSTRIES</v>
      </c>
      <c r="BB1731" s="2">
        <f>_xlfn.XLOOKUP($A1731,Results!$A$2:$A$2256,Results!W$2:W$2256,"")</f>
        <v>81</v>
      </c>
      <c r="BC1731" s="2">
        <f>_xlfn.XLOOKUP($A1731,Results!$A$2:$A$2256,Results!X$2:X$2256,"")</f>
        <v>0</v>
      </c>
      <c r="BD1731" s="2">
        <f>_xlfn.XLOOKUP($A1731,Results!$A$2:$A$2256,Results!Y$2:Y$2256,"")</f>
        <v>0</v>
      </c>
      <c r="BE1731" s="2" t="b">
        <f>_xlfn.XLOOKUP($A1731,Results!$A$2:$A$2256,Results!Z$2:Z$2256,"")</f>
        <v>1</v>
      </c>
    </row>
    <row r="1732" spans="1:57" ht="38.25" customHeight="1" x14ac:dyDescent="0.3">
      <c r="A1732">
        <v>907409</v>
      </c>
      <c r="B1732">
        <v>281956</v>
      </c>
      <c r="C1732" t="s">
        <v>36</v>
      </c>
      <c r="D1732">
        <v>34725</v>
      </c>
      <c r="E1732" s="2" t="str">
        <f>VLOOKUP(F1732,'RPA Vendor Data '!F$1:$G$2418,2)</f>
        <v>BROADWAY ELECTRIC SUPPLY</v>
      </c>
      <c r="F1732" s="2">
        <v>10455</v>
      </c>
      <c r="G1732" s="2">
        <v>5</v>
      </c>
      <c r="H1732" t="s">
        <v>5435</v>
      </c>
      <c r="I1732">
        <v>300</v>
      </c>
      <c r="J1732" t="s">
        <v>39</v>
      </c>
      <c r="K1732" t="s">
        <v>39</v>
      </c>
      <c r="L1732">
        <v>1.3372999999999999</v>
      </c>
      <c r="M1732" s="2" t="s">
        <v>5414</v>
      </c>
      <c r="N1732" s="85" t="s">
        <v>5431</v>
      </c>
      <c r="O1732">
        <v>297454</v>
      </c>
      <c r="P1732" t="s">
        <v>36</v>
      </c>
      <c r="Q1732">
        <v>1899700728</v>
      </c>
      <c r="R1732">
        <v>401.19</v>
      </c>
      <c r="S1732" s="1">
        <v>45744.833836724538</v>
      </c>
      <c r="T1732" t="s">
        <v>42</v>
      </c>
      <c r="U1732" s="1">
        <v>45744.619444444441</v>
      </c>
      <c r="V1732" t="s">
        <v>43</v>
      </c>
      <c r="W1732" t="s">
        <v>36</v>
      </c>
      <c r="X1732">
        <v>0</v>
      </c>
      <c r="Y1732">
        <v>999</v>
      </c>
      <c r="Z1732" t="s">
        <v>36</v>
      </c>
      <c r="AA1732" t="s">
        <v>36</v>
      </c>
      <c r="AB1732" t="s">
        <v>36</v>
      </c>
      <c r="AC1732" t="s">
        <v>349</v>
      </c>
      <c r="AD1732" t="s">
        <v>349</v>
      </c>
      <c r="AE1732" t="s">
        <v>45</v>
      </c>
      <c r="AF1732" s="44">
        <v>39121311</v>
      </c>
      <c r="AG1732" s="18" t="s">
        <v>5436</v>
      </c>
      <c r="AI1732" s="2" t="s">
        <v>48</v>
      </c>
      <c r="AJ1732" s="2" t="e">
        <f>VLOOKUP(A1732,'Classification Test Result'!$A$2:$D$2428,4,FALSE)</f>
        <v>#N/A</v>
      </c>
      <c r="AL1732" s="2">
        <f>_xlfn.XLOOKUP($A1732,Results!$A$2:$A$2256,Results!G$2:G$2256,"")</f>
        <v>335822</v>
      </c>
      <c r="AM1732" s="2" t="str">
        <f>_xlfn.XLOOKUP($A1732,Results!$A$2:$A$2256,Results!H$2:H$2256,"")</f>
        <v>4110ST</v>
      </c>
      <c r="AN1732" s="2" t="str">
        <f>_xlfn.XLOOKUP($A1732,Results!$A$2:$A$2256,Results!I$2:I$2256,"")</f>
        <v>ARLINGTON INDUSTRIES</v>
      </c>
      <c r="AO1732" s="2" t="str">
        <f>_xlfn.XLOOKUP($A1732,Results!$A$2:$A$2256,Results!J$2:J$2256,"")</f>
        <v>018997007285</v>
      </c>
      <c r="AP1732" s="2">
        <f>_xlfn.XLOOKUP($A1732,Results!$A$2:$A$2256,Results!K$2:K$2256,"")</f>
        <v>39121438</v>
      </c>
      <c r="AQ1732" s="2" t="str">
        <f>_xlfn.XLOOKUP($A1732,Results!$A$2:$A$2256,Results!L$2:L$2256,"")</f>
        <v>AK10082583</v>
      </c>
      <c r="AR1732" s="2">
        <f>_xlfn.XLOOKUP($A1732,Results!$A$2:$A$2256,Results!M$2:M$2256,"")</f>
        <v>988194</v>
      </c>
      <c r="AS1732" s="2" t="str">
        <f>_xlfn.XLOOKUP($A1732,Results!$A$2:$A$2256,Results!N$2:N$2256,"")</f>
        <v>ARL 4110ST CABLE CONNECTOR</v>
      </c>
      <c r="AT1732" s="2" t="str">
        <f>_xlfn.XLOOKUP($A1732,Results!$A$2:$A$2256,Results!O$2:O$2256,"")</f>
        <v>ARLINGTON INDUSTRIES</v>
      </c>
      <c r="AU1732" s="2" t="str">
        <f>_xlfn.XLOOKUP($A1732,Results!$A$2:$A$2256,Results!P$2:P$2256,"")</f>
        <v>ARL</v>
      </c>
      <c r="AV1732" s="2" t="str">
        <f>_xlfn.XLOOKUP($A1732,Results!$A$2:$A$2256,Results!Q$2:Q$2256,"")</f>
        <v>SINGLE_MATCH</v>
      </c>
      <c r="AW1732" s="2">
        <f>_xlfn.XLOOKUP($A1732,Results!$A$2:$A$2256,Results!R$2:R$2256,"")</f>
        <v>0.800948654431067</v>
      </c>
      <c r="AX1732" s="2">
        <f>_xlfn.XLOOKUP($A1732,Results!$A$2:$A$2256,Results!S$2:S$2256,"")</f>
        <v>100</v>
      </c>
      <c r="AY1732" s="2">
        <f>_xlfn.XLOOKUP($A1732,Results!$A$2:$A$2256,Results!T$2:T$2256,"")</f>
        <v>100</v>
      </c>
      <c r="AZ1732" s="2">
        <f>_xlfn.XLOOKUP($A1732,Results!$A$2:$A$2256,Results!U$2:U$2256,"")</f>
        <v>100</v>
      </c>
      <c r="BA1732" s="2" t="str">
        <f>_xlfn.XLOOKUP($A1732,Results!$A$2:$A$2256,Results!V$2:V$2256,"")</f>
        <v>ARLINGTON INDUSTRIES</v>
      </c>
      <c r="BB1732" s="2">
        <f>_xlfn.XLOOKUP($A1732,Results!$A$2:$A$2256,Results!W$2:W$2256,"")</f>
        <v>83</v>
      </c>
      <c r="BC1732" s="2">
        <f>_xlfn.XLOOKUP($A1732,Results!$A$2:$A$2256,Results!X$2:X$2256,"")</f>
        <v>39121400</v>
      </c>
      <c r="BD1732" s="2">
        <f>_xlfn.XLOOKUP($A1732,Results!$A$2:$A$2256,Results!Y$2:Y$2256,"")</f>
        <v>83</v>
      </c>
      <c r="BE1732" s="2" t="b">
        <f>_xlfn.XLOOKUP($A1732,Results!$A$2:$A$2256,Results!Z$2:Z$2256,"")</f>
        <v>1</v>
      </c>
    </row>
    <row r="1733" spans="1:57" ht="38.25" customHeight="1" x14ac:dyDescent="0.3">
      <c r="A1733">
        <v>907410</v>
      </c>
      <c r="B1733">
        <v>281324</v>
      </c>
      <c r="C1733" t="s">
        <v>36</v>
      </c>
      <c r="D1733" t="s">
        <v>226</v>
      </c>
      <c r="E1733" s="2" t="str">
        <f>VLOOKUP(F1733,'RPA Vendor Data '!F$1:$G$2418,2)</f>
        <v>VIKING ELECTRIC</v>
      </c>
      <c r="F1733" s="2">
        <v>13536</v>
      </c>
      <c r="G1733" s="2">
        <v>6</v>
      </c>
      <c r="H1733" t="s">
        <v>5437</v>
      </c>
      <c r="I1733">
        <v>50</v>
      </c>
      <c r="J1733" t="s">
        <v>389</v>
      </c>
      <c r="K1733" t="s">
        <v>58</v>
      </c>
      <c r="L1733">
        <v>126.32</v>
      </c>
      <c r="M1733" s="2" t="s">
        <v>5361</v>
      </c>
      <c r="N1733" s="85" t="s">
        <v>5431</v>
      </c>
      <c r="O1733" t="s">
        <v>36</v>
      </c>
      <c r="P1733" t="s">
        <v>5432</v>
      </c>
      <c r="Q1733" t="s">
        <v>36</v>
      </c>
      <c r="R1733">
        <v>63.16</v>
      </c>
      <c r="S1733" s="1">
        <v>45744.188800034717</v>
      </c>
      <c r="T1733" t="s">
        <v>42</v>
      </c>
      <c r="U1733" s="1">
        <v>45743.96875</v>
      </c>
      <c r="V1733" t="s">
        <v>43</v>
      </c>
      <c r="W1733" t="s">
        <v>36</v>
      </c>
      <c r="X1733">
        <v>6</v>
      </c>
      <c r="Y1733" t="s">
        <v>158</v>
      </c>
      <c r="Z1733">
        <v>126.32</v>
      </c>
      <c r="AA1733">
        <v>126.32</v>
      </c>
      <c r="AB1733">
        <v>136</v>
      </c>
      <c r="AC1733" t="s">
        <v>349</v>
      </c>
      <c r="AD1733" t="s">
        <v>349</v>
      </c>
      <c r="AE1733" t="s">
        <v>45</v>
      </c>
      <c r="AF1733" s="44">
        <v>39121311</v>
      </c>
      <c r="AG1733" s="18" t="s">
        <v>5438</v>
      </c>
      <c r="AH1733" s="18"/>
      <c r="AI1733" s="2" t="s">
        <v>48</v>
      </c>
      <c r="AJ1733" s="2" t="e">
        <f>VLOOKUP(A1733,'Classification Test Result'!$A$2:$D$2428,4,FALSE)</f>
        <v>#N/A</v>
      </c>
      <c r="AL1733" s="2">
        <f>_xlfn.XLOOKUP($A1733,Results!$A$2:$A$2256,Results!G$2:G$2256,"")</f>
        <v>335822</v>
      </c>
      <c r="AM1733" s="2" t="str">
        <f>_xlfn.XLOOKUP($A1733,Results!$A$2:$A$2256,Results!H$2:H$2256,"")</f>
        <v>4110ST</v>
      </c>
      <c r="AN1733" s="2" t="str">
        <f>_xlfn.XLOOKUP($A1733,Results!$A$2:$A$2256,Results!I$2:I$2256,"")</f>
        <v>ARLINGTON INDUSTRIES</v>
      </c>
      <c r="AO1733" s="2" t="str">
        <f>_xlfn.XLOOKUP($A1733,Results!$A$2:$A$2256,Results!J$2:J$2256,"")</f>
        <v>018997007285</v>
      </c>
      <c r="AP1733" s="2">
        <f>_xlfn.XLOOKUP($A1733,Results!$A$2:$A$2256,Results!K$2:K$2256,"")</f>
        <v>39121438</v>
      </c>
      <c r="AQ1733" s="2" t="str">
        <f>_xlfn.XLOOKUP($A1733,Results!$A$2:$A$2256,Results!L$2:L$2256,"")</f>
        <v>AK10082583</v>
      </c>
      <c r="AR1733" s="2">
        <f>_xlfn.XLOOKUP($A1733,Results!$A$2:$A$2256,Results!M$2:M$2256,"")</f>
        <v>988194</v>
      </c>
      <c r="AS1733" s="2" t="str">
        <f>_xlfn.XLOOKUP($A1733,Results!$A$2:$A$2256,Results!N$2:N$2256,"")</f>
        <v>ARL 4110ST CABLE CONNECTOR</v>
      </c>
      <c r="AT1733" s="2" t="str">
        <f>_xlfn.XLOOKUP($A1733,Results!$A$2:$A$2256,Results!O$2:O$2256,"")</f>
        <v>ARLINGTON INDUSTRIES</v>
      </c>
      <c r="AU1733" s="2" t="str">
        <f>_xlfn.XLOOKUP($A1733,Results!$A$2:$A$2256,Results!P$2:P$2256,"")</f>
        <v>ARL</v>
      </c>
      <c r="AV1733" s="2" t="str">
        <f>_xlfn.XLOOKUP($A1733,Results!$A$2:$A$2256,Results!Q$2:Q$2256,"")</f>
        <v>SINGLE_MATCH</v>
      </c>
      <c r="AW1733" s="2" t="str">
        <f>_xlfn.XLOOKUP($A1733,Results!$A$2:$A$2256,Results!R$2:R$2256,"")</f>
        <v>0.7077018914029855</v>
      </c>
      <c r="AX1733" s="2">
        <f>_xlfn.XLOOKUP($A1733,Results!$A$2:$A$2256,Results!S$2:S$2256,"")</f>
        <v>100</v>
      </c>
      <c r="AY1733" s="2">
        <f>_xlfn.XLOOKUP($A1733,Results!$A$2:$A$2256,Results!T$2:T$2256,"")</f>
        <v>100</v>
      </c>
      <c r="AZ1733" s="2">
        <f>_xlfn.XLOOKUP($A1733,Results!$A$2:$A$2256,Results!U$2:U$2256,"")</f>
        <v>100</v>
      </c>
      <c r="BA1733" s="2" t="str">
        <f>_xlfn.XLOOKUP($A1733,Results!$A$2:$A$2256,Results!V$2:V$2256,"")</f>
        <v>ARLINGTON INDUSTRIES</v>
      </c>
      <c r="BB1733" s="2">
        <f>_xlfn.XLOOKUP($A1733,Results!$A$2:$A$2256,Results!W$2:W$2256,"")</f>
        <v>82</v>
      </c>
      <c r="BC1733" s="2">
        <f>_xlfn.XLOOKUP($A1733,Results!$A$2:$A$2256,Results!X$2:X$2256,"")</f>
        <v>39121400</v>
      </c>
      <c r="BD1733" s="2">
        <f>_xlfn.XLOOKUP($A1733,Results!$A$2:$A$2256,Results!Y$2:Y$2256,"")</f>
        <v>63</v>
      </c>
      <c r="BE1733" s="2" t="b">
        <f>_xlfn.XLOOKUP($A1733,Results!$A$2:$A$2256,Results!Z$2:Z$2256,"")</f>
        <v>1</v>
      </c>
    </row>
    <row r="1734" spans="1:57" ht="38.25" customHeight="1" x14ac:dyDescent="0.3">
      <c r="A1734">
        <v>907411</v>
      </c>
      <c r="B1734">
        <v>281324</v>
      </c>
      <c r="C1734" t="s">
        <v>36</v>
      </c>
      <c r="D1734" t="s">
        <v>226</v>
      </c>
      <c r="E1734" s="2" t="str">
        <f>VLOOKUP(F1734,'RPA Vendor Data '!F$1:$G$2418,2)</f>
        <v>VIKING ELECTRIC</v>
      </c>
      <c r="F1734" s="2">
        <v>13536</v>
      </c>
      <c r="G1734" s="2">
        <v>5</v>
      </c>
      <c r="H1734" t="s">
        <v>5439</v>
      </c>
      <c r="I1734">
        <v>25</v>
      </c>
      <c r="J1734" t="s">
        <v>389</v>
      </c>
      <c r="K1734" t="s">
        <v>58</v>
      </c>
      <c r="L1734">
        <v>270.83999999999997</v>
      </c>
      <c r="M1734" s="2" t="s">
        <v>5361</v>
      </c>
      <c r="N1734" s="85" t="s">
        <v>5440</v>
      </c>
      <c r="O1734" t="s">
        <v>36</v>
      </c>
      <c r="P1734" t="s">
        <v>5441</v>
      </c>
      <c r="Q1734" t="s">
        <v>36</v>
      </c>
      <c r="R1734">
        <v>67.709999999999994</v>
      </c>
      <c r="S1734" s="1">
        <v>45744.188790428241</v>
      </c>
      <c r="T1734" t="s">
        <v>42</v>
      </c>
      <c r="U1734" s="1">
        <v>45743.96875</v>
      </c>
      <c r="V1734" t="s">
        <v>43</v>
      </c>
      <c r="W1734" t="s">
        <v>36</v>
      </c>
      <c r="X1734">
        <v>5</v>
      </c>
      <c r="Y1734" t="s">
        <v>158</v>
      </c>
      <c r="Z1734">
        <v>270.83999999999997</v>
      </c>
      <c r="AA1734">
        <v>270.83999999999997</v>
      </c>
      <c r="AB1734">
        <v>136</v>
      </c>
      <c r="AC1734" t="s">
        <v>349</v>
      </c>
      <c r="AD1734" t="s">
        <v>349</v>
      </c>
      <c r="AE1734" t="s">
        <v>45</v>
      </c>
      <c r="AF1734" s="44">
        <v>39121311</v>
      </c>
      <c r="AG1734" s="18" t="s">
        <v>5442</v>
      </c>
      <c r="AH1734" s="18"/>
      <c r="AI1734" s="2" t="s">
        <v>48</v>
      </c>
      <c r="AJ1734" s="2" t="e">
        <f>VLOOKUP(A1734,'Classification Test Result'!$A$2:$D$2428,4,FALSE)</f>
        <v>#N/A</v>
      </c>
      <c r="AL1734" s="2">
        <f>_xlfn.XLOOKUP($A1734,Results!$A$2:$A$2256,Results!G$2:G$2256,"")</f>
        <v>336815</v>
      </c>
      <c r="AM1734" s="2" t="str">
        <f>_xlfn.XLOOKUP($A1734,Results!$A$2:$A$2256,Results!H$2:H$2256,"")</f>
        <v>404010AST</v>
      </c>
      <c r="AN1734" s="2" t="str">
        <f>_xlfn.XLOOKUP($A1734,Results!$A$2:$A$2256,Results!I$2:I$2256,"")</f>
        <v>ARLINGTON INDUSTRIES</v>
      </c>
      <c r="AO1734" s="2" t="str">
        <f>_xlfn.XLOOKUP($A1734,Results!$A$2:$A$2256,Results!J$2:J$2256,"")</f>
        <v>018997405333</v>
      </c>
      <c r="AP1734" s="2">
        <f>_xlfn.XLOOKUP($A1734,Results!$A$2:$A$2256,Results!K$2:K$2256,"")</f>
        <v>39131700</v>
      </c>
      <c r="AQ1734" s="2" t="str">
        <f>_xlfn.XLOOKUP($A1734,Results!$A$2:$A$2256,Results!L$2:L$2256,"")</f>
        <v>AK10082564</v>
      </c>
      <c r="AR1734" s="2">
        <f>_xlfn.XLOOKUP($A1734,Results!$A$2:$A$2256,Results!M$2:M$2256,"")</f>
        <v>724353</v>
      </c>
      <c r="AS1734" s="2" t="str">
        <f>_xlfn.XLOOKUP($A1734,Results!$A$2:$A$2256,Results!N$2:N$2256,"")</f>
        <v>ARL 404010AST SNAP-2-IT SNAP DUPLEX</v>
      </c>
      <c r="AT1734" s="2" t="str">
        <f>_xlfn.XLOOKUP($A1734,Results!$A$2:$A$2256,Results!O$2:O$2256,"")</f>
        <v>ARLINGTON INDUSTRIES</v>
      </c>
      <c r="AU1734" s="2" t="str">
        <f>_xlfn.XLOOKUP($A1734,Results!$A$2:$A$2256,Results!P$2:P$2256,"")</f>
        <v>ARL</v>
      </c>
      <c r="AV1734" s="2" t="str">
        <f>_xlfn.XLOOKUP($A1734,Results!$A$2:$A$2256,Results!Q$2:Q$2256,"")</f>
        <v>SINGLE_MATCH</v>
      </c>
      <c r="AW1734" s="2" t="str">
        <f>_xlfn.XLOOKUP($A1734,Results!$A$2:$A$2256,Results!R$2:R$2256,"")</f>
        <v>0.7970606075817167</v>
      </c>
      <c r="AX1734" s="2">
        <f>_xlfn.XLOOKUP($A1734,Results!$A$2:$A$2256,Results!S$2:S$2256,"")</f>
        <v>100</v>
      </c>
      <c r="AY1734" s="2">
        <f>_xlfn.XLOOKUP($A1734,Results!$A$2:$A$2256,Results!T$2:T$2256,"")</f>
        <v>100</v>
      </c>
      <c r="AZ1734" s="2">
        <f>_xlfn.XLOOKUP($A1734,Results!$A$2:$A$2256,Results!U$2:U$2256,"")</f>
        <v>100</v>
      </c>
      <c r="BA1734" s="2" t="str">
        <f>_xlfn.XLOOKUP($A1734,Results!$A$2:$A$2256,Results!V$2:V$2256,"")</f>
        <v>ARLINGTON INDUSTRIES</v>
      </c>
      <c r="BB1734" s="2">
        <f>_xlfn.XLOOKUP($A1734,Results!$A$2:$A$2256,Results!W$2:W$2256,"")</f>
        <v>83</v>
      </c>
      <c r="BC1734" s="2">
        <f>_xlfn.XLOOKUP($A1734,Results!$A$2:$A$2256,Results!X$2:X$2256,"")</f>
        <v>0</v>
      </c>
      <c r="BD1734" s="2">
        <f>_xlfn.XLOOKUP($A1734,Results!$A$2:$A$2256,Results!Y$2:Y$2256,"")</f>
        <v>0</v>
      </c>
      <c r="BE1734" s="2" t="b">
        <f>_xlfn.XLOOKUP($A1734,Results!$A$2:$A$2256,Results!Z$2:Z$2256,"")</f>
        <v>1</v>
      </c>
    </row>
    <row r="1735" spans="1:57" ht="38.25" customHeight="1" x14ac:dyDescent="0.3">
      <c r="A1735">
        <v>907412</v>
      </c>
      <c r="B1735">
        <v>281324</v>
      </c>
      <c r="C1735" t="s">
        <v>36</v>
      </c>
      <c r="D1735" t="s">
        <v>226</v>
      </c>
      <c r="E1735" s="2" t="str">
        <f>VLOOKUP(F1735,'RPA Vendor Data '!F$1:$G$2418,2)</f>
        <v>VIKING ELECTRIC</v>
      </c>
      <c r="F1735" s="2">
        <v>13536</v>
      </c>
      <c r="G1735" s="2">
        <v>4</v>
      </c>
      <c r="H1735" t="s">
        <v>5444</v>
      </c>
      <c r="I1735">
        <v>100</v>
      </c>
      <c r="J1735" t="s">
        <v>389</v>
      </c>
      <c r="K1735" t="s">
        <v>58</v>
      </c>
      <c r="L1735">
        <v>115.78</v>
      </c>
      <c r="M1735" s="2" t="s">
        <v>5361</v>
      </c>
      <c r="N1735" s="85" t="s">
        <v>5352</v>
      </c>
      <c r="O1735" t="s">
        <v>36</v>
      </c>
      <c r="P1735" t="s">
        <v>5353</v>
      </c>
      <c r="Q1735" t="s">
        <v>36</v>
      </c>
      <c r="R1735">
        <v>115.78</v>
      </c>
      <c r="S1735" s="1">
        <v>45744.188783761572</v>
      </c>
      <c r="T1735" t="s">
        <v>42</v>
      </c>
      <c r="U1735" s="1">
        <v>45743.96875</v>
      </c>
      <c r="V1735" t="s">
        <v>43</v>
      </c>
      <c r="W1735" t="s">
        <v>36</v>
      </c>
      <c r="X1735">
        <v>4</v>
      </c>
      <c r="Y1735" t="s">
        <v>158</v>
      </c>
      <c r="Z1735">
        <v>115.78</v>
      </c>
      <c r="AA1735">
        <v>115.78</v>
      </c>
      <c r="AB1735">
        <v>136</v>
      </c>
      <c r="AC1735" t="s">
        <v>349</v>
      </c>
      <c r="AD1735" t="s">
        <v>349</v>
      </c>
      <c r="AE1735" t="s">
        <v>45</v>
      </c>
      <c r="AF1735" s="44">
        <v>39121311</v>
      </c>
      <c r="AG1735" s="18" t="s">
        <v>5354</v>
      </c>
      <c r="AH1735" s="18"/>
      <c r="AI1735" s="2" t="s">
        <v>48</v>
      </c>
      <c r="AJ1735" s="2" t="e">
        <f>VLOOKUP(A1735,'Classification Test Result'!$A$2:$D$2428,4,FALSE)</f>
        <v>#N/A</v>
      </c>
      <c r="AL1735" s="2">
        <f>_xlfn.XLOOKUP($A1735,Results!$A$2:$A$2256,Results!G$2:G$2256,"")</f>
        <v>336616</v>
      </c>
      <c r="AM1735" s="2" t="str">
        <f>_xlfn.XLOOKUP($A1735,Results!$A$2:$A$2256,Results!H$2:H$2256,"")</f>
        <v>4010AST</v>
      </c>
      <c r="AN1735" s="2" t="str">
        <f>_xlfn.XLOOKUP($A1735,Results!$A$2:$A$2256,Results!I$2:I$2256,"")</f>
        <v>ARLINGTON INDUSTRIES</v>
      </c>
      <c r="AO1735" s="2" t="str">
        <f>_xlfn.XLOOKUP($A1735,Results!$A$2:$A$2256,Results!J$2:J$2256,"")</f>
        <v>018997403551</v>
      </c>
      <c r="AP1735" s="2">
        <f>_xlfn.XLOOKUP($A1735,Results!$A$2:$A$2256,Results!K$2:K$2256,"")</f>
        <v>39131700</v>
      </c>
      <c r="AQ1735" s="2" t="str">
        <f>_xlfn.XLOOKUP($A1735,Results!$A$2:$A$2256,Results!L$2:L$2256,"")</f>
        <v>AK10082560</v>
      </c>
      <c r="AR1735" s="2">
        <f>_xlfn.XLOOKUP($A1735,Results!$A$2:$A$2256,Results!M$2:M$2256,"")</f>
        <v>851207</v>
      </c>
      <c r="AS1735" s="2" t="str">
        <f>_xlfn.XLOOKUP($A1735,Results!$A$2:$A$2256,Results!N$2:N$2256,"")</f>
        <v>ARL 4010AST SNAP-IN CONN</v>
      </c>
      <c r="AT1735" s="2" t="str">
        <f>_xlfn.XLOOKUP($A1735,Results!$A$2:$A$2256,Results!O$2:O$2256,"")</f>
        <v>ARLINGTON INDUSTRIES</v>
      </c>
      <c r="AU1735" s="2" t="str">
        <f>_xlfn.XLOOKUP($A1735,Results!$A$2:$A$2256,Results!P$2:P$2256,"")</f>
        <v>ARL</v>
      </c>
      <c r="AV1735" s="2" t="str">
        <f>_xlfn.XLOOKUP($A1735,Results!$A$2:$A$2256,Results!Q$2:Q$2256,"")</f>
        <v>SINGLE_MATCH</v>
      </c>
      <c r="AW1735" s="2" t="str">
        <f>_xlfn.XLOOKUP($A1735,Results!$A$2:$A$2256,Results!R$2:R$2256,"")</f>
        <v>0.7505589007620407</v>
      </c>
      <c r="AX1735" s="2">
        <f>_xlfn.XLOOKUP($A1735,Results!$A$2:$A$2256,Results!S$2:S$2256,"")</f>
        <v>100</v>
      </c>
      <c r="AY1735" s="2">
        <f>_xlfn.XLOOKUP($A1735,Results!$A$2:$A$2256,Results!T$2:T$2256,"")</f>
        <v>100</v>
      </c>
      <c r="AZ1735" s="2">
        <f>_xlfn.XLOOKUP($A1735,Results!$A$2:$A$2256,Results!U$2:U$2256,"")</f>
        <v>100</v>
      </c>
      <c r="BA1735" s="2" t="str">
        <f>_xlfn.XLOOKUP($A1735,Results!$A$2:$A$2256,Results!V$2:V$2256,"")</f>
        <v>ARLINGTON INDUSTRIES</v>
      </c>
      <c r="BB1735" s="2">
        <f>_xlfn.XLOOKUP($A1735,Results!$A$2:$A$2256,Results!W$2:W$2256,"")</f>
        <v>81</v>
      </c>
      <c r="BC1735" s="2">
        <f>_xlfn.XLOOKUP($A1735,Results!$A$2:$A$2256,Results!X$2:X$2256,"")</f>
        <v>39120000</v>
      </c>
      <c r="BD1735" s="2">
        <f>_xlfn.XLOOKUP($A1735,Results!$A$2:$A$2256,Results!Y$2:Y$2256,"")</f>
        <v>64</v>
      </c>
      <c r="BE1735" s="2" t="b">
        <f>_xlfn.XLOOKUP($A1735,Results!$A$2:$A$2256,Results!Z$2:Z$2256,"")</f>
        <v>1</v>
      </c>
    </row>
    <row r="1736" spans="1:57" ht="38.25" customHeight="1" x14ac:dyDescent="0.3">
      <c r="A1736">
        <v>907413</v>
      </c>
      <c r="B1736">
        <v>281666</v>
      </c>
      <c r="C1736" t="s">
        <v>36</v>
      </c>
      <c r="D1736" t="s">
        <v>95</v>
      </c>
      <c r="E1736" s="2" t="str">
        <f>VLOOKUP(F1736,'RPA Vendor Data '!F$1:$G$2418,2)</f>
        <v>VAN METER, INC.</v>
      </c>
      <c r="F1736" s="2">
        <v>13513</v>
      </c>
      <c r="G1736" s="2">
        <v>3</v>
      </c>
      <c r="H1736" t="s">
        <v>5445</v>
      </c>
      <c r="I1736">
        <v>6</v>
      </c>
      <c r="J1736" t="s">
        <v>389</v>
      </c>
      <c r="K1736" t="s">
        <v>58</v>
      </c>
      <c r="L1736">
        <v>16.260000000000002</v>
      </c>
      <c r="M1736" s="2" t="s">
        <v>5446</v>
      </c>
      <c r="N1736" s="85" t="s">
        <v>5447</v>
      </c>
      <c r="O1736" t="s">
        <v>36</v>
      </c>
      <c r="P1736" t="s">
        <v>5448</v>
      </c>
      <c r="Q1736">
        <v>1899705488</v>
      </c>
      <c r="R1736">
        <v>0.98</v>
      </c>
      <c r="S1736" s="1">
        <v>45744.501258993063</v>
      </c>
      <c r="T1736" t="s">
        <v>42</v>
      </c>
      <c r="U1736" s="1">
        <v>45744.281944444447</v>
      </c>
      <c r="V1736" t="s">
        <v>43</v>
      </c>
      <c r="W1736" t="s">
        <v>36</v>
      </c>
      <c r="X1736">
        <v>0</v>
      </c>
      <c r="Y1736">
        <v>999</v>
      </c>
      <c r="Z1736" t="s">
        <v>36</v>
      </c>
      <c r="AA1736" t="s">
        <v>36</v>
      </c>
      <c r="AB1736" t="s">
        <v>36</v>
      </c>
      <c r="AC1736" t="s">
        <v>349</v>
      </c>
      <c r="AD1736" t="s">
        <v>349</v>
      </c>
      <c r="AE1736" t="s">
        <v>45</v>
      </c>
      <c r="AG1736" s="18" t="s">
        <v>5449</v>
      </c>
      <c r="AH1736" s="18"/>
      <c r="AI1736" s="2" t="s">
        <v>48</v>
      </c>
      <c r="AJ1736" s="2" t="e">
        <f>VLOOKUP(A1736,'Classification Test Result'!$A$2:$D$2428,4,FALSE)</f>
        <v>#N/A</v>
      </c>
      <c r="AL1736" s="2">
        <f>_xlfn.XLOOKUP($A1736,Results!$A$2:$A$2256,Results!G$2:G$2256,"")</f>
        <v>0</v>
      </c>
      <c r="AM1736" s="2">
        <f>_xlfn.XLOOKUP($A1736,Results!$A$2:$A$2256,Results!H$2:H$2256,"")</f>
        <v>0</v>
      </c>
      <c r="AN1736" s="2">
        <f>_xlfn.XLOOKUP($A1736,Results!$A$2:$A$2256,Results!I$2:I$2256,"")</f>
        <v>0</v>
      </c>
      <c r="AO1736" s="2">
        <f>_xlfn.XLOOKUP($A1736,Results!$A$2:$A$2256,Results!J$2:J$2256,"")</f>
        <v>0</v>
      </c>
      <c r="AP1736" s="2">
        <f>_xlfn.XLOOKUP($A1736,Results!$A$2:$A$2256,Results!K$2:K$2256,"")</f>
        <v>0</v>
      </c>
      <c r="AQ1736" s="2">
        <f>_xlfn.XLOOKUP($A1736,Results!$A$2:$A$2256,Results!L$2:L$2256,"")</f>
        <v>0</v>
      </c>
      <c r="AR1736" s="2">
        <f>_xlfn.XLOOKUP($A1736,Results!$A$2:$A$2256,Results!M$2:M$2256,"")</f>
        <v>0</v>
      </c>
      <c r="AS1736" s="2">
        <f>_xlfn.XLOOKUP($A1736,Results!$A$2:$A$2256,Results!N$2:N$2256,"")</f>
        <v>0</v>
      </c>
      <c r="AT1736" s="2" t="str">
        <f>_xlfn.XLOOKUP($A1736,Results!$A$2:$A$2256,Results!O$2:O$2256,"")</f>
        <v>ARLINGTON INDUSTRIES</v>
      </c>
      <c r="AU1736" s="2" t="str">
        <f>_xlfn.XLOOKUP($A1736,Results!$A$2:$A$2256,Results!P$2:P$2256,"")</f>
        <v>ARL</v>
      </c>
      <c r="AV1736" s="2" t="str">
        <f>_xlfn.XLOOKUP($A1736,Results!$A$2:$A$2256,Results!Q$2:Q$2256,"")</f>
        <v>SINGLE_MATCH</v>
      </c>
      <c r="AW1736" s="2">
        <f>_xlfn.XLOOKUP($A1736,Results!$A$2:$A$2256,Results!R$2:R$2256,"")</f>
        <v>0</v>
      </c>
      <c r="AX1736" s="2">
        <f>_xlfn.XLOOKUP($A1736,Results!$A$2:$A$2256,Results!S$2:S$2256,"")</f>
        <v>0</v>
      </c>
      <c r="AY1736" s="2">
        <f>_xlfn.XLOOKUP($A1736,Results!$A$2:$A$2256,Results!T$2:T$2256,"")</f>
        <v>60</v>
      </c>
      <c r="AZ1736" s="2">
        <f>_xlfn.XLOOKUP($A1736,Results!$A$2:$A$2256,Results!U$2:U$2256,"")</f>
        <v>0</v>
      </c>
      <c r="BA1736" s="2" t="str">
        <f>_xlfn.XLOOKUP($A1736,Results!$A$2:$A$2256,Results!V$2:V$2256,"")</f>
        <v>ARLINGTON INDUSTRIES</v>
      </c>
      <c r="BB1736" s="2">
        <f>_xlfn.XLOOKUP($A1736,Results!$A$2:$A$2256,Results!W$2:W$2256,"")</f>
        <v>83</v>
      </c>
      <c r="BC1736" s="2">
        <f>_xlfn.XLOOKUP($A1736,Results!$A$2:$A$2256,Results!X$2:X$2256,"")</f>
        <v>39120000</v>
      </c>
      <c r="BD1736" s="2">
        <f>_xlfn.XLOOKUP($A1736,Results!$A$2:$A$2256,Results!Y$2:Y$2256,"")</f>
        <v>83</v>
      </c>
      <c r="BE1736" s="2" t="b">
        <f>_xlfn.XLOOKUP($A1736,Results!$A$2:$A$2256,Results!Z$2:Z$2256,"")</f>
        <v>1</v>
      </c>
    </row>
    <row r="1737" spans="1:57" ht="38.25" customHeight="1" x14ac:dyDescent="0.3">
      <c r="A1737">
        <v>907414</v>
      </c>
      <c r="B1737">
        <v>281597</v>
      </c>
      <c r="C1737" t="s">
        <v>36</v>
      </c>
      <c r="D1737" t="s">
        <v>95</v>
      </c>
      <c r="E1737" s="2" t="str">
        <f>VLOOKUP(F1737,'RPA Vendor Data '!F$1:$G$2418,2)</f>
        <v>VAN METER, INC.</v>
      </c>
      <c r="F1737" s="2">
        <v>13513</v>
      </c>
      <c r="G1737" s="2">
        <v>3</v>
      </c>
      <c r="H1737" t="s">
        <v>5445</v>
      </c>
      <c r="I1737">
        <v>6</v>
      </c>
      <c r="J1737" t="s">
        <v>389</v>
      </c>
      <c r="K1737" t="s">
        <v>58</v>
      </c>
      <c r="L1737">
        <v>16.260000000000002</v>
      </c>
      <c r="M1737" s="2" t="s">
        <v>5446</v>
      </c>
      <c r="N1737" s="85" t="s">
        <v>5447</v>
      </c>
      <c r="O1737" t="s">
        <v>36</v>
      </c>
      <c r="P1737" t="s">
        <v>5448</v>
      </c>
      <c r="Q1737">
        <v>1899705488</v>
      </c>
      <c r="R1737">
        <v>0.98</v>
      </c>
      <c r="S1737" s="1">
        <v>45744.481395219897</v>
      </c>
      <c r="T1737" t="s">
        <v>42</v>
      </c>
      <c r="U1737" s="1">
        <v>45744.250694444447</v>
      </c>
      <c r="V1737" t="s">
        <v>43</v>
      </c>
      <c r="W1737" t="s">
        <v>36</v>
      </c>
      <c r="X1737">
        <v>0</v>
      </c>
      <c r="Y1737" t="s">
        <v>54</v>
      </c>
      <c r="Z1737" t="s">
        <v>36</v>
      </c>
      <c r="AA1737">
        <v>16.260000000000002</v>
      </c>
      <c r="AB1737" t="s">
        <v>36</v>
      </c>
      <c r="AC1737" t="s">
        <v>349</v>
      </c>
      <c r="AD1737" t="s">
        <v>349</v>
      </c>
      <c r="AE1737" t="s">
        <v>45</v>
      </c>
      <c r="AG1737" s="18" t="s">
        <v>5449</v>
      </c>
      <c r="AH1737" s="18"/>
      <c r="AI1737" s="2" t="s">
        <v>48</v>
      </c>
      <c r="AJ1737" s="2" t="e">
        <f>VLOOKUP(A1737,'Classification Test Result'!$A$2:$D$2428,4,FALSE)</f>
        <v>#N/A</v>
      </c>
      <c r="AL1737" s="2">
        <f>_xlfn.XLOOKUP($A1737,Results!$A$2:$A$2256,Results!G$2:G$2256,"")</f>
        <v>0</v>
      </c>
      <c r="AM1737" s="2">
        <f>_xlfn.XLOOKUP($A1737,Results!$A$2:$A$2256,Results!H$2:H$2256,"")</f>
        <v>0</v>
      </c>
      <c r="AN1737" s="2">
        <f>_xlfn.XLOOKUP($A1737,Results!$A$2:$A$2256,Results!I$2:I$2256,"")</f>
        <v>0</v>
      </c>
      <c r="AO1737" s="2">
        <f>_xlfn.XLOOKUP($A1737,Results!$A$2:$A$2256,Results!J$2:J$2256,"")</f>
        <v>0</v>
      </c>
      <c r="AP1737" s="2">
        <f>_xlfn.XLOOKUP($A1737,Results!$A$2:$A$2256,Results!K$2:K$2256,"")</f>
        <v>0</v>
      </c>
      <c r="AQ1737" s="2">
        <f>_xlfn.XLOOKUP($A1737,Results!$A$2:$A$2256,Results!L$2:L$2256,"")</f>
        <v>0</v>
      </c>
      <c r="AR1737" s="2">
        <f>_xlfn.XLOOKUP($A1737,Results!$A$2:$A$2256,Results!M$2:M$2256,"")</f>
        <v>0</v>
      </c>
      <c r="AS1737" s="2">
        <f>_xlfn.XLOOKUP($A1737,Results!$A$2:$A$2256,Results!N$2:N$2256,"")</f>
        <v>0</v>
      </c>
      <c r="AT1737" s="2" t="str">
        <f>_xlfn.XLOOKUP($A1737,Results!$A$2:$A$2256,Results!O$2:O$2256,"")</f>
        <v>ARLINGTON INDUSTRIES</v>
      </c>
      <c r="AU1737" s="2" t="str">
        <f>_xlfn.XLOOKUP($A1737,Results!$A$2:$A$2256,Results!P$2:P$2256,"")</f>
        <v>ARL</v>
      </c>
      <c r="AV1737" s="2" t="str">
        <f>_xlfn.XLOOKUP($A1737,Results!$A$2:$A$2256,Results!Q$2:Q$2256,"")</f>
        <v>SINGLE_MATCH</v>
      </c>
      <c r="AW1737" s="2">
        <f>_xlfn.XLOOKUP($A1737,Results!$A$2:$A$2256,Results!R$2:R$2256,"")</f>
        <v>0</v>
      </c>
      <c r="AX1737" s="2">
        <f>_xlfn.XLOOKUP($A1737,Results!$A$2:$A$2256,Results!S$2:S$2256,"")</f>
        <v>0</v>
      </c>
      <c r="AY1737" s="2">
        <f>_xlfn.XLOOKUP($A1737,Results!$A$2:$A$2256,Results!T$2:T$2256,"")</f>
        <v>60</v>
      </c>
      <c r="AZ1737" s="2">
        <f>_xlfn.XLOOKUP($A1737,Results!$A$2:$A$2256,Results!U$2:U$2256,"")</f>
        <v>0</v>
      </c>
      <c r="BA1737" s="2" t="str">
        <f>_xlfn.XLOOKUP($A1737,Results!$A$2:$A$2256,Results!V$2:V$2256,"")</f>
        <v>ARLINGTON INDUSTRIES</v>
      </c>
      <c r="BB1737" s="2">
        <f>_xlfn.XLOOKUP($A1737,Results!$A$2:$A$2256,Results!W$2:W$2256,"")</f>
        <v>83</v>
      </c>
      <c r="BC1737" s="2">
        <f>_xlfn.XLOOKUP($A1737,Results!$A$2:$A$2256,Results!X$2:X$2256,"")</f>
        <v>39120000</v>
      </c>
      <c r="BD1737" s="2">
        <f>_xlfn.XLOOKUP($A1737,Results!$A$2:$A$2256,Results!Y$2:Y$2256,"")</f>
        <v>83</v>
      </c>
      <c r="BE1737" s="2" t="b">
        <f>_xlfn.XLOOKUP($A1737,Results!$A$2:$A$2256,Results!Z$2:Z$2256,"")</f>
        <v>1</v>
      </c>
    </row>
    <row r="1738" spans="1:57" ht="38.25" customHeight="1" x14ac:dyDescent="0.3">
      <c r="A1738">
        <v>907415</v>
      </c>
      <c r="B1738">
        <v>281609</v>
      </c>
      <c r="C1738" t="s">
        <v>36</v>
      </c>
      <c r="D1738" t="s">
        <v>95</v>
      </c>
      <c r="E1738" s="2" t="str">
        <f>VLOOKUP(F1738,'RPA Vendor Data '!F$1:$G$2418,2)</f>
        <v>VAN METER, INC.</v>
      </c>
      <c r="F1738" s="2">
        <v>13513</v>
      </c>
      <c r="G1738" s="2">
        <v>3</v>
      </c>
      <c r="H1738" t="s">
        <v>5445</v>
      </c>
      <c r="I1738">
        <v>6</v>
      </c>
      <c r="J1738" t="s">
        <v>389</v>
      </c>
      <c r="K1738" t="s">
        <v>58</v>
      </c>
      <c r="L1738">
        <v>16.260000000000002</v>
      </c>
      <c r="M1738" s="2" t="s">
        <v>5446</v>
      </c>
      <c r="N1738" s="85" t="s">
        <v>5447</v>
      </c>
      <c r="O1738" t="s">
        <v>36</v>
      </c>
      <c r="P1738" t="s">
        <v>5448</v>
      </c>
      <c r="Q1738">
        <v>1899705488</v>
      </c>
      <c r="R1738">
        <v>0.98</v>
      </c>
      <c r="S1738" s="1">
        <v>45744.480534340277</v>
      </c>
      <c r="T1738" t="s">
        <v>42</v>
      </c>
      <c r="U1738" s="1">
        <v>45744.25277777778</v>
      </c>
      <c r="V1738" t="s">
        <v>43</v>
      </c>
      <c r="W1738" t="s">
        <v>36</v>
      </c>
      <c r="X1738">
        <v>0</v>
      </c>
      <c r="Y1738">
        <v>999</v>
      </c>
      <c r="Z1738" t="s">
        <v>36</v>
      </c>
      <c r="AA1738" t="s">
        <v>36</v>
      </c>
      <c r="AB1738" t="s">
        <v>36</v>
      </c>
      <c r="AC1738" t="s">
        <v>349</v>
      </c>
      <c r="AD1738" t="s">
        <v>349</v>
      </c>
      <c r="AE1738" t="s">
        <v>45</v>
      </c>
      <c r="AG1738" s="18" t="s">
        <v>5449</v>
      </c>
      <c r="AH1738" s="18"/>
      <c r="AI1738" s="2" t="s">
        <v>48</v>
      </c>
      <c r="AJ1738" s="2" t="e">
        <f>VLOOKUP(A1738,'Classification Test Result'!$A$2:$D$2428,4,FALSE)</f>
        <v>#N/A</v>
      </c>
      <c r="AL1738" s="2">
        <f>_xlfn.XLOOKUP($A1738,Results!$A$2:$A$2256,Results!G$2:G$2256,"")</f>
        <v>0</v>
      </c>
      <c r="AM1738" s="2">
        <f>_xlfn.XLOOKUP($A1738,Results!$A$2:$A$2256,Results!H$2:H$2256,"")</f>
        <v>0</v>
      </c>
      <c r="AN1738" s="2">
        <f>_xlfn.XLOOKUP($A1738,Results!$A$2:$A$2256,Results!I$2:I$2256,"")</f>
        <v>0</v>
      </c>
      <c r="AO1738" s="2">
        <f>_xlfn.XLOOKUP($A1738,Results!$A$2:$A$2256,Results!J$2:J$2256,"")</f>
        <v>0</v>
      </c>
      <c r="AP1738" s="2">
        <f>_xlfn.XLOOKUP($A1738,Results!$A$2:$A$2256,Results!K$2:K$2256,"")</f>
        <v>0</v>
      </c>
      <c r="AQ1738" s="2">
        <f>_xlfn.XLOOKUP($A1738,Results!$A$2:$A$2256,Results!L$2:L$2256,"")</f>
        <v>0</v>
      </c>
      <c r="AR1738" s="2">
        <f>_xlfn.XLOOKUP($A1738,Results!$A$2:$A$2256,Results!M$2:M$2256,"")</f>
        <v>0</v>
      </c>
      <c r="AS1738" s="2">
        <f>_xlfn.XLOOKUP($A1738,Results!$A$2:$A$2256,Results!N$2:N$2256,"")</f>
        <v>0</v>
      </c>
      <c r="AT1738" s="2" t="str">
        <f>_xlfn.XLOOKUP($A1738,Results!$A$2:$A$2256,Results!O$2:O$2256,"")</f>
        <v>ARLINGTON INDUSTRIES</v>
      </c>
      <c r="AU1738" s="2" t="str">
        <f>_xlfn.XLOOKUP($A1738,Results!$A$2:$A$2256,Results!P$2:P$2256,"")</f>
        <v>ARL</v>
      </c>
      <c r="AV1738" s="2" t="str">
        <f>_xlfn.XLOOKUP($A1738,Results!$A$2:$A$2256,Results!Q$2:Q$2256,"")</f>
        <v>SINGLE_MATCH</v>
      </c>
      <c r="AW1738" s="2">
        <f>_xlfn.XLOOKUP($A1738,Results!$A$2:$A$2256,Results!R$2:R$2256,"")</f>
        <v>0</v>
      </c>
      <c r="AX1738" s="2">
        <f>_xlfn.XLOOKUP($A1738,Results!$A$2:$A$2256,Results!S$2:S$2256,"")</f>
        <v>0</v>
      </c>
      <c r="AY1738" s="2">
        <f>_xlfn.XLOOKUP($A1738,Results!$A$2:$A$2256,Results!T$2:T$2256,"")</f>
        <v>60</v>
      </c>
      <c r="AZ1738" s="2">
        <f>_xlfn.XLOOKUP($A1738,Results!$A$2:$A$2256,Results!U$2:U$2256,"")</f>
        <v>0</v>
      </c>
      <c r="BA1738" s="2" t="str">
        <f>_xlfn.XLOOKUP($A1738,Results!$A$2:$A$2256,Results!V$2:V$2256,"")</f>
        <v>ARLINGTON INDUSTRIES</v>
      </c>
      <c r="BB1738" s="2">
        <f>_xlfn.XLOOKUP($A1738,Results!$A$2:$A$2256,Results!W$2:W$2256,"")</f>
        <v>83</v>
      </c>
      <c r="BC1738" s="2">
        <f>_xlfn.XLOOKUP($A1738,Results!$A$2:$A$2256,Results!X$2:X$2256,"")</f>
        <v>39120000</v>
      </c>
      <c r="BD1738" s="2">
        <f>_xlfn.XLOOKUP($A1738,Results!$A$2:$A$2256,Results!Y$2:Y$2256,"")</f>
        <v>83</v>
      </c>
      <c r="BE1738" s="2" t="b">
        <f>_xlfn.XLOOKUP($A1738,Results!$A$2:$A$2256,Results!Z$2:Z$2256,"")</f>
        <v>1</v>
      </c>
    </row>
    <row r="1739" spans="1:57" ht="38.25" customHeight="1" x14ac:dyDescent="0.3">
      <c r="A1739">
        <v>907416</v>
      </c>
      <c r="B1739">
        <v>281618</v>
      </c>
      <c r="C1739" t="s">
        <v>36</v>
      </c>
      <c r="D1739" t="s">
        <v>95</v>
      </c>
      <c r="E1739" s="2" t="str">
        <f>VLOOKUP(F1739,'RPA Vendor Data '!F$1:$G$2418,2)</f>
        <v>VAN METER, INC.</v>
      </c>
      <c r="F1739" s="2">
        <v>13513</v>
      </c>
      <c r="G1739" s="2">
        <v>3</v>
      </c>
      <c r="H1739" t="s">
        <v>5445</v>
      </c>
      <c r="I1739">
        <v>6</v>
      </c>
      <c r="J1739" t="s">
        <v>389</v>
      </c>
      <c r="K1739" t="s">
        <v>58</v>
      </c>
      <c r="L1739">
        <v>16.260000000000002</v>
      </c>
      <c r="M1739" s="2" t="s">
        <v>5446</v>
      </c>
      <c r="N1739" s="85" t="s">
        <v>5447</v>
      </c>
      <c r="O1739" t="s">
        <v>36</v>
      </c>
      <c r="P1739" t="s">
        <v>5448</v>
      </c>
      <c r="Q1739">
        <v>1899705488</v>
      </c>
      <c r="R1739">
        <v>0.98</v>
      </c>
      <c r="S1739" s="1">
        <v>45744.480290196763</v>
      </c>
      <c r="T1739" t="s">
        <v>42</v>
      </c>
      <c r="U1739" s="1">
        <v>45744.263194444437</v>
      </c>
      <c r="V1739" t="s">
        <v>43</v>
      </c>
      <c r="W1739" t="s">
        <v>36</v>
      </c>
      <c r="X1739">
        <v>0</v>
      </c>
      <c r="Y1739">
        <v>999</v>
      </c>
      <c r="Z1739" t="s">
        <v>36</v>
      </c>
      <c r="AA1739" t="s">
        <v>36</v>
      </c>
      <c r="AB1739" t="s">
        <v>36</v>
      </c>
      <c r="AC1739" t="s">
        <v>349</v>
      </c>
      <c r="AD1739" t="s">
        <v>349</v>
      </c>
      <c r="AE1739" t="s">
        <v>45</v>
      </c>
      <c r="AG1739" s="18" t="s">
        <v>5449</v>
      </c>
      <c r="AH1739" s="18"/>
      <c r="AI1739" s="2" t="s">
        <v>48</v>
      </c>
      <c r="AJ1739" s="2" t="e">
        <f>VLOOKUP(A1739,'Classification Test Result'!$A$2:$D$2428,4,FALSE)</f>
        <v>#N/A</v>
      </c>
      <c r="AL1739" s="2">
        <f>_xlfn.XLOOKUP($A1739,Results!$A$2:$A$2256,Results!G$2:G$2256,"")</f>
        <v>0</v>
      </c>
      <c r="AM1739" s="2">
        <f>_xlfn.XLOOKUP($A1739,Results!$A$2:$A$2256,Results!H$2:H$2256,"")</f>
        <v>0</v>
      </c>
      <c r="AN1739" s="2">
        <f>_xlfn.XLOOKUP($A1739,Results!$A$2:$A$2256,Results!I$2:I$2256,"")</f>
        <v>0</v>
      </c>
      <c r="AO1739" s="2">
        <f>_xlfn.XLOOKUP($A1739,Results!$A$2:$A$2256,Results!J$2:J$2256,"")</f>
        <v>0</v>
      </c>
      <c r="AP1739" s="2">
        <f>_xlfn.XLOOKUP($A1739,Results!$A$2:$A$2256,Results!K$2:K$2256,"")</f>
        <v>0</v>
      </c>
      <c r="AQ1739" s="2">
        <f>_xlfn.XLOOKUP($A1739,Results!$A$2:$A$2256,Results!L$2:L$2256,"")</f>
        <v>0</v>
      </c>
      <c r="AR1739" s="2">
        <f>_xlfn.XLOOKUP($A1739,Results!$A$2:$A$2256,Results!M$2:M$2256,"")</f>
        <v>0</v>
      </c>
      <c r="AS1739" s="2">
        <f>_xlfn.XLOOKUP($A1739,Results!$A$2:$A$2256,Results!N$2:N$2256,"")</f>
        <v>0</v>
      </c>
      <c r="AT1739" s="2" t="str">
        <f>_xlfn.XLOOKUP($A1739,Results!$A$2:$A$2256,Results!O$2:O$2256,"")</f>
        <v>ARLINGTON INDUSTRIES</v>
      </c>
      <c r="AU1739" s="2" t="str">
        <f>_xlfn.XLOOKUP($A1739,Results!$A$2:$A$2256,Results!P$2:P$2256,"")</f>
        <v>ARL</v>
      </c>
      <c r="AV1739" s="2" t="str">
        <f>_xlfn.XLOOKUP($A1739,Results!$A$2:$A$2256,Results!Q$2:Q$2256,"")</f>
        <v>SINGLE_MATCH</v>
      </c>
      <c r="AW1739" s="2">
        <f>_xlfn.XLOOKUP($A1739,Results!$A$2:$A$2256,Results!R$2:R$2256,"")</f>
        <v>0</v>
      </c>
      <c r="AX1739" s="2">
        <f>_xlfn.XLOOKUP($A1739,Results!$A$2:$A$2256,Results!S$2:S$2256,"")</f>
        <v>0</v>
      </c>
      <c r="AY1739" s="2">
        <f>_xlfn.XLOOKUP($A1739,Results!$A$2:$A$2256,Results!T$2:T$2256,"")</f>
        <v>60</v>
      </c>
      <c r="AZ1739" s="2">
        <f>_xlfn.XLOOKUP($A1739,Results!$A$2:$A$2256,Results!U$2:U$2256,"")</f>
        <v>0</v>
      </c>
      <c r="BA1739" s="2" t="str">
        <f>_xlfn.XLOOKUP($A1739,Results!$A$2:$A$2256,Results!V$2:V$2256,"")</f>
        <v>ARLINGTON INDUSTRIES</v>
      </c>
      <c r="BB1739" s="2">
        <f>_xlfn.XLOOKUP($A1739,Results!$A$2:$A$2256,Results!W$2:W$2256,"")</f>
        <v>83</v>
      </c>
      <c r="BC1739" s="2">
        <f>_xlfn.XLOOKUP($A1739,Results!$A$2:$A$2256,Results!X$2:X$2256,"")</f>
        <v>39120000</v>
      </c>
      <c r="BD1739" s="2">
        <f>_xlfn.XLOOKUP($A1739,Results!$A$2:$A$2256,Results!Y$2:Y$2256,"")</f>
        <v>83</v>
      </c>
      <c r="BE1739" s="2" t="b">
        <f>_xlfn.XLOOKUP($A1739,Results!$A$2:$A$2256,Results!Z$2:Z$2256,"")</f>
        <v>1</v>
      </c>
    </row>
    <row r="1740" spans="1:57" ht="38.25" customHeight="1" x14ac:dyDescent="0.3">
      <c r="A1740">
        <v>907417</v>
      </c>
      <c r="B1740">
        <v>282056</v>
      </c>
      <c r="C1740" t="s">
        <v>36</v>
      </c>
      <c r="D1740">
        <v>509907</v>
      </c>
      <c r="E1740" s="2" t="str">
        <f>VLOOKUP(F1740,'RPA Vendor Data '!F$1:$G$2418,2)</f>
        <v>ROBERTS OXYGEN CO., INC.</v>
      </c>
      <c r="F1740" s="2">
        <v>12908</v>
      </c>
      <c r="G1740" s="2">
        <v>1</v>
      </c>
      <c r="H1740" t="s">
        <v>5450</v>
      </c>
      <c r="I1740">
        <v>1</v>
      </c>
      <c r="J1740" t="s">
        <v>65</v>
      </c>
      <c r="K1740" t="s">
        <v>39</v>
      </c>
      <c r="L1740">
        <v>70</v>
      </c>
      <c r="M1740" s="2" t="s">
        <v>36</v>
      </c>
      <c r="N1740" s="85" t="s">
        <v>36</v>
      </c>
      <c r="O1740" t="s">
        <v>36</v>
      </c>
      <c r="P1740" t="s">
        <v>36</v>
      </c>
      <c r="Q1740" t="s">
        <v>36</v>
      </c>
      <c r="R1740">
        <v>70</v>
      </c>
      <c r="S1740" s="1">
        <v>45744.979378969911</v>
      </c>
      <c r="T1740" t="s">
        <v>42</v>
      </c>
      <c r="U1740" s="1">
        <v>45744.758333333331</v>
      </c>
      <c r="V1740" t="s">
        <v>43</v>
      </c>
      <c r="W1740" t="s">
        <v>36</v>
      </c>
      <c r="X1740">
        <v>0</v>
      </c>
      <c r="Y1740">
        <v>999</v>
      </c>
      <c r="Z1740" t="s">
        <v>36</v>
      </c>
      <c r="AA1740" t="s">
        <v>36</v>
      </c>
      <c r="AB1740" t="s">
        <v>36</v>
      </c>
      <c r="AC1740" t="s">
        <v>49</v>
      </c>
      <c r="AD1740" t="s">
        <v>49</v>
      </c>
      <c r="AE1740" t="s">
        <v>45</v>
      </c>
      <c r="AF1740" s="44">
        <v>12142106</v>
      </c>
      <c r="AG1740" s="18" t="s">
        <v>5451</v>
      </c>
      <c r="AI1740" s="2" t="s">
        <v>48</v>
      </c>
      <c r="AJ1740" s="2" t="e">
        <f>VLOOKUP(A1740,'Classification Test Result'!$A$2:$D$2428,4,FALSE)</f>
        <v>#N/A</v>
      </c>
      <c r="AK1740" s="2" t="s">
        <v>5452</v>
      </c>
      <c r="AL1740" s="2">
        <f>_xlfn.XLOOKUP($A1740,Results!$A$2:$A$2256,Results!G$2:G$2256,"")</f>
        <v>0</v>
      </c>
      <c r="AM1740" s="2">
        <f>_xlfn.XLOOKUP($A1740,Results!$A$2:$A$2256,Results!H$2:H$2256,"")</f>
        <v>0</v>
      </c>
      <c r="AN1740" s="2">
        <f>_xlfn.XLOOKUP($A1740,Results!$A$2:$A$2256,Results!I$2:I$2256,"")</f>
        <v>0</v>
      </c>
      <c r="AO1740" s="2">
        <f>_xlfn.XLOOKUP($A1740,Results!$A$2:$A$2256,Results!J$2:J$2256,"")</f>
        <v>0</v>
      </c>
      <c r="AP1740" s="2">
        <f>_xlfn.XLOOKUP($A1740,Results!$A$2:$A$2256,Results!K$2:K$2256,"")</f>
        <v>0</v>
      </c>
      <c r="AQ1740" s="2">
        <f>_xlfn.XLOOKUP($A1740,Results!$A$2:$A$2256,Results!L$2:L$2256,"")</f>
        <v>0</v>
      </c>
      <c r="AR1740" s="2">
        <f>_xlfn.XLOOKUP($A1740,Results!$A$2:$A$2256,Results!M$2:M$2256,"")</f>
        <v>0</v>
      </c>
      <c r="AS1740" s="2">
        <f>_xlfn.XLOOKUP($A1740,Results!$A$2:$A$2256,Results!N$2:N$2256,"")</f>
        <v>0</v>
      </c>
      <c r="AT1740" s="2">
        <f>_xlfn.XLOOKUP($A1740,Results!$A$2:$A$2256,Results!O$2:O$2256,"")</f>
        <v>0</v>
      </c>
      <c r="AU1740" s="2">
        <f>_xlfn.XLOOKUP($A1740,Results!$A$2:$A$2256,Results!P$2:P$2256,"")</f>
        <v>0</v>
      </c>
      <c r="AV1740" s="2">
        <f>_xlfn.XLOOKUP($A1740,Results!$A$2:$A$2256,Results!Q$2:Q$2256,"")</f>
        <v>0</v>
      </c>
      <c r="AW1740" s="2">
        <f>_xlfn.XLOOKUP($A1740,Results!$A$2:$A$2256,Results!R$2:R$2256,"")</f>
        <v>0</v>
      </c>
      <c r="AX1740" s="2">
        <f>_xlfn.XLOOKUP($A1740,Results!$A$2:$A$2256,Results!S$2:S$2256,"")</f>
        <v>0</v>
      </c>
      <c r="AY1740" s="2">
        <f>_xlfn.XLOOKUP($A1740,Results!$A$2:$A$2256,Results!T$2:T$2256,"")</f>
        <v>0</v>
      </c>
      <c r="AZ1740" s="2">
        <f>_xlfn.XLOOKUP($A1740,Results!$A$2:$A$2256,Results!U$2:U$2256,"")</f>
        <v>0</v>
      </c>
      <c r="BA1740" s="2">
        <f>_xlfn.XLOOKUP($A1740,Results!$A$2:$A$2256,Results!V$2:V$2256,"")</f>
        <v>0</v>
      </c>
      <c r="BB1740" s="2">
        <f>_xlfn.XLOOKUP($A1740,Results!$A$2:$A$2256,Results!W$2:W$2256,"")</f>
        <v>0</v>
      </c>
      <c r="BC1740" s="2">
        <f>_xlfn.XLOOKUP($A1740,Results!$A$2:$A$2256,Results!X$2:X$2256,"")</f>
        <v>0</v>
      </c>
      <c r="BD1740" s="2">
        <f>_xlfn.XLOOKUP($A1740,Results!$A$2:$A$2256,Results!Y$2:Y$2256,"")</f>
        <v>0</v>
      </c>
      <c r="BE1740" s="2">
        <f>_xlfn.XLOOKUP($A1740,Results!$A$2:$A$2256,Results!Z$2:Z$2256,"")</f>
        <v>0</v>
      </c>
    </row>
    <row r="1741" spans="1:57" ht="38.25" customHeight="1" x14ac:dyDescent="0.3">
      <c r="A1741">
        <v>907418</v>
      </c>
      <c r="B1741">
        <v>281615</v>
      </c>
      <c r="C1741" t="s">
        <v>36</v>
      </c>
      <c r="D1741">
        <v>86138808</v>
      </c>
      <c r="E1741" s="2" t="str">
        <f>VLOOKUP(F1741,'RPA Vendor Data '!F$1:$G$2418,2)</f>
        <v>WEST PENN WIRE</v>
      </c>
      <c r="F1741" s="2">
        <v>13598</v>
      </c>
      <c r="G1741" s="2">
        <v>1</v>
      </c>
      <c r="H1741" t="s">
        <v>5453</v>
      </c>
      <c r="I1741">
        <v>1</v>
      </c>
      <c r="J1741" t="s">
        <v>65</v>
      </c>
      <c r="K1741" t="s">
        <v>39</v>
      </c>
      <c r="L1741">
        <v>248.9</v>
      </c>
      <c r="M1741" s="2" t="s">
        <v>444</v>
      </c>
      <c r="N1741" s="85" t="s">
        <v>5454</v>
      </c>
      <c r="O1741" t="s">
        <v>36</v>
      </c>
      <c r="P1741" t="s">
        <v>36</v>
      </c>
      <c r="Q1741" t="s">
        <v>36</v>
      </c>
      <c r="R1741">
        <v>248.9</v>
      </c>
      <c r="S1741" s="1">
        <v>45744.48038857639</v>
      </c>
      <c r="T1741" t="s">
        <v>42</v>
      </c>
      <c r="U1741" s="1">
        <v>45744.256944444453</v>
      </c>
      <c r="V1741" t="s">
        <v>43</v>
      </c>
      <c r="W1741" t="s">
        <v>36</v>
      </c>
      <c r="X1741">
        <v>0</v>
      </c>
      <c r="Y1741">
        <v>999</v>
      </c>
      <c r="Z1741" t="s">
        <v>36</v>
      </c>
      <c r="AA1741" t="s">
        <v>36</v>
      </c>
      <c r="AB1741" t="s">
        <v>36</v>
      </c>
      <c r="AC1741" t="s">
        <v>49</v>
      </c>
      <c r="AD1741" t="s">
        <v>49</v>
      </c>
      <c r="AE1741" t="s">
        <v>45</v>
      </c>
      <c r="AG1741" s="18" t="s">
        <v>5455</v>
      </c>
      <c r="AH1741" s="18"/>
      <c r="AI1741" s="2" t="s">
        <v>48</v>
      </c>
      <c r="AJ1741" s="2" t="e">
        <f>VLOOKUP(A1741,'Classification Test Result'!$A$2:$D$2428,4,FALSE)</f>
        <v>#N/A</v>
      </c>
      <c r="AL1741" s="2">
        <f>_xlfn.XLOOKUP($A1741,Results!$A$2:$A$2256,Results!G$2:G$2256,"")</f>
        <v>0</v>
      </c>
      <c r="AM1741" s="2">
        <f>_xlfn.XLOOKUP($A1741,Results!$A$2:$A$2256,Results!H$2:H$2256,"")</f>
        <v>0</v>
      </c>
      <c r="AN1741" s="2">
        <f>_xlfn.XLOOKUP($A1741,Results!$A$2:$A$2256,Results!I$2:I$2256,"")</f>
        <v>0</v>
      </c>
      <c r="AO1741" s="2">
        <f>_xlfn.XLOOKUP($A1741,Results!$A$2:$A$2256,Results!J$2:J$2256,"")</f>
        <v>0</v>
      </c>
      <c r="AP1741" s="2">
        <f>_xlfn.XLOOKUP($A1741,Results!$A$2:$A$2256,Results!K$2:K$2256,"")</f>
        <v>0</v>
      </c>
      <c r="AQ1741" s="2">
        <f>_xlfn.XLOOKUP($A1741,Results!$A$2:$A$2256,Results!L$2:L$2256,"")</f>
        <v>0</v>
      </c>
      <c r="AR1741" s="2">
        <f>_xlfn.XLOOKUP($A1741,Results!$A$2:$A$2256,Results!M$2:M$2256,"")</f>
        <v>0</v>
      </c>
      <c r="AS1741" s="2">
        <f>_xlfn.XLOOKUP($A1741,Results!$A$2:$A$2256,Results!N$2:N$2256,"")</f>
        <v>0</v>
      </c>
      <c r="AT1741" s="2">
        <f>_xlfn.XLOOKUP($A1741,Results!$A$2:$A$2256,Results!O$2:O$2256,"")</f>
        <v>0</v>
      </c>
      <c r="AU1741" s="2">
        <f>_xlfn.XLOOKUP($A1741,Results!$A$2:$A$2256,Results!P$2:P$2256,"")</f>
        <v>0</v>
      </c>
      <c r="AV1741" s="2">
        <f>_xlfn.XLOOKUP($A1741,Results!$A$2:$A$2256,Results!Q$2:Q$2256,"")</f>
        <v>0</v>
      </c>
      <c r="AW1741" s="2">
        <f>_xlfn.XLOOKUP($A1741,Results!$A$2:$A$2256,Results!R$2:R$2256,"")</f>
        <v>0</v>
      </c>
      <c r="AX1741" s="2">
        <f>_xlfn.XLOOKUP($A1741,Results!$A$2:$A$2256,Results!S$2:S$2256,"")</f>
        <v>0</v>
      </c>
      <c r="AY1741" s="2">
        <f>_xlfn.XLOOKUP($A1741,Results!$A$2:$A$2256,Results!T$2:T$2256,"")</f>
        <v>0</v>
      </c>
      <c r="AZ1741" s="2">
        <f>_xlfn.XLOOKUP($A1741,Results!$A$2:$A$2256,Results!U$2:U$2256,"")</f>
        <v>0</v>
      </c>
      <c r="BA1741" s="2">
        <f>_xlfn.XLOOKUP($A1741,Results!$A$2:$A$2256,Results!V$2:V$2256,"")</f>
        <v>0</v>
      </c>
      <c r="BB1741" s="2">
        <f>_xlfn.XLOOKUP($A1741,Results!$A$2:$A$2256,Results!W$2:W$2256,"")</f>
        <v>0</v>
      </c>
      <c r="BC1741" s="2">
        <f>_xlfn.XLOOKUP($A1741,Results!$A$2:$A$2256,Results!X$2:X$2256,"")</f>
        <v>0</v>
      </c>
      <c r="BD1741" s="2">
        <f>_xlfn.XLOOKUP($A1741,Results!$A$2:$A$2256,Results!Y$2:Y$2256,"")</f>
        <v>0</v>
      </c>
      <c r="BE1741" s="2">
        <f>_xlfn.XLOOKUP($A1741,Results!$A$2:$A$2256,Results!Z$2:Z$2256,"")</f>
        <v>0</v>
      </c>
    </row>
    <row r="1742" spans="1:57" ht="38.25" customHeight="1" x14ac:dyDescent="0.3">
      <c r="A1742">
        <v>907419</v>
      </c>
      <c r="B1742">
        <v>281615</v>
      </c>
      <c r="C1742" t="s">
        <v>36</v>
      </c>
      <c r="D1742">
        <v>86138808</v>
      </c>
      <c r="E1742" s="2" t="str">
        <f>VLOOKUP(F1742,'RPA Vendor Data '!F$1:$G$2418,2)</f>
        <v>WEST PENN WIRE</v>
      </c>
      <c r="F1742" s="2">
        <v>13598</v>
      </c>
      <c r="G1742" s="2">
        <v>2</v>
      </c>
      <c r="H1742" t="s">
        <v>5456</v>
      </c>
      <c r="I1742">
        <v>1</v>
      </c>
      <c r="J1742" t="s">
        <v>65</v>
      </c>
      <c r="K1742" t="s">
        <v>39</v>
      </c>
      <c r="L1742">
        <v>229.8</v>
      </c>
      <c r="M1742" s="2" t="s">
        <v>444</v>
      </c>
      <c r="N1742" s="85" t="s">
        <v>5457</v>
      </c>
      <c r="O1742" t="s">
        <v>36</v>
      </c>
      <c r="P1742" t="s">
        <v>36</v>
      </c>
      <c r="Q1742" t="s">
        <v>36</v>
      </c>
      <c r="R1742">
        <v>229.8</v>
      </c>
      <c r="S1742" s="1">
        <v>45744.480394560182</v>
      </c>
      <c r="T1742" t="s">
        <v>42</v>
      </c>
      <c r="U1742" s="1">
        <v>45744.256944444453</v>
      </c>
      <c r="V1742" t="s">
        <v>43</v>
      </c>
      <c r="W1742" t="s">
        <v>36</v>
      </c>
      <c r="X1742">
        <v>0</v>
      </c>
      <c r="Y1742">
        <v>999</v>
      </c>
      <c r="Z1742" t="s">
        <v>36</v>
      </c>
      <c r="AA1742" t="s">
        <v>36</v>
      </c>
      <c r="AB1742" t="s">
        <v>36</v>
      </c>
      <c r="AC1742" t="s">
        <v>49</v>
      </c>
      <c r="AD1742" t="s">
        <v>49</v>
      </c>
      <c r="AE1742" t="s">
        <v>45</v>
      </c>
      <c r="AG1742" s="18" t="s">
        <v>5458</v>
      </c>
      <c r="AH1742" s="18"/>
      <c r="AI1742" s="2" t="s">
        <v>48</v>
      </c>
      <c r="AJ1742" s="2" t="e">
        <f>VLOOKUP(A1742,'Classification Test Result'!$A$2:$D$2428,4,FALSE)</f>
        <v>#N/A</v>
      </c>
      <c r="AL1742" s="2">
        <f>_xlfn.XLOOKUP($A1742,Results!$A$2:$A$2256,Results!G$2:G$2256,"")</f>
        <v>0</v>
      </c>
      <c r="AM1742" s="2">
        <f>_xlfn.XLOOKUP($A1742,Results!$A$2:$A$2256,Results!H$2:H$2256,"")</f>
        <v>0</v>
      </c>
      <c r="AN1742" s="2">
        <f>_xlfn.XLOOKUP($A1742,Results!$A$2:$A$2256,Results!I$2:I$2256,"")</f>
        <v>0</v>
      </c>
      <c r="AO1742" s="2">
        <f>_xlfn.XLOOKUP($A1742,Results!$A$2:$A$2256,Results!J$2:J$2256,"")</f>
        <v>0</v>
      </c>
      <c r="AP1742" s="2">
        <f>_xlfn.XLOOKUP($A1742,Results!$A$2:$A$2256,Results!K$2:K$2256,"")</f>
        <v>0</v>
      </c>
      <c r="AQ1742" s="2">
        <f>_xlfn.XLOOKUP($A1742,Results!$A$2:$A$2256,Results!L$2:L$2256,"")</f>
        <v>0</v>
      </c>
      <c r="AR1742" s="2">
        <f>_xlfn.XLOOKUP($A1742,Results!$A$2:$A$2256,Results!M$2:M$2256,"")</f>
        <v>0</v>
      </c>
      <c r="AS1742" s="2">
        <f>_xlfn.XLOOKUP($A1742,Results!$A$2:$A$2256,Results!N$2:N$2256,"")</f>
        <v>0</v>
      </c>
      <c r="AT1742" s="2">
        <f>_xlfn.XLOOKUP($A1742,Results!$A$2:$A$2256,Results!O$2:O$2256,"")</f>
        <v>0</v>
      </c>
      <c r="AU1742" s="2">
        <f>_xlfn.XLOOKUP($A1742,Results!$A$2:$A$2256,Results!P$2:P$2256,"")</f>
        <v>0</v>
      </c>
      <c r="AV1742" s="2">
        <f>_xlfn.XLOOKUP($A1742,Results!$A$2:$A$2256,Results!Q$2:Q$2256,"")</f>
        <v>0</v>
      </c>
      <c r="AW1742" s="2">
        <f>_xlfn.XLOOKUP($A1742,Results!$A$2:$A$2256,Results!R$2:R$2256,"")</f>
        <v>0</v>
      </c>
      <c r="AX1742" s="2">
        <f>_xlfn.XLOOKUP($A1742,Results!$A$2:$A$2256,Results!S$2:S$2256,"")</f>
        <v>0</v>
      </c>
      <c r="AY1742" s="2">
        <f>_xlfn.XLOOKUP($A1742,Results!$A$2:$A$2256,Results!T$2:T$2256,"")</f>
        <v>0</v>
      </c>
      <c r="AZ1742" s="2">
        <f>_xlfn.XLOOKUP($A1742,Results!$A$2:$A$2256,Results!U$2:U$2256,"")</f>
        <v>0</v>
      </c>
      <c r="BA1742" s="2">
        <f>_xlfn.XLOOKUP($A1742,Results!$A$2:$A$2256,Results!V$2:V$2256,"")</f>
        <v>0</v>
      </c>
      <c r="BB1742" s="2">
        <f>_xlfn.XLOOKUP($A1742,Results!$A$2:$A$2256,Results!W$2:W$2256,"")</f>
        <v>0</v>
      </c>
      <c r="BC1742" s="2">
        <f>_xlfn.XLOOKUP($A1742,Results!$A$2:$A$2256,Results!X$2:X$2256,"")</f>
        <v>0</v>
      </c>
      <c r="BD1742" s="2">
        <f>_xlfn.XLOOKUP($A1742,Results!$A$2:$A$2256,Results!Y$2:Y$2256,"")</f>
        <v>0</v>
      </c>
      <c r="BE1742" s="2">
        <f>_xlfn.XLOOKUP($A1742,Results!$A$2:$A$2256,Results!Z$2:Z$2256,"")</f>
        <v>0</v>
      </c>
    </row>
    <row r="1743" spans="1:57" ht="38.25" customHeight="1" x14ac:dyDescent="0.3">
      <c r="A1743">
        <v>907420</v>
      </c>
      <c r="B1743">
        <v>281978</v>
      </c>
      <c r="C1743" t="s">
        <v>36</v>
      </c>
      <c r="D1743" t="s">
        <v>589</v>
      </c>
      <c r="E1743" s="2" t="str">
        <f>VLOOKUP(F1743,'RPA Vendor Data '!F$1:$G$2418,2)</f>
        <v>FROST ELECTRIC SUPPLY CO</v>
      </c>
      <c r="F1743" s="2">
        <v>11364</v>
      </c>
      <c r="G1743" s="2">
        <v>1</v>
      </c>
      <c r="H1743" t="s">
        <v>5459</v>
      </c>
      <c r="I1743">
        <v>1</v>
      </c>
      <c r="J1743" t="s">
        <v>65</v>
      </c>
      <c r="K1743" t="s">
        <v>39</v>
      </c>
      <c r="L1743">
        <v>11.73</v>
      </c>
      <c r="M1743" s="2" t="s">
        <v>1961</v>
      </c>
      <c r="N1743" s="85" t="s">
        <v>5460</v>
      </c>
      <c r="O1743" t="s">
        <v>36</v>
      </c>
      <c r="P1743" t="s">
        <v>36</v>
      </c>
      <c r="Q1743">
        <v>78138116746</v>
      </c>
      <c r="R1743">
        <v>11.73</v>
      </c>
      <c r="S1743" s="1">
        <v>45744.875504166674</v>
      </c>
      <c r="T1743" t="s">
        <v>42</v>
      </c>
      <c r="U1743" s="1">
        <v>45744.665972222218</v>
      </c>
      <c r="V1743" t="s">
        <v>43</v>
      </c>
      <c r="W1743" t="s">
        <v>36</v>
      </c>
      <c r="X1743">
        <v>1</v>
      </c>
      <c r="Y1743" t="s">
        <v>54</v>
      </c>
      <c r="Z1743" t="s">
        <v>36</v>
      </c>
      <c r="AA1743">
        <v>11.73</v>
      </c>
      <c r="AB1743" t="s">
        <v>36</v>
      </c>
      <c r="AC1743" t="s">
        <v>1819</v>
      </c>
      <c r="AD1743" t="s">
        <v>1819</v>
      </c>
      <c r="AE1743" t="s">
        <v>45</v>
      </c>
      <c r="AG1743" s="18" t="s">
        <v>5461</v>
      </c>
      <c r="AH1743" s="18"/>
      <c r="AI1743" s="2" t="s">
        <v>48</v>
      </c>
      <c r="AJ1743" s="2" t="e">
        <f>VLOOKUP(A1743,'Classification Test Result'!$A$2:$D$2428,4,FALSE)</f>
        <v>#N/A</v>
      </c>
      <c r="AK1743" s="2" t="s">
        <v>5462</v>
      </c>
      <c r="AL1743" s="2">
        <f>_xlfn.XLOOKUP($A1743,Results!$A$2:$A$2256,Results!G$2:G$2256,"")</f>
        <v>336974</v>
      </c>
      <c r="AM1743" s="2" t="str">
        <f>_xlfn.XLOOKUP($A1743,Results!$A$2:$A$2256,Results!H$2:H$2256,"")</f>
        <v>APP470IG</v>
      </c>
      <c r="AN1743" s="2" t="str">
        <f>_xlfn.XLOOKUP($A1743,Results!$A$2:$A$2256,Results!I$2:I$2256,"")</f>
        <v>APPLETON</v>
      </c>
      <c r="AO1743" s="2">
        <f>_xlfn.XLOOKUP($A1743,Results!$A$2:$A$2256,Results!J$2:J$2256,"")</f>
        <v>781381167468</v>
      </c>
      <c r="AP1743" s="2">
        <f>_xlfn.XLOOKUP($A1743,Results!$A$2:$A$2256,Results!K$2:K$2256,"")</f>
        <v>39131700</v>
      </c>
      <c r="AQ1743" s="2" t="str">
        <f>_xlfn.XLOOKUP($A1743,Results!$A$2:$A$2256,Results!L$2:L$2256,"")</f>
        <v>AK10077229</v>
      </c>
      <c r="AR1743" s="2">
        <f>_xlfn.XLOOKUP($A1743,Results!$A$2:$A$2256,Results!M$2:M$2256,"")</f>
        <v>369162</v>
      </c>
      <c r="AS1743" s="2" t="str">
        <f>_xlfn.XLOOKUP($A1743,Results!$A$2:$A$2256,Results!N$2:N$2256,"")</f>
        <v>APP APP470IG FM7 COVER&amp;FIP GSKT</v>
      </c>
      <c r="AT1743" s="2" t="str">
        <f>_xlfn.XLOOKUP($A1743,Results!$A$2:$A$2256,Results!O$2:O$2256,"")</f>
        <v>APPLETON</v>
      </c>
      <c r="AU1743" s="2" t="str">
        <f>_xlfn.XLOOKUP($A1743,Results!$A$2:$A$2256,Results!P$2:P$2256,"")</f>
        <v>APPLETON</v>
      </c>
      <c r="AV1743" s="2" t="str">
        <f>_xlfn.XLOOKUP($A1743,Results!$A$2:$A$2256,Results!Q$2:Q$2256,"")</f>
        <v>MULTIPLE_MATCHES_ONE_VALID</v>
      </c>
      <c r="AW1743" s="2" t="str">
        <f>_xlfn.XLOOKUP($A1743,Results!$A$2:$A$2256,Results!R$2:R$2256,"")</f>
        <v>0.5941945161006269</v>
      </c>
      <c r="AX1743" s="2">
        <f>_xlfn.XLOOKUP($A1743,Results!$A$2:$A$2256,Results!S$2:S$2256,"")</f>
        <v>100</v>
      </c>
      <c r="AY1743" s="2">
        <f>_xlfn.XLOOKUP($A1743,Results!$A$2:$A$2256,Results!T$2:T$2256,"")</f>
        <v>100</v>
      </c>
      <c r="AZ1743" s="2">
        <f>_xlfn.XLOOKUP($A1743,Results!$A$2:$A$2256,Results!U$2:U$2256,"")</f>
        <v>100</v>
      </c>
      <c r="BA1743" s="2">
        <f>_xlfn.XLOOKUP($A1743,Results!$A$2:$A$2256,Results!V$2:V$2256,"")</f>
        <v>0</v>
      </c>
      <c r="BB1743" s="2">
        <f>_xlfn.XLOOKUP($A1743,Results!$A$2:$A$2256,Results!W$2:W$2256,"")</f>
        <v>0</v>
      </c>
      <c r="BC1743" s="2">
        <f>_xlfn.XLOOKUP($A1743,Results!$A$2:$A$2256,Results!X$2:X$2256,"")</f>
        <v>0</v>
      </c>
      <c r="BD1743" s="2">
        <f>_xlfn.XLOOKUP($A1743,Results!$A$2:$A$2256,Results!Y$2:Y$2256,"")</f>
        <v>0</v>
      </c>
      <c r="BE1743" s="2">
        <f>_xlfn.XLOOKUP($A1743,Results!$A$2:$A$2256,Results!Z$2:Z$2256,"")</f>
        <v>0</v>
      </c>
    </row>
    <row r="1744" spans="1:57" ht="38.25" customHeight="1" x14ac:dyDescent="0.3">
      <c r="A1744">
        <v>907421</v>
      </c>
      <c r="B1744">
        <v>281643</v>
      </c>
      <c r="C1744" t="s">
        <v>36</v>
      </c>
      <c r="D1744" t="s">
        <v>469</v>
      </c>
      <c r="E1744" s="2" t="str">
        <f>VLOOKUP(F1744,'RPA Vendor Data '!F$1:$G$2418,2)</f>
        <v>ALAMEDA ELECTRICAL</v>
      </c>
      <c r="F1744" s="2">
        <v>16524</v>
      </c>
      <c r="G1744" s="2">
        <v>8</v>
      </c>
      <c r="H1744" t="s">
        <v>5464</v>
      </c>
      <c r="I1744">
        <v>1</v>
      </c>
      <c r="J1744" t="s">
        <v>65</v>
      </c>
      <c r="K1744" t="s">
        <v>39</v>
      </c>
      <c r="L1744">
        <v>34.35</v>
      </c>
      <c r="M1744" s="2" t="s">
        <v>1961</v>
      </c>
      <c r="N1744" s="9" t="s">
        <v>5465</v>
      </c>
      <c r="O1744" t="s">
        <v>36</v>
      </c>
      <c r="P1744" t="s">
        <v>36</v>
      </c>
      <c r="Q1744" t="s">
        <v>36</v>
      </c>
      <c r="R1744">
        <v>34.35</v>
      </c>
      <c r="S1744" s="1">
        <v>45744.501853472233</v>
      </c>
      <c r="T1744" t="s">
        <v>42</v>
      </c>
      <c r="U1744" s="1">
        <v>45744.276388888888</v>
      </c>
      <c r="V1744" t="s">
        <v>43</v>
      </c>
      <c r="W1744" t="s">
        <v>36</v>
      </c>
      <c r="X1744">
        <v>0</v>
      </c>
      <c r="Y1744">
        <v>999</v>
      </c>
      <c r="Z1744" t="s">
        <v>36</v>
      </c>
      <c r="AA1744" t="s">
        <v>36</v>
      </c>
      <c r="AB1744" t="s">
        <v>36</v>
      </c>
      <c r="AC1744" t="s">
        <v>1819</v>
      </c>
      <c r="AD1744" t="s">
        <v>1819</v>
      </c>
      <c r="AE1744" t="s">
        <v>45</v>
      </c>
      <c r="AF1744" s="44">
        <v>39131708</v>
      </c>
      <c r="AG1744" s="18" t="s">
        <v>5466</v>
      </c>
      <c r="AH1744" s="18"/>
      <c r="AI1744" s="2" t="s">
        <v>48</v>
      </c>
      <c r="AJ1744" s="2" t="e">
        <f>VLOOKUP(A1744,'Classification Test Result'!$A$2:$D$2428,4,FALSE)</f>
        <v>#N/A</v>
      </c>
      <c r="AL1744" s="2">
        <f>_xlfn.XLOOKUP($A1744,Results!$A$2:$A$2256,Results!G$2:G$2256,"")</f>
        <v>790773</v>
      </c>
      <c r="AM1744" s="2" t="str">
        <f>_xlfn.XLOOKUP($A1744,Results!$A$2:$A$2256,Results!H$2:H$2256,"")</f>
        <v>LR150A</v>
      </c>
      <c r="AN1744" s="2" t="str">
        <f>_xlfn.XLOOKUP($A1744,Results!$A$2:$A$2256,Results!I$2:I$2256,"")</f>
        <v>APPLETON</v>
      </c>
      <c r="AO1744" s="2">
        <f>_xlfn.XLOOKUP($A1744,Results!$A$2:$A$2256,Results!J$2:J$2256,"")</f>
        <v>781381482004</v>
      </c>
      <c r="AP1744" s="2">
        <f>_xlfn.XLOOKUP($A1744,Results!$A$2:$A$2256,Results!K$2:K$2256,"")</f>
        <v>39131708</v>
      </c>
      <c r="AQ1744" s="2">
        <f>_xlfn.XLOOKUP($A1744,Results!$A$2:$A$2256,Results!L$2:L$2256,"")</f>
        <v>0</v>
      </c>
      <c r="AR1744" s="2">
        <f>_xlfn.XLOOKUP($A1744,Results!$A$2:$A$2256,Results!M$2:M$2256,"")</f>
        <v>834376</v>
      </c>
      <c r="AS1744" s="2" t="str">
        <f>_xlfn.XLOOKUP($A1744,Results!$A$2:$A$2256,Results!N$2:N$2256,"")</f>
        <v>APP LR150A 1-1/2 AL LR COND BODY</v>
      </c>
      <c r="AT1744" s="2" t="str">
        <f>_xlfn.XLOOKUP($A1744,Results!$A$2:$A$2256,Results!O$2:O$2256,"")</f>
        <v>APPLETON</v>
      </c>
      <c r="AU1744" s="2" t="str">
        <f>_xlfn.XLOOKUP($A1744,Results!$A$2:$A$2256,Results!P$2:P$2256,"")</f>
        <v>APP</v>
      </c>
      <c r="AV1744" s="2" t="str">
        <f>_xlfn.XLOOKUP($A1744,Results!$A$2:$A$2256,Results!Q$2:Q$2256,"")</f>
        <v>SINGLE_MATCH</v>
      </c>
      <c r="AW1744" s="2" t="str">
        <f>_xlfn.XLOOKUP($A1744,Results!$A$2:$A$2256,Results!R$2:R$2256,"")</f>
        <v>0.9385185668151269</v>
      </c>
      <c r="AX1744" s="2">
        <f>_xlfn.XLOOKUP($A1744,Results!$A$2:$A$2256,Results!S$2:S$2256,"")</f>
        <v>100</v>
      </c>
      <c r="AY1744" s="2">
        <f>_xlfn.XLOOKUP($A1744,Results!$A$2:$A$2256,Results!T$2:T$2256,"")</f>
        <v>100</v>
      </c>
      <c r="AZ1744" s="2">
        <f>_xlfn.XLOOKUP($A1744,Results!$A$2:$A$2256,Results!U$2:U$2256,"")</f>
        <v>100</v>
      </c>
      <c r="BA1744" s="2" t="str">
        <f>_xlfn.XLOOKUP($A1744,Results!$A$2:$A$2256,Results!V$2:V$2256,"")</f>
        <v>APPLETON</v>
      </c>
      <c r="BB1744" s="2">
        <f>_xlfn.XLOOKUP($A1744,Results!$A$2:$A$2256,Results!W$2:W$2256,"")</f>
        <v>94</v>
      </c>
      <c r="BC1744" s="2">
        <f>_xlfn.XLOOKUP($A1744,Results!$A$2:$A$2256,Results!X$2:X$2256,"")</f>
        <v>39131708</v>
      </c>
      <c r="BD1744" s="2">
        <f>_xlfn.XLOOKUP($A1744,Results!$A$2:$A$2256,Results!Y$2:Y$2256,"")</f>
        <v>94</v>
      </c>
      <c r="BE1744" s="2" t="b">
        <f>_xlfn.XLOOKUP($A1744,Results!$A$2:$A$2256,Results!Z$2:Z$2256,"")</f>
        <v>1</v>
      </c>
    </row>
    <row r="1745" spans="1:57" ht="38.25" customHeight="1" x14ac:dyDescent="0.3">
      <c r="A1745">
        <v>907422</v>
      </c>
      <c r="B1745">
        <v>281643</v>
      </c>
      <c r="C1745" t="s">
        <v>36</v>
      </c>
      <c r="D1745" t="s">
        <v>469</v>
      </c>
      <c r="E1745" s="2" t="str">
        <f>VLOOKUP(F1745,'RPA Vendor Data '!F$1:$G$2418,2)</f>
        <v>ALAMEDA ELECTRICAL</v>
      </c>
      <c r="F1745" s="2">
        <v>16524</v>
      </c>
      <c r="G1745" s="2">
        <v>9</v>
      </c>
      <c r="H1745" t="s">
        <v>5468</v>
      </c>
      <c r="I1745">
        <v>1</v>
      </c>
      <c r="J1745" t="s">
        <v>65</v>
      </c>
      <c r="K1745" t="s">
        <v>39</v>
      </c>
      <c r="L1745">
        <v>35.56</v>
      </c>
      <c r="M1745" s="2" t="s">
        <v>1961</v>
      </c>
      <c r="N1745" s="9" t="s">
        <v>5469</v>
      </c>
      <c r="O1745" t="s">
        <v>36</v>
      </c>
      <c r="P1745" t="s">
        <v>36</v>
      </c>
      <c r="Q1745" t="s">
        <v>36</v>
      </c>
      <c r="R1745">
        <v>35.56</v>
      </c>
      <c r="S1745" s="1">
        <v>45744.5018565625</v>
      </c>
      <c r="T1745" t="s">
        <v>42</v>
      </c>
      <c r="U1745" s="1">
        <v>45744.276388888888</v>
      </c>
      <c r="V1745" t="s">
        <v>43</v>
      </c>
      <c r="W1745" t="s">
        <v>36</v>
      </c>
      <c r="X1745">
        <v>0</v>
      </c>
      <c r="Y1745">
        <v>999</v>
      </c>
      <c r="Z1745" t="s">
        <v>36</v>
      </c>
      <c r="AA1745" t="s">
        <v>36</v>
      </c>
      <c r="AB1745" t="s">
        <v>36</v>
      </c>
      <c r="AC1745" t="s">
        <v>1819</v>
      </c>
      <c r="AD1745" t="s">
        <v>1819</v>
      </c>
      <c r="AE1745" t="s">
        <v>45</v>
      </c>
      <c r="AF1745" s="44">
        <v>39131708</v>
      </c>
      <c r="AG1745" s="18" t="s">
        <v>5466</v>
      </c>
      <c r="AH1745" s="18"/>
      <c r="AI1745" s="2" t="s">
        <v>48</v>
      </c>
      <c r="AJ1745" s="2" t="e">
        <f>VLOOKUP(A1745,'Classification Test Result'!$A$2:$D$2428,4,FALSE)</f>
        <v>#N/A</v>
      </c>
      <c r="AK1745" s="2" t="s">
        <v>5470</v>
      </c>
      <c r="AL1745" s="2">
        <f>_xlfn.XLOOKUP($A1745,Results!$A$2:$A$2256,Results!G$2:G$2256,"")</f>
        <v>817590</v>
      </c>
      <c r="AM1745" s="2" t="str">
        <f>_xlfn.XLOOKUP($A1745,Results!$A$2:$A$2256,Results!H$2:H$2256,"")</f>
        <v>LL150A</v>
      </c>
      <c r="AN1745" s="2" t="str">
        <f>_xlfn.XLOOKUP($A1745,Results!$A$2:$A$2256,Results!I$2:I$2256,"")</f>
        <v>APPLETON</v>
      </c>
      <c r="AO1745" s="2">
        <f>_xlfn.XLOOKUP($A1745,Results!$A$2:$A$2256,Results!J$2:J$2256,"")</f>
        <v>781381480307</v>
      </c>
      <c r="AP1745" s="2">
        <f>_xlfn.XLOOKUP($A1745,Results!$A$2:$A$2256,Results!K$2:K$2256,"")</f>
        <v>39131708</v>
      </c>
      <c r="AQ1745" s="2">
        <f>_xlfn.XLOOKUP($A1745,Results!$A$2:$A$2256,Results!L$2:L$2256,"")</f>
        <v>0</v>
      </c>
      <c r="AR1745" s="2">
        <f>_xlfn.XLOOKUP($A1745,Results!$A$2:$A$2256,Results!M$2:M$2256,"")</f>
        <v>503204</v>
      </c>
      <c r="AS1745" s="2" t="str">
        <f>_xlfn.XLOOKUP($A1745,Results!$A$2:$A$2256,Results!N$2:N$2256,"")</f>
        <v>APP LL150A 1-1/2 AL LL COND BODY</v>
      </c>
      <c r="AT1745" s="2" t="str">
        <f>_xlfn.XLOOKUP($A1745,Results!$A$2:$A$2256,Results!O$2:O$2256,"")</f>
        <v>APPLETON</v>
      </c>
      <c r="AU1745" s="2" t="str">
        <f>_xlfn.XLOOKUP($A1745,Results!$A$2:$A$2256,Results!P$2:P$2256,"")</f>
        <v>APP</v>
      </c>
      <c r="AV1745" s="2" t="str">
        <f>_xlfn.XLOOKUP($A1745,Results!$A$2:$A$2256,Results!Q$2:Q$2256,"")</f>
        <v>SINGLE_MATCH</v>
      </c>
      <c r="AW1745" s="2" t="str">
        <f>_xlfn.XLOOKUP($A1745,Results!$A$2:$A$2256,Results!R$2:R$2256,"")</f>
        <v>0.9307128191302803</v>
      </c>
      <c r="AX1745" s="2">
        <f>_xlfn.XLOOKUP($A1745,Results!$A$2:$A$2256,Results!S$2:S$2256,"")</f>
        <v>100</v>
      </c>
      <c r="AY1745" s="2">
        <f>_xlfn.XLOOKUP($A1745,Results!$A$2:$A$2256,Results!T$2:T$2256,"")</f>
        <v>100</v>
      </c>
      <c r="AZ1745" s="2">
        <f>_xlfn.XLOOKUP($A1745,Results!$A$2:$A$2256,Results!U$2:U$2256,"")</f>
        <v>100</v>
      </c>
      <c r="BA1745" s="2" t="str">
        <f>_xlfn.XLOOKUP($A1745,Results!$A$2:$A$2256,Results!V$2:V$2256,"")</f>
        <v>APPLETON</v>
      </c>
      <c r="BB1745" s="2">
        <f>_xlfn.XLOOKUP($A1745,Results!$A$2:$A$2256,Results!W$2:W$2256,"")</f>
        <v>94</v>
      </c>
      <c r="BC1745" s="2">
        <f>_xlfn.XLOOKUP($A1745,Results!$A$2:$A$2256,Results!X$2:X$2256,"")</f>
        <v>39131708</v>
      </c>
      <c r="BD1745" s="2">
        <f>_xlfn.XLOOKUP($A1745,Results!$A$2:$A$2256,Results!Y$2:Y$2256,"")</f>
        <v>94</v>
      </c>
      <c r="BE1745" s="2" t="b">
        <f>_xlfn.XLOOKUP($A1745,Results!$A$2:$A$2256,Results!Z$2:Z$2256,"")</f>
        <v>1</v>
      </c>
    </row>
    <row r="1746" spans="1:57" ht="38.25" customHeight="1" x14ac:dyDescent="0.3">
      <c r="A1746">
        <v>907423</v>
      </c>
      <c r="B1746">
        <v>281643</v>
      </c>
      <c r="C1746" t="s">
        <v>36</v>
      </c>
      <c r="D1746" t="s">
        <v>469</v>
      </c>
      <c r="E1746" s="2" t="str">
        <f>VLOOKUP(F1746,'RPA Vendor Data '!F$1:$G$2418,2)</f>
        <v>ALAMEDA ELECTRICAL</v>
      </c>
      <c r="F1746" s="2">
        <v>16524</v>
      </c>
      <c r="G1746" s="2">
        <v>13</v>
      </c>
      <c r="H1746" s="2" t="s">
        <v>5472</v>
      </c>
      <c r="I1746">
        <v>2</v>
      </c>
      <c r="J1746" t="s">
        <v>65</v>
      </c>
      <c r="K1746" t="s">
        <v>39</v>
      </c>
      <c r="L1746">
        <v>5.59</v>
      </c>
      <c r="M1746" s="2" t="s">
        <v>1961</v>
      </c>
      <c r="N1746" s="85" t="s">
        <v>5473</v>
      </c>
      <c r="O1746" t="s">
        <v>36</v>
      </c>
      <c r="P1746" t="s">
        <v>36</v>
      </c>
      <c r="Q1746" t="s">
        <v>36</v>
      </c>
      <c r="R1746">
        <v>11.18</v>
      </c>
      <c r="S1746" s="1">
        <v>45744.501841516198</v>
      </c>
      <c r="T1746" t="s">
        <v>42</v>
      </c>
      <c r="U1746" s="1">
        <v>45744.276388888888</v>
      </c>
      <c r="V1746" t="s">
        <v>43</v>
      </c>
      <c r="W1746" t="s">
        <v>36</v>
      </c>
      <c r="X1746">
        <v>0</v>
      </c>
      <c r="Y1746">
        <v>999</v>
      </c>
      <c r="Z1746" t="s">
        <v>36</v>
      </c>
      <c r="AA1746" t="s">
        <v>36</v>
      </c>
      <c r="AB1746" t="s">
        <v>36</v>
      </c>
      <c r="AC1746" t="s">
        <v>49</v>
      </c>
      <c r="AD1746" t="s">
        <v>49</v>
      </c>
      <c r="AE1746" t="s">
        <v>45</v>
      </c>
      <c r="AG1746" s="18" t="s">
        <v>5474</v>
      </c>
      <c r="AH1746" s="18"/>
      <c r="AI1746" s="2" t="s">
        <v>48</v>
      </c>
      <c r="AJ1746" s="2" t="e">
        <f>VLOOKUP(A1746,'Classification Test Result'!$A$2:$D$2428,4,FALSE)</f>
        <v>#N/A</v>
      </c>
      <c r="AK1746" s="2" t="s">
        <v>5470</v>
      </c>
      <c r="AL1746" s="2">
        <f>_xlfn.XLOOKUP($A1746,Results!$A$2:$A$2256,Results!G$2:G$2256,"")</f>
        <v>0</v>
      </c>
      <c r="AM1746" s="2">
        <f>_xlfn.XLOOKUP($A1746,Results!$A$2:$A$2256,Results!H$2:H$2256,"")</f>
        <v>0</v>
      </c>
      <c r="AN1746" s="2">
        <f>_xlfn.XLOOKUP($A1746,Results!$A$2:$A$2256,Results!I$2:I$2256,"")</f>
        <v>0</v>
      </c>
      <c r="AO1746" s="2">
        <f>_xlfn.XLOOKUP($A1746,Results!$A$2:$A$2256,Results!J$2:J$2256,"")</f>
        <v>0</v>
      </c>
      <c r="AP1746" s="2">
        <f>_xlfn.XLOOKUP($A1746,Results!$A$2:$A$2256,Results!K$2:K$2256,"")</f>
        <v>0</v>
      </c>
      <c r="AQ1746" s="2">
        <f>_xlfn.XLOOKUP($A1746,Results!$A$2:$A$2256,Results!L$2:L$2256,"")</f>
        <v>0</v>
      </c>
      <c r="AR1746" s="2">
        <f>_xlfn.XLOOKUP($A1746,Results!$A$2:$A$2256,Results!M$2:M$2256,"")</f>
        <v>0</v>
      </c>
      <c r="AS1746" s="2">
        <f>_xlfn.XLOOKUP($A1746,Results!$A$2:$A$2256,Results!N$2:N$2256,"")</f>
        <v>0</v>
      </c>
      <c r="AT1746" s="2" t="str">
        <f>_xlfn.XLOOKUP($A1746,Results!$A$2:$A$2256,Results!O$2:O$2256,"")</f>
        <v>GENERIC CONDUIT/CONDUIT FITTINGS</v>
      </c>
      <c r="AU1746" s="2" t="str">
        <f>_xlfn.XLOOKUP($A1746,Results!$A$2:$A$2256,Results!P$2:P$2256,"")</f>
        <v>CONDUIT</v>
      </c>
      <c r="AV1746" s="2" t="str">
        <f>_xlfn.XLOOKUP($A1746,Results!$A$2:$A$2256,Results!Q$2:Q$2256,"")</f>
        <v>MULTIPLE_MATCHES_ONE_VALID</v>
      </c>
      <c r="AW1746" s="2">
        <f>_xlfn.XLOOKUP($A1746,Results!$A$2:$A$2256,Results!R$2:R$2256,"")</f>
        <v>0</v>
      </c>
      <c r="AX1746" s="2">
        <f>_xlfn.XLOOKUP($A1746,Results!$A$2:$A$2256,Results!S$2:S$2256,"")</f>
        <v>0</v>
      </c>
      <c r="AY1746" s="2">
        <f>_xlfn.XLOOKUP($A1746,Results!$A$2:$A$2256,Results!T$2:T$2256,"")</f>
        <v>50</v>
      </c>
      <c r="AZ1746" s="2">
        <f>_xlfn.XLOOKUP($A1746,Results!$A$2:$A$2256,Results!U$2:U$2256,"")</f>
        <v>0</v>
      </c>
      <c r="BA1746" s="2" t="str">
        <f>_xlfn.XLOOKUP($A1746,Results!$A$2:$A$2256,Results!V$2:V$2256,"")</f>
        <v>APPLETON</v>
      </c>
      <c r="BB1746" s="2">
        <f>_xlfn.XLOOKUP($A1746,Results!$A$2:$A$2256,Results!W$2:W$2256,"")</f>
        <v>82</v>
      </c>
      <c r="BC1746" s="2">
        <f>_xlfn.XLOOKUP($A1746,Results!$A$2:$A$2256,Results!X$2:X$2256,"")</f>
        <v>39131700</v>
      </c>
      <c r="BD1746" s="2">
        <f>_xlfn.XLOOKUP($A1746,Results!$A$2:$A$2256,Results!Y$2:Y$2256,"")</f>
        <v>82</v>
      </c>
      <c r="BE1746" s="2" t="b">
        <f>_xlfn.XLOOKUP($A1746,Results!$A$2:$A$2256,Results!Z$2:Z$2256,"")</f>
        <v>1</v>
      </c>
    </row>
    <row r="1747" spans="1:57" ht="38.25" customHeight="1" x14ac:dyDescent="0.3">
      <c r="A1747" s="47">
        <v>907424</v>
      </c>
      <c r="B1747">
        <v>281643</v>
      </c>
      <c r="C1747" t="s">
        <v>36</v>
      </c>
      <c r="D1747" t="s">
        <v>469</v>
      </c>
      <c r="E1747" s="2" t="str">
        <f>VLOOKUP(F1747,'RPA Vendor Data '!F$1:$G$2418,2)</f>
        <v>ALAMEDA ELECTRICAL</v>
      </c>
      <c r="F1747" s="48">
        <v>16524</v>
      </c>
      <c r="G1747" s="48">
        <v>10</v>
      </c>
      <c r="H1747" s="47" t="s">
        <v>5475</v>
      </c>
      <c r="I1747">
        <v>2</v>
      </c>
      <c r="J1747" t="s">
        <v>65</v>
      </c>
      <c r="K1747" t="s">
        <v>39</v>
      </c>
      <c r="L1747">
        <v>4.72</v>
      </c>
      <c r="M1747" s="48" t="s">
        <v>1961</v>
      </c>
      <c r="N1747" s="126" t="s">
        <v>5476</v>
      </c>
      <c r="O1747" t="s">
        <v>36</v>
      </c>
      <c r="P1747" t="s">
        <v>36</v>
      </c>
      <c r="Q1747" t="s">
        <v>36</v>
      </c>
      <c r="R1747">
        <v>9.44</v>
      </c>
      <c r="S1747" s="1">
        <v>45744.501831562498</v>
      </c>
      <c r="T1747" t="s">
        <v>42</v>
      </c>
      <c r="U1747" s="1">
        <v>45744.276388888888</v>
      </c>
      <c r="V1747" t="s">
        <v>43</v>
      </c>
      <c r="W1747" t="s">
        <v>36</v>
      </c>
      <c r="X1747">
        <v>0</v>
      </c>
      <c r="Y1747">
        <v>999</v>
      </c>
      <c r="Z1747" t="s">
        <v>36</v>
      </c>
      <c r="AA1747" t="s">
        <v>36</v>
      </c>
      <c r="AB1747" t="s">
        <v>36</v>
      </c>
      <c r="AC1747" t="s">
        <v>1819</v>
      </c>
      <c r="AD1747" t="s">
        <v>1819</v>
      </c>
      <c r="AE1747" t="s">
        <v>45</v>
      </c>
      <c r="AF1747" s="127">
        <v>31401606</v>
      </c>
      <c r="AG1747" s="128" t="s">
        <v>5477</v>
      </c>
      <c r="AH1747" s="128"/>
      <c r="AI1747" s="48" t="s">
        <v>48</v>
      </c>
      <c r="AJ1747" s="2" t="e">
        <f>VLOOKUP(A1747,'Classification Test Result'!$A$2:$D$2428,4,FALSE)</f>
        <v>#N/A</v>
      </c>
      <c r="AL1747" s="2">
        <f>_xlfn.XLOOKUP($A1747,Results!$A$2:$A$2256,Results!G$2:G$2256,"")</f>
        <v>1043947</v>
      </c>
      <c r="AM1747" s="2" t="str">
        <f>_xlfn.XLOOKUP($A1747,Results!$A$2:$A$2256,Results!H$2:H$2256,"")</f>
        <v>GK125150N</v>
      </c>
      <c r="AN1747" s="2" t="str">
        <f>_xlfn.XLOOKUP($A1747,Results!$A$2:$A$2256,Results!I$2:I$2256,"")</f>
        <v>APPLETON</v>
      </c>
      <c r="AO1747" s="2">
        <f>_xlfn.XLOOKUP($A1747,Results!$A$2:$A$2256,Results!J$2:J$2256,"")</f>
        <v>781381433402</v>
      </c>
      <c r="AP1747" s="2">
        <f>_xlfn.XLOOKUP($A1747,Results!$A$2:$A$2256,Results!K$2:K$2256,"")</f>
        <v>39121700</v>
      </c>
      <c r="AQ1747" s="2">
        <f>_xlfn.XLOOKUP($A1747,Results!$A$2:$A$2256,Results!L$2:L$2256,"")</f>
        <v>0</v>
      </c>
      <c r="AR1747" s="2">
        <f>_xlfn.XLOOKUP($A1747,Results!$A$2:$A$2256,Results!M$2:M$2256,"")</f>
        <v>365416</v>
      </c>
      <c r="AS1747" s="2" t="str">
        <f>_xlfn.XLOOKUP($A1747,Results!$A$2:$A$2256,Results!N$2:N$2256,"")</f>
        <v>APP GK125-150-N 1-1/4&amp;1-1/2 NEO GSK</v>
      </c>
      <c r="AT1747" s="2" t="str">
        <f>_xlfn.XLOOKUP($A1747,Results!$A$2:$A$2256,Results!O$2:O$2256,"")</f>
        <v>APPLETON</v>
      </c>
      <c r="AU1747" s="2" t="str">
        <f>_xlfn.XLOOKUP($A1747,Results!$A$2:$A$2256,Results!P$2:P$2256,"")</f>
        <v>APP</v>
      </c>
      <c r="AV1747" s="2" t="str">
        <f>_xlfn.XLOOKUP($A1747,Results!$A$2:$A$2256,Results!Q$2:Q$2256,"")</f>
        <v>MULTIPLE_MATCHES_ONE_VALID</v>
      </c>
      <c r="AW1747" s="2" t="str">
        <f>_xlfn.XLOOKUP($A1747,Results!$A$2:$A$2256,Results!R$2:R$2256,"")</f>
        <v>0.8761676764898199</v>
      </c>
      <c r="AX1747" s="2">
        <f>_xlfn.XLOOKUP($A1747,Results!$A$2:$A$2256,Results!S$2:S$2256,"")</f>
        <v>100</v>
      </c>
      <c r="AY1747" s="2">
        <f>_xlfn.XLOOKUP($A1747,Results!$A$2:$A$2256,Results!T$2:T$2256,"")</f>
        <v>100</v>
      </c>
      <c r="AZ1747" s="2">
        <f>_xlfn.XLOOKUP($A1747,Results!$A$2:$A$2256,Results!U$2:U$2256,"")</f>
        <v>100</v>
      </c>
      <c r="BA1747" s="2" t="str">
        <f>_xlfn.XLOOKUP($A1747,Results!$A$2:$A$2256,Results!V$2:V$2256,"")</f>
        <v>APPLETON</v>
      </c>
      <c r="BB1747" s="2">
        <f>_xlfn.XLOOKUP($A1747,Results!$A$2:$A$2256,Results!W$2:W$2256,"")</f>
        <v>63</v>
      </c>
      <c r="BC1747" s="2">
        <f>_xlfn.XLOOKUP($A1747,Results!$A$2:$A$2256,Results!X$2:X$2256,"")</f>
        <v>39121700</v>
      </c>
      <c r="BD1747" s="2">
        <f>_xlfn.XLOOKUP($A1747,Results!$A$2:$A$2256,Results!Y$2:Y$2256,"")</f>
        <v>63</v>
      </c>
      <c r="BE1747" s="2" t="b">
        <f>_xlfn.XLOOKUP($A1747,Results!$A$2:$A$2256,Results!Z$2:Z$2256,"")</f>
        <v>1</v>
      </c>
    </row>
    <row r="1748" spans="1:57" ht="38.25" customHeight="1" x14ac:dyDescent="0.3">
      <c r="A1748">
        <v>907425</v>
      </c>
      <c r="B1748">
        <v>281603</v>
      </c>
      <c r="C1748" t="s">
        <v>36</v>
      </c>
      <c r="D1748" t="s">
        <v>5478</v>
      </c>
      <c r="E1748" s="2" t="str">
        <f>VLOOKUP(F1748,'RPA Vendor Data '!F$1:$G$2418,2)</f>
        <v>REXEL USA, INC.</v>
      </c>
      <c r="F1748" s="2">
        <v>12873</v>
      </c>
      <c r="G1748" s="2">
        <v>2</v>
      </c>
      <c r="H1748" t="s">
        <v>5479</v>
      </c>
      <c r="I1748">
        <v>1</v>
      </c>
      <c r="J1748" t="s">
        <v>65</v>
      </c>
      <c r="K1748" t="s">
        <v>39</v>
      </c>
      <c r="L1748">
        <v>21.472999999999999</v>
      </c>
      <c r="M1748" s="2" t="s">
        <v>1961</v>
      </c>
      <c r="N1748" s="9" t="s">
        <v>5480</v>
      </c>
      <c r="O1748">
        <v>12000</v>
      </c>
      <c r="P1748" t="s">
        <v>5481</v>
      </c>
      <c r="Q1748">
        <v>78138162102</v>
      </c>
      <c r="R1748">
        <v>21.47</v>
      </c>
      <c r="S1748" s="1">
        <v>45744.481005474539</v>
      </c>
      <c r="T1748" t="s">
        <v>42</v>
      </c>
      <c r="U1748" s="1">
        <v>45744.251388888893</v>
      </c>
      <c r="V1748" t="s">
        <v>43</v>
      </c>
      <c r="W1748" t="s">
        <v>36</v>
      </c>
      <c r="X1748">
        <v>0</v>
      </c>
      <c r="Y1748">
        <v>201</v>
      </c>
      <c r="Z1748" t="s">
        <v>36</v>
      </c>
      <c r="AA1748" t="s">
        <v>36</v>
      </c>
      <c r="AB1748" t="s">
        <v>36</v>
      </c>
      <c r="AC1748" t="s">
        <v>1819</v>
      </c>
      <c r="AD1748" t="s">
        <v>1819</v>
      </c>
      <c r="AE1748" t="s">
        <v>45</v>
      </c>
      <c r="AF1748" s="44">
        <v>39121311</v>
      </c>
      <c r="AG1748" s="18" t="s">
        <v>5482</v>
      </c>
      <c r="AH1748" s="18"/>
      <c r="AI1748" s="2" t="s">
        <v>48</v>
      </c>
      <c r="AJ1748" s="2" t="e">
        <f>VLOOKUP(A1748,'Classification Test Result'!$A$2:$D$2428,4,FALSE)</f>
        <v>#N/A</v>
      </c>
      <c r="AL1748" s="2">
        <f>_xlfn.XLOOKUP($A1748,Results!$A$2:$A$2256,Results!G$2:G$2256,"")</f>
        <v>846534</v>
      </c>
      <c r="AM1748" s="2" t="str">
        <f>_xlfn.XLOOKUP($A1748,Results!$A$2:$A$2256,Results!H$2:H$2256,"")</f>
        <v>EYS31</v>
      </c>
      <c r="AN1748" s="2" t="str">
        <f>_xlfn.XLOOKUP($A1748,Results!$A$2:$A$2256,Results!I$2:I$2256,"")</f>
        <v>APPLETON</v>
      </c>
      <c r="AO1748" s="2">
        <f>_xlfn.XLOOKUP($A1748,Results!$A$2:$A$2256,Results!J$2:J$2256,"")</f>
        <v>781381621021</v>
      </c>
      <c r="AP1748" s="2">
        <f>_xlfn.XLOOKUP($A1748,Results!$A$2:$A$2256,Results!K$2:K$2256,"")</f>
        <v>39121311</v>
      </c>
      <c r="AQ1748" s="2">
        <f>_xlfn.XLOOKUP($A1748,Results!$A$2:$A$2256,Results!L$2:L$2256,"")</f>
        <v>0</v>
      </c>
      <c r="AR1748" s="2">
        <f>_xlfn.XLOOKUP($A1748,Results!$A$2:$A$2256,Results!M$2:M$2256,"")</f>
        <v>757251</v>
      </c>
      <c r="AS1748" s="2" t="str">
        <f>_xlfn.XLOOKUP($A1748,Results!$A$2:$A$2256,Results!N$2:N$2256,"")</f>
        <v>APP EYS31 1-IN MALL COND SEAL</v>
      </c>
      <c r="AT1748" s="2" t="str">
        <f>_xlfn.XLOOKUP($A1748,Results!$A$2:$A$2256,Results!O$2:O$2256,"")</f>
        <v>APPLETON</v>
      </c>
      <c r="AU1748" s="2" t="str">
        <f>_xlfn.XLOOKUP($A1748,Results!$A$2:$A$2256,Results!P$2:P$2256,"")</f>
        <v>APP</v>
      </c>
      <c r="AV1748" s="2" t="str">
        <f>_xlfn.XLOOKUP($A1748,Results!$A$2:$A$2256,Results!Q$2:Q$2256,"")</f>
        <v>SINGLE_MATCH</v>
      </c>
      <c r="AW1748" s="2" t="str">
        <f>_xlfn.XLOOKUP($A1748,Results!$A$2:$A$2256,Results!R$2:R$2256,"")</f>
        <v>0.7808502628091796</v>
      </c>
      <c r="AX1748" s="2">
        <f>_xlfn.XLOOKUP($A1748,Results!$A$2:$A$2256,Results!S$2:S$2256,"")</f>
        <v>100</v>
      </c>
      <c r="AY1748" s="2">
        <f>_xlfn.XLOOKUP($A1748,Results!$A$2:$A$2256,Results!T$2:T$2256,"")</f>
        <v>100</v>
      </c>
      <c r="AZ1748" s="2">
        <f>_xlfn.XLOOKUP($A1748,Results!$A$2:$A$2256,Results!U$2:U$2256,"")</f>
        <v>100</v>
      </c>
      <c r="BA1748" s="2" t="str">
        <f>_xlfn.XLOOKUP($A1748,Results!$A$2:$A$2256,Results!V$2:V$2256,"")</f>
        <v>APPLETON</v>
      </c>
      <c r="BB1748" s="2">
        <f>_xlfn.XLOOKUP($A1748,Results!$A$2:$A$2256,Results!W$2:W$2256,"")</f>
        <v>89</v>
      </c>
      <c r="BC1748" s="2">
        <f>_xlfn.XLOOKUP($A1748,Results!$A$2:$A$2256,Results!X$2:X$2256,"")</f>
        <v>39121311</v>
      </c>
      <c r="BD1748" s="2">
        <f>_xlfn.XLOOKUP($A1748,Results!$A$2:$A$2256,Results!Y$2:Y$2256,"")</f>
        <v>89</v>
      </c>
      <c r="BE1748" s="2" t="b">
        <f>_xlfn.XLOOKUP($A1748,Results!$A$2:$A$2256,Results!Z$2:Z$2256,"")</f>
        <v>1</v>
      </c>
    </row>
    <row r="1749" spans="1:57" ht="38.25" customHeight="1" x14ac:dyDescent="0.3">
      <c r="A1749">
        <v>907426</v>
      </c>
      <c r="B1749">
        <v>281603</v>
      </c>
      <c r="C1749" t="s">
        <v>36</v>
      </c>
      <c r="D1749" t="s">
        <v>5478</v>
      </c>
      <c r="E1749" s="2" t="str">
        <f>VLOOKUP(F1749,'RPA Vendor Data '!F$1:$G$2418,2)</f>
        <v>REXEL USA, INC.</v>
      </c>
      <c r="F1749" s="2">
        <v>12873</v>
      </c>
      <c r="G1749" s="2">
        <v>1</v>
      </c>
      <c r="H1749" t="s">
        <v>5483</v>
      </c>
      <c r="I1749">
        <v>3</v>
      </c>
      <c r="J1749" t="s">
        <v>65</v>
      </c>
      <c r="K1749" t="s">
        <v>39</v>
      </c>
      <c r="L1749">
        <v>16.792999999999999</v>
      </c>
      <c r="M1749" s="2" t="s">
        <v>1961</v>
      </c>
      <c r="N1749" s="9" t="s">
        <v>5484</v>
      </c>
      <c r="O1749">
        <v>12022</v>
      </c>
      <c r="P1749" t="s">
        <v>5485</v>
      </c>
      <c r="Q1749">
        <v>78138162101</v>
      </c>
      <c r="R1749">
        <v>50.38</v>
      </c>
      <c r="S1749" s="1">
        <v>45744.4810125</v>
      </c>
      <c r="T1749" t="s">
        <v>42</v>
      </c>
      <c r="U1749" s="1">
        <v>45744.251388888893</v>
      </c>
      <c r="V1749" t="s">
        <v>43</v>
      </c>
      <c r="W1749" t="s">
        <v>36</v>
      </c>
      <c r="X1749">
        <v>0</v>
      </c>
      <c r="Y1749">
        <v>201</v>
      </c>
      <c r="Z1749" t="s">
        <v>36</v>
      </c>
      <c r="AA1749" t="s">
        <v>36</v>
      </c>
      <c r="AB1749" t="s">
        <v>36</v>
      </c>
      <c r="AC1749" t="s">
        <v>1819</v>
      </c>
      <c r="AD1749" t="s">
        <v>1819</v>
      </c>
      <c r="AE1749" t="s">
        <v>45</v>
      </c>
      <c r="AF1749" s="44">
        <v>39121311</v>
      </c>
      <c r="AG1749" s="18" t="s">
        <v>5486</v>
      </c>
      <c r="AH1749" s="18"/>
      <c r="AI1749" s="2" t="s">
        <v>48</v>
      </c>
      <c r="AJ1749" s="2" t="e">
        <f>VLOOKUP(A1749,'Classification Test Result'!$A$2:$D$2428,4,FALSE)</f>
        <v>#N/A</v>
      </c>
      <c r="AL1749" s="2">
        <f>_xlfn.XLOOKUP($A1749,Results!$A$2:$A$2256,Results!G$2:G$2256,"")</f>
        <v>336897</v>
      </c>
      <c r="AM1749" s="2" t="str">
        <f>_xlfn.XLOOKUP($A1749,Results!$A$2:$A$2256,Results!H$2:H$2256,"")</f>
        <v>EYS21</v>
      </c>
      <c r="AN1749" s="2" t="str">
        <f>_xlfn.XLOOKUP($A1749,Results!$A$2:$A$2256,Results!I$2:I$2256,"")</f>
        <v>APPLETON</v>
      </c>
      <c r="AO1749" s="2">
        <f>_xlfn.XLOOKUP($A1749,Results!$A$2:$A$2256,Results!J$2:J$2256,"")</f>
        <v>781381621014</v>
      </c>
      <c r="AP1749" s="2">
        <f>_xlfn.XLOOKUP($A1749,Results!$A$2:$A$2256,Results!K$2:K$2256,"")</f>
        <v>39121311</v>
      </c>
      <c r="AQ1749" s="2" t="str">
        <f>_xlfn.XLOOKUP($A1749,Results!$A$2:$A$2256,Results!L$2:L$2256,"")</f>
        <v>AK10077894</v>
      </c>
      <c r="AR1749" s="2">
        <f>_xlfn.XLOOKUP($A1749,Results!$A$2:$A$2256,Results!M$2:M$2256,"")</f>
        <v>379007</v>
      </c>
      <c r="AS1749" s="2" t="str">
        <f>_xlfn.XLOOKUP($A1749,Results!$A$2:$A$2256,Results!N$2:N$2256,"")</f>
        <v>APP EYS21 3/4 MALL COND SEAL</v>
      </c>
      <c r="AT1749" s="2" t="str">
        <f>_xlfn.XLOOKUP($A1749,Results!$A$2:$A$2256,Results!O$2:O$2256,"")</f>
        <v>APPLETON</v>
      </c>
      <c r="AU1749" s="2" t="str">
        <f>_xlfn.XLOOKUP($A1749,Results!$A$2:$A$2256,Results!P$2:P$2256,"")</f>
        <v>APP</v>
      </c>
      <c r="AV1749" s="2" t="str">
        <f>_xlfn.XLOOKUP($A1749,Results!$A$2:$A$2256,Results!Q$2:Q$2256,"")</f>
        <v>SINGLE_MATCH</v>
      </c>
      <c r="AW1749" s="2" t="str">
        <f>_xlfn.XLOOKUP($A1749,Results!$A$2:$A$2256,Results!R$2:R$2256,"")</f>
        <v>0.7539563079268361</v>
      </c>
      <c r="AX1749" s="2">
        <f>_xlfn.XLOOKUP($A1749,Results!$A$2:$A$2256,Results!S$2:S$2256,"")</f>
        <v>100</v>
      </c>
      <c r="AY1749" s="2">
        <f>_xlfn.XLOOKUP($A1749,Results!$A$2:$A$2256,Results!T$2:T$2256,"")</f>
        <v>100</v>
      </c>
      <c r="AZ1749" s="2">
        <f>_xlfn.XLOOKUP($A1749,Results!$A$2:$A$2256,Results!U$2:U$2256,"")</f>
        <v>100</v>
      </c>
      <c r="BA1749" s="2" t="str">
        <f>_xlfn.XLOOKUP($A1749,Results!$A$2:$A$2256,Results!V$2:V$2256,"")</f>
        <v>APPLETON</v>
      </c>
      <c r="BB1749" s="2">
        <f>_xlfn.XLOOKUP($A1749,Results!$A$2:$A$2256,Results!W$2:W$2256,"")</f>
        <v>89</v>
      </c>
      <c r="BC1749" s="2">
        <f>_xlfn.XLOOKUP($A1749,Results!$A$2:$A$2256,Results!X$2:X$2256,"")</f>
        <v>39121311</v>
      </c>
      <c r="BD1749" s="2">
        <f>_xlfn.XLOOKUP($A1749,Results!$A$2:$A$2256,Results!Y$2:Y$2256,"")</f>
        <v>89</v>
      </c>
      <c r="BE1749" s="2" t="b">
        <f>_xlfn.XLOOKUP($A1749,Results!$A$2:$A$2256,Results!Z$2:Z$2256,"")</f>
        <v>1</v>
      </c>
    </row>
    <row r="1750" spans="1:57" ht="38.25" customHeight="1" x14ac:dyDescent="0.3">
      <c r="A1750">
        <v>907427</v>
      </c>
      <c r="B1750">
        <v>281515</v>
      </c>
      <c r="C1750" t="s">
        <v>36</v>
      </c>
      <c r="D1750" t="s">
        <v>3739</v>
      </c>
      <c r="E1750" s="2" t="str">
        <f>VLOOKUP(F1750,'RPA Vendor Data '!F$1:$G$2418,2)</f>
        <v>REXEL USA, INC.</v>
      </c>
      <c r="F1750" s="2">
        <v>12873</v>
      </c>
      <c r="G1750" s="2">
        <v>1</v>
      </c>
      <c r="H1750" t="s">
        <v>5487</v>
      </c>
      <c r="I1750">
        <v>20</v>
      </c>
      <c r="J1750" t="s">
        <v>65</v>
      </c>
      <c r="K1750" t="s">
        <v>39</v>
      </c>
      <c r="L1750">
        <v>5.5129999999999999</v>
      </c>
      <c r="M1750" s="2" t="s">
        <v>1961</v>
      </c>
      <c r="N1750" s="9" t="s">
        <v>5488</v>
      </c>
      <c r="O1750">
        <v>31318</v>
      </c>
      <c r="P1750" t="s">
        <v>5489</v>
      </c>
      <c r="Q1750">
        <v>78138115685</v>
      </c>
      <c r="R1750">
        <v>110.26</v>
      </c>
      <c r="S1750" s="1">
        <v>45744.416812847223</v>
      </c>
      <c r="T1750" t="s">
        <v>42</v>
      </c>
      <c r="U1750" s="1">
        <v>45744.1875</v>
      </c>
      <c r="V1750" t="s">
        <v>43</v>
      </c>
      <c r="W1750" t="s">
        <v>36</v>
      </c>
      <c r="X1750">
        <v>0</v>
      </c>
      <c r="Y1750">
        <v>0</v>
      </c>
      <c r="Z1750">
        <v>5.5129999999999999</v>
      </c>
      <c r="AA1750" t="s">
        <v>36</v>
      </c>
      <c r="AB1750">
        <v>195</v>
      </c>
      <c r="AC1750" t="s">
        <v>1819</v>
      </c>
      <c r="AD1750" t="s">
        <v>1819</v>
      </c>
      <c r="AE1750" t="s">
        <v>45</v>
      </c>
      <c r="AF1750" s="44">
        <v>31162905</v>
      </c>
      <c r="AG1750" s="18" t="s">
        <v>5490</v>
      </c>
      <c r="AH1750" s="18"/>
      <c r="AI1750" s="2" t="s">
        <v>48</v>
      </c>
      <c r="AJ1750" s="2" t="e">
        <f>VLOOKUP(A1750,'Classification Test Result'!$A$2:$D$2428,4,FALSE)</f>
        <v>#N/A</v>
      </c>
      <c r="AL1750" s="2">
        <f>_xlfn.XLOOKUP($A1750,Results!$A$2:$A$2256,Results!G$2:G$2256,"")</f>
        <v>336878</v>
      </c>
      <c r="AM1750" s="2" t="str">
        <f>_xlfn.XLOOKUP($A1750,Results!$A$2:$A$2256,Results!H$2:H$2256,"")</f>
        <v>BH502</v>
      </c>
      <c r="AN1750" s="2" t="str">
        <f>_xlfn.XLOOKUP($A1750,Results!$A$2:$A$2256,Results!I$2:I$2256,"")</f>
        <v>APPLETON</v>
      </c>
      <c r="AO1750" s="2">
        <f>_xlfn.XLOOKUP($A1750,Results!$A$2:$A$2256,Results!J$2:J$2256,"")</f>
        <v>781381156851</v>
      </c>
      <c r="AP1750" s="2">
        <f>_xlfn.XLOOKUP($A1750,Results!$A$2:$A$2256,Results!K$2:K$2256,"")</f>
        <v>39131700</v>
      </c>
      <c r="AQ1750" s="2" t="str">
        <f>_xlfn.XLOOKUP($A1750,Results!$A$2:$A$2256,Results!L$2:L$2256,"")</f>
        <v>AK10077313</v>
      </c>
      <c r="AR1750" s="2">
        <f>_xlfn.XLOOKUP($A1750,Results!$A$2:$A$2256,Results!M$2:M$2256,"")</f>
        <v>911734</v>
      </c>
      <c r="AS1750" s="2" t="str">
        <f>_xlfn.XLOOKUP($A1750,Results!$A$2:$A$2256,Results!N$2:N$2256,"")</f>
        <v>APP BH-502 3/8-16 TAPPED BEAM CLAMP</v>
      </c>
      <c r="AT1750" s="2" t="str">
        <f>_xlfn.XLOOKUP($A1750,Results!$A$2:$A$2256,Results!O$2:O$2256,"")</f>
        <v>APPLETON</v>
      </c>
      <c r="AU1750" s="2" t="str">
        <f>_xlfn.XLOOKUP($A1750,Results!$A$2:$A$2256,Results!P$2:P$2256,"")</f>
        <v>APP</v>
      </c>
      <c r="AV1750" s="2" t="str">
        <f>_xlfn.XLOOKUP($A1750,Results!$A$2:$A$2256,Results!Q$2:Q$2256,"")</f>
        <v>SINGLE_MATCH</v>
      </c>
      <c r="AW1750" s="2" t="str">
        <f>_xlfn.XLOOKUP($A1750,Results!$A$2:$A$2256,Results!R$2:R$2256,"")</f>
        <v>0.9330706182646114</v>
      </c>
      <c r="AX1750" s="2">
        <f>_xlfn.XLOOKUP($A1750,Results!$A$2:$A$2256,Results!S$2:S$2256,"")</f>
        <v>100</v>
      </c>
      <c r="AY1750" s="2">
        <f>_xlfn.XLOOKUP($A1750,Results!$A$2:$A$2256,Results!T$2:T$2256,"")</f>
        <v>100</v>
      </c>
      <c r="AZ1750" s="2">
        <f>_xlfn.XLOOKUP($A1750,Results!$A$2:$A$2256,Results!U$2:U$2256,"")</f>
        <v>100</v>
      </c>
      <c r="BA1750" s="2" t="str">
        <f>_xlfn.XLOOKUP($A1750,Results!$A$2:$A$2256,Results!V$2:V$2256,"")</f>
        <v>APPLETON</v>
      </c>
      <c r="BB1750" s="2">
        <f>_xlfn.XLOOKUP($A1750,Results!$A$2:$A$2256,Results!W$2:W$2256,"")</f>
        <v>94</v>
      </c>
      <c r="BC1750" s="2">
        <f>_xlfn.XLOOKUP($A1750,Results!$A$2:$A$2256,Results!X$2:X$2256,"")</f>
        <v>39131700</v>
      </c>
      <c r="BD1750" s="2">
        <f>_xlfn.XLOOKUP($A1750,Results!$A$2:$A$2256,Results!Y$2:Y$2256,"")</f>
        <v>94</v>
      </c>
      <c r="BE1750" s="2" t="b">
        <f>_xlfn.XLOOKUP($A1750,Results!$A$2:$A$2256,Results!Z$2:Z$2256,"")</f>
        <v>1</v>
      </c>
    </row>
    <row r="1751" spans="1:57" ht="38.25" customHeight="1" x14ac:dyDescent="0.3">
      <c r="A1751">
        <v>907428</v>
      </c>
      <c r="B1751">
        <v>281596</v>
      </c>
      <c r="C1751" t="s">
        <v>36</v>
      </c>
      <c r="D1751" t="s">
        <v>600</v>
      </c>
      <c r="E1751" s="2" t="str">
        <f>VLOOKUP(F1751,'RPA Vendor Data '!F$1:$G$2418,2)</f>
        <v>VAN METER, INC.</v>
      </c>
      <c r="F1751" s="2">
        <v>13513</v>
      </c>
      <c r="G1751" s="2">
        <v>6</v>
      </c>
      <c r="H1751" t="s">
        <v>5492</v>
      </c>
      <c r="I1751">
        <v>4</v>
      </c>
      <c r="J1751" t="s">
        <v>65</v>
      </c>
      <c r="K1751" t="s">
        <v>39</v>
      </c>
      <c r="L1751">
        <v>11.57</v>
      </c>
      <c r="M1751" s="2" t="s">
        <v>1961</v>
      </c>
      <c r="N1751" s="9" t="s">
        <v>5493</v>
      </c>
      <c r="O1751" t="s">
        <v>36</v>
      </c>
      <c r="P1751" t="s">
        <v>36</v>
      </c>
      <c r="Q1751">
        <v>78138123412</v>
      </c>
      <c r="R1751">
        <v>46.28</v>
      </c>
      <c r="S1751" s="1">
        <v>45744.48152415509</v>
      </c>
      <c r="T1751" t="s">
        <v>42</v>
      </c>
      <c r="U1751" s="1">
        <v>45744.250694444447</v>
      </c>
      <c r="V1751" t="s">
        <v>43</v>
      </c>
      <c r="W1751" t="s">
        <v>36</v>
      </c>
      <c r="X1751">
        <v>6</v>
      </c>
      <c r="Y1751" t="s">
        <v>54</v>
      </c>
      <c r="Z1751" t="s">
        <v>36</v>
      </c>
      <c r="AA1751">
        <v>11.57</v>
      </c>
      <c r="AB1751" t="s">
        <v>36</v>
      </c>
      <c r="AC1751" t="s">
        <v>1819</v>
      </c>
      <c r="AD1751" t="s">
        <v>1819</v>
      </c>
      <c r="AE1751" t="s">
        <v>45</v>
      </c>
      <c r="AF1751" s="44">
        <v>39131707</v>
      </c>
      <c r="AG1751" s="18" t="s">
        <v>5494</v>
      </c>
      <c r="AH1751" s="18"/>
      <c r="AI1751" s="2" t="s">
        <v>48</v>
      </c>
      <c r="AJ1751" s="2" t="e">
        <f>VLOOKUP(A1751,'Classification Test Result'!$A$2:$D$2428,4,FALSE)</f>
        <v>#N/A</v>
      </c>
      <c r="AL1751" s="2">
        <f>_xlfn.XLOOKUP($A1751,Results!$A$2:$A$2256,Results!G$2:G$2256,"")</f>
        <v>336958</v>
      </c>
      <c r="AM1751" s="2" t="str">
        <f>_xlfn.XLOOKUP($A1751,Results!$A$2:$A$2256,Results!H$2:H$2256,"")</f>
        <v>UNF75NR</v>
      </c>
      <c r="AN1751" s="2" t="str">
        <f>_xlfn.XLOOKUP($A1751,Results!$A$2:$A$2256,Results!I$2:I$2256,"")</f>
        <v>APPLETON</v>
      </c>
      <c r="AO1751" s="2">
        <f>_xlfn.XLOOKUP($A1751,Results!$A$2:$A$2256,Results!J$2:J$2256,"")</f>
        <v>781381234122</v>
      </c>
      <c r="AP1751" s="2">
        <f>_xlfn.XLOOKUP($A1751,Results!$A$2:$A$2256,Results!K$2:K$2256,"")</f>
        <v>39131700</v>
      </c>
      <c r="AQ1751" s="2" t="str">
        <f>_xlfn.XLOOKUP($A1751,Results!$A$2:$A$2256,Results!L$2:L$2256,"")</f>
        <v>AK10079302</v>
      </c>
      <c r="AR1751" s="2">
        <f>_xlfn.XLOOKUP($A1751,Results!$A$2:$A$2256,Results!M$2:M$2256,"")</f>
        <v>24858</v>
      </c>
      <c r="AS1751" s="2" t="str">
        <f>_xlfn.XLOOKUP($A1751,Results!$A$2:$A$2256,Results!N$2:N$2256,"")</f>
        <v>APP UNF75NR 3/4 FEMALE UNION</v>
      </c>
      <c r="AT1751" s="2" t="str">
        <f>_xlfn.XLOOKUP($A1751,Results!$A$2:$A$2256,Results!O$2:O$2256,"")</f>
        <v>APPLETON</v>
      </c>
      <c r="AU1751" s="2" t="str">
        <f>_xlfn.XLOOKUP($A1751,Results!$A$2:$A$2256,Results!P$2:P$2256,"")</f>
        <v>APP</v>
      </c>
      <c r="AV1751" s="2" t="str">
        <f>_xlfn.XLOOKUP($A1751,Results!$A$2:$A$2256,Results!Q$2:Q$2256,"")</f>
        <v>SINGLE_MATCH</v>
      </c>
      <c r="AW1751" s="2" t="str">
        <f>_xlfn.XLOOKUP($A1751,Results!$A$2:$A$2256,Results!R$2:R$2256,"")</f>
        <v>0.9999992566432296</v>
      </c>
      <c r="AX1751" s="2">
        <f>_xlfn.XLOOKUP($A1751,Results!$A$2:$A$2256,Results!S$2:S$2256,"")</f>
        <v>100</v>
      </c>
      <c r="AY1751" s="2">
        <f>_xlfn.XLOOKUP($A1751,Results!$A$2:$A$2256,Results!T$2:T$2256,"")</f>
        <v>100</v>
      </c>
      <c r="AZ1751" s="2">
        <f>_xlfn.XLOOKUP($A1751,Results!$A$2:$A$2256,Results!U$2:U$2256,"")</f>
        <v>100</v>
      </c>
      <c r="BA1751" s="2" t="str">
        <f>_xlfn.XLOOKUP($A1751,Results!$A$2:$A$2256,Results!V$2:V$2256,"")</f>
        <v>APPLETON</v>
      </c>
      <c r="BB1751" s="2">
        <f>_xlfn.XLOOKUP($A1751,Results!$A$2:$A$2256,Results!W$2:W$2256,"")</f>
        <v>100</v>
      </c>
      <c r="BC1751" s="2">
        <f>_xlfn.XLOOKUP($A1751,Results!$A$2:$A$2256,Results!X$2:X$2256,"")</f>
        <v>39131700</v>
      </c>
      <c r="BD1751" s="2">
        <f>_xlfn.XLOOKUP($A1751,Results!$A$2:$A$2256,Results!Y$2:Y$2256,"")</f>
        <v>100</v>
      </c>
      <c r="BE1751" s="2" t="b">
        <f>_xlfn.XLOOKUP($A1751,Results!$A$2:$A$2256,Results!Z$2:Z$2256,"")</f>
        <v>1</v>
      </c>
    </row>
    <row r="1752" spans="1:57" ht="38.25" customHeight="1" x14ac:dyDescent="0.3">
      <c r="A1752">
        <v>907429</v>
      </c>
      <c r="B1752">
        <v>281596</v>
      </c>
      <c r="C1752" t="s">
        <v>36</v>
      </c>
      <c r="D1752" t="s">
        <v>600</v>
      </c>
      <c r="E1752" s="2" t="str">
        <f>VLOOKUP(F1752,'RPA Vendor Data '!F$1:$G$2418,2)</f>
        <v>VAN METER, INC.</v>
      </c>
      <c r="F1752" s="2">
        <v>13513</v>
      </c>
      <c r="G1752" s="2">
        <v>3</v>
      </c>
      <c r="H1752" t="s">
        <v>5498</v>
      </c>
      <c r="I1752">
        <v>1</v>
      </c>
      <c r="J1752" t="s">
        <v>65</v>
      </c>
      <c r="K1752" t="s">
        <v>39</v>
      </c>
      <c r="L1752">
        <v>7.74</v>
      </c>
      <c r="M1752" s="2" t="s">
        <v>1961</v>
      </c>
      <c r="N1752" s="9" t="s">
        <v>5499</v>
      </c>
      <c r="O1752" t="s">
        <v>36</v>
      </c>
      <c r="P1752" t="s">
        <v>36</v>
      </c>
      <c r="Q1752">
        <v>78138150669</v>
      </c>
      <c r="R1752">
        <v>7.74</v>
      </c>
      <c r="S1752" s="1">
        <v>45744.481465127312</v>
      </c>
      <c r="T1752" t="s">
        <v>42</v>
      </c>
      <c r="U1752" s="1">
        <v>45744.250694444447</v>
      </c>
      <c r="V1752" t="s">
        <v>43</v>
      </c>
      <c r="W1752" t="s">
        <v>36</v>
      </c>
      <c r="X1752">
        <v>3</v>
      </c>
      <c r="Y1752" t="s">
        <v>54</v>
      </c>
      <c r="Z1752" t="s">
        <v>36</v>
      </c>
      <c r="AA1752">
        <v>7.74</v>
      </c>
      <c r="AB1752" t="s">
        <v>36</v>
      </c>
      <c r="AC1752" t="s">
        <v>1819</v>
      </c>
      <c r="AD1752" t="s">
        <v>1819</v>
      </c>
      <c r="AE1752" t="s">
        <v>45</v>
      </c>
      <c r="AF1752" s="44">
        <v>39131708</v>
      </c>
      <c r="AG1752" s="18" t="s">
        <v>5500</v>
      </c>
      <c r="AH1752" s="18"/>
      <c r="AI1752" s="2" t="s">
        <v>48</v>
      </c>
      <c r="AJ1752" s="2" t="e">
        <f>VLOOKUP(A1752,'Classification Test Result'!$A$2:$D$2428,4,FALSE)</f>
        <v>#N/A</v>
      </c>
      <c r="AL1752" s="2">
        <f>_xlfn.XLOOKUP($A1752,Results!$A$2:$A$2256,Results!G$2:G$2256,"")</f>
        <v>0</v>
      </c>
      <c r="AM1752" s="2">
        <f>_xlfn.XLOOKUP($A1752,Results!$A$2:$A$2256,Results!H$2:H$2256,"")</f>
        <v>0</v>
      </c>
      <c r="AN1752" s="2">
        <f>_xlfn.XLOOKUP($A1752,Results!$A$2:$A$2256,Results!I$2:I$2256,"")</f>
        <v>0</v>
      </c>
      <c r="AO1752" s="2">
        <f>_xlfn.XLOOKUP($A1752,Results!$A$2:$A$2256,Results!J$2:J$2256,"")</f>
        <v>0</v>
      </c>
      <c r="AP1752" s="2">
        <f>_xlfn.XLOOKUP($A1752,Results!$A$2:$A$2256,Results!K$2:K$2256,"")</f>
        <v>0</v>
      </c>
      <c r="AQ1752" s="2">
        <f>_xlfn.XLOOKUP($A1752,Results!$A$2:$A$2256,Results!L$2:L$2256,"")</f>
        <v>0</v>
      </c>
      <c r="AR1752" s="2">
        <f>_xlfn.XLOOKUP($A1752,Results!$A$2:$A$2256,Results!M$2:M$2256,"")</f>
        <v>0</v>
      </c>
      <c r="AS1752" s="2">
        <f>_xlfn.XLOOKUP($A1752,Results!$A$2:$A$2256,Results!N$2:N$2256,"")</f>
        <v>0</v>
      </c>
      <c r="AT1752" s="2" t="str">
        <f>_xlfn.XLOOKUP($A1752,Results!$A$2:$A$2256,Results!O$2:O$2256,"")</f>
        <v>APPLETON</v>
      </c>
      <c r="AU1752" s="2" t="str">
        <f>_xlfn.XLOOKUP($A1752,Results!$A$2:$A$2256,Results!P$2:P$2256,"")</f>
        <v>APP</v>
      </c>
      <c r="AV1752" s="2" t="str">
        <f>_xlfn.XLOOKUP($A1752,Results!$A$2:$A$2256,Results!Q$2:Q$2256,"")</f>
        <v>SINGLE_MATCH</v>
      </c>
      <c r="AW1752" s="2">
        <f>_xlfn.XLOOKUP($A1752,Results!$A$2:$A$2256,Results!R$2:R$2256,"")</f>
        <v>0</v>
      </c>
      <c r="AX1752" s="2">
        <f>_xlfn.XLOOKUP($A1752,Results!$A$2:$A$2256,Results!S$2:S$2256,"")</f>
        <v>0</v>
      </c>
      <c r="AY1752" s="2">
        <f>_xlfn.XLOOKUP($A1752,Results!$A$2:$A$2256,Results!T$2:T$2256,"")</f>
        <v>60</v>
      </c>
      <c r="AZ1752" s="2">
        <f>_xlfn.XLOOKUP($A1752,Results!$A$2:$A$2256,Results!U$2:U$2256,"")</f>
        <v>0</v>
      </c>
      <c r="BA1752" s="2" t="str">
        <f>_xlfn.XLOOKUP($A1752,Results!$A$2:$A$2256,Results!V$2:V$2256,"")</f>
        <v>APPLETON</v>
      </c>
      <c r="BB1752" s="2">
        <f>_xlfn.XLOOKUP($A1752,Results!$A$2:$A$2256,Results!W$2:W$2256,"")</f>
        <v>92</v>
      </c>
      <c r="BC1752" s="2">
        <f>_xlfn.XLOOKUP($A1752,Results!$A$2:$A$2256,Results!X$2:X$2256,"")</f>
        <v>39131708</v>
      </c>
      <c r="BD1752" s="2">
        <f>_xlfn.XLOOKUP($A1752,Results!$A$2:$A$2256,Results!Y$2:Y$2256,"")</f>
        <v>92</v>
      </c>
      <c r="BE1752" s="2" t="b">
        <f>_xlfn.XLOOKUP($A1752,Results!$A$2:$A$2256,Results!Z$2:Z$2256,"")</f>
        <v>1</v>
      </c>
    </row>
    <row r="1753" spans="1:57" ht="38.25" customHeight="1" x14ac:dyDescent="0.3">
      <c r="A1753">
        <v>907430</v>
      </c>
      <c r="B1753">
        <v>281596</v>
      </c>
      <c r="C1753" t="s">
        <v>36</v>
      </c>
      <c r="D1753" t="s">
        <v>600</v>
      </c>
      <c r="E1753" s="2" t="str">
        <f>VLOOKUP(F1753,'RPA Vendor Data '!F$1:$G$2418,2)</f>
        <v>VAN METER, INC.</v>
      </c>
      <c r="F1753" s="2">
        <v>13513</v>
      </c>
      <c r="G1753" s="2">
        <v>2</v>
      </c>
      <c r="H1753" t="s">
        <v>5501</v>
      </c>
      <c r="I1753">
        <v>4</v>
      </c>
      <c r="J1753" t="s">
        <v>65</v>
      </c>
      <c r="K1753" t="s">
        <v>39</v>
      </c>
      <c r="L1753">
        <v>14.46</v>
      </c>
      <c r="M1753" s="2" t="s">
        <v>1961</v>
      </c>
      <c r="N1753" s="9" t="s">
        <v>5502</v>
      </c>
      <c r="O1753" t="s">
        <v>36</v>
      </c>
      <c r="P1753" t="s">
        <v>5503</v>
      </c>
      <c r="Q1753">
        <v>78138113512</v>
      </c>
      <c r="R1753">
        <v>57.84</v>
      </c>
      <c r="S1753" s="1">
        <v>45744.481508136567</v>
      </c>
      <c r="T1753" t="s">
        <v>42</v>
      </c>
      <c r="U1753" s="1">
        <v>45744.25</v>
      </c>
      <c r="V1753" t="s">
        <v>43</v>
      </c>
      <c r="W1753" t="s">
        <v>36</v>
      </c>
      <c r="X1753">
        <v>2</v>
      </c>
      <c r="Y1753" t="s">
        <v>54</v>
      </c>
      <c r="Z1753" t="s">
        <v>36</v>
      </c>
      <c r="AA1753">
        <v>14.46</v>
      </c>
      <c r="AB1753" t="s">
        <v>36</v>
      </c>
      <c r="AC1753" t="s">
        <v>1819</v>
      </c>
      <c r="AD1753" t="s">
        <v>1819</v>
      </c>
      <c r="AE1753" t="s">
        <v>45</v>
      </c>
      <c r="AF1753" s="44">
        <v>39121311</v>
      </c>
      <c r="AG1753" s="18" t="s">
        <v>5504</v>
      </c>
      <c r="AH1753" s="18"/>
      <c r="AI1753" s="2" t="s">
        <v>48</v>
      </c>
      <c r="AJ1753" s="2" t="e">
        <f>VLOOKUP(A1753,'Classification Test Result'!$A$2:$D$2428,4,FALSE)</f>
        <v>#N/A</v>
      </c>
      <c r="AL1753" s="2">
        <f>_xlfn.XLOOKUP($A1753,Results!$A$2:$A$2256,Results!G$2:G$2256,"")</f>
        <v>336879</v>
      </c>
      <c r="AM1753" s="2" t="str">
        <f>_xlfn.XLOOKUP($A1753,Results!$A$2:$A$2256,Results!H$2:H$2256,"")</f>
        <v>EYF75</v>
      </c>
      <c r="AN1753" s="2" t="str">
        <f>_xlfn.XLOOKUP($A1753,Results!$A$2:$A$2256,Results!I$2:I$2256,"")</f>
        <v>APPLETON</v>
      </c>
      <c r="AO1753" s="2">
        <f>_xlfn.XLOOKUP($A1753,Results!$A$2:$A$2256,Results!J$2:J$2256,"")</f>
        <v>781381135122</v>
      </c>
      <c r="AP1753" s="2">
        <f>_xlfn.XLOOKUP($A1753,Results!$A$2:$A$2256,Results!K$2:K$2256,"")</f>
        <v>39121311</v>
      </c>
      <c r="AQ1753" s="2" t="str">
        <f>_xlfn.XLOOKUP($A1753,Results!$A$2:$A$2256,Results!L$2:L$2256,"")</f>
        <v>AK10077881</v>
      </c>
      <c r="AR1753" s="2">
        <f>_xlfn.XLOOKUP($A1753,Results!$A$2:$A$2256,Results!M$2:M$2256,"")</f>
        <v>426327</v>
      </c>
      <c r="AS1753" s="2" t="str">
        <f>_xlfn.XLOOKUP($A1753,Results!$A$2:$A$2256,Results!N$2:N$2256,"")</f>
        <v>APP EYF-75 3/4 MALL COND SEAL</v>
      </c>
      <c r="AT1753" s="2" t="str">
        <f>_xlfn.XLOOKUP($A1753,Results!$A$2:$A$2256,Results!O$2:O$2256,"")</f>
        <v>APPLETON</v>
      </c>
      <c r="AU1753" s="2" t="str">
        <f>_xlfn.XLOOKUP($A1753,Results!$A$2:$A$2256,Results!P$2:P$2256,"")</f>
        <v>APP</v>
      </c>
      <c r="AV1753" s="2" t="str">
        <f>_xlfn.XLOOKUP($A1753,Results!$A$2:$A$2256,Results!Q$2:Q$2256,"")</f>
        <v>SINGLE_MATCH</v>
      </c>
      <c r="AW1753" s="2" t="str">
        <f>_xlfn.XLOOKUP($A1753,Results!$A$2:$A$2256,Results!R$2:R$2256,"")</f>
        <v>0.9999989898347227</v>
      </c>
      <c r="AX1753" s="2">
        <f>_xlfn.XLOOKUP($A1753,Results!$A$2:$A$2256,Results!S$2:S$2256,"")</f>
        <v>100</v>
      </c>
      <c r="AY1753" s="2">
        <f>_xlfn.XLOOKUP($A1753,Results!$A$2:$A$2256,Results!T$2:T$2256,"")</f>
        <v>100</v>
      </c>
      <c r="AZ1753" s="2">
        <f>_xlfn.XLOOKUP($A1753,Results!$A$2:$A$2256,Results!U$2:U$2256,"")</f>
        <v>100</v>
      </c>
      <c r="BA1753" s="2" t="str">
        <f>_xlfn.XLOOKUP($A1753,Results!$A$2:$A$2256,Results!V$2:V$2256,"")</f>
        <v>APPLETON</v>
      </c>
      <c r="BB1753" s="2">
        <f>_xlfn.XLOOKUP($A1753,Results!$A$2:$A$2256,Results!W$2:W$2256,"")</f>
        <v>100</v>
      </c>
      <c r="BC1753" s="2">
        <f>_xlfn.XLOOKUP($A1753,Results!$A$2:$A$2256,Results!X$2:X$2256,"")</f>
        <v>39121311</v>
      </c>
      <c r="BD1753" s="2">
        <f>_xlfn.XLOOKUP($A1753,Results!$A$2:$A$2256,Results!Y$2:Y$2256,"")</f>
        <v>100</v>
      </c>
      <c r="BE1753" s="2" t="b">
        <f>_xlfn.XLOOKUP($A1753,Results!$A$2:$A$2256,Results!Z$2:Z$2256,"")</f>
        <v>1</v>
      </c>
    </row>
    <row r="1754" spans="1:57" ht="38.25" customHeight="1" x14ac:dyDescent="0.3">
      <c r="A1754">
        <v>907431</v>
      </c>
      <c r="B1754">
        <v>281596</v>
      </c>
      <c r="C1754" t="s">
        <v>36</v>
      </c>
      <c r="D1754" t="s">
        <v>600</v>
      </c>
      <c r="E1754" s="2" t="str">
        <f>VLOOKUP(F1754,'RPA Vendor Data '!F$1:$G$2418,2)</f>
        <v>VAN METER, INC.</v>
      </c>
      <c r="F1754" s="2">
        <v>13513</v>
      </c>
      <c r="G1754" s="2">
        <v>5</v>
      </c>
      <c r="H1754" t="s">
        <v>5506</v>
      </c>
      <c r="I1754">
        <v>1</v>
      </c>
      <c r="J1754" t="s">
        <v>65</v>
      </c>
      <c r="K1754" t="s">
        <v>39</v>
      </c>
      <c r="L1754">
        <v>16.54</v>
      </c>
      <c r="M1754" s="2" t="s">
        <v>1961</v>
      </c>
      <c r="N1754" s="9" t="s">
        <v>5507</v>
      </c>
      <c r="O1754" t="s">
        <v>36</v>
      </c>
      <c r="P1754" t="s">
        <v>36</v>
      </c>
      <c r="Q1754">
        <v>78138129365</v>
      </c>
      <c r="R1754">
        <v>16.54</v>
      </c>
      <c r="S1754" s="1">
        <v>45744.481516006941</v>
      </c>
      <c r="T1754" t="s">
        <v>42</v>
      </c>
      <c r="U1754" s="1">
        <v>45744.250694444447</v>
      </c>
      <c r="V1754" t="s">
        <v>43</v>
      </c>
      <c r="W1754" t="s">
        <v>36</v>
      </c>
      <c r="X1754">
        <v>5</v>
      </c>
      <c r="Y1754" t="s">
        <v>54</v>
      </c>
      <c r="Z1754" t="s">
        <v>36</v>
      </c>
      <c r="AA1754">
        <v>16.54</v>
      </c>
      <c r="AB1754" t="s">
        <v>36</v>
      </c>
      <c r="AC1754" t="s">
        <v>1819</v>
      </c>
      <c r="AD1754" t="s">
        <v>1819</v>
      </c>
      <c r="AE1754" t="s">
        <v>45</v>
      </c>
      <c r="AF1754" s="44">
        <v>39131717</v>
      </c>
      <c r="AG1754" s="18" t="s">
        <v>5508</v>
      </c>
      <c r="AH1754" s="18"/>
      <c r="AI1754" s="2" t="s">
        <v>48</v>
      </c>
      <c r="AJ1754" s="2" t="e">
        <f>VLOOKUP(A1754,'Classification Test Result'!$A$2:$D$2428,4,FALSE)</f>
        <v>#N/A</v>
      </c>
      <c r="AL1754" s="2">
        <f>_xlfn.XLOOKUP($A1754,Results!$A$2:$A$2256,Results!G$2:G$2256,"")</f>
        <v>336964</v>
      </c>
      <c r="AM1754" s="2" t="str">
        <f>_xlfn.XLOOKUP($A1754,Results!$A$2:$A$2256,Results!H$2:H$2256,"")</f>
        <v>ELBY75</v>
      </c>
      <c r="AN1754" s="2" t="str">
        <f>_xlfn.XLOOKUP($A1754,Results!$A$2:$A$2256,Results!I$2:I$2256,"")</f>
        <v>APPLETON</v>
      </c>
      <c r="AO1754" s="2">
        <f>_xlfn.XLOOKUP($A1754,Results!$A$2:$A$2256,Results!J$2:J$2256,"")</f>
        <v>781381293655</v>
      </c>
      <c r="AP1754" s="2">
        <f>_xlfn.XLOOKUP($A1754,Results!$A$2:$A$2256,Results!K$2:K$2256,"")</f>
        <v>39131717</v>
      </c>
      <c r="AQ1754" s="2" t="str">
        <f>_xlfn.XLOOKUP($A1754,Results!$A$2:$A$2256,Results!L$2:L$2256,"")</f>
        <v>AK10077775</v>
      </c>
      <c r="AR1754" s="2">
        <f>_xlfn.XLOOKUP($A1754,Results!$A$2:$A$2256,Results!M$2:M$2256,"")</f>
        <v>798253</v>
      </c>
      <c r="AS1754" s="2" t="str">
        <f>_xlfn.XLOOKUP($A1754,Results!$A$2:$A$2256,Results!N$2:N$2256,"")</f>
        <v>APP ELBY-75 3/4 90D CAPPED ELL</v>
      </c>
      <c r="AT1754" s="2" t="str">
        <f>_xlfn.XLOOKUP($A1754,Results!$A$2:$A$2256,Results!O$2:O$2256,"")</f>
        <v>APPLETON</v>
      </c>
      <c r="AU1754" s="2" t="str">
        <f>_xlfn.XLOOKUP($A1754,Results!$A$2:$A$2256,Results!P$2:P$2256,"")</f>
        <v>APP</v>
      </c>
      <c r="AV1754" s="2" t="str">
        <f>_xlfn.XLOOKUP($A1754,Results!$A$2:$A$2256,Results!Q$2:Q$2256,"")</f>
        <v>SINGLE_MATCH</v>
      </c>
      <c r="AW1754" s="2" t="str">
        <f>_xlfn.XLOOKUP($A1754,Results!$A$2:$A$2256,Results!R$2:R$2256,"")</f>
        <v>0.9999945200580437</v>
      </c>
      <c r="AX1754" s="2">
        <f>_xlfn.XLOOKUP($A1754,Results!$A$2:$A$2256,Results!S$2:S$2256,"")</f>
        <v>100</v>
      </c>
      <c r="AY1754" s="2">
        <f>_xlfn.XLOOKUP($A1754,Results!$A$2:$A$2256,Results!T$2:T$2256,"")</f>
        <v>100</v>
      </c>
      <c r="AZ1754" s="2">
        <f>_xlfn.XLOOKUP($A1754,Results!$A$2:$A$2256,Results!U$2:U$2256,"")</f>
        <v>100</v>
      </c>
      <c r="BA1754" s="2" t="str">
        <f>_xlfn.XLOOKUP($A1754,Results!$A$2:$A$2256,Results!V$2:V$2256,"")</f>
        <v>APPLETON</v>
      </c>
      <c r="BB1754" s="2">
        <f>_xlfn.XLOOKUP($A1754,Results!$A$2:$A$2256,Results!W$2:W$2256,"")</f>
        <v>100</v>
      </c>
      <c r="BC1754" s="2">
        <f>_xlfn.XLOOKUP($A1754,Results!$A$2:$A$2256,Results!X$2:X$2256,"")</f>
        <v>39131717</v>
      </c>
      <c r="BD1754" s="2">
        <f>_xlfn.XLOOKUP($A1754,Results!$A$2:$A$2256,Results!Y$2:Y$2256,"")</f>
        <v>100</v>
      </c>
      <c r="BE1754" s="2" t="b">
        <f>_xlfn.XLOOKUP($A1754,Results!$A$2:$A$2256,Results!Z$2:Z$2256,"")</f>
        <v>1</v>
      </c>
    </row>
    <row r="1755" spans="1:57" ht="38.25" customHeight="1" x14ac:dyDescent="0.3">
      <c r="A1755">
        <v>907432</v>
      </c>
      <c r="B1755">
        <v>281596</v>
      </c>
      <c r="C1755" t="s">
        <v>36</v>
      </c>
      <c r="D1755" t="s">
        <v>600</v>
      </c>
      <c r="E1755" s="2" t="str">
        <f>VLOOKUP(F1755,'RPA Vendor Data '!F$1:$G$2418,2)</f>
        <v>VAN METER, INC.</v>
      </c>
      <c r="F1755" s="2">
        <v>13513</v>
      </c>
      <c r="G1755" s="2">
        <v>4</v>
      </c>
      <c r="H1755" t="s">
        <v>5512</v>
      </c>
      <c r="I1755">
        <v>1</v>
      </c>
      <c r="J1755" t="s">
        <v>65</v>
      </c>
      <c r="K1755" t="s">
        <v>39</v>
      </c>
      <c r="L1755">
        <v>4.3899999999999997</v>
      </c>
      <c r="M1755" s="2" t="s">
        <v>1961</v>
      </c>
      <c r="N1755" s="9" t="s">
        <v>5513</v>
      </c>
      <c r="O1755" t="s">
        <v>36</v>
      </c>
      <c r="P1755" t="s">
        <v>36</v>
      </c>
      <c r="Q1755">
        <v>78138116744</v>
      </c>
      <c r="R1755">
        <v>4.3899999999999997</v>
      </c>
      <c r="S1755" s="1">
        <v>45744.481539814813</v>
      </c>
      <c r="T1755" t="s">
        <v>42</v>
      </c>
      <c r="U1755" s="1">
        <v>45744.250694444447</v>
      </c>
      <c r="V1755" t="s">
        <v>43</v>
      </c>
      <c r="W1755" t="s">
        <v>36</v>
      </c>
      <c r="X1755">
        <v>4</v>
      </c>
      <c r="Y1755" t="s">
        <v>54</v>
      </c>
      <c r="Z1755" t="s">
        <v>36</v>
      </c>
      <c r="AA1755">
        <v>4.3899999999999997</v>
      </c>
      <c r="AB1755" t="s">
        <v>36</v>
      </c>
      <c r="AC1755" t="s">
        <v>1819</v>
      </c>
      <c r="AD1755" t="s">
        <v>1819</v>
      </c>
      <c r="AE1755" t="s">
        <v>45</v>
      </c>
      <c r="AF1755" s="44">
        <v>39131708</v>
      </c>
      <c r="AG1755" s="18" t="s">
        <v>5514</v>
      </c>
      <c r="AH1755" s="18"/>
      <c r="AI1755" s="2" t="s">
        <v>48</v>
      </c>
      <c r="AJ1755" s="2" t="e">
        <f>VLOOKUP(A1755,'Classification Test Result'!$A$2:$D$2428,4,FALSE)</f>
        <v>#N/A</v>
      </c>
      <c r="AL1755" s="2">
        <f>_xlfn.XLOOKUP($A1755,Results!$A$2:$A$2256,Results!G$2:G$2256,"")</f>
        <v>336948</v>
      </c>
      <c r="AM1755" s="2" t="str">
        <f>_xlfn.XLOOKUP($A1755,Results!$A$2:$A$2256,Results!H$2:H$2256,"")</f>
        <v>APP270IG</v>
      </c>
      <c r="AN1755" s="2" t="str">
        <f>_xlfn.XLOOKUP($A1755,Results!$A$2:$A$2256,Results!I$2:I$2256,"")</f>
        <v>APPLETON</v>
      </c>
      <c r="AO1755" s="2">
        <f>_xlfn.XLOOKUP($A1755,Results!$A$2:$A$2256,Results!J$2:J$2256,"")</f>
        <v>781381167444</v>
      </c>
      <c r="AP1755" s="2">
        <f>_xlfn.XLOOKUP($A1755,Results!$A$2:$A$2256,Results!K$2:K$2256,"")</f>
        <v>39131700</v>
      </c>
      <c r="AQ1755" s="2" t="str">
        <f>_xlfn.XLOOKUP($A1755,Results!$A$2:$A$2256,Results!L$2:L$2256,"")</f>
        <v>AK10077223</v>
      </c>
      <c r="AR1755" s="2">
        <f>_xlfn.XLOOKUP($A1755,Results!$A$2:$A$2256,Results!M$2:M$2256,"")</f>
        <v>474090</v>
      </c>
      <c r="AS1755" s="2" t="str">
        <f>_xlfn.XLOOKUP($A1755,Results!$A$2:$A$2256,Results!N$2:N$2256,"")</f>
        <v>APP APP270IG FM7 COVER&amp;FIP GSKT</v>
      </c>
      <c r="AT1755" s="2" t="str">
        <f>_xlfn.XLOOKUP($A1755,Results!$A$2:$A$2256,Results!O$2:O$2256,"")</f>
        <v>APPLETON</v>
      </c>
      <c r="AU1755" s="2" t="str">
        <f>_xlfn.XLOOKUP($A1755,Results!$A$2:$A$2256,Results!P$2:P$2256,"")</f>
        <v>APP</v>
      </c>
      <c r="AV1755" s="2" t="str">
        <f>_xlfn.XLOOKUP($A1755,Results!$A$2:$A$2256,Results!Q$2:Q$2256,"")</f>
        <v>SINGLE_MATCH</v>
      </c>
      <c r="AW1755" s="2" t="str">
        <f>_xlfn.XLOOKUP($A1755,Results!$A$2:$A$2256,Results!R$2:R$2256,"")</f>
        <v>0.6973495249312774</v>
      </c>
      <c r="AX1755" s="2">
        <f>_xlfn.XLOOKUP($A1755,Results!$A$2:$A$2256,Results!S$2:S$2256,"")</f>
        <v>100</v>
      </c>
      <c r="AY1755" s="2">
        <f>_xlfn.XLOOKUP($A1755,Results!$A$2:$A$2256,Results!T$2:T$2256,"")</f>
        <v>100</v>
      </c>
      <c r="AZ1755" s="2">
        <f>_xlfn.XLOOKUP($A1755,Results!$A$2:$A$2256,Results!U$2:U$2256,"")</f>
        <v>100</v>
      </c>
      <c r="BA1755" s="2" t="str">
        <f>_xlfn.XLOOKUP($A1755,Results!$A$2:$A$2256,Results!V$2:V$2256,"")</f>
        <v>APPLETON</v>
      </c>
      <c r="BB1755" s="2">
        <f>_xlfn.XLOOKUP($A1755,Results!$A$2:$A$2256,Results!W$2:W$2256,"")</f>
        <v>77</v>
      </c>
      <c r="BC1755" s="2">
        <f>_xlfn.XLOOKUP($A1755,Results!$A$2:$A$2256,Results!X$2:X$2256,"")</f>
        <v>39131700</v>
      </c>
      <c r="BD1755" s="2">
        <f>_xlfn.XLOOKUP($A1755,Results!$A$2:$A$2256,Results!Y$2:Y$2256,"")</f>
        <v>77</v>
      </c>
      <c r="BE1755" s="2" t="b">
        <f>_xlfn.XLOOKUP($A1755,Results!$A$2:$A$2256,Results!Z$2:Z$2256,"")</f>
        <v>1</v>
      </c>
    </row>
    <row r="1756" spans="1:57" ht="38.25" customHeight="1" x14ac:dyDescent="0.3">
      <c r="A1756">
        <v>907433</v>
      </c>
      <c r="B1756">
        <v>281886</v>
      </c>
      <c r="C1756" t="s">
        <v>36</v>
      </c>
      <c r="D1756" t="s">
        <v>591</v>
      </c>
      <c r="E1756" s="2" t="str">
        <f>VLOOKUP(F1756,'RPA Vendor Data '!F$1:$G$2418,2)</f>
        <v>DOMINION ELECTRIC SUPPLY</v>
      </c>
      <c r="F1756" s="2">
        <v>11048</v>
      </c>
      <c r="G1756" s="2">
        <v>7</v>
      </c>
      <c r="H1756" t="s">
        <v>5516</v>
      </c>
      <c r="I1756">
        <v>1</v>
      </c>
      <c r="J1756" t="s">
        <v>389</v>
      </c>
      <c r="K1756" t="s">
        <v>58</v>
      </c>
      <c r="L1756">
        <v>2667.41</v>
      </c>
      <c r="M1756" s="2" t="s">
        <v>5517</v>
      </c>
      <c r="N1756" s="9" t="s">
        <v>5518</v>
      </c>
      <c r="O1756" t="s">
        <v>36</v>
      </c>
      <c r="P1756" t="s">
        <v>5519</v>
      </c>
      <c r="Q1756" t="s">
        <v>36</v>
      </c>
      <c r="R1756">
        <v>26.67</v>
      </c>
      <c r="S1756" s="1">
        <v>45744.667962615742</v>
      </c>
      <c r="T1756" t="s">
        <v>42</v>
      </c>
      <c r="U1756" s="1">
        <v>45744.448611111111</v>
      </c>
      <c r="V1756" t="s">
        <v>43</v>
      </c>
      <c r="W1756" t="s">
        <v>36</v>
      </c>
      <c r="X1756">
        <v>7</v>
      </c>
      <c r="Y1756" t="s">
        <v>158</v>
      </c>
      <c r="Z1756">
        <v>2667.41</v>
      </c>
      <c r="AA1756">
        <v>2667.41</v>
      </c>
      <c r="AB1756">
        <v>191</v>
      </c>
      <c r="AC1756" t="s">
        <v>5520</v>
      </c>
      <c r="AD1756" t="s">
        <v>5520</v>
      </c>
      <c r="AE1756" t="s">
        <v>45</v>
      </c>
      <c r="AF1756" s="44">
        <v>39131706</v>
      </c>
      <c r="AG1756" s="18" t="s">
        <v>5521</v>
      </c>
      <c r="AH1756" s="18"/>
      <c r="AI1756" s="2" t="s">
        <v>48</v>
      </c>
      <c r="AJ1756" s="2" t="e">
        <f>VLOOKUP(A1756,'Classification Test Result'!$A$2:$D$2428,4,FALSE)</f>
        <v>#N/A</v>
      </c>
      <c r="AL1756" s="2">
        <f>_xlfn.XLOOKUP($A1756,Results!$A$2:$A$2256,Results!G$2:G$2256,"")</f>
        <v>233197</v>
      </c>
      <c r="AM1756" s="2" t="str">
        <f>_xlfn.XLOOKUP($A1756,Results!$A$2:$A$2256,Results!H$2:H$2256,"")</f>
        <v>STR15090</v>
      </c>
      <c r="AN1756" s="2" t="str">
        <f>_xlfn.XLOOKUP($A1756,Results!$A$2:$A$2256,Results!I$2:I$2256,"")</f>
        <v>AMERICAN FITTINGS CORPORATION</v>
      </c>
      <c r="AO1756" s="2">
        <f>_xlfn.XLOOKUP($A1756,Results!$A$2:$A$2256,Results!J$2:J$2256,"")</f>
        <v>662364315093</v>
      </c>
      <c r="AP1756" s="2">
        <f>_xlfn.XLOOKUP($A1756,Results!$A$2:$A$2256,Results!K$2:K$2256,"")</f>
        <v>39121420</v>
      </c>
      <c r="AQ1756" s="2">
        <f>_xlfn.XLOOKUP($A1756,Results!$A$2:$A$2256,Results!L$2:L$2256,"")</f>
        <v>0</v>
      </c>
      <c r="AR1756" s="2">
        <f>_xlfn.XLOOKUP($A1756,Results!$A$2:$A$2256,Results!M$2:M$2256,"")</f>
        <v>376537</v>
      </c>
      <c r="AS1756" s="2" t="str">
        <f>_xlfn.XLOOKUP($A1756,Results!$A$2:$A$2256,Results!N$2:N$2256,"")</f>
        <v>AMFI STR15090 1-1/2 90D L/T CONN</v>
      </c>
      <c r="AT1756" s="2" t="str">
        <f>_xlfn.XLOOKUP($A1756,Results!$A$2:$A$2256,Results!O$2:O$2256,"")</f>
        <v>AMERICAN FITTINGS CORPORATION</v>
      </c>
      <c r="AU1756" s="2" t="str">
        <f>_xlfn.XLOOKUP($A1756,Results!$A$2:$A$2256,Results!P$2:P$2256,"")</f>
        <v>AMFICO</v>
      </c>
      <c r="AV1756" s="2" t="str">
        <f>_xlfn.XLOOKUP($A1756,Results!$A$2:$A$2256,Results!Q$2:Q$2256,"")</f>
        <v>MULTIPLE_MATCHES_ONE_VALID</v>
      </c>
      <c r="AW1756" s="2" t="str">
        <f>_xlfn.XLOOKUP($A1756,Results!$A$2:$A$2256,Results!R$2:R$2256,"")</f>
        <v>0.7989782784813266</v>
      </c>
      <c r="AX1756" s="2">
        <f>_xlfn.XLOOKUP($A1756,Results!$A$2:$A$2256,Results!S$2:S$2256,"")</f>
        <v>100</v>
      </c>
      <c r="AY1756" s="2">
        <f>_xlfn.XLOOKUP($A1756,Results!$A$2:$A$2256,Results!T$2:T$2256,"")</f>
        <v>100</v>
      </c>
      <c r="AZ1756" s="2">
        <f>_xlfn.XLOOKUP($A1756,Results!$A$2:$A$2256,Results!U$2:U$2256,"")</f>
        <v>100</v>
      </c>
      <c r="BA1756" s="2" t="str">
        <f>_xlfn.XLOOKUP($A1756,Results!$A$2:$A$2256,Results!V$2:V$2256,"")</f>
        <v>AMERICAN FITTINGS CORPORATION</v>
      </c>
      <c r="BB1756" s="2">
        <f>_xlfn.XLOOKUP($A1756,Results!$A$2:$A$2256,Results!W$2:W$2256,"")</f>
        <v>83</v>
      </c>
      <c r="BC1756" s="2">
        <f>_xlfn.XLOOKUP($A1756,Results!$A$2:$A$2256,Results!X$2:X$2256,"")</f>
        <v>39120000</v>
      </c>
      <c r="BD1756" s="2">
        <f>_xlfn.XLOOKUP($A1756,Results!$A$2:$A$2256,Results!Y$2:Y$2256,"")</f>
        <v>83</v>
      </c>
      <c r="BE1756" s="2" t="b">
        <f>_xlfn.XLOOKUP($A1756,Results!$A$2:$A$2256,Results!Z$2:Z$2256,"")</f>
        <v>1</v>
      </c>
    </row>
    <row r="1757" spans="1:57" ht="38.25" customHeight="1" x14ac:dyDescent="0.3">
      <c r="A1757">
        <v>907434</v>
      </c>
      <c r="B1757">
        <v>281886</v>
      </c>
      <c r="C1757" t="s">
        <v>36</v>
      </c>
      <c r="D1757" t="s">
        <v>591</v>
      </c>
      <c r="E1757" s="2" t="str">
        <f>VLOOKUP(F1757,'RPA Vendor Data '!F$1:$G$2418,2)</f>
        <v>DOMINION ELECTRIC SUPPLY</v>
      </c>
      <c r="F1757" s="2">
        <v>11048</v>
      </c>
      <c r="G1757" s="2">
        <v>6</v>
      </c>
      <c r="H1757" t="s">
        <v>5522</v>
      </c>
      <c r="I1757">
        <v>2</v>
      </c>
      <c r="J1757" t="s">
        <v>389</v>
      </c>
      <c r="K1757" t="s">
        <v>58</v>
      </c>
      <c r="L1757">
        <v>1624.96</v>
      </c>
      <c r="M1757" s="2" t="s">
        <v>5517</v>
      </c>
      <c r="N1757" s="9" t="s">
        <v>5523</v>
      </c>
      <c r="O1757" t="s">
        <v>36</v>
      </c>
      <c r="P1757" t="s">
        <v>5524</v>
      </c>
      <c r="Q1757" t="s">
        <v>36</v>
      </c>
      <c r="R1757">
        <v>32.5</v>
      </c>
      <c r="S1757" s="1">
        <v>45744.66795628472</v>
      </c>
      <c r="T1757" t="s">
        <v>42</v>
      </c>
      <c r="U1757" s="1">
        <v>45744.447916666657</v>
      </c>
      <c r="V1757" t="s">
        <v>43</v>
      </c>
      <c r="W1757" t="s">
        <v>36</v>
      </c>
      <c r="X1757">
        <v>6</v>
      </c>
      <c r="Y1757" t="s">
        <v>158</v>
      </c>
      <c r="Z1757">
        <v>1624.96</v>
      </c>
      <c r="AA1757">
        <v>1624.96</v>
      </c>
      <c r="AB1757">
        <v>191</v>
      </c>
      <c r="AC1757" t="s">
        <v>5520</v>
      </c>
      <c r="AD1757" t="s">
        <v>5520</v>
      </c>
      <c r="AE1757" t="s">
        <v>45</v>
      </c>
      <c r="AF1757" s="44">
        <v>39131706</v>
      </c>
      <c r="AG1757" s="18" t="s">
        <v>5525</v>
      </c>
      <c r="AH1757" s="18"/>
      <c r="AI1757" s="2" t="s">
        <v>48</v>
      </c>
      <c r="AJ1757" s="2" t="e">
        <f>VLOOKUP(A1757,'Classification Test Result'!$A$2:$D$2428,4,FALSE)</f>
        <v>#N/A</v>
      </c>
      <c r="AL1757" s="2">
        <f>_xlfn.XLOOKUP($A1757,Results!$A$2:$A$2256,Results!G$2:G$2256,"")</f>
        <v>251114</v>
      </c>
      <c r="AM1757" s="2" t="str">
        <f>_xlfn.XLOOKUP($A1757,Results!$A$2:$A$2256,Results!H$2:H$2256,"")</f>
        <v>STR150</v>
      </c>
      <c r="AN1757" s="2" t="str">
        <f>_xlfn.XLOOKUP($A1757,Results!$A$2:$A$2256,Results!I$2:I$2256,"")</f>
        <v>AMERICAN FITTINGS CORPORATION</v>
      </c>
      <c r="AO1757" s="2">
        <f>_xlfn.XLOOKUP($A1757,Results!$A$2:$A$2256,Results!J$2:J$2256,"")</f>
        <v>662364301508</v>
      </c>
      <c r="AP1757" s="2">
        <f>_xlfn.XLOOKUP($A1757,Results!$A$2:$A$2256,Results!K$2:K$2256,"")</f>
        <v>39121420</v>
      </c>
      <c r="AQ1757" s="2">
        <f>_xlfn.XLOOKUP($A1757,Results!$A$2:$A$2256,Results!L$2:L$2256,"")</f>
        <v>0</v>
      </c>
      <c r="AR1757" s="2">
        <f>_xlfn.XLOOKUP($A1757,Results!$A$2:$A$2256,Results!M$2:M$2256,"")</f>
        <v>362707</v>
      </c>
      <c r="AS1757" s="2" t="str">
        <f>_xlfn.XLOOKUP($A1757,Results!$A$2:$A$2256,Results!N$2:N$2256,"")</f>
        <v>AMFI STR150 1-1/2 L/T REUSE CONN</v>
      </c>
      <c r="AT1757" s="2" t="str">
        <f>_xlfn.XLOOKUP($A1757,Results!$A$2:$A$2256,Results!O$2:O$2256,"")</f>
        <v>AMERICAN FITTINGS CORPORATION</v>
      </c>
      <c r="AU1757" s="2" t="str">
        <f>_xlfn.XLOOKUP($A1757,Results!$A$2:$A$2256,Results!P$2:P$2256,"")</f>
        <v>AMFICO</v>
      </c>
      <c r="AV1757" s="2" t="str">
        <f>_xlfn.XLOOKUP($A1757,Results!$A$2:$A$2256,Results!Q$2:Q$2256,"")</f>
        <v>MULTIPLE_MATCHES_ONE_VALID</v>
      </c>
      <c r="AW1757" s="2" t="str">
        <f>_xlfn.XLOOKUP($A1757,Results!$A$2:$A$2256,Results!R$2:R$2256,"")</f>
        <v>0.7732199016512175</v>
      </c>
      <c r="AX1757" s="2">
        <f>_xlfn.XLOOKUP($A1757,Results!$A$2:$A$2256,Results!S$2:S$2256,"")</f>
        <v>100</v>
      </c>
      <c r="AY1757" s="2">
        <f>_xlfn.XLOOKUP($A1757,Results!$A$2:$A$2256,Results!T$2:T$2256,"")</f>
        <v>100</v>
      </c>
      <c r="AZ1757" s="2">
        <f>_xlfn.XLOOKUP($A1757,Results!$A$2:$A$2256,Results!U$2:U$2256,"")</f>
        <v>100</v>
      </c>
      <c r="BA1757" s="2" t="str">
        <f>_xlfn.XLOOKUP($A1757,Results!$A$2:$A$2256,Results!V$2:V$2256,"")</f>
        <v>AMERICAN FITTINGS CORPORATION</v>
      </c>
      <c r="BB1757" s="2">
        <f>_xlfn.XLOOKUP($A1757,Results!$A$2:$A$2256,Results!W$2:W$2256,"")</f>
        <v>82</v>
      </c>
      <c r="BC1757" s="2">
        <f>_xlfn.XLOOKUP($A1757,Results!$A$2:$A$2256,Results!X$2:X$2256,"")</f>
        <v>39121420</v>
      </c>
      <c r="BD1757" s="2">
        <f>_xlfn.XLOOKUP($A1757,Results!$A$2:$A$2256,Results!Y$2:Y$2256,"")</f>
        <v>82</v>
      </c>
      <c r="BE1757" s="2" t="b">
        <f>_xlfn.XLOOKUP($A1757,Results!$A$2:$A$2256,Results!Z$2:Z$2256,"")</f>
        <v>1</v>
      </c>
    </row>
    <row r="1758" spans="1:57" ht="38.25" customHeight="1" x14ac:dyDescent="0.3">
      <c r="A1758">
        <v>907435</v>
      </c>
      <c r="B1758">
        <v>281886</v>
      </c>
      <c r="C1758" t="s">
        <v>36</v>
      </c>
      <c r="D1758" t="s">
        <v>591</v>
      </c>
      <c r="E1758" s="2" t="str">
        <f>VLOOKUP(F1758,'RPA Vendor Data '!F$1:$G$2418,2)</f>
        <v>DOMINION ELECTRIC SUPPLY</v>
      </c>
      <c r="F1758" s="2">
        <v>11048</v>
      </c>
      <c r="G1758" s="2">
        <v>18</v>
      </c>
      <c r="H1758" t="s">
        <v>5526</v>
      </c>
      <c r="I1758">
        <v>1</v>
      </c>
      <c r="J1758" t="s">
        <v>389</v>
      </c>
      <c r="K1758" t="s">
        <v>58</v>
      </c>
      <c r="L1758">
        <v>1241.4000000000001</v>
      </c>
      <c r="M1758" s="2" t="s">
        <v>5517</v>
      </c>
      <c r="N1758" s="9" t="s">
        <v>5527</v>
      </c>
      <c r="O1758" t="s">
        <v>36</v>
      </c>
      <c r="P1758" t="s">
        <v>5528</v>
      </c>
      <c r="Q1758" t="s">
        <v>36</v>
      </c>
      <c r="R1758">
        <v>12.41</v>
      </c>
      <c r="S1758" s="1">
        <v>45744.667865046293</v>
      </c>
      <c r="T1758" t="s">
        <v>42</v>
      </c>
      <c r="U1758" s="1">
        <v>45744.448611111111</v>
      </c>
      <c r="V1758" t="s">
        <v>43</v>
      </c>
      <c r="W1758" t="s">
        <v>36</v>
      </c>
      <c r="X1758">
        <v>18</v>
      </c>
      <c r="Y1758" t="s">
        <v>158</v>
      </c>
      <c r="Z1758">
        <v>1241.4000000000001</v>
      </c>
      <c r="AA1758">
        <v>1241.4000000000001</v>
      </c>
      <c r="AB1758">
        <v>191</v>
      </c>
      <c r="AC1758" t="s">
        <v>5520</v>
      </c>
      <c r="AD1758" t="s">
        <v>5520</v>
      </c>
      <c r="AE1758" t="s">
        <v>45</v>
      </c>
      <c r="AF1758" s="44">
        <v>39131706</v>
      </c>
      <c r="AG1758" s="18" t="s">
        <v>5529</v>
      </c>
      <c r="AH1758" s="18"/>
      <c r="AI1758" s="2" t="s">
        <v>48</v>
      </c>
      <c r="AJ1758" s="2" t="e">
        <f>VLOOKUP(A1758,'Classification Test Result'!$A$2:$D$2428,4,FALSE)</f>
        <v>#N/A</v>
      </c>
      <c r="AL1758" s="2">
        <f>_xlfn.XLOOKUP($A1758,Results!$A$2:$A$2256,Results!G$2:G$2256,"")</f>
        <v>223594</v>
      </c>
      <c r="AM1758" s="2" t="str">
        <f>_xlfn.XLOOKUP($A1758,Results!$A$2:$A$2256,Results!H$2:H$2256,"")</f>
        <v>STR10090</v>
      </c>
      <c r="AN1758" s="2" t="str">
        <f>_xlfn.XLOOKUP($A1758,Results!$A$2:$A$2256,Results!I$2:I$2256,"")</f>
        <v>AMERICAN FITTINGS CORPORATION</v>
      </c>
      <c r="AO1758" s="2">
        <f>_xlfn.XLOOKUP($A1758,Results!$A$2:$A$2256,Results!J$2:J$2256,"")</f>
        <v>662364310098</v>
      </c>
      <c r="AP1758" s="2">
        <f>_xlfn.XLOOKUP($A1758,Results!$A$2:$A$2256,Results!K$2:K$2256,"")</f>
        <v>39121420</v>
      </c>
      <c r="AQ1758" s="2">
        <f>_xlfn.XLOOKUP($A1758,Results!$A$2:$A$2256,Results!L$2:L$2256,"")</f>
        <v>0</v>
      </c>
      <c r="AR1758" s="2">
        <f>_xlfn.XLOOKUP($A1758,Results!$A$2:$A$2256,Results!M$2:M$2256,"")</f>
        <v>508544</v>
      </c>
      <c r="AS1758" s="2" t="str">
        <f>_xlfn.XLOOKUP($A1758,Results!$A$2:$A$2256,Results!N$2:N$2256,"")</f>
        <v>AMFI STR10090 1IN 90D L/T CONN</v>
      </c>
      <c r="AT1758" s="2" t="str">
        <f>_xlfn.XLOOKUP($A1758,Results!$A$2:$A$2256,Results!O$2:O$2256,"")</f>
        <v>AMERICAN FITTINGS CORPORATION</v>
      </c>
      <c r="AU1758" s="2" t="str">
        <f>_xlfn.XLOOKUP($A1758,Results!$A$2:$A$2256,Results!P$2:P$2256,"")</f>
        <v>AMFICO</v>
      </c>
      <c r="AV1758" s="2" t="str">
        <f>_xlfn.XLOOKUP($A1758,Results!$A$2:$A$2256,Results!Q$2:Q$2256,"")</f>
        <v>MULTIPLE_MATCHES_ONE_VALID</v>
      </c>
      <c r="AW1758" s="2" t="str">
        <f>_xlfn.XLOOKUP($A1758,Results!$A$2:$A$2256,Results!R$2:R$2256,"")</f>
        <v>0.7842371842334988</v>
      </c>
      <c r="AX1758" s="2">
        <f>_xlfn.XLOOKUP($A1758,Results!$A$2:$A$2256,Results!S$2:S$2256,"")</f>
        <v>100</v>
      </c>
      <c r="AY1758" s="2">
        <f>_xlfn.XLOOKUP($A1758,Results!$A$2:$A$2256,Results!T$2:T$2256,"")</f>
        <v>100</v>
      </c>
      <c r="AZ1758" s="2">
        <f>_xlfn.XLOOKUP($A1758,Results!$A$2:$A$2256,Results!U$2:U$2256,"")</f>
        <v>100</v>
      </c>
      <c r="BA1758" s="2" t="str">
        <f>_xlfn.XLOOKUP($A1758,Results!$A$2:$A$2256,Results!V$2:V$2256,"")</f>
        <v>AMERICAN FITTINGS CORPORATION</v>
      </c>
      <c r="BB1758" s="2">
        <f>_xlfn.XLOOKUP($A1758,Results!$A$2:$A$2256,Results!W$2:W$2256,"")</f>
        <v>82</v>
      </c>
      <c r="BC1758" s="2">
        <f>_xlfn.XLOOKUP($A1758,Results!$A$2:$A$2256,Results!X$2:X$2256,"")</f>
        <v>39121420</v>
      </c>
      <c r="BD1758" s="2">
        <f>_xlfn.XLOOKUP($A1758,Results!$A$2:$A$2256,Results!Y$2:Y$2256,"")</f>
        <v>82</v>
      </c>
      <c r="BE1758" s="2" t="b">
        <f>_xlfn.XLOOKUP($A1758,Results!$A$2:$A$2256,Results!Z$2:Z$2256,"")</f>
        <v>1</v>
      </c>
    </row>
    <row r="1759" spans="1:57" ht="38.25" customHeight="1" x14ac:dyDescent="0.3">
      <c r="A1759">
        <v>907436</v>
      </c>
      <c r="B1759">
        <v>281886</v>
      </c>
      <c r="C1759" t="s">
        <v>36</v>
      </c>
      <c r="D1759" t="s">
        <v>591</v>
      </c>
      <c r="E1759" s="2" t="str">
        <f>VLOOKUP(F1759,'RPA Vendor Data '!F$1:$G$2418,2)</f>
        <v>DOMINION ELECTRIC SUPPLY</v>
      </c>
      <c r="F1759" s="2">
        <v>11048</v>
      </c>
      <c r="G1759" s="2">
        <v>17</v>
      </c>
      <c r="H1759" t="s">
        <v>5530</v>
      </c>
      <c r="I1759">
        <v>2</v>
      </c>
      <c r="J1759" t="s">
        <v>389</v>
      </c>
      <c r="K1759" t="s">
        <v>58</v>
      </c>
      <c r="L1759">
        <v>619.11</v>
      </c>
      <c r="M1759" s="2" t="s">
        <v>5517</v>
      </c>
      <c r="N1759" s="9" t="s">
        <v>5531</v>
      </c>
      <c r="O1759" t="s">
        <v>36</v>
      </c>
      <c r="P1759" t="s">
        <v>5532</v>
      </c>
      <c r="Q1759" t="s">
        <v>36</v>
      </c>
      <c r="R1759">
        <v>12.38</v>
      </c>
      <c r="S1759" s="1">
        <v>45744.667858993053</v>
      </c>
      <c r="T1759" t="s">
        <v>42</v>
      </c>
      <c r="U1759" s="1">
        <v>45744.448611111111</v>
      </c>
      <c r="V1759" t="s">
        <v>43</v>
      </c>
      <c r="W1759" t="s">
        <v>36</v>
      </c>
      <c r="X1759">
        <v>17</v>
      </c>
      <c r="Y1759" t="s">
        <v>158</v>
      </c>
      <c r="Z1759">
        <v>619.11</v>
      </c>
      <c r="AA1759">
        <v>619.11</v>
      </c>
      <c r="AB1759">
        <v>191</v>
      </c>
      <c r="AC1759" t="s">
        <v>5520</v>
      </c>
      <c r="AD1759" t="s">
        <v>5520</v>
      </c>
      <c r="AE1759" t="s">
        <v>45</v>
      </c>
      <c r="AF1759" s="44">
        <v>39131706</v>
      </c>
      <c r="AG1759" s="18" t="s">
        <v>5533</v>
      </c>
      <c r="AH1759" s="18"/>
      <c r="AI1759" s="2" t="s">
        <v>48</v>
      </c>
      <c r="AJ1759" s="2" t="e">
        <f>VLOOKUP(A1759,'Classification Test Result'!$A$2:$D$2428,4,FALSE)</f>
        <v>#N/A</v>
      </c>
      <c r="AL1759" s="2">
        <f>_xlfn.XLOOKUP($A1759,Results!$A$2:$A$2256,Results!G$2:G$2256,"")</f>
        <v>251112</v>
      </c>
      <c r="AM1759" s="2" t="str">
        <f>_xlfn.XLOOKUP($A1759,Results!$A$2:$A$2256,Results!H$2:H$2256,"")</f>
        <v>STR100</v>
      </c>
      <c r="AN1759" s="2" t="str">
        <f>_xlfn.XLOOKUP($A1759,Results!$A$2:$A$2256,Results!I$2:I$2256,"")</f>
        <v>AMERICAN FITTINGS CORPORATION</v>
      </c>
      <c r="AO1759" s="2">
        <f>_xlfn.XLOOKUP($A1759,Results!$A$2:$A$2256,Results!J$2:J$2256,"")</f>
        <v>662364301003</v>
      </c>
      <c r="AP1759" s="2">
        <f>_xlfn.XLOOKUP($A1759,Results!$A$2:$A$2256,Results!K$2:K$2256,"")</f>
        <v>39121420</v>
      </c>
      <c r="AQ1759" s="2">
        <f>_xlfn.XLOOKUP($A1759,Results!$A$2:$A$2256,Results!L$2:L$2256,"")</f>
        <v>0</v>
      </c>
      <c r="AR1759" s="2">
        <f>_xlfn.XLOOKUP($A1759,Results!$A$2:$A$2256,Results!M$2:M$2256,"")</f>
        <v>519579</v>
      </c>
      <c r="AS1759" s="2" t="str">
        <f>_xlfn.XLOOKUP($A1759,Results!$A$2:$A$2256,Results!N$2:N$2256,"")</f>
        <v>AMFI STR100 1IN L/T REUSE CONN</v>
      </c>
      <c r="AT1759" s="2" t="str">
        <f>_xlfn.XLOOKUP($A1759,Results!$A$2:$A$2256,Results!O$2:O$2256,"")</f>
        <v>AMERICAN FITTINGS CORPORATION</v>
      </c>
      <c r="AU1759" s="2" t="str">
        <f>_xlfn.XLOOKUP($A1759,Results!$A$2:$A$2256,Results!P$2:P$2256,"")</f>
        <v>AMFICO</v>
      </c>
      <c r="AV1759" s="2" t="str">
        <f>_xlfn.XLOOKUP($A1759,Results!$A$2:$A$2256,Results!Q$2:Q$2256,"")</f>
        <v>MULTIPLE_MATCHES_ONE_VALID</v>
      </c>
      <c r="AW1759" s="2" t="str">
        <f>_xlfn.XLOOKUP($A1759,Results!$A$2:$A$2256,Results!R$2:R$2256,"")</f>
        <v>0.7516313893905697</v>
      </c>
      <c r="AX1759" s="2">
        <f>_xlfn.XLOOKUP($A1759,Results!$A$2:$A$2256,Results!S$2:S$2256,"")</f>
        <v>100</v>
      </c>
      <c r="AY1759" s="2">
        <f>_xlfn.XLOOKUP($A1759,Results!$A$2:$A$2256,Results!T$2:T$2256,"")</f>
        <v>100</v>
      </c>
      <c r="AZ1759" s="2">
        <f>_xlfn.XLOOKUP($A1759,Results!$A$2:$A$2256,Results!U$2:U$2256,"")</f>
        <v>100</v>
      </c>
      <c r="BA1759" s="2" t="str">
        <f>_xlfn.XLOOKUP($A1759,Results!$A$2:$A$2256,Results!V$2:V$2256,"")</f>
        <v>AMERICAN FITTINGS CORPORATION</v>
      </c>
      <c r="BB1759" s="2">
        <f>_xlfn.XLOOKUP($A1759,Results!$A$2:$A$2256,Results!W$2:W$2256,"")</f>
        <v>81</v>
      </c>
      <c r="BC1759" s="2">
        <f>_xlfn.XLOOKUP($A1759,Results!$A$2:$A$2256,Results!X$2:X$2256,"")</f>
        <v>39120000</v>
      </c>
      <c r="BD1759" s="2">
        <f>_xlfn.XLOOKUP($A1759,Results!$A$2:$A$2256,Results!Y$2:Y$2256,"")</f>
        <v>81</v>
      </c>
      <c r="BE1759" s="2" t="b">
        <f>_xlfn.XLOOKUP($A1759,Results!$A$2:$A$2256,Results!Z$2:Z$2256,"")</f>
        <v>1</v>
      </c>
    </row>
    <row r="1760" spans="1:57" ht="38.25" customHeight="1" x14ac:dyDescent="0.3">
      <c r="A1760">
        <v>907437</v>
      </c>
      <c r="B1760">
        <v>281940</v>
      </c>
      <c r="C1760" t="s">
        <v>36</v>
      </c>
      <c r="D1760">
        <v>9341430831</v>
      </c>
      <c r="E1760" s="2" t="str">
        <f>VLOOKUP(F1760,'RPA Vendor Data '!F$1:$G$2418,2)</f>
        <v>GRAYBAR ELECTRIC CO. INC.</v>
      </c>
      <c r="F1760" s="2">
        <v>11471</v>
      </c>
      <c r="G1760" s="2">
        <v>1</v>
      </c>
      <c r="H1760" s="2" t="s">
        <v>5534</v>
      </c>
      <c r="I1760">
        <v>500</v>
      </c>
      <c r="J1760" t="s">
        <v>98</v>
      </c>
      <c r="K1760" t="s">
        <v>98</v>
      </c>
      <c r="L1760">
        <v>1219.0899999999999</v>
      </c>
      <c r="M1760" s="2" t="s">
        <v>5535</v>
      </c>
      <c r="N1760" s="85" t="s">
        <v>5536</v>
      </c>
      <c r="O1760" t="s">
        <v>36</v>
      </c>
      <c r="P1760" t="s">
        <v>36</v>
      </c>
      <c r="Q1760" t="s">
        <v>36</v>
      </c>
      <c r="R1760">
        <v>609.54999999999995</v>
      </c>
      <c r="S1760" s="1">
        <v>45744.83437207176</v>
      </c>
      <c r="T1760" t="s">
        <v>42</v>
      </c>
      <c r="U1760" s="1">
        <v>45744.616666666669</v>
      </c>
      <c r="V1760" t="s">
        <v>43</v>
      </c>
      <c r="W1760" t="s">
        <v>36</v>
      </c>
      <c r="X1760">
        <v>0</v>
      </c>
      <c r="Y1760">
        <v>201</v>
      </c>
      <c r="Z1760" t="s">
        <v>36</v>
      </c>
      <c r="AA1760" t="s">
        <v>36</v>
      </c>
      <c r="AB1760" t="s">
        <v>36</v>
      </c>
      <c r="AC1760" t="s">
        <v>49</v>
      </c>
      <c r="AD1760" t="s">
        <v>49</v>
      </c>
      <c r="AE1760" t="s">
        <v>45</v>
      </c>
      <c r="AF1760" s="44">
        <v>26121600</v>
      </c>
      <c r="AG1760" s="18" t="s">
        <v>5537</v>
      </c>
      <c r="AH1760" s="18"/>
      <c r="AI1760" s="2" t="s">
        <v>48</v>
      </c>
      <c r="AJ1760" s="2" t="e">
        <f>VLOOKUP(A1760,'Classification Test Result'!$A$2:$D$2428,4,FALSE)</f>
        <v>#N/A</v>
      </c>
      <c r="AL1760" s="2">
        <f>_xlfn.XLOOKUP($A1760,Results!$A$2:$A$2256,Results!G$2:G$2256,"")</f>
        <v>0</v>
      </c>
      <c r="AM1760" s="2">
        <f>_xlfn.XLOOKUP($A1760,Results!$A$2:$A$2256,Results!H$2:H$2256,"")</f>
        <v>0</v>
      </c>
      <c r="AN1760" s="2">
        <f>_xlfn.XLOOKUP($A1760,Results!$A$2:$A$2256,Results!I$2:I$2256,"")</f>
        <v>0</v>
      </c>
      <c r="AO1760" s="2">
        <f>_xlfn.XLOOKUP($A1760,Results!$A$2:$A$2256,Results!J$2:J$2256,"")</f>
        <v>0</v>
      </c>
      <c r="AP1760" s="2">
        <f>_xlfn.XLOOKUP($A1760,Results!$A$2:$A$2256,Results!K$2:K$2256,"")</f>
        <v>0</v>
      </c>
      <c r="AQ1760" s="2">
        <f>_xlfn.XLOOKUP($A1760,Results!$A$2:$A$2256,Results!L$2:L$2256,"")</f>
        <v>0</v>
      </c>
      <c r="AR1760" s="2">
        <f>_xlfn.XLOOKUP($A1760,Results!$A$2:$A$2256,Results!M$2:M$2256,"")</f>
        <v>0</v>
      </c>
      <c r="AS1760" s="2">
        <f>_xlfn.XLOOKUP($A1760,Results!$A$2:$A$2256,Results!N$2:N$2256,"")</f>
        <v>0</v>
      </c>
      <c r="AT1760" s="2" t="str">
        <f>_xlfn.XLOOKUP($A1760,Results!$A$2:$A$2256,Results!O$2:O$2256,"")</f>
        <v>AFC CABLE SYSTEMS</v>
      </c>
      <c r="AU1760" s="2" t="str">
        <f>_xlfn.XLOOKUP($A1760,Results!$A$2:$A$2256,Results!P$2:P$2256,"")</f>
        <v>AFC CABLE SYSTEMS INC</v>
      </c>
      <c r="AV1760" s="2" t="str">
        <f>_xlfn.XLOOKUP($A1760,Results!$A$2:$A$2256,Results!Q$2:Q$2256,"")</f>
        <v>MULTIPLE_MATCHES_ONE_VALID</v>
      </c>
      <c r="AW1760" s="2">
        <f>_xlfn.XLOOKUP($A1760,Results!$A$2:$A$2256,Results!R$2:R$2256,"")</f>
        <v>0</v>
      </c>
      <c r="AX1760" s="2">
        <f>_xlfn.XLOOKUP($A1760,Results!$A$2:$A$2256,Results!S$2:S$2256,"")</f>
        <v>0</v>
      </c>
      <c r="AY1760" s="2">
        <f>_xlfn.XLOOKUP($A1760,Results!$A$2:$A$2256,Results!T$2:T$2256,"")</f>
        <v>50</v>
      </c>
      <c r="AZ1760" s="2">
        <f>_xlfn.XLOOKUP($A1760,Results!$A$2:$A$2256,Results!U$2:U$2256,"")</f>
        <v>0</v>
      </c>
      <c r="BA1760" s="2" t="str">
        <f>_xlfn.XLOOKUP($A1760,Results!$A$2:$A$2256,Results!V$2:V$2256,"")</f>
        <v>ATKORE</v>
      </c>
      <c r="BB1760" s="2">
        <f>_xlfn.XLOOKUP($A1760,Results!$A$2:$A$2256,Results!W$2:W$2256,"")</f>
        <v>63</v>
      </c>
      <c r="BC1760" s="2">
        <f>_xlfn.XLOOKUP($A1760,Results!$A$2:$A$2256,Results!X$2:X$2256,"")</f>
        <v>26121614</v>
      </c>
      <c r="BD1760" s="2">
        <f>_xlfn.XLOOKUP($A1760,Results!$A$2:$A$2256,Results!Y$2:Y$2256,"")</f>
        <v>79</v>
      </c>
      <c r="BE1760" s="2" t="b">
        <f>_xlfn.XLOOKUP($A1760,Results!$A$2:$A$2256,Results!Z$2:Z$2256,"")</f>
        <v>1</v>
      </c>
    </row>
    <row r="1761" spans="1:57" ht="38.25" customHeight="1" x14ac:dyDescent="0.3">
      <c r="A1761">
        <v>907438</v>
      </c>
      <c r="B1761">
        <v>281616</v>
      </c>
      <c r="C1761" t="s">
        <v>36</v>
      </c>
      <c r="D1761">
        <v>5411714590</v>
      </c>
      <c r="E1761" s="2" t="str">
        <f>VLOOKUP(F1761,'RPA Vendor Data '!F$1:$G$2418,2)</f>
        <v>SCANSOURCE, INC.</v>
      </c>
      <c r="F1761" s="2">
        <v>13003</v>
      </c>
      <c r="G1761" s="2">
        <v>2</v>
      </c>
      <c r="H1761" t="s">
        <v>5538</v>
      </c>
      <c r="I1761">
        <v>1</v>
      </c>
      <c r="J1761" t="s">
        <v>39</v>
      </c>
      <c r="K1761" t="s">
        <v>39</v>
      </c>
      <c r="L1761">
        <v>4.33</v>
      </c>
      <c r="M1761" s="2" t="s">
        <v>5539</v>
      </c>
      <c r="N1761" s="9" t="s">
        <v>5540</v>
      </c>
      <c r="O1761" t="s">
        <v>5541</v>
      </c>
      <c r="P1761" t="s">
        <v>36</v>
      </c>
      <c r="Q1761" t="s">
        <v>36</v>
      </c>
      <c r="R1761">
        <v>4.33</v>
      </c>
      <c r="S1761" s="1">
        <v>45744.480362037037</v>
      </c>
      <c r="T1761" t="s">
        <v>42</v>
      </c>
      <c r="U1761" s="1">
        <v>45744.256944444453</v>
      </c>
      <c r="V1761" t="s">
        <v>43</v>
      </c>
      <c r="W1761" t="s">
        <v>36</v>
      </c>
      <c r="X1761">
        <v>0</v>
      </c>
      <c r="Y1761" t="s">
        <v>525</v>
      </c>
      <c r="Z1761" t="s">
        <v>36</v>
      </c>
      <c r="AA1761">
        <v>4.33</v>
      </c>
      <c r="AB1761" t="s">
        <v>36</v>
      </c>
      <c r="AC1761" t="s">
        <v>49</v>
      </c>
      <c r="AD1761" t="s">
        <v>49</v>
      </c>
      <c r="AE1761" t="s">
        <v>45</v>
      </c>
      <c r="AG1761" s="18" t="s">
        <v>5542</v>
      </c>
      <c r="AH1761" s="18"/>
      <c r="AI1761" s="2" t="s">
        <v>48</v>
      </c>
      <c r="AJ1761" s="2" t="e">
        <f>VLOOKUP(A1761,'Classification Test Result'!$A$2:$D$2428,4,FALSE)</f>
        <v>#N/A</v>
      </c>
      <c r="AL1761" s="2">
        <f>_xlfn.XLOOKUP($A1761,Results!$A$2:$A$2256,Results!G$2:G$2256,"")</f>
        <v>0</v>
      </c>
      <c r="AM1761" s="2">
        <f>_xlfn.XLOOKUP($A1761,Results!$A$2:$A$2256,Results!H$2:H$2256,"")</f>
        <v>0</v>
      </c>
      <c r="AN1761" s="2">
        <f>_xlfn.XLOOKUP($A1761,Results!$A$2:$A$2256,Results!I$2:I$2256,"")</f>
        <v>0</v>
      </c>
      <c r="AO1761" s="2">
        <f>_xlfn.XLOOKUP($A1761,Results!$A$2:$A$2256,Results!J$2:J$2256,"")</f>
        <v>0</v>
      </c>
      <c r="AP1761" s="2">
        <f>_xlfn.XLOOKUP($A1761,Results!$A$2:$A$2256,Results!K$2:K$2256,"")</f>
        <v>0</v>
      </c>
      <c r="AQ1761" s="2">
        <f>_xlfn.XLOOKUP($A1761,Results!$A$2:$A$2256,Results!L$2:L$2256,"")</f>
        <v>0</v>
      </c>
      <c r="AR1761" s="2">
        <f>_xlfn.XLOOKUP($A1761,Results!$A$2:$A$2256,Results!M$2:M$2256,"")</f>
        <v>0</v>
      </c>
      <c r="AS1761" s="2">
        <f>_xlfn.XLOOKUP($A1761,Results!$A$2:$A$2256,Results!N$2:N$2256,"")</f>
        <v>0</v>
      </c>
      <c r="AT1761" s="2" t="str">
        <f>_xlfn.XLOOKUP($A1761,Results!$A$2:$A$2256,Results!O$2:O$2256,"")</f>
        <v>GENERIC WIRE</v>
      </c>
      <c r="AU1761" s="2" t="str">
        <f>_xlfn.XLOOKUP($A1761,Results!$A$2:$A$2256,Results!P$2:P$2256,"")</f>
        <v>CORD</v>
      </c>
      <c r="AV1761" s="2" t="str">
        <f>_xlfn.XLOOKUP($A1761,Results!$A$2:$A$2256,Results!Q$2:Q$2256,"")</f>
        <v>SINGLE_MATCH</v>
      </c>
      <c r="AW1761" s="2">
        <f>_xlfn.XLOOKUP($A1761,Results!$A$2:$A$2256,Results!R$2:R$2256,"")</f>
        <v>0</v>
      </c>
      <c r="AX1761" s="2">
        <f>_xlfn.XLOOKUP($A1761,Results!$A$2:$A$2256,Results!S$2:S$2256,"")</f>
        <v>0</v>
      </c>
      <c r="AY1761" s="2">
        <f>_xlfn.XLOOKUP($A1761,Results!$A$2:$A$2256,Results!T$2:T$2256,"")</f>
        <v>75</v>
      </c>
      <c r="AZ1761" s="2">
        <f>_xlfn.XLOOKUP($A1761,Results!$A$2:$A$2256,Results!U$2:U$2256,"")</f>
        <v>0</v>
      </c>
      <c r="BA1761" s="2">
        <f>_xlfn.XLOOKUP($A1761,Results!$A$2:$A$2256,Results!V$2:V$2256,"")</f>
        <v>0</v>
      </c>
      <c r="BB1761" s="2">
        <f>_xlfn.XLOOKUP($A1761,Results!$A$2:$A$2256,Results!W$2:W$2256,"")</f>
        <v>0</v>
      </c>
      <c r="BC1761" s="2">
        <f>_xlfn.XLOOKUP($A1761,Results!$A$2:$A$2256,Results!X$2:X$2256,"")</f>
        <v>0</v>
      </c>
      <c r="BD1761" s="2">
        <f>_xlfn.XLOOKUP($A1761,Results!$A$2:$A$2256,Results!Y$2:Y$2256,"")</f>
        <v>0</v>
      </c>
      <c r="BE1761" s="2">
        <f>_xlfn.XLOOKUP($A1761,Results!$A$2:$A$2256,Results!Z$2:Z$2256,"")</f>
        <v>0</v>
      </c>
    </row>
    <row r="1762" spans="1:57" ht="38.25" customHeight="1" x14ac:dyDescent="0.3">
      <c r="A1762">
        <v>907439</v>
      </c>
      <c r="B1762">
        <v>281548</v>
      </c>
      <c r="C1762" t="s">
        <v>36</v>
      </c>
      <c r="D1762">
        <v>930104469</v>
      </c>
      <c r="E1762" s="2" t="str">
        <f>VLOOKUP(F1762,'RPA Vendor Data '!F$1:$G$2418,2)</f>
        <v>BORDER STATES INDUSTRIES</v>
      </c>
      <c r="F1762" s="2">
        <v>10427</v>
      </c>
      <c r="G1762" s="2">
        <v>1</v>
      </c>
      <c r="H1762" t="s">
        <v>5543</v>
      </c>
      <c r="I1762">
        <v>60</v>
      </c>
      <c r="J1762" t="s">
        <v>357</v>
      </c>
      <c r="K1762" t="s">
        <v>58</v>
      </c>
      <c r="L1762">
        <v>5314.83</v>
      </c>
      <c r="M1762" s="2" t="s">
        <v>5544</v>
      </c>
      <c r="N1762" s="85" t="s">
        <v>5545</v>
      </c>
      <c r="O1762">
        <v>3615264</v>
      </c>
      <c r="P1762" t="s">
        <v>36</v>
      </c>
      <c r="Q1762" t="s">
        <v>36</v>
      </c>
      <c r="R1762">
        <v>3188.9</v>
      </c>
      <c r="S1762" s="1">
        <v>45744.460455127322</v>
      </c>
      <c r="T1762" t="s">
        <v>42</v>
      </c>
      <c r="U1762" s="1">
        <v>45744.231249999997</v>
      </c>
      <c r="V1762" t="s">
        <v>43</v>
      </c>
      <c r="W1762" t="s">
        <v>36</v>
      </c>
      <c r="X1762">
        <v>1</v>
      </c>
      <c r="Y1762">
        <v>201</v>
      </c>
      <c r="Z1762" t="s">
        <v>36</v>
      </c>
      <c r="AA1762" t="s">
        <v>36</v>
      </c>
      <c r="AB1762" t="s">
        <v>36</v>
      </c>
      <c r="AC1762" t="s">
        <v>49</v>
      </c>
      <c r="AD1762" t="s">
        <v>49</v>
      </c>
      <c r="AE1762" t="s">
        <v>45</v>
      </c>
      <c r="AF1762" s="44" t="s">
        <v>46</v>
      </c>
      <c r="AG1762" s="2" t="s">
        <v>372</v>
      </c>
      <c r="AH1762" s="96"/>
      <c r="AI1762" s="2" t="s">
        <v>48</v>
      </c>
      <c r="AJ1762" s="2" t="e">
        <f>VLOOKUP(A1762,'Classification Test Result'!$A$2:$D$2428,4,FALSE)</f>
        <v>#N/A</v>
      </c>
      <c r="AL1762" s="2">
        <f>_xlfn.XLOOKUP($A1762,Results!$A$2:$A$2256,Results!G$2:G$2256,"")</f>
        <v>0</v>
      </c>
      <c r="AM1762" s="2">
        <f>_xlfn.XLOOKUP($A1762,Results!$A$2:$A$2256,Results!H$2:H$2256,"")</f>
        <v>0</v>
      </c>
      <c r="AN1762" s="2">
        <f>_xlfn.XLOOKUP($A1762,Results!$A$2:$A$2256,Results!I$2:I$2256,"")</f>
        <v>0</v>
      </c>
      <c r="AO1762" s="2">
        <f>_xlfn.XLOOKUP($A1762,Results!$A$2:$A$2256,Results!J$2:J$2256,"")</f>
        <v>0</v>
      </c>
      <c r="AP1762" s="2">
        <f>_xlfn.XLOOKUP($A1762,Results!$A$2:$A$2256,Results!K$2:K$2256,"")</f>
        <v>0</v>
      </c>
      <c r="AQ1762" s="2">
        <f>_xlfn.XLOOKUP($A1762,Results!$A$2:$A$2256,Results!L$2:L$2256,"")</f>
        <v>0</v>
      </c>
      <c r="AR1762" s="2">
        <f>_xlfn.XLOOKUP($A1762,Results!$A$2:$A$2256,Results!M$2:M$2256,"")</f>
        <v>0</v>
      </c>
      <c r="AS1762" s="2">
        <f>_xlfn.XLOOKUP($A1762,Results!$A$2:$A$2256,Results!N$2:N$2256,"")</f>
        <v>0</v>
      </c>
      <c r="AT1762" s="2">
        <f>_xlfn.XLOOKUP($A1762,Results!$A$2:$A$2256,Results!O$2:O$2256,"")</f>
        <v>0</v>
      </c>
      <c r="AU1762" s="2">
        <f>_xlfn.XLOOKUP($A1762,Results!$A$2:$A$2256,Results!P$2:P$2256,"")</f>
        <v>0</v>
      </c>
      <c r="AV1762" s="2">
        <f>_xlfn.XLOOKUP($A1762,Results!$A$2:$A$2256,Results!Q$2:Q$2256,"")</f>
        <v>0</v>
      </c>
      <c r="AW1762" s="2">
        <f>_xlfn.XLOOKUP($A1762,Results!$A$2:$A$2256,Results!R$2:R$2256,"")</f>
        <v>0</v>
      </c>
      <c r="AX1762" s="2">
        <f>_xlfn.XLOOKUP($A1762,Results!$A$2:$A$2256,Results!S$2:S$2256,"")</f>
        <v>0</v>
      </c>
      <c r="AY1762" s="2">
        <f>_xlfn.XLOOKUP($A1762,Results!$A$2:$A$2256,Results!T$2:T$2256,"")</f>
        <v>0</v>
      </c>
      <c r="AZ1762" s="2">
        <f>_xlfn.XLOOKUP($A1762,Results!$A$2:$A$2256,Results!U$2:U$2256,"")</f>
        <v>0</v>
      </c>
      <c r="BA1762" s="2">
        <f>_xlfn.XLOOKUP($A1762,Results!$A$2:$A$2256,Results!V$2:V$2256,"")</f>
        <v>0</v>
      </c>
      <c r="BB1762" s="2">
        <f>_xlfn.XLOOKUP($A1762,Results!$A$2:$A$2256,Results!W$2:W$2256,"")</f>
        <v>0</v>
      </c>
      <c r="BC1762" s="2">
        <f>_xlfn.XLOOKUP($A1762,Results!$A$2:$A$2256,Results!X$2:X$2256,"")</f>
        <v>0</v>
      </c>
      <c r="BD1762" s="2">
        <f>_xlfn.XLOOKUP($A1762,Results!$A$2:$A$2256,Results!Y$2:Y$2256,"")</f>
        <v>0</v>
      </c>
      <c r="BE1762" s="2">
        <f>_xlfn.XLOOKUP($A1762,Results!$A$2:$A$2256,Results!Z$2:Z$2256,"")</f>
        <v>0</v>
      </c>
    </row>
    <row r="1763" spans="1:57" ht="38.25" customHeight="1" x14ac:dyDescent="0.3">
      <c r="A1763">
        <v>907440</v>
      </c>
      <c r="B1763">
        <v>281565</v>
      </c>
      <c r="C1763" t="s">
        <v>36</v>
      </c>
      <c r="D1763">
        <v>9341413197</v>
      </c>
      <c r="E1763" s="2" t="str">
        <f>VLOOKUP(F1763,'RPA Vendor Data '!F$1:$G$2418,2)</f>
        <v>GRAYBAR ELECTRIC CO. INC.</v>
      </c>
      <c r="F1763" s="2">
        <v>11471</v>
      </c>
      <c r="G1763" s="2">
        <v>1</v>
      </c>
      <c r="H1763" t="s">
        <v>5546</v>
      </c>
      <c r="I1763">
        <v>30</v>
      </c>
      <c r="J1763" t="s">
        <v>39</v>
      </c>
      <c r="K1763" t="s">
        <v>39</v>
      </c>
      <c r="L1763">
        <v>10.71</v>
      </c>
      <c r="M1763" s="2" t="s">
        <v>5547</v>
      </c>
      <c r="N1763" s="85" t="s">
        <v>5548</v>
      </c>
      <c r="O1763" t="s">
        <v>36</v>
      </c>
      <c r="P1763" t="s">
        <v>36</v>
      </c>
      <c r="Q1763" t="s">
        <v>36</v>
      </c>
      <c r="R1763">
        <v>321.3</v>
      </c>
      <c r="S1763" s="1">
        <v>45744.459833217603</v>
      </c>
      <c r="T1763" t="s">
        <v>42</v>
      </c>
      <c r="U1763" s="1">
        <v>45744.244444444441</v>
      </c>
      <c r="V1763" t="s">
        <v>43</v>
      </c>
      <c r="W1763" t="s">
        <v>36</v>
      </c>
      <c r="X1763">
        <v>0</v>
      </c>
      <c r="Y1763" t="s">
        <v>211</v>
      </c>
      <c r="Z1763" t="s">
        <v>36</v>
      </c>
      <c r="AA1763">
        <v>10.71</v>
      </c>
      <c r="AB1763" t="s">
        <v>36</v>
      </c>
      <c r="AC1763" t="s">
        <v>5549</v>
      </c>
      <c r="AD1763" t="s">
        <v>5549</v>
      </c>
      <c r="AE1763" t="s">
        <v>45</v>
      </c>
      <c r="AF1763" s="44">
        <v>43223326</v>
      </c>
      <c r="AG1763" s="18" t="s">
        <v>5550</v>
      </c>
      <c r="AH1763" s="18"/>
      <c r="AI1763" s="2" t="s">
        <v>48</v>
      </c>
      <c r="AJ1763" s="2" t="e">
        <f>VLOOKUP(A1763,'Classification Test Result'!$A$2:$D$2428,4,FALSE)</f>
        <v>#N/A</v>
      </c>
      <c r="AL1763" s="2">
        <f>_xlfn.XLOOKUP($A1763,Results!$A$2:$A$2256,Results!G$2:G$2256,"")</f>
        <v>0</v>
      </c>
      <c r="AM1763" s="2">
        <f>_xlfn.XLOOKUP($A1763,Results!$A$2:$A$2256,Results!H$2:H$2256,"")</f>
        <v>0</v>
      </c>
      <c r="AN1763" s="2">
        <f>_xlfn.XLOOKUP($A1763,Results!$A$2:$A$2256,Results!I$2:I$2256,"")</f>
        <v>0</v>
      </c>
      <c r="AO1763" s="2">
        <f>_xlfn.XLOOKUP($A1763,Results!$A$2:$A$2256,Results!J$2:J$2256,"")</f>
        <v>0</v>
      </c>
      <c r="AP1763" s="2">
        <f>_xlfn.XLOOKUP($A1763,Results!$A$2:$A$2256,Results!K$2:K$2256,"")</f>
        <v>0</v>
      </c>
      <c r="AQ1763" s="2">
        <f>_xlfn.XLOOKUP($A1763,Results!$A$2:$A$2256,Results!L$2:L$2256,"")</f>
        <v>0</v>
      </c>
      <c r="AR1763" s="2">
        <f>_xlfn.XLOOKUP($A1763,Results!$A$2:$A$2256,Results!M$2:M$2256,"")</f>
        <v>0</v>
      </c>
      <c r="AS1763" s="2">
        <f>_xlfn.XLOOKUP($A1763,Results!$A$2:$A$2256,Results!N$2:N$2256,"")</f>
        <v>0</v>
      </c>
      <c r="AT1763" s="2" t="str">
        <f>_xlfn.XLOOKUP($A1763,Results!$A$2:$A$2256,Results!O$2:O$2256,"")</f>
        <v>ALLEN TEL PRODUCTS</v>
      </c>
      <c r="AU1763" s="2" t="str">
        <f>_xlfn.XLOOKUP($A1763,Results!$A$2:$A$2256,Results!P$2:P$2256,"")</f>
        <v>ALLEN TEL PRODUCTS INCORPORATED</v>
      </c>
      <c r="AV1763" s="2" t="str">
        <f>_xlfn.XLOOKUP($A1763,Results!$A$2:$A$2256,Results!Q$2:Q$2256,"")</f>
        <v>SINGLE_MATCH</v>
      </c>
      <c r="AW1763" s="2">
        <f>_xlfn.XLOOKUP($A1763,Results!$A$2:$A$2256,Results!R$2:R$2256,"")</f>
        <v>0</v>
      </c>
      <c r="AX1763" s="2">
        <f>_xlfn.XLOOKUP($A1763,Results!$A$2:$A$2256,Results!S$2:S$2256,"")</f>
        <v>0</v>
      </c>
      <c r="AY1763" s="2">
        <f>_xlfn.XLOOKUP($A1763,Results!$A$2:$A$2256,Results!T$2:T$2256,"")</f>
        <v>100</v>
      </c>
      <c r="AZ1763" s="2">
        <f>_xlfn.XLOOKUP($A1763,Results!$A$2:$A$2256,Results!U$2:U$2256,"")</f>
        <v>0</v>
      </c>
      <c r="BA1763" s="2">
        <f>_xlfn.XLOOKUP($A1763,Results!$A$2:$A$2256,Results!V$2:V$2256,"")</f>
        <v>0</v>
      </c>
      <c r="BB1763" s="2">
        <f>_xlfn.XLOOKUP($A1763,Results!$A$2:$A$2256,Results!W$2:W$2256,"")</f>
        <v>0</v>
      </c>
      <c r="BC1763" s="2">
        <f>_xlfn.XLOOKUP($A1763,Results!$A$2:$A$2256,Results!X$2:X$2256,"")</f>
        <v>0</v>
      </c>
      <c r="BD1763" s="2">
        <f>_xlfn.XLOOKUP($A1763,Results!$A$2:$A$2256,Results!Y$2:Y$2256,"")</f>
        <v>0</v>
      </c>
      <c r="BE1763" s="2">
        <f>_xlfn.XLOOKUP($A1763,Results!$A$2:$A$2256,Results!Z$2:Z$2256,"")</f>
        <v>0</v>
      </c>
    </row>
    <row r="1764" spans="1:57" ht="38.25" customHeight="1" x14ac:dyDescent="0.3">
      <c r="A1764">
        <v>907441</v>
      </c>
      <c r="B1764">
        <v>281565</v>
      </c>
      <c r="C1764" t="s">
        <v>36</v>
      </c>
      <c r="D1764">
        <v>9341413197</v>
      </c>
      <c r="E1764" s="2" t="str">
        <f>VLOOKUP(F1764,'RPA Vendor Data '!F$1:$G$2418,2)</f>
        <v>GRAYBAR ELECTRIC CO. INC.</v>
      </c>
      <c r="F1764" s="2">
        <v>11471</v>
      </c>
      <c r="G1764" s="2">
        <v>9</v>
      </c>
      <c r="H1764" t="s">
        <v>5551</v>
      </c>
      <c r="I1764">
        <v>10</v>
      </c>
      <c r="J1764" t="s">
        <v>39</v>
      </c>
      <c r="K1764" t="s">
        <v>39</v>
      </c>
      <c r="L1764">
        <v>5.33</v>
      </c>
      <c r="M1764" s="2" t="s">
        <v>5547</v>
      </c>
      <c r="N1764" s="9" t="s">
        <v>5552</v>
      </c>
      <c r="O1764" t="s">
        <v>36</v>
      </c>
      <c r="P1764" t="s">
        <v>36</v>
      </c>
      <c r="Q1764" t="s">
        <v>36</v>
      </c>
      <c r="R1764">
        <v>53.3</v>
      </c>
      <c r="S1764" s="1">
        <v>45744.459951817131</v>
      </c>
      <c r="T1764" t="s">
        <v>42</v>
      </c>
      <c r="U1764" s="1">
        <v>45744.244444444441</v>
      </c>
      <c r="V1764" t="s">
        <v>43</v>
      </c>
      <c r="W1764" t="s">
        <v>36</v>
      </c>
      <c r="X1764">
        <v>0</v>
      </c>
      <c r="Y1764" t="s">
        <v>211</v>
      </c>
      <c r="Z1764" t="s">
        <v>36</v>
      </c>
      <c r="AA1764">
        <v>5.33</v>
      </c>
      <c r="AB1764" t="s">
        <v>36</v>
      </c>
      <c r="AC1764" t="s">
        <v>5549</v>
      </c>
      <c r="AD1764" t="s">
        <v>5549</v>
      </c>
      <c r="AE1764" t="s">
        <v>45</v>
      </c>
      <c r="AF1764" s="44">
        <v>43223326</v>
      </c>
      <c r="AG1764" s="18" t="s">
        <v>5553</v>
      </c>
      <c r="AH1764" s="18"/>
      <c r="AI1764" s="2" t="s">
        <v>48</v>
      </c>
      <c r="AJ1764" s="2" t="e">
        <f>VLOOKUP(A1764,'Classification Test Result'!$A$2:$D$2428,4,FALSE)</f>
        <v>#N/A</v>
      </c>
      <c r="AL1764" s="2">
        <f>_xlfn.XLOOKUP($A1764,Results!$A$2:$A$2256,Results!G$2:G$2256,"")</f>
        <v>0</v>
      </c>
      <c r="AM1764" s="2">
        <f>_xlfn.XLOOKUP($A1764,Results!$A$2:$A$2256,Results!H$2:H$2256,"")</f>
        <v>0</v>
      </c>
      <c r="AN1764" s="2">
        <f>_xlfn.XLOOKUP($A1764,Results!$A$2:$A$2256,Results!I$2:I$2256,"")</f>
        <v>0</v>
      </c>
      <c r="AO1764" s="2">
        <f>_xlfn.XLOOKUP($A1764,Results!$A$2:$A$2256,Results!J$2:J$2256,"")</f>
        <v>0</v>
      </c>
      <c r="AP1764" s="2">
        <f>_xlfn.XLOOKUP($A1764,Results!$A$2:$A$2256,Results!K$2:K$2256,"")</f>
        <v>0</v>
      </c>
      <c r="AQ1764" s="2">
        <f>_xlfn.XLOOKUP($A1764,Results!$A$2:$A$2256,Results!L$2:L$2256,"")</f>
        <v>0</v>
      </c>
      <c r="AR1764" s="2">
        <f>_xlfn.XLOOKUP($A1764,Results!$A$2:$A$2256,Results!M$2:M$2256,"")</f>
        <v>0</v>
      </c>
      <c r="AS1764" s="2">
        <f>_xlfn.XLOOKUP($A1764,Results!$A$2:$A$2256,Results!N$2:N$2256,"")</f>
        <v>0</v>
      </c>
      <c r="AT1764" s="2" t="str">
        <f>_xlfn.XLOOKUP($A1764,Results!$A$2:$A$2256,Results!O$2:O$2256,"")</f>
        <v>ALLEN TEL PRODUCTS</v>
      </c>
      <c r="AU1764" s="2" t="str">
        <f>_xlfn.XLOOKUP($A1764,Results!$A$2:$A$2256,Results!P$2:P$2256,"")</f>
        <v>ALLEN TEL PRODUCTS INCORPORATED</v>
      </c>
      <c r="AV1764" s="2" t="str">
        <f>_xlfn.XLOOKUP($A1764,Results!$A$2:$A$2256,Results!Q$2:Q$2256,"")</f>
        <v>SINGLE_MATCH</v>
      </c>
      <c r="AW1764" s="2">
        <f>_xlfn.XLOOKUP($A1764,Results!$A$2:$A$2256,Results!R$2:R$2256,"")</f>
        <v>0</v>
      </c>
      <c r="AX1764" s="2">
        <f>_xlfn.XLOOKUP($A1764,Results!$A$2:$A$2256,Results!S$2:S$2256,"")</f>
        <v>0</v>
      </c>
      <c r="AY1764" s="2">
        <f>_xlfn.XLOOKUP($A1764,Results!$A$2:$A$2256,Results!T$2:T$2256,"")</f>
        <v>100</v>
      </c>
      <c r="AZ1764" s="2">
        <f>_xlfn.XLOOKUP($A1764,Results!$A$2:$A$2256,Results!U$2:U$2256,"")</f>
        <v>0</v>
      </c>
      <c r="BA1764" s="2" t="str">
        <f>_xlfn.XLOOKUP($A1764,Results!$A$2:$A$2256,Results!V$2:V$2256,"")</f>
        <v>LEVITON</v>
      </c>
      <c r="BB1764" s="2">
        <f>_xlfn.XLOOKUP($A1764,Results!$A$2:$A$2256,Results!W$2:W$2256,"")</f>
        <v>62</v>
      </c>
      <c r="BC1764" s="2">
        <f>_xlfn.XLOOKUP($A1764,Results!$A$2:$A$2256,Results!X$2:X$2256,"")</f>
        <v>26121609</v>
      </c>
      <c r="BD1764" s="2">
        <f>_xlfn.XLOOKUP($A1764,Results!$A$2:$A$2256,Results!Y$2:Y$2256,"")</f>
        <v>62</v>
      </c>
      <c r="BE1764" s="2" t="b">
        <f>_xlfn.XLOOKUP($A1764,Results!$A$2:$A$2256,Results!Z$2:Z$2256,"")</f>
        <v>1</v>
      </c>
    </row>
    <row r="1765" spans="1:57" ht="38.25" customHeight="1" x14ac:dyDescent="0.3">
      <c r="A1765">
        <v>907442</v>
      </c>
      <c r="B1765">
        <v>281565</v>
      </c>
      <c r="C1765" t="s">
        <v>36</v>
      </c>
      <c r="D1765">
        <v>9341413197</v>
      </c>
      <c r="E1765" s="2" t="str">
        <f>VLOOKUP(F1765,'RPA Vendor Data '!F$1:$G$2418,2)</f>
        <v>GRAYBAR ELECTRIC CO. INC.</v>
      </c>
      <c r="F1765" s="2">
        <v>11471</v>
      </c>
      <c r="G1765" s="2">
        <v>10</v>
      </c>
      <c r="H1765" t="s">
        <v>5554</v>
      </c>
      <c r="I1765">
        <v>15</v>
      </c>
      <c r="J1765" t="s">
        <v>39</v>
      </c>
      <c r="K1765" t="s">
        <v>39</v>
      </c>
      <c r="L1765">
        <v>5.33</v>
      </c>
      <c r="M1765" s="2" t="s">
        <v>5547</v>
      </c>
      <c r="N1765" s="9" t="s">
        <v>5555</v>
      </c>
      <c r="O1765" t="s">
        <v>36</v>
      </c>
      <c r="P1765" t="s">
        <v>36</v>
      </c>
      <c r="Q1765" t="s">
        <v>36</v>
      </c>
      <c r="R1765">
        <v>79.95</v>
      </c>
      <c r="S1765" s="1">
        <v>45744.459858599534</v>
      </c>
      <c r="T1765" t="s">
        <v>42</v>
      </c>
      <c r="U1765" s="1">
        <v>45744.244444444441</v>
      </c>
      <c r="V1765" t="s">
        <v>43</v>
      </c>
      <c r="W1765" t="s">
        <v>36</v>
      </c>
      <c r="X1765">
        <v>0</v>
      </c>
      <c r="Y1765" t="s">
        <v>211</v>
      </c>
      <c r="Z1765" t="s">
        <v>36</v>
      </c>
      <c r="AA1765">
        <v>5.33</v>
      </c>
      <c r="AB1765" t="s">
        <v>36</v>
      </c>
      <c r="AC1765" t="s">
        <v>5549</v>
      </c>
      <c r="AD1765" t="s">
        <v>5549</v>
      </c>
      <c r="AE1765" t="s">
        <v>45</v>
      </c>
      <c r="AF1765" s="44">
        <v>43223326</v>
      </c>
      <c r="AG1765" s="18" t="s">
        <v>5556</v>
      </c>
      <c r="AH1765" s="18"/>
      <c r="AI1765" s="2" t="s">
        <v>48</v>
      </c>
      <c r="AJ1765" s="2" t="e">
        <f>VLOOKUP(A1765,'Classification Test Result'!$A$2:$D$2428,4,FALSE)</f>
        <v>#N/A</v>
      </c>
      <c r="AL1765" s="2">
        <f>_xlfn.XLOOKUP($A1765,Results!$A$2:$A$2256,Results!G$2:G$2256,"")</f>
        <v>0</v>
      </c>
      <c r="AM1765" s="2">
        <f>_xlfn.XLOOKUP($A1765,Results!$A$2:$A$2256,Results!H$2:H$2256,"")</f>
        <v>0</v>
      </c>
      <c r="AN1765" s="2">
        <f>_xlfn.XLOOKUP($A1765,Results!$A$2:$A$2256,Results!I$2:I$2256,"")</f>
        <v>0</v>
      </c>
      <c r="AO1765" s="2">
        <f>_xlfn.XLOOKUP($A1765,Results!$A$2:$A$2256,Results!J$2:J$2256,"")</f>
        <v>0</v>
      </c>
      <c r="AP1765" s="2">
        <f>_xlfn.XLOOKUP($A1765,Results!$A$2:$A$2256,Results!K$2:K$2256,"")</f>
        <v>0</v>
      </c>
      <c r="AQ1765" s="2">
        <f>_xlfn.XLOOKUP($A1765,Results!$A$2:$A$2256,Results!L$2:L$2256,"")</f>
        <v>0</v>
      </c>
      <c r="AR1765" s="2">
        <f>_xlfn.XLOOKUP($A1765,Results!$A$2:$A$2256,Results!M$2:M$2256,"")</f>
        <v>0</v>
      </c>
      <c r="AS1765" s="2">
        <f>_xlfn.XLOOKUP($A1765,Results!$A$2:$A$2256,Results!N$2:N$2256,"")</f>
        <v>0</v>
      </c>
      <c r="AT1765" s="2" t="str">
        <f>_xlfn.XLOOKUP($A1765,Results!$A$2:$A$2256,Results!O$2:O$2256,"")</f>
        <v>ALLEN TEL PRODUCTS</v>
      </c>
      <c r="AU1765" s="2" t="str">
        <f>_xlfn.XLOOKUP($A1765,Results!$A$2:$A$2256,Results!P$2:P$2256,"")</f>
        <v>ALLEN TEL PRODUCTS INCORPORATED</v>
      </c>
      <c r="AV1765" s="2" t="str">
        <f>_xlfn.XLOOKUP($A1765,Results!$A$2:$A$2256,Results!Q$2:Q$2256,"")</f>
        <v>SINGLE_MATCH</v>
      </c>
      <c r="AW1765" s="2">
        <f>_xlfn.XLOOKUP($A1765,Results!$A$2:$A$2256,Results!R$2:R$2256,"")</f>
        <v>0</v>
      </c>
      <c r="AX1765" s="2">
        <f>_xlfn.XLOOKUP($A1765,Results!$A$2:$A$2256,Results!S$2:S$2256,"")</f>
        <v>0</v>
      </c>
      <c r="AY1765" s="2">
        <f>_xlfn.XLOOKUP($A1765,Results!$A$2:$A$2256,Results!T$2:T$2256,"")</f>
        <v>100</v>
      </c>
      <c r="AZ1765" s="2">
        <f>_xlfn.XLOOKUP($A1765,Results!$A$2:$A$2256,Results!U$2:U$2256,"")</f>
        <v>0</v>
      </c>
      <c r="BA1765" s="2" t="str">
        <f>_xlfn.XLOOKUP($A1765,Results!$A$2:$A$2256,Results!V$2:V$2256,"")</f>
        <v>LEVITON</v>
      </c>
      <c r="BB1765" s="2">
        <f>_xlfn.XLOOKUP($A1765,Results!$A$2:$A$2256,Results!W$2:W$2256,"")</f>
        <v>77</v>
      </c>
      <c r="BC1765" s="2">
        <f>_xlfn.XLOOKUP($A1765,Results!$A$2:$A$2256,Results!X$2:X$2256,"")</f>
        <v>26121609</v>
      </c>
      <c r="BD1765" s="2">
        <f>_xlfn.XLOOKUP($A1765,Results!$A$2:$A$2256,Results!Y$2:Y$2256,"")</f>
        <v>62</v>
      </c>
      <c r="BE1765" s="2" t="b">
        <f>_xlfn.XLOOKUP($A1765,Results!$A$2:$A$2256,Results!Z$2:Z$2256,"")</f>
        <v>1</v>
      </c>
    </row>
    <row r="1766" spans="1:57" ht="38.25" customHeight="1" x14ac:dyDescent="0.3">
      <c r="A1766">
        <v>907443</v>
      </c>
      <c r="B1766">
        <v>281565</v>
      </c>
      <c r="C1766" t="s">
        <v>36</v>
      </c>
      <c r="D1766">
        <v>9341413197</v>
      </c>
      <c r="E1766" s="2" t="str">
        <f>VLOOKUP(F1766,'RPA Vendor Data '!F$1:$G$2418,2)</f>
        <v>GRAYBAR ELECTRIC CO. INC.</v>
      </c>
      <c r="F1766" s="2">
        <v>11471</v>
      </c>
      <c r="G1766" s="2">
        <v>8</v>
      </c>
      <c r="H1766" t="s">
        <v>5557</v>
      </c>
      <c r="I1766">
        <v>15</v>
      </c>
      <c r="J1766" t="s">
        <v>39</v>
      </c>
      <c r="K1766" t="s">
        <v>39</v>
      </c>
      <c r="L1766">
        <v>4.1500000000000004</v>
      </c>
      <c r="M1766" s="2" t="s">
        <v>5547</v>
      </c>
      <c r="N1766" s="9" t="s">
        <v>5558</v>
      </c>
      <c r="O1766" t="s">
        <v>36</v>
      </c>
      <c r="P1766" t="s">
        <v>36</v>
      </c>
      <c r="Q1766" t="s">
        <v>36</v>
      </c>
      <c r="R1766">
        <v>62.25</v>
      </c>
      <c r="S1766" s="1">
        <v>45744.459944872688</v>
      </c>
      <c r="T1766" t="s">
        <v>42</v>
      </c>
      <c r="U1766" s="1">
        <v>45744.244444444441</v>
      </c>
      <c r="V1766" t="s">
        <v>43</v>
      </c>
      <c r="W1766" t="s">
        <v>36</v>
      </c>
      <c r="X1766">
        <v>0</v>
      </c>
      <c r="Y1766" t="s">
        <v>211</v>
      </c>
      <c r="Z1766" t="s">
        <v>36</v>
      </c>
      <c r="AA1766">
        <v>4.1500000000000004</v>
      </c>
      <c r="AB1766" t="s">
        <v>36</v>
      </c>
      <c r="AC1766" t="s">
        <v>5549</v>
      </c>
      <c r="AD1766" t="s">
        <v>5549</v>
      </c>
      <c r="AE1766" t="s">
        <v>45</v>
      </c>
      <c r="AF1766" s="44">
        <v>43223326</v>
      </c>
      <c r="AG1766" s="18" t="s">
        <v>5559</v>
      </c>
      <c r="AH1766" s="18"/>
      <c r="AI1766" s="2" t="s">
        <v>48</v>
      </c>
      <c r="AJ1766" s="2" t="e">
        <f>VLOOKUP(A1766,'Classification Test Result'!$A$2:$D$2428,4,FALSE)</f>
        <v>#N/A</v>
      </c>
      <c r="AL1766" s="2">
        <f>_xlfn.XLOOKUP($A1766,Results!$A$2:$A$2256,Results!G$2:G$2256,"")</f>
        <v>0</v>
      </c>
      <c r="AM1766" s="2">
        <f>_xlfn.XLOOKUP($A1766,Results!$A$2:$A$2256,Results!H$2:H$2256,"")</f>
        <v>0</v>
      </c>
      <c r="AN1766" s="2">
        <f>_xlfn.XLOOKUP($A1766,Results!$A$2:$A$2256,Results!I$2:I$2256,"")</f>
        <v>0</v>
      </c>
      <c r="AO1766" s="2">
        <f>_xlfn.XLOOKUP($A1766,Results!$A$2:$A$2256,Results!J$2:J$2256,"")</f>
        <v>0</v>
      </c>
      <c r="AP1766" s="2">
        <f>_xlfn.XLOOKUP($A1766,Results!$A$2:$A$2256,Results!K$2:K$2256,"")</f>
        <v>0</v>
      </c>
      <c r="AQ1766" s="2">
        <f>_xlfn.XLOOKUP($A1766,Results!$A$2:$A$2256,Results!L$2:L$2256,"")</f>
        <v>0</v>
      </c>
      <c r="AR1766" s="2">
        <f>_xlfn.XLOOKUP($A1766,Results!$A$2:$A$2256,Results!M$2:M$2256,"")</f>
        <v>0</v>
      </c>
      <c r="AS1766" s="2">
        <f>_xlfn.XLOOKUP($A1766,Results!$A$2:$A$2256,Results!N$2:N$2256,"")</f>
        <v>0</v>
      </c>
      <c r="AT1766" s="2" t="str">
        <f>_xlfn.XLOOKUP($A1766,Results!$A$2:$A$2256,Results!O$2:O$2256,"")</f>
        <v>ALLEN TEL PRODUCTS</v>
      </c>
      <c r="AU1766" s="2" t="str">
        <f>_xlfn.XLOOKUP($A1766,Results!$A$2:$A$2256,Results!P$2:P$2256,"")</f>
        <v>ALLEN TEL PRODUCTS INCORPORATED</v>
      </c>
      <c r="AV1766" s="2" t="str">
        <f>_xlfn.XLOOKUP($A1766,Results!$A$2:$A$2256,Results!Q$2:Q$2256,"")</f>
        <v>SINGLE_MATCH</v>
      </c>
      <c r="AW1766" s="2">
        <f>_xlfn.XLOOKUP($A1766,Results!$A$2:$A$2256,Results!R$2:R$2256,"")</f>
        <v>0</v>
      </c>
      <c r="AX1766" s="2">
        <f>_xlfn.XLOOKUP($A1766,Results!$A$2:$A$2256,Results!S$2:S$2256,"")</f>
        <v>0</v>
      </c>
      <c r="AY1766" s="2">
        <f>_xlfn.XLOOKUP($A1766,Results!$A$2:$A$2256,Results!T$2:T$2256,"")</f>
        <v>100</v>
      </c>
      <c r="AZ1766" s="2">
        <f>_xlfn.XLOOKUP($A1766,Results!$A$2:$A$2256,Results!U$2:U$2256,"")</f>
        <v>0</v>
      </c>
      <c r="BA1766" s="2" t="str">
        <f>_xlfn.XLOOKUP($A1766,Results!$A$2:$A$2256,Results!V$2:V$2256,"")</f>
        <v>LEVITON</v>
      </c>
      <c r="BB1766" s="2">
        <f>_xlfn.XLOOKUP($A1766,Results!$A$2:$A$2256,Results!W$2:W$2256,"")</f>
        <v>62</v>
      </c>
      <c r="BC1766" s="2">
        <f>_xlfn.XLOOKUP($A1766,Results!$A$2:$A$2256,Results!X$2:X$2256,"")</f>
        <v>26121609</v>
      </c>
      <c r="BD1766" s="2">
        <f>_xlfn.XLOOKUP($A1766,Results!$A$2:$A$2256,Results!Y$2:Y$2256,"")</f>
        <v>62</v>
      </c>
      <c r="BE1766" s="2" t="b">
        <f>_xlfn.XLOOKUP($A1766,Results!$A$2:$A$2256,Results!Z$2:Z$2256,"")</f>
        <v>1</v>
      </c>
    </row>
    <row r="1767" spans="1:57" ht="38.25" customHeight="1" x14ac:dyDescent="0.3">
      <c r="A1767">
        <v>907444</v>
      </c>
      <c r="B1767">
        <v>281565</v>
      </c>
      <c r="C1767" t="s">
        <v>36</v>
      </c>
      <c r="D1767">
        <v>9341413197</v>
      </c>
      <c r="E1767" s="2" t="str">
        <f>VLOOKUP(F1767,'RPA Vendor Data '!F$1:$G$2418,2)</f>
        <v>GRAYBAR ELECTRIC CO. INC.</v>
      </c>
      <c r="F1767" s="2">
        <v>11471</v>
      </c>
      <c r="G1767" s="2">
        <v>7</v>
      </c>
      <c r="H1767" t="s">
        <v>5560</v>
      </c>
      <c r="I1767">
        <v>15</v>
      </c>
      <c r="J1767" t="s">
        <v>39</v>
      </c>
      <c r="K1767" t="s">
        <v>39</v>
      </c>
      <c r="L1767">
        <v>3.74</v>
      </c>
      <c r="M1767" s="2" t="s">
        <v>5547</v>
      </c>
      <c r="N1767" s="9" t="s">
        <v>5561</v>
      </c>
      <c r="O1767" t="s">
        <v>36</v>
      </c>
      <c r="P1767" t="s">
        <v>36</v>
      </c>
      <c r="Q1767" t="s">
        <v>36</v>
      </c>
      <c r="R1767">
        <v>56.1</v>
      </c>
      <c r="S1767" s="1">
        <v>45744.459921215283</v>
      </c>
      <c r="T1767" t="s">
        <v>42</v>
      </c>
      <c r="U1767" s="1">
        <v>45744.244444444441</v>
      </c>
      <c r="V1767" t="s">
        <v>43</v>
      </c>
      <c r="W1767" t="s">
        <v>36</v>
      </c>
      <c r="X1767">
        <v>0</v>
      </c>
      <c r="Y1767" t="s">
        <v>211</v>
      </c>
      <c r="Z1767" t="s">
        <v>36</v>
      </c>
      <c r="AA1767">
        <v>3.74</v>
      </c>
      <c r="AB1767" t="s">
        <v>36</v>
      </c>
      <c r="AC1767" t="s">
        <v>5549</v>
      </c>
      <c r="AD1767" t="s">
        <v>5549</v>
      </c>
      <c r="AE1767" t="s">
        <v>45</v>
      </c>
      <c r="AF1767" s="44">
        <v>43223326</v>
      </c>
      <c r="AG1767" s="18" t="s">
        <v>5562</v>
      </c>
      <c r="AH1767" s="18"/>
      <c r="AI1767" s="2" t="s">
        <v>48</v>
      </c>
      <c r="AJ1767" s="2" t="e">
        <f>VLOOKUP(A1767,'Classification Test Result'!$A$2:$D$2428,4,FALSE)</f>
        <v>#N/A</v>
      </c>
      <c r="AL1767" s="2">
        <f>_xlfn.XLOOKUP($A1767,Results!$A$2:$A$2256,Results!G$2:G$2256,"")</f>
        <v>0</v>
      </c>
      <c r="AM1767" s="2">
        <f>_xlfn.XLOOKUP($A1767,Results!$A$2:$A$2256,Results!H$2:H$2256,"")</f>
        <v>0</v>
      </c>
      <c r="AN1767" s="2">
        <f>_xlfn.XLOOKUP($A1767,Results!$A$2:$A$2256,Results!I$2:I$2256,"")</f>
        <v>0</v>
      </c>
      <c r="AO1767" s="2">
        <f>_xlfn.XLOOKUP($A1767,Results!$A$2:$A$2256,Results!J$2:J$2256,"")</f>
        <v>0</v>
      </c>
      <c r="AP1767" s="2">
        <f>_xlfn.XLOOKUP($A1767,Results!$A$2:$A$2256,Results!K$2:K$2256,"")</f>
        <v>0</v>
      </c>
      <c r="AQ1767" s="2">
        <f>_xlfn.XLOOKUP($A1767,Results!$A$2:$A$2256,Results!L$2:L$2256,"")</f>
        <v>0</v>
      </c>
      <c r="AR1767" s="2">
        <f>_xlfn.XLOOKUP($A1767,Results!$A$2:$A$2256,Results!M$2:M$2256,"")</f>
        <v>0</v>
      </c>
      <c r="AS1767" s="2">
        <f>_xlfn.XLOOKUP($A1767,Results!$A$2:$A$2256,Results!N$2:N$2256,"")</f>
        <v>0</v>
      </c>
      <c r="AT1767" s="2" t="str">
        <f>_xlfn.XLOOKUP($A1767,Results!$A$2:$A$2256,Results!O$2:O$2256,"")</f>
        <v>ALLEN TEL PRODUCTS</v>
      </c>
      <c r="AU1767" s="2" t="str">
        <f>_xlfn.XLOOKUP($A1767,Results!$A$2:$A$2256,Results!P$2:P$2256,"")</f>
        <v>ALLEN TEL PRODUCTS INCORPORATED</v>
      </c>
      <c r="AV1767" s="2" t="str">
        <f>_xlfn.XLOOKUP($A1767,Results!$A$2:$A$2256,Results!Q$2:Q$2256,"")</f>
        <v>SINGLE_MATCH</v>
      </c>
      <c r="AW1767" s="2">
        <f>_xlfn.XLOOKUP($A1767,Results!$A$2:$A$2256,Results!R$2:R$2256,"")</f>
        <v>0</v>
      </c>
      <c r="AX1767" s="2">
        <f>_xlfn.XLOOKUP($A1767,Results!$A$2:$A$2256,Results!S$2:S$2256,"")</f>
        <v>0</v>
      </c>
      <c r="AY1767" s="2">
        <f>_xlfn.XLOOKUP($A1767,Results!$A$2:$A$2256,Results!T$2:T$2256,"")</f>
        <v>100</v>
      </c>
      <c r="AZ1767" s="2">
        <f>_xlfn.XLOOKUP($A1767,Results!$A$2:$A$2256,Results!U$2:U$2256,"")</f>
        <v>0</v>
      </c>
      <c r="BA1767" s="2" t="str">
        <f>_xlfn.XLOOKUP($A1767,Results!$A$2:$A$2256,Results!V$2:V$2256,"")</f>
        <v>LEVITON</v>
      </c>
      <c r="BB1767" s="2">
        <f>_xlfn.XLOOKUP($A1767,Results!$A$2:$A$2256,Results!W$2:W$2256,"")</f>
        <v>77</v>
      </c>
      <c r="BC1767" s="2">
        <f>_xlfn.XLOOKUP($A1767,Results!$A$2:$A$2256,Results!X$2:X$2256,"")</f>
        <v>26121609</v>
      </c>
      <c r="BD1767" s="2">
        <f>_xlfn.XLOOKUP($A1767,Results!$A$2:$A$2256,Results!Y$2:Y$2256,"")</f>
        <v>77</v>
      </c>
      <c r="BE1767" s="2" t="b">
        <f>_xlfn.XLOOKUP($A1767,Results!$A$2:$A$2256,Results!Z$2:Z$2256,"")</f>
        <v>1</v>
      </c>
    </row>
    <row r="1768" spans="1:57" ht="38.25" customHeight="1" x14ac:dyDescent="0.3">
      <c r="A1768">
        <v>907445</v>
      </c>
      <c r="B1768">
        <v>281616</v>
      </c>
      <c r="C1768" t="s">
        <v>36</v>
      </c>
      <c r="D1768">
        <v>5411714590</v>
      </c>
      <c r="E1768" s="2" t="str">
        <f>VLOOKUP(F1768,'RPA Vendor Data '!F$1:$G$2418,2)</f>
        <v>SCANSOURCE, INC.</v>
      </c>
      <c r="F1768" s="2">
        <v>13003</v>
      </c>
      <c r="G1768" s="2">
        <v>1</v>
      </c>
      <c r="H1768" t="s">
        <v>5563</v>
      </c>
      <c r="I1768">
        <v>1</v>
      </c>
      <c r="J1768" t="s">
        <v>39</v>
      </c>
      <c r="K1768" t="s">
        <v>39</v>
      </c>
      <c r="L1768">
        <v>266.58</v>
      </c>
      <c r="M1768" s="2" t="s">
        <v>5539</v>
      </c>
      <c r="N1768" s="9" t="s">
        <v>5564</v>
      </c>
      <c r="O1768" t="s">
        <v>5565</v>
      </c>
      <c r="P1768" t="s">
        <v>36</v>
      </c>
      <c r="Q1768" t="s">
        <v>36</v>
      </c>
      <c r="R1768">
        <v>266.58</v>
      </c>
      <c r="S1768" s="1">
        <v>45744.48035795139</v>
      </c>
      <c r="T1768" t="s">
        <v>42</v>
      </c>
      <c r="U1768" s="1">
        <v>45744.256944444453</v>
      </c>
      <c r="V1768" t="s">
        <v>43</v>
      </c>
      <c r="W1768" t="s">
        <v>36</v>
      </c>
      <c r="X1768">
        <v>0</v>
      </c>
      <c r="Y1768" t="s">
        <v>525</v>
      </c>
      <c r="Z1768" t="s">
        <v>36</v>
      </c>
      <c r="AA1768">
        <v>266.58</v>
      </c>
      <c r="AB1768" t="s">
        <v>36</v>
      </c>
      <c r="AC1768" t="s">
        <v>49</v>
      </c>
      <c r="AD1768" t="s">
        <v>49</v>
      </c>
      <c r="AE1768" t="s">
        <v>45</v>
      </c>
      <c r="AG1768" s="18" t="s">
        <v>5566</v>
      </c>
      <c r="AH1768" s="18"/>
      <c r="AI1768" s="2" t="s">
        <v>48</v>
      </c>
      <c r="AJ1768" s="2" t="e">
        <f>VLOOKUP(A1768,'Classification Test Result'!$A$2:$D$2428,4,FALSE)</f>
        <v>#N/A</v>
      </c>
      <c r="AL1768" s="2">
        <f>_xlfn.XLOOKUP($A1768,Results!$A$2:$A$2256,Results!G$2:G$2256,"")</f>
        <v>0</v>
      </c>
      <c r="AM1768" s="2">
        <f>_xlfn.XLOOKUP($A1768,Results!$A$2:$A$2256,Results!H$2:H$2256,"")</f>
        <v>0</v>
      </c>
      <c r="AN1768" s="2">
        <f>_xlfn.XLOOKUP($A1768,Results!$A$2:$A$2256,Results!I$2:I$2256,"")</f>
        <v>0</v>
      </c>
      <c r="AO1768" s="2">
        <f>_xlfn.XLOOKUP($A1768,Results!$A$2:$A$2256,Results!J$2:J$2256,"")</f>
        <v>0</v>
      </c>
      <c r="AP1768" s="2">
        <f>_xlfn.XLOOKUP($A1768,Results!$A$2:$A$2256,Results!K$2:K$2256,"")</f>
        <v>0</v>
      </c>
      <c r="AQ1768" s="2">
        <f>_xlfn.XLOOKUP($A1768,Results!$A$2:$A$2256,Results!L$2:L$2256,"")</f>
        <v>0</v>
      </c>
      <c r="AR1768" s="2">
        <f>_xlfn.XLOOKUP($A1768,Results!$A$2:$A$2256,Results!M$2:M$2256,"")</f>
        <v>0</v>
      </c>
      <c r="AS1768" s="2">
        <f>_xlfn.XLOOKUP($A1768,Results!$A$2:$A$2256,Results!N$2:N$2256,"")</f>
        <v>0</v>
      </c>
      <c r="AT1768" s="2">
        <f>_xlfn.XLOOKUP($A1768,Results!$A$2:$A$2256,Results!O$2:O$2256,"")</f>
        <v>0</v>
      </c>
      <c r="AU1768" s="2">
        <f>_xlfn.XLOOKUP($A1768,Results!$A$2:$A$2256,Results!P$2:P$2256,"")</f>
        <v>0</v>
      </c>
      <c r="AV1768" s="2">
        <f>_xlfn.XLOOKUP($A1768,Results!$A$2:$A$2256,Results!Q$2:Q$2256,"")</f>
        <v>0</v>
      </c>
      <c r="AW1768" s="2">
        <f>_xlfn.XLOOKUP($A1768,Results!$A$2:$A$2256,Results!R$2:R$2256,"")</f>
        <v>0</v>
      </c>
      <c r="AX1768" s="2">
        <f>_xlfn.XLOOKUP($A1768,Results!$A$2:$A$2256,Results!S$2:S$2256,"")</f>
        <v>0</v>
      </c>
      <c r="AY1768" s="2">
        <f>_xlfn.XLOOKUP($A1768,Results!$A$2:$A$2256,Results!T$2:T$2256,"")</f>
        <v>0</v>
      </c>
      <c r="AZ1768" s="2">
        <f>_xlfn.XLOOKUP($A1768,Results!$A$2:$A$2256,Results!U$2:U$2256,"")</f>
        <v>0</v>
      </c>
      <c r="BA1768" s="2">
        <f>_xlfn.XLOOKUP($A1768,Results!$A$2:$A$2256,Results!V$2:V$2256,"")</f>
        <v>0</v>
      </c>
      <c r="BB1768" s="2">
        <f>_xlfn.XLOOKUP($A1768,Results!$A$2:$A$2256,Results!W$2:W$2256,"")</f>
        <v>0</v>
      </c>
      <c r="BC1768" s="2">
        <f>_xlfn.XLOOKUP($A1768,Results!$A$2:$A$2256,Results!X$2:X$2256,"")</f>
        <v>0</v>
      </c>
      <c r="BD1768" s="2">
        <f>_xlfn.XLOOKUP($A1768,Results!$A$2:$A$2256,Results!Y$2:Y$2256,"")</f>
        <v>0</v>
      </c>
      <c r="BE1768" s="2">
        <f>_xlfn.XLOOKUP($A1768,Results!$A$2:$A$2256,Results!Z$2:Z$2256,"")</f>
        <v>0</v>
      </c>
    </row>
    <row r="1769" spans="1:57" ht="38.25" customHeight="1" x14ac:dyDescent="0.3">
      <c r="A1769">
        <v>907446</v>
      </c>
      <c r="B1769">
        <v>281517</v>
      </c>
      <c r="C1769" t="s">
        <v>36</v>
      </c>
      <c r="D1769" t="s">
        <v>5567</v>
      </c>
      <c r="E1769" s="2" t="str">
        <f>VLOOKUP(F1769,'RPA Vendor Data '!F$1:$G$2418,2)</f>
        <v>VIKING ELECTRIC</v>
      </c>
      <c r="F1769" s="2">
        <v>13536</v>
      </c>
      <c r="G1769" s="2">
        <v>1</v>
      </c>
      <c r="H1769" t="s">
        <v>5568</v>
      </c>
      <c r="I1769">
        <v>3</v>
      </c>
      <c r="J1769" t="s">
        <v>65</v>
      </c>
      <c r="K1769" t="s">
        <v>39</v>
      </c>
      <c r="L1769">
        <v>280.75</v>
      </c>
      <c r="M1769" s="2" t="s">
        <v>5569</v>
      </c>
      <c r="N1769" s="9" t="s">
        <v>5570</v>
      </c>
      <c r="O1769" t="s">
        <v>5571</v>
      </c>
      <c r="P1769" t="s">
        <v>36</v>
      </c>
      <c r="Q1769" t="s">
        <v>36</v>
      </c>
      <c r="R1769">
        <v>842.25</v>
      </c>
      <c r="S1769" s="1">
        <v>45744.416778206018</v>
      </c>
      <c r="T1769" t="s">
        <v>42</v>
      </c>
      <c r="U1769" s="1">
        <v>45744.1875</v>
      </c>
      <c r="V1769" t="s">
        <v>43</v>
      </c>
      <c r="W1769" t="s">
        <v>36</v>
      </c>
      <c r="X1769">
        <v>0</v>
      </c>
      <c r="Y1769" t="s">
        <v>54</v>
      </c>
      <c r="Z1769" t="s">
        <v>36</v>
      </c>
      <c r="AA1769">
        <v>280.75</v>
      </c>
      <c r="AB1769" t="s">
        <v>36</v>
      </c>
      <c r="AC1769" t="s">
        <v>502</v>
      </c>
      <c r="AD1769" t="s">
        <v>502</v>
      </c>
      <c r="AE1769" t="s">
        <v>45</v>
      </c>
      <c r="AG1769" s="18" t="s">
        <v>5572</v>
      </c>
      <c r="AH1769" s="18"/>
      <c r="AI1769" s="2" t="s">
        <v>48</v>
      </c>
      <c r="AJ1769" s="2" t="e">
        <f>VLOOKUP(A1769,'Classification Test Result'!$A$2:$D$2428,4,FALSE)</f>
        <v>#N/A</v>
      </c>
      <c r="AL1769" s="2" t="str">
        <f>_xlfn.XLOOKUP($A1769,Results!$A$2:$A$2256,Results!G$2:G$2256,"")</f>
        <v/>
      </c>
      <c r="AM1769" s="2" t="str">
        <f>_xlfn.XLOOKUP($A1769,Results!$A$2:$A$2256,Results!H$2:H$2256,"")</f>
        <v/>
      </c>
      <c r="AN1769" s="2" t="str">
        <f>_xlfn.XLOOKUP($A1769,Results!$A$2:$A$2256,Results!I$2:I$2256,"")</f>
        <v/>
      </c>
      <c r="AO1769" s="2" t="str">
        <f>_xlfn.XLOOKUP($A1769,Results!$A$2:$A$2256,Results!J$2:J$2256,"")</f>
        <v/>
      </c>
      <c r="AP1769" s="2" t="str">
        <f>_xlfn.XLOOKUP($A1769,Results!$A$2:$A$2256,Results!K$2:K$2256,"")</f>
        <v/>
      </c>
      <c r="AQ1769" s="2" t="str">
        <f>_xlfn.XLOOKUP($A1769,Results!$A$2:$A$2256,Results!L$2:L$2256,"")</f>
        <v/>
      </c>
      <c r="AR1769" s="2" t="str">
        <f>_xlfn.XLOOKUP($A1769,Results!$A$2:$A$2256,Results!M$2:M$2256,"")</f>
        <v/>
      </c>
      <c r="AS1769" s="2" t="str">
        <f>_xlfn.XLOOKUP($A1769,Results!$A$2:$A$2256,Results!N$2:N$2256,"")</f>
        <v/>
      </c>
      <c r="AT1769" s="2" t="str">
        <f>_xlfn.XLOOKUP($A1769,Results!$A$2:$A$2256,Results!O$2:O$2256,"")</f>
        <v/>
      </c>
      <c r="AU1769" s="2" t="str">
        <f>_xlfn.XLOOKUP($A1769,Results!$A$2:$A$2256,Results!P$2:P$2256,"")</f>
        <v/>
      </c>
      <c r="AV1769" s="2" t="str">
        <f>_xlfn.XLOOKUP($A1769,Results!$A$2:$A$2256,Results!Q$2:Q$2256,"")</f>
        <v/>
      </c>
      <c r="AW1769" s="2" t="str">
        <f>_xlfn.XLOOKUP($A1769,Results!$A$2:$A$2256,Results!R$2:R$2256,"")</f>
        <v/>
      </c>
      <c r="AX1769" s="2" t="str">
        <f>_xlfn.XLOOKUP($A1769,Results!$A$2:$A$2256,Results!S$2:S$2256,"")</f>
        <v/>
      </c>
      <c r="AY1769" s="2" t="str">
        <f>_xlfn.XLOOKUP($A1769,Results!$A$2:$A$2256,Results!T$2:T$2256,"")</f>
        <v/>
      </c>
      <c r="AZ1769" s="2" t="str">
        <f>_xlfn.XLOOKUP($A1769,Results!$A$2:$A$2256,Results!U$2:U$2256,"")</f>
        <v/>
      </c>
      <c r="BA1769" s="2" t="str">
        <f>_xlfn.XLOOKUP($A1769,Results!$A$2:$A$2256,Results!V$2:V$2256,"")</f>
        <v/>
      </c>
      <c r="BB1769" s="2" t="str">
        <f>_xlfn.XLOOKUP($A1769,Results!$A$2:$A$2256,Results!W$2:W$2256,"")</f>
        <v/>
      </c>
      <c r="BC1769" s="2" t="str">
        <f>_xlfn.XLOOKUP($A1769,Results!$A$2:$A$2256,Results!X$2:X$2256,"")</f>
        <v/>
      </c>
      <c r="BD1769" s="2" t="str">
        <f>_xlfn.XLOOKUP($A1769,Results!$A$2:$A$2256,Results!Y$2:Y$2256,"")</f>
        <v/>
      </c>
      <c r="BE1769" s="2" t="str">
        <f>_xlfn.XLOOKUP($A1769,Results!$A$2:$A$2256,Results!Z$2:Z$2256,"")</f>
        <v/>
      </c>
    </row>
    <row r="1770" spans="1:57" ht="38.25" customHeight="1" x14ac:dyDescent="0.3">
      <c r="A1770">
        <v>907447</v>
      </c>
      <c r="B1770">
        <v>281662</v>
      </c>
      <c r="C1770" t="s">
        <v>36</v>
      </c>
      <c r="D1770" t="s">
        <v>5573</v>
      </c>
      <c r="E1770" s="2" t="str">
        <f>VLOOKUP(F1770,'RPA Vendor Data '!F$1:$G$2418,2)</f>
        <v>CRESCO EQUIPMENT RENTALS</v>
      </c>
      <c r="F1770" s="2">
        <v>14555</v>
      </c>
      <c r="G1770" s="2">
        <v>1</v>
      </c>
      <c r="H1770" t="s">
        <v>5574</v>
      </c>
      <c r="I1770">
        <v>1</v>
      </c>
      <c r="J1770" t="s">
        <v>39</v>
      </c>
      <c r="K1770" t="s">
        <v>39</v>
      </c>
      <c r="L1770">
        <v>605</v>
      </c>
      <c r="M1770" s="2" t="s">
        <v>5575</v>
      </c>
      <c r="N1770" s="9" t="s">
        <v>5576</v>
      </c>
      <c r="O1770" t="s">
        <v>36</v>
      </c>
      <c r="P1770" t="s">
        <v>36</v>
      </c>
      <c r="Q1770" t="s">
        <v>36</v>
      </c>
      <c r="R1770">
        <v>605</v>
      </c>
      <c r="S1770" s="1">
        <v>45744.501373842591</v>
      </c>
      <c r="T1770" t="s">
        <v>42</v>
      </c>
      <c r="U1770" s="1">
        <v>45744.28125</v>
      </c>
      <c r="V1770" t="s">
        <v>43</v>
      </c>
      <c r="W1770" t="s">
        <v>36</v>
      </c>
      <c r="X1770">
        <v>0</v>
      </c>
      <c r="Y1770">
        <v>999</v>
      </c>
      <c r="Z1770" t="s">
        <v>36</v>
      </c>
      <c r="AA1770" t="s">
        <v>36</v>
      </c>
      <c r="AB1770" t="s">
        <v>36</v>
      </c>
      <c r="AC1770" t="s">
        <v>44</v>
      </c>
      <c r="AD1770" t="s">
        <v>44</v>
      </c>
      <c r="AE1770" t="s">
        <v>45</v>
      </c>
      <c r="AG1770" s="18" t="s">
        <v>5577</v>
      </c>
      <c r="AH1770" s="18"/>
      <c r="AI1770" s="2" t="s">
        <v>48</v>
      </c>
      <c r="AJ1770" s="2" t="e">
        <f>VLOOKUP(A1770,'Classification Test Result'!$A$2:$D$2428,4,FALSE)</f>
        <v>#N/A</v>
      </c>
      <c r="AL1770" s="2">
        <f>_xlfn.XLOOKUP($A1770,Results!$A$2:$A$2256,Results!G$2:G$2256,"")</f>
        <v>0</v>
      </c>
      <c r="AM1770" s="2">
        <f>_xlfn.XLOOKUP($A1770,Results!$A$2:$A$2256,Results!H$2:H$2256,"")</f>
        <v>0</v>
      </c>
      <c r="AN1770" s="2">
        <f>_xlfn.XLOOKUP($A1770,Results!$A$2:$A$2256,Results!I$2:I$2256,"")</f>
        <v>0</v>
      </c>
      <c r="AO1770" s="2">
        <f>_xlfn.XLOOKUP($A1770,Results!$A$2:$A$2256,Results!J$2:J$2256,"")</f>
        <v>0</v>
      </c>
      <c r="AP1770" s="2">
        <f>_xlfn.XLOOKUP($A1770,Results!$A$2:$A$2256,Results!K$2:K$2256,"")</f>
        <v>0</v>
      </c>
      <c r="AQ1770" s="2">
        <f>_xlfn.XLOOKUP($A1770,Results!$A$2:$A$2256,Results!L$2:L$2256,"")</f>
        <v>0</v>
      </c>
      <c r="AR1770" s="2">
        <f>_xlfn.XLOOKUP($A1770,Results!$A$2:$A$2256,Results!M$2:M$2256,"")</f>
        <v>0</v>
      </c>
      <c r="AS1770" s="2">
        <f>_xlfn.XLOOKUP($A1770,Results!$A$2:$A$2256,Results!N$2:N$2256,"")</f>
        <v>0</v>
      </c>
      <c r="AT1770" s="2">
        <f>_xlfn.XLOOKUP($A1770,Results!$A$2:$A$2256,Results!O$2:O$2256,"")</f>
        <v>0</v>
      </c>
      <c r="AU1770" s="2">
        <f>_xlfn.XLOOKUP($A1770,Results!$A$2:$A$2256,Results!P$2:P$2256,"")</f>
        <v>0</v>
      </c>
      <c r="AV1770" s="2">
        <f>_xlfn.XLOOKUP($A1770,Results!$A$2:$A$2256,Results!Q$2:Q$2256,"")</f>
        <v>0</v>
      </c>
      <c r="AW1770" s="2">
        <f>_xlfn.XLOOKUP($A1770,Results!$A$2:$A$2256,Results!R$2:R$2256,"")</f>
        <v>0</v>
      </c>
      <c r="AX1770" s="2">
        <f>_xlfn.XLOOKUP($A1770,Results!$A$2:$A$2256,Results!S$2:S$2256,"")</f>
        <v>0</v>
      </c>
      <c r="AY1770" s="2">
        <f>_xlfn.XLOOKUP($A1770,Results!$A$2:$A$2256,Results!T$2:T$2256,"")</f>
        <v>0</v>
      </c>
      <c r="AZ1770" s="2">
        <f>_xlfn.XLOOKUP($A1770,Results!$A$2:$A$2256,Results!U$2:U$2256,"")</f>
        <v>0</v>
      </c>
      <c r="BA1770" s="2" t="str">
        <f>_xlfn.XLOOKUP($A1770,Results!$A$2:$A$2256,Results!V$2:V$2256,"")</f>
        <v>SIEMENS ENERGY</v>
      </c>
      <c r="BB1770" s="2">
        <f>_xlfn.XLOOKUP($A1770,Results!$A$2:$A$2256,Results!W$2:W$2256,"")</f>
        <v>78</v>
      </c>
      <c r="BC1770" s="2">
        <f>_xlfn.XLOOKUP($A1770,Results!$A$2:$A$2256,Results!X$2:X$2256,"")</f>
        <v>26111601</v>
      </c>
      <c r="BD1770" s="2">
        <f>_xlfn.XLOOKUP($A1770,Results!$A$2:$A$2256,Results!Y$2:Y$2256,"")</f>
        <v>78</v>
      </c>
      <c r="BE1770" s="2" t="b">
        <f>_xlfn.XLOOKUP($A1770,Results!$A$2:$A$2256,Results!Z$2:Z$2256,"")</f>
        <v>1</v>
      </c>
    </row>
    <row r="1771" spans="1:57" ht="38.25" customHeight="1" x14ac:dyDescent="0.3">
      <c r="A1771">
        <v>907448</v>
      </c>
      <c r="B1771">
        <v>281599</v>
      </c>
      <c r="C1771" t="s">
        <v>36</v>
      </c>
      <c r="D1771" t="s">
        <v>1417</v>
      </c>
      <c r="E1771" s="2" t="str">
        <f>VLOOKUP(F1771,'RPA Vendor Data '!F$1:$G$2418,2)</f>
        <v>REXEL USA, INC.</v>
      </c>
      <c r="F1771" s="2">
        <v>12873</v>
      </c>
      <c r="G1771" s="2">
        <v>17</v>
      </c>
      <c r="H1771" t="s">
        <v>5578</v>
      </c>
      <c r="I1771">
        <v>10</v>
      </c>
      <c r="J1771" t="s">
        <v>58</v>
      </c>
      <c r="K1771" t="s">
        <v>58</v>
      </c>
      <c r="L1771">
        <v>10.866</v>
      </c>
      <c r="M1771" s="2" t="s">
        <v>857</v>
      </c>
      <c r="N1771" s="9" t="s">
        <v>5387</v>
      </c>
      <c r="O1771">
        <v>33834</v>
      </c>
      <c r="P1771" t="s">
        <v>5388</v>
      </c>
      <c r="Q1771">
        <v>1899712205</v>
      </c>
      <c r="R1771">
        <v>1.0900000000000001</v>
      </c>
      <c r="S1771" s="1">
        <v>45744.48132885417</v>
      </c>
      <c r="T1771" t="s">
        <v>42</v>
      </c>
      <c r="U1771" s="1">
        <v>45744.251388888893</v>
      </c>
      <c r="V1771" t="s">
        <v>43</v>
      </c>
      <c r="W1771" t="s">
        <v>36</v>
      </c>
      <c r="X1771">
        <v>1</v>
      </c>
      <c r="Y1771">
        <v>0</v>
      </c>
      <c r="Z1771">
        <v>10.866</v>
      </c>
      <c r="AA1771" t="s">
        <v>36</v>
      </c>
      <c r="AB1771">
        <v>195</v>
      </c>
      <c r="AC1771" t="s">
        <v>349</v>
      </c>
      <c r="AD1771" t="s">
        <v>349</v>
      </c>
      <c r="AE1771" t="s">
        <v>45</v>
      </c>
      <c r="AF1771" s="44">
        <v>39121312</v>
      </c>
      <c r="AG1771" s="18" t="s">
        <v>5579</v>
      </c>
      <c r="AH1771" s="18"/>
      <c r="AI1771" s="2" t="s">
        <v>48</v>
      </c>
      <c r="AJ1771" s="2" t="e">
        <f>VLOOKUP(A1771,'Classification Test Result'!$A$2:$D$2428,4,FALSE)</f>
        <v>#N/A</v>
      </c>
      <c r="AL1771" s="2">
        <f>_xlfn.XLOOKUP($A1771,Results!$A$2:$A$2256,Results!G$2:G$2256,"")</f>
        <v>319328</v>
      </c>
      <c r="AM1771" s="2" t="str">
        <f>_xlfn.XLOOKUP($A1771,Results!$A$2:$A$2256,Results!H$2:H$2256,"")</f>
        <v>EMT75</v>
      </c>
      <c r="AN1771" s="2" t="str">
        <f>_xlfn.XLOOKUP($A1771,Results!$A$2:$A$2256,Results!I$2:I$2256,"")</f>
        <v>SOUTHWIRE</v>
      </c>
      <c r="AO1771" s="2">
        <f>_xlfn.XLOOKUP($A1771,Results!$A$2:$A$2256,Results!J$2:J$2256,"")</f>
        <v>751338005006</v>
      </c>
      <c r="AP1771" s="2">
        <f>_xlfn.XLOOKUP($A1771,Results!$A$2:$A$2256,Results!K$2:K$2256,"")</f>
        <v>39121312</v>
      </c>
      <c r="AQ1771" s="2">
        <f>_xlfn.XLOOKUP($A1771,Results!$A$2:$A$2256,Results!L$2:L$2256,"")</f>
        <v>0</v>
      </c>
      <c r="AR1771" s="2">
        <f>_xlfn.XLOOKUP($A1771,Results!$A$2:$A$2256,Results!M$2:M$2256,"")</f>
        <v>5820</v>
      </c>
      <c r="AS1771" s="2" t="str">
        <f>_xlfn.XLOOKUP($A1771,Results!$A$2:$A$2256,Results!N$2:N$2256,"")</f>
        <v>TPZ EMT75 3/4 INSULATING BUSHING</v>
      </c>
      <c r="AT1771" s="2" t="str">
        <f>_xlfn.XLOOKUP($A1771,Results!$A$2:$A$2256,Results!O$2:O$2256,"")</f>
        <v>SOUTHWIRE</v>
      </c>
      <c r="AU1771" s="2">
        <f>_xlfn.XLOOKUP($A1771,Results!$A$2:$A$2256,Results!P$2:P$2256,"")</f>
        <v>0</v>
      </c>
      <c r="AV1771" s="2" t="str">
        <f>_xlfn.XLOOKUP($A1771,Results!$A$2:$A$2256,Results!Q$2:Q$2256,"")</f>
        <v>NO_MANUFACTURERS_FOUND</v>
      </c>
      <c r="AW1771" s="2" t="str">
        <f>_xlfn.XLOOKUP($A1771,Results!$A$2:$A$2256,Results!R$2:R$2256,"")</f>
        <v>0.7490432278489506</v>
      </c>
      <c r="AX1771" s="2">
        <f>_xlfn.XLOOKUP($A1771,Results!$A$2:$A$2256,Results!S$2:S$2256,"")</f>
        <v>64</v>
      </c>
      <c r="AY1771" s="2">
        <f>_xlfn.XLOOKUP($A1771,Results!$A$2:$A$2256,Results!T$2:T$2256,"")</f>
        <v>43</v>
      </c>
      <c r="AZ1771" s="2">
        <f>_xlfn.XLOOKUP($A1771,Results!$A$2:$A$2256,Results!U$2:U$2256,"")</f>
        <v>45</v>
      </c>
      <c r="BA1771" s="2" t="str">
        <f>_xlfn.XLOOKUP($A1771,Results!$A$2:$A$2256,Results!V$2:V$2256,"")</f>
        <v>ARLINGTON INDUSTRIES</v>
      </c>
      <c r="BB1771" s="2">
        <f>_xlfn.XLOOKUP($A1771,Results!$A$2:$A$2256,Results!W$2:W$2256,"")</f>
        <v>72</v>
      </c>
      <c r="BC1771" s="2">
        <f>_xlfn.XLOOKUP($A1771,Results!$A$2:$A$2256,Results!X$2:X$2256,"")</f>
        <v>0</v>
      </c>
      <c r="BD1771" s="2">
        <f>_xlfn.XLOOKUP($A1771,Results!$A$2:$A$2256,Results!Y$2:Y$2256,"")</f>
        <v>0</v>
      </c>
      <c r="BE1771" s="2" t="b">
        <f>_xlfn.XLOOKUP($A1771,Results!$A$2:$A$2256,Results!Z$2:Z$2256,"")</f>
        <v>1</v>
      </c>
    </row>
    <row r="1772" spans="1:57" ht="38.25" customHeight="1" x14ac:dyDescent="0.3">
      <c r="A1772">
        <v>907449</v>
      </c>
      <c r="B1772">
        <v>281604</v>
      </c>
      <c r="C1772" t="s">
        <v>36</v>
      </c>
      <c r="D1772" t="s">
        <v>1421</v>
      </c>
      <c r="E1772" s="2" t="str">
        <f>VLOOKUP(F1772,'RPA Vendor Data '!F$1:$G$2418,2)</f>
        <v>REXEL USA, INC.</v>
      </c>
      <c r="F1772" s="2">
        <v>12873</v>
      </c>
      <c r="G1772" s="2">
        <v>16</v>
      </c>
      <c r="H1772" t="s">
        <v>5578</v>
      </c>
      <c r="I1772">
        <v>7</v>
      </c>
      <c r="J1772" t="s">
        <v>58</v>
      </c>
      <c r="K1772" t="s">
        <v>58</v>
      </c>
      <c r="L1772">
        <v>10.866</v>
      </c>
      <c r="M1772" s="2" t="s">
        <v>857</v>
      </c>
      <c r="N1772" s="9" t="s">
        <v>5387</v>
      </c>
      <c r="O1772">
        <v>33834</v>
      </c>
      <c r="P1772" t="s">
        <v>5388</v>
      </c>
      <c r="Q1772">
        <v>1899712205</v>
      </c>
      <c r="R1772">
        <v>0.76</v>
      </c>
      <c r="S1772" s="1">
        <v>45744.48086802083</v>
      </c>
      <c r="T1772" t="s">
        <v>42</v>
      </c>
      <c r="U1772" s="1">
        <v>45744.25277777778</v>
      </c>
      <c r="V1772" t="s">
        <v>43</v>
      </c>
      <c r="W1772" t="s">
        <v>36</v>
      </c>
      <c r="X1772">
        <v>0</v>
      </c>
      <c r="Y1772">
        <v>0</v>
      </c>
      <c r="Z1772">
        <v>10.866</v>
      </c>
      <c r="AA1772" t="s">
        <v>36</v>
      </c>
      <c r="AB1772">
        <v>195</v>
      </c>
      <c r="AC1772" t="s">
        <v>349</v>
      </c>
      <c r="AD1772" t="s">
        <v>349</v>
      </c>
      <c r="AE1772" t="s">
        <v>45</v>
      </c>
      <c r="AF1772" s="44">
        <v>39121312</v>
      </c>
      <c r="AG1772" s="18" t="s">
        <v>5579</v>
      </c>
      <c r="AH1772" s="18"/>
      <c r="AI1772" s="2" t="s">
        <v>48</v>
      </c>
      <c r="AJ1772" s="2" t="e">
        <f>VLOOKUP(A1772,'Classification Test Result'!$A$2:$D$2428,4,FALSE)</f>
        <v>#N/A</v>
      </c>
      <c r="AL1772" s="2">
        <f>_xlfn.XLOOKUP($A1772,Results!$A$2:$A$2256,Results!G$2:G$2256,"")</f>
        <v>319328</v>
      </c>
      <c r="AM1772" s="2" t="str">
        <f>_xlfn.XLOOKUP($A1772,Results!$A$2:$A$2256,Results!H$2:H$2256,"")</f>
        <v>EMT75</v>
      </c>
      <c r="AN1772" s="2" t="str">
        <f>_xlfn.XLOOKUP($A1772,Results!$A$2:$A$2256,Results!I$2:I$2256,"")</f>
        <v>SOUTHWIRE</v>
      </c>
      <c r="AO1772" s="2">
        <f>_xlfn.XLOOKUP($A1772,Results!$A$2:$A$2256,Results!J$2:J$2256,"")</f>
        <v>751338005006</v>
      </c>
      <c r="AP1772" s="2">
        <f>_xlfn.XLOOKUP($A1772,Results!$A$2:$A$2256,Results!K$2:K$2256,"")</f>
        <v>39121312</v>
      </c>
      <c r="AQ1772" s="2">
        <f>_xlfn.XLOOKUP($A1772,Results!$A$2:$A$2256,Results!L$2:L$2256,"")</f>
        <v>0</v>
      </c>
      <c r="AR1772" s="2">
        <f>_xlfn.XLOOKUP($A1772,Results!$A$2:$A$2256,Results!M$2:M$2256,"")</f>
        <v>5820</v>
      </c>
      <c r="AS1772" s="2" t="str">
        <f>_xlfn.XLOOKUP($A1772,Results!$A$2:$A$2256,Results!N$2:N$2256,"")</f>
        <v>TPZ EMT75 3/4 INSULATING BUSHING</v>
      </c>
      <c r="AT1772" s="2" t="str">
        <f>_xlfn.XLOOKUP($A1772,Results!$A$2:$A$2256,Results!O$2:O$2256,"")</f>
        <v>SOUTHWIRE</v>
      </c>
      <c r="AU1772" s="2">
        <f>_xlfn.XLOOKUP($A1772,Results!$A$2:$A$2256,Results!P$2:P$2256,"")</f>
        <v>0</v>
      </c>
      <c r="AV1772" s="2" t="str">
        <f>_xlfn.XLOOKUP($A1772,Results!$A$2:$A$2256,Results!Q$2:Q$2256,"")</f>
        <v>NO_MANUFACTURERS_FOUND</v>
      </c>
      <c r="AW1772" s="2" t="str">
        <f>_xlfn.XLOOKUP($A1772,Results!$A$2:$A$2256,Results!R$2:R$2256,"")</f>
        <v>0.7490432278489506</v>
      </c>
      <c r="AX1772" s="2">
        <f>_xlfn.XLOOKUP($A1772,Results!$A$2:$A$2256,Results!S$2:S$2256,"")</f>
        <v>64</v>
      </c>
      <c r="AY1772" s="2">
        <f>_xlfn.XLOOKUP($A1772,Results!$A$2:$A$2256,Results!T$2:T$2256,"")</f>
        <v>43</v>
      </c>
      <c r="AZ1772" s="2">
        <f>_xlfn.XLOOKUP($A1772,Results!$A$2:$A$2256,Results!U$2:U$2256,"")</f>
        <v>45</v>
      </c>
      <c r="BA1772" s="2" t="str">
        <f>_xlfn.XLOOKUP($A1772,Results!$A$2:$A$2256,Results!V$2:V$2256,"")</f>
        <v>ARLINGTON INDUSTRIES</v>
      </c>
      <c r="BB1772" s="2">
        <f>_xlfn.XLOOKUP($A1772,Results!$A$2:$A$2256,Results!W$2:W$2256,"")</f>
        <v>72</v>
      </c>
      <c r="BC1772" s="2">
        <f>_xlfn.XLOOKUP($A1772,Results!$A$2:$A$2256,Results!X$2:X$2256,"")</f>
        <v>0</v>
      </c>
      <c r="BD1772" s="2">
        <f>_xlfn.XLOOKUP($A1772,Results!$A$2:$A$2256,Results!Y$2:Y$2256,"")</f>
        <v>0</v>
      </c>
      <c r="BE1772" s="2" t="b">
        <f>_xlfn.XLOOKUP($A1772,Results!$A$2:$A$2256,Results!Z$2:Z$2256,"")</f>
        <v>1</v>
      </c>
    </row>
    <row r="1773" spans="1:57" ht="38.25" customHeight="1" x14ac:dyDescent="0.3">
      <c r="A1773">
        <v>907450</v>
      </c>
      <c r="B1773">
        <v>281608</v>
      </c>
      <c r="C1773" t="s">
        <v>36</v>
      </c>
      <c r="D1773" t="s">
        <v>1090</v>
      </c>
      <c r="E1773" s="2" t="str">
        <f>VLOOKUP(F1773,'RPA Vendor Data '!F$1:$G$2418,2)</f>
        <v>REXEL USA, INC.</v>
      </c>
      <c r="F1773" s="2">
        <v>12873</v>
      </c>
      <c r="G1773" s="2">
        <v>18</v>
      </c>
      <c r="H1773" t="s">
        <v>5578</v>
      </c>
      <c r="I1773">
        <v>100</v>
      </c>
      <c r="J1773" t="s">
        <v>58</v>
      </c>
      <c r="K1773" t="s">
        <v>58</v>
      </c>
      <c r="L1773">
        <v>10.866</v>
      </c>
      <c r="M1773" s="2" t="s">
        <v>857</v>
      </c>
      <c r="N1773" s="9" t="s">
        <v>5387</v>
      </c>
      <c r="O1773">
        <v>33834</v>
      </c>
      <c r="P1773" t="s">
        <v>5388</v>
      </c>
      <c r="Q1773">
        <v>1899712205</v>
      </c>
      <c r="R1773">
        <v>10.87</v>
      </c>
      <c r="S1773" s="1">
        <v>45744.480683414353</v>
      </c>
      <c r="T1773" t="s">
        <v>42</v>
      </c>
      <c r="U1773" s="1">
        <v>45744.253472222219</v>
      </c>
      <c r="V1773" t="s">
        <v>43</v>
      </c>
      <c r="W1773" t="s">
        <v>36</v>
      </c>
      <c r="X1773">
        <v>0</v>
      </c>
      <c r="Y1773">
        <v>0</v>
      </c>
      <c r="Z1773">
        <v>10.866</v>
      </c>
      <c r="AA1773" t="s">
        <v>36</v>
      </c>
      <c r="AB1773">
        <v>195</v>
      </c>
      <c r="AC1773" t="s">
        <v>349</v>
      </c>
      <c r="AD1773" t="s">
        <v>349</v>
      </c>
      <c r="AE1773" t="s">
        <v>45</v>
      </c>
      <c r="AF1773" s="44">
        <v>39121312</v>
      </c>
      <c r="AG1773" s="18" t="s">
        <v>5579</v>
      </c>
      <c r="AH1773" s="18"/>
      <c r="AI1773" s="2" t="s">
        <v>48</v>
      </c>
      <c r="AJ1773" s="2" t="e">
        <f>VLOOKUP(A1773,'Classification Test Result'!$A$2:$D$2428,4,FALSE)</f>
        <v>#N/A</v>
      </c>
      <c r="AL1773" s="2">
        <f>_xlfn.XLOOKUP($A1773,Results!$A$2:$A$2256,Results!G$2:G$2256,"")</f>
        <v>319328</v>
      </c>
      <c r="AM1773" s="2" t="str">
        <f>_xlfn.XLOOKUP($A1773,Results!$A$2:$A$2256,Results!H$2:H$2256,"")</f>
        <v>EMT75</v>
      </c>
      <c r="AN1773" s="2" t="str">
        <f>_xlfn.XLOOKUP($A1773,Results!$A$2:$A$2256,Results!I$2:I$2256,"")</f>
        <v>SOUTHWIRE</v>
      </c>
      <c r="AO1773" s="2">
        <f>_xlfn.XLOOKUP($A1773,Results!$A$2:$A$2256,Results!J$2:J$2256,"")</f>
        <v>751338005006</v>
      </c>
      <c r="AP1773" s="2">
        <f>_xlfn.XLOOKUP($A1773,Results!$A$2:$A$2256,Results!K$2:K$2256,"")</f>
        <v>39121312</v>
      </c>
      <c r="AQ1773" s="2">
        <f>_xlfn.XLOOKUP($A1773,Results!$A$2:$A$2256,Results!L$2:L$2256,"")</f>
        <v>0</v>
      </c>
      <c r="AR1773" s="2">
        <f>_xlfn.XLOOKUP($A1773,Results!$A$2:$A$2256,Results!M$2:M$2256,"")</f>
        <v>5820</v>
      </c>
      <c r="AS1773" s="2" t="str">
        <f>_xlfn.XLOOKUP($A1773,Results!$A$2:$A$2256,Results!N$2:N$2256,"")</f>
        <v>TPZ EMT75 3/4 INSULATING BUSHING</v>
      </c>
      <c r="AT1773" s="2" t="str">
        <f>_xlfn.XLOOKUP($A1773,Results!$A$2:$A$2256,Results!O$2:O$2256,"")</f>
        <v>SOUTHWIRE</v>
      </c>
      <c r="AU1773" s="2">
        <f>_xlfn.XLOOKUP($A1773,Results!$A$2:$A$2256,Results!P$2:P$2256,"")</f>
        <v>0</v>
      </c>
      <c r="AV1773" s="2" t="str">
        <f>_xlfn.XLOOKUP($A1773,Results!$A$2:$A$2256,Results!Q$2:Q$2256,"")</f>
        <v>NO_MANUFACTURERS_FOUND</v>
      </c>
      <c r="AW1773" s="2" t="str">
        <f>_xlfn.XLOOKUP($A1773,Results!$A$2:$A$2256,Results!R$2:R$2256,"")</f>
        <v>0.7490432278489506</v>
      </c>
      <c r="AX1773" s="2">
        <f>_xlfn.XLOOKUP($A1773,Results!$A$2:$A$2256,Results!S$2:S$2256,"")</f>
        <v>64</v>
      </c>
      <c r="AY1773" s="2">
        <f>_xlfn.XLOOKUP($A1773,Results!$A$2:$A$2256,Results!T$2:T$2256,"")</f>
        <v>43</v>
      </c>
      <c r="AZ1773" s="2">
        <f>_xlfn.XLOOKUP($A1773,Results!$A$2:$A$2256,Results!U$2:U$2256,"")</f>
        <v>45</v>
      </c>
      <c r="BA1773" s="2" t="str">
        <f>_xlfn.XLOOKUP($A1773,Results!$A$2:$A$2256,Results!V$2:V$2256,"")</f>
        <v>ARLINGTON INDUSTRIES</v>
      </c>
      <c r="BB1773" s="2">
        <f>_xlfn.XLOOKUP($A1773,Results!$A$2:$A$2256,Results!W$2:W$2256,"")</f>
        <v>72</v>
      </c>
      <c r="BC1773" s="2">
        <f>_xlfn.XLOOKUP($A1773,Results!$A$2:$A$2256,Results!X$2:X$2256,"")</f>
        <v>0</v>
      </c>
      <c r="BD1773" s="2">
        <f>_xlfn.XLOOKUP($A1773,Results!$A$2:$A$2256,Results!Y$2:Y$2256,"")</f>
        <v>0</v>
      </c>
      <c r="BE1773" s="2" t="b">
        <f>_xlfn.XLOOKUP($A1773,Results!$A$2:$A$2256,Results!Z$2:Z$2256,"")</f>
        <v>1</v>
      </c>
    </row>
    <row r="1774" spans="1:57" ht="38.25" customHeight="1" x14ac:dyDescent="0.3">
      <c r="A1774">
        <v>907451</v>
      </c>
      <c r="B1774">
        <v>281608</v>
      </c>
      <c r="C1774" t="s">
        <v>36</v>
      </c>
      <c r="D1774" t="s">
        <v>1090</v>
      </c>
      <c r="E1774" s="2" t="str">
        <f>VLOOKUP(F1774,'RPA Vendor Data '!F$1:$G$2418,2)</f>
        <v>REXEL USA, INC.</v>
      </c>
      <c r="F1774" s="2">
        <v>12873</v>
      </c>
      <c r="G1774" s="2">
        <v>4</v>
      </c>
      <c r="H1774" t="s">
        <v>5580</v>
      </c>
      <c r="I1774">
        <v>25</v>
      </c>
      <c r="J1774" t="s">
        <v>58</v>
      </c>
      <c r="K1774" t="s">
        <v>58</v>
      </c>
      <c r="L1774">
        <v>124.092</v>
      </c>
      <c r="M1774" s="2" t="s">
        <v>857</v>
      </c>
      <c r="N1774" s="9" t="s">
        <v>5581</v>
      </c>
      <c r="O1774">
        <v>33744</v>
      </c>
      <c r="P1774" t="s">
        <v>5582</v>
      </c>
      <c r="Q1774" t="s">
        <v>36</v>
      </c>
      <c r="R1774">
        <v>31.02</v>
      </c>
      <c r="S1774" s="1">
        <v>45744.480625231481</v>
      </c>
      <c r="T1774" t="s">
        <v>42</v>
      </c>
      <c r="U1774" s="1">
        <v>45744.25277777778</v>
      </c>
      <c r="V1774" t="s">
        <v>43</v>
      </c>
      <c r="W1774" t="s">
        <v>36</v>
      </c>
      <c r="X1774">
        <v>0</v>
      </c>
      <c r="Y1774">
        <v>0</v>
      </c>
      <c r="Z1774">
        <v>124.092</v>
      </c>
      <c r="AA1774" t="s">
        <v>36</v>
      </c>
      <c r="AB1774">
        <v>195</v>
      </c>
      <c r="AC1774" t="s">
        <v>349</v>
      </c>
      <c r="AD1774" t="s">
        <v>349</v>
      </c>
      <c r="AE1774" t="s">
        <v>45</v>
      </c>
      <c r="AF1774" s="44">
        <v>39121312</v>
      </c>
      <c r="AG1774" s="18" t="s">
        <v>5583</v>
      </c>
      <c r="AH1774" s="18"/>
      <c r="AI1774" s="2" t="s">
        <v>48</v>
      </c>
      <c r="AJ1774" s="2" t="e">
        <f>VLOOKUP(A1774,'Classification Test Result'!$A$2:$D$2428,4,FALSE)</f>
        <v>#N/A</v>
      </c>
      <c r="AL1774" s="2">
        <f>_xlfn.XLOOKUP($A1774,Results!$A$2:$A$2256,Results!G$2:G$2256,"")</f>
        <v>319340</v>
      </c>
      <c r="AM1774" s="2" t="str">
        <f>_xlfn.XLOOKUP($A1774,Results!$A$2:$A$2256,Results!H$2:H$2256,"")</f>
        <v>EMT200</v>
      </c>
      <c r="AN1774" s="2" t="str">
        <f>_xlfn.XLOOKUP($A1774,Results!$A$2:$A$2256,Results!I$2:I$2256,"")</f>
        <v>SOUTHWIRE</v>
      </c>
      <c r="AO1774" s="2">
        <f>_xlfn.XLOOKUP($A1774,Results!$A$2:$A$2256,Results!J$2:J$2256,"")</f>
        <v>751338005051</v>
      </c>
      <c r="AP1774" s="2">
        <f>_xlfn.XLOOKUP($A1774,Results!$A$2:$A$2256,Results!K$2:K$2256,"")</f>
        <v>39121312</v>
      </c>
      <c r="AQ1774" s="2">
        <f>_xlfn.XLOOKUP($A1774,Results!$A$2:$A$2256,Results!L$2:L$2256,"")</f>
        <v>0</v>
      </c>
      <c r="AR1774" s="2">
        <f>_xlfn.XLOOKUP($A1774,Results!$A$2:$A$2256,Results!M$2:M$2256,"")</f>
        <v>770359</v>
      </c>
      <c r="AS1774" s="2" t="str">
        <f>_xlfn.XLOOKUP($A1774,Results!$A$2:$A$2256,Results!N$2:N$2256,"")</f>
        <v>TPZ EMT200 2IN INSULATING BUSHING</v>
      </c>
      <c r="AT1774" s="2" t="str">
        <f>_xlfn.XLOOKUP($A1774,Results!$A$2:$A$2256,Results!O$2:O$2256,"")</f>
        <v>SOUTHWIRE</v>
      </c>
      <c r="AU1774" s="2">
        <f>_xlfn.XLOOKUP($A1774,Results!$A$2:$A$2256,Results!P$2:P$2256,"")</f>
        <v>0</v>
      </c>
      <c r="AV1774" s="2" t="str">
        <f>_xlfn.XLOOKUP($A1774,Results!$A$2:$A$2256,Results!Q$2:Q$2256,"")</f>
        <v>NO_MANUFACTURERS_FOUND</v>
      </c>
      <c r="AW1774" s="2" t="str">
        <f>_xlfn.XLOOKUP($A1774,Results!$A$2:$A$2256,Results!R$2:R$2256,"")</f>
        <v>0.7755206118311907</v>
      </c>
      <c r="AX1774" s="2">
        <f>_xlfn.XLOOKUP($A1774,Results!$A$2:$A$2256,Results!S$2:S$2256,"")</f>
        <v>100</v>
      </c>
      <c r="AY1774" s="2">
        <f>_xlfn.XLOOKUP($A1774,Results!$A$2:$A$2256,Results!T$2:T$2256,"")</f>
        <v>50</v>
      </c>
      <c r="AZ1774" s="2">
        <f>_xlfn.XLOOKUP($A1774,Results!$A$2:$A$2256,Results!U$2:U$2256,"")</f>
        <v>55</v>
      </c>
      <c r="BA1774" s="2" t="str">
        <f>_xlfn.XLOOKUP($A1774,Results!$A$2:$A$2256,Results!V$2:V$2256,"")</f>
        <v>ARLINGTON INDUSTRIES</v>
      </c>
      <c r="BB1774" s="2">
        <f>_xlfn.XLOOKUP($A1774,Results!$A$2:$A$2256,Results!W$2:W$2256,"")</f>
        <v>73</v>
      </c>
      <c r="BC1774" s="2">
        <f>_xlfn.XLOOKUP($A1774,Results!$A$2:$A$2256,Results!X$2:X$2256,"")</f>
        <v>0</v>
      </c>
      <c r="BD1774" s="2">
        <f>_xlfn.XLOOKUP($A1774,Results!$A$2:$A$2256,Results!Y$2:Y$2256,"")</f>
        <v>0</v>
      </c>
      <c r="BE1774" s="2" t="b">
        <f>_xlfn.XLOOKUP($A1774,Results!$A$2:$A$2256,Results!Z$2:Z$2256,"")</f>
        <v>1</v>
      </c>
    </row>
    <row r="1775" spans="1:57" ht="38.25" customHeight="1" x14ac:dyDescent="0.3">
      <c r="A1775">
        <v>907452</v>
      </c>
      <c r="B1775">
        <v>281599</v>
      </c>
      <c r="C1775" t="s">
        <v>36</v>
      </c>
      <c r="D1775" t="s">
        <v>1417</v>
      </c>
      <c r="E1775" s="2" t="str">
        <f>VLOOKUP(F1775,'RPA Vendor Data '!F$1:$G$2418,2)</f>
        <v>REXEL USA, INC.</v>
      </c>
      <c r="F1775" s="2">
        <v>12873</v>
      </c>
      <c r="G1775" s="2">
        <v>18</v>
      </c>
      <c r="H1775" t="s">
        <v>5584</v>
      </c>
      <c r="I1775">
        <v>90</v>
      </c>
      <c r="J1775" t="s">
        <v>58</v>
      </c>
      <c r="K1775" t="s">
        <v>58</v>
      </c>
      <c r="L1775">
        <v>68.191000000000003</v>
      </c>
      <c r="M1775" s="2" t="s">
        <v>857</v>
      </c>
      <c r="N1775" s="9" t="s">
        <v>5585</v>
      </c>
      <c r="O1775">
        <v>33791</v>
      </c>
      <c r="P1775" t="s">
        <v>5586</v>
      </c>
      <c r="Q1775" t="s">
        <v>36</v>
      </c>
      <c r="R1775">
        <v>61.37</v>
      </c>
      <c r="S1775" s="1">
        <v>45744.481339548613</v>
      </c>
      <c r="T1775" t="s">
        <v>42</v>
      </c>
      <c r="U1775" s="1">
        <v>45744.251388888893</v>
      </c>
      <c r="V1775" t="s">
        <v>43</v>
      </c>
      <c r="W1775" t="s">
        <v>36</v>
      </c>
      <c r="X1775">
        <v>1</v>
      </c>
      <c r="Y1775">
        <v>0</v>
      </c>
      <c r="Z1775">
        <v>68.191000000000003</v>
      </c>
      <c r="AA1775" t="s">
        <v>36</v>
      </c>
      <c r="AB1775">
        <v>195</v>
      </c>
      <c r="AC1775" t="s">
        <v>349</v>
      </c>
      <c r="AD1775" t="s">
        <v>349</v>
      </c>
      <c r="AE1775" t="s">
        <v>45</v>
      </c>
      <c r="AF1775" s="44">
        <v>39121312</v>
      </c>
      <c r="AG1775" s="18" t="s">
        <v>5587</v>
      </c>
      <c r="AH1775" s="18"/>
      <c r="AI1775" s="2" t="s">
        <v>48</v>
      </c>
      <c r="AJ1775" s="2" t="e">
        <f>VLOOKUP(A1775,'Classification Test Result'!$A$2:$D$2428,4,FALSE)</f>
        <v>#N/A</v>
      </c>
      <c r="AL1775" s="2">
        <f>_xlfn.XLOOKUP($A1775,Results!$A$2:$A$2256,Results!G$2:G$2256,"")</f>
        <v>319339</v>
      </c>
      <c r="AM1775" s="2" t="str">
        <f>_xlfn.XLOOKUP($A1775,Results!$A$2:$A$2256,Results!H$2:H$2256,"")</f>
        <v>EMT125</v>
      </c>
      <c r="AN1775" s="2" t="str">
        <f>_xlfn.XLOOKUP($A1775,Results!$A$2:$A$2256,Results!I$2:I$2256,"")</f>
        <v>SOUTHWIRE</v>
      </c>
      <c r="AO1775" s="2">
        <f>_xlfn.XLOOKUP($A1775,Results!$A$2:$A$2256,Results!J$2:J$2256,"")</f>
        <v>751338005037</v>
      </c>
      <c r="AP1775" s="2">
        <f>_xlfn.XLOOKUP($A1775,Results!$A$2:$A$2256,Results!K$2:K$2256,"")</f>
        <v>39121312</v>
      </c>
      <c r="AQ1775" s="2">
        <f>_xlfn.XLOOKUP($A1775,Results!$A$2:$A$2256,Results!L$2:L$2256,"")</f>
        <v>0</v>
      </c>
      <c r="AR1775" s="2">
        <f>_xlfn.XLOOKUP($A1775,Results!$A$2:$A$2256,Results!M$2:M$2256,"")</f>
        <v>969349</v>
      </c>
      <c r="AS1775" s="2" t="str">
        <f>_xlfn.XLOOKUP($A1775,Results!$A$2:$A$2256,Results!N$2:N$2256,"")</f>
        <v>TPZ EMT125 1-1/4 INSULATING BUSHING</v>
      </c>
      <c r="AT1775" s="2" t="str">
        <f>_xlfn.XLOOKUP($A1775,Results!$A$2:$A$2256,Results!O$2:O$2256,"")</f>
        <v>SOUTHWIRE</v>
      </c>
      <c r="AU1775" s="2">
        <f>_xlfn.XLOOKUP($A1775,Results!$A$2:$A$2256,Results!P$2:P$2256,"")</f>
        <v>0</v>
      </c>
      <c r="AV1775" s="2" t="str">
        <f>_xlfn.XLOOKUP($A1775,Results!$A$2:$A$2256,Results!Q$2:Q$2256,"")</f>
        <v>NO_MANUFACTURERS_FOUND</v>
      </c>
      <c r="AW1775" s="2" t="str">
        <f>_xlfn.XLOOKUP($A1775,Results!$A$2:$A$2256,Results!R$2:R$2256,"")</f>
        <v>0.7552998571485825</v>
      </c>
      <c r="AX1775" s="2">
        <f>_xlfn.XLOOKUP($A1775,Results!$A$2:$A$2256,Results!S$2:S$2256,"")</f>
        <v>100</v>
      </c>
      <c r="AY1775" s="2">
        <f>_xlfn.XLOOKUP($A1775,Results!$A$2:$A$2256,Results!T$2:T$2256,"")</f>
        <v>48</v>
      </c>
      <c r="AZ1775" s="2">
        <f>_xlfn.XLOOKUP($A1775,Results!$A$2:$A$2256,Results!U$2:U$2256,"")</f>
        <v>49</v>
      </c>
      <c r="BA1775" s="2" t="str">
        <f>_xlfn.XLOOKUP($A1775,Results!$A$2:$A$2256,Results!V$2:V$2256,"")</f>
        <v>ARLINGTON INDUSTRIES</v>
      </c>
      <c r="BB1775" s="2">
        <f>_xlfn.XLOOKUP($A1775,Results!$A$2:$A$2256,Results!W$2:W$2256,"")</f>
        <v>68</v>
      </c>
      <c r="BC1775" s="2">
        <f>_xlfn.XLOOKUP($A1775,Results!$A$2:$A$2256,Results!X$2:X$2256,"")</f>
        <v>39121312</v>
      </c>
      <c r="BD1775" s="2">
        <f>_xlfn.XLOOKUP($A1775,Results!$A$2:$A$2256,Results!Y$2:Y$2256,"")</f>
        <v>50</v>
      </c>
      <c r="BE1775" s="2" t="b">
        <f>_xlfn.XLOOKUP($A1775,Results!$A$2:$A$2256,Results!Z$2:Z$2256,"")</f>
        <v>1</v>
      </c>
    </row>
    <row r="1776" spans="1:57" ht="38.25" customHeight="1" x14ac:dyDescent="0.3">
      <c r="A1776">
        <v>907453</v>
      </c>
      <c r="B1776">
        <v>281604</v>
      </c>
      <c r="C1776" t="s">
        <v>36</v>
      </c>
      <c r="D1776" t="s">
        <v>1421</v>
      </c>
      <c r="E1776" s="2" t="str">
        <f>VLOOKUP(F1776,'RPA Vendor Data '!F$1:$G$2418,2)</f>
        <v>REXEL USA, INC.</v>
      </c>
      <c r="F1776" s="2">
        <v>12873</v>
      </c>
      <c r="G1776" s="2">
        <v>17</v>
      </c>
      <c r="H1776" t="s">
        <v>5584</v>
      </c>
      <c r="I1776">
        <v>47</v>
      </c>
      <c r="J1776" t="s">
        <v>58</v>
      </c>
      <c r="K1776" t="s">
        <v>58</v>
      </c>
      <c r="L1776">
        <v>68.191000000000003</v>
      </c>
      <c r="M1776" s="2" t="s">
        <v>857</v>
      </c>
      <c r="N1776" s="9" t="s">
        <v>5585</v>
      </c>
      <c r="O1776">
        <v>33791</v>
      </c>
      <c r="P1776" t="s">
        <v>5586</v>
      </c>
      <c r="Q1776" t="s">
        <v>36</v>
      </c>
      <c r="R1776">
        <v>32.049999999999997</v>
      </c>
      <c r="S1776" s="1">
        <v>45744.480882835647</v>
      </c>
      <c r="T1776" t="s">
        <v>42</v>
      </c>
      <c r="U1776" s="1">
        <v>45744.25277777778</v>
      </c>
      <c r="V1776" t="s">
        <v>43</v>
      </c>
      <c r="W1776" t="s">
        <v>36</v>
      </c>
      <c r="X1776">
        <v>0</v>
      </c>
      <c r="Y1776">
        <v>0</v>
      </c>
      <c r="Z1776">
        <v>68.191000000000003</v>
      </c>
      <c r="AA1776" t="s">
        <v>36</v>
      </c>
      <c r="AB1776">
        <v>195</v>
      </c>
      <c r="AC1776" t="s">
        <v>349</v>
      </c>
      <c r="AD1776" t="s">
        <v>349</v>
      </c>
      <c r="AE1776" t="s">
        <v>45</v>
      </c>
      <c r="AF1776" s="44">
        <v>39121312</v>
      </c>
      <c r="AG1776" s="18" t="s">
        <v>5587</v>
      </c>
      <c r="AH1776" s="18"/>
      <c r="AI1776" s="2" t="s">
        <v>48</v>
      </c>
      <c r="AJ1776" s="2" t="e">
        <f>VLOOKUP(A1776,'Classification Test Result'!$A$2:$D$2428,4,FALSE)</f>
        <v>#N/A</v>
      </c>
      <c r="AL1776" s="2">
        <f>_xlfn.XLOOKUP($A1776,Results!$A$2:$A$2256,Results!G$2:G$2256,"")</f>
        <v>319339</v>
      </c>
      <c r="AM1776" s="2" t="str">
        <f>_xlfn.XLOOKUP($A1776,Results!$A$2:$A$2256,Results!H$2:H$2256,"")</f>
        <v>EMT125</v>
      </c>
      <c r="AN1776" s="2" t="str">
        <f>_xlfn.XLOOKUP($A1776,Results!$A$2:$A$2256,Results!I$2:I$2256,"")</f>
        <v>SOUTHWIRE</v>
      </c>
      <c r="AO1776" s="2">
        <f>_xlfn.XLOOKUP($A1776,Results!$A$2:$A$2256,Results!J$2:J$2256,"")</f>
        <v>751338005037</v>
      </c>
      <c r="AP1776" s="2">
        <f>_xlfn.XLOOKUP($A1776,Results!$A$2:$A$2256,Results!K$2:K$2256,"")</f>
        <v>39121312</v>
      </c>
      <c r="AQ1776" s="2">
        <f>_xlfn.XLOOKUP($A1776,Results!$A$2:$A$2256,Results!L$2:L$2256,"")</f>
        <v>0</v>
      </c>
      <c r="AR1776" s="2">
        <f>_xlfn.XLOOKUP($A1776,Results!$A$2:$A$2256,Results!M$2:M$2256,"")</f>
        <v>969349</v>
      </c>
      <c r="AS1776" s="2" t="str">
        <f>_xlfn.XLOOKUP($A1776,Results!$A$2:$A$2256,Results!N$2:N$2256,"")</f>
        <v>TPZ EMT125 1-1/4 INSULATING BUSHING</v>
      </c>
      <c r="AT1776" s="2" t="str">
        <f>_xlfn.XLOOKUP($A1776,Results!$A$2:$A$2256,Results!O$2:O$2256,"")</f>
        <v>SOUTHWIRE</v>
      </c>
      <c r="AU1776" s="2">
        <f>_xlfn.XLOOKUP($A1776,Results!$A$2:$A$2256,Results!P$2:P$2256,"")</f>
        <v>0</v>
      </c>
      <c r="AV1776" s="2" t="str">
        <f>_xlfn.XLOOKUP($A1776,Results!$A$2:$A$2256,Results!Q$2:Q$2256,"")</f>
        <v>NO_MANUFACTURERS_FOUND</v>
      </c>
      <c r="AW1776" s="2" t="str">
        <f>_xlfn.XLOOKUP($A1776,Results!$A$2:$A$2256,Results!R$2:R$2256,"")</f>
        <v>0.7552998571485825</v>
      </c>
      <c r="AX1776" s="2">
        <f>_xlfn.XLOOKUP($A1776,Results!$A$2:$A$2256,Results!S$2:S$2256,"")</f>
        <v>100</v>
      </c>
      <c r="AY1776" s="2">
        <f>_xlfn.XLOOKUP($A1776,Results!$A$2:$A$2256,Results!T$2:T$2256,"")</f>
        <v>48</v>
      </c>
      <c r="AZ1776" s="2">
        <f>_xlfn.XLOOKUP($A1776,Results!$A$2:$A$2256,Results!U$2:U$2256,"")</f>
        <v>49</v>
      </c>
      <c r="BA1776" s="2" t="str">
        <f>_xlfn.XLOOKUP($A1776,Results!$A$2:$A$2256,Results!V$2:V$2256,"")</f>
        <v>ARLINGTON INDUSTRIES</v>
      </c>
      <c r="BB1776" s="2">
        <f>_xlfn.XLOOKUP($A1776,Results!$A$2:$A$2256,Results!W$2:W$2256,"")</f>
        <v>68</v>
      </c>
      <c r="BC1776" s="2">
        <f>_xlfn.XLOOKUP($A1776,Results!$A$2:$A$2256,Results!X$2:X$2256,"")</f>
        <v>39121312</v>
      </c>
      <c r="BD1776" s="2">
        <f>_xlfn.XLOOKUP($A1776,Results!$A$2:$A$2256,Results!Y$2:Y$2256,"")</f>
        <v>50</v>
      </c>
      <c r="BE1776" s="2" t="b">
        <f>_xlfn.XLOOKUP($A1776,Results!$A$2:$A$2256,Results!Z$2:Z$2256,"")</f>
        <v>1</v>
      </c>
    </row>
    <row r="1777" spans="1:57" ht="38.25" customHeight="1" x14ac:dyDescent="0.3">
      <c r="A1777">
        <v>907454</v>
      </c>
      <c r="B1777">
        <v>281608</v>
      </c>
      <c r="C1777" t="s">
        <v>36</v>
      </c>
      <c r="D1777" t="s">
        <v>1090</v>
      </c>
      <c r="E1777" s="2" t="str">
        <f>VLOOKUP(F1777,'RPA Vendor Data '!F$1:$G$2418,2)</f>
        <v>REXEL USA, INC.</v>
      </c>
      <c r="F1777" s="2">
        <v>12873</v>
      </c>
      <c r="G1777" s="2">
        <v>17</v>
      </c>
      <c r="H1777" t="s">
        <v>5588</v>
      </c>
      <c r="I1777">
        <v>100</v>
      </c>
      <c r="J1777" t="s">
        <v>58</v>
      </c>
      <c r="K1777" t="s">
        <v>58</v>
      </c>
      <c r="L1777">
        <v>38.801000000000002</v>
      </c>
      <c r="M1777" s="2" t="s">
        <v>857</v>
      </c>
      <c r="N1777" s="9" t="s">
        <v>5392</v>
      </c>
      <c r="O1777">
        <v>33810</v>
      </c>
      <c r="P1777" t="s">
        <v>5393</v>
      </c>
      <c r="Q1777">
        <v>1899712220</v>
      </c>
      <c r="R1777">
        <v>38.799999999999997</v>
      </c>
      <c r="S1777" s="1">
        <v>45744.480760219907</v>
      </c>
      <c r="T1777" t="s">
        <v>42</v>
      </c>
      <c r="U1777" s="1">
        <v>45744.253472222219</v>
      </c>
      <c r="V1777" t="s">
        <v>43</v>
      </c>
      <c r="W1777" t="s">
        <v>36</v>
      </c>
      <c r="X1777">
        <v>0</v>
      </c>
      <c r="Y1777">
        <v>0</v>
      </c>
      <c r="Z1777">
        <v>38.801000000000002</v>
      </c>
      <c r="AA1777" t="s">
        <v>36</v>
      </c>
      <c r="AB1777">
        <v>195</v>
      </c>
      <c r="AC1777" t="s">
        <v>349</v>
      </c>
      <c r="AD1777" t="s">
        <v>349</v>
      </c>
      <c r="AE1777" t="s">
        <v>45</v>
      </c>
      <c r="AF1777" s="44">
        <v>39121312</v>
      </c>
      <c r="AG1777" s="18" t="s">
        <v>5589</v>
      </c>
      <c r="AH1777" s="18"/>
      <c r="AI1777" s="2" t="s">
        <v>48</v>
      </c>
      <c r="AJ1777" s="2" t="e">
        <f>VLOOKUP(A1777,'Classification Test Result'!$A$2:$D$2428,4,FALSE)</f>
        <v>#N/A</v>
      </c>
      <c r="AL1777" s="2">
        <f>_xlfn.XLOOKUP($A1777,Results!$A$2:$A$2256,Results!G$2:G$2256,"")</f>
        <v>322162</v>
      </c>
      <c r="AM1777" s="2" t="str">
        <f>_xlfn.XLOOKUP($A1777,Results!$A$2:$A$2256,Results!H$2:H$2256,"")</f>
        <v>EMT100</v>
      </c>
      <c r="AN1777" s="2" t="str">
        <f>_xlfn.XLOOKUP($A1777,Results!$A$2:$A$2256,Results!I$2:I$2256,"")</f>
        <v>SOUTHWIRE</v>
      </c>
      <c r="AO1777" s="2">
        <f>_xlfn.XLOOKUP($A1777,Results!$A$2:$A$2256,Results!J$2:J$2256,"")</f>
        <v>751338005020</v>
      </c>
      <c r="AP1777" s="2">
        <f>_xlfn.XLOOKUP($A1777,Results!$A$2:$A$2256,Results!K$2:K$2256,"")</f>
        <v>39121312</v>
      </c>
      <c r="AQ1777" s="2">
        <f>_xlfn.XLOOKUP($A1777,Results!$A$2:$A$2256,Results!L$2:L$2256,"")</f>
        <v>0</v>
      </c>
      <c r="AR1777" s="2">
        <f>_xlfn.XLOOKUP($A1777,Results!$A$2:$A$2256,Results!M$2:M$2256,"")</f>
        <v>109537</v>
      </c>
      <c r="AS1777" s="2" t="str">
        <f>_xlfn.XLOOKUP($A1777,Results!$A$2:$A$2256,Results!N$2:N$2256,"")</f>
        <v>TPZ EMT100 1IN INSULATING BUSHING</v>
      </c>
      <c r="AT1777" s="2" t="str">
        <f>_xlfn.XLOOKUP($A1777,Results!$A$2:$A$2256,Results!O$2:O$2256,"")</f>
        <v>SOUTHWIRE</v>
      </c>
      <c r="AU1777" s="2">
        <f>_xlfn.XLOOKUP($A1777,Results!$A$2:$A$2256,Results!P$2:P$2256,"")</f>
        <v>0</v>
      </c>
      <c r="AV1777" s="2" t="str">
        <f>_xlfn.XLOOKUP($A1777,Results!$A$2:$A$2256,Results!Q$2:Q$2256,"")</f>
        <v>NO_MANUFACTURERS_FOUND</v>
      </c>
      <c r="AW1777" s="2" t="str">
        <f>_xlfn.XLOOKUP($A1777,Results!$A$2:$A$2256,Results!R$2:R$2256,"")</f>
        <v>0.7813914051839403</v>
      </c>
      <c r="AX1777" s="2">
        <f>_xlfn.XLOOKUP($A1777,Results!$A$2:$A$2256,Results!S$2:S$2256,"")</f>
        <v>100</v>
      </c>
      <c r="AY1777" s="2">
        <f>_xlfn.XLOOKUP($A1777,Results!$A$2:$A$2256,Results!T$2:T$2256,"")</f>
        <v>49</v>
      </c>
      <c r="AZ1777" s="2">
        <f>_xlfn.XLOOKUP($A1777,Results!$A$2:$A$2256,Results!U$2:U$2256,"")</f>
        <v>54</v>
      </c>
      <c r="BA1777" s="2" t="str">
        <f>_xlfn.XLOOKUP($A1777,Results!$A$2:$A$2256,Results!V$2:V$2256,"")</f>
        <v>ARLINGTON INDUSTRIES</v>
      </c>
      <c r="BB1777" s="2">
        <f>_xlfn.XLOOKUP($A1777,Results!$A$2:$A$2256,Results!W$2:W$2256,"")</f>
        <v>72</v>
      </c>
      <c r="BC1777" s="2">
        <f>_xlfn.XLOOKUP($A1777,Results!$A$2:$A$2256,Results!X$2:X$2256,"")</f>
        <v>0</v>
      </c>
      <c r="BD1777" s="2">
        <f>_xlfn.XLOOKUP($A1777,Results!$A$2:$A$2256,Results!Y$2:Y$2256,"")</f>
        <v>0</v>
      </c>
      <c r="BE1777" s="2" t="b">
        <f>_xlfn.XLOOKUP($A1777,Results!$A$2:$A$2256,Results!Z$2:Z$2256,"")</f>
        <v>1</v>
      </c>
    </row>
    <row r="1778" spans="1:57" ht="38.25" customHeight="1" x14ac:dyDescent="0.3">
      <c r="A1778">
        <v>907455</v>
      </c>
      <c r="B1778">
        <v>281413</v>
      </c>
      <c r="C1778" t="s">
        <v>36</v>
      </c>
      <c r="D1778" t="s">
        <v>3657</v>
      </c>
      <c r="E1778" s="2" t="str">
        <f>VLOOKUP(F1778,'RPA Vendor Data '!F$1:$G$2418,2)</f>
        <v>REXEL USA, INC.</v>
      </c>
      <c r="F1778" s="2">
        <v>12873</v>
      </c>
      <c r="G1778" s="2">
        <v>3</v>
      </c>
      <c r="H1778" t="s">
        <v>5590</v>
      </c>
      <c r="I1778">
        <v>2</v>
      </c>
      <c r="J1778" t="s">
        <v>58</v>
      </c>
      <c r="K1778" t="s">
        <v>58</v>
      </c>
      <c r="L1778">
        <v>768.64499999999998</v>
      </c>
      <c r="M1778" s="2" t="s">
        <v>857</v>
      </c>
      <c r="N1778" s="9" t="s">
        <v>5591</v>
      </c>
      <c r="O1778">
        <v>144398</v>
      </c>
      <c r="P1778" t="s">
        <v>36</v>
      </c>
      <c r="Q1778" t="s">
        <v>36</v>
      </c>
      <c r="R1778">
        <v>15.37</v>
      </c>
      <c r="S1778" s="1">
        <v>45744.271708761567</v>
      </c>
      <c r="T1778" t="s">
        <v>42</v>
      </c>
      <c r="U1778" s="1">
        <v>45744.059027777781</v>
      </c>
      <c r="V1778" t="s">
        <v>43</v>
      </c>
      <c r="W1778" t="s">
        <v>36</v>
      </c>
      <c r="X1778">
        <v>0</v>
      </c>
      <c r="Y1778">
        <v>0</v>
      </c>
      <c r="Z1778">
        <v>768.64499999999998</v>
      </c>
      <c r="AA1778" t="s">
        <v>36</v>
      </c>
      <c r="AB1778">
        <v>195</v>
      </c>
      <c r="AC1778" t="s">
        <v>349</v>
      </c>
      <c r="AD1778" t="s">
        <v>349</v>
      </c>
      <c r="AE1778" t="s">
        <v>45</v>
      </c>
      <c r="AF1778" s="44">
        <v>31161716</v>
      </c>
      <c r="AG1778" s="18" t="s">
        <v>5592</v>
      </c>
      <c r="AH1778" s="18"/>
      <c r="AI1778" s="2" t="s">
        <v>48</v>
      </c>
      <c r="AJ1778" s="2" t="e">
        <f>VLOOKUP(A1778,'Classification Test Result'!$A$2:$D$2428,4,FALSE)</f>
        <v>#N/A</v>
      </c>
      <c r="AL1778" s="2">
        <f>_xlfn.XLOOKUP($A1778,Results!$A$2:$A$2256,Results!G$2:G$2256,"")</f>
        <v>272749</v>
      </c>
      <c r="AM1778" s="2" t="str">
        <f>_xlfn.XLOOKUP($A1778,Results!$A$2:$A$2256,Results!H$2:H$2256,"")</f>
        <v>DLN10</v>
      </c>
      <c r="AN1778" s="2" t="str">
        <f>_xlfn.XLOOKUP($A1778,Results!$A$2:$A$2256,Results!I$2:I$2256,"")</f>
        <v>ARLINGTON INDUSTRIES</v>
      </c>
      <c r="AO1778" s="2" t="str">
        <f>_xlfn.XLOOKUP($A1778,Results!$A$2:$A$2256,Results!J$2:J$2256,"")</f>
        <v>018997435118</v>
      </c>
      <c r="AP1778" s="2">
        <f>_xlfn.XLOOKUP($A1778,Results!$A$2:$A$2256,Results!K$2:K$2256,"")</f>
        <v>31161716</v>
      </c>
      <c r="AQ1778" s="2">
        <f>_xlfn.XLOOKUP($A1778,Results!$A$2:$A$2256,Results!L$2:L$2256,"")</f>
        <v>0</v>
      </c>
      <c r="AR1778" s="2">
        <f>_xlfn.XLOOKUP($A1778,Results!$A$2:$A$2256,Results!M$2:M$2256,"")</f>
        <v>527520</v>
      </c>
      <c r="AS1778" s="2" t="str">
        <f>_xlfn.XLOOKUP($A1778,Results!$A$2:$A$2256,Results!N$2:N$2256,"")</f>
        <v>ARL DLN10 4-IN DIE CAST LOCKNUT</v>
      </c>
      <c r="AT1778" s="2" t="str">
        <f>_xlfn.XLOOKUP($A1778,Results!$A$2:$A$2256,Results!O$2:O$2256,"")</f>
        <v>ARLINGTON INDUSTRIES</v>
      </c>
      <c r="AU1778" s="2">
        <f>_xlfn.XLOOKUP($A1778,Results!$A$2:$A$2256,Results!P$2:P$2256,"")</f>
        <v>0</v>
      </c>
      <c r="AV1778" s="2" t="str">
        <f>_xlfn.XLOOKUP($A1778,Results!$A$2:$A$2256,Results!Q$2:Q$2256,"")</f>
        <v>NO_MANUFACTURERS_FOUND</v>
      </c>
      <c r="AW1778" s="2" t="str">
        <f>_xlfn.XLOOKUP($A1778,Results!$A$2:$A$2256,Results!R$2:R$2256,"")</f>
        <v>0.8998414847144015</v>
      </c>
      <c r="AX1778" s="2">
        <f>_xlfn.XLOOKUP($A1778,Results!$A$2:$A$2256,Results!S$2:S$2256,"")</f>
        <v>75</v>
      </c>
      <c r="AY1778" s="2">
        <f>_xlfn.XLOOKUP($A1778,Results!$A$2:$A$2256,Results!T$2:T$2256,"")</f>
        <v>64</v>
      </c>
      <c r="AZ1778" s="2">
        <f>_xlfn.XLOOKUP($A1778,Results!$A$2:$A$2256,Results!U$2:U$2256,"")</f>
        <v>92</v>
      </c>
      <c r="BA1778" s="2" t="str">
        <f>_xlfn.XLOOKUP($A1778,Results!$A$2:$A$2256,Results!V$2:V$2256,"")</f>
        <v>SOUTHWIRE</v>
      </c>
      <c r="BB1778" s="2">
        <f>_xlfn.XLOOKUP($A1778,Results!$A$2:$A$2256,Results!W$2:W$2256,"")</f>
        <v>50</v>
      </c>
      <c r="BC1778" s="2">
        <f>_xlfn.XLOOKUP($A1778,Results!$A$2:$A$2256,Results!X$2:X$2256,"")</f>
        <v>31161716</v>
      </c>
      <c r="BD1778" s="2">
        <f>_xlfn.XLOOKUP($A1778,Results!$A$2:$A$2256,Results!Y$2:Y$2256,"")</f>
        <v>91</v>
      </c>
      <c r="BE1778" s="2" t="b">
        <f>_xlfn.XLOOKUP($A1778,Results!$A$2:$A$2256,Results!Z$2:Z$2256,"")</f>
        <v>1</v>
      </c>
    </row>
    <row r="1779" spans="1:57" ht="38.25" customHeight="1" x14ac:dyDescent="0.3">
      <c r="A1779">
        <v>907456</v>
      </c>
      <c r="B1779">
        <v>281410</v>
      </c>
      <c r="C1779" t="s">
        <v>36</v>
      </c>
      <c r="D1779" t="s">
        <v>5593</v>
      </c>
      <c r="E1779" s="2" t="str">
        <f>VLOOKUP(F1779,'RPA Vendor Data '!F$1:$G$2418,2)</f>
        <v>REXEL USA, INC.</v>
      </c>
      <c r="F1779" s="2">
        <v>12873</v>
      </c>
      <c r="G1779" s="2">
        <v>1</v>
      </c>
      <c r="H1779" t="s">
        <v>5594</v>
      </c>
      <c r="I1779">
        <v>1</v>
      </c>
      <c r="J1779" t="s">
        <v>58</v>
      </c>
      <c r="K1779" t="s">
        <v>58</v>
      </c>
      <c r="L1779">
        <v>2508.7629999999999</v>
      </c>
      <c r="M1779" s="2" t="s">
        <v>857</v>
      </c>
      <c r="N1779" s="9">
        <v>856</v>
      </c>
      <c r="O1779">
        <v>159338</v>
      </c>
      <c r="P1779" t="s">
        <v>5595</v>
      </c>
      <c r="Q1779" t="s">
        <v>36</v>
      </c>
      <c r="R1779">
        <v>25.09</v>
      </c>
      <c r="S1779" s="1">
        <v>45744.271813310188</v>
      </c>
      <c r="T1779" t="s">
        <v>42</v>
      </c>
      <c r="U1779" s="1">
        <v>45744.057638888888</v>
      </c>
      <c r="V1779" t="s">
        <v>43</v>
      </c>
      <c r="W1779" t="s">
        <v>36</v>
      </c>
      <c r="X1779">
        <v>0</v>
      </c>
      <c r="Y1779">
        <v>201</v>
      </c>
      <c r="Z1779" t="s">
        <v>36</v>
      </c>
      <c r="AA1779" t="s">
        <v>36</v>
      </c>
      <c r="AB1779" t="s">
        <v>36</v>
      </c>
      <c r="AC1779" t="s">
        <v>349</v>
      </c>
      <c r="AD1779" t="s">
        <v>349</v>
      </c>
      <c r="AE1779" t="s">
        <v>45</v>
      </c>
      <c r="AF1779" s="44">
        <v>39121419</v>
      </c>
      <c r="AG1779" s="18" t="s">
        <v>5596</v>
      </c>
      <c r="AH1779" s="18"/>
      <c r="AI1779" s="2" t="s">
        <v>48</v>
      </c>
      <c r="AJ1779" s="2" t="e">
        <f>VLOOKUP(A1779,'Classification Test Result'!$A$2:$D$2428,4,FALSE)</f>
        <v>#N/A</v>
      </c>
      <c r="AL1779" s="2">
        <f>_xlfn.XLOOKUP($A1779,Results!$A$2:$A$2256,Results!G$2:G$2256,"")</f>
        <v>0</v>
      </c>
      <c r="AM1779" s="2">
        <f>_xlfn.XLOOKUP($A1779,Results!$A$2:$A$2256,Results!H$2:H$2256,"")</f>
        <v>0</v>
      </c>
      <c r="AN1779" s="2">
        <f>_xlfn.XLOOKUP($A1779,Results!$A$2:$A$2256,Results!I$2:I$2256,"")</f>
        <v>0</v>
      </c>
      <c r="AO1779" s="2">
        <f>_xlfn.XLOOKUP($A1779,Results!$A$2:$A$2256,Results!J$2:J$2256,"")</f>
        <v>0</v>
      </c>
      <c r="AP1779" s="2">
        <f>_xlfn.XLOOKUP($A1779,Results!$A$2:$A$2256,Results!K$2:K$2256,"")</f>
        <v>0</v>
      </c>
      <c r="AQ1779" s="2">
        <f>_xlfn.XLOOKUP($A1779,Results!$A$2:$A$2256,Results!L$2:L$2256,"")</f>
        <v>0</v>
      </c>
      <c r="AR1779" s="2">
        <f>_xlfn.XLOOKUP($A1779,Results!$A$2:$A$2256,Results!M$2:M$2256,"")</f>
        <v>0</v>
      </c>
      <c r="AS1779" s="2">
        <f>_xlfn.XLOOKUP($A1779,Results!$A$2:$A$2256,Results!N$2:N$2256,"")</f>
        <v>0</v>
      </c>
      <c r="AT1779" s="2" t="str">
        <f>_xlfn.XLOOKUP($A1779,Results!$A$2:$A$2256,Results!O$2:O$2256,"")</f>
        <v>GENERIC CONDUIT/CONDUIT FITTINGS</v>
      </c>
      <c r="AU1779" s="2" t="str">
        <f>_xlfn.XLOOKUP($A1779,Results!$A$2:$A$2256,Results!P$2:P$2256,"")</f>
        <v>FLEX</v>
      </c>
      <c r="AV1779" s="2" t="str">
        <f>_xlfn.XLOOKUP($A1779,Results!$A$2:$A$2256,Results!Q$2:Q$2256,"")</f>
        <v>SINGLE_MATCH</v>
      </c>
      <c r="AW1779" s="2">
        <f>_xlfn.XLOOKUP($A1779,Results!$A$2:$A$2256,Results!R$2:R$2256,"")</f>
        <v>0</v>
      </c>
      <c r="AX1779" s="2">
        <f>_xlfn.XLOOKUP($A1779,Results!$A$2:$A$2256,Results!S$2:S$2256,"")</f>
        <v>0</v>
      </c>
      <c r="AY1779" s="2">
        <f>_xlfn.XLOOKUP($A1779,Results!$A$2:$A$2256,Results!T$2:T$2256,"")</f>
        <v>75</v>
      </c>
      <c r="AZ1779" s="2">
        <f>_xlfn.XLOOKUP($A1779,Results!$A$2:$A$2256,Results!U$2:U$2256,"")</f>
        <v>0</v>
      </c>
      <c r="BA1779" s="2">
        <f>_xlfn.XLOOKUP($A1779,Results!$A$2:$A$2256,Results!V$2:V$2256,"")</f>
        <v>0</v>
      </c>
      <c r="BB1779" s="2">
        <f>_xlfn.XLOOKUP($A1779,Results!$A$2:$A$2256,Results!W$2:W$2256,"")</f>
        <v>0</v>
      </c>
      <c r="BC1779" s="2">
        <f>_xlfn.XLOOKUP($A1779,Results!$A$2:$A$2256,Results!X$2:X$2256,"")</f>
        <v>39121420</v>
      </c>
      <c r="BD1779" s="2">
        <f>_xlfn.XLOOKUP($A1779,Results!$A$2:$A$2256,Results!Y$2:Y$2256,"")</f>
        <v>65</v>
      </c>
      <c r="BE1779" s="2">
        <f>_xlfn.XLOOKUP($A1779,Results!$A$2:$A$2256,Results!Z$2:Z$2256,"")</f>
        <v>0</v>
      </c>
    </row>
    <row r="1780" spans="1:57" ht="38.25" customHeight="1" x14ac:dyDescent="0.3">
      <c r="A1780">
        <v>907457</v>
      </c>
      <c r="B1780">
        <v>281914</v>
      </c>
      <c r="C1780" t="s">
        <v>36</v>
      </c>
      <c r="D1780" t="s">
        <v>1922</v>
      </c>
      <c r="E1780" s="2" t="str">
        <f>VLOOKUP(F1780,'RPA Vendor Data '!F$1:$G$2418,2)</f>
        <v>REXEL USA, INC.</v>
      </c>
      <c r="F1780" s="2">
        <v>12873</v>
      </c>
      <c r="G1780" s="2">
        <v>3</v>
      </c>
      <c r="H1780" t="s">
        <v>5597</v>
      </c>
      <c r="I1780">
        <v>2</v>
      </c>
      <c r="J1780" t="s">
        <v>58</v>
      </c>
      <c r="K1780" t="s">
        <v>58</v>
      </c>
      <c r="L1780">
        <v>374.13</v>
      </c>
      <c r="M1780" s="2" t="s">
        <v>857</v>
      </c>
      <c r="N1780" s="9">
        <v>848</v>
      </c>
      <c r="O1780">
        <v>52446</v>
      </c>
      <c r="P1780" t="s">
        <v>5598</v>
      </c>
      <c r="Q1780">
        <v>1899700848</v>
      </c>
      <c r="R1780">
        <v>7.48</v>
      </c>
      <c r="S1780" s="1">
        <v>45744.729369675922</v>
      </c>
      <c r="T1780" t="s">
        <v>42</v>
      </c>
      <c r="U1780" s="1">
        <v>45744.515972222223</v>
      </c>
      <c r="V1780" t="s">
        <v>43</v>
      </c>
      <c r="W1780" t="s">
        <v>36</v>
      </c>
      <c r="X1780">
        <v>2</v>
      </c>
      <c r="Y1780">
        <v>0</v>
      </c>
      <c r="Z1780">
        <v>386.28300000000002</v>
      </c>
      <c r="AA1780" t="s">
        <v>36</v>
      </c>
      <c r="AB1780">
        <v>195</v>
      </c>
      <c r="AC1780" t="s">
        <v>349</v>
      </c>
      <c r="AD1780" t="s">
        <v>349</v>
      </c>
      <c r="AE1780" t="s">
        <v>45</v>
      </c>
      <c r="AF1780" s="44">
        <v>39121409</v>
      </c>
      <c r="AG1780" s="18" t="s">
        <v>5599</v>
      </c>
      <c r="AH1780" s="18"/>
      <c r="AI1780" s="2" t="s">
        <v>48</v>
      </c>
      <c r="AJ1780" s="2" t="e">
        <f>VLOOKUP(A1780,'Classification Test Result'!$A$2:$D$2428,4,FALSE)</f>
        <v>#N/A</v>
      </c>
      <c r="AL1780" s="2">
        <f>_xlfn.XLOOKUP($A1780,Results!$A$2:$A$2256,Results!G$2:G$2256,"")</f>
        <v>0</v>
      </c>
      <c r="AM1780" s="2">
        <f>_xlfn.XLOOKUP($A1780,Results!$A$2:$A$2256,Results!H$2:H$2256,"")</f>
        <v>0</v>
      </c>
      <c r="AN1780" s="2">
        <f>_xlfn.XLOOKUP($A1780,Results!$A$2:$A$2256,Results!I$2:I$2256,"")</f>
        <v>0</v>
      </c>
      <c r="AO1780" s="2">
        <f>_xlfn.XLOOKUP($A1780,Results!$A$2:$A$2256,Results!J$2:J$2256,"")</f>
        <v>0</v>
      </c>
      <c r="AP1780" s="2">
        <f>_xlfn.XLOOKUP($A1780,Results!$A$2:$A$2256,Results!K$2:K$2256,"")</f>
        <v>0</v>
      </c>
      <c r="AQ1780" s="2">
        <f>_xlfn.XLOOKUP($A1780,Results!$A$2:$A$2256,Results!L$2:L$2256,"")</f>
        <v>0</v>
      </c>
      <c r="AR1780" s="2">
        <f>_xlfn.XLOOKUP($A1780,Results!$A$2:$A$2256,Results!M$2:M$2256,"")</f>
        <v>0</v>
      </c>
      <c r="AS1780" s="2">
        <f>_xlfn.XLOOKUP($A1780,Results!$A$2:$A$2256,Results!N$2:N$2256,"")</f>
        <v>0</v>
      </c>
      <c r="AT1780" s="2">
        <f>_xlfn.XLOOKUP($A1780,Results!$A$2:$A$2256,Results!O$2:O$2256,"")</f>
        <v>0</v>
      </c>
      <c r="AU1780" s="2">
        <f>_xlfn.XLOOKUP($A1780,Results!$A$2:$A$2256,Results!P$2:P$2256,"")</f>
        <v>0</v>
      </c>
      <c r="AV1780" s="2">
        <f>_xlfn.XLOOKUP($A1780,Results!$A$2:$A$2256,Results!Q$2:Q$2256,"")</f>
        <v>0</v>
      </c>
      <c r="AW1780" s="2">
        <f>_xlfn.XLOOKUP($A1780,Results!$A$2:$A$2256,Results!R$2:R$2256,"")</f>
        <v>0</v>
      </c>
      <c r="AX1780" s="2">
        <f>_xlfn.XLOOKUP($A1780,Results!$A$2:$A$2256,Results!S$2:S$2256,"")</f>
        <v>0</v>
      </c>
      <c r="AY1780" s="2">
        <f>_xlfn.XLOOKUP($A1780,Results!$A$2:$A$2256,Results!T$2:T$2256,"")</f>
        <v>0</v>
      </c>
      <c r="AZ1780" s="2">
        <f>_xlfn.XLOOKUP($A1780,Results!$A$2:$A$2256,Results!U$2:U$2256,"")</f>
        <v>0</v>
      </c>
      <c r="BA1780" s="2">
        <f>_xlfn.XLOOKUP($A1780,Results!$A$2:$A$2256,Results!V$2:V$2256,"")</f>
        <v>0</v>
      </c>
      <c r="BB1780" s="2">
        <f>_xlfn.XLOOKUP($A1780,Results!$A$2:$A$2256,Results!W$2:W$2256,"")</f>
        <v>0</v>
      </c>
      <c r="BC1780" s="2">
        <f>_xlfn.XLOOKUP($A1780,Results!$A$2:$A$2256,Results!X$2:X$2256,"")</f>
        <v>39120000</v>
      </c>
      <c r="BD1780" s="2">
        <f>_xlfn.XLOOKUP($A1780,Results!$A$2:$A$2256,Results!Y$2:Y$2256,"")</f>
        <v>77</v>
      </c>
      <c r="BE1780" s="2">
        <f>_xlfn.XLOOKUP($A1780,Results!$A$2:$A$2256,Results!Z$2:Z$2256,"")</f>
        <v>0</v>
      </c>
    </row>
    <row r="1781" spans="1:57" ht="38.25" customHeight="1" x14ac:dyDescent="0.3">
      <c r="A1781">
        <v>907458</v>
      </c>
      <c r="B1781">
        <v>281413</v>
      </c>
      <c r="C1781" t="s">
        <v>36</v>
      </c>
      <c r="D1781" t="s">
        <v>3657</v>
      </c>
      <c r="E1781" s="2" t="str">
        <f>VLOOKUP(F1781,'RPA Vendor Data '!F$1:$G$2418,2)</f>
        <v>REXEL USA, INC.</v>
      </c>
      <c r="F1781" s="2">
        <v>12873</v>
      </c>
      <c r="G1781" s="2">
        <v>5</v>
      </c>
      <c r="H1781" t="s">
        <v>5600</v>
      </c>
      <c r="I1781">
        <v>2</v>
      </c>
      <c r="J1781" t="s">
        <v>58</v>
      </c>
      <c r="K1781" t="s">
        <v>58</v>
      </c>
      <c r="L1781">
        <v>17.638000000000002</v>
      </c>
      <c r="M1781" s="2" t="s">
        <v>857</v>
      </c>
      <c r="N1781" s="9">
        <v>443</v>
      </c>
      <c r="O1781">
        <v>332611</v>
      </c>
      <c r="P1781" t="s">
        <v>5601</v>
      </c>
      <c r="Q1781">
        <v>1899700443</v>
      </c>
      <c r="R1781">
        <v>0.35</v>
      </c>
      <c r="S1781" s="1">
        <v>45744.271736111114</v>
      </c>
      <c r="T1781" t="s">
        <v>42</v>
      </c>
      <c r="U1781" s="1">
        <v>45744.059027777781</v>
      </c>
      <c r="V1781" t="s">
        <v>43</v>
      </c>
      <c r="W1781" t="s">
        <v>36</v>
      </c>
      <c r="X1781">
        <v>0</v>
      </c>
      <c r="Y1781">
        <v>0</v>
      </c>
      <c r="Z1781">
        <v>17.638000000000002</v>
      </c>
      <c r="AA1781" t="s">
        <v>36</v>
      </c>
      <c r="AB1781">
        <v>195</v>
      </c>
      <c r="AC1781" t="s">
        <v>349</v>
      </c>
      <c r="AD1781" t="s">
        <v>349</v>
      </c>
      <c r="AE1781" t="s">
        <v>45</v>
      </c>
      <c r="AF1781" s="44">
        <v>39121312</v>
      </c>
      <c r="AG1781" s="18" t="s">
        <v>5602</v>
      </c>
      <c r="AH1781" s="18"/>
      <c r="AI1781" s="2" t="s">
        <v>48</v>
      </c>
      <c r="AJ1781" s="2" t="e">
        <f>VLOOKUP(A1781,'Classification Test Result'!$A$2:$D$2428,4,FALSE)</f>
        <v>#N/A</v>
      </c>
      <c r="AL1781" s="2">
        <f>_xlfn.XLOOKUP($A1781,Results!$A$2:$A$2256,Results!G$2:G$2256,"")</f>
        <v>0</v>
      </c>
      <c r="AM1781" s="2">
        <f>_xlfn.XLOOKUP($A1781,Results!$A$2:$A$2256,Results!H$2:H$2256,"")</f>
        <v>0</v>
      </c>
      <c r="AN1781" s="2">
        <f>_xlfn.XLOOKUP($A1781,Results!$A$2:$A$2256,Results!I$2:I$2256,"")</f>
        <v>0</v>
      </c>
      <c r="AO1781" s="2">
        <f>_xlfn.XLOOKUP($A1781,Results!$A$2:$A$2256,Results!J$2:J$2256,"")</f>
        <v>0</v>
      </c>
      <c r="AP1781" s="2">
        <f>_xlfn.XLOOKUP($A1781,Results!$A$2:$A$2256,Results!K$2:K$2256,"")</f>
        <v>0</v>
      </c>
      <c r="AQ1781" s="2">
        <f>_xlfn.XLOOKUP($A1781,Results!$A$2:$A$2256,Results!L$2:L$2256,"")</f>
        <v>0</v>
      </c>
      <c r="AR1781" s="2">
        <f>_xlfn.XLOOKUP($A1781,Results!$A$2:$A$2256,Results!M$2:M$2256,"")</f>
        <v>0</v>
      </c>
      <c r="AS1781" s="2">
        <f>_xlfn.XLOOKUP($A1781,Results!$A$2:$A$2256,Results!N$2:N$2256,"")</f>
        <v>0</v>
      </c>
      <c r="AT1781" s="2">
        <f>_xlfn.XLOOKUP($A1781,Results!$A$2:$A$2256,Results!O$2:O$2256,"")</f>
        <v>0</v>
      </c>
      <c r="AU1781" s="2">
        <f>_xlfn.XLOOKUP($A1781,Results!$A$2:$A$2256,Results!P$2:P$2256,"")</f>
        <v>0</v>
      </c>
      <c r="AV1781" s="2">
        <f>_xlfn.XLOOKUP($A1781,Results!$A$2:$A$2256,Results!Q$2:Q$2256,"")</f>
        <v>0</v>
      </c>
      <c r="AW1781" s="2">
        <f>_xlfn.XLOOKUP($A1781,Results!$A$2:$A$2256,Results!R$2:R$2256,"")</f>
        <v>0</v>
      </c>
      <c r="AX1781" s="2">
        <f>_xlfn.XLOOKUP($A1781,Results!$A$2:$A$2256,Results!S$2:S$2256,"")</f>
        <v>0</v>
      </c>
      <c r="AY1781" s="2">
        <f>_xlfn.XLOOKUP($A1781,Results!$A$2:$A$2256,Results!T$2:T$2256,"")</f>
        <v>0</v>
      </c>
      <c r="AZ1781" s="2">
        <f>_xlfn.XLOOKUP($A1781,Results!$A$2:$A$2256,Results!U$2:U$2256,"")</f>
        <v>0</v>
      </c>
      <c r="BA1781" s="2" t="str">
        <f>_xlfn.XLOOKUP($A1781,Results!$A$2:$A$2256,Results!V$2:V$2256,"")</f>
        <v>ATKORE</v>
      </c>
      <c r="BB1781" s="2">
        <f>_xlfn.XLOOKUP($A1781,Results!$A$2:$A$2256,Results!W$2:W$2256,"")</f>
        <v>62</v>
      </c>
      <c r="BC1781" s="2">
        <f>_xlfn.XLOOKUP($A1781,Results!$A$2:$A$2256,Results!X$2:X$2256,"")</f>
        <v>39131700</v>
      </c>
      <c r="BD1781" s="2">
        <f>_xlfn.XLOOKUP($A1781,Results!$A$2:$A$2256,Results!Y$2:Y$2256,"")</f>
        <v>62</v>
      </c>
      <c r="BE1781" s="2" t="b">
        <f>_xlfn.XLOOKUP($A1781,Results!$A$2:$A$2256,Results!Z$2:Z$2256,"")</f>
        <v>1</v>
      </c>
    </row>
    <row r="1782" spans="1:57" ht="38.25" customHeight="1" x14ac:dyDescent="0.3">
      <c r="A1782">
        <v>907459</v>
      </c>
      <c r="B1782">
        <v>281421</v>
      </c>
      <c r="C1782" t="s">
        <v>36</v>
      </c>
      <c r="D1782" t="s">
        <v>362</v>
      </c>
      <c r="E1782" s="2" t="str">
        <f>VLOOKUP(F1782,'RPA Vendor Data '!F$1:$G$2418,2)</f>
        <v>REXEL USA, INC.</v>
      </c>
      <c r="F1782" s="2">
        <v>12873</v>
      </c>
      <c r="G1782" s="2">
        <v>2</v>
      </c>
      <c r="H1782" t="s">
        <v>5603</v>
      </c>
      <c r="I1782">
        <v>200</v>
      </c>
      <c r="J1782" t="s">
        <v>58</v>
      </c>
      <c r="K1782" t="s">
        <v>58</v>
      </c>
      <c r="L1782">
        <v>12.55</v>
      </c>
      <c r="M1782" s="2" t="s">
        <v>857</v>
      </c>
      <c r="N1782" s="9">
        <v>4400</v>
      </c>
      <c r="O1782">
        <v>35973</v>
      </c>
      <c r="P1782" t="s">
        <v>5604</v>
      </c>
      <c r="Q1782">
        <v>1899704400</v>
      </c>
      <c r="R1782">
        <v>25.1</v>
      </c>
      <c r="S1782" s="1">
        <v>45744.271436724543</v>
      </c>
      <c r="T1782" t="s">
        <v>42</v>
      </c>
      <c r="U1782" s="1">
        <v>45744.061111111107</v>
      </c>
      <c r="V1782" t="s">
        <v>43</v>
      </c>
      <c r="W1782" t="s">
        <v>36</v>
      </c>
      <c r="X1782">
        <v>0</v>
      </c>
      <c r="Y1782">
        <v>203</v>
      </c>
      <c r="Z1782">
        <v>11.666</v>
      </c>
      <c r="AA1782" t="s">
        <v>36</v>
      </c>
      <c r="AB1782">
        <v>195</v>
      </c>
      <c r="AC1782" t="s">
        <v>349</v>
      </c>
      <c r="AD1782" t="s">
        <v>349</v>
      </c>
      <c r="AE1782" t="s">
        <v>45</v>
      </c>
      <c r="AF1782" s="44">
        <v>39121312</v>
      </c>
      <c r="AG1782" s="18" t="s">
        <v>5605</v>
      </c>
      <c r="AH1782" s="18"/>
      <c r="AI1782" s="2" t="s">
        <v>48</v>
      </c>
      <c r="AJ1782" s="2" t="e">
        <f>VLOOKUP(A1782,'Classification Test Result'!$A$2:$D$2428,4,FALSE)</f>
        <v>#N/A</v>
      </c>
      <c r="AL1782" s="2">
        <f>_xlfn.XLOOKUP($A1782,Results!$A$2:$A$2256,Results!G$2:G$2256,"")</f>
        <v>0</v>
      </c>
      <c r="AM1782" s="2">
        <f>_xlfn.XLOOKUP($A1782,Results!$A$2:$A$2256,Results!H$2:H$2256,"")</f>
        <v>0</v>
      </c>
      <c r="AN1782" s="2">
        <f>_xlfn.XLOOKUP($A1782,Results!$A$2:$A$2256,Results!I$2:I$2256,"")</f>
        <v>0</v>
      </c>
      <c r="AO1782" s="2">
        <f>_xlfn.XLOOKUP($A1782,Results!$A$2:$A$2256,Results!J$2:J$2256,"")</f>
        <v>0</v>
      </c>
      <c r="AP1782" s="2">
        <f>_xlfn.XLOOKUP($A1782,Results!$A$2:$A$2256,Results!K$2:K$2256,"")</f>
        <v>0</v>
      </c>
      <c r="AQ1782" s="2">
        <f>_xlfn.XLOOKUP($A1782,Results!$A$2:$A$2256,Results!L$2:L$2256,"")</f>
        <v>0</v>
      </c>
      <c r="AR1782" s="2">
        <f>_xlfn.XLOOKUP($A1782,Results!$A$2:$A$2256,Results!M$2:M$2256,"")</f>
        <v>0</v>
      </c>
      <c r="AS1782" s="2">
        <f>_xlfn.XLOOKUP($A1782,Results!$A$2:$A$2256,Results!N$2:N$2256,"")</f>
        <v>0</v>
      </c>
      <c r="AT1782" s="2">
        <f>_xlfn.XLOOKUP($A1782,Results!$A$2:$A$2256,Results!O$2:O$2256,"")</f>
        <v>0</v>
      </c>
      <c r="AU1782" s="2">
        <f>_xlfn.XLOOKUP($A1782,Results!$A$2:$A$2256,Results!P$2:P$2256,"")</f>
        <v>0</v>
      </c>
      <c r="AV1782" s="2">
        <f>_xlfn.XLOOKUP($A1782,Results!$A$2:$A$2256,Results!Q$2:Q$2256,"")</f>
        <v>0</v>
      </c>
      <c r="AW1782" s="2">
        <f>_xlfn.XLOOKUP($A1782,Results!$A$2:$A$2256,Results!R$2:R$2256,"")</f>
        <v>0</v>
      </c>
      <c r="AX1782" s="2">
        <f>_xlfn.XLOOKUP($A1782,Results!$A$2:$A$2256,Results!S$2:S$2256,"")</f>
        <v>0</v>
      </c>
      <c r="AY1782" s="2">
        <f>_xlfn.XLOOKUP($A1782,Results!$A$2:$A$2256,Results!T$2:T$2256,"")</f>
        <v>0</v>
      </c>
      <c r="AZ1782" s="2">
        <f>_xlfn.XLOOKUP($A1782,Results!$A$2:$A$2256,Results!U$2:U$2256,"")</f>
        <v>0</v>
      </c>
      <c r="BA1782" s="2">
        <f>_xlfn.XLOOKUP($A1782,Results!$A$2:$A$2256,Results!V$2:V$2256,"")</f>
        <v>0</v>
      </c>
      <c r="BB1782" s="2">
        <f>_xlfn.XLOOKUP($A1782,Results!$A$2:$A$2256,Results!W$2:W$2256,"")</f>
        <v>0</v>
      </c>
      <c r="BC1782" s="2">
        <f>_xlfn.XLOOKUP($A1782,Results!$A$2:$A$2256,Results!X$2:X$2256,"")</f>
        <v>39121312</v>
      </c>
      <c r="BD1782" s="2">
        <f>_xlfn.XLOOKUP($A1782,Results!$A$2:$A$2256,Results!Y$2:Y$2256,"")</f>
        <v>63</v>
      </c>
      <c r="BE1782" s="2">
        <f>_xlfn.XLOOKUP($A1782,Results!$A$2:$A$2256,Results!Z$2:Z$2256,"")</f>
        <v>0</v>
      </c>
    </row>
    <row r="1783" spans="1:57" ht="38.25" customHeight="1" x14ac:dyDescent="0.3">
      <c r="A1783">
        <v>907460</v>
      </c>
      <c r="B1783">
        <v>281675</v>
      </c>
      <c r="C1783" t="s">
        <v>36</v>
      </c>
      <c r="D1783" t="s">
        <v>5606</v>
      </c>
      <c r="E1783" s="2" t="str">
        <f>VLOOKUP(F1783,'RPA Vendor Data '!F$1:$G$2418,2)</f>
        <v>VIKING ELECTRIC</v>
      </c>
      <c r="F1783" s="2">
        <v>13536</v>
      </c>
      <c r="G1783" s="2">
        <v>1</v>
      </c>
      <c r="H1783" t="s">
        <v>5607</v>
      </c>
      <c r="I1783">
        <v>2</v>
      </c>
      <c r="J1783" t="s">
        <v>65</v>
      </c>
      <c r="K1783" t="s">
        <v>39</v>
      </c>
      <c r="L1783">
        <v>58.72</v>
      </c>
      <c r="M1783" s="2" t="s">
        <v>5608</v>
      </c>
      <c r="N1783" s="9" t="s">
        <v>5609</v>
      </c>
      <c r="O1783" t="s">
        <v>36</v>
      </c>
      <c r="P1783" t="s">
        <v>5610</v>
      </c>
      <c r="Q1783" t="s">
        <v>36</v>
      </c>
      <c r="R1783">
        <v>117.44</v>
      </c>
      <c r="S1783" s="1">
        <v>45744.522313969908</v>
      </c>
      <c r="T1783" t="s">
        <v>42</v>
      </c>
      <c r="U1783" s="1">
        <v>45744.293055555558</v>
      </c>
      <c r="V1783" t="s">
        <v>43</v>
      </c>
      <c r="W1783" t="s">
        <v>36</v>
      </c>
      <c r="X1783">
        <v>0</v>
      </c>
      <c r="Y1783">
        <v>999</v>
      </c>
      <c r="Z1783" t="s">
        <v>36</v>
      </c>
      <c r="AA1783" t="s">
        <v>36</v>
      </c>
      <c r="AB1783" t="s">
        <v>36</v>
      </c>
      <c r="AC1783" t="s">
        <v>5611</v>
      </c>
      <c r="AD1783" t="s">
        <v>5611</v>
      </c>
      <c r="AE1783" t="s">
        <v>45</v>
      </c>
      <c r="AF1783" s="44">
        <v>39121403</v>
      </c>
      <c r="AG1783" s="18" t="s">
        <v>5612</v>
      </c>
      <c r="AH1783" s="18"/>
      <c r="AI1783" s="2" t="s">
        <v>48</v>
      </c>
      <c r="AJ1783" s="2" t="e">
        <f>VLOOKUP(A1783,'Classification Test Result'!$A$2:$D$2428,4,FALSE)</f>
        <v>#N/A</v>
      </c>
      <c r="AL1783" s="2">
        <f>_xlfn.XLOOKUP($A1783,Results!$A$2:$A$2256,Results!G$2:G$2256,"")</f>
        <v>336798</v>
      </c>
      <c r="AM1783" s="2" t="str">
        <f>_xlfn.XLOOKUP($A1783,Results!$A$2:$A$2256,Results!H$2:H$2256,"")</f>
        <v>CS6365EX</v>
      </c>
      <c r="AN1783" s="2" t="str">
        <f>_xlfn.XLOOKUP($A1783,Results!$A$2:$A$2256,Results!I$2:I$2256,"")</f>
        <v>WIRING DEVICES</v>
      </c>
      <c r="AO1783" s="2" t="str">
        <f>_xlfn.XLOOKUP($A1783,Results!$A$2:$A$2256,Results!J$2:J$2256,"")</f>
        <v>032664663888</v>
      </c>
      <c r="AP1783" s="2">
        <f>_xlfn.XLOOKUP($A1783,Results!$A$2:$A$2256,Results!K$2:K$2256,"")</f>
        <v>39121403</v>
      </c>
      <c r="AQ1783" s="2" t="str">
        <f>_xlfn.XLOOKUP($A1783,Results!$A$2:$A$2256,Results!L$2:L$2256,"")</f>
        <v>AK10307214</v>
      </c>
      <c r="AR1783" s="2">
        <f>_xlfn.XLOOKUP($A1783,Results!$A$2:$A$2256,Results!M$2:M$2256,"")</f>
        <v>756478</v>
      </c>
      <c r="AS1783" s="2" t="str">
        <f>_xlfn.XLOOKUP($A1783,Results!$A$2:$A$2256,Results!N$2:N$2256,"")</f>
        <v>CWD CS6365EX 3P4W 50A 125V NYL PLUG</v>
      </c>
      <c r="AT1783" s="2" t="str">
        <f>_xlfn.XLOOKUP($A1783,Results!$A$2:$A$2256,Results!O$2:O$2256,"")</f>
        <v>WIRING DEVICES</v>
      </c>
      <c r="AU1783" s="2">
        <f>_xlfn.XLOOKUP($A1783,Results!$A$2:$A$2256,Results!P$2:P$2256,"")</f>
        <v>0</v>
      </c>
      <c r="AV1783" s="2" t="str">
        <f>_xlfn.XLOOKUP($A1783,Results!$A$2:$A$2256,Results!Q$2:Q$2256,"")</f>
        <v>NO_MANUFACTURERS_FOUND</v>
      </c>
      <c r="AW1783" s="2" t="str">
        <f>_xlfn.XLOOKUP($A1783,Results!$A$2:$A$2256,Results!R$2:R$2256,"")</f>
        <v>0.8725306771668145</v>
      </c>
      <c r="AX1783" s="2">
        <f>_xlfn.XLOOKUP($A1783,Results!$A$2:$A$2256,Results!S$2:S$2256,"")</f>
        <v>100</v>
      </c>
      <c r="AY1783" s="2">
        <f>_xlfn.XLOOKUP($A1783,Results!$A$2:$A$2256,Results!T$2:T$2256,"")</f>
        <v>100</v>
      </c>
      <c r="AZ1783" s="2">
        <f>_xlfn.XLOOKUP($A1783,Results!$A$2:$A$2256,Results!U$2:U$2256,"")</f>
        <v>100</v>
      </c>
      <c r="BA1783" s="2">
        <f>_xlfn.XLOOKUP($A1783,Results!$A$2:$A$2256,Results!V$2:V$2256,"")</f>
        <v>0</v>
      </c>
      <c r="BB1783" s="2">
        <f>_xlfn.XLOOKUP($A1783,Results!$A$2:$A$2256,Results!W$2:W$2256,"")</f>
        <v>0</v>
      </c>
      <c r="BC1783" s="2">
        <f>_xlfn.XLOOKUP($A1783,Results!$A$2:$A$2256,Results!X$2:X$2256,"")</f>
        <v>39121403</v>
      </c>
      <c r="BD1783" s="2">
        <f>_xlfn.XLOOKUP($A1783,Results!$A$2:$A$2256,Results!Y$2:Y$2256,"")</f>
        <v>72</v>
      </c>
      <c r="BE1783" s="2">
        <f>_xlfn.XLOOKUP($A1783,Results!$A$2:$A$2256,Results!Z$2:Z$2256,"")</f>
        <v>0</v>
      </c>
    </row>
    <row r="1784" spans="1:57" ht="38.25" customHeight="1" x14ac:dyDescent="0.3">
      <c r="A1784">
        <v>907461</v>
      </c>
      <c r="B1784">
        <v>281676</v>
      </c>
      <c r="C1784" t="s">
        <v>36</v>
      </c>
      <c r="D1784" t="s">
        <v>5614</v>
      </c>
      <c r="E1784" s="2" t="str">
        <f>VLOOKUP(F1784,'RPA Vendor Data '!F$1:$G$2418,2)</f>
        <v>VIKING ELECTRIC</v>
      </c>
      <c r="F1784" s="2">
        <v>13536</v>
      </c>
      <c r="G1784" s="2">
        <v>1</v>
      </c>
      <c r="H1784" t="s">
        <v>5607</v>
      </c>
      <c r="I1784">
        <v>6</v>
      </c>
      <c r="J1784" t="s">
        <v>65</v>
      </c>
      <c r="K1784" t="s">
        <v>39</v>
      </c>
      <c r="L1784">
        <v>58.72</v>
      </c>
      <c r="M1784" s="2" t="s">
        <v>5608</v>
      </c>
      <c r="N1784" s="9" t="s">
        <v>5609</v>
      </c>
      <c r="O1784" t="s">
        <v>36</v>
      </c>
      <c r="P1784" t="s">
        <v>5610</v>
      </c>
      <c r="Q1784" t="s">
        <v>36</v>
      </c>
      <c r="R1784">
        <v>352.32</v>
      </c>
      <c r="S1784" s="1">
        <v>45744.522300729157</v>
      </c>
      <c r="T1784" t="s">
        <v>42</v>
      </c>
      <c r="U1784" s="1">
        <v>45744.293055555558</v>
      </c>
      <c r="V1784" t="s">
        <v>43</v>
      </c>
      <c r="W1784" t="s">
        <v>36</v>
      </c>
      <c r="X1784">
        <v>0</v>
      </c>
      <c r="Y1784">
        <v>999</v>
      </c>
      <c r="Z1784" t="s">
        <v>36</v>
      </c>
      <c r="AA1784" t="s">
        <v>36</v>
      </c>
      <c r="AB1784" t="s">
        <v>36</v>
      </c>
      <c r="AC1784" t="s">
        <v>5611</v>
      </c>
      <c r="AD1784" t="s">
        <v>5611</v>
      </c>
      <c r="AE1784" t="s">
        <v>45</v>
      </c>
      <c r="AF1784" s="44">
        <v>39121403</v>
      </c>
      <c r="AG1784" s="18" t="s">
        <v>5612</v>
      </c>
      <c r="AH1784" s="18"/>
      <c r="AI1784" s="2" t="s">
        <v>48</v>
      </c>
      <c r="AJ1784" s="2" t="e">
        <f>VLOOKUP(A1784,'Classification Test Result'!$A$2:$D$2428,4,FALSE)</f>
        <v>#N/A</v>
      </c>
      <c r="AL1784" s="2">
        <f>_xlfn.XLOOKUP($A1784,Results!$A$2:$A$2256,Results!G$2:G$2256,"")</f>
        <v>336798</v>
      </c>
      <c r="AM1784" s="2" t="str">
        <f>_xlfn.XLOOKUP($A1784,Results!$A$2:$A$2256,Results!H$2:H$2256,"")</f>
        <v>CS6365EX</v>
      </c>
      <c r="AN1784" s="2" t="str">
        <f>_xlfn.XLOOKUP($A1784,Results!$A$2:$A$2256,Results!I$2:I$2256,"")</f>
        <v>WIRING DEVICES</v>
      </c>
      <c r="AO1784" s="2" t="str">
        <f>_xlfn.XLOOKUP($A1784,Results!$A$2:$A$2256,Results!J$2:J$2256,"")</f>
        <v>032664663888</v>
      </c>
      <c r="AP1784" s="2">
        <f>_xlfn.XLOOKUP($A1784,Results!$A$2:$A$2256,Results!K$2:K$2256,"")</f>
        <v>39121403</v>
      </c>
      <c r="AQ1784" s="2" t="str">
        <f>_xlfn.XLOOKUP($A1784,Results!$A$2:$A$2256,Results!L$2:L$2256,"")</f>
        <v>AK10307214</v>
      </c>
      <c r="AR1784" s="2">
        <f>_xlfn.XLOOKUP($A1784,Results!$A$2:$A$2256,Results!M$2:M$2256,"")</f>
        <v>756478</v>
      </c>
      <c r="AS1784" s="2" t="str">
        <f>_xlfn.XLOOKUP($A1784,Results!$A$2:$A$2256,Results!N$2:N$2256,"")</f>
        <v>CWD CS6365EX 3P4W 50A 125V NYL PLUG</v>
      </c>
      <c r="AT1784" s="2" t="str">
        <f>_xlfn.XLOOKUP($A1784,Results!$A$2:$A$2256,Results!O$2:O$2256,"")</f>
        <v>WIRING DEVICES</v>
      </c>
      <c r="AU1784" s="2">
        <f>_xlfn.XLOOKUP($A1784,Results!$A$2:$A$2256,Results!P$2:P$2256,"")</f>
        <v>0</v>
      </c>
      <c r="AV1784" s="2" t="str">
        <f>_xlfn.XLOOKUP($A1784,Results!$A$2:$A$2256,Results!Q$2:Q$2256,"")</f>
        <v>NO_MANUFACTURERS_FOUND</v>
      </c>
      <c r="AW1784" s="2" t="str">
        <f>_xlfn.XLOOKUP($A1784,Results!$A$2:$A$2256,Results!R$2:R$2256,"")</f>
        <v>0.8725306771668145</v>
      </c>
      <c r="AX1784" s="2">
        <f>_xlfn.XLOOKUP($A1784,Results!$A$2:$A$2256,Results!S$2:S$2256,"")</f>
        <v>100</v>
      </c>
      <c r="AY1784" s="2">
        <f>_xlfn.XLOOKUP($A1784,Results!$A$2:$A$2256,Results!T$2:T$2256,"")</f>
        <v>100</v>
      </c>
      <c r="AZ1784" s="2">
        <f>_xlfn.XLOOKUP($A1784,Results!$A$2:$A$2256,Results!U$2:U$2256,"")</f>
        <v>100</v>
      </c>
      <c r="BA1784" s="2">
        <f>_xlfn.XLOOKUP($A1784,Results!$A$2:$A$2256,Results!V$2:V$2256,"")</f>
        <v>0</v>
      </c>
      <c r="BB1784" s="2">
        <f>_xlfn.XLOOKUP($A1784,Results!$A$2:$A$2256,Results!W$2:W$2256,"")</f>
        <v>0</v>
      </c>
      <c r="BC1784" s="2">
        <f>_xlfn.XLOOKUP($A1784,Results!$A$2:$A$2256,Results!X$2:X$2256,"")</f>
        <v>39121403</v>
      </c>
      <c r="BD1784" s="2">
        <f>_xlfn.XLOOKUP($A1784,Results!$A$2:$A$2256,Results!Y$2:Y$2256,"")</f>
        <v>72</v>
      </c>
      <c r="BE1784" s="2">
        <f>_xlfn.XLOOKUP($A1784,Results!$A$2:$A$2256,Results!Z$2:Z$2256,"")</f>
        <v>0</v>
      </c>
    </row>
    <row r="1785" spans="1:57" ht="38.25" customHeight="1" x14ac:dyDescent="0.3">
      <c r="A1785">
        <v>907462</v>
      </c>
      <c r="B1785">
        <v>281677</v>
      </c>
      <c r="C1785" t="s">
        <v>36</v>
      </c>
      <c r="D1785" t="s">
        <v>5615</v>
      </c>
      <c r="E1785" s="2" t="str">
        <f>VLOOKUP(F1785,'RPA Vendor Data '!F$1:$G$2418,2)</f>
        <v>VIKING ELECTRIC</v>
      </c>
      <c r="F1785" s="2">
        <v>13536</v>
      </c>
      <c r="G1785" s="2">
        <v>1</v>
      </c>
      <c r="H1785" t="s">
        <v>5607</v>
      </c>
      <c r="I1785">
        <v>4</v>
      </c>
      <c r="J1785" t="s">
        <v>65</v>
      </c>
      <c r="K1785" t="s">
        <v>39</v>
      </c>
      <c r="L1785">
        <v>58.72</v>
      </c>
      <c r="M1785" s="2" t="s">
        <v>5608</v>
      </c>
      <c r="N1785" s="9" t="s">
        <v>5609</v>
      </c>
      <c r="O1785" t="s">
        <v>36</v>
      </c>
      <c r="P1785" t="s">
        <v>5610</v>
      </c>
      <c r="Q1785" t="s">
        <v>36</v>
      </c>
      <c r="R1785">
        <v>234.88</v>
      </c>
      <c r="S1785" s="1">
        <v>45744.522287071763</v>
      </c>
      <c r="T1785" t="s">
        <v>42</v>
      </c>
      <c r="U1785" s="1">
        <v>45744.293055555558</v>
      </c>
      <c r="V1785" t="s">
        <v>43</v>
      </c>
      <c r="W1785" t="s">
        <v>36</v>
      </c>
      <c r="X1785">
        <v>2</v>
      </c>
      <c r="Y1785">
        <v>999</v>
      </c>
      <c r="Z1785" t="s">
        <v>36</v>
      </c>
      <c r="AA1785" t="s">
        <v>36</v>
      </c>
      <c r="AB1785" t="s">
        <v>36</v>
      </c>
      <c r="AC1785" t="s">
        <v>5611</v>
      </c>
      <c r="AD1785" t="s">
        <v>5611</v>
      </c>
      <c r="AE1785" t="s">
        <v>45</v>
      </c>
      <c r="AF1785" s="44">
        <v>39121403</v>
      </c>
      <c r="AG1785" s="18" t="s">
        <v>5612</v>
      </c>
      <c r="AH1785" s="18"/>
      <c r="AI1785" s="2" t="s">
        <v>48</v>
      </c>
      <c r="AJ1785" s="2" t="e">
        <f>VLOOKUP(A1785,'Classification Test Result'!$A$2:$D$2428,4,FALSE)</f>
        <v>#N/A</v>
      </c>
      <c r="AL1785" s="2">
        <f>_xlfn.XLOOKUP($A1785,Results!$A$2:$A$2256,Results!G$2:G$2256,"")</f>
        <v>336798</v>
      </c>
      <c r="AM1785" s="2" t="str">
        <f>_xlfn.XLOOKUP($A1785,Results!$A$2:$A$2256,Results!H$2:H$2256,"")</f>
        <v>CS6365EX</v>
      </c>
      <c r="AN1785" s="2" t="str">
        <f>_xlfn.XLOOKUP($A1785,Results!$A$2:$A$2256,Results!I$2:I$2256,"")</f>
        <v>WIRING DEVICES</v>
      </c>
      <c r="AO1785" s="2" t="str">
        <f>_xlfn.XLOOKUP($A1785,Results!$A$2:$A$2256,Results!J$2:J$2256,"")</f>
        <v>032664663888</v>
      </c>
      <c r="AP1785" s="2">
        <f>_xlfn.XLOOKUP($A1785,Results!$A$2:$A$2256,Results!K$2:K$2256,"")</f>
        <v>39121403</v>
      </c>
      <c r="AQ1785" s="2" t="str">
        <f>_xlfn.XLOOKUP($A1785,Results!$A$2:$A$2256,Results!L$2:L$2256,"")</f>
        <v>AK10307214</v>
      </c>
      <c r="AR1785" s="2">
        <f>_xlfn.XLOOKUP($A1785,Results!$A$2:$A$2256,Results!M$2:M$2256,"")</f>
        <v>756478</v>
      </c>
      <c r="AS1785" s="2" t="str">
        <f>_xlfn.XLOOKUP($A1785,Results!$A$2:$A$2256,Results!N$2:N$2256,"")</f>
        <v>CWD CS6365EX 3P4W 50A 125V NYL PLUG</v>
      </c>
      <c r="AT1785" s="2" t="str">
        <f>_xlfn.XLOOKUP($A1785,Results!$A$2:$A$2256,Results!O$2:O$2256,"")</f>
        <v>WIRING DEVICES</v>
      </c>
      <c r="AU1785" s="2">
        <f>_xlfn.XLOOKUP($A1785,Results!$A$2:$A$2256,Results!P$2:P$2256,"")</f>
        <v>0</v>
      </c>
      <c r="AV1785" s="2" t="str">
        <f>_xlfn.XLOOKUP($A1785,Results!$A$2:$A$2256,Results!Q$2:Q$2256,"")</f>
        <v>NO_MANUFACTURERS_FOUND</v>
      </c>
      <c r="AW1785" s="2" t="str">
        <f>_xlfn.XLOOKUP($A1785,Results!$A$2:$A$2256,Results!R$2:R$2256,"")</f>
        <v>0.8725483100611118</v>
      </c>
      <c r="AX1785" s="2">
        <f>_xlfn.XLOOKUP($A1785,Results!$A$2:$A$2256,Results!S$2:S$2256,"")</f>
        <v>100</v>
      </c>
      <c r="AY1785" s="2">
        <f>_xlfn.XLOOKUP($A1785,Results!$A$2:$A$2256,Results!T$2:T$2256,"")</f>
        <v>100</v>
      </c>
      <c r="AZ1785" s="2">
        <f>_xlfn.XLOOKUP($A1785,Results!$A$2:$A$2256,Results!U$2:U$2256,"")</f>
        <v>100</v>
      </c>
      <c r="BA1785" s="2">
        <f>_xlfn.XLOOKUP($A1785,Results!$A$2:$A$2256,Results!V$2:V$2256,"")</f>
        <v>0</v>
      </c>
      <c r="BB1785" s="2">
        <f>_xlfn.XLOOKUP($A1785,Results!$A$2:$A$2256,Results!W$2:W$2256,"")</f>
        <v>0</v>
      </c>
      <c r="BC1785" s="2">
        <f>_xlfn.XLOOKUP($A1785,Results!$A$2:$A$2256,Results!X$2:X$2256,"")</f>
        <v>39121403</v>
      </c>
      <c r="BD1785" s="2">
        <f>_xlfn.XLOOKUP($A1785,Results!$A$2:$A$2256,Results!Y$2:Y$2256,"")</f>
        <v>72</v>
      </c>
      <c r="BE1785" s="2">
        <f>_xlfn.XLOOKUP($A1785,Results!$A$2:$A$2256,Results!Z$2:Z$2256,"")</f>
        <v>0</v>
      </c>
    </row>
    <row r="1786" spans="1:57" ht="38.25" customHeight="1" x14ac:dyDescent="0.3">
      <c r="A1786">
        <v>907463</v>
      </c>
      <c r="B1786">
        <v>281678</v>
      </c>
      <c r="C1786" t="s">
        <v>36</v>
      </c>
      <c r="D1786" t="s">
        <v>5616</v>
      </c>
      <c r="E1786" s="2" t="str">
        <f>VLOOKUP(F1786,'RPA Vendor Data '!F$1:$G$2418,2)</f>
        <v>VIKING ELECTRIC</v>
      </c>
      <c r="F1786" s="2">
        <v>13536</v>
      </c>
      <c r="G1786" s="2">
        <v>1</v>
      </c>
      <c r="H1786" t="s">
        <v>5607</v>
      </c>
      <c r="I1786">
        <v>1</v>
      </c>
      <c r="J1786" t="s">
        <v>65</v>
      </c>
      <c r="K1786" t="s">
        <v>39</v>
      </c>
      <c r="L1786">
        <v>58.72</v>
      </c>
      <c r="M1786" s="2" t="s">
        <v>5608</v>
      </c>
      <c r="N1786" s="9" t="s">
        <v>5609</v>
      </c>
      <c r="O1786" t="s">
        <v>36</v>
      </c>
      <c r="P1786" t="s">
        <v>5610</v>
      </c>
      <c r="Q1786" t="s">
        <v>36</v>
      </c>
      <c r="R1786">
        <v>58.72</v>
      </c>
      <c r="S1786" s="1">
        <v>45744.522273692128</v>
      </c>
      <c r="T1786" t="s">
        <v>42</v>
      </c>
      <c r="U1786" s="1">
        <v>45744.293055555558</v>
      </c>
      <c r="V1786" t="s">
        <v>43</v>
      </c>
      <c r="W1786" t="s">
        <v>36</v>
      </c>
      <c r="X1786">
        <v>0</v>
      </c>
      <c r="Y1786">
        <v>999</v>
      </c>
      <c r="Z1786" t="s">
        <v>36</v>
      </c>
      <c r="AA1786" t="s">
        <v>36</v>
      </c>
      <c r="AB1786" t="s">
        <v>36</v>
      </c>
      <c r="AC1786" t="s">
        <v>5611</v>
      </c>
      <c r="AD1786" t="s">
        <v>5611</v>
      </c>
      <c r="AE1786" t="s">
        <v>45</v>
      </c>
      <c r="AF1786" s="44">
        <v>39121403</v>
      </c>
      <c r="AG1786" s="18" t="s">
        <v>5612</v>
      </c>
      <c r="AH1786" s="18"/>
      <c r="AI1786" s="2" t="s">
        <v>48</v>
      </c>
      <c r="AJ1786" s="2" t="e">
        <f>VLOOKUP(A1786,'Classification Test Result'!$A$2:$D$2428,4,FALSE)</f>
        <v>#N/A</v>
      </c>
      <c r="AL1786" s="2">
        <f>_xlfn.XLOOKUP($A1786,Results!$A$2:$A$2256,Results!G$2:G$2256,"")</f>
        <v>336798</v>
      </c>
      <c r="AM1786" s="2" t="str">
        <f>_xlfn.XLOOKUP($A1786,Results!$A$2:$A$2256,Results!H$2:H$2256,"")</f>
        <v>CS6365EX</v>
      </c>
      <c r="AN1786" s="2" t="str">
        <f>_xlfn.XLOOKUP($A1786,Results!$A$2:$A$2256,Results!I$2:I$2256,"")</f>
        <v>WIRING DEVICES</v>
      </c>
      <c r="AO1786" s="2" t="str">
        <f>_xlfn.XLOOKUP($A1786,Results!$A$2:$A$2256,Results!J$2:J$2256,"")</f>
        <v>032664663888</v>
      </c>
      <c r="AP1786" s="2">
        <f>_xlfn.XLOOKUP($A1786,Results!$A$2:$A$2256,Results!K$2:K$2256,"")</f>
        <v>39121403</v>
      </c>
      <c r="AQ1786" s="2" t="str">
        <f>_xlfn.XLOOKUP($A1786,Results!$A$2:$A$2256,Results!L$2:L$2256,"")</f>
        <v>AK10307214</v>
      </c>
      <c r="AR1786" s="2">
        <f>_xlfn.XLOOKUP($A1786,Results!$A$2:$A$2256,Results!M$2:M$2256,"")</f>
        <v>756478</v>
      </c>
      <c r="AS1786" s="2" t="str">
        <f>_xlfn.XLOOKUP($A1786,Results!$A$2:$A$2256,Results!N$2:N$2256,"")</f>
        <v>CWD CS6365EX 3P4W 50A 125V NYL PLUG</v>
      </c>
      <c r="AT1786" s="2" t="str">
        <f>_xlfn.XLOOKUP($A1786,Results!$A$2:$A$2256,Results!O$2:O$2256,"")</f>
        <v>WIRING DEVICES</v>
      </c>
      <c r="AU1786" s="2">
        <f>_xlfn.XLOOKUP($A1786,Results!$A$2:$A$2256,Results!P$2:P$2256,"")</f>
        <v>0</v>
      </c>
      <c r="AV1786" s="2" t="str">
        <f>_xlfn.XLOOKUP($A1786,Results!$A$2:$A$2256,Results!Q$2:Q$2256,"")</f>
        <v>NO_MANUFACTURERS_FOUND</v>
      </c>
      <c r="AW1786" s="2" t="str">
        <f>_xlfn.XLOOKUP($A1786,Results!$A$2:$A$2256,Results!R$2:R$2256,"")</f>
        <v>0.8725381809660111</v>
      </c>
      <c r="AX1786" s="2">
        <f>_xlfn.XLOOKUP($A1786,Results!$A$2:$A$2256,Results!S$2:S$2256,"")</f>
        <v>100</v>
      </c>
      <c r="AY1786" s="2">
        <f>_xlfn.XLOOKUP($A1786,Results!$A$2:$A$2256,Results!T$2:T$2256,"")</f>
        <v>100</v>
      </c>
      <c r="AZ1786" s="2">
        <f>_xlfn.XLOOKUP($A1786,Results!$A$2:$A$2256,Results!U$2:U$2256,"")</f>
        <v>100</v>
      </c>
      <c r="BA1786" s="2">
        <f>_xlfn.XLOOKUP($A1786,Results!$A$2:$A$2256,Results!V$2:V$2256,"")</f>
        <v>0</v>
      </c>
      <c r="BB1786" s="2">
        <f>_xlfn.XLOOKUP($A1786,Results!$A$2:$A$2256,Results!W$2:W$2256,"")</f>
        <v>0</v>
      </c>
      <c r="BC1786" s="2">
        <f>_xlfn.XLOOKUP($A1786,Results!$A$2:$A$2256,Results!X$2:X$2256,"")</f>
        <v>39121403</v>
      </c>
      <c r="BD1786" s="2">
        <f>_xlfn.XLOOKUP($A1786,Results!$A$2:$A$2256,Results!Y$2:Y$2256,"")</f>
        <v>72</v>
      </c>
      <c r="BE1786" s="2">
        <f>_xlfn.XLOOKUP($A1786,Results!$A$2:$A$2256,Results!Z$2:Z$2256,"")</f>
        <v>0</v>
      </c>
    </row>
    <row r="1787" spans="1:57" ht="38.25" customHeight="1" x14ac:dyDescent="0.3">
      <c r="A1787">
        <v>907464</v>
      </c>
      <c r="B1787">
        <v>281679</v>
      </c>
      <c r="C1787" t="s">
        <v>36</v>
      </c>
      <c r="D1787" t="s">
        <v>5617</v>
      </c>
      <c r="E1787" s="2" t="str">
        <f>VLOOKUP(F1787,'RPA Vendor Data '!F$1:$G$2418,2)</f>
        <v>VIKING ELECTRIC</v>
      </c>
      <c r="F1787" s="2">
        <v>13536</v>
      </c>
      <c r="G1787" s="2">
        <v>1</v>
      </c>
      <c r="H1787" t="s">
        <v>5607</v>
      </c>
      <c r="I1787">
        <v>4</v>
      </c>
      <c r="J1787" t="s">
        <v>65</v>
      </c>
      <c r="K1787" t="s">
        <v>39</v>
      </c>
      <c r="L1787">
        <v>58.72</v>
      </c>
      <c r="M1787" s="2" t="s">
        <v>5608</v>
      </c>
      <c r="N1787" s="9" t="s">
        <v>5609</v>
      </c>
      <c r="O1787" t="s">
        <v>36</v>
      </c>
      <c r="P1787" t="s">
        <v>5610</v>
      </c>
      <c r="Q1787" t="s">
        <v>36</v>
      </c>
      <c r="R1787">
        <v>234.88</v>
      </c>
      <c r="S1787" s="1">
        <v>45744.522260069447</v>
      </c>
      <c r="T1787" t="s">
        <v>42</v>
      </c>
      <c r="U1787" s="1">
        <v>45744.293055555558</v>
      </c>
      <c r="V1787" t="s">
        <v>43</v>
      </c>
      <c r="W1787" t="s">
        <v>36</v>
      </c>
      <c r="X1787">
        <v>0</v>
      </c>
      <c r="Y1787">
        <v>999</v>
      </c>
      <c r="Z1787" t="s">
        <v>36</v>
      </c>
      <c r="AA1787" t="s">
        <v>36</v>
      </c>
      <c r="AB1787" t="s">
        <v>36</v>
      </c>
      <c r="AC1787" t="s">
        <v>5611</v>
      </c>
      <c r="AD1787" t="s">
        <v>5611</v>
      </c>
      <c r="AE1787" t="s">
        <v>45</v>
      </c>
      <c r="AF1787" s="44">
        <v>39121403</v>
      </c>
      <c r="AG1787" s="18" t="s">
        <v>5612</v>
      </c>
      <c r="AH1787" s="18"/>
      <c r="AI1787" s="2" t="s">
        <v>48</v>
      </c>
      <c r="AJ1787" s="2" t="e">
        <f>VLOOKUP(A1787,'Classification Test Result'!$A$2:$D$2428,4,FALSE)</f>
        <v>#N/A</v>
      </c>
      <c r="AL1787" s="2">
        <f>_xlfn.XLOOKUP($A1787,Results!$A$2:$A$2256,Results!G$2:G$2256,"")</f>
        <v>336798</v>
      </c>
      <c r="AM1787" s="2" t="str">
        <f>_xlfn.XLOOKUP($A1787,Results!$A$2:$A$2256,Results!H$2:H$2256,"")</f>
        <v>CS6365EX</v>
      </c>
      <c r="AN1787" s="2" t="str">
        <f>_xlfn.XLOOKUP($A1787,Results!$A$2:$A$2256,Results!I$2:I$2256,"")</f>
        <v>WIRING DEVICES</v>
      </c>
      <c r="AO1787" s="2" t="str">
        <f>_xlfn.XLOOKUP($A1787,Results!$A$2:$A$2256,Results!J$2:J$2256,"")</f>
        <v>032664663888</v>
      </c>
      <c r="AP1787" s="2">
        <f>_xlfn.XLOOKUP($A1787,Results!$A$2:$A$2256,Results!K$2:K$2256,"")</f>
        <v>39121403</v>
      </c>
      <c r="AQ1787" s="2" t="str">
        <f>_xlfn.XLOOKUP($A1787,Results!$A$2:$A$2256,Results!L$2:L$2256,"")</f>
        <v>AK10307214</v>
      </c>
      <c r="AR1787" s="2">
        <f>_xlfn.XLOOKUP($A1787,Results!$A$2:$A$2256,Results!M$2:M$2256,"")</f>
        <v>756478</v>
      </c>
      <c r="AS1787" s="2" t="str">
        <f>_xlfn.XLOOKUP($A1787,Results!$A$2:$A$2256,Results!N$2:N$2256,"")</f>
        <v>CWD CS6365EX 3P4W 50A 125V NYL PLUG</v>
      </c>
      <c r="AT1787" s="2" t="str">
        <f>_xlfn.XLOOKUP($A1787,Results!$A$2:$A$2256,Results!O$2:O$2256,"")</f>
        <v>WIRING DEVICES</v>
      </c>
      <c r="AU1787" s="2">
        <f>_xlfn.XLOOKUP($A1787,Results!$A$2:$A$2256,Results!P$2:P$2256,"")</f>
        <v>0</v>
      </c>
      <c r="AV1787" s="2" t="str">
        <f>_xlfn.XLOOKUP($A1787,Results!$A$2:$A$2256,Results!Q$2:Q$2256,"")</f>
        <v>NO_MANUFACTURERS_FOUND</v>
      </c>
      <c r="AW1787" s="2" t="str">
        <f>_xlfn.XLOOKUP($A1787,Results!$A$2:$A$2256,Results!R$2:R$2256,"")</f>
        <v>0.8725306771668145</v>
      </c>
      <c r="AX1787" s="2">
        <f>_xlfn.XLOOKUP($A1787,Results!$A$2:$A$2256,Results!S$2:S$2256,"")</f>
        <v>100</v>
      </c>
      <c r="AY1787" s="2">
        <f>_xlfn.XLOOKUP($A1787,Results!$A$2:$A$2256,Results!T$2:T$2256,"")</f>
        <v>100</v>
      </c>
      <c r="AZ1787" s="2">
        <f>_xlfn.XLOOKUP($A1787,Results!$A$2:$A$2256,Results!U$2:U$2256,"")</f>
        <v>100</v>
      </c>
      <c r="BA1787" s="2">
        <f>_xlfn.XLOOKUP($A1787,Results!$A$2:$A$2256,Results!V$2:V$2256,"")</f>
        <v>0</v>
      </c>
      <c r="BB1787" s="2">
        <f>_xlfn.XLOOKUP($A1787,Results!$A$2:$A$2256,Results!W$2:W$2256,"")</f>
        <v>0</v>
      </c>
      <c r="BC1787" s="2">
        <f>_xlfn.XLOOKUP($A1787,Results!$A$2:$A$2256,Results!X$2:X$2256,"")</f>
        <v>39121403</v>
      </c>
      <c r="BD1787" s="2">
        <f>_xlfn.XLOOKUP($A1787,Results!$A$2:$A$2256,Results!Y$2:Y$2256,"")</f>
        <v>72</v>
      </c>
      <c r="BE1787" s="2">
        <f>_xlfn.XLOOKUP($A1787,Results!$A$2:$A$2256,Results!Z$2:Z$2256,"")</f>
        <v>0</v>
      </c>
    </row>
    <row r="1788" spans="1:57" ht="38.25" customHeight="1" x14ac:dyDescent="0.3">
      <c r="A1788">
        <v>907465</v>
      </c>
      <c r="B1788">
        <v>281680</v>
      </c>
      <c r="C1788" t="s">
        <v>36</v>
      </c>
      <c r="D1788" t="s">
        <v>5618</v>
      </c>
      <c r="E1788" s="2" t="str">
        <f>VLOOKUP(F1788,'RPA Vendor Data '!F$1:$G$2418,2)</f>
        <v>VIKING ELECTRIC</v>
      </c>
      <c r="F1788" s="2">
        <v>13536</v>
      </c>
      <c r="G1788" s="2">
        <v>1</v>
      </c>
      <c r="H1788" t="s">
        <v>5607</v>
      </c>
      <c r="I1788">
        <v>7</v>
      </c>
      <c r="J1788" t="s">
        <v>65</v>
      </c>
      <c r="K1788" t="s">
        <v>39</v>
      </c>
      <c r="L1788">
        <v>58.72</v>
      </c>
      <c r="M1788" s="2" t="s">
        <v>5608</v>
      </c>
      <c r="N1788" s="9" t="s">
        <v>5609</v>
      </c>
      <c r="O1788" t="s">
        <v>36</v>
      </c>
      <c r="P1788" t="s">
        <v>5610</v>
      </c>
      <c r="Q1788" t="s">
        <v>36</v>
      </c>
      <c r="R1788">
        <v>411.04</v>
      </c>
      <c r="S1788" s="1">
        <v>45744.522245983797</v>
      </c>
      <c r="T1788" t="s">
        <v>42</v>
      </c>
      <c r="U1788" s="1">
        <v>45744.293055555558</v>
      </c>
      <c r="V1788" t="s">
        <v>43</v>
      </c>
      <c r="W1788" t="s">
        <v>36</v>
      </c>
      <c r="X1788">
        <v>0</v>
      </c>
      <c r="Y1788">
        <v>999</v>
      </c>
      <c r="Z1788" t="s">
        <v>36</v>
      </c>
      <c r="AA1788" t="s">
        <v>36</v>
      </c>
      <c r="AB1788" t="s">
        <v>36</v>
      </c>
      <c r="AC1788" t="s">
        <v>5611</v>
      </c>
      <c r="AD1788" t="s">
        <v>5611</v>
      </c>
      <c r="AE1788" t="s">
        <v>45</v>
      </c>
      <c r="AF1788" s="44">
        <v>39121403</v>
      </c>
      <c r="AG1788" s="18" t="s">
        <v>5612</v>
      </c>
      <c r="AH1788" s="18"/>
      <c r="AI1788" s="2" t="s">
        <v>48</v>
      </c>
      <c r="AJ1788" s="2" t="e">
        <f>VLOOKUP(A1788,'Classification Test Result'!$A$2:$D$2428,4,FALSE)</f>
        <v>#N/A</v>
      </c>
      <c r="AL1788" s="2">
        <f>_xlfn.XLOOKUP($A1788,Results!$A$2:$A$2256,Results!G$2:G$2256,"")</f>
        <v>336798</v>
      </c>
      <c r="AM1788" s="2" t="str">
        <f>_xlfn.XLOOKUP($A1788,Results!$A$2:$A$2256,Results!H$2:H$2256,"")</f>
        <v>CS6365EX</v>
      </c>
      <c r="AN1788" s="2" t="str">
        <f>_xlfn.XLOOKUP($A1788,Results!$A$2:$A$2256,Results!I$2:I$2256,"")</f>
        <v>WIRING DEVICES</v>
      </c>
      <c r="AO1788" s="2" t="str">
        <f>_xlfn.XLOOKUP($A1788,Results!$A$2:$A$2256,Results!J$2:J$2256,"")</f>
        <v>032664663888</v>
      </c>
      <c r="AP1788" s="2">
        <f>_xlfn.XLOOKUP($A1788,Results!$A$2:$A$2256,Results!K$2:K$2256,"")</f>
        <v>39121403</v>
      </c>
      <c r="AQ1788" s="2" t="str">
        <f>_xlfn.XLOOKUP($A1788,Results!$A$2:$A$2256,Results!L$2:L$2256,"")</f>
        <v>AK10307214</v>
      </c>
      <c r="AR1788" s="2">
        <f>_xlfn.XLOOKUP($A1788,Results!$A$2:$A$2256,Results!M$2:M$2256,"")</f>
        <v>756478</v>
      </c>
      <c r="AS1788" s="2" t="str">
        <f>_xlfn.XLOOKUP($A1788,Results!$A$2:$A$2256,Results!N$2:N$2256,"")</f>
        <v>CWD CS6365EX 3P4W 50A 125V NYL PLUG</v>
      </c>
      <c r="AT1788" s="2" t="str">
        <f>_xlfn.XLOOKUP($A1788,Results!$A$2:$A$2256,Results!O$2:O$2256,"")</f>
        <v>WIRING DEVICES</v>
      </c>
      <c r="AU1788" s="2">
        <f>_xlfn.XLOOKUP($A1788,Results!$A$2:$A$2256,Results!P$2:P$2256,"")</f>
        <v>0</v>
      </c>
      <c r="AV1788" s="2" t="str">
        <f>_xlfn.XLOOKUP($A1788,Results!$A$2:$A$2256,Results!Q$2:Q$2256,"")</f>
        <v>NO_MANUFACTURERS_FOUND</v>
      </c>
      <c r="AW1788" s="2" t="str">
        <f>_xlfn.XLOOKUP($A1788,Results!$A$2:$A$2256,Results!R$2:R$2256,"")</f>
        <v>0.8725306771668145</v>
      </c>
      <c r="AX1788" s="2">
        <f>_xlfn.XLOOKUP($A1788,Results!$A$2:$A$2256,Results!S$2:S$2256,"")</f>
        <v>100</v>
      </c>
      <c r="AY1788" s="2">
        <f>_xlfn.XLOOKUP($A1788,Results!$A$2:$A$2256,Results!T$2:T$2256,"")</f>
        <v>100</v>
      </c>
      <c r="AZ1788" s="2">
        <f>_xlfn.XLOOKUP($A1788,Results!$A$2:$A$2256,Results!U$2:U$2256,"")</f>
        <v>100</v>
      </c>
      <c r="BA1788" s="2">
        <f>_xlfn.XLOOKUP($A1788,Results!$A$2:$A$2256,Results!V$2:V$2256,"")</f>
        <v>0</v>
      </c>
      <c r="BB1788" s="2">
        <f>_xlfn.XLOOKUP($A1788,Results!$A$2:$A$2256,Results!W$2:W$2256,"")</f>
        <v>0</v>
      </c>
      <c r="BC1788" s="2">
        <f>_xlfn.XLOOKUP($A1788,Results!$A$2:$A$2256,Results!X$2:X$2256,"")</f>
        <v>39121403</v>
      </c>
      <c r="BD1788" s="2">
        <f>_xlfn.XLOOKUP($A1788,Results!$A$2:$A$2256,Results!Y$2:Y$2256,"")</f>
        <v>72</v>
      </c>
      <c r="BE1788" s="2">
        <f>_xlfn.XLOOKUP($A1788,Results!$A$2:$A$2256,Results!Z$2:Z$2256,"")</f>
        <v>0</v>
      </c>
    </row>
    <row r="1789" spans="1:57" ht="38.25" customHeight="1" x14ac:dyDescent="0.3">
      <c r="A1789">
        <v>907466</v>
      </c>
      <c r="B1789">
        <v>281681</v>
      </c>
      <c r="C1789" t="s">
        <v>36</v>
      </c>
      <c r="D1789" t="s">
        <v>5619</v>
      </c>
      <c r="E1789" s="2" t="str">
        <f>VLOOKUP(F1789,'RPA Vendor Data '!F$1:$G$2418,2)</f>
        <v>VIKING ELECTRIC</v>
      </c>
      <c r="F1789" s="2">
        <v>13536</v>
      </c>
      <c r="G1789" s="2">
        <v>1</v>
      </c>
      <c r="H1789" t="s">
        <v>5607</v>
      </c>
      <c r="I1789">
        <v>3</v>
      </c>
      <c r="J1789" t="s">
        <v>65</v>
      </c>
      <c r="K1789" t="s">
        <v>39</v>
      </c>
      <c r="L1789">
        <v>58.72</v>
      </c>
      <c r="M1789" s="2" t="s">
        <v>5608</v>
      </c>
      <c r="N1789" s="9" t="s">
        <v>5609</v>
      </c>
      <c r="O1789" t="s">
        <v>36</v>
      </c>
      <c r="P1789" t="s">
        <v>5610</v>
      </c>
      <c r="Q1789" t="s">
        <v>36</v>
      </c>
      <c r="R1789">
        <v>176.16</v>
      </c>
      <c r="S1789" s="1">
        <v>45744.522231516203</v>
      </c>
      <c r="T1789" t="s">
        <v>42</v>
      </c>
      <c r="U1789" s="1">
        <v>45744.293055555558</v>
      </c>
      <c r="V1789" t="s">
        <v>43</v>
      </c>
      <c r="W1789" t="s">
        <v>36</v>
      </c>
      <c r="X1789">
        <v>0</v>
      </c>
      <c r="Y1789">
        <v>999</v>
      </c>
      <c r="Z1789" t="s">
        <v>36</v>
      </c>
      <c r="AA1789" t="s">
        <v>36</v>
      </c>
      <c r="AB1789" t="s">
        <v>36</v>
      </c>
      <c r="AC1789" t="s">
        <v>5611</v>
      </c>
      <c r="AD1789" t="s">
        <v>5611</v>
      </c>
      <c r="AE1789" t="s">
        <v>45</v>
      </c>
      <c r="AF1789" s="44">
        <v>39121403</v>
      </c>
      <c r="AG1789" s="18" t="s">
        <v>5612</v>
      </c>
      <c r="AH1789" s="18"/>
      <c r="AI1789" s="2" t="s">
        <v>48</v>
      </c>
      <c r="AJ1789" s="2" t="e">
        <f>VLOOKUP(A1789,'Classification Test Result'!$A$2:$D$2428,4,FALSE)</f>
        <v>#N/A</v>
      </c>
      <c r="AL1789" s="2">
        <f>_xlfn.XLOOKUP($A1789,Results!$A$2:$A$2256,Results!G$2:G$2256,"")</f>
        <v>336798</v>
      </c>
      <c r="AM1789" s="2" t="str">
        <f>_xlfn.XLOOKUP($A1789,Results!$A$2:$A$2256,Results!H$2:H$2256,"")</f>
        <v>CS6365EX</v>
      </c>
      <c r="AN1789" s="2" t="str">
        <f>_xlfn.XLOOKUP($A1789,Results!$A$2:$A$2256,Results!I$2:I$2256,"")</f>
        <v>WIRING DEVICES</v>
      </c>
      <c r="AO1789" s="2" t="str">
        <f>_xlfn.XLOOKUP($A1789,Results!$A$2:$A$2256,Results!J$2:J$2256,"")</f>
        <v>032664663888</v>
      </c>
      <c r="AP1789" s="2">
        <f>_xlfn.XLOOKUP($A1789,Results!$A$2:$A$2256,Results!K$2:K$2256,"")</f>
        <v>39121403</v>
      </c>
      <c r="AQ1789" s="2" t="str">
        <f>_xlfn.XLOOKUP($A1789,Results!$A$2:$A$2256,Results!L$2:L$2256,"")</f>
        <v>AK10307214</v>
      </c>
      <c r="AR1789" s="2">
        <f>_xlfn.XLOOKUP($A1789,Results!$A$2:$A$2256,Results!M$2:M$2256,"")</f>
        <v>756478</v>
      </c>
      <c r="AS1789" s="2" t="str">
        <f>_xlfn.XLOOKUP($A1789,Results!$A$2:$A$2256,Results!N$2:N$2256,"")</f>
        <v>CWD CS6365EX 3P4W 50A 125V NYL PLUG</v>
      </c>
      <c r="AT1789" s="2" t="str">
        <f>_xlfn.XLOOKUP($A1789,Results!$A$2:$A$2256,Results!O$2:O$2256,"")</f>
        <v>WIRING DEVICES</v>
      </c>
      <c r="AU1789" s="2">
        <f>_xlfn.XLOOKUP($A1789,Results!$A$2:$A$2256,Results!P$2:P$2256,"")</f>
        <v>0</v>
      </c>
      <c r="AV1789" s="2" t="str">
        <f>_xlfn.XLOOKUP($A1789,Results!$A$2:$A$2256,Results!Q$2:Q$2256,"")</f>
        <v>NO_MANUFACTURERS_FOUND</v>
      </c>
      <c r="AW1789" s="2" t="str">
        <f>_xlfn.XLOOKUP($A1789,Results!$A$2:$A$2256,Results!R$2:R$2256,"")</f>
        <v>0.8725306771668145</v>
      </c>
      <c r="AX1789" s="2">
        <f>_xlfn.XLOOKUP($A1789,Results!$A$2:$A$2256,Results!S$2:S$2256,"")</f>
        <v>100</v>
      </c>
      <c r="AY1789" s="2">
        <f>_xlfn.XLOOKUP($A1789,Results!$A$2:$A$2256,Results!T$2:T$2256,"")</f>
        <v>100</v>
      </c>
      <c r="AZ1789" s="2">
        <f>_xlfn.XLOOKUP($A1789,Results!$A$2:$A$2256,Results!U$2:U$2256,"")</f>
        <v>100</v>
      </c>
      <c r="BA1789" s="2">
        <f>_xlfn.XLOOKUP($A1789,Results!$A$2:$A$2256,Results!V$2:V$2256,"")</f>
        <v>0</v>
      </c>
      <c r="BB1789" s="2">
        <f>_xlfn.XLOOKUP($A1789,Results!$A$2:$A$2256,Results!W$2:W$2256,"")</f>
        <v>0</v>
      </c>
      <c r="BC1789" s="2">
        <f>_xlfn.XLOOKUP($A1789,Results!$A$2:$A$2256,Results!X$2:X$2256,"")</f>
        <v>39121403</v>
      </c>
      <c r="BD1789" s="2">
        <f>_xlfn.XLOOKUP($A1789,Results!$A$2:$A$2256,Results!Y$2:Y$2256,"")</f>
        <v>72</v>
      </c>
      <c r="BE1789" s="2">
        <f>_xlfn.XLOOKUP($A1789,Results!$A$2:$A$2256,Results!Z$2:Z$2256,"")</f>
        <v>0</v>
      </c>
    </row>
    <row r="1790" spans="1:57" ht="38.25" customHeight="1" x14ac:dyDescent="0.3">
      <c r="A1790">
        <v>907467</v>
      </c>
      <c r="B1790">
        <v>281684</v>
      </c>
      <c r="C1790" t="s">
        <v>36</v>
      </c>
      <c r="D1790" t="s">
        <v>5620</v>
      </c>
      <c r="E1790" s="2" t="str">
        <f>VLOOKUP(F1790,'RPA Vendor Data '!F$1:$G$2418,2)</f>
        <v>VIKING ELECTRIC</v>
      </c>
      <c r="F1790" s="2">
        <v>13536</v>
      </c>
      <c r="G1790" s="2">
        <v>1</v>
      </c>
      <c r="H1790" t="s">
        <v>5607</v>
      </c>
      <c r="I1790">
        <v>10</v>
      </c>
      <c r="J1790" t="s">
        <v>65</v>
      </c>
      <c r="K1790" t="s">
        <v>39</v>
      </c>
      <c r="L1790">
        <v>58.72</v>
      </c>
      <c r="M1790" s="2" t="s">
        <v>5608</v>
      </c>
      <c r="N1790" s="9" t="s">
        <v>5609</v>
      </c>
      <c r="O1790" t="s">
        <v>36</v>
      </c>
      <c r="P1790" t="s">
        <v>5610</v>
      </c>
      <c r="Q1790" t="s">
        <v>36</v>
      </c>
      <c r="R1790">
        <v>587.20000000000005</v>
      </c>
      <c r="S1790" s="1">
        <v>45744.521990312503</v>
      </c>
      <c r="T1790" t="s">
        <v>42</v>
      </c>
      <c r="U1790" s="1">
        <v>45744.294444444437</v>
      </c>
      <c r="V1790" t="s">
        <v>43</v>
      </c>
      <c r="W1790" t="s">
        <v>36</v>
      </c>
      <c r="X1790">
        <v>0</v>
      </c>
      <c r="Y1790">
        <v>999</v>
      </c>
      <c r="Z1790" t="s">
        <v>36</v>
      </c>
      <c r="AA1790" t="s">
        <v>36</v>
      </c>
      <c r="AB1790" t="s">
        <v>36</v>
      </c>
      <c r="AC1790" t="s">
        <v>5611</v>
      </c>
      <c r="AD1790" t="s">
        <v>5611</v>
      </c>
      <c r="AE1790" t="s">
        <v>45</v>
      </c>
      <c r="AF1790" s="44">
        <v>39121403</v>
      </c>
      <c r="AG1790" s="18" t="s">
        <v>5612</v>
      </c>
      <c r="AH1790" s="18"/>
      <c r="AI1790" s="2" t="s">
        <v>48</v>
      </c>
      <c r="AJ1790" s="2" t="e">
        <f>VLOOKUP(A1790,'Classification Test Result'!$A$2:$D$2428,4,FALSE)</f>
        <v>#N/A</v>
      </c>
      <c r="AL1790" s="2">
        <f>_xlfn.XLOOKUP($A1790,Results!$A$2:$A$2256,Results!G$2:G$2256,"")</f>
        <v>336798</v>
      </c>
      <c r="AM1790" s="2" t="str">
        <f>_xlfn.XLOOKUP($A1790,Results!$A$2:$A$2256,Results!H$2:H$2256,"")</f>
        <v>CS6365EX</v>
      </c>
      <c r="AN1790" s="2" t="str">
        <f>_xlfn.XLOOKUP($A1790,Results!$A$2:$A$2256,Results!I$2:I$2256,"")</f>
        <v>WIRING DEVICES</v>
      </c>
      <c r="AO1790" s="2" t="str">
        <f>_xlfn.XLOOKUP($A1790,Results!$A$2:$A$2256,Results!J$2:J$2256,"")</f>
        <v>032664663888</v>
      </c>
      <c r="AP1790" s="2">
        <f>_xlfn.XLOOKUP($A1790,Results!$A$2:$A$2256,Results!K$2:K$2256,"")</f>
        <v>39121403</v>
      </c>
      <c r="AQ1790" s="2" t="str">
        <f>_xlfn.XLOOKUP($A1790,Results!$A$2:$A$2256,Results!L$2:L$2256,"")</f>
        <v>AK10307214</v>
      </c>
      <c r="AR1790" s="2">
        <f>_xlfn.XLOOKUP($A1790,Results!$A$2:$A$2256,Results!M$2:M$2256,"")</f>
        <v>756478</v>
      </c>
      <c r="AS1790" s="2" t="str">
        <f>_xlfn.XLOOKUP($A1790,Results!$A$2:$A$2256,Results!N$2:N$2256,"")</f>
        <v>CWD CS6365EX 3P4W 50A 125V NYL PLUG</v>
      </c>
      <c r="AT1790" s="2" t="str">
        <f>_xlfn.XLOOKUP($A1790,Results!$A$2:$A$2256,Results!O$2:O$2256,"")</f>
        <v>WIRING DEVICES</v>
      </c>
      <c r="AU1790" s="2">
        <f>_xlfn.XLOOKUP($A1790,Results!$A$2:$A$2256,Results!P$2:P$2256,"")</f>
        <v>0</v>
      </c>
      <c r="AV1790" s="2" t="str">
        <f>_xlfn.XLOOKUP($A1790,Results!$A$2:$A$2256,Results!Q$2:Q$2256,"")</f>
        <v>NO_MANUFACTURERS_FOUND</v>
      </c>
      <c r="AW1790" s="2" t="str">
        <f>_xlfn.XLOOKUP($A1790,Results!$A$2:$A$2256,Results!R$2:R$2256,"")</f>
        <v>0.8725306771668145</v>
      </c>
      <c r="AX1790" s="2">
        <f>_xlfn.XLOOKUP($A1790,Results!$A$2:$A$2256,Results!S$2:S$2256,"")</f>
        <v>100</v>
      </c>
      <c r="AY1790" s="2">
        <f>_xlfn.XLOOKUP($A1790,Results!$A$2:$A$2256,Results!T$2:T$2256,"")</f>
        <v>100</v>
      </c>
      <c r="AZ1790" s="2">
        <f>_xlfn.XLOOKUP($A1790,Results!$A$2:$A$2256,Results!U$2:U$2256,"")</f>
        <v>100</v>
      </c>
      <c r="BA1790" s="2">
        <f>_xlfn.XLOOKUP($A1790,Results!$A$2:$A$2256,Results!V$2:V$2256,"")</f>
        <v>0</v>
      </c>
      <c r="BB1790" s="2">
        <f>_xlfn.XLOOKUP($A1790,Results!$A$2:$A$2256,Results!W$2:W$2256,"")</f>
        <v>0</v>
      </c>
      <c r="BC1790" s="2">
        <f>_xlfn.XLOOKUP($A1790,Results!$A$2:$A$2256,Results!X$2:X$2256,"")</f>
        <v>39121403</v>
      </c>
      <c r="BD1790" s="2">
        <f>_xlfn.XLOOKUP($A1790,Results!$A$2:$A$2256,Results!Y$2:Y$2256,"")</f>
        <v>72</v>
      </c>
      <c r="BE1790" s="2">
        <f>_xlfn.XLOOKUP($A1790,Results!$A$2:$A$2256,Results!Z$2:Z$2256,"")</f>
        <v>0</v>
      </c>
    </row>
    <row r="1791" spans="1:57" ht="38.25" customHeight="1" x14ac:dyDescent="0.3">
      <c r="A1791">
        <v>907468</v>
      </c>
      <c r="B1791">
        <v>281672</v>
      </c>
      <c r="C1791" t="s">
        <v>36</v>
      </c>
      <c r="D1791" t="s">
        <v>623</v>
      </c>
      <c r="E1791" s="2" t="str">
        <f>VLOOKUP(F1791,'RPA Vendor Data '!F$1:$G$2418,2)</f>
        <v>VIKING ELECTRIC</v>
      </c>
      <c r="F1791" s="2">
        <v>13536</v>
      </c>
      <c r="G1791" s="2">
        <v>27</v>
      </c>
      <c r="H1791" t="s">
        <v>5621</v>
      </c>
      <c r="I1791">
        <v>2</v>
      </c>
      <c r="J1791" t="s">
        <v>65</v>
      </c>
      <c r="K1791" t="s">
        <v>39</v>
      </c>
      <c r="L1791">
        <v>9.4</v>
      </c>
      <c r="M1791" s="2" t="s">
        <v>5608</v>
      </c>
      <c r="N1791" s="9" t="s">
        <v>5622</v>
      </c>
      <c r="O1791" t="s">
        <v>36</v>
      </c>
      <c r="P1791" t="s">
        <v>5623</v>
      </c>
      <c r="Q1791" t="s">
        <v>36</v>
      </c>
      <c r="R1791">
        <v>18.8</v>
      </c>
      <c r="S1791" s="1">
        <v>45744.500936493052</v>
      </c>
      <c r="T1791" t="s">
        <v>42</v>
      </c>
      <c r="U1791" s="1">
        <v>45744.291666666657</v>
      </c>
      <c r="V1791" t="s">
        <v>43</v>
      </c>
      <c r="W1791" t="s">
        <v>36</v>
      </c>
      <c r="X1791">
        <v>30</v>
      </c>
      <c r="Y1791" t="s">
        <v>158</v>
      </c>
      <c r="Z1791">
        <v>9.4</v>
      </c>
      <c r="AA1791">
        <v>9.4</v>
      </c>
      <c r="AB1791">
        <v>136</v>
      </c>
      <c r="AC1791" t="s">
        <v>686</v>
      </c>
      <c r="AD1791" t="s">
        <v>686</v>
      </c>
      <c r="AE1791" t="s">
        <v>45</v>
      </c>
      <c r="AF1791" s="44">
        <v>39121402</v>
      </c>
      <c r="AG1791" s="18" t="s">
        <v>5624</v>
      </c>
      <c r="AH1791" s="18"/>
      <c r="AI1791" s="2" t="s">
        <v>48</v>
      </c>
      <c r="AJ1791" s="2" t="e">
        <f>VLOOKUP(A1791,'Classification Test Result'!$A$2:$D$2428,4,FALSE)</f>
        <v>#N/A</v>
      </c>
      <c r="AL1791" s="2">
        <f>_xlfn.XLOOKUP($A1791,Results!$A$2:$A$2256,Results!G$2:G$2256,"")</f>
        <v>336774</v>
      </c>
      <c r="AM1791" s="2" t="str">
        <f>_xlfn.XLOOKUP($A1791,Results!$A$2:$A$2256,Results!H$2:H$2256,"")</f>
        <v>AH5269</v>
      </c>
      <c r="AN1791" s="2" t="str">
        <f>_xlfn.XLOOKUP($A1791,Results!$A$2:$A$2256,Results!I$2:I$2256,"")</f>
        <v>COOPER LIGHTING</v>
      </c>
      <c r="AO1791" s="2" t="str">
        <f>_xlfn.XLOOKUP($A1791,Results!$A$2:$A$2256,Results!J$2:J$2256,"")</f>
        <v>032664737534</v>
      </c>
      <c r="AP1791" s="2">
        <f>_xlfn.XLOOKUP($A1791,Results!$A$2:$A$2256,Results!K$2:K$2256,"")</f>
        <v>39121400</v>
      </c>
      <c r="AQ1791" s="2" t="str">
        <f>_xlfn.XLOOKUP($A1791,Results!$A$2:$A$2256,Results!L$2:L$2256,"")</f>
        <v>AK10307005</v>
      </c>
      <c r="AR1791" s="2">
        <f>_xlfn.XLOOKUP($A1791,Results!$A$2:$A$2256,Results!M$2:M$2256,"")</f>
        <v>603760</v>
      </c>
      <c r="AS1791" s="2" t="str">
        <f>_xlfn.XLOOKUP($A1791,Results!$A$2:$A$2256,Results!N$2:N$2256,"")</f>
        <v>CWD AH5269 2P 15A 120V CONN</v>
      </c>
      <c r="AT1791" s="2" t="str">
        <f>_xlfn.XLOOKUP($A1791,Results!$A$2:$A$2256,Results!O$2:O$2256,"")</f>
        <v>COOPER LIGHTING</v>
      </c>
      <c r="AU1791" s="2">
        <f>_xlfn.XLOOKUP($A1791,Results!$A$2:$A$2256,Results!P$2:P$2256,"")</f>
        <v>0</v>
      </c>
      <c r="AV1791" s="2" t="str">
        <f>_xlfn.XLOOKUP($A1791,Results!$A$2:$A$2256,Results!Q$2:Q$2256,"")</f>
        <v>NO_MANUFACTURERS_FOUND</v>
      </c>
      <c r="AW1791" s="2" t="str">
        <f>_xlfn.XLOOKUP($A1791,Results!$A$2:$A$2256,Results!R$2:R$2256,"")</f>
        <v>0.8256944945831896</v>
      </c>
      <c r="AX1791" s="2">
        <f>_xlfn.XLOOKUP($A1791,Results!$A$2:$A$2256,Results!S$2:S$2256,"")</f>
        <v>100</v>
      </c>
      <c r="AY1791" s="2">
        <f>_xlfn.XLOOKUP($A1791,Results!$A$2:$A$2256,Results!T$2:T$2256,"")</f>
        <v>98</v>
      </c>
      <c r="AZ1791" s="2">
        <f>_xlfn.XLOOKUP($A1791,Results!$A$2:$A$2256,Results!U$2:U$2256,"")</f>
        <v>100</v>
      </c>
      <c r="BA1791" s="2">
        <f>_xlfn.XLOOKUP($A1791,Results!$A$2:$A$2256,Results!V$2:V$2256,"")</f>
        <v>0</v>
      </c>
      <c r="BB1791" s="2">
        <f>_xlfn.XLOOKUP($A1791,Results!$A$2:$A$2256,Results!W$2:W$2256,"")</f>
        <v>0</v>
      </c>
      <c r="BC1791" s="2">
        <f>_xlfn.XLOOKUP($A1791,Results!$A$2:$A$2256,Results!X$2:X$2256,"")</f>
        <v>39121400</v>
      </c>
      <c r="BD1791" s="2">
        <f>_xlfn.XLOOKUP($A1791,Results!$A$2:$A$2256,Results!Y$2:Y$2256,"")</f>
        <v>85</v>
      </c>
      <c r="BE1791" s="2">
        <f>_xlfn.XLOOKUP($A1791,Results!$A$2:$A$2256,Results!Z$2:Z$2256,"")</f>
        <v>0</v>
      </c>
    </row>
    <row r="1792" spans="1:57" ht="38.25" customHeight="1" x14ac:dyDescent="0.3">
      <c r="A1792">
        <v>907469</v>
      </c>
      <c r="B1792">
        <v>281672</v>
      </c>
      <c r="C1792" t="s">
        <v>36</v>
      </c>
      <c r="D1792" t="s">
        <v>623</v>
      </c>
      <c r="E1792" s="2" t="str">
        <f>VLOOKUP(F1792,'RPA Vendor Data '!F$1:$G$2418,2)</f>
        <v>VIKING ELECTRIC</v>
      </c>
      <c r="F1792" s="2">
        <v>13536</v>
      </c>
      <c r="G1792" s="2">
        <v>26</v>
      </c>
      <c r="H1792" t="s">
        <v>5626</v>
      </c>
      <c r="I1792">
        <v>4</v>
      </c>
      <c r="J1792" t="s">
        <v>65</v>
      </c>
      <c r="K1792" t="s">
        <v>39</v>
      </c>
      <c r="L1792">
        <v>5.81</v>
      </c>
      <c r="M1792" s="2" t="s">
        <v>5608</v>
      </c>
      <c r="N1792" s="9" t="s">
        <v>5627</v>
      </c>
      <c r="O1792" t="s">
        <v>36</v>
      </c>
      <c r="P1792" t="s">
        <v>5628</v>
      </c>
      <c r="Q1792" t="s">
        <v>36</v>
      </c>
      <c r="R1792">
        <v>23.24</v>
      </c>
      <c r="S1792" s="1">
        <v>45744.500912812502</v>
      </c>
      <c r="T1792" t="s">
        <v>42</v>
      </c>
      <c r="U1792" s="1">
        <v>45744.291666666657</v>
      </c>
      <c r="V1792" t="s">
        <v>43</v>
      </c>
      <c r="W1792" t="s">
        <v>36</v>
      </c>
      <c r="X1792">
        <v>29</v>
      </c>
      <c r="Y1792" t="s">
        <v>158</v>
      </c>
      <c r="Z1792">
        <v>5.81</v>
      </c>
      <c r="AA1792">
        <v>5.81</v>
      </c>
      <c r="AB1792">
        <v>136</v>
      </c>
      <c r="AC1792" t="s">
        <v>686</v>
      </c>
      <c r="AD1792" t="s">
        <v>686</v>
      </c>
      <c r="AE1792" t="s">
        <v>45</v>
      </c>
      <c r="AF1792" s="44">
        <v>39121402</v>
      </c>
      <c r="AG1792" s="18" t="s">
        <v>5629</v>
      </c>
      <c r="AH1792" s="18"/>
      <c r="AI1792" s="2" t="s">
        <v>48</v>
      </c>
      <c r="AJ1792" s="2" t="e">
        <f>VLOOKUP(A1792,'Classification Test Result'!$A$2:$D$2428,4,FALSE)</f>
        <v>#N/A</v>
      </c>
      <c r="AL1792" s="2">
        <f>_xlfn.XLOOKUP($A1792,Results!$A$2:$A$2256,Results!G$2:G$2256,"")</f>
        <v>336773</v>
      </c>
      <c r="AM1792" s="2" t="str">
        <f>_xlfn.XLOOKUP($A1792,Results!$A$2:$A$2256,Results!H$2:H$2256,"")</f>
        <v>AH5266</v>
      </c>
      <c r="AN1792" s="2" t="str">
        <f>_xlfn.XLOOKUP($A1792,Results!$A$2:$A$2256,Results!I$2:I$2256,"")</f>
        <v>COOPER LIGHTING</v>
      </c>
      <c r="AO1792" s="2" t="str">
        <f>_xlfn.XLOOKUP($A1792,Results!$A$2:$A$2256,Results!J$2:J$2256,"")</f>
        <v>032664737503</v>
      </c>
      <c r="AP1792" s="2">
        <f>_xlfn.XLOOKUP($A1792,Results!$A$2:$A$2256,Results!K$2:K$2256,"")</f>
        <v>39121402</v>
      </c>
      <c r="AQ1792" s="2" t="str">
        <f>_xlfn.XLOOKUP($A1792,Results!$A$2:$A$2256,Results!L$2:L$2256,"")</f>
        <v>AK10307003</v>
      </c>
      <c r="AR1792" s="2">
        <f>_xlfn.XLOOKUP($A1792,Results!$A$2:$A$2256,Results!M$2:M$2256,"")</f>
        <v>16217</v>
      </c>
      <c r="AS1792" s="2" t="str">
        <f>_xlfn.XLOOKUP($A1792,Results!$A$2:$A$2256,Results!N$2:N$2256,"")</f>
        <v>CWD AH5266 2P 15A 120V PLUG</v>
      </c>
      <c r="AT1792" s="2" t="str">
        <f>_xlfn.XLOOKUP($A1792,Results!$A$2:$A$2256,Results!O$2:O$2256,"")</f>
        <v>COOPER LIGHTING</v>
      </c>
      <c r="AU1792" s="2">
        <f>_xlfn.XLOOKUP($A1792,Results!$A$2:$A$2256,Results!P$2:P$2256,"")</f>
        <v>0</v>
      </c>
      <c r="AV1792" s="2" t="str">
        <f>_xlfn.XLOOKUP($A1792,Results!$A$2:$A$2256,Results!Q$2:Q$2256,"")</f>
        <v>NO_MANUFACTURERS_FOUND</v>
      </c>
      <c r="AW1792" s="2" t="str">
        <f>_xlfn.XLOOKUP($A1792,Results!$A$2:$A$2256,Results!R$2:R$2256,"")</f>
        <v>0.8198626625917562</v>
      </c>
      <c r="AX1792" s="2">
        <f>_xlfn.XLOOKUP($A1792,Results!$A$2:$A$2256,Results!S$2:S$2256,"")</f>
        <v>100</v>
      </c>
      <c r="AY1792" s="2">
        <f>_xlfn.XLOOKUP($A1792,Results!$A$2:$A$2256,Results!T$2:T$2256,"")</f>
        <v>98</v>
      </c>
      <c r="AZ1792" s="2">
        <f>_xlfn.XLOOKUP($A1792,Results!$A$2:$A$2256,Results!U$2:U$2256,"")</f>
        <v>100</v>
      </c>
      <c r="BA1792" s="2">
        <f>_xlfn.XLOOKUP($A1792,Results!$A$2:$A$2256,Results!V$2:V$2256,"")</f>
        <v>0</v>
      </c>
      <c r="BB1792" s="2">
        <f>_xlfn.XLOOKUP($A1792,Results!$A$2:$A$2256,Results!W$2:W$2256,"")</f>
        <v>0</v>
      </c>
      <c r="BC1792" s="2">
        <f>_xlfn.XLOOKUP($A1792,Results!$A$2:$A$2256,Results!X$2:X$2256,"")</f>
        <v>39121402</v>
      </c>
      <c r="BD1792" s="2">
        <f>_xlfn.XLOOKUP($A1792,Results!$A$2:$A$2256,Results!Y$2:Y$2256,"")</f>
        <v>85</v>
      </c>
      <c r="BE1792" s="2">
        <f>_xlfn.XLOOKUP($A1792,Results!$A$2:$A$2256,Results!Z$2:Z$2256,"")</f>
        <v>0</v>
      </c>
    </row>
    <row r="1793" spans="1:57" ht="38.25" customHeight="1" x14ac:dyDescent="0.3">
      <c r="A1793">
        <v>907470</v>
      </c>
      <c r="B1793">
        <v>281683</v>
      </c>
      <c r="C1793" t="s">
        <v>36</v>
      </c>
      <c r="D1793" t="s">
        <v>1273</v>
      </c>
      <c r="E1793" s="2" t="str">
        <f>VLOOKUP(F1793,'RPA Vendor Data '!F$1:$G$2418,2)</f>
        <v>CED - SAN FRANCISCO</v>
      </c>
      <c r="F1793" s="2">
        <v>17154</v>
      </c>
      <c r="G1793" s="2">
        <v>13</v>
      </c>
      <c r="H1793" t="s">
        <v>5631</v>
      </c>
      <c r="I1793">
        <v>5</v>
      </c>
      <c r="J1793" t="s">
        <v>58</v>
      </c>
      <c r="K1793" t="s">
        <v>58</v>
      </c>
      <c r="L1793">
        <v>69.58</v>
      </c>
      <c r="M1793" s="2" t="s">
        <v>5632</v>
      </c>
      <c r="N1793" s="85" t="s">
        <v>5633</v>
      </c>
      <c r="O1793" t="s">
        <v>36</v>
      </c>
      <c r="P1793" t="s">
        <v>36</v>
      </c>
      <c r="Q1793" t="s">
        <v>36</v>
      </c>
      <c r="R1793">
        <v>3.48</v>
      </c>
      <c r="S1793" s="1">
        <v>45744.522029548607</v>
      </c>
      <c r="T1793" t="s">
        <v>42</v>
      </c>
      <c r="U1793" s="1">
        <v>45744.294444444437</v>
      </c>
      <c r="V1793" t="s">
        <v>43</v>
      </c>
      <c r="W1793" t="s">
        <v>36</v>
      </c>
      <c r="X1793">
        <v>0</v>
      </c>
      <c r="Y1793">
        <v>0</v>
      </c>
      <c r="Z1793">
        <v>69.58</v>
      </c>
      <c r="AA1793" t="s">
        <v>36</v>
      </c>
      <c r="AB1793">
        <v>94</v>
      </c>
      <c r="AC1793" t="s">
        <v>1559</v>
      </c>
      <c r="AD1793" t="s">
        <v>1559</v>
      </c>
      <c r="AE1793" t="s">
        <v>45</v>
      </c>
      <c r="AG1793" s="18" t="s">
        <v>5634</v>
      </c>
      <c r="AH1793" s="18"/>
      <c r="AI1793" s="2" t="s">
        <v>48</v>
      </c>
      <c r="AJ1793" s="2" t="e">
        <f>VLOOKUP(A1793,'Classification Test Result'!$A$2:$D$2428,4,FALSE)</f>
        <v>#N/A</v>
      </c>
      <c r="AL1793" s="2">
        <f>_xlfn.XLOOKUP($A1793,Results!$A$2:$A$2256,Results!G$2:G$2256,"")</f>
        <v>888903</v>
      </c>
      <c r="AM1793" s="2" t="str">
        <f>_xlfn.XLOOKUP($A1793,Results!$A$2:$A$2256,Results!H$2:H$2256,"")</f>
        <v>CCR50ICKON</v>
      </c>
      <c r="AN1793" s="2" t="str">
        <f>_xlfn.XLOOKUP($A1793,Results!$A$2:$A$2256,Results!I$2:I$2256,"")</f>
        <v>ATKORE</v>
      </c>
      <c r="AO1793" s="2">
        <f>_xlfn.XLOOKUP($A1793,Results!$A$2:$A$2256,Results!J$2:J$2256,"")</f>
        <v>842136100748</v>
      </c>
      <c r="AP1793" s="2">
        <f>_xlfn.XLOOKUP($A1793,Results!$A$2:$A$2256,Results!K$2:K$2256,"")</f>
        <v>39131700</v>
      </c>
      <c r="AQ1793" s="2">
        <f>_xlfn.XLOOKUP($A1793,Results!$A$2:$A$2256,Results!L$2:L$2256,"")</f>
        <v>0</v>
      </c>
      <c r="AR1793" s="2">
        <f>_xlfn.XLOOKUP($A1793,Results!$A$2:$A$2256,Results!M$2:M$2256,"")</f>
        <v>432786</v>
      </c>
      <c r="AS1793" s="2" t="str">
        <f>_xlfn.XLOOKUP($A1793,Results!$A$2:$A$2256,Results!N$2:N$2256,"")</f>
        <v>AFF CCR50-ICKON 1/2 CONN</v>
      </c>
      <c r="AT1793" s="2" t="str">
        <f>_xlfn.XLOOKUP($A1793,Results!$A$2:$A$2256,Results!O$2:O$2256,"")</f>
        <v>ATKORE</v>
      </c>
      <c r="AU1793" s="2">
        <f>_xlfn.XLOOKUP($A1793,Results!$A$2:$A$2256,Results!P$2:P$2256,"")</f>
        <v>0</v>
      </c>
      <c r="AV1793" s="2" t="str">
        <f>_xlfn.XLOOKUP($A1793,Results!$A$2:$A$2256,Results!Q$2:Q$2256,"")</f>
        <v>NO_VALID_MATCHES</v>
      </c>
      <c r="AW1793" s="2" t="str">
        <f>_xlfn.XLOOKUP($A1793,Results!$A$2:$A$2256,Results!R$2:R$2256,"")</f>
        <v>0.8699876557015875</v>
      </c>
      <c r="AX1793" s="2">
        <f>_xlfn.XLOOKUP($A1793,Results!$A$2:$A$2256,Results!S$2:S$2256,"")</f>
        <v>100</v>
      </c>
      <c r="AY1793" s="2">
        <f>_xlfn.XLOOKUP($A1793,Results!$A$2:$A$2256,Results!T$2:T$2256,"")</f>
        <v>91</v>
      </c>
      <c r="AZ1793" s="2">
        <f>_xlfn.XLOOKUP($A1793,Results!$A$2:$A$2256,Results!U$2:U$2256,"")</f>
        <v>100</v>
      </c>
      <c r="BA1793" s="2" t="str">
        <f>_xlfn.XLOOKUP($A1793,Results!$A$2:$A$2256,Results!V$2:V$2256,"")</f>
        <v>ATKORE</v>
      </c>
      <c r="BB1793" s="2">
        <f>_xlfn.XLOOKUP($A1793,Results!$A$2:$A$2256,Results!W$2:W$2256,"")</f>
        <v>88</v>
      </c>
      <c r="BC1793" s="2">
        <f>_xlfn.XLOOKUP($A1793,Results!$A$2:$A$2256,Results!X$2:X$2256,"")</f>
        <v>39131700</v>
      </c>
      <c r="BD1793" s="2">
        <f>_xlfn.XLOOKUP($A1793,Results!$A$2:$A$2256,Results!Y$2:Y$2256,"")</f>
        <v>72</v>
      </c>
      <c r="BE1793" s="2" t="b">
        <f>_xlfn.XLOOKUP($A1793,Results!$A$2:$A$2256,Results!Z$2:Z$2256,"")</f>
        <v>1</v>
      </c>
    </row>
    <row r="1794" spans="1:57" ht="38.25" customHeight="1" x14ac:dyDescent="0.3">
      <c r="A1794">
        <v>907471</v>
      </c>
      <c r="B1794">
        <v>281739</v>
      </c>
      <c r="C1794" t="s">
        <v>36</v>
      </c>
      <c r="D1794" t="s">
        <v>596</v>
      </c>
      <c r="E1794" s="2" t="str">
        <f>VLOOKUP(F1794,'RPA Vendor Data '!F$1:$G$2418,2)</f>
        <v>ONESOURCE DISTRIBUTORS</v>
      </c>
      <c r="F1794" s="2">
        <v>16089</v>
      </c>
      <c r="G1794" s="2">
        <v>3</v>
      </c>
      <c r="H1794" s="2" t="s">
        <v>5635</v>
      </c>
      <c r="I1794">
        <v>1000</v>
      </c>
      <c r="J1794" t="s">
        <v>98</v>
      </c>
      <c r="K1794" t="s">
        <v>98</v>
      </c>
      <c r="L1794">
        <v>860</v>
      </c>
      <c r="M1794" s="2" t="s">
        <v>5632</v>
      </c>
      <c r="N1794" s="9" t="s">
        <v>5636</v>
      </c>
      <c r="O1794" t="s">
        <v>36</v>
      </c>
      <c r="P1794" t="s">
        <v>36</v>
      </c>
      <c r="Q1794" t="s">
        <v>36</v>
      </c>
      <c r="R1794">
        <v>860</v>
      </c>
      <c r="S1794" s="1">
        <v>45744.54305763889</v>
      </c>
      <c r="T1794" t="s">
        <v>42</v>
      </c>
      <c r="U1794" s="1">
        <v>45744.320138888892</v>
      </c>
      <c r="V1794" t="s">
        <v>43</v>
      </c>
      <c r="W1794" t="s">
        <v>36</v>
      </c>
      <c r="X1794">
        <v>1</v>
      </c>
      <c r="Y1794">
        <v>201</v>
      </c>
      <c r="Z1794" t="s">
        <v>36</v>
      </c>
      <c r="AA1794" t="s">
        <v>36</v>
      </c>
      <c r="AB1794" t="s">
        <v>36</v>
      </c>
      <c r="AC1794" t="s">
        <v>2291</v>
      </c>
      <c r="AD1794" t="s">
        <v>2291</v>
      </c>
      <c r="AE1794" t="s">
        <v>45</v>
      </c>
      <c r="AG1794" s="18" t="s">
        <v>5637</v>
      </c>
      <c r="AH1794" s="18"/>
      <c r="AI1794" s="2" t="s">
        <v>48</v>
      </c>
      <c r="AJ1794" s="2" t="e">
        <f>VLOOKUP(A1794,'Classification Test Result'!$A$2:$D$2428,4,FALSE)</f>
        <v>#N/A</v>
      </c>
      <c r="AL1794" s="2">
        <f>_xlfn.XLOOKUP($A1794,Results!$A$2:$A$2256,Results!G$2:G$2256,"")</f>
        <v>528575</v>
      </c>
      <c r="AM1794" s="2" t="str">
        <f>_xlfn.XLOOKUP($A1794,Results!$A$2:$A$2256,Results!H$2:H$2256,"")</f>
        <v>2804G6003</v>
      </c>
      <c r="AN1794" s="2" t="str">
        <f>_xlfn.XLOOKUP($A1794,Results!$A$2:$A$2256,Results!I$2:I$2256,"")</f>
        <v>ATKORE</v>
      </c>
      <c r="AO1794" s="2" t="str">
        <f>_xlfn.XLOOKUP($A1794,Results!$A$2:$A$2256,Results!J$2:J$2256,"")</f>
        <v>077680162281</v>
      </c>
      <c r="AP1794" s="2">
        <f>_xlfn.XLOOKUP($A1794,Results!$A$2:$A$2256,Results!K$2:K$2256,"")</f>
        <v>26121614</v>
      </c>
      <c r="AQ1794" s="2">
        <f>_xlfn.XLOOKUP($A1794,Results!$A$2:$A$2256,Results!L$2:L$2256,"")</f>
        <v>0</v>
      </c>
      <c r="AR1794" s="2">
        <f>_xlfn.XLOOKUP($A1794,Results!$A$2:$A$2256,Results!M$2:M$2256,"")</f>
        <v>888993</v>
      </c>
      <c r="AS1794" s="2" t="str">
        <f>_xlfn.XLOOKUP($A1794,Results!$A$2:$A$2256,Results!N$2:N$2256,"")</f>
        <v>AFC 2804G60-03 12AWG 2C CABLE</v>
      </c>
      <c r="AT1794" s="2" t="str">
        <f>_xlfn.XLOOKUP($A1794,Results!$A$2:$A$2256,Results!O$2:O$2256,"")</f>
        <v>ATKORE</v>
      </c>
      <c r="AU1794" s="2">
        <f>_xlfn.XLOOKUP($A1794,Results!$A$2:$A$2256,Results!P$2:P$2256,"")</f>
        <v>0</v>
      </c>
      <c r="AV1794" s="2" t="str">
        <f>_xlfn.XLOOKUP($A1794,Results!$A$2:$A$2256,Results!Q$2:Q$2256,"")</f>
        <v>NO_VALID_MATCHES</v>
      </c>
      <c r="AW1794" s="2" t="str">
        <f>_xlfn.XLOOKUP($A1794,Results!$A$2:$A$2256,Results!R$2:R$2256,"")</f>
        <v>0.8224646539142845</v>
      </c>
      <c r="AX1794" s="2">
        <f>_xlfn.XLOOKUP($A1794,Results!$A$2:$A$2256,Results!S$2:S$2256,"")</f>
        <v>95</v>
      </c>
      <c r="AY1794" s="2">
        <f>_xlfn.XLOOKUP($A1794,Results!$A$2:$A$2256,Results!T$2:T$2256,"")</f>
        <v>61</v>
      </c>
      <c r="AZ1794" s="2">
        <f>_xlfn.XLOOKUP($A1794,Results!$A$2:$A$2256,Results!U$2:U$2256,"")</f>
        <v>85</v>
      </c>
      <c r="BA1794" s="2" t="str">
        <f>_xlfn.XLOOKUP($A1794,Results!$A$2:$A$2256,Results!V$2:V$2256,"")</f>
        <v>ATKORE</v>
      </c>
      <c r="BB1794" s="2">
        <f>_xlfn.XLOOKUP($A1794,Results!$A$2:$A$2256,Results!W$2:W$2256,"")</f>
        <v>85</v>
      </c>
      <c r="BC1794" s="2">
        <f>_xlfn.XLOOKUP($A1794,Results!$A$2:$A$2256,Results!X$2:X$2256,"")</f>
        <v>26121614</v>
      </c>
      <c r="BD1794" s="2">
        <f>_xlfn.XLOOKUP($A1794,Results!$A$2:$A$2256,Results!Y$2:Y$2256,"")</f>
        <v>85</v>
      </c>
      <c r="BE1794" s="2" t="b">
        <f>_xlfn.XLOOKUP($A1794,Results!$A$2:$A$2256,Results!Z$2:Z$2256,"")</f>
        <v>1</v>
      </c>
    </row>
    <row r="1795" spans="1:57" ht="38.25" customHeight="1" x14ac:dyDescent="0.3">
      <c r="A1795">
        <v>907472</v>
      </c>
      <c r="B1795">
        <v>281739</v>
      </c>
      <c r="C1795" t="s">
        <v>36</v>
      </c>
      <c r="D1795" t="s">
        <v>596</v>
      </c>
      <c r="E1795" s="2" t="str">
        <f>VLOOKUP(F1795,'RPA Vendor Data '!F$1:$G$2418,2)</f>
        <v>ONESOURCE DISTRIBUTORS</v>
      </c>
      <c r="F1795" s="2">
        <v>16089</v>
      </c>
      <c r="G1795" s="2">
        <v>2</v>
      </c>
      <c r="H1795" s="2" t="s">
        <v>5639</v>
      </c>
      <c r="I1795">
        <v>1000</v>
      </c>
      <c r="J1795" t="s">
        <v>98</v>
      </c>
      <c r="K1795" t="s">
        <v>98</v>
      </c>
      <c r="L1795">
        <v>860</v>
      </c>
      <c r="M1795" s="2" t="s">
        <v>5632</v>
      </c>
      <c r="N1795" s="9" t="s">
        <v>5640</v>
      </c>
      <c r="O1795" t="s">
        <v>36</v>
      </c>
      <c r="P1795" t="s">
        <v>36</v>
      </c>
      <c r="Q1795" t="s">
        <v>36</v>
      </c>
      <c r="R1795">
        <v>860</v>
      </c>
      <c r="S1795" s="1">
        <v>45744.543043483798</v>
      </c>
      <c r="T1795" t="s">
        <v>42</v>
      </c>
      <c r="U1795" s="1">
        <v>45744.320138888892</v>
      </c>
      <c r="V1795" t="s">
        <v>43</v>
      </c>
      <c r="W1795" t="s">
        <v>36</v>
      </c>
      <c r="X1795">
        <v>1</v>
      </c>
      <c r="Y1795">
        <v>201</v>
      </c>
      <c r="Z1795" t="s">
        <v>36</v>
      </c>
      <c r="AA1795" t="s">
        <v>36</v>
      </c>
      <c r="AB1795" t="s">
        <v>36</v>
      </c>
      <c r="AC1795" t="s">
        <v>2291</v>
      </c>
      <c r="AD1795" t="s">
        <v>2291</v>
      </c>
      <c r="AE1795" t="s">
        <v>45</v>
      </c>
      <c r="AG1795" s="18" t="s">
        <v>5641</v>
      </c>
      <c r="AH1795" s="18"/>
      <c r="AI1795" s="2" t="s">
        <v>48</v>
      </c>
      <c r="AJ1795" s="2" t="e">
        <f>VLOOKUP(A1795,'Classification Test Result'!$A$2:$D$2428,4,FALSE)</f>
        <v>#N/A</v>
      </c>
      <c r="AL1795" s="2">
        <f>_xlfn.XLOOKUP($A1795,Results!$A$2:$A$2256,Results!G$2:G$2256,"")</f>
        <v>869058</v>
      </c>
      <c r="AM1795" s="2" t="str">
        <f>_xlfn.XLOOKUP($A1795,Results!$A$2:$A$2256,Results!H$2:H$2256,"")</f>
        <v>2804G6001</v>
      </c>
      <c r="AN1795" s="2" t="str">
        <f>_xlfn.XLOOKUP($A1795,Results!$A$2:$A$2256,Results!I$2:I$2256,"")</f>
        <v>ATKORE</v>
      </c>
      <c r="AO1795" s="2" t="str">
        <f>_xlfn.XLOOKUP($A1795,Results!$A$2:$A$2256,Results!J$2:J$2256,"")</f>
        <v>077680162267</v>
      </c>
      <c r="AP1795" s="2">
        <f>_xlfn.XLOOKUP($A1795,Results!$A$2:$A$2256,Results!K$2:K$2256,"")</f>
        <v>26121614</v>
      </c>
      <c r="AQ1795" s="2">
        <f>_xlfn.XLOOKUP($A1795,Results!$A$2:$A$2256,Results!L$2:L$2256,"")</f>
        <v>0</v>
      </c>
      <c r="AR1795" s="2">
        <f>_xlfn.XLOOKUP($A1795,Results!$A$2:$A$2256,Results!M$2:M$2256,"")</f>
        <v>415847</v>
      </c>
      <c r="AS1795" s="2" t="str">
        <f>_xlfn.XLOOKUP($A1795,Results!$A$2:$A$2256,Results!N$2:N$2256,"")</f>
        <v>AFC 2804G60-01 12AWG 2C CABLE</v>
      </c>
      <c r="AT1795" s="2" t="str">
        <f>_xlfn.XLOOKUP($A1795,Results!$A$2:$A$2256,Results!O$2:O$2256,"")</f>
        <v>ATKORE</v>
      </c>
      <c r="AU1795" s="2">
        <f>_xlfn.XLOOKUP($A1795,Results!$A$2:$A$2256,Results!P$2:P$2256,"")</f>
        <v>0</v>
      </c>
      <c r="AV1795" s="2" t="str">
        <f>_xlfn.XLOOKUP($A1795,Results!$A$2:$A$2256,Results!Q$2:Q$2256,"")</f>
        <v>NO_VALID_MATCHES</v>
      </c>
      <c r="AW1795" s="2" t="str">
        <f>_xlfn.XLOOKUP($A1795,Results!$A$2:$A$2256,Results!R$2:R$2256,"")</f>
        <v>0.7264163475036522</v>
      </c>
      <c r="AX1795" s="2">
        <f>_xlfn.XLOOKUP($A1795,Results!$A$2:$A$2256,Results!S$2:S$2256,"")</f>
        <v>86</v>
      </c>
      <c r="AY1795" s="2">
        <f>_xlfn.XLOOKUP($A1795,Results!$A$2:$A$2256,Results!T$2:T$2256,"")</f>
        <v>54</v>
      </c>
      <c r="AZ1795" s="2">
        <f>_xlfn.XLOOKUP($A1795,Results!$A$2:$A$2256,Results!U$2:U$2256,"")</f>
        <v>69</v>
      </c>
      <c r="BA1795" s="2" t="str">
        <f>_xlfn.XLOOKUP($A1795,Results!$A$2:$A$2256,Results!V$2:V$2256,"")</f>
        <v>ATKORE</v>
      </c>
      <c r="BB1795" s="2">
        <f>_xlfn.XLOOKUP($A1795,Results!$A$2:$A$2256,Results!W$2:W$2256,"")</f>
        <v>79</v>
      </c>
      <c r="BC1795" s="2">
        <f>_xlfn.XLOOKUP($A1795,Results!$A$2:$A$2256,Results!X$2:X$2256,"")</f>
        <v>26121614</v>
      </c>
      <c r="BD1795" s="2">
        <f>_xlfn.XLOOKUP($A1795,Results!$A$2:$A$2256,Results!Y$2:Y$2256,"")</f>
        <v>79</v>
      </c>
      <c r="BE1795" s="2" t="b">
        <f>_xlfn.XLOOKUP($A1795,Results!$A$2:$A$2256,Results!Z$2:Z$2256,"")</f>
        <v>1</v>
      </c>
    </row>
    <row r="1796" spans="1:57" ht="38.25" customHeight="1" x14ac:dyDescent="0.3">
      <c r="A1796">
        <v>907473</v>
      </c>
      <c r="B1796">
        <v>281582</v>
      </c>
      <c r="C1796" t="s">
        <v>36</v>
      </c>
      <c r="D1796">
        <v>1013680</v>
      </c>
      <c r="F1796" s="2">
        <v>13450</v>
      </c>
      <c r="G1796" s="2">
        <v>1</v>
      </c>
      <c r="H1796" s="2" t="s">
        <v>5642</v>
      </c>
      <c r="I1796">
        <v>1</v>
      </c>
      <c r="J1796" t="s">
        <v>39</v>
      </c>
      <c r="K1796" t="s">
        <v>39</v>
      </c>
      <c r="L1796">
        <v>460</v>
      </c>
      <c r="M1796" s="2" t="s">
        <v>36</v>
      </c>
      <c r="N1796" s="9" t="s">
        <v>5643</v>
      </c>
      <c r="O1796" t="s">
        <v>36</v>
      </c>
      <c r="P1796" t="s">
        <v>36</v>
      </c>
      <c r="Q1796" t="s">
        <v>36</v>
      </c>
      <c r="R1796">
        <v>460</v>
      </c>
      <c r="S1796" s="1">
        <v>45744.459404710651</v>
      </c>
      <c r="T1796" t="s">
        <v>42</v>
      </c>
      <c r="U1796" s="1">
        <v>45744.247916666667</v>
      </c>
      <c r="V1796" t="s">
        <v>43</v>
      </c>
      <c r="W1796" t="s">
        <v>36</v>
      </c>
      <c r="X1796">
        <v>0</v>
      </c>
      <c r="Y1796">
        <v>999</v>
      </c>
      <c r="Z1796" t="s">
        <v>36</v>
      </c>
      <c r="AA1796" t="s">
        <v>36</v>
      </c>
      <c r="AB1796" t="s">
        <v>36</v>
      </c>
      <c r="AC1796" t="s">
        <v>49</v>
      </c>
      <c r="AD1796" t="s">
        <v>49</v>
      </c>
      <c r="AE1796" t="s">
        <v>45</v>
      </c>
      <c r="AF1796" s="2"/>
      <c r="AI1796" s="2" t="s">
        <v>464</v>
      </c>
      <c r="AJ1796" s="2" t="e">
        <f>VLOOKUP(A1796,'Classification Test Result'!$A$2:$D$2428,4,FALSE)</f>
        <v>#N/A</v>
      </c>
      <c r="AL1796" s="2">
        <f>_xlfn.XLOOKUP($A1796,Results!$A$2:$A$2256,Results!G$2:G$2256,"")</f>
        <v>0</v>
      </c>
      <c r="AM1796" s="2">
        <f>_xlfn.XLOOKUP($A1796,Results!$A$2:$A$2256,Results!H$2:H$2256,"")</f>
        <v>0</v>
      </c>
      <c r="AN1796" s="2">
        <f>_xlfn.XLOOKUP($A1796,Results!$A$2:$A$2256,Results!I$2:I$2256,"")</f>
        <v>0</v>
      </c>
      <c r="AO1796" s="2">
        <f>_xlfn.XLOOKUP($A1796,Results!$A$2:$A$2256,Results!J$2:J$2256,"")</f>
        <v>0</v>
      </c>
      <c r="AP1796" s="2">
        <f>_xlfn.XLOOKUP($A1796,Results!$A$2:$A$2256,Results!K$2:K$2256,"")</f>
        <v>0</v>
      </c>
      <c r="AQ1796" s="2">
        <f>_xlfn.XLOOKUP($A1796,Results!$A$2:$A$2256,Results!L$2:L$2256,"")</f>
        <v>0</v>
      </c>
      <c r="AR1796" s="2">
        <f>_xlfn.XLOOKUP($A1796,Results!$A$2:$A$2256,Results!M$2:M$2256,"")</f>
        <v>0</v>
      </c>
      <c r="AS1796" s="2">
        <f>_xlfn.XLOOKUP($A1796,Results!$A$2:$A$2256,Results!N$2:N$2256,"")</f>
        <v>0</v>
      </c>
      <c r="AT1796" s="2" t="str">
        <f>_xlfn.XLOOKUP($A1796,Results!$A$2:$A$2256,Results!O$2:O$2256,"")</f>
        <v>PLYMOUTH RUBBER EUROPA</v>
      </c>
      <c r="AU1796" s="2" t="str">
        <f>_xlfn.XLOOKUP($A1796,Results!$A$2:$A$2256,Results!P$2:P$2256,"")</f>
        <v>PLYMOUTH</v>
      </c>
      <c r="AV1796" s="2" t="str">
        <f>_xlfn.XLOOKUP($A1796,Results!$A$2:$A$2256,Results!Q$2:Q$2256,"")</f>
        <v>SINGLE_MATCH</v>
      </c>
      <c r="AW1796" s="2">
        <f>_xlfn.XLOOKUP($A1796,Results!$A$2:$A$2256,Results!R$2:R$2256,"")</f>
        <v>0</v>
      </c>
      <c r="AX1796" s="2">
        <f>_xlfn.XLOOKUP($A1796,Results!$A$2:$A$2256,Results!S$2:S$2256,"")</f>
        <v>0</v>
      </c>
      <c r="AY1796" s="2">
        <f>_xlfn.XLOOKUP($A1796,Results!$A$2:$A$2256,Results!T$2:T$2256,"")</f>
        <v>100</v>
      </c>
      <c r="AZ1796" s="2">
        <f>_xlfn.XLOOKUP($A1796,Results!$A$2:$A$2256,Results!U$2:U$2256,"")</f>
        <v>0</v>
      </c>
      <c r="BA1796" s="2">
        <f>_xlfn.XLOOKUP($A1796,Results!$A$2:$A$2256,Results!V$2:V$2256,"")</f>
        <v>0</v>
      </c>
      <c r="BB1796" s="2">
        <f>_xlfn.XLOOKUP($A1796,Results!$A$2:$A$2256,Results!W$2:W$2256,"")</f>
        <v>0</v>
      </c>
      <c r="BC1796" s="2">
        <f>_xlfn.XLOOKUP($A1796,Results!$A$2:$A$2256,Results!X$2:X$2256,"")</f>
        <v>0</v>
      </c>
      <c r="BD1796" s="2">
        <f>_xlfn.XLOOKUP($A1796,Results!$A$2:$A$2256,Results!Y$2:Y$2256,"")</f>
        <v>0</v>
      </c>
      <c r="BE1796" s="2">
        <f>_xlfn.XLOOKUP($A1796,Results!$A$2:$A$2256,Results!Z$2:Z$2256,"")</f>
        <v>0</v>
      </c>
    </row>
    <row r="1797" spans="1:57" ht="38.25" customHeight="1" x14ac:dyDescent="0.3">
      <c r="A1797">
        <v>907474</v>
      </c>
      <c r="B1797">
        <v>281739</v>
      </c>
      <c r="C1797" t="s">
        <v>36</v>
      </c>
      <c r="D1797" t="s">
        <v>596</v>
      </c>
      <c r="E1797" s="2" t="str">
        <f>VLOOKUP(F1797,'RPA Vendor Data '!F$1:$G$2418,2)</f>
        <v>ONESOURCE DISTRIBUTORS</v>
      </c>
      <c r="F1797" s="2">
        <v>16089</v>
      </c>
      <c r="G1797" s="2">
        <v>1</v>
      </c>
      <c r="H1797" t="s">
        <v>5644</v>
      </c>
      <c r="I1797">
        <v>15000</v>
      </c>
      <c r="J1797" t="s">
        <v>98</v>
      </c>
      <c r="K1797" t="s">
        <v>98</v>
      </c>
      <c r="L1797">
        <v>860</v>
      </c>
      <c r="M1797" s="2" t="s">
        <v>5632</v>
      </c>
      <c r="N1797" s="9" t="s">
        <v>5645</v>
      </c>
      <c r="O1797" t="s">
        <v>36</v>
      </c>
      <c r="P1797" t="s">
        <v>36</v>
      </c>
      <c r="Q1797" t="s">
        <v>36</v>
      </c>
      <c r="R1797">
        <v>12900</v>
      </c>
      <c r="S1797" s="1">
        <v>45744.543050497683</v>
      </c>
      <c r="T1797" t="s">
        <v>42</v>
      </c>
      <c r="U1797" s="1">
        <v>45744.320138888892</v>
      </c>
      <c r="V1797" t="s">
        <v>43</v>
      </c>
      <c r="W1797" t="s">
        <v>36</v>
      </c>
      <c r="X1797">
        <v>1</v>
      </c>
      <c r="Y1797">
        <v>201</v>
      </c>
      <c r="Z1797" t="s">
        <v>36</v>
      </c>
      <c r="AA1797" t="s">
        <v>36</v>
      </c>
      <c r="AB1797" t="s">
        <v>36</v>
      </c>
      <c r="AC1797" t="s">
        <v>2291</v>
      </c>
      <c r="AD1797" t="s">
        <v>2291</v>
      </c>
      <c r="AE1797" t="s">
        <v>45</v>
      </c>
      <c r="AG1797" s="18" t="s">
        <v>5646</v>
      </c>
      <c r="AH1797" s="18"/>
      <c r="AI1797" s="2" t="s">
        <v>48</v>
      </c>
      <c r="AJ1797" s="2" t="e">
        <f>VLOOKUP(A1797,'Classification Test Result'!$A$2:$D$2428,4,FALSE)</f>
        <v>#N/A</v>
      </c>
      <c r="AL1797" s="2">
        <f>_xlfn.XLOOKUP($A1797,Results!$A$2:$A$2256,Results!G$2:G$2256,"")</f>
        <v>869057</v>
      </c>
      <c r="AM1797" s="2" t="str">
        <f>_xlfn.XLOOKUP($A1797,Results!$A$2:$A$2256,Results!H$2:H$2256,"")</f>
        <v>2804G6000</v>
      </c>
      <c r="AN1797" s="2" t="str">
        <f>_xlfn.XLOOKUP($A1797,Results!$A$2:$A$2256,Results!I$2:I$2256,"")</f>
        <v>ATKORE</v>
      </c>
      <c r="AO1797" s="2" t="str">
        <f>_xlfn.XLOOKUP($A1797,Results!$A$2:$A$2256,Results!J$2:J$2256,"")</f>
        <v>077680162250</v>
      </c>
      <c r="AP1797" s="2">
        <f>_xlfn.XLOOKUP($A1797,Results!$A$2:$A$2256,Results!K$2:K$2256,"")</f>
        <v>26121614</v>
      </c>
      <c r="AQ1797" s="2">
        <f>_xlfn.XLOOKUP($A1797,Results!$A$2:$A$2256,Results!L$2:L$2256,"")</f>
        <v>0</v>
      </c>
      <c r="AR1797" s="2">
        <f>_xlfn.XLOOKUP($A1797,Results!$A$2:$A$2256,Results!M$2:M$2256,"")</f>
        <v>465337</v>
      </c>
      <c r="AS1797" s="2" t="str">
        <f>_xlfn.XLOOKUP($A1797,Results!$A$2:$A$2256,Results!N$2:N$2256,"")</f>
        <v>AFC 2804G60-00 12AWG 2C CABLE</v>
      </c>
      <c r="AT1797" s="2" t="str">
        <f>_xlfn.XLOOKUP($A1797,Results!$A$2:$A$2256,Results!O$2:O$2256,"")</f>
        <v>ATKORE</v>
      </c>
      <c r="AU1797" s="2">
        <f>_xlfn.XLOOKUP($A1797,Results!$A$2:$A$2256,Results!P$2:P$2256,"")</f>
        <v>0</v>
      </c>
      <c r="AV1797" s="2" t="str">
        <f>_xlfn.XLOOKUP($A1797,Results!$A$2:$A$2256,Results!Q$2:Q$2256,"")</f>
        <v>NO_VALID_MATCHES</v>
      </c>
      <c r="AW1797" s="2" t="str">
        <f>_xlfn.XLOOKUP($A1797,Results!$A$2:$A$2256,Results!R$2:R$2256,"")</f>
        <v>0.7186199578569452</v>
      </c>
      <c r="AX1797" s="2">
        <f>_xlfn.XLOOKUP($A1797,Results!$A$2:$A$2256,Results!S$2:S$2256,"")</f>
        <v>81</v>
      </c>
      <c r="AY1797" s="2">
        <f>_xlfn.XLOOKUP($A1797,Results!$A$2:$A$2256,Results!T$2:T$2256,"")</f>
        <v>50</v>
      </c>
      <c r="AZ1797" s="2">
        <f>_xlfn.XLOOKUP($A1797,Results!$A$2:$A$2256,Results!U$2:U$2256,"")</f>
        <v>65</v>
      </c>
      <c r="BA1797" s="2" t="str">
        <f>_xlfn.XLOOKUP($A1797,Results!$A$2:$A$2256,Results!V$2:V$2256,"")</f>
        <v>ATKORE</v>
      </c>
      <c r="BB1797" s="2">
        <f>_xlfn.XLOOKUP($A1797,Results!$A$2:$A$2256,Results!W$2:W$2256,"")</f>
        <v>63</v>
      </c>
      <c r="BC1797" s="2">
        <f>_xlfn.XLOOKUP($A1797,Results!$A$2:$A$2256,Results!X$2:X$2256,"")</f>
        <v>26121614</v>
      </c>
      <c r="BD1797" s="2">
        <f>_xlfn.XLOOKUP($A1797,Results!$A$2:$A$2256,Results!Y$2:Y$2256,"")</f>
        <v>78</v>
      </c>
      <c r="BE1797" s="2" t="b">
        <f>_xlfn.XLOOKUP($A1797,Results!$A$2:$A$2256,Results!Z$2:Z$2256,"")</f>
        <v>1</v>
      </c>
    </row>
    <row r="1798" spans="1:57" ht="38.25" customHeight="1" x14ac:dyDescent="0.3">
      <c r="A1798">
        <v>907475</v>
      </c>
      <c r="B1798">
        <v>281757</v>
      </c>
      <c r="C1798" t="s">
        <v>36</v>
      </c>
      <c r="D1798" t="s">
        <v>3097</v>
      </c>
      <c r="E1798" s="2" t="str">
        <f>VLOOKUP(F1798,'RPA Vendor Data '!F$1:$G$2418,2)</f>
        <v>CALIFORNIA SERVICE TOOL I</v>
      </c>
      <c r="F1798" s="2">
        <v>16641</v>
      </c>
      <c r="G1798" s="2">
        <v>7</v>
      </c>
      <c r="H1798" t="s">
        <v>5648</v>
      </c>
      <c r="I1798">
        <v>12</v>
      </c>
      <c r="J1798" t="s">
        <v>65</v>
      </c>
      <c r="K1798" t="s">
        <v>39</v>
      </c>
      <c r="L1798">
        <v>5.0999999999999996</v>
      </c>
      <c r="M1798" s="2" t="s">
        <v>5649</v>
      </c>
      <c r="N1798" s="9">
        <v>312</v>
      </c>
      <c r="O1798" t="s">
        <v>36</v>
      </c>
      <c r="P1798" t="s">
        <v>36</v>
      </c>
      <c r="Q1798" t="s">
        <v>36</v>
      </c>
      <c r="R1798">
        <v>61.2</v>
      </c>
      <c r="S1798" s="1">
        <v>45744.565134027776</v>
      </c>
      <c r="T1798" t="s">
        <v>42</v>
      </c>
      <c r="U1798" s="1">
        <v>45744.334722222222</v>
      </c>
      <c r="V1798" t="s">
        <v>43</v>
      </c>
      <c r="W1798" t="s">
        <v>36</v>
      </c>
      <c r="X1798">
        <v>0</v>
      </c>
      <c r="Y1798">
        <v>999</v>
      </c>
      <c r="Z1798" t="s">
        <v>36</v>
      </c>
      <c r="AA1798" t="s">
        <v>36</v>
      </c>
      <c r="AB1798" t="s">
        <v>36</v>
      </c>
      <c r="AC1798" t="s">
        <v>1039</v>
      </c>
      <c r="AD1798" t="s">
        <v>1039</v>
      </c>
      <c r="AE1798" t="s">
        <v>45</v>
      </c>
      <c r="AG1798" s="18" t="s">
        <v>5650</v>
      </c>
      <c r="AH1798" s="18"/>
      <c r="AI1798" s="2" t="s">
        <v>48</v>
      </c>
      <c r="AJ1798" s="2" t="e">
        <f>VLOOKUP(A1798,'Classification Test Result'!$A$2:$D$2428,4,FALSE)</f>
        <v>#N/A</v>
      </c>
      <c r="AL1798" s="2">
        <f>_xlfn.XLOOKUP($A1798,Results!$A$2:$A$2256,Results!G$2:G$2256,"")</f>
        <v>0</v>
      </c>
      <c r="AM1798" s="2">
        <f>_xlfn.XLOOKUP($A1798,Results!$A$2:$A$2256,Results!H$2:H$2256,"")</f>
        <v>0</v>
      </c>
      <c r="AN1798" s="2">
        <f>_xlfn.XLOOKUP($A1798,Results!$A$2:$A$2256,Results!I$2:I$2256,"")</f>
        <v>0</v>
      </c>
      <c r="AO1798" s="2">
        <f>_xlfn.XLOOKUP($A1798,Results!$A$2:$A$2256,Results!J$2:J$2256,"")</f>
        <v>0</v>
      </c>
      <c r="AP1798" s="2">
        <f>_xlfn.XLOOKUP($A1798,Results!$A$2:$A$2256,Results!K$2:K$2256,"")</f>
        <v>0</v>
      </c>
      <c r="AQ1798" s="2">
        <f>_xlfn.XLOOKUP($A1798,Results!$A$2:$A$2256,Results!L$2:L$2256,"")</f>
        <v>0</v>
      </c>
      <c r="AR1798" s="2">
        <f>_xlfn.XLOOKUP($A1798,Results!$A$2:$A$2256,Results!M$2:M$2256,"")</f>
        <v>0</v>
      </c>
      <c r="AS1798" s="2">
        <f>_xlfn.XLOOKUP($A1798,Results!$A$2:$A$2256,Results!N$2:N$2256,"")</f>
        <v>0</v>
      </c>
      <c r="AT1798" s="2" t="str">
        <f>_xlfn.XLOOKUP($A1798,Results!$A$2:$A$2256,Results!O$2:O$2256,"")</f>
        <v>AERVOE PACIFIC</v>
      </c>
      <c r="AU1798" s="2" t="str">
        <f>_xlfn.XLOOKUP($A1798,Results!$A$2:$A$2256,Results!P$2:P$2256,"")</f>
        <v>AERVOE</v>
      </c>
      <c r="AV1798" s="2" t="str">
        <f>_xlfn.XLOOKUP($A1798,Results!$A$2:$A$2256,Results!Q$2:Q$2256,"")</f>
        <v>MULTIPLE_MATCHES_ONE_VALID</v>
      </c>
      <c r="AW1798" s="2">
        <f>_xlfn.XLOOKUP($A1798,Results!$A$2:$A$2256,Results!R$2:R$2256,"")</f>
        <v>0</v>
      </c>
      <c r="AX1798" s="2">
        <f>_xlfn.XLOOKUP($A1798,Results!$A$2:$A$2256,Results!S$2:S$2256,"")</f>
        <v>0</v>
      </c>
      <c r="AY1798" s="2">
        <f>_xlfn.XLOOKUP($A1798,Results!$A$2:$A$2256,Results!T$2:T$2256,"")</f>
        <v>50</v>
      </c>
      <c r="AZ1798" s="2">
        <f>_xlfn.XLOOKUP($A1798,Results!$A$2:$A$2256,Results!U$2:U$2256,"")</f>
        <v>0</v>
      </c>
      <c r="BA1798" s="2">
        <f>_xlfn.XLOOKUP($A1798,Results!$A$2:$A$2256,Results!V$2:V$2256,"")</f>
        <v>0</v>
      </c>
      <c r="BB1798" s="2">
        <f>_xlfn.XLOOKUP($A1798,Results!$A$2:$A$2256,Results!W$2:W$2256,"")</f>
        <v>0</v>
      </c>
      <c r="BC1798" s="2">
        <f>_xlfn.XLOOKUP($A1798,Results!$A$2:$A$2256,Results!X$2:X$2256,"")</f>
        <v>0</v>
      </c>
      <c r="BD1798" s="2">
        <f>_xlfn.XLOOKUP($A1798,Results!$A$2:$A$2256,Results!Y$2:Y$2256,"")</f>
        <v>0</v>
      </c>
      <c r="BE1798" s="2">
        <f>_xlfn.XLOOKUP($A1798,Results!$A$2:$A$2256,Results!Z$2:Z$2256,"")</f>
        <v>0</v>
      </c>
    </row>
    <row r="1799" spans="1:57" ht="38.25" customHeight="1" x14ac:dyDescent="0.3">
      <c r="A1799">
        <v>907476</v>
      </c>
      <c r="B1799">
        <v>281757</v>
      </c>
      <c r="C1799" t="s">
        <v>36</v>
      </c>
      <c r="D1799" t="s">
        <v>3097</v>
      </c>
      <c r="E1799" s="2" t="str">
        <f>VLOOKUP(F1799,'RPA Vendor Data '!F$1:$G$2418,2)</f>
        <v>CALIFORNIA SERVICE TOOL I</v>
      </c>
      <c r="F1799" s="2">
        <v>16641</v>
      </c>
      <c r="G1799" s="2">
        <v>5</v>
      </c>
      <c r="H1799" t="s">
        <v>5651</v>
      </c>
      <c r="I1799">
        <v>12</v>
      </c>
      <c r="J1799" t="s">
        <v>65</v>
      </c>
      <c r="K1799" t="s">
        <v>39</v>
      </c>
      <c r="L1799">
        <v>5.0999999999999996</v>
      </c>
      <c r="M1799" s="2" t="s">
        <v>5649</v>
      </c>
      <c r="N1799" s="9">
        <v>307</v>
      </c>
      <c r="O1799" t="s">
        <v>36</v>
      </c>
      <c r="P1799" t="s">
        <v>36</v>
      </c>
      <c r="Q1799" t="s">
        <v>36</v>
      </c>
      <c r="R1799">
        <v>61.2</v>
      </c>
      <c r="S1799" s="1">
        <v>45744.565151620372</v>
      </c>
      <c r="T1799" t="s">
        <v>42</v>
      </c>
      <c r="U1799" s="1">
        <v>45744.334722222222</v>
      </c>
      <c r="V1799" t="s">
        <v>43</v>
      </c>
      <c r="W1799" t="s">
        <v>36</v>
      </c>
      <c r="X1799">
        <v>0</v>
      </c>
      <c r="Y1799">
        <v>999</v>
      </c>
      <c r="Z1799" t="s">
        <v>36</v>
      </c>
      <c r="AA1799" t="s">
        <v>36</v>
      </c>
      <c r="AB1799" t="s">
        <v>36</v>
      </c>
      <c r="AC1799" t="s">
        <v>1039</v>
      </c>
      <c r="AD1799" t="s">
        <v>1039</v>
      </c>
      <c r="AE1799" t="s">
        <v>45</v>
      </c>
      <c r="AG1799" s="18" t="s">
        <v>5652</v>
      </c>
      <c r="AH1799" s="18"/>
      <c r="AI1799" s="2" t="s">
        <v>48</v>
      </c>
      <c r="AJ1799" s="2" t="e">
        <f>VLOOKUP(A1799,'Classification Test Result'!$A$2:$D$2428,4,FALSE)</f>
        <v>#N/A</v>
      </c>
      <c r="AL1799" s="2">
        <f>_xlfn.XLOOKUP($A1799,Results!$A$2:$A$2256,Results!G$2:G$2256,"")</f>
        <v>0</v>
      </c>
      <c r="AM1799" s="2">
        <f>_xlfn.XLOOKUP($A1799,Results!$A$2:$A$2256,Results!H$2:H$2256,"")</f>
        <v>0</v>
      </c>
      <c r="AN1799" s="2">
        <f>_xlfn.XLOOKUP($A1799,Results!$A$2:$A$2256,Results!I$2:I$2256,"")</f>
        <v>0</v>
      </c>
      <c r="AO1799" s="2">
        <f>_xlfn.XLOOKUP($A1799,Results!$A$2:$A$2256,Results!J$2:J$2256,"")</f>
        <v>0</v>
      </c>
      <c r="AP1799" s="2">
        <f>_xlfn.XLOOKUP($A1799,Results!$A$2:$A$2256,Results!K$2:K$2256,"")</f>
        <v>0</v>
      </c>
      <c r="AQ1799" s="2">
        <f>_xlfn.XLOOKUP($A1799,Results!$A$2:$A$2256,Results!L$2:L$2256,"")</f>
        <v>0</v>
      </c>
      <c r="AR1799" s="2">
        <f>_xlfn.XLOOKUP($A1799,Results!$A$2:$A$2256,Results!M$2:M$2256,"")</f>
        <v>0</v>
      </c>
      <c r="AS1799" s="2">
        <f>_xlfn.XLOOKUP($A1799,Results!$A$2:$A$2256,Results!N$2:N$2256,"")</f>
        <v>0</v>
      </c>
      <c r="AT1799" s="2" t="str">
        <f>_xlfn.XLOOKUP($A1799,Results!$A$2:$A$2256,Results!O$2:O$2256,"")</f>
        <v>AERVOE PACIFIC</v>
      </c>
      <c r="AU1799" s="2" t="str">
        <f>_xlfn.XLOOKUP($A1799,Results!$A$2:$A$2256,Results!P$2:P$2256,"")</f>
        <v>AERVOE</v>
      </c>
      <c r="AV1799" s="2" t="str">
        <f>_xlfn.XLOOKUP($A1799,Results!$A$2:$A$2256,Results!Q$2:Q$2256,"")</f>
        <v>MULTIPLE_MATCHES_ONE_VALID</v>
      </c>
      <c r="AW1799" s="2">
        <f>_xlfn.XLOOKUP($A1799,Results!$A$2:$A$2256,Results!R$2:R$2256,"")</f>
        <v>0</v>
      </c>
      <c r="AX1799" s="2">
        <f>_xlfn.XLOOKUP($A1799,Results!$A$2:$A$2256,Results!S$2:S$2256,"")</f>
        <v>0</v>
      </c>
      <c r="AY1799" s="2">
        <f>_xlfn.XLOOKUP($A1799,Results!$A$2:$A$2256,Results!T$2:T$2256,"")</f>
        <v>50</v>
      </c>
      <c r="AZ1799" s="2">
        <f>_xlfn.XLOOKUP($A1799,Results!$A$2:$A$2256,Results!U$2:U$2256,"")</f>
        <v>0</v>
      </c>
      <c r="BA1799" s="2">
        <f>_xlfn.XLOOKUP($A1799,Results!$A$2:$A$2256,Results!V$2:V$2256,"")</f>
        <v>0</v>
      </c>
      <c r="BB1799" s="2">
        <f>_xlfn.XLOOKUP($A1799,Results!$A$2:$A$2256,Results!W$2:W$2256,"")</f>
        <v>0</v>
      </c>
      <c r="BC1799" s="2">
        <f>_xlfn.XLOOKUP($A1799,Results!$A$2:$A$2256,Results!X$2:X$2256,"")</f>
        <v>0</v>
      </c>
      <c r="BD1799" s="2">
        <f>_xlfn.XLOOKUP($A1799,Results!$A$2:$A$2256,Results!Y$2:Y$2256,"")</f>
        <v>0</v>
      </c>
      <c r="BE1799" s="2">
        <f>_xlfn.XLOOKUP($A1799,Results!$A$2:$A$2256,Results!Z$2:Z$2256,"")</f>
        <v>0</v>
      </c>
    </row>
    <row r="1800" spans="1:57" ht="38.25" customHeight="1" x14ac:dyDescent="0.3">
      <c r="A1800">
        <v>907477</v>
      </c>
      <c r="B1800">
        <v>281757</v>
      </c>
      <c r="C1800" t="s">
        <v>36</v>
      </c>
      <c r="D1800" t="s">
        <v>3097</v>
      </c>
      <c r="E1800" s="2" t="str">
        <f>VLOOKUP(F1800,'RPA Vendor Data '!F$1:$G$2418,2)</f>
        <v>CALIFORNIA SERVICE TOOL I</v>
      </c>
      <c r="F1800" s="2">
        <v>16641</v>
      </c>
      <c r="G1800" s="2">
        <v>6</v>
      </c>
      <c r="H1800" t="s">
        <v>5653</v>
      </c>
      <c r="I1800">
        <v>12</v>
      </c>
      <c r="J1800" t="s">
        <v>65</v>
      </c>
      <c r="K1800" t="s">
        <v>39</v>
      </c>
      <c r="L1800">
        <v>5.35</v>
      </c>
      <c r="M1800" s="2" t="s">
        <v>5649</v>
      </c>
      <c r="N1800" s="9">
        <v>305</v>
      </c>
      <c r="O1800" t="s">
        <v>36</v>
      </c>
      <c r="P1800" t="s">
        <v>36</v>
      </c>
      <c r="Q1800" t="s">
        <v>36</v>
      </c>
      <c r="R1800">
        <v>64.2</v>
      </c>
      <c r="S1800" s="1">
        <v>45744.565154826392</v>
      </c>
      <c r="T1800" t="s">
        <v>42</v>
      </c>
      <c r="U1800" s="1">
        <v>45744.334722222222</v>
      </c>
      <c r="V1800" t="s">
        <v>43</v>
      </c>
      <c r="W1800" t="s">
        <v>36</v>
      </c>
      <c r="X1800">
        <v>0</v>
      </c>
      <c r="Y1800">
        <v>999</v>
      </c>
      <c r="Z1800" t="s">
        <v>36</v>
      </c>
      <c r="AA1800" t="s">
        <v>36</v>
      </c>
      <c r="AB1800" t="s">
        <v>36</v>
      </c>
      <c r="AC1800" t="s">
        <v>1039</v>
      </c>
      <c r="AD1800" t="s">
        <v>1039</v>
      </c>
      <c r="AE1800" t="s">
        <v>45</v>
      </c>
      <c r="AG1800" s="18" t="s">
        <v>5654</v>
      </c>
      <c r="AH1800" s="18"/>
      <c r="AI1800" s="2" t="s">
        <v>48</v>
      </c>
      <c r="AJ1800" s="2" t="e">
        <f>VLOOKUP(A1800,'Classification Test Result'!$A$2:$D$2428,4,FALSE)</f>
        <v>#N/A</v>
      </c>
      <c r="AK1800" s="2" t="s">
        <v>5655</v>
      </c>
      <c r="AL1800" s="2">
        <f>_xlfn.XLOOKUP($A1800,Results!$A$2:$A$2256,Results!G$2:G$2256,"")</f>
        <v>0</v>
      </c>
      <c r="AM1800" s="2">
        <f>_xlfn.XLOOKUP($A1800,Results!$A$2:$A$2256,Results!H$2:H$2256,"")</f>
        <v>0</v>
      </c>
      <c r="AN1800" s="2">
        <f>_xlfn.XLOOKUP($A1800,Results!$A$2:$A$2256,Results!I$2:I$2256,"")</f>
        <v>0</v>
      </c>
      <c r="AO1800" s="2">
        <f>_xlfn.XLOOKUP($A1800,Results!$A$2:$A$2256,Results!J$2:J$2256,"")</f>
        <v>0</v>
      </c>
      <c r="AP1800" s="2">
        <f>_xlfn.XLOOKUP($A1800,Results!$A$2:$A$2256,Results!K$2:K$2256,"")</f>
        <v>0</v>
      </c>
      <c r="AQ1800" s="2">
        <f>_xlfn.XLOOKUP($A1800,Results!$A$2:$A$2256,Results!L$2:L$2256,"")</f>
        <v>0</v>
      </c>
      <c r="AR1800" s="2">
        <f>_xlfn.XLOOKUP($A1800,Results!$A$2:$A$2256,Results!M$2:M$2256,"")</f>
        <v>0</v>
      </c>
      <c r="AS1800" s="2">
        <f>_xlfn.XLOOKUP($A1800,Results!$A$2:$A$2256,Results!N$2:N$2256,"")</f>
        <v>0</v>
      </c>
      <c r="AT1800" s="2" t="str">
        <f>_xlfn.XLOOKUP($A1800,Results!$A$2:$A$2256,Results!O$2:O$2256,"")</f>
        <v>AERVOE PACIFIC</v>
      </c>
      <c r="AU1800" s="2" t="str">
        <f>_xlfn.XLOOKUP($A1800,Results!$A$2:$A$2256,Results!P$2:P$2256,"")</f>
        <v>AERVOE</v>
      </c>
      <c r="AV1800" s="2" t="str">
        <f>_xlfn.XLOOKUP($A1800,Results!$A$2:$A$2256,Results!Q$2:Q$2256,"")</f>
        <v>MULTIPLE_MATCHES_ONE_VALID</v>
      </c>
      <c r="AW1800" s="2">
        <f>_xlfn.XLOOKUP($A1800,Results!$A$2:$A$2256,Results!R$2:R$2256,"")</f>
        <v>0</v>
      </c>
      <c r="AX1800" s="2">
        <f>_xlfn.XLOOKUP($A1800,Results!$A$2:$A$2256,Results!S$2:S$2256,"")</f>
        <v>0</v>
      </c>
      <c r="AY1800" s="2">
        <f>_xlfn.XLOOKUP($A1800,Results!$A$2:$A$2256,Results!T$2:T$2256,"")</f>
        <v>50</v>
      </c>
      <c r="AZ1800" s="2">
        <f>_xlfn.XLOOKUP($A1800,Results!$A$2:$A$2256,Results!U$2:U$2256,"")</f>
        <v>0</v>
      </c>
      <c r="BA1800" s="2">
        <f>_xlfn.XLOOKUP($A1800,Results!$A$2:$A$2256,Results!V$2:V$2256,"")</f>
        <v>0</v>
      </c>
      <c r="BB1800" s="2">
        <f>_xlfn.XLOOKUP($A1800,Results!$A$2:$A$2256,Results!W$2:W$2256,"")</f>
        <v>0</v>
      </c>
      <c r="BC1800" s="2">
        <f>_xlfn.XLOOKUP($A1800,Results!$A$2:$A$2256,Results!X$2:X$2256,"")</f>
        <v>0</v>
      </c>
      <c r="BD1800" s="2">
        <f>_xlfn.XLOOKUP($A1800,Results!$A$2:$A$2256,Results!Y$2:Y$2256,"")</f>
        <v>0</v>
      </c>
      <c r="BE1800" s="2">
        <f>_xlfn.XLOOKUP($A1800,Results!$A$2:$A$2256,Results!Z$2:Z$2256,"")</f>
        <v>0</v>
      </c>
    </row>
    <row r="1801" spans="1:57" ht="38.25" customHeight="1" x14ac:dyDescent="0.3">
      <c r="A1801">
        <v>907478</v>
      </c>
      <c r="B1801">
        <v>281772</v>
      </c>
      <c r="C1801" t="s">
        <v>36</v>
      </c>
      <c r="D1801">
        <v>236367</v>
      </c>
      <c r="E1801" s="2" t="str">
        <f>VLOOKUP(F1801,'RPA Vendor Data '!F$1:$G$2418,2)</f>
        <v>ATLANTIC HARDWARE SUPPLY</v>
      </c>
      <c r="F1801" s="2">
        <v>10280</v>
      </c>
      <c r="G1801" s="2">
        <v>1</v>
      </c>
      <c r="H1801" t="s">
        <v>5656</v>
      </c>
      <c r="I1801">
        <v>48</v>
      </c>
      <c r="J1801" t="s">
        <v>1116</v>
      </c>
      <c r="K1801" t="s">
        <v>39</v>
      </c>
      <c r="L1801">
        <v>4.2</v>
      </c>
      <c r="M1801" s="2" t="s">
        <v>5649</v>
      </c>
      <c r="N1801" s="9" t="s">
        <v>5657</v>
      </c>
      <c r="O1801" t="s">
        <v>36</v>
      </c>
      <c r="P1801" t="s">
        <v>36</v>
      </c>
      <c r="Q1801" t="s">
        <v>36</v>
      </c>
      <c r="R1801">
        <v>201.6</v>
      </c>
      <c r="S1801" s="1">
        <v>45744.564767361109</v>
      </c>
      <c r="T1801" t="s">
        <v>42</v>
      </c>
      <c r="U1801" s="1">
        <v>45744.345833333333</v>
      </c>
      <c r="V1801" t="s">
        <v>43</v>
      </c>
      <c r="W1801" t="s">
        <v>36</v>
      </c>
      <c r="X1801">
        <v>1</v>
      </c>
      <c r="Y1801" t="s">
        <v>525</v>
      </c>
      <c r="Z1801" t="s">
        <v>36</v>
      </c>
      <c r="AA1801">
        <v>4.2</v>
      </c>
      <c r="AB1801" t="s">
        <v>36</v>
      </c>
      <c r="AC1801" t="s">
        <v>1039</v>
      </c>
      <c r="AD1801" t="s">
        <v>1039</v>
      </c>
      <c r="AE1801" t="s">
        <v>45</v>
      </c>
      <c r="AG1801" s="18" t="s">
        <v>5658</v>
      </c>
      <c r="AH1801" s="18"/>
      <c r="AI1801" s="2" t="s">
        <v>48</v>
      </c>
      <c r="AJ1801" s="2" t="e">
        <f>VLOOKUP(A1801,'Classification Test Result'!$A$2:$D$2428,4,FALSE)</f>
        <v>#N/A</v>
      </c>
      <c r="AL1801" s="2">
        <f>_xlfn.XLOOKUP($A1801,Results!$A$2:$A$2256,Results!G$2:G$2256,"")</f>
        <v>0</v>
      </c>
      <c r="AM1801" s="2">
        <f>_xlfn.XLOOKUP($A1801,Results!$A$2:$A$2256,Results!H$2:H$2256,"")</f>
        <v>0</v>
      </c>
      <c r="AN1801" s="2">
        <f>_xlfn.XLOOKUP($A1801,Results!$A$2:$A$2256,Results!I$2:I$2256,"")</f>
        <v>0</v>
      </c>
      <c r="AO1801" s="2">
        <f>_xlfn.XLOOKUP($A1801,Results!$A$2:$A$2256,Results!J$2:J$2256,"")</f>
        <v>0</v>
      </c>
      <c r="AP1801" s="2">
        <f>_xlfn.XLOOKUP($A1801,Results!$A$2:$A$2256,Results!K$2:K$2256,"")</f>
        <v>0</v>
      </c>
      <c r="AQ1801" s="2">
        <f>_xlfn.XLOOKUP($A1801,Results!$A$2:$A$2256,Results!L$2:L$2256,"")</f>
        <v>0</v>
      </c>
      <c r="AR1801" s="2">
        <f>_xlfn.XLOOKUP($A1801,Results!$A$2:$A$2256,Results!M$2:M$2256,"")</f>
        <v>0</v>
      </c>
      <c r="AS1801" s="2">
        <f>_xlfn.XLOOKUP($A1801,Results!$A$2:$A$2256,Results!N$2:N$2256,"")</f>
        <v>0</v>
      </c>
      <c r="AT1801" s="2" t="str">
        <f>_xlfn.XLOOKUP($A1801,Results!$A$2:$A$2256,Results!O$2:O$2256,"")</f>
        <v>AERVOE PACIFIC</v>
      </c>
      <c r="AU1801" s="2" t="str">
        <f>_xlfn.XLOOKUP($A1801,Results!$A$2:$A$2256,Results!P$2:P$2256,"")</f>
        <v>AERVOE</v>
      </c>
      <c r="AV1801" s="2" t="str">
        <f>_xlfn.XLOOKUP($A1801,Results!$A$2:$A$2256,Results!Q$2:Q$2256,"")</f>
        <v>SINGLE_MATCH</v>
      </c>
      <c r="AW1801" s="2">
        <f>_xlfn.XLOOKUP($A1801,Results!$A$2:$A$2256,Results!R$2:R$2256,"")</f>
        <v>0</v>
      </c>
      <c r="AX1801" s="2">
        <f>_xlfn.XLOOKUP($A1801,Results!$A$2:$A$2256,Results!S$2:S$2256,"")</f>
        <v>0</v>
      </c>
      <c r="AY1801" s="2">
        <f>_xlfn.XLOOKUP($A1801,Results!$A$2:$A$2256,Results!T$2:T$2256,"")</f>
        <v>90</v>
      </c>
      <c r="AZ1801" s="2">
        <f>_xlfn.XLOOKUP($A1801,Results!$A$2:$A$2256,Results!U$2:U$2256,"")</f>
        <v>0</v>
      </c>
      <c r="BA1801" s="2">
        <f>_xlfn.XLOOKUP($A1801,Results!$A$2:$A$2256,Results!V$2:V$2256,"")</f>
        <v>0</v>
      </c>
      <c r="BB1801" s="2">
        <f>_xlfn.XLOOKUP($A1801,Results!$A$2:$A$2256,Results!W$2:W$2256,"")</f>
        <v>0</v>
      </c>
      <c r="BC1801" s="2">
        <f>_xlfn.XLOOKUP($A1801,Results!$A$2:$A$2256,Results!X$2:X$2256,"")</f>
        <v>31211500</v>
      </c>
      <c r="BD1801" s="2">
        <f>_xlfn.XLOOKUP($A1801,Results!$A$2:$A$2256,Results!Y$2:Y$2256,"")</f>
        <v>53</v>
      </c>
      <c r="BE1801" s="2">
        <f>_xlfn.XLOOKUP($A1801,Results!$A$2:$A$2256,Results!Z$2:Z$2256,"")</f>
        <v>0</v>
      </c>
    </row>
    <row r="1802" spans="1:57" ht="38.25" customHeight="1" x14ac:dyDescent="0.3">
      <c r="A1802">
        <v>907479</v>
      </c>
      <c r="B1802">
        <v>281839</v>
      </c>
      <c r="C1802" t="s">
        <v>36</v>
      </c>
      <c r="D1802">
        <v>9341429235</v>
      </c>
      <c r="E1802" s="2" t="str">
        <f>VLOOKUP(F1802,'RPA Vendor Data '!F$1:$G$2418,2)</f>
        <v>GRAYBAR ELECTRIC CO. INC.</v>
      </c>
      <c r="F1802" s="2">
        <v>11471</v>
      </c>
      <c r="G1802" s="2">
        <v>2</v>
      </c>
      <c r="H1802" t="s">
        <v>5659</v>
      </c>
      <c r="I1802">
        <v>3000</v>
      </c>
      <c r="J1802">
        <v>1000</v>
      </c>
      <c r="K1802" t="s">
        <v>98</v>
      </c>
      <c r="L1802">
        <v>497.7</v>
      </c>
      <c r="M1802" s="2" t="s">
        <v>5660</v>
      </c>
      <c r="N1802" s="9">
        <v>911202</v>
      </c>
      <c r="O1802" t="s">
        <v>36</v>
      </c>
      <c r="P1802" t="s">
        <v>36</v>
      </c>
      <c r="Q1802" t="s">
        <v>36</v>
      </c>
      <c r="R1802">
        <v>1493.1</v>
      </c>
      <c r="S1802" s="1">
        <v>45744.649095335648</v>
      </c>
      <c r="T1802" t="s">
        <v>42</v>
      </c>
      <c r="U1802" s="1">
        <v>45744.416666666657</v>
      </c>
      <c r="V1802" t="s">
        <v>43</v>
      </c>
      <c r="W1802" t="s">
        <v>36</v>
      </c>
      <c r="X1802">
        <v>0</v>
      </c>
      <c r="Y1802" t="s">
        <v>54</v>
      </c>
      <c r="Z1802" t="s">
        <v>36</v>
      </c>
      <c r="AA1802">
        <v>497.7</v>
      </c>
      <c r="AB1802" t="s">
        <v>36</v>
      </c>
      <c r="AC1802" t="s">
        <v>5660</v>
      </c>
      <c r="AD1802" t="s">
        <v>5660</v>
      </c>
      <c r="AE1802" t="s">
        <v>45</v>
      </c>
      <c r="AG1802" s="18" t="s">
        <v>5661</v>
      </c>
      <c r="AH1802" s="18"/>
      <c r="AI1802" s="2" t="s">
        <v>48</v>
      </c>
      <c r="AJ1802" s="2" t="e">
        <f>VLOOKUP(A1802,'Classification Test Result'!$A$2:$D$2428,4,FALSE)</f>
        <v>#N/A</v>
      </c>
      <c r="AL1802" s="2">
        <f>_xlfn.XLOOKUP($A1802,Results!$A$2:$A$2256,Results!G$2:G$2256,"")</f>
        <v>0</v>
      </c>
      <c r="AM1802" s="2">
        <f>_xlfn.XLOOKUP($A1802,Results!$A$2:$A$2256,Results!H$2:H$2256,"")</f>
        <v>0</v>
      </c>
      <c r="AN1802" s="2">
        <f>_xlfn.XLOOKUP($A1802,Results!$A$2:$A$2256,Results!I$2:I$2256,"")</f>
        <v>0</v>
      </c>
      <c r="AO1802" s="2">
        <f>_xlfn.XLOOKUP($A1802,Results!$A$2:$A$2256,Results!J$2:J$2256,"")</f>
        <v>0</v>
      </c>
      <c r="AP1802" s="2">
        <f>_xlfn.XLOOKUP($A1802,Results!$A$2:$A$2256,Results!K$2:K$2256,"")</f>
        <v>0</v>
      </c>
      <c r="AQ1802" s="2">
        <f>_xlfn.XLOOKUP($A1802,Results!$A$2:$A$2256,Results!L$2:L$2256,"")</f>
        <v>0</v>
      </c>
      <c r="AR1802" s="2">
        <f>_xlfn.XLOOKUP($A1802,Results!$A$2:$A$2256,Results!M$2:M$2256,"")</f>
        <v>0</v>
      </c>
      <c r="AS1802" s="2">
        <f>_xlfn.XLOOKUP($A1802,Results!$A$2:$A$2256,Results!N$2:N$2256,"")</f>
        <v>0</v>
      </c>
      <c r="AT1802" s="2" t="str">
        <f>_xlfn.XLOOKUP($A1802,Results!$A$2:$A$2256,Results!O$2:O$2256,"")</f>
        <v>ADVANCED DIGITAL CABLE</v>
      </c>
      <c r="AU1802" s="2" t="str">
        <f>_xlfn.XLOOKUP($A1802,Results!$A$2:$A$2256,Results!P$2:P$2256,"")</f>
        <v>ADVANCED DIGITAL CABLE</v>
      </c>
      <c r="AV1802" s="2" t="str">
        <f>_xlfn.XLOOKUP($A1802,Results!$A$2:$A$2256,Results!Q$2:Q$2256,"")</f>
        <v>SINGLE_MATCH</v>
      </c>
      <c r="AW1802" s="2">
        <f>_xlfn.XLOOKUP($A1802,Results!$A$2:$A$2256,Results!R$2:R$2256,"")</f>
        <v>0</v>
      </c>
      <c r="AX1802" s="2">
        <f>_xlfn.XLOOKUP($A1802,Results!$A$2:$A$2256,Results!S$2:S$2256,"")</f>
        <v>0</v>
      </c>
      <c r="AY1802" s="2">
        <f>_xlfn.XLOOKUP($A1802,Results!$A$2:$A$2256,Results!T$2:T$2256,"")</f>
        <v>100</v>
      </c>
      <c r="AZ1802" s="2">
        <f>_xlfn.XLOOKUP($A1802,Results!$A$2:$A$2256,Results!U$2:U$2256,"")</f>
        <v>0</v>
      </c>
      <c r="BA1802" s="2">
        <f>_xlfn.XLOOKUP($A1802,Results!$A$2:$A$2256,Results!V$2:V$2256,"")</f>
        <v>0</v>
      </c>
      <c r="BB1802" s="2">
        <f>_xlfn.XLOOKUP($A1802,Results!$A$2:$A$2256,Results!W$2:W$2256,"")</f>
        <v>0</v>
      </c>
      <c r="BC1802" s="2">
        <f>_xlfn.XLOOKUP($A1802,Results!$A$2:$A$2256,Results!X$2:X$2256,"")</f>
        <v>0</v>
      </c>
      <c r="BD1802" s="2">
        <f>_xlfn.XLOOKUP($A1802,Results!$A$2:$A$2256,Results!Y$2:Y$2256,"")</f>
        <v>0</v>
      </c>
      <c r="BE1802" s="2">
        <f>_xlfn.XLOOKUP($A1802,Results!$A$2:$A$2256,Results!Z$2:Z$2256,"")</f>
        <v>0</v>
      </c>
    </row>
    <row r="1803" spans="1:57" ht="38.25" customHeight="1" x14ac:dyDescent="0.3">
      <c r="A1803">
        <v>907480</v>
      </c>
      <c r="B1803">
        <v>282013</v>
      </c>
      <c r="C1803" t="s">
        <v>36</v>
      </c>
      <c r="D1803" t="s">
        <v>2479</v>
      </c>
      <c r="E1803" s="2" t="str">
        <f>VLOOKUP(F1803,'RPA Vendor Data '!F$1:$G$2418,2)</f>
        <v>DOMINION ELECTRIC SUPPLY</v>
      </c>
      <c r="F1803" s="2">
        <v>11048</v>
      </c>
      <c r="G1803" s="2">
        <v>1</v>
      </c>
      <c r="H1803" t="s">
        <v>5662</v>
      </c>
      <c r="I1803">
        <v>3</v>
      </c>
      <c r="J1803" t="s">
        <v>65</v>
      </c>
      <c r="K1803" t="s">
        <v>39</v>
      </c>
      <c r="L1803">
        <v>32.130000000000003</v>
      </c>
      <c r="M1803" s="2" t="s">
        <v>5663</v>
      </c>
      <c r="N1803" s="9" t="s">
        <v>5664</v>
      </c>
      <c r="O1803" t="s">
        <v>36</v>
      </c>
      <c r="P1803" t="s">
        <v>5665</v>
      </c>
      <c r="Q1803" t="s">
        <v>36</v>
      </c>
      <c r="R1803">
        <v>96.39</v>
      </c>
      <c r="S1803" s="1">
        <v>45744.89643591435</v>
      </c>
      <c r="T1803" t="s">
        <v>42</v>
      </c>
      <c r="U1803" s="1">
        <v>45744.678472222222</v>
      </c>
      <c r="V1803" t="s">
        <v>43</v>
      </c>
      <c r="W1803" t="s">
        <v>36</v>
      </c>
      <c r="X1803">
        <v>0</v>
      </c>
      <c r="Y1803">
        <v>0</v>
      </c>
      <c r="Z1803">
        <v>32.130000000000003</v>
      </c>
      <c r="AA1803" t="s">
        <v>36</v>
      </c>
      <c r="AB1803">
        <v>191</v>
      </c>
      <c r="AC1803" t="s">
        <v>5666</v>
      </c>
      <c r="AD1803" t="s">
        <v>5666</v>
      </c>
      <c r="AE1803" t="s">
        <v>45</v>
      </c>
      <c r="AG1803" s="18" t="s">
        <v>5667</v>
      </c>
      <c r="AH1803" s="18"/>
      <c r="AI1803" s="2" t="s">
        <v>48</v>
      </c>
      <c r="AJ1803" s="2" t="e">
        <f>VLOOKUP(A1803,'Classification Test Result'!$A$2:$D$2428,4,FALSE)</f>
        <v>#N/A</v>
      </c>
      <c r="AL1803" s="2">
        <f>_xlfn.XLOOKUP($A1803,Results!$A$2:$A$2256,Results!G$2:G$2256,"")</f>
        <v>0</v>
      </c>
      <c r="AM1803" s="2">
        <f>_xlfn.XLOOKUP($A1803,Results!$A$2:$A$2256,Results!H$2:H$2256,"")</f>
        <v>0</v>
      </c>
      <c r="AN1803" s="2">
        <f>_xlfn.XLOOKUP($A1803,Results!$A$2:$A$2256,Results!I$2:I$2256,"")</f>
        <v>0</v>
      </c>
      <c r="AO1803" s="2">
        <f>_xlfn.XLOOKUP($A1803,Results!$A$2:$A$2256,Results!J$2:J$2256,"")</f>
        <v>0</v>
      </c>
      <c r="AP1803" s="2">
        <f>_xlfn.XLOOKUP($A1803,Results!$A$2:$A$2256,Results!K$2:K$2256,"")</f>
        <v>0</v>
      </c>
      <c r="AQ1803" s="2">
        <f>_xlfn.XLOOKUP($A1803,Results!$A$2:$A$2256,Results!L$2:L$2256,"")</f>
        <v>0</v>
      </c>
      <c r="AR1803" s="2">
        <f>_xlfn.XLOOKUP($A1803,Results!$A$2:$A$2256,Results!M$2:M$2256,"")</f>
        <v>0</v>
      </c>
      <c r="AS1803" s="2">
        <f>_xlfn.XLOOKUP($A1803,Results!$A$2:$A$2256,Results!N$2:N$2256,"")</f>
        <v>0</v>
      </c>
      <c r="AT1803" s="2" t="str">
        <f>_xlfn.XLOOKUP($A1803,Results!$A$2:$A$2256,Results!O$2:O$2256,"")</f>
        <v>ADVANCE</v>
      </c>
      <c r="AU1803" s="2" t="str">
        <f>_xlfn.XLOOKUP($A1803,Results!$A$2:$A$2256,Results!P$2:P$2256,"")</f>
        <v>ADV</v>
      </c>
      <c r="AV1803" s="2" t="str">
        <f>_xlfn.XLOOKUP($A1803,Results!$A$2:$A$2256,Results!Q$2:Q$2256,"")</f>
        <v>SINGLE_MATCH</v>
      </c>
      <c r="AW1803" s="2">
        <f>_xlfn.XLOOKUP($A1803,Results!$A$2:$A$2256,Results!R$2:R$2256,"")</f>
        <v>0</v>
      </c>
      <c r="AX1803" s="2">
        <f>_xlfn.XLOOKUP($A1803,Results!$A$2:$A$2256,Results!S$2:S$2256,"")</f>
        <v>0</v>
      </c>
      <c r="AY1803" s="2">
        <f>_xlfn.XLOOKUP($A1803,Results!$A$2:$A$2256,Results!T$2:T$2256,"")</f>
        <v>60</v>
      </c>
      <c r="AZ1803" s="2">
        <f>_xlfn.XLOOKUP($A1803,Results!$A$2:$A$2256,Results!U$2:U$2256,"")</f>
        <v>0</v>
      </c>
      <c r="BA1803" s="2" t="str">
        <f>_xlfn.XLOOKUP($A1803,Results!$A$2:$A$2256,Results!V$2:V$2256,"")</f>
        <v>FULHAM</v>
      </c>
      <c r="BB1803" s="2">
        <f>_xlfn.XLOOKUP($A1803,Results!$A$2:$A$2256,Results!W$2:W$2256,"")</f>
        <v>79</v>
      </c>
      <c r="BC1803" s="2">
        <f>_xlfn.XLOOKUP($A1803,Results!$A$2:$A$2256,Results!X$2:X$2256,"")</f>
        <v>39101901</v>
      </c>
      <c r="BD1803" s="2">
        <f>_xlfn.XLOOKUP($A1803,Results!$A$2:$A$2256,Results!Y$2:Y$2256,"")</f>
        <v>79</v>
      </c>
      <c r="BE1803" s="2" t="b">
        <f>_xlfn.XLOOKUP($A1803,Results!$A$2:$A$2256,Results!Z$2:Z$2256,"")</f>
        <v>1</v>
      </c>
    </row>
    <row r="1804" spans="1:57" ht="38.25" customHeight="1" x14ac:dyDescent="0.3">
      <c r="A1804">
        <v>907481</v>
      </c>
      <c r="B1804">
        <v>281736</v>
      </c>
      <c r="C1804" t="s">
        <v>36</v>
      </c>
      <c r="D1804">
        <v>34689</v>
      </c>
      <c r="E1804" s="2" t="str">
        <f>VLOOKUP(F1804,'RPA Vendor Data '!F$1:$G$2418,2)</f>
        <v>BROADWAY ELECTRIC SUPPLY</v>
      </c>
      <c r="F1804" s="2">
        <v>10455</v>
      </c>
      <c r="G1804" s="2">
        <v>1</v>
      </c>
      <c r="H1804" t="s">
        <v>5668</v>
      </c>
      <c r="I1804">
        <v>5000</v>
      </c>
      <c r="J1804" t="s">
        <v>39</v>
      </c>
      <c r="K1804" t="s">
        <v>39</v>
      </c>
      <c r="L1804">
        <v>0.19264999999999999</v>
      </c>
      <c r="M1804" s="2" t="s">
        <v>5669</v>
      </c>
      <c r="N1804" s="85" t="s">
        <v>5670</v>
      </c>
      <c r="O1804" t="s">
        <v>36</v>
      </c>
      <c r="P1804" t="s">
        <v>36</v>
      </c>
      <c r="Q1804" t="s">
        <v>36</v>
      </c>
      <c r="R1804">
        <v>963.25</v>
      </c>
      <c r="S1804" s="1">
        <v>45744.543155057872</v>
      </c>
      <c r="T1804" t="s">
        <v>42</v>
      </c>
      <c r="U1804" s="1">
        <v>45744.319444444453</v>
      </c>
      <c r="V1804" t="s">
        <v>43</v>
      </c>
      <c r="W1804" t="s">
        <v>36</v>
      </c>
      <c r="X1804">
        <v>1</v>
      </c>
      <c r="Y1804">
        <v>999</v>
      </c>
      <c r="Z1804" t="s">
        <v>36</v>
      </c>
      <c r="AA1804" t="s">
        <v>36</v>
      </c>
      <c r="AB1804" t="s">
        <v>36</v>
      </c>
      <c r="AC1804" t="s">
        <v>49</v>
      </c>
      <c r="AD1804" t="s">
        <v>49</v>
      </c>
      <c r="AE1804" t="s">
        <v>45</v>
      </c>
      <c r="AF1804" s="44" t="s">
        <v>46</v>
      </c>
      <c r="AG1804" s="18" t="s">
        <v>5671</v>
      </c>
      <c r="AI1804" s="2" t="s">
        <v>48</v>
      </c>
      <c r="AJ1804" s="2" t="e">
        <f>VLOOKUP(A1804,'Classification Test Result'!$A$2:$D$2428,4,FALSE)</f>
        <v>#N/A</v>
      </c>
      <c r="AL1804" s="2">
        <f>_xlfn.XLOOKUP($A1804,Results!$A$2:$A$2256,Results!G$2:G$2256,"")</f>
        <v>0</v>
      </c>
      <c r="AM1804" s="2">
        <f>_xlfn.XLOOKUP($A1804,Results!$A$2:$A$2256,Results!H$2:H$2256,"")</f>
        <v>0</v>
      </c>
      <c r="AN1804" s="2">
        <f>_xlfn.XLOOKUP($A1804,Results!$A$2:$A$2256,Results!I$2:I$2256,"")</f>
        <v>0</v>
      </c>
      <c r="AO1804" s="2">
        <f>_xlfn.XLOOKUP($A1804,Results!$A$2:$A$2256,Results!J$2:J$2256,"")</f>
        <v>0</v>
      </c>
      <c r="AP1804" s="2">
        <f>_xlfn.XLOOKUP($A1804,Results!$A$2:$A$2256,Results!K$2:K$2256,"")</f>
        <v>0</v>
      </c>
      <c r="AQ1804" s="2">
        <f>_xlfn.XLOOKUP($A1804,Results!$A$2:$A$2256,Results!L$2:L$2256,"")</f>
        <v>0</v>
      </c>
      <c r="AR1804" s="2">
        <f>_xlfn.XLOOKUP($A1804,Results!$A$2:$A$2256,Results!M$2:M$2256,"")</f>
        <v>0</v>
      </c>
      <c r="AS1804" s="2">
        <f>_xlfn.XLOOKUP($A1804,Results!$A$2:$A$2256,Results!N$2:N$2256,"")</f>
        <v>0</v>
      </c>
      <c r="AT1804" s="2">
        <f>_xlfn.XLOOKUP($A1804,Results!$A$2:$A$2256,Results!O$2:O$2256,"")</f>
        <v>0</v>
      </c>
      <c r="AU1804" s="2">
        <f>_xlfn.XLOOKUP($A1804,Results!$A$2:$A$2256,Results!P$2:P$2256,"")</f>
        <v>0</v>
      </c>
      <c r="AV1804" s="2">
        <f>_xlfn.XLOOKUP($A1804,Results!$A$2:$A$2256,Results!Q$2:Q$2256,"")</f>
        <v>0</v>
      </c>
      <c r="AW1804" s="2">
        <f>_xlfn.XLOOKUP($A1804,Results!$A$2:$A$2256,Results!R$2:R$2256,"")</f>
        <v>0</v>
      </c>
      <c r="AX1804" s="2">
        <f>_xlfn.XLOOKUP($A1804,Results!$A$2:$A$2256,Results!S$2:S$2256,"")</f>
        <v>0</v>
      </c>
      <c r="AY1804" s="2">
        <f>_xlfn.XLOOKUP($A1804,Results!$A$2:$A$2256,Results!T$2:T$2256,"")</f>
        <v>0</v>
      </c>
      <c r="AZ1804" s="2">
        <f>_xlfn.XLOOKUP($A1804,Results!$A$2:$A$2256,Results!U$2:U$2256,"")</f>
        <v>0</v>
      </c>
      <c r="BA1804" s="2">
        <f>_xlfn.XLOOKUP($A1804,Results!$A$2:$A$2256,Results!V$2:V$2256,"")</f>
        <v>0</v>
      </c>
      <c r="BB1804" s="2">
        <f>_xlfn.XLOOKUP($A1804,Results!$A$2:$A$2256,Results!W$2:W$2256,"")</f>
        <v>0</v>
      </c>
      <c r="BC1804" s="2">
        <f>_xlfn.XLOOKUP($A1804,Results!$A$2:$A$2256,Results!X$2:X$2256,"")</f>
        <v>0</v>
      </c>
      <c r="BD1804" s="2">
        <f>_xlfn.XLOOKUP($A1804,Results!$A$2:$A$2256,Results!Y$2:Y$2256,"")</f>
        <v>0</v>
      </c>
      <c r="BE1804" s="2">
        <f>_xlfn.XLOOKUP($A1804,Results!$A$2:$A$2256,Results!Z$2:Z$2256,"")</f>
        <v>0</v>
      </c>
    </row>
    <row r="1805" spans="1:57" ht="38.25" customHeight="1" x14ac:dyDescent="0.3">
      <c r="A1805">
        <v>907482</v>
      </c>
      <c r="B1805">
        <v>281441</v>
      </c>
      <c r="C1805" t="s">
        <v>36</v>
      </c>
      <c r="D1805" t="s">
        <v>5672</v>
      </c>
      <c r="E1805" s="2" t="str">
        <f>VLOOKUP(F1805,'RPA Vendor Data '!F$1:$G$2418,2)</f>
        <v>COLONY HARDWARE CORP</v>
      </c>
      <c r="F1805" s="2">
        <v>10775</v>
      </c>
      <c r="G1805" s="2">
        <v>1</v>
      </c>
      <c r="H1805" t="s">
        <v>5673</v>
      </c>
      <c r="I1805">
        <v>16</v>
      </c>
      <c r="J1805" t="s">
        <v>65</v>
      </c>
      <c r="K1805" t="s">
        <v>39</v>
      </c>
      <c r="L1805">
        <v>35.18</v>
      </c>
      <c r="M1805" s="2" t="s">
        <v>5674</v>
      </c>
      <c r="N1805" s="85" t="s">
        <v>5675</v>
      </c>
      <c r="O1805">
        <v>5174812</v>
      </c>
      <c r="P1805" t="s">
        <v>36</v>
      </c>
      <c r="Q1805" t="s">
        <v>36</v>
      </c>
      <c r="R1805">
        <v>562.88</v>
      </c>
      <c r="S1805" s="1">
        <v>45744.31268221065</v>
      </c>
      <c r="T1805" t="s">
        <v>42</v>
      </c>
      <c r="U1805" s="1">
        <v>45744.097222222219</v>
      </c>
      <c r="V1805" t="s">
        <v>43</v>
      </c>
      <c r="W1805" t="s">
        <v>36</v>
      </c>
      <c r="X1805">
        <v>0</v>
      </c>
      <c r="Y1805" t="s">
        <v>54</v>
      </c>
      <c r="Z1805" t="s">
        <v>36</v>
      </c>
      <c r="AA1805">
        <v>35.18</v>
      </c>
      <c r="AB1805" t="s">
        <v>36</v>
      </c>
      <c r="AC1805" t="s">
        <v>49</v>
      </c>
      <c r="AD1805" t="s">
        <v>49</v>
      </c>
      <c r="AE1805" t="s">
        <v>45</v>
      </c>
      <c r="AF1805" s="44" t="s">
        <v>46</v>
      </c>
      <c r="AG1805" s="18" t="s">
        <v>5676</v>
      </c>
      <c r="AI1805" s="2" t="s">
        <v>48</v>
      </c>
      <c r="AJ1805" s="2" t="e">
        <f>VLOOKUP(A1805,'Classification Test Result'!$A$2:$D$2428,4,FALSE)</f>
        <v>#N/A</v>
      </c>
      <c r="AL1805" s="2">
        <f>_xlfn.XLOOKUP($A1805,Results!$A$2:$A$2256,Results!G$2:G$2256,"")</f>
        <v>0</v>
      </c>
      <c r="AM1805" s="2">
        <f>_xlfn.XLOOKUP($A1805,Results!$A$2:$A$2256,Results!H$2:H$2256,"")</f>
        <v>0</v>
      </c>
      <c r="AN1805" s="2">
        <f>_xlfn.XLOOKUP($A1805,Results!$A$2:$A$2256,Results!I$2:I$2256,"")</f>
        <v>0</v>
      </c>
      <c r="AO1805" s="2">
        <f>_xlfn.XLOOKUP($A1805,Results!$A$2:$A$2256,Results!J$2:J$2256,"")</f>
        <v>0</v>
      </c>
      <c r="AP1805" s="2">
        <f>_xlfn.XLOOKUP($A1805,Results!$A$2:$A$2256,Results!K$2:K$2256,"")</f>
        <v>0</v>
      </c>
      <c r="AQ1805" s="2">
        <f>_xlfn.XLOOKUP($A1805,Results!$A$2:$A$2256,Results!L$2:L$2256,"")</f>
        <v>0</v>
      </c>
      <c r="AR1805" s="2">
        <f>_xlfn.XLOOKUP($A1805,Results!$A$2:$A$2256,Results!M$2:M$2256,"")</f>
        <v>0</v>
      </c>
      <c r="AS1805" s="2">
        <f>_xlfn.XLOOKUP($A1805,Results!$A$2:$A$2256,Results!N$2:N$2256,"")</f>
        <v>0</v>
      </c>
      <c r="AT1805" s="2">
        <f>_xlfn.XLOOKUP($A1805,Results!$A$2:$A$2256,Results!O$2:O$2256,"")</f>
        <v>0</v>
      </c>
      <c r="AU1805" s="2">
        <f>_xlfn.XLOOKUP($A1805,Results!$A$2:$A$2256,Results!P$2:P$2256,"")</f>
        <v>0</v>
      </c>
      <c r="AV1805" s="2">
        <f>_xlfn.XLOOKUP($A1805,Results!$A$2:$A$2256,Results!Q$2:Q$2256,"")</f>
        <v>0</v>
      </c>
      <c r="AW1805" s="2">
        <f>_xlfn.XLOOKUP($A1805,Results!$A$2:$A$2256,Results!R$2:R$2256,"")</f>
        <v>0</v>
      </c>
      <c r="AX1805" s="2">
        <f>_xlfn.XLOOKUP($A1805,Results!$A$2:$A$2256,Results!S$2:S$2256,"")</f>
        <v>0</v>
      </c>
      <c r="AY1805" s="2">
        <f>_xlfn.XLOOKUP($A1805,Results!$A$2:$A$2256,Results!T$2:T$2256,"")</f>
        <v>0</v>
      </c>
      <c r="AZ1805" s="2">
        <f>_xlfn.XLOOKUP($A1805,Results!$A$2:$A$2256,Results!U$2:U$2256,"")</f>
        <v>0</v>
      </c>
      <c r="BA1805" s="2">
        <f>_xlfn.XLOOKUP($A1805,Results!$A$2:$A$2256,Results!V$2:V$2256,"")</f>
        <v>0</v>
      </c>
      <c r="BB1805" s="2">
        <f>_xlfn.XLOOKUP($A1805,Results!$A$2:$A$2256,Results!W$2:W$2256,"")</f>
        <v>0</v>
      </c>
      <c r="BC1805" s="2">
        <f>_xlfn.XLOOKUP($A1805,Results!$A$2:$A$2256,Results!X$2:X$2256,"")</f>
        <v>0</v>
      </c>
      <c r="BD1805" s="2">
        <f>_xlfn.XLOOKUP($A1805,Results!$A$2:$A$2256,Results!Y$2:Y$2256,"")</f>
        <v>0</v>
      </c>
      <c r="BE1805" s="2">
        <f>_xlfn.XLOOKUP($A1805,Results!$A$2:$A$2256,Results!Z$2:Z$2256,"")</f>
        <v>0</v>
      </c>
    </row>
    <row r="1806" spans="1:57" ht="38.25" customHeight="1" x14ac:dyDescent="0.3">
      <c r="A1806">
        <v>907483</v>
      </c>
      <c r="B1806">
        <v>281635</v>
      </c>
      <c r="C1806" t="s">
        <v>36</v>
      </c>
      <c r="D1806">
        <v>9341411406</v>
      </c>
      <c r="E1806" s="2" t="str">
        <f>VLOOKUP(F1806,'RPA Vendor Data '!F$1:$G$2418,2)</f>
        <v>GRAYBAR ELECTRIC CO. INC.</v>
      </c>
      <c r="F1806" s="2">
        <v>11471</v>
      </c>
      <c r="G1806" s="2">
        <v>1</v>
      </c>
      <c r="H1806" t="s">
        <v>5677</v>
      </c>
      <c r="I1806">
        <v>50</v>
      </c>
      <c r="J1806" t="s">
        <v>58</v>
      </c>
      <c r="K1806" t="s">
        <v>58</v>
      </c>
      <c r="L1806">
        <v>578.74</v>
      </c>
      <c r="M1806" s="2" t="s">
        <v>5678</v>
      </c>
      <c r="N1806" s="9">
        <v>502</v>
      </c>
      <c r="O1806" t="s">
        <v>36</v>
      </c>
      <c r="P1806" t="s">
        <v>841</v>
      </c>
      <c r="Q1806" t="s">
        <v>36</v>
      </c>
      <c r="R1806">
        <v>289.37</v>
      </c>
      <c r="S1806" s="1">
        <v>45744.502032025463</v>
      </c>
      <c r="T1806" t="s">
        <v>42</v>
      </c>
      <c r="U1806" s="1">
        <v>45744.274305555547</v>
      </c>
      <c r="V1806" t="s">
        <v>43</v>
      </c>
      <c r="W1806" t="s">
        <v>36</v>
      </c>
      <c r="X1806">
        <v>0</v>
      </c>
      <c r="Y1806" t="s">
        <v>158</v>
      </c>
      <c r="Z1806">
        <v>578.74</v>
      </c>
      <c r="AA1806">
        <v>578.74</v>
      </c>
      <c r="AB1806">
        <v>31</v>
      </c>
      <c r="AC1806" t="s">
        <v>579</v>
      </c>
      <c r="AD1806" t="s">
        <v>579</v>
      </c>
      <c r="AE1806" t="s">
        <v>45</v>
      </c>
      <c r="AG1806" s="18" t="s">
        <v>5679</v>
      </c>
      <c r="AH1806" s="18"/>
      <c r="AI1806" s="2" t="s">
        <v>48</v>
      </c>
      <c r="AJ1806" s="2" t="e">
        <f>VLOOKUP(A1806,'Classification Test Result'!$A$2:$D$2428,4,FALSE)</f>
        <v>#N/A</v>
      </c>
      <c r="AL1806" s="2">
        <f>_xlfn.XLOOKUP($A1806,Results!$A$2:$A$2256,Results!G$2:G$2256,"")</f>
        <v>0</v>
      </c>
      <c r="AM1806" s="2">
        <f>_xlfn.XLOOKUP($A1806,Results!$A$2:$A$2256,Results!H$2:H$2256,"")</f>
        <v>0</v>
      </c>
      <c r="AN1806" s="2">
        <f>_xlfn.XLOOKUP($A1806,Results!$A$2:$A$2256,Results!I$2:I$2256,"")</f>
        <v>0</v>
      </c>
      <c r="AO1806" s="2">
        <f>_xlfn.XLOOKUP($A1806,Results!$A$2:$A$2256,Results!J$2:J$2256,"")</f>
        <v>0</v>
      </c>
      <c r="AP1806" s="2">
        <f>_xlfn.XLOOKUP($A1806,Results!$A$2:$A$2256,Results!K$2:K$2256,"")</f>
        <v>0</v>
      </c>
      <c r="AQ1806" s="2">
        <f>_xlfn.XLOOKUP($A1806,Results!$A$2:$A$2256,Results!L$2:L$2256,"")</f>
        <v>0</v>
      </c>
      <c r="AR1806" s="2">
        <f>_xlfn.XLOOKUP($A1806,Results!$A$2:$A$2256,Results!M$2:M$2256,"")</f>
        <v>0</v>
      </c>
      <c r="AS1806" s="2">
        <f>_xlfn.XLOOKUP($A1806,Results!$A$2:$A$2256,Results!N$2:N$2256,"")</f>
        <v>0</v>
      </c>
      <c r="AT1806" s="2" t="str">
        <f>_xlfn.XLOOKUP($A1806,Results!$A$2:$A$2256,Results!O$2:O$2256,"")</f>
        <v>ABB INSTALLATION PRODUCTS</v>
      </c>
      <c r="AU1806" s="2" t="str">
        <f>_xlfn.XLOOKUP($A1806,Results!$A$2:$A$2256,Results!P$2:P$2256,"")</f>
        <v>ABB INSTALLATION PRODUCTS INC</v>
      </c>
      <c r="AV1806" s="2" t="str">
        <f>_xlfn.XLOOKUP($A1806,Results!$A$2:$A$2256,Results!Q$2:Q$2256,"")</f>
        <v>SINGLE_MATCH</v>
      </c>
      <c r="AW1806" s="2">
        <f>_xlfn.XLOOKUP($A1806,Results!$A$2:$A$2256,Results!R$2:R$2256,"")</f>
        <v>0</v>
      </c>
      <c r="AX1806" s="2">
        <f>_xlfn.XLOOKUP($A1806,Results!$A$2:$A$2256,Results!S$2:S$2256,"")</f>
        <v>0</v>
      </c>
      <c r="AY1806" s="2">
        <f>_xlfn.XLOOKUP($A1806,Results!$A$2:$A$2256,Results!T$2:T$2256,"")</f>
        <v>100</v>
      </c>
      <c r="AZ1806" s="2">
        <f>_xlfn.XLOOKUP($A1806,Results!$A$2:$A$2256,Results!U$2:U$2256,"")</f>
        <v>0</v>
      </c>
      <c r="BA1806" s="2" t="str">
        <f>_xlfn.XLOOKUP($A1806,Results!$A$2:$A$2256,Results!V$2:V$2256,"")</f>
        <v>MINERALLAC COMPANY</v>
      </c>
      <c r="BB1806" s="2">
        <f>_xlfn.XLOOKUP($A1806,Results!$A$2:$A$2256,Results!W$2:W$2256,"")</f>
        <v>81</v>
      </c>
      <c r="BC1806" s="2">
        <f>_xlfn.XLOOKUP($A1806,Results!$A$2:$A$2256,Results!X$2:X$2256,"")</f>
        <v>31162905</v>
      </c>
      <c r="BD1806" s="2">
        <f>_xlfn.XLOOKUP($A1806,Results!$A$2:$A$2256,Results!Y$2:Y$2256,"")</f>
        <v>81</v>
      </c>
      <c r="BE1806" s="2" t="b">
        <f>_xlfn.XLOOKUP($A1806,Results!$A$2:$A$2256,Results!Z$2:Z$2256,"")</f>
        <v>1</v>
      </c>
    </row>
    <row r="1807" spans="1:57" ht="38.25" customHeight="1" x14ac:dyDescent="0.3">
      <c r="A1807">
        <v>907484</v>
      </c>
      <c r="B1807">
        <v>281918</v>
      </c>
      <c r="C1807" t="s">
        <v>36</v>
      </c>
      <c r="D1807">
        <v>9341271298</v>
      </c>
      <c r="E1807" s="2" t="str">
        <f>VLOOKUP(F1807,'RPA Vendor Data '!F$1:$G$2418,2)</f>
        <v>GRAYBAR ELECTRIC CO. INC.</v>
      </c>
      <c r="F1807" s="2">
        <v>11471</v>
      </c>
      <c r="G1807" s="2">
        <v>1</v>
      </c>
      <c r="H1807" t="s">
        <v>5680</v>
      </c>
      <c r="I1807">
        <v>1650</v>
      </c>
      <c r="J1807" t="s">
        <v>58</v>
      </c>
      <c r="K1807" t="s">
        <v>58</v>
      </c>
      <c r="L1807">
        <v>464.71</v>
      </c>
      <c r="M1807" s="2" t="s">
        <v>5678</v>
      </c>
      <c r="N1807" s="9" t="s">
        <v>5681</v>
      </c>
      <c r="O1807" t="s">
        <v>36</v>
      </c>
      <c r="P1807" t="s">
        <v>5682</v>
      </c>
      <c r="Q1807" t="s">
        <v>36</v>
      </c>
      <c r="R1807">
        <v>7667.72</v>
      </c>
      <c r="S1807" s="1">
        <v>45744.771365972221</v>
      </c>
      <c r="T1807" t="s">
        <v>42</v>
      </c>
      <c r="U1807" s="1">
        <v>45744.554861111108</v>
      </c>
      <c r="V1807" t="s">
        <v>43</v>
      </c>
      <c r="W1807" t="s">
        <v>36</v>
      </c>
      <c r="X1807">
        <v>1</v>
      </c>
      <c r="Y1807">
        <v>201</v>
      </c>
      <c r="Z1807" t="s">
        <v>36</v>
      </c>
      <c r="AA1807" t="s">
        <v>36</v>
      </c>
      <c r="AB1807" t="s">
        <v>36</v>
      </c>
      <c r="AC1807" t="s">
        <v>579</v>
      </c>
      <c r="AD1807" t="s">
        <v>579</v>
      </c>
      <c r="AE1807" t="s">
        <v>45</v>
      </c>
      <c r="AG1807" s="18" t="s">
        <v>5683</v>
      </c>
      <c r="AH1807" s="18"/>
      <c r="AI1807" s="2" t="s">
        <v>48</v>
      </c>
      <c r="AJ1807" s="2" t="e">
        <f>VLOOKUP(A1807,'Classification Test Result'!$A$2:$D$2428,4,FALSE)</f>
        <v>#N/A</v>
      </c>
      <c r="AL1807" s="2">
        <f>_xlfn.XLOOKUP($A1807,Results!$A$2:$A$2256,Results!G$2:G$2256,"")</f>
        <v>0</v>
      </c>
      <c r="AM1807" s="2">
        <f>_xlfn.XLOOKUP($A1807,Results!$A$2:$A$2256,Results!H$2:H$2256,"")</f>
        <v>0</v>
      </c>
      <c r="AN1807" s="2">
        <f>_xlfn.XLOOKUP($A1807,Results!$A$2:$A$2256,Results!I$2:I$2256,"")</f>
        <v>0</v>
      </c>
      <c r="AO1807" s="2">
        <f>_xlfn.XLOOKUP($A1807,Results!$A$2:$A$2256,Results!J$2:J$2256,"")</f>
        <v>0</v>
      </c>
      <c r="AP1807" s="2">
        <f>_xlfn.XLOOKUP($A1807,Results!$A$2:$A$2256,Results!K$2:K$2256,"")</f>
        <v>0</v>
      </c>
      <c r="AQ1807" s="2">
        <f>_xlfn.XLOOKUP($A1807,Results!$A$2:$A$2256,Results!L$2:L$2256,"")</f>
        <v>0</v>
      </c>
      <c r="AR1807" s="2">
        <f>_xlfn.XLOOKUP($A1807,Results!$A$2:$A$2256,Results!M$2:M$2256,"")</f>
        <v>0</v>
      </c>
      <c r="AS1807" s="2">
        <f>_xlfn.XLOOKUP($A1807,Results!$A$2:$A$2256,Results!N$2:N$2256,"")</f>
        <v>0</v>
      </c>
      <c r="AT1807" s="2" t="str">
        <f>_xlfn.XLOOKUP($A1807,Results!$A$2:$A$2256,Results!O$2:O$2256,"")</f>
        <v>ABB INSTALLATION PRODUCTS</v>
      </c>
      <c r="AU1807" s="2" t="str">
        <f>_xlfn.XLOOKUP($A1807,Results!$A$2:$A$2256,Results!P$2:P$2256,"")</f>
        <v>ABB INSTALLATION PRODUCTS INC</v>
      </c>
      <c r="AV1807" s="2" t="str">
        <f>_xlfn.XLOOKUP($A1807,Results!$A$2:$A$2256,Results!Q$2:Q$2256,"")</f>
        <v>SINGLE_MATCH</v>
      </c>
      <c r="AW1807" s="2">
        <f>_xlfn.XLOOKUP($A1807,Results!$A$2:$A$2256,Results!R$2:R$2256,"")</f>
        <v>0</v>
      </c>
      <c r="AX1807" s="2">
        <f>_xlfn.XLOOKUP($A1807,Results!$A$2:$A$2256,Results!S$2:S$2256,"")</f>
        <v>0</v>
      </c>
      <c r="AY1807" s="2">
        <f>_xlfn.XLOOKUP($A1807,Results!$A$2:$A$2256,Results!T$2:T$2256,"")</f>
        <v>100</v>
      </c>
      <c r="AZ1807" s="2">
        <f>_xlfn.XLOOKUP($A1807,Results!$A$2:$A$2256,Results!U$2:U$2256,"")</f>
        <v>0</v>
      </c>
      <c r="BA1807" s="2">
        <f>_xlfn.XLOOKUP($A1807,Results!$A$2:$A$2256,Results!V$2:V$2256,"")</f>
        <v>0</v>
      </c>
      <c r="BB1807" s="2">
        <f>_xlfn.XLOOKUP($A1807,Results!$A$2:$A$2256,Results!W$2:W$2256,"")</f>
        <v>0</v>
      </c>
      <c r="BC1807" s="2">
        <f>_xlfn.XLOOKUP($A1807,Results!$A$2:$A$2256,Results!X$2:X$2256,"")</f>
        <v>0</v>
      </c>
      <c r="BD1807" s="2">
        <f>_xlfn.XLOOKUP($A1807,Results!$A$2:$A$2256,Results!Y$2:Y$2256,"")</f>
        <v>0</v>
      </c>
      <c r="BE1807" s="2">
        <f>_xlfn.XLOOKUP($A1807,Results!$A$2:$A$2256,Results!Z$2:Z$2256,"")</f>
        <v>0</v>
      </c>
    </row>
    <row r="1808" spans="1:57" ht="38.25" customHeight="1" x14ac:dyDescent="0.3">
      <c r="A1808">
        <v>907485</v>
      </c>
      <c r="B1808">
        <v>281646</v>
      </c>
      <c r="C1808" t="s">
        <v>36</v>
      </c>
      <c r="D1808">
        <v>30450292</v>
      </c>
      <c r="E1808" s="2" t="str">
        <f>VLOOKUP(F1808,'RPA Vendor Data '!F$1:$G$2418,2)</f>
        <v>POWERMATION DIVISION IN</v>
      </c>
      <c r="F1808" s="2">
        <v>12729</v>
      </c>
      <c r="G1808" s="2">
        <v>1</v>
      </c>
      <c r="H1808" t="s">
        <v>5684</v>
      </c>
      <c r="I1808">
        <v>4</v>
      </c>
      <c r="J1808" t="s">
        <v>39</v>
      </c>
      <c r="K1808" t="s">
        <v>39</v>
      </c>
      <c r="L1808">
        <v>6.8</v>
      </c>
      <c r="M1808" s="2" t="s">
        <v>622</v>
      </c>
      <c r="N1808" s="85" t="s">
        <v>5685</v>
      </c>
      <c r="O1808" t="s">
        <v>5685</v>
      </c>
      <c r="P1808" t="s">
        <v>36</v>
      </c>
      <c r="Q1808" t="s">
        <v>36</v>
      </c>
      <c r="R1808">
        <v>27.2</v>
      </c>
      <c r="S1808" s="1">
        <v>45744.501769872688</v>
      </c>
      <c r="T1808" t="s">
        <v>42</v>
      </c>
      <c r="U1808" s="1">
        <v>45744.277083333327</v>
      </c>
      <c r="V1808" t="s">
        <v>43</v>
      </c>
      <c r="W1808" t="s">
        <v>36</v>
      </c>
      <c r="X1808">
        <v>0</v>
      </c>
      <c r="Y1808">
        <v>999</v>
      </c>
      <c r="Z1808" t="s">
        <v>36</v>
      </c>
      <c r="AA1808" t="s">
        <v>36</v>
      </c>
      <c r="AB1808" t="s">
        <v>36</v>
      </c>
      <c r="AC1808" t="s">
        <v>49</v>
      </c>
      <c r="AD1808" t="s">
        <v>49</v>
      </c>
      <c r="AE1808" t="s">
        <v>45</v>
      </c>
      <c r="AF1808" s="44" t="s">
        <v>46</v>
      </c>
      <c r="AG1808" s="18" t="s">
        <v>5686</v>
      </c>
      <c r="AI1808" s="2" t="s">
        <v>48</v>
      </c>
      <c r="AJ1808" s="2" t="e">
        <f>VLOOKUP(A1808,'Classification Test Result'!$A$2:$D$2428,4,FALSE)</f>
        <v>#N/A</v>
      </c>
      <c r="AL1808" s="2">
        <f>_xlfn.XLOOKUP($A1808,Results!$A$2:$A$2256,Results!G$2:G$2256,"")</f>
        <v>1058998</v>
      </c>
      <c r="AM1808" s="2" t="str">
        <f>_xlfn.XLOOKUP($A1808,Results!$A$2:$A$2256,Results!H$2:H$2256,"")</f>
        <v>MCB10</v>
      </c>
      <c r="AN1808" s="2" t="str">
        <f>_xlfn.XLOOKUP($A1808,Results!$A$2:$A$2256,Results!I$2:I$2256,"")</f>
        <v>ABB DISTRIBUTED CONTROL SYSTEMS</v>
      </c>
      <c r="AO1808" s="2">
        <f>_xlfn.XLOOKUP($A1808,Results!$A$2:$A$2256,Results!J$2:J$2256,"")</f>
        <v>320500307745</v>
      </c>
      <c r="AP1808" s="2">
        <f>_xlfn.XLOOKUP($A1808,Results!$A$2:$A$2256,Results!K$2:K$2256,"")</f>
        <v>39122221</v>
      </c>
      <c r="AQ1808" s="2">
        <f>_xlfn.XLOOKUP($A1808,Results!$A$2:$A$2256,Results!L$2:L$2256,"")</f>
        <v>0</v>
      </c>
      <c r="AR1808" s="2">
        <f>_xlfn.XLOOKUP($A1808,Results!$A$2:$A$2256,Results!M$2:M$2256,"")</f>
        <v>110693</v>
      </c>
      <c r="AS1808" s="2" t="str">
        <f>_xlfn.XLOOKUP($A1808,Results!$A$2:$A$2256,Results!N$2:N$2256,"")</f>
        <v>APB MCB-10 1NO CONTACT BLOCK</v>
      </c>
      <c r="AT1808" s="2" t="str">
        <f>_xlfn.XLOOKUP($A1808,Results!$A$2:$A$2256,Results!O$2:O$2256,"")</f>
        <v>ABB DISTRIBUTED CONTROL SYSTEMS</v>
      </c>
      <c r="AU1808" s="2">
        <f>_xlfn.XLOOKUP($A1808,Results!$A$2:$A$2256,Results!P$2:P$2256,"")</f>
        <v>0</v>
      </c>
      <c r="AV1808" s="2" t="str">
        <f>_xlfn.XLOOKUP($A1808,Results!$A$2:$A$2256,Results!Q$2:Q$2256,"")</f>
        <v>NO_VALID_MATCHES</v>
      </c>
      <c r="AW1808" s="2" t="str">
        <f>_xlfn.XLOOKUP($A1808,Results!$A$2:$A$2256,Results!R$2:R$2256,"")</f>
        <v>0.6961314439486608</v>
      </c>
      <c r="AX1808" s="2">
        <f>_xlfn.XLOOKUP($A1808,Results!$A$2:$A$2256,Results!S$2:S$2256,"")</f>
        <v>61</v>
      </c>
      <c r="AY1808" s="2">
        <f>_xlfn.XLOOKUP($A1808,Results!$A$2:$A$2256,Results!T$2:T$2256,"")</f>
        <v>35</v>
      </c>
      <c r="AZ1808" s="2">
        <f>_xlfn.XLOOKUP($A1808,Results!$A$2:$A$2256,Results!U$2:U$2256,"")</f>
        <v>49</v>
      </c>
      <c r="BA1808" s="2" t="str">
        <f>_xlfn.XLOOKUP($A1808,Results!$A$2:$A$2256,Results!V$2:V$2256,"")</f>
        <v>ABB DISTRIBUTED CONTROL SYSTEMS</v>
      </c>
      <c r="BB1808" s="2">
        <f>_xlfn.XLOOKUP($A1808,Results!$A$2:$A$2256,Results!W$2:W$2256,"")</f>
        <v>77</v>
      </c>
      <c r="BC1808" s="2">
        <f>_xlfn.XLOOKUP($A1808,Results!$A$2:$A$2256,Results!X$2:X$2256,"")</f>
        <v>39122221</v>
      </c>
      <c r="BD1808" s="2">
        <f>_xlfn.XLOOKUP($A1808,Results!$A$2:$A$2256,Results!Y$2:Y$2256,"")</f>
        <v>77</v>
      </c>
      <c r="BE1808" s="2" t="b">
        <f>_xlfn.XLOOKUP($A1808,Results!$A$2:$A$2256,Results!Z$2:Z$2256,"")</f>
        <v>1</v>
      </c>
    </row>
    <row r="1809" spans="1:57" ht="38.25" customHeight="1" x14ac:dyDescent="0.3">
      <c r="A1809">
        <v>907486</v>
      </c>
      <c r="B1809">
        <v>281646</v>
      </c>
      <c r="C1809" t="s">
        <v>36</v>
      </c>
      <c r="D1809">
        <v>30450292</v>
      </c>
      <c r="E1809" s="2" t="str">
        <f>VLOOKUP(F1809,'RPA Vendor Data '!F$1:$G$2418,2)</f>
        <v>POWERMATION DIVISION IN</v>
      </c>
      <c r="F1809" s="2">
        <v>12729</v>
      </c>
      <c r="G1809" s="2">
        <v>2</v>
      </c>
      <c r="H1809" t="s">
        <v>5687</v>
      </c>
      <c r="I1809">
        <v>2</v>
      </c>
      <c r="J1809" t="s">
        <v>39</v>
      </c>
      <c r="K1809" t="s">
        <v>39</v>
      </c>
      <c r="L1809">
        <v>1.94</v>
      </c>
      <c r="M1809" s="2" t="s">
        <v>622</v>
      </c>
      <c r="N1809" s="85" t="s">
        <v>5688</v>
      </c>
      <c r="O1809" t="s">
        <v>5688</v>
      </c>
      <c r="P1809" t="s">
        <v>36</v>
      </c>
      <c r="Q1809" t="s">
        <v>36</v>
      </c>
      <c r="R1809">
        <v>3.88</v>
      </c>
      <c r="S1809" s="1">
        <v>45744.50177260417</v>
      </c>
      <c r="T1809" t="s">
        <v>42</v>
      </c>
      <c r="U1809" s="1">
        <v>45744.277083333327</v>
      </c>
      <c r="V1809" t="s">
        <v>43</v>
      </c>
      <c r="W1809" t="s">
        <v>36</v>
      </c>
      <c r="X1809">
        <v>0</v>
      </c>
      <c r="Y1809">
        <v>999</v>
      </c>
      <c r="Z1809" t="s">
        <v>36</v>
      </c>
      <c r="AA1809" t="s">
        <v>36</v>
      </c>
      <c r="AB1809" t="s">
        <v>36</v>
      </c>
      <c r="AC1809" t="s">
        <v>49</v>
      </c>
      <c r="AD1809" t="s">
        <v>49</v>
      </c>
      <c r="AE1809" t="s">
        <v>45</v>
      </c>
      <c r="AF1809" s="44">
        <v>39122221</v>
      </c>
      <c r="AG1809" s="18" t="s">
        <v>5689</v>
      </c>
      <c r="AI1809" s="2" t="s">
        <v>48</v>
      </c>
      <c r="AJ1809" s="2" t="e">
        <f>VLOOKUP(A1809,'Classification Test Result'!$A$2:$D$2428,4,FALSE)</f>
        <v>#N/A</v>
      </c>
      <c r="AL1809" s="2">
        <f>_xlfn.XLOOKUP($A1809,Results!$A$2:$A$2256,Results!G$2:G$2256,"")</f>
        <v>494893</v>
      </c>
      <c r="AM1809" s="2" t="str">
        <f>_xlfn.XLOOKUP($A1809,Results!$A$2:$A$2256,Results!H$2:H$2256,"")</f>
        <v>MCBH00</v>
      </c>
      <c r="AN1809" s="2" t="str">
        <f>_xlfn.XLOOKUP($A1809,Results!$A$2:$A$2256,Results!I$2:I$2256,"")</f>
        <v>ABB DISTRIBUTED CONTROL SYSTEMS</v>
      </c>
      <c r="AO1809" s="2">
        <f>_xlfn.XLOOKUP($A1809,Results!$A$2:$A$2256,Results!J$2:J$2256,"")</f>
        <v>320500307462</v>
      </c>
      <c r="AP1809" s="2">
        <f>_xlfn.XLOOKUP($A1809,Results!$A$2:$A$2256,Results!K$2:K$2256,"")</f>
        <v>39122221</v>
      </c>
      <c r="AQ1809" s="2">
        <f>_xlfn.XLOOKUP($A1809,Results!$A$2:$A$2256,Results!L$2:L$2256,"")</f>
        <v>0</v>
      </c>
      <c r="AR1809" s="2">
        <f>_xlfn.XLOOKUP($A1809,Results!$A$2:$A$2256,Results!M$2:M$2256,"")</f>
        <v>86073</v>
      </c>
      <c r="AS1809" s="2" t="str">
        <f>_xlfn.XLOOKUP($A1809,Results!$A$2:$A$2256,Results!N$2:N$2256,"")</f>
        <v>APB MCBH-00 CNTCT&amp;LAMP BLCK HLDR</v>
      </c>
      <c r="AT1809" s="2" t="str">
        <f>_xlfn.XLOOKUP($A1809,Results!$A$2:$A$2256,Results!O$2:O$2256,"")</f>
        <v>ABB DISTRIBUTED CONTROL SYSTEMS</v>
      </c>
      <c r="AU1809" s="2">
        <f>_xlfn.XLOOKUP($A1809,Results!$A$2:$A$2256,Results!P$2:P$2256,"")</f>
        <v>0</v>
      </c>
      <c r="AV1809" s="2" t="str">
        <f>_xlfn.XLOOKUP($A1809,Results!$A$2:$A$2256,Results!Q$2:Q$2256,"")</f>
        <v>NO_VALID_MATCHES</v>
      </c>
      <c r="AW1809" s="2" t="str">
        <f>_xlfn.XLOOKUP($A1809,Results!$A$2:$A$2256,Results!R$2:R$2256,"")</f>
        <v>0.6424807402210004</v>
      </c>
      <c r="AX1809" s="2">
        <f>_xlfn.XLOOKUP($A1809,Results!$A$2:$A$2256,Results!S$2:S$2256,"")</f>
        <v>74</v>
      </c>
      <c r="AY1809" s="2">
        <f>_xlfn.XLOOKUP($A1809,Results!$A$2:$A$2256,Results!T$2:T$2256,"")</f>
        <v>45</v>
      </c>
      <c r="AZ1809" s="2">
        <f>_xlfn.XLOOKUP($A1809,Results!$A$2:$A$2256,Results!U$2:U$2256,"")</f>
        <v>54</v>
      </c>
      <c r="BA1809" s="2">
        <f>_xlfn.XLOOKUP($A1809,Results!$A$2:$A$2256,Results!V$2:V$2256,"")</f>
        <v>0</v>
      </c>
      <c r="BB1809" s="2">
        <f>_xlfn.XLOOKUP($A1809,Results!$A$2:$A$2256,Results!W$2:W$2256,"")</f>
        <v>0</v>
      </c>
      <c r="BC1809" s="2">
        <f>_xlfn.XLOOKUP($A1809,Results!$A$2:$A$2256,Results!X$2:X$2256,"")</f>
        <v>0</v>
      </c>
      <c r="BD1809" s="2">
        <f>_xlfn.XLOOKUP($A1809,Results!$A$2:$A$2256,Results!Y$2:Y$2256,"")</f>
        <v>0</v>
      </c>
      <c r="BE1809" s="2">
        <f>_xlfn.XLOOKUP($A1809,Results!$A$2:$A$2256,Results!Z$2:Z$2256,"")</f>
        <v>0</v>
      </c>
    </row>
    <row r="1810" spans="1:57" ht="38.25" customHeight="1" x14ac:dyDescent="0.3">
      <c r="A1810">
        <v>907487</v>
      </c>
      <c r="B1810">
        <v>281389</v>
      </c>
      <c r="C1810" t="s">
        <v>36</v>
      </c>
      <c r="D1810">
        <v>9341431319</v>
      </c>
      <c r="E1810" s="2" t="str">
        <f>VLOOKUP(F1810,'RPA Vendor Data '!F$1:$G$2418,2)</f>
        <v>GRAYBAR ELECTRIC CO. INC.</v>
      </c>
      <c r="F1810" s="2">
        <v>11471</v>
      </c>
      <c r="G1810" s="2">
        <v>1</v>
      </c>
      <c r="H1810" t="s">
        <v>5690</v>
      </c>
      <c r="I1810">
        <v>4</v>
      </c>
      <c r="J1810">
        <v>1</v>
      </c>
      <c r="K1810" t="s">
        <v>39</v>
      </c>
      <c r="L1810">
        <v>16.27</v>
      </c>
      <c r="M1810" s="9" t="s">
        <v>4021</v>
      </c>
      <c r="N1810" s="9" t="s">
        <v>5691</v>
      </c>
      <c r="O1810" t="s">
        <v>36</v>
      </c>
      <c r="P1810" t="s">
        <v>5692</v>
      </c>
      <c r="Q1810" t="s">
        <v>36</v>
      </c>
      <c r="R1810">
        <v>65.08</v>
      </c>
      <c r="S1810" s="1">
        <v>45744.272209722221</v>
      </c>
      <c r="T1810" t="s">
        <v>42</v>
      </c>
      <c r="U1810" s="1">
        <v>45744.052777777782</v>
      </c>
      <c r="V1810" t="s">
        <v>43</v>
      </c>
      <c r="W1810" t="s">
        <v>36</v>
      </c>
      <c r="X1810">
        <v>1</v>
      </c>
      <c r="Y1810" t="s">
        <v>54</v>
      </c>
      <c r="Z1810" t="s">
        <v>36</v>
      </c>
      <c r="AA1810">
        <v>16.27</v>
      </c>
      <c r="AB1810" t="s">
        <v>36</v>
      </c>
      <c r="AC1810" t="s">
        <v>55</v>
      </c>
      <c r="AD1810" t="s">
        <v>55</v>
      </c>
      <c r="AE1810" t="s">
        <v>45</v>
      </c>
      <c r="AG1810" s="18" t="s">
        <v>5693</v>
      </c>
      <c r="AH1810" s="18"/>
      <c r="AI1810" s="2" t="s">
        <v>48</v>
      </c>
      <c r="AJ1810" s="2" t="e">
        <f>VLOOKUP(A1810,'Classification Test Result'!$A$2:$D$2428,4,FALSE)</f>
        <v>#N/A</v>
      </c>
      <c r="AL1810" s="2">
        <f>_xlfn.XLOOKUP($A1810,Results!$A$2:$A$2256,Results!G$2:G$2256,"")</f>
        <v>0</v>
      </c>
      <c r="AM1810" s="2">
        <f>_xlfn.XLOOKUP($A1810,Results!$A$2:$A$2256,Results!H$2:H$2256,"")</f>
        <v>0</v>
      </c>
      <c r="AN1810" s="2">
        <f>_xlfn.XLOOKUP($A1810,Results!$A$2:$A$2256,Results!I$2:I$2256,"")</f>
        <v>0</v>
      </c>
      <c r="AO1810" s="2">
        <f>_xlfn.XLOOKUP($A1810,Results!$A$2:$A$2256,Results!J$2:J$2256,"")</f>
        <v>0</v>
      </c>
      <c r="AP1810" s="2">
        <f>_xlfn.XLOOKUP($A1810,Results!$A$2:$A$2256,Results!K$2:K$2256,"")</f>
        <v>0</v>
      </c>
      <c r="AQ1810" s="2">
        <f>_xlfn.XLOOKUP($A1810,Results!$A$2:$A$2256,Results!L$2:L$2256,"")</f>
        <v>0</v>
      </c>
      <c r="AR1810" s="2">
        <f>_xlfn.XLOOKUP($A1810,Results!$A$2:$A$2256,Results!M$2:M$2256,"")</f>
        <v>0</v>
      </c>
      <c r="AS1810" s="2">
        <f>_xlfn.XLOOKUP($A1810,Results!$A$2:$A$2256,Results!N$2:N$2256,"")</f>
        <v>0</v>
      </c>
      <c r="AT1810" s="2" t="str">
        <f>_xlfn.XLOOKUP($A1810,Results!$A$2:$A$2256,Results!O$2:O$2256,"")</f>
        <v>CROUSE HINDS</v>
      </c>
      <c r="AU1810" s="2" t="str">
        <f>_xlfn.XLOOKUP($A1810,Results!$A$2:$A$2256,Results!P$2:P$2256,"")</f>
        <v>COOPER CROUSE-HINDS DIVISION</v>
      </c>
      <c r="AV1810" s="2" t="str">
        <f>_xlfn.XLOOKUP($A1810,Results!$A$2:$A$2256,Results!Q$2:Q$2256,"")</f>
        <v>SINGLE_MATCH</v>
      </c>
      <c r="AW1810" s="2">
        <f>_xlfn.XLOOKUP($A1810,Results!$A$2:$A$2256,Results!R$2:R$2256,"")</f>
        <v>0</v>
      </c>
      <c r="AX1810" s="2">
        <f>_xlfn.XLOOKUP($A1810,Results!$A$2:$A$2256,Results!S$2:S$2256,"")</f>
        <v>0</v>
      </c>
      <c r="AY1810" s="2">
        <f>_xlfn.XLOOKUP($A1810,Results!$A$2:$A$2256,Results!T$2:T$2256,"")</f>
        <v>100</v>
      </c>
      <c r="AZ1810" s="2">
        <f>_xlfn.XLOOKUP($A1810,Results!$A$2:$A$2256,Results!U$2:U$2256,"")</f>
        <v>0</v>
      </c>
      <c r="BA1810" s="2">
        <f>_xlfn.XLOOKUP($A1810,Results!$A$2:$A$2256,Results!V$2:V$2256,"")</f>
        <v>0</v>
      </c>
      <c r="BB1810" s="2">
        <f>_xlfn.XLOOKUP($A1810,Results!$A$2:$A$2256,Results!W$2:W$2256,"")</f>
        <v>0</v>
      </c>
      <c r="BC1810" s="2">
        <f>_xlfn.XLOOKUP($A1810,Results!$A$2:$A$2256,Results!X$2:X$2256,"")</f>
        <v>31201705</v>
      </c>
      <c r="BD1810" s="2">
        <f>_xlfn.XLOOKUP($A1810,Results!$A$2:$A$2256,Results!Y$2:Y$2256,"")</f>
        <v>62</v>
      </c>
      <c r="BE1810" s="2">
        <f>_xlfn.XLOOKUP($A1810,Results!$A$2:$A$2256,Results!Z$2:Z$2256,"")</f>
        <v>0</v>
      </c>
    </row>
    <row r="1811" spans="1:57" ht="38.25" customHeight="1" x14ac:dyDescent="0.3">
      <c r="A1811">
        <v>907488</v>
      </c>
      <c r="B1811">
        <v>281869</v>
      </c>
      <c r="C1811" t="s">
        <v>36</v>
      </c>
      <c r="D1811" t="s">
        <v>5694</v>
      </c>
      <c r="E1811" s="2" t="str">
        <f>VLOOKUP(F1811,'RPA Vendor Data '!F$1:$G$2418,2)</f>
        <v>COLONY HARDWARE CORP</v>
      </c>
      <c r="F1811" s="2">
        <v>10775</v>
      </c>
      <c r="G1811" s="2">
        <v>1</v>
      </c>
      <c r="H1811" t="s">
        <v>5695</v>
      </c>
      <c r="I1811">
        <v>200</v>
      </c>
      <c r="J1811" t="s">
        <v>65</v>
      </c>
      <c r="K1811" t="s">
        <v>39</v>
      </c>
      <c r="L1811">
        <v>289.49</v>
      </c>
      <c r="M1811" s="2" t="s">
        <v>5696</v>
      </c>
      <c r="N1811" s="85" t="s">
        <v>5697</v>
      </c>
      <c r="O1811">
        <v>5154770</v>
      </c>
      <c r="P1811" t="s">
        <v>36</v>
      </c>
      <c r="Q1811" t="s">
        <v>36</v>
      </c>
      <c r="R1811">
        <v>57898</v>
      </c>
      <c r="S1811" s="1">
        <v>45744.647553553237</v>
      </c>
      <c r="T1811" t="s">
        <v>42</v>
      </c>
      <c r="U1811" s="1">
        <v>45744.428472222222</v>
      </c>
      <c r="V1811" t="s">
        <v>43</v>
      </c>
      <c r="W1811" t="s">
        <v>36</v>
      </c>
      <c r="X1811">
        <v>0</v>
      </c>
      <c r="Y1811" s="3">
        <v>201301</v>
      </c>
      <c r="Z1811" t="s">
        <v>36</v>
      </c>
      <c r="AA1811" t="s">
        <v>36</v>
      </c>
      <c r="AB1811" t="s">
        <v>36</v>
      </c>
      <c r="AC1811" t="s">
        <v>2727</v>
      </c>
      <c r="AD1811" t="s">
        <v>2727</v>
      </c>
      <c r="AE1811" t="s">
        <v>45</v>
      </c>
      <c r="AF1811" s="44" t="s">
        <v>46</v>
      </c>
      <c r="AG1811" s="18" t="s">
        <v>5698</v>
      </c>
      <c r="AI1811" s="2" t="s">
        <v>48</v>
      </c>
      <c r="AJ1811" s="2" t="e">
        <f>VLOOKUP(A1811,'Classification Test Result'!$A$2:$D$2428,4,FALSE)</f>
        <v>#N/A</v>
      </c>
      <c r="AL1811" s="2">
        <f>_xlfn.XLOOKUP($A1811,Results!$A$2:$A$2256,Results!G$2:G$2256,"")</f>
        <v>0</v>
      </c>
      <c r="AM1811" s="2">
        <f>_xlfn.XLOOKUP($A1811,Results!$A$2:$A$2256,Results!H$2:H$2256,"")</f>
        <v>0</v>
      </c>
      <c r="AN1811" s="2">
        <f>_xlfn.XLOOKUP($A1811,Results!$A$2:$A$2256,Results!I$2:I$2256,"")</f>
        <v>0</v>
      </c>
      <c r="AO1811" s="2">
        <f>_xlfn.XLOOKUP($A1811,Results!$A$2:$A$2256,Results!J$2:J$2256,"")</f>
        <v>0</v>
      </c>
      <c r="AP1811" s="2">
        <f>_xlfn.XLOOKUP($A1811,Results!$A$2:$A$2256,Results!K$2:K$2256,"")</f>
        <v>0</v>
      </c>
      <c r="AQ1811" s="2">
        <f>_xlfn.XLOOKUP($A1811,Results!$A$2:$A$2256,Results!L$2:L$2256,"")</f>
        <v>0</v>
      </c>
      <c r="AR1811" s="2">
        <f>_xlfn.XLOOKUP($A1811,Results!$A$2:$A$2256,Results!M$2:M$2256,"")</f>
        <v>0</v>
      </c>
      <c r="AS1811" s="2">
        <f>_xlfn.XLOOKUP($A1811,Results!$A$2:$A$2256,Results!N$2:N$2256,"")</f>
        <v>0</v>
      </c>
      <c r="AT1811" s="2">
        <f>_xlfn.XLOOKUP($A1811,Results!$A$2:$A$2256,Results!O$2:O$2256,"")</f>
        <v>0</v>
      </c>
      <c r="AU1811" s="2">
        <f>_xlfn.XLOOKUP($A1811,Results!$A$2:$A$2256,Results!P$2:P$2256,"")</f>
        <v>0</v>
      </c>
      <c r="AV1811" s="2">
        <f>_xlfn.XLOOKUP($A1811,Results!$A$2:$A$2256,Results!Q$2:Q$2256,"")</f>
        <v>0</v>
      </c>
      <c r="AW1811" s="2">
        <f>_xlfn.XLOOKUP($A1811,Results!$A$2:$A$2256,Results!R$2:R$2256,"")</f>
        <v>0</v>
      </c>
      <c r="AX1811" s="2">
        <f>_xlfn.XLOOKUP($A1811,Results!$A$2:$A$2256,Results!S$2:S$2256,"")</f>
        <v>0</v>
      </c>
      <c r="AY1811" s="2">
        <f>_xlfn.XLOOKUP($A1811,Results!$A$2:$A$2256,Results!T$2:T$2256,"")</f>
        <v>0</v>
      </c>
      <c r="AZ1811" s="2">
        <f>_xlfn.XLOOKUP($A1811,Results!$A$2:$A$2256,Results!U$2:U$2256,"")</f>
        <v>0</v>
      </c>
      <c r="BA1811" s="2">
        <f>_xlfn.XLOOKUP($A1811,Results!$A$2:$A$2256,Results!V$2:V$2256,"")</f>
        <v>0</v>
      </c>
      <c r="BB1811" s="2">
        <f>_xlfn.XLOOKUP($A1811,Results!$A$2:$A$2256,Results!W$2:W$2256,"")</f>
        <v>0</v>
      </c>
      <c r="BC1811" s="2">
        <f>_xlfn.XLOOKUP($A1811,Results!$A$2:$A$2256,Results!X$2:X$2256,"")</f>
        <v>0</v>
      </c>
      <c r="BD1811" s="2">
        <f>_xlfn.XLOOKUP($A1811,Results!$A$2:$A$2256,Results!Y$2:Y$2256,"")</f>
        <v>0</v>
      </c>
      <c r="BE1811" s="2">
        <f>_xlfn.XLOOKUP($A1811,Results!$A$2:$A$2256,Results!Z$2:Z$2256,"")</f>
        <v>0</v>
      </c>
    </row>
    <row r="1812" spans="1:57" ht="38.25" customHeight="1" x14ac:dyDescent="0.3">
      <c r="A1812">
        <v>907489</v>
      </c>
      <c r="B1812">
        <v>281910</v>
      </c>
      <c r="C1812" t="s">
        <v>36</v>
      </c>
      <c r="D1812">
        <v>301676212</v>
      </c>
      <c r="E1812" s="2" t="str">
        <f>VLOOKUP(F1812,'RPA Vendor Data '!F$1:$G$2418,2)</f>
        <v>MOBILE MODULAR PORT STOR</v>
      </c>
      <c r="F1812" s="2">
        <v>12324</v>
      </c>
      <c r="G1812" s="2">
        <v>1</v>
      </c>
      <c r="H1812" t="s">
        <v>5699</v>
      </c>
      <c r="I1812">
        <v>1</v>
      </c>
      <c r="J1812" t="s">
        <v>39</v>
      </c>
      <c r="K1812" t="s">
        <v>39</v>
      </c>
      <c r="L1812">
        <v>126</v>
      </c>
      <c r="M1812" s="2" t="s">
        <v>36</v>
      </c>
      <c r="N1812" s="85" t="s">
        <v>36</v>
      </c>
      <c r="O1812" t="s">
        <v>36</v>
      </c>
      <c r="P1812" t="s">
        <v>36</v>
      </c>
      <c r="Q1812" t="s">
        <v>36</v>
      </c>
      <c r="R1812">
        <v>126</v>
      </c>
      <c r="S1812" s="1">
        <v>45744.729583101849</v>
      </c>
      <c r="T1812" t="s">
        <v>42</v>
      </c>
      <c r="U1812" s="1">
        <v>45744.508333333331</v>
      </c>
      <c r="V1812" t="s">
        <v>43</v>
      </c>
      <c r="W1812" t="s">
        <v>36</v>
      </c>
      <c r="X1812">
        <v>0</v>
      </c>
      <c r="Y1812">
        <v>999</v>
      </c>
      <c r="Z1812" t="s">
        <v>36</v>
      </c>
      <c r="AA1812" t="s">
        <v>36</v>
      </c>
      <c r="AB1812" t="s">
        <v>36</v>
      </c>
      <c r="AC1812" t="s">
        <v>44</v>
      </c>
      <c r="AD1812" t="s">
        <v>44</v>
      </c>
      <c r="AE1812" t="s">
        <v>45</v>
      </c>
      <c r="AF1812" s="44">
        <v>78131806</v>
      </c>
      <c r="AG1812" s="18" t="s">
        <v>5700</v>
      </c>
      <c r="AI1812" s="2" t="s">
        <v>48</v>
      </c>
      <c r="AJ1812" s="2" t="e">
        <f>VLOOKUP(A1812,'Classification Test Result'!$A$2:$D$2428,4,FALSE)</f>
        <v>#N/A</v>
      </c>
      <c r="AL1812" s="2">
        <f>_xlfn.XLOOKUP($A1812,Results!$A$2:$A$2256,Results!G$2:G$2256,"")</f>
        <v>0</v>
      </c>
      <c r="AM1812" s="2">
        <f>_xlfn.XLOOKUP($A1812,Results!$A$2:$A$2256,Results!H$2:H$2256,"")</f>
        <v>0</v>
      </c>
      <c r="AN1812" s="2">
        <f>_xlfn.XLOOKUP($A1812,Results!$A$2:$A$2256,Results!I$2:I$2256,"")</f>
        <v>0</v>
      </c>
      <c r="AO1812" s="2">
        <f>_xlfn.XLOOKUP($A1812,Results!$A$2:$A$2256,Results!J$2:J$2256,"")</f>
        <v>0</v>
      </c>
      <c r="AP1812" s="2">
        <f>_xlfn.XLOOKUP($A1812,Results!$A$2:$A$2256,Results!K$2:K$2256,"")</f>
        <v>0</v>
      </c>
      <c r="AQ1812" s="2">
        <f>_xlfn.XLOOKUP($A1812,Results!$A$2:$A$2256,Results!L$2:L$2256,"")</f>
        <v>0</v>
      </c>
      <c r="AR1812" s="2">
        <f>_xlfn.XLOOKUP($A1812,Results!$A$2:$A$2256,Results!M$2:M$2256,"")</f>
        <v>0</v>
      </c>
      <c r="AS1812" s="2">
        <f>_xlfn.XLOOKUP($A1812,Results!$A$2:$A$2256,Results!N$2:N$2256,"")</f>
        <v>0</v>
      </c>
      <c r="AT1812" s="2">
        <f>_xlfn.XLOOKUP($A1812,Results!$A$2:$A$2256,Results!O$2:O$2256,"")</f>
        <v>0</v>
      </c>
      <c r="AU1812" s="2">
        <f>_xlfn.XLOOKUP($A1812,Results!$A$2:$A$2256,Results!P$2:P$2256,"")</f>
        <v>0</v>
      </c>
      <c r="AV1812" s="2">
        <f>_xlfn.XLOOKUP($A1812,Results!$A$2:$A$2256,Results!Q$2:Q$2256,"")</f>
        <v>0</v>
      </c>
      <c r="AW1812" s="2">
        <f>_xlfn.XLOOKUP($A1812,Results!$A$2:$A$2256,Results!R$2:R$2256,"")</f>
        <v>0</v>
      </c>
      <c r="AX1812" s="2">
        <f>_xlfn.XLOOKUP($A1812,Results!$A$2:$A$2256,Results!S$2:S$2256,"")</f>
        <v>0</v>
      </c>
      <c r="AY1812" s="2">
        <f>_xlfn.XLOOKUP($A1812,Results!$A$2:$A$2256,Results!T$2:T$2256,"")</f>
        <v>0</v>
      </c>
      <c r="AZ1812" s="2">
        <f>_xlfn.XLOOKUP($A1812,Results!$A$2:$A$2256,Results!U$2:U$2256,"")</f>
        <v>0</v>
      </c>
      <c r="BA1812" s="2">
        <f>_xlfn.XLOOKUP($A1812,Results!$A$2:$A$2256,Results!V$2:V$2256,"")</f>
        <v>0</v>
      </c>
      <c r="BB1812" s="2">
        <f>_xlfn.XLOOKUP($A1812,Results!$A$2:$A$2256,Results!W$2:W$2256,"")</f>
        <v>0</v>
      </c>
      <c r="BC1812" s="2">
        <f>_xlfn.XLOOKUP($A1812,Results!$A$2:$A$2256,Results!X$2:X$2256,"")</f>
        <v>0</v>
      </c>
      <c r="BD1812" s="2">
        <f>_xlfn.XLOOKUP($A1812,Results!$A$2:$A$2256,Results!Y$2:Y$2256,"")</f>
        <v>0</v>
      </c>
      <c r="BE1812" s="2">
        <f>_xlfn.XLOOKUP($A1812,Results!$A$2:$A$2256,Results!Z$2:Z$2256,"")</f>
        <v>0</v>
      </c>
    </row>
    <row r="1813" spans="1:57" ht="38.25" customHeight="1" x14ac:dyDescent="0.3">
      <c r="A1813">
        <v>907490</v>
      </c>
      <c r="B1813">
        <v>281580</v>
      </c>
      <c r="C1813" t="s">
        <v>36</v>
      </c>
      <c r="D1813">
        <v>5331868701</v>
      </c>
      <c r="E1813" s="2" t="str">
        <f>VLOOKUP(F1813,'RPA Vendor Data '!F$1:$G$2418,2)</f>
        <v>SIEMENS INDUSTRY INC</v>
      </c>
      <c r="F1813" s="2">
        <v>13073</v>
      </c>
      <c r="G1813" s="2">
        <v>1</v>
      </c>
      <c r="H1813" t="s">
        <v>5701</v>
      </c>
      <c r="I1813">
        <v>66</v>
      </c>
      <c r="J1813" t="s">
        <v>5702</v>
      </c>
      <c r="K1813" t="s">
        <v>39</v>
      </c>
      <c r="L1813">
        <v>5970.44</v>
      </c>
      <c r="M1813" s="2" t="s">
        <v>5703</v>
      </c>
      <c r="N1813" s="2" t="s">
        <v>5704</v>
      </c>
      <c r="O1813" t="s">
        <v>5704</v>
      </c>
      <c r="P1813" t="s">
        <v>36</v>
      </c>
      <c r="Q1813" t="s">
        <v>36</v>
      </c>
      <c r="R1813">
        <v>394049.04</v>
      </c>
      <c r="S1813" s="1">
        <v>45744.459550115738</v>
      </c>
      <c r="T1813" t="s">
        <v>42</v>
      </c>
      <c r="U1813" s="1">
        <v>45744.24722222222</v>
      </c>
      <c r="V1813" t="s">
        <v>43</v>
      </c>
      <c r="W1813" t="s">
        <v>36</v>
      </c>
      <c r="X1813">
        <v>1</v>
      </c>
      <c r="Y1813" t="s">
        <v>525</v>
      </c>
      <c r="Z1813" t="s">
        <v>36</v>
      </c>
      <c r="AA1813">
        <v>5970.44</v>
      </c>
      <c r="AB1813" t="s">
        <v>36</v>
      </c>
      <c r="AC1813" t="s">
        <v>49</v>
      </c>
      <c r="AD1813" t="s">
        <v>49</v>
      </c>
      <c r="AE1813" t="s">
        <v>45</v>
      </c>
      <c r="AG1813" s="18" t="s">
        <v>5705</v>
      </c>
      <c r="AH1813" s="18"/>
      <c r="AI1813" s="2" t="s">
        <v>48</v>
      </c>
      <c r="AJ1813" s="2" t="e">
        <f>VLOOKUP(A1813,'Classification Test Result'!$A$2:$D$2428,4,FALSE)</f>
        <v>#N/A</v>
      </c>
      <c r="AL1813" s="2">
        <f>_xlfn.XLOOKUP($A1813,Results!$A$2:$A$2256,Results!G$2:G$2256,"")</f>
        <v>0</v>
      </c>
      <c r="AM1813" s="2">
        <f>_xlfn.XLOOKUP($A1813,Results!$A$2:$A$2256,Results!H$2:H$2256,"")</f>
        <v>0</v>
      </c>
      <c r="AN1813" s="2">
        <f>_xlfn.XLOOKUP($A1813,Results!$A$2:$A$2256,Results!I$2:I$2256,"")</f>
        <v>0</v>
      </c>
      <c r="AO1813" s="2">
        <f>_xlfn.XLOOKUP($A1813,Results!$A$2:$A$2256,Results!J$2:J$2256,"")</f>
        <v>0</v>
      </c>
      <c r="AP1813" s="2">
        <f>_xlfn.XLOOKUP($A1813,Results!$A$2:$A$2256,Results!K$2:K$2256,"")</f>
        <v>0</v>
      </c>
      <c r="AQ1813" s="2">
        <f>_xlfn.XLOOKUP($A1813,Results!$A$2:$A$2256,Results!L$2:L$2256,"")</f>
        <v>0</v>
      </c>
      <c r="AR1813" s="2">
        <f>_xlfn.XLOOKUP($A1813,Results!$A$2:$A$2256,Results!M$2:M$2256,"")</f>
        <v>0</v>
      </c>
      <c r="AS1813" s="2">
        <f>_xlfn.XLOOKUP($A1813,Results!$A$2:$A$2256,Results!N$2:N$2256,"")</f>
        <v>0</v>
      </c>
      <c r="AT1813" s="2">
        <f>_xlfn.XLOOKUP($A1813,Results!$A$2:$A$2256,Results!O$2:O$2256,"")</f>
        <v>0</v>
      </c>
      <c r="AU1813" s="2">
        <f>_xlfn.XLOOKUP($A1813,Results!$A$2:$A$2256,Results!P$2:P$2256,"")</f>
        <v>0</v>
      </c>
      <c r="AV1813" s="2">
        <f>_xlfn.XLOOKUP($A1813,Results!$A$2:$A$2256,Results!Q$2:Q$2256,"")</f>
        <v>0</v>
      </c>
      <c r="AW1813" s="2">
        <f>_xlfn.XLOOKUP($A1813,Results!$A$2:$A$2256,Results!R$2:R$2256,"")</f>
        <v>0</v>
      </c>
      <c r="AX1813" s="2">
        <f>_xlfn.XLOOKUP($A1813,Results!$A$2:$A$2256,Results!S$2:S$2256,"")</f>
        <v>0</v>
      </c>
      <c r="AY1813" s="2">
        <f>_xlfn.XLOOKUP($A1813,Results!$A$2:$A$2256,Results!T$2:T$2256,"")</f>
        <v>0</v>
      </c>
      <c r="AZ1813" s="2">
        <f>_xlfn.XLOOKUP($A1813,Results!$A$2:$A$2256,Results!U$2:U$2256,"")</f>
        <v>0</v>
      </c>
      <c r="BA1813" s="2">
        <f>_xlfn.XLOOKUP($A1813,Results!$A$2:$A$2256,Results!V$2:V$2256,"")</f>
        <v>0</v>
      </c>
      <c r="BB1813" s="2">
        <f>_xlfn.XLOOKUP($A1813,Results!$A$2:$A$2256,Results!W$2:W$2256,"")</f>
        <v>0</v>
      </c>
      <c r="BC1813" s="2">
        <f>_xlfn.XLOOKUP($A1813,Results!$A$2:$A$2256,Results!X$2:X$2256,"")</f>
        <v>0</v>
      </c>
      <c r="BD1813" s="2">
        <f>_xlfn.XLOOKUP($A1813,Results!$A$2:$A$2256,Results!Y$2:Y$2256,"")</f>
        <v>0</v>
      </c>
      <c r="BE1813" s="2">
        <f>_xlfn.XLOOKUP($A1813,Results!$A$2:$A$2256,Results!Z$2:Z$2256,"")</f>
        <v>0</v>
      </c>
    </row>
    <row r="1814" spans="1:57" ht="38.25" customHeight="1" x14ac:dyDescent="0.3">
      <c r="A1814">
        <v>907491</v>
      </c>
      <c r="B1814">
        <v>281586</v>
      </c>
      <c r="C1814" t="s">
        <v>36</v>
      </c>
      <c r="D1814">
        <v>5331868702</v>
      </c>
      <c r="E1814" s="2" t="str">
        <f>VLOOKUP(F1814,'RPA Vendor Data '!F$1:$G$2418,2)</f>
        <v>SIEMENS INDUSTRY INC</v>
      </c>
      <c r="F1814" s="2">
        <v>13073</v>
      </c>
      <c r="G1814" s="2">
        <v>1</v>
      </c>
      <c r="H1814" t="s">
        <v>5701</v>
      </c>
      <c r="I1814">
        <v>66</v>
      </c>
      <c r="J1814" t="s">
        <v>5702</v>
      </c>
      <c r="K1814" t="s">
        <v>39</v>
      </c>
      <c r="L1814">
        <v>5970.44</v>
      </c>
      <c r="M1814" s="2" t="s">
        <v>5703</v>
      </c>
      <c r="N1814" s="2" t="s">
        <v>5704</v>
      </c>
      <c r="O1814" t="s">
        <v>5704</v>
      </c>
      <c r="P1814" t="s">
        <v>36</v>
      </c>
      <c r="Q1814" t="s">
        <v>36</v>
      </c>
      <c r="R1814">
        <v>394049.04</v>
      </c>
      <c r="S1814" s="1">
        <v>45744.45931820602</v>
      </c>
      <c r="T1814" t="s">
        <v>42</v>
      </c>
      <c r="U1814" s="1">
        <v>45744.249305555553</v>
      </c>
      <c r="V1814" t="s">
        <v>43</v>
      </c>
      <c r="W1814" t="s">
        <v>36</v>
      </c>
      <c r="X1814">
        <v>11</v>
      </c>
      <c r="Y1814" t="s">
        <v>525</v>
      </c>
      <c r="Z1814" t="s">
        <v>36</v>
      </c>
      <c r="AA1814">
        <v>5970.44</v>
      </c>
      <c r="AB1814" t="s">
        <v>36</v>
      </c>
      <c r="AC1814" t="s">
        <v>49</v>
      </c>
      <c r="AD1814" t="s">
        <v>49</v>
      </c>
      <c r="AE1814" t="s">
        <v>45</v>
      </c>
      <c r="AG1814" s="18" t="s">
        <v>5705</v>
      </c>
      <c r="AH1814" s="18"/>
      <c r="AI1814" s="2" t="s">
        <v>48</v>
      </c>
      <c r="AJ1814" s="2" t="e">
        <f>VLOOKUP(A1814,'Classification Test Result'!$A$2:$D$2428,4,FALSE)</f>
        <v>#N/A</v>
      </c>
      <c r="AL1814" s="2">
        <f>_xlfn.XLOOKUP($A1814,Results!$A$2:$A$2256,Results!G$2:G$2256,"")</f>
        <v>0</v>
      </c>
      <c r="AM1814" s="2">
        <f>_xlfn.XLOOKUP($A1814,Results!$A$2:$A$2256,Results!H$2:H$2256,"")</f>
        <v>0</v>
      </c>
      <c r="AN1814" s="2">
        <f>_xlfn.XLOOKUP($A1814,Results!$A$2:$A$2256,Results!I$2:I$2256,"")</f>
        <v>0</v>
      </c>
      <c r="AO1814" s="2">
        <f>_xlfn.XLOOKUP($A1814,Results!$A$2:$A$2256,Results!J$2:J$2256,"")</f>
        <v>0</v>
      </c>
      <c r="AP1814" s="2">
        <f>_xlfn.XLOOKUP($A1814,Results!$A$2:$A$2256,Results!K$2:K$2256,"")</f>
        <v>0</v>
      </c>
      <c r="AQ1814" s="2">
        <f>_xlfn.XLOOKUP($A1814,Results!$A$2:$A$2256,Results!L$2:L$2256,"")</f>
        <v>0</v>
      </c>
      <c r="AR1814" s="2">
        <f>_xlfn.XLOOKUP($A1814,Results!$A$2:$A$2256,Results!M$2:M$2256,"")</f>
        <v>0</v>
      </c>
      <c r="AS1814" s="2">
        <f>_xlfn.XLOOKUP($A1814,Results!$A$2:$A$2256,Results!N$2:N$2256,"")</f>
        <v>0</v>
      </c>
      <c r="AT1814" s="2">
        <f>_xlfn.XLOOKUP($A1814,Results!$A$2:$A$2256,Results!O$2:O$2256,"")</f>
        <v>0</v>
      </c>
      <c r="AU1814" s="2">
        <f>_xlfn.XLOOKUP($A1814,Results!$A$2:$A$2256,Results!P$2:P$2256,"")</f>
        <v>0</v>
      </c>
      <c r="AV1814" s="2">
        <f>_xlfn.XLOOKUP($A1814,Results!$A$2:$A$2256,Results!Q$2:Q$2256,"")</f>
        <v>0</v>
      </c>
      <c r="AW1814" s="2">
        <f>_xlfn.XLOOKUP($A1814,Results!$A$2:$A$2256,Results!R$2:R$2256,"")</f>
        <v>0</v>
      </c>
      <c r="AX1814" s="2">
        <f>_xlfn.XLOOKUP($A1814,Results!$A$2:$A$2256,Results!S$2:S$2256,"")</f>
        <v>0</v>
      </c>
      <c r="AY1814" s="2">
        <f>_xlfn.XLOOKUP($A1814,Results!$A$2:$A$2256,Results!T$2:T$2256,"")</f>
        <v>0</v>
      </c>
      <c r="AZ1814" s="2">
        <f>_xlfn.XLOOKUP($A1814,Results!$A$2:$A$2256,Results!U$2:U$2256,"")</f>
        <v>0</v>
      </c>
      <c r="BA1814" s="2">
        <f>_xlfn.XLOOKUP($A1814,Results!$A$2:$A$2256,Results!V$2:V$2256,"")</f>
        <v>0</v>
      </c>
      <c r="BB1814" s="2">
        <f>_xlfn.XLOOKUP($A1814,Results!$A$2:$A$2256,Results!W$2:W$2256,"")</f>
        <v>0</v>
      </c>
      <c r="BC1814" s="2">
        <f>_xlfn.XLOOKUP($A1814,Results!$A$2:$A$2256,Results!X$2:X$2256,"")</f>
        <v>0</v>
      </c>
      <c r="BD1814" s="2">
        <f>_xlfn.XLOOKUP($A1814,Results!$A$2:$A$2256,Results!Y$2:Y$2256,"")</f>
        <v>0</v>
      </c>
      <c r="BE1814" s="2">
        <f>_xlfn.XLOOKUP($A1814,Results!$A$2:$A$2256,Results!Z$2:Z$2256,"")</f>
        <v>0</v>
      </c>
    </row>
    <row r="1815" spans="1:57" ht="38.25" customHeight="1" x14ac:dyDescent="0.3">
      <c r="A1815">
        <v>907492</v>
      </c>
      <c r="B1815">
        <v>281291</v>
      </c>
      <c r="C1815" t="s">
        <v>36</v>
      </c>
      <c r="D1815">
        <v>5331868700</v>
      </c>
      <c r="E1815" s="2" t="str">
        <f>VLOOKUP(F1815,'RPA Vendor Data '!F$1:$G$2418,2)</f>
        <v>SIEMENS INDUSTRY INC</v>
      </c>
      <c r="F1815" s="2">
        <v>13073</v>
      </c>
      <c r="G1815" s="2">
        <v>1</v>
      </c>
      <c r="H1815" t="s">
        <v>5701</v>
      </c>
      <c r="I1815">
        <v>40</v>
      </c>
      <c r="J1815" t="s">
        <v>5702</v>
      </c>
      <c r="K1815" t="s">
        <v>39</v>
      </c>
      <c r="L1815">
        <v>5970.44</v>
      </c>
      <c r="M1815" s="2" t="s">
        <v>5703</v>
      </c>
      <c r="N1815" s="2" t="s">
        <v>5704</v>
      </c>
      <c r="O1815" t="s">
        <v>5704</v>
      </c>
      <c r="P1815" t="s">
        <v>36</v>
      </c>
      <c r="Q1815" t="s">
        <v>36</v>
      </c>
      <c r="R1815">
        <v>238817.6</v>
      </c>
      <c r="S1815" s="1">
        <v>45744.104334571763</v>
      </c>
      <c r="T1815" t="s">
        <v>42</v>
      </c>
      <c r="U1815" s="1">
        <v>45743.875</v>
      </c>
      <c r="V1815" t="s">
        <v>43</v>
      </c>
      <c r="W1815" t="s">
        <v>36</v>
      </c>
      <c r="X1815">
        <v>1</v>
      </c>
      <c r="Y1815" t="s">
        <v>525</v>
      </c>
      <c r="Z1815" t="s">
        <v>36</v>
      </c>
      <c r="AA1815">
        <v>5970.44</v>
      </c>
      <c r="AB1815" t="s">
        <v>36</v>
      </c>
      <c r="AC1815" t="s">
        <v>49</v>
      </c>
      <c r="AD1815" t="s">
        <v>49</v>
      </c>
      <c r="AE1815" t="s">
        <v>45</v>
      </c>
      <c r="AG1815" s="18" t="s">
        <v>5705</v>
      </c>
      <c r="AH1815" s="18"/>
      <c r="AI1815" s="2" t="s">
        <v>48</v>
      </c>
      <c r="AJ1815" s="2" t="e">
        <f>VLOOKUP(A1815,'Classification Test Result'!$A$2:$D$2428,4,FALSE)</f>
        <v>#N/A</v>
      </c>
      <c r="AL1815" s="2">
        <f>_xlfn.XLOOKUP($A1815,Results!$A$2:$A$2256,Results!G$2:G$2256,"")</f>
        <v>0</v>
      </c>
      <c r="AM1815" s="2">
        <f>_xlfn.XLOOKUP($A1815,Results!$A$2:$A$2256,Results!H$2:H$2256,"")</f>
        <v>0</v>
      </c>
      <c r="AN1815" s="2">
        <f>_xlfn.XLOOKUP($A1815,Results!$A$2:$A$2256,Results!I$2:I$2256,"")</f>
        <v>0</v>
      </c>
      <c r="AO1815" s="2">
        <f>_xlfn.XLOOKUP($A1815,Results!$A$2:$A$2256,Results!J$2:J$2256,"")</f>
        <v>0</v>
      </c>
      <c r="AP1815" s="2">
        <f>_xlfn.XLOOKUP($A1815,Results!$A$2:$A$2256,Results!K$2:K$2256,"")</f>
        <v>0</v>
      </c>
      <c r="AQ1815" s="2">
        <f>_xlfn.XLOOKUP($A1815,Results!$A$2:$A$2256,Results!L$2:L$2256,"")</f>
        <v>0</v>
      </c>
      <c r="AR1815" s="2">
        <f>_xlfn.XLOOKUP($A1815,Results!$A$2:$A$2256,Results!M$2:M$2256,"")</f>
        <v>0</v>
      </c>
      <c r="AS1815" s="2">
        <f>_xlfn.XLOOKUP($A1815,Results!$A$2:$A$2256,Results!N$2:N$2256,"")</f>
        <v>0</v>
      </c>
      <c r="AT1815" s="2">
        <f>_xlfn.XLOOKUP($A1815,Results!$A$2:$A$2256,Results!O$2:O$2256,"")</f>
        <v>0</v>
      </c>
      <c r="AU1815" s="2">
        <f>_xlfn.XLOOKUP($A1815,Results!$A$2:$A$2256,Results!P$2:P$2256,"")</f>
        <v>0</v>
      </c>
      <c r="AV1815" s="2">
        <f>_xlfn.XLOOKUP($A1815,Results!$A$2:$A$2256,Results!Q$2:Q$2256,"")</f>
        <v>0</v>
      </c>
      <c r="AW1815" s="2">
        <f>_xlfn.XLOOKUP($A1815,Results!$A$2:$A$2256,Results!R$2:R$2256,"")</f>
        <v>0</v>
      </c>
      <c r="AX1815" s="2">
        <f>_xlfn.XLOOKUP($A1815,Results!$A$2:$A$2256,Results!S$2:S$2256,"")</f>
        <v>0</v>
      </c>
      <c r="AY1815" s="2">
        <f>_xlfn.XLOOKUP($A1815,Results!$A$2:$A$2256,Results!T$2:T$2256,"")</f>
        <v>0</v>
      </c>
      <c r="AZ1815" s="2">
        <f>_xlfn.XLOOKUP($A1815,Results!$A$2:$A$2256,Results!U$2:U$2256,"")</f>
        <v>0</v>
      </c>
      <c r="BA1815" s="2">
        <f>_xlfn.XLOOKUP($A1815,Results!$A$2:$A$2256,Results!V$2:V$2256,"")</f>
        <v>0</v>
      </c>
      <c r="BB1815" s="2">
        <f>_xlfn.XLOOKUP($A1815,Results!$A$2:$A$2256,Results!W$2:W$2256,"")</f>
        <v>0</v>
      </c>
      <c r="BC1815" s="2">
        <f>_xlfn.XLOOKUP($A1815,Results!$A$2:$A$2256,Results!X$2:X$2256,"")</f>
        <v>0</v>
      </c>
      <c r="BD1815" s="2">
        <f>_xlfn.XLOOKUP($A1815,Results!$A$2:$A$2256,Results!Y$2:Y$2256,"")</f>
        <v>0</v>
      </c>
      <c r="BE1815" s="2">
        <f>_xlfn.XLOOKUP($A1815,Results!$A$2:$A$2256,Results!Z$2:Z$2256,"")</f>
        <v>0</v>
      </c>
    </row>
    <row r="1816" spans="1:57" ht="38.25" customHeight="1" x14ac:dyDescent="0.3">
      <c r="A1816">
        <v>907493</v>
      </c>
      <c r="B1816">
        <v>281290</v>
      </c>
      <c r="C1816" t="s">
        <v>36</v>
      </c>
      <c r="D1816">
        <v>5331868699</v>
      </c>
      <c r="E1816" s="2" t="str">
        <f>VLOOKUP(F1816,'RPA Vendor Data '!F$1:$G$2418,2)</f>
        <v>SIEMENS INDUSTRY INC</v>
      </c>
      <c r="F1816" s="2">
        <v>13073</v>
      </c>
      <c r="G1816" s="2">
        <v>1</v>
      </c>
      <c r="H1816" t="s">
        <v>5701</v>
      </c>
      <c r="I1816">
        <v>40</v>
      </c>
      <c r="J1816" t="s">
        <v>5702</v>
      </c>
      <c r="K1816" t="s">
        <v>39</v>
      </c>
      <c r="L1816">
        <v>5970.44</v>
      </c>
      <c r="M1816" s="2" t="s">
        <v>5703</v>
      </c>
      <c r="N1816" s="2" t="s">
        <v>5704</v>
      </c>
      <c r="O1816" t="s">
        <v>5704</v>
      </c>
      <c r="P1816" t="s">
        <v>36</v>
      </c>
      <c r="Q1816" t="s">
        <v>36</v>
      </c>
      <c r="R1816">
        <v>238817.6</v>
      </c>
      <c r="S1816" s="1">
        <v>45744.083573645832</v>
      </c>
      <c r="T1816" t="s">
        <v>42</v>
      </c>
      <c r="U1816" s="1">
        <v>45743.874305555553</v>
      </c>
      <c r="V1816" t="s">
        <v>43</v>
      </c>
      <c r="W1816" t="s">
        <v>36</v>
      </c>
      <c r="X1816">
        <v>1</v>
      </c>
      <c r="Y1816" t="s">
        <v>525</v>
      </c>
      <c r="Z1816" t="s">
        <v>36</v>
      </c>
      <c r="AA1816">
        <v>5970.44</v>
      </c>
      <c r="AB1816" t="s">
        <v>36</v>
      </c>
      <c r="AC1816" t="s">
        <v>49</v>
      </c>
      <c r="AD1816" t="s">
        <v>49</v>
      </c>
      <c r="AE1816" t="s">
        <v>45</v>
      </c>
      <c r="AG1816" s="18" t="s">
        <v>5705</v>
      </c>
      <c r="AH1816" s="18"/>
      <c r="AI1816" s="2" t="s">
        <v>48</v>
      </c>
      <c r="AJ1816" s="2" t="e">
        <f>VLOOKUP(A1816,'Classification Test Result'!$A$2:$D$2428,4,FALSE)</f>
        <v>#N/A</v>
      </c>
      <c r="AL1816" s="2">
        <f>_xlfn.XLOOKUP($A1816,Results!$A$2:$A$2256,Results!G$2:G$2256,"")</f>
        <v>0</v>
      </c>
      <c r="AM1816" s="2">
        <f>_xlfn.XLOOKUP($A1816,Results!$A$2:$A$2256,Results!H$2:H$2256,"")</f>
        <v>0</v>
      </c>
      <c r="AN1816" s="2">
        <f>_xlfn.XLOOKUP($A1816,Results!$A$2:$A$2256,Results!I$2:I$2256,"")</f>
        <v>0</v>
      </c>
      <c r="AO1816" s="2">
        <f>_xlfn.XLOOKUP($A1816,Results!$A$2:$A$2256,Results!J$2:J$2256,"")</f>
        <v>0</v>
      </c>
      <c r="AP1816" s="2">
        <f>_xlfn.XLOOKUP($A1816,Results!$A$2:$A$2256,Results!K$2:K$2256,"")</f>
        <v>0</v>
      </c>
      <c r="AQ1816" s="2">
        <f>_xlfn.XLOOKUP($A1816,Results!$A$2:$A$2256,Results!L$2:L$2256,"")</f>
        <v>0</v>
      </c>
      <c r="AR1816" s="2">
        <f>_xlfn.XLOOKUP($A1816,Results!$A$2:$A$2256,Results!M$2:M$2256,"")</f>
        <v>0</v>
      </c>
      <c r="AS1816" s="2">
        <f>_xlfn.XLOOKUP($A1816,Results!$A$2:$A$2256,Results!N$2:N$2256,"")</f>
        <v>0</v>
      </c>
      <c r="AT1816" s="2">
        <f>_xlfn.XLOOKUP($A1816,Results!$A$2:$A$2256,Results!O$2:O$2256,"")</f>
        <v>0</v>
      </c>
      <c r="AU1816" s="2">
        <f>_xlfn.XLOOKUP($A1816,Results!$A$2:$A$2256,Results!P$2:P$2256,"")</f>
        <v>0</v>
      </c>
      <c r="AV1816" s="2">
        <f>_xlfn.XLOOKUP($A1816,Results!$A$2:$A$2256,Results!Q$2:Q$2256,"")</f>
        <v>0</v>
      </c>
      <c r="AW1816" s="2">
        <f>_xlfn.XLOOKUP($A1816,Results!$A$2:$A$2256,Results!R$2:R$2256,"")</f>
        <v>0</v>
      </c>
      <c r="AX1816" s="2">
        <f>_xlfn.XLOOKUP($A1816,Results!$A$2:$A$2256,Results!S$2:S$2256,"")</f>
        <v>0</v>
      </c>
      <c r="AY1816" s="2">
        <f>_xlfn.XLOOKUP($A1816,Results!$A$2:$A$2256,Results!T$2:T$2256,"")</f>
        <v>0</v>
      </c>
      <c r="AZ1816" s="2">
        <f>_xlfn.XLOOKUP($A1816,Results!$A$2:$A$2256,Results!U$2:U$2256,"")</f>
        <v>0</v>
      </c>
      <c r="BA1816" s="2">
        <f>_xlfn.XLOOKUP($A1816,Results!$A$2:$A$2256,Results!V$2:V$2256,"")</f>
        <v>0</v>
      </c>
      <c r="BB1816" s="2">
        <f>_xlfn.XLOOKUP($A1816,Results!$A$2:$A$2256,Results!W$2:W$2256,"")</f>
        <v>0</v>
      </c>
      <c r="BC1816" s="2">
        <f>_xlfn.XLOOKUP($A1816,Results!$A$2:$A$2256,Results!X$2:X$2256,"")</f>
        <v>0</v>
      </c>
      <c r="BD1816" s="2">
        <f>_xlfn.XLOOKUP($A1816,Results!$A$2:$A$2256,Results!Y$2:Y$2256,"")</f>
        <v>0</v>
      </c>
      <c r="BE1816" s="2">
        <f>_xlfn.XLOOKUP($A1816,Results!$A$2:$A$2256,Results!Z$2:Z$2256,"")</f>
        <v>0</v>
      </c>
    </row>
    <row r="1817" spans="1:57" ht="38.25" customHeight="1" x14ac:dyDescent="0.3">
      <c r="A1817">
        <v>907494</v>
      </c>
      <c r="B1817">
        <v>281503</v>
      </c>
      <c r="C1817" t="s">
        <v>36</v>
      </c>
      <c r="D1817">
        <v>86168543</v>
      </c>
      <c r="E1817" s="2" t="str">
        <f>VLOOKUP(F1817,'RPA Vendor Data '!F$1:$G$2418,2)</f>
        <v>WEST PENN WIRE</v>
      </c>
      <c r="F1817" s="2">
        <v>13598</v>
      </c>
      <c r="G1817" s="2">
        <v>1</v>
      </c>
      <c r="H1817" t="s">
        <v>5706</v>
      </c>
      <c r="I1817">
        <v>2</v>
      </c>
      <c r="J1817" t="s">
        <v>65</v>
      </c>
      <c r="K1817" t="s">
        <v>39</v>
      </c>
      <c r="L1817">
        <v>799</v>
      </c>
      <c r="M1817" s="2" t="s">
        <v>5707</v>
      </c>
      <c r="N1817" s="9" t="s">
        <v>5708</v>
      </c>
      <c r="O1817" t="s">
        <v>36</v>
      </c>
      <c r="P1817" t="s">
        <v>36</v>
      </c>
      <c r="Q1817" t="s">
        <v>36</v>
      </c>
      <c r="R1817">
        <v>1598</v>
      </c>
      <c r="S1817" s="1">
        <v>45744.396399618046</v>
      </c>
      <c r="T1817" t="s">
        <v>42</v>
      </c>
      <c r="U1817" s="1">
        <v>45744.186111111107</v>
      </c>
      <c r="V1817" t="s">
        <v>43</v>
      </c>
      <c r="W1817" t="s">
        <v>36</v>
      </c>
      <c r="X1817">
        <v>0</v>
      </c>
      <c r="Y1817" t="s">
        <v>5709</v>
      </c>
      <c r="Z1817" t="s">
        <v>36</v>
      </c>
      <c r="AA1817">
        <v>0.79900000000000004</v>
      </c>
      <c r="AB1817" t="s">
        <v>36</v>
      </c>
      <c r="AC1817" t="s">
        <v>5710</v>
      </c>
      <c r="AD1817" t="s">
        <v>5710</v>
      </c>
      <c r="AE1817" t="s">
        <v>45</v>
      </c>
      <c r="AG1817" s="18" t="s">
        <v>5711</v>
      </c>
      <c r="AH1817" s="18"/>
      <c r="AI1817" s="2" t="s">
        <v>48</v>
      </c>
      <c r="AJ1817" s="2" t="e">
        <f>VLOOKUP(A1817,'Classification Test Result'!$A$2:$D$2428,4,FALSE)</f>
        <v>#N/A</v>
      </c>
      <c r="AL1817" s="2">
        <f>_xlfn.XLOOKUP($A1817,Results!$A$2:$A$2256,Results!G$2:G$2256,"")</f>
        <v>0</v>
      </c>
      <c r="AM1817" s="2">
        <f>_xlfn.XLOOKUP($A1817,Results!$A$2:$A$2256,Results!H$2:H$2256,"")</f>
        <v>0</v>
      </c>
      <c r="AN1817" s="2">
        <f>_xlfn.XLOOKUP($A1817,Results!$A$2:$A$2256,Results!I$2:I$2256,"")</f>
        <v>0</v>
      </c>
      <c r="AO1817" s="2">
        <f>_xlfn.XLOOKUP($A1817,Results!$A$2:$A$2256,Results!J$2:J$2256,"")</f>
        <v>0</v>
      </c>
      <c r="AP1817" s="2">
        <f>_xlfn.XLOOKUP($A1817,Results!$A$2:$A$2256,Results!K$2:K$2256,"")</f>
        <v>0</v>
      </c>
      <c r="AQ1817" s="2">
        <f>_xlfn.XLOOKUP($A1817,Results!$A$2:$A$2256,Results!L$2:L$2256,"")</f>
        <v>0</v>
      </c>
      <c r="AR1817" s="2">
        <f>_xlfn.XLOOKUP($A1817,Results!$A$2:$A$2256,Results!M$2:M$2256,"")</f>
        <v>0</v>
      </c>
      <c r="AS1817" s="2">
        <f>_xlfn.XLOOKUP($A1817,Results!$A$2:$A$2256,Results!N$2:N$2256,"")</f>
        <v>0</v>
      </c>
      <c r="AT1817" s="2">
        <f>_xlfn.XLOOKUP($A1817,Results!$A$2:$A$2256,Results!O$2:O$2256,"")</f>
        <v>0</v>
      </c>
      <c r="AU1817" s="2">
        <f>_xlfn.XLOOKUP($A1817,Results!$A$2:$A$2256,Results!P$2:P$2256,"")</f>
        <v>0</v>
      </c>
      <c r="AV1817" s="2">
        <f>_xlfn.XLOOKUP($A1817,Results!$A$2:$A$2256,Results!Q$2:Q$2256,"")</f>
        <v>0</v>
      </c>
      <c r="AW1817" s="2">
        <f>_xlfn.XLOOKUP($A1817,Results!$A$2:$A$2256,Results!R$2:R$2256,"")</f>
        <v>0</v>
      </c>
      <c r="AX1817" s="2">
        <f>_xlfn.XLOOKUP($A1817,Results!$A$2:$A$2256,Results!S$2:S$2256,"")</f>
        <v>0</v>
      </c>
      <c r="AY1817" s="2">
        <f>_xlfn.XLOOKUP($A1817,Results!$A$2:$A$2256,Results!T$2:T$2256,"")</f>
        <v>0</v>
      </c>
      <c r="AZ1817" s="2">
        <f>_xlfn.XLOOKUP($A1817,Results!$A$2:$A$2256,Results!U$2:U$2256,"")</f>
        <v>0</v>
      </c>
      <c r="BA1817" s="2">
        <f>_xlfn.XLOOKUP($A1817,Results!$A$2:$A$2256,Results!V$2:V$2256,"")</f>
        <v>0</v>
      </c>
      <c r="BB1817" s="2">
        <f>_xlfn.XLOOKUP($A1817,Results!$A$2:$A$2256,Results!W$2:W$2256,"")</f>
        <v>0</v>
      </c>
      <c r="BC1817" s="2">
        <f>_xlfn.XLOOKUP($A1817,Results!$A$2:$A$2256,Results!X$2:X$2256,"")</f>
        <v>0</v>
      </c>
      <c r="BD1817" s="2">
        <f>_xlfn.XLOOKUP($A1817,Results!$A$2:$A$2256,Results!Y$2:Y$2256,"")</f>
        <v>0</v>
      </c>
      <c r="BE1817" s="2">
        <f>_xlfn.XLOOKUP($A1817,Results!$A$2:$A$2256,Results!Z$2:Z$2256,"")</f>
        <v>0</v>
      </c>
    </row>
    <row r="1818" spans="1:57" ht="38.25" customHeight="1" x14ac:dyDescent="0.3">
      <c r="A1818">
        <v>907495</v>
      </c>
      <c r="B1818">
        <v>281886</v>
      </c>
      <c r="C1818" t="s">
        <v>36</v>
      </c>
      <c r="D1818" t="s">
        <v>591</v>
      </c>
      <c r="E1818" s="2" t="str">
        <f>VLOOKUP(F1818,'RPA Vendor Data '!F$1:$G$2418,2)</f>
        <v>DOMINION ELECTRIC SUPPLY</v>
      </c>
      <c r="F1818" s="2">
        <v>11048</v>
      </c>
      <c r="G1818" s="2">
        <v>25</v>
      </c>
      <c r="H1818" t="s">
        <v>5713</v>
      </c>
      <c r="I1818">
        <v>25</v>
      </c>
      <c r="J1818" t="s">
        <v>389</v>
      </c>
      <c r="K1818" t="s">
        <v>58</v>
      </c>
      <c r="L1818">
        <v>156.97</v>
      </c>
      <c r="M1818" s="2" t="s">
        <v>5714</v>
      </c>
      <c r="N1818" s="2" t="s">
        <v>5715</v>
      </c>
      <c r="O1818" t="s">
        <v>5716</v>
      </c>
      <c r="P1818" t="s">
        <v>36</v>
      </c>
      <c r="Q1818" t="s">
        <v>36</v>
      </c>
      <c r="R1818">
        <v>39.24</v>
      </c>
      <c r="S1818" s="1">
        <v>45744.667912500001</v>
      </c>
      <c r="T1818" t="s">
        <v>42</v>
      </c>
      <c r="U1818" s="1">
        <v>45744.448611111111</v>
      </c>
      <c r="V1818" t="s">
        <v>43</v>
      </c>
      <c r="W1818" t="s">
        <v>36</v>
      </c>
      <c r="X1818">
        <v>25</v>
      </c>
      <c r="Y1818" t="s">
        <v>54</v>
      </c>
      <c r="Z1818" t="s">
        <v>36</v>
      </c>
      <c r="AA1818">
        <v>156.97</v>
      </c>
      <c r="AB1818" t="s">
        <v>36</v>
      </c>
      <c r="AC1818" t="s">
        <v>49</v>
      </c>
      <c r="AD1818" t="s">
        <v>49</v>
      </c>
      <c r="AE1818" t="s">
        <v>45</v>
      </c>
      <c r="AG1818" s="18" t="s">
        <v>5717</v>
      </c>
      <c r="AH1818" s="18"/>
      <c r="AI1818" s="2" t="s">
        <v>48</v>
      </c>
      <c r="AJ1818" s="2" t="e">
        <f>VLOOKUP(A1818,'Classification Test Result'!$A$2:$D$2428,4,FALSE)</f>
        <v>#N/A</v>
      </c>
      <c r="AL1818" s="2">
        <f>_xlfn.XLOOKUP($A1818,Results!$A$2:$A$2256,Results!G$2:G$2256,"")</f>
        <v>1114791</v>
      </c>
      <c r="AM1818" s="2">
        <f>_xlfn.XLOOKUP($A1818,Results!$A$2:$A$2256,Results!H$2:H$2256,"")</f>
        <v>69324</v>
      </c>
      <c r="AN1818" s="2" t="str">
        <f>_xlfn.XLOOKUP($A1818,Results!$A$2:$A$2256,Results!I$2:I$2256,"")</f>
        <v>ELECTRI FLEX</v>
      </c>
      <c r="AO1818" s="2">
        <f>_xlfn.XLOOKUP($A1818,Results!$A$2:$A$2256,Results!J$2:J$2256,"")</f>
        <v>782673693245</v>
      </c>
      <c r="AP1818" s="2">
        <f>_xlfn.XLOOKUP($A1818,Results!$A$2:$A$2256,Results!K$2:K$2256,"")</f>
        <v>39131706</v>
      </c>
      <c r="AQ1818" s="2">
        <f>_xlfn.XLOOKUP($A1818,Results!$A$2:$A$2256,Results!L$2:L$2256,"")</f>
        <v>0</v>
      </c>
      <c r="AR1818" s="2">
        <f>_xlfn.XLOOKUP($A1818,Results!$A$2:$A$2256,Results!M$2:M$2256,"")</f>
        <v>432706</v>
      </c>
      <c r="AS1818" s="2" t="str">
        <f>_xlfn.XLOOKUP($A1818,Results!$A$2:$A$2256,Results!N$2:N$2256,"")</f>
        <v>E-FLEX 69324 BR12 3/4 500FT REEL</v>
      </c>
      <c r="AT1818" s="2" t="str">
        <f>_xlfn.XLOOKUP($A1818,Results!$A$2:$A$2256,Results!O$2:O$2256,"")</f>
        <v>ELECTRI FLEX</v>
      </c>
      <c r="AU1818" s="2">
        <f>_xlfn.XLOOKUP($A1818,Results!$A$2:$A$2256,Results!P$2:P$2256,"")</f>
        <v>0</v>
      </c>
      <c r="AV1818" s="2" t="str">
        <f>_xlfn.XLOOKUP($A1818,Results!$A$2:$A$2256,Results!Q$2:Q$2256,"")</f>
        <v>NO_VALID_MATCHES</v>
      </c>
      <c r="AW1818" s="2" t="str">
        <f>_xlfn.XLOOKUP($A1818,Results!$A$2:$A$2256,Results!R$2:R$2256,"")</f>
        <v>0.6800645372811027</v>
      </c>
      <c r="AX1818" s="2">
        <f>_xlfn.XLOOKUP($A1818,Results!$A$2:$A$2256,Results!S$2:S$2256,"")</f>
        <v>47</v>
      </c>
      <c r="AY1818" s="2">
        <f>_xlfn.XLOOKUP($A1818,Results!$A$2:$A$2256,Results!T$2:T$2256,"")</f>
        <v>42</v>
      </c>
      <c r="AZ1818" s="2">
        <f>_xlfn.XLOOKUP($A1818,Results!$A$2:$A$2256,Results!U$2:U$2256,"")</f>
        <v>78</v>
      </c>
      <c r="BA1818" s="2" t="str">
        <f>_xlfn.XLOOKUP($A1818,Results!$A$2:$A$2256,Results!V$2:V$2256,"")</f>
        <v>ELECTRI FLEX</v>
      </c>
      <c r="BB1818" s="2">
        <f>_xlfn.XLOOKUP($A1818,Results!$A$2:$A$2256,Results!W$2:W$2256,"")</f>
        <v>77</v>
      </c>
      <c r="BC1818" s="2">
        <f>_xlfn.XLOOKUP($A1818,Results!$A$2:$A$2256,Results!X$2:X$2256,"")</f>
        <v>39131706</v>
      </c>
      <c r="BD1818" s="2">
        <f>_xlfn.XLOOKUP($A1818,Results!$A$2:$A$2256,Results!Y$2:Y$2256,"")</f>
        <v>77</v>
      </c>
      <c r="BE1818" s="2" t="b">
        <f>_xlfn.XLOOKUP($A1818,Results!$A$2:$A$2256,Results!Z$2:Z$2256,"")</f>
        <v>1</v>
      </c>
    </row>
    <row r="1819" spans="1:57" ht="38.25" customHeight="1" x14ac:dyDescent="0.3">
      <c r="A1819">
        <v>907496</v>
      </c>
      <c r="B1819">
        <v>281886</v>
      </c>
      <c r="C1819" t="s">
        <v>36</v>
      </c>
      <c r="D1819" t="s">
        <v>591</v>
      </c>
      <c r="E1819" s="2" t="str">
        <f>VLOOKUP(F1819,'RPA Vendor Data '!F$1:$G$2418,2)</f>
        <v>DOMINION ELECTRIC SUPPLY</v>
      </c>
      <c r="F1819" s="2">
        <v>11048</v>
      </c>
      <c r="G1819" s="2">
        <v>23</v>
      </c>
      <c r="H1819" t="s">
        <v>5719</v>
      </c>
      <c r="I1819">
        <v>10</v>
      </c>
      <c r="J1819" t="s">
        <v>389</v>
      </c>
      <c r="K1819" t="s">
        <v>58</v>
      </c>
      <c r="L1819">
        <v>248.17</v>
      </c>
      <c r="M1819" s="2" t="s">
        <v>5714</v>
      </c>
      <c r="N1819" s="2" t="s">
        <v>5720</v>
      </c>
      <c r="O1819" t="s">
        <v>5721</v>
      </c>
      <c r="P1819" t="s">
        <v>36</v>
      </c>
      <c r="Q1819" t="s">
        <v>36</v>
      </c>
      <c r="R1819">
        <v>24.82</v>
      </c>
      <c r="S1819" s="1">
        <v>45744.66790925926</v>
      </c>
      <c r="T1819" t="s">
        <v>42</v>
      </c>
      <c r="U1819" s="1">
        <v>45744.448611111111</v>
      </c>
      <c r="V1819" t="s">
        <v>43</v>
      </c>
      <c r="W1819" t="s">
        <v>36</v>
      </c>
      <c r="X1819">
        <v>23</v>
      </c>
      <c r="Y1819" t="s">
        <v>54</v>
      </c>
      <c r="Z1819" t="s">
        <v>36</v>
      </c>
      <c r="AA1819">
        <v>248.17</v>
      </c>
      <c r="AB1819" t="s">
        <v>36</v>
      </c>
      <c r="AC1819" t="s">
        <v>49</v>
      </c>
      <c r="AD1819" t="s">
        <v>49</v>
      </c>
      <c r="AE1819" t="s">
        <v>45</v>
      </c>
      <c r="AG1819" s="18" t="s">
        <v>5722</v>
      </c>
      <c r="AH1819" s="18"/>
      <c r="AI1819" s="2" t="s">
        <v>48</v>
      </c>
      <c r="AJ1819" s="2" t="e">
        <f>VLOOKUP(A1819,'Classification Test Result'!$A$2:$D$2428,4,FALSE)</f>
        <v>#N/A</v>
      </c>
      <c r="AL1819" s="2">
        <f>_xlfn.XLOOKUP($A1819,Results!$A$2:$A$2256,Results!G$2:G$2256,"")</f>
        <v>709432</v>
      </c>
      <c r="AM1819" s="2">
        <f>_xlfn.XLOOKUP($A1819,Results!$A$2:$A$2256,Results!H$2:H$2256,"")</f>
        <v>69334</v>
      </c>
      <c r="AN1819" s="2" t="str">
        <f>_xlfn.XLOOKUP($A1819,Results!$A$2:$A$2256,Results!I$2:I$2256,"")</f>
        <v>ELECTRI FLEX</v>
      </c>
      <c r="AO1819" s="2">
        <f>_xlfn.XLOOKUP($A1819,Results!$A$2:$A$2256,Results!J$2:J$2256,"")</f>
        <v>782673693344</v>
      </c>
      <c r="AP1819" s="2">
        <f>_xlfn.XLOOKUP($A1819,Results!$A$2:$A$2256,Results!K$2:K$2256,"")</f>
        <v>39131706</v>
      </c>
      <c r="AQ1819" s="2">
        <f>_xlfn.XLOOKUP($A1819,Results!$A$2:$A$2256,Results!L$2:L$2256,"")</f>
        <v>0</v>
      </c>
      <c r="AR1819" s="2">
        <f>_xlfn.XLOOKUP($A1819,Results!$A$2:$A$2256,Results!M$2:M$2256,"")</f>
        <v>518965</v>
      </c>
      <c r="AS1819" s="2" t="str">
        <f>_xlfn.XLOOKUP($A1819,Results!$A$2:$A$2256,Results!N$2:N$2256,"")</f>
        <v>E-FLEX 69334 BR13 1IN 400FT REEL</v>
      </c>
      <c r="AT1819" s="2" t="str">
        <f>_xlfn.XLOOKUP($A1819,Results!$A$2:$A$2256,Results!O$2:O$2256,"")</f>
        <v>ELECTRI FLEX</v>
      </c>
      <c r="AU1819" s="2">
        <f>_xlfn.XLOOKUP($A1819,Results!$A$2:$A$2256,Results!P$2:P$2256,"")</f>
        <v>0</v>
      </c>
      <c r="AV1819" s="2" t="str">
        <f>_xlfn.XLOOKUP($A1819,Results!$A$2:$A$2256,Results!Q$2:Q$2256,"")</f>
        <v>NO_VALID_MATCHES</v>
      </c>
      <c r="AW1819" s="2" t="str">
        <f>_xlfn.XLOOKUP($A1819,Results!$A$2:$A$2256,Results!R$2:R$2256,"")</f>
        <v>0.6747431812400769</v>
      </c>
      <c r="AX1819" s="2">
        <f>_xlfn.XLOOKUP($A1819,Results!$A$2:$A$2256,Results!S$2:S$2256,"")</f>
        <v>65</v>
      </c>
      <c r="AY1819" s="2">
        <f>_xlfn.XLOOKUP($A1819,Results!$A$2:$A$2256,Results!T$2:T$2256,"")</f>
        <v>50</v>
      </c>
      <c r="AZ1819" s="2">
        <f>_xlfn.XLOOKUP($A1819,Results!$A$2:$A$2256,Results!U$2:U$2256,"")</f>
        <v>56</v>
      </c>
      <c r="BA1819" s="2" t="str">
        <f>_xlfn.XLOOKUP($A1819,Results!$A$2:$A$2256,Results!V$2:V$2256,"")</f>
        <v>ELECTRI FLEX</v>
      </c>
      <c r="BB1819" s="2">
        <f>_xlfn.XLOOKUP($A1819,Results!$A$2:$A$2256,Results!W$2:W$2256,"")</f>
        <v>76</v>
      </c>
      <c r="BC1819" s="2">
        <f>_xlfn.XLOOKUP($A1819,Results!$A$2:$A$2256,Results!X$2:X$2256,"")</f>
        <v>39131706</v>
      </c>
      <c r="BD1819" s="2">
        <f>_xlfn.XLOOKUP($A1819,Results!$A$2:$A$2256,Results!Y$2:Y$2256,"")</f>
        <v>76</v>
      </c>
      <c r="BE1819" s="2" t="b">
        <f>_xlfn.XLOOKUP($A1819,Results!$A$2:$A$2256,Results!Z$2:Z$2256,"")</f>
        <v>1</v>
      </c>
    </row>
    <row r="1820" spans="1:57" ht="38.25" customHeight="1" x14ac:dyDescent="0.3">
      <c r="A1820">
        <v>907497</v>
      </c>
      <c r="B1820">
        <v>281886</v>
      </c>
      <c r="C1820" t="s">
        <v>36</v>
      </c>
      <c r="D1820" t="s">
        <v>591</v>
      </c>
      <c r="E1820" s="2" t="str">
        <f>VLOOKUP(F1820,'RPA Vendor Data '!F$1:$G$2418,2)</f>
        <v>DOMINION ELECTRIC SUPPLY</v>
      </c>
      <c r="F1820" s="2">
        <v>11048</v>
      </c>
      <c r="G1820" s="2">
        <v>12</v>
      </c>
      <c r="H1820" t="s">
        <v>5723</v>
      </c>
      <c r="I1820">
        <v>6</v>
      </c>
      <c r="J1820" t="s">
        <v>389</v>
      </c>
      <c r="K1820" t="s">
        <v>58</v>
      </c>
      <c r="L1820">
        <v>523.1</v>
      </c>
      <c r="M1820" s="2" t="s">
        <v>5714</v>
      </c>
      <c r="N1820" s="2" t="s">
        <v>2290</v>
      </c>
      <c r="O1820" t="s">
        <v>5724</v>
      </c>
      <c r="P1820" t="s">
        <v>36</v>
      </c>
      <c r="Q1820" t="s">
        <v>36</v>
      </c>
      <c r="R1820">
        <v>31.39</v>
      </c>
      <c r="S1820" s="1">
        <v>45744.667990821763</v>
      </c>
      <c r="T1820" t="s">
        <v>42</v>
      </c>
      <c r="U1820" s="1">
        <v>45744.448611111111</v>
      </c>
      <c r="V1820" t="s">
        <v>43</v>
      </c>
      <c r="W1820" t="s">
        <v>36</v>
      </c>
      <c r="X1820">
        <v>12</v>
      </c>
      <c r="Y1820" t="s">
        <v>54</v>
      </c>
      <c r="Z1820" t="s">
        <v>36</v>
      </c>
      <c r="AA1820">
        <v>523.1</v>
      </c>
      <c r="AB1820" t="s">
        <v>36</v>
      </c>
      <c r="AC1820" t="s">
        <v>49</v>
      </c>
      <c r="AD1820" t="s">
        <v>49</v>
      </c>
      <c r="AE1820" t="s">
        <v>45</v>
      </c>
      <c r="AG1820" s="18" t="s">
        <v>5725</v>
      </c>
      <c r="AH1820" s="18"/>
      <c r="AI1820" s="2" t="s">
        <v>48</v>
      </c>
      <c r="AJ1820" s="2" t="e">
        <f>VLOOKUP(A1820,'Classification Test Result'!$A$2:$D$2428,4,FALSE)</f>
        <v>#N/A</v>
      </c>
      <c r="AL1820" s="2">
        <f>_xlfn.XLOOKUP($A1820,Results!$A$2:$A$2256,Results!G$2:G$2256,"")</f>
        <v>0</v>
      </c>
      <c r="AM1820" s="2">
        <f>_xlfn.XLOOKUP($A1820,Results!$A$2:$A$2256,Results!H$2:H$2256,"")</f>
        <v>0</v>
      </c>
      <c r="AN1820" s="2">
        <f>_xlfn.XLOOKUP($A1820,Results!$A$2:$A$2256,Results!I$2:I$2256,"")</f>
        <v>0</v>
      </c>
      <c r="AO1820" s="2">
        <f>_xlfn.XLOOKUP($A1820,Results!$A$2:$A$2256,Results!J$2:J$2256,"")</f>
        <v>0</v>
      </c>
      <c r="AP1820" s="2">
        <f>_xlfn.XLOOKUP($A1820,Results!$A$2:$A$2256,Results!K$2:K$2256,"")</f>
        <v>0</v>
      </c>
      <c r="AQ1820" s="2">
        <f>_xlfn.XLOOKUP($A1820,Results!$A$2:$A$2256,Results!L$2:L$2256,"")</f>
        <v>0</v>
      </c>
      <c r="AR1820" s="2">
        <f>_xlfn.XLOOKUP($A1820,Results!$A$2:$A$2256,Results!M$2:M$2256,"")</f>
        <v>0</v>
      </c>
      <c r="AS1820" s="2">
        <f>_xlfn.XLOOKUP($A1820,Results!$A$2:$A$2256,Results!N$2:N$2256,"")</f>
        <v>0</v>
      </c>
      <c r="AT1820" s="2" t="str">
        <f>_xlfn.XLOOKUP($A1820,Results!$A$2:$A$2256,Results!O$2:O$2256,"")</f>
        <v>GENERIC CONDUIT/CONDUIT FITTINGS</v>
      </c>
      <c r="AU1820" s="2" t="str">
        <f>_xlfn.XLOOKUP($A1820,Results!$A$2:$A$2256,Results!P$2:P$2256,"")</f>
        <v>FLEX</v>
      </c>
      <c r="AV1820" s="2" t="str">
        <f>_xlfn.XLOOKUP($A1820,Results!$A$2:$A$2256,Results!Q$2:Q$2256,"")</f>
        <v>MULTIPLE_MATCHES_ONE_VALID</v>
      </c>
      <c r="AW1820" s="2">
        <f>_xlfn.XLOOKUP($A1820,Results!$A$2:$A$2256,Results!R$2:R$2256,"")</f>
        <v>0</v>
      </c>
      <c r="AX1820" s="2">
        <f>_xlfn.XLOOKUP($A1820,Results!$A$2:$A$2256,Results!S$2:S$2256,"")</f>
        <v>0</v>
      </c>
      <c r="AY1820" s="2">
        <f>_xlfn.XLOOKUP($A1820,Results!$A$2:$A$2256,Results!T$2:T$2256,"")</f>
        <v>33</v>
      </c>
      <c r="AZ1820" s="2">
        <f>_xlfn.XLOOKUP($A1820,Results!$A$2:$A$2256,Results!U$2:U$2256,"")</f>
        <v>0</v>
      </c>
      <c r="BA1820" s="2" t="str">
        <f>_xlfn.XLOOKUP($A1820,Results!$A$2:$A$2256,Results!V$2:V$2256,"")</f>
        <v>ELECTRI FLEX</v>
      </c>
      <c r="BB1820" s="2">
        <f>_xlfn.XLOOKUP($A1820,Results!$A$2:$A$2256,Results!W$2:W$2256,"")</f>
        <v>78</v>
      </c>
      <c r="BC1820" s="2">
        <f>_xlfn.XLOOKUP($A1820,Results!$A$2:$A$2256,Results!X$2:X$2256,"")</f>
        <v>39131706</v>
      </c>
      <c r="BD1820" s="2">
        <f>_xlfn.XLOOKUP($A1820,Results!$A$2:$A$2256,Results!Y$2:Y$2256,"")</f>
        <v>78</v>
      </c>
      <c r="BE1820" s="2" t="b">
        <f>_xlfn.XLOOKUP($A1820,Results!$A$2:$A$2256,Results!Z$2:Z$2256,"")</f>
        <v>1</v>
      </c>
    </row>
    <row r="1821" spans="1:57" ht="38.25" customHeight="1" x14ac:dyDescent="0.3">
      <c r="A1821">
        <v>907498</v>
      </c>
      <c r="B1821">
        <v>281660</v>
      </c>
      <c r="C1821" t="s">
        <v>36</v>
      </c>
      <c r="D1821">
        <v>950544060</v>
      </c>
      <c r="E1821" s="2" t="str">
        <f>VLOOKUP(F1821,'RPA Vendor Data '!F$1:$G$2418,2)</f>
        <v>CRESTRON ELECTRONICS INC</v>
      </c>
      <c r="F1821" s="2">
        <v>10900</v>
      </c>
      <c r="G1821" s="2">
        <v>1</v>
      </c>
      <c r="H1821" t="s">
        <v>5726</v>
      </c>
      <c r="I1821">
        <v>8</v>
      </c>
      <c r="J1821" t="s">
        <v>65</v>
      </c>
      <c r="K1821" t="s">
        <v>39</v>
      </c>
      <c r="L1821">
        <v>715</v>
      </c>
      <c r="M1821" s="2" t="s">
        <v>5727</v>
      </c>
      <c r="N1821" s="9" t="s">
        <v>5728</v>
      </c>
      <c r="O1821" t="s">
        <v>36</v>
      </c>
      <c r="P1821" t="s">
        <v>36</v>
      </c>
      <c r="Q1821" t="s">
        <v>36</v>
      </c>
      <c r="R1821">
        <v>5720</v>
      </c>
      <c r="S1821" s="1">
        <v>45744.501412766207</v>
      </c>
      <c r="T1821" t="s">
        <v>42</v>
      </c>
      <c r="U1821" s="1">
        <v>45744.280555555553</v>
      </c>
      <c r="V1821" t="s">
        <v>43</v>
      </c>
      <c r="W1821" t="s">
        <v>36</v>
      </c>
      <c r="X1821">
        <v>0</v>
      </c>
      <c r="Y1821">
        <v>999</v>
      </c>
      <c r="Z1821" t="s">
        <v>36</v>
      </c>
      <c r="AA1821" t="s">
        <v>36</v>
      </c>
      <c r="AB1821" t="s">
        <v>36</v>
      </c>
      <c r="AC1821" t="s">
        <v>49</v>
      </c>
      <c r="AD1821" t="s">
        <v>49</v>
      </c>
      <c r="AE1821" t="s">
        <v>45</v>
      </c>
      <c r="AG1821" s="18" t="s">
        <v>5729</v>
      </c>
      <c r="AH1821" s="18"/>
      <c r="AI1821" s="2" t="s">
        <v>48</v>
      </c>
      <c r="AJ1821" s="2" t="e">
        <f>VLOOKUP(A1821,'Classification Test Result'!$A$2:$D$2428,4,FALSE)</f>
        <v>#N/A</v>
      </c>
      <c r="AL1821" s="2">
        <f>_xlfn.XLOOKUP($A1821,Results!$A$2:$A$2256,Results!G$2:G$2256,"")</f>
        <v>0</v>
      </c>
      <c r="AM1821" s="2">
        <f>_xlfn.XLOOKUP($A1821,Results!$A$2:$A$2256,Results!H$2:H$2256,"")</f>
        <v>0</v>
      </c>
      <c r="AN1821" s="2">
        <f>_xlfn.XLOOKUP($A1821,Results!$A$2:$A$2256,Results!I$2:I$2256,"")</f>
        <v>0</v>
      </c>
      <c r="AO1821" s="2">
        <f>_xlfn.XLOOKUP($A1821,Results!$A$2:$A$2256,Results!J$2:J$2256,"")</f>
        <v>0</v>
      </c>
      <c r="AP1821" s="2">
        <f>_xlfn.XLOOKUP($A1821,Results!$A$2:$A$2256,Results!K$2:K$2256,"")</f>
        <v>0</v>
      </c>
      <c r="AQ1821" s="2">
        <f>_xlfn.XLOOKUP($A1821,Results!$A$2:$A$2256,Results!L$2:L$2256,"")</f>
        <v>0</v>
      </c>
      <c r="AR1821" s="2">
        <f>_xlfn.XLOOKUP($A1821,Results!$A$2:$A$2256,Results!M$2:M$2256,"")</f>
        <v>0</v>
      </c>
      <c r="AS1821" s="2">
        <f>_xlfn.XLOOKUP($A1821,Results!$A$2:$A$2256,Results!N$2:N$2256,"")</f>
        <v>0</v>
      </c>
      <c r="AT1821" s="2">
        <f>_xlfn.XLOOKUP($A1821,Results!$A$2:$A$2256,Results!O$2:O$2256,"")</f>
        <v>0</v>
      </c>
      <c r="AU1821" s="2">
        <f>_xlfn.XLOOKUP($A1821,Results!$A$2:$A$2256,Results!P$2:P$2256,"")</f>
        <v>0</v>
      </c>
      <c r="AV1821" s="2">
        <f>_xlfn.XLOOKUP($A1821,Results!$A$2:$A$2256,Results!Q$2:Q$2256,"")</f>
        <v>0</v>
      </c>
      <c r="AW1821" s="2">
        <f>_xlfn.XLOOKUP($A1821,Results!$A$2:$A$2256,Results!R$2:R$2256,"")</f>
        <v>0</v>
      </c>
      <c r="AX1821" s="2">
        <f>_xlfn.XLOOKUP($A1821,Results!$A$2:$A$2256,Results!S$2:S$2256,"")</f>
        <v>0</v>
      </c>
      <c r="AY1821" s="2">
        <f>_xlfn.XLOOKUP($A1821,Results!$A$2:$A$2256,Results!T$2:T$2256,"")</f>
        <v>0</v>
      </c>
      <c r="AZ1821" s="2">
        <f>_xlfn.XLOOKUP($A1821,Results!$A$2:$A$2256,Results!U$2:U$2256,"")</f>
        <v>0</v>
      </c>
      <c r="BA1821" s="2">
        <f>_xlfn.XLOOKUP($A1821,Results!$A$2:$A$2256,Results!V$2:V$2256,"")</f>
        <v>0</v>
      </c>
      <c r="BB1821" s="2">
        <f>_xlfn.XLOOKUP($A1821,Results!$A$2:$A$2256,Results!W$2:W$2256,"")</f>
        <v>0</v>
      </c>
      <c r="BC1821" s="2">
        <f>_xlfn.XLOOKUP($A1821,Results!$A$2:$A$2256,Results!X$2:X$2256,"")</f>
        <v>0</v>
      </c>
      <c r="BD1821" s="2">
        <f>_xlfn.XLOOKUP($A1821,Results!$A$2:$A$2256,Results!Y$2:Y$2256,"")</f>
        <v>0</v>
      </c>
      <c r="BE1821" s="2">
        <f>_xlfn.XLOOKUP($A1821,Results!$A$2:$A$2256,Results!Z$2:Z$2256,"")</f>
        <v>0</v>
      </c>
    </row>
    <row r="1822" spans="1:57" ht="38.25" customHeight="1" x14ac:dyDescent="0.3">
      <c r="A1822">
        <v>907499</v>
      </c>
      <c r="B1822">
        <v>281577</v>
      </c>
      <c r="C1822" t="s">
        <v>36</v>
      </c>
      <c r="D1822">
        <v>950544060</v>
      </c>
      <c r="E1822" s="2" t="str">
        <f>VLOOKUP(F1822,'RPA Vendor Data '!F$1:$G$2418,2)</f>
        <v>CRESTRON ELECTRONICS INC</v>
      </c>
      <c r="F1822" s="2">
        <v>10900</v>
      </c>
      <c r="G1822" s="2">
        <v>1</v>
      </c>
      <c r="H1822" t="s">
        <v>5726</v>
      </c>
      <c r="I1822">
        <v>8</v>
      </c>
      <c r="J1822" t="s">
        <v>65</v>
      </c>
      <c r="K1822" t="s">
        <v>39</v>
      </c>
      <c r="L1822">
        <v>715</v>
      </c>
      <c r="M1822" s="2" t="s">
        <v>5727</v>
      </c>
      <c r="N1822" s="9" t="s">
        <v>5728</v>
      </c>
      <c r="O1822" t="s">
        <v>36</v>
      </c>
      <c r="P1822" t="s">
        <v>36</v>
      </c>
      <c r="Q1822" t="s">
        <v>36</v>
      </c>
      <c r="R1822">
        <v>5720</v>
      </c>
      <c r="S1822" s="1">
        <v>45744.459612650462</v>
      </c>
      <c r="T1822" t="s">
        <v>42</v>
      </c>
      <c r="U1822" s="1">
        <v>45744.246527777781</v>
      </c>
      <c r="V1822" t="s">
        <v>43</v>
      </c>
      <c r="W1822" t="s">
        <v>36</v>
      </c>
      <c r="X1822">
        <v>0</v>
      </c>
      <c r="Y1822">
        <v>999</v>
      </c>
      <c r="Z1822" t="s">
        <v>36</v>
      </c>
      <c r="AA1822" t="s">
        <v>36</v>
      </c>
      <c r="AB1822" t="s">
        <v>36</v>
      </c>
      <c r="AC1822" t="s">
        <v>49</v>
      </c>
      <c r="AD1822" t="s">
        <v>49</v>
      </c>
      <c r="AE1822" t="s">
        <v>45</v>
      </c>
      <c r="AG1822" s="18" t="s">
        <v>5729</v>
      </c>
      <c r="AH1822" s="18"/>
      <c r="AI1822" s="2" t="s">
        <v>48</v>
      </c>
      <c r="AJ1822" s="2" t="e">
        <f>VLOOKUP(A1822,'Classification Test Result'!$A$2:$D$2428,4,FALSE)</f>
        <v>#N/A</v>
      </c>
      <c r="AL1822" s="2">
        <f>_xlfn.XLOOKUP($A1822,Results!$A$2:$A$2256,Results!G$2:G$2256,"")</f>
        <v>0</v>
      </c>
      <c r="AM1822" s="2">
        <f>_xlfn.XLOOKUP($A1822,Results!$A$2:$A$2256,Results!H$2:H$2256,"")</f>
        <v>0</v>
      </c>
      <c r="AN1822" s="2">
        <f>_xlfn.XLOOKUP($A1822,Results!$A$2:$A$2256,Results!I$2:I$2256,"")</f>
        <v>0</v>
      </c>
      <c r="AO1822" s="2">
        <f>_xlfn.XLOOKUP($A1822,Results!$A$2:$A$2256,Results!J$2:J$2256,"")</f>
        <v>0</v>
      </c>
      <c r="AP1822" s="2">
        <f>_xlfn.XLOOKUP($A1822,Results!$A$2:$A$2256,Results!K$2:K$2256,"")</f>
        <v>0</v>
      </c>
      <c r="AQ1822" s="2">
        <f>_xlfn.XLOOKUP($A1822,Results!$A$2:$A$2256,Results!L$2:L$2256,"")</f>
        <v>0</v>
      </c>
      <c r="AR1822" s="2">
        <f>_xlfn.XLOOKUP($A1822,Results!$A$2:$A$2256,Results!M$2:M$2256,"")</f>
        <v>0</v>
      </c>
      <c r="AS1822" s="2">
        <f>_xlfn.XLOOKUP($A1822,Results!$A$2:$A$2256,Results!N$2:N$2256,"")</f>
        <v>0</v>
      </c>
      <c r="AT1822" s="2">
        <f>_xlfn.XLOOKUP($A1822,Results!$A$2:$A$2256,Results!O$2:O$2256,"")</f>
        <v>0</v>
      </c>
      <c r="AU1822" s="2">
        <f>_xlfn.XLOOKUP($A1822,Results!$A$2:$A$2256,Results!P$2:P$2256,"")</f>
        <v>0</v>
      </c>
      <c r="AV1822" s="2">
        <f>_xlfn.XLOOKUP($A1822,Results!$A$2:$A$2256,Results!Q$2:Q$2256,"")</f>
        <v>0</v>
      </c>
      <c r="AW1822" s="2">
        <f>_xlfn.XLOOKUP($A1822,Results!$A$2:$A$2256,Results!R$2:R$2256,"")</f>
        <v>0</v>
      </c>
      <c r="AX1822" s="2">
        <f>_xlfn.XLOOKUP($A1822,Results!$A$2:$A$2256,Results!S$2:S$2256,"")</f>
        <v>0</v>
      </c>
      <c r="AY1822" s="2">
        <f>_xlfn.XLOOKUP($A1822,Results!$A$2:$A$2256,Results!T$2:T$2256,"")</f>
        <v>0</v>
      </c>
      <c r="AZ1822" s="2">
        <f>_xlfn.XLOOKUP($A1822,Results!$A$2:$A$2256,Results!U$2:U$2256,"")</f>
        <v>0</v>
      </c>
      <c r="BA1822" s="2">
        <f>_xlfn.XLOOKUP($A1822,Results!$A$2:$A$2256,Results!V$2:V$2256,"")</f>
        <v>0</v>
      </c>
      <c r="BB1822" s="2">
        <f>_xlfn.XLOOKUP($A1822,Results!$A$2:$A$2256,Results!W$2:W$2256,"")</f>
        <v>0</v>
      </c>
      <c r="BC1822" s="2">
        <f>_xlfn.XLOOKUP($A1822,Results!$A$2:$A$2256,Results!X$2:X$2256,"")</f>
        <v>0</v>
      </c>
      <c r="BD1822" s="2">
        <f>_xlfn.XLOOKUP($A1822,Results!$A$2:$A$2256,Results!Y$2:Y$2256,"")</f>
        <v>0</v>
      </c>
      <c r="BE1822" s="2">
        <f>_xlfn.XLOOKUP($A1822,Results!$A$2:$A$2256,Results!Z$2:Z$2256,"")</f>
        <v>0</v>
      </c>
    </row>
    <row r="1823" spans="1:57" ht="38.25" customHeight="1" x14ac:dyDescent="0.3">
      <c r="A1823">
        <v>907500</v>
      </c>
      <c r="B1823">
        <v>281660</v>
      </c>
      <c r="C1823" t="s">
        <v>36</v>
      </c>
      <c r="D1823">
        <v>950544060</v>
      </c>
      <c r="E1823" s="2" t="str">
        <f>VLOOKUP(F1823,'RPA Vendor Data '!F$1:$G$2418,2)</f>
        <v>CRESTRON ELECTRONICS INC</v>
      </c>
      <c r="F1823" s="2">
        <v>10900</v>
      </c>
      <c r="G1823" s="2">
        <v>2</v>
      </c>
      <c r="H1823" t="s">
        <v>5730</v>
      </c>
      <c r="I1823">
        <v>6</v>
      </c>
      <c r="J1823" t="s">
        <v>65</v>
      </c>
      <c r="K1823" t="s">
        <v>39</v>
      </c>
      <c r="L1823">
        <v>715</v>
      </c>
      <c r="M1823" s="2" t="s">
        <v>5727</v>
      </c>
      <c r="N1823" s="2" t="s">
        <v>5731</v>
      </c>
      <c r="O1823" t="s">
        <v>36</v>
      </c>
      <c r="P1823" t="s">
        <v>36</v>
      </c>
      <c r="Q1823" t="s">
        <v>36</v>
      </c>
      <c r="R1823">
        <v>4290</v>
      </c>
      <c r="S1823" s="1">
        <v>45744.501415312501</v>
      </c>
      <c r="T1823" t="s">
        <v>42</v>
      </c>
      <c r="U1823" s="1">
        <v>45744.280555555553</v>
      </c>
      <c r="V1823" t="s">
        <v>43</v>
      </c>
      <c r="W1823" t="s">
        <v>36</v>
      </c>
      <c r="X1823">
        <v>0</v>
      </c>
      <c r="Y1823">
        <v>999</v>
      </c>
      <c r="Z1823" t="s">
        <v>36</v>
      </c>
      <c r="AA1823" t="s">
        <v>36</v>
      </c>
      <c r="AB1823" t="s">
        <v>36</v>
      </c>
      <c r="AC1823" t="s">
        <v>49</v>
      </c>
      <c r="AD1823" t="s">
        <v>49</v>
      </c>
      <c r="AE1823" t="s">
        <v>45</v>
      </c>
      <c r="AG1823" s="18" t="s">
        <v>5732</v>
      </c>
      <c r="AH1823" s="18"/>
      <c r="AI1823" s="2" t="s">
        <v>48</v>
      </c>
      <c r="AJ1823" s="2" t="e">
        <f>VLOOKUP(A1823,'Classification Test Result'!$A$2:$D$2428,4,FALSE)</f>
        <v>#N/A</v>
      </c>
      <c r="AL1823" s="2">
        <f>_xlfn.XLOOKUP($A1823,Results!$A$2:$A$2256,Results!G$2:G$2256,"")</f>
        <v>0</v>
      </c>
      <c r="AM1823" s="2">
        <f>_xlfn.XLOOKUP($A1823,Results!$A$2:$A$2256,Results!H$2:H$2256,"")</f>
        <v>0</v>
      </c>
      <c r="AN1823" s="2">
        <f>_xlfn.XLOOKUP($A1823,Results!$A$2:$A$2256,Results!I$2:I$2256,"")</f>
        <v>0</v>
      </c>
      <c r="AO1823" s="2">
        <f>_xlfn.XLOOKUP($A1823,Results!$A$2:$A$2256,Results!J$2:J$2256,"")</f>
        <v>0</v>
      </c>
      <c r="AP1823" s="2">
        <f>_xlfn.XLOOKUP($A1823,Results!$A$2:$A$2256,Results!K$2:K$2256,"")</f>
        <v>0</v>
      </c>
      <c r="AQ1823" s="2">
        <f>_xlfn.XLOOKUP($A1823,Results!$A$2:$A$2256,Results!L$2:L$2256,"")</f>
        <v>0</v>
      </c>
      <c r="AR1823" s="2">
        <f>_xlfn.XLOOKUP($A1823,Results!$A$2:$A$2256,Results!M$2:M$2256,"")</f>
        <v>0</v>
      </c>
      <c r="AS1823" s="2">
        <f>_xlfn.XLOOKUP($A1823,Results!$A$2:$A$2256,Results!N$2:N$2256,"")</f>
        <v>0</v>
      </c>
      <c r="AT1823" s="2">
        <f>_xlfn.XLOOKUP($A1823,Results!$A$2:$A$2256,Results!O$2:O$2256,"")</f>
        <v>0</v>
      </c>
      <c r="AU1823" s="2">
        <f>_xlfn.XLOOKUP($A1823,Results!$A$2:$A$2256,Results!P$2:P$2256,"")</f>
        <v>0</v>
      </c>
      <c r="AV1823" s="2">
        <f>_xlfn.XLOOKUP($A1823,Results!$A$2:$A$2256,Results!Q$2:Q$2256,"")</f>
        <v>0</v>
      </c>
      <c r="AW1823" s="2">
        <f>_xlfn.XLOOKUP($A1823,Results!$A$2:$A$2256,Results!R$2:R$2256,"")</f>
        <v>0</v>
      </c>
      <c r="AX1823" s="2">
        <f>_xlfn.XLOOKUP($A1823,Results!$A$2:$A$2256,Results!S$2:S$2256,"")</f>
        <v>0</v>
      </c>
      <c r="AY1823" s="2">
        <f>_xlfn.XLOOKUP($A1823,Results!$A$2:$A$2256,Results!T$2:T$2256,"")</f>
        <v>0</v>
      </c>
      <c r="AZ1823" s="2">
        <f>_xlfn.XLOOKUP($A1823,Results!$A$2:$A$2256,Results!U$2:U$2256,"")</f>
        <v>0</v>
      </c>
      <c r="BA1823" s="2">
        <f>_xlfn.XLOOKUP($A1823,Results!$A$2:$A$2256,Results!V$2:V$2256,"")</f>
        <v>0</v>
      </c>
      <c r="BB1823" s="2">
        <f>_xlfn.XLOOKUP($A1823,Results!$A$2:$A$2256,Results!W$2:W$2256,"")</f>
        <v>0</v>
      </c>
      <c r="BC1823" s="2">
        <f>_xlfn.XLOOKUP($A1823,Results!$A$2:$A$2256,Results!X$2:X$2256,"")</f>
        <v>0</v>
      </c>
      <c r="BD1823" s="2">
        <f>_xlfn.XLOOKUP($A1823,Results!$A$2:$A$2256,Results!Y$2:Y$2256,"")</f>
        <v>0</v>
      </c>
      <c r="BE1823" s="2">
        <f>_xlfn.XLOOKUP($A1823,Results!$A$2:$A$2256,Results!Z$2:Z$2256,"")</f>
        <v>0</v>
      </c>
    </row>
    <row r="1824" spans="1:57" ht="38.25" customHeight="1" x14ac:dyDescent="0.3">
      <c r="A1824">
        <v>907501</v>
      </c>
      <c r="B1824">
        <v>281577</v>
      </c>
      <c r="C1824" t="s">
        <v>36</v>
      </c>
      <c r="D1824">
        <v>950544060</v>
      </c>
      <c r="E1824" s="2" t="str">
        <f>VLOOKUP(F1824,'RPA Vendor Data '!F$1:$G$2418,2)</f>
        <v>CRESTRON ELECTRONICS INC</v>
      </c>
      <c r="F1824" s="2">
        <v>10900</v>
      </c>
      <c r="G1824" s="2">
        <v>2</v>
      </c>
      <c r="H1824" t="s">
        <v>5730</v>
      </c>
      <c r="I1824">
        <v>6</v>
      </c>
      <c r="J1824" t="s">
        <v>65</v>
      </c>
      <c r="K1824" t="s">
        <v>39</v>
      </c>
      <c r="L1824">
        <v>715</v>
      </c>
      <c r="M1824" s="2" t="s">
        <v>5727</v>
      </c>
      <c r="N1824" s="2" t="s">
        <v>5731</v>
      </c>
      <c r="O1824" t="s">
        <v>36</v>
      </c>
      <c r="P1824" t="s">
        <v>36</v>
      </c>
      <c r="Q1824" t="s">
        <v>36</v>
      </c>
      <c r="R1824">
        <v>4290</v>
      </c>
      <c r="S1824" s="1">
        <v>45744.459615706022</v>
      </c>
      <c r="T1824" t="s">
        <v>42</v>
      </c>
      <c r="U1824" s="1">
        <v>45744.246527777781</v>
      </c>
      <c r="V1824" t="s">
        <v>43</v>
      </c>
      <c r="W1824" t="s">
        <v>36</v>
      </c>
      <c r="X1824">
        <v>0</v>
      </c>
      <c r="Y1824">
        <v>999</v>
      </c>
      <c r="Z1824" t="s">
        <v>36</v>
      </c>
      <c r="AA1824" t="s">
        <v>36</v>
      </c>
      <c r="AB1824" t="s">
        <v>36</v>
      </c>
      <c r="AC1824" t="s">
        <v>49</v>
      </c>
      <c r="AD1824" t="s">
        <v>49</v>
      </c>
      <c r="AE1824" t="s">
        <v>45</v>
      </c>
      <c r="AG1824" s="18" t="s">
        <v>5732</v>
      </c>
      <c r="AH1824" s="18"/>
      <c r="AI1824" s="2" t="s">
        <v>48</v>
      </c>
      <c r="AJ1824" s="2" t="e">
        <f>VLOOKUP(A1824,'Classification Test Result'!$A$2:$D$2428,4,FALSE)</f>
        <v>#N/A</v>
      </c>
      <c r="AL1824" s="2">
        <f>_xlfn.XLOOKUP($A1824,Results!$A$2:$A$2256,Results!G$2:G$2256,"")</f>
        <v>0</v>
      </c>
      <c r="AM1824" s="2">
        <f>_xlfn.XLOOKUP($A1824,Results!$A$2:$A$2256,Results!H$2:H$2256,"")</f>
        <v>0</v>
      </c>
      <c r="AN1824" s="2">
        <f>_xlfn.XLOOKUP($A1824,Results!$A$2:$A$2256,Results!I$2:I$2256,"")</f>
        <v>0</v>
      </c>
      <c r="AO1824" s="2">
        <f>_xlfn.XLOOKUP($A1824,Results!$A$2:$A$2256,Results!J$2:J$2256,"")</f>
        <v>0</v>
      </c>
      <c r="AP1824" s="2">
        <f>_xlfn.XLOOKUP($A1824,Results!$A$2:$A$2256,Results!K$2:K$2256,"")</f>
        <v>0</v>
      </c>
      <c r="AQ1824" s="2">
        <f>_xlfn.XLOOKUP($A1824,Results!$A$2:$A$2256,Results!L$2:L$2256,"")</f>
        <v>0</v>
      </c>
      <c r="AR1824" s="2">
        <f>_xlfn.XLOOKUP($A1824,Results!$A$2:$A$2256,Results!M$2:M$2256,"")</f>
        <v>0</v>
      </c>
      <c r="AS1824" s="2">
        <f>_xlfn.XLOOKUP($A1824,Results!$A$2:$A$2256,Results!N$2:N$2256,"")</f>
        <v>0</v>
      </c>
      <c r="AT1824" s="2">
        <f>_xlfn.XLOOKUP($A1824,Results!$A$2:$A$2256,Results!O$2:O$2256,"")</f>
        <v>0</v>
      </c>
      <c r="AU1824" s="2">
        <f>_xlfn.XLOOKUP($A1824,Results!$A$2:$A$2256,Results!P$2:P$2256,"")</f>
        <v>0</v>
      </c>
      <c r="AV1824" s="2">
        <f>_xlfn.XLOOKUP($A1824,Results!$A$2:$A$2256,Results!Q$2:Q$2256,"")</f>
        <v>0</v>
      </c>
      <c r="AW1824" s="2">
        <f>_xlfn.XLOOKUP($A1824,Results!$A$2:$A$2256,Results!R$2:R$2256,"")</f>
        <v>0</v>
      </c>
      <c r="AX1824" s="2">
        <f>_xlfn.XLOOKUP($A1824,Results!$A$2:$A$2256,Results!S$2:S$2256,"")</f>
        <v>0</v>
      </c>
      <c r="AY1824" s="2">
        <f>_xlfn.XLOOKUP($A1824,Results!$A$2:$A$2256,Results!T$2:T$2256,"")</f>
        <v>0</v>
      </c>
      <c r="AZ1824" s="2">
        <f>_xlfn.XLOOKUP($A1824,Results!$A$2:$A$2256,Results!U$2:U$2256,"")</f>
        <v>0</v>
      </c>
      <c r="BA1824" s="2">
        <f>_xlfn.XLOOKUP($A1824,Results!$A$2:$A$2256,Results!V$2:V$2256,"")</f>
        <v>0</v>
      </c>
      <c r="BB1824" s="2">
        <f>_xlfn.XLOOKUP($A1824,Results!$A$2:$A$2256,Results!W$2:W$2256,"")</f>
        <v>0</v>
      </c>
      <c r="BC1824" s="2">
        <f>_xlfn.XLOOKUP($A1824,Results!$A$2:$A$2256,Results!X$2:X$2256,"")</f>
        <v>0</v>
      </c>
      <c r="BD1824" s="2">
        <f>_xlfn.XLOOKUP($A1824,Results!$A$2:$A$2256,Results!Y$2:Y$2256,"")</f>
        <v>0</v>
      </c>
      <c r="BE1824" s="2">
        <f>_xlfn.XLOOKUP($A1824,Results!$A$2:$A$2256,Results!Z$2:Z$2256,"")</f>
        <v>0</v>
      </c>
    </row>
    <row r="1825" spans="1:57" ht="38.25" customHeight="1" x14ac:dyDescent="0.3">
      <c r="A1825">
        <v>907502</v>
      </c>
      <c r="B1825">
        <v>281660</v>
      </c>
      <c r="C1825" t="s">
        <v>36</v>
      </c>
      <c r="D1825">
        <v>950544060</v>
      </c>
      <c r="E1825" s="2" t="str">
        <f>VLOOKUP(F1825,'RPA Vendor Data '!F$1:$G$2418,2)</f>
        <v>CRESTRON ELECTRONICS INC</v>
      </c>
      <c r="F1825" s="2">
        <v>10900</v>
      </c>
      <c r="G1825" s="2">
        <v>3</v>
      </c>
      <c r="H1825" t="s">
        <v>5733</v>
      </c>
      <c r="I1825">
        <v>4</v>
      </c>
      <c r="J1825" t="s">
        <v>65</v>
      </c>
      <c r="K1825" t="s">
        <v>39</v>
      </c>
      <c r="L1825">
        <v>1045</v>
      </c>
      <c r="M1825" s="2" t="s">
        <v>5727</v>
      </c>
      <c r="N1825" s="2" t="s">
        <v>5734</v>
      </c>
      <c r="O1825" t="s">
        <v>36</v>
      </c>
      <c r="P1825" t="s">
        <v>36</v>
      </c>
      <c r="Q1825" t="s">
        <v>36</v>
      </c>
      <c r="R1825">
        <v>4180</v>
      </c>
      <c r="S1825" s="1">
        <v>45744.501410069453</v>
      </c>
      <c r="T1825" t="s">
        <v>42</v>
      </c>
      <c r="U1825" s="1">
        <v>45744.280555555553</v>
      </c>
      <c r="V1825" t="s">
        <v>43</v>
      </c>
      <c r="W1825" t="s">
        <v>36</v>
      </c>
      <c r="X1825">
        <v>0</v>
      </c>
      <c r="Y1825">
        <v>999</v>
      </c>
      <c r="Z1825" t="s">
        <v>36</v>
      </c>
      <c r="AA1825" t="s">
        <v>36</v>
      </c>
      <c r="AB1825" t="s">
        <v>36</v>
      </c>
      <c r="AC1825" t="s">
        <v>49</v>
      </c>
      <c r="AD1825" t="s">
        <v>49</v>
      </c>
      <c r="AE1825" t="s">
        <v>45</v>
      </c>
      <c r="AG1825" s="18" t="s">
        <v>5735</v>
      </c>
      <c r="AH1825" s="18"/>
      <c r="AI1825" s="2" t="s">
        <v>48</v>
      </c>
      <c r="AJ1825" s="2" t="e">
        <f>VLOOKUP(A1825,'Classification Test Result'!$A$2:$D$2428,4,FALSE)</f>
        <v>#N/A</v>
      </c>
      <c r="AL1825" s="2">
        <f>_xlfn.XLOOKUP($A1825,Results!$A$2:$A$2256,Results!G$2:G$2256,"")</f>
        <v>0</v>
      </c>
      <c r="AM1825" s="2">
        <f>_xlfn.XLOOKUP($A1825,Results!$A$2:$A$2256,Results!H$2:H$2256,"")</f>
        <v>0</v>
      </c>
      <c r="AN1825" s="2">
        <f>_xlfn.XLOOKUP($A1825,Results!$A$2:$A$2256,Results!I$2:I$2256,"")</f>
        <v>0</v>
      </c>
      <c r="AO1825" s="2">
        <f>_xlfn.XLOOKUP($A1825,Results!$A$2:$A$2256,Results!J$2:J$2256,"")</f>
        <v>0</v>
      </c>
      <c r="AP1825" s="2">
        <f>_xlfn.XLOOKUP($A1825,Results!$A$2:$A$2256,Results!K$2:K$2256,"")</f>
        <v>0</v>
      </c>
      <c r="AQ1825" s="2">
        <f>_xlfn.XLOOKUP($A1825,Results!$A$2:$A$2256,Results!L$2:L$2256,"")</f>
        <v>0</v>
      </c>
      <c r="AR1825" s="2">
        <f>_xlfn.XLOOKUP($A1825,Results!$A$2:$A$2256,Results!M$2:M$2256,"")</f>
        <v>0</v>
      </c>
      <c r="AS1825" s="2">
        <f>_xlfn.XLOOKUP($A1825,Results!$A$2:$A$2256,Results!N$2:N$2256,"")</f>
        <v>0</v>
      </c>
      <c r="AT1825" s="2">
        <f>_xlfn.XLOOKUP($A1825,Results!$A$2:$A$2256,Results!O$2:O$2256,"")</f>
        <v>0</v>
      </c>
      <c r="AU1825" s="2">
        <f>_xlfn.XLOOKUP($A1825,Results!$A$2:$A$2256,Results!P$2:P$2256,"")</f>
        <v>0</v>
      </c>
      <c r="AV1825" s="2">
        <f>_xlfn.XLOOKUP($A1825,Results!$A$2:$A$2256,Results!Q$2:Q$2256,"")</f>
        <v>0</v>
      </c>
      <c r="AW1825" s="2">
        <f>_xlfn.XLOOKUP($A1825,Results!$A$2:$A$2256,Results!R$2:R$2256,"")</f>
        <v>0</v>
      </c>
      <c r="AX1825" s="2">
        <f>_xlfn.XLOOKUP($A1825,Results!$A$2:$A$2256,Results!S$2:S$2256,"")</f>
        <v>0</v>
      </c>
      <c r="AY1825" s="2">
        <f>_xlfn.XLOOKUP($A1825,Results!$A$2:$A$2256,Results!T$2:T$2256,"")</f>
        <v>0</v>
      </c>
      <c r="AZ1825" s="2">
        <f>_xlfn.XLOOKUP($A1825,Results!$A$2:$A$2256,Results!U$2:U$2256,"")</f>
        <v>0</v>
      </c>
      <c r="BA1825" s="2">
        <f>_xlfn.XLOOKUP($A1825,Results!$A$2:$A$2256,Results!V$2:V$2256,"")</f>
        <v>0</v>
      </c>
      <c r="BB1825" s="2">
        <f>_xlfn.XLOOKUP($A1825,Results!$A$2:$A$2256,Results!W$2:W$2256,"")</f>
        <v>0</v>
      </c>
      <c r="BC1825" s="2">
        <f>_xlfn.XLOOKUP($A1825,Results!$A$2:$A$2256,Results!X$2:X$2256,"")</f>
        <v>0</v>
      </c>
      <c r="BD1825" s="2">
        <f>_xlfn.XLOOKUP($A1825,Results!$A$2:$A$2256,Results!Y$2:Y$2256,"")</f>
        <v>0</v>
      </c>
      <c r="BE1825" s="2">
        <f>_xlfn.XLOOKUP($A1825,Results!$A$2:$A$2256,Results!Z$2:Z$2256,"")</f>
        <v>0</v>
      </c>
    </row>
    <row r="1826" spans="1:57" ht="38.25" customHeight="1" x14ac:dyDescent="0.3">
      <c r="A1826">
        <v>907503</v>
      </c>
      <c r="B1826">
        <v>281577</v>
      </c>
      <c r="C1826" t="s">
        <v>36</v>
      </c>
      <c r="D1826">
        <v>950544060</v>
      </c>
      <c r="E1826" s="2" t="str">
        <f>VLOOKUP(F1826,'RPA Vendor Data '!F$1:$G$2418,2)</f>
        <v>CRESTRON ELECTRONICS INC</v>
      </c>
      <c r="F1826" s="2">
        <v>10900</v>
      </c>
      <c r="G1826" s="2">
        <v>3</v>
      </c>
      <c r="H1826" t="s">
        <v>5733</v>
      </c>
      <c r="I1826">
        <v>4</v>
      </c>
      <c r="J1826" t="s">
        <v>65</v>
      </c>
      <c r="K1826" t="s">
        <v>39</v>
      </c>
      <c r="L1826">
        <v>1045</v>
      </c>
      <c r="M1826" s="2" t="s">
        <v>5727</v>
      </c>
      <c r="N1826" s="2" t="s">
        <v>5734</v>
      </c>
      <c r="O1826" t="s">
        <v>36</v>
      </c>
      <c r="P1826" t="s">
        <v>36</v>
      </c>
      <c r="Q1826" t="s">
        <v>36</v>
      </c>
      <c r="R1826">
        <v>4180</v>
      </c>
      <c r="S1826" s="1">
        <v>45744.459609490739</v>
      </c>
      <c r="T1826" t="s">
        <v>42</v>
      </c>
      <c r="U1826" s="1">
        <v>45744.246527777781</v>
      </c>
      <c r="V1826" t="s">
        <v>43</v>
      </c>
      <c r="W1826" t="s">
        <v>36</v>
      </c>
      <c r="X1826">
        <v>0</v>
      </c>
      <c r="Y1826">
        <v>999</v>
      </c>
      <c r="Z1826" t="s">
        <v>36</v>
      </c>
      <c r="AA1826" t="s">
        <v>36</v>
      </c>
      <c r="AB1826" t="s">
        <v>36</v>
      </c>
      <c r="AC1826" t="s">
        <v>49</v>
      </c>
      <c r="AD1826" t="s">
        <v>49</v>
      </c>
      <c r="AE1826" t="s">
        <v>45</v>
      </c>
      <c r="AG1826" s="18" t="s">
        <v>5735</v>
      </c>
      <c r="AH1826" s="18"/>
      <c r="AI1826" s="2" t="s">
        <v>48</v>
      </c>
      <c r="AJ1826" s="2" t="e">
        <f>VLOOKUP(A1826,'Classification Test Result'!$A$2:$D$2428,4,FALSE)</f>
        <v>#N/A</v>
      </c>
      <c r="AL1826" s="2">
        <f>_xlfn.XLOOKUP($A1826,Results!$A$2:$A$2256,Results!G$2:G$2256,"")</f>
        <v>0</v>
      </c>
      <c r="AM1826" s="2">
        <f>_xlfn.XLOOKUP($A1826,Results!$A$2:$A$2256,Results!H$2:H$2256,"")</f>
        <v>0</v>
      </c>
      <c r="AN1826" s="2">
        <f>_xlfn.XLOOKUP($A1826,Results!$A$2:$A$2256,Results!I$2:I$2256,"")</f>
        <v>0</v>
      </c>
      <c r="AO1826" s="2">
        <f>_xlfn.XLOOKUP($A1826,Results!$A$2:$A$2256,Results!J$2:J$2256,"")</f>
        <v>0</v>
      </c>
      <c r="AP1826" s="2">
        <f>_xlfn.XLOOKUP($A1826,Results!$A$2:$A$2256,Results!K$2:K$2256,"")</f>
        <v>0</v>
      </c>
      <c r="AQ1826" s="2">
        <f>_xlfn.XLOOKUP($A1826,Results!$A$2:$A$2256,Results!L$2:L$2256,"")</f>
        <v>0</v>
      </c>
      <c r="AR1826" s="2">
        <f>_xlfn.XLOOKUP($A1826,Results!$A$2:$A$2256,Results!M$2:M$2256,"")</f>
        <v>0</v>
      </c>
      <c r="AS1826" s="2">
        <f>_xlfn.XLOOKUP($A1826,Results!$A$2:$A$2256,Results!N$2:N$2256,"")</f>
        <v>0</v>
      </c>
      <c r="AT1826" s="2">
        <f>_xlfn.XLOOKUP($A1826,Results!$A$2:$A$2256,Results!O$2:O$2256,"")</f>
        <v>0</v>
      </c>
      <c r="AU1826" s="2">
        <f>_xlfn.XLOOKUP($A1826,Results!$A$2:$A$2256,Results!P$2:P$2256,"")</f>
        <v>0</v>
      </c>
      <c r="AV1826" s="2">
        <f>_xlfn.XLOOKUP($A1826,Results!$A$2:$A$2256,Results!Q$2:Q$2256,"")</f>
        <v>0</v>
      </c>
      <c r="AW1826" s="2">
        <f>_xlfn.XLOOKUP($A1826,Results!$A$2:$A$2256,Results!R$2:R$2256,"")</f>
        <v>0</v>
      </c>
      <c r="AX1826" s="2">
        <f>_xlfn.XLOOKUP($A1826,Results!$A$2:$A$2256,Results!S$2:S$2256,"")</f>
        <v>0</v>
      </c>
      <c r="AY1826" s="2">
        <f>_xlfn.XLOOKUP($A1826,Results!$A$2:$A$2256,Results!T$2:T$2256,"")</f>
        <v>0</v>
      </c>
      <c r="AZ1826" s="2">
        <f>_xlfn.XLOOKUP($A1826,Results!$A$2:$A$2256,Results!U$2:U$2256,"")</f>
        <v>0</v>
      </c>
      <c r="BA1826" s="2">
        <f>_xlfn.XLOOKUP($A1826,Results!$A$2:$A$2256,Results!V$2:V$2256,"")</f>
        <v>0</v>
      </c>
      <c r="BB1826" s="2">
        <f>_xlfn.XLOOKUP($A1826,Results!$A$2:$A$2256,Results!W$2:W$2256,"")</f>
        <v>0</v>
      </c>
      <c r="BC1826" s="2">
        <f>_xlfn.XLOOKUP($A1826,Results!$A$2:$A$2256,Results!X$2:X$2256,"")</f>
        <v>0</v>
      </c>
      <c r="BD1826" s="2">
        <f>_xlfn.XLOOKUP($A1826,Results!$A$2:$A$2256,Results!Y$2:Y$2256,"")</f>
        <v>0</v>
      </c>
      <c r="BE1826" s="2">
        <f>_xlfn.XLOOKUP($A1826,Results!$A$2:$A$2256,Results!Z$2:Z$2256,"")</f>
        <v>0</v>
      </c>
    </row>
    <row r="1827" spans="1:57" ht="38.25" customHeight="1" x14ac:dyDescent="0.3">
      <c r="A1827">
        <v>907504</v>
      </c>
      <c r="B1827">
        <v>281660</v>
      </c>
      <c r="C1827" t="s">
        <v>36</v>
      </c>
      <c r="D1827">
        <v>950544060</v>
      </c>
      <c r="E1827" s="2" t="str">
        <f>VLOOKUP(F1827,'RPA Vendor Data '!F$1:$G$2418,2)</f>
        <v>CRESTRON ELECTRONICS INC</v>
      </c>
      <c r="F1827" s="2">
        <v>10900</v>
      </c>
      <c r="G1827" s="2">
        <v>5</v>
      </c>
      <c r="H1827" t="s">
        <v>5736</v>
      </c>
      <c r="I1827">
        <v>1</v>
      </c>
      <c r="J1827" t="s">
        <v>65</v>
      </c>
      <c r="K1827" t="s">
        <v>39</v>
      </c>
      <c r="L1827">
        <v>550</v>
      </c>
      <c r="M1827" s="2" t="s">
        <v>5727</v>
      </c>
      <c r="N1827" s="9" t="s">
        <v>5737</v>
      </c>
      <c r="O1827" t="s">
        <v>36</v>
      </c>
      <c r="P1827" t="s">
        <v>36</v>
      </c>
      <c r="Q1827" t="s">
        <v>36</v>
      </c>
      <c r="R1827">
        <v>550</v>
      </c>
      <c r="S1827" s="1">
        <v>45744.501420636567</v>
      </c>
      <c r="T1827" t="s">
        <v>42</v>
      </c>
      <c r="U1827" s="1">
        <v>45744.280555555553</v>
      </c>
      <c r="V1827" t="s">
        <v>43</v>
      </c>
      <c r="W1827" t="s">
        <v>36</v>
      </c>
      <c r="X1827">
        <v>0</v>
      </c>
      <c r="Y1827">
        <v>999</v>
      </c>
      <c r="Z1827" t="s">
        <v>36</v>
      </c>
      <c r="AA1827" t="s">
        <v>36</v>
      </c>
      <c r="AB1827" t="s">
        <v>36</v>
      </c>
      <c r="AC1827" t="s">
        <v>49</v>
      </c>
      <c r="AD1827" t="s">
        <v>49</v>
      </c>
      <c r="AE1827" t="s">
        <v>45</v>
      </c>
      <c r="AG1827" s="18" t="s">
        <v>5738</v>
      </c>
      <c r="AH1827" s="18"/>
      <c r="AI1827" s="2" t="s">
        <v>48</v>
      </c>
      <c r="AJ1827" s="2" t="e">
        <f>VLOOKUP(A1827,'Classification Test Result'!$A$2:$D$2428,4,FALSE)</f>
        <v>#N/A</v>
      </c>
      <c r="AK1827" s="2" t="s">
        <v>5739</v>
      </c>
      <c r="AL1827" s="2">
        <f>_xlfn.XLOOKUP($A1827,Results!$A$2:$A$2256,Results!G$2:G$2256,"")</f>
        <v>0</v>
      </c>
      <c r="AM1827" s="2">
        <f>_xlfn.XLOOKUP($A1827,Results!$A$2:$A$2256,Results!H$2:H$2256,"")</f>
        <v>0</v>
      </c>
      <c r="AN1827" s="2">
        <f>_xlfn.XLOOKUP($A1827,Results!$A$2:$A$2256,Results!I$2:I$2256,"")</f>
        <v>0</v>
      </c>
      <c r="AO1827" s="2">
        <f>_xlfn.XLOOKUP($A1827,Results!$A$2:$A$2256,Results!J$2:J$2256,"")</f>
        <v>0</v>
      </c>
      <c r="AP1827" s="2">
        <f>_xlfn.XLOOKUP($A1827,Results!$A$2:$A$2256,Results!K$2:K$2256,"")</f>
        <v>0</v>
      </c>
      <c r="AQ1827" s="2">
        <f>_xlfn.XLOOKUP($A1827,Results!$A$2:$A$2256,Results!L$2:L$2256,"")</f>
        <v>0</v>
      </c>
      <c r="AR1827" s="2">
        <f>_xlfn.XLOOKUP($A1827,Results!$A$2:$A$2256,Results!M$2:M$2256,"")</f>
        <v>0</v>
      </c>
      <c r="AS1827" s="2">
        <f>_xlfn.XLOOKUP($A1827,Results!$A$2:$A$2256,Results!N$2:N$2256,"")</f>
        <v>0</v>
      </c>
      <c r="AT1827" s="2">
        <f>_xlfn.XLOOKUP($A1827,Results!$A$2:$A$2256,Results!O$2:O$2256,"")</f>
        <v>0</v>
      </c>
      <c r="AU1827" s="2">
        <f>_xlfn.XLOOKUP($A1827,Results!$A$2:$A$2256,Results!P$2:P$2256,"")</f>
        <v>0</v>
      </c>
      <c r="AV1827" s="2">
        <f>_xlfn.XLOOKUP($A1827,Results!$A$2:$A$2256,Results!Q$2:Q$2256,"")</f>
        <v>0</v>
      </c>
      <c r="AW1827" s="2">
        <f>_xlfn.XLOOKUP($A1827,Results!$A$2:$A$2256,Results!R$2:R$2256,"")</f>
        <v>0</v>
      </c>
      <c r="AX1827" s="2">
        <f>_xlfn.XLOOKUP($A1827,Results!$A$2:$A$2256,Results!S$2:S$2256,"")</f>
        <v>0</v>
      </c>
      <c r="AY1827" s="2">
        <f>_xlfn.XLOOKUP($A1827,Results!$A$2:$A$2256,Results!T$2:T$2256,"")</f>
        <v>0</v>
      </c>
      <c r="AZ1827" s="2">
        <f>_xlfn.XLOOKUP($A1827,Results!$A$2:$A$2256,Results!U$2:U$2256,"")</f>
        <v>0</v>
      </c>
      <c r="BA1827" s="2">
        <f>_xlfn.XLOOKUP($A1827,Results!$A$2:$A$2256,Results!V$2:V$2256,"")</f>
        <v>0</v>
      </c>
      <c r="BB1827" s="2">
        <f>_xlfn.XLOOKUP($A1827,Results!$A$2:$A$2256,Results!W$2:W$2256,"")</f>
        <v>0</v>
      </c>
      <c r="BC1827" s="2">
        <f>_xlfn.XLOOKUP($A1827,Results!$A$2:$A$2256,Results!X$2:X$2256,"")</f>
        <v>0</v>
      </c>
      <c r="BD1827" s="2">
        <f>_xlfn.XLOOKUP($A1827,Results!$A$2:$A$2256,Results!Y$2:Y$2256,"")</f>
        <v>0</v>
      </c>
      <c r="BE1827" s="2">
        <f>_xlfn.XLOOKUP($A1827,Results!$A$2:$A$2256,Results!Z$2:Z$2256,"")</f>
        <v>0</v>
      </c>
    </row>
    <row r="1828" spans="1:57" ht="38.25" customHeight="1" x14ac:dyDescent="0.3">
      <c r="A1828">
        <v>907505</v>
      </c>
      <c r="B1828">
        <v>281577</v>
      </c>
      <c r="C1828" t="s">
        <v>36</v>
      </c>
      <c r="D1828">
        <v>950544060</v>
      </c>
      <c r="E1828" s="2" t="str">
        <f>VLOOKUP(F1828,'RPA Vendor Data '!F$1:$G$2418,2)</f>
        <v>CRESTRON ELECTRONICS INC</v>
      </c>
      <c r="F1828" s="2">
        <v>10900</v>
      </c>
      <c r="G1828" s="2">
        <v>5</v>
      </c>
      <c r="H1828" t="s">
        <v>5736</v>
      </c>
      <c r="I1828">
        <v>1</v>
      </c>
      <c r="J1828" t="s">
        <v>65</v>
      </c>
      <c r="K1828" t="s">
        <v>39</v>
      </c>
      <c r="L1828">
        <v>550</v>
      </c>
      <c r="M1828" s="2" t="s">
        <v>5727</v>
      </c>
      <c r="N1828" s="9" t="s">
        <v>5737</v>
      </c>
      <c r="O1828" t="s">
        <v>36</v>
      </c>
      <c r="P1828" t="s">
        <v>36</v>
      </c>
      <c r="Q1828" t="s">
        <v>36</v>
      </c>
      <c r="R1828">
        <v>550</v>
      </c>
      <c r="S1828" s="1">
        <v>45744.459625381947</v>
      </c>
      <c r="T1828" t="s">
        <v>42</v>
      </c>
      <c r="U1828" s="1">
        <v>45744.246527777781</v>
      </c>
      <c r="V1828" t="s">
        <v>43</v>
      </c>
      <c r="W1828" t="s">
        <v>36</v>
      </c>
      <c r="X1828">
        <v>0</v>
      </c>
      <c r="Y1828">
        <v>999</v>
      </c>
      <c r="Z1828" t="s">
        <v>36</v>
      </c>
      <c r="AA1828" t="s">
        <v>36</v>
      </c>
      <c r="AB1828" t="s">
        <v>36</v>
      </c>
      <c r="AC1828" t="s">
        <v>49</v>
      </c>
      <c r="AD1828" t="s">
        <v>49</v>
      </c>
      <c r="AE1828" t="s">
        <v>45</v>
      </c>
      <c r="AG1828" s="18" t="s">
        <v>5738</v>
      </c>
      <c r="AH1828" s="18"/>
      <c r="AI1828" s="2" t="s">
        <v>48</v>
      </c>
      <c r="AJ1828" s="2" t="e">
        <f>VLOOKUP(A1828,'Classification Test Result'!$A$2:$D$2428,4,FALSE)</f>
        <v>#N/A</v>
      </c>
      <c r="AK1828" s="2" t="s">
        <v>5739</v>
      </c>
      <c r="AL1828" s="2">
        <f>_xlfn.XLOOKUP($A1828,Results!$A$2:$A$2256,Results!G$2:G$2256,"")</f>
        <v>0</v>
      </c>
      <c r="AM1828" s="2">
        <f>_xlfn.XLOOKUP($A1828,Results!$A$2:$A$2256,Results!H$2:H$2256,"")</f>
        <v>0</v>
      </c>
      <c r="AN1828" s="2">
        <f>_xlfn.XLOOKUP($A1828,Results!$A$2:$A$2256,Results!I$2:I$2256,"")</f>
        <v>0</v>
      </c>
      <c r="AO1828" s="2">
        <f>_xlfn.XLOOKUP($A1828,Results!$A$2:$A$2256,Results!J$2:J$2256,"")</f>
        <v>0</v>
      </c>
      <c r="AP1828" s="2">
        <f>_xlfn.XLOOKUP($A1828,Results!$A$2:$A$2256,Results!K$2:K$2256,"")</f>
        <v>0</v>
      </c>
      <c r="AQ1828" s="2">
        <f>_xlfn.XLOOKUP($A1828,Results!$A$2:$A$2256,Results!L$2:L$2256,"")</f>
        <v>0</v>
      </c>
      <c r="AR1828" s="2">
        <f>_xlfn.XLOOKUP($A1828,Results!$A$2:$A$2256,Results!M$2:M$2256,"")</f>
        <v>0</v>
      </c>
      <c r="AS1828" s="2">
        <f>_xlfn.XLOOKUP($A1828,Results!$A$2:$A$2256,Results!N$2:N$2256,"")</f>
        <v>0</v>
      </c>
      <c r="AT1828" s="2">
        <f>_xlfn.XLOOKUP($A1828,Results!$A$2:$A$2256,Results!O$2:O$2256,"")</f>
        <v>0</v>
      </c>
      <c r="AU1828" s="2">
        <f>_xlfn.XLOOKUP($A1828,Results!$A$2:$A$2256,Results!P$2:P$2256,"")</f>
        <v>0</v>
      </c>
      <c r="AV1828" s="2">
        <f>_xlfn.XLOOKUP($A1828,Results!$A$2:$A$2256,Results!Q$2:Q$2256,"")</f>
        <v>0</v>
      </c>
      <c r="AW1828" s="2">
        <f>_xlfn.XLOOKUP($A1828,Results!$A$2:$A$2256,Results!R$2:R$2256,"")</f>
        <v>0</v>
      </c>
      <c r="AX1828" s="2">
        <f>_xlfn.XLOOKUP($A1828,Results!$A$2:$A$2256,Results!S$2:S$2256,"")</f>
        <v>0</v>
      </c>
      <c r="AY1828" s="2">
        <f>_xlfn.XLOOKUP($A1828,Results!$A$2:$A$2256,Results!T$2:T$2256,"")</f>
        <v>0</v>
      </c>
      <c r="AZ1828" s="2">
        <f>_xlfn.XLOOKUP($A1828,Results!$A$2:$A$2256,Results!U$2:U$2256,"")</f>
        <v>0</v>
      </c>
      <c r="BA1828" s="2">
        <f>_xlfn.XLOOKUP($A1828,Results!$A$2:$A$2256,Results!V$2:V$2256,"")</f>
        <v>0</v>
      </c>
      <c r="BB1828" s="2">
        <f>_xlfn.XLOOKUP($A1828,Results!$A$2:$A$2256,Results!W$2:W$2256,"")</f>
        <v>0</v>
      </c>
      <c r="BC1828" s="2">
        <f>_xlfn.XLOOKUP($A1828,Results!$A$2:$A$2256,Results!X$2:X$2256,"")</f>
        <v>0</v>
      </c>
      <c r="BD1828" s="2">
        <f>_xlfn.XLOOKUP($A1828,Results!$A$2:$A$2256,Results!Y$2:Y$2256,"")</f>
        <v>0</v>
      </c>
      <c r="BE1828" s="2">
        <f>_xlfn.XLOOKUP($A1828,Results!$A$2:$A$2256,Results!Z$2:Z$2256,"")</f>
        <v>0</v>
      </c>
    </row>
    <row r="1829" spans="1:57" s="31" customFormat="1" ht="38.25" customHeight="1" x14ac:dyDescent="0.3">
      <c r="A1829">
        <v>907506</v>
      </c>
      <c r="B1829">
        <v>281660</v>
      </c>
      <c r="C1829" t="s">
        <v>36</v>
      </c>
      <c r="D1829">
        <v>950544060</v>
      </c>
      <c r="E1829" s="2" t="str">
        <f>VLOOKUP(F1829,'RPA Vendor Data '!F$1:$G$2418,2)</f>
        <v>CRESTRON ELECTRONICS INC</v>
      </c>
      <c r="F1829" s="2">
        <v>10900</v>
      </c>
      <c r="G1829" s="2">
        <v>4</v>
      </c>
      <c r="H1829" t="s">
        <v>5740</v>
      </c>
      <c r="I1829">
        <v>17</v>
      </c>
      <c r="J1829" t="s">
        <v>65</v>
      </c>
      <c r="K1829" t="s">
        <v>39</v>
      </c>
      <c r="L1829">
        <v>990</v>
      </c>
      <c r="M1829" s="2" t="s">
        <v>5727</v>
      </c>
      <c r="N1829" s="12" t="s">
        <v>5741</v>
      </c>
      <c r="O1829" t="s">
        <v>36</v>
      </c>
      <c r="P1829" t="s">
        <v>36</v>
      </c>
      <c r="Q1829" t="s">
        <v>36</v>
      </c>
      <c r="R1829">
        <v>16830</v>
      </c>
      <c r="S1829" s="1">
        <v>45744.501418055559</v>
      </c>
      <c r="T1829" t="s">
        <v>42</v>
      </c>
      <c r="U1829" s="1">
        <v>45744.280555555553</v>
      </c>
      <c r="V1829" t="s">
        <v>43</v>
      </c>
      <c r="W1829" t="s">
        <v>36</v>
      </c>
      <c r="X1829">
        <v>0</v>
      </c>
      <c r="Y1829">
        <v>999</v>
      </c>
      <c r="Z1829" t="s">
        <v>36</v>
      </c>
      <c r="AA1829" t="s">
        <v>36</v>
      </c>
      <c r="AB1829" t="s">
        <v>36</v>
      </c>
      <c r="AC1829" t="s">
        <v>49</v>
      </c>
      <c r="AD1829" t="s">
        <v>49</v>
      </c>
      <c r="AE1829" t="s">
        <v>45</v>
      </c>
      <c r="AF1829" s="44"/>
      <c r="AG1829" s="18" t="s">
        <v>5742</v>
      </c>
      <c r="AH1829" s="18"/>
      <c r="AI1829" s="2" t="s">
        <v>48</v>
      </c>
      <c r="AJ1829" s="2" t="e">
        <f>VLOOKUP(A1829,'Classification Test Result'!$A$2:$D$2428,4,FALSE)</f>
        <v>#N/A</v>
      </c>
      <c r="AK1829" s="31" t="s">
        <v>5743</v>
      </c>
      <c r="AL1829" s="2">
        <f>_xlfn.XLOOKUP($A1829,Results!$A$2:$A$2256,Results!G$2:G$2256,"")</f>
        <v>0</v>
      </c>
      <c r="AM1829" s="2">
        <f>_xlfn.XLOOKUP($A1829,Results!$A$2:$A$2256,Results!H$2:H$2256,"")</f>
        <v>0</v>
      </c>
      <c r="AN1829" s="2">
        <f>_xlfn.XLOOKUP($A1829,Results!$A$2:$A$2256,Results!I$2:I$2256,"")</f>
        <v>0</v>
      </c>
      <c r="AO1829" s="2">
        <f>_xlfn.XLOOKUP($A1829,Results!$A$2:$A$2256,Results!J$2:J$2256,"")</f>
        <v>0</v>
      </c>
      <c r="AP1829" s="2">
        <f>_xlfn.XLOOKUP($A1829,Results!$A$2:$A$2256,Results!K$2:K$2256,"")</f>
        <v>0</v>
      </c>
      <c r="AQ1829" s="2">
        <f>_xlfn.XLOOKUP($A1829,Results!$A$2:$A$2256,Results!L$2:L$2256,"")</f>
        <v>0</v>
      </c>
      <c r="AR1829" s="2">
        <f>_xlfn.XLOOKUP($A1829,Results!$A$2:$A$2256,Results!M$2:M$2256,"")</f>
        <v>0</v>
      </c>
      <c r="AS1829" s="2">
        <f>_xlfn.XLOOKUP($A1829,Results!$A$2:$A$2256,Results!N$2:N$2256,"")</f>
        <v>0</v>
      </c>
      <c r="AT1829" s="2">
        <f>_xlfn.XLOOKUP($A1829,Results!$A$2:$A$2256,Results!O$2:O$2256,"")</f>
        <v>0</v>
      </c>
      <c r="AU1829" s="2">
        <f>_xlfn.XLOOKUP($A1829,Results!$A$2:$A$2256,Results!P$2:P$2256,"")</f>
        <v>0</v>
      </c>
      <c r="AV1829" s="2">
        <f>_xlfn.XLOOKUP($A1829,Results!$A$2:$A$2256,Results!Q$2:Q$2256,"")</f>
        <v>0</v>
      </c>
      <c r="AW1829" s="2">
        <f>_xlfn.XLOOKUP($A1829,Results!$A$2:$A$2256,Results!R$2:R$2256,"")</f>
        <v>0</v>
      </c>
      <c r="AX1829" s="2">
        <f>_xlfn.XLOOKUP($A1829,Results!$A$2:$A$2256,Results!S$2:S$2256,"")</f>
        <v>0</v>
      </c>
      <c r="AY1829" s="2">
        <f>_xlfn.XLOOKUP($A1829,Results!$A$2:$A$2256,Results!T$2:T$2256,"")</f>
        <v>0</v>
      </c>
      <c r="AZ1829" s="2">
        <f>_xlfn.XLOOKUP($A1829,Results!$A$2:$A$2256,Results!U$2:U$2256,"")</f>
        <v>0</v>
      </c>
      <c r="BA1829" s="2">
        <f>_xlfn.XLOOKUP($A1829,Results!$A$2:$A$2256,Results!V$2:V$2256,"")</f>
        <v>0</v>
      </c>
      <c r="BB1829" s="2">
        <f>_xlfn.XLOOKUP($A1829,Results!$A$2:$A$2256,Results!W$2:W$2256,"")</f>
        <v>0</v>
      </c>
      <c r="BC1829" s="2">
        <f>_xlfn.XLOOKUP($A1829,Results!$A$2:$A$2256,Results!X$2:X$2256,"")</f>
        <v>0</v>
      </c>
      <c r="BD1829" s="2">
        <f>_xlfn.XLOOKUP($A1829,Results!$A$2:$A$2256,Results!Y$2:Y$2256,"")</f>
        <v>0</v>
      </c>
      <c r="BE1829" s="2">
        <f>_xlfn.XLOOKUP($A1829,Results!$A$2:$A$2256,Results!Z$2:Z$2256,"")</f>
        <v>0</v>
      </c>
    </row>
    <row r="1830" spans="1:57" ht="38.25" customHeight="1" x14ac:dyDescent="0.3">
      <c r="A1830">
        <v>907507</v>
      </c>
      <c r="B1830">
        <v>281577</v>
      </c>
      <c r="C1830" t="s">
        <v>36</v>
      </c>
      <c r="D1830">
        <v>950544060</v>
      </c>
      <c r="E1830" s="2" t="str">
        <f>VLOOKUP(F1830,'RPA Vendor Data '!F$1:$G$2418,2)</f>
        <v>CRESTRON ELECTRONICS INC</v>
      </c>
      <c r="F1830" s="2">
        <v>10900</v>
      </c>
      <c r="G1830" s="2">
        <v>4</v>
      </c>
      <c r="H1830" t="s">
        <v>5740</v>
      </c>
      <c r="I1830">
        <v>17</v>
      </c>
      <c r="J1830" t="s">
        <v>65</v>
      </c>
      <c r="K1830" t="s">
        <v>39</v>
      </c>
      <c r="L1830">
        <v>990</v>
      </c>
      <c r="M1830" s="2" t="s">
        <v>5727</v>
      </c>
      <c r="N1830" s="12" t="s">
        <v>5741</v>
      </c>
      <c r="O1830" t="s">
        <v>36</v>
      </c>
      <c r="P1830" t="s">
        <v>36</v>
      </c>
      <c r="Q1830" t="s">
        <v>36</v>
      </c>
      <c r="R1830">
        <v>16830</v>
      </c>
      <c r="S1830" s="1">
        <v>45744.459618946763</v>
      </c>
      <c r="T1830" t="s">
        <v>42</v>
      </c>
      <c r="U1830" s="1">
        <v>45744.246527777781</v>
      </c>
      <c r="V1830" t="s">
        <v>43</v>
      </c>
      <c r="W1830" t="s">
        <v>36</v>
      </c>
      <c r="X1830">
        <v>0</v>
      </c>
      <c r="Y1830">
        <v>999</v>
      </c>
      <c r="Z1830" t="s">
        <v>36</v>
      </c>
      <c r="AA1830" t="s">
        <v>36</v>
      </c>
      <c r="AB1830" t="s">
        <v>36</v>
      </c>
      <c r="AC1830" t="s">
        <v>49</v>
      </c>
      <c r="AD1830" t="s">
        <v>49</v>
      </c>
      <c r="AE1830" t="s">
        <v>45</v>
      </c>
      <c r="AG1830" s="18" t="s">
        <v>5742</v>
      </c>
      <c r="AH1830" s="18"/>
      <c r="AI1830" s="2" t="s">
        <v>48</v>
      </c>
      <c r="AJ1830" s="2" t="e">
        <f>VLOOKUP(A1830,'Classification Test Result'!$A$2:$D$2428,4,FALSE)</f>
        <v>#N/A</v>
      </c>
      <c r="AK1830" s="31" t="s">
        <v>5743</v>
      </c>
      <c r="AL1830" s="2">
        <f>_xlfn.XLOOKUP($A1830,Results!$A$2:$A$2256,Results!G$2:G$2256,"")</f>
        <v>0</v>
      </c>
      <c r="AM1830" s="2">
        <f>_xlfn.XLOOKUP($A1830,Results!$A$2:$A$2256,Results!H$2:H$2256,"")</f>
        <v>0</v>
      </c>
      <c r="AN1830" s="2">
        <f>_xlfn.XLOOKUP($A1830,Results!$A$2:$A$2256,Results!I$2:I$2256,"")</f>
        <v>0</v>
      </c>
      <c r="AO1830" s="2">
        <f>_xlfn.XLOOKUP($A1830,Results!$A$2:$A$2256,Results!J$2:J$2256,"")</f>
        <v>0</v>
      </c>
      <c r="AP1830" s="2">
        <f>_xlfn.XLOOKUP($A1830,Results!$A$2:$A$2256,Results!K$2:K$2256,"")</f>
        <v>0</v>
      </c>
      <c r="AQ1830" s="2">
        <f>_xlfn.XLOOKUP($A1830,Results!$A$2:$A$2256,Results!L$2:L$2256,"")</f>
        <v>0</v>
      </c>
      <c r="AR1830" s="2">
        <f>_xlfn.XLOOKUP($A1830,Results!$A$2:$A$2256,Results!M$2:M$2256,"")</f>
        <v>0</v>
      </c>
      <c r="AS1830" s="2">
        <f>_xlfn.XLOOKUP($A1830,Results!$A$2:$A$2256,Results!N$2:N$2256,"")</f>
        <v>0</v>
      </c>
      <c r="AT1830" s="2">
        <f>_xlfn.XLOOKUP($A1830,Results!$A$2:$A$2256,Results!O$2:O$2256,"")</f>
        <v>0</v>
      </c>
      <c r="AU1830" s="2">
        <f>_xlfn.XLOOKUP($A1830,Results!$A$2:$A$2256,Results!P$2:P$2256,"")</f>
        <v>0</v>
      </c>
      <c r="AV1830" s="2">
        <f>_xlfn.XLOOKUP($A1830,Results!$A$2:$A$2256,Results!Q$2:Q$2256,"")</f>
        <v>0</v>
      </c>
      <c r="AW1830" s="2">
        <f>_xlfn.XLOOKUP($A1830,Results!$A$2:$A$2256,Results!R$2:R$2256,"")</f>
        <v>0</v>
      </c>
      <c r="AX1830" s="2">
        <f>_xlfn.XLOOKUP($A1830,Results!$A$2:$A$2256,Results!S$2:S$2256,"")</f>
        <v>0</v>
      </c>
      <c r="AY1830" s="2">
        <f>_xlfn.XLOOKUP($A1830,Results!$A$2:$A$2256,Results!T$2:T$2256,"")</f>
        <v>0</v>
      </c>
      <c r="AZ1830" s="2">
        <f>_xlfn.XLOOKUP($A1830,Results!$A$2:$A$2256,Results!U$2:U$2256,"")</f>
        <v>0</v>
      </c>
      <c r="BA1830" s="2">
        <f>_xlfn.XLOOKUP($A1830,Results!$A$2:$A$2256,Results!V$2:V$2256,"")</f>
        <v>0</v>
      </c>
      <c r="BB1830" s="2">
        <f>_xlfn.XLOOKUP($A1830,Results!$A$2:$A$2256,Results!W$2:W$2256,"")</f>
        <v>0</v>
      </c>
      <c r="BC1830" s="2">
        <f>_xlfn.XLOOKUP($A1830,Results!$A$2:$A$2256,Results!X$2:X$2256,"")</f>
        <v>0</v>
      </c>
      <c r="BD1830" s="2">
        <f>_xlfn.XLOOKUP($A1830,Results!$A$2:$A$2256,Results!Y$2:Y$2256,"")</f>
        <v>0</v>
      </c>
      <c r="BE1830" s="2">
        <f>_xlfn.XLOOKUP($A1830,Results!$A$2:$A$2256,Results!Z$2:Z$2256,"")</f>
        <v>0</v>
      </c>
    </row>
    <row r="1831" spans="1:57" ht="38.25" customHeight="1" x14ac:dyDescent="0.3">
      <c r="A1831">
        <v>907508</v>
      </c>
      <c r="B1831">
        <v>281640</v>
      </c>
      <c r="C1831" t="s">
        <v>36</v>
      </c>
      <c r="D1831">
        <v>950544061</v>
      </c>
      <c r="E1831" s="2" t="str">
        <f>VLOOKUP(F1831,'RPA Vendor Data '!F$1:$G$2418,2)</f>
        <v>CRESTRON ELECTRONICS INC</v>
      </c>
      <c r="F1831" s="2">
        <v>10900</v>
      </c>
      <c r="G1831" s="2">
        <v>1</v>
      </c>
      <c r="H1831" t="s">
        <v>5744</v>
      </c>
      <c r="I1831">
        <v>9</v>
      </c>
      <c r="J1831" t="s">
        <v>65</v>
      </c>
      <c r="K1831" t="s">
        <v>39</v>
      </c>
      <c r="L1831">
        <v>39</v>
      </c>
      <c r="M1831" s="2" t="s">
        <v>5727</v>
      </c>
      <c r="N1831" s="2" t="s">
        <v>5745</v>
      </c>
      <c r="O1831" t="s">
        <v>36</v>
      </c>
      <c r="P1831" t="s">
        <v>36</v>
      </c>
      <c r="Q1831" t="s">
        <v>36</v>
      </c>
      <c r="R1831">
        <v>351</v>
      </c>
      <c r="S1831" s="1">
        <v>45744.501930289349</v>
      </c>
      <c r="T1831" t="s">
        <v>42</v>
      </c>
      <c r="U1831" s="1">
        <v>45744.275694444441</v>
      </c>
      <c r="V1831" t="s">
        <v>43</v>
      </c>
      <c r="W1831" t="s">
        <v>36</v>
      </c>
      <c r="X1831">
        <v>0</v>
      </c>
      <c r="Y1831">
        <v>999</v>
      </c>
      <c r="Z1831" t="s">
        <v>36</v>
      </c>
      <c r="AA1831" t="s">
        <v>36</v>
      </c>
      <c r="AB1831" t="s">
        <v>36</v>
      </c>
      <c r="AC1831" t="s">
        <v>49</v>
      </c>
      <c r="AD1831" t="s">
        <v>49</v>
      </c>
      <c r="AE1831" t="s">
        <v>45</v>
      </c>
      <c r="AG1831" s="18" t="s">
        <v>5746</v>
      </c>
      <c r="AH1831" s="18"/>
      <c r="AI1831" s="2" t="s">
        <v>48</v>
      </c>
      <c r="AJ1831" s="2" t="e">
        <f>VLOOKUP(A1831,'Classification Test Result'!$A$2:$D$2428,4,FALSE)</f>
        <v>#N/A</v>
      </c>
      <c r="AK1831" s="31" t="s">
        <v>5743</v>
      </c>
      <c r="AL1831" s="2">
        <f>_xlfn.XLOOKUP($A1831,Results!$A$2:$A$2256,Results!G$2:G$2256,"")</f>
        <v>0</v>
      </c>
      <c r="AM1831" s="2">
        <f>_xlfn.XLOOKUP($A1831,Results!$A$2:$A$2256,Results!H$2:H$2256,"")</f>
        <v>0</v>
      </c>
      <c r="AN1831" s="2">
        <f>_xlfn.XLOOKUP($A1831,Results!$A$2:$A$2256,Results!I$2:I$2256,"")</f>
        <v>0</v>
      </c>
      <c r="AO1831" s="2">
        <f>_xlfn.XLOOKUP($A1831,Results!$A$2:$A$2256,Results!J$2:J$2256,"")</f>
        <v>0</v>
      </c>
      <c r="AP1831" s="2">
        <f>_xlfn.XLOOKUP($A1831,Results!$A$2:$A$2256,Results!K$2:K$2256,"")</f>
        <v>0</v>
      </c>
      <c r="AQ1831" s="2">
        <f>_xlfn.XLOOKUP($A1831,Results!$A$2:$A$2256,Results!L$2:L$2256,"")</f>
        <v>0</v>
      </c>
      <c r="AR1831" s="2">
        <f>_xlfn.XLOOKUP($A1831,Results!$A$2:$A$2256,Results!M$2:M$2256,"")</f>
        <v>0</v>
      </c>
      <c r="AS1831" s="2">
        <f>_xlfn.XLOOKUP($A1831,Results!$A$2:$A$2256,Results!N$2:N$2256,"")</f>
        <v>0</v>
      </c>
      <c r="AT1831" s="2">
        <f>_xlfn.XLOOKUP($A1831,Results!$A$2:$A$2256,Results!O$2:O$2256,"")</f>
        <v>0</v>
      </c>
      <c r="AU1831" s="2">
        <f>_xlfn.XLOOKUP($A1831,Results!$A$2:$A$2256,Results!P$2:P$2256,"")</f>
        <v>0</v>
      </c>
      <c r="AV1831" s="2">
        <f>_xlfn.XLOOKUP($A1831,Results!$A$2:$A$2256,Results!Q$2:Q$2256,"")</f>
        <v>0</v>
      </c>
      <c r="AW1831" s="2">
        <f>_xlfn.XLOOKUP($A1831,Results!$A$2:$A$2256,Results!R$2:R$2256,"")</f>
        <v>0</v>
      </c>
      <c r="AX1831" s="2">
        <f>_xlfn.XLOOKUP($A1831,Results!$A$2:$A$2256,Results!S$2:S$2256,"")</f>
        <v>0</v>
      </c>
      <c r="AY1831" s="2">
        <f>_xlfn.XLOOKUP($A1831,Results!$A$2:$A$2256,Results!T$2:T$2256,"")</f>
        <v>0</v>
      </c>
      <c r="AZ1831" s="2">
        <f>_xlfn.XLOOKUP($A1831,Results!$A$2:$A$2256,Results!U$2:U$2256,"")</f>
        <v>0</v>
      </c>
      <c r="BA1831" s="2">
        <f>_xlfn.XLOOKUP($A1831,Results!$A$2:$A$2256,Results!V$2:V$2256,"")</f>
        <v>0</v>
      </c>
      <c r="BB1831" s="2">
        <f>_xlfn.XLOOKUP($A1831,Results!$A$2:$A$2256,Results!W$2:W$2256,"")</f>
        <v>0</v>
      </c>
      <c r="BC1831" s="2">
        <f>_xlfn.XLOOKUP($A1831,Results!$A$2:$A$2256,Results!X$2:X$2256,"")</f>
        <v>0</v>
      </c>
      <c r="BD1831" s="2">
        <f>_xlfn.XLOOKUP($A1831,Results!$A$2:$A$2256,Results!Y$2:Y$2256,"")</f>
        <v>0</v>
      </c>
      <c r="BE1831" s="2">
        <f>_xlfn.XLOOKUP($A1831,Results!$A$2:$A$2256,Results!Z$2:Z$2256,"")</f>
        <v>0</v>
      </c>
    </row>
    <row r="1832" spans="1:57" ht="38.25" customHeight="1" x14ac:dyDescent="0.3">
      <c r="A1832">
        <v>907509</v>
      </c>
      <c r="B1832">
        <v>281574</v>
      </c>
      <c r="C1832" t="s">
        <v>36</v>
      </c>
      <c r="D1832">
        <v>950544061</v>
      </c>
      <c r="E1832" s="2" t="str">
        <f>VLOOKUP(F1832,'RPA Vendor Data '!F$1:$G$2418,2)</f>
        <v>CRESTRON ELECTRONICS INC</v>
      </c>
      <c r="F1832" s="2">
        <v>10900</v>
      </c>
      <c r="G1832" s="2">
        <v>1</v>
      </c>
      <c r="H1832" t="s">
        <v>5744</v>
      </c>
      <c r="I1832">
        <v>9</v>
      </c>
      <c r="J1832" t="s">
        <v>65</v>
      </c>
      <c r="K1832" t="s">
        <v>39</v>
      </c>
      <c r="L1832">
        <v>39</v>
      </c>
      <c r="M1832" s="2" t="s">
        <v>5727</v>
      </c>
      <c r="N1832" s="2" t="s">
        <v>5745</v>
      </c>
      <c r="O1832" t="s">
        <v>36</v>
      </c>
      <c r="P1832" t="s">
        <v>36</v>
      </c>
      <c r="Q1832" t="s">
        <v>36</v>
      </c>
      <c r="R1832">
        <v>351</v>
      </c>
      <c r="S1832" s="1">
        <v>45744.459678356478</v>
      </c>
      <c r="T1832" t="s">
        <v>42</v>
      </c>
      <c r="U1832" s="1">
        <v>45744.245833333327</v>
      </c>
      <c r="V1832" t="s">
        <v>43</v>
      </c>
      <c r="W1832" t="s">
        <v>36</v>
      </c>
      <c r="X1832">
        <v>0</v>
      </c>
      <c r="Y1832">
        <v>999</v>
      </c>
      <c r="Z1832" t="s">
        <v>36</v>
      </c>
      <c r="AA1832" t="s">
        <v>36</v>
      </c>
      <c r="AB1832" t="s">
        <v>36</v>
      </c>
      <c r="AC1832" t="s">
        <v>49</v>
      </c>
      <c r="AD1832" t="s">
        <v>49</v>
      </c>
      <c r="AE1832" t="s">
        <v>45</v>
      </c>
      <c r="AG1832" s="18" t="s">
        <v>5746</v>
      </c>
      <c r="AH1832" s="18"/>
      <c r="AI1832" s="2" t="s">
        <v>48</v>
      </c>
      <c r="AJ1832" s="2" t="e">
        <f>VLOOKUP(A1832,'Classification Test Result'!$A$2:$D$2428,4,FALSE)</f>
        <v>#N/A</v>
      </c>
      <c r="AL1832" s="2">
        <f>_xlfn.XLOOKUP($A1832,Results!$A$2:$A$2256,Results!G$2:G$2256,"")</f>
        <v>0</v>
      </c>
      <c r="AM1832" s="2">
        <f>_xlfn.XLOOKUP($A1832,Results!$A$2:$A$2256,Results!H$2:H$2256,"")</f>
        <v>0</v>
      </c>
      <c r="AN1832" s="2">
        <f>_xlfn.XLOOKUP($A1832,Results!$A$2:$A$2256,Results!I$2:I$2256,"")</f>
        <v>0</v>
      </c>
      <c r="AO1832" s="2">
        <f>_xlfn.XLOOKUP($A1832,Results!$A$2:$A$2256,Results!J$2:J$2256,"")</f>
        <v>0</v>
      </c>
      <c r="AP1832" s="2">
        <f>_xlfn.XLOOKUP($A1832,Results!$A$2:$A$2256,Results!K$2:K$2256,"")</f>
        <v>0</v>
      </c>
      <c r="AQ1832" s="2">
        <f>_xlfn.XLOOKUP($A1832,Results!$A$2:$A$2256,Results!L$2:L$2256,"")</f>
        <v>0</v>
      </c>
      <c r="AR1832" s="2">
        <f>_xlfn.XLOOKUP($A1832,Results!$A$2:$A$2256,Results!M$2:M$2256,"")</f>
        <v>0</v>
      </c>
      <c r="AS1832" s="2">
        <f>_xlfn.XLOOKUP($A1832,Results!$A$2:$A$2256,Results!N$2:N$2256,"")</f>
        <v>0</v>
      </c>
      <c r="AT1832" s="2">
        <f>_xlfn.XLOOKUP($A1832,Results!$A$2:$A$2256,Results!O$2:O$2256,"")</f>
        <v>0</v>
      </c>
      <c r="AU1832" s="2">
        <f>_xlfn.XLOOKUP($A1832,Results!$A$2:$A$2256,Results!P$2:P$2256,"")</f>
        <v>0</v>
      </c>
      <c r="AV1832" s="2">
        <f>_xlfn.XLOOKUP($A1832,Results!$A$2:$A$2256,Results!Q$2:Q$2256,"")</f>
        <v>0</v>
      </c>
      <c r="AW1832" s="2">
        <f>_xlfn.XLOOKUP($A1832,Results!$A$2:$A$2256,Results!R$2:R$2256,"")</f>
        <v>0</v>
      </c>
      <c r="AX1832" s="2">
        <f>_xlfn.XLOOKUP($A1832,Results!$A$2:$A$2256,Results!S$2:S$2256,"")</f>
        <v>0</v>
      </c>
      <c r="AY1832" s="2">
        <f>_xlfn.XLOOKUP($A1832,Results!$A$2:$A$2256,Results!T$2:T$2256,"")</f>
        <v>0</v>
      </c>
      <c r="AZ1832" s="2">
        <f>_xlfn.XLOOKUP($A1832,Results!$A$2:$A$2256,Results!U$2:U$2256,"")</f>
        <v>0</v>
      </c>
      <c r="BA1832" s="2">
        <f>_xlfn.XLOOKUP($A1832,Results!$A$2:$A$2256,Results!V$2:V$2256,"")</f>
        <v>0</v>
      </c>
      <c r="BB1832" s="2">
        <f>_xlfn.XLOOKUP($A1832,Results!$A$2:$A$2256,Results!W$2:W$2256,"")</f>
        <v>0</v>
      </c>
      <c r="BC1832" s="2">
        <f>_xlfn.XLOOKUP($A1832,Results!$A$2:$A$2256,Results!X$2:X$2256,"")</f>
        <v>0</v>
      </c>
      <c r="BD1832" s="2">
        <f>_xlfn.XLOOKUP($A1832,Results!$A$2:$A$2256,Results!Y$2:Y$2256,"")</f>
        <v>0</v>
      </c>
      <c r="BE1832" s="2">
        <f>_xlfn.XLOOKUP($A1832,Results!$A$2:$A$2256,Results!Z$2:Z$2256,"")</f>
        <v>0</v>
      </c>
    </row>
    <row r="1833" spans="1:57" ht="38.25" customHeight="1" x14ac:dyDescent="0.3">
      <c r="A1833">
        <v>907510</v>
      </c>
      <c r="B1833">
        <v>281954</v>
      </c>
      <c r="C1833" t="s">
        <v>36</v>
      </c>
      <c r="D1833">
        <v>9341430824</v>
      </c>
      <c r="F1833" s="2">
        <v>11471</v>
      </c>
      <c r="G1833" s="2">
        <v>10</v>
      </c>
      <c r="H1833" s="2" t="s">
        <v>5747</v>
      </c>
      <c r="I1833">
        <v>0</v>
      </c>
      <c r="J1833" t="s">
        <v>39</v>
      </c>
      <c r="K1833" t="s">
        <v>39</v>
      </c>
      <c r="L1833">
        <v>0.01</v>
      </c>
      <c r="M1833" s="2" t="s">
        <v>36</v>
      </c>
      <c r="N1833" s="9" t="s">
        <v>36</v>
      </c>
      <c r="O1833" t="s">
        <v>36</v>
      </c>
      <c r="P1833" t="s">
        <v>36</v>
      </c>
      <c r="Q1833" t="s">
        <v>36</v>
      </c>
      <c r="R1833">
        <v>0.01</v>
      </c>
      <c r="S1833" s="1">
        <v>45744.833941435187</v>
      </c>
      <c r="T1833" t="s">
        <v>42</v>
      </c>
      <c r="U1833" s="1">
        <v>45744.619444444441</v>
      </c>
      <c r="V1833" t="s">
        <v>43</v>
      </c>
      <c r="W1833" t="s">
        <v>36</v>
      </c>
      <c r="X1833">
        <v>0</v>
      </c>
      <c r="Y1833">
        <v>999</v>
      </c>
      <c r="Z1833" t="s">
        <v>36</v>
      </c>
      <c r="AA1833" t="s">
        <v>36</v>
      </c>
      <c r="AB1833" t="s">
        <v>36</v>
      </c>
      <c r="AC1833" t="s">
        <v>49</v>
      </c>
      <c r="AD1833" t="s">
        <v>49</v>
      </c>
      <c r="AE1833" t="s">
        <v>45</v>
      </c>
      <c r="AF1833" s="2"/>
      <c r="AI1833" s="2" t="s">
        <v>5748</v>
      </c>
      <c r="AJ1833" s="2" t="e">
        <f>VLOOKUP(A1833,'Classification Test Result'!$A$2:$D$2428,4,FALSE)</f>
        <v>#N/A</v>
      </c>
      <c r="AK1833" s="2" t="s">
        <v>5739</v>
      </c>
      <c r="AL1833" s="2">
        <f>_xlfn.XLOOKUP($A1833,Results!$A$2:$A$2256,Results!G$2:G$2256,"")</f>
        <v>0</v>
      </c>
      <c r="AM1833" s="2">
        <f>_xlfn.XLOOKUP($A1833,Results!$A$2:$A$2256,Results!H$2:H$2256,"")</f>
        <v>0</v>
      </c>
      <c r="AN1833" s="2">
        <f>_xlfn.XLOOKUP($A1833,Results!$A$2:$A$2256,Results!I$2:I$2256,"")</f>
        <v>0</v>
      </c>
      <c r="AO1833" s="2">
        <f>_xlfn.XLOOKUP($A1833,Results!$A$2:$A$2256,Results!J$2:J$2256,"")</f>
        <v>0</v>
      </c>
      <c r="AP1833" s="2">
        <f>_xlfn.XLOOKUP($A1833,Results!$A$2:$A$2256,Results!K$2:K$2256,"")</f>
        <v>0</v>
      </c>
      <c r="AQ1833" s="2">
        <f>_xlfn.XLOOKUP($A1833,Results!$A$2:$A$2256,Results!L$2:L$2256,"")</f>
        <v>0</v>
      </c>
      <c r="AR1833" s="2">
        <f>_xlfn.XLOOKUP($A1833,Results!$A$2:$A$2256,Results!M$2:M$2256,"")</f>
        <v>0</v>
      </c>
      <c r="AS1833" s="2">
        <f>_xlfn.XLOOKUP($A1833,Results!$A$2:$A$2256,Results!N$2:N$2256,"")</f>
        <v>0</v>
      </c>
      <c r="AT1833" s="2">
        <f>_xlfn.XLOOKUP($A1833,Results!$A$2:$A$2256,Results!O$2:O$2256,"")</f>
        <v>0</v>
      </c>
      <c r="AU1833" s="2">
        <f>_xlfn.XLOOKUP($A1833,Results!$A$2:$A$2256,Results!P$2:P$2256,"")</f>
        <v>0</v>
      </c>
      <c r="AV1833" s="2">
        <f>_xlfn.XLOOKUP($A1833,Results!$A$2:$A$2256,Results!Q$2:Q$2256,"")</f>
        <v>0</v>
      </c>
      <c r="AW1833" s="2">
        <f>_xlfn.XLOOKUP($A1833,Results!$A$2:$A$2256,Results!R$2:R$2256,"")</f>
        <v>0</v>
      </c>
      <c r="AX1833" s="2">
        <f>_xlfn.XLOOKUP($A1833,Results!$A$2:$A$2256,Results!S$2:S$2256,"")</f>
        <v>0</v>
      </c>
      <c r="AY1833" s="2">
        <f>_xlfn.XLOOKUP($A1833,Results!$A$2:$A$2256,Results!T$2:T$2256,"")</f>
        <v>0</v>
      </c>
      <c r="AZ1833" s="2">
        <f>_xlfn.XLOOKUP($A1833,Results!$A$2:$A$2256,Results!U$2:U$2256,"")</f>
        <v>0</v>
      </c>
      <c r="BA1833" s="2">
        <f>_xlfn.XLOOKUP($A1833,Results!$A$2:$A$2256,Results!V$2:V$2256,"")</f>
        <v>0</v>
      </c>
      <c r="BB1833" s="2">
        <f>_xlfn.XLOOKUP($A1833,Results!$A$2:$A$2256,Results!W$2:W$2256,"")</f>
        <v>0</v>
      </c>
      <c r="BC1833" s="2">
        <f>_xlfn.XLOOKUP($A1833,Results!$A$2:$A$2256,Results!X$2:X$2256,"")</f>
        <v>0</v>
      </c>
      <c r="BD1833" s="2">
        <f>_xlfn.XLOOKUP($A1833,Results!$A$2:$A$2256,Results!Y$2:Y$2256,"")</f>
        <v>0</v>
      </c>
      <c r="BE1833" s="2">
        <f>_xlfn.XLOOKUP($A1833,Results!$A$2:$A$2256,Results!Z$2:Z$2256,"")</f>
        <v>0</v>
      </c>
    </row>
    <row r="1834" spans="1:57" ht="38.25" customHeight="1" x14ac:dyDescent="0.3">
      <c r="A1834">
        <v>907511</v>
      </c>
      <c r="B1834">
        <v>281912</v>
      </c>
      <c r="C1834" t="s">
        <v>36</v>
      </c>
      <c r="D1834">
        <v>9341438120</v>
      </c>
      <c r="F1834" s="2">
        <v>11471</v>
      </c>
      <c r="G1834" s="2">
        <v>14</v>
      </c>
      <c r="H1834" s="2" t="s">
        <v>5747</v>
      </c>
      <c r="I1834">
        <v>0</v>
      </c>
      <c r="J1834" t="s">
        <v>39</v>
      </c>
      <c r="K1834" t="s">
        <v>39</v>
      </c>
      <c r="L1834">
        <v>0.01</v>
      </c>
      <c r="M1834" s="2" t="s">
        <v>36</v>
      </c>
      <c r="N1834" s="9" t="s">
        <v>36</v>
      </c>
      <c r="O1834" t="s">
        <v>36</v>
      </c>
      <c r="P1834" t="s">
        <v>36</v>
      </c>
      <c r="Q1834" t="s">
        <v>36</v>
      </c>
      <c r="R1834">
        <v>0.01</v>
      </c>
      <c r="S1834" s="1">
        <v>45744.729473495368</v>
      </c>
      <c r="T1834" t="s">
        <v>42</v>
      </c>
      <c r="U1834" s="1">
        <v>45744.511805555558</v>
      </c>
      <c r="V1834" t="s">
        <v>43</v>
      </c>
      <c r="W1834" t="s">
        <v>36</v>
      </c>
      <c r="X1834">
        <v>0</v>
      </c>
      <c r="Y1834">
        <v>999</v>
      </c>
      <c r="Z1834" t="s">
        <v>36</v>
      </c>
      <c r="AA1834" t="s">
        <v>36</v>
      </c>
      <c r="AB1834" t="s">
        <v>36</v>
      </c>
      <c r="AC1834" t="s">
        <v>49</v>
      </c>
      <c r="AD1834" t="s">
        <v>49</v>
      </c>
      <c r="AE1834" t="s">
        <v>45</v>
      </c>
      <c r="AF1834" s="2"/>
      <c r="AI1834" s="2" t="s">
        <v>5748</v>
      </c>
      <c r="AJ1834" s="2" t="e">
        <f>VLOOKUP(A1834,'Classification Test Result'!$A$2:$D$2428,4,FALSE)</f>
        <v>#N/A</v>
      </c>
      <c r="AK1834" s="2" t="s">
        <v>5739</v>
      </c>
      <c r="AL1834" s="2">
        <f>_xlfn.XLOOKUP($A1834,Results!$A$2:$A$2256,Results!G$2:G$2256,"")</f>
        <v>0</v>
      </c>
      <c r="AM1834" s="2">
        <f>_xlfn.XLOOKUP($A1834,Results!$A$2:$A$2256,Results!H$2:H$2256,"")</f>
        <v>0</v>
      </c>
      <c r="AN1834" s="2">
        <f>_xlfn.XLOOKUP($A1834,Results!$A$2:$A$2256,Results!I$2:I$2256,"")</f>
        <v>0</v>
      </c>
      <c r="AO1834" s="2">
        <f>_xlfn.XLOOKUP($A1834,Results!$A$2:$A$2256,Results!J$2:J$2256,"")</f>
        <v>0</v>
      </c>
      <c r="AP1834" s="2">
        <f>_xlfn.XLOOKUP($A1834,Results!$A$2:$A$2256,Results!K$2:K$2256,"")</f>
        <v>0</v>
      </c>
      <c r="AQ1834" s="2">
        <f>_xlfn.XLOOKUP($A1834,Results!$A$2:$A$2256,Results!L$2:L$2256,"")</f>
        <v>0</v>
      </c>
      <c r="AR1834" s="2">
        <f>_xlfn.XLOOKUP($A1834,Results!$A$2:$A$2256,Results!M$2:M$2256,"")</f>
        <v>0</v>
      </c>
      <c r="AS1834" s="2">
        <f>_xlfn.XLOOKUP($A1834,Results!$A$2:$A$2256,Results!N$2:N$2256,"")</f>
        <v>0</v>
      </c>
      <c r="AT1834" s="2">
        <f>_xlfn.XLOOKUP($A1834,Results!$A$2:$A$2256,Results!O$2:O$2256,"")</f>
        <v>0</v>
      </c>
      <c r="AU1834" s="2">
        <f>_xlfn.XLOOKUP($A1834,Results!$A$2:$A$2256,Results!P$2:P$2256,"")</f>
        <v>0</v>
      </c>
      <c r="AV1834" s="2">
        <f>_xlfn.XLOOKUP($A1834,Results!$A$2:$A$2256,Results!Q$2:Q$2256,"")</f>
        <v>0</v>
      </c>
      <c r="AW1834" s="2">
        <f>_xlfn.XLOOKUP($A1834,Results!$A$2:$A$2256,Results!R$2:R$2256,"")</f>
        <v>0</v>
      </c>
      <c r="AX1834" s="2">
        <f>_xlfn.XLOOKUP($A1834,Results!$A$2:$A$2256,Results!S$2:S$2256,"")</f>
        <v>0</v>
      </c>
      <c r="AY1834" s="2">
        <f>_xlfn.XLOOKUP($A1834,Results!$A$2:$A$2256,Results!T$2:T$2256,"")</f>
        <v>0</v>
      </c>
      <c r="AZ1834" s="2">
        <f>_xlfn.XLOOKUP($A1834,Results!$A$2:$A$2256,Results!U$2:U$2256,"")</f>
        <v>0</v>
      </c>
      <c r="BA1834" s="2">
        <f>_xlfn.XLOOKUP($A1834,Results!$A$2:$A$2256,Results!V$2:V$2256,"")</f>
        <v>0</v>
      </c>
      <c r="BB1834" s="2">
        <f>_xlfn.XLOOKUP($A1834,Results!$A$2:$A$2256,Results!W$2:W$2256,"")</f>
        <v>0</v>
      </c>
      <c r="BC1834" s="2">
        <f>_xlfn.XLOOKUP($A1834,Results!$A$2:$A$2256,Results!X$2:X$2256,"")</f>
        <v>0</v>
      </c>
      <c r="BD1834" s="2">
        <f>_xlfn.XLOOKUP($A1834,Results!$A$2:$A$2256,Results!Y$2:Y$2256,"")</f>
        <v>0</v>
      </c>
      <c r="BE1834" s="2">
        <f>_xlfn.XLOOKUP($A1834,Results!$A$2:$A$2256,Results!Z$2:Z$2256,"")</f>
        <v>0</v>
      </c>
    </row>
    <row r="1835" spans="1:57" ht="38.25" customHeight="1" x14ac:dyDescent="0.3">
      <c r="A1835">
        <v>907512</v>
      </c>
      <c r="B1835">
        <v>281914</v>
      </c>
      <c r="C1835" t="s">
        <v>36</v>
      </c>
      <c r="D1835" t="s">
        <v>1922</v>
      </c>
      <c r="F1835" s="2">
        <v>12873</v>
      </c>
      <c r="G1835" s="2">
        <v>4</v>
      </c>
      <c r="H1835" s="2" t="s">
        <v>5747</v>
      </c>
      <c r="I1835">
        <v>0</v>
      </c>
      <c r="J1835" t="s">
        <v>39</v>
      </c>
      <c r="K1835" t="s">
        <v>39</v>
      </c>
      <c r="L1835">
        <v>-0.11</v>
      </c>
      <c r="M1835" s="2" t="s">
        <v>36</v>
      </c>
      <c r="N1835" s="9" t="s">
        <v>36</v>
      </c>
      <c r="O1835" t="s">
        <v>36</v>
      </c>
      <c r="P1835" t="s">
        <v>36</v>
      </c>
      <c r="Q1835" t="s">
        <v>36</v>
      </c>
      <c r="R1835">
        <v>-0.11</v>
      </c>
      <c r="S1835" s="1">
        <v>45744.729385567131</v>
      </c>
      <c r="T1835" t="s">
        <v>42</v>
      </c>
      <c r="U1835" s="1">
        <v>45744.515972222223</v>
      </c>
      <c r="V1835" t="s">
        <v>43</v>
      </c>
      <c r="W1835" t="s">
        <v>36</v>
      </c>
      <c r="X1835">
        <v>0</v>
      </c>
      <c r="Y1835">
        <v>999</v>
      </c>
      <c r="Z1835" t="s">
        <v>36</v>
      </c>
      <c r="AA1835" t="s">
        <v>36</v>
      </c>
      <c r="AB1835" t="s">
        <v>36</v>
      </c>
      <c r="AC1835" t="s">
        <v>49</v>
      </c>
      <c r="AD1835" t="s">
        <v>49</v>
      </c>
      <c r="AE1835" t="s">
        <v>45</v>
      </c>
      <c r="AF1835" s="2"/>
      <c r="AI1835" s="2" t="s">
        <v>5748</v>
      </c>
      <c r="AJ1835" s="2" t="e">
        <f>VLOOKUP(A1835,'Classification Test Result'!$A$2:$D$2428,4,FALSE)</f>
        <v>#N/A</v>
      </c>
      <c r="AK1835" s="2" t="s">
        <v>5739</v>
      </c>
      <c r="AL1835" s="2">
        <f>_xlfn.XLOOKUP($A1835,Results!$A$2:$A$2256,Results!G$2:G$2256,"")</f>
        <v>0</v>
      </c>
      <c r="AM1835" s="2">
        <f>_xlfn.XLOOKUP($A1835,Results!$A$2:$A$2256,Results!H$2:H$2256,"")</f>
        <v>0</v>
      </c>
      <c r="AN1835" s="2">
        <f>_xlfn.XLOOKUP($A1835,Results!$A$2:$A$2256,Results!I$2:I$2256,"")</f>
        <v>0</v>
      </c>
      <c r="AO1835" s="2">
        <f>_xlfn.XLOOKUP($A1835,Results!$A$2:$A$2256,Results!J$2:J$2256,"")</f>
        <v>0</v>
      </c>
      <c r="AP1835" s="2">
        <f>_xlfn.XLOOKUP($A1835,Results!$A$2:$A$2256,Results!K$2:K$2256,"")</f>
        <v>0</v>
      </c>
      <c r="AQ1835" s="2">
        <f>_xlfn.XLOOKUP($A1835,Results!$A$2:$A$2256,Results!L$2:L$2256,"")</f>
        <v>0</v>
      </c>
      <c r="AR1835" s="2">
        <f>_xlfn.XLOOKUP($A1835,Results!$A$2:$A$2256,Results!M$2:M$2256,"")</f>
        <v>0</v>
      </c>
      <c r="AS1835" s="2">
        <f>_xlfn.XLOOKUP($A1835,Results!$A$2:$A$2256,Results!N$2:N$2256,"")</f>
        <v>0</v>
      </c>
      <c r="AT1835" s="2">
        <f>_xlfn.XLOOKUP($A1835,Results!$A$2:$A$2256,Results!O$2:O$2256,"")</f>
        <v>0</v>
      </c>
      <c r="AU1835" s="2">
        <f>_xlfn.XLOOKUP($A1835,Results!$A$2:$A$2256,Results!P$2:P$2256,"")</f>
        <v>0</v>
      </c>
      <c r="AV1835" s="2">
        <f>_xlfn.XLOOKUP($A1835,Results!$A$2:$A$2256,Results!Q$2:Q$2256,"")</f>
        <v>0</v>
      </c>
      <c r="AW1835" s="2">
        <f>_xlfn.XLOOKUP($A1835,Results!$A$2:$A$2256,Results!R$2:R$2256,"")</f>
        <v>0</v>
      </c>
      <c r="AX1835" s="2">
        <f>_xlfn.XLOOKUP($A1835,Results!$A$2:$A$2256,Results!S$2:S$2256,"")</f>
        <v>0</v>
      </c>
      <c r="AY1835" s="2">
        <f>_xlfn.XLOOKUP($A1835,Results!$A$2:$A$2256,Results!T$2:T$2256,"")</f>
        <v>0</v>
      </c>
      <c r="AZ1835" s="2">
        <f>_xlfn.XLOOKUP($A1835,Results!$A$2:$A$2256,Results!U$2:U$2256,"")</f>
        <v>0</v>
      </c>
      <c r="BA1835" s="2">
        <f>_xlfn.XLOOKUP($A1835,Results!$A$2:$A$2256,Results!V$2:V$2256,"")</f>
        <v>0</v>
      </c>
      <c r="BB1835" s="2">
        <f>_xlfn.XLOOKUP($A1835,Results!$A$2:$A$2256,Results!W$2:W$2256,"")</f>
        <v>0</v>
      </c>
      <c r="BC1835" s="2">
        <f>_xlfn.XLOOKUP($A1835,Results!$A$2:$A$2256,Results!X$2:X$2256,"")</f>
        <v>0</v>
      </c>
      <c r="BD1835" s="2">
        <f>_xlfn.XLOOKUP($A1835,Results!$A$2:$A$2256,Results!Y$2:Y$2256,"")</f>
        <v>0</v>
      </c>
      <c r="BE1835" s="2">
        <f>_xlfn.XLOOKUP($A1835,Results!$A$2:$A$2256,Results!Z$2:Z$2256,"")</f>
        <v>0</v>
      </c>
    </row>
    <row r="1836" spans="1:57" ht="38.25" customHeight="1" x14ac:dyDescent="0.3">
      <c r="A1836">
        <v>907513</v>
      </c>
      <c r="B1836">
        <v>281803</v>
      </c>
      <c r="C1836" t="s">
        <v>36</v>
      </c>
      <c r="D1836">
        <v>9341438126</v>
      </c>
      <c r="F1836" s="2">
        <v>11471</v>
      </c>
      <c r="G1836" s="2">
        <v>4</v>
      </c>
      <c r="H1836" s="2" t="s">
        <v>5747</v>
      </c>
      <c r="I1836">
        <v>0</v>
      </c>
      <c r="J1836" t="s">
        <v>39</v>
      </c>
      <c r="K1836" t="s">
        <v>39</v>
      </c>
      <c r="L1836">
        <v>0.01</v>
      </c>
      <c r="M1836" s="2" t="s">
        <v>36</v>
      </c>
      <c r="N1836" s="9" t="s">
        <v>36</v>
      </c>
      <c r="O1836" t="s">
        <v>36</v>
      </c>
      <c r="P1836" t="s">
        <v>36</v>
      </c>
      <c r="Q1836" t="s">
        <v>36</v>
      </c>
      <c r="R1836">
        <v>0.01</v>
      </c>
      <c r="S1836" s="1">
        <v>45744.58364571759</v>
      </c>
      <c r="T1836" t="s">
        <v>42</v>
      </c>
      <c r="U1836" s="1">
        <v>45744.356249999997</v>
      </c>
      <c r="V1836" t="s">
        <v>43</v>
      </c>
      <c r="W1836" t="s">
        <v>36</v>
      </c>
      <c r="X1836">
        <v>0</v>
      </c>
      <c r="Y1836">
        <v>999</v>
      </c>
      <c r="Z1836" t="s">
        <v>36</v>
      </c>
      <c r="AA1836" t="s">
        <v>36</v>
      </c>
      <c r="AB1836" t="s">
        <v>36</v>
      </c>
      <c r="AC1836" t="s">
        <v>49</v>
      </c>
      <c r="AD1836" t="s">
        <v>49</v>
      </c>
      <c r="AE1836" t="s">
        <v>45</v>
      </c>
      <c r="AF1836" s="2"/>
      <c r="AI1836" s="2" t="s">
        <v>5748</v>
      </c>
      <c r="AJ1836" s="2" t="e">
        <f>VLOOKUP(A1836,'Classification Test Result'!$A$2:$D$2428,4,FALSE)</f>
        <v>#N/A</v>
      </c>
      <c r="AK1836" s="2" t="s">
        <v>5739</v>
      </c>
      <c r="AL1836" s="2">
        <f>_xlfn.XLOOKUP($A1836,Results!$A$2:$A$2256,Results!G$2:G$2256,"")</f>
        <v>0</v>
      </c>
      <c r="AM1836" s="2">
        <f>_xlfn.XLOOKUP($A1836,Results!$A$2:$A$2256,Results!H$2:H$2256,"")</f>
        <v>0</v>
      </c>
      <c r="AN1836" s="2">
        <f>_xlfn.XLOOKUP($A1836,Results!$A$2:$A$2256,Results!I$2:I$2256,"")</f>
        <v>0</v>
      </c>
      <c r="AO1836" s="2">
        <f>_xlfn.XLOOKUP($A1836,Results!$A$2:$A$2256,Results!J$2:J$2256,"")</f>
        <v>0</v>
      </c>
      <c r="AP1836" s="2">
        <f>_xlfn.XLOOKUP($A1836,Results!$A$2:$A$2256,Results!K$2:K$2256,"")</f>
        <v>0</v>
      </c>
      <c r="AQ1836" s="2">
        <f>_xlfn.XLOOKUP($A1836,Results!$A$2:$A$2256,Results!L$2:L$2256,"")</f>
        <v>0</v>
      </c>
      <c r="AR1836" s="2">
        <f>_xlfn.XLOOKUP($A1836,Results!$A$2:$A$2256,Results!M$2:M$2256,"")</f>
        <v>0</v>
      </c>
      <c r="AS1836" s="2">
        <f>_xlfn.XLOOKUP($A1836,Results!$A$2:$A$2256,Results!N$2:N$2256,"")</f>
        <v>0</v>
      </c>
      <c r="AT1836" s="2">
        <f>_xlfn.XLOOKUP($A1836,Results!$A$2:$A$2256,Results!O$2:O$2256,"")</f>
        <v>0</v>
      </c>
      <c r="AU1836" s="2">
        <f>_xlfn.XLOOKUP($A1836,Results!$A$2:$A$2256,Results!P$2:P$2256,"")</f>
        <v>0</v>
      </c>
      <c r="AV1836" s="2">
        <f>_xlfn.XLOOKUP($A1836,Results!$A$2:$A$2256,Results!Q$2:Q$2256,"")</f>
        <v>0</v>
      </c>
      <c r="AW1836" s="2">
        <f>_xlfn.XLOOKUP($A1836,Results!$A$2:$A$2256,Results!R$2:R$2256,"")</f>
        <v>0</v>
      </c>
      <c r="AX1836" s="2">
        <f>_xlfn.XLOOKUP($A1836,Results!$A$2:$A$2256,Results!S$2:S$2256,"")</f>
        <v>0</v>
      </c>
      <c r="AY1836" s="2">
        <f>_xlfn.XLOOKUP($A1836,Results!$A$2:$A$2256,Results!T$2:T$2256,"")</f>
        <v>0</v>
      </c>
      <c r="AZ1836" s="2">
        <f>_xlfn.XLOOKUP($A1836,Results!$A$2:$A$2256,Results!U$2:U$2256,"")</f>
        <v>0</v>
      </c>
      <c r="BA1836" s="2">
        <f>_xlfn.XLOOKUP($A1836,Results!$A$2:$A$2256,Results!V$2:V$2256,"")</f>
        <v>0</v>
      </c>
      <c r="BB1836" s="2">
        <f>_xlfn.XLOOKUP($A1836,Results!$A$2:$A$2256,Results!W$2:W$2256,"")</f>
        <v>0</v>
      </c>
      <c r="BC1836" s="2">
        <f>_xlfn.XLOOKUP($A1836,Results!$A$2:$A$2256,Results!X$2:X$2256,"")</f>
        <v>0</v>
      </c>
      <c r="BD1836" s="2">
        <f>_xlfn.XLOOKUP($A1836,Results!$A$2:$A$2256,Results!Y$2:Y$2256,"")</f>
        <v>0</v>
      </c>
      <c r="BE1836" s="2">
        <f>_xlfn.XLOOKUP($A1836,Results!$A$2:$A$2256,Results!Z$2:Z$2256,"")</f>
        <v>0</v>
      </c>
    </row>
    <row r="1837" spans="1:57" ht="38.25" customHeight="1" x14ac:dyDescent="0.3">
      <c r="A1837">
        <v>907514</v>
      </c>
      <c r="B1837">
        <v>281741</v>
      </c>
      <c r="C1837" t="s">
        <v>36</v>
      </c>
      <c r="D1837">
        <v>930069334</v>
      </c>
      <c r="F1837" s="2">
        <v>10427</v>
      </c>
      <c r="G1837" s="2">
        <v>7</v>
      </c>
      <c r="H1837" s="2" t="s">
        <v>5747</v>
      </c>
      <c r="I1837">
        <v>0</v>
      </c>
      <c r="J1837" t="s">
        <v>39</v>
      </c>
      <c r="K1837" t="s">
        <v>39</v>
      </c>
      <c r="L1837">
        <v>-0.26</v>
      </c>
      <c r="M1837" s="2" t="s">
        <v>36</v>
      </c>
      <c r="N1837" s="9" t="s">
        <v>36</v>
      </c>
      <c r="O1837" t="s">
        <v>36</v>
      </c>
      <c r="P1837" t="s">
        <v>36</v>
      </c>
      <c r="Q1837" t="s">
        <v>36</v>
      </c>
      <c r="R1837">
        <v>-0.26</v>
      </c>
      <c r="S1837" s="1">
        <v>45744.542940543979</v>
      </c>
      <c r="T1837" t="s">
        <v>42</v>
      </c>
      <c r="U1837" s="1">
        <v>45744.320138888892</v>
      </c>
      <c r="V1837" t="s">
        <v>43</v>
      </c>
      <c r="W1837" t="s">
        <v>36</v>
      </c>
      <c r="X1837">
        <v>0</v>
      </c>
      <c r="Y1837">
        <v>999</v>
      </c>
      <c r="Z1837" t="s">
        <v>36</v>
      </c>
      <c r="AA1837" t="s">
        <v>36</v>
      </c>
      <c r="AB1837" t="s">
        <v>36</v>
      </c>
      <c r="AC1837" t="s">
        <v>49</v>
      </c>
      <c r="AD1837" t="s">
        <v>49</v>
      </c>
      <c r="AE1837" t="s">
        <v>45</v>
      </c>
      <c r="AF1837" s="2"/>
      <c r="AI1837" s="2" t="s">
        <v>5748</v>
      </c>
      <c r="AJ1837" s="2" t="e">
        <f>VLOOKUP(A1837,'Classification Test Result'!$A$2:$D$2428,4,FALSE)</f>
        <v>#N/A</v>
      </c>
      <c r="AK1837" s="2" t="s">
        <v>5739</v>
      </c>
      <c r="AL1837" s="2">
        <f>_xlfn.XLOOKUP($A1837,Results!$A$2:$A$2256,Results!G$2:G$2256,"")</f>
        <v>0</v>
      </c>
      <c r="AM1837" s="2">
        <f>_xlfn.XLOOKUP($A1837,Results!$A$2:$A$2256,Results!H$2:H$2256,"")</f>
        <v>0</v>
      </c>
      <c r="AN1837" s="2">
        <f>_xlfn.XLOOKUP($A1837,Results!$A$2:$A$2256,Results!I$2:I$2256,"")</f>
        <v>0</v>
      </c>
      <c r="AO1837" s="2">
        <f>_xlfn.XLOOKUP($A1837,Results!$A$2:$A$2256,Results!J$2:J$2256,"")</f>
        <v>0</v>
      </c>
      <c r="AP1837" s="2">
        <f>_xlfn.XLOOKUP($A1837,Results!$A$2:$A$2256,Results!K$2:K$2256,"")</f>
        <v>0</v>
      </c>
      <c r="AQ1837" s="2">
        <f>_xlfn.XLOOKUP($A1837,Results!$A$2:$A$2256,Results!L$2:L$2256,"")</f>
        <v>0</v>
      </c>
      <c r="AR1837" s="2">
        <f>_xlfn.XLOOKUP($A1837,Results!$A$2:$A$2256,Results!M$2:M$2256,"")</f>
        <v>0</v>
      </c>
      <c r="AS1837" s="2">
        <f>_xlfn.XLOOKUP($A1837,Results!$A$2:$A$2256,Results!N$2:N$2256,"")</f>
        <v>0</v>
      </c>
      <c r="AT1837" s="2">
        <f>_xlfn.XLOOKUP($A1837,Results!$A$2:$A$2256,Results!O$2:O$2256,"")</f>
        <v>0</v>
      </c>
      <c r="AU1837" s="2">
        <f>_xlfn.XLOOKUP($A1837,Results!$A$2:$A$2256,Results!P$2:P$2256,"")</f>
        <v>0</v>
      </c>
      <c r="AV1837" s="2">
        <f>_xlfn.XLOOKUP($A1837,Results!$A$2:$A$2256,Results!Q$2:Q$2256,"")</f>
        <v>0</v>
      </c>
      <c r="AW1837" s="2">
        <f>_xlfn.XLOOKUP($A1837,Results!$A$2:$A$2256,Results!R$2:R$2256,"")</f>
        <v>0</v>
      </c>
      <c r="AX1837" s="2">
        <f>_xlfn.XLOOKUP($A1837,Results!$A$2:$A$2256,Results!S$2:S$2256,"")</f>
        <v>0</v>
      </c>
      <c r="AY1837" s="2">
        <f>_xlfn.XLOOKUP($A1837,Results!$A$2:$A$2256,Results!T$2:T$2256,"")</f>
        <v>0</v>
      </c>
      <c r="AZ1837" s="2">
        <f>_xlfn.XLOOKUP($A1837,Results!$A$2:$A$2256,Results!U$2:U$2256,"")</f>
        <v>0</v>
      </c>
      <c r="BA1837" s="2">
        <f>_xlfn.XLOOKUP($A1837,Results!$A$2:$A$2256,Results!V$2:V$2256,"")</f>
        <v>0</v>
      </c>
      <c r="BB1837" s="2">
        <f>_xlfn.XLOOKUP($A1837,Results!$A$2:$A$2256,Results!W$2:W$2256,"")</f>
        <v>0</v>
      </c>
      <c r="BC1837" s="2">
        <f>_xlfn.XLOOKUP($A1837,Results!$A$2:$A$2256,Results!X$2:X$2256,"")</f>
        <v>0</v>
      </c>
      <c r="BD1837" s="2">
        <f>_xlfn.XLOOKUP($A1837,Results!$A$2:$A$2256,Results!Y$2:Y$2256,"")</f>
        <v>0</v>
      </c>
      <c r="BE1837" s="2">
        <f>_xlfn.XLOOKUP($A1837,Results!$A$2:$A$2256,Results!Z$2:Z$2256,"")</f>
        <v>0</v>
      </c>
    </row>
    <row r="1838" spans="1:57" ht="38.25" customHeight="1" x14ac:dyDescent="0.3">
      <c r="A1838">
        <v>907515</v>
      </c>
      <c r="B1838">
        <v>281743</v>
      </c>
      <c r="C1838" t="s">
        <v>36</v>
      </c>
      <c r="D1838" t="s">
        <v>597</v>
      </c>
      <c r="F1838" s="2">
        <v>10054</v>
      </c>
      <c r="G1838" s="2">
        <v>5</v>
      </c>
      <c r="H1838" s="2" t="s">
        <v>5747</v>
      </c>
      <c r="I1838">
        <v>0</v>
      </c>
      <c r="J1838" t="s">
        <v>39</v>
      </c>
      <c r="K1838" t="s">
        <v>39</v>
      </c>
      <c r="L1838">
        <v>0.01</v>
      </c>
      <c r="M1838" s="2" t="s">
        <v>36</v>
      </c>
      <c r="N1838" s="9" t="s">
        <v>36</v>
      </c>
      <c r="O1838" t="s">
        <v>36</v>
      </c>
      <c r="P1838" t="s">
        <v>36</v>
      </c>
      <c r="Q1838" t="s">
        <v>36</v>
      </c>
      <c r="R1838">
        <v>0.01</v>
      </c>
      <c r="S1838" s="1">
        <v>45744.542867627308</v>
      </c>
      <c r="T1838" t="s">
        <v>42</v>
      </c>
      <c r="U1838" s="1">
        <v>45744.320833333331</v>
      </c>
      <c r="V1838" t="s">
        <v>43</v>
      </c>
      <c r="W1838" t="s">
        <v>36</v>
      </c>
      <c r="X1838">
        <v>0</v>
      </c>
      <c r="Y1838">
        <v>999</v>
      </c>
      <c r="Z1838" t="s">
        <v>36</v>
      </c>
      <c r="AA1838" t="s">
        <v>36</v>
      </c>
      <c r="AB1838" t="s">
        <v>36</v>
      </c>
      <c r="AC1838" t="s">
        <v>49</v>
      </c>
      <c r="AD1838" t="s">
        <v>49</v>
      </c>
      <c r="AE1838" t="s">
        <v>45</v>
      </c>
      <c r="AF1838" s="2"/>
      <c r="AI1838" s="2" t="s">
        <v>5748</v>
      </c>
      <c r="AJ1838" s="2" t="e">
        <f>VLOOKUP(A1838,'Classification Test Result'!$A$2:$D$2428,4,FALSE)</f>
        <v>#N/A</v>
      </c>
      <c r="AL1838" s="2">
        <f>_xlfn.XLOOKUP($A1838,Results!$A$2:$A$2256,Results!G$2:G$2256,"")</f>
        <v>0</v>
      </c>
      <c r="AM1838" s="2">
        <f>_xlfn.XLOOKUP($A1838,Results!$A$2:$A$2256,Results!H$2:H$2256,"")</f>
        <v>0</v>
      </c>
      <c r="AN1838" s="2">
        <f>_xlfn.XLOOKUP($A1838,Results!$A$2:$A$2256,Results!I$2:I$2256,"")</f>
        <v>0</v>
      </c>
      <c r="AO1838" s="2">
        <f>_xlfn.XLOOKUP($A1838,Results!$A$2:$A$2256,Results!J$2:J$2256,"")</f>
        <v>0</v>
      </c>
      <c r="AP1838" s="2">
        <f>_xlfn.XLOOKUP($A1838,Results!$A$2:$A$2256,Results!K$2:K$2256,"")</f>
        <v>0</v>
      </c>
      <c r="AQ1838" s="2">
        <f>_xlfn.XLOOKUP($A1838,Results!$A$2:$A$2256,Results!L$2:L$2256,"")</f>
        <v>0</v>
      </c>
      <c r="AR1838" s="2">
        <f>_xlfn.XLOOKUP($A1838,Results!$A$2:$A$2256,Results!M$2:M$2256,"")</f>
        <v>0</v>
      </c>
      <c r="AS1838" s="2">
        <f>_xlfn.XLOOKUP($A1838,Results!$A$2:$A$2256,Results!N$2:N$2256,"")</f>
        <v>0</v>
      </c>
      <c r="AT1838" s="2">
        <f>_xlfn.XLOOKUP($A1838,Results!$A$2:$A$2256,Results!O$2:O$2256,"")</f>
        <v>0</v>
      </c>
      <c r="AU1838" s="2">
        <f>_xlfn.XLOOKUP($A1838,Results!$A$2:$A$2256,Results!P$2:P$2256,"")</f>
        <v>0</v>
      </c>
      <c r="AV1838" s="2">
        <f>_xlfn.XLOOKUP($A1838,Results!$A$2:$A$2256,Results!Q$2:Q$2256,"")</f>
        <v>0</v>
      </c>
      <c r="AW1838" s="2">
        <f>_xlfn.XLOOKUP($A1838,Results!$A$2:$A$2256,Results!R$2:R$2256,"")</f>
        <v>0</v>
      </c>
      <c r="AX1838" s="2">
        <f>_xlfn.XLOOKUP($A1838,Results!$A$2:$A$2256,Results!S$2:S$2256,"")</f>
        <v>0</v>
      </c>
      <c r="AY1838" s="2">
        <f>_xlfn.XLOOKUP($A1838,Results!$A$2:$A$2256,Results!T$2:T$2256,"")</f>
        <v>0</v>
      </c>
      <c r="AZ1838" s="2">
        <f>_xlfn.XLOOKUP($A1838,Results!$A$2:$A$2256,Results!U$2:U$2256,"")</f>
        <v>0</v>
      </c>
      <c r="BA1838" s="2">
        <f>_xlfn.XLOOKUP($A1838,Results!$A$2:$A$2256,Results!V$2:V$2256,"")</f>
        <v>0</v>
      </c>
      <c r="BB1838" s="2">
        <f>_xlfn.XLOOKUP($A1838,Results!$A$2:$A$2256,Results!W$2:W$2256,"")</f>
        <v>0</v>
      </c>
      <c r="BC1838" s="2">
        <f>_xlfn.XLOOKUP($A1838,Results!$A$2:$A$2256,Results!X$2:X$2256,"")</f>
        <v>0</v>
      </c>
      <c r="BD1838" s="2">
        <f>_xlfn.XLOOKUP($A1838,Results!$A$2:$A$2256,Results!Y$2:Y$2256,"")</f>
        <v>0</v>
      </c>
      <c r="BE1838" s="2">
        <f>_xlfn.XLOOKUP($A1838,Results!$A$2:$A$2256,Results!Z$2:Z$2256,"")</f>
        <v>0</v>
      </c>
    </row>
    <row r="1839" spans="1:57" ht="38.25" customHeight="1" x14ac:dyDescent="0.3">
      <c r="A1839">
        <v>907516</v>
      </c>
      <c r="B1839">
        <v>281674</v>
      </c>
      <c r="C1839" t="s">
        <v>36</v>
      </c>
      <c r="D1839" t="s">
        <v>599</v>
      </c>
      <c r="F1839" s="2">
        <v>16768</v>
      </c>
      <c r="G1839" s="2">
        <v>14</v>
      </c>
      <c r="H1839" s="2" t="s">
        <v>5747</v>
      </c>
      <c r="I1839">
        <v>0</v>
      </c>
      <c r="J1839" t="s">
        <v>39</v>
      </c>
      <c r="K1839" t="s">
        <v>39</v>
      </c>
      <c r="L1839">
        <v>-0.05</v>
      </c>
      <c r="M1839" s="2" t="s">
        <v>36</v>
      </c>
      <c r="N1839" s="9" t="s">
        <v>36</v>
      </c>
      <c r="O1839" t="s">
        <v>36</v>
      </c>
      <c r="P1839" t="s">
        <v>36</v>
      </c>
      <c r="Q1839" t="s">
        <v>36</v>
      </c>
      <c r="R1839">
        <v>-0.05</v>
      </c>
      <c r="S1839" s="1">
        <v>45744.522401388887</v>
      </c>
      <c r="T1839" t="s">
        <v>42</v>
      </c>
      <c r="U1839" s="1">
        <v>45744.292361111111</v>
      </c>
      <c r="V1839" t="s">
        <v>43</v>
      </c>
      <c r="W1839" t="s">
        <v>36</v>
      </c>
      <c r="X1839">
        <v>0</v>
      </c>
      <c r="Y1839">
        <v>999</v>
      </c>
      <c r="Z1839" t="s">
        <v>36</v>
      </c>
      <c r="AA1839" t="s">
        <v>36</v>
      </c>
      <c r="AB1839" t="s">
        <v>36</v>
      </c>
      <c r="AC1839" t="s">
        <v>49</v>
      </c>
      <c r="AD1839" t="s">
        <v>49</v>
      </c>
      <c r="AE1839" t="s">
        <v>45</v>
      </c>
      <c r="AF1839" s="2"/>
      <c r="AI1839" s="2" t="s">
        <v>5748</v>
      </c>
      <c r="AJ1839" s="2" t="e">
        <f>VLOOKUP(A1839,'Classification Test Result'!$A$2:$D$2428,4,FALSE)</f>
        <v>#N/A</v>
      </c>
      <c r="AK1839" s="2" t="s">
        <v>5739</v>
      </c>
      <c r="AL1839" s="2">
        <f>_xlfn.XLOOKUP($A1839,Results!$A$2:$A$2256,Results!G$2:G$2256,"")</f>
        <v>0</v>
      </c>
      <c r="AM1839" s="2">
        <f>_xlfn.XLOOKUP($A1839,Results!$A$2:$A$2256,Results!H$2:H$2256,"")</f>
        <v>0</v>
      </c>
      <c r="AN1839" s="2">
        <f>_xlfn.XLOOKUP($A1839,Results!$A$2:$A$2256,Results!I$2:I$2256,"")</f>
        <v>0</v>
      </c>
      <c r="AO1839" s="2">
        <f>_xlfn.XLOOKUP($A1839,Results!$A$2:$A$2256,Results!J$2:J$2256,"")</f>
        <v>0</v>
      </c>
      <c r="AP1839" s="2">
        <f>_xlfn.XLOOKUP($A1839,Results!$A$2:$A$2256,Results!K$2:K$2256,"")</f>
        <v>0</v>
      </c>
      <c r="AQ1839" s="2">
        <f>_xlfn.XLOOKUP($A1839,Results!$A$2:$A$2256,Results!L$2:L$2256,"")</f>
        <v>0</v>
      </c>
      <c r="AR1839" s="2">
        <f>_xlfn.XLOOKUP($A1839,Results!$A$2:$A$2256,Results!M$2:M$2256,"")</f>
        <v>0</v>
      </c>
      <c r="AS1839" s="2">
        <f>_xlfn.XLOOKUP($A1839,Results!$A$2:$A$2256,Results!N$2:N$2256,"")</f>
        <v>0</v>
      </c>
      <c r="AT1839" s="2">
        <f>_xlfn.XLOOKUP($A1839,Results!$A$2:$A$2256,Results!O$2:O$2256,"")</f>
        <v>0</v>
      </c>
      <c r="AU1839" s="2">
        <f>_xlfn.XLOOKUP($A1839,Results!$A$2:$A$2256,Results!P$2:P$2256,"")</f>
        <v>0</v>
      </c>
      <c r="AV1839" s="2">
        <f>_xlfn.XLOOKUP($A1839,Results!$A$2:$A$2256,Results!Q$2:Q$2256,"")</f>
        <v>0</v>
      </c>
      <c r="AW1839" s="2">
        <f>_xlfn.XLOOKUP($A1839,Results!$A$2:$A$2256,Results!R$2:R$2256,"")</f>
        <v>0</v>
      </c>
      <c r="AX1839" s="2">
        <f>_xlfn.XLOOKUP($A1839,Results!$A$2:$A$2256,Results!S$2:S$2256,"")</f>
        <v>0</v>
      </c>
      <c r="AY1839" s="2">
        <f>_xlfn.XLOOKUP($A1839,Results!$A$2:$A$2256,Results!T$2:T$2256,"")</f>
        <v>0</v>
      </c>
      <c r="AZ1839" s="2">
        <f>_xlfn.XLOOKUP($A1839,Results!$A$2:$A$2256,Results!U$2:U$2256,"")</f>
        <v>0</v>
      </c>
      <c r="BA1839" s="2">
        <f>_xlfn.XLOOKUP($A1839,Results!$A$2:$A$2256,Results!V$2:V$2256,"")</f>
        <v>0</v>
      </c>
      <c r="BB1839" s="2">
        <f>_xlfn.XLOOKUP($A1839,Results!$A$2:$A$2256,Results!W$2:W$2256,"")</f>
        <v>0</v>
      </c>
      <c r="BC1839" s="2">
        <f>_xlfn.XLOOKUP($A1839,Results!$A$2:$A$2256,Results!X$2:X$2256,"")</f>
        <v>0</v>
      </c>
      <c r="BD1839" s="2">
        <f>_xlfn.XLOOKUP($A1839,Results!$A$2:$A$2256,Results!Y$2:Y$2256,"")</f>
        <v>0</v>
      </c>
      <c r="BE1839" s="2">
        <f>_xlfn.XLOOKUP($A1839,Results!$A$2:$A$2256,Results!Z$2:Z$2256,"")</f>
        <v>0</v>
      </c>
    </row>
    <row r="1840" spans="1:57" ht="38.25" customHeight="1" x14ac:dyDescent="0.3">
      <c r="A1840">
        <v>907517</v>
      </c>
      <c r="B1840">
        <v>281682</v>
      </c>
      <c r="C1840" t="s">
        <v>36</v>
      </c>
      <c r="D1840" t="s">
        <v>550</v>
      </c>
      <c r="F1840" s="2">
        <v>12873</v>
      </c>
      <c r="G1840" s="2">
        <v>22</v>
      </c>
      <c r="H1840" s="2" t="s">
        <v>5747</v>
      </c>
      <c r="I1840">
        <v>0</v>
      </c>
      <c r="J1840" t="s">
        <v>39</v>
      </c>
      <c r="K1840" t="s">
        <v>39</v>
      </c>
      <c r="L1840">
        <v>0.02</v>
      </c>
      <c r="M1840" s="2" t="s">
        <v>36</v>
      </c>
      <c r="N1840" s="9" t="s">
        <v>36</v>
      </c>
      <c r="O1840" t="s">
        <v>36</v>
      </c>
      <c r="P1840" t="s">
        <v>36</v>
      </c>
      <c r="Q1840" t="s">
        <v>36</v>
      </c>
      <c r="R1840">
        <v>0.02</v>
      </c>
      <c r="S1840" s="1">
        <v>45744.522175891201</v>
      </c>
      <c r="T1840" t="s">
        <v>42</v>
      </c>
      <c r="U1840" s="1">
        <v>45744.293749999997</v>
      </c>
      <c r="V1840" t="s">
        <v>43</v>
      </c>
      <c r="W1840" t="s">
        <v>36</v>
      </c>
      <c r="X1840">
        <v>0</v>
      </c>
      <c r="Y1840">
        <v>999</v>
      </c>
      <c r="Z1840" t="s">
        <v>36</v>
      </c>
      <c r="AA1840" t="s">
        <v>36</v>
      </c>
      <c r="AB1840" t="s">
        <v>36</v>
      </c>
      <c r="AC1840" t="s">
        <v>49</v>
      </c>
      <c r="AD1840" t="s">
        <v>49</v>
      </c>
      <c r="AE1840" t="s">
        <v>45</v>
      </c>
      <c r="AF1840" s="2"/>
      <c r="AI1840" s="2" t="s">
        <v>5748</v>
      </c>
      <c r="AJ1840" s="2" t="e">
        <f>VLOOKUP(A1840,'Classification Test Result'!$A$2:$D$2428,4,FALSE)</f>
        <v>#N/A</v>
      </c>
      <c r="AK1840" s="2" t="s">
        <v>5739</v>
      </c>
      <c r="AL1840" s="2">
        <f>_xlfn.XLOOKUP($A1840,Results!$A$2:$A$2256,Results!G$2:G$2256,"")</f>
        <v>0</v>
      </c>
      <c r="AM1840" s="2">
        <f>_xlfn.XLOOKUP($A1840,Results!$A$2:$A$2256,Results!H$2:H$2256,"")</f>
        <v>0</v>
      </c>
      <c r="AN1840" s="2">
        <f>_xlfn.XLOOKUP($A1840,Results!$A$2:$A$2256,Results!I$2:I$2256,"")</f>
        <v>0</v>
      </c>
      <c r="AO1840" s="2">
        <f>_xlfn.XLOOKUP($A1840,Results!$A$2:$A$2256,Results!J$2:J$2256,"")</f>
        <v>0</v>
      </c>
      <c r="AP1840" s="2">
        <f>_xlfn.XLOOKUP($A1840,Results!$A$2:$A$2256,Results!K$2:K$2256,"")</f>
        <v>0</v>
      </c>
      <c r="AQ1840" s="2">
        <f>_xlfn.XLOOKUP($A1840,Results!$A$2:$A$2256,Results!L$2:L$2256,"")</f>
        <v>0</v>
      </c>
      <c r="AR1840" s="2">
        <f>_xlfn.XLOOKUP($A1840,Results!$A$2:$A$2256,Results!M$2:M$2256,"")</f>
        <v>0</v>
      </c>
      <c r="AS1840" s="2">
        <f>_xlfn.XLOOKUP($A1840,Results!$A$2:$A$2256,Results!N$2:N$2256,"")</f>
        <v>0</v>
      </c>
      <c r="AT1840" s="2">
        <f>_xlfn.XLOOKUP($A1840,Results!$A$2:$A$2256,Results!O$2:O$2256,"")</f>
        <v>0</v>
      </c>
      <c r="AU1840" s="2">
        <f>_xlfn.XLOOKUP($A1840,Results!$A$2:$A$2256,Results!P$2:P$2256,"")</f>
        <v>0</v>
      </c>
      <c r="AV1840" s="2">
        <f>_xlfn.XLOOKUP($A1840,Results!$A$2:$A$2256,Results!Q$2:Q$2256,"")</f>
        <v>0</v>
      </c>
      <c r="AW1840" s="2">
        <f>_xlfn.XLOOKUP($A1840,Results!$A$2:$A$2256,Results!R$2:R$2256,"")</f>
        <v>0</v>
      </c>
      <c r="AX1840" s="2">
        <f>_xlfn.XLOOKUP($A1840,Results!$A$2:$A$2256,Results!S$2:S$2256,"")</f>
        <v>0</v>
      </c>
      <c r="AY1840" s="2">
        <f>_xlfn.XLOOKUP($A1840,Results!$A$2:$A$2256,Results!T$2:T$2256,"")</f>
        <v>0</v>
      </c>
      <c r="AZ1840" s="2">
        <f>_xlfn.XLOOKUP($A1840,Results!$A$2:$A$2256,Results!U$2:U$2256,"")</f>
        <v>0</v>
      </c>
      <c r="BA1840" s="2">
        <f>_xlfn.XLOOKUP($A1840,Results!$A$2:$A$2256,Results!V$2:V$2256,"")</f>
        <v>0</v>
      </c>
      <c r="BB1840" s="2">
        <f>_xlfn.XLOOKUP($A1840,Results!$A$2:$A$2256,Results!W$2:W$2256,"")</f>
        <v>0</v>
      </c>
      <c r="BC1840" s="2">
        <f>_xlfn.XLOOKUP($A1840,Results!$A$2:$A$2256,Results!X$2:X$2256,"")</f>
        <v>0</v>
      </c>
      <c r="BD1840" s="2">
        <f>_xlfn.XLOOKUP($A1840,Results!$A$2:$A$2256,Results!Y$2:Y$2256,"")</f>
        <v>0</v>
      </c>
      <c r="BE1840" s="2">
        <f>_xlfn.XLOOKUP($A1840,Results!$A$2:$A$2256,Results!Z$2:Z$2256,"")</f>
        <v>0</v>
      </c>
    </row>
    <row r="1841" spans="1:57" ht="38.25" customHeight="1" x14ac:dyDescent="0.3">
      <c r="A1841">
        <v>907518</v>
      </c>
      <c r="B1841">
        <v>281578</v>
      </c>
      <c r="C1841" t="s">
        <v>36</v>
      </c>
      <c r="D1841">
        <v>950545085</v>
      </c>
      <c r="E1841" s="2" t="str">
        <f>VLOOKUP(F1841,'RPA Vendor Data '!F$1:$G$2418,2)</f>
        <v>CRESTRON ELECTRONICS INC</v>
      </c>
      <c r="F1841" s="2">
        <v>10900</v>
      </c>
      <c r="G1841" s="2">
        <v>1</v>
      </c>
      <c r="H1841" t="s">
        <v>5744</v>
      </c>
      <c r="I1841">
        <v>8</v>
      </c>
      <c r="J1841" t="s">
        <v>65</v>
      </c>
      <c r="K1841" t="s">
        <v>39</v>
      </c>
      <c r="L1841">
        <v>39</v>
      </c>
      <c r="M1841" s="2" t="s">
        <v>5727</v>
      </c>
      <c r="N1841" s="2" t="s">
        <v>5745</v>
      </c>
      <c r="O1841" t="s">
        <v>36</v>
      </c>
      <c r="P1841" t="s">
        <v>36</v>
      </c>
      <c r="Q1841" t="s">
        <v>36</v>
      </c>
      <c r="R1841">
        <v>312</v>
      </c>
      <c r="S1841" s="1">
        <v>45744.45959189815</v>
      </c>
      <c r="T1841" t="s">
        <v>42</v>
      </c>
      <c r="U1841" s="1">
        <v>45744.246527777781</v>
      </c>
      <c r="V1841" t="s">
        <v>43</v>
      </c>
      <c r="W1841" t="s">
        <v>36</v>
      </c>
      <c r="X1841">
        <v>0</v>
      </c>
      <c r="Y1841">
        <v>999</v>
      </c>
      <c r="Z1841" t="s">
        <v>36</v>
      </c>
      <c r="AA1841" t="s">
        <v>36</v>
      </c>
      <c r="AB1841" t="s">
        <v>36</v>
      </c>
      <c r="AC1841" t="s">
        <v>49</v>
      </c>
      <c r="AD1841" t="s">
        <v>49</v>
      </c>
      <c r="AE1841" t="s">
        <v>45</v>
      </c>
      <c r="AG1841" s="18" t="s">
        <v>5746</v>
      </c>
      <c r="AH1841" s="18"/>
      <c r="AI1841" s="2" t="s">
        <v>48</v>
      </c>
      <c r="AJ1841" s="2" t="e">
        <f>VLOOKUP(A1841,'Classification Test Result'!$A$2:$D$2428,4,FALSE)</f>
        <v>#N/A</v>
      </c>
      <c r="AL1841" s="2">
        <f>_xlfn.XLOOKUP($A1841,Results!$A$2:$A$2256,Results!G$2:G$2256,"")</f>
        <v>0</v>
      </c>
      <c r="AM1841" s="2">
        <f>_xlfn.XLOOKUP($A1841,Results!$A$2:$A$2256,Results!H$2:H$2256,"")</f>
        <v>0</v>
      </c>
      <c r="AN1841" s="2">
        <f>_xlfn.XLOOKUP($A1841,Results!$A$2:$A$2256,Results!I$2:I$2256,"")</f>
        <v>0</v>
      </c>
      <c r="AO1841" s="2">
        <f>_xlfn.XLOOKUP($A1841,Results!$A$2:$A$2256,Results!J$2:J$2256,"")</f>
        <v>0</v>
      </c>
      <c r="AP1841" s="2">
        <f>_xlfn.XLOOKUP($A1841,Results!$A$2:$A$2256,Results!K$2:K$2256,"")</f>
        <v>0</v>
      </c>
      <c r="AQ1841" s="2">
        <f>_xlfn.XLOOKUP($A1841,Results!$A$2:$A$2256,Results!L$2:L$2256,"")</f>
        <v>0</v>
      </c>
      <c r="AR1841" s="2">
        <f>_xlfn.XLOOKUP($A1841,Results!$A$2:$A$2256,Results!M$2:M$2256,"")</f>
        <v>0</v>
      </c>
      <c r="AS1841" s="2">
        <f>_xlfn.XLOOKUP($A1841,Results!$A$2:$A$2256,Results!N$2:N$2256,"")</f>
        <v>0</v>
      </c>
      <c r="AT1841" s="2">
        <f>_xlfn.XLOOKUP($A1841,Results!$A$2:$A$2256,Results!O$2:O$2256,"")</f>
        <v>0</v>
      </c>
      <c r="AU1841" s="2">
        <f>_xlfn.XLOOKUP($A1841,Results!$A$2:$A$2256,Results!P$2:P$2256,"")</f>
        <v>0</v>
      </c>
      <c r="AV1841" s="2">
        <f>_xlfn.XLOOKUP($A1841,Results!$A$2:$A$2256,Results!Q$2:Q$2256,"")</f>
        <v>0</v>
      </c>
      <c r="AW1841" s="2">
        <f>_xlfn.XLOOKUP($A1841,Results!$A$2:$A$2256,Results!R$2:R$2256,"")</f>
        <v>0</v>
      </c>
      <c r="AX1841" s="2">
        <f>_xlfn.XLOOKUP($A1841,Results!$A$2:$A$2256,Results!S$2:S$2256,"")</f>
        <v>0</v>
      </c>
      <c r="AY1841" s="2">
        <f>_xlfn.XLOOKUP($A1841,Results!$A$2:$A$2256,Results!T$2:T$2256,"")</f>
        <v>0</v>
      </c>
      <c r="AZ1841" s="2">
        <f>_xlfn.XLOOKUP($A1841,Results!$A$2:$A$2256,Results!U$2:U$2256,"")</f>
        <v>0</v>
      </c>
      <c r="BA1841" s="2">
        <f>_xlfn.XLOOKUP($A1841,Results!$A$2:$A$2256,Results!V$2:V$2256,"")</f>
        <v>0</v>
      </c>
      <c r="BB1841" s="2">
        <f>_xlfn.XLOOKUP($A1841,Results!$A$2:$A$2256,Results!W$2:W$2256,"")</f>
        <v>0</v>
      </c>
      <c r="BC1841" s="2">
        <f>_xlfn.XLOOKUP($A1841,Results!$A$2:$A$2256,Results!X$2:X$2256,"")</f>
        <v>0</v>
      </c>
      <c r="BD1841" s="2">
        <f>_xlfn.XLOOKUP($A1841,Results!$A$2:$A$2256,Results!Y$2:Y$2256,"")</f>
        <v>0</v>
      </c>
      <c r="BE1841" s="2">
        <f>_xlfn.XLOOKUP($A1841,Results!$A$2:$A$2256,Results!Z$2:Z$2256,"")</f>
        <v>0</v>
      </c>
    </row>
    <row r="1842" spans="1:57" ht="38.25" customHeight="1" x14ac:dyDescent="0.3">
      <c r="A1842">
        <v>907519</v>
      </c>
      <c r="B1842">
        <v>281596</v>
      </c>
      <c r="C1842" t="s">
        <v>36</v>
      </c>
      <c r="D1842" t="s">
        <v>600</v>
      </c>
      <c r="F1842" s="2">
        <v>13513</v>
      </c>
      <c r="G1842" s="2">
        <v>12</v>
      </c>
      <c r="H1842" s="2" t="s">
        <v>5747</v>
      </c>
      <c r="I1842">
        <v>0</v>
      </c>
      <c r="J1842" t="s">
        <v>39</v>
      </c>
      <c r="K1842" t="s">
        <v>39</v>
      </c>
      <c r="L1842">
        <v>-0.01</v>
      </c>
      <c r="M1842" s="2" t="s">
        <v>36</v>
      </c>
      <c r="N1842" s="9" t="s">
        <v>36</v>
      </c>
      <c r="O1842" t="s">
        <v>36</v>
      </c>
      <c r="P1842" t="s">
        <v>36</v>
      </c>
      <c r="Q1842" t="s">
        <v>36</v>
      </c>
      <c r="R1842">
        <v>-0.01</v>
      </c>
      <c r="S1842" s="1">
        <v>45744.481555636572</v>
      </c>
      <c r="T1842" t="s">
        <v>42</v>
      </c>
      <c r="U1842" s="1">
        <v>45744.250694444447</v>
      </c>
      <c r="V1842" t="s">
        <v>43</v>
      </c>
      <c r="W1842" t="s">
        <v>36</v>
      </c>
      <c r="X1842">
        <v>0</v>
      </c>
      <c r="Y1842">
        <v>999</v>
      </c>
      <c r="Z1842" t="s">
        <v>36</v>
      </c>
      <c r="AA1842" t="s">
        <v>36</v>
      </c>
      <c r="AB1842" t="s">
        <v>36</v>
      </c>
      <c r="AC1842" t="s">
        <v>49</v>
      </c>
      <c r="AD1842" t="s">
        <v>49</v>
      </c>
      <c r="AE1842" t="s">
        <v>45</v>
      </c>
      <c r="AF1842" s="2"/>
      <c r="AI1842" s="2" t="s">
        <v>5748</v>
      </c>
      <c r="AJ1842" s="2" t="e">
        <f>VLOOKUP(A1842,'Classification Test Result'!$A$2:$D$2428,4,FALSE)</f>
        <v>#N/A</v>
      </c>
      <c r="AK1842" s="2" t="s">
        <v>5739</v>
      </c>
      <c r="AL1842" s="2">
        <f>_xlfn.XLOOKUP($A1842,Results!$A$2:$A$2256,Results!G$2:G$2256,"")</f>
        <v>0</v>
      </c>
      <c r="AM1842" s="2">
        <f>_xlfn.XLOOKUP($A1842,Results!$A$2:$A$2256,Results!H$2:H$2256,"")</f>
        <v>0</v>
      </c>
      <c r="AN1842" s="2">
        <f>_xlfn.XLOOKUP($A1842,Results!$A$2:$A$2256,Results!I$2:I$2256,"")</f>
        <v>0</v>
      </c>
      <c r="AO1842" s="2">
        <f>_xlfn.XLOOKUP($A1842,Results!$A$2:$A$2256,Results!J$2:J$2256,"")</f>
        <v>0</v>
      </c>
      <c r="AP1842" s="2">
        <f>_xlfn.XLOOKUP($A1842,Results!$A$2:$A$2256,Results!K$2:K$2256,"")</f>
        <v>0</v>
      </c>
      <c r="AQ1842" s="2">
        <f>_xlfn.XLOOKUP($A1842,Results!$A$2:$A$2256,Results!L$2:L$2256,"")</f>
        <v>0</v>
      </c>
      <c r="AR1842" s="2">
        <f>_xlfn.XLOOKUP($A1842,Results!$A$2:$A$2256,Results!M$2:M$2256,"")</f>
        <v>0</v>
      </c>
      <c r="AS1842" s="2">
        <f>_xlfn.XLOOKUP($A1842,Results!$A$2:$A$2256,Results!N$2:N$2256,"")</f>
        <v>0</v>
      </c>
      <c r="AT1842" s="2">
        <f>_xlfn.XLOOKUP($A1842,Results!$A$2:$A$2256,Results!O$2:O$2256,"")</f>
        <v>0</v>
      </c>
      <c r="AU1842" s="2">
        <f>_xlfn.XLOOKUP($A1842,Results!$A$2:$A$2256,Results!P$2:P$2256,"")</f>
        <v>0</v>
      </c>
      <c r="AV1842" s="2">
        <f>_xlfn.XLOOKUP($A1842,Results!$A$2:$A$2256,Results!Q$2:Q$2256,"")</f>
        <v>0</v>
      </c>
      <c r="AW1842" s="2">
        <f>_xlfn.XLOOKUP($A1842,Results!$A$2:$A$2256,Results!R$2:R$2256,"")</f>
        <v>0</v>
      </c>
      <c r="AX1842" s="2">
        <f>_xlfn.XLOOKUP($A1842,Results!$A$2:$A$2256,Results!S$2:S$2256,"")</f>
        <v>0</v>
      </c>
      <c r="AY1842" s="2">
        <f>_xlfn.XLOOKUP($A1842,Results!$A$2:$A$2256,Results!T$2:T$2256,"")</f>
        <v>0</v>
      </c>
      <c r="AZ1842" s="2">
        <f>_xlfn.XLOOKUP($A1842,Results!$A$2:$A$2256,Results!U$2:U$2256,"")</f>
        <v>0</v>
      </c>
      <c r="BA1842" s="2">
        <f>_xlfn.XLOOKUP($A1842,Results!$A$2:$A$2256,Results!V$2:V$2256,"")</f>
        <v>0</v>
      </c>
      <c r="BB1842" s="2">
        <f>_xlfn.XLOOKUP($A1842,Results!$A$2:$A$2256,Results!W$2:W$2256,"")</f>
        <v>0</v>
      </c>
      <c r="BC1842" s="2">
        <f>_xlfn.XLOOKUP($A1842,Results!$A$2:$A$2256,Results!X$2:X$2256,"")</f>
        <v>0</v>
      </c>
      <c r="BD1842" s="2">
        <f>_xlfn.XLOOKUP($A1842,Results!$A$2:$A$2256,Results!Y$2:Y$2256,"")</f>
        <v>0</v>
      </c>
      <c r="BE1842" s="2">
        <f>_xlfn.XLOOKUP($A1842,Results!$A$2:$A$2256,Results!Z$2:Z$2256,"")</f>
        <v>0</v>
      </c>
    </row>
    <row r="1843" spans="1:57" ht="38.25" customHeight="1" x14ac:dyDescent="0.3">
      <c r="A1843">
        <v>907520</v>
      </c>
      <c r="B1843">
        <v>281835</v>
      </c>
      <c r="C1843" t="s">
        <v>36</v>
      </c>
      <c r="D1843" t="s">
        <v>5749</v>
      </c>
      <c r="E1843" s="2" t="str">
        <f>VLOOKUP(F1843,'RPA Vendor Data '!F$1:$G$2418,2)</f>
        <v>NEFCO CONST. SUPPLY LLC</v>
      </c>
      <c r="F1843" s="2">
        <v>12430</v>
      </c>
      <c r="G1843" s="2">
        <v>1</v>
      </c>
      <c r="H1843" t="s">
        <v>5750</v>
      </c>
      <c r="I1843">
        <v>100</v>
      </c>
      <c r="J1843" t="s">
        <v>65</v>
      </c>
      <c r="K1843" t="s">
        <v>58</v>
      </c>
      <c r="L1843">
        <v>735.92</v>
      </c>
      <c r="M1843" s="2" t="s">
        <v>3780</v>
      </c>
      <c r="N1843" s="12" t="s">
        <v>5751</v>
      </c>
      <c r="O1843" t="s">
        <v>5752</v>
      </c>
      <c r="P1843" t="s">
        <v>36</v>
      </c>
      <c r="Q1843" t="s">
        <v>36</v>
      </c>
      <c r="R1843">
        <v>735.92</v>
      </c>
      <c r="S1843" s="1">
        <v>45744.625396759257</v>
      </c>
      <c r="T1843" t="s">
        <v>42</v>
      </c>
      <c r="U1843" s="1">
        <v>45744.40625</v>
      </c>
      <c r="V1843" t="s">
        <v>43</v>
      </c>
      <c r="W1843" t="s">
        <v>36</v>
      </c>
      <c r="X1843">
        <v>4</v>
      </c>
      <c r="Y1843" t="s">
        <v>525</v>
      </c>
      <c r="Z1843" t="s">
        <v>36</v>
      </c>
      <c r="AA1843">
        <v>735.92</v>
      </c>
      <c r="AB1843" t="s">
        <v>36</v>
      </c>
      <c r="AC1843" t="s">
        <v>3697</v>
      </c>
      <c r="AD1843" t="s">
        <v>3697</v>
      </c>
      <c r="AE1843" t="s">
        <v>45</v>
      </c>
      <c r="AG1843" s="18" t="s">
        <v>5753</v>
      </c>
      <c r="AH1843" s="18"/>
      <c r="AI1843" s="2" t="s">
        <v>48</v>
      </c>
      <c r="AJ1843" s="2" t="e">
        <f>VLOOKUP(A1843,'Classification Test Result'!$A$2:$D$2428,4,FALSE)</f>
        <v>#N/A</v>
      </c>
      <c r="AL1843" s="2">
        <f>_xlfn.XLOOKUP($A1843,Results!$A$2:$A$2256,Results!G$2:G$2256,"")</f>
        <v>0</v>
      </c>
      <c r="AM1843" s="2">
        <f>_xlfn.XLOOKUP($A1843,Results!$A$2:$A$2256,Results!H$2:H$2256,"")</f>
        <v>0</v>
      </c>
      <c r="AN1843" s="2">
        <f>_xlfn.XLOOKUP($A1843,Results!$A$2:$A$2256,Results!I$2:I$2256,"")</f>
        <v>0</v>
      </c>
      <c r="AO1843" s="2">
        <f>_xlfn.XLOOKUP($A1843,Results!$A$2:$A$2256,Results!J$2:J$2256,"")</f>
        <v>0</v>
      </c>
      <c r="AP1843" s="2">
        <f>_xlfn.XLOOKUP($A1843,Results!$A$2:$A$2256,Results!K$2:K$2256,"")</f>
        <v>0</v>
      </c>
      <c r="AQ1843" s="2">
        <f>_xlfn.XLOOKUP($A1843,Results!$A$2:$A$2256,Results!L$2:L$2256,"")</f>
        <v>0</v>
      </c>
      <c r="AR1843" s="2">
        <f>_xlfn.XLOOKUP($A1843,Results!$A$2:$A$2256,Results!M$2:M$2256,"")</f>
        <v>0</v>
      </c>
      <c r="AS1843" s="2">
        <f>_xlfn.XLOOKUP($A1843,Results!$A$2:$A$2256,Results!N$2:N$2256,"")</f>
        <v>0</v>
      </c>
      <c r="AT1843" s="2" t="str">
        <f>_xlfn.XLOOKUP($A1843,Results!$A$2:$A$2256,Results!O$2:O$2256,"")</f>
        <v>DEWALT</v>
      </c>
      <c r="AU1843" s="2" t="str">
        <f>_xlfn.XLOOKUP($A1843,Results!$A$2:$A$2256,Results!P$2:P$2256,"")</f>
        <v>DEW</v>
      </c>
      <c r="AV1843" s="2" t="str">
        <f>_xlfn.XLOOKUP($A1843,Results!$A$2:$A$2256,Results!Q$2:Q$2256,"")</f>
        <v>SINGLE_MATCH</v>
      </c>
      <c r="AW1843" s="2">
        <f>_xlfn.XLOOKUP($A1843,Results!$A$2:$A$2256,Results!R$2:R$2256,"")</f>
        <v>0</v>
      </c>
      <c r="AX1843" s="2">
        <f>_xlfn.XLOOKUP($A1843,Results!$A$2:$A$2256,Results!S$2:S$2256,"")</f>
        <v>0</v>
      </c>
      <c r="AY1843" s="2">
        <f>_xlfn.XLOOKUP($A1843,Results!$A$2:$A$2256,Results!T$2:T$2256,"")</f>
        <v>60</v>
      </c>
      <c r="AZ1843" s="2">
        <f>_xlfn.XLOOKUP($A1843,Results!$A$2:$A$2256,Results!U$2:U$2256,"")</f>
        <v>0</v>
      </c>
      <c r="BA1843" s="2" t="str">
        <f>_xlfn.XLOOKUP($A1843,Results!$A$2:$A$2256,Results!V$2:V$2256,"")</f>
        <v>PECO SALES</v>
      </c>
      <c r="BB1843" s="2">
        <f>_xlfn.XLOOKUP($A1843,Results!$A$2:$A$2256,Results!W$2:W$2256,"")</f>
        <v>79</v>
      </c>
      <c r="BC1843" s="2">
        <f>_xlfn.XLOOKUP($A1843,Results!$A$2:$A$2256,Results!X$2:X$2256,"")</f>
        <v>31162100</v>
      </c>
      <c r="BD1843" s="2">
        <f>_xlfn.XLOOKUP($A1843,Results!$A$2:$A$2256,Results!Y$2:Y$2256,"")</f>
        <v>79</v>
      </c>
      <c r="BE1843" s="2" t="b">
        <f>_xlfn.XLOOKUP($A1843,Results!$A$2:$A$2256,Results!Z$2:Z$2256,"")</f>
        <v>1</v>
      </c>
    </row>
    <row r="1844" spans="1:57" ht="38.25" customHeight="1" x14ac:dyDescent="0.3">
      <c r="A1844">
        <v>907521</v>
      </c>
      <c r="B1844">
        <v>281525</v>
      </c>
      <c r="C1844" t="s">
        <v>36</v>
      </c>
      <c r="D1844">
        <v>4138732</v>
      </c>
      <c r="E1844" s="2" t="str">
        <f>VLOOKUP(F1844,'RPA Vendor Data '!F$1:$G$2418,2)</f>
        <v>EXTRON</v>
      </c>
      <c r="F1844" s="2">
        <v>11231</v>
      </c>
      <c r="G1844" s="2">
        <v>3</v>
      </c>
      <c r="H1844" t="s">
        <v>5754</v>
      </c>
      <c r="I1844">
        <v>1</v>
      </c>
      <c r="J1844" t="s">
        <v>39</v>
      </c>
      <c r="K1844" t="s">
        <v>39</v>
      </c>
      <c r="L1844">
        <v>410</v>
      </c>
      <c r="M1844" s="2" t="s">
        <v>5755</v>
      </c>
      <c r="N1844" s="2" t="s">
        <v>5756</v>
      </c>
      <c r="O1844" t="s">
        <v>5756</v>
      </c>
      <c r="P1844" t="s">
        <v>36</v>
      </c>
      <c r="Q1844" t="s">
        <v>36</v>
      </c>
      <c r="R1844">
        <v>410</v>
      </c>
      <c r="S1844" s="1">
        <v>45744.438213194437</v>
      </c>
      <c r="T1844" t="s">
        <v>42</v>
      </c>
      <c r="U1844" s="1">
        <v>45744.215277777781</v>
      </c>
      <c r="V1844" t="s">
        <v>43</v>
      </c>
      <c r="W1844" t="s">
        <v>36</v>
      </c>
      <c r="X1844">
        <v>0</v>
      </c>
      <c r="Y1844">
        <v>999</v>
      </c>
      <c r="Z1844" t="s">
        <v>36</v>
      </c>
      <c r="AA1844" t="s">
        <v>36</v>
      </c>
      <c r="AB1844" t="s">
        <v>36</v>
      </c>
      <c r="AC1844" t="s">
        <v>49</v>
      </c>
      <c r="AD1844" t="s">
        <v>49</v>
      </c>
      <c r="AE1844" t="s">
        <v>45</v>
      </c>
      <c r="AG1844" s="18" t="s">
        <v>5757</v>
      </c>
      <c r="AH1844" s="18"/>
      <c r="AI1844" s="2" t="s">
        <v>48</v>
      </c>
      <c r="AJ1844" s="2" t="e">
        <f>VLOOKUP(A1844,'Classification Test Result'!$A$2:$D$2428,4,FALSE)</f>
        <v>#N/A</v>
      </c>
      <c r="AL1844" s="2">
        <f>_xlfn.XLOOKUP($A1844,Results!$A$2:$A$2256,Results!G$2:G$2256,"")</f>
        <v>0</v>
      </c>
      <c r="AM1844" s="2">
        <f>_xlfn.XLOOKUP($A1844,Results!$A$2:$A$2256,Results!H$2:H$2256,"")</f>
        <v>0</v>
      </c>
      <c r="AN1844" s="2">
        <f>_xlfn.XLOOKUP($A1844,Results!$A$2:$A$2256,Results!I$2:I$2256,"")</f>
        <v>0</v>
      </c>
      <c r="AO1844" s="2">
        <f>_xlfn.XLOOKUP($A1844,Results!$A$2:$A$2256,Results!J$2:J$2256,"")</f>
        <v>0</v>
      </c>
      <c r="AP1844" s="2">
        <f>_xlfn.XLOOKUP($A1844,Results!$A$2:$A$2256,Results!K$2:K$2256,"")</f>
        <v>0</v>
      </c>
      <c r="AQ1844" s="2">
        <f>_xlfn.XLOOKUP($A1844,Results!$A$2:$A$2256,Results!L$2:L$2256,"")</f>
        <v>0</v>
      </c>
      <c r="AR1844" s="2">
        <f>_xlfn.XLOOKUP($A1844,Results!$A$2:$A$2256,Results!M$2:M$2256,"")</f>
        <v>0</v>
      </c>
      <c r="AS1844" s="2">
        <f>_xlfn.XLOOKUP($A1844,Results!$A$2:$A$2256,Results!N$2:N$2256,"")</f>
        <v>0</v>
      </c>
      <c r="AT1844" s="2">
        <f>_xlfn.XLOOKUP($A1844,Results!$A$2:$A$2256,Results!O$2:O$2256,"")</f>
        <v>0</v>
      </c>
      <c r="AU1844" s="2">
        <f>_xlfn.XLOOKUP($A1844,Results!$A$2:$A$2256,Results!P$2:P$2256,"")</f>
        <v>0</v>
      </c>
      <c r="AV1844" s="2">
        <f>_xlfn.XLOOKUP($A1844,Results!$A$2:$A$2256,Results!Q$2:Q$2256,"")</f>
        <v>0</v>
      </c>
      <c r="AW1844" s="2">
        <f>_xlfn.XLOOKUP($A1844,Results!$A$2:$A$2256,Results!R$2:R$2256,"")</f>
        <v>0</v>
      </c>
      <c r="AX1844" s="2">
        <f>_xlfn.XLOOKUP($A1844,Results!$A$2:$A$2256,Results!S$2:S$2256,"")</f>
        <v>0</v>
      </c>
      <c r="AY1844" s="2">
        <f>_xlfn.XLOOKUP($A1844,Results!$A$2:$A$2256,Results!T$2:T$2256,"")</f>
        <v>0</v>
      </c>
      <c r="AZ1844" s="2">
        <f>_xlfn.XLOOKUP($A1844,Results!$A$2:$A$2256,Results!U$2:U$2256,"")</f>
        <v>0</v>
      </c>
      <c r="BA1844" s="2">
        <f>_xlfn.XLOOKUP($A1844,Results!$A$2:$A$2256,Results!V$2:V$2256,"")</f>
        <v>0</v>
      </c>
      <c r="BB1844" s="2">
        <f>_xlfn.XLOOKUP($A1844,Results!$A$2:$A$2256,Results!W$2:W$2256,"")</f>
        <v>0</v>
      </c>
      <c r="BC1844" s="2">
        <f>_xlfn.XLOOKUP($A1844,Results!$A$2:$A$2256,Results!X$2:X$2256,"")</f>
        <v>0</v>
      </c>
      <c r="BD1844" s="2">
        <f>_xlfn.XLOOKUP($A1844,Results!$A$2:$A$2256,Results!Y$2:Y$2256,"")</f>
        <v>0</v>
      </c>
      <c r="BE1844" s="2">
        <f>_xlfn.XLOOKUP($A1844,Results!$A$2:$A$2256,Results!Z$2:Z$2256,"")</f>
        <v>0</v>
      </c>
    </row>
    <row r="1845" spans="1:57" ht="38.25" customHeight="1" x14ac:dyDescent="0.3">
      <c r="A1845">
        <v>907522</v>
      </c>
      <c r="B1845">
        <v>281525</v>
      </c>
      <c r="C1845" t="s">
        <v>36</v>
      </c>
      <c r="D1845">
        <v>4138732</v>
      </c>
      <c r="E1845" s="2" t="str">
        <f>VLOOKUP(F1845,'RPA Vendor Data '!F$1:$G$2418,2)</f>
        <v>EXTRON</v>
      </c>
      <c r="F1845" s="2">
        <v>11231</v>
      </c>
      <c r="G1845" s="2">
        <v>4</v>
      </c>
      <c r="H1845" t="s">
        <v>5759</v>
      </c>
      <c r="I1845">
        <v>1</v>
      </c>
      <c r="J1845" t="s">
        <v>39</v>
      </c>
      <c r="K1845" t="s">
        <v>39</v>
      </c>
      <c r="L1845">
        <v>495</v>
      </c>
      <c r="M1845" s="2" t="s">
        <v>5758</v>
      </c>
      <c r="N1845" s="2" t="s">
        <v>5760</v>
      </c>
      <c r="O1845" t="s">
        <v>5760</v>
      </c>
      <c r="P1845" t="s">
        <v>36</v>
      </c>
      <c r="Q1845" t="s">
        <v>36</v>
      </c>
      <c r="R1845">
        <v>495</v>
      </c>
      <c r="S1845" s="1">
        <v>45744.438216516202</v>
      </c>
      <c r="T1845" t="s">
        <v>42</v>
      </c>
      <c r="U1845" s="1">
        <v>45744.215277777781</v>
      </c>
      <c r="V1845" t="s">
        <v>43</v>
      </c>
      <c r="W1845" t="s">
        <v>36</v>
      </c>
      <c r="X1845">
        <v>0</v>
      </c>
      <c r="Y1845">
        <v>999</v>
      </c>
      <c r="Z1845" t="s">
        <v>36</v>
      </c>
      <c r="AA1845" t="s">
        <v>36</v>
      </c>
      <c r="AB1845" t="s">
        <v>36</v>
      </c>
      <c r="AC1845" t="s">
        <v>49</v>
      </c>
      <c r="AD1845" t="s">
        <v>49</v>
      </c>
      <c r="AE1845" t="s">
        <v>45</v>
      </c>
      <c r="AG1845" s="18" t="s">
        <v>5761</v>
      </c>
      <c r="AH1845" s="18"/>
      <c r="AI1845" s="2" t="s">
        <v>48</v>
      </c>
      <c r="AJ1845" s="2" t="e">
        <f>VLOOKUP(A1845,'Classification Test Result'!$A$2:$D$2428,4,FALSE)</f>
        <v>#N/A</v>
      </c>
      <c r="AL1845" s="2">
        <f>_xlfn.XLOOKUP($A1845,Results!$A$2:$A$2256,Results!G$2:G$2256,"")</f>
        <v>0</v>
      </c>
      <c r="AM1845" s="2">
        <f>_xlfn.XLOOKUP($A1845,Results!$A$2:$A$2256,Results!H$2:H$2256,"")</f>
        <v>0</v>
      </c>
      <c r="AN1845" s="2">
        <f>_xlfn.XLOOKUP($A1845,Results!$A$2:$A$2256,Results!I$2:I$2256,"")</f>
        <v>0</v>
      </c>
      <c r="AO1845" s="2">
        <f>_xlfn.XLOOKUP($A1845,Results!$A$2:$A$2256,Results!J$2:J$2256,"")</f>
        <v>0</v>
      </c>
      <c r="AP1845" s="2">
        <f>_xlfn.XLOOKUP($A1845,Results!$A$2:$A$2256,Results!K$2:K$2256,"")</f>
        <v>0</v>
      </c>
      <c r="AQ1845" s="2">
        <f>_xlfn.XLOOKUP($A1845,Results!$A$2:$A$2256,Results!L$2:L$2256,"")</f>
        <v>0</v>
      </c>
      <c r="AR1845" s="2">
        <f>_xlfn.XLOOKUP($A1845,Results!$A$2:$A$2256,Results!M$2:M$2256,"")</f>
        <v>0</v>
      </c>
      <c r="AS1845" s="2">
        <f>_xlfn.XLOOKUP($A1845,Results!$A$2:$A$2256,Results!N$2:N$2256,"")</f>
        <v>0</v>
      </c>
      <c r="AT1845" s="2">
        <f>_xlfn.XLOOKUP($A1845,Results!$A$2:$A$2256,Results!O$2:O$2256,"")</f>
        <v>0</v>
      </c>
      <c r="AU1845" s="2">
        <f>_xlfn.XLOOKUP($A1845,Results!$A$2:$A$2256,Results!P$2:P$2256,"")</f>
        <v>0</v>
      </c>
      <c r="AV1845" s="2">
        <f>_xlfn.XLOOKUP($A1845,Results!$A$2:$A$2256,Results!Q$2:Q$2256,"")</f>
        <v>0</v>
      </c>
      <c r="AW1845" s="2">
        <f>_xlfn.XLOOKUP($A1845,Results!$A$2:$A$2256,Results!R$2:R$2256,"")</f>
        <v>0</v>
      </c>
      <c r="AX1845" s="2">
        <f>_xlfn.XLOOKUP($A1845,Results!$A$2:$A$2256,Results!S$2:S$2256,"")</f>
        <v>0</v>
      </c>
      <c r="AY1845" s="2">
        <f>_xlfn.XLOOKUP($A1845,Results!$A$2:$A$2256,Results!T$2:T$2256,"")</f>
        <v>0</v>
      </c>
      <c r="AZ1845" s="2">
        <f>_xlfn.XLOOKUP($A1845,Results!$A$2:$A$2256,Results!U$2:U$2256,"")</f>
        <v>0</v>
      </c>
      <c r="BA1845" s="2">
        <f>_xlfn.XLOOKUP($A1845,Results!$A$2:$A$2256,Results!V$2:V$2256,"")</f>
        <v>0</v>
      </c>
      <c r="BB1845" s="2">
        <f>_xlfn.XLOOKUP($A1845,Results!$A$2:$A$2256,Results!W$2:W$2256,"")</f>
        <v>0</v>
      </c>
      <c r="BC1845" s="2">
        <f>_xlfn.XLOOKUP($A1845,Results!$A$2:$A$2256,Results!X$2:X$2256,"")</f>
        <v>0</v>
      </c>
      <c r="BD1845" s="2">
        <f>_xlfn.XLOOKUP($A1845,Results!$A$2:$A$2256,Results!Y$2:Y$2256,"")</f>
        <v>0</v>
      </c>
      <c r="BE1845" s="2">
        <f>_xlfn.XLOOKUP($A1845,Results!$A$2:$A$2256,Results!Z$2:Z$2256,"")</f>
        <v>0</v>
      </c>
    </row>
    <row r="1846" spans="1:57" ht="38.25" customHeight="1" x14ac:dyDescent="0.3">
      <c r="A1846">
        <v>907523</v>
      </c>
      <c r="B1846">
        <v>281525</v>
      </c>
      <c r="C1846" t="s">
        <v>36</v>
      </c>
      <c r="D1846">
        <v>4138732</v>
      </c>
      <c r="E1846" s="2" t="str">
        <f>VLOOKUP(F1846,'RPA Vendor Data '!F$1:$G$2418,2)</f>
        <v>EXTRON</v>
      </c>
      <c r="F1846" s="2">
        <v>11231</v>
      </c>
      <c r="G1846" s="2">
        <v>2</v>
      </c>
      <c r="H1846" t="s">
        <v>5762</v>
      </c>
      <c r="I1846">
        <v>1</v>
      </c>
      <c r="J1846" t="s">
        <v>39</v>
      </c>
      <c r="K1846" t="s">
        <v>39</v>
      </c>
      <c r="L1846">
        <v>295</v>
      </c>
      <c r="M1846" s="2" t="s">
        <v>5758</v>
      </c>
      <c r="N1846" s="2" t="s">
        <v>5763</v>
      </c>
      <c r="O1846" t="s">
        <v>5763</v>
      </c>
      <c r="P1846" t="s">
        <v>36</v>
      </c>
      <c r="Q1846" t="s">
        <v>36</v>
      </c>
      <c r="R1846">
        <v>295</v>
      </c>
      <c r="S1846" s="1">
        <v>45744.438209108797</v>
      </c>
      <c r="T1846" t="s">
        <v>42</v>
      </c>
      <c r="U1846" s="1">
        <v>45744.215277777781</v>
      </c>
      <c r="V1846" t="s">
        <v>43</v>
      </c>
      <c r="W1846" t="s">
        <v>36</v>
      </c>
      <c r="X1846">
        <v>0</v>
      </c>
      <c r="Y1846">
        <v>999</v>
      </c>
      <c r="Z1846" t="s">
        <v>36</v>
      </c>
      <c r="AA1846" t="s">
        <v>36</v>
      </c>
      <c r="AB1846" t="s">
        <v>36</v>
      </c>
      <c r="AC1846" t="s">
        <v>49</v>
      </c>
      <c r="AD1846" t="s">
        <v>49</v>
      </c>
      <c r="AE1846" t="s">
        <v>45</v>
      </c>
      <c r="AG1846" s="18" t="s">
        <v>5764</v>
      </c>
      <c r="AH1846" s="18"/>
      <c r="AI1846" s="2" t="s">
        <v>48</v>
      </c>
      <c r="AJ1846" s="2" t="e">
        <f>VLOOKUP(A1846,'Classification Test Result'!$A$2:$D$2428,4,FALSE)</f>
        <v>#N/A</v>
      </c>
      <c r="AL1846" s="2">
        <f>_xlfn.XLOOKUP($A1846,Results!$A$2:$A$2256,Results!G$2:G$2256,"")</f>
        <v>0</v>
      </c>
      <c r="AM1846" s="2">
        <f>_xlfn.XLOOKUP($A1846,Results!$A$2:$A$2256,Results!H$2:H$2256,"")</f>
        <v>0</v>
      </c>
      <c r="AN1846" s="2">
        <f>_xlfn.XLOOKUP($A1846,Results!$A$2:$A$2256,Results!I$2:I$2256,"")</f>
        <v>0</v>
      </c>
      <c r="AO1846" s="2">
        <f>_xlfn.XLOOKUP($A1846,Results!$A$2:$A$2256,Results!J$2:J$2256,"")</f>
        <v>0</v>
      </c>
      <c r="AP1846" s="2">
        <f>_xlfn.XLOOKUP($A1846,Results!$A$2:$A$2256,Results!K$2:K$2256,"")</f>
        <v>0</v>
      </c>
      <c r="AQ1846" s="2">
        <f>_xlfn.XLOOKUP($A1846,Results!$A$2:$A$2256,Results!L$2:L$2256,"")</f>
        <v>0</v>
      </c>
      <c r="AR1846" s="2">
        <f>_xlfn.XLOOKUP($A1846,Results!$A$2:$A$2256,Results!M$2:M$2256,"")</f>
        <v>0</v>
      </c>
      <c r="AS1846" s="2">
        <f>_xlfn.XLOOKUP($A1846,Results!$A$2:$A$2256,Results!N$2:N$2256,"")</f>
        <v>0</v>
      </c>
      <c r="AT1846" s="2">
        <f>_xlfn.XLOOKUP($A1846,Results!$A$2:$A$2256,Results!O$2:O$2256,"")</f>
        <v>0</v>
      </c>
      <c r="AU1846" s="2">
        <f>_xlfn.XLOOKUP($A1846,Results!$A$2:$A$2256,Results!P$2:P$2256,"")</f>
        <v>0</v>
      </c>
      <c r="AV1846" s="2">
        <f>_xlfn.XLOOKUP($A1846,Results!$A$2:$A$2256,Results!Q$2:Q$2256,"")</f>
        <v>0</v>
      </c>
      <c r="AW1846" s="2">
        <f>_xlfn.XLOOKUP($A1846,Results!$A$2:$A$2256,Results!R$2:R$2256,"")</f>
        <v>0</v>
      </c>
      <c r="AX1846" s="2">
        <f>_xlfn.XLOOKUP($A1846,Results!$A$2:$A$2256,Results!S$2:S$2256,"")</f>
        <v>0</v>
      </c>
      <c r="AY1846" s="2">
        <f>_xlfn.XLOOKUP($A1846,Results!$A$2:$A$2256,Results!T$2:T$2256,"")</f>
        <v>0</v>
      </c>
      <c r="AZ1846" s="2">
        <f>_xlfn.XLOOKUP($A1846,Results!$A$2:$A$2256,Results!U$2:U$2256,"")</f>
        <v>0</v>
      </c>
      <c r="BA1846" s="2">
        <f>_xlfn.XLOOKUP($A1846,Results!$A$2:$A$2256,Results!V$2:V$2256,"")</f>
        <v>0</v>
      </c>
      <c r="BB1846" s="2">
        <f>_xlfn.XLOOKUP($A1846,Results!$A$2:$A$2256,Results!W$2:W$2256,"")</f>
        <v>0</v>
      </c>
      <c r="BC1846" s="2">
        <f>_xlfn.XLOOKUP($A1846,Results!$A$2:$A$2256,Results!X$2:X$2256,"")</f>
        <v>0</v>
      </c>
      <c r="BD1846" s="2">
        <f>_xlfn.XLOOKUP($A1846,Results!$A$2:$A$2256,Results!Y$2:Y$2256,"")</f>
        <v>0</v>
      </c>
      <c r="BE1846" s="2">
        <f>_xlfn.XLOOKUP($A1846,Results!$A$2:$A$2256,Results!Z$2:Z$2256,"")</f>
        <v>0</v>
      </c>
    </row>
    <row r="1847" spans="1:57" ht="38.25" customHeight="1" x14ac:dyDescent="0.3">
      <c r="A1847">
        <v>907524</v>
      </c>
      <c r="B1847">
        <v>281525</v>
      </c>
      <c r="C1847" t="s">
        <v>36</v>
      </c>
      <c r="D1847">
        <v>4138732</v>
      </c>
      <c r="E1847" s="2" t="str">
        <f>VLOOKUP(F1847,'RPA Vendor Data '!F$1:$G$2418,2)</f>
        <v>EXTRON</v>
      </c>
      <c r="F1847" s="2">
        <v>11231</v>
      </c>
      <c r="G1847" s="2">
        <v>1</v>
      </c>
      <c r="H1847" t="s">
        <v>5765</v>
      </c>
      <c r="I1847">
        <v>10</v>
      </c>
      <c r="J1847" t="s">
        <v>39</v>
      </c>
      <c r="K1847" t="s">
        <v>39</v>
      </c>
      <c r="L1847">
        <v>315</v>
      </c>
      <c r="M1847" s="2" t="s">
        <v>5766</v>
      </c>
      <c r="N1847" s="86" t="s">
        <v>5767</v>
      </c>
      <c r="O1847" t="s">
        <v>5767</v>
      </c>
      <c r="P1847" t="s">
        <v>36</v>
      </c>
      <c r="Q1847" t="s">
        <v>36</v>
      </c>
      <c r="R1847">
        <v>3150</v>
      </c>
      <c r="S1847" s="1">
        <v>45744.438205787039</v>
      </c>
      <c r="T1847" t="s">
        <v>42</v>
      </c>
      <c r="U1847" s="1">
        <v>45744.215277777781</v>
      </c>
      <c r="V1847" t="s">
        <v>43</v>
      </c>
      <c r="W1847" t="s">
        <v>36</v>
      </c>
      <c r="X1847">
        <v>0</v>
      </c>
      <c r="Y1847">
        <v>999</v>
      </c>
      <c r="Z1847" t="s">
        <v>36</v>
      </c>
      <c r="AA1847" t="s">
        <v>36</v>
      </c>
      <c r="AB1847" t="s">
        <v>36</v>
      </c>
      <c r="AC1847" t="s">
        <v>49</v>
      </c>
      <c r="AD1847" t="s">
        <v>49</v>
      </c>
      <c r="AE1847" t="s">
        <v>45</v>
      </c>
      <c r="AG1847" s="18" t="s">
        <v>5768</v>
      </c>
      <c r="AH1847" s="18"/>
      <c r="AI1847" s="2" t="s">
        <v>48</v>
      </c>
      <c r="AJ1847" s="2" t="e">
        <f>VLOOKUP(A1847,'Classification Test Result'!$A$2:$D$2428,4,FALSE)</f>
        <v>#N/A</v>
      </c>
      <c r="AL1847" s="2">
        <f>_xlfn.XLOOKUP($A1847,Results!$A$2:$A$2256,Results!G$2:G$2256,"")</f>
        <v>0</v>
      </c>
      <c r="AM1847" s="2">
        <f>_xlfn.XLOOKUP($A1847,Results!$A$2:$A$2256,Results!H$2:H$2256,"")</f>
        <v>0</v>
      </c>
      <c r="AN1847" s="2">
        <f>_xlfn.XLOOKUP($A1847,Results!$A$2:$A$2256,Results!I$2:I$2256,"")</f>
        <v>0</v>
      </c>
      <c r="AO1847" s="2">
        <f>_xlfn.XLOOKUP($A1847,Results!$A$2:$A$2256,Results!J$2:J$2256,"")</f>
        <v>0</v>
      </c>
      <c r="AP1847" s="2">
        <f>_xlfn.XLOOKUP($A1847,Results!$A$2:$A$2256,Results!K$2:K$2256,"")</f>
        <v>0</v>
      </c>
      <c r="AQ1847" s="2">
        <f>_xlfn.XLOOKUP($A1847,Results!$A$2:$A$2256,Results!L$2:L$2256,"")</f>
        <v>0</v>
      </c>
      <c r="AR1847" s="2">
        <f>_xlfn.XLOOKUP($A1847,Results!$A$2:$A$2256,Results!M$2:M$2256,"")</f>
        <v>0</v>
      </c>
      <c r="AS1847" s="2">
        <f>_xlfn.XLOOKUP($A1847,Results!$A$2:$A$2256,Results!N$2:N$2256,"")</f>
        <v>0</v>
      </c>
      <c r="AT1847" s="2">
        <f>_xlfn.XLOOKUP($A1847,Results!$A$2:$A$2256,Results!O$2:O$2256,"")</f>
        <v>0</v>
      </c>
      <c r="AU1847" s="2">
        <f>_xlfn.XLOOKUP($A1847,Results!$A$2:$A$2256,Results!P$2:P$2256,"")</f>
        <v>0</v>
      </c>
      <c r="AV1847" s="2">
        <f>_xlfn.XLOOKUP($A1847,Results!$A$2:$A$2256,Results!Q$2:Q$2256,"")</f>
        <v>0</v>
      </c>
      <c r="AW1847" s="2">
        <f>_xlfn.XLOOKUP($A1847,Results!$A$2:$A$2256,Results!R$2:R$2256,"")</f>
        <v>0</v>
      </c>
      <c r="AX1847" s="2">
        <f>_xlfn.XLOOKUP($A1847,Results!$A$2:$A$2256,Results!S$2:S$2256,"")</f>
        <v>0</v>
      </c>
      <c r="AY1847" s="2">
        <f>_xlfn.XLOOKUP($A1847,Results!$A$2:$A$2256,Results!T$2:T$2256,"")</f>
        <v>0</v>
      </c>
      <c r="AZ1847" s="2">
        <f>_xlfn.XLOOKUP($A1847,Results!$A$2:$A$2256,Results!U$2:U$2256,"")</f>
        <v>0</v>
      </c>
      <c r="BA1847" s="2">
        <f>_xlfn.XLOOKUP($A1847,Results!$A$2:$A$2256,Results!V$2:V$2256,"")</f>
        <v>0</v>
      </c>
      <c r="BB1847" s="2">
        <f>_xlfn.XLOOKUP($A1847,Results!$A$2:$A$2256,Results!W$2:W$2256,"")</f>
        <v>0</v>
      </c>
      <c r="BC1847" s="2">
        <f>_xlfn.XLOOKUP($A1847,Results!$A$2:$A$2256,Results!X$2:X$2256,"")</f>
        <v>0</v>
      </c>
      <c r="BD1847" s="2">
        <f>_xlfn.XLOOKUP($A1847,Results!$A$2:$A$2256,Results!Y$2:Y$2256,"")</f>
        <v>0</v>
      </c>
      <c r="BE1847" s="2">
        <f>_xlfn.XLOOKUP($A1847,Results!$A$2:$A$2256,Results!Z$2:Z$2256,"")</f>
        <v>0</v>
      </c>
    </row>
    <row r="1848" spans="1:57" ht="38.25" customHeight="1" x14ac:dyDescent="0.3">
      <c r="A1848">
        <v>907525</v>
      </c>
      <c r="B1848">
        <v>281473</v>
      </c>
      <c r="C1848" t="s">
        <v>36</v>
      </c>
      <c r="D1848" t="s">
        <v>1056</v>
      </c>
      <c r="E1848" s="2" t="str">
        <f>VLOOKUP(F1848,'RPA Vendor Data '!F$1:$G$2418,2)</f>
        <v>UNITED RENTALS</v>
      </c>
      <c r="F1848" s="2">
        <v>13482</v>
      </c>
      <c r="G1848" s="2">
        <v>2</v>
      </c>
      <c r="H1848" t="s">
        <v>5769</v>
      </c>
      <c r="I1848">
        <v>1</v>
      </c>
      <c r="J1848" t="s">
        <v>65</v>
      </c>
      <c r="K1848" t="s">
        <v>39</v>
      </c>
      <c r="L1848">
        <v>227.27</v>
      </c>
      <c r="M1848" s="2" t="s">
        <v>36</v>
      </c>
      <c r="N1848" s="129" t="s">
        <v>36</v>
      </c>
      <c r="O1848" t="s">
        <v>36</v>
      </c>
      <c r="P1848" t="s">
        <v>36</v>
      </c>
      <c r="Q1848" t="s">
        <v>36</v>
      </c>
      <c r="R1848">
        <v>227.27</v>
      </c>
      <c r="S1848" s="1">
        <v>45744.333992361113</v>
      </c>
      <c r="T1848" t="s">
        <v>42</v>
      </c>
      <c r="U1848" s="1">
        <v>45744.118750000001</v>
      </c>
      <c r="V1848" t="s">
        <v>43</v>
      </c>
      <c r="W1848" t="s">
        <v>36</v>
      </c>
      <c r="X1848">
        <v>0</v>
      </c>
      <c r="Y1848">
        <v>999</v>
      </c>
      <c r="Z1848" t="s">
        <v>36</v>
      </c>
      <c r="AA1848" t="s">
        <v>36</v>
      </c>
      <c r="AB1848" t="s">
        <v>36</v>
      </c>
      <c r="AC1848" t="s">
        <v>44</v>
      </c>
      <c r="AD1848" t="s">
        <v>44</v>
      </c>
      <c r="AE1848" t="s">
        <v>45</v>
      </c>
      <c r="AF1848" s="44">
        <v>24111812</v>
      </c>
      <c r="AG1848" s="18" t="s">
        <v>5770</v>
      </c>
      <c r="AI1848" s="2" t="s">
        <v>48</v>
      </c>
      <c r="AJ1848" s="2" t="e">
        <f>VLOOKUP(A1848,'Classification Test Result'!$A$2:$D$2428,4,FALSE)</f>
        <v>#N/A</v>
      </c>
      <c r="AK1848" s="2" t="s">
        <v>5771</v>
      </c>
      <c r="AL1848" s="2">
        <f>_xlfn.XLOOKUP($A1848,Results!$A$2:$A$2256,Results!G$2:G$2256,"")</f>
        <v>0</v>
      </c>
      <c r="AM1848" s="2">
        <f>_xlfn.XLOOKUP($A1848,Results!$A$2:$A$2256,Results!H$2:H$2256,"")</f>
        <v>0</v>
      </c>
      <c r="AN1848" s="2">
        <f>_xlfn.XLOOKUP($A1848,Results!$A$2:$A$2256,Results!I$2:I$2256,"")</f>
        <v>0</v>
      </c>
      <c r="AO1848" s="2">
        <f>_xlfn.XLOOKUP($A1848,Results!$A$2:$A$2256,Results!J$2:J$2256,"")</f>
        <v>0</v>
      </c>
      <c r="AP1848" s="2">
        <f>_xlfn.XLOOKUP($A1848,Results!$A$2:$A$2256,Results!K$2:K$2256,"")</f>
        <v>0</v>
      </c>
      <c r="AQ1848" s="2">
        <f>_xlfn.XLOOKUP($A1848,Results!$A$2:$A$2256,Results!L$2:L$2256,"")</f>
        <v>0</v>
      </c>
      <c r="AR1848" s="2">
        <f>_xlfn.XLOOKUP($A1848,Results!$A$2:$A$2256,Results!M$2:M$2256,"")</f>
        <v>0</v>
      </c>
      <c r="AS1848" s="2">
        <f>_xlfn.XLOOKUP($A1848,Results!$A$2:$A$2256,Results!N$2:N$2256,"")</f>
        <v>0</v>
      </c>
      <c r="AT1848" s="2">
        <f>_xlfn.XLOOKUP($A1848,Results!$A$2:$A$2256,Results!O$2:O$2256,"")</f>
        <v>0</v>
      </c>
      <c r="AU1848" s="2">
        <f>_xlfn.XLOOKUP($A1848,Results!$A$2:$A$2256,Results!P$2:P$2256,"")</f>
        <v>0</v>
      </c>
      <c r="AV1848" s="2">
        <f>_xlfn.XLOOKUP($A1848,Results!$A$2:$A$2256,Results!Q$2:Q$2256,"")</f>
        <v>0</v>
      </c>
      <c r="AW1848" s="2">
        <f>_xlfn.XLOOKUP($A1848,Results!$A$2:$A$2256,Results!R$2:R$2256,"")</f>
        <v>0</v>
      </c>
      <c r="AX1848" s="2">
        <f>_xlfn.XLOOKUP($A1848,Results!$A$2:$A$2256,Results!S$2:S$2256,"")</f>
        <v>0</v>
      </c>
      <c r="AY1848" s="2">
        <f>_xlfn.XLOOKUP($A1848,Results!$A$2:$A$2256,Results!T$2:T$2256,"")</f>
        <v>0</v>
      </c>
      <c r="AZ1848" s="2">
        <f>_xlfn.XLOOKUP($A1848,Results!$A$2:$A$2256,Results!U$2:U$2256,"")</f>
        <v>0</v>
      </c>
      <c r="BA1848" s="2">
        <f>_xlfn.XLOOKUP($A1848,Results!$A$2:$A$2256,Results!V$2:V$2256,"")</f>
        <v>0</v>
      </c>
      <c r="BB1848" s="2">
        <f>_xlfn.XLOOKUP($A1848,Results!$A$2:$A$2256,Results!W$2:W$2256,"")</f>
        <v>0</v>
      </c>
      <c r="BC1848" s="2">
        <f>_xlfn.XLOOKUP($A1848,Results!$A$2:$A$2256,Results!X$2:X$2256,"")</f>
        <v>0</v>
      </c>
      <c r="BD1848" s="2">
        <f>_xlfn.XLOOKUP($A1848,Results!$A$2:$A$2256,Results!Y$2:Y$2256,"")</f>
        <v>0</v>
      </c>
      <c r="BE1848" s="2">
        <f>_xlfn.XLOOKUP($A1848,Results!$A$2:$A$2256,Results!Z$2:Z$2256,"")</f>
        <v>0</v>
      </c>
    </row>
    <row r="1849" spans="1:57" ht="38.25" customHeight="1" x14ac:dyDescent="0.3">
      <c r="A1849">
        <v>907526</v>
      </c>
      <c r="B1849">
        <v>281742</v>
      </c>
      <c r="C1849" t="s">
        <v>36</v>
      </c>
      <c r="D1849">
        <v>7701018</v>
      </c>
      <c r="E1849" s="2" t="str">
        <f>VLOOKUP(F1849,'RPA Vendor Data '!F$1:$G$2418,2)</f>
        <v>CEMSTONE PRODUCTS CO</v>
      </c>
      <c r="F1849" s="2">
        <v>10567</v>
      </c>
      <c r="G1849" s="2">
        <v>4</v>
      </c>
      <c r="H1849" t="s">
        <v>5772</v>
      </c>
      <c r="I1849">
        <v>4</v>
      </c>
      <c r="J1849" t="s">
        <v>5773</v>
      </c>
      <c r="K1849" t="s">
        <v>39</v>
      </c>
      <c r="L1849">
        <v>179</v>
      </c>
      <c r="M1849" s="2" t="s">
        <v>36</v>
      </c>
      <c r="N1849" s="85" t="s">
        <v>36</v>
      </c>
      <c r="O1849" t="s">
        <v>36</v>
      </c>
      <c r="P1849" t="s">
        <v>36</v>
      </c>
      <c r="Q1849" t="s">
        <v>36</v>
      </c>
      <c r="R1849">
        <v>805.5</v>
      </c>
      <c r="S1849" s="1">
        <v>45744.542889733799</v>
      </c>
      <c r="T1849" t="s">
        <v>42</v>
      </c>
      <c r="U1849" s="1">
        <v>45744.320833333331</v>
      </c>
      <c r="V1849" t="s">
        <v>43</v>
      </c>
      <c r="W1849" t="s">
        <v>36</v>
      </c>
      <c r="X1849">
        <v>0</v>
      </c>
      <c r="Y1849">
        <v>999</v>
      </c>
      <c r="Z1849" t="s">
        <v>36</v>
      </c>
      <c r="AA1849" t="s">
        <v>36</v>
      </c>
      <c r="AB1849" t="s">
        <v>36</v>
      </c>
      <c r="AC1849" t="s">
        <v>49</v>
      </c>
      <c r="AD1849" t="s">
        <v>49</v>
      </c>
      <c r="AE1849" t="s">
        <v>45</v>
      </c>
      <c r="AF1849" s="44" t="s">
        <v>46</v>
      </c>
      <c r="AG1849" s="2" t="s">
        <v>1668</v>
      </c>
      <c r="AI1849" s="2" t="s">
        <v>48</v>
      </c>
      <c r="AJ1849" s="2" t="e">
        <f>VLOOKUP(A1849,'Classification Test Result'!$A$2:$D$2428,4,FALSE)</f>
        <v>#N/A</v>
      </c>
      <c r="AL1849" s="2">
        <f>_xlfn.XLOOKUP($A1849,Results!$A$2:$A$2256,Results!G$2:G$2256,"")</f>
        <v>0</v>
      </c>
      <c r="AM1849" s="2">
        <f>_xlfn.XLOOKUP($A1849,Results!$A$2:$A$2256,Results!H$2:H$2256,"")</f>
        <v>0</v>
      </c>
      <c r="AN1849" s="2">
        <f>_xlfn.XLOOKUP($A1849,Results!$A$2:$A$2256,Results!I$2:I$2256,"")</f>
        <v>0</v>
      </c>
      <c r="AO1849" s="2">
        <f>_xlfn.XLOOKUP($A1849,Results!$A$2:$A$2256,Results!J$2:J$2256,"")</f>
        <v>0</v>
      </c>
      <c r="AP1849" s="2">
        <f>_xlfn.XLOOKUP($A1849,Results!$A$2:$A$2256,Results!K$2:K$2256,"")</f>
        <v>0</v>
      </c>
      <c r="AQ1849" s="2">
        <f>_xlfn.XLOOKUP($A1849,Results!$A$2:$A$2256,Results!L$2:L$2256,"")</f>
        <v>0</v>
      </c>
      <c r="AR1849" s="2">
        <f>_xlfn.XLOOKUP($A1849,Results!$A$2:$A$2256,Results!M$2:M$2256,"")</f>
        <v>0</v>
      </c>
      <c r="AS1849" s="2">
        <f>_xlfn.XLOOKUP($A1849,Results!$A$2:$A$2256,Results!N$2:N$2256,"")</f>
        <v>0</v>
      </c>
      <c r="AT1849" s="2" t="str">
        <f>_xlfn.XLOOKUP($A1849,Results!$A$2:$A$2256,Results!O$2:O$2256,"")</f>
        <v>GV</v>
      </c>
      <c r="AU1849" s="2" t="str">
        <f>_xlfn.XLOOKUP($A1849,Results!$A$2:$A$2256,Results!P$2:P$2256,"")</f>
        <v>GV</v>
      </c>
      <c r="AV1849" s="2" t="str">
        <f>_xlfn.XLOOKUP($A1849,Results!$A$2:$A$2256,Results!Q$2:Q$2256,"")</f>
        <v>SINGLE_MATCH</v>
      </c>
      <c r="AW1849" s="2">
        <f>_xlfn.XLOOKUP($A1849,Results!$A$2:$A$2256,Results!R$2:R$2256,"")</f>
        <v>0</v>
      </c>
      <c r="AX1849" s="2">
        <f>_xlfn.XLOOKUP($A1849,Results!$A$2:$A$2256,Results!S$2:S$2256,"")</f>
        <v>0</v>
      </c>
      <c r="AY1849" s="2">
        <f>_xlfn.XLOOKUP($A1849,Results!$A$2:$A$2256,Results!T$2:T$2256,"")</f>
        <v>60</v>
      </c>
      <c r="AZ1849" s="2">
        <f>_xlfn.XLOOKUP($A1849,Results!$A$2:$A$2256,Results!U$2:U$2256,"")</f>
        <v>0</v>
      </c>
      <c r="BA1849" s="2">
        <f>_xlfn.XLOOKUP($A1849,Results!$A$2:$A$2256,Results!V$2:V$2256,"")</f>
        <v>0</v>
      </c>
      <c r="BB1849" s="2">
        <f>_xlfn.XLOOKUP($A1849,Results!$A$2:$A$2256,Results!W$2:W$2256,"")</f>
        <v>0</v>
      </c>
      <c r="BC1849" s="2">
        <f>_xlfn.XLOOKUP($A1849,Results!$A$2:$A$2256,Results!X$2:X$2256,"")</f>
        <v>0</v>
      </c>
      <c r="BD1849" s="2">
        <f>_xlfn.XLOOKUP($A1849,Results!$A$2:$A$2256,Results!Y$2:Y$2256,"")</f>
        <v>0</v>
      </c>
      <c r="BE1849" s="2">
        <f>_xlfn.XLOOKUP($A1849,Results!$A$2:$A$2256,Results!Z$2:Z$2256,"")</f>
        <v>0</v>
      </c>
    </row>
    <row r="1850" spans="1:57" ht="38.25" customHeight="1" x14ac:dyDescent="0.3">
      <c r="A1850">
        <v>907527</v>
      </c>
      <c r="B1850">
        <v>281763</v>
      </c>
      <c r="C1850" t="s">
        <v>36</v>
      </c>
      <c r="D1850">
        <v>461739</v>
      </c>
      <c r="E1850" s="2" t="str">
        <f>VLOOKUP(F1850,'RPA Vendor Data '!F$1:$G$2418,2)</f>
        <v>AZCO SUPPLY INC.</v>
      </c>
      <c r="F1850" s="2">
        <v>16576</v>
      </c>
      <c r="G1850" s="2">
        <v>3</v>
      </c>
      <c r="H1850" t="s">
        <v>5774</v>
      </c>
      <c r="I1850">
        <v>7</v>
      </c>
      <c r="J1850" t="s">
        <v>65</v>
      </c>
      <c r="K1850" t="s">
        <v>39</v>
      </c>
      <c r="L1850">
        <v>32.119999999999997</v>
      </c>
      <c r="M1850" s="2" t="s">
        <v>1482</v>
      </c>
      <c r="N1850" s="85" t="s">
        <v>36</v>
      </c>
      <c r="O1850" t="s">
        <v>36</v>
      </c>
      <c r="P1850" t="s">
        <v>36</v>
      </c>
      <c r="Q1850" t="s">
        <v>36</v>
      </c>
      <c r="R1850">
        <v>224.84</v>
      </c>
      <c r="S1850" s="1">
        <v>45744.564984525467</v>
      </c>
      <c r="T1850" t="s">
        <v>42</v>
      </c>
      <c r="U1850" s="1">
        <v>45744.34097222222</v>
      </c>
      <c r="V1850" t="s">
        <v>43</v>
      </c>
      <c r="W1850" t="s">
        <v>36</v>
      </c>
      <c r="X1850">
        <v>6</v>
      </c>
      <c r="Y1850">
        <v>999</v>
      </c>
      <c r="Z1850" t="s">
        <v>36</v>
      </c>
      <c r="AA1850" t="s">
        <v>36</v>
      </c>
      <c r="AB1850" t="s">
        <v>36</v>
      </c>
      <c r="AC1850" t="s">
        <v>49</v>
      </c>
      <c r="AD1850" t="s">
        <v>49</v>
      </c>
      <c r="AE1850" t="s">
        <v>45</v>
      </c>
      <c r="AF1850" s="44">
        <v>39131707</v>
      </c>
      <c r="AG1850" s="18" t="s">
        <v>5775</v>
      </c>
      <c r="AI1850" s="2" t="s">
        <v>48</v>
      </c>
      <c r="AJ1850" s="2" t="e">
        <f>VLOOKUP(A1850,'Classification Test Result'!$A$2:$D$2428,4,FALSE)</f>
        <v>#N/A</v>
      </c>
      <c r="AK1850" s="2" t="s">
        <v>5776</v>
      </c>
      <c r="AL1850" s="2">
        <f>_xlfn.XLOOKUP($A1850,Results!$A$2:$A$2256,Results!G$2:G$2256,"")</f>
        <v>0</v>
      </c>
      <c r="AM1850" s="2">
        <f>_xlfn.XLOOKUP($A1850,Results!$A$2:$A$2256,Results!H$2:H$2256,"")</f>
        <v>0</v>
      </c>
      <c r="AN1850" s="2">
        <f>_xlfn.XLOOKUP($A1850,Results!$A$2:$A$2256,Results!I$2:I$2256,"")</f>
        <v>0</v>
      </c>
      <c r="AO1850" s="2">
        <f>_xlfn.XLOOKUP($A1850,Results!$A$2:$A$2256,Results!J$2:J$2256,"")</f>
        <v>0</v>
      </c>
      <c r="AP1850" s="2">
        <f>_xlfn.XLOOKUP($A1850,Results!$A$2:$A$2256,Results!K$2:K$2256,"")</f>
        <v>0</v>
      </c>
      <c r="AQ1850" s="2">
        <f>_xlfn.XLOOKUP($A1850,Results!$A$2:$A$2256,Results!L$2:L$2256,"")</f>
        <v>0</v>
      </c>
      <c r="AR1850" s="2">
        <f>_xlfn.XLOOKUP($A1850,Results!$A$2:$A$2256,Results!M$2:M$2256,"")</f>
        <v>0</v>
      </c>
      <c r="AS1850" s="2">
        <f>_xlfn.XLOOKUP($A1850,Results!$A$2:$A$2256,Results!N$2:N$2256,"")</f>
        <v>0</v>
      </c>
      <c r="AT1850" s="2">
        <f>_xlfn.XLOOKUP($A1850,Results!$A$2:$A$2256,Results!O$2:O$2256,"")</f>
        <v>0</v>
      </c>
      <c r="AU1850" s="2">
        <f>_xlfn.XLOOKUP($A1850,Results!$A$2:$A$2256,Results!P$2:P$2256,"")</f>
        <v>0</v>
      </c>
      <c r="AV1850" s="2">
        <f>_xlfn.XLOOKUP($A1850,Results!$A$2:$A$2256,Results!Q$2:Q$2256,"")</f>
        <v>0</v>
      </c>
      <c r="AW1850" s="2">
        <f>_xlfn.XLOOKUP($A1850,Results!$A$2:$A$2256,Results!R$2:R$2256,"")</f>
        <v>0</v>
      </c>
      <c r="AX1850" s="2">
        <f>_xlfn.XLOOKUP($A1850,Results!$A$2:$A$2256,Results!S$2:S$2256,"")</f>
        <v>0</v>
      </c>
      <c r="AY1850" s="2">
        <f>_xlfn.XLOOKUP($A1850,Results!$A$2:$A$2256,Results!T$2:T$2256,"")</f>
        <v>0</v>
      </c>
      <c r="AZ1850" s="2">
        <f>_xlfn.XLOOKUP($A1850,Results!$A$2:$A$2256,Results!U$2:U$2256,"")</f>
        <v>0</v>
      </c>
      <c r="BA1850" s="2">
        <f>_xlfn.XLOOKUP($A1850,Results!$A$2:$A$2256,Results!V$2:V$2256,"")</f>
        <v>0</v>
      </c>
      <c r="BB1850" s="2">
        <f>_xlfn.XLOOKUP($A1850,Results!$A$2:$A$2256,Results!W$2:W$2256,"")</f>
        <v>0</v>
      </c>
      <c r="BC1850" s="2">
        <f>_xlfn.XLOOKUP($A1850,Results!$A$2:$A$2256,Results!X$2:X$2256,"")</f>
        <v>0</v>
      </c>
      <c r="BD1850" s="2">
        <f>_xlfn.XLOOKUP($A1850,Results!$A$2:$A$2256,Results!Y$2:Y$2256,"")</f>
        <v>0</v>
      </c>
      <c r="BE1850" s="2">
        <f>_xlfn.XLOOKUP($A1850,Results!$A$2:$A$2256,Results!Z$2:Z$2256,"")</f>
        <v>0</v>
      </c>
    </row>
    <row r="1851" spans="1:57" ht="38.25" customHeight="1" x14ac:dyDescent="0.3">
      <c r="A1851">
        <v>907528</v>
      </c>
      <c r="B1851">
        <v>281763</v>
      </c>
      <c r="C1851" t="s">
        <v>36</v>
      </c>
      <c r="D1851">
        <v>461739</v>
      </c>
      <c r="E1851" s="2" t="str">
        <f>VLOOKUP(F1851,'RPA Vendor Data '!F$1:$G$2418,2)</f>
        <v>AZCO SUPPLY INC.</v>
      </c>
      <c r="F1851" s="2">
        <v>16576</v>
      </c>
      <c r="G1851" s="2">
        <v>3</v>
      </c>
      <c r="H1851" t="s">
        <v>5774</v>
      </c>
      <c r="I1851">
        <v>7</v>
      </c>
      <c r="J1851" t="s">
        <v>65</v>
      </c>
      <c r="K1851" t="s">
        <v>39</v>
      </c>
      <c r="L1851">
        <v>32.119999999999997</v>
      </c>
      <c r="M1851" s="2" t="s">
        <v>1482</v>
      </c>
      <c r="N1851" s="85" t="s">
        <v>36</v>
      </c>
      <c r="O1851" t="s">
        <v>36</v>
      </c>
      <c r="P1851" t="s">
        <v>36</v>
      </c>
      <c r="Q1851" t="s">
        <v>36</v>
      </c>
      <c r="R1851">
        <v>224.84</v>
      </c>
      <c r="S1851" s="1">
        <v>45744.564975081019</v>
      </c>
      <c r="T1851" t="s">
        <v>42</v>
      </c>
      <c r="U1851" s="1">
        <v>45744.34097222222</v>
      </c>
      <c r="V1851" t="s">
        <v>43</v>
      </c>
      <c r="W1851" t="s">
        <v>36</v>
      </c>
      <c r="X1851">
        <v>12</v>
      </c>
      <c r="Y1851">
        <v>999</v>
      </c>
      <c r="Z1851" t="s">
        <v>36</v>
      </c>
      <c r="AA1851" t="s">
        <v>36</v>
      </c>
      <c r="AB1851" t="s">
        <v>36</v>
      </c>
      <c r="AC1851" t="s">
        <v>49</v>
      </c>
      <c r="AD1851" t="s">
        <v>49</v>
      </c>
      <c r="AE1851" t="s">
        <v>45</v>
      </c>
      <c r="AF1851" s="44">
        <v>39131707</v>
      </c>
      <c r="AG1851" s="18" t="s">
        <v>5775</v>
      </c>
      <c r="AI1851" s="2" t="s">
        <v>48</v>
      </c>
      <c r="AJ1851" s="2" t="e">
        <f>VLOOKUP(A1851,'Classification Test Result'!$A$2:$D$2428,4,FALSE)</f>
        <v>#N/A</v>
      </c>
      <c r="AK1851" s="2" t="s">
        <v>5776</v>
      </c>
      <c r="AL1851" s="2">
        <f>_xlfn.XLOOKUP($A1851,Results!$A$2:$A$2256,Results!G$2:G$2256,"")</f>
        <v>0</v>
      </c>
      <c r="AM1851" s="2">
        <f>_xlfn.XLOOKUP($A1851,Results!$A$2:$A$2256,Results!H$2:H$2256,"")</f>
        <v>0</v>
      </c>
      <c r="AN1851" s="2">
        <f>_xlfn.XLOOKUP($A1851,Results!$A$2:$A$2256,Results!I$2:I$2256,"")</f>
        <v>0</v>
      </c>
      <c r="AO1851" s="2">
        <f>_xlfn.XLOOKUP($A1851,Results!$A$2:$A$2256,Results!J$2:J$2256,"")</f>
        <v>0</v>
      </c>
      <c r="AP1851" s="2">
        <f>_xlfn.XLOOKUP($A1851,Results!$A$2:$A$2256,Results!K$2:K$2256,"")</f>
        <v>0</v>
      </c>
      <c r="AQ1851" s="2">
        <f>_xlfn.XLOOKUP($A1851,Results!$A$2:$A$2256,Results!L$2:L$2256,"")</f>
        <v>0</v>
      </c>
      <c r="AR1851" s="2">
        <f>_xlfn.XLOOKUP($A1851,Results!$A$2:$A$2256,Results!M$2:M$2256,"")</f>
        <v>0</v>
      </c>
      <c r="AS1851" s="2">
        <f>_xlfn.XLOOKUP($A1851,Results!$A$2:$A$2256,Results!N$2:N$2256,"")</f>
        <v>0</v>
      </c>
      <c r="AT1851" s="2">
        <f>_xlfn.XLOOKUP($A1851,Results!$A$2:$A$2256,Results!O$2:O$2256,"")</f>
        <v>0</v>
      </c>
      <c r="AU1851" s="2">
        <f>_xlfn.XLOOKUP($A1851,Results!$A$2:$A$2256,Results!P$2:P$2256,"")</f>
        <v>0</v>
      </c>
      <c r="AV1851" s="2">
        <f>_xlfn.XLOOKUP($A1851,Results!$A$2:$A$2256,Results!Q$2:Q$2256,"")</f>
        <v>0</v>
      </c>
      <c r="AW1851" s="2">
        <f>_xlfn.XLOOKUP($A1851,Results!$A$2:$A$2256,Results!R$2:R$2256,"")</f>
        <v>0</v>
      </c>
      <c r="AX1851" s="2">
        <f>_xlfn.XLOOKUP($A1851,Results!$A$2:$A$2256,Results!S$2:S$2256,"")</f>
        <v>0</v>
      </c>
      <c r="AY1851" s="2">
        <f>_xlfn.XLOOKUP($A1851,Results!$A$2:$A$2256,Results!T$2:T$2256,"")</f>
        <v>0</v>
      </c>
      <c r="AZ1851" s="2">
        <f>_xlfn.XLOOKUP($A1851,Results!$A$2:$A$2256,Results!U$2:U$2256,"")</f>
        <v>0</v>
      </c>
      <c r="BA1851" s="2">
        <f>_xlfn.XLOOKUP($A1851,Results!$A$2:$A$2256,Results!V$2:V$2256,"")</f>
        <v>0</v>
      </c>
      <c r="BB1851" s="2">
        <f>_xlfn.XLOOKUP($A1851,Results!$A$2:$A$2256,Results!W$2:W$2256,"")</f>
        <v>0</v>
      </c>
      <c r="BC1851" s="2">
        <f>_xlfn.XLOOKUP($A1851,Results!$A$2:$A$2256,Results!X$2:X$2256,"")</f>
        <v>0</v>
      </c>
      <c r="BD1851" s="2">
        <f>_xlfn.XLOOKUP($A1851,Results!$A$2:$A$2256,Results!Y$2:Y$2256,"")</f>
        <v>0</v>
      </c>
      <c r="BE1851" s="2">
        <f>_xlfn.XLOOKUP($A1851,Results!$A$2:$A$2256,Results!Z$2:Z$2256,"")</f>
        <v>0</v>
      </c>
    </row>
    <row r="1852" spans="1:57" ht="38.25" customHeight="1" x14ac:dyDescent="0.3">
      <c r="A1852">
        <v>907529</v>
      </c>
      <c r="B1852">
        <v>281763</v>
      </c>
      <c r="C1852" t="s">
        <v>36</v>
      </c>
      <c r="D1852">
        <v>461739</v>
      </c>
      <c r="E1852" s="2" t="str">
        <f>VLOOKUP(F1852,'RPA Vendor Data '!F$1:$G$2418,2)</f>
        <v>AZCO SUPPLY INC.</v>
      </c>
      <c r="F1852" s="2">
        <v>16576</v>
      </c>
      <c r="G1852" s="2">
        <v>3</v>
      </c>
      <c r="H1852" t="s">
        <v>5774</v>
      </c>
      <c r="I1852">
        <v>7</v>
      </c>
      <c r="J1852" t="s">
        <v>65</v>
      </c>
      <c r="K1852" t="s">
        <v>39</v>
      </c>
      <c r="L1852">
        <v>32.119999999999997</v>
      </c>
      <c r="M1852" s="2" t="s">
        <v>1482</v>
      </c>
      <c r="N1852" s="85" t="s">
        <v>36</v>
      </c>
      <c r="O1852" t="s">
        <v>36</v>
      </c>
      <c r="P1852" t="s">
        <v>36</v>
      </c>
      <c r="Q1852" t="s">
        <v>36</v>
      </c>
      <c r="R1852">
        <v>224.84</v>
      </c>
      <c r="S1852" s="1">
        <v>45744.564972372682</v>
      </c>
      <c r="T1852" t="s">
        <v>42</v>
      </c>
      <c r="U1852" s="1">
        <v>45744.34097222222</v>
      </c>
      <c r="V1852" t="s">
        <v>43</v>
      </c>
      <c r="W1852" t="s">
        <v>36</v>
      </c>
      <c r="X1852">
        <v>11</v>
      </c>
      <c r="Y1852">
        <v>999</v>
      </c>
      <c r="Z1852" t="s">
        <v>36</v>
      </c>
      <c r="AA1852" t="s">
        <v>36</v>
      </c>
      <c r="AB1852" t="s">
        <v>36</v>
      </c>
      <c r="AC1852" t="s">
        <v>49</v>
      </c>
      <c r="AD1852" t="s">
        <v>49</v>
      </c>
      <c r="AE1852" t="s">
        <v>45</v>
      </c>
      <c r="AF1852" s="44">
        <v>39131707</v>
      </c>
      <c r="AG1852" s="18" t="s">
        <v>5775</v>
      </c>
      <c r="AI1852" s="2" t="s">
        <v>48</v>
      </c>
      <c r="AJ1852" s="2" t="e">
        <f>VLOOKUP(A1852,'Classification Test Result'!$A$2:$D$2428,4,FALSE)</f>
        <v>#N/A</v>
      </c>
      <c r="AK1852" s="2" t="s">
        <v>5776</v>
      </c>
      <c r="AL1852" s="2">
        <f>_xlfn.XLOOKUP($A1852,Results!$A$2:$A$2256,Results!G$2:G$2256,"")</f>
        <v>0</v>
      </c>
      <c r="AM1852" s="2">
        <f>_xlfn.XLOOKUP($A1852,Results!$A$2:$A$2256,Results!H$2:H$2256,"")</f>
        <v>0</v>
      </c>
      <c r="AN1852" s="2">
        <f>_xlfn.XLOOKUP($A1852,Results!$A$2:$A$2256,Results!I$2:I$2256,"")</f>
        <v>0</v>
      </c>
      <c r="AO1852" s="2">
        <f>_xlfn.XLOOKUP($A1852,Results!$A$2:$A$2256,Results!J$2:J$2256,"")</f>
        <v>0</v>
      </c>
      <c r="AP1852" s="2">
        <f>_xlfn.XLOOKUP($A1852,Results!$A$2:$A$2256,Results!K$2:K$2256,"")</f>
        <v>0</v>
      </c>
      <c r="AQ1852" s="2">
        <f>_xlfn.XLOOKUP($A1852,Results!$A$2:$A$2256,Results!L$2:L$2256,"")</f>
        <v>0</v>
      </c>
      <c r="AR1852" s="2">
        <f>_xlfn.XLOOKUP($A1852,Results!$A$2:$A$2256,Results!M$2:M$2256,"")</f>
        <v>0</v>
      </c>
      <c r="AS1852" s="2">
        <f>_xlfn.XLOOKUP($A1852,Results!$A$2:$A$2256,Results!N$2:N$2256,"")</f>
        <v>0</v>
      </c>
      <c r="AT1852" s="2">
        <f>_xlfn.XLOOKUP($A1852,Results!$A$2:$A$2256,Results!O$2:O$2256,"")</f>
        <v>0</v>
      </c>
      <c r="AU1852" s="2">
        <f>_xlfn.XLOOKUP($A1852,Results!$A$2:$A$2256,Results!P$2:P$2256,"")</f>
        <v>0</v>
      </c>
      <c r="AV1852" s="2">
        <f>_xlfn.XLOOKUP($A1852,Results!$A$2:$A$2256,Results!Q$2:Q$2256,"")</f>
        <v>0</v>
      </c>
      <c r="AW1852" s="2">
        <f>_xlfn.XLOOKUP($A1852,Results!$A$2:$A$2256,Results!R$2:R$2256,"")</f>
        <v>0</v>
      </c>
      <c r="AX1852" s="2">
        <f>_xlfn.XLOOKUP($A1852,Results!$A$2:$A$2256,Results!S$2:S$2256,"")</f>
        <v>0</v>
      </c>
      <c r="AY1852" s="2">
        <f>_xlfn.XLOOKUP($A1852,Results!$A$2:$A$2256,Results!T$2:T$2256,"")</f>
        <v>0</v>
      </c>
      <c r="AZ1852" s="2">
        <f>_xlfn.XLOOKUP($A1852,Results!$A$2:$A$2256,Results!U$2:U$2256,"")</f>
        <v>0</v>
      </c>
      <c r="BA1852" s="2">
        <f>_xlfn.XLOOKUP($A1852,Results!$A$2:$A$2256,Results!V$2:V$2256,"")</f>
        <v>0</v>
      </c>
      <c r="BB1852" s="2">
        <f>_xlfn.XLOOKUP($A1852,Results!$A$2:$A$2256,Results!W$2:W$2256,"")</f>
        <v>0</v>
      </c>
      <c r="BC1852" s="2">
        <f>_xlfn.XLOOKUP($A1852,Results!$A$2:$A$2256,Results!X$2:X$2256,"")</f>
        <v>0</v>
      </c>
      <c r="BD1852" s="2">
        <f>_xlfn.XLOOKUP($A1852,Results!$A$2:$A$2256,Results!Y$2:Y$2256,"")</f>
        <v>0</v>
      </c>
      <c r="BE1852" s="2">
        <f>_xlfn.XLOOKUP($A1852,Results!$A$2:$A$2256,Results!Z$2:Z$2256,"")</f>
        <v>0</v>
      </c>
    </row>
    <row r="1853" spans="1:57" ht="38.25" customHeight="1" x14ac:dyDescent="0.3">
      <c r="A1853">
        <v>907530</v>
      </c>
      <c r="B1853">
        <v>281954</v>
      </c>
      <c r="C1853" t="s">
        <v>36</v>
      </c>
      <c r="D1853">
        <v>9341430824</v>
      </c>
      <c r="E1853" s="2" t="str">
        <f>VLOOKUP(F1853,'RPA Vendor Data '!F$1:$G$2418,2)</f>
        <v>GRAYBAR ELECTRIC CO. INC.</v>
      </c>
      <c r="F1853" s="2">
        <v>11471</v>
      </c>
      <c r="G1853" s="2">
        <v>7</v>
      </c>
      <c r="H1853" t="s">
        <v>5777</v>
      </c>
      <c r="I1853">
        <v>50</v>
      </c>
      <c r="J1853" t="s">
        <v>58</v>
      </c>
      <c r="K1853" t="s">
        <v>58</v>
      </c>
      <c r="L1853">
        <v>69.33</v>
      </c>
      <c r="M1853" s="2" t="s">
        <v>51</v>
      </c>
      <c r="N1853" s="9">
        <v>463</v>
      </c>
      <c r="O1853" t="s">
        <v>36</v>
      </c>
      <c r="P1853" t="s">
        <v>36</v>
      </c>
      <c r="Q1853" t="s">
        <v>36</v>
      </c>
      <c r="R1853">
        <v>34.67</v>
      </c>
      <c r="S1853" s="1">
        <v>45744.833931516201</v>
      </c>
      <c r="T1853" t="s">
        <v>42</v>
      </c>
      <c r="U1853" s="1">
        <v>45744.619444444441</v>
      </c>
      <c r="V1853" t="s">
        <v>43</v>
      </c>
      <c r="W1853" t="s">
        <v>36</v>
      </c>
      <c r="X1853">
        <v>1</v>
      </c>
      <c r="Y1853">
        <v>0</v>
      </c>
      <c r="Z1853">
        <v>69.33</v>
      </c>
      <c r="AA1853" t="s">
        <v>36</v>
      </c>
      <c r="AB1853">
        <v>127</v>
      </c>
      <c r="AC1853" t="s">
        <v>49</v>
      </c>
      <c r="AD1853" t="s">
        <v>49</v>
      </c>
      <c r="AE1853" t="s">
        <v>45</v>
      </c>
      <c r="AG1853" s="18" t="s">
        <v>5778</v>
      </c>
      <c r="AH1853" s="18"/>
      <c r="AI1853" s="2" t="s">
        <v>48</v>
      </c>
      <c r="AJ1853" s="2" t="e">
        <f>VLOOKUP(A1853,'Classification Test Result'!$A$2:$D$2428,4,FALSE)</f>
        <v>#N/A</v>
      </c>
      <c r="AL1853" s="2">
        <f>_xlfn.XLOOKUP($A1853,Results!$A$2:$A$2256,Results!G$2:G$2256,"")</f>
        <v>0</v>
      </c>
      <c r="AM1853" s="2">
        <f>_xlfn.XLOOKUP($A1853,Results!$A$2:$A$2256,Results!H$2:H$2256,"")</f>
        <v>0</v>
      </c>
      <c r="AN1853" s="2">
        <f>_xlfn.XLOOKUP($A1853,Results!$A$2:$A$2256,Results!I$2:I$2256,"")</f>
        <v>0</v>
      </c>
      <c r="AO1853" s="2">
        <f>_xlfn.XLOOKUP($A1853,Results!$A$2:$A$2256,Results!J$2:J$2256,"")</f>
        <v>0</v>
      </c>
      <c r="AP1853" s="2">
        <f>_xlfn.XLOOKUP($A1853,Results!$A$2:$A$2256,Results!K$2:K$2256,"")</f>
        <v>0</v>
      </c>
      <c r="AQ1853" s="2">
        <f>_xlfn.XLOOKUP($A1853,Results!$A$2:$A$2256,Results!L$2:L$2256,"")</f>
        <v>0</v>
      </c>
      <c r="AR1853" s="2">
        <f>_xlfn.XLOOKUP($A1853,Results!$A$2:$A$2256,Results!M$2:M$2256,"")</f>
        <v>0</v>
      </c>
      <c r="AS1853" s="2">
        <f>_xlfn.XLOOKUP($A1853,Results!$A$2:$A$2256,Results!N$2:N$2256,"")</f>
        <v>0</v>
      </c>
      <c r="AT1853" s="2" t="str">
        <f>_xlfn.XLOOKUP($A1853,Results!$A$2:$A$2256,Results!O$2:O$2256,"")</f>
        <v>CROUSE HINDS</v>
      </c>
      <c r="AU1853" s="2" t="str">
        <f>_xlfn.XLOOKUP($A1853,Results!$A$2:$A$2256,Results!P$2:P$2256,"")</f>
        <v>COOPER CROUSE-HINDS DIVISION</v>
      </c>
      <c r="AV1853" s="2" t="str">
        <f>_xlfn.XLOOKUP($A1853,Results!$A$2:$A$2256,Results!Q$2:Q$2256,"")</f>
        <v>MULTIPLE_MATCHES_ONE_VALID</v>
      </c>
      <c r="AW1853" s="2">
        <f>_xlfn.XLOOKUP($A1853,Results!$A$2:$A$2256,Results!R$2:R$2256,"")</f>
        <v>0</v>
      </c>
      <c r="AX1853" s="2">
        <f>_xlfn.XLOOKUP($A1853,Results!$A$2:$A$2256,Results!S$2:S$2256,"")</f>
        <v>0</v>
      </c>
      <c r="AY1853" s="2">
        <f>_xlfn.XLOOKUP($A1853,Results!$A$2:$A$2256,Results!T$2:T$2256,"")</f>
        <v>50</v>
      </c>
      <c r="AZ1853" s="2">
        <f>_xlfn.XLOOKUP($A1853,Results!$A$2:$A$2256,Results!U$2:U$2256,"")</f>
        <v>0</v>
      </c>
      <c r="BA1853" s="2" t="str">
        <f>_xlfn.XLOOKUP($A1853,Results!$A$2:$A$2256,Results!V$2:V$2256,"")</f>
        <v>PRODUCTO ELECTRIC CORPORATION</v>
      </c>
      <c r="BB1853" s="2">
        <f>_xlfn.XLOOKUP($A1853,Results!$A$2:$A$2256,Results!W$2:W$2256,"")</f>
        <v>50</v>
      </c>
      <c r="BC1853" s="2">
        <f>_xlfn.XLOOKUP($A1853,Results!$A$2:$A$2256,Results!X$2:X$2256,"")</f>
        <v>39131707</v>
      </c>
      <c r="BD1853" s="2">
        <f>_xlfn.XLOOKUP($A1853,Results!$A$2:$A$2256,Results!Y$2:Y$2256,"")</f>
        <v>84</v>
      </c>
      <c r="BE1853" s="2" t="b">
        <f>_xlfn.XLOOKUP($A1853,Results!$A$2:$A$2256,Results!Z$2:Z$2256,"")</f>
        <v>1</v>
      </c>
    </row>
    <row r="1854" spans="1:57" ht="38.25" customHeight="1" x14ac:dyDescent="0.3">
      <c r="A1854">
        <v>907531</v>
      </c>
      <c r="B1854">
        <v>281958</v>
      </c>
      <c r="C1854" t="s">
        <v>36</v>
      </c>
      <c r="D1854">
        <v>1070200642</v>
      </c>
      <c r="E1854" s="2" t="str">
        <f>VLOOKUP(F1854,'RPA Vendor Data '!F$1:$G$2418,2)</f>
        <v>SRM CONCRETE</v>
      </c>
      <c r="F1854" s="2">
        <v>16154</v>
      </c>
      <c r="G1854" s="2">
        <v>1</v>
      </c>
      <c r="H1854" t="s">
        <v>5779</v>
      </c>
      <c r="I1854">
        <v>6</v>
      </c>
      <c r="J1854" t="s">
        <v>39</v>
      </c>
      <c r="K1854" t="s">
        <v>39</v>
      </c>
      <c r="L1854">
        <v>167</v>
      </c>
      <c r="M1854" s="2" t="s">
        <v>36</v>
      </c>
      <c r="N1854" s="85" t="s">
        <v>36</v>
      </c>
      <c r="O1854" t="s">
        <v>36</v>
      </c>
      <c r="P1854" t="s">
        <v>36</v>
      </c>
      <c r="Q1854" t="s">
        <v>36</v>
      </c>
      <c r="R1854">
        <v>1002</v>
      </c>
      <c r="S1854" s="1">
        <v>45744.854281018517</v>
      </c>
      <c r="T1854" t="s">
        <v>42</v>
      </c>
      <c r="U1854" s="1">
        <v>45744.63958333333</v>
      </c>
      <c r="V1854" t="s">
        <v>43</v>
      </c>
      <c r="W1854" t="s">
        <v>36</v>
      </c>
      <c r="X1854">
        <v>0</v>
      </c>
      <c r="Y1854">
        <v>999</v>
      </c>
      <c r="Z1854" t="s">
        <v>36</v>
      </c>
      <c r="AA1854" t="s">
        <v>36</v>
      </c>
      <c r="AB1854" t="s">
        <v>36</v>
      </c>
      <c r="AC1854" t="s">
        <v>49</v>
      </c>
      <c r="AD1854" t="s">
        <v>49</v>
      </c>
      <c r="AE1854" t="s">
        <v>45</v>
      </c>
      <c r="AF1854" s="44">
        <v>30111500</v>
      </c>
      <c r="AG1854" s="18" t="s">
        <v>5780</v>
      </c>
      <c r="AI1854" s="2" t="s">
        <v>48</v>
      </c>
      <c r="AJ1854" s="2" t="e">
        <f>VLOOKUP(A1854,'Classification Test Result'!$A$2:$D$2428,4,FALSE)</f>
        <v>#N/A</v>
      </c>
      <c r="AL1854" s="2">
        <f>_xlfn.XLOOKUP($A1854,Results!$A$2:$A$2256,Results!G$2:G$2256,"")</f>
        <v>0</v>
      </c>
      <c r="AM1854" s="2">
        <f>_xlfn.XLOOKUP($A1854,Results!$A$2:$A$2256,Results!H$2:H$2256,"")</f>
        <v>0</v>
      </c>
      <c r="AN1854" s="2">
        <f>_xlfn.XLOOKUP($A1854,Results!$A$2:$A$2256,Results!I$2:I$2256,"")</f>
        <v>0</v>
      </c>
      <c r="AO1854" s="2">
        <f>_xlfn.XLOOKUP($A1854,Results!$A$2:$A$2256,Results!J$2:J$2256,"")</f>
        <v>0</v>
      </c>
      <c r="AP1854" s="2">
        <f>_xlfn.XLOOKUP($A1854,Results!$A$2:$A$2256,Results!K$2:K$2256,"")</f>
        <v>0</v>
      </c>
      <c r="AQ1854" s="2">
        <f>_xlfn.XLOOKUP($A1854,Results!$A$2:$A$2256,Results!L$2:L$2256,"")</f>
        <v>0</v>
      </c>
      <c r="AR1854" s="2">
        <f>_xlfn.XLOOKUP($A1854,Results!$A$2:$A$2256,Results!M$2:M$2256,"")</f>
        <v>0</v>
      </c>
      <c r="AS1854" s="2">
        <f>_xlfn.XLOOKUP($A1854,Results!$A$2:$A$2256,Results!N$2:N$2256,"")</f>
        <v>0</v>
      </c>
      <c r="AT1854" s="2">
        <f>_xlfn.XLOOKUP($A1854,Results!$A$2:$A$2256,Results!O$2:O$2256,"")</f>
        <v>0</v>
      </c>
      <c r="AU1854" s="2">
        <f>_xlfn.XLOOKUP($A1854,Results!$A$2:$A$2256,Results!P$2:P$2256,"")</f>
        <v>0</v>
      </c>
      <c r="AV1854" s="2">
        <f>_xlfn.XLOOKUP($A1854,Results!$A$2:$A$2256,Results!Q$2:Q$2256,"")</f>
        <v>0</v>
      </c>
      <c r="AW1854" s="2">
        <f>_xlfn.XLOOKUP($A1854,Results!$A$2:$A$2256,Results!R$2:R$2256,"")</f>
        <v>0</v>
      </c>
      <c r="AX1854" s="2">
        <f>_xlfn.XLOOKUP($A1854,Results!$A$2:$A$2256,Results!S$2:S$2256,"")</f>
        <v>0</v>
      </c>
      <c r="AY1854" s="2">
        <f>_xlfn.XLOOKUP($A1854,Results!$A$2:$A$2256,Results!T$2:T$2256,"")</f>
        <v>0</v>
      </c>
      <c r="AZ1854" s="2">
        <f>_xlfn.XLOOKUP($A1854,Results!$A$2:$A$2256,Results!U$2:U$2256,"")</f>
        <v>0</v>
      </c>
      <c r="BA1854" s="2">
        <f>_xlfn.XLOOKUP($A1854,Results!$A$2:$A$2256,Results!V$2:V$2256,"")</f>
        <v>0</v>
      </c>
      <c r="BB1854" s="2">
        <f>_xlfn.XLOOKUP($A1854,Results!$A$2:$A$2256,Results!W$2:W$2256,"")</f>
        <v>0</v>
      </c>
      <c r="BC1854" s="2">
        <f>_xlfn.XLOOKUP($A1854,Results!$A$2:$A$2256,Results!X$2:X$2256,"")</f>
        <v>0</v>
      </c>
      <c r="BD1854" s="2">
        <f>_xlfn.XLOOKUP($A1854,Results!$A$2:$A$2256,Results!Y$2:Y$2256,"")</f>
        <v>0</v>
      </c>
      <c r="BE1854" s="2">
        <f>_xlfn.XLOOKUP($A1854,Results!$A$2:$A$2256,Results!Z$2:Z$2256,"")</f>
        <v>0</v>
      </c>
    </row>
    <row r="1855" spans="1:57" ht="38.25" customHeight="1" x14ac:dyDescent="0.3">
      <c r="A1855">
        <v>907532</v>
      </c>
      <c r="B1855">
        <v>281599</v>
      </c>
      <c r="C1855" t="s">
        <v>36</v>
      </c>
      <c r="D1855" t="s">
        <v>1417</v>
      </c>
      <c r="F1855" s="2">
        <v>12873</v>
      </c>
      <c r="G1855" s="2">
        <v>19</v>
      </c>
      <c r="H1855" s="2" t="s">
        <v>5747</v>
      </c>
      <c r="I1855">
        <v>0</v>
      </c>
      <c r="J1855" t="s">
        <v>39</v>
      </c>
      <c r="K1855" t="s">
        <v>39</v>
      </c>
      <c r="L1855">
        <v>-0.03</v>
      </c>
      <c r="M1855" s="2" t="s">
        <v>36</v>
      </c>
      <c r="N1855" s="9" t="s">
        <v>36</v>
      </c>
      <c r="O1855" t="s">
        <v>36</v>
      </c>
      <c r="P1855" t="s">
        <v>36</v>
      </c>
      <c r="Q1855" t="s">
        <v>36</v>
      </c>
      <c r="R1855">
        <v>-0.03</v>
      </c>
      <c r="S1855" s="1">
        <v>45744.481278159721</v>
      </c>
      <c r="T1855" t="s">
        <v>42</v>
      </c>
      <c r="U1855" s="1">
        <v>45744.251388888893</v>
      </c>
      <c r="V1855" t="s">
        <v>43</v>
      </c>
      <c r="W1855" t="s">
        <v>36</v>
      </c>
      <c r="X1855">
        <v>0</v>
      </c>
      <c r="Y1855">
        <v>999</v>
      </c>
      <c r="Z1855" t="s">
        <v>36</v>
      </c>
      <c r="AA1855" t="s">
        <v>36</v>
      </c>
      <c r="AB1855" t="s">
        <v>36</v>
      </c>
      <c r="AC1855" t="s">
        <v>49</v>
      </c>
      <c r="AD1855" t="s">
        <v>49</v>
      </c>
      <c r="AE1855" t="s">
        <v>45</v>
      </c>
      <c r="AF1855" s="2"/>
      <c r="AI1855" s="2" t="s">
        <v>5748</v>
      </c>
      <c r="AJ1855" s="2" t="e">
        <f>VLOOKUP(A1855,'Classification Test Result'!$A$2:$D$2428,4,FALSE)</f>
        <v>#N/A</v>
      </c>
      <c r="AL1855" s="2">
        <f>_xlfn.XLOOKUP($A1855,Results!$A$2:$A$2256,Results!G$2:G$2256,"")</f>
        <v>0</v>
      </c>
      <c r="AM1855" s="2">
        <f>_xlfn.XLOOKUP($A1855,Results!$A$2:$A$2256,Results!H$2:H$2256,"")</f>
        <v>0</v>
      </c>
      <c r="AN1855" s="2">
        <f>_xlfn.XLOOKUP($A1855,Results!$A$2:$A$2256,Results!I$2:I$2256,"")</f>
        <v>0</v>
      </c>
      <c r="AO1855" s="2">
        <f>_xlfn.XLOOKUP($A1855,Results!$A$2:$A$2256,Results!J$2:J$2256,"")</f>
        <v>0</v>
      </c>
      <c r="AP1855" s="2">
        <f>_xlfn.XLOOKUP($A1855,Results!$A$2:$A$2256,Results!K$2:K$2256,"")</f>
        <v>0</v>
      </c>
      <c r="AQ1855" s="2">
        <f>_xlfn.XLOOKUP($A1855,Results!$A$2:$A$2256,Results!L$2:L$2256,"")</f>
        <v>0</v>
      </c>
      <c r="AR1855" s="2">
        <f>_xlfn.XLOOKUP($A1855,Results!$A$2:$A$2256,Results!M$2:M$2256,"")</f>
        <v>0</v>
      </c>
      <c r="AS1855" s="2">
        <f>_xlfn.XLOOKUP($A1855,Results!$A$2:$A$2256,Results!N$2:N$2256,"")</f>
        <v>0</v>
      </c>
      <c r="AT1855" s="2">
        <f>_xlfn.XLOOKUP($A1855,Results!$A$2:$A$2256,Results!O$2:O$2256,"")</f>
        <v>0</v>
      </c>
      <c r="AU1855" s="2">
        <f>_xlfn.XLOOKUP($A1855,Results!$A$2:$A$2256,Results!P$2:P$2256,"")</f>
        <v>0</v>
      </c>
      <c r="AV1855" s="2">
        <f>_xlfn.XLOOKUP($A1855,Results!$A$2:$A$2256,Results!Q$2:Q$2256,"")</f>
        <v>0</v>
      </c>
      <c r="AW1855" s="2">
        <f>_xlfn.XLOOKUP($A1855,Results!$A$2:$A$2256,Results!R$2:R$2256,"")</f>
        <v>0</v>
      </c>
      <c r="AX1855" s="2">
        <f>_xlfn.XLOOKUP($A1855,Results!$A$2:$A$2256,Results!S$2:S$2256,"")</f>
        <v>0</v>
      </c>
      <c r="AY1855" s="2">
        <f>_xlfn.XLOOKUP($A1855,Results!$A$2:$A$2256,Results!T$2:T$2256,"")</f>
        <v>0</v>
      </c>
      <c r="AZ1855" s="2">
        <f>_xlfn.XLOOKUP($A1855,Results!$A$2:$A$2256,Results!U$2:U$2256,"")</f>
        <v>0</v>
      </c>
      <c r="BA1855" s="2">
        <f>_xlfn.XLOOKUP($A1855,Results!$A$2:$A$2256,Results!V$2:V$2256,"")</f>
        <v>0</v>
      </c>
      <c r="BB1855" s="2">
        <f>_xlfn.XLOOKUP($A1855,Results!$A$2:$A$2256,Results!W$2:W$2256,"")</f>
        <v>0</v>
      </c>
      <c r="BC1855" s="2">
        <f>_xlfn.XLOOKUP($A1855,Results!$A$2:$A$2256,Results!X$2:X$2256,"")</f>
        <v>0</v>
      </c>
      <c r="BD1855" s="2">
        <f>_xlfn.XLOOKUP($A1855,Results!$A$2:$A$2256,Results!Y$2:Y$2256,"")</f>
        <v>0</v>
      </c>
      <c r="BE1855" s="2">
        <f>_xlfn.XLOOKUP($A1855,Results!$A$2:$A$2256,Results!Z$2:Z$2256,"")</f>
        <v>0</v>
      </c>
    </row>
    <row r="1856" spans="1:57" ht="38.25" customHeight="1" x14ac:dyDescent="0.3">
      <c r="A1856">
        <v>907533</v>
      </c>
      <c r="B1856">
        <v>281556</v>
      </c>
      <c r="C1856" t="s">
        <v>36</v>
      </c>
      <c r="D1856">
        <v>9341406307</v>
      </c>
      <c r="F1856" s="2">
        <v>11471</v>
      </c>
      <c r="G1856" s="2">
        <v>3</v>
      </c>
      <c r="H1856" s="2" t="s">
        <v>5747</v>
      </c>
      <c r="I1856">
        <v>0</v>
      </c>
      <c r="J1856" t="s">
        <v>39</v>
      </c>
      <c r="K1856" t="s">
        <v>39</v>
      </c>
      <c r="L1856">
        <v>0.01</v>
      </c>
      <c r="M1856" s="2" t="s">
        <v>36</v>
      </c>
      <c r="N1856" s="9" t="s">
        <v>36</v>
      </c>
      <c r="O1856" t="s">
        <v>36</v>
      </c>
      <c r="P1856" t="s">
        <v>36</v>
      </c>
      <c r="Q1856" t="s">
        <v>36</v>
      </c>
      <c r="R1856">
        <v>0.01</v>
      </c>
      <c r="S1856" s="1">
        <v>45744.46030165509</v>
      </c>
      <c r="T1856" t="s">
        <v>42</v>
      </c>
      <c r="U1856" s="1">
        <v>45744.242361111108</v>
      </c>
      <c r="V1856" t="s">
        <v>43</v>
      </c>
      <c r="W1856" t="s">
        <v>36</v>
      </c>
      <c r="X1856">
        <v>0</v>
      </c>
      <c r="Y1856">
        <v>999</v>
      </c>
      <c r="Z1856" t="s">
        <v>36</v>
      </c>
      <c r="AA1856" t="s">
        <v>36</v>
      </c>
      <c r="AB1856" t="s">
        <v>36</v>
      </c>
      <c r="AC1856" t="s">
        <v>3564</v>
      </c>
      <c r="AD1856" t="s">
        <v>3564</v>
      </c>
      <c r="AE1856" t="s">
        <v>45</v>
      </c>
      <c r="AF1856" s="2"/>
      <c r="AI1856" s="2" t="s">
        <v>5748</v>
      </c>
      <c r="AJ1856" s="2" t="e">
        <f>VLOOKUP(A1856,'Classification Test Result'!$A$2:$D$2428,4,FALSE)</f>
        <v>#N/A</v>
      </c>
      <c r="AL1856" s="2">
        <f>_xlfn.XLOOKUP($A1856,Results!$A$2:$A$2256,Results!G$2:G$2256,"")</f>
        <v>0</v>
      </c>
      <c r="AM1856" s="2">
        <f>_xlfn.XLOOKUP($A1856,Results!$A$2:$A$2256,Results!H$2:H$2256,"")</f>
        <v>0</v>
      </c>
      <c r="AN1856" s="2">
        <f>_xlfn.XLOOKUP($A1856,Results!$A$2:$A$2256,Results!I$2:I$2256,"")</f>
        <v>0</v>
      </c>
      <c r="AO1856" s="2">
        <f>_xlfn.XLOOKUP($A1856,Results!$A$2:$A$2256,Results!J$2:J$2256,"")</f>
        <v>0</v>
      </c>
      <c r="AP1856" s="2">
        <f>_xlfn.XLOOKUP($A1856,Results!$A$2:$A$2256,Results!K$2:K$2256,"")</f>
        <v>0</v>
      </c>
      <c r="AQ1856" s="2">
        <f>_xlfn.XLOOKUP($A1856,Results!$A$2:$A$2256,Results!L$2:L$2256,"")</f>
        <v>0</v>
      </c>
      <c r="AR1856" s="2">
        <f>_xlfn.XLOOKUP($A1856,Results!$A$2:$A$2256,Results!M$2:M$2256,"")</f>
        <v>0</v>
      </c>
      <c r="AS1856" s="2">
        <f>_xlfn.XLOOKUP($A1856,Results!$A$2:$A$2256,Results!N$2:N$2256,"")</f>
        <v>0</v>
      </c>
      <c r="AT1856" s="2">
        <f>_xlfn.XLOOKUP($A1856,Results!$A$2:$A$2256,Results!O$2:O$2256,"")</f>
        <v>0</v>
      </c>
      <c r="AU1856" s="2">
        <f>_xlfn.XLOOKUP($A1856,Results!$A$2:$A$2256,Results!P$2:P$2256,"")</f>
        <v>0</v>
      </c>
      <c r="AV1856" s="2">
        <f>_xlfn.XLOOKUP($A1856,Results!$A$2:$A$2256,Results!Q$2:Q$2256,"")</f>
        <v>0</v>
      </c>
      <c r="AW1856" s="2">
        <f>_xlfn.XLOOKUP($A1856,Results!$A$2:$A$2256,Results!R$2:R$2256,"")</f>
        <v>0</v>
      </c>
      <c r="AX1856" s="2">
        <f>_xlfn.XLOOKUP($A1856,Results!$A$2:$A$2256,Results!S$2:S$2256,"")</f>
        <v>0</v>
      </c>
      <c r="AY1856" s="2">
        <f>_xlfn.XLOOKUP($A1856,Results!$A$2:$A$2256,Results!T$2:T$2256,"")</f>
        <v>0</v>
      </c>
      <c r="AZ1856" s="2">
        <f>_xlfn.XLOOKUP($A1856,Results!$A$2:$A$2256,Results!U$2:U$2256,"")</f>
        <v>0</v>
      </c>
      <c r="BA1856" s="2">
        <f>_xlfn.XLOOKUP($A1856,Results!$A$2:$A$2256,Results!V$2:V$2256,"")</f>
        <v>0</v>
      </c>
      <c r="BB1856" s="2">
        <f>_xlfn.XLOOKUP($A1856,Results!$A$2:$A$2256,Results!W$2:W$2256,"")</f>
        <v>0</v>
      </c>
      <c r="BC1856" s="2">
        <f>_xlfn.XLOOKUP($A1856,Results!$A$2:$A$2256,Results!X$2:X$2256,"")</f>
        <v>0</v>
      </c>
      <c r="BD1856" s="2">
        <f>_xlfn.XLOOKUP($A1856,Results!$A$2:$A$2256,Results!Y$2:Y$2256,"")</f>
        <v>0</v>
      </c>
      <c r="BE1856" s="2">
        <f>_xlfn.XLOOKUP($A1856,Results!$A$2:$A$2256,Results!Z$2:Z$2256,"")</f>
        <v>0</v>
      </c>
    </row>
    <row r="1857" spans="1:57" ht="38.25" customHeight="1" x14ac:dyDescent="0.3">
      <c r="A1857">
        <v>907534</v>
      </c>
      <c r="B1857">
        <v>281418</v>
      </c>
      <c r="C1857" t="s">
        <v>36</v>
      </c>
      <c r="D1857" t="s">
        <v>603</v>
      </c>
      <c r="F1857" s="2">
        <v>12873</v>
      </c>
      <c r="G1857" s="2">
        <v>15</v>
      </c>
      <c r="H1857" s="2" t="s">
        <v>5747</v>
      </c>
      <c r="I1857">
        <v>0</v>
      </c>
      <c r="J1857" t="s">
        <v>39</v>
      </c>
      <c r="K1857" t="s">
        <v>39</v>
      </c>
      <c r="L1857">
        <v>0.03</v>
      </c>
      <c r="M1857" s="2" t="s">
        <v>36</v>
      </c>
      <c r="N1857" s="9" t="s">
        <v>36</v>
      </c>
      <c r="O1857" t="s">
        <v>36</v>
      </c>
      <c r="P1857" t="s">
        <v>36</v>
      </c>
      <c r="Q1857" t="s">
        <v>36</v>
      </c>
      <c r="R1857">
        <v>0.03</v>
      </c>
      <c r="S1857" s="1">
        <v>45744.271604363428</v>
      </c>
      <c r="T1857" t="s">
        <v>42</v>
      </c>
      <c r="U1857" s="1">
        <v>45744.061111111107</v>
      </c>
      <c r="V1857" t="s">
        <v>43</v>
      </c>
      <c r="W1857" t="s">
        <v>36</v>
      </c>
      <c r="X1857">
        <v>0</v>
      </c>
      <c r="Y1857">
        <v>999</v>
      </c>
      <c r="Z1857" t="s">
        <v>36</v>
      </c>
      <c r="AA1857" t="s">
        <v>36</v>
      </c>
      <c r="AB1857" t="s">
        <v>36</v>
      </c>
      <c r="AC1857" t="s">
        <v>49</v>
      </c>
      <c r="AD1857" t="s">
        <v>49</v>
      </c>
      <c r="AE1857" t="s">
        <v>45</v>
      </c>
      <c r="AF1857" s="2"/>
      <c r="AI1857" s="2" t="s">
        <v>5748</v>
      </c>
      <c r="AJ1857" s="2" t="e">
        <f>VLOOKUP(A1857,'Classification Test Result'!$A$2:$D$2428,4,FALSE)</f>
        <v>#N/A</v>
      </c>
      <c r="AL1857" s="2">
        <f>_xlfn.XLOOKUP($A1857,Results!$A$2:$A$2256,Results!G$2:G$2256,"")</f>
        <v>0</v>
      </c>
      <c r="AM1857" s="2">
        <f>_xlfn.XLOOKUP($A1857,Results!$A$2:$A$2256,Results!H$2:H$2256,"")</f>
        <v>0</v>
      </c>
      <c r="AN1857" s="2">
        <f>_xlfn.XLOOKUP($A1857,Results!$A$2:$A$2256,Results!I$2:I$2256,"")</f>
        <v>0</v>
      </c>
      <c r="AO1857" s="2">
        <f>_xlfn.XLOOKUP($A1857,Results!$A$2:$A$2256,Results!J$2:J$2256,"")</f>
        <v>0</v>
      </c>
      <c r="AP1857" s="2">
        <f>_xlfn.XLOOKUP($A1857,Results!$A$2:$A$2256,Results!K$2:K$2256,"")</f>
        <v>0</v>
      </c>
      <c r="AQ1857" s="2">
        <f>_xlfn.XLOOKUP($A1857,Results!$A$2:$A$2256,Results!L$2:L$2256,"")</f>
        <v>0</v>
      </c>
      <c r="AR1857" s="2">
        <f>_xlfn.XLOOKUP($A1857,Results!$A$2:$A$2256,Results!M$2:M$2256,"")</f>
        <v>0</v>
      </c>
      <c r="AS1857" s="2">
        <f>_xlfn.XLOOKUP($A1857,Results!$A$2:$A$2256,Results!N$2:N$2256,"")</f>
        <v>0</v>
      </c>
      <c r="AT1857" s="2">
        <f>_xlfn.XLOOKUP($A1857,Results!$A$2:$A$2256,Results!O$2:O$2256,"")</f>
        <v>0</v>
      </c>
      <c r="AU1857" s="2">
        <f>_xlfn.XLOOKUP($A1857,Results!$A$2:$A$2256,Results!P$2:P$2256,"")</f>
        <v>0</v>
      </c>
      <c r="AV1857" s="2">
        <f>_xlfn.XLOOKUP($A1857,Results!$A$2:$A$2256,Results!Q$2:Q$2256,"")</f>
        <v>0</v>
      </c>
      <c r="AW1857" s="2">
        <f>_xlfn.XLOOKUP($A1857,Results!$A$2:$A$2256,Results!R$2:R$2256,"")</f>
        <v>0</v>
      </c>
      <c r="AX1857" s="2">
        <f>_xlfn.XLOOKUP($A1857,Results!$A$2:$A$2256,Results!S$2:S$2256,"")</f>
        <v>0</v>
      </c>
      <c r="AY1857" s="2">
        <f>_xlfn.XLOOKUP($A1857,Results!$A$2:$A$2256,Results!T$2:T$2256,"")</f>
        <v>0</v>
      </c>
      <c r="AZ1857" s="2">
        <f>_xlfn.XLOOKUP($A1857,Results!$A$2:$A$2256,Results!U$2:U$2256,"")</f>
        <v>0</v>
      </c>
      <c r="BA1857" s="2">
        <f>_xlfn.XLOOKUP($A1857,Results!$A$2:$A$2256,Results!V$2:V$2256,"")</f>
        <v>0</v>
      </c>
      <c r="BB1857" s="2">
        <f>_xlfn.XLOOKUP($A1857,Results!$A$2:$A$2256,Results!W$2:W$2256,"")</f>
        <v>0</v>
      </c>
      <c r="BC1857" s="2">
        <f>_xlfn.XLOOKUP($A1857,Results!$A$2:$A$2256,Results!X$2:X$2256,"")</f>
        <v>0</v>
      </c>
      <c r="BD1857" s="2">
        <f>_xlfn.XLOOKUP($A1857,Results!$A$2:$A$2256,Results!Y$2:Y$2256,"")</f>
        <v>0</v>
      </c>
      <c r="BE1857" s="2">
        <f>_xlfn.XLOOKUP($A1857,Results!$A$2:$A$2256,Results!Z$2:Z$2256,"")</f>
        <v>0</v>
      </c>
    </row>
    <row r="1858" spans="1:57" ht="38.25" customHeight="1" x14ac:dyDescent="0.3">
      <c r="A1858">
        <v>907535</v>
      </c>
      <c r="B1858">
        <v>281375</v>
      </c>
      <c r="C1858" t="s">
        <v>36</v>
      </c>
      <c r="D1858" t="s">
        <v>5781</v>
      </c>
      <c r="F1858" s="2">
        <v>12062</v>
      </c>
      <c r="G1858" s="2">
        <v>2</v>
      </c>
      <c r="H1858" s="2" t="s">
        <v>5747</v>
      </c>
      <c r="I1858">
        <v>0</v>
      </c>
      <c r="J1858" t="s">
        <v>39</v>
      </c>
      <c r="K1858" t="s">
        <v>39</v>
      </c>
      <c r="L1858">
        <v>-0.01</v>
      </c>
      <c r="M1858" s="2" t="s">
        <v>36</v>
      </c>
      <c r="N1858" s="9" t="s">
        <v>36</v>
      </c>
      <c r="O1858" t="s">
        <v>36</v>
      </c>
      <c r="P1858" t="s">
        <v>36</v>
      </c>
      <c r="Q1858" t="s">
        <v>36</v>
      </c>
      <c r="R1858">
        <v>-0.01</v>
      </c>
      <c r="S1858" s="1">
        <v>45744.250917708327</v>
      </c>
      <c r="T1858" t="s">
        <v>42</v>
      </c>
      <c r="U1858" s="1">
        <v>45744.026388888888</v>
      </c>
      <c r="V1858" t="s">
        <v>43</v>
      </c>
      <c r="W1858" t="s">
        <v>36</v>
      </c>
      <c r="X1858">
        <v>0</v>
      </c>
      <c r="Y1858">
        <v>999</v>
      </c>
      <c r="Z1858" t="s">
        <v>36</v>
      </c>
      <c r="AA1858" t="s">
        <v>36</v>
      </c>
      <c r="AB1858" t="s">
        <v>36</v>
      </c>
      <c r="AC1858" t="s">
        <v>399</v>
      </c>
      <c r="AD1858" t="s">
        <v>399</v>
      </c>
      <c r="AE1858" t="s">
        <v>45</v>
      </c>
      <c r="AF1858" s="2"/>
      <c r="AI1858" s="2" t="s">
        <v>5748</v>
      </c>
      <c r="AJ1858" s="2" t="e">
        <f>VLOOKUP(A1858,'Classification Test Result'!$A$2:$D$2428,4,FALSE)</f>
        <v>#N/A</v>
      </c>
      <c r="AL1858" s="2">
        <f>_xlfn.XLOOKUP($A1858,Results!$A$2:$A$2256,Results!G$2:G$2256,"")</f>
        <v>0</v>
      </c>
      <c r="AM1858" s="2">
        <f>_xlfn.XLOOKUP($A1858,Results!$A$2:$A$2256,Results!H$2:H$2256,"")</f>
        <v>0</v>
      </c>
      <c r="AN1858" s="2">
        <f>_xlfn.XLOOKUP($A1858,Results!$A$2:$A$2256,Results!I$2:I$2256,"")</f>
        <v>0</v>
      </c>
      <c r="AO1858" s="2">
        <f>_xlfn.XLOOKUP($A1858,Results!$A$2:$A$2256,Results!J$2:J$2256,"")</f>
        <v>0</v>
      </c>
      <c r="AP1858" s="2">
        <f>_xlfn.XLOOKUP($A1858,Results!$A$2:$A$2256,Results!K$2:K$2256,"")</f>
        <v>0</v>
      </c>
      <c r="AQ1858" s="2">
        <f>_xlfn.XLOOKUP($A1858,Results!$A$2:$A$2256,Results!L$2:L$2256,"")</f>
        <v>0</v>
      </c>
      <c r="AR1858" s="2">
        <f>_xlfn.XLOOKUP($A1858,Results!$A$2:$A$2256,Results!M$2:M$2256,"")</f>
        <v>0</v>
      </c>
      <c r="AS1858" s="2">
        <f>_xlfn.XLOOKUP($A1858,Results!$A$2:$A$2256,Results!N$2:N$2256,"")</f>
        <v>0</v>
      </c>
      <c r="AT1858" s="2">
        <f>_xlfn.XLOOKUP($A1858,Results!$A$2:$A$2256,Results!O$2:O$2256,"")</f>
        <v>0</v>
      </c>
      <c r="AU1858" s="2">
        <f>_xlfn.XLOOKUP($A1858,Results!$A$2:$A$2256,Results!P$2:P$2256,"")</f>
        <v>0</v>
      </c>
      <c r="AV1858" s="2">
        <f>_xlfn.XLOOKUP($A1858,Results!$A$2:$A$2256,Results!Q$2:Q$2256,"")</f>
        <v>0</v>
      </c>
      <c r="AW1858" s="2">
        <f>_xlfn.XLOOKUP($A1858,Results!$A$2:$A$2256,Results!R$2:R$2256,"")</f>
        <v>0</v>
      </c>
      <c r="AX1858" s="2">
        <f>_xlfn.XLOOKUP($A1858,Results!$A$2:$A$2256,Results!S$2:S$2256,"")</f>
        <v>0</v>
      </c>
      <c r="AY1858" s="2">
        <f>_xlfn.XLOOKUP($A1858,Results!$A$2:$A$2256,Results!T$2:T$2256,"")</f>
        <v>0</v>
      </c>
      <c r="AZ1858" s="2">
        <f>_xlfn.XLOOKUP($A1858,Results!$A$2:$A$2256,Results!U$2:U$2256,"")</f>
        <v>0</v>
      </c>
      <c r="BA1858" s="2">
        <f>_xlfn.XLOOKUP($A1858,Results!$A$2:$A$2256,Results!V$2:V$2256,"")</f>
        <v>0</v>
      </c>
      <c r="BB1858" s="2">
        <f>_xlfn.XLOOKUP($A1858,Results!$A$2:$A$2256,Results!W$2:W$2256,"")</f>
        <v>0</v>
      </c>
      <c r="BC1858" s="2">
        <f>_xlfn.XLOOKUP($A1858,Results!$A$2:$A$2256,Results!X$2:X$2256,"")</f>
        <v>0</v>
      </c>
      <c r="BD1858" s="2">
        <f>_xlfn.XLOOKUP($A1858,Results!$A$2:$A$2256,Results!Y$2:Y$2256,"")</f>
        <v>0</v>
      </c>
      <c r="BE1858" s="2">
        <f>_xlfn.XLOOKUP($A1858,Results!$A$2:$A$2256,Results!Z$2:Z$2256,"")</f>
        <v>0</v>
      </c>
    </row>
    <row r="1859" spans="1:57" ht="38.25" customHeight="1" x14ac:dyDescent="0.3">
      <c r="A1859">
        <v>907536</v>
      </c>
      <c r="B1859">
        <v>281383</v>
      </c>
      <c r="C1859" t="s">
        <v>36</v>
      </c>
      <c r="D1859" t="s">
        <v>2423</v>
      </c>
      <c r="F1859" s="2">
        <v>12062</v>
      </c>
      <c r="G1859" s="2">
        <v>2</v>
      </c>
      <c r="H1859" s="2" t="s">
        <v>5747</v>
      </c>
      <c r="I1859">
        <v>0</v>
      </c>
      <c r="J1859" t="s">
        <v>39</v>
      </c>
      <c r="K1859" t="s">
        <v>39</v>
      </c>
      <c r="L1859">
        <v>-0.01</v>
      </c>
      <c r="M1859" s="2" t="s">
        <v>36</v>
      </c>
      <c r="N1859" s="9" t="s">
        <v>36</v>
      </c>
      <c r="O1859" t="s">
        <v>36</v>
      </c>
      <c r="P1859" t="s">
        <v>36</v>
      </c>
      <c r="Q1859" t="s">
        <v>36</v>
      </c>
      <c r="R1859">
        <v>-0.01</v>
      </c>
      <c r="S1859" s="1">
        <v>45744.250705324077</v>
      </c>
      <c r="T1859" t="s">
        <v>42</v>
      </c>
      <c r="U1859" s="1">
        <v>45744.029166666667</v>
      </c>
      <c r="V1859" t="s">
        <v>43</v>
      </c>
      <c r="W1859" t="s">
        <v>36</v>
      </c>
      <c r="X1859">
        <v>0</v>
      </c>
      <c r="Y1859">
        <v>999</v>
      </c>
      <c r="Z1859" t="s">
        <v>36</v>
      </c>
      <c r="AA1859" t="s">
        <v>36</v>
      </c>
      <c r="AB1859" t="s">
        <v>36</v>
      </c>
      <c r="AC1859" t="s">
        <v>49</v>
      </c>
      <c r="AD1859" t="s">
        <v>49</v>
      </c>
      <c r="AE1859" t="s">
        <v>45</v>
      </c>
      <c r="AF1859" s="2"/>
      <c r="AI1859" s="2" t="s">
        <v>5748</v>
      </c>
      <c r="AJ1859" s="2" t="e">
        <f>VLOOKUP(A1859,'Classification Test Result'!$A$2:$D$2428,4,FALSE)</f>
        <v>#N/A</v>
      </c>
      <c r="AL1859" s="2">
        <f>_xlfn.XLOOKUP($A1859,Results!$A$2:$A$2256,Results!G$2:G$2256,"")</f>
        <v>0</v>
      </c>
      <c r="AM1859" s="2">
        <f>_xlfn.XLOOKUP($A1859,Results!$A$2:$A$2256,Results!H$2:H$2256,"")</f>
        <v>0</v>
      </c>
      <c r="AN1859" s="2">
        <f>_xlfn.XLOOKUP($A1859,Results!$A$2:$A$2256,Results!I$2:I$2256,"")</f>
        <v>0</v>
      </c>
      <c r="AO1859" s="2">
        <f>_xlfn.XLOOKUP($A1859,Results!$A$2:$A$2256,Results!J$2:J$2256,"")</f>
        <v>0</v>
      </c>
      <c r="AP1859" s="2">
        <f>_xlfn.XLOOKUP($A1859,Results!$A$2:$A$2256,Results!K$2:K$2256,"")</f>
        <v>0</v>
      </c>
      <c r="AQ1859" s="2">
        <f>_xlfn.XLOOKUP($A1859,Results!$A$2:$A$2256,Results!L$2:L$2256,"")</f>
        <v>0</v>
      </c>
      <c r="AR1859" s="2">
        <f>_xlfn.XLOOKUP($A1859,Results!$A$2:$A$2256,Results!M$2:M$2256,"")</f>
        <v>0</v>
      </c>
      <c r="AS1859" s="2">
        <f>_xlfn.XLOOKUP($A1859,Results!$A$2:$A$2256,Results!N$2:N$2256,"")</f>
        <v>0</v>
      </c>
      <c r="AT1859" s="2">
        <f>_xlfn.XLOOKUP($A1859,Results!$A$2:$A$2256,Results!O$2:O$2256,"")</f>
        <v>0</v>
      </c>
      <c r="AU1859" s="2">
        <f>_xlfn.XLOOKUP($A1859,Results!$A$2:$A$2256,Results!P$2:P$2256,"")</f>
        <v>0</v>
      </c>
      <c r="AV1859" s="2">
        <f>_xlfn.XLOOKUP($A1859,Results!$A$2:$A$2256,Results!Q$2:Q$2256,"")</f>
        <v>0</v>
      </c>
      <c r="AW1859" s="2">
        <f>_xlfn.XLOOKUP($A1859,Results!$A$2:$A$2256,Results!R$2:R$2256,"")</f>
        <v>0</v>
      </c>
      <c r="AX1859" s="2">
        <f>_xlfn.XLOOKUP($A1859,Results!$A$2:$A$2256,Results!S$2:S$2256,"")</f>
        <v>0</v>
      </c>
      <c r="AY1859" s="2">
        <f>_xlfn.XLOOKUP($A1859,Results!$A$2:$A$2256,Results!T$2:T$2256,"")</f>
        <v>0</v>
      </c>
      <c r="AZ1859" s="2">
        <f>_xlfn.XLOOKUP($A1859,Results!$A$2:$A$2256,Results!U$2:U$2256,"")</f>
        <v>0</v>
      </c>
      <c r="BA1859" s="2">
        <f>_xlfn.XLOOKUP($A1859,Results!$A$2:$A$2256,Results!V$2:V$2256,"")</f>
        <v>0</v>
      </c>
      <c r="BB1859" s="2">
        <f>_xlfn.XLOOKUP($A1859,Results!$A$2:$A$2256,Results!W$2:W$2256,"")</f>
        <v>0</v>
      </c>
      <c r="BC1859" s="2">
        <f>_xlfn.XLOOKUP($A1859,Results!$A$2:$A$2256,Results!X$2:X$2256,"")</f>
        <v>0</v>
      </c>
      <c r="BD1859" s="2">
        <f>_xlfn.XLOOKUP($A1859,Results!$A$2:$A$2256,Results!Y$2:Y$2256,"")</f>
        <v>0</v>
      </c>
      <c r="BE1859" s="2">
        <f>_xlfn.XLOOKUP($A1859,Results!$A$2:$A$2256,Results!Z$2:Z$2256,"")</f>
        <v>0</v>
      </c>
    </row>
    <row r="1860" spans="1:57" ht="38.25" customHeight="1" x14ac:dyDescent="0.3">
      <c r="A1860">
        <v>907537</v>
      </c>
      <c r="B1860">
        <v>281887</v>
      </c>
      <c r="C1860" t="s">
        <v>36</v>
      </c>
      <c r="D1860">
        <v>15586</v>
      </c>
      <c r="E1860" s="2" t="str">
        <f>VLOOKUP(F1860,'RPA Vendor Data '!F$1:$G$2418,2)</f>
        <v>OZARK BUILDING MATERIALS</v>
      </c>
      <c r="F1860" s="2">
        <v>10441</v>
      </c>
      <c r="G1860" s="2">
        <v>1</v>
      </c>
      <c r="H1860" t="s">
        <v>5782</v>
      </c>
      <c r="I1860">
        <v>10</v>
      </c>
      <c r="J1860" t="s">
        <v>5783</v>
      </c>
      <c r="K1860" t="s">
        <v>39</v>
      </c>
      <c r="L1860">
        <v>88</v>
      </c>
      <c r="M1860" s="2" t="s">
        <v>1128</v>
      </c>
      <c r="N1860" s="85" t="s">
        <v>36</v>
      </c>
      <c r="O1860" t="s">
        <v>36</v>
      </c>
      <c r="P1860" t="s">
        <v>36</v>
      </c>
      <c r="Q1860" t="s">
        <v>36</v>
      </c>
      <c r="R1860">
        <v>880</v>
      </c>
      <c r="S1860" s="1">
        <v>45744.667807407408</v>
      </c>
      <c r="T1860" t="s">
        <v>42</v>
      </c>
      <c r="U1860" s="1">
        <v>45744.448611111111</v>
      </c>
      <c r="V1860" t="s">
        <v>43</v>
      </c>
      <c r="W1860" t="s">
        <v>36</v>
      </c>
      <c r="X1860">
        <v>0</v>
      </c>
      <c r="Y1860">
        <v>999</v>
      </c>
      <c r="Z1860" t="s">
        <v>36</v>
      </c>
      <c r="AA1860" t="s">
        <v>36</v>
      </c>
      <c r="AB1860" t="s">
        <v>36</v>
      </c>
      <c r="AC1860" t="s">
        <v>49</v>
      </c>
      <c r="AD1860" t="s">
        <v>49</v>
      </c>
      <c r="AE1860" t="s">
        <v>45</v>
      </c>
      <c r="AF1860" s="44">
        <v>30111601</v>
      </c>
      <c r="AG1860" s="18" t="s">
        <v>5784</v>
      </c>
      <c r="AI1860" s="2" t="s">
        <v>48</v>
      </c>
      <c r="AJ1860" s="2" t="e">
        <f>VLOOKUP(A1860,'Classification Test Result'!$A$2:$D$2428,4,FALSE)</f>
        <v>#N/A</v>
      </c>
      <c r="AL1860" s="2">
        <f>_xlfn.XLOOKUP($A1860,Results!$A$2:$A$2256,Results!G$2:G$2256,"")</f>
        <v>0</v>
      </c>
      <c r="AM1860" s="2">
        <f>_xlfn.XLOOKUP($A1860,Results!$A$2:$A$2256,Results!H$2:H$2256,"")</f>
        <v>0</v>
      </c>
      <c r="AN1860" s="2">
        <f>_xlfn.XLOOKUP($A1860,Results!$A$2:$A$2256,Results!I$2:I$2256,"")</f>
        <v>0</v>
      </c>
      <c r="AO1860" s="2">
        <f>_xlfn.XLOOKUP($A1860,Results!$A$2:$A$2256,Results!J$2:J$2256,"")</f>
        <v>0</v>
      </c>
      <c r="AP1860" s="2">
        <f>_xlfn.XLOOKUP($A1860,Results!$A$2:$A$2256,Results!K$2:K$2256,"")</f>
        <v>0</v>
      </c>
      <c r="AQ1860" s="2">
        <f>_xlfn.XLOOKUP($A1860,Results!$A$2:$A$2256,Results!L$2:L$2256,"")</f>
        <v>0</v>
      </c>
      <c r="AR1860" s="2">
        <f>_xlfn.XLOOKUP($A1860,Results!$A$2:$A$2256,Results!M$2:M$2256,"")</f>
        <v>0</v>
      </c>
      <c r="AS1860" s="2">
        <f>_xlfn.XLOOKUP($A1860,Results!$A$2:$A$2256,Results!N$2:N$2256,"")</f>
        <v>0</v>
      </c>
      <c r="AT1860" s="2">
        <f>_xlfn.XLOOKUP($A1860,Results!$A$2:$A$2256,Results!O$2:O$2256,"")</f>
        <v>0</v>
      </c>
      <c r="AU1860" s="2">
        <f>_xlfn.XLOOKUP($A1860,Results!$A$2:$A$2256,Results!P$2:P$2256,"")</f>
        <v>0</v>
      </c>
      <c r="AV1860" s="2">
        <f>_xlfn.XLOOKUP($A1860,Results!$A$2:$A$2256,Results!Q$2:Q$2256,"")</f>
        <v>0</v>
      </c>
      <c r="AW1860" s="2">
        <f>_xlfn.XLOOKUP($A1860,Results!$A$2:$A$2256,Results!R$2:R$2256,"")</f>
        <v>0</v>
      </c>
      <c r="AX1860" s="2">
        <f>_xlfn.XLOOKUP($A1860,Results!$A$2:$A$2256,Results!S$2:S$2256,"")</f>
        <v>0</v>
      </c>
      <c r="AY1860" s="2">
        <f>_xlfn.XLOOKUP($A1860,Results!$A$2:$A$2256,Results!T$2:T$2256,"")</f>
        <v>0</v>
      </c>
      <c r="AZ1860" s="2">
        <f>_xlfn.XLOOKUP($A1860,Results!$A$2:$A$2256,Results!U$2:U$2256,"")</f>
        <v>0</v>
      </c>
      <c r="BA1860" s="2">
        <f>_xlfn.XLOOKUP($A1860,Results!$A$2:$A$2256,Results!V$2:V$2256,"")</f>
        <v>0</v>
      </c>
      <c r="BB1860" s="2">
        <f>_xlfn.XLOOKUP($A1860,Results!$A$2:$A$2256,Results!W$2:W$2256,"")</f>
        <v>0</v>
      </c>
      <c r="BC1860" s="2">
        <f>_xlfn.XLOOKUP($A1860,Results!$A$2:$A$2256,Results!X$2:X$2256,"")</f>
        <v>0</v>
      </c>
      <c r="BD1860" s="2">
        <f>_xlfn.XLOOKUP($A1860,Results!$A$2:$A$2256,Results!Y$2:Y$2256,"")</f>
        <v>0</v>
      </c>
      <c r="BE1860" s="2">
        <f>_xlfn.XLOOKUP($A1860,Results!$A$2:$A$2256,Results!Z$2:Z$2256,"")</f>
        <v>0</v>
      </c>
    </row>
    <row r="1861" spans="1:57" ht="38.25" customHeight="1" x14ac:dyDescent="0.3">
      <c r="A1861">
        <v>907538</v>
      </c>
      <c r="B1861">
        <v>281887</v>
      </c>
      <c r="C1861" t="s">
        <v>36</v>
      </c>
      <c r="D1861">
        <v>15586</v>
      </c>
      <c r="E1861" s="2" t="str">
        <f>VLOOKUP(F1861,'RPA Vendor Data '!F$1:$G$2418,2)</f>
        <v>OZARK BUILDING MATERIALS</v>
      </c>
      <c r="F1861" s="2">
        <v>10441</v>
      </c>
      <c r="G1861" s="2">
        <v>17</v>
      </c>
      <c r="H1861" t="s">
        <v>5782</v>
      </c>
      <c r="I1861">
        <v>10</v>
      </c>
      <c r="J1861" t="s">
        <v>5783</v>
      </c>
      <c r="K1861" t="s">
        <v>39</v>
      </c>
      <c r="L1861">
        <v>88</v>
      </c>
      <c r="M1861" s="2" t="s">
        <v>1128</v>
      </c>
      <c r="N1861" s="85" t="s">
        <v>36</v>
      </c>
      <c r="O1861" t="s">
        <v>36</v>
      </c>
      <c r="P1861" t="s">
        <v>36</v>
      </c>
      <c r="Q1861" t="s">
        <v>36</v>
      </c>
      <c r="R1861">
        <v>880</v>
      </c>
      <c r="S1861" s="1">
        <v>45744.667801539363</v>
      </c>
      <c r="T1861" t="s">
        <v>42</v>
      </c>
      <c r="U1861" s="1">
        <v>45744.448611111111</v>
      </c>
      <c r="V1861" t="s">
        <v>43</v>
      </c>
      <c r="W1861" t="s">
        <v>36</v>
      </c>
      <c r="X1861">
        <v>0</v>
      </c>
      <c r="Y1861">
        <v>999</v>
      </c>
      <c r="Z1861" t="s">
        <v>36</v>
      </c>
      <c r="AA1861" t="s">
        <v>36</v>
      </c>
      <c r="AB1861" t="s">
        <v>36</v>
      </c>
      <c r="AC1861" t="s">
        <v>49</v>
      </c>
      <c r="AD1861" t="s">
        <v>49</v>
      </c>
      <c r="AE1861" t="s">
        <v>45</v>
      </c>
      <c r="AF1861" s="44">
        <v>30111601</v>
      </c>
      <c r="AG1861" s="18" t="s">
        <v>5784</v>
      </c>
      <c r="AI1861" s="2" t="s">
        <v>48</v>
      </c>
      <c r="AJ1861" s="2" t="e">
        <f>VLOOKUP(A1861,'Classification Test Result'!$A$2:$D$2428,4,FALSE)</f>
        <v>#N/A</v>
      </c>
      <c r="AL1861" s="2">
        <f>_xlfn.XLOOKUP($A1861,Results!$A$2:$A$2256,Results!G$2:G$2256,"")</f>
        <v>0</v>
      </c>
      <c r="AM1861" s="2">
        <f>_xlfn.XLOOKUP($A1861,Results!$A$2:$A$2256,Results!H$2:H$2256,"")</f>
        <v>0</v>
      </c>
      <c r="AN1861" s="2">
        <f>_xlfn.XLOOKUP($A1861,Results!$A$2:$A$2256,Results!I$2:I$2256,"")</f>
        <v>0</v>
      </c>
      <c r="AO1861" s="2">
        <f>_xlfn.XLOOKUP($A1861,Results!$A$2:$A$2256,Results!J$2:J$2256,"")</f>
        <v>0</v>
      </c>
      <c r="AP1861" s="2">
        <f>_xlfn.XLOOKUP($A1861,Results!$A$2:$A$2256,Results!K$2:K$2256,"")</f>
        <v>0</v>
      </c>
      <c r="AQ1861" s="2">
        <f>_xlfn.XLOOKUP($A1861,Results!$A$2:$A$2256,Results!L$2:L$2256,"")</f>
        <v>0</v>
      </c>
      <c r="AR1861" s="2">
        <f>_xlfn.XLOOKUP($A1861,Results!$A$2:$A$2256,Results!M$2:M$2256,"")</f>
        <v>0</v>
      </c>
      <c r="AS1861" s="2">
        <f>_xlfn.XLOOKUP($A1861,Results!$A$2:$A$2256,Results!N$2:N$2256,"")</f>
        <v>0</v>
      </c>
      <c r="AT1861" s="2">
        <f>_xlfn.XLOOKUP($A1861,Results!$A$2:$A$2256,Results!O$2:O$2256,"")</f>
        <v>0</v>
      </c>
      <c r="AU1861" s="2">
        <f>_xlfn.XLOOKUP($A1861,Results!$A$2:$A$2256,Results!P$2:P$2256,"")</f>
        <v>0</v>
      </c>
      <c r="AV1861" s="2">
        <f>_xlfn.XLOOKUP($A1861,Results!$A$2:$A$2256,Results!Q$2:Q$2256,"")</f>
        <v>0</v>
      </c>
      <c r="AW1861" s="2">
        <f>_xlfn.XLOOKUP($A1861,Results!$A$2:$A$2256,Results!R$2:R$2256,"")</f>
        <v>0</v>
      </c>
      <c r="AX1861" s="2">
        <f>_xlfn.XLOOKUP($A1861,Results!$A$2:$A$2256,Results!S$2:S$2256,"")</f>
        <v>0</v>
      </c>
      <c r="AY1861" s="2">
        <f>_xlfn.XLOOKUP($A1861,Results!$A$2:$A$2256,Results!T$2:T$2256,"")</f>
        <v>0</v>
      </c>
      <c r="AZ1861" s="2">
        <f>_xlfn.XLOOKUP($A1861,Results!$A$2:$A$2256,Results!U$2:U$2256,"")</f>
        <v>0</v>
      </c>
      <c r="BA1861" s="2">
        <f>_xlfn.XLOOKUP($A1861,Results!$A$2:$A$2256,Results!V$2:V$2256,"")</f>
        <v>0</v>
      </c>
      <c r="BB1861" s="2">
        <f>_xlfn.XLOOKUP($A1861,Results!$A$2:$A$2256,Results!W$2:W$2256,"")</f>
        <v>0</v>
      </c>
      <c r="BC1861" s="2">
        <f>_xlfn.XLOOKUP($A1861,Results!$A$2:$A$2256,Results!X$2:X$2256,"")</f>
        <v>0</v>
      </c>
      <c r="BD1861" s="2">
        <f>_xlfn.XLOOKUP($A1861,Results!$A$2:$A$2256,Results!Y$2:Y$2256,"")</f>
        <v>0</v>
      </c>
      <c r="BE1861" s="2">
        <f>_xlfn.XLOOKUP($A1861,Results!$A$2:$A$2256,Results!Z$2:Z$2256,"")</f>
        <v>0</v>
      </c>
    </row>
    <row r="1862" spans="1:57" ht="38.25" customHeight="1" x14ac:dyDescent="0.3">
      <c r="A1862">
        <v>907539</v>
      </c>
      <c r="B1862">
        <v>281887</v>
      </c>
      <c r="C1862" t="s">
        <v>36</v>
      </c>
      <c r="D1862">
        <v>15586</v>
      </c>
      <c r="E1862" s="2" t="str">
        <f>VLOOKUP(F1862,'RPA Vendor Data '!F$1:$G$2418,2)</f>
        <v>OZARK BUILDING MATERIALS</v>
      </c>
      <c r="F1862" s="2">
        <v>10441</v>
      </c>
      <c r="G1862" s="2">
        <v>13</v>
      </c>
      <c r="H1862" t="s">
        <v>5782</v>
      </c>
      <c r="I1862">
        <v>10</v>
      </c>
      <c r="J1862" t="s">
        <v>5783</v>
      </c>
      <c r="K1862" t="s">
        <v>39</v>
      </c>
      <c r="L1862">
        <v>88</v>
      </c>
      <c r="M1862" s="2" t="s">
        <v>1128</v>
      </c>
      <c r="N1862" s="85" t="s">
        <v>36</v>
      </c>
      <c r="O1862" t="s">
        <v>36</v>
      </c>
      <c r="P1862" t="s">
        <v>36</v>
      </c>
      <c r="Q1862" t="s">
        <v>36</v>
      </c>
      <c r="R1862">
        <v>880</v>
      </c>
      <c r="S1862" s="1">
        <v>45744.66779579861</v>
      </c>
      <c r="T1862" t="s">
        <v>42</v>
      </c>
      <c r="U1862" s="1">
        <v>45744.448611111111</v>
      </c>
      <c r="V1862" t="s">
        <v>43</v>
      </c>
      <c r="W1862" t="s">
        <v>36</v>
      </c>
      <c r="X1862">
        <v>0</v>
      </c>
      <c r="Y1862">
        <v>999</v>
      </c>
      <c r="Z1862" t="s">
        <v>36</v>
      </c>
      <c r="AA1862" t="s">
        <v>36</v>
      </c>
      <c r="AB1862" t="s">
        <v>36</v>
      </c>
      <c r="AC1862" t="s">
        <v>49</v>
      </c>
      <c r="AD1862" t="s">
        <v>49</v>
      </c>
      <c r="AE1862" t="s">
        <v>45</v>
      </c>
      <c r="AF1862" s="44">
        <v>30111601</v>
      </c>
      <c r="AG1862" s="18" t="s">
        <v>5784</v>
      </c>
      <c r="AI1862" s="2" t="s">
        <v>48</v>
      </c>
      <c r="AJ1862" s="2" t="e">
        <f>VLOOKUP(A1862,'Classification Test Result'!$A$2:$D$2428,4,FALSE)</f>
        <v>#N/A</v>
      </c>
      <c r="AL1862" s="2">
        <f>_xlfn.XLOOKUP($A1862,Results!$A$2:$A$2256,Results!G$2:G$2256,"")</f>
        <v>0</v>
      </c>
      <c r="AM1862" s="2">
        <f>_xlfn.XLOOKUP($A1862,Results!$A$2:$A$2256,Results!H$2:H$2256,"")</f>
        <v>0</v>
      </c>
      <c r="AN1862" s="2">
        <f>_xlfn.XLOOKUP($A1862,Results!$A$2:$A$2256,Results!I$2:I$2256,"")</f>
        <v>0</v>
      </c>
      <c r="AO1862" s="2">
        <f>_xlfn.XLOOKUP($A1862,Results!$A$2:$A$2256,Results!J$2:J$2256,"")</f>
        <v>0</v>
      </c>
      <c r="AP1862" s="2">
        <f>_xlfn.XLOOKUP($A1862,Results!$A$2:$A$2256,Results!K$2:K$2256,"")</f>
        <v>0</v>
      </c>
      <c r="AQ1862" s="2">
        <f>_xlfn.XLOOKUP($A1862,Results!$A$2:$A$2256,Results!L$2:L$2256,"")</f>
        <v>0</v>
      </c>
      <c r="AR1862" s="2">
        <f>_xlfn.XLOOKUP($A1862,Results!$A$2:$A$2256,Results!M$2:M$2256,"")</f>
        <v>0</v>
      </c>
      <c r="AS1862" s="2">
        <f>_xlfn.XLOOKUP($A1862,Results!$A$2:$A$2256,Results!N$2:N$2256,"")</f>
        <v>0</v>
      </c>
      <c r="AT1862" s="2">
        <f>_xlfn.XLOOKUP($A1862,Results!$A$2:$A$2256,Results!O$2:O$2256,"")</f>
        <v>0</v>
      </c>
      <c r="AU1862" s="2">
        <f>_xlfn.XLOOKUP($A1862,Results!$A$2:$A$2256,Results!P$2:P$2256,"")</f>
        <v>0</v>
      </c>
      <c r="AV1862" s="2">
        <f>_xlfn.XLOOKUP($A1862,Results!$A$2:$A$2256,Results!Q$2:Q$2256,"")</f>
        <v>0</v>
      </c>
      <c r="AW1862" s="2">
        <f>_xlfn.XLOOKUP($A1862,Results!$A$2:$A$2256,Results!R$2:R$2256,"")</f>
        <v>0</v>
      </c>
      <c r="AX1862" s="2">
        <f>_xlfn.XLOOKUP($A1862,Results!$A$2:$A$2256,Results!S$2:S$2256,"")</f>
        <v>0</v>
      </c>
      <c r="AY1862" s="2">
        <f>_xlfn.XLOOKUP($A1862,Results!$A$2:$A$2256,Results!T$2:T$2256,"")</f>
        <v>0</v>
      </c>
      <c r="AZ1862" s="2">
        <f>_xlfn.XLOOKUP($A1862,Results!$A$2:$A$2256,Results!U$2:U$2256,"")</f>
        <v>0</v>
      </c>
      <c r="BA1862" s="2">
        <f>_xlfn.XLOOKUP($A1862,Results!$A$2:$A$2256,Results!V$2:V$2256,"")</f>
        <v>0</v>
      </c>
      <c r="BB1862" s="2">
        <f>_xlfn.XLOOKUP($A1862,Results!$A$2:$A$2256,Results!W$2:W$2256,"")</f>
        <v>0</v>
      </c>
      <c r="BC1862" s="2">
        <f>_xlfn.XLOOKUP($A1862,Results!$A$2:$A$2256,Results!X$2:X$2256,"")</f>
        <v>0</v>
      </c>
      <c r="BD1862" s="2">
        <f>_xlfn.XLOOKUP($A1862,Results!$A$2:$A$2256,Results!Y$2:Y$2256,"")</f>
        <v>0</v>
      </c>
      <c r="BE1862" s="2">
        <f>_xlfn.XLOOKUP($A1862,Results!$A$2:$A$2256,Results!Z$2:Z$2256,"")</f>
        <v>0</v>
      </c>
    </row>
    <row r="1863" spans="1:57" ht="38.25" customHeight="1" x14ac:dyDescent="0.3">
      <c r="A1863">
        <v>907540</v>
      </c>
      <c r="B1863">
        <v>281887</v>
      </c>
      <c r="C1863" t="s">
        <v>36</v>
      </c>
      <c r="D1863">
        <v>15586</v>
      </c>
      <c r="E1863" s="2" t="str">
        <f>VLOOKUP(F1863,'RPA Vendor Data '!F$1:$G$2418,2)</f>
        <v>OZARK BUILDING MATERIALS</v>
      </c>
      <c r="F1863" s="2">
        <v>10441</v>
      </c>
      <c r="G1863" s="2">
        <v>9</v>
      </c>
      <c r="H1863" t="s">
        <v>5782</v>
      </c>
      <c r="I1863">
        <v>10</v>
      </c>
      <c r="J1863" t="s">
        <v>5783</v>
      </c>
      <c r="K1863" t="s">
        <v>39</v>
      </c>
      <c r="L1863">
        <v>88</v>
      </c>
      <c r="M1863" s="2" t="s">
        <v>1128</v>
      </c>
      <c r="N1863" s="85" t="s">
        <v>36</v>
      </c>
      <c r="O1863" t="s">
        <v>36</v>
      </c>
      <c r="P1863" t="s">
        <v>36</v>
      </c>
      <c r="Q1863" t="s">
        <v>36</v>
      </c>
      <c r="R1863">
        <v>880</v>
      </c>
      <c r="S1863" s="1">
        <v>45744.667784062498</v>
      </c>
      <c r="T1863" t="s">
        <v>42</v>
      </c>
      <c r="U1863" s="1">
        <v>45744.448611111111</v>
      </c>
      <c r="V1863" t="s">
        <v>43</v>
      </c>
      <c r="W1863" t="s">
        <v>36</v>
      </c>
      <c r="X1863">
        <v>0</v>
      </c>
      <c r="Y1863">
        <v>999</v>
      </c>
      <c r="Z1863" t="s">
        <v>36</v>
      </c>
      <c r="AA1863" t="s">
        <v>36</v>
      </c>
      <c r="AB1863" t="s">
        <v>36</v>
      </c>
      <c r="AC1863" t="s">
        <v>49</v>
      </c>
      <c r="AD1863" t="s">
        <v>49</v>
      </c>
      <c r="AE1863" t="s">
        <v>45</v>
      </c>
      <c r="AF1863" s="44">
        <v>30111601</v>
      </c>
      <c r="AG1863" s="18" t="s">
        <v>5784</v>
      </c>
      <c r="AI1863" s="2" t="s">
        <v>48</v>
      </c>
      <c r="AJ1863" s="2" t="e">
        <f>VLOOKUP(A1863,'Classification Test Result'!$A$2:$D$2428,4,FALSE)</f>
        <v>#N/A</v>
      </c>
      <c r="AL1863" s="2">
        <f>_xlfn.XLOOKUP($A1863,Results!$A$2:$A$2256,Results!G$2:G$2256,"")</f>
        <v>0</v>
      </c>
      <c r="AM1863" s="2">
        <f>_xlfn.XLOOKUP($A1863,Results!$A$2:$A$2256,Results!H$2:H$2256,"")</f>
        <v>0</v>
      </c>
      <c r="AN1863" s="2">
        <f>_xlfn.XLOOKUP($A1863,Results!$A$2:$A$2256,Results!I$2:I$2256,"")</f>
        <v>0</v>
      </c>
      <c r="AO1863" s="2">
        <f>_xlfn.XLOOKUP($A1863,Results!$A$2:$A$2256,Results!J$2:J$2256,"")</f>
        <v>0</v>
      </c>
      <c r="AP1863" s="2">
        <f>_xlfn.XLOOKUP($A1863,Results!$A$2:$A$2256,Results!K$2:K$2256,"")</f>
        <v>0</v>
      </c>
      <c r="AQ1863" s="2">
        <f>_xlfn.XLOOKUP($A1863,Results!$A$2:$A$2256,Results!L$2:L$2256,"")</f>
        <v>0</v>
      </c>
      <c r="AR1863" s="2">
        <f>_xlfn.XLOOKUP($A1863,Results!$A$2:$A$2256,Results!M$2:M$2256,"")</f>
        <v>0</v>
      </c>
      <c r="AS1863" s="2">
        <f>_xlfn.XLOOKUP($A1863,Results!$A$2:$A$2256,Results!N$2:N$2256,"")</f>
        <v>0</v>
      </c>
      <c r="AT1863" s="2">
        <f>_xlfn.XLOOKUP($A1863,Results!$A$2:$A$2256,Results!O$2:O$2256,"")</f>
        <v>0</v>
      </c>
      <c r="AU1863" s="2">
        <f>_xlfn.XLOOKUP($A1863,Results!$A$2:$A$2256,Results!P$2:P$2256,"")</f>
        <v>0</v>
      </c>
      <c r="AV1863" s="2">
        <f>_xlfn.XLOOKUP($A1863,Results!$A$2:$A$2256,Results!Q$2:Q$2256,"")</f>
        <v>0</v>
      </c>
      <c r="AW1863" s="2">
        <f>_xlfn.XLOOKUP($A1863,Results!$A$2:$A$2256,Results!R$2:R$2256,"")</f>
        <v>0</v>
      </c>
      <c r="AX1863" s="2">
        <f>_xlfn.XLOOKUP($A1863,Results!$A$2:$A$2256,Results!S$2:S$2256,"")</f>
        <v>0</v>
      </c>
      <c r="AY1863" s="2">
        <f>_xlfn.XLOOKUP($A1863,Results!$A$2:$A$2256,Results!T$2:T$2256,"")</f>
        <v>0</v>
      </c>
      <c r="AZ1863" s="2">
        <f>_xlfn.XLOOKUP($A1863,Results!$A$2:$A$2256,Results!U$2:U$2256,"")</f>
        <v>0</v>
      </c>
      <c r="BA1863" s="2">
        <f>_xlfn.XLOOKUP($A1863,Results!$A$2:$A$2256,Results!V$2:V$2256,"")</f>
        <v>0</v>
      </c>
      <c r="BB1863" s="2">
        <f>_xlfn.XLOOKUP($A1863,Results!$A$2:$A$2256,Results!W$2:W$2256,"")</f>
        <v>0</v>
      </c>
      <c r="BC1863" s="2">
        <f>_xlfn.XLOOKUP($A1863,Results!$A$2:$A$2256,Results!X$2:X$2256,"")</f>
        <v>0</v>
      </c>
      <c r="BD1863" s="2">
        <f>_xlfn.XLOOKUP($A1863,Results!$A$2:$A$2256,Results!Y$2:Y$2256,"")</f>
        <v>0</v>
      </c>
      <c r="BE1863" s="2">
        <f>_xlfn.XLOOKUP($A1863,Results!$A$2:$A$2256,Results!Z$2:Z$2256,"")</f>
        <v>0</v>
      </c>
    </row>
    <row r="1864" spans="1:57" ht="38.25" customHeight="1" x14ac:dyDescent="0.3">
      <c r="A1864">
        <v>907541</v>
      </c>
      <c r="B1864">
        <v>281887</v>
      </c>
      <c r="C1864" t="s">
        <v>36</v>
      </c>
      <c r="D1864">
        <v>15586</v>
      </c>
      <c r="E1864" s="2" t="str">
        <f>VLOOKUP(F1864,'RPA Vendor Data '!F$1:$G$2418,2)</f>
        <v>OZARK BUILDING MATERIALS</v>
      </c>
      <c r="F1864" s="2">
        <v>10441</v>
      </c>
      <c r="G1864" s="2">
        <v>5</v>
      </c>
      <c r="H1864" t="s">
        <v>5782</v>
      </c>
      <c r="I1864">
        <v>10</v>
      </c>
      <c r="J1864" t="s">
        <v>5783</v>
      </c>
      <c r="K1864" t="s">
        <v>39</v>
      </c>
      <c r="L1864">
        <v>88</v>
      </c>
      <c r="M1864" s="2" t="s">
        <v>1128</v>
      </c>
      <c r="N1864" s="85" t="s">
        <v>36</v>
      </c>
      <c r="O1864" t="s">
        <v>36</v>
      </c>
      <c r="P1864" t="s">
        <v>36</v>
      </c>
      <c r="Q1864" t="s">
        <v>36</v>
      </c>
      <c r="R1864">
        <v>880</v>
      </c>
      <c r="S1864" s="1">
        <v>45744.667772337962</v>
      </c>
      <c r="T1864" t="s">
        <v>42</v>
      </c>
      <c r="U1864" s="1">
        <v>45744.448611111111</v>
      </c>
      <c r="V1864" t="s">
        <v>43</v>
      </c>
      <c r="W1864" t="s">
        <v>36</v>
      </c>
      <c r="X1864">
        <v>0</v>
      </c>
      <c r="Y1864">
        <v>999</v>
      </c>
      <c r="Z1864" t="s">
        <v>36</v>
      </c>
      <c r="AA1864" t="s">
        <v>36</v>
      </c>
      <c r="AB1864" t="s">
        <v>36</v>
      </c>
      <c r="AC1864" t="s">
        <v>49</v>
      </c>
      <c r="AD1864" t="s">
        <v>49</v>
      </c>
      <c r="AE1864" t="s">
        <v>45</v>
      </c>
      <c r="AF1864" s="44">
        <v>30111601</v>
      </c>
      <c r="AG1864" s="18" t="s">
        <v>5784</v>
      </c>
      <c r="AI1864" s="2" t="s">
        <v>48</v>
      </c>
      <c r="AJ1864" s="2" t="e">
        <f>VLOOKUP(A1864,'Classification Test Result'!$A$2:$D$2428,4,FALSE)</f>
        <v>#N/A</v>
      </c>
      <c r="AL1864" s="2">
        <f>_xlfn.XLOOKUP($A1864,Results!$A$2:$A$2256,Results!G$2:G$2256,"")</f>
        <v>0</v>
      </c>
      <c r="AM1864" s="2">
        <f>_xlfn.XLOOKUP($A1864,Results!$A$2:$A$2256,Results!H$2:H$2256,"")</f>
        <v>0</v>
      </c>
      <c r="AN1864" s="2">
        <f>_xlfn.XLOOKUP($A1864,Results!$A$2:$A$2256,Results!I$2:I$2256,"")</f>
        <v>0</v>
      </c>
      <c r="AO1864" s="2">
        <f>_xlfn.XLOOKUP($A1864,Results!$A$2:$A$2256,Results!J$2:J$2256,"")</f>
        <v>0</v>
      </c>
      <c r="AP1864" s="2">
        <f>_xlfn.XLOOKUP($A1864,Results!$A$2:$A$2256,Results!K$2:K$2256,"")</f>
        <v>0</v>
      </c>
      <c r="AQ1864" s="2">
        <f>_xlfn.XLOOKUP($A1864,Results!$A$2:$A$2256,Results!L$2:L$2256,"")</f>
        <v>0</v>
      </c>
      <c r="AR1864" s="2">
        <f>_xlfn.XLOOKUP($A1864,Results!$A$2:$A$2256,Results!M$2:M$2256,"")</f>
        <v>0</v>
      </c>
      <c r="AS1864" s="2">
        <f>_xlfn.XLOOKUP($A1864,Results!$A$2:$A$2256,Results!N$2:N$2256,"")</f>
        <v>0</v>
      </c>
      <c r="AT1864" s="2">
        <f>_xlfn.XLOOKUP($A1864,Results!$A$2:$A$2256,Results!O$2:O$2256,"")</f>
        <v>0</v>
      </c>
      <c r="AU1864" s="2">
        <f>_xlfn.XLOOKUP($A1864,Results!$A$2:$A$2256,Results!P$2:P$2256,"")</f>
        <v>0</v>
      </c>
      <c r="AV1864" s="2">
        <f>_xlfn.XLOOKUP($A1864,Results!$A$2:$A$2256,Results!Q$2:Q$2256,"")</f>
        <v>0</v>
      </c>
      <c r="AW1864" s="2">
        <f>_xlfn.XLOOKUP($A1864,Results!$A$2:$A$2256,Results!R$2:R$2256,"")</f>
        <v>0</v>
      </c>
      <c r="AX1864" s="2">
        <f>_xlfn.XLOOKUP($A1864,Results!$A$2:$A$2256,Results!S$2:S$2256,"")</f>
        <v>0</v>
      </c>
      <c r="AY1864" s="2">
        <f>_xlfn.XLOOKUP($A1864,Results!$A$2:$A$2256,Results!T$2:T$2256,"")</f>
        <v>0</v>
      </c>
      <c r="AZ1864" s="2">
        <f>_xlfn.XLOOKUP($A1864,Results!$A$2:$A$2256,Results!U$2:U$2256,"")</f>
        <v>0</v>
      </c>
      <c r="BA1864" s="2">
        <f>_xlfn.XLOOKUP($A1864,Results!$A$2:$A$2256,Results!V$2:V$2256,"")</f>
        <v>0</v>
      </c>
      <c r="BB1864" s="2">
        <f>_xlfn.XLOOKUP($A1864,Results!$A$2:$A$2256,Results!W$2:W$2256,"")</f>
        <v>0</v>
      </c>
      <c r="BC1864" s="2">
        <f>_xlfn.XLOOKUP($A1864,Results!$A$2:$A$2256,Results!X$2:X$2256,"")</f>
        <v>0</v>
      </c>
      <c r="BD1864" s="2">
        <f>_xlfn.XLOOKUP($A1864,Results!$A$2:$A$2256,Results!Y$2:Y$2256,"")</f>
        <v>0</v>
      </c>
      <c r="BE1864" s="2">
        <f>_xlfn.XLOOKUP($A1864,Results!$A$2:$A$2256,Results!Z$2:Z$2256,"")</f>
        <v>0</v>
      </c>
    </row>
    <row r="1865" spans="1:57" ht="38.25" customHeight="1" x14ac:dyDescent="0.3">
      <c r="A1865">
        <v>907542</v>
      </c>
      <c r="B1865">
        <v>281763</v>
      </c>
      <c r="C1865" t="s">
        <v>36</v>
      </c>
      <c r="D1865">
        <v>461739</v>
      </c>
      <c r="E1865" s="2" t="str">
        <f>VLOOKUP(F1865,'RPA Vendor Data '!F$1:$G$2418,2)</f>
        <v>AZCO SUPPLY INC.</v>
      </c>
      <c r="F1865" s="2">
        <v>16576</v>
      </c>
      <c r="G1865" s="2">
        <v>2</v>
      </c>
      <c r="H1865" t="s">
        <v>5785</v>
      </c>
      <c r="I1865">
        <v>7</v>
      </c>
      <c r="J1865" t="s">
        <v>65</v>
      </c>
      <c r="K1865" t="s">
        <v>39</v>
      </c>
      <c r="L1865">
        <v>21.32</v>
      </c>
      <c r="M1865" s="2" t="s">
        <v>1482</v>
      </c>
      <c r="N1865" s="85" t="s">
        <v>36</v>
      </c>
      <c r="O1865" s="44">
        <v>39131707</v>
      </c>
      <c r="P1865" s="18" t="s">
        <v>5775</v>
      </c>
      <c r="Q1865" t="s">
        <v>36</v>
      </c>
      <c r="R1865">
        <v>149.24</v>
      </c>
      <c r="S1865" s="1">
        <v>45744.564981249998</v>
      </c>
      <c r="T1865" t="s">
        <v>42</v>
      </c>
      <c r="U1865" s="1">
        <v>45744.34097222222</v>
      </c>
      <c r="V1865" t="s">
        <v>43</v>
      </c>
      <c r="W1865" t="s">
        <v>36</v>
      </c>
      <c r="X1865">
        <v>6</v>
      </c>
      <c r="Y1865">
        <v>999</v>
      </c>
      <c r="Z1865" t="s">
        <v>36</v>
      </c>
      <c r="AA1865" t="s">
        <v>36</v>
      </c>
      <c r="AB1865" t="s">
        <v>36</v>
      </c>
      <c r="AC1865" t="s">
        <v>49</v>
      </c>
      <c r="AD1865" t="s">
        <v>49</v>
      </c>
      <c r="AE1865" t="s">
        <v>45</v>
      </c>
      <c r="AF1865" s="44">
        <v>39131707</v>
      </c>
      <c r="AG1865" s="18" t="s">
        <v>5775</v>
      </c>
      <c r="AI1865" s="2" t="s">
        <v>48</v>
      </c>
      <c r="AJ1865" s="2" t="e">
        <f>VLOOKUP(A1865,'Classification Test Result'!$A$2:$D$2428,4,FALSE)</f>
        <v>#N/A</v>
      </c>
      <c r="AK1865" s="2" t="s">
        <v>5776</v>
      </c>
      <c r="AL1865" s="2">
        <f>_xlfn.XLOOKUP($A1865,Results!$A$2:$A$2256,Results!G$2:G$2256,"")</f>
        <v>0</v>
      </c>
      <c r="AM1865" s="2">
        <f>_xlfn.XLOOKUP($A1865,Results!$A$2:$A$2256,Results!H$2:H$2256,"")</f>
        <v>0</v>
      </c>
      <c r="AN1865" s="2">
        <f>_xlfn.XLOOKUP($A1865,Results!$A$2:$A$2256,Results!I$2:I$2256,"")</f>
        <v>0</v>
      </c>
      <c r="AO1865" s="2">
        <f>_xlfn.XLOOKUP($A1865,Results!$A$2:$A$2256,Results!J$2:J$2256,"")</f>
        <v>0</v>
      </c>
      <c r="AP1865" s="2">
        <f>_xlfn.XLOOKUP($A1865,Results!$A$2:$A$2256,Results!K$2:K$2256,"")</f>
        <v>0</v>
      </c>
      <c r="AQ1865" s="2">
        <f>_xlfn.XLOOKUP($A1865,Results!$A$2:$A$2256,Results!L$2:L$2256,"")</f>
        <v>0</v>
      </c>
      <c r="AR1865" s="2">
        <f>_xlfn.XLOOKUP($A1865,Results!$A$2:$A$2256,Results!M$2:M$2256,"")</f>
        <v>0</v>
      </c>
      <c r="AS1865" s="2">
        <f>_xlfn.XLOOKUP($A1865,Results!$A$2:$A$2256,Results!N$2:N$2256,"")</f>
        <v>0</v>
      </c>
      <c r="AT1865" s="2">
        <f>_xlfn.XLOOKUP($A1865,Results!$A$2:$A$2256,Results!O$2:O$2256,"")</f>
        <v>0</v>
      </c>
      <c r="AU1865" s="2">
        <f>_xlfn.XLOOKUP($A1865,Results!$A$2:$A$2256,Results!P$2:P$2256,"")</f>
        <v>0</v>
      </c>
      <c r="AV1865" s="2">
        <f>_xlfn.XLOOKUP($A1865,Results!$A$2:$A$2256,Results!Q$2:Q$2256,"")</f>
        <v>0</v>
      </c>
      <c r="AW1865" s="2">
        <f>_xlfn.XLOOKUP($A1865,Results!$A$2:$A$2256,Results!R$2:R$2256,"")</f>
        <v>0</v>
      </c>
      <c r="AX1865" s="2">
        <f>_xlfn.XLOOKUP($A1865,Results!$A$2:$A$2256,Results!S$2:S$2256,"")</f>
        <v>0</v>
      </c>
      <c r="AY1865" s="2">
        <f>_xlfn.XLOOKUP($A1865,Results!$A$2:$A$2256,Results!T$2:T$2256,"")</f>
        <v>0</v>
      </c>
      <c r="AZ1865" s="2">
        <f>_xlfn.XLOOKUP($A1865,Results!$A$2:$A$2256,Results!U$2:U$2256,"")</f>
        <v>0</v>
      </c>
      <c r="BA1865" s="2">
        <f>_xlfn.XLOOKUP($A1865,Results!$A$2:$A$2256,Results!V$2:V$2256,"")</f>
        <v>0</v>
      </c>
      <c r="BB1865" s="2">
        <f>_xlfn.XLOOKUP($A1865,Results!$A$2:$A$2256,Results!W$2:W$2256,"")</f>
        <v>0</v>
      </c>
      <c r="BC1865" s="2">
        <f>_xlfn.XLOOKUP($A1865,Results!$A$2:$A$2256,Results!X$2:X$2256,"")</f>
        <v>0</v>
      </c>
      <c r="BD1865" s="2">
        <f>_xlfn.XLOOKUP($A1865,Results!$A$2:$A$2256,Results!Y$2:Y$2256,"")</f>
        <v>0</v>
      </c>
      <c r="BE1865" s="2">
        <f>_xlfn.XLOOKUP($A1865,Results!$A$2:$A$2256,Results!Z$2:Z$2256,"")</f>
        <v>0</v>
      </c>
    </row>
    <row r="1866" spans="1:57" ht="38.25" customHeight="1" x14ac:dyDescent="0.3">
      <c r="A1866">
        <v>907543</v>
      </c>
      <c r="B1866">
        <v>281831</v>
      </c>
      <c r="C1866" t="s">
        <v>36</v>
      </c>
      <c r="D1866" t="s">
        <v>5787</v>
      </c>
      <c r="F1866" s="2">
        <v>12186</v>
      </c>
      <c r="G1866" s="2">
        <v>1</v>
      </c>
      <c r="H1866" s="2" t="s">
        <v>5788</v>
      </c>
      <c r="I1866">
        <v>1</v>
      </c>
      <c r="J1866" t="s">
        <v>39</v>
      </c>
      <c r="K1866" t="s">
        <v>39</v>
      </c>
      <c r="L1866">
        <v>236</v>
      </c>
      <c r="M1866" s="2" t="s">
        <v>36</v>
      </c>
      <c r="N1866" s="9" t="s">
        <v>36</v>
      </c>
      <c r="O1866" t="s">
        <v>36</v>
      </c>
      <c r="P1866" t="s">
        <v>36</v>
      </c>
      <c r="Q1866" t="s">
        <v>36</v>
      </c>
      <c r="R1866">
        <v>236</v>
      </c>
      <c r="S1866" s="1">
        <v>45744.625456909722</v>
      </c>
      <c r="T1866" t="s">
        <v>42</v>
      </c>
      <c r="U1866" s="1">
        <v>45744.404861111107</v>
      </c>
      <c r="V1866" t="s">
        <v>43</v>
      </c>
      <c r="W1866" t="s">
        <v>36</v>
      </c>
      <c r="X1866">
        <v>0</v>
      </c>
      <c r="Y1866">
        <v>999</v>
      </c>
      <c r="Z1866" t="s">
        <v>36</v>
      </c>
      <c r="AA1866" t="s">
        <v>36</v>
      </c>
      <c r="AB1866" t="s">
        <v>36</v>
      </c>
      <c r="AC1866" t="s">
        <v>49</v>
      </c>
      <c r="AD1866" t="s">
        <v>49</v>
      </c>
      <c r="AE1866" t="s">
        <v>45</v>
      </c>
      <c r="AF1866" s="2"/>
      <c r="AI1866" s="2" t="s">
        <v>464</v>
      </c>
      <c r="AJ1866" s="2" t="e">
        <f>VLOOKUP(A1866,'Classification Test Result'!$A$2:$D$2428,4,FALSE)</f>
        <v>#N/A</v>
      </c>
      <c r="AL1866" s="2">
        <f>_xlfn.XLOOKUP($A1866,Results!$A$2:$A$2256,Results!G$2:G$2256,"")</f>
        <v>0</v>
      </c>
      <c r="AM1866" s="2">
        <f>_xlfn.XLOOKUP($A1866,Results!$A$2:$A$2256,Results!H$2:H$2256,"")</f>
        <v>0</v>
      </c>
      <c r="AN1866" s="2">
        <f>_xlfn.XLOOKUP($A1866,Results!$A$2:$A$2256,Results!I$2:I$2256,"")</f>
        <v>0</v>
      </c>
      <c r="AO1866" s="2">
        <f>_xlfn.XLOOKUP($A1866,Results!$A$2:$A$2256,Results!J$2:J$2256,"")</f>
        <v>0</v>
      </c>
      <c r="AP1866" s="2">
        <f>_xlfn.XLOOKUP($A1866,Results!$A$2:$A$2256,Results!K$2:K$2256,"")</f>
        <v>0</v>
      </c>
      <c r="AQ1866" s="2">
        <f>_xlfn.XLOOKUP($A1866,Results!$A$2:$A$2256,Results!L$2:L$2256,"")</f>
        <v>0</v>
      </c>
      <c r="AR1866" s="2">
        <f>_xlfn.XLOOKUP($A1866,Results!$A$2:$A$2256,Results!M$2:M$2256,"")</f>
        <v>0</v>
      </c>
      <c r="AS1866" s="2">
        <f>_xlfn.XLOOKUP($A1866,Results!$A$2:$A$2256,Results!N$2:N$2256,"")</f>
        <v>0</v>
      </c>
      <c r="AT1866" s="2" t="str">
        <f>_xlfn.XLOOKUP($A1866,Results!$A$2:$A$2256,Results!O$2:O$2256,"")</f>
        <v>MISC CHG</v>
      </c>
      <c r="AU1866" s="2" t="str">
        <f>_xlfn.XLOOKUP($A1866,Results!$A$2:$A$2256,Results!P$2:P$2256,"")</f>
        <v>MISC</v>
      </c>
      <c r="AV1866" s="2" t="str">
        <f>_xlfn.XLOOKUP($A1866,Results!$A$2:$A$2256,Results!Q$2:Q$2256,"")</f>
        <v>SINGLE_MATCH</v>
      </c>
      <c r="AW1866" s="2">
        <f>_xlfn.XLOOKUP($A1866,Results!$A$2:$A$2256,Results!R$2:R$2256,"")</f>
        <v>0</v>
      </c>
      <c r="AX1866" s="2">
        <f>_xlfn.XLOOKUP($A1866,Results!$A$2:$A$2256,Results!S$2:S$2256,"")</f>
        <v>0</v>
      </c>
      <c r="AY1866" s="2">
        <f>_xlfn.XLOOKUP($A1866,Results!$A$2:$A$2256,Results!T$2:T$2256,"")</f>
        <v>75</v>
      </c>
      <c r="AZ1866" s="2">
        <f>_xlfn.XLOOKUP($A1866,Results!$A$2:$A$2256,Results!U$2:U$2256,"")</f>
        <v>0</v>
      </c>
      <c r="BA1866" s="2">
        <f>_xlfn.XLOOKUP($A1866,Results!$A$2:$A$2256,Results!V$2:V$2256,"")</f>
        <v>0</v>
      </c>
      <c r="BB1866" s="2">
        <f>_xlfn.XLOOKUP($A1866,Results!$A$2:$A$2256,Results!W$2:W$2256,"")</f>
        <v>0</v>
      </c>
      <c r="BC1866" s="2">
        <f>_xlfn.XLOOKUP($A1866,Results!$A$2:$A$2256,Results!X$2:X$2256,"")</f>
        <v>0</v>
      </c>
      <c r="BD1866" s="2">
        <f>_xlfn.XLOOKUP($A1866,Results!$A$2:$A$2256,Results!Y$2:Y$2256,"")</f>
        <v>0</v>
      </c>
      <c r="BE1866" s="2">
        <f>_xlfn.XLOOKUP($A1866,Results!$A$2:$A$2256,Results!Z$2:Z$2256,"")</f>
        <v>0</v>
      </c>
    </row>
    <row r="1867" spans="1:57" ht="38.25" customHeight="1" x14ac:dyDescent="0.3">
      <c r="A1867">
        <v>907544</v>
      </c>
      <c r="B1867">
        <v>281830</v>
      </c>
      <c r="C1867" t="s">
        <v>36</v>
      </c>
      <c r="D1867" t="s">
        <v>5789</v>
      </c>
      <c r="F1867" s="2">
        <v>12186</v>
      </c>
      <c r="G1867" s="2">
        <v>1</v>
      </c>
      <c r="H1867" s="2" t="s">
        <v>5790</v>
      </c>
      <c r="I1867">
        <v>1</v>
      </c>
      <c r="J1867" t="s">
        <v>39</v>
      </c>
      <c r="K1867" t="s">
        <v>39</v>
      </c>
      <c r="L1867">
        <v>340.7</v>
      </c>
      <c r="M1867" s="2" t="s">
        <v>36</v>
      </c>
      <c r="N1867" s="9" t="s">
        <v>36</v>
      </c>
      <c r="O1867" t="s">
        <v>36</v>
      </c>
      <c r="P1867" t="s">
        <v>36</v>
      </c>
      <c r="Q1867" t="s">
        <v>36</v>
      </c>
      <c r="R1867">
        <v>340.7</v>
      </c>
      <c r="S1867" s="1">
        <v>45744.625474502318</v>
      </c>
      <c r="T1867" t="s">
        <v>42</v>
      </c>
      <c r="U1867" s="1">
        <v>45744.404166666667</v>
      </c>
      <c r="V1867" t="s">
        <v>43</v>
      </c>
      <c r="W1867" t="s">
        <v>36</v>
      </c>
      <c r="X1867">
        <v>0</v>
      </c>
      <c r="Y1867">
        <v>999</v>
      </c>
      <c r="Z1867" t="s">
        <v>36</v>
      </c>
      <c r="AA1867" t="s">
        <v>36</v>
      </c>
      <c r="AB1867" t="s">
        <v>36</v>
      </c>
      <c r="AC1867" t="s">
        <v>49</v>
      </c>
      <c r="AD1867" t="s">
        <v>49</v>
      </c>
      <c r="AE1867" t="s">
        <v>45</v>
      </c>
      <c r="AF1867" s="2"/>
      <c r="AI1867" s="2" t="s">
        <v>464</v>
      </c>
      <c r="AJ1867" s="2" t="e">
        <f>VLOOKUP(A1867,'Classification Test Result'!$A$2:$D$2428,4,FALSE)</f>
        <v>#N/A</v>
      </c>
      <c r="AL1867" s="2">
        <f>_xlfn.XLOOKUP($A1867,Results!$A$2:$A$2256,Results!G$2:G$2256,"")</f>
        <v>0</v>
      </c>
      <c r="AM1867" s="2">
        <f>_xlfn.XLOOKUP($A1867,Results!$A$2:$A$2256,Results!H$2:H$2256,"")</f>
        <v>0</v>
      </c>
      <c r="AN1867" s="2">
        <f>_xlfn.XLOOKUP($A1867,Results!$A$2:$A$2256,Results!I$2:I$2256,"")</f>
        <v>0</v>
      </c>
      <c r="AO1867" s="2">
        <f>_xlfn.XLOOKUP($A1867,Results!$A$2:$A$2256,Results!J$2:J$2256,"")</f>
        <v>0</v>
      </c>
      <c r="AP1867" s="2">
        <f>_xlfn.XLOOKUP($A1867,Results!$A$2:$A$2256,Results!K$2:K$2256,"")</f>
        <v>0</v>
      </c>
      <c r="AQ1867" s="2">
        <f>_xlfn.XLOOKUP($A1867,Results!$A$2:$A$2256,Results!L$2:L$2256,"")</f>
        <v>0</v>
      </c>
      <c r="AR1867" s="2">
        <f>_xlfn.XLOOKUP($A1867,Results!$A$2:$A$2256,Results!M$2:M$2256,"")</f>
        <v>0</v>
      </c>
      <c r="AS1867" s="2">
        <f>_xlfn.XLOOKUP($A1867,Results!$A$2:$A$2256,Results!N$2:N$2256,"")</f>
        <v>0</v>
      </c>
      <c r="AT1867" s="2" t="str">
        <f>_xlfn.XLOOKUP($A1867,Results!$A$2:$A$2256,Results!O$2:O$2256,"")</f>
        <v>MISC CHG</v>
      </c>
      <c r="AU1867" s="2" t="str">
        <f>_xlfn.XLOOKUP($A1867,Results!$A$2:$A$2256,Results!P$2:P$2256,"")</f>
        <v>MISC</v>
      </c>
      <c r="AV1867" s="2" t="str">
        <f>_xlfn.XLOOKUP($A1867,Results!$A$2:$A$2256,Results!Q$2:Q$2256,"")</f>
        <v>SINGLE_MATCH</v>
      </c>
      <c r="AW1867" s="2">
        <f>_xlfn.XLOOKUP($A1867,Results!$A$2:$A$2256,Results!R$2:R$2256,"")</f>
        <v>0</v>
      </c>
      <c r="AX1867" s="2">
        <f>_xlfn.XLOOKUP($A1867,Results!$A$2:$A$2256,Results!S$2:S$2256,"")</f>
        <v>0</v>
      </c>
      <c r="AY1867" s="2">
        <f>_xlfn.XLOOKUP($A1867,Results!$A$2:$A$2256,Results!T$2:T$2256,"")</f>
        <v>75</v>
      </c>
      <c r="AZ1867" s="2">
        <f>_xlfn.XLOOKUP($A1867,Results!$A$2:$A$2256,Results!U$2:U$2256,"")</f>
        <v>0</v>
      </c>
      <c r="BA1867" s="2">
        <f>_xlfn.XLOOKUP($A1867,Results!$A$2:$A$2256,Results!V$2:V$2256,"")</f>
        <v>0</v>
      </c>
      <c r="BB1867" s="2">
        <f>_xlfn.XLOOKUP($A1867,Results!$A$2:$A$2256,Results!W$2:W$2256,"")</f>
        <v>0</v>
      </c>
      <c r="BC1867" s="2">
        <f>_xlfn.XLOOKUP($A1867,Results!$A$2:$A$2256,Results!X$2:X$2256,"")</f>
        <v>0</v>
      </c>
      <c r="BD1867" s="2">
        <f>_xlfn.XLOOKUP($A1867,Results!$A$2:$A$2256,Results!Y$2:Y$2256,"")</f>
        <v>0</v>
      </c>
      <c r="BE1867" s="2">
        <f>_xlfn.XLOOKUP($A1867,Results!$A$2:$A$2256,Results!Z$2:Z$2256,"")</f>
        <v>0</v>
      </c>
    </row>
    <row r="1868" spans="1:57" ht="38.25" customHeight="1" x14ac:dyDescent="0.3">
      <c r="A1868">
        <v>907545</v>
      </c>
      <c r="B1868">
        <v>281962</v>
      </c>
      <c r="C1868" t="s">
        <v>36</v>
      </c>
      <c r="D1868" t="s">
        <v>126</v>
      </c>
      <c r="E1868" s="2" t="str">
        <f>VLOOKUP(F1868,'RPA Vendor Data '!F$1:$G$2418,2)</f>
        <v>FROST ELECTRIC SUPPLY CO</v>
      </c>
      <c r="F1868" s="2">
        <v>11364</v>
      </c>
      <c r="G1868" s="2">
        <v>4</v>
      </c>
      <c r="H1868" t="s">
        <v>5791</v>
      </c>
      <c r="I1868">
        <v>1</v>
      </c>
      <c r="J1868" t="s">
        <v>65</v>
      </c>
      <c r="K1868" t="s">
        <v>39</v>
      </c>
      <c r="L1868">
        <v>25.79</v>
      </c>
      <c r="M1868" s="2" t="s">
        <v>567</v>
      </c>
      <c r="N1868" s="9" t="s">
        <v>5792</v>
      </c>
      <c r="O1868" t="s">
        <v>36</v>
      </c>
      <c r="P1868" t="s">
        <v>3166</v>
      </c>
      <c r="Q1868">
        <v>98001002002</v>
      </c>
      <c r="R1868">
        <v>25.79</v>
      </c>
      <c r="S1868" s="1">
        <v>45744.87587329861</v>
      </c>
      <c r="T1868" t="s">
        <v>42</v>
      </c>
      <c r="U1868" s="1">
        <v>45744.661805555559</v>
      </c>
      <c r="V1868" t="s">
        <v>43</v>
      </c>
      <c r="W1868" t="s">
        <v>36</v>
      </c>
      <c r="X1868">
        <v>0</v>
      </c>
      <c r="Y1868">
        <v>201</v>
      </c>
      <c r="Z1868" t="s">
        <v>36</v>
      </c>
      <c r="AA1868" t="s">
        <v>36</v>
      </c>
      <c r="AB1868" t="s">
        <v>36</v>
      </c>
      <c r="AC1868" t="s">
        <v>59</v>
      </c>
      <c r="AD1868" t="s">
        <v>59</v>
      </c>
      <c r="AE1868" t="s">
        <v>45</v>
      </c>
      <c r="AG1868" s="18" t="s">
        <v>5793</v>
      </c>
      <c r="AH1868" s="18"/>
      <c r="AI1868" s="2" t="s">
        <v>48</v>
      </c>
      <c r="AJ1868" s="2" t="e">
        <f>VLOOKUP(A1868,'Classification Test Result'!$A$2:$D$2428,4,FALSE)</f>
        <v>#N/A</v>
      </c>
      <c r="AL1868" s="2">
        <f>_xlfn.XLOOKUP($A1868,Results!$A$2:$A$2256,Results!G$2:G$2256,"")</f>
        <v>340662</v>
      </c>
      <c r="AM1868" s="2" t="str">
        <f>_xlfn.XLOOKUP($A1868,Results!$A$2:$A$2256,Results!H$2:H$2256,"")</f>
        <v>SPB03</v>
      </c>
      <c r="AN1868" s="2" t="str">
        <f>_xlfn.XLOOKUP($A1868,Results!$A$2:$A$2256,Results!I$2:I$2256,"")</f>
        <v>3M</v>
      </c>
      <c r="AO1868" s="2" t="str">
        <f>_xlfn.XLOOKUP($A1868,Results!$A$2:$A$2256,Results!J$2:J$2256,"")</f>
        <v>054007499534</v>
      </c>
      <c r="AP1868" s="2">
        <f>_xlfn.XLOOKUP($A1868,Results!$A$2:$A$2256,Results!K$2:K$2256,"")</f>
        <v>39131506</v>
      </c>
      <c r="AQ1868" s="2" t="str">
        <f>_xlfn.XLOOKUP($A1868,Results!$A$2:$A$2256,Results!L$2:L$2256,"")</f>
        <v>AK10008488</v>
      </c>
      <c r="AR1868" s="2">
        <f>_xlfn.XLOOKUP($A1868,Results!$A$2:$A$2256,Results!M$2:M$2256,"")</f>
        <v>604209</v>
      </c>
      <c r="AS1868" s="2" t="str">
        <f>_xlfn.XLOOKUP($A1868,Results!$A$2:$A$2256,Results!N$2:N$2256,"")</f>
        <v>3M SPB-03 WIRE MARKER BOOK</v>
      </c>
      <c r="AT1868" s="2" t="str">
        <f>_xlfn.XLOOKUP($A1868,Results!$A$2:$A$2256,Results!O$2:O$2256,"")</f>
        <v>3M</v>
      </c>
      <c r="AU1868" s="2" t="str">
        <f>_xlfn.XLOOKUP($A1868,Results!$A$2:$A$2256,Results!P$2:P$2256,"")</f>
        <v>3M</v>
      </c>
      <c r="AV1868" s="2" t="str">
        <f>_xlfn.XLOOKUP($A1868,Results!$A$2:$A$2256,Results!Q$2:Q$2256,"")</f>
        <v>MULTIPLE_MATCHES_ONE_VALID</v>
      </c>
      <c r="AW1868" s="2" t="str">
        <f>_xlfn.XLOOKUP($A1868,Results!$A$2:$A$2256,Results!R$2:R$2256,"")</f>
        <v>0.8713504110934238</v>
      </c>
      <c r="AX1868" s="2">
        <f>_xlfn.XLOOKUP($A1868,Results!$A$2:$A$2256,Results!S$2:S$2256,"")</f>
        <v>100</v>
      </c>
      <c r="AY1868" s="2">
        <f>_xlfn.XLOOKUP($A1868,Results!$A$2:$A$2256,Results!T$2:T$2256,"")</f>
        <v>100</v>
      </c>
      <c r="AZ1868" s="2">
        <f>_xlfn.XLOOKUP($A1868,Results!$A$2:$A$2256,Results!U$2:U$2256,"")</f>
        <v>100</v>
      </c>
      <c r="BA1868" s="2" t="str">
        <f>_xlfn.XLOOKUP($A1868,Results!$A$2:$A$2256,Results!V$2:V$2256,"")</f>
        <v>3M</v>
      </c>
      <c r="BB1868" s="2">
        <f>_xlfn.XLOOKUP($A1868,Results!$A$2:$A$2256,Results!W$2:W$2256,"")</f>
        <v>89</v>
      </c>
      <c r="BC1868" s="2">
        <f>_xlfn.XLOOKUP($A1868,Results!$A$2:$A$2256,Results!X$2:X$2256,"")</f>
        <v>39131506</v>
      </c>
      <c r="BD1868" s="2">
        <f>_xlfn.XLOOKUP($A1868,Results!$A$2:$A$2256,Results!Y$2:Y$2256,"")</f>
        <v>89</v>
      </c>
      <c r="BE1868" s="2" t="b">
        <f>_xlfn.XLOOKUP($A1868,Results!$A$2:$A$2256,Results!Z$2:Z$2256,"")</f>
        <v>1</v>
      </c>
    </row>
    <row r="1869" spans="1:57" ht="38.25" customHeight="1" x14ac:dyDescent="0.3">
      <c r="A1869">
        <v>907546</v>
      </c>
      <c r="B1869">
        <v>281670</v>
      </c>
      <c r="C1869" t="s">
        <v>36</v>
      </c>
      <c r="D1869" t="s">
        <v>130</v>
      </c>
      <c r="E1869" s="2" t="str">
        <f>VLOOKUP(F1869,'RPA Vendor Data '!F$1:$G$2418,2)</f>
        <v>FROST ELECTRIC SUPPLY CO</v>
      </c>
      <c r="F1869" s="2">
        <v>11364</v>
      </c>
      <c r="G1869" s="2">
        <v>9</v>
      </c>
      <c r="H1869" t="s">
        <v>5794</v>
      </c>
      <c r="I1869">
        <v>1000</v>
      </c>
      <c r="J1869" t="s">
        <v>98</v>
      </c>
      <c r="K1869" t="s">
        <v>98</v>
      </c>
      <c r="L1869">
        <v>116.13</v>
      </c>
      <c r="M1869" s="2" t="s">
        <v>567</v>
      </c>
      <c r="N1869" s="85" t="s">
        <v>5795</v>
      </c>
      <c r="O1869" t="s">
        <v>36</v>
      </c>
      <c r="P1869" t="s">
        <v>5796</v>
      </c>
      <c r="Q1869">
        <v>54007431534</v>
      </c>
      <c r="R1869">
        <v>116.13</v>
      </c>
      <c r="S1869" s="1">
        <v>45744.501151354169</v>
      </c>
      <c r="T1869" t="s">
        <v>42</v>
      </c>
      <c r="U1869" s="1">
        <v>45744.287499999999</v>
      </c>
      <c r="V1869" t="s">
        <v>43</v>
      </c>
      <c r="W1869" t="s">
        <v>36</v>
      </c>
      <c r="X1869">
        <v>10</v>
      </c>
      <c r="Y1869" t="s">
        <v>158</v>
      </c>
      <c r="Z1869">
        <v>116.13</v>
      </c>
      <c r="AA1869">
        <v>116.13</v>
      </c>
      <c r="AB1869">
        <v>193</v>
      </c>
      <c r="AC1869" t="s">
        <v>567</v>
      </c>
      <c r="AD1869" t="s">
        <v>567</v>
      </c>
      <c r="AE1869" t="s">
        <v>45</v>
      </c>
      <c r="AG1869" s="130" t="s">
        <v>5797</v>
      </c>
      <c r="AH1869" s="130"/>
      <c r="AI1869" s="2" t="s">
        <v>48</v>
      </c>
      <c r="AJ1869" s="2" t="e">
        <f>VLOOKUP(A1869,'Classification Test Result'!$A$2:$D$2428,4,FALSE)</f>
        <v>#N/A</v>
      </c>
      <c r="AL1869" s="2">
        <f>_xlfn.XLOOKUP($A1869,Results!$A$2:$A$2256,Results!G$2:G$2256,"")</f>
        <v>0</v>
      </c>
      <c r="AM1869" s="2">
        <f>_xlfn.XLOOKUP($A1869,Results!$A$2:$A$2256,Results!H$2:H$2256,"")</f>
        <v>0</v>
      </c>
      <c r="AN1869" s="2">
        <f>_xlfn.XLOOKUP($A1869,Results!$A$2:$A$2256,Results!I$2:I$2256,"")</f>
        <v>0</v>
      </c>
      <c r="AO1869" s="2">
        <f>_xlfn.XLOOKUP($A1869,Results!$A$2:$A$2256,Results!J$2:J$2256,"")</f>
        <v>0</v>
      </c>
      <c r="AP1869" s="2">
        <f>_xlfn.XLOOKUP($A1869,Results!$A$2:$A$2256,Results!K$2:K$2256,"")</f>
        <v>0</v>
      </c>
      <c r="AQ1869" s="2">
        <f>_xlfn.XLOOKUP($A1869,Results!$A$2:$A$2256,Results!L$2:L$2256,"")</f>
        <v>0</v>
      </c>
      <c r="AR1869" s="2">
        <f>_xlfn.XLOOKUP($A1869,Results!$A$2:$A$2256,Results!M$2:M$2256,"")</f>
        <v>0</v>
      </c>
      <c r="AS1869" s="2">
        <f>_xlfn.XLOOKUP($A1869,Results!$A$2:$A$2256,Results!N$2:N$2256,"")</f>
        <v>0</v>
      </c>
      <c r="AT1869" s="2" t="str">
        <f>_xlfn.XLOOKUP($A1869,Results!$A$2:$A$2256,Results!O$2:O$2256,"")</f>
        <v>GENERIC WIRE</v>
      </c>
      <c r="AU1869" s="2" t="str">
        <f>_xlfn.XLOOKUP($A1869,Results!$A$2:$A$2256,Results!P$2:P$2256,"")</f>
        <v>WIRE</v>
      </c>
      <c r="AV1869" s="2" t="str">
        <f>_xlfn.XLOOKUP($A1869,Results!$A$2:$A$2256,Results!Q$2:Q$2256,"")</f>
        <v>MULTIPLE_MATCHES_ONE_VALID</v>
      </c>
      <c r="AW1869" s="2">
        <f>_xlfn.XLOOKUP($A1869,Results!$A$2:$A$2256,Results!R$2:R$2256,"")</f>
        <v>0</v>
      </c>
      <c r="AX1869" s="2">
        <f>_xlfn.XLOOKUP($A1869,Results!$A$2:$A$2256,Results!S$2:S$2256,"")</f>
        <v>0</v>
      </c>
      <c r="AY1869" s="2">
        <f>_xlfn.XLOOKUP($A1869,Results!$A$2:$A$2256,Results!T$2:T$2256,"")</f>
        <v>50</v>
      </c>
      <c r="AZ1869" s="2">
        <f>_xlfn.XLOOKUP($A1869,Results!$A$2:$A$2256,Results!U$2:U$2256,"")</f>
        <v>0</v>
      </c>
      <c r="BA1869" s="2" t="str">
        <f>_xlfn.XLOOKUP($A1869,Results!$A$2:$A$2256,Results!V$2:V$2256,"")</f>
        <v>3M</v>
      </c>
      <c r="BB1869" s="2">
        <f>_xlfn.XLOOKUP($A1869,Results!$A$2:$A$2256,Results!W$2:W$2256,"")</f>
        <v>81</v>
      </c>
      <c r="BC1869" s="2">
        <f>_xlfn.XLOOKUP($A1869,Results!$A$2:$A$2256,Results!X$2:X$2256,"")</f>
        <v>39121400</v>
      </c>
      <c r="BD1869" s="2">
        <f>_xlfn.XLOOKUP($A1869,Results!$A$2:$A$2256,Results!Y$2:Y$2256,"")</f>
        <v>81</v>
      </c>
      <c r="BE1869" s="2" t="b">
        <f>_xlfn.XLOOKUP($A1869,Results!$A$2:$A$2256,Results!Z$2:Z$2256,"")</f>
        <v>1</v>
      </c>
    </row>
    <row r="1870" spans="1:57" ht="38.25" customHeight="1" x14ac:dyDescent="0.3">
      <c r="A1870">
        <v>907547</v>
      </c>
      <c r="B1870">
        <v>281334</v>
      </c>
      <c r="C1870" t="s">
        <v>36</v>
      </c>
      <c r="D1870" t="s">
        <v>607</v>
      </c>
      <c r="E1870" s="2" t="str">
        <f>VLOOKUP(F1870,'RPA Vendor Data '!F$1:$G$2418,2)</f>
        <v>VIKING ELECTRIC</v>
      </c>
      <c r="F1870" s="2">
        <v>13536</v>
      </c>
      <c r="G1870" s="2">
        <v>10</v>
      </c>
      <c r="H1870" t="s">
        <v>5798</v>
      </c>
      <c r="I1870">
        <v>1</v>
      </c>
      <c r="J1870" t="s">
        <v>39</v>
      </c>
      <c r="K1870" t="s">
        <v>39</v>
      </c>
      <c r="L1870">
        <v>23.97</v>
      </c>
      <c r="M1870" s="2" t="s">
        <v>567</v>
      </c>
      <c r="N1870" s="9" t="s">
        <v>5799</v>
      </c>
      <c r="O1870" t="s">
        <v>36</v>
      </c>
      <c r="P1870" t="s">
        <v>5800</v>
      </c>
      <c r="Q1870" t="s">
        <v>36</v>
      </c>
      <c r="R1870">
        <v>23.97</v>
      </c>
      <c r="S1870" s="1">
        <v>45744.188328506942</v>
      </c>
      <c r="T1870" t="s">
        <v>42</v>
      </c>
      <c r="U1870" s="1">
        <v>45743.970833333333</v>
      </c>
      <c r="V1870" t="s">
        <v>43</v>
      </c>
      <c r="W1870" t="s">
        <v>36</v>
      </c>
      <c r="X1870">
        <v>10</v>
      </c>
      <c r="Y1870" t="s">
        <v>158</v>
      </c>
      <c r="Z1870">
        <v>23.97</v>
      </c>
      <c r="AA1870">
        <v>23.97</v>
      </c>
      <c r="AB1870">
        <v>136</v>
      </c>
      <c r="AC1870" t="s">
        <v>567</v>
      </c>
      <c r="AD1870" t="s">
        <v>567</v>
      </c>
      <c r="AE1870" t="s">
        <v>45</v>
      </c>
      <c r="AG1870" s="18" t="s">
        <v>5801</v>
      </c>
      <c r="AH1870" s="18"/>
      <c r="AI1870" s="2" t="s">
        <v>48</v>
      </c>
      <c r="AJ1870" s="2" t="e">
        <f>VLOOKUP(A1870,'Classification Test Result'!$A$2:$D$2428,4,FALSE)</f>
        <v>#N/A</v>
      </c>
      <c r="AK1870" s="2" t="s">
        <v>5739</v>
      </c>
      <c r="AL1870" s="2">
        <f>_xlfn.XLOOKUP($A1870,Results!$A$2:$A$2256,Results!G$2:G$2256,"")</f>
        <v>0</v>
      </c>
      <c r="AM1870" s="2">
        <f>_xlfn.XLOOKUP($A1870,Results!$A$2:$A$2256,Results!H$2:H$2256,"")</f>
        <v>0</v>
      </c>
      <c r="AN1870" s="2">
        <f>_xlfn.XLOOKUP($A1870,Results!$A$2:$A$2256,Results!I$2:I$2256,"")</f>
        <v>0</v>
      </c>
      <c r="AO1870" s="2">
        <f>_xlfn.XLOOKUP($A1870,Results!$A$2:$A$2256,Results!J$2:J$2256,"")</f>
        <v>0</v>
      </c>
      <c r="AP1870" s="2">
        <f>_xlfn.XLOOKUP($A1870,Results!$A$2:$A$2256,Results!K$2:K$2256,"")</f>
        <v>0</v>
      </c>
      <c r="AQ1870" s="2">
        <f>_xlfn.XLOOKUP($A1870,Results!$A$2:$A$2256,Results!L$2:L$2256,"")</f>
        <v>0</v>
      </c>
      <c r="AR1870" s="2">
        <f>_xlfn.XLOOKUP($A1870,Results!$A$2:$A$2256,Results!M$2:M$2256,"")</f>
        <v>0</v>
      </c>
      <c r="AS1870" s="2">
        <f>_xlfn.XLOOKUP($A1870,Results!$A$2:$A$2256,Results!N$2:N$2256,"")</f>
        <v>0</v>
      </c>
      <c r="AT1870" s="2" t="str">
        <f>_xlfn.XLOOKUP($A1870,Results!$A$2:$A$2256,Results!O$2:O$2256,"")</f>
        <v>3M</v>
      </c>
      <c r="AU1870" s="2" t="str">
        <f>_xlfn.XLOOKUP($A1870,Results!$A$2:$A$2256,Results!P$2:P$2256,"")</f>
        <v>3M</v>
      </c>
      <c r="AV1870" s="2" t="str">
        <f>_xlfn.XLOOKUP($A1870,Results!$A$2:$A$2256,Results!Q$2:Q$2256,"")</f>
        <v>SINGLE_MATCH</v>
      </c>
      <c r="AW1870" s="2">
        <f>_xlfn.XLOOKUP($A1870,Results!$A$2:$A$2256,Results!R$2:R$2256,"")</f>
        <v>0</v>
      </c>
      <c r="AX1870" s="2">
        <f>_xlfn.XLOOKUP($A1870,Results!$A$2:$A$2256,Results!S$2:S$2256,"")</f>
        <v>0</v>
      </c>
      <c r="AY1870" s="2">
        <f>_xlfn.XLOOKUP($A1870,Results!$A$2:$A$2256,Results!T$2:T$2256,"")</f>
        <v>60</v>
      </c>
      <c r="AZ1870" s="2">
        <f>_xlfn.XLOOKUP($A1870,Results!$A$2:$A$2256,Results!U$2:U$2256,"")</f>
        <v>0</v>
      </c>
      <c r="BA1870" s="2" t="str">
        <f>_xlfn.XLOOKUP($A1870,Results!$A$2:$A$2256,Results!V$2:V$2256,"")</f>
        <v>3M</v>
      </c>
      <c r="BB1870" s="2">
        <f>_xlfn.XLOOKUP($A1870,Results!$A$2:$A$2256,Results!W$2:W$2256,"")</f>
        <v>90</v>
      </c>
      <c r="BC1870" s="2">
        <f>_xlfn.XLOOKUP($A1870,Results!$A$2:$A$2256,Results!X$2:X$2256,"")</f>
        <v>46191500</v>
      </c>
      <c r="BD1870" s="2">
        <f>_xlfn.XLOOKUP($A1870,Results!$A$2:$A$2256,Results!Y$2:Y$2256,"")</f>
        <v>90</v>
      </c>
      <c r="BE1870" s="2" t="b">
        <f>_xlfn.XLOOKUP($A1870,Results!$A$2:$A$2256,Results!Z$2:Z$2256,"")</f>
        <v>1</v>
      </c>
    </row>
    <row r="1871" spans="1:57" ht="38.25" customHeight="1" x14ac:dyDescent="0.3">
      <c r="A1871">
        <v>907548</v>
      </c>
      <c r="B1871">
        <v>281587</v>
      </c>
      <c r="C1871" t="s">
        <v>36</v>
      </c>
      <c r="D1871">
        <v>1717464</v>
      </c>
      <c r="F1871" s="2">
        <v>12763</v>
      </c>
      <c r="G1871" s="2">
        <v>3</v>
      </c>
      <c r="H1871" s="2" t="s">
        <v>5802</v>
      </c>
      <c r="I1871">
        <v>5</v>
      </c>
      <c r="J1871" t="s">
        <v>39</v>
      </c>
      <c r="K1871" t="s">
        <v>39</v>
      </c>
      <c r="L1871">
        <v>32.222000000000001</v>
      </c>
      <c r="M1871" s="2" t="s">
        <v>36</v>
      </c>
      <c r="N1871" s="9" t="s">
        <v>36</v>
      </c>
      <c r="O1871" t="s">
        <v>36</v>
      </c>
      <c r="P1871" t="s">
        <v>36</v>
      </c>
      <c r="Q1871" t="s">
        <v>36</v>
      </c>
      <c r="R1871">
        <v>161.11000000000001</v>
      </c>
      <c r="S1871" s="1">
        <v>45744.459262615739</v>
      </c>
      <c r="T1871" t="s">
        <v>42</v>
      </c>
      <c r="U1871" s="1">
        <v>45744.249305555553</v>
      </c>
      <c r="V1871" t="s">
        <v>43</v>
      </c>
      <c r="W1871" t="s">
        <v>36</v>
      </c>
      <c r="X1871">
        <v>0</v>
      </c>
      <c r="Y1871">
        <v>999</v>
      </c>
      <c r="Z1871" t="s">
        <v>36</v>
      </c>
      <c r="AA1871" t="s">
        <v>36</v>
      </c>
      <c r="AB1871" t="s">
        <v>36</v>
      </c>
      <c r="AC1871" t="s">
        <v>49</v>
      </c>
      <c r="AD1871" t="s">
        <v>49</v>
      </c>
      <c r="AE1871" t="s">
        <v>45</v>
      </c>
      <c r="AF1871" s="2"/>
      <c r="AI1871" s="2" t="s">
        <v>464</v>
      </c>
      <c r="AJ1871" s="2" t="e">
        <f>VLOOKUP(A1871,'Classification Test Result'!$A$2:$D$2428,4,FALSE)</f>
        <v>#N/A</v>
      </c>
      <c r="AK1871" s="2" t="s">
        <v>5739</v>
      </c>
      <c r="AL1871" s="2">
        <f>_xlfn.XLOOKUP($A1871,Results!$A$2:$A$2256,Results!G$2:G$2256,"")</f>
        <v>537607</v>
      </c>
      <c r="AM1871" s="2">
        <f>_xlfn.XLOOKUP($A1871,Results!$A$2:$A$2256,Results!H$2:H$2256,"")</f>
        <v>55432</v>
      </c>
      <c r="AN1871" s="2" t="str">
        <f>_xlfn.XLOOKUP($A1871,Results!$A$2:$A$2256,Results!I$2:I$2256,"")</f>
        <v>MINERALLAC COMPANY</v>
      </c>
      <c r="AO1871" s="2" t="str">
        <f>_xlfn.XLOOKUP($A1871,Results!$A$2:$A$2256,Results!J$2:J$2256,"")</f>
        <v>085937554321</v>
      </c>
      <c r="AP1871" s="2">
        <f>_xlfn.XLOOKUP($A1871,Results!$A$2:$A$2256,Results!K$2:K$2256,"")</f>
        <v>31161620</v>
      </c>
      <c r="AQ1871" s="2">
        <f>_xlfn.XLOOKUP($A1871,Results!$A$2:$A$2256,Results!L$2:L$2256,"")</f>
        <v>0</v>
      </c>
      <c r="AR1871" s="2">
        <f>_xlfn.XLOOKUP($A1871,Results!$A$2:$A$2256,Results!M$2:M$2256,"")</f>
        <v>48940</v>
      </c>
      <c r="AS1871" s="2" t="str">
        <f>_xlfn.XLOOKUP($A1871,Results!$A$2:$A$2256,Results!N$2:N$2256,"")</f>
        <v>MNC 55432 3/8-16X2 HEX CAP SCR</v>
      </c>
      <c r="AT1871" s="2" t="str">
        <f>_xlfn.XLOOKUP($A1871,Results!$A$2:$A$2256,Results!O$2:O$2256,"")</f>
        <v>MINERALLAC COMPANY</v>
      </c>
      <c r="AU1871" s="2">
        <f>_xlfn.XLOOKUP($A1871,Results!$A$2:$A$2256,Results!P$2:P$2256,"")</f>
        <v>0</v>
      </c>
      <c r="AV1871" s="2" t="str">
        <f>_xlfn.XLOOKUP($A1871,Results!$A$2:$A$2256,Results!Q$2:Q$2256,"")</f>
        <v>NO_MANUFACTURERS_FOUND</v>
      </c>
      <c r="AW1871" s="2">
        <f>_xlfn.XLOOKUP($A1871,Results!$A$2:$A$2256,Results!R$2:R$2256,"")</f>
        <v>0.41891400793163702</v>
      </c>
      <c r="AX1871" s="2">
        <f>_xlfn.XLOOKUP($A1871,Results!$A$2:$A$2256,Results!S$2:S$2256,"")</f>
        <v>57</v>
      </c>
      <c r="AY1871" s="2">
        <f>_xlfn.XLOOKUP($A1871,Results!$A$2:$A$2256,Results!T$2:T$2256,"")</f>
        <v>31</v>
      </c>
      <c r="AZ1871" s="2">
        <f>_xlfn.XLOOKUP($A1871,Results!$A$2:$A$2256,Results!U$2:U$2256,"")</f>
        <v>22</v>
      </c>
      <c r="BA1871" s="2">
        <f>_xlfn.XLOOKUP($A1871,Results!$A$2:$A$2256,Results!V$2:V$2256,"")</f>
        <v>0</v>
      </c>
      <c r="BB1871" s="2">
        <f>_xlfn.XLOOKUP($A1871,Results!$A$2:$A$2256,Results!W$2:W$2256,"")</f>
        <v>0</v>
      </c>
      <c r="BC1871" s="2">
        <f>_xlfn.XLOOKUP($A1871,Results!$A$2:$A$2256,Results!X$2:X$2256,"")</f>
        <v>0</v>
      </c>
      <c r="BD1871" s="2">
        <f>_xlfn.XLOOKUP($A1871,Results!$A$2:$A$2256,Results!Y$2:Y$2256,"")</f>
        <v>0</v>
      </c>
      <c r="BE1871" s="2">
        <f>_xlfn.XLOOKUP($A1871,Results!$A$2:$A$2256,Results!Z$2:Z$2256,"")</f>
        <v>0</v>
      </c>
    </row>
    <row r="1872" spans="1:57" ht="38.25" customHeight="1" x14ac:dyDescent="0.3">
      <c r="A1872">
        <v>907549</v>
      </c>
      <c r="B1872">
        <v>281968</v>
      </c>
      <c r="C1872" t="s">
        <v>36</v>
      </c>
      <c r="D1872" t="s">
        <v>1669</v>
      </c>
      <c r="E1872" s="2" t="str">
        <f>VLOOKUP(F1872,'RPA Vendor Data '!F$1:$G$2418,2)</f>
        <v>FROST ELECTRIC SUPPLY CO</v>
      </c>
      <c r="F1872" s="2">
        <v>11364</v>
      </c>
      <c r="G1872" s="2">
        <v>2</v>
      </c>
      <c r="H1872" t="s">
        <v>5803</v>
      </c>
      <c r="I1872">
        <v>1</v>
      </c>
      <c r="J1872" t="s">
        <v>65</v>
      </c>
      <c r="K1872" t="s">
        <v>39</v>
      </c>
      <c r="L1872">
        <v>22.35</v>
      </c>
      <c r="M1872" s="2" t="s">
        <v>567</v>
      </c>
      <c r="N1872" s="9" t="s">
        <v>5804</v>
      </c>
      <c r="O1872" t="s">
        <v>36</v>
      </c>
      <c r="P1872" t="s">
        <v>5805</v>
      </c>
      <c r="Q1872">
        <v>51115116384</v>
      </c>
      <c r="R1872">
        <v>22.35</v>
      </c>
      <c r="S1872" s="1">
        <v>45744.875710219909</v>
      </c>
      <c r="T1872" t="s">
        <v>42</v>
      </c>
      <c r="U1872" s="1">
        <v>45744.663194444453</v>
      </c>
      <c r="V1872" t="s">
        <v>43</v>
      </c>
      <c r="W1872" t="s">
        <v>36</v>
      </c>
      <c r="X1872">
        <v>0</v>
      </c>
      <c r="Y1872">
        <v>0</v>
      </c>
      <c r="Z1872">
        <v>22.35</v>
      </c>
      <c r="AA1872" t="s">
        <v>36</v>
      </c>
      <c r="AB1872">
        <v>193</v>
      </c>
      <c r="AC1872" t="s">
        <v>567</v>
      </c>
      <c r="AD1872" t="s">
        <v>567</v>
      </c>
      <c r="AE1872" t="s">
        <v>45</v>
      </c>
      <c r="AG1872" s="18" t="s">
        <v>5806</v>
      </c>
      <c r="AH1872" s="18"/>
      <c r="AI1872" s="2" t="s">
        <v>48</v>
      </c>
      <c r="AJ1872" s="2" t="e">
        <f>VLOOKUP(A1872,'Classification Test Result'!$A$2:$D$2428,4,FALSE)</f>
        <v>#N/A</v>
      </c>
      <c r="AK1872" s="2" t="s">
        <v>5739</v>
      </c>
      <c r="AL1872" s="2">
        <f>_xlfn.XLOOKUP($A1872,Results!$A$2:$A$2256,Results!G$2:G$2256,"")</f>
        <v>0</v>
      </c>
      <c r="AM1872" s="2">
        <f>_xlfn.XLOOKUP($A1872,Results!$A$2:$A$2256,Results!H$2:H$2256,"")</f>
        <v>0</v>
      </c>
      <c r="AN1872" s="2">
        <f>_xlfn.XLOOKUP($A1872,Results!$A$2:$A$2256,Results!I$2:I$2256,"")</f>
        <v>0</v>
      </c>
      <c r="AO1872" s="2">
        <f>_xlfn.XLOOKUP($A1872,Results!$A$2:$A$2256,Results!J$2:J$2256,"")</f>
        <v>0</v>
      </c>
      <c r="AP1872" s="2">
        <f>_xlfn.XLOOKUP($A1872,Results!$A$2:$A$2256,Results!K$2:K$2256,"")</f>
        <v>0</v>
      </c>
      <c r="AQ1872" s="2">
        <f>_xlfn.XLOOKUP($A1872,Results!$A$2:$A$2256,Results!L$2:L$2256,"")</f>
        <v>0</v>
      </c>
      <c r="AR1872" s="2">
        <f>_xlfn.XLOOKUP($A1872,Results!$A$2:$A$2256,Results!M$2:M$2256,"")</f>
        <v>0</v>
      </c>
      <c r="AS1872" s="2">
        <f>_xlfn.XLOOKUP($A1872,Results!$A$2:$A$2256,Results!N$2:N$2256,"")</f>
        <v>0</v>
      </c>
      <c r="AT1872" s="2" t="str">
        <f>_xlfn.XLOOKUP($A1872,Results!$A$2:$A$2256,Results!O$2:O$2256,"")</f>
        <v>O Z GEDNEY</v>
      </c>
      <c r="AU1872" s="2" t="str">
        <f>_xlfn.XLOOKUP($A1872,Results!$A$2:$A$2256,Results!P$2:P$2256,"")</f>
        <v>FIRESTOP</v>
      </c>
      <c r="AV1872" s="2" t="str">
        <f>_xlfn.XLOOKUP($A1872,Results!$A$2:$A$2256,Results!Q$2:Q$2256,"")</f>
        <v>MULTIPLE_MATCHES_ONE_VALID</v>
      </c>
      <c r="AW1872" s="2">
        <f>_xlfn.XLOOKUP($A1872,Results!$A$2:$A$2256,Results!R$2:R$2256,"")</f>
        <v>0</v>
      </c>
      <c r="AX1872" s="2">
        <f>_xlfn.XLOOKUP($A1872,Results!$A$2:$A$2256,Results!S$2:S$2256,"")</f>
        <v>0</v>
      </c>
      <c r="AY1872" s="2">
        <f>_xlfn.XLOOKUP($A1872,Results!$A$2:$A$2256,Results!T$2:T$2256,"")</f>
        <v>50</v>
      </c>
      <c r="AZ1872" s="2">
        <f>_xlfn.XLOOKUP($A1872,Results!$A$2:$A$2256,Results!U$2:U$2256,"")</f>
        <v>0</v>
      </c>
      <c r="BA1872" s="2" t="str">
        <f>_xlfn.XLOOKUP($A1872,Results!$A$2:$A$2256,Results!V$2:V$2256,"")</f>
        <v>3M</v>
      </c>
      <c r="BB1872" s="2">
        <f>_xlfn.XLOOKUP($A1872,Results!$A$2:$A$2256,Results!W$2:W$2256,"")</f>
        <v>90</v>
      </c>
      <c r="BC1872" s="2">
        <f>_xlfn.XLOOKUP($A1872,Results!$A$2:$A$2256,Results!X$2:X$2256,"")</f>
        <v>46191503</v>
      </c>
      <c r="BD1872" s="2">
        <f>_xlfn.XLOOKUP($A1872,Results!$A$2:$A$2256,Results!Y$2:Y$2256,"")</f>
        <v>56</v>
      </c>
      <c r="BE1872" s="2" t="b">
        <f>_xlfn.XLOOKUP($A1872,Results!$A$2:$A$2256,Results!Z$2:Z$2256,"")</f>
        <v>1</v>
      </c>
    </row>
    <row r="1873" spans="1:57" ht="38.25" customHeight="1" x14ac:dyDescent="0.3">
      <c r="A1873">
        <v>907550</v>
      </c>
      <c r="B1873">
        <v>281627</v>
      </c>
      <c r="C1873" t="s">
        <v>36</v>
      </c>
      <c r="D1873">
        <v>9341430925</v>
      </c>
      <c r="E1873" s="2" t="str">
        <f>VLOOKUP(F1873,'RPA Vendor Data '!F$1:$G$2418,2)</f>
        <v>GRAYBAR ELECTRIC CO. INC.</v>
      </c>
      <c r="F1873" s="2">
        <v>11471</v>
      </c>
      <c r="G1873" s="2">
        <v>1</v>
      </c>
      <c r="H1873" t="s">
        <v>5808</v>
      </c>
      <c r="I1873">
        <v>22</v>
      </c>
      <c r="J1873" t="s">
        <v>39</v>
      </c>
      <c r="K1873" t="s">
        <v>39</v>
      </c>
      <c r="L1873">
        <v>15.91</v>
      </c>
      <c r="M1873" s="2" t="s">
        <v>567</v>
      </c>
      <c r="N1873" s="9" t="s">
        <v>5809</v>
      </c>
      <c r="O1873" t="s">
        <v>36</v>
      </c>
      <c r="P1873" t="s">
        <v>5810</v>
      </c>
      <c r="Q1873" t="s">
        <v>36</v>
      </c>
      <c r="R1873">
        <v>350.02</v>
      </c>
      <c r="S1873" s="1">
        <v>45744.502178553237</v>
      </c>
      <c r="T1873" t="s">
        <v>42</v>
      </c>
      <c r="U1873" s="1">
        <v>45744.271527777782</v>
      </c>
      <c r="V1873" t="s">
        <v>43</v>
      </c>
      <c r="W1873" t="s">
        <v>36</v>
      </c>
      <c r="X1873">
        <v>2</v>
      </c>
      <c r="Y1873" t="s">
        <v>54</v>
      </c>
      <c r="Z1873" t="s">
        <v>36</v>
      </c>
      <c r="AA1873">
        <v>15.91</v>
      </c>
      <c r="AB1873" t="s">
        <v>36</v>
      </c>
      <c r="AC1873" t="s">
        <v>567</v>
      </c>
      <c r="AD1873" t="s">
        <v>567</v>
      </c>
      <c r="AE1873" t="s">
        <v>45</v>
      </c>
      <c r="AG1873" s="18" t="s">
        <v>5811</v>
      </c>
      <c r="AH1873" s="18"/>
      <c r="AI1873" s="2" t="s">
        <v>48</v>
      </c>
      <c r="AJ1873" s="2" t="e">
        <f>VLOOKUP(A1873,'Classification Test Result'!$A$2:$D$2428,4,FALSE)</f>
        <v>#N/A</v>
      </c>
      <c r="AL1873" s="2">
        <f>_xlfn.XLOOKUP($A1873,Results!$A$2:$A$2256,Results!G$2:G$2256,"")</f>
        <v>338657</v>
      </c>
      <c r="AM1873" s="2" t="str">
        <f>_xlfn.XLOOKUP($A1873,Results!$A$2:$A$2256,Results!H$2:H$2256,"")</f>
        <v>FB249</v>
      </c>
      <c r="AN1873" s="2" t="str">
        <f>_xlfn.XLOOKUP($A1873,Results!$A$2:$A$2256,Results!I$2:I$2256,"")</f>
        <v>3M</v>
      </c>
      <c r="AO1873" s="2" t="str">
        <f>_xlfn.XLOOKUP($A1873,Results!$A$2:$A$2256,Results!J$2:J$2256,"")</f>
        <v>051115165306</v>
      </c>
      <c r="AP1873" s="2">
        <f>_xlfn.XLOOKUP($A1873,Results!$A$2:$A$2256,Results!K$2:K$2256,"")</f>
        <v>46191500</v>
      </c>
      <c r="AQ1873" s="2" t="str">
        <f>_xlfn.XLOOKUP($A1873,Results!$A$2:$A$2256,Results!L$2:L$2256,"")</f>
        <v>AK10005876</v>
      </c>
      <c r="AR1873" s="2">
        <f>_xlfn.XLOOKUP($A1873,Results!$A$2:$A$2256,Results!M$2:M$2256,"")</f>
        <v>922928</v>
      </c>
      <c r="AS1873" s="2" t="str">
        <f>_xlfn.XLOOKUP($A1873,Results!$A$2:$A$2256,Results!N$2:N$2256,"")</f>
        <v>3M FP249 FIRE BARRIER PILLOW</v>
      </c>
      <c r="AT1873" s="2" t="str">
        <f>_xlfn.XLOOKUP($A1873,Results!$A$2:$A$2256,Results!O$2:O$2256,"")</f>
        <v>3M</v>
      </c>
      <c r="AU1873" s="2" t="str">
        <f>_xlfn.XLOOKUP($A1873,Results!$A$2:$A$2256,Results!P$2:P$2256,"")</f>
        <v>3M</v>
      </c>
      <c r="AV1873" s="2" t="str">
        <f>_xlfn.XLOOKUP($A1873,Results!$A$2:$A$2256,Results!Q$2:Q$2256,"")</f>
        <v>SINGLE_MATCH</v>
      </c>
      <c r="AW1873" s="2" t="str">
        <f>_xlfn.XLOOKUP($A1873,Results!$A$2:$A$2256,Results!R$2:R$2256,"")</f>
        <v>0.8434155258673874</v>
      </c>
      <c r="AX1873" s="2">
        <f>_xlfn.XLOOKUP($A1873,Results!$A$2:$A$2256,Results!S$2:S$2256,"")</f>
        <v>100</v>
      </c>
      <c r="AY1873" s="2">
        <f>_xlfn.XLOOKUP($A1873,Results!$A$2:$A$2256,Results!T$2:T$2256,"")</f>
        <v>100</v>
      </c>
      <c r="AZ1873" s="2">
        <f>_xlfn.XLOOKUP($A1873,Results!$A$2:$A$2256,Results!U$2:U$2256,"")</f>
        <v>100</v>
      </c>
      <c r="BA1873" s="2" t="str">
        <f>_xlfn.XLOOKUP($A1873,Results!$A$2:$A$2256,Results!V$2:V$2256,"")</f>
        <v>3M</v>
      </c>
      <c r="BB1873" s="2">
        <f>_xlfn.XLOOKUP($A1873,Results!$A$2:$A$2256,Results!W$2:W$2256,"")</f>
        <v>86</v>
      </c>
      <c r="BC1873" s="2">
        <f>_xlfn.XLOOKUP($A1873,Results!$A$2:$A$2256,Results!X$2:X$2256,"")</f>
        <v>46191500</v>
      </c>
      <c r="BD1873" s="2">
        <f>_xlfn.XLOOKUP($A1873,Results!$A$2:$A$2256,Results!Y$2:Y$2256,"")</f>
        <v>86</v>
      </c>
      <c r="BE1873" s="2" t="b">
        <f>_xlfn.XLOOKUP($A1873,Results!$A$2:$A$2256,Results!Z$2:Z$2256,"")</f>
        <v>1</v>
      </c>
    </row>
    <row r="1874" spans="1:57" ht="38.25" customHeight="1" x14ac:dyDescent="0.3">
      <c r="A1874">
        <v>907551</v>
      </c>
      <c r="B1874">
        <v>281817</v>
      </c>
      <c r="C1874" t="s">
        <v>36</v>
      </c>
      <c r="D1874">
        <v>9341429248</v>
      </c>
      <c r="E1874" s="2" t="str">
        <f>VLOOKUP(F1874,'RPA Vendor Data '!F$1:$G$2418,2)</f>
        <v>GRAYBAR ELECTRIC CO. INC.</v>
      </c>
      <c r="F1874" s="2">
        <v>11471</v>
      </c>
      <c r="G1874" s="2">
        <v>4</v>
      </c>
      <c r="H1874" t="s">
        <v>5814</v>
      </c>
      <c r="I1874">
        <v>12</v>
      </c>
      <c r="J1874">
        <v>1</v>
      </c>
      <c r="K1874" t="s">
        <v>39</v>
      </c>
      <c r="L1874">
        <v>13.55</v>
      </c>
      <c r="M1874" s="2" t="s">
        <v>567</v>
      </c>
      <c r="N1874" s="9" t="s">
        <v>5807</v>
      </c>
      <c r="O1874" t="s">
        <v>36</v>
      </c>
      <c r="P1874" t="s">
        <v>5805</v>
      </c>
      <c r="Q1874" t="s">
        <v>36</v>
      </c>
      <c r="R1874">
        <v>162.6</v>
      </c>
      <c r="S1874" s="1">
        <v>45744.604701157397</v>
      </c>
      <c r="T1874" t="s">
        <v>42</v>
      </c>
      <c r="U1874" s="1">
        <v>45744.388888888891</v>
      </c>
      <c r="V1874" t="s">
        <v>43</v>
      </c>
      <c r="W1874" t="s">
        <v>36</v>
      </c>
      <c r="X1874">
        <v>0</v>
      </c>
      <c r="Y1874" t="s">
        <v>158</v>
      </c>
      <c r="Z1874">
        <v>14.1</v>
      </c>
      <c r="AA1874">
        <v>13.55</v>
      </c>
      <c r="AB1874">
        <v>31</v>
      </c>
      <c r="AC1874" t="s">
        <v>567</v>
      </c>
      <c r="AD1874" t="s">
        <v>567</v>
      </c>
      <c r="AE1874" t="s">
        <v>45</v>
      </c>
      <c r="AG1874" s="18" t="s">
        <v>5806</v>
      </c>
      <c r="AH1874" s="18"/>
      <c r="AI1874" s="2" t="s">
        <v>48</v>
      </c>
      <c r="AJ1874" s="2" t="e">
        <f>VLOOKUP(A1874,'Classification Test Result'!$A$2:$D$2428,4,FALSE)</f>
        <v>#N/A</v>
      </c>
      <c r="AL1874" s="2">
        <f>_xlfn.XLOOKUP($A1874,Results!$A$2:$A$2256,Results!G$2:G$2256,"")</f>
        <v>0</v>
      </c>
      <c r="AM1874" s="2">
        <f>_xlfn.XLOOKUP($A1874,Results!$A$2:$A$2256,Results!H$2:H$2256,"")</f>
        <v>0</v>
      </c>
      <c r="AN1874" s="2">
        <f>_xlfn.XLOOKUP($A1874,Results!$A$2:$A$2256,Results!I$2:I$2256,"")</f>
        <v>0</v>
      </c>
      <c r="AO1874" s="2">
        <f>_xlfn.XLOOKUP($A1874,Results!$A$2:$A$2256,Results!J$2:J$2256,"")</f>
        <v>0</v>
      </c>
      <c r="AP1874" s="2">
        <f>_xlfn.XLOOKUP($A1874,Results!$A$2:$A$2256,Results!K$2:K$2256,"")</f>
        <v>0</v>
      </c>
      <c r="AQ1874" s="2">
        <f>_xlfn.XLOOKUP($A1874,Results!$A$2:$A$2256,Results!L$2:L$2256,"")</f>
        <v>0</v>
      </c>
      <c r="AR1874" s="2">
        <f>_xlfn.XLOOKUP($A1874,Results!$A$2:$A$2256,Results!M$2:M$2256,"")</f>
        <v>0</v>
      </c>
      <c r="AS1874" s="2">
        <f>_xlfn.XLOOKUP($A1874,Results!$A$2:$A$2256,Results!N$2:N$2256,"")</f>
        <v>0</v>
      </c>
      <c r="AT1874" s="2" t="str">
        <f>_xlfn.XLOOKUP($A1874,Results!$A$2:$A$2256,Results!O$2:O$2256,"")</f>
        <v>3M</v>
      </c>
      <c r="AU1874" s="2" t="str">
        <f>_xlfn.XLOOKUP($A1874,Results!$A$2:$A$2256,Results!P$2:P$2256,"")</f>
        <v>3M</v>
      </c>
      <c r="AV1874" s="2" t="str">
        <f>_xlfn.XLOOKUP($A1874,Results!$A$2:$A$2256,Results!Q$2:Q$2256,"")</f>
        <v>SINGLE_MATCH</v>
      </c>
      <c r="AW1874" s="2">
        <f>_xlfn.XLOOKUP($A1874,Results!$A$2:$A$2256,Results!R$2:R$2256,"")</f>
        <v>0</v>
      </c>
      <c r="AX1874" s="2">
        <f>_xlfn.XLOOKUP($A1874,Results!$A$2:$A$2256,Results!S$2:S$2256,"")</f>
        <v>0</v>
      </c>
      <c r="AY1874" s="2">
        <f>_xlfn.XLOOKUP($A1874,Results!$A$2:$A$2256,Results!T$2:T$2256,"")</f>
        <v>60</v>
      </c>
      <c r="AZ1874" s="2">
        <f>_xlfn.XLOOKUP($A1874,Results!$A$2:$A$2256,Results!U$2:U$2256,"")</f>
        <v>0</v>
      </c>
      <c r="BA1874" s="2" t="str">
        <f>_xlfn.XLOOKUP($A1874,Results!$A$2:$A$2256,Results!V$2:V$2256,"")</f>
        <v>3M</v>
      </c>
      <c r="BB1874" s="2">
        <f>_xlfn.XLOOKUP($A1874,Results!$A$2:$A$2256,Results!W$2:W$2256,"")</f>
        <v>86</v>
      </c>
      <c r="BC1874" s="2">
        <f>_xlfn.XLOOKUP($A1874,Results!$A$2:$A$2256,Results!X$2:X$2256,"")</f>
        <v>46191503</v>
      </c>
      <c r="BD1874" s="2">
        <f>_xlfn.XLOOKUP($A1874,Results!$A$2:$A$2256,Results!Y$2:Y$2256,"")</f>
        <v>54</v>
      </c>
      <c r="BE1874" s="2" t="b">
        <f>_xlfn.XLOOKUP($A1874,Results!$A$2:$A$2256,Results!Z$2:Z$2256,"")</f>
        <v>1</v>
      </c>
    </row>
    <row r="1875" spans="1:57" ht="38.25" customHeight="1" x14ac:dyDescent="0.3">
      <c r="A1875">
        <v>907552</v>
      </c>
      <c r="B1875">
        <v>281929</v>
      </c>
      <c r="C1875" t="s">
        <v>36</v>
      </c>
      <c r="D1875">
        <v>9341355100</v>
      </c>
      <c r="E1875" s="2" t="str">
        <f>VLOOKUP(F1875,'RPA Vendor Data '!F$1:$G$2418,2)</f>
        <v>GRAYBAR ELECTRIC CO. INC.</v>
      </c>
      <c r="F1875" s="2">
        <v>11471</v>
      </c>
      <c r="G1875" s="2">
        <v>8</v>
      </c>
      <c r="H1875" t="s">
        <v>5815</v>
      </c>
      <c r="I1875">
        <v>10</v>
      </c>
      <c r="J1875">
        <v>1</v>
      </c>
      <c r="K1875" t="s">
        <v>39</v>
      </c>
      <c r="L1875">
        <v>6.44</v>
      </c>
      <c r="M1875" s="2" t="s">
        <v>567</v>
      </c>
      <c r="N1875" s="9" t="s">
        <v>5816</v>
      </c>
      <c r="O1875" t="s">
        <v>36</v>
      </c>
      <c r="P1875" t="s">
        <v>5817</v>
      </c>
      <c r="Q1875" t="s">
        <v>36</v>
      </c>
      <c r="R1875">
        <v>64.400000000000006</v>
      </c>
      <c r="S1875" s="1">
        <v>45744.812889502318</v>
      </c>
      <c r="T1875" t="s">
        <v>42</v>
      </c>
      <c r="U1875" s="1">
        <v>45744.592361111107</v>
      </c>
      <c r="V1875" t="s">
        <v>43</v>
      </c>
      <c r="W1875" t="s">
        <v>36</v>
      </c>
      <c r="X1875">
        <v>0</v>
      </c>
      <c r="Y1875">
        <v>0</v>
      </c>
      <c r="Z1875">
        <v>6.9</v>
      </c>
      <c r="AA1875" t="s">
        <v>36</v>
      </c>
      <c r="AB1875">
        <v>31</v>
      </c>
      <c r="AC1875" t="s">
        <v>567</v>
      </c>
      <c r="AD1875" t="s">
        <v>567</v>
      </c>
      <c r="AE1875" t="s">
        <v>45</v>
      </c>
      <c r="AG1875" s="18" t="s">
        <v>5818</v>
      </c>
      <c r="AH1875" s="18"/>
      <c r="AI1875" s="2" t="s">
        <v>48</v>
      </c>
      <c r="AJ1875" s="2" t="e">
        <f>VLOOKUP(A1875,'Classification Test Result'!$A$2:$D$2428,4,FALSE)</f>
        <v>#N/A</v>
      </c>
      <c r="AK1875" s="2" t="s">
        <v>5739</v>
      </c>
      <c r="AL1875" s="2">
        <f>_xlfn.XLOOKUP($A1875,Results!$A$2:$A$2256,Results!G$2:G$2256,"")</f>
        <v>0</v>
      </c>
      <c r="AM1875" s="2">
        <f>_xlfn.XLOOKUP($A1875,Results!$A$2:$A$2256,Results!H$2:H$2256,"")</f>
        <v>0</v>
      </c>
      <c r="AN1875" s="2">
        <f>_xlfn.XLOOKUP($A1875,Results!$A$2:$A$2256,Results!I$2:I$2256,"")</f>
        <v>0</v>
      </c>
      <c r="AO1875" s="2">
        <f>_xlfn.XLOOKUP($A1875,Results!$A$2:$A$2256,Results!J$2:J$2256,"")</f>
        <v>0</v>
      </c>
      <c r="AP1875" s="2">
        <f>_xlfn.XLOOKUP($A1875,Results!$A$2:$A$2256,Results!K$2:K$2256,"")</f>
        <v>0</v>
      </c>
      <c r="AQ1875" s="2">
        <f>_xlfn.XLOOKUP($A1875,Results!$A$2:$A$2256,Results!L$2:L$2256,"")</f>
        <v>0</v>
      </c>
      <c r="AR1875" s="2">
        <f>_xlfn.XLOOKUP($A1875,Results!$A$2:$A$2256,Results!M$2:M$2256,"")</f>
        <v>0</v>
      </c>
      <c r="AS1875" s="2">
        <f>_xlfn.XLOOKUP($A1875,Results!$A$2:$A$2256,Results!N$2:N$2256,"")</f>
        <v>0</v>
      </c>
      <c r="AT1875" s="2" t="str">
        <f>_xlfn.XLOOKUP($A1875,Results!$A$2:$A$2256,Results!O$2:O$2256,"")</f>
        <v>3M</v>
      </c>
      <c r="AU1875" s="2" t="str">
        <f>_xlfn.XLOOKUP($A1875,Results!$A$2:$A$2256,Results!P$2:P$2256,"")</f>
        <v>3M</v>
      </c>
      <c r="AV1875" s="2" t="str">
        <f>_xlfn.XLOOKUP($A1875,Results!$A$2:$A$2256,Results!Q$2:Q$2256,"")</f>
        <v>SINGLE_MATCH</v>
      </c>
      <c r="AW1875" s="2">
        <f>_xlfn.XLOOKUP($A1875,Results!$A$2:$A$2256,Results!R$2:R$2256,"")</f>
        <v>0</v>
      </c>
      <c r="AX1875" s="2">
        <f>_xlfn.XLOOKUP($A1875,Results!$A$2:$A$2256,Results!S$2:S$2256,"")</f>
        <v>0</v>
      </c>
      <c r="AY1875" s="2">
        <f>_xlfn.XLOOKUP($A1875,Results!$A$2:$A$2256,Results!T$2:T$2256,"")</f>
        <v>60</v>
      </c>
      <c r="AZ1875" s="2">
        <f>_xlfn.XLOOKUP($A1875,Results!$A$2:$A$2256,Results!U$2:U$2256,"")</f>
        <v>0</v>
      </c>
      <c r="BA1875" s="2" t="str">
        <f>_xlfn.XLOOKUP($A1875,Results!$A$2:$A$2256,Results!V$2:V$2256,"")</f>
        <v>3M</v>
      </c>
      <c r="BB1875" s="2">
        <f>_xlfn.XLOOKUP($A1875,Results!$A$2:$A$2256,Results!W$2:W$2256,"")</f>
        <v>85</v>
      </c>
      <c r="BC1875" s="2">
        <f>_xlfn.XLOOKUP($A1875,Results!$A$2:$A$2256,Results!X$2:X$2256,"")</f>
        <v>31201500</v>
      </c>
      <c r="BD1875" s="2">
        <f>_xlfn.XLOOKUP($A1875,Results!$A$2:$A$2256,Results!Y$2:Y$2256,"")</f>
        <v>85</v>
      </c>
      <c r="BE1875" s="2" t="b">
        <f>_xlfn.XLOOKUP($A1875,Results!$A$2:$A$2256,Results!Z$2:Z$2256,"")</f>
        <v>1</v>
      </c>
    </row>
    <row r="1876" spans="1:57" ht="38.25" customHeight="1" x14ac:dyDescent="0.3">
      <c r="A1876">
        <v>907553</v>
      </c>
      <c r="B1876">
        <v>281929</v>
      </c>
      <c r="C1876" t="s">
        <v>36</v>
      </c>
      <c r="D1876">
        <v>9341355100</v>
      </c>
      <c r="E1876" s="2" t="str">
        <f>VLOOKUP(F1876,'RPA Vendor Data '!F$1:$G$2418,2)</f>
        <v>GRAYBAR ELECTRIC CO. INC.</v>
      </c>
      <c r="F1876" s="2">
        <v>11471</v>
      </c>
      <c r="G1876" s="2">
        <v>7</v>
      </c>
      <c r="H1876" t="s">
        <v>5819</v>
      </c>
      <c r="I1876">
        <v>48</v>
      </c>
      <c r="J1876">
        <v>1</v>
      </c>
      <c r="K1876" t="s">
        <v>39</v>
      </c>
      <c r="L1876">
        <v>6.91</v>
      </c>
      <c r="M1876" s="2" t="s">
        <v>567</v>
      </c>
      <c r="N1876" s="9" t="s">
        <v>5820</v>
      </c>
      <c r="O1876" t="s">
        <v>36</v>
      </c>
      <c r="P1876" t="s">
        <v>5821</v>
      </c>
      <c r="Q1876" t="s">
        <v>36</v>
      </c>
      <c r="R1876">
        <v>331.68</v>
      </c>
      <c r="S1876" s="1">
        <v>45744.812883217593</v>
      </c>
      <c r="T1876" t="s">
        <v>42</v>
      </c>
      <c r="U1876" s="1">
        <v>45744.592361111107</v>
      </c>
      <c r="V1876" t="s">
        <v>43</v>
      </c>
      <c r="W1876" t="s">
        <v>36</v>
      </c>
      <c r="X1876">
        <v>0</v>
      </c>
      <c r="Y1876">
        <v>0</v>
      </c>
      <c r="Z1876">
        <v>7.96</v>
      </c>
      <c r="AA1876" t="s">
        <v>36</v>
      </c>
      <c r="AB1876">
        <v>31</v>
      </c>
      <c r="AC1876" t="s">
        <v>567</v>
      </c>
      <c r="AD1876" t="s">
        <v>567</v>
      </c>
      <c r="AE1876" t="s">
        <v>45</v>
      </c>
      <c r="AG1876" s="18" t="s">
        <v>5822</v>
      </c>
      <c r="AH1876" s="18"/>
      <c r="AI1876" s="2" t="s">
        <v>48</v>
      </c>
      <c r="AJ1876" s="2" t="e">
        <f>VLOOKUP(A1876,'Classification Test Result'!$A$2:$D$2428,4,FALSE)</f>
        <v>#N/A</v>
      </c>
      <c r="AL1876" s="2">
        <f>_xlfn.XLOOKUP($A1876,Results!$A$2:$A$2256,Results!G$2:G$2256,"")</f>
        <v>0</v>
      </c>
      <c r="AM1876" s="2">
        <f>_xlfn.XLOOKUP($A1876,Results!$A$2:$A$2256,Results!H$2:H$2256,"")</f>
        <v>0</v>
      </c>
      <c r="AN1876" s="2">
        <f>_xlfn.XLOOKUP($A1876,Results!$A$2:$A$2256,Results!I$2:I$2256,"")</f>
        <v>0</v>
      </c>
      <c r="AO1876" s="2">
        <f>_xlfn.XLOOKUP($A1876,Results!$A$2:$A$2256,Results!J$2:J$2256,"")</f>
        <v>0</v>
      </c>
      <c r="AP1876" s="2">
        <f>_xlfn.XLOOKUP($A1876,Results!$A$2:$A$2256,Results!K$2:K$2256,"")</f>
        <v>0</v>
      </c>
      <c r="AQ1876" s="2">
        <f>_xlfn.XLOOKUP($A1876,Results!$A$2:$A$2256,Results!L$2:L$2256,"")</f>
        <v>0</v>
      </c>
      <c r="AR1876" s="2">
        <f>_xlfn.XLOOKUP($A1876,Results!$A$2:$A$2256,Results!M$2:M$2256,"")</f>
        <v>0</v>
      </c>
      <c r="AS1876" s="2">
        <f>_xlfn.XLOOKUP($A1876,Results!$A$2:$A$2256,Results!N$2:N$2256,"")</f>
        <v>0</v>
      </c>
      <c r="AT1876" s="2" t="str">
        <f>_xlfn.XLOOKUP($A1876,Results!$A$2:$A$2256,Results!O$2:O$2256,"")</f>
        <v>3M</v>
      </c>
      <c r="AU1876" s="2" t="str">
        <f>_xlfn.XLOOKUP($A1876,Results!$A$2:$A$2256,Results!P$2:P$2256,"")</f>
        <v>3M</v>
      </c>
      <c r="AV1876" s="2" t="str">
        <f>_xlfn.XLOOKUP($A1876,Results!$A$2:$A$2256,Results!Q$2:Q$2256,"")</f>
        <v>SINGLE_MATCH</v>
      </c>
      <c r="AW1876" s="2">
        <f>_xlfn.XLOOKUP($A1876,Results!$A$2:$A$2256,Results!R$2:R$2256,"")</f>
        <v>0</v>
      </c>
      <c r="AX1876" s="2">
        <f>_xlfn.XLOOKUP($A1876,Results!$A$2:$A$2256,Results!S$2:S$2256,"")</f>
        <v>0</v>
      </c>
      <c r="AY1876" s="2">
        <f>_xlfn.XLOOKUP($A1876,Results!$A$2:$A$2256,Results!T$2:T$2256,"")</f>
        <v>60</v>
      </c>
      <c r="AZ1876" s="2">
        <f>_xlfn.XLOOKUP($A1876,Results!$A$2:$A$2256,Results!U$2:U$2256,"")</f>
        <v>0</v>
      </c>
      <c r="BA1876" s="2" t="str">
        <f>_xlfn.XLOOKUP($A1876,Results!$A$2:$A$2256,Results!V$2:V$2256,"")</f>
        <v>3M</v>
      </c>
      <c r="BB1876" s="2">
        <f>_xlfn.XLOOKUP($A1876,Results!$A$2:$A$2256,Results!W$2:W$2256,"")</f>
        <v>86</v>
      </c>
      <c r="BC1876" s="2">
        <f>_xlfn.XLOOKUP($A1876,Results!$A$2:$A$2256,Results!X$2:X$2256,"")</f>
        <v>31201502</v>
      </c>
      <c r="BD1876" s="2">
        <f>_xlfn.XLOOKUP($A1876,Results!$A$2:$A$2256,Results!Y$2:Y$2256,"")</f>
        <v>86</v>
      </c>
      <c r="BE1876" s="2" t="b">
        <f>_xlfn.XLOOKUP($A1876,Results!$A$2:$A$2256,Results!Z$2:Z$2256,"")</f>
        <v>1</v>
      </c>
    </row>
    <row r="1877" spans="1:57" ht="38.25" customHeight="1" x14ac:dyDescent="0.3">
      <c r="A1877">
        <v>907554</v>
      </c>
      <c r="B1877">
        <v>281952</v>
      </c>
      <c r="C1877" t="s">
        <v>36</v>
      </c>
      <c r="D1877">
        <v>9341441525</v>
      </c>
      <c r="E1877" s="2" t="str">
        <f>VLOOKUP(F1877,'RPA Vendor Data '!F$1:$G$2418,2)</f>
        <v>GRAYBAR ELECTRIC CO. INC.</v>
      </c>
      <c r="F1877" s="2">
        <v>11471</v>
      </c>
      <c r="G1877" s="2">
        <v>1</v>
      </c>
      <c r="H1877" t="s">
        <v>5823</v>
      </c>
      <c r="I1877">
        <v>10</v>
      </c>
      <c r="J1877" t="s">
        <v>39</v>
      </c>
      <c r="K1877" t="s">
        <v>39</v>
      </c>
      <c r="L1877">
        <v>1.47</v>
      </c>
      <c r="M1877" s="2" t="s">
        <v>567</v>
      </c>
      <c r="N1877" s="9" t="s">
        <v>5824</v>
      </c>
      <c r="O1877" t="s">
        <v>36</v>
      </c>
      <c r="P1877" t="s">
        <v>5825</v>
      </c>
      <c r="Q1877" t="s">
        <v>36</v>
      </c>
      <c r="R1877">
        <v>14.7</v>
      </c>
      <c r="S1877" s="1">
        <v>45744.833983449083</v>
      </c>
      <c r="T1877" t="s">
        <v>42</v>
      </c>
      <c r="U1877" s="1">
        <v>45744.619444444441</v>
      </c>
      <c r="V1877" t="s">
        <v>43</v>
      </c>
      <c r="W1877" t="s">
        <v>36</v>
      </c>
      <c r="X1877">
        <v>1</v>
      </c>
      <c r="Y1877" t="s">
        <v>158</v>
      </c>
      <c r="Z1877">
        <v>1.47</v>
      </c>
      <c r="AA1877">
        <v>1.47</v>
      </c>
      <c r="AB1877">
        <v>127</v>
      </c>
      <c r="AC1877" t="s">
        <v>567</v>
      </c>
      <c r="AD1877" t="s">
        <v>567</v>
      </c>
      <c r="AE1877" t="s">
        <v>45</v>
      </c>
      <c r="AG1877" s="18" t="s">
        <v>5826</v>
      </c>
      <c r="AH1877" s="18"/>
      <c r="AI1877" s="2" t="s">
        <v>48</v>
      </c>
      <c r="AJ1877" s="2" t="e">
        <f>VLOOKUP(A1877,'Classification Test Result'!$A$2:$D$2428,4,FALSE)</f>
        <v>#N/A</v>
      </c>
      <c r="AL1877" s="2">
        <f>_xlfn.XLOOKUP($A1877,Results!$A$2:$A$2256,Results!G$2:G$2256,"")</f>
        <v>527791</v>
      </c>
      <c r="AM1877" s="2" t="str">
        <f>_xlfn.XLOOKUP($A1877,Results!$A$2:$A$2256,Results!H$2:H$2256,"")</f>
        <v>165YL4A</v>
      </c>
      <c r="AN1877" s="2" t="str">
        <f>_xlfn.XLOOKUP($A1877,Results!$A$2:$A$2256,Results!I$2:I$2256,"")</f>
        <v>3M</v>
      </c>
      <c r="AO1877" s="2" t="str">
        <f>_xlfn.XLOOKUP($A1877,Results!$A$2:$A$2256,Results!J$2:J$2256,"")</f>
        <v>076308925772</v>
      </c>
      <c r="AP1877" s="2">
        <f>_xlfn.XLOOKUP($A1877,Results!$A$2:$A$2256,Results!K$2:K$2256,"")</f>
        <v>31201525</v>
      </c>
      <c r="AQ1877" s="2">
        <f>_xlfn.XLOOKUP($A1877,Results!$A$2:$A$2256,Results!L$2:L$2256,"")</f>
        <v>0</v>
      </c>
      <c r="AR1877" s="2">
        <f>_xlfn.XLOOKUP($A1877,Results!$A$2:$A$2256,Results!M$2:M$2256,"")</f>
        <v>671081</v>
      </c>
      <c r="AS1877" s="2" t="str">
        <f>_xlfn.XLOOKUP($A1877,Results!$A$2:$A$2256,Results!N$2:N$2256,"")</f>
        <v>3M 165YL4A 3/4IN 60FT TAPE</v>
      </c>
      <c r="AT1877" s="2" t="str">
        <f>_xlfn.XLOOKUP($A1877,Results!$A$2:$A$2256,Results!O$2:O$2256,"")</f>
        <v>3M</v>
      </c>
      <c r="AU1877" s="2" t="str">
        <f>_xlfn.XLOOKUP($A1877,Results!$A$2:$A$2256,Results!P$2:P$2256,"")</f>
        <v>3M</v>
      </c>
      <c r="AV1877" s="2" t="str">
        <f>_xlfn.XLOOKUP($A1877,Results!$A$2:$A$2256,Results!Q$2:Q$2256,"")</f>
        <v>SINGLE_MATCH</v>
      </c>
      <c r="AW1877" s="2" t="str">
        <f>_xlfn.XLOOKUP($A1877,Results!$A$2:$A$2256,Results!R$2:R$2256,"")</f>
        <v>0.8157305915042024</v>
      </c>
      <c r="AX1877" s="2">
        <f>_xlfn.XLOOKUP($A1877,Results!$A$2:$A$2256,Results!S$2:S$2256,"")</f>
        <v>100</v>
      </c>
      <c r="AY1877" s="2">
        <f>_xlfn.XLOOKUP($A1877,Results!$A$2:$A$2256,Results!T$2:T$2256,"")</f>
        <v>100</v>
      </c>
      <c r="AZ1877" s="2">
        <f>_xlfn.XLOOKUP($A1877,Results!$A$2:$A$2256,Results!U$2:U$2256,"")</f>
        <v>100</v>
      </c>
      <c r="BA1877" s="2" t="str">
        <f>_xlfn.XLOOKUP($A1877,Results!$A$2:$A$2256,Results!V$2:V$2256,"")</f>
        <v>3M</v>
      </c>
      <c r="BB1877" s="2">
        <f>_xlfn.XLOOKUP($A1877,Results!$A$2:$A$2256,Results!W$2:W$2256,"")</f>
        <v>84</v>
      </c>
      <c r="BC1877" s="2">
        <f>_xlfn.XLOOKUP($A1877,Results!$A$2:$A$2256,Results!X$2:X$2256,"")</f>
        <v>31201500</v>
      </c>
      <c r="BD1877" s="2">
        <f>_xlfn.XLOOKUP($A1877,Results!$A$2:$A$2256,Results!Y$2:Y$2256,"")</f>
        <v>84</v>
      </c>
      <c r="BE1877" s="2" t="b">
        <f>_xlfn.XLOOKUP($A1877,Results!$A$2:$A$2256,Results!Z$2:Z$2256,"")</f>
        <v>1</v>
      </c>
    </row>
    <row r="1878" spans="1:57" ht="38.25" customHeight="1" x14ac:dyDescent="0.3">
      <c r="A1878">
        <v>907555</v>
      </c>
      <c r="B1878">
        <v>281929</v>
      </c>
      <c r="C1878" t="s">
        <v>36</v>
      </c>
      <c r="D1878">
        <v>9341355100</v>
      </c>
      <c r="E1878" s="2" t="str">
        <f>VLOOKUP(F1878,'RPA Vendor Data '!F$1:$G$2418,2)</f>
        <v>GRAYBAR ELECTRIC CO. INC.</v>
      </c>
      <c r="F1878" s="2">
        <v>11471</v>
      </c>
      <c r="G1878" s="2">
        <v>13</v>
      </c>
      <c r="H1878" t="s">
        <v>5828</v>
      </c>
      <c r="I1878">
        <v>4</v>
      </c>
      <c r="J1878">
        <v>1</v>
      </c>
      <c r="K1878" t="s">
        <v>39</v>
      </c>
      <c r="L1878">
        <v>50.62</v>
      </c>
      <c r="M1878" s="2" t="s">
        <v>567</v>
      </c>
      <c r="N1878" s="9" t="s">
        <v>5829</v>
      </c>
      <c r="O1878" t="s">
        <v>36</v>
      </c>
      <c r="P1878" t="s">
        <v>5830</v>
      </c>
      <c r="Q1878" t="s">
        <v>36</v>
      </c>
      <c r="R1878">
        <v>202.48</v>
      </c>
      <c r="S1878" s="1">
        <v>45744.812934224537</v>
      </c>
      <c r="T1878" t="s">
        <v>42</v>
      </c>
      <c r="U1878" s="1">
        <v>45744.592361111107</v>
      </c>
      <c r="V1878" t="s">
        <v>43</v>
      </c>
      <c r="W1878" t="s">
        <v>36</v>
      </c>
      <c r="X1878">
        <v>0</v>
      </c>
      <c r="Y1878">
        <v>201</v>
      </c>
      <c r="Z1878" t="s">
        <v>36</v>
      </c>
      <c r="AA1878" t="s">
        <v>36</v>
      </c>
      <c r="AB1878" t="s">
        <v>36</v>
      </c>
      <c r="AC1878" t="s">
        <v>567</v>
      </c>
      <c r="AD1878" t="s">
        <v>567</v>
      </c>
      <c r="AE1878" t="s">
        <v>45</v>
      </c>
      <c r="AG1878" s="18" t="s">
        <v>5831</v>
      </c>
      <c r="AH1878" s="18"/>
      <c r="AI1878" s="2" t="s">
        <v>48</v>
      </c>
      <c r="AJ1878" s="2" t="e">
        <f>VLOOKUP(A1878,'Classification Test Result'!$A$2:$D$2428,4,FALSE)</f>
        <v>#N/A</v>
      </c>
      <c r="AL1878" s="2">
        <f>_xlfn.XLOOKUP($A1878,Results!$A$2:$A$2256,Results!G$2:G$2256,"")</f>
        <v>342152</v>
      </c>
      <c r="AM1878" s="2" t="str">
        <f>_xlfn.XLOOKUP($A1878,Results!$A$2:$A$2256,Results!H$2:H$2256,"")</f>
        <v>1602R</v>
      </c>
      <c r="AN1878" s="2" t="str">
        <f>_xlfn.XLOOKUP($A1878,Results!$A$2:$A$2256,Results!I$2:I$2256,"")</f>
        <v>3M</v>
      </c>
      <c r="AO1878" s="2" t="str">
        <f>_xlfn.XLOOKUP($A1878,Results!$A$2:$A$2256,Results!J$2:J$2256,"")</f>
        <v>051128603680</v>
      </c>
      <c r="AP1878" s="2">
        <f>_xlfn.XLOOKUP($A1878,Results!$A$2:$A$2256,Results!K$2:K$2256,"")</f>
        <v>31211704</v>
      </c>
      <c r="AQ1878" s="2" t="str">
        <f>_xlfn.XLOOKUP($A1878,Results!$A$2:$A$2256,Results!L$2:L$2256,"")</f>
        <v>AK10001768</v>
      </c>
      <c r="AR1878" s="2">
        <f>_xlfn.XLOOKUP($A1878,Results!$A$2:$A$2256,Results!M$2:M$2256,"")</f>
        <v>685019</v>
      </c>
      <c r="AS1878" s="2" t="str">
        <f>_xlfn.XLOOKUP($A1878,Results!$A$2:$A$2256,Results!N$2:N$2256,"")</f>
        <v>3M 1602-R 16OZ RED ELEC INSG SEALER</v>
      </c>
      <c r="AT1878" s="2" t="str">
        <f>_xlfn.XLOOKUP($A1878,Results!$A$2:$A$2256,Results!O$2:O$2256,"")</f>
        <v>3M</v>
      </c>
      <c r="AU1878" s="2" t="str">
        <f>_xlfn.XLOOKUP($A1878,Results!$A$2:$A$2256,Results!P$2:P$2256,"")</f>
        <v>3M</v>
      </c>
      <c r="AV1878" s="2" t="str">
        <f>_xlfn.XLOOKUP($A1878,Results!$A$2:$A$2256,Results!Q$2:Q$2256,"")</f>
        <v>SINGLE_MATCH</v>
      </c>
      <c r="AW1878" s="2" t="str">
        <f>_xlfn.XLOOKUP($A1878,Results!$A$2:$A$2256,Results!R$2:R$2256,"")</f>
        <v>0.8754113437861171</v>
      </c>
      <c r="AX1878" s="2">
        <f>_xlfn.XLOOKUP($A1878,Results!$A$2:$A$2256,Results!S$2:S$2256,"")</f>
        <v>100</v>
      </c>
      <c r="AY1878" s="2">
        <f>_xlfn.XLOOKUP($A1878,Results!$A$2:$A$2256,Results!T$2:T$2256,"")</f>
        <v>100</v>
      </c>
      <c r="AZ1878" s="2">
        <f>_xlfn.XLOOKUP($A1878,Results!$A$2:$A$2256,Results!U$2:U$2256,"")</f>
        <v>100</v>
      </c>
      <c r="BA1878" s="2" t="str">
        <f>_xlfn.XLOOKUP($A1878,Results!$A$2:$A$2256,Results!V$2:V$2256,"")</f>
        <v>3M</v>
      </c>
      <c r="BB1878" s="2">
        <f>_xlfn.XLOOKUP($A1878,Results!$A$2:$A$2256,Results!W$2:W$2256,"")</f>
        <v>89</v>
      </c>
      <c r="BC1878" s="2">
        <f>_xlfn.XLOOKUP($A1878,Results!$A$2:$A$2256,Results!X$2:X$2256,"")</f>
        <v>0</v>
      </c>
      <c r="BD1878" s="2">
        <f>_xlfn.XLOOKUP($A1878,Results!$A$2:$A$2256,Results!Y$2:Y$2256,"")</f>
        <v>0</v>
      </c>
      <c r="BE1878" s="2" t="b">
        <f>_xlfn.XLOOKUP($A1878,Results!$A$2:$A$2256,Results!Z$2:Z$2256,"")</f>
        <v>1</v>
      </c>
    </row>
    <row r="1879" spans="1:57" ht="38.25" customHeight="1" x14ac:dyDescent="0.3">
      <c r="A1879">
        <v>907556</v>
      </c>
      <c r="B1879">
        <v>281514</v>
      </c>
      <c r="C1879" t="s">
        <v>36</v>
      </c>
      <c r="D1879" t="s">
        <v>5834</v>
      </c>
      <c r="E1879" s="2" t="str">
        <f>VLOOKUP(F1879,'RPA Vendor Data '!F$1:$G$2418,2)</f>
        <v>REXEL USA, INC.</v>
      </c>
      <c r="F1879" s="2">
        <v>12873</v>
      </c>
      <c r="G1879" s="2">
        <v>1</v>
      </c>
      <c r="H1879" t="s">
        <v>5835</v>
      </c>
      <c r="I1879">
        <v>1</v>
      </c>
      <c r="J1879" t="s">
        <v>65</v>
      </c>
      <c r="K1879" t="s">
        <v>39</v>
      </c>
      <c r="L1879">
        <v>6.1139999999999999</v>
      </c>
      <c r="M1879" s="2" t="s">
        <v>567</v>
      </c>
      <c r="N1879" s="9" t="s">
        <v>5836</v>
      </c>
      <c r="O1879">
        <v>30035</v>
      </c>
      <c r="P1879" t="s">
        <v>5837</v>
      </c>
      <c r="Q1879">
        <v>7000133654</v>
      </c>
      <c r="R1879">
        <v>6.11</v>
      </c>
      <c r="S1879" s="1">
        <v>45744.396145486113</v>
      </c>
      <c r="T1879" t="s">
        <v>42</v>
      </c>
      <c r="U1879" s="1">
        <v>45744.1875</v>
      </c>
      <c r="V1879" t="s">
        <v>43</v>
      </c>
      <c r="W1879" t="s">
        <v>36</v>
      </c>
      <c r="X1879">
        <v>0</v>
      </c>
      <c r="Y1879">
        <v>201</v>
      </c>
      <c r="Z1879" t="s">
        <v>36</v>
      </c>
      <c r="AA1879" t="s">
        <v>36</v>
      </c>
      <c r="AB1879" t="s">
        <v>36</v>
      </c>
      <c r="AC1879" t="s">
        <v>567</v>
      </c>
      <c r="AD1879" t="s">
        <v>567</v>
      </c>
      <c r="AE1879" t="s">
        <v>45</v>
      </c>
      <c r="AG1879" s="18" t="s">
        <v>5838</v>
      </c>
      <c r="AH1879" s="18"/>
      <c r="AI1879" s="2" t="s">
        <v>48</v>
      </c>
      <c r="AJ1879" s="2" t="e">
        <f>VLOOKUP(A1879,'Classification Test Result'!$A$2:$D$2428,4,FALSE)</f>
        <v>#N/A</v>
      </c>
      <c r="AL1879" s="2">
        <f>_xlfn.XLOOKUP($A1879,Results!$A$2:$A$2256,Results!G$2:G$2256,"")</f>
        <v>342425</v>
      </c>
      <c r="AM1879" s="2" t="str">
        <f>_xlfn.XLOOKUP($A1879,Results!$A$2:$A$2256,Results!H$2:H$2256,"")</f>
        <v>BSV10Q</v>
      </c>
      <c r="AN1879" s="2" t="str">
        <f>_xlfn.XLOOKUP($A1879,Results!$A$2:$A$2256,Results!I$2:I$2256,"")</f>
        <v>3M</v>
      </c>
      <c r="AO1879" s="2" t="str">
        <f>_xlfn.XLOOKUP($A1879,Results!$A$2:$A$2256,Results!J$2:J$2256,"")</f>
        <v>051128599969</v>
      </c>
      <c r="AP1879" s="2">
        <f>_xlfn.XLOOKUP($A1879,Results!$A$2:$A$2256,Results!K$2:K$2256,"")</f>
        <v>39121449</v>
      </c>
      <c r="AQ1879" s="2" t="str">
        <f>_xlfn.XLOOKUP($A1879,Results!$A$2:$A$2256,Results!L$2:L$2256,"")</f>
        <v>AK10005516</v>
      </c>
      <c r="AR1879" s="2">
        <f>_xlfn.XLOOKUP($A1879,Results!$A$2:$A$2256,Results!M$2:M$2256,"")</f>
        <v>608306</v>
      </c>
      <c r="AS1879" s="2" t="str">
        <f>_xlfn.XLOOKUP($A1879,Results!$A$2:$A$2256,Results!N$2:N$2256,"")</f>
        <v>3M BSV10Q 12-10AWG VIN INSD CONN</v>
      </c>
      <c r="AT1879" s="2" t="str">
        <f>_xlfn.XLOOKUP($A1879,Results!$A$2:$A$2256,Results!O$2:O$2256,"")</f>
        <v>3M</v>
      </c>
      <c r="AU1879" s="2" t="str">
        <f>_xlfn.XLOOKUP($A1879,Results!$A$2:$A$2256,Results!P$2:P$2256,"")</f>
        <v>3M</v>
      </c>
      <c r="AV1879" s="2" t="str">
        <f>_xlfn.XLOOKUP($A1879,Results!$A$2:$A$2256,Results!Q$2:Q$2256,"")</f>
        <v>SINGLE_MATCH</v>
      </c>
      <c r="AW1879" s="2" t="str">
        <f>_xlfn.XLOOKUP($A1879,Results!$A$2:$A$2256,Results!R$2:R$2256,"")</f>
        <v>0.7716318074197575</v>
      </c>
      <c r="AX1879" s="2">
        <f>_xlfn.XLOOKUP($A1879,Results!$A$2:$A$2256,Results!S$2:S$2256,"")</f>
        <v>100</v>
      </c>
      <c r="AY1879" s="2">
        <f>_xlfn.XLOOKUP($A1879,Results!$A$2:$A$2256,Results!T$2:T$2256,"")</f>
        <v>100</v>
      </c>
      <c r="AZ1879" s="2">
        <f>_xlfn.XLOOKUP($A1879,Results!$A$2:$A$2256,Results!U$2:U$2256,"")</f>
        <v>100</v>
      </c>
      <c r="BA1879" s="2" t="str">
        <f>_xlfn.XLOOKUP($A1879,Results!$A$2:$A$2256,Results!V$2:V$2256,"")</f>
        <v>3M</v>
      </c>
      <c r="BB1879" s="2">
        <f>_xlfn.XLOOKUP($A1879,Results!$A$2:$A$2256,Results!W$2:W$2256,"")</f>
        <v>82</v>
      </c>
      <c r="BC1879" s="2">
        <f>_xlfn.XLOOKUP($A1879,Results!$A$2:$A$2256,Results!X$2:X$2256,"")</f>
        <v>39121400</v>
      </c>
      <c r="BD1879" s="2">
        <f>_xlfn.XLOOKUP($A1879,Results!$A$2:$A$2256,Results!Y$2:Y$2256,"")</f>
        <v>82</v>
      </c>
      <c r="BE1879" s="2" t="b">
        <f>_xlfn.XLOOKUP($A1879,Results!$A$2:$A$2256,Results!Z$2:Z$2256,"")</f>
        <v>1</v>
      </c>
    </row>
    <row r="1880" spans="1:57" ht="38.25" customHeight="1" x14ac:dyDescent="0.3">
      <c r="A1880">
        <v>907557</v>
      </c>
      <c r="B1880">
        <v>281513</v>
      </c>
      <c r="C1880" t="s">
        <v>36</v>
      </c>
      <c r="D1880" t="s">
        <v>1095</v>
      </c>
      <c r="E1880" s="2" t="str">
        <f>VLOOKUP(F1880,'RPA Vendor Data '!F$1:$G$2418,2)</f>
        <v>REXEL USA, INC.</v>
      </c>
      <c r="F1880" s="2">
        <v>12873</v>
      </c>
      <c r="G1880" s="2">
        <v>5</v>
      </c>
      <c r="H1880" t="s">
        <v>5840</v>
      </c>
      <c r="I1880">
        <v>2</v>
      </c>
      <c r="J1880" t="s">
        <v>65</v>
      </c>
      <c r="K1880" t="s">
        <v>39</v>
      </c>
      <c r="L1880">
        <v>10.994</v>
      </c>
      <c r="M1880" s="2" t="s">
        <v>567</v>
      </c>
      <c r="N1880" s="9" t="s">
        <v>5841</v>
      </c>
      <c r="O1880">
        <v>67911</v>
      </c>
      <c r="P1880" t="s">
        <v>36</v>
      </c>
      <c r="Q1880">
        <v>7000006092</v>
      </c>
      <c r="R1880">
        <v>21.99</v>
      </c>
      <c r="S1880" s="1">
        <v>45744.396179317133</v>
      </c>
      <c r="T1880" t="s">
        <v>42</v>
      </c>
      <c r="U1880" s="1">
        <v>45744.1875</v>
      </c>
      <c r="V1880" t="s">
        <v>43</v>
      </c>
      <c r="W1880" t="s">
        <v>36</v>
      </c>
      <c r="X1880">
        <v>0</v>
      </c>
      <c r="Y1880">
        <v>201</v>
      </c>
      <c r="Z1880" t="s">
        <v>36</v>
      </c>
      <c r="AA1880" t="s">
        <v>36</v>
      </c>
      <c r="AB1880" t="s">
        <v>36</v>
      </c>
      <c r="AC1880" t="s">
        <v>567</v>
      </c>
      <c r="AD1880" t="s">
        <v>567</v>
      </c>
      <c r="AE1880" t="s">
        <v>45</v>
      </c>
      <c r="AG1880" s="18" t="s">
        <v>5842</v>
      </c>
      <c r="AH1880" s="18"/>
      <c r="AI1880" s="2" t="s">
        <v>48</v>
      </c>
      <c r="AJ1880" s="2" t="e">
        <f>VLOOKUP(A1880,'Classification Test Result'!$A$2:$D$2428,4,FALSE)</f>
        <v>#N/A</v>
      </c>
      <c r="AL1880" s="2">
        <f>_xlfn.XLOOKUP($A1880,Results!$A$2:$A$2256,Results!G$2:G$2256,"")</f>
        <v>340631</v>
      </c>
      <c r="AM1880" s="2" t="str">
        <f>_xlfn.XLOOKUP($A1880,Results!$A$2:$A$2256,Results!H$2:H$2256,"")</f>
        <v>88SUPER34X66FT</v>
      </c>
      <c r="AN1880" s="2" t="str">
        <f>_xlfn.XLOOKUP($A1880,Results!$A$2:$A$2256,Results!I$2:I$2256,"")</f>
        <v>3M</v>
      </c>
      <c r="AO1880" s="2" t="str">
        <f>_xlfn.XLOOKUP($A1880,Results!$A$2:$A$2256,Results!J$2:J$2256,"")</f>
        <v>054007061434</v>
      </c>
      <c r="AP1880" s="2">
        <f>_xlfn.XLOOKUP($A1880,Results!$A$2:$A$2256,Results!K$2:K$2256,"")</f>
        <v>31201502</v>
      </c>
      <c r="AQ1880" s="2" t="str">
        <f>_xlfn.XLOOKUP($A1880,Results!$A$2:$A$2256,Results!L$2:L$2256,"")</f>
        <v>AK10005311</v>
      </c>
      <c r="AR1880" s="2">
        <f>_xlfn.XLOOKUP($A1880,Results!$A$2:$A$2256,Results!M$2:M$2256,"")</f>
        <v>487225</v>
      </c>
      <c r="AS1880" s="2" t="str">
        <f>_xlfn.XLOOKUP($A1880,Results!$A$2:$A$2256,Results!N$2:N$2256,"")</f>
        <v>3M 88-3/4X66FT ELECT TAPE</v>
      </c>
      <c r="AT1880" s="2" t="str">
        <f>_xlfn.XLOOKUP($A1880,Results!$A$2:$A$2256,Results!O$2:O$2256,"")</f>
        <v>3M</v>
      </c>
      <c r="AU1880" s="2" t="str">
        <f>_xlfn.XLOOKUP($A1880,Results!$A$2:$A$2256,Results!P$2:P$2256,"")</f>
        <v>3M</v>
      </c>
      <c r="AV1880" s="2" t="str">
        <f>_xlfn.XLOOKUP($A1880,Results!$A$2:$A$2256,Results!Q$2:Q$2256,"")</f>
        <v>SINGLE_MATCH</v>
      </c>
      <c r="AW1880" s="2" t="str">
        <f>_xlfn.XLOOKUP($A1880,Results!$A$2:$A$2256,Results!R$2:R$2256,"")</f>
        <v>0.8410639937774329</v>
      </c>
      <c r="AX1880" s="2">
        <f>_xlfn.XLOOKUP($A1880,Results!$A$2:$A$2256,Results!S$2:S$2256,"")</f>
        <v>100</v>
      </c>
      <c r="AY1880" s="2">
        <f>_xlfn.XLOOKUP($A1880,Results!$A$2:$A$2256,Results!T$2:T$2256,"")</f>
        <v>100</v>
      </c>
      <c r="AZ1880" s="2">
        <f>_xlfn.XLOOKUP($A1880,Results!$A$2:$A$2256,Results!U$2:U$2256,"")</f>
        <v>100</v>
      </c>
      <c r="BA1880" s="2" t="str">
        <f>_xlfn.XLOOKUP($A1880,Results!$A$2:$A$2256,Results!V$2:V$2256,"")</f>
        <v>3M</v>
      </c>
      <c r="BB1880" s="2">
        <f>_xlfn.XLOOKUP($A1880,Results!$A$2:$A$2256,Results!W$2:W$2256,"")</f>
        <v>86</v>
      </c>
      <c r="BC1880" s="2">
        <f>_xlfn.XLOOKUP($A1880,Results!$A$2:$A$2256,Results!X$2:X$2256,"")</f>
        <v>31201502</v>
      </c>
      <c r="BD1880" s="2">
        <f>_xlfn.XLOOKUP($A1880,Results!$A$2:$A$2256,Results!Y$2:Y$2256,"")</f>
        <v>86</v>
      </c>
      <c r="BE1880" s="2" t="b">
        <f>_xlfn.XLOOKUP($A1880,Results!$A$2:$A$2256,Results!Z$2:Z$2256,"")</f>
        <v>1</v>
      </c>
    </row>
    <row r="1881" spans="1:57" ht="38.25" customHeight="1" x14ac:dyDescent="0.3">
      <c r="A1881">
        <v>907558</v>
      </c>
      <c r="B1881">
        <v>281411</v>
      </c>
      <c r="C1881" t="s">
        <v>36</v>
      </c>
      <c r="D1881" t="s">
        <v>4120</v>
      </c>
      <c r="E1881" s="2" t="str">
        <f>VLOOKUP(F1881,'RPA Vendor Data '!F$1:$G$2418,2)</f>
        <v>REXEL USA, INC.</v>
      </c>
      <c r="F1881" s="2">
        <v>12873</v>
      </c>
      <c r="G1881" s="2">
        <v>3</v>
      </c>
      <c r="H1881" t="s">
        <v>5846</v>
      </c>
      <c r="I1881">
        <v>14</v>
      </c>
      <c r="J1881" t="s">
        <v>65</v>
      </c>
      <c r="K1881" t="s">
        <v>39</v>
      </c>
      <c r="L1881">
        <v>26.623999999999999</v>
      </c>
      <c r="M1881" s="2" t="s">
        <v>567</v>
      </c>
      <c r="N1881" s="9" t="s">
        <v>5847</v>
      </c>
      <c r="O1881">
        <v>85726</v>
      </c>
      <c r="P1881" t="s">
        <v>5848</v>
      </c>
      <c r="Q1881">
        <v>5400734457</v>
      </c>
      <c r="R1881">
        <v>372.74</v>
      </c>
      <c r="S1881" s="1">
        <v>45744.271793136577</v>
      </c>
      <c r="T1881" t="s">
        <v>42</v>
      </c>
      <c r="U1881" s="1">
        <v>45744.058333333327</v>
      </c>
      <c r="V1881" t="s">
        <v>43</v>
      </c>
      <c r="W1881" t="s">
        <v>36</v>
      </c>
      <c r="X1881">
        <v>0</v>
      </c>
      <c r="Y1881">
        <v>0</v>
      </c>
      <c r="Z1881">
        <v>26.623999999999999</v>
      </c>
      <c r="AA1881" t="s">
        <v>36</v>
      </c>
      <c r="AB1881">
        <v>195</v>
      </c>
      <c r="AC1881" t="s">
        <v>567</v>
      </c>
      <c r="AD1881" t="s">
        <v>567</v>
      </c>
      <c r="AE1881" t="s">
        <v>45</v>
      </c>
      <c r="AG1881" s="18" t="s">
        <v>5849</v>
      </c>
      <c r="AH1881" s="18"/>
      <c r="AI1881" s="2" t="s">
        <v>48</v>
      </c>
      <c r="AJ1881" s="2" t="e">
        <f>VLOOKUP(A1881,'Classification Test Result'!$A$2:$D$2428,4,FALSE)</f>
        <v>#N/A</v>
      </c>
      <c r="AL1881" s="2">
        <f>_xlfn.XLOOKUP($A1881,Results!$A$2:$A$2256,Results!G$2:G$2256,"")</f>
        <v>341912</v>
      </c>
      <c r="AM1881" s="2">
        <f>_xlfn.XLOOKUP($A1881,Results!$A$2:$A$2256,Results!H$2:H$2256,"")</f>
        <v>84269</v>
      </c>
      <c r="AN1881" s="2" t="str">
        <f>_xlfn.XLOOKUP($A1881,Results!$A$2:$A$2256,Results!I$2:I$2256,"")</f>
        <v>3M</v>
      </c>
      <c r="AO1881" s="2" t="str">
        <f>_xlfn.XLOOKUP($A1881,Results!$A$2:$A$2256,Results!J$2:J$2256,"")</f>
        <v>054007344575</v>
      </c>
      <c r="AP1881" s="2">
        <f>_xlfn.XLOOKUP($A1881,Results!$A$2:$A$2256,Results!K$2:K$2256,"")</f>
        <v>39121718</v>
      </c>
      <c r="AQ1881" s="2" t="str">
        <f>_xlfn.XLOOKUP($A1881,Results!$A$2:$A$2256,Results!L$2:L$2256,"")</f>
        <v>AK10005091</v>
      </c>
      <c r="AR1881" s="2">
        <f>_xlfn.XLOOKUP($A1881,Results!$A$2:$A$2256,Results!M$2:M$2256,"")</f>
        <v>1014771</v>
      </c>
      <c r="AS1881" s="2" t="str">
        <f>_xlfn.XLOOKUP($A1881,Results!$A$2:$A$2256,Results!N$2:N$2256,"")</f>
        <v>3M 8426-9 2/0-250M 600V SPLICE CVR</v>
      </c>
      <c r="AT1881" s="2" t="str">
        <f>_xlfn.XLOOKUP($A1881,Results!$A$2:$A$2256,Results!O$2:O$2256,"")</f>
        <v>3M</v>
      </c>
      <c r="AU1881" s="2" t="str">
        <f>_xlfn.XLOOKUP($A1881,Results!$A$2:$A$2256,Results!P$2:P$2256,"")</f>
        <v>3M</v>
      </c>
      <c r="AV1881" s="2" t="str">
        <f>_xlfn.XLOOKUP($A1881,Results!$A$2:$A$2256,Results!Q$2:Q$2256,"")</f>
        <v>SINGLE_MATCH</v>
      </c>
      <c r="AW1881" s="2" t="str">
        <f>_xlfn.XLOOKUP($A1881,Results!$A$2:$A$2256,Results!R$2:R$2256,"")</f>
        <v>0.7648454423911177</v>
      </c>
      <c r="AX1881" s="2">
        <f>_xlfn.XLOOKUP($A1881,Results!$A$2:$A$2256,Results!S$2:S$2256,"")</f>
        <v>100</v>
      </c>
      <c r="AY1881" s="2">
        <f>_xlfn.XLOOKUP($A1881,Results!$A$2:$A$2256,Results!T$2:T$2256,"")</f>
        <v>100</v>
      </c>
      <c r="AZ1881" s="2">
        <f>_xlfn.XLOOKUP($A1881,Results!$A$2:$A$2256,Results!U$2:U$2256,"")</f>
        <v>100</v>
      </c>
      <c r="BA1881" s="2" t="str">
        <f>_xlfn.XLOOKUP($A1881,Results!$A$2:$A$2256,Results!V$2:V$2256,"")</f>
        <v>3M</v>
      </c>
      <c r="BB1881" s="2">
        <f>_xlfn.XLOOKUP($A1881,Results!$A$2:$A$2256,Results!W$2:W$2256,"")</f>
        <v>86</v>
      </c>
      <c r="BC1881" s="2">
        <f>_xlfn.XLOOKUP($A1881,Results!$A$2:$A$2256,Results!X$2:X$2256,"")</f>
        <v>39120000</v>
      </c>
      <c r="BD1881" s="2">
        <f>_xlfn.XLOOKUP($A1881,Results!$A$2:$A$2256,Results!Y$2:Y$2256,"")</f>
        <v>70</v>
      </c>
      <c r="BE1881" s="2" t="b">
        <f>_xlfn.XLOOKUP($A1881,Results!$A$2:$A$2256,Results!Z$2:Z$2256,"")</f>
        <v>1</v>
      </c>
    </row>
    <row r="1882" spans="1:57" ht="38.25" customHeight="1" x14ac:dyDescent="0.3">
      <c r="A1882">
        <v>907559</v>
      </c>
      <c r="B1882">
        <v>281321</v>
      </c>
      <c r="C1882" t="s">
        <v>36</v>
      </c>
      <c r="D1882" t="s">
        <v>4350</v>
      </c>
      <c r="E1882" s="2" t="str">
        <f>VLOOKUP(F1882,'RPA Vendor Data '!F$1:$G$2418,2)</f>
        <v>VIKING ELECTRIC</v>
      </c>
      <c r="F1882" s="2">
        <v>13536</v>
      </c>
      <c r="G1882" s="2">
        <v>1</v>
      </c>
      <c r="H1882" t="s">
        <v>5851</v>
      </c>
      <c r="I1882">
        <v>10</v>
      </c>
      <c r="J1882" t="s">
        <v>65</v>
      </c>
      <c r="K1882" t="s">
        <v>39</v>
      </c>
      <c r="L1882">
        <v>6.44</v>
      </c>
      <c r="M1882" s="2" t="s">
        <v>567</v>
      </c>
      <c r="N1882" s="9" t="s">
        <v>5852</v>
      </c>
      <c r="O1882" t="s">
        <v>36</v>
      </c>
      <c r="P1882" t="s">
        <v>5853</v>
      </c>
      <c r="Q1882" t="s">
        <v>36</v>
      </c>
      <c r="R1882">
        <v>64.400000000000006</v>
      </c>
      <c r="S1882" s="1">
        <v>45744.188859062502</v>
      </c>
      <c r="T1882" t="s">
        <v>42</v>
      </c>
      <c r="U1882" s="1">
        <v>45743.967361111107</v>
      </c>
      <c r="V1882" t="s">
        <v>43</v>
      </c>
      <c r="W1882" t="s">
        <v>36</v>
      </c>
      <c r="X1882">
        <v>0</v>
      </c>
      <c r="Y1882">
        <v>0</v>
      </c>
      <c r="Z1882">
        <v>6.44</v>
      </c>
      <c r="AA1882" t="s">
        <v>36</v>
      </c>
      <c r="AB1882">
        <v>136</v>
      </c>
      <c r="AC1882" t="s">
        <v>567</v>
      </c>
      <c r="AD1882" t="s">
        <v>567</v>
      </c>
      <c r="AE1882" t="s">
        <v>45</v>
      </c>
      <c r="AG1882" s="18" t="s">
        <v>5854</v>
      </c>
      <c r="AH1882" s="18"/>
      <c r="AI1882" s="2" t="s">
        <v>48</v>
      </c>
      <c r="AJ1882" s="2" t="e">
        <f>VLOOKUP(A1882,'Classification Test Result'!$A$2:$D$2428,4,FALSE)</f>
        <v>#N/A</v>
      </c>
      <c r="AL1882" s="2">
        <f>_xlfn.XLOOKUP($A1882,Results!$A$2:$A$2256,Results!G$2:G$2256,"")</f>
        <v>0</v>
      </c>
      <c r="AM1882" s="2">
        <f>_xlfn.XLOOKUP($A1882,Results!$A$2:$A$2256,Results!H$2:H$2256,"")</f>
        <v>0</v>
      </c>
      <c r="AN1882" s="2">
        <f>_xlfn.XLOOKUP($A1882,Results!$A$2:$A$2256,Results!I$2:I$2256,"")</f>
        <v>0</v>
      </c>
      <c r="AO1882" s="2">
        <f>_xlfn.XLOOKUP($A1882,Results!$A$2:$A$2256,Results!J$2:J$2256,"")</f>
        <v>0</v>
      </c>
      <c r="AP1882" s="2">
        <f>_xlfn.XLOOKUP($A1882,Results!$A$2:$A$2256,Results!K$2:K$2256,"")</f>
        <v>0</v>
      </c>
      <c r="AQ1882" s="2">
        <f>_xlfn.XLOOKUP($A1882,Results!$A$2:$A$2256,Results!L$2:L$2256,"")</f>
        <v>0</v>
      </c>
      <c r="AR1882" s="2">
        <f>_xlfn.XLOOKUP($A1882,Results!$A$2:$A$2256,Results!M$2:M$2256,"")</f>
        <v>0</v>
      </c>
      <c r="AS1882" s="2">
        <f>_xlfn.XLOOKUP($A1882,Results!$A$2:$A$2256,Results!N$2:N$2256,"")</f>
        <v>0</v>
      </c>
      <c r="AT1882" s="2" t="str">
        <f>_xlfn.XLOOKUP($A1882,Results!$A$2:$A$2256,Results!O$2:O$2256,"")</f>
        <v>3M</v>
      </c>
      <c r="AU1882" s="2" t="str">
        <f>_xlfn.XLOOKUP($A1882,Results!$A$2:$A$2256,Results!P$2:P$2256,"")</f>
        <v>3M</v>
      </c>
      <c r="AV1882" s="2" t="str">
        <f>_xlfn.XLOOKUP($A1882,Results!$A$2:$A$2256,Results!Q$2:Q$2256,"")</f>
        <v>SINGLE_MATCH</v>
      </c>
      <c r="AW1882" s="2">
        <f>_xlfn.XLOOKUP($A1882,Results!$A$2:$A$2256,Results!R$2:R$2256,"")</f>
        <v>0</v>
      </c>
      <c r="AX1882" s="2">
        <f>_xlfn.XLOOKUP($A1882,Results!$A$2:$A$2256,Results!S$2:S$2256,"")</f>
        <v>0</v>
      </c>
      <c r="AY1882" s="2">
        <f>_xlfn.XLOOKUP($A1882,Results!$A$2:$A$2256,Results!T$2:T$2256,"")</f>
        <v>60</v>
      </c>
      <c r="AZ1882" s="2">
        <f>_xlfn.XLOOKUP($A1882,Results!$A$2:$A$2256,Results!U$2:U$2256,"")</f>
        <v>0</v>
      </c>
      <c r="BA1882" s="2" t="str">
        <f>_xlfn.XLOOKUP($A1882,Results!$A$2:$A$2256,Results!V$2:V$2256,"")</f>
        <v>3M</v>
      </c>
      <c r="BB1882" s="2">
        <f>_xlfn.XLOOKUP($A1882,Results!$A$2:$A$2256,Results!W$2:W$2256,"")</f>
        <v>92</v>
      </c>
      <c r="BC1882" s="2">
        <f>_xlfn.XLOOKUP($A1882,Results!$A$2:$A$2256,Results!X$2:X$2256,"")</f>
        <v>31201500</v>
      </c>
      <c r="BD1882" s="2">
        <f>_xlfn.XLOOKUP($A1882,Results!$A$2:$A$2256,Results!Y$2:Y$2256,"")</f>
        <v>92</v>
      </c>
      <c r="BE1882" s="2" t="b">
        <f>_xlfn.XLOOKUP($A1882,Results!$A$2:$A$2256,Results!Z$2:Z$2256,"")</f>
        <v>1</v>
      </c>
    </row>
    <row r="1883" spans="1:57" ht="38.25" customHeight="1" x14ac:dyDescent="0.3">
      <c r="A1883">
        <v>907560</v>
      </c>
      <c r="B1883">
        <v>282001</v>
      </c>
      <c r="C1883" t="s">
        <v>36</v>
      </c>
      <c r="D1883" t="s">
        <v>2783</v>
      </c>
      <c r="E1883" s="2" t="str">
        <f>VLOOKUP(F1883,'RPA Vendor Data '!F$1:$G$2418,2)</f>
        <v>FROST ELECTRIC SUPPLY CO</v>
      </c>
      <c r="F1883" s="2">
        <v>11364</v>
      </c>
      <c r="G1883" s="2">
        <v>3</v>
      </c>
      <c r="H1883" t="s">
        <v>5855</v>
      </c>
      <c r="I1883">
        <v>4</v>
      </c>
      <c r="J1883" t="s">
        <v>65</v>
      </c>
      <c r="K1883" t="s">
        <v>39</v>
      </c>
      <c r="L1883">
        <v>9.26</v>
      </c>
      <c r="M1883" s="2" t="s">
        <v>567</v>
      </c>
      <c r="N1883" s="85" t="s">
        <v>5856</v>
      </c>
      <c r="O1883" t="s">
        <v>36</v>
      </c>
      <c r="P1883" t="s">
        <v>5817</v>
      </c>
      <c r="Q1883">
        <v>54007108283</v>
      </c>
      <c r="R1883">
        <v>37.04</v>
      </c>
      <c r="S1883" s="1">
        <v>45744.896693287039</v>
      </c>
      <c r="T1883" t="s">
        <v>42</v>
      </c>
      <c r="U1883" s="1">
        <v>45744.672222222223</v>
      </c>
      <c r="V1883" t="s">
        <v>43</v>
      </c>
      <c r="W1883" t="s">
        <v>36</v>
      </c>
      <c r="X1883">
        <v>0</v>
      </c>
      <c r="Y1883" t="s">
        <v>158</v>
      </c>
      <c r="Z1883">
        <v>9.26</v>
      </c>
      <c r="AA1883">
        <v>9.26</v>
      </c>
      <c r="AB1883">
        <v>193</v>
      </c>
      <c r="AC1883" t="s">
        <v>567</v>
      </c>
      <c r="AD1883" t="s">
        <v>567</v>
      </c>
      <c r="AE1883" t="s">
        <v>45</v>
      </c>
      <c r="AG1883" s="18" t="s">
        <v>5857</v>
      </c>
      <c r="AH1883" s="18"/>
      <c r="AI1883" s="2" t="s">
        <v>48</v>
      </c>
      <c r="AJ1883" s="2" t="e">
        <f>VLOOKUP(A1883,'Classification Test Result'!$A$2:$D$2428,4,FALSE)</f>
        <v>#N/A</v>
      </c>
      <c r="AL1883" s="2">
        <f>_xlfn.XLOOKUP($A1883,Results!$A$2:$A$2256,Results!G$2:G$2256,"")</f>
        <v>0</v>
      </c>
      <c r="AM1883" s="2">
        <f>_xlfn.XLOOKUP($A1883,Results!$A$2:$A$2256,Results!H$2:H$2256,"")</f>
        <v>0</v>
      </c>
      <c r="AN1883" s="2">
        <f>_xlfn.XLOOKUP($A1883,Results!$A$2:$A$2256,Results!I$2:I$2256,"")</f>
        <v>0</v>
      </c>
      <c r="AO1883" s="2">
        <f>_xlfn.XLOOKUP($A1883,Results!$A$2:$A$2256,Results!J$2:J$2256,"")</f>
        <v>0</v>
      </c>
      <c r="AP1883" s="2">
        <f>_xlfn.XLOOKUP($A1883,Results!$A$2:$A$2256,Results!K$2:K$2256,"")</f>
        <v>0</v>
      </c>
      <c r="AQ1883" s="2">
        <f>_xlfn.XLOOKUP($A1883,Results!$A$2:$A$2256,Results!L$2:L$2256,"")</f>
        <v>0</v>
      </c>
      <c r="AR1883" s="2">
        <f>_xlfn.XLOOKUP($A1883,Results!$A$2:$A$2256,Results!M$2:M$2256,"")</f>
        <v>0</v>
      </c>
      <c r="AS1883" s="2">
        <f>_xlfn.XLOOKUP($A1883,Results!$A$2:$A$2256,Results!N$2:N$2256,"")</f>
        <v>0</v>
      </c>
      <c r="AT1883" s="2" t="str">
        <f>_xlfn.XLOOKUP($A1883,Results!$A$2:$A$2256,Results!O$2:O$2256,"")</f>
        <v>3M</v>
      </c>
      <c r="AU1883" s="2" t="str">
        <f>_xlfn.XLOOKUP($A1883,Results!$A$2:$A$2256,Results!P$2:P$2256,"")</f>
        <v>3M</v>
      </c>
      <c r="AV1883" s="2" t="str">
        <f>_xlfn.XLOOKUP($A1883,Results!$A$2:$A$2256,Results!Q$2:Q$2256,"")</f>
        <v>SINGLE_MATCH</v>
      </c>
      <c r="AW1883" s="2">
        <f>_xlfn.XLOOKUP($A1883,Results!$A$2:$A$2256,Results!R$2:R$2256,"")</f>
        <v>0</v>
      </c>
      <c r="AX1883" s="2">
        <f>_xlfn.XLOOKUP($A1883,Results!$A$2:$A$2256,Results!S$2:S$2256,"")</f>
        <v>0</v>
      </c>
      <c r="AY1883" s="2">
        <f>_xlfn.XLOOKUP($A1883,Results!$A$2:$A$2256,Results!T$2:T$2256,"")</f>
        <v>60</v>
      </c>
      <c r="AZ1883" s="2">
        <f>_xlfn.XLOOKUP($A1883,Results!$A$2:$A$2256,Results!U$2:U$2256,"")</f>
        <v>0</v>
      </c>
      <c r="BA1883" s="2" t="str">
        <f>_xlfn.XLOOKUP($A1883,Results!$A$2:$A$2256,Results!V$2:V$2256,"")</f>
        <v>3M</v>
      </c>
      <c r="BB1883" s="2">
        <f>_xlfn.XLOOKUP($A1883,Results!$A$2:$A$2256,Results!W$2:W$2256,"")</f>
        <v>85</v>
      </c>
      <c r="BC1883" s="2">
        <f>_xlfn.XLOOKUP($A1883,Results!$A$2:$A$2256,Results!X$2:X$2256,"")</f>
        <v>31201500</v>
      </c>
      <c r="BD1883" s="2">
        <f>_xlfn.XLOOKUP($A1883,Results!$A$2:$A$2256,Results!Y$2:Y$2256,"")</f>
        <v>85</v>
      </c>
      <c r="BE1883" s="2" t="b">
        <f>_xlfn.XLOOKUP($A1883,Results!$A$2:$A$2256,Results!Z$2:Z$2256,"")</f>
        <v>1</v>
      </c>
    </row>
    <row r="1884" spans="1:57" ht="38.25" customHeight="1" x14ac:dyDescent="0.3">
      <c r="A1884">
        <v>907561</v>
      </c>
      <c r="B1884">
        <v>281313</v>
      </c>
      <c r="C1884" t="s">
        <v>36</v>
      </c>
      <c r="D1884" t="s">
        <v>193</v>
      </c>
      <c r="E1884" s="2" t="str">
        <f>VLOOKUP(F1884,'RPA Vendor Data '!F$1:$G$2418,2)</f>
        <v>VIKING ELECTRIC</v>
      </c>
      <c r="F1884" s="2">
        <v>13536</v>
      </c>
      <c r="G1884" s="2">
        <v>13</v>
      </c>
      <c r="H1884" t="s">
        <v>5858</v>
      </c>
      <c r="I1884">
        <v>3</v>
      </c>
      <c r="J1884" t="s">
        <v>65</v>
      </c>
      <c r="K1884" t="s">
        <v>39</v>
      </c>
      <c r="L1884">
        <v>6.44</v>
      </c>
      <c r="M1884" s="2" t="s">
        <v>567</v>
      </c>
      <c r="N1884" s="85" t="s">
        <v>5859</v>
      </c>
      <c r="O1884" t="s">
        <v>36</v>
      </c>
      <c r="P1884" t="s">
        <v>5860</v>
      </c>
      <c r="Q1884" t="s">
        <v>36</v>
      </c>
      <c r="R1884">
        <v>19.32</v>
      </c>
      <c r="S1884" s="1">
        <v>45744.189310416667</v>
      </c>
      <c r="T1884" t="s">
        <v>42</v>
      </c>
      <c r="U1884" s="1">
        <v>45743.965277777781</v>
      </c>
      <c r="V1884" t="s">
        <v>43</v>
      </c>
      <c r="W1884" t="s">
        <v>36</v>
      </c>
      <c r="X1884">
        <v>0</v>
      </c>
      <c r="Y1884" t="s">
        <v>158</v>
      </c>
      <c r="Z1884">
        <v>6.44</v>
      </c>
      <c r="AA1884">
        <v>6.44</v>
      </c>
      <c r="AB1884">
        <v>136</v>
      </c>
      <c r="AC1884" t="s">
        <v>567</v>
      </c>
      <c r="AD1884" t="s">
        <v>567</v>
      </c>
      <c r="AE1884" t="s">
        <v>45</v>
      </c>
      <c r="AF1884" s="44">
        <v>31201502</v>
      </c>
      <c r="AG1884" s="18" t="s">
        <v>5861</v>
      </c>
      <c r="AH1884" s="18"/>
      <c r="AI1884" s="2" t="s">
        <v>48</v>
      </c>
      <c r="AJ1884" s="2" t="e">
        <f>VLOOKUP(A1884,'Classification Test Result'!$A$2:$D$2428,4,FALSE)</f>
        <v>#N/A</v>
      </c>
      <c r="AL1884" s="2">
        <f>_xlfn.XLOOKUP($A1884,Results!$A$2:$A$2256,Results!G$2:G$2256,"")</f>
        <v>335763</v>
      </c>
      <c r="AM1884" s="2" t="str">
        <f>_xlfn.XLOOKUP($A1884,Results!$A$2:$A$2256,Results!H$2:H$2256,"")</f>
        <v>35RED34X66FT</v>
      </c>
      <c r="AN1884" s="2" t="str">
        <f>_xlfn.XLOOKUP($A1884,Results!$A$2:$A$2256,Results!I$2:I$2256,"")</f>
        <v>3M</v>
      </c>
      <c r="AO1884" s="2" t="str">
        <f>_xlfn.XLOOKUP($A1884,Results!$A$2:$A$2256,Results!J$2:J$2256,"")</f>
        <v>054007108108</v>
      </c>
      <c r="AP1884" s="2">
        <f>_xlfn.XLOOKUP($A1884,Results!$A$2:$A$2256,Results!K$2:K$2256,"")</f>
        <v>31201502</v>
      </c>
      <c r="AQ1884" s="2" t="str">
        <f>_xlfn.XLOOKUP($A1884,Results!$A$2:$A$2256,Results!L$2:L$2256,"")</f>
        <v>AK10002829</v>
      </c>
      <c r="AR1884" s="2">
        <f>_xlfn.XLOOKUP($A1884,Results!$A$2:$A$2256,Results!M$2:M$2256,"")</f>
        <v>484975</v>
      </c>
      <c r="AS1884" s="2" t="str">
        <f>_xlfn.XLOOKUP($A1884,Results!$A$2:$A$2256,Results!N$2:N$2256,"")</f>
        <v>3M 35-3/4X66FT-RD CODING TAPE</v>
      </c>
      <c r="AT1884" s="2" t="str">
        <f>_xlfn.XLOOKUP($A1884,Results!$A$2:$A$2256,Results!O$2:O$2256,"")</f>
        <v>3M</v>
      </c>
      <c r="AU1884" s="2" t="str">
        <f>_xlfn.XLOOKUP($A1884,Results!$A$2:$A$2256,Results!P$2:P$2256,"")</f>
        <v>3M</v>
      </c>
      <c r="AV1884" s="2" t="str">
        <f>_xlfn.XLOOKUP($A1884,Results!$A$2:$A$2256,Results!Q$2:Q$2256,"")</f>
        <v>SINGLE_MATCH</v>
      </c>
      <c r="AW1884" s="2" t="str">
        <f>_xlfn.XLOOKUP($A1884,Results!$A$2:$A$2256,Results!R$2:R$2256,"")</f>
        <v>0.9224658023642058</v>
      </c>
      <c r="AX1884" s="2">
        <f>_xlfn.XLOOKUP($A1884,Results!$A$2:$A$2256,Results!S$2:S$2256,"")</f>
        <v>100</v>
      </c>
      <c r="AY1884" s="2">
        <f>_xlfn.XLOOKUP($A1884,Results!$A$2:$A$2256,Results!T$2:T$2256,"")</f>
        <v>100</v>
      </c>
      <c r="AZ1884" s="2">
        <f>_xlfn.XLOOKUP($A1884,Results!$A$2:$A$2256,Results!U$2:U$2256,"")</f>
        <v>100</v>
      </c>
      <c r="BA1884" s="2" t="str">
        <f>_xlfn.XLOOKUP($A1884,Results!$A$2:$A$2256,Results!V$2:V$2256,"")</f>
        <v>3M</v>
      </c>
      <c r="BB1884" s="2">
        <f>_xlfn.XLOOKUP($A1884,Results!$A$2:$A$2256,Results!W$2:W$2256,"")</f>
        <v>93</v>
      </c>
      <c r="BC1884" s="2">
        <f>_xlfn.XLOOKUP($A1884,Results!$A$2:$A$2256,Results!X$2:X$2256,"")</f>
        <v>31201500</v>
      </c>
      <c r="BD1884" s="2">
        <f>_xlfn.XLOOKUP($A1884,Results!$A$2:$A$2256,Results!Y$2:Y$2256,"")</f>
        <v>93</v>
      </c>
      <c r="BE1884" s="2" t="b">
        <f>_xlfn.XLOOKUP($A1884,Results!$A$2:$A$2256,Results!Z$2:Z$2256,"")</f>
        <v>1</v>
      </c>
    </row>
    <row r="1885" spans="1:57" ht="38.25" customHeight="1" x14ac:dyDescent="0.3">
      <c r="A1885">
        <v>907562</v>
      </c>
      <c r="B1885">
        <v>281321</v>
      </c>
      <c r="C1885" t="s">
        <v>36</v>
      </c>
      <c r="D1885" t="s">
        <v>4350</v>
      </c>
      <c r="E1885" s="2" t="str">
        <f>VLOOKUP(F1885,'RPA Vendor Data '!F$1:$G$2418,2)</f>
        <v>VIKING ELECTRIC</v>
      </c>
      <c r="F1885" s="2">
        <v>13536</v>
      </c>
      <c r="G1885" s="2">
        <v>2</v>
      </c>
      <c r="H1885" t="s">
        <v>5864</v>
      </c>
      <c r="I1885">
        <v>10</v>
      </c>
      <c r="J1885" t="s">
        <v>65</v>
      </c>
      <c r="K1885" t="s">
        <v>39</v>
      </c>
      <c r="L1885">
        <v>6.44</v>
      </c>
      <c r="M1885" s="2" t="s">
        <v>567</v>
      </c>
      <c r="N1885" s="85" t="s">
        <v>5865</v>
      </c>
      <c r="O1885" t="s">
        <v>36</v>
      </c>
      <c r="P1885" t="s">
        <v>5866</v>
      </c>
      <c r="Q1885" t="s">
        <v>36</v>
      </c>
      <c r="R1885">
        <v>64.400000000000006</v>
      </c>
      <c r="S1885" s="1">
        <v>45744.188877858804</v>
      </c>
      <c r="T1885" t="s">
        <v>42</v>
      </c>
      <c r="U1885" s="1">
        <v>45743.967361111107</v>
      </c>
      <c r="V1885" t="s">
        <v>43</v>
      </c>
      <c r="W1885" t="s">
        <v>36</v>
      </c>
      <c r="X1885">
        <v>0</v>
      </c>
      <c r="Y1885">
        <v>0</v>
      </c>
      <c r="Z1885">
        <v>6.44</v>
      </c>
      <c r="AA1885" t="s">
        <v>36</v>
      </c>
      <c r="AB1885">
        <v>136</v>
      </c>
      <c r="AC1885" t="s">
        <v>567</v>
      </c>
      <c r="AD1885" t="s">
        <v>567</v>
      </c>
      <c r="AE1885" t="s">
        <v>45</v>
      </c>
      <c r="AF1885" s="44">
        <v>31201502</v>
      </c>
      <c r="AG1885" s="18" t="s">
        <v>5867</v>
      </c>
      <c r="AH1885" s="18"/>
      <c r="AI1885" s="2" t="s">
        <v>48</v>
      </c>
      <c r="AJ1885" s="2" t="e">
        <f>VLOOKUP(A1885,'Classification Test Result'!$A$2:$D$2428,4,FALSE)</f>
        <v>#N/A</v>
      </c>
      <c r="AL1885" s="2">
        <f>_xlfn.XLOOKUP($A1885,Results!$A$2:$A$2256,Results!G$2:G$2256,"")</f>
        <v>0</v>
      </c>
      <c r="AM1885" s="2">
        <f>_xlfn.XLOOKUP($A1885,Results!$A$2:$A$2256,Results!H$2:H$2256,"")</f>
        <v>0</v>
      </c>
      <c r="AN1885" s="2">
        <f>_xlfn.XLOOKUP($A1885,Results!$A$2:$A$2256,Results!I$2:I$2256,"")</f>
        <v>0</v>
      </c>
      <c r="AO1885" s="2">
        <f>_xlfn.XLOOKUP($A1885,Results!$A$2:$A$2256,Results!J$2:J$2256,"")</f>
        <v>0</v>
      </c>
      <c r="AP1885" s="2">
        <f>_xlfn.XLOOKUP($A1885,Results!$A$2:$A$2256,Results!K$2:K$2256,"")</f>
        <v>0</v>
      </c>
      <c r="AQ1885" s="2">
        <f>_xlfn.XLOOKUP($A1885,Results!$A$2:$A$2256,Results!L$2:L$2256,"")</f>
        <v>0</v>
      </c>
      <c r="AR1885" s="2">
        <f>_xlfn.XLOOKUP($A1885,Results!$A$2:$A$2256,Results!M$2:M$2256,"")</f>
        <v>0</v>
      </c>
      <c r="AS1885" s="2">
        <f>_xlfn.XLOOKUP($A1885,Results!$A$2:$A$2256,Results!N$2:N$2256,"")</f>
        <v>0</v>
      </c>
      <c r="AT1885" s="2" t="str">
        <f>_xlfn.XLOOKUP($A1885,Results!$A$2:$A$2256,Results!O$2:O$2256,"")</f>
        <v>3M</v>
      </c>
      <c r="AU1885" s="2" t="str">
        <f>_xlfn.XLOOKUP($A1885,Results!$A$2:$A$2256,Results!P$2:P$2256,"")</f>
        <v>3M</v>
      </c>
      <c r="AV1885" s="2" t="str">
        <f>_xlfn.XLOOKUP($A1885,Results!$A$2:$A$2256,Results!Q$2:Q$2256,"")</f>
        <v>SINGLE_MATCH</v>
      </c>
      <c r="AW1885" s="2">
        <f>_xlfn.XLOOKUP($A1885,Results!$A$2:$A$2256,Results!R$2:R$2256,"")</f>
        <v>0</v>
      </c>
      <c r="AX1885" s="2">
        <f>_xlfn.XLOOKUP($A1885,Results!$A$2:$A$2256,Results!S$2:S$2256,"")</f>
        <v>0</v>
      </c>
      <c r="AY1885" s="2">
        <f>_xlfn.XLOOKUP($A1885,Results!$A$2:$A$2256,Results!T$2:T$2256,"")</f>
        <v>60</v>
      </c>
      <c r="AZ1885" s="2">
        <f>_xlfn.XLOOKUP($A1885,Results!$A$2:$A$2256,Results!U$2:U$2256,"")</f>
        <v>0</v>
      </c>
      <c r="BA1885" s="2" t="str">
        <f>_xlfn.XLOOKUP($A1885,Results!$A$2:$A$2256,Results!V$2:V$2256,"")</f>
        <v>3M</v>
      </c>
      <c r="BB1885" s="2">
        <f>_xlfn.XLOOKUP($A1885,Results!$A$2:$A$2256,Results!W$2:W$2256,"")</f>
        <v>91</v>
      </c>
      <c r="BC1885" s="2">
        <f>_xlfn.XLOOKUP($A1885,Results!$A$2:$A$2256,Results!X$2:X$2256,"")</f>
        <v>31201500</v>
      </c>
      <c r="BD1885" s="2">
        <f>_xlfn.XLOOKUP($A1885,Results!$A$2:$A$2256,Results!Y$2:Y$2256,"")</f>
        <v>91</v>
      </c>
      <c r="BE1885" s="2" t="b">
        <f>_xlfn.XLOOKUP($A1885,Results!$A$2:$A$2256,Results!Z$2:Z$2256,"")</f>
        <v>1</v>
      </c>
    </row>
    <row r="1886" spans="1:57" ht="38.25" customHeight="1" x14ac:dyDescent="0.3">
      <c r="A1886">
        <v>907563</v>
      </c>
      <c r="B1886">
        <v>281313</v>
      </c>
      <c r="C1886" t="s">
        <v>36</v>
      </c>
      <c r="D1886" t="s">
        <v>193</v>
      </c>
      <c r="E1886" s="2" t="str">
        <f>VLOOKUP(F1886,'RPA Vendor Data '!F$1:$G$2418,2)</f>
        <v>VIKING ELECTRIC</v>
      </c>
      <c r="F1886" s="2">
        <v>13536</v>
      </c>
      <c r="G1886" s="2">
        <v>14</v>
      </c>
      <c r="H1886" t="s">
        <v>5868</v>
      </c>
      <c r="I1886">
        <v>3</v>
      </c>
      <c r="J1886" t="s">
        <v>65</v>
      </c>
      <c r="K1886" t="s">
        <v>39</v>
      </c>
      <c r="L1886">
        <v>6.44</v>
      </c>
      <c r="M1886" s="2" t="s">
        <v>567</v>
      </c>
      <c r="N1886" s="85" t="s">
        <v>5869</v>
      </c>
      <c r="O1886" t="s">
        <v>36</v>
      </c>
      <c r="P1886" t="s">
        <v>5870</v>
      </c>
      <c r="Q1886" t="s">
        <v>36</v>
      </c>
      <c r="R1886">
        <v>19.32</v>
      </c>
      <c r="S1886" s="1">
        <v>45744.189317164353</v>
      </c>
      <c r="T1886" t="s">
        <v>42</v>
      </c>
      <c r="U1886" s="1">
        <v>45743.96597222222</v>
      </c>
      <c r="V1886" t="s">
        <v>43</v>
      </c>
      <c r="W1886" t="s">
        <v>36</v>
      </c>
      <c r="X1886">
        <v>0</v>
      </c>
      <c r="Y1886" t="s">
        <v>158</v>
      </c>
      <c r="Z1886">
        <v>6.44</v>
      </c>
      <c r="AA1886">
        <v>6.44</v>
      </c>
      <c r="AB1886">
        <v>136</v>
      </c>
      <c r="AC1886" t="s">
        <v>567</v>
      </c>
      <c r="AD1886" t="s">
        <v>567</v>
      </c>
      <c r="AE1886" t="s">
        <v>45</v>
      </c>
      <c r="AF1886" s="44">
        <v>31201502</v>
      </c>
      <c r="AG1886" s="18" t="s">
        <v>5871</v>
      </c>
      <c r="AH1886" s="18"/>
      <c r="AI1886" s="2" t="s">
        <v>48</v>
      </c>
      <c r="AJ1886" s="2" t="e">
        <f>VLOOKUP(A1886,'Classification Test Result'!$A$2:$D$2428,4,FALSE)</f>
        <v>#N/A</v>
      </c>
      <c r="AL1886" s="2">
        <f>_xlfn.XLOOKUP($A1886,Results!$A$2:$A$2256,Results!G$2:G$2256,"")</f>
        <v>335765</v>
      </c>
      <c r="AM1886" s="2" t="str">
        <f>_xlfn.XLOOKUP($A1886,Results!$A$2:$A$2256,Results!H$2:H$2256,"")</f>
        <v>35BLUE34X66FT</v>
      </c>
      <c r="AN1886" s="2" t="str">
        <f>_xlfn.XLOOKUP($A1886,Results!$A$2:$A$2256,Results!I$2:I$2256,"")</f>
        <v>3M</v>
      </c>
      <c r="AO1886" s="2" t="str">
        <f>_xlfn.XLOOKUP($A1886,Results!$A$2:$A$2256,Results!J$2:J$2256,"")</f>
        <v>054007108368</v>
      </c>
      <c r="AP1886" s="2">
        <f>_xlfn.XLOOKUP($A1886,Results!$A$2:$A$2256,Results!K$2:K$2256,"")</f>
        <v>31201502</v>
      </c>
      <c r="AQ1886" s="2" t="str">
        <f>_xlfn.XLOOKUP($A1886,Results!$A$2:$A$2256,Results!L$2:L$2256,"")</f>
        <v>AK10002817</v>
      </c>
      <c r="AR1886" s="2">
        <f>_xlfn.XLOOKUP($A1886,Results!$A$2:$A$2256,Results!M$2:M$2256,"")</f>
        <v>520199</v>
      </c>
      <c r="AS1886" s="2" t="str">
        <f>_xlfn.XLOOKUP($A1886,Results!$A$2:$A$2256,Results!N$2:N$2256,"")</f>
        <v>3M 35-3/4X66FT-BL CODING TAPE</v>
      </c>
      <c r="AT1886" s="2" t="str">
        <f>_xlfn.XLOOKUP($A1886,Results!$A$2:$A$2256,Results!O$2:O$2256,"")</f>
        <v>3M</v>
      </c>
      <c r="AU1886" s="2" t="str">
        <f>_xlfn.XLOOKUP($A1886,Results!$A$2:$A$2256,Results!P$2:P$2256,"")</f>
        <v>3M</v>
      </c>
      <c r="AV1886" s="2" t="str">
        <f>_xlfn.XLOOKUP($A1886,Results!$A$2:$A$2256,Results!Q$2:Q$2256,"")</f>
        <v>SINGLE_MATCH</v>
      </c>
      <c r="AW1886" s="2" t="str">
        <f>_xlfn.XLOOKUP($A1886,Results!$A$2:$A$2256,Results!R$2:R$2256,"")</f>
        <v>0.9061874497629099</v>
      </c>
      <c r="AX1886" s="2">
        <f>_xlfn.XLOOKUP($A1886,Results!$A$2:$A$2256,Results!S$2:S$2256,"")</f>
        <v>100</v>
      </c>
      <c r="AY1886" s="2">
        <f>_xlfn.XLOOKUP($A1886,Results!$A$2:$A$2256,Results!T$2:T$2256,"")</f>
        <v>100</v>
      </c>
      <c r="AZ1886" s="2">
        <f>_xlfn.XLOOKUP($A1886,Results!$A$2:$A$2256,Results!U$2:U$2256,"")</f>
        <v>100</v>
      </c>
      <c r="BA1886" s="2" t="str">
        <f>_xlfn.XLOOKUP($A1886,Results!$A$2:$A$2256,Results!V$2:V$2256,"")</f>
        <v>3M</v>
      </c>
      <c r="BB1886" s="2">
        <f>_xlfn.XLOOKUP($A1886,Results!$A$2:$A$2256,Results!W$2:W$2256,"")</f>
        <v>91</v>
      </c>
      <c r="BC1886" s="2">
        <f>_xlfn.XLOOKUP($A1886,Results!$A$2:$A$2256,Results!X$2:X$2256,"")</f>
        <v>31201500</v>
      </c>
      <c r="BD1886" s="2">
        <f>_xlfn.XLOOKUP($A1886,Results!$A$2:$A$2256,Results!Y$2:Y$2256,"")</f>
        <v>91</v>
      </c>
      <c r="BE1886" s="2" t="b">
        <f>_xlfn.XLOOKUP($A1886,Results!$A$2:$A$2256,Results!Z$2:Z$2256,"")</f>
        <v>1</v>
      </c>
    </row>
    <row r="1887" spans="1:57" ht="38.25" customHeight="1" x14ac:dyDescent="0.3">
      <c r="A1887">
        <v>907564</v>
      </c>
      <c r="B1887">
        <v>281313</v>
      </c>
      <c r="C1887" t="s">
        <v>36</v>
      </c>
      <c r="D1887" t="s">
        <v>193</v>
      </c>
      <c r="E1887" s="2" t="str">
        <f>VLOOKUP(F1887,'RPA Vendor Data '!F$1:$G$2418,2)</f>
        <v>VIKING ELECTRIC</v>
      </c>
      <c r="F1887" s="2">
        <v>13536</v>
      </c>
      <c r="G1887" s="2">
        <v>15</v>
      </c>
      <c r="H1887" t="s">
        <v>5874</v>
      </c>
      <c r="I1887">
        <v>3</v>
      </c>
      <c r="J1887" t="s">
        <v>65</v>
      </c>
      <c r="K1887" t="s">
        <v>39</v>
      </c>
      <c r="L1887">
        <v>6.91</v>
      </c>
      <c r="M1887" s="2" t="s">
        <v>567</v>
      </c>
      <c r="N1887" s="85" t="s">
        <v>5875</v>
      </c>
      <c r="O1887" t="s">
        <v>36</v>
      </c>
      <c r="P1887" t="s">
        <v>5821</v>
      </c>
      <c r="Q1887" t="s">
        <v>36</v>
      </c>
      <c r="R1887">
        <v>20.73</v>
      </c>
      <c r="S1887" s="1">
        <v>45744.189286423607</v>
      </c>
      <c r="T1887" t="s">
        <v>42</v>
      </c>
      <c r="U1887" s="1">
        <v>45743.96597222222</v>
      </c>
      <c r="V1887" t="s">
        <v>43</v>
      </c>
      <c r="W1887" t="s">
        <v>36</v>
      </c>
      <c r="X1887">
        <v>0</v>
      </c>
      <c r="Y1887" t="s">
        <v>158</v>
      </c>
      <c r="Z1887">
        <v>6.91</v>
      </c>
      <c r="AA1887">
        <v>6.91</v>
      </c>
      <c r="AB1887">
        <v>136</v>
      </c>
      <c r="AC1887" t="s">
        <v>567</v>
      </c>
      <c r="AD1887" t="s">
        <v>567</v>
      </c>
      <c r="AE1887" t="s">
        <v>45</v>
      </c>
      <c r="AF1887" s="44" t="s">
        <v>46</v>
      </c>
      <c r="AG1887" s="18" t="s">
        <v>5876</v>
      </c>
      <c r="AH1887" s="18"/>
      <c r="AI1887" s="2" t="s">
        <v>48</v>
      </c>
      <c r="AJ1887" s="2" t="e">
        <f>VLOOKUP(A1887,'Classification Test Result'!$A$2:$D$2428,4,FALSE)</f>
        <v>#N/A</v>
      </c>
      <c r="AL1887" s="2">
        <f>_xlfn.XLOOKUP($A1887,Results!$A$2:$A$2256,Results!G$2:G$2256,"")</f>
        <v>0</v>
      </c>
      <c r="AM1887" s="2">
        <f>_xlfn.XLOOKUP($A1887,Results!$A$2:$A$2256,Results!H$2:H$2256,"")</f>
        <v>0</v>
      </c>
      <c r="AN1887" s="2">
        <f>_xlfn.XLOOKUP($A1887,Results!$A$2:$A$2256,Results!I$2:I$2256,"")</f>
        <v>0</v>
      </c>
      <c r="AO1887" s="2">
        <f>_xlfn.XLOOKUP($A1887,Results!$A$2:$A$2256,Results!J$2:J$2256,"")</f>
        <v>0</v>
      </c>
      <c r="AP1887" s="2">
        <f>_xlfn.XLOOKUP($A1887,Results!$A$2:$A$2256,Results!K$2:K$2256,"")</f>
        <v>0</v>
      </c>
      <c r="AQ1887" s="2">
        <f>_xlfn.XLOOKUP($A1887,Results!$A$2:$A$2256,Results!L$2:L$2256,"")</f>
        <v>0</v>
      </c>
      <c r="AR1887" s="2">
        <f>_xlfn.XLOOKUP($A1887,Results!$A$2:$A$2256,Results!M$2:M$2256,"")</f>
        <v>0</v>
      </c>
      <c r="AS1887" s="2">
        <f>_xlfn.XLOOKUP($A1887,Results!$A$2:$A$2256,Results!N$2:N$2256,"")</f>
        <v>0</v>
      </c>
      <c r="AT1887" s="2" t="str">
        <f>_xlfn.XLOOKUP($A1887,Results!$A$2:$A$2256,Results!O$2:O$2256,"")</f>
        <v>3M</v>
      </c>
      <c r="AU1887" s="2" t="str">
        <f>_xlfn.XLOOKUP($A1887,Results!$A$2:$A$2256,Results!P$2:P$2256,"")</f>
        <v>3M</v>
      </c>
      <c r="AV1887" s="2" t="str">
        <f>_xlfn.XLOOKUP($A1887,Results!$A$2:$A$2256,Results!Q$2:Q$2256,"")</f>
        <v>SINGLE_MATCH</v>
      </c>
      <c r="AW1887" s="2">
        <f>_xlfn.XLOOKUP($A1887,Results!$A$2:$A$2256,Results!R$2:R$2256,"")</f>
        <v>0</v>
      </c>
      <c r="AX1887" s="2">
        <f>_xlfn.XLOOKUP($A1887,Results!$A$2:$A$2256,Results!S$2:S$2256,"")</f>
        <v>0</v>
      </c>
      <c r="AY1887" s="2">
        <f>_xlfn.XLOOKUP($A1887,Results!$A$2:$A$2256,Results!T$2:T$2256,"")</f>
        <v>60</v>
      </c>
      <c r="AZ1887" s="2">
        <f>_xlfn.XLOOKUP($A1887,Results!$A$2:$A$2256,Results!U$2:U$2256,"")</f>
        <v>0</v>
      </c>
      <c r="BA1887" s="2" t="str">
        <f>_xlfn.XLOOKUP($A1887,Results!$A$2:$A$2256,Results!V$2:V$2256,"")</f>
        <v>3M</v>
      </c>
      <c r="BB1887" s="2">
        <f>_xlfn.XLOOKUP($A1887,Results!$A$2:$A$2256,Results!W$2:W$2256,"")</f>
        <v>87</v>
      </c>
      <c r="BC1887" s="2">
        <f>_xlfn.XLOOKUP($A1887,Results!$A$2:$A$2256,Results!X$2:X$2256,"")</f>
        <v>31201502</v>
      </c>
      <c r="BD1887" s="2">
        <f>_xlfn.XLOOKUP($A1887,Results!$A$2:$A$2256,Results!Y$2:Y$2256,"")</f>
        <v>87</v>
      </c>
      <c r="BE1887" s="2" t="b">
        <f>_xlfn.XLOOKUP($A1887,Results!$A$2:$A$2256,Results!Z$2:Z$2256,"")</f>
        <v>1</v>
      </c>
    </row>
    <row r="1888" spans="1:57" ht="38.25" customHeight="1" x14ac:dyDescent="0.3">
      <c r="A1888">
        <v>907565</v>
      </c>
      <c r="B1888">
        <v>281325</v>
      </c>
      <c r="C1888" t="s">
        <v>36</v>
      </c>
      <c r="D1888" t="s">
        <v>181</v>
      </c>
      <c r="E1888" s="2" t="str">
        <f>VLOOKUP(F1888,'RPA Vendor Data '!F$1:$G$2418,2)</f>
        <v>VIKING ELECTRIC</v>
      </c>
      <c r="F1888" s="2">
        <v>13536</v>
      </c>
      <c r="G1888" s="2">
        <v>2</v>
      </c>
      <c r="H1888" t="s">
        <v>5874</v>
      </c>
      <c r="I1888">
        <v>10</v>
      </c>
      <c r="J1888" t="s">
        <v>65</v>
      </c>
      <c r="K1888" t="s">
        <v>39</v>
      </c>
      <c r="L1888">
        <v>6.91</v>
      </c>
      <c r="M1888" s="2" t="s">
        <v>567</v>
      </c>
      <c r="N1888" s="85" t="s">
        <v>5875</v>
      </c>
      <c r="O1888" t="s">
        <v>36</v>
      </c>
      <c r="P1888" t="s">
        <v>5821</v>
      </c>
      <c r="Q1888" t="s">
        <v>36</v>
      </c>
      <c r="R1888">
        <v>69.099999999999994</v>
      </c>
      <c r="S1888" s="1">
        <v>45744.18858908565</v>
      </c>
      <c r="T1888" t="s">
        <v>42</v>
      </c>
      <c r="U1888" s="1">
        <v>45743.96875</v>
      </c>
      <c r="V1888" t="s">
        <v>43</v>
      </c>
      <c r="W1888" t="s">
        <v>36</v>
      </c>
      <c r="X1888">
        <v>0</v>
      </c>
      <c r="Y1888">
        <v>0</v>
      </c>
      <c r="Z1888">
        <v>6.91</v>
      </c>
      <c r="AA1888" t="s">
        <v>36</v>
      </c>
      <c r="AB1888">
        <v>136</v>
      </c>
      <c r="AC1888" t="s">
        <v>567</v>
      </c>
      <c r="AD1888" t="s">
        <v>567</v>
      </c>
      <c r="AE1888" t="s">
        <v>45</v>
      </c>
      <c r="AF1888" s="44" t="s">
        <v>46</v>
      </c>
      <c r="AG1888" s="18" t="s">
        <v>5876</v>
      </c>
      <c r="AH1888" s="18"/>
      <c r="AI1888" s="2" t="s">
        <v>48</v>
      </c>
      <c r="AJ1888" s="2" t="e">
        <f>VLOOKUP(A1888,'Classification Test Result'!$A$2:$D$2428,4,FALSE)</f>
        <v>#N/A</v>
      </c>
      <c r="AL1888" s="2">
        <f>_xlfn.XLOOKUP($A1888,Results!$A$2:$A$2256,Results!G$2:G$2256,"")</f>
        <v>0</v>
      </c>
      <c r="AM1888" s="2">
        <f>_xlfn.XLOOKUP($A1888,Results!$A$2:$A$2256,Results!H$2:H$2256,"")</f>
        <v>0</v>
      </c>
      <c r="AN1888" s="2">
        <f>_xlfn.XLOOKUP($A1888,Results!$A$2:$A$2256,Results!I$2:I$2256,"")</f>
        <v>0</v>
      </c>
      <c r="AO1888" s="2">
        <f>_xlfn.XLOOKUP($A1888,Results!$A$2:$A$2256,Results!J$2:J$2256,"")</f>
        <v>0</v>
      </c>
      <c r="AP1888" s="2">
        <f>_xlfn.XLOOKUP($A1888,Results!$A$2:$A$2256,Results!K$2:K$2256,"")</f>
        <v>0</v>
      </c>
      <c r="AQ1888" s="2">
        <f>_xlfn.XLOOKUP($A1888,Results!$A$2:$A$2256,Results!L$2:L$2256,"")</f>
        <v>0</v>
      </c>
      <c r="AR1888" s="2">
        <f>_xlfn.XLOOKUP($A1888,Results!$A$2:$A$2256,Results!M$2:M$2256,"")</f>
        <v>0</v>
      </c>
      <c r="AS1888" s="2">
        <f>_xlfn.XLOOKUP($A1888,Results!$A$2:$A$2256,Results!N$2:N$2256,"")</f>
        <v>0</v>
      </c>
      <c r="AT1888" s="2" t="str">
        <f>_xlfn.XLOOKUP($A1888,Results!$A$2:$A$2256,Results!O$2:O$2256,"")</f>
        <v>3M</v>
      </c>
      <c r="AU1888" s="2" t="str">
        <f>_xlfn.XLOOKUP($A1888,Results!$A$2:$A$2256,Results!P$2:P$2256,"")</f>
        <v>3M</v>
      </c>
      <c r="AV1888" s="2" t="str">
        <f>_xlfn.XLOOKUP($A1888,Results!$A$2:$A$2256,Results!Q$2:Q$2256,"")</f>
        <v>SINGLE_MATCH</v>
      </c>
      <c r="AW1888" s="2">
        <f>_xlfn.XLOOKUP($A1888,Results!$A$2:$A$2256,Results!R$2:R$2256,"")</f>
        <v>0</v>
      </c>
      <c r="AX1888" s="2">
        <f>_xlfn.XLOOKUP($A1888,Results!$A$2:$A$2256,Results!S$2:S$2256,"")</f>
        <v>0</v>
      </c>
      <c r="AY1888" s="2">
        <f>_xlfn.XLOOKUP($A1888,Results!$A$2:$A$2256,Results!T$2:T$2256,"")</f>
        <v>60</v>
      </c>
      <c r="AZ1888" s="2">
        <f>_xlfn.XLOOKUP($A1888,Results!$A$2:$A$2256,Results!U$2:U$2256,"")</f>
        <v>0</v>
      </c>
      <c r="BA1888" s="2" t="str">
        <f>_xlfn.XLOOKUP($A1888,Results!$A$2:$A$2256,Results!V$2:V$2256,"")</f>
        <v>3M</v>
      </c>
      <c r="BB1888" s="2">
        <f>_xlfn.XLOOKUP($A1888,Results!$A$2:$A$2256,Results!W$2:W$2256,"")</f>
        <v>87</v>
      </c>
      <c r="BC1888" s="2">
        <f>_xlfn.XLOOKUP($A1888,Results!$A$2:$A$2256,Results!X$2:X$2256,"")</f>
        <v>31201502</v>
      </c>
      <c r="BD1888" s="2">
        <f>_xlfn.XLOOKUP($A1888,Results!$A$2:$A$2256,Results!Y$2:Y$2256,"")</f>
        <v>87</v>
      </c>
      <c r="BE1888" s="2" t="b">
        <f>_xlfn.XLOOKUP($A1888,Results!$A$2:$A$2256,Results!Z$2:Z$2256,"")</f>
        <v>1</v>
      </c>
    </row>
    <row r="1889" spans="1:57" ht="38.25" customHeight="1" x14ac:dyDescent="0.3">
      <c r="A1889">
        <v>907566</v>
      </c>
      <c r="B1889">
        <v>281670</v>
      </c>
      <c r="C1889" t="s">
        <v>36</v>
      </c>
      <c r="D1889" t="s">
        <v>130</v>
      </c>
      <c r="E1889" s="2" t="str">
        <f>VLOOKUP(F1889,'RPA Vendor Data '!F$1:$G$2418,2)</f>
        <v>FROST ELECTRIC SUPPLY CO</v>
      </c>
      <c r="F1889" s="2">
        <v>11364</v>
      </c>
      <c r="G1889" s="2">
        <v>11</v>
      </c>
      <c r="H1889" t="s">
        <v>5877</v>
      </c>
      <c r="I1889">
        <v>10</v>
      </c>
      <c r="J1889" t="s">
        <v>65</v>
      </c>
      <c r="K1889" t="s">
        <v>39</v>
      </c>
      <c r="L1889">
        <v>9.32</v>
      </c>
      <c r="M1889" s="2" t="s">
        <v>567</v>
      </c>
      <c r="N1889" s="85" t="s">
        <v>5878</v>
      </c>
      <c r="O1889" t="s">
        <v>5821</v>
      </c>
      <c r="P1889" t="s">
        <v>5821</v>
      </c>
      <c r="Q1889">
        <v>638060290354</v>
      </c>
      <c r="R1889">
        <v>93.2</v>
      </c>
      <c r="S1889" s="1">
        <v>45744.50116284722</v>
      </c>
      <c r="T1889" t="s">
        <v>42</v>
      </c>
      <c r="U1889" s="1">
        <v>45744.287499999999</v>
      </c>
      <c r="V1889" t="s">
        <v>43</v>
      </c>
      <c r="W1889" t="s">
        <v>36</v>
      </c>
      <c r="X1889">
        <v>12</v>
      </c>
      <c r="Y1889" t="s">
        <v>158</v>
      </c>
      <c r="Z1889">
        <v>9.32</v>
      </c>
      <c r="AA1889">
        <v>9.32</v>
      </c>
      <c r="AB1889">
        <v>193</v>
      </c>
      <c r="AC1889" t="s">
        <v>567</v>
      </c>
      <c r="AD1889" t="s">
        <v>567</v>
      </c>
      <c r="AE1889" t="s">
        <v>45</v>
      </c>
      <c r="AG1889" s="18" t="s">
        <v>5879</v>
      </c>
      <c r="AH1889" s="18"/>
      <c r="AI1889" s="2" t="s">
        <v>48</v>
      </c>
      <c r="AJ1889" s="2" t="e">
        <f>VLOOKUP(A1889,'Classification Test Result'!$A$2:$D$2428,4,FALSE)</f>
        <v>#N/A</v>
      </c>
      <c r="AL1889" s="2">
        <f>_xlfn.XLOOKUP($A1889,Results!$A$2:$A$2256,Results!G$2:G$2256,"")</f>
        <v>0</v>
      </c>
      <c r="AM1889" s="2">
        <f>_xlfn.XLOOKUP($A1889,Results!$A$2:$A$2256,Results!H$2:H$2256,"")</f>
        <v>0</v>
      </c>
      <c r="AN1889" s="2">
        <f>_xlfn.XLOOKUP($A1889,Results!$A$2:$A$2256,Results!I$2:I$2256,"")</f>
        <v>0</v>
      </c>
      <c r="AO1889" s="2">
        <f>_xlfn.XLOOKUP($A1889,Results!$A$2:$A$2256,Results!J$2:J$2256,"")</f>
        <v>0</v>
      </c>
      <c r="AP1889" s="2">
        <f>_xlfn.XLOOKUP($A1889,Results!$A$2:$A$2256,Results!K$2:K$2256,"")</f>
        <v>0</v>
      </c>
      <c r="AQ1889" s="2">
        <f>_xlfn.XLOOKUP($A1889,Results!$A$2:$A$2256,Results!L$2:L$2256,"")</f>
        <v>0</v>
      </c>
      <c r="AR1889" s="2">
        <f>_xlfn.XLOOKUP($A1889,Results!$A$2:$A$2256,Results!M$2:M$2256,"")</f>
        <v>0</v>
      </c>
      <c r="AS1889" s="2">
        <f>_xlfn.XLOOKUP($A1889,Results!$A$2:$A$2256,Results!N$2:N$2256,"")</f>
        <v>0</v>
      </c>
      <c r="AT1889" s="2" t="str">
        <f>_xlfn.XLOOKUP($A1889,Results!$A$2:$A$2256,Results!O$2:O$2256,"")</f>
        <v>3M</v>
      </c>
      <c r="AU1889" s="2" t="str">
        <f>_xlfn.XLOOKUP($A1889,Results!$A$2:$A$2256,Results!P$2:P$2256,"")</f>
        <v>3M</v>
      </c>
      <c r="AV1889" s="2" t="str">
        <f>_xlfn.XLOOKUP($A1889,Results!$A$2:$A$2256,Results!Q$2:Q$2256,"")</f>
        <v>SINGLE_MATCH</v>
      </c>
      <c r="AW1889" s="2">
        <f>_xlfn.XLOOKUP($A1889,Results!$A$2:$A$2256,Results!R$2:R$2256,"")</f>
        <v>0</v>
      </c>
      <c r="AX1889" s="2">
        <f>_xlfn.XLOOKUP($A1889,Results!$A$2:$A$2256,Results!S$2:S$2256,"")</f>
        <v>0</v>
      </c>
      <c r="AY1889" s="2">
        <f>_xlfn.XLOOKUP($A1889,Results!$A$2:$A$2256,Results!T$2:T$2256,"")</f>
        <v>60</v>
      </c>
      <c r="AZ1889" s="2">
        <f>_xlfn.XLOOKUP($A1889,Results!$A$2:$A$2256,Results!U$2:U$2256,"")</f>
        <v>0</v>
      </c>
      <c r="BA1889" s="2" t="str">
        <f>_xlfn.XLOOKUP($A1889,Results!$A$2:$A$2256,Results!V$2:V$2256,"")</f>
        <v>3M</v>
      </c>
      <c r="BB1889" s="2">
        <f>_xlfn.XLOOKUP($A1889,Results!$A$2:$A$2256,Results!W$2:W$2256,"")</f>
        <v>84</v>
      </c>
      <c r="BC1889" s="2">
        <f>_xlfn.XLOOKUP($A1889,Results!$A$2:$A$2256,Results!X$2:X$2256,"")</f>
        <v>31201502</v>
      </c>
      <c r="BD1889" s="2">
        <f>_xlfn.XLOOKUP($A1889,Results!$A$2:$A$2256,Results!Y$2:Y$2256,"")</f>
        <v>84</v>
      </c>
      <c r="BE1889" s="2" t="b">
        <f>_xlfn.XLOOKUP($A1889,Results!$A$2:$A$2256,Results!Z$2:Z$2256,"")</f>
        <v>1</v>
      </c>
    </row>
    <row r="1890" spans="1:57" ht="38.25" customHeight="1" x14ac:dyDescent="0.3">
      <c r="A1890">
        <v>907567</v>
      </c>
      <c r="B1890">
        <v>281986</v>
      </c>
      <c r="C1890" t="s">
        <v>36</v>
      </c>
      <c r="D1890" t="s">
        <v>113</v>
      </c>
      <c r="E1890" s="2" t="str">
        <f>VLOOKUP(F1890,'RPA Vendor Data '!F$1:$G$2418,2)</f>
        <v>FROST ELECTRIC SUPPLY CO</v>
      </c>
      <c r="F1890" s="2">
        <v>11364</v>
      </c>
      <c r="G1890" s="2">
        <v>5</v>
      </c>
      <c r="H1890" t="s">
        <v>5880</v>
      </c>
      <c r="I1890">
        <v>2</v>
      </c>
      <c r="J1890" t="s">
        <v>65</v>
      </c>
      <c r="K1890" t="s">
        <v>39</v>
      </c>
      <c r="L1890">
        <v>2.83</v>
      </c>
      <c r="M1890" s="2" t="s">
        <v>567</v>
      </c>
      <c r="N1890" s="85" t="s">
        <v>5881</v>
      </c>
      <c r="O1890" t="s">
        <v>36</v>
      </c>
      <c r="P1890" t="s">
        <v>5882</v>
      </c>
      <c r="Q1890">
        <v>76308925765</v>
      </c>
      <c r="R1890">
        <v>5.66</v>
      </c>
      <c r="S1890" s="1">
        <v>45744.897080243063</v>
      </c>
      <c r="T1890" t="s">
        <v>42</v>
      </c>
      <c r="U1890" s="1">
        <v>45744.667361111111</v>
      </c>
      <c r="V1890" t="s">
        <v>43</v>
      </c>
      <c r="W1890" t="s">
        <v>36</v>
      </c>
      <c r="X1890">
        <v>0</v>
      </c>
      <c r="Y1890" t="s">
        <v>158</v>
      </c>
      <c r="Z1890">
        <v>2.83</v>
      </c>
      <c r="AA1890">
        <v>2.83</v>
      </c>
      <c r="AB1890">
        <v>193</v>
      </c>
      <c r="AC1890" t="s">
        <v>567</v>
      </c>
      <c r="AD1890" t="s">
        <v>567</v>
      </c>
      <c r="AE1890" t="s">
        <v>45</v>
      </c>
      <c r="AG1890" s="18" t="s">
        <v>5883</v>
      </c>
      <c r="AH1890" s="18"/>
      <c r="AI1890" s="2" t="s">
        <v>48</v>
      </c>
      <c r="AJ1890" s="2" t="e">
        <f>VLOOKUP(A1890,'Classification Test Result'!$A$2:$D$2428,4,FALSE)</f>
        <v>#N/A</v>
      </c>
      <c r="AL1890" s="2">
        <f>_xlfn.XLOOKUP($A1890,Results!$A$2:$A$2256,Results!G$2:G$2256,"")</f>
        <v>484273</v>
      </c>
      <c r="AM1890" s="2" t="str">
        <f>_xlfn.XLOOKUP($A1890,Results!$A$2:$A$2256,Results!H$2:H$2256,"")</f>
        <v>165WH4A</v>
      </c>
      <c r="AN1890" s="2" t="str">
        <f>_xlfn.XLOOKUP($A1890,Results!$A$2:$A$2256,Results!I$2:I$2256,"")</f>
        <v>3M</v>
      </c>
      <c r="AO1890" s="2" t="str">
        <f>_xlfn.XLOOKUP($A1890,Results!$A$2:$A$2256,Results!J$2:J$2256,"")</f>
        <v>076308925765</v>
      </c>
      <c r="AP1890" s="2">
        <f>_xlfn.XLOOKUP($A1890,Results!$A$2:$A$2256,Results!K$2:K$2256,"")</f>
        <v>31201525</v>
      </c>
      <c r="AQ1890" s="2">
        <f>_xlfn.XLOOKUP($A1890,Results!$A$2:$A$2256,Results!L$2:L$2256,"")</f>
        <v>0</v>
      </c>
      <c r="AR1890" s="2">
        <f>_xlfn.XLOOKUP($A1890,Results!$A$2:$A$2256,Results!M$2:M$2256,"")</f>
        <v>223904</v>
      </c>
      <c r="AS1890" s="2" t="str">
        <f>_xlfn.XLOOKUP($A1890,Results!$A$2:$A$2256,Results!N$2:N$2256,"")</f>
        <v>3M 165WH4A 3/4IN 60FT TAPE</v>
      </c>
      <c r="AT1890" s="2" t="str">
        <f>_xlfn.XLOOKUP($A1890,Results!$A$2:$A$2256,Results!O$2:O$2256,"")</f>
        <v>3M</v>
      </c>
      <c r="AU1890" s="2" t="str">
        <f>_xlfn.XLOOKUP($A1890,Results!$A$2:$A$2256,Results!P$2:P$2256,"")</f>
        <v>3M</v>
      </c>
      <c r="AV1890" s="2" t="str">
        <f>_xlfn.XLOOKUP($A1890,Results!$A$2:$A$2256,Results!Q$2:Q$2256,"")</f>
        <v>SINGLE_MATCH</v>
      </c>
      <c r="AW1890" s="2" t="str">
        <f>_xlfn.XLOOKUP($A1890,Results!$A$2:$A$2256,Results!R$2:R$2256,"")</f>
        <v>0.7377182032996219</v>
      </c>
      <c r="AX1890" s="2">
        <f>_xlfn.XLOOKUP($A1890,Results!$A$2:$A$2256,Results!S$2:S$2256,"")</f>
        <v>100</v>
      </c>
      <c r="AY1890" s="2">
        <f>_xlfn.XLOOKUP($A1890,Results!$A$2:$A$2256,Results!T$2:T$2256,"")</f>
        <v>100</v>
      </c>
      <c r="AZ1890" s="2">
        <f>_xlfn.XLOOKUP($A1890,Results!$A$2:$A$2256,Results!U$2:U$2256,"")</f>
        <v>100</v>
      </c>
      <c r="BA1890" s="2" t="str">
        <f>_xlfn.XLOOKUP($A1890,Results!$A$2:$A$2256,Results!V$2:V$2256,"")</f>
        <v>3M</v>
      </c>
      <c r="BB1890" s="2">
        <f>_xlfn.XLOOKUP($A1890,Results!$A$2:$A$2256,Results!W$2:W$2256,"")</f>
        <v>66</v>
      </c>
      <c r="BC1890" s="2">
        <f>_xlfn.XLOOKUP($A1890,Results!$A$2:$A$2256,Results!X$2:X$2256,"")</f>
        <v>31201502</v>
      </c>
      <c r="BD1890" s="2">
        <f>_xlfn.XLOOKUP($A1890,Results!$A$2:$A$2256,Results!Y$2:Y$2256,"")</f>
        <v>81</v>
      </c>
      <c r="BE1890" s="2" t="b">
        <f>_xlfn.XLOOKUP($A1890,Results!$A$2:$A$2256,Results!Z$2:Z$2256,"")</f>
        <v>1</v>
      </c>
    </row>
    <row r="1891" spans="1:57" ht="38.25" customHeight="1" x14ac:dyDescent="0.3">
      <c r="A1891">
        <v>907568</v>
      </c>
      <c r="B1891">
        <v>282047</v>
      </c>
      <c r="C1891" t="s">
        <v>36</v>
      </c>
      <c r="D1891" t="s">
        <v>559</v>
      </c>
      <c r="E1891" s="2" t="str">
        <f>VLOOKUP(F1891,'RPA Vendor Data '!F$1:$G$2418,2)</f>
        <v>SHEPHERD ELECT SUPPLY DC</v>
      </c>
      <c r="F1891" s="2">
        <v>13060</v>
      </c>
      <c r="G1891" s="2">
        <v>3</v>
      </c>
      <c r="H1891" t="s">
        <v>5885</v>
      </c>
      <c r="I1891">
        <v>10</v>
      </c>
      <c r="J1891" t="s">
        <v>65</v>
      </c>
      <c r="K1891" t="s">
        <v>39</v>
      </c>
      <c r="L1891">
        <v>1.07</v>
      </c>
      <c r="M1891" s="2" t="s">
        <v>567</v>
      </c>
      <c r="N1891" s="9" t="s">
        <v>5886</v>
      </c>
      <c r="O1891" t="s">
        <v>36</v>
      </c>
      <c r="P1891" t="s">
        <v>36</v>
      </c>
      <c r="Q1891" t="s">
        <v>36</v>
      </c>
      <c r="R1891">
        <v>10.7</v>
      </c>
      <c r="S1891" s="1">
        <v>45744.958662384262</v>
      </c>
      <c r="T1891" t="s">
        <v>42</v>
      </c>
      <c r="U1891" s="1">
        <v>45744.746527777781</v>
      </c>
      <c r="V1891" t="s">
        <v>43</v>
      </c>
      <c r="W1891" t="s">
        <v>36</v>
      </c>
      <c r="X1891">
        <v>1</v>
      </c>
      <c r="Y1891">
        <v>999</v>
      </c>
      <c r="Z1891" t="s">
        <v>36</v>
      </c>
      <c r="AA1891" t="s">
        <v>36</v>
      </c>
      <c r="AB1891" t="s">
        <v>36</v>
      </c>
      <c r="AC1891" t="s">
        <v>567</v>
      </c>
      <c r="AD1891" t="s">
        <v>567</v>
      </c>
      <c r="AE1891" t="s">
        <v>45</v>
      </c>
      <c r="AG1891" s="18" t="s">
        <v>5887</v>
      </c>
      <c r="AH1891" s="18"/>
      <c r="AI1891" s="2" t="s">
        <v>48</v>
      </c>
      <c r="AJ1891" s="2" t="e">
        <f>VLOOKUP(A1891,'Classification Test Result'!$A$2:$D$2428,4,FALSE)</f>
        <v>#N/A</v>
      </c>
      <c r="AL1891" s="2">
        <f>_xlfn.XLOOKUP($A1891,Results!$A$2:$A$2256,Results!G$2:G$2256,"")</f>
        <v>758641</v>
      </c>
      <c r="AM1891" s="2" t="str">
        <f>_xlfn.XLOOKUP($A1891,Results!$A$2:$A$2256,Results!H$2:H$2256,"")</f>
        <v>165BK4A</v>
      </c>
      <c r="AN1891" s="2" t="str">
        <f>_xlfn.XLOOKUP($A1891,Results!$A$2:$A$2256,Results!I$2:I$2256,"")</f>
        <v>3M</v>
      </c>
      <c r="AO1891" s="2" t="str">
        <f>_xlfn.XLOOKUP($A1891,Results!$A$2:$A$2256,Results!J$2:J$2256,"")</f>
        <v>076308925680</v>
      </c>
      <c r="AP1891" s="2">
        <f>_xlfn.XLOOKUP($A1891,Results!$A$2:$A$2256,Results!K$2:K$2256,"")</f>
        <v>31201500</v>
      </c>
      <c r="AQ1891" s="2">
        <f>_xlfn.XLOOKUP($A1891,Results!$A$2:$A$2256,Results!L$2:L$2256,"")</f>
        <v>0</v>
      </c>
      <c r="AR1891" s="2">
        <f>_xlfn.XLOOKUP($A1891,Results!$A$2:$A$2256,Results!M$2:M$2256,"")</f>
        <v>159870</v>
      </c>
      <c r="AS1891" s="2" t="str">
        <f>_xlfn.XLOOKUP($A1891,Results!$A$2:$A$2256,Results!N$2:N$2256,"")</f>
        <v>3M 165BK4A 3/4IN 66FT TAPE</v>
      </c>
      <c r="AT1891" s="2" t="str">
        <f>_xlfn.XLOOKUP($A1891,Results!$A$2:$A$2256,Results!O$2:O$2256,"")</f>
        <v>3M</v>
      </c>
      <c r="AU1891" s="2" t="str">
        <f>_xlfn.XLOOKUP($A1891,Results!$A$2:$A$2256,Results!P$2:P$2256,"")</f>
        <v>3M</v>
      </c>
      <c r="AV1891" s="2" t="str">
        <f>_xlfn.XLOOKUP($A1891,Results!$A$2:$A$2256,Results!Q$2:Q$2256,"")</f>
        <v>SINGLE_MATCH</v>
      </c>
      <c r="AW1891" s="2" t="str">
        <f>_xlfn.XLOOKUP($A1891,Results!$A$2:$A$2256,Results!R$2:R$2256,"")</f>
        <v>0.8333923347289705</v>
      </c>
      <c r="AX1891" s="2">
        <f>_xlfn.XLOOKUP($A1891,Results!$A$2:$A$2256,Results!S$2:S$2256,"")</f>
        <v>100</v>
      </c>
      <c r="AY1891" s="2">
        <f>_xlfn.XLOOKUP($A1891,Results!$A$2:$A$2256,Results!T$2:T$2256,"")</f>
        <v>100</v>
      </c>
      <c r="AZ1891" s="2">
        <f>_xlfn.XLOOKUP($A1891,Results!$A$2:$A$2256,Results!U$2:U$2256,"")</f>
        <v>100</v>
      </c>
      <c r="BA1891" s="2" t="str">
        <f>_xlfn.XLOOKUP($A1891,Results!$A$2:$A$2256,Results!V$2:V$2256,"")</f>
        <v>3M</v>
      </c>
      <c r="BB1891" s="2">
        <f>_xlfn.XLOOKUP($A1891,Results!$A$2:$A$2256,Results!W$2:W$2256,"")</f>
        <v>86</v>
      </c>
      <c r="BC1891" s="2">
        <f>_xlfn.XLOOKUP($A1891,Results!$A$2:$A$2256,Results!X$2:X$2256,"")</f>
        <v>31201500</v>
      </c>
      <c r="BD1891" s="2">
        <f>_xlfn.XLOOKUP($A1891,Results!$A$2:$A$2256,Results!Y$2:Y$2256,"")</f>
        <v>86</v>
      </c>
      <c r="BE1891" s="2" t="b">
        <f>_xlfn.XLOOKUP($A1891,Results!$A$2:$A$2256,Results!Z$2:Z$2256,"")</f>
        <v>1</v>
      </c>
    </row>
    <row r="1892" spans="1:57" ht="38.25" customHeight="1" x14ac:dyDescent="0.3">
      <c r="A1892">
        <v>907569</v>
      </c>
      <c r="B1892">
        <v>281765</v>
      </c>
      <c r="C1892" t="s">
        <v>36</v>
      </c>
      <c r="D1892" t="s">
        <v>5889</v>
      </c>
      <c r="E1892" s="2" t="str">
        <f>VLOOKUP(F1892,'RPA Vendor Data '!F$1:$G$2418,2)</f>
        <v>LOEB ELECTRIC</v>
      </c>
      <c r="F1892" s="2">
        <v>12062</v>
      </c>
      <c r="G1892" s="2">
        <v>1</v>
      </c>
      <c r="H1892" t="s">
        <v>5890</v>
      </c>
      <c r="I1892">
        <v>20</v>
      </c>
      <c r="J1892" t="s">
        <v>65</v>
      </c>
      <c r="K1892" t="s">
        <v>39</v>
      </c>
      <c r="L1892">
        <v>1.8</v>
      </c>
      <c r="M1892" s="2" t="s">
        <v>567</v>
      </c>
      <c r="N1892" s="9" t="s">
        <v>5886</v>
      </c>
      <c r="O1892" t="s">
        <v>36</v>
      </c>
      <c r="P1892" t="s">
        <v>36</v>
      </c>
      <c r="Q1892" t="s">
        <v>36</v>
      </c>
      <c r="R1892">
        <v>36</v>
      </c>
      <c r="S1892" s="1">
        <v>45744.564876006953</v>
      </c>
      <c r="T1892" t="s">
        <v>42</v>
      </c>
      <c r="U1892" s="1">
        <v>45744.34375</v>
      </c>
      <c r="V1892" t="s">
        <v>43</v>
      </c>
      <c r="W1892" t="s">
        <v>36</v>
      </c>
      <c r="X1892">
        <v>0</v>
      </c>
      <c r="Y1892">
        <v>999</v>
      </c>
      <c r="Z1892" t="s">
        <v>36</v>
      </c>
      <c r="AA1892" t="s">
        <v>36</v>
      </c>
      <c r="AB1892" t="s">
        <v>36</v>
      </c>
      <c r="AC1892" t="s">
        <v>567</v>
      </c>
      <c r="AD1892" t="s">
        <v>567</v>
      </c>
      <c r="AE1892" t="s">
        <v>45</v>
      </c>
      <c r="AG1892" s="18" t="s">
        <v>5887</v>
      </c>
      <c r="AH1892" s="18"/>
      <c r="AI1892" s="2" t="s">
        <v>48</v>
      </c>
      <c r="AJ1892" s="2" t="e">
        <f>VLOOKUP(A1892,'Classification Test Result'!$A$2:$D$2428,4,FALSE)</f>
        <v>#N/A</v>
      </c>
      <c r="AK1892" s="2" t="s">
        <v>5891</v>
      </c>
      <c r="AL1892" s="2">
        <f>_xlfn.XLOOKUP($A1892,Results!$A$2:$A$2256,Results!G$2:G$2256,"")</f>
        <v>758641</v>
      </c>
      <c r="AM1892" s="2" t="str">
        <f>_xlfn.XLOOKUP($A1892,Results!$A$2:$A$2256,Results!H$2:H$2256,"")</f>
        <v>165BK4A</v>
      </c>
      <c r="AN1892" s="2" t="str">
        <f>_xlfn.XLOOKUP($A1892,Results!$A$2:$A$2256,Results!I$2:I$2256,"")</f>
        <v>3M</v>
      </c>
      <c r="AO1892" s="2" t="str">
        <f>_xlfn.XLOOKUP($A1892,Results!$A$2:$A$2256,Results!J$2:J$2256,"")</f>
        <v>076308925680</v>
      </c>
      <c r="AP1892" s="2">
        <f>_xlfn.XLOOKUP($A1892,Results!$A$2:$A$2256,Results!K$2:K$2256,"")</f>
        <v>31201500</v>
      </c>
      <c r="AQ1892" s="2">
        <f>_xlfn.XLOOKUP($A1892,Results!$A$2:$A$2256,Results!L$2:L$2256,"")</f>
        <v>0</v>
      </c>
      <c r="AR1892" s="2">
        <f>_xlfn.XLOOKUP($A1892,Results!$A$2:$A$2256,Results!M$2:M$2256,"")</f>
        <v>159870</v>
      </c>
      <c r="AS1892" s="2" t="str">
        <f>_xlfn.XLOOKUP($A1892,Results!$A$2:$A$2256,Results!N$2:N$2256,"")</f>
        <v>3M 165BK4A 3/4IN 66FT TAPE</v>
      </c>
      <c r="AT1892" s="2" t="str">
        <f>_xlfn.XLOOKUP($A1892,Results!$A$2:$A$2256,Results!O$2:O$2256,"")</f>
        <v>3M</v>
      </c>
      <c r="AU1892" s="2" t="str">
        <f>_xlfn.XLOOKUP($A1892,Results!$A$2:$A$2256,Results!P$2:P$2256,"")</f>
        <v>3M</v>
      </c>
      <c r="AV1892" s="2" t="str">
        <f>_xlfn.XLOOKUP($A1892,Results!$A$2:$A$2256,Results!Q$2:Q$2256,"")</f>
        <v>SINGLE_MATCH</v>
      </c>
      <c r="AW1892" s="2" t="str">
        <f>_xlfn.XLOOKUP($A1892,Results!$A$2:$A$2256,Results!R$2:R$2256,"")</f>
        <v>0.8503330535231616</v>
      </c>
      <c r="AX1892" s="2">
        <f>_xlfn.XLOOKUP($A1892,Results!$A$2:$A$2256,Results!S$2:S$2256,"")</f>
        <v>100</v>
      </c>
      <c r="AY1892" s="2">
        <f>_xlfn.XLOOKUP($A1892,Results!$A$2:$A$2256,Results!T$2:T$2256,"")</f>
        <v>100</v>
      </c>
      <c r="AZ1892" s="2">
        <f>_xlfn.XLOOKUP($A1892,Results!$A$2:$A$2256,Results!U$2:U$2256,"")</f>
        <v>100</v>
      </c>
      <c r="BA1892" s="2" t="str">
        <f>_xlfn.XLOOKUP($A1892,Results!$A$2:$A$2256,Results!V$2:V$2256,"")</f>
        <v>3M</v>
      </c>
      <c r="BB1892" s="2">
        <f>_xlfn.XLOOKUP($A1892,Results!$A$2:$A$2256,Results!W$2:W$2256,"")</f>
        <v>87</v>
      </c>
      <c r="BC1892" s="2">
        <f>_xlfn.XLOOKUP($A1892,Results!$A$2:$A$2256,Results!X$2:X$2256,"")</f>
        <v>31201500</v>
      </c>
      <c r="BD1892" s="2">
        <f>_xlfn.XLOOKUP($A1892,Results!$A$2:$A$2256,Results!Y$2:Y$2256,"")</f>
        <v>87</v>
      </c>
      <c r="BE1892" s="2" t="b">
        <f>_xlfn.XLOOKUP($A1892,Results!$A$2:$A$2256,Results!Z$2:Z$2256,"")</f>
        <v>1</v>
      </c>
    </row>
    <row r="1893" spans="1:57" ht="38.25" customHeight="1" x14ac:dyDescent="0.3">
      <c r="A1893">
        <v>907570</v>
      </c>
      <c r="B1893">
        <v>281750</v>
      </c>
      <c r="C1893" t="s">
        <v>36</v>
      </c>
      <c r="D1893">
        <v>34693</v>
      </c>
      <c r="E1893" s="2" t="str">
        <f>VLOOKUP(F1893,'RPA Vendor Data '!F$1:$G$2418,2)</f>
        <v>BROADWAY ELECTRIC SUPPLY</v>
      </c>
      <c r="F1893" s="2">
        <v>10455</v>
      </c>
      <c r="G1893" s="2">
        <v>8</v>
      </c>
      <c r="H1893" t="s">
        <v>5892</v>
      </c>
      <c r="I1893">
        <v>2000</v>
      </c>
      <c r="J1893" t="s">
        <v>39</v>
      </c>
      <c r="K1893" t="s">
        <v>39</v>
      </c>
      <c r="L1893">
        <v>0.1</v>
      </c>
      <c r="M1893" s="2" t="s">
        <v>567</v>
      </c>
      <c r="N1893" s="85" t="s">
        <v>5893</v>
      </c>
      <c r="O1893" t="s">
        <v>36</v>
      </c>
      <c r="P1893" t="s">
        <v>36</v>
      </c>
      <c r="Q1893">
        <v>5400743155</v>
      </c>
      <c r="R1893">
        <v>200</v>
      </c>
      <c r="S1893" s="1">
        <v>45744.542662118052</v>
      </c>
      <c r="T1893" t="s">
        <v>42</v>
      </c>
      <c r="U1893" s="1">
        <v>45744.322916666657</v>
      </c>
      <c r="V1893" t="s">
        <v>43</v>
      </c>
      <c r="W1893" t="s">
        <v>36</v>
      </c>
      <c r="X1893">
        <v>0</v>
      </c>
      <c r="Y1893">
        <v>999</v>
      </c>
      <c r="Z1893" t="s">
        <v>36</v>
      </c>
      <c r="AA1893" t="s">
        <v>36</v>
      </c>
      <c r="AB1893" t="s">
        <v>36</v>
      </c>
      <c r="AC1893" t="s">
        <v>567</v>
      </c>
      <c r="AD1893" t="s">
        <v>567</v>
      </c>
      <c r="AE1893" t="s">
        <v>45</v>
      </c>
      <c r="AF1893" s="44">
        <v>32000000</v>
      </c>
      <c r="AG1893" s="18" t="s">
        <v>5894</v>
      </c>
      <c r="AI1893" s="2" t="s">
        <v>48</v>
      </c>
      <c r="AJ1893" s="2" t="e">
        <f>VLOOKUP(A1893,'Classification Test Result'!$A$2:$D$2428,4,FALSE)</f>
        <v>#N/A</v>
      </c>
      <c r="AL1893" s="2">
        <f>_xlfn.XLOOKUP($A1893,Results!$A$2:$A$2256,Results!G$2:G$2256,"")</f>
        <v>0</v>
      </c>
      <c r="AM1893" s="2">
        <f>_xlfn.XLOOKUP($A1893,Results!$A$2:$A$2256,Results!H$2:H$2256,"")</f>
        <v>0</v>
      </c>
      <c r="AN1893" s="2">
        <f>_xlfn.XLOOKUP($A1893,Results!$A$2:$A$2256,Results!I$2:I$2256,"")</f>
        <v>0</v>
      </c>
      <c r="AO1893" s="2">
        <f>_xlfn.XLOOKUP($A1893,Results!$A$2:$A$2256,Results!J$2:J$2256,"")</f>
        <v>0</v>
      </c>
      <c r="AP1893" s="2">
        <f>_xlfn.XLOOKUP($A1893,Results!$A$2:$A$2256,Results!K$2:K$2256,"")</f>
        <v>0</v>
      </c>
      <c r="AQ1893" s="2">
        <f>_xlfn.XLOOKUP($A1893,Results!$A$2:$A$2256,Results!L$2:L$2256,"")</f>
        <v>0</v>
      </c>
      <c r="AR1893" s="2">
        <f>_xlfn.XLOOKUP($A1893,Results!$A$2:$A$2256,Results!M$2:M$2256,"")</f>
        <v>0</v>
      </c>
      <c r="AS1893" s="2">
        <f>_xlfn.XLOOKUP($A1893,Results!$A$2:$A$2256,Results!N$2:N$2256,"")</f>
        <v>0</v>
      </c>
      <c r="AT1893" s="2" t="str">
        <f>_xlfn.XLOOKUP($A1893,Results!$A$2:$A$2256,Results!O$2:O$2256,"")</f>
        <v>3M</v>
      </c>
      <c r="AU1893" s="2" t="str">
        <f>_xlfn.XLOOKUP($A1893,Results!$A$2:$A$2256,Results!P$2:P$2256,"")</f>
        <v>3M</v>
      </c>
      <c r="AV1893" s="2" t="str">
        <f>_xlfn.XLOOKUP($A1893,Results!$A$2:$A$2256,Results!Q$2:Q$2256,"")</f>
        <v>SINGLE_MATCH</v>
      </c>
      <c r="AW1893" s="2">
        <f>_xlfn.XLOOKUP($A1893,Results!$A$2:$A$2256,Results!R$2:R$2256,"")</f>
        <v>0</v>
      </c>
      <c r="AX1893" s="2">
        <f>_xlfn.XLOOKUP($A1893,Results!$A$2:$A$2256,Results!S$2:S$2256,"")</f>
        <v>0</v>
      </c>
      <c r="AY1893" s="2">
        <f>_xlfn.XLOOKUP($A1893,Results!$A$2:$A$2256,Results!T$2:T$2256,"")</f>
        <v>60</v>
      </c>
      <c r="AZ1893" s="2">
        <f>_xlfn.XLOOKUP($A1893,Results!$A$2:$A$2256,Results!U$2:U$2256,"")</f>
        <v>0</v>
      </c>
      <c r="BA1893" s="2" t="str">
        <f>_xlfn.XLOOKUP($A1893,Results!$A$2:$A$2256,Results!V$2:V$2256,"")</f>
        <v>IDEAL INDUSTRIES</v>
      </c>
      <c r="BB1893" s="2">
        <f>_xlfn.XLOOKUP($A1893,Results!$A$2:$A$2256,Results!W$2:W$2256,"")</f>
        <v>55</v>
      </c>
      <c r="BC1893" s="2">
        <f>_xlfn.XLOOKUP($A1893,Results!$A$2:$A$2256,Results!X$2:X$2256,"")</f>
        <v>39121445</v>
      </c>
      <c r="BD1893" s="2">
        <f>_xlfn.XLOOKUP($A1893,Results!$A$2:$A$2256,Results!Y$2:Y$2256,"")</f>
        <v>79</v>
      </c>
      <c r="BE1893" s="2" t="b">
        <f>_xlfn.XLOOKUP($A1893,Results!$A$2:$A$2256,Results!Z$2:Z$2256,"")</f>
        <v>1</v>
      </c>
    </row>
    <row r="1894" spans="1:57" ht="38.25" customHeight="1" x14ac:dyDescent="0.3">
      <c r="A1894">
        <v>907571</v>
      </c>
      <c r="B1894">
        <v>281527</v>
      </c>
      <c r="C1894" t="s">
        <v>36</v>
      </c>
      <c r="D1894">
        <v>50298</v>
      </c>
      <c r="E1894" s="2" t="str">
        <f>VLOOKUP(F1894,'RPA Vendor Data '!F$1:$G$2418,2)</f>
        <v>POVOLNY SPECIALTIES</v>
      </c>
      <c r="F1894" s="2">
        <v>12724</v>
      </c>
      <c r="G1894" s="2">
        <v>1</v>
      </c>
      <c r="H1894" t="s">
        <v>5895</v>
      </c>
      <c r="I1894">
        <v>1</v>
      </c>
      <c r="J1894" t="s">
        <v>39</v>
      </c>
      <c r="K1894" t="s">
        <v>39</v>
      </c>
      <c r="L1894">
        <v>500</v>
      </c>
      <c r="M1894" s="2" t="s">
        <v>2982</v>
      </c>
      <c r="N1894" s="85" t="s">
        <v>5896</v>
      </c>
      <c r="O1894" t="s">
        <v>5897</v>
      </c>
      <c r="P1894" t="s">
        <v>36</v>
      </c>
      <c r="Q1894" t="s">
        <v>36</v>
      </c>
      <c r="R1894">
        <v>500</v>
      </c>
      <c r="S1894" s="1">
        <v>45744.438160648147</v>
      </c>
      <c r="T1894" t="s">
        <v>42</v>
      </c>
      <c r="U1894" s="1">
        <v>45744.219444444447</v>
      </c>
      <c r="V1894" t="s">
        <v>43</v>
      </c>
      <c r="W1894" t="s">
        <v>36</v>
      </c>
      <c r="X1894">
        <v>1</v>
      </c>
      <c r="Y1894" t="s">
        <v>525</v>
      </c>
      <c r="Z1894" t="s">
        <v>36</v>
      </c>
      <c r="AA1894">
        <v>500</v>
      </c>
      <c r="AB1894" t="s">
        <v>36</v>
      </c>
      <c r="AC1894" t="s">
        <v>49</v>
      </c>
      <c r="AD1894" t="s">
        <v>49</v>
      </c>
      <c r="AE1894" t="s">
        <v>45</v>
      </c>
      <c r="AF1894" s="44">
        <v>39121303</v>
      </c>
      <c r="AG1894" s="18" t="s">
        <v>5898</v>
      </c>
      <c r="AI1894" s="2" t="s">
        <v>48</v>
      </c>
      <c r="AJ1894" s="2" t="e">
        <f>VLOOKUP(A1894,'Classification Test Result'!$A$2:$D$2428,4,FALSE)</f>
        <v>#N/A</v>
      </c>
      <c r="AL1894" s="2">
        <f>_xlfn.XLOOKUP($A1894,Results!$A$2:$A$2256,Results!G$2:G$2256,"")</f>
        <v>0</v>
      </c>
      <c r="AM1894" s="2">
        <f>_xlfn.XLOOKUP($A1894,Results!$A$2:$A$2256,Results!H$2:H$2256,"")</f>
        <v>0</v>
      </c>
      <c r="AN1894" s="2">
        <f>_xlfn.XLOOKUP($A1894,Results!$A$2:$A$2256,Results!I$2:I$2256,"")</f>
        <v>0</v>
      </c>
      <c r="AO1894" s="2">
        <f>_xlfn.XLOOKUP($A1894,Results!$A$2:$A$2256,Results!J$2:J$2256,"")</f>
        <v>0</v>
      </c>
      <c r="AP1894" s="2">
        <f>_xlfn.XLOOKUP($A1894,Results!$A$2:$A$2256,Results!K$2:K$2256,"")</f>
        <v>0</v>
      </c>
      <c r="AQ1894" s="2">
        <f>_xlfn.XLOOKUP($A1894,Results!$A$2:$A$2256,Results!L$2:L$2256,"")</f>
        <v>0</v>
      </c>
      <c r="AR1894" s="2">
        <f>_xlfn.XLOOKUP($A1894,Results!$A$2:$A$2256,Results!M$2:M$2256,"")</f>
        <v>0</v>
      </c>
      <c r="AS1894" s="2">
        <f>_xlfn.XLOOKUP($A1894,Results!$A$2:$A$2256,Results!N$2:N$2256,"")</f>
        <v>0</v>
      </c>
      <c r="AT1894" s="2">
        <f>_xlfn.XLOOKUP($A1894,Results!$A$2:$A$2256,Results!O$2:O$2256,"")</f>
        <v>0</v>
      </c>
      <c r="AU1894" s="2">
        <f>_xlfn.XLOOKUP($A1894,Results!$A$2:$A$2256,Results!P$2:P$2256,"")</f>
        <v>0</v>
      </c>
      <c r="AV1894" s="2">
        <f>_xlfn.XLOOKUP($A1894,Results!$A$2:$A$2256,Results!Q$2:Q$2256,"")</f>
        <v>0</v>
      </c>
      <c r="AW1894" s="2">
        <f>_xlfn.XLOOKUP($A1894,Results!$A$2:$A$2256,Results!R$2:R$2256,"")</f>
        <v>0</v>
      </c>
      <c r="AX1894" s="2">
        <f>_xlfn.XLOOKUP($A1894,Results!$A$2:$A$2256,Results!S$2:S$2256,"")</f>
        <v>0</v>
      </c>
      <c r="AY1894" s="2">
        <f>_xlfn.XLOOKUP($A1894,Results!$A$2:$A$2256,Results!T$2:T$2256,"")</f>
        <v>0</v>
      </c>
      <c r="AZ1894" s="2">
        <f>_xlfn.XLOOKUP($A1894,Results!$A$2:$A$2256,Results!U$2:U$2256,"")</f>
        <v>0</v>
      </c>
      <c r="BA1894" s="2">
        <f>_xlfn.XLOOKUP($A1894,Results!$A$2:$A$2256,Results!V$2:V$2256,"")</f>
        <v>0</v>
      </c>
      <c r="BB1894" s="2">
        <f>_xlfn.XLOOKUP($A1894,Results!$A$2:$A$2256,Results!W$2:W$2256,"")</f>
        <v>0</v>
      </c>
      <c r="BC1894" s="2">
        <f>_xlfn.XLOOKUP($A1894,Results!$A$2:$A$2256,Results!X$2:X$2256,"")</f>
        <v>39121300</v>
      </c>
      <c r="BD1894" s="2">
        <f>_xlfn.XLOOKUP($A1894,Results!$A$2:$A$2256,Results!Y$2:Y$2256,"")</f>
        <v>76</v>
      </c>
      <c r="BE1894" s="2">
        <f>_xlfn.XLOOKUP($A1894,Results!$A$2:$A$2256,Results!Z$2:Z$2256,"")</f>
        <v>0</v>
      </c>
    </row>
    <row r="1895" spans="1:57" ht="38.25" customHeight="1" x14ac:dyDescent="0.3">
      <c r="A1895">
        <v>907572</v>
      </c>
      <c r="B1895">
        <v>281812</v>
      </c>
      <c r="C1895" t="s">
        <v>36</v>
      </c>
      <c r="D1895">
        <v>9341410283</v>
      </c>
      <c r="E1895" s="2" t="str">
        <f>VLOOKUP(F1895,'RPA Vendor Data '!F$1:$G$2418,2)</f>
        <v>GRAYBAR ELECTRIC CO. INC.</v>
      </c>
      <c r="F1895" s="2">
        <v>11471</v>
      </c>
      <c r="G1895" s="2">
        <v>6</v>
      </c>
      <c r="H1895" t="s">
        <v>5899</v>
      </c>
      <c r="I1895">
        <v>2</v>
      </c>
      <c r="J1895" t="s">
        <v>39</v>
      </c>
      <c r="K1895" t="s">
        <v>39</v>
      </c>
      <c r="L1895">
        <v>13.95</v>
      </c>
      <c r="M1895" s="2" t="s">
        <v>5900</v>
      </c>
      <c r="N1895" s="85" t="s">
        <v>36</v>
      </c>
      <c r="O1895" t="s">
        <v>36</v>
      </c>
      <c r="P1895" t="s">
        <v>5901</v>
      </c>
      <c r="Q1895" t="s">
        <v>36</v>
      </c>
      <c r="R1895">
        <v>27.9</v>
      </c>
      <c r="S1895" s="1">
        <v>45744.604805092589</v>
      </c>
      <c r="T1895" t="s">
        <v>42</v>
      </c>
      <c r="U1895" s="1">
        <v>45744.385416666657</v>
      </c>
      <c r="V1895" t="s">
        <v>43</v>
      </c>
      <c r="W1895" t="s">
        <v>36</v>
      </c>
      <c r="X1895">
        <v>0</v>
      </c>
      <c r="Y1895">
        <v>999</v>
      </c>
      <c r="Z1895" t="s">
        <v>36</v>
      </c>
      <c r="AA1895" t="s">
        <v>36</v>
      </c>
      <c r="AB1895" t="s">
        <v>36</v>
      </c>
      <c r="AC1895" t="s">
        <v>2812</v>
      </c>
      <c r="AD1895" t="s">
        <v>2812</v>
      </c>
      <c r="AE1895" t="s">
        <v>45</v>
      </c>
      <c r="AF1895" s="44">
        <v>39131608</v>
      </c>
      <c r="AG1895" s="18" t="s">
        <v>5902</v>
      </c>
      <c r="AH1895" s="18"/>
      <c r="AI1895" s="2" t="s">
        <v>48</v>
      </c>
      <c r="AJ1895" s="2" t="e">
        <f>VLOOKUP(A1895,'Classification Test Result'!$A$2:$D$2428,4,FALSE)</f>
        <v>#N/A</v>
      </c>
      <c r="AL1895" s="2">
        <f>_xlfn.XLOOKUP($A1895,Results!$A$2:$A$2256,Results!G$2:G$2256,"")</f>
        <v>336596</v>
      </c>
      <c r="AM1895" s="2">
        <f>_xlfn.XLOOKUP($A1895,Results!$A$2:$A$2256,Results!H$2:H$2256,"")</f>
        <v>31605</v>
      </c>
      <c r="AN1895" s="2" t="str">
        <f>_xlfn.XLOOKUP($A1895,Results!$A$2:$A$2256,Results!I$2:I$2256,"")</f>
        <v>IDEAL INDUSTRIES</v>
      </c>
      <c r="AO1895" s="2">
        <f>_xlfn.XLOOKUP($A1895,Results!$A$2:$A$2256,Results!J$2:J$2256,"")</f>
        <v>783250316052</v>
      </c>
      <c r="AP1895" s="2">
        <f>_xlfn.XLOOKUP($A1895,Results!$A$2:$A$2256,Results!K$2:K$2256,"")</f>
        <v>31201700</v>
      </c>
      <c r="AQ1895" s="2" t="str">
        <f>_xlfn.XLOOKUP($A1895,Results!$A$2:$A$2256,Results!L$2:L$2256,"")</f>
        <v>AK10520340</v>
      </c>
      <c r="AR1895" s="2">
        <f>_xlfn.XLOOKUP($A1895,Results!$A$2:$A$2256,Results!M$2:M$2256,"")</f>
        <v>73479</v>
      </c>
      <c r="AS1895" s="2" t="str">
        <f>_xlfn.XLOOKUP($A1895,Results!$A$2:$A$2256,Results!N$2:N$2256,"")</f>
        <v>IDEAL 31-605 5LB DUCT SEAL</v>
      </c>
      <c r="AT1895" s="2" t="str">
        <f>_xlfn.XLOOKUP($A1895,Results!$A$2:$A$2256,Results!O$2:O$2256,"")</f>
        <v>IDEAL INDUSTRIES</v>
      </c>
      <c r="AU1895" s="2" t="str">
        <f>_xlfn.XLOOKUP($A1895,Results!$A$2:$A$2256,Results!P$2:P$2256,"")</f>
        <v>IDEAL INDUSTRIES INC</v>
      </c>
      <c r="AV1895" s="2" t="str">
        <f>_xlfn.XLOOKUP($A1895,Results!$A$2:$A$2256,Results!Q$2:Q$2256,"")</f>
        <v>SINGLE_MATCH</v>
      </c>
      <c r="AW1895" s="2" t="str">
        <f>_xlfn.XLOOKUP($A1895,Results!$A$2:$A$2256,Results!R$2:R$2256,"")</f>
        <v>0.9387716089432915</v>
      </c>
      <c r="AX1895" s="2">
        <f>_xlfn.XLOOKUP($A1895,Results!$A$2:$A$2256,Results!S$2:S$2256,"")</f>
        <v>100</v>
      </c>
      <c r="AY1895" s="2">
        <f>_xlfn.XLOOKUP($A1895,Results!$A$2:$A$2256,Results!T$2:T$2256,"")</f>
        <v>100</v>
      </c>
      <c r="AZ1895" s="2">
        <f>_xlfn.XLOOKUP($A1895,Results!$A$2:$A$2256,Results!U$2:U$2256,"")</f>
        <v>100</v>
      </c>
      <c r="BA1895" s="2" t="str">
        <f>_xlfn.XLOOKUP($A1895,Results!$A$2:$A$2256,Results!V$2:V$2256,"")</f>
        <v>IDEAL INDUSTRIES</v>
      </c>
      <c r="BB1895" s="2">
        <f>_xlfn.XLOOKUP($A1895,Results!$A$2:$A$2256,Results!W$2:W$2256,"")</f>
        <v>66</v>
      </c>
      <c r="BC1895" s="2">
        <f>_xlfn.XLOOKUP($A1895,Results!$A$2:$A$2256,Results!X$2:X$2256,"")</f>
        <v>31201700</v>
      </c>
      <c r="BD1895" s="2">
        <f>_xlfn.XLOOKUP($A1895,Results!$A$2:$A$2256,Results!Y$2:Y$2256,"")</f>
        <v>94</v>
      </c>
      <c r="BE1895" s="2" t="b">
        <f>_xlfn.XLOOKUP($A1895,Results!$A$2:$A$2256,Results!Z$2:Z$2256,"")</f>
        <v>1</v>
      </c>
    </row>
    <row r="1896" spans="1:57" ht="38.25" customHeight="1" x14ac:dyDescent="0.3">
      <c r="A1896">
        <v>907573</v>
      </c>
      <c r="B1896">
        <v>281931</v>
      </c>
      <c r="C1896" t="s">
        <v>36</v>
      </c>
      <c r="D1896" t="s">
        <v>90</v>
      </c>
      <c r="E1896" s="2" t="str">
        <f>VLOOKUP(F1896,'RPA Vendor Data '!F$1:$G$2418,2)</f>
        <v>Smith Ready</v>
      </c>
      <c r="F1896" s="2">
        <v>16374</v>
      </c>
      <c r="G1896" s="2">
        <v>1</v>
      </c>
      <c r="H1896" t="s">
        <v>5903</v>
      </c>
      <c r="I1896">
        <v>40</v>
      </c>
      <c r="J1896" t="s">
        <v>39</v>
      </c>
      <c r="K1896" t="s">
        <v>39</v>
      </c>
      <c r="L1896">
        <v>162</v>
      </c>
      <c r="M1896" s="2" t="s">
        <v>1128</v>
      </c>
      <c r="N1896" s="85" t="s">
        <v>36</v>
      </c>
      <c r="O1896" t="s">
        <v>36</v>
      </c>
      <c r="P1896" t="s">
        <v>36</v>
      </c>
      <c r="Q1896" t="s">
        <v>36</v>
      </c>
      <c r="R1896">
        <v>6480</v>
      </c>
      <c r="S1896" s="1">
        <v>45744.81280428241</v>
      </c>
      <c r="T1896" t="s">
        <v>42</v>
      </c>
      <c r="U1896" s="1">
        <v>45744.595138888893</v>
      </c>
      <c r="V1896" t="s">
        <v>43</v>
      </c>
      <c r="W1896" t="s">
        <v>36</v>
      </c>
      <c r="X1896">
        <v>0</v>
      </c>
      <c r="Y1896">
        <v>999</v>
      </c>
      <c r="Z1896" t="s">
        <v>36</v>
      </c>
      <c r="AA1896" t="s">
        <v>36</v>
      </c>
      <c r="AB1896" t="s">
        <v>36</v>
      </c>
      <c r="AC1896" t="s">
        <v>49</v>
      </c>
      <c r="AD1896" t="s">
        <v>49</v>
      </c>
      <c r="AE1896" t="s">
        <v>45</v>
      </c>
      <c r="AF1896" s="44">
        <v>30111800</v>
      </c>
      <c r="AG1896" s="18" t="s">
        <v>5904</v>
      </c>
      <c r="AI1896" s="2" t="s">
        <v>48</v>
      </c>
      <c r="AJ1896" s="2" t="e">
        <f>VLOOKUP(A1896,'Classification Test Result'!$A$2:$D$2428,4,FALSE)</f>
        <v>#N/A</v>
      </c>
      <c r="AL1896" s="2">
        <f>_xlfn.XLOOKUP($A1896,Results!$A$2:$A$2256,Results!G$2:G$2256,"")</f>
        <v>0</v>
      </c>
      <c r="AM1896" s="2">
        <f>_xlfn.XLOOKUP($A1896,Results!$A$2:$A$2256,Results!H$2:H$2256,"")</f>
        <v>0</v>
      </c>
      <c r="AN1896" s="2">
        <f>_xlfn.XLOOKUP($A1896,Results!$A$2:$A$2256,Results!I$2:I$2256,"")</f>
        <v>0</v>
      </c>
      <c r="AO1896" s="2">
        <f>_xlfn.XLOOKUP($A1896,Results!$A$2:$A$2256,Results!J$2:J$2256,"")</f>
        <v>0</v>
      </c>
      <c r="AP1896" s="2">
        <f>_xlfn.XLOOKUP($A1896,Results!$A$2:$A$2256,Results!K$2:K$2256,"")</f>
        <v>0</v>
      </c>
      <c r="AQ1896" s="2">
        <f>_xlfn.XLOOKUP($A1896,Results!$A$2:$A$2256,Results!L$2:L$2256,"")</f>
        <v>0</v>
      </c>
      <c r="AR1896" s="2">
        <f>_xlfn.XLOOKUP($A1896,Results!$A$2:$A$2256,Results!M$2:M$2256,"")</f>
        <v>0</v>
      </c>
      <c r="AS1896" s="2">
        <f>_xlfn.XLOOKUP($A1896,Results!$A$2:$A$2256,Results!N$2:N$2256,"")</f>
        <v>0</v>
      </c>
      <c r="AT1896" s="2">
        <f>_xlfn.XLOOKUP($A1896,Results!$A$2:$A$2256,Results!O$2:O$2256,"")</f>
        <v>0</v>
      </c>
      <c r="AU1896" s="2">
        <f>_xlfn.XLOOKUP($A1896,Results!$A$2:$A$2256,Results!P$2:P$2256,"")</f>
        <v>0</v>
      </c>
      <c r="AV1896" s="2">
        <f>_xlfn.XLOOKUP($A1896,Results!$A$2:$A$2256,Results!Q$2:Q$2256,"")</f>
        <v>0</v>
      </c>
      <c r="AW1896" s="2">
        <f>_xlfn.XLOOKUP($A1896,Results!$A$2:$A$2256,Results!R$2:R$2256,"")</f>
        <v>0</v>
      </c>
      <c r="AX1896" s="2">
        <f>_xlfn.XLOOKUP($A1896,Results!$A$2:$A$2256,Results!S$2:S$2256,"")</f>
        <v>0</v>
      </c>
      <c r="AY1896" s="2">
        <f>_xlfn.XLOOKUP($A1896,Results!$A$2:$A$2256,Results!T$2:T$2256,"")</f>
        <v>0</v>
      </c>
      <c r="AZ1896" s="2">
        <f>_xlfn.XLOOKUP($A1896,Results!$A$2:$A$2256,Results!U$2:U$2256,"")</f>
        <v>0</v>
      </c>
      <c r="BA1896" s="2">
        <f>_xlfn.XLOOKUP($A1896,Results!$A$2:$A$2256,Results!V$2:V$2256,"")</f>
        <v>0</v>
      </c>
      <c r="BB1896" s="2">
        <f>_xlfn.XLOOKUP($A1896,Results!$A$2:$A$2256,Results!W$2:W$2256,"")</f>
        <v>0</v>
      </c>
      <c r="BC1896" s="2">
        <f>_xlfn.XLOOKUP($A1896,Results!$A$2:$A$2256,Results!X$2:X$2256,"")</f>
        <v>0</v>
      </c>
      <c r="BD1896" s="2">
        <f>_xlfn.XLOOKUP($A1896,Results!$A$2:$A$2256,Results!Y$2:Y$2256,"")</f>
        <v>0</v>
      </c>
      <c r="BE1896" s="2">
        <f>_xlfn.XLOOKUP($A1896,Results!$A$2:$A$2256,Results!Z$2:Z$2256,"")</f>
        <v>0</v>
      </c>
    </row>
    <row r="1897" spans="1:57" ht="38.25" customHeight="1" x14ac:dyDescent="0.3">
      <c r="A1897">
        <v>907574</v>
      </c>
      <c r="B1897">
        <v>281890</v>
      </c>
      <c r="C1897" t="s">
        <v>36</v>
      </c>
      <c r="D1897">
        <v>15584</v>
      </c>
      <c r="F1897" s="2">
        <v>10441</v>
      </c>
      <c r="G1897" s="2">
        <v>1</v>
      </c>
      <c r="H1897" s="2" t="s">
        <v>5905</v>
      </c>
      <c r="I1897">
        <v>10</v>
      </c>
      <c r="J1897" s="2" t="s">
        <v>5906</v>
      </c>
      <c r="K1897" t="s">
        <v>39</v>
      </c>
      <c r="L1897">
        <v>115</v>
      </c>
      <c r="M1897" s="2" t="s">
        <v>36</v>
      </c>
      <c r="N1897" s="9" t="s">
        <v>36</v>
      </c>
      <c r="O1897" t="s">
        <v>36</v>
      </c>
      <c r="P1897" t="s">
        <v>36</v>
      </c>
      <c r="Q1897" t="s">
        <v>36</v>
      </c>
      <c r="R1897">
        <v>1150</v>
      </c>
      <c r="S1897" s="1">
        <v>45744.667715821757</v>
      </c>
      <c r="T1897" t="s">
        <v>42</v>
      </c>
      <c r="U1897" s="1">
        <v>45744.449305555558</v>
      </c>
      <c r="V1897" t="s">
        <v>43</v>
      </c>
      <c r="W1897" t="s">
        <v>36</v>
      </c>
      <c r="X1897">
        <v>0</v>
      </c>
      <c r="Y1897">
        <v>999</v>
      </c>
      <c r="Z1897" t="s">
        <v>36</v>
      </c>
      <c r="AA1897" t="s">
        <v>36</v>
      </c>
      <c r="AB1897" t="s">
        <v>36</v>
      </c>
      <c r="AC1897" t="s">
        <v>49</v>
      </c>
      <c r="AD1897" t="s">
        <v>49</v>
      </c>
      <c r="AE1897" t="s">
        <v>45</v>
      </c>
      <c r="AF1897" s="2"/>
      <c r="AI1897" s="2" t="s">
        <v>92</v>
      </c>
      <c r="AJ1897" s="2" t="e">
        <f>VLOOKUP(A1897,'Classification Test Result'!$A$2:$D$2428,4,FALSE)</f>
        <v>#N/A</v>
      </c>
      <c r="AL1897" s="2">
        <f>_xlfn.XLOOKUP($A1897,Results!$A$2:$A$2256,Results!G$2:G$2256,"")</f>
        <v>0</v>
      </c>
      <c r="AM1897" s="2">
        <f>_xlfn.XLOOKUP($A1897,Results!$A$2:$A$2256,Results!H$2:H$2256,"")</f>
        <v>0</v>
      </c>
      <c r="AN1897" s="2">
        <f>_xlfn.XLOOKUP($A1897,Results!$A$2:$A$2256,Results!I$2:I$2256,"")</f>
        <v>0</v>
      </c>
      <c r="AO1897" s="2">
        <f>_xlfn.XLOOKUP($A1897,Results!$A$2:$A$2256,Results!J$2:J$2256,"")</f>
        <v>0</v>
      </c>
      <c r="AP1897" s="2">
        <f>_xlfn.XLOOKUP($A1897,Results!$A$2:$A$2256,Results!K$2:K$2256,"")</f>
        <v>0</v>
      </c>
      <c r="AQ1897" s="2">
        <f>_xlfn.XLOOKUP($A1897,Results!$A$2:$A$2256,Results!L$2:L$2256,"")</f>
        <v>0</v>
      </c>
      <c r="AR1897" s="2">
        <f>_xlfn.XLOOKUP($A1897,Results!$A$2:$A$2256,Results!M$2:M$2256,"")</f>
        <v>0</v>
      </c>
      <c r="AS1897" s="2">
        <f>_xlfn.XLOOKUP($A1897,Results!$A$2:$A$2256,Results!N$2:N$2256,"")</f>
        <v>0</v>
      </c>
      <c r="AT1897" s="2">
        <f>_xlfn.XLOOKUP($A1897,Results!$A$2:$A$2256,Results!O$2:O$2256,"")</f>
        <v>0</v>
      </c>
      <c r="AU1897" s="2">
        <f>_xlfn.XLOOKUP($A1897,Results!$A$2:$A$2256,Results!P$2:P$2256,"")</f>
        <v>0</v>
      </c>
      <c r="AV1897" s="2">
        <f>_xlfn.XLOOKUP($A1897,Results!$A$2:$A$2256,Results!Q$2:Q$2256,"")</f>
        <v>0</v>
      </c>
      <c r="AW1897" s="2">
        <f>_xlfn.XLOOKUP($A1897,Results!$A$2:$A$2256,Results!R$2:R$2256,"")</f>
        <v>0</v>
      </c>
      <c r="AX1897" s="2">
        <f>_xlfn.XLOOKUP($A1897,Results!$A$2:$A$2256,Results!S$2:S$2256,"")</f>
        <v>0</v>
      </c>
      <c r="AY1897" s="2">
        <f>_xlfn.XLOOKUP($A1897,Results!$A$2:$A$2256,Results!T$2:T$2256,"")</f>
        <v>0</v>
      </c>
      <c r="AZ1897" s="2">
        <f>_xlfn.XLOOKUP($A1897,Results!$A$2:$A$2256,Results!U$2:U$2256,"")</f>
        <v>0</v>
      </c>
      <c r="BA1897" s="2">
        <f>_xlfn.XLOOKUP($A1897,Results!$A$2:$A$2256,Results!V$2:V$2256,"")</f>
        <v>0</v>
      </c>
      <c r="BB1897" s="2">
        <f>_xlfn.XLOOKUP($A1897,Results!$A$2:$A$2256,Results!W$2:W$2256,"")</f>
        <v>0</v>
      </c>
      <c r="BC1897" s="2">
        <f>_xlfn.XLOOKUP($A1897,Results!$A$2:$A$2256,Results!X$2:X$2256,"")</f>
        <v>0</v>
      </c>
      <c r="BD1897" s="2">
        <f>_xlfn.XLOOKUP($A1897,Results!$A$2:$A$2256,Results!Y$2:Y$2256,"")</f>
        <v>0</v>
      </c>
      <c r="BE1897" s="2">
        <f>_xlfn.XLOOKUP($A1897,Results!$A$2:$A$2256,Results!Z$2:Z$2256,"")</f>
        <v>0</v>
      </c>
    </row>
    <row r="1898" spans="1:57" ht="38.25" customHeight="1" x14ac:dyDescent="0.3">
      <c r="A1898">
        <v>907575</v>
      </c>
      <c r="B1898">
        <v>281890</v>
      </c>
      <c r="C1898" t="s">
        <v>36</v>
      </c>
      <c r="D1898">
        <v>15584</v>
      </c>
      <c r="F1898" s="2">
        <v>10441</v>
      </c>
      <c r="G1898" s="2">
        <v>4</v>
      </c>
      <c r="H1898" s="2" t="s">
        <v>5905</v>
      </c>
      <c r="I1898">
        <v>10</v>
      </c>
      <c r="J1898" s="2" t="s">
        <v>5906</v>
      </c>
      <c r="K1898" t="s">
        <v>39</v>
      </c>
      <c r="L1898">
        <v>115</v>
      </c>
      <c r="M1898" s="2" t="s">
        <v>36</v>
      </c>
      <c r="N1898" s="9" t="s">
        <v>36</v>
      </c>
      <c r="O1898" t="s">
        <v>36</v>
      </c>
      <c r="P1898" t="s">
        <v>36</v>
      </c>
      <c r="Q1898" t="s">
        <v>36</v>
      </c>
      <c r="R1898">
        <v>1150</v>
      </c>
      <c r="S1898" s="1">
        <v>45744.667706712957</v>
      </c>
      <c r="T1898" t="s">
        <v>42</v>
      </c>
      <c r="U1898" s="1">
        <v>45744.449305555558</v>
      </c>
      <c r="V1898" t="s">
        <v>43</v>
      </c>
      <c r="W1898" t="s">
        <v>36</v>
      </c>
      <c r="X1898">
        <v>0</v>
      </c>
      <c r="Y1898">
        <v>999</v>
      </c>
      <c r="Z1898" t="s">
        <v>36</v>
      </c>
      <c r="AA1898" t="s">
        <v>36</v>
      </c>
      <c r="AB1898" t="s">
        <v>36</v>
      </c>
      <c r="AC1898" t="s">
        <v>49</v>
      </c>
      <c r="AD1898" t="s">
        <v>49</v>
      </c>
      <c r="AE1898" t="s">
        <v>45</v>
      </c>
      <c r="AF1898" s="2"/>
      <c r="AI1898" s="2" t="s">
        <v>92</v>
      </c>
      <c r="AJ1898" s="2" t="e">
        <f>VLOOKUP(A1898,'Classification Test Result'!$A$2:$D$2428,4,FALSE)</f>
        <v>#N/A</v>
      </c>
      <c r="AL1898" s="2">
        <f>_xlfn.XLOOKUP($A1898,Results!$A$2:$A$2256,Results!G$2:G$2256,"")</f>
        <v>0</v>
      </c>
      <c r="AM1898" s="2">
        <f>_xlfn.XLOOKUP($A1898,Results!$A$2:$A$2256,Results!H$2:H$2256,"")</f>
        <v>0</v>
      </c>
      <c r="AN1898" s="2">
        <f>_xlfn.XLOOKUP($A1898,Results!$A$2:$A$2256,Results!I$2:I$2256,"")</f>
        <v>0</v>
      </c>
      <c r="AO1898" s="2">
        <f>_xlfn.XLOOKUP($A1898,Results!$A$2:$A$2256,Results!J$2:J$2256,"")</f>
        <v>0</v>
      </c>
      <c r="AP1898" s="2">
        <f>_xlfn.XLOOKUP($A1898,Results!$A$2:$A$2256,Results!K$2:K$2256,"")</f>
        <v>0</v>
      </c>
      <c r="AQ1898" s="2">
        <f>_xlfn.XLOOKUP($A1898,Results!$A$2:$A$2256,Results!L$2:L$2256,"")</f>
        <v>0</v>
      </c>
      <c r="AR1898" s="2">
        <f>_xlfn.XLOOKUP($A1898,Results!$A$2:$A$2256,Results!M$2:M$2256,"")</f>
        <v>0</v>
      </c>
      <c r="AS1898" s="2">
        <f>_xlfn.XLOOKUP($A1898,Results!$A$2:$A$2256,Results!N$2:N$2256,"")</f>
        <v>0</v>
      </c>
      <c r="AT1898" s="2">
        <f>_xlfn.XLOOKUP($A1898,Results!$A$2:$A$2256,Results!O$2:O$2256,"")</f>
        <v>0</v>
      </c>
      <c r="AU1898" s="2">
        <f>_xlfn.XLOOKUP($A1898,Results!$A$2:$A$2256,Results!P$2:P$2256,"")</f>
        <v>0</v>
      </c>
      <c r="AV1898" s="2">
        <f>_xlfn.XLOOKUP($A1898,Results!$A$2:$A$2256,Results!Q$2:Q$2256,"")</f>
        <v>0</v>
      </c>
      <c r="AW1898" s="2">
        <f>_xlfn.XLOOKUP($A1898,Results!$A$2:$A$2256,Results!R$2:R$2256,"")</f>
        <v>0</v>
      </c>
      <c r="AX1898" s="2">
        <f>_xlfn.XLOOKUP($A1898,Results!$A$2:$A$2256,Results!S$2:S$2256,"")</f>
        <v>0</v>
      </c>
      <c r="AY1898" s="2">
        <f>_xlfn.XLOOKUP($A1898,Results!$A$2:$A$2256,Results!T$2:T$2256,"")</f>
        <v>0</v>
      </c>
      <c r="AZ1898" s="2">
        <f>_xlfn.XLOOKUP($A1898,Results!$A$2:$A$2256,Results!U$2:U$2256,"")</f>
        <v>0</v>
      </c>
      <c r="BA1898" s="2">
        <f>_xlfn.XLOOKUP($A1898,Results!$A$2:$A$2256,Results!V$2:V$2256,"")</f>
        <v>0</v>
      </c>
      <c r="BB1898" s="2">
        <f>_xlfn.XLOOKUP($A1898,Results!$A$2:$A$2256,Results!W$2:W$2256,"")</f>
        <v>0</v>
      </c>
      <c r="BC1898" s="2">
        <f>_xlfn.XLOOKUP($A1898,Results!$A$2:$A$2256,Results!X$2:X$2256,"")</f>
        <v>0</v>
      </c>
      <c r="BD1898" s="2">
        <f>_xlfn.XLOOKUP($A1898,Results!$A$2:$A$2256,Results!Y$2:Y$2256,"")</f>
        <v>0</v>
      </c>
      <c r="BE1898" s="2">
        <f>_xlfn.XLOOKUP($A1898,Results!$A$2:$A$2256,Results!Z$2:Z$2256,"")</f>
        <v>0</v>
      </c>
    </row>
    <row r="1899" spans="1:57" ht="38.25" customHeight="1" x14ac:dyDescent="0.3">
      <c r="A1899">
        <v>907576</v>
      </c>
      <c r="B1899">
        <v>281813</v>
      </c>
      <c r="C1899" t="s">
        <v>36</v>
      </c>
      <c r="D1899" t="s">
        <v>93</v>
      </c>
      <c r="E1899" s="2" t="str">
        <f>VLOOKUP(F1899,'RPA Vendor Data '!F$1:$G$2418,2)</f>
        <v>Smith Ready</v>
      </c>
      <c r="F1899" s="2">
        <v>16374</v>
      </c>
      <c r="G1899" s="2">
        <v>1</v>
      </c>
      <c r="H1899" t="s">
        <v>5903</v>
      </c>
      <c r="I1899">
        <v>30</v>
      </c>
      <c r="J1899" t="s">
        <v>39</v>
      </c>
      <c r="K1899" t="s">
        <v>39</v>
      </c>
      <c r="L1899">
        <v>162</v>
      </c>
      <c r="M1899" s="2" t="s">
        <v>1128</v>
      </c>
      <c r="N1899" s="85" t="s">
        <v>36</v>
      </c>
      <c r="O1899" t="s">
        <v>36</v>
      </c>
      <c r="P1899" t="s">
        <v>36</v>
      </c>
      <c r="Q1899" t="s">
        <v>36</v>
      </c>
      <c r="R1899">
        <v>4860</v>
      </c>
      <c r="S1899" s="1">
        <v>45744.60477322917</v>
      </c>
      <c r="T1899" t="s">
        <v>42</v>
      </c>
      <c r="U1899" s="1">
        <v>45744.385416666657</v>
      </c>
      <c r="V1899" t="s">
        <v>43</v>
      </c>
      <c r="W1899" t="s">
        <v>36</v>
      </c>
      <c r="X1899">
        <v>0</v>
      </c>
      <c r="Y1899">
        <v>999</v>
      </c>
      <c r="Z1899" t="s">
        <v>36</v>
      </c>
      <c r="AA1899" t="s">
        <v>36</v>
      </c>
      <c r="AB1899" t="s">
        <v>36</v>
      </c>
      <c r="AC1899" t="s">
        <v>49</v>
      </c>
      <c r="AD1899" t="s">
        <v>49</v>
      </c>
      <c r="AE1899" t="s">
        <v>45</v>
      </c>
      <c r="AF1899" s="44">
        <v>30111800</v>
      </c>
      <c r="AG1899" s="18" t="s">
        <v>5904</v>
      </c>
      <c r="AI1899" s="2" t="s">
        <v>48</v>
      </c>
      <c r="AJ1899" s="2" t="e">
        <f>VLOOKUP(A1899,'Classification Test Result'!$A$2:$D$2428,4,FALSE)</f>
        <v>#N/A</v>
      </c>
      <c r="AL1899" s="2">
        <f>_xlfn.XLOOKUP($A1899,Results!$A$2:$A$2256,Results!G$2:G$2256,"")</f>
        <v>0</v>
      </c>
      <c r="AM1899" s="2">
        <f>_xlfn.XLOOKUP($A1899,Results!$A$2:$A$2256,Results!H$2:H$2256,"")</f>
        <v>0</v>
      </c>
      <c r="AN1899" s="2">
        <f>_xlfn.XLOOKUP($A1899,Results!$A$2:$A$2256,Results!I$2:I$2256,"")</f>
        <v>0</v>
      </c>
      <c r="AO1899" s="2">
        <f>_xlfn.XLOOKUP($A1899,Results!$A$2:$A$2256,Results!J$2:J$2256,"")</f>
        <v>0</v>
      </c>
      <c r="AP1899" s="2">
        <f>_xlfn.XLOOKUP($A1899,Results!$A$2:$A$2256,Results!K$2:K$2256,"")</f>
        <v>0</v>
      </c>
      <c r="AQ1899" s="2">
        <f>_xlfn.XLOOKUP($A1899,Results!$A$2:$A$2256,Results!L$2:L$2256,"")</f>
        <v>0</v>
      </c>
      <c r="AR1899" s="2">
        <f>_xlfn.XLOOKUP($A1899,Results!$A$2:$A$2256,Results!M$2:M$2256,"")</f>
        <v>0</v>
      </c>
      <c r="AS1899" s="2">
        <f>_xlfn.XLOOKUP($A1899,Results!$A$2:$A$2256,Results!N$2:N$2256,"")</f>
        <v>0</v>
      </c>
      <c r="AT1899" s="2">
        <f>_xlfn.XLOOKUP($A1899,Results!$A$2:$A$2256,Results!O$2:O$2256,"")</f>
        <v>0</v>
      </c>
      <c r="AU1899" s="2">
        <f>_xlfn.XLOOKUP($A1899,Results!$A$2:$A$2256,Results!P$2:P$2256,"")</f>
        <v>0</v>
      </c>
      <c r="AV1899" s="2">
        <f>_xlfn.XLOOKUP($A1899,Results!$A$2:$A$2256,Results!Q$2:Q$2256,"")</f>
        <v>0</v>
      </c>
      <c r="AW1899" s="2">
        <f>_xlfn.XLOOKUP($A1899,Results!$A$2:$A$2256,Results!R$2:R$2256,"")</f>
        <v>0</v>
      </c>
      <c r="AX1899" s="2">
        <f>_xlfn.XLOOKUP($A1899,Results!$A$2:$A$2256,Results!S$2:S$2256,"")</f>
        <v>0</v>
      </c>
      <c r="AY1899" s="2">
        <f>_xlfn.XLOOKUP($A1899,Results!$A$2:$A$2256,Results!T$2:T$2256,"")</f>
        <v>0</v>
      </c>
      <c r="AZ1899" s="2">
        <f>_xlfn.XLOOKUP($A1899,Results!$A$2:$A$2256,Results!U$2:U$2256,"")</f>
        <v>0</v>
      </c>
      <c r="BA1899" s="2">
        <f>_xlfn.XLOOKUP($A1899,Results!$A$2:$A$2256,Results!V$2:V$2256,"")</f>
        <v>0</v>
      </c>
      <c r="BB1899" s="2">
        <f>_xlfn.XLOOKUP($A1899,Results!$A$2:$A$2256,Results!W$2:W$2256,"")</f>
        <v>0</v>
      </c>
      <c r="BC1899" s="2">
        <f>_xlfn.XLOOKUP($A1899,Results!$A$2:$A$2256,Results!X$2:X$2256,"")</f>
        <v>0</v>
      </c>
      <c r="BD1899" s="2">
        <f>_xlfn.XLOOKUP($A1899,Results!$A$2:$A$2256,Results!Y$2:Y$2256,"")</f>
        <v>0</v>
      </c>
      <c r="BE1899" s="2">
        <f>_xlfn.XLOOKUP($A1899,Results!$A$2:$A$2256,Results!Z$2:Z$2256,"")</f>
        <v>0</v>
      </c>
    </row>
    <row r="1900" spans="1:57" ht="38.25" customHeight="1" x14ac:dyDescent="0.3">
      <c r="A1900">
        <v>907577</v>
      </c>
      <c r="B1900">
        <v>281345</v>
      </c>
      <c r="C1900" t="s">
        <v>36</v>
      </c>
      <c r="D1900">
        <v>105316</v>
      </c>
      <c r="E1900" s="2" t="str">
        <f>VLOOKUP(F1900,'RPA Vendor Data '!F$1:$G$2418,2)</f>
        <v>POWER POLE SERVICES INC.</v>
      </c>
      <c r="F1900" s="2">
        <v>17093</v>
      </c>
      <c r="G1900" s="2">
        <v>1</v>
      </c>
      <c r="H1900" t="s">
        <v>5907</v>
      </c>
      <c r="I1900">
        <v>2</v>
      </c>
      <c r="J1900" t="s">
        <v>39</v>
      </c>
      <c r="K1900" t="s">
        <v>39</v>
      </c>
      <c r="L1900">
        <v>30</v>
      </c>
      <c r="M1900" s="2" t="s">
        <v>36</v>
      </c>
      <c r="N1900" s="85" t="s">
        <v>36</v>
      </c>
      <c r="O1900" t="s">
        <v>36</v>
      </c>
      <c r="P1900" t="s">
        <v>36</v>
      </c>
      <c r="Q1900" t="s">
        <v>36</v>
      </c>
      <c r="R1900">
        <v>60</v>
      </c>
      <c r="S1900" s="1">
        <v>45744.209262268523</v>
      </c>
      <c r="T1900" t="s">
        <v>42</v>
      </c>
      <c r="U1900" s="1">
        <v>45743.981944444437</v>
      </c>
      <c r="V1900" t="s">
        <v>43</v>
      </c>
      <c r="W1900" t="s">
        <v>36</v>
      </c>
      <c r="X1900">
        <v>0</v>
      </c>
      <c r="Y1900">
        <v>999</v>
      </c>
      <c r="Z1900" t="s">
        <v>36</v>
      </c>
      <c r="AA1900" t="s">
        <v>36</v>
      </c>
      <c r="AB1900" t="s">
        <v>36</v>
      </c>
      <c r="AC1900" t="s">
        <v>49</v>
      </c>
      <c r="AD1900" t="s">
        <v>49</v>
      </c>
      <c r="AE1900" t="s">
        <v>45</v>
      </c>
      <c r="AF1900" s="44" t="s">
        <v>46</v>
      </c>
      <c r="AG1900" s="2" t="s">
        <v>1668</v>
      </c>
      <c r="AI1900" s="2" t="s">
        <v>48</v>
      </c>
      <c r="AJ1900" s="2" t="e">
        <f>VLOOKUP(A1900,'Classification Test Result'!$A$2:$D$2428,4,FALSE)</f>
        <v>#N/A</v>
      </c>
      <c r="AK1900" s="2" t="s">
        <v>5908</v>
      </c>
      <c r="AL1900" s="2">
        <f>_xlfn.XLOOKUP($A1900,Results!$A$2:$A$2256,Results!G$2:G$2256,"")</f>
        <v>0</v>
      </c>
      <c r="AM1900" s="2">
        <f>_xlfn.XLOOKUP($A1900,Results!$A$2:$A$2256,Results!H$2:H$2256,"")</f>
        <v>0</v>
      </c>
      <c r="AN1900" s="2">
        <f>_xlfn.XLOOKUP($A1900,Results!$A$2:$A$2256,Results!I$2:I$2256,"")</f>
        <v>0</v>
      </c>
      <c r="AO1900" s="2">
        <f>_xlfn.XLOOKUP($A1900,Results!$A$2:$A$2256,Results!J$2:J$2256,"")</f>
        <v>0</v>
      </c>
      <c r="AP1900" s="2">
        <f>_xlfn.XLOOKUP($A1900,Results!$A$2:$A$2256,Results!K$2:K$2256,"")</f>
        <v>0</v>
      </c>
      <c r="AQ1900" s="2">
        <f>_xlfn.XLOOKUP($A1900,Results!$A$2:$A$2256,Results!L$2:L$2256,"")</f>
        <v>0</v>
      </c>
      <c r="AR1900" s="2">
        <f>_xlfn.XLOOKUP($A1900,Results!$A$2:$A$2256,Results!M$2:M$2256,"")</f>
        <v>0</v>
      </c>
      <c r="AS1900" s="2">
        <f>_xlfn.XLOOKUP($A1900,Results!$A$2:$A$2256,Results!N$2:N$2256,"")</f>
        <v>0</v>
      </c>
      <c r="AT1900" s="2">
        <f>_xlfn.XLOOKUP($A1900,Results!$A$2:$A$2256,Results!O$2:O$2256,"")</f>
        <v>0</v>
      </c>
      <c r="AU1900" s="2">
        <f>_xlfn.XLOOKUP($A1900,Results!$A$2:$A$2256,Results!P$2:P$2256,"")</f>
        <v>0</v>
      </c>
      <c r="AV1900" s="2">
        <f>_xlfn.XLOOKUP($A1900,Results!$A$2:$A$2256,Results!Q$2:Q$2256,"")</f>
        <v>0</v>
      </c>
      <c r="AW1900" s="2">
        <f>_xlfn.XLOOKUP($A1900,Results!$A$2:$A$2256,Results!R$2:R$2256,"")</f>
        <v>0</v>
      </c>
      <c r="AX1900" s="2">
        <f>_xlfn.XLOOKUP($A1900,Results!$A$2:$A$2256,Results!S$2:S$2256,"")</f>
        <v>0</v>
      </c>
      <c r="AY1900" s="2">
        <f>_xlfn.XLOOKUP($A1900,Results!$A$2:$A$2256,Results!T$2:T$2256,"")</f>
        <v>0</v>
      </c>
      <c r="AZ1900" s="2">
        <f>_xlfn.XLOOKUP($A1900,Results!$A$2:$A$2256,Results!U$2:U$2256,"")</f>
        <v>0</v>
      </c>
      <c r="BA1900" s="2">
        <f>_xlfn.XLOOKUP($A1900,Results!$A$2:$A$2256,Results!V$2:V$2256,"")</f>
        <v>0</v>
      </c>
      <c r="BB1900" s="2">
        <f>_xlfn.XLOOKUP($A1900,Results!$A$2:$A$2256,Results!W$2:W$2256,"")</f>
        <v>0</v>
      </c>
      <c r="BC1900" s="2">
        <f>_xlfn.XLOOKUP($A1900,Results!$A$2:$A$2256,Results!X$2:X$2256,"")</f>
        <v>0</v>
      </c>
      <c r="BD1900" s="2">
        <f>_xlfn.XLOOKUP($A1900,Results!$A$2:$A$2256,Results!Y$2:Y$2256,"")</f>
        <v>0</v>
      </c>
      <c r="BE1900" s="2">
        <f>_xlfn.XLOOKUP($A1900,Results!$A$2:$A$2256,Results!Z$2:Z$2256,"")</f>
        <v>0</v>
      </c>
    </row>
    <row r="1901" spans="1:57" ht="38.25" customHeight="1" x14ac:dyDescent="0.3">
      <c r="A1901">
        <v>907578</v>
      </c>
      <c r="B1901">
        <v>281350</v>
      </c>
      <c r="C1901" t="s">
        <v>36</v>
      </c>
      <c r="D1901">
        <v>105787</v>
      </c>
      <c r="E1901" s="2" t="str">
        <f>VLOOKUP(F1901,'RPA Vendor Data '!F$1:$G$2418,2)</f>
        <v>POWER POLE SERVICES INC.</v>
      </c>
      <c r="F1901" s="2">
        <v>17093</v>
      </c>
      <c r="G1901" s="2">
        <v>1</v>
      </c>
      <c r="H1901" t="s">
        <v>5907</v>
      </c>
      <c r="I1901">
        <v>2</v>
      </c>
      <c r="J1901" t="s">
        <v>39</v>
      </c>
      <c r="K1901" t="s">
        <v>39</v>
      </c>
      <c r="L1901">
        <v>30</v>
      </c>
      <c r="M1901" s="2" t="s">
        <v>36</v>
      </c>
      <c r="N1901" s="85" t="s">
        <v>36</v>
      </c>
      <c r="O1901" t="s">
        <v>36</v>
      </c>
      <c r="P1901" t="s">
        <v>36</v>
      </c>
      <c r="Q1901" t="s">
        <v>36</v>
      </c>
      <c r="R1901">
        <v>60</v>
      </c>
      <c r="S1901" s="1">
        <v>45744.209163888889</v>
      </c>
      <c r="T1901" t="s">
        <v>42</v>
      </c>
      <c r="U1901" s="1">
        <v>45743.98333333333</v>
      </c>
      <c r="V1901" t="s">
        <v>43</v>
      </c>
      <c r="W1901" t="s">
        <v>36</v>
      </c>
      <c r="X1901">
        <v>0</v>
      </c>
      <c r="Y1901">
        <v>999</v>
      </c>
      <c r="Z1901" t="s">
        <v>36</v>
      </c>
      <c r="AA1901" t="s">
        <v>36</v>
      </c>
      <c r="AB1901" t="s">
        <v>36</v>
      </c>
      <c r="AC1901" t="s">
        <v>49</v>
      </c>
      <c r="AD1901" t="s">
        <v>49</v>
      </c>
      <c r="AE1901" t="s">
        <v>45</v>
      </c>
      <c r="AF1901" s="44" t="s">
        <v>46</v>
      </c>
      <c r="AG1901" s="2" t="s">
        <v>1668</v>
      </c>
      <c r="AI1901" s="2" t="s">
        <v>48</v>
      </c>
      <c r="AJ1901" s="2" t="e">
        <f>VLOOKUP(A1901,'Classification Test Result'!$A$2:$D$2428,4,FALSE)</f>
        <v>#N/A</v>
      </c>
      <c r="AK1901" s="2" t="s">
        <v>5908</v>
      </c>
      <c r="AL1901" s="2">
        <f>_xlfn.XLOOKUP($A1901,Results!$A$2:$A$2256,Results!G$2:G$2256,"")</f>
        <v>0</v>
      </c>
      <c r="AM1901" s="2">
        <f>_xlfn.XLOOKUP($A1901,Results!$A$2:$A$2256,Results!H$2:H$2256,"")</f>
        <v>0</v>
      </c>
      <c r="AN1901" s="2">
        <f>_xlfn.XLOOKUP($A1901,Results!$A$2:$A$2256,Results!I$2:I$2256,"")</f>
        <v>0</v>
      </c>
      <c r="AO1901" s="2">
        <f>_xlfn.XLOOKUP($A1901,Results!$A$2:$A$2256,Results!J$2:J$2256,"")</f>
        <v>0</v>
      </c>
      <c r="AP1901" s="2">
        <f>_xlfn.XLOOKUP($A1901,Results!$A$2:$A$2256,Results!K$2:K$2256,"")</f>
        <v>0</v>
      </c>
      <c r="AQ1901" s="2">
        <f>_xlfn.XLOOKUP($A1901,Results!$A$2:$A$2256,Results!L$2:L$2256,"")</f>
        <v>0</v>
      </c>
      <c r="AR1901" s="2">
        <f>_xlfn.XLOOKUP($A1901,Results!$A$2:$A$2256,Results!M$2:M$2256,"")</f>
        <v>0</v>
      </c>
      <c r="AS1901" s="2">
        <f>_xlfn.XLOOKUP($A1901,Results!$A$2:$A$2256,Results!N$2:N$2256,"")</f>
        <v>0</v>
      </c>
      <c r="AT1901" s="2">
        <f>_xlfn.XLOOKUP($A1901,Results!$A$2:$A$2256,Results!O$2:O$2256,"")</f>
        <v>0</v>
      </c>
      <c r="AU1901" s="2">
        <f>_xlfn.XLOOKUP($A1901,Results!$A$2:$A$2256,Results!P$2:P$2256,"")</f>
        <v>0</v>
      </c>
      <c r="AV1901" s="2">
        <f>_xlfn.XLOOKUP($A1901,Results!$A$2:$A$2256,Results!Q$2:Q$2256,"")</f>
        <v>0</v>
      </c>
      <c r="AW1901" s="2">
        <f>_xlfn.XLOOKUP($A1901,Results!$A$2:$A$2256,Results!R$2:R$2256,"")</f>
        <v>0</v>
      </c>
      <c r="AX1901" s="2">
        <f>_xlfn.XLOOKUP($A1901,Results!$A$2:$A$2256,Results!S$2:S$2256,"")</f>
        <v>0</v>
      </c>
      <c r="AY1901" s="2">
        <f>_xlfn.XLOOKUP($A1901,Results!$A$2:$A$2256,Results!T$2:T$2256,"")</f>
        <v>0</v>
      </c>
      <c r="AZ1901" s="2">
        <f>_xlfn.XLOOKUP($A1901,Results!$A$2:$A$2256,Results!U$2:U$2256,"")</f>
        <v>0</v>
      </c>
      <c r="BA1901" s="2">
        <f>_xlfn.XLOOKUP($A1901,Results!$A$2:$A$2256,Results!V$2:V$2256,"")</f>
        <v>0</v>
      </c>
      <c r="BB1901" s="2">
        <f>_xlfn.XLOOKUP($A1901,Results!$A$2:$A$2256,Results!W$2:W$2256,"")</f>
        <v>0</v>
      </c>
      <c r="BC1901" s="2">
        <f>_xlfn.XLOOKUP($A1901,Results!$A$2:$A$2256,Results!X$2:X$2256,"")</f>
        <v>0</v>
      </c>
      <c r="BD1901" s="2">
        <f>_xlfn.XLOOKUP($A1901,Results!$A$2:$A$2256,Results!Y$2:Y$2256,"")</f>
        <v>0</v>
      </c>
      <c r="BE1901" s="2">
        <f>_xlfn.XLOOKUP($A1901,Results!$A$2:$A$2256,Results!Z$2:Z$2256,"")</f>
        <v>0</v>
      </c>
    </row>
    <row r="1902" spans="1:57" ht="38.25" customHeight="1" x14ac:dyDescent="0.3">
      <c r="A1902">
        <v>907579</v>
      </c>
      <c r="B1902">
        <v>281353</v>
      </c>
      <c r="C1902" t="s">
        <v>36</v>
      </c>
      <c r="D1902">
        <v>106231</v>
      </c>
      <c r="E1902" s="2" t="str">
        <f>VLOOKUP(F1902,'RPA Vendor Data '!F$1:$G$2418,2)</f>
        <v>POWER POLE SERVICES INC.</v>
      </c>
      <c r="F1902" s="2">
        <v>17093</v>
      </c>
      <c r="G1902" s="2">
        <v>1</v>
      </c>
      <c r="H1902" t="s">
        <v>5907</v>
      </c>
      <c r="I1902">
        <v>2</v>
      </c>
      <c r="J1902" t="s">
        <v>39</v>
      </c>
      <c r="K1902" t="s">
        <v>39</v>
      </c>
      <c r="L1902">
        <v>30</v>
      </c>
      <c r="M1902" s="2" t="s">
        <v>36</v>
      </c>
      <c r="N1902" s="85" t="s">
        <v>36</v>
      </c>
      <c r="O1902" t="s">
        <v>36</v>
      </c>
      <c r="P1902" t="s">
        <v>36</v>
      </c>
      <c r="Q1902" t="s">
        <v>36</v>
      </c>
      <c r="R1902">
        <v>60</v>
      </c>
      <c r="S1902" s="1">
        <v>45744.209111493059</v>
      </c>
      <c r="T1902" t="s">
        <v>42</v>
      </c>
      <c r="U1902" s="1">
        <v>45743.98333333333</v>
      </c>
      <c r="V1902" t="s">
        <v>43</v>
      </c>
      <c r="W1902" t="s">
        <v>36</v>
      </c>
      <c r="X1902">
        <v>0</v>
      </c>
      <c r="Y1902">
        <v>999</v>
      </c>
      <c r="Z1902" t="s">
        <v>36</v>
      </c>
      <c r="AA1902" t="s">
        <v>36</v>
      </c>
      <c r="AB1902" t="s">
        <v>36</v>
      </c>
      <c r="AC1902" t="s">
        <v>49</v>
      </c>
      <c r="AD1902" t="s">
        <v>49</v>
      </c>
      <c r="AE1902" t="s">
        <v>45</v>
      </c>
      <c r="AF1902" s="44" t="s">
        <v>46</v>
      </c>
      <c r="AG1902" s="2" t="s">
        <v>1668</v>
      </c>
      <c r="AI1902" s="2" t="s">
        <v>48</v>
      </c>
      <c r="AJ1902" s="2" t="e">
        <f>VLOOKUP(A1902,'Classification Test Result'!$A$2:$D$2428,4,FALSE)</f>
        <v>#N/A</v>
      </c>
      <c r="AK1902" s="2" t="s">
        <v>5908</v>
      </c>
      <c r="AL1902" s="2">
        <f>_xlfn.XLOOKUP($A1902,Results!$A$2:$A$2256,Results!G$2:G$2256,"")</f>
        <v>0</v>
      </c>
      <c r="AM1902" s="2">
        <f>_xlfn.XLOOKUP($A1902,Results!$A$2:$A$2256,Results!H$2:H$2256,"")</f>
        <v>0</v>
      </c>
      <c r="AN1902" s="2">
        <f>_xlfn.XLOOKUP($A1902,Results!$A$2:$A$2256,Results!I$2:I$2256,"")</f>
        <v>0</v>
      </c>
      <c r="AO1902" s="2">
        <f>_xlfn.XLOOKUP($A1902,Results!$A$2:$A$2256,Results!J$2:J$2256,"")</f>
        <v>0</v>
      </c>
      <c r="AP1902" s="2">
        <f>_xlfn.XLOOKUP($A1902,Results!$A$2:$A$2256,Results!K$2:K$2256,"")</f>
        <v>0</v>
      </c>
      <c r="AQ1902" s="2">
        <f>_xlfn.XLOOKUP($A1902,Results!$A$2:$A$2256,Results!L$2:L$2256,"")</f>
        <v>0</v>
      </c>
      <c r="AR1902" s="2">
        <f>_xlfn.XLOOKUP($A1902,Results!$A$2:$A$2256,Results!M$2:M$2256,"")</f>
        <v>0</v>
      </c>
      <c r="AS1902" s="2">
        <f>_xlfn.XLOOKUP($A1902,Results!$A$2:$A$2256,Results!N$2:N$2256,"")</f>
        <v>0</v>
      </c>
      <c r="AT1902" s="2">
        <f>_xlfn.XLOOKUP($A1902,Results!$A$2:$A$2256,Results!O$2:O$2256,"")</f>
        <v>0</v>
      </c>
      <c r="AU1902" s="2">
        <f>_xlfn.XLOOKUP($A1902,Results!$A$2:$A$2256,Results!P$2:P$2256,"")</f>
        <v>0</v>
      </c>
      <c r="AV1902" s="2">
        <f>_xlfn.XLOOKUP($A1902,Results!$A$2:$A$2256,Results!Q$2:Q$2256,"")</f>
        <v>0</v>
      </c>
      <c r="AW1902" s="2">
        <f>_xlfn.XLOOKUP($A1902,Results!$A$2:$A$2256,Results!R$2:R$2256,"")</f>
        <v>0</v>
      </c>
      <c r="AX1902" s="2">
        <f>_xlfn.XLOOKUP($A1902,Results!$A$2:$A$2256,Results!S$2:S$2256,"")</f>
        <v>0</v>
      </c>
      <c r="AY1902" s="2">
        <f>_xlfn.XLOOKUP($A1902,Results!$A$2:$A$2256,Results!T$2:T$2256,"")</f>
        <v>0</v>
      </c>
      <c r="AZ1902" s="2">
        <f>_xlfn.XLOOKUP($A1902,Results!$A$2:$A$2256,Results!U$2:U$2256,"")</f>
        <v>0</v>
      </c>
      <c r="BA1902" s="2">
        <f>_xlfn.XLOOKUP($A1902,Results!$A$2:$A$2256,Results!V$2:V$2256,"")</f>
        <v>0</v>
      </c>
      <c r="BB1902" s="2">
        <f>_xlfn.XLOOKUP($A1902,Results!$A$2:$A$2256,Results!W$2:W$2256,"")</f>
        <v>0</v>
      </c>
      <c r="BC1902" s="2">
        <f>_xlfn.XLOOKUP($A1902,Results!$A$2:$A$2256,Results!X$2:X$2256,"")</f>
        <v>0</v>
      </c>
      <c r="BD1902" s="2">
        <f>_xlfn.XLOOKUP($A1902,Results!$A$2:$A$2256,Results!Y$2:Y$2256,"")</f>
        <v>0</v>
      </c>
      <c r="BE1902" s="2">
        <f>_xlfn.XLOOKUP($A1902,Results!$A$2:$A$2256,Results!Z$2:Z$2256,"")</f>
        <v>0</v>
      </c>
    </row>
    <row r="1903" spans="1:57" ht="38.25" customHeight="1" x14ac:dyDescent="0.3">
      <c r="A1903">
        <v>907580</v>
      </c>
      <c r="B1903">
        <v>281674</v>
      </c>
      <c r="C1903" t="s">
        <v>36</v>
      </c>
      <c r="D1903" t="s">
        <v>599</v>
      </c>
      <c r="E1903" s="2" t="str">
        <f>VLOOKUP(F1903,'RPA Vendor Data '!F$1:$G$2418,2)</f>
        <v>EDGES ELECTRICAL GROUP</v>
      </c>
      <c r="F1903" s="2">
        <v>16768</v>
      </c>
      <c r="G1903" s="2">
        <v>2</v>
      </c>
      <c r="H1903" t="s">
        <v>5909</v>
      </c>
      <c r="I1903">
        <v>30</v>
      </c>
      <c r="J1903" t="s">
        <v>65</v>
      </c>
      <c r="K1903" t="s">
        <v>39</v>
      </c>
      <c r="L1903">
        <v>6.8579999999999997</v>
      </c>
      <c r="M1903" s="104" t="s">
        <v>59</v>
      </c>
      <c r="N1903" s="85" t="s">
        <v>36</v>
      </c>
      <c r="O1903" t="s">
        <v>5910</v>
      </c>
      <c r="P1903" t="s">
        <v>36</v>
      </c>
      <c r="Q1903" t="s">
        <v>36</v>
      </c>
      <c r="R1903">
        <v>205.74</v>
      </c>
      <c r="S1903" s="1">
        <v>45744.522335416666</v>
      </c>
      <c r="T1903" t="s">
        <v>42</v>
      </c>
      <c r="U1903" s="1">
        <v>45744.291666666657</v>
      </c>
      <c r="V1903" t="s">
        <v>43</v>
      </c>
      <c r="W1903" t="s">
        <v>36</v>
      </c>
      <c r="X1903">
        <v>3</v>
      </c>
      <c r="Y1903" t="s">
        <v>54</v>
      </c>
      <c r="Z1903" t="s">
        <v>36</v>
      </c>
      <c r="AA1903">
        <v>6.86</v>
      </c>
      <c r="AB1903" t="s">
        <v>36</v>
      </c>
      <c r="AC1903" t="s">
        <v>49</v>
      </c>
      <c r="AD1903" t="s">
        <v>49</v>
      </c>
      <c r="AE1903" t="s">
        <v>45</v>
      </c>
      <c r="AF1903" s="118">
        <v>39131700</v>
      </c>
      <c r="AG1903" s="102" t="s">
        <v>3152</v>
      </c>
      <c r="AI1903" s="2" t="s">
        <v>48</v>
      </c>
      <c r="AJ1903" s="2" t="e">
        <f>VLOOKUP(A1903,'Classification Test Result'!$A$2:$D$2428,4,FALSE)</f>
        <v>#N/A</v>
      </c>
      <c r="AL1903" s="2">
        <f>_xlfn.XLOOKUP($A1903,Results!$A$2:$A$2256,Results!G$2:G$2256,"")</f>
        <v>0</v>
      </c>
      <c r="AM1903" s="2">
        <f>_xlfn.XLOOKUP($A1903,Results!$A$2:$A$2256,Results!H$2:H$2256,"")</f>
        <v>0</v>
      </c>
      <c r="AN1903" s="2">
        <f>_xlfn.XLOOKUP($A1903,Results!$A$2:$A$2256,Results!I$2:I$2256,"")</f>
        <v>0</v>
      </c>
      <c r="AO1903" s="2">
        <f>_xlfn.XLOOKUP($A1903,Results!$A$2:$A$2256,Results!J$2:J$2256,"")</f>
        <v>0</v>
      </c>
      <c r="AP1903" s="2">
        <f>_xlfn.XLOOKUP($A1903,Results!$A$2:$A$2256,Results!K$2:K$2256,"")</f>
        <v>0</v>
      </c>
      <c r="AQ1903" s="2">
        <f>_xlfn.XLOOKUP($A1903,Results!$A$2:$A$2256,Results!L$2:L$2256,"")</f>
        <v>0</v>
      </c>
      <c r="AR1903" s="2">
        <f>_xlfn.XLOOKUP($A1903,Results!$A$2:$A$2256,Results!M$2:M$2256,"")</f>
        <v>0</v>
      </c>
      <c r="AS1903" s="2">
        <f>_xlfn.XLOOKUP($A1903,Results!$A$2:$A$2256,Results!N$2:N$2256,"")</f>
        <v>0</v>
      </c>
      <c r="AT1903" s="2">
        <f>_xlfn.XLOOKUP($A1903,Results!$A$2:$A$2256,Results!O$2:O$2256,"")</f>
        <v>0</v>
      </c>
      <c r="AU1903" s="2">
        <f>_xlfn.XLOOKUP($A1903,Results!$A$2:$A$2256,Results!P$2:P$2256,"")</f>
        <v>0</v>
      </c>
      <c r="AV1903" s="2">
        <f>_xlfn.XLOOKUP($A1903,Results!$A$2:$A$2256,Results!Q$2:Q$2256,"")</f>
        <v>0</v>
      </c>
      <c r="AW1903" s="2">
        <f>_xlfn.XLOOKUP($A1903,Results!$A$2:$A$2256,Results!R$2:R$2256,"")</f>
        <v>0</v>
      </c>
      <c r="AX1903" s="2">
        <f>_xlfn.XLOOKUP($A1903,Results!$A$2:$A$2256,Results!S$2:S$2256,"")</f>
        <v>0</v>
      </c>
      <c r="AY1903" s="2">
        <f>_xlfn.XLOOKUP($A1903,Results!$A$2:$A$2256,Results!T$2:T$2256,"")</f>
        <v>0</v>
      </c>
      <c r="AZ1903" s="2">
        <f>_xlfn.XLOOKUP($A1903,Results!$A$2:$A$2256,Results!U$2:U$2256,"")</f>
        <v>0</v>
      </c>
      <c r="BA1903" s="2" t="str">
        <f>_xlfn.XLOOKUP($A1903,Results!$A$2:$A$2256,Results!V$2:V$2256,"")</f>
        <v>PECO SALES</v>
      </c>
      <c r="BB1903" s="2">
        <f>_xlfn.XLOOKUP($A1903,Results!$A$2:$A$2256,Results!W$2:W$2256,"")</f>
        <v>66</v>
      </c>
      <c r="BC1903" s="2">
        <f>_xlfn.XLOOKUP($A1903,Results!$A$2:$A$2256,Results!X$2:X$2256,"")</f>
        <v>31161618</v>
      </c>
      <c r="BD1903" s="2">
        <f>_xlfn.XLOOKUP($A1903,Results!$A$2:$A$2256,Results!Y$2:Y$2256,"")</f>
        <v>81</v>
      </c>
      <c r="BE1903" s="2" t="b">
        <f>_xlfn.XLOOKUP($A1903,Results!$A$2:$A$2256,Results!Z$2:Z$2256,"")</f>
        <v>1</v>
      </c>
    </row>
    <row r="1904" spans="1:57" ht="38.25" customHeight="1" x14ac:dyDescent="0.3">
      <c r="A1904">
        <v>907581</v>
      </c>
      <c r="B1904">
        <v>281954</v>
      </c>
      <c r="C1904" t="s">
        <v>36</v>
      </c>
      <c r="D1904">
        <v>9341430824</v>
      </c>
      <c r="E1904" s="2" t="str">
        <f>VLOOKUP(F1904,'RPA Vendor Data '!F$1:$G$2418,2)</f>
        <v>GRAYBAR ELECTRIC CO. INC.</v>
      </c>
      <c r="F1904" s="2">
        <v>11471</v>
      </c>
      <c r="G1904" s="2">
        <v>5</v>
      </c>
      <c r="H1904" t="s">
        <v>5911</v>
      </c>
      <c r="I1904">
        <v>400</v>
      </c>
      <c r="J1904" t="s">
        <v>58</v>
      </c>
      <c r="K1904" t="s">
        <v>58</v>
      </c>
      <c r="L1904">
        <v>69.959999999999994</v>
      </c>
      <c r="M1904" s="2" t="s">
        <v>507</v>
      </c>
      <c r="N1904" s="85" t="s">
        <v>3165</v>
      </c>
      <c r="O1904" t="s">
        <v>36</v>
      </c>
      <c r="P1904" t="s">
        <v>36</v>
      </c>
      <c r="Q1904" t="s">
        <v>36</v>
      </c>
      <c r="R1904">
        <v>279.83999999999997</v>
      </c>
      <c r="S1904" s="1">
        <v>45744.833928009262</v>
      </c>
      <c r="T1904" t="s">
        <v>42</v>
      </c>
      <c r="U1904" s="1">
        <v>45744.619444444441</v>
      </c>
      <c r="V1904" t="s">
        <v>43</v>
      </c>
      <c r="W1904" t="s">
        <v>36</v>
      </c>
      <c r="X1904">
        <v>1</v>
      </c>
      <c r="Y1904">
        <v>201</v>
      </c>
      <c r="Z1904" t="s">
        <v>36</v>
      </c>
      <c r="AA1904" t="s">
        <v>36</v>
      </c>
      <c r="AB1904" t="s">
        <v>36</v>
      </c>
      <c r="AC1904" t="s">
        <v>49</v>
      </c>
      <c r="AD1904" t="s">
        <v>49</v>
      </c>
      <c r="AE1904" t="s">
        <v>45</v>
      </c>
      <c r="AF1904" s="44">
        <v>39131706</v>
      </c>
      <c r="AG1904" s="18" t="s">
        <v>5912</v>
      </c>
      <c r="AH1904" s="18"/>
      <c r="AI1904" s="2" t="s">
        <v>48</v>
      </c>
      <c r="AJ1904" s="2" t="e">
        <f>VLOOKUP(A1904,'Classification Test Result'!$A$2:$D$2428,4,FALSE)</f>
        <v>#N/A</v>
      </c>
      <c r="AL1904" s="2">
        <f>_xlfn.XLOOKUP($A1904,Results!$A$2:$A$2256,Results!G$2:G$2256,"")</f>
        <v>0</v>
      </c>
      <c r="AM1904" s="2">
        <f>_xlfn.XLOOKUP($A1904,Results!$A$2:$A$2256,Results!H$2:H$2256,"")</f>
        <v>0</v>
      </c>
      <c r="AN1904" s="2">
        <f>_xlfn.XLOOKUP($A1904,Results!$A$2:$A$2256,Results!I$2:I$2256,"")</f>
        <v>0</v>
      </c>
      <c r="AO1904" s="2">
        <f>_xlfn.XLOOKUP($A1904,Results!$A$2:$A$2256,Results!J$2:J$2256,"")</f>
        <v>0</v>
      </c>
      <c r="AP1904" s="2">
        <f>_xlfn.XLOOKUP($A1904,Results!$A$2:$A$2256,Results!K$2:K$2256,"")</f>
        <v>0</v>
      </c>
      <c r="AQ1904" s="2">
        <f>_xlfn.XLOOKUP($A1904,Results!$A$2:$A$2256,Results!L$2:L$2256,"")</f>
        <v>0</v>
      </c>
      <c r="AR1904" s="2">
        <f>_xlfn.XLOOKUP($A1904,Results!$A$2:$A$2256,Results!M$2:M$2256,"")</f>
        <v>0</v>
      </c>
      <c r="AS1904" s="2">
        <f>_xlfn.XLOOKUP($A1904,Results!$A$2:$A$2256,Results!N$2:N$2256,"")</f>
        <v>0</v>
      </c>
      <c r="AT1904" s="2" t="str">
        <f>_xlfn.XLOOKUP($A1904,Results!$A$2:$A$2256,Results!O$2:O$2256,"")</f>
        <v>GENERIC CONDUIT/CONDUIT FITTINGS</v>
      </c>
      <c r="AU1904" s="2" t="str">
        <f>_xlfn.XLOOKUP($A1904,Results!$A$2:$A$2256,Results!P$2:P$2256,"")</f>
        <v>GENERIC VENDOR-TUBPA</v>
      </c>
      <c r="AV1904" s="2" t="str">
        <f>_xlfn.XLOOKUP($A1904,Results!$A$2:$A$2256,Results!Q$2:Q$2256,"")</f>
        <v>SINGLE_MATCH</v>
      </c>
      <c r="AW1904" s="2">
        <f>_xlfn.XLOOKUP($A1904,Results!$A$2:$A$2256,Results!R$2:R$2256,"")</f>
        <v>0</v>
      </c>
      <c r="AX1904" s="2">
        <f>_xlfn.XLOOKUP($A1904,Results!$A$2:$A$2256,Results!S$2:S$2256,"")</f>
        <v>0</v>
      </c>
      <c r="AY1904" s="2">
        <f>_xlfn.XLOOKUP($A1904,Results!$A$2:$A$2256,Results!T$2:T$2256,"")</f>
        <v>100</v>
      </c>
      <c r="AZ1904" s="2">
        <f>_xlfn.XLOOKUP($A1904,Results!$A$2:$A$2256,Results!U$2:U$2256,"")</f>
        <v>0</v>
      </c>
      <c r="BA1904" s="2">
        <f>_xlfn.XLOOKUP($A1904,Results!$A$2:$A$2256,Results!V$2:V$2256,"")</f>
        <v>0</v>
      </c>
      <c r="BB1904" s="2">
        <f>_xlfn.XLOOKUP($A1904,Results!$A$2:$A$2256,Results!W$2:W$2256,"")</f>
        <v>0</v>
      </c>
      <c r="BC1904" s="2">
        <f>_xlfn.XLOOKUP($A1904,Results!$A$2:$A$2256,Results!X$2:X$2256,"")</f>
        <v>39131700</v>
      </c>
      <c r="BD1904" s="2">
        <f>_xlfn.XLOOKUP($A1904,Results!$A$2:$A$2256,Results!Y$2:Y$2256,"")</f>
        <v>64</v>
      </c>
      <c r="BE1904" s="2">
        <f>_xlfn.XLOOKUP($A1904,Results!$A$2:$A$2256,Results!Z$2:Z$2256,"")</f>
        <v>0</v>
      </c>
    </row>
    <row r="1905" spans="1:57" ht="38.25" customHeight="1" x14ac:dyDescent="0.3">
      <c r="A1905">
        <v>907582</v>
      </c>
      <c r="B1905">
        <v>281607</v>
      </c>
      <c r="C1905" t="s">
        <v>36</v>
      </c>
      <c r="D1905">
        <v>106860</v>
      </c>
      <c r="E1905" s="2" t="str">
        <f>VLOOKUP(F1905,'RPA Vendor Data '!F$1:$G$2418,2)</f>
        <v>CONSTRUCTION FASTENING</v>
      </c>
      <c r="F1905" s="2">
        <v>10837</v>
      </c>
      <c r="G1905" s="2">
        <v>1</v>
      </c>
      <c r="H1905" t="s">
        <v>5913</v>
      </c>
      <c r="I1905">
        <v>200</v>
      </c>
      <c r="J1905" t="s">
        <v>39</v>
      </c>
      <c r="K1905" t="s">
        <v>39</v>
      </c>
      <c r="L1905">
        <v>1.06</v>
      </c>
      <c r="M1905" s="2" t="s">
        <v>36</v>
      </c>
      <c r="N1905" s="85" t="s">
        <v>36</v>
      </c>
      <c r="O1905" t="s">
        <v>5914</v>
      </c>
      <c r="P1905" t="s">
        <v>36</v>
      </c>
      <c r="Q1905" t="s">
        <v>36</v>
      </c>
      <c r="R1905">
        <v>212</v>
      </c>
      <c r="S1905" s="1">
        <v>45744.480790127323</v>
      </c>
      <c r="T1905" t="s">
        <v>42</v>
      </c>
      <c r="U1905" s="1">
        <v>45744.25277777778</v>
      </c>
      <c r="V1905" t="s">
        <v>43</v>
      </c>
      <c r="W1905" t="s">
        <v>36</v>
      </c>
      <c r="X1905">
        <v>1</v>
      </c>
      <c r="Y1905" t="s">
        <v>525</v>
      </c>
      <c r="Z1905" t="s">
        <v>36</v>
      </c>
      <c r="AA1905">
        <v>1.06</v>
      </c>
      <c r="AB1905" t="s">
        <v>36</v>
      </c>
      <c r="AC1905" t="s">
        <v>49</v>
      </c>
      <c r="AD1905" t="s">
        <v>49</v>
      </c>
      <c r="AE1905" t="s">
        <v>45</v>
      </c>
      <c r="AF1905" s="44">
        <v>31162606</v>
      </c>
      <c r="AG1905" s="18" t="s">
        <v>5915</v>
      </c>
      <c r="AI1905" s="2" t="s">
        <v>48</v>
      </c>
      <c r="AJ1905" s="2" t="e">
        <f>VLOOKUP(A1905,'Classification Test Result'!$A$2:$D$2428,4,FALSE)</f>
        <v>#N/A</v>
      </c>
      <c r="AL1905" s="2">
        <f>_xlfn.XLOOKUP($A1905,Results!$A$2:$A$2256,Results!G$2:G$2256,"")</f>
        <v>0</v>
      </c>
      <c r="AM1905" s="2">
        <f>_xlfn.XLOOKUP($A1905,Results!$A$2:$A$2256,Results!H$2:H$2256,"")</f>
        <v>0</v>
      </c>
      <c r="AN1905" s="2">
        <f>_xlfn.XLOOKUP($A1905,Results!$A$2:$A$2256,Results!I$2:I$2256,"")</f>
        <v>0</v>
      </c>
      <c r="AO1905" s="2">
        <f>_xlfn.XLOOKUP($A1905,Results!$A$2:$A$2256,Results!J$2:J$2256,"")</f>
        <v>0</v>
      </c>
      <c r="AP1905" s="2">
        <f>_xlfn.XLOOKUP($A1905,Results!$A$2:$A$2256,Results!K$2:K$2256,"")</f>
        <v>0</v>
      </c>
      <c r="AQ1905" s="2">
        <f>_xlfn.XLOOKUP($A1905,Results!$A$2:$A$2256,Results!L$2:L$2256,"")</f>
        <v>0</v>
      </c>
      <c r="AR1905" s="2">
        <f>_xlfn.XLOOKUP($A1905,Results!$A$2:$A$2256,Results!M$2:M$2256,"")</f>
        <v>0</v>
      </c>
      <c r="AS1905" s="2">
        <f>_xlfn.XLOOKUP($A1905,Results!$A$2:$A$2256,Results!N$2:N$2256,"")</f>
        <v>0</v>
      </c>
      <c r="AT1905" s="2">
        <f>_xlfn.XLOOKUP($A1905,Results!$A$2:$A$2256,Results!O$2:O$2256,"")</f>
        <v>0</v>
      </c>
      <c r="AU1905" s="2">
        <f>_xlfn.XLOOKUP($A1905,Results!$A$2:$A$2256,Results!P$2:P$2256,"")</f>
        <v>0</v>
      </c>
      <c r="AV1905" s="2">
        <f>_xlfn.XLOOKUP($A1905,Results!$A$2:$A$2256,Results!Q$2:Q$2256,"")</f>
        <v>0</v>
      </c>
      <c r="AW1905" s="2">
        <f>_xlfn.XLOOKUP($A1905,Results!$A$2:$A$2256,Results!R$2:R$2256,"")</f>
        <v>0</v>
      </c>
      <c r="AX1905" s="2">
        <f>_xlfn.XLOOKUP($A1905,Results!$A$2:$A$2256,Results!S$2:S$2256,"")</f>
        <v>0</v>
      </c>
      <c r="AY1905" s="2">
        <f>_xlfn.XLOOKUP($A1905,Results!$A$2:$A$2256,Results!T$2:T$2256,"")</f>
        <v>0</v>
      </c>
      <c r="AZ1905" s="2">
        <f>_xlfn.XLOOKUP($A1905,Results!$A$2:$A$2256,Results!U$2:U$2256,"")</f>
        <v>0</v>
      </c>
      <c r="BA1905" s="2" t="str">
        <f>_xlfn.XLOOKUP($A1905,Results!$A$2:$A$2256,Results!V$2:V$2256,"")</f>
        <v>CABLOFIL</v>
      </c>
      <c r="BB1905" s="2">
        <f>_xlfn.XLOOKUP($A1905,Results!$A$2:$A$2256,Results!W$2:W$2256,"")</f>
        <v>51</v>
      </c>
      <c r="BC1905" s="2">
        <f>_xlfn.XLOOKUP($A1905,Results!$A$2:$A$2256,Results!X$2:X$2256,"")</f>
        <v>31162606</v>
      </c>
      <c r="BD1905" s="2">
        <f>_xlfn.XLOOKUP($A1905,Results!$A$2:$A$2256,Results!Y$2:Y$2256,"")</f>
        <v>85</v>
      </c>
      <c r="BE1905" s="2" t="b">
        <f>_xlfn.XLOOKUP($A1905,Results!$A$2:$A$2256,Results!Z$2:Z$2256,"")</f>
        <v>1</v>
      </c>
    </row>
    <row r="1906" spans="1:57" ht="38.25" customHeight="1" x14ac:dyDescent="0.3">
      <c r="A1906">
        <v>907583</v>
      </c>
      <c r="B1906">
        <v>281300</v>
      </c>
      <c r="C1906" t="s">
        <v>36</v>
      </c>
      <c r="D1906">
        <v>9453559248</v>
      </c>
      <c r="E1906" s="2" t="str">
        <f>VLOOKUP(F1906,'RPA Vendor Data '!F$1:$G$2418,2)</f>
        <v>GRAINGER</v>
      </c>
      <c r="F1906" s="2">
        <v>11466</v>
      </c>
      <c r="G1906" s="2">
        <v>1</v>
      </c>
      <c r="H1906" t="s">
        <v>5916</v>
      </c>
      <c r="I1906">
        <v>6</v>
      </c>
      <c r="J1906" t="s">
        <v>39</v>
      </c>
      <c r="K1906" t="s">
        <v>39</v>
      </c>
      <c r="L1906">
        <v>55.39</v>
      </c>
      <c r="M1906" s="2" t="s">
        <v>5917</v>
      </c>
      <c r="N1906" s="85" t="s">
        <v>5918</v>
      </c>
      <c r="O1906" t="s">
        <v>5919</v>
      </c>
      <c r="P1906" t="s">
        <v>36</v>
      </c>
      <c r="Q1906" t="s">
        <v>36</v>
      </c>
      <c r="R1906">
        <v>332.34</v>
      </c>
      <c r="S1906" s="1">
        <v>45744.167265474527</v>
      </c>
      <c r="T1906" t="s">
        <v>42</v>
      </c>
      <c r="U1906" s="1">
        <v>45743.938888888893</v>
      </c>
      <c r="V1906" t="s">
        <v>43</v>
      </c>
      <c r="W1906" t="s">
        <v>36</v>
      </c>
      <c r="X1906">
        <v>1</v>
      </c>
      <c r="Y1906" t="s">
        <v>525</v>
      </c>
      <c r="Z1906" t="s">
        <v>36</v>
      </c>
      <c r="AA1906">
        <v>55.39</v>
      </c>
      <c r="AB1906" t="s">
        <v>36</v>
      </c>
      <c r="AC1906" t="s">
        <v>49</v>
      </c>
      <c r="AD1906" t="s">
        <v>49</v>
      </c>
      <c r="AE1906" t="s">
        <v>45</v>
      </c>
      <c r="AF1906" s="44">
        <v>27112120</v>
      </c>
      <c r="AG1906" s="18" t="s">
        <v>5920</v>
      </c>
      <c r="AH1906" s="18"/>
      <c r="AI1906" s="2" t="s">
        <v>48</v>
      </c>
      <c r="AJ1906" s="2" t="e">
        <f>VLOOKUP(A1906,'Classification Test Result'!$A$2:$D$2428,4,FALSE)</f>
        <v>#N/A</v>
      </c>
      <c r="AL1906" s="2">
        <f>_xlfn.XLOOKUP($A1906,Results!$A$2:$A$2256,Results!G$2:G$2256,"")</f>
        <v>0</v>
      </c>
      <c r="AM1906" s="2">
        <f>_xlfn.XLOOKUP($A1906,Results!$A$2:$A$2256,Results!H$2:H$2256,"")</f>
        <v>0</v>
      </c>
      <c r="AN1906" s="2">
        <f>_xlfn.XLOOKUP($A1906,Results!$A$2:$A$2256,Results!I$2:I$2256,"")</f>
        <v>0</v>
      </c>
      <c r="AO1906" s="2">
        <f>_xlfn.XLOOKUP($A1906,Results!$A$2:$A$2256,Results!J$2:J$2256,"")</f>
        <v>0</v>
      </c>
      <c r="AP1906" s="2">
        <f>_xlfn.XLOOKUP($A1906,Results!$A$2:$A$2256,Results!K$2:K$2256,"")</f>
        <v>0</v>
      </c>
      <c r="AQ1906" s="2">
        <f>_xlfn.XLOOKUP($A1906,Results!$A$2:$A$2256,Results!L$2:L$2256,"")</f>
        <v>0</v>
      </c>
      <c r="AR1906" s="2">
        <f>_xlfn.XLOOKUP($A1906,Results!$A$2:$A$2256,Results!M$2:M$2256,"")</f>
        <v>0</v>
      </c>
      <c r="AS1906" s="2">
        <f>_xlfn.XLOOKUP($A1906,Results!$A$2:$A$2256,Results!N$2:N$2256,"")</f>
        <v>0</v>
      </c>
      <c r="AT1906" s="2">
        <f>_xlfn.XLOOKUP($A1906,Results!$A$2:$A$2256,Results!O$2:O$2256,"")</f>
        <v>0</v>
      </c>
      <c r="AU1906" s="2">
        <f>_xlfn.XLOOKUP($A1906,Results!$A$2:$A$2256,Results!P$2:P$2256,"")</f>
        <v>0</v>
      </c>
      <c r="AV1906" s="2">
        <f>_xlfn.XLOOKUP($A1906,Results!$A$2:$A$2256,Results!Q$2:Q$2256,"")</f>
        <v>0</v>
      </c>
      <c r="AW1906" s="2">
        <f>_xlfn.XLOOKUP($A1906,Results!$A$2:$A$2256,Results!R$2:R$2256,"")</f>
        <v>0</v>
      </c>
      <c r="AX1906" s="2">
        <f>_xlfn.XLOOKUP($A1906,Results!$A$2:$A$2256,Results!S$2:S$2256,"")</f>
        <v>0</v>
      </c>
      <c r="AY1906" s="2">
        <f>_xlfn.XLOOKUP($A1906,Results!$A$2:$A$2256,Results!T$2:T$2256,"")</f>
        <v>0</v>
      </c>
      <c r="AZ1906" s="2">
        <f>_xlfn.XLOOKUP($A1906,Results!$A$2:$A$2256,Results!U$2:U$2256,"")</f>
        <v>0</v>
      </c>
      <c r="BA1906" s="2" t="str">
        <f>_xlfn.XLOOKUP($A1906,Results!$A$2:$A$2256,Results!V$2:V$2256,"")</f>
        <v>PHD MANUFACTURING</v>
      </c>
      <c r="BB1906" s="2">
        <f>_xlfn.XLOOKUP($A1906,Results!$A$2:$A$2256,Results!W$2:W$2256,"")</f>
        <v>61</v>
      </c>
      <c r="BC1906" s="2">
        <f>_xlfn.XLOOKUP($A1906,Results!$A$2:$A$2256,Results!X$2:X$2256,"")</f>
        <v>27112120</v>
      </c>
      <c r="BD1906" s="2">
        <f>_xlfn.XLOOKUP($A1906,Results!$A$2:$A$2256,Results!Y$2:Y$2256,"")</f>
        <v>61</v>
      </c>
      <c r="BE1906" s="2" t="b">
        <f>_xlfn.XLOOKUP($A1906,Results!$A$2:$A$2256,Results!Z$2:Z$2256,"")</f>
        <v>1</v>
      </c>
    </row>
    <row r="1907" spans="1:57" ht="38.25" customHeight="1" x14ac:dyDescent="0.3">
      <c r="A1907">
        <v>907584</v>
      </c>
      <c r="B1907">
        <v>281620</v>
      </c>
      <c r="C1907" t="s">
        <v>36</v>
      </c>
      <c r="D1907">
        <v>9341426315</v>
      </c>
      <c r="E1907" s="2" t="str">
        <f>VLOOKUP(F1907,'RPA Vendor Data '!F$1:$G$2418,2)</f>
        <v>GRAYBAR ELECTRIC CO. INC.</v>
      </c>
      <c r="F1907" s="2">
        <v>11471</v>
      </c>
      <c r="G1907" s="2">
        <v>1</v>
      </c>
      <c r="H1907" t="s">
        <v>5921</v>
      </c>
      <c r="I1907">
        <v>63</v>
      </c>
      <c r="J1907" t="s">
        <v>39</v>
      </c>
      <c r="K1907" t="s">
        <v>39</v>
      </c>
      <c r="L1907">
        <v>140</v>
      </c>
      <c r="M1907" s="2" t="s">
        <v>5922</v>
      </c>
      <c r="N1907" s="85" t="s">
        <v>5923</v>
      </c>
      <c r="O1907" t="s">
        <v>5924</v>
      </c>
      <c r="P1907" t="s">
        <v>36</v>
      </c>
      <c r="Q1907" t="s">
        <v>36</v>
      </c>
      <c r="R1907">
        <v>8820</v>
      </c>
      <c r="S1907" s="1">
        <v>45744.480115196762</v>
      </c>
      <c r="T1907" t="s">
        <v>42</v>
      </c>
      <c r="U1907" s="1">
        <v>45744.263888888891</v>
      </c>
      <c r="V1907" t="s">
        <v>43</v>
      </c>
      <c r="W1907" t="s">
        <v>36</v>
      </c>
      <c r="X1907">
        <v>0</v>
      </c>
      <c r="Y1907" t="s">
        <v>54</v>
      </c>
      <c r="Z1907" t="s">
        <v>36</v>
      </c>
      <c r="AA1907">
        <v>140</v>
      </c>
      <c r="AB1907" t="s">
        <v>36</v>
      </c>
      <c r="AC1907" t="s">
        <v>5922</v>
      </c>
      <c r="AD1907" t="s">
        <v>5922</v>
      </c>
      <c r="AE1907" t="s">
        <v>45</v>
      </c>
      <c r="AG1907" s="18" t="s">
        <v>5925</v>
      </c>
      <c r="AH1907" s="18"/>
      <c r="AI1907" s="2" t="s">
        <v>48</v>
      </c>
      <c r="AJ1907" s="2" t="e">
        <f>VLOOKUP(A1907,'Classification Test Result'!$A$2:$D$2428,4,FALSE)</f>
        <v>#N/A</v>
      </c>
      <c r="AL1907" s="2">
        <f>_xlfn.XLOOKUP($A1907,Results!$A$2:$A$2256,Results!G$2:G$2256,"")</f>
        <v>0</v>
      </c>
      <c r="AM1907" s="2">
        <f>_xlfn.XLOOKUP($A1907,Results!$A$2:$A$2256,Results!H$2:H$2256,"")</f>
        <v>0</v>
      </c>
      <c r="AN1907" s="2">
        <f>_xlfn.XLOOKUP($A1907,Results!$A$2:$A$2256,Results!I$2:I$2256,"")</f>
        <v>0</v>
      </c>
      <c r="AO1907" s="2">
        <f>_xlfn.XLOOKUP($A1907,Results!$A$2:$A$2256,Results!J$2:J$2256,"")</f>
        <v>0</v>
      </c>
      <c r="AP1907" s="2">
        <f>_xlfn.XLOOKUP($A1907,Results!$A$2:$A$2256,Results!K$2:K$2256,"")</f>
        <v>0</v>
      </c>
      <c r="AQ1907" s="2">
        <f>_xlfn.XLOOKUP($A1907,Results!$A$2:$A$2256,Results!L$2:L$2256,"")</f>
        <v>0</v>
      </c>
      <c r="AR1907" s="2">
        <f>_xlfn.XLOOKUP($A1907,Results!$A$2:$A$2256,Results!M$2:M$2256,"")</f>
        <v>0</v>
      </c>
      <c r="AS1907" s="2">
        <f>_xlfn.XLOOKUP($A1907,Results!$A$2:$A$2256,Results!N$2:N$2256,"")</f>
        <v>0</v>
      </c>
      <c r="AT1907" s="2" t="str">
        <f>_xlfn.XLOOKUP($A1907,Results!$A$2:$A$2256,Results!O$2:O$2256,"")</f>
        <v>LITHONIA LIGHTING</v>
      </c>
      <c r="AU1907" s="2" t="str">
        <f>_xlfn.XLOOKUP($A1907,Results!$A$2:$A$2256,Results!P$2:P$2256,"")</f>
        <v>LITHONIA LIGHTING</v>
      </c>
      <c r="AV1907" s="2" t="str">
        <f>_xlfn.XLOOKUP($A1907,Results!$A$2:$A$2256,Results!Q$2:Q$2256,"")</f>
        <v>SINGLE_MATCH</v>
      </c>
      <c r="AW1907" s="2">
        <f>_xlfn.XLOOKUP($A1907,Results!$A$2:$A$2256,Results!R$2:R$2256,"")</f>
        <v>0</v>
      </c>
      <c r="AX1907" s="2">
        <f>_xlfn.XLOOKUP($A1907,Results!$A$2:$A$2256,Results!S$2:S$2256,"")</f>
        <v>0</v>
      </c>
      <c r="AY1907" s="2">
        <f>_xlfn.XLOOKUP($A1907,Results!$A$2:$A$2256,Results!T$2:T$2256,"")</f>
        <v>100</v>
      </c>
      <c r="AZ1907" s="2">
        <f>_xlfn.XLOOKUP($A1907,Results!$A$2:$A$2256,Results!U$2:U$2256,"")</f>
        <v>0</v>
      </c>
      <c r="BA1907" s="2" t="str">
        <f>_xlfn.XLOOKUP($A1907,Results!$A$2:$A$2256,Results!V$2:V$2256,"")</f>
        <v>LITHONIA LIGHTING</v>
      </c>
      <c r="BB1907" s="2">
        <f>_xlfn.XLOOKUP($A1907,Results!$A$2:$A$2256,Results!W$2:W$2256,"")</f>
        <v>80</v>
      </c>
      <c r="BC1907" s="2">
        <f>_xlfn.XLOOKUP($A1907,Results!$A$2:$A$2256,Results!X$2:X$2256,"")</f>
        <v>39111500</v>
      </c>
      <c r="BD1907" s="2">
        <f>_xlfn.XLOOKUP($A1907,Results!$A$2:$A$2256,Results!Y$2:Y$2256,"")</f>
        <v>80</v>
      </c>
      <c r="BE1907" s="2" t="b">
        <f>_xlfn.XLOOKUP($A1907,Results!$A$2:$A$2256,Results!Z$2:Z$2256,"")</f>
        <v>1</v>
      </c>
    </row>
    <row r="1908" spans="1:57" ht="38.25" customHeight="1" x14ac:dyDescent="0.3">
      <c r="A1908">
        <v>907585</v>
      </c>
      <c r="B1908">
        <v>281370</v>
      </c>
      <c r="C1908" t="s">
        <v>36</v>
      </c>
      <c r="D1908">
        <v>9341430939</v>
      </c>
      <c r="E1908" s="2" t="str">
        <f>VLOOKUP(F1908,'RPA Vendor Data '!F$1:$G$2418,2)</f>
        <v>GRAYBAR ELECTRIC CO. INC.</v>
      </c>
      <c r="F1908" s="2">
        <v>11471</v>
      </c>
      <c r="G1908" s="2">
        <v>1</v>
      </c>
      <c r="H1908" t="s">
        <v>5926</v>
      </c>
      <c r="I1908">
        <v>250</v>
      </c>
      <c r="J1908" t="s">
        <v>98</v>
      </c>
      <c r="K1908" t="s">
        <v>98</v>
      </c>
      <c r="L1908">
        <v>631.36</v>
      </c>
      <c r="M1908" s="2" t="s">
        <v>5535</v>
      </c>
      <c r="N1908" s="12" t="s">
        <v>5927</v>
      </c>
      <c r="O1908" t="s">
        <v>36</v>
      </c>
      <c r="P1908" t="s">
        <v>5928</v>
      </c>
      <c r="Q1908" t="s">
        <v>36</v>
      </c>
      <c r="R1908">
        <v>157.84</v>
      </c>
      <c r="S1908" s="1">
        <v>45744.251036111113</v>
      </c>
      <c r="T1908" t="s">
        <v>42</v>
      </c>
      <c r="U1908" s="1">
        <v>45744.025000000001</v>
      </c>
      <c r="V1908" t="s">
        <v>43</v>
      </c>
      <c r="W1908" t="s">
        <v>36</v>
      </c>
      <c r="X1908">
        <v>1</v>
      </c>
      <c r="Y1908">
        <v>201</v>
      </c>
      <c r="Z1908" t="s">
        <v>36</v>
      </c>
      <c r="AA1908" t="s">
        <v>36</v>
      </c>
      <c r="AB1908" t="s">
        <v>36</v>
      </c>
      <c r="AC1908" t="s">
        <v>2291</v>
      </c>
      <c r="AD1908" t="s">
        <v>2291</v>
      </c>
      <c r="AE1908" t="s">
        <v>45</v>
      </c>
      <c r="AF1908" s="44">
        <v>26121629</v>
      </c>
      <c r="AG1908" s="18" t="s">
        <v>5929</v>
      </c>
      <c r="AH1908" s="18"/>
      <c r="AI1908" s="2" t="s">
        <v>48</v>
      </c>
      <c r="AJ1908" s="2" t="e">
        <f>VLOOKUP(A1908,'Classification Test Result'!$A$2:$D$2428,4,FALSE)</f>
        <v>#N/A</v>
      </c>
      <c r="AL1908" s="2">
        <f>_xlfn.XLOOKUP($A1908,Results!$A$2:$A$2256,Results!G$2:G$2256,"")</f>
        <v>336530</v>
      </c>
      <c r="AM1908" s="2" t="str">
        <f>_xlfn.XLOOKUP($A1908,Results!$A$2:$A$2256,Results!H$2:H$2256,"")</f>
        <v>A0044200</v>
      </c>
      <c r="AN1908" s="2" t="str">
        <f>_xlfn.XLOOKUP($A1908,Results!$A$2:$A$2256,Results!I$2:I$2256,"")</f>
        <v>AFC CABLE SYSTEMS</v>
      </c>
      <c r="AO1908" s="2" t="str">
        <f>_xlfn.XLOOKUP($A1908,Results!$A$2:$A$2256,Results!J$2:J$2256,"")</f>
        <v>077680351524</v>
      </c>
      <c r="AP1908" s="2">
        <f>_xlfn.XLOOKUP($A1908,Results!$A$2:$A$2256,Results!K$2:K$2256,"")</f>
        <v>26121614</v>
      </c>
      <c r="AQ1908" s="2" t="str">
        <f>_xlfn.XLOOKUP($A1908,Results!$A$2:$A$2256,Results!L$2:L$2256,"")</f>
        <v>AK10084781</v>
      </c>
      <c r="AR1908" s="2">
        <f>_xlfn.XLOOKUP($A1908,Results!$A$2:$A$2256,Results!M$2:M$2256,"")</f>
        <v>159941</v>
      </c>
      <c r="AS1908" s="2" t="str">
        <f>_xlfn.XLOOKUP($A1908,Results!$A$2:$A$2256,Results!N$2:N$2256,"")</f>
        <v>AFC A004-42-00 250FT AL CBL</v>
      </c>
      <c r="AT1908" s="2" t="str">
        <f>_xlfn.XLOOKUP($A1908,Results!$A$2:$A$2256,Results!O$2:O$2256,"")</f>
        <v>AFC CABLE SYSTEMS</v>
      </c>
      <c r="AU1908" s="2" t="str">
        <f>_xlfn.XLOOKUP($A1908,Results!$A$2:$A$2256,Results!P$2:P$2256,"")</f>
        <v>AFC CABLE SYSTEMS INC</v>
      </c>
      <c r="AV1908" s="2" t="str">
        <f>_xlfn.XLOOKUP($A1908,Results!$A$2:$A$2256,Results!Q$2:Q$2256,"")</f>
        <v>SINGLE_MATCH</v>
      </c>
      <c r="AW1908" s="2" t="str">
        <f>_xlfn.XLOOKUP($A1908,Results!$A$2:$A$2256,Results!R$2:R$2256,"")</f>
        <v>0.7511668920402786</v>
      </c>
      <c r="AX1908" s="2">
        <f>_xlfn.XLOOKUP($A1908,Results!$A$2:$A$2256,Results!S$2:S$2256,"")</f>
        <v>100</v>
      </c>
      <c r="AY1908" s="2">
        <f>_xlfn.XLOOKUP($A1908,Results!$A$2:$A$2256,Results!T$2:T$2256,"")</f>
        <v>100</v>
      </c>
      <c r="AZ1908" s="2">
        <f>_xlfn.XLOOKUP($A1908,Results!$A$2:$A$2256,Results!U$2:U$2256,"")</f>
        <v>100</v>
      </c>
      <c r="BA1908" s="2" t="str">
        <f>_xlfn.XLOOKUP($A1908,Results!$A$2:$A$2256,Results!V$2:V$2256,"")</f>
        <v>ATKORE</v>
      </c>
      <c r="BB1908" s="2">
        <f>_xlfn.XLOOKUP($A1908,Results!$A$2:$A$2256,Results!W$2:W$2256,"")</f>
        <v>65</v>
      </c>
      <c r="BC1908" s="2">
        <f>_xlfn.XLOOKUP($A1908,Results!$A$2:$A$2256,Results!X$2:X$2256,"")</f>
        <v>26121614</v>
      </c>
      <c r="BD1908" s="2">
        <f>_xlfn.XLOOKUP($A1908,Results!$A$2:$A$2256,Results!Y$2:Y$2256,"")</f>
        <v>81</v>
      </c>
      <c r="BE1908" s="2" t="b">
        <f>_xlfn.XLOOKUP($A1908,Results!$A$2:$A$2256,Results!Z$2:Z$2256,"")</f>
        <v>1</v>
      </c>
    </row>
    <row r="1909" spans="1:57" ht="38.25" customHeight="1" x14ac:dyDescent="0.3">
      <c r="A1909">
        <v>907586</v>
      </c>
      <c r="B1909">
        <v>281523</v>
      </c>
      <c r="C1909" t="s">
        <v>36</v>
      </c>
      <c r="D1909">
        <v>286749</v>
      </c>
      <c r="E1909" s="2" t="str">
        <f>VLOOKUP(F1909,'RPA Vendor Data '!F$1:$G$2418,2)</f>
        <v>GOLDCOM</v>
      </c>
      <c r="F1909" s="2">
        <v>11446</v>
      </c>
      <c r="G1909" s="2">
        <v>1</v>
      </c>
      <c r="H1909" s="2" t="s">
        <v>5932</v>
      </c>
      <c r="I1909">
        <v>4</v>
      </c>
      <c r="J1909" t="s">
        <v>65</v>
      </c>
      <c r="K1909" t="s">
        <v>39</v>
      </c>
      <c r="L1909">
        <v>17.612500000000001</v>
      </c>
      <c r="M1909" s="2" t="s">
        <v>36</v>
      </c>
      <c r="N1909" s="85" t="s">
        <v>5933</v>
      </c>
      <c r="O1909" t="s">
        <v>36</v>
      </c>
      <c r="P1909" t="s">
        <v>36</v>
      </c>
      <c r="Q1909" t="s">
        <v>36</v>
      </c>
      <c r="R1909">
        <v>70.45</v>
      </c>
      <c r="S1909" s="1">
        <v>45744.438249768522</v>
      </c>
      <c r="T1909" t="s">
        <v>42</v>
      </c>
      <c r="U1909" s="1">
        <v>45744.214583333327</v>
      </c>
      <c r="V1909" t="s">
        <v>43</v>
      </c>
      <c r="W1909" t="s">
        <v>36</v>
      </c>
      <c r="X1909">
        <v>0</v>
      </c>
      <c r="Y1909">
        <v>999</v>
      </c>
      <c r="Z1909" t="s">
        <v>36</v>
      </c>
      <c r="AA1909" t="s">
        <v>36</v>
      </c>
      <c r="AB1909" t="s">
        <v>36</v>
      </c>
      <c r="AC1909" t="s">
        <v>49</v>
      </c>
      <c r="AD1909" t="s">
        <v>49</v>
      </c>
      <c r="AE1909" t="s">
        <v>45</v>
      </c>
      <c r="AF1909" s="44">
        <v>26121607</v>
      </c>
      <c r="AG1909" s="18" t="s">
        <v>3245</v>
      </c>
      <c r="AI1909" s="2" t="s">
        <v>48</v>
      </c>
      <c r="AJ1909" s="2" t="e">
        <f>VLOOKUP(A1909,'Classification Test Result'!$A$2:$D$2428,4,FALSE)</f>
        <v>#N/A</v>
      </c>
      <c r="AK1909" s="2" t="s">
        <v>5934</v>
      </c>
      <c r="AL1909" s="2">
        <f>_xlfn.XLOOKUP($A1909,Results!$A$2:$A$2256,Results!G$2:G$2256,"")</f>
        <v>0</v>
      </c>
      <c r="AM1909" s="2">
        <f>_xlfn.XLOOKUP($A1909,Results!$A$2:$A$2256,Results!H$2:H$2256,"")</f>
        <v>0</v>
      </c>
      <c r="AN1909" s="2">
        <f>_xlfn.XLOOKUP($A1909,Results!$A$2:$A$2256,Results!I$2:I$2256,"")</f>
        <v>0</v>
      </c>
      <c r="AO1909" s="2">
        <f>_xlfn.XLOOKUP($A1909,Results!$A$2:$A$2256,Results!J$2:J$2256,"")</f>
        <v>0</v>
      </c>
      <c r="AP1909" s="2">
        <f>_xlfn.XLOOKUP($A1909,Results!$A$2:$A$2256,Results!K$2:K$2256,"")</f>
        <v>0</v>
      </c>
      <c r="AQ1909" s="2">
        <f>_xlfn.XLOOKUP($A1909,Results!$A$2:$A$2256,Results!L$2:L$2256,"")</f>
        <v>0</v>
      </c>
      <c r="AR1909" s="2">
        <f>_xlfn.XLOOKUP($A1909,Results!$A$2:$A$2256,Results!M$2:M$2256,"")</f>
        <v>0</v>
      </c>
      <c r="AS1909" s="2">
        <f>_xlfn.XLOOKUP($A1909,Results!$A$2:$A$2256,Results!N$2:N$2256,"")</f>
        <v>0</v>
      </c>
      <c r="AT1909" s="2" t="str">
        <f>_xlfn.XLOOKUP($A1909,Results!$A$2:$A$2256,Results!O$2:O$2256,"")</f>
        <v>GENERIC WIRE</v>
      </c>
      <c r="AU1909" s="2" t="str">
        <f>_xlfn.XLOOKUP($A1909,Results!$A$2:$A$2256,Results!P$2:P$2256,"")</f>
        <v>CORD</v>
      </c>
      <c r="AV1909" s="2" t="str">
        <f>_xlfn.XLOOKUP($A1909,Results!$A$2:$A$2256,Results!Q$2:Q$2256,"")</f>
        <v>SINGLE_MATCH</v>
      </c>
      <c r="AW1909" s="2">
        <f>_xlfn.XLOOKUP($A1909,Results!$A$2:$A$2256,Results!R$2:R$2256,"")</f>
        <v>0</v>
      </c>
      <c r="AX1909" s="2">
        <f>_xlfn.XLOOKUP($A1909,Results!$A$2:$A$2256,Results!S$2:S$2256,"")</f>
        <v>0</v>
      </c>
      <c r="AY1909" s="2">
        <f>_xlfn.XLOOKUP($A1909,Results!$A$2:$A$2256,Results!T$2:T$2256,"")</f>
        <v>75</v>
      </c>
      <c r="AZ1909" s="2">
        <f>_xlfn.XLOOKUP($A1909,Results!$A$2:$A$2256,Results!U$2:U$2256,"")</f>
        <v>0</v>
      </c>
      <c r="BA1909" s="2" t="str">
        <f>_xlfn.XLOOKUP($A1909,Results!$A$2:$A$2256,Results!V$2:V$2256,"")</f>
        <v>LEVITON</v>
      </c>
      <c r="BB1909" s="2">
        <f>_xlfn.XLOOKUP($A1909,Results!$A$2:$A$2256,Results!W$2:W$2256,"")</f>
        <v>81</v>
      </c>
      <c r="BC1909" s="2">
        <f>_xlfn.XLOOKUP($A1909,Results!$A$2:$A$2256,Results!X$2:X$2256,"")</f>
        <v>43223326</v>
      </c>
      <c r="BD1909" s="2">
        <f>_xlfn.XLOOKUP($A1909,Results!$A$2:$A$2256,Results!Y$2:Y$2256,"")</f>
        <v>81</v>
      </c>
      <c r="BE1909" s="2" t="b">
        <f>_xlfn.XLOOKUP($A1909,Results!$A$2:$A$2256,Results!Z$2:Z$2256,"")</f>
        <v>1</v>
      </c>
    </row>
    <row r="1910" spans="1:57" ht="38.25" customHeight="1" x14ac:dyDescent="0.3">
      <c r="A1910">
        <v>907587</v>
      </c>
      <c r="B1910">
        <v>281838</v>
      </c>
      <c r="C1910" t="s">
        <v>36</v>
      </c>
      <c r="D1910" t="s">
        <v>2336</v>
      </c>
      <c r="E1910" s="2" t="str">
        <f>VLOOKUP(F1910,'RPA Vendor Data '!F$1:$G$2418,2)</f>
        <v>COLONY HARDWARE CORP</v>
      </c>
      <c r="F1910" s="2">
        <v>10775</v>
      </c>
      <c r="G1910" s="2">
        <v>2</v>
      </c>
      <c r="H1910" t="s">
        <v>5935</v>
      </c>
      <c r="I1910">
        <v>2</v>
      </c>
      <c r="J1910" t="s">
        <v>65</v>
      </c>
      <c r="K1910" t="s">
        <v>39</v>
      </c>
      <c r="L1910">
        <v>22</v>
      </c>
      <c r="M1910" s="2" t="s">
        <v>5936</v>
      </c>
      <c r="N1910" s="85" t="s">
        <v>5937</v>
      </c>
      <c r="O1910">
        <v>1030274</v>
      </c>
      <c r="P1910" t="s">
        <v>36</v>
      </c>
      <c r="Q1910" t="s">
        <v>36</v>
      </c>
      <c r="R1910">
        <v>44</v>
      </c>
      <c r="S1910" s="1">
        <v>45744.62533703704</v>
      </c>
      <c r="T1910" t="s">
        <v>42</v>
      </c>
      <c r="U1910" s="1">
        <v>45744.416666666657</v>
      </c>
      <c r="V1910" t="s">
        <v>43</v>
      </c>
      <c r="W1910" t="s">
        <v>36</v>
      </c>
      <c r="X1910">
        <v>1</v>
      </c>
      <c r="Y1910">
        <v>201</v>
      </c>
      <c r="Z1910" t="s">
        <v>36</v>
      </c>
      <c r="AA1910" t="s">
        <v>36</v>
      </c>
      <c r="AB1910" t="s">
        <v>36</v>
      </c>
      <c r="AC1910" t="s">
        <v>49</v>
      </c>
      <c r="AD1910" t="s">
        <v>49</v>
      </c>
      <c r="AE1910" t="s">
        <v>45</v>
      </c>
      <c r="AF1910" s="44" t="s">
        <v>46</v>
      </c>
      <c r="AG1910" s="18" t="s">
        <v>5938</v>
      </c>
      <c r="AI1910" s="2" t="s">
        <v>48</v>
      </c>
      <c r="AJ1910" s="2" t="e">
        <f>VLOOKUP(A1910,'Classification Test Result'!$A$2:$D$2428,4,FALSE)</f>
        <v>#N/A</v>
      </c>
      <c r="AL1910" s="2">
        <f>_xlfn.XLOOKUP($A1910,Results!$A$2:$A$2256,Results!G$2:G$2256,"")</f>
        <v>0</v>
      </c>
      <c r="AM1910" s="2">
        <f>_xlfn.XLOOKUP($A1910,Results!$A$2:$A$2256,Results!H$2:H$2256,"")</f>
        <v>0</v>
      </c>
      <c r="AN1910" s="2">
        <f>_xlfn.XLOOKUP($A1910,Results!$A$2:$A$2256,Results!I$2:I$2256,"")</f>
        <v>0</v>
      </c>
      <c r="AO1910" s="2">
        <f>_xlfn.XLOOKUP($A1910,Results!$A$2:$A$2256,Results!J$2:J$2256,"")</f>
        <v>0</v>
      </c>
      <c r="AP1910" s="2">
        <f>_xlfn.XLOOKUP($A1910,Results!$A$2:$A$2256,Results!K$2:K$2256,"")</f>
        <v>0</v>
      </c>
      <c r="AQ1910" s="2">
        <f>_xlfn.XLOOKUP($A1910,Results!$A$2:$A$2256,Results!L$2:L$2256,"")</f>
        <v>0</v>
      </c>
      <c r="AR1910" s="2">
        <f>_xlfn.XLOOKUP($A1910,Results!$A$2:$A$2256,Results!M$2:M$2256,"")</f>
        <v>0</v>
      </c>
      <c r="AS1910" s="2">
        <f>_xlfn.XLOOKUP($A1910,Results!$A$2:$A$2256,Results!N$2:N$2256,"")</f>
        <v>0</v>
      </c>
      <c r="AT1910" s="2">
        <f>_xlfn.XLOOKUP($A1910,Results!$A$2:$A$2256,Results!O$2:O$2256,"")</f>
        <v>0</v>
      </c>
      <c r="AU1910" s="2">
        <f>_xlfn.XLOOKUP($A1910,Results!$A$2:$A$2256,Results!P$2:P$2256,"")</f>
        <v>0</v>
      </c>
      <c r="AV1910" s="2">
        <f>_xlfn.XLOOKUP($A1910,Results!$A$2:$A$2256,Results!Q$2:Q$2256,"")</f>
        <v>0</v>
      </c>
      <c r="AW1910" s="2">
        <f>_xlfn.XLOOKUP($A1910,Results!$A$2:$A$2256,Results!R$2:R$2256,"")</f>
        <v>0</v>
      </c>
      <c r="AX1910" s="2">
        <f>_xlfn.XLOOKUP($A1910,Results!$A$2:$A$2256,Results!S$2:S$2256,"")</f>
        <v>0</v>
      </c>
      <c r="AY1910" s="2">
        <f>_xlfn.XLOOKUP($A1910,Results!$A$2:$A$2256,Results!T$2:T$2256,"")</f>
        <v>0</v>
      </c>
      <c r="AZ1910" s="2">
        <f>_xlfn.XLOOKUP($A1910,Results!$A$2:$A$2256,Results!U$2:U$2256,"")</f>
        <v>0</v>
      </c>
      <c r="BA1910" s="2" t="str">
        <f>_xlfn.XLOOKUP($A1910,Results!$A$2:$A$2256,Results!V$2:V$2256,"")</f>
        <v>MILWAUKEE TOOL</v>
      </c>
      <c r="BB1910" s="2">
        <f>_xlfn.XLOOKUP($A1910,Results!$A$2:$A$2256,Results!W$2:W$2256,"")</f>
        <v>79</v>
      </c>
      <c r="BC1910" s="2">
        <f>_xlfn.XLOOKUP($A1910,Results!$A$2:$A$2256,Results!X$2:X$2256,"")</f>
        <v>24101611</v>
      </c>
      <c r="BD1910" s="2">
        <f>_xlfn.XLOOKUP($A1910,Results!$A$2:$A$2256,Results!Y$2:Y$2256,"")</f>
        <v>79</v>
      </c>
      <c r="BE1910" s="2" t="b">
        <f>_xlfn.XLOOKUP($A1910,Results!$A$2:$A$2256,Results!Z$2:Z$2256,"")</f>
        <v>1</v>
      </c>
    </row>
    <row r="1911" spans="1:57" ht="38.25" customHeight="1" x14ac:dyDescent="0.3">
      <c r="A1911">
        <v>907588</v>
      </c>
      <c r="B1911">
        <v>281345</v>
      </c>
      <c r="C1911" t="s">
        <v>36</v>
      </c>
      <c r="D1911">
        <v>105316</v>
      </c>
      <c r="E1911" s="2" t="str">
        <f>VLOOKUP(F1911,'RPA Vendor Data '!F$1:$G$2418,2)</f>
        <v>POWER POLE SERVICES INC.</v>
      </c>
      <c r="F1911" s="2">
        <v>17093</v>
      </c>
      <c r="G1911" s="2">
        <v>3</v>
      </c>
      <c r="H1911" t="s">
        <v>5939</v>
      </c>
      <c r="I1911">
        <v>1</v>
      </c>
      <c r="J1911" t="s">
        <v>39</v>
      </c>
      <c r="K1911" t="s">
        <v>39</v>
      </c>
      <c r="L1911">
        <v>45</v>
      </c>
      <c r="M1911" s="2" t="s">
        <v>36</v>
      </c>
      <c r="N1911" s="85" t="s">
        <v>36</v>
      </c>
      <c r="O1911" t="s">
        <v>36</v>
      </c>
      <c r="P1911" t="s">
        <v>36</v>
      </c>
      <c r="Q1911" t="s">
        <v>36</v>
      </c>
      <c r="R1911">
        <v>45</v>
      </c>
      <c r="S1911" s="1">
        <v>45744.209268634258</v>
      </c>
      <c r="T1911" t="s">
        <v>42</v>
      </c>
      <c r="U1911" s="1">
        <v>45743.981944444437</v>
      </c>
      <c r="V1911" t="s">
        <v>43</v>
      </c>
      <c r="W1911" t="s">
        <v>36</v>
      </c>
      <c r="X1911">
        <v>0</v>
      </c>
      <c r="Y1911">
        <v>999</v>
      </c>
      <c r="Z1911" t="s">
        <v>36</v>
      </c>
      <c r="AA1911" t="s">
        <v>36</v>
      </c>
      <c r="AB1911" t="s">
        <v>36</v>
      </c>
      <c r="AC1911" t="s">
        <v>49</v>
      </c>
      <c r="AD1911" t="s">
        <v>49</v>
      </c>
      <c r="AE1911" t="s">
        <v>45</v>
      </c>
      <c r="AF1911" s="44" t="s">
        <v>46</v>
      </c>
      <c r="AG1911" s="2" t="s">
        <v>1668</v>
      </c>
      <c r="AI1911" s="2" t="s">
        <v>48</v>
      </c>
      <c r="AJ1911" s="2" t="e">
        <f>VLOOKUP(A1911,'Classification Test Result'!$A$2:$D$2428,4,FALSE)</f>
        <v>#N/A</v>
      </c>
      <c r="AK1911" s="2" t="s">
        <v>5908</v>
      </c>
      <c r="AL1911" s="2" t="str">
        <f>_xlfn.XLOOKUP($A1911,Results!$A$2:$A$2256,Results!G$2:G$2256,"")</f>
        <v/>
      </c>
      <c r="AM1911" s="2" t="str">
        <f>_xlfn.XLOOKUP($A1911,Results!$A$2:$A$2256,Results!H$2:H$2256,"")</f>
        <v/>
      </c>
      <c r="AN1911" s="2" t="str">
        <f>_xlfn.XLOOKUP($A1911,Results!$A$2:$A$2256,Results!I$2:I$2256,"")</f>
        <v/>
      </c>
      <c r="AO1911" s="2" t="str">
        <f>_xlfn.XLOOKUP($A1911,Results!$A$2:$A$2256,Results!J$2:J$2256,"")</f>
        <v/>
      </c>
      <c r="AP1911" s="2" t="str">
        <f>_xlfn.XLOOKUP($A1911,Results!$A$2:$A$2256,Results!K$2:K$2256,"")</f>
        <v/>
      </c>
      <c r="AQ1911" s="2" t="str">
        <f>_xlfn.XLOOKUP($A1911,Results!$A$2:$A$2256,Results!L$2:L$2256,"")</f>
        <v/>
      </c>
      <c r="AR1911" s="2" t="str">
        <f>_xlfn.XLOOKUP($A1911,Results!$A$2:$A$2256,Results!M$2:M$2256,"")</f>
        <v/>
      </c>
      <c r="AS1911" s="2" t="str">
        <f>_xlfn.XLOOKUP($A1911,Results!$A$2:$A$2256,Results!N$2:N$2256,"")</f>
        <v/>
      </c>
      <c r="AT1911" s="2" t="str">
        <f>_xlfn.XLOOKUP($A1911,Results!$A$2:$A$2256,Results!O$2:O$2256,"")</f>
        <v/>
      </c>
      <c r="AU1911" s="2" t="str">
        <f>_xlfn.XLOOKUP($A1911,Results!$A$2:$A$2256,Results!P$2:P$2256,"")</f>
        <v/>
      </c>
      <c r="AV1911" s="2" t="str">
        <f>_xlfn.XLOOKUP($A1911,Results!$A$2:$A$2256,Results!Q$2:Q$2256,"")</f>
        <v/>
      </c>
      <c r="AW1911" s="2" t="str">
        <f>_xlfn.XLOOKUP($A1911,Results!$A$2:$A$2256,Results!R$2:R$2256,"")</f>
        <v/>
      </c>
      <c r="AX1911" s="2" t="str">
        <f>_xlfn.XLOOKUP($A1911,Results!$A$2:$A$2256,Results!S$2:S$2256,"")</f>
        <v/>
      </c>
      <c r="AY1911" s="2" t="str">
        <f>_xlfn.XLOOKUP($A1911,Results!$A$2:$A$2256,Results!T$2:T$2256,"")</f>
        <v/>
      </c>
      <c r="AZ1911" s="2" t="str">
        <f>_xlfn.XLOOKUP($A1911,Results!$A$2:$A$2256,Results!U$2:U$2256,"")</f>
        <v/>
      </c>
      <c r="BA1911" s="2" t="str">
        <f>_xlfn.XLOOKUP($A1911,Results!$A$2:$A$2256,Results!V$2:V$2256,"")</f>
        <v/>
      </c>
      <c r="BB1911" s="2" t="str">
        <f>_xlfn.XLOOKUP($A1911,Results!$A$2:$A$2256,Results!W$2:W$2256,"")</f>
        <v/>
      </c>
      <c r="BC1911" s="2" t="str">
        <f>_xlfn.XLOOKUP($A1911,Results!$A$2:$A$2256,Results!X$2:X$2256,"")</f>
        <v/>
      </c>
      <c r="BD1911" s="2" t="str">
        <f>_xlfn.XLOOKUP($A1911,Results!$A$2:$A$2256,Results!Y$2:Y$2256,"")</f>
        <v/>
      </c>
      <c r="BE1911" s="2" t="str">
        <f>_xlfn.XLOOKUP($A1911,Results!$A$2:$A$2256,Results!Z$2:Z$2256,"")</f>
        <v/>
      </c>
    </row>
    <row r="1912" spans="1:57" ht="38.25" customHeight="1" x14ac:dyDescent="0.3">
      <c r="A1912">
        <v>907589</v>
      </c>
      <c r="B1912">
        <v>281350</v>
      </c>
      <c r="C1912" t="s">
        <v>36</v>
      </c>
      <c r="D1912">
        <v>105787</v>
      </c>
      <c r="E1912" s="2" t="str">
        <f>VLOOKUP(F1912,'RPA Vendor Data '!F$1:$G$2418,2)</f>
        <v>POWER POLE SERVICES INC.</v>
      </c>
      <c r="F1912" s="2">
        <v>17093</v>
      </c>
      <c r="G1912" s="2">
        <v>3</v>
      </c>
      <c r="H1912" t="s">
        <v>5939</v>
      </c>
      <c r="I1912">
        <v>1</v>
      </c>
      <c r="J1912" t="s">
        <v>39</v>
      </c>
      <c r="K1912" t="s">
        <v>39</v>
      </c>
      <c r="L1912">
        <v>45</v>
      </c>
      <c r="M1912" s="2" t="s">
        <v>36</v>
      </c>
      <c r="N1912" s="85" t="s">
        <v>36</v>
      </c>
      <c r="O1912" t="s">
        <v>36</v>
      </c>
      <c r="P1912" t="s">
        <v>36</v>
      </c>
      <c r="Q1912" t="s">
        <v>36</v>
      </c>
      <c r="R1912">
        <v>45</v>
      </c>
      <c r="S1912" s="1">
        <v>45744.209166898137</v>
      </c>
      <c r="T1912" t="s">
        <v>42</v>
      </c>
      <c r="U1912" s="1">
        <v>45743.98333333333</v>
      </c>
      <c r="V1912" t="s">
        <v>43</v>
      </c>
      <c r="W1912" t="s">
        <v>36</v>
      </c>
      <c r="X1912">
        <v>0</v>
      </c>
      <c r="Y1912">
        <v>999</v>
      </c>
      <c r="Z1912" t="s">
        <v>36</v>
      </c>
      <c r="AA1912" t="s">
        <v>36</v>
      </c>
      <c r="AB1912" t="s">
        <v>36</v>
      </c>
      <c r="AC1912" t="s">
        <v>49</v>
      </c>
      <c r="AD1912" t="s">
        <v>49</v>
      </c>
      <c r="AE1912" t="s">
        <v>45</v>
      </c>
      <c r="AF1912" s="44" t="s">
        <v>46</v>
      </c>
      <c r="AG1912" s="2" t="s">
        <v>1668</v>
      </c>
      <c r="AI1912" s="2" t="s">
        <v>48</v>
      </c>
      <c r="AJ1912" s="2" t="e">
        <f>VLOOKUP(A1912,'Classification Test Result'!$A$2:$D$2428,4,FALSE)</f>
        <v>#N/A</v>
      </c>
      <c r="AK1912" s="2" t="s">
        <v>5908</v>
      </c>
      <c r="AL1912" s="2" t="str">
        <f>_xlfn.XLOOKUP($A1912,Results!$A$2:$A$2256,Results!G$2:G$2256,"")</f>
        <v/>
      </c>
      <c r="AM1912" s="2" t="str">
        <f>_xlfn.XLOOKUP($A1912,Results!$A$2:$A$2256,Results!H$2:H$2256,"")</f>
        <v/>
      </c>
      <c r="AN1912" s="2" t="str">
        <f>_xlfn.XLOOKUP($A1912,Results!$A$2:$A$2256,Results!I$2:I$2256,"")</f>
        <v/>
      </c>
      <c r="AO1912" s="2" t="str">
        <f>_xlfn.XLOOKUP($A1912,Results!$A$2:$A$2256,Results!J$2:J$2256,"")</f>
        <v/>
      </c>
      <c r="AP1912" s="2" t="str">
        <f>_xlfn.XLOOKUP($A1912,Results!$A$2:$A$2256,Results!K$2:K$2256,"")</f>
        <v/>
      </c>
      <c r="AQ1912" s="2" t="str">
        <f>_xlfn.XLOOKUP($A1912,Results!$A$2:$A$2256,Results!L$2:L$2256,"")</f>
        <v/>
      </c>
      <c r="AR1912" s="2" t="str">
        <f>_xlfn.XLOOKUP($A1912,Results!$A$2:$A$2256,Results!M$2:M$2256,"")</f>
        <v/>
      </c>
      <c r="AS1912" s="2" t="str">
        <f>_xlfn.XLOOKUP($A1912,Results!$A$2:$A$2256,Results!N$2:N$2256,"")</f>
        <v/>
      </c>
      <c r="AT1912" s="2" t="str">
        <f>_xlfn.XLOOKUP($A1912,Results!$A$2:$A$2256,Results!O$2:O$2256,"")</f>
        <v/>
      </c>
      <c r="AU1912" s="2" t="str">
        <f>_xlfn.XLOOKUP($A1912,Results!$A$2:$A$2256,Results!P$2:P$2256,"")</f>
        <v/>
      </c>
      <c r="AV1912" s="2" t="str">
        <f>_xlfn.XLOOKUP($A1912,Results!$A$2:$A$2256,Results!Q$2:Q$2256,"")</f>
        <v/>
      </c>
      <c r="AW1912" s="2" t="str">
        <f>_xlfn.XLOOKUP($A1912,Results!$A$2:$A$2256,Results!R$2:R$2256,"")</f>
        <v/>
      </c>
      <c r="AX1912" s="2" t="str">
        <f>_xlfn.XLOOKUP($A1912,Results!$A$2:$A$2256,Results!S$2:S$2256,"")</f>
        <v/>
      </c>
      <c r="AY1912" s="2" t="str">
        <f>_xlfn.XLOOKUP($A1912,Results!$A$2:$A$2256,Results!T$2:T$2256,"")</f>
        <v/>
      </c>
      <c r="AZ1912" s="2" t="str">
        <f>_xlfn.XLOOKUP($A1912,Results!$A$2:$A$2256,Results!U$2:U$2256,"")</f>
        <v/>
      </c>
      <c r="BA1912" s="2" t="str">
        <f>_xlfn.XLOOKUP($A1912,Results!$A$2:$A$2256,Results!V$2:V$2256,"")</f>
        <v/>
      </c>
      <c r="BB1912" s="2" t="str">
        <f>_xlfn.XLOOKUP($A1912,Results!$A$2:$A$2256,Results!W$2:W$2256,"")</f>
        <v/>
      </c>
      <c r="BC1912" s="2" t="str">
        <f>_xlfn.XLOOKUP($A1912,Results!$A$2:$A$2256,Results!X$2:X$2256,"")</f>
        <v/>
      </c>
      <c r="BD1912" s="2" t="str">
        <f>_xlfn.XLOOKUP($A1912,Results!$A$2:$A$2256,Results!Y$2:Y$2256,"")</f>
        <v/>
      </c>
      <c r="BE1912" s="2" t="str">
        <f>_xlfn.XLOOKUP($A1912,Results!$A$2:$A$2256,Results!Z$2:Z$2256,"")</f>
        <v/>
      </c>
    </row>
    <row r="1913" spans="1:57" ht="38.25" customHeight="1" x14ac:dyDescent="0.3">
      <c r="A1913">
        <v>907590</v>
      </c>
      <c r="B1913">
        <v>281353</v>
      </c>
      <c r="C1913" t="s">
        <v>36</v>
      </c>
      <c r="D1913">
        <v>106231</v>
      </c>
      <c r="E1913" s="2" t="str">
        <f>VLOOKUP(F1913,'RPA Vendor Data '!F$1:$G$2418,2)</f>
        <v>POWER POLE SERVICES INC.</v>
      </c>
      <c r="F1913" s="2">
        <v>17093</v>
      </c>
      <c r="G1913" s="2">
        <v>3</v>
      </c>
      <c r="H1913" t="s">
        <v>5939</v>
      </c>
      <c r="I1913">
        <v>1</v>
      </c>
      <c r="J1913" t="s">
        <v>39</v>
      </c>
      <c r="K1913" t="s">
        <v>39</v>
      </c>
      <c r="L1913">
        <v>45</v>
      </c>
      <c r="M1913" s="2" t="s">
        <v>36</v>
      </c>
      <c r="N1913" s="85" t="s">
        <v>36</v>
      </c>
      <c r="O1913" t="s">
        <v>36</v>
      </c>
      <c r="P1913" t="s">
        <v>36</v>
      </c>
      <c r="Q1913" t="s">
        <v>36</v>
      </c>
      <c r="R1913">
        <v>45</v>
      </c>
      <c r="S1913" s="1">
        <v>45744.209108101852</v>
      </c>
      <c r="T1913" t="s">
        <v>42</v>
      </c>
      <c r="U1913" s="1">
        <v>45743.98333333333</v>
      </c>
      <c r="V1913" t="s">
        <v>43</v>
      </c>
      <c r="W1913" t="s">
        <v>36</v>
      </c>
      <c r="X1913">
        <v>0</v>
      </c>
      <c r="Y1913">
        <v>999</v>
      </c>
      <c r="Z1913" t="s">
        <v>36</v>
      </c>
      <c r="AA1913" t="s">
        <v>36</v>
      </c>
      <c r="AB1913" t="s">
        <v>36</v>
      </c>
      <c r="AC1913" t="s">
        <v>49</v>
      </c>
      <c r="AD1913" t="s">
        <v>49</v>
      </c>
      <c r="AE1913" t="s">
        <v>45</v>
      </c>
      <c r="AF1913" s="44" t="s">
        <v>46</v>
      </c>
      <c r="AG1913" s="2" t="s">
        <v>1668</v>
      </c>
      <c r="AI1913" s="2" t="s">
        <v>48</v>
      </c>
      <c r="AJ1913" s="2" t="e">
        <f>VLOOKUP(A1913,'Classification Test Result'!$A$2:$D$2428,4,FALSE)</f>
        <v>#N/A</v>
      </c>
      <c r="AK1913" s="2" t="s">
        <v>5908</v>
      </c>
      <c r="AL1913" s="2" t="str">
        <f>_xlfn.XLOOKUP($A1913,Results!$A$2:$A$2256,Results!G$2:G$2256,"")</f>
        <v/>
      </c>
      <c r="AM1913" s="2" t="str">
        <f>_xlfn.XLOOKUP($A1913,Results!$A$2:$A$2256,Results!H$2:H$2256,"")</f>
        <v/>
      </c>
      <c r="AN1913" s="2" t="str">
        <f>_xlfn.XLOOKUP($A1913,Results!$A$2:$A$2256,Results!I$2:I$2256,"")</f>
        <v/>
      </c>
      <c r="AO1913" s="2" t="str">
        <f>_xlfn.XLOOKUP($A1913,Results!$A$2:$A$2256,Results!J$2:J$2256,"")</f>
        <v/>
      </c>
      <c r="AP1913" s="2" t="str">
        <f>_xlfn.XLOOKUP($A1913,Results!$A$2:$A$2256,Results!K$2:K$2256,"")</f>
        <v/>
      </c>
      <c r="AQ1913" s="2" t="str">
        <f>_xlfn.XLOOKUP($A1913,Results!$A$2:$A$2256,Results!L$2:L$2256,"")</f>
        <v/>
      </c>
      <c r="AR1913" s="2" t="str">
        <f>_xlfn.XLOOKUP($A1913,Results!$A$2:$A$2256,Results!M$2:M$2256,"")</f>
        <v/>
      </c>
      <c r="AS1913" s="2" t="str">
        <f>_xlfn.XLOOKUP($A1913,Results!$A$2:$A$2256,Results!N$2:N$2256,"")</f>
        <v/>
      </c>
      <c r="AT1913" s="2" t="str">
        <f>_xlfn.XLOOKUP($A1913,Results!$A$2:$A$2256,Results!O$2:O$2256,"")</f>
        <v/>
      </c>
      <c r="AU1913" s="2" t="str">
        <f>_xlfn.XLOOKUP($A1913,Results!$A$2:$A$2256,Results!P$2:P$2256,"")</f>
        <v/>
      </c>
      <c r="AV1913" s="2" t="str">
        <f>_xlfn.XLOOKUP($A1913,Results!$A$2:$A$2256,Results!Q$2:Q$2256,"")</f>
        <v/>
      </c>
      <c r="AW1913" s="2" t="str">
        <f>_xlfn.XLOOKUP($A1913,Results!$A$2:$A$2256,Results!R$2:R$2256,"")</f>
        <v/>
      </c>
      <c r="AX1913" s="2" t="str">
        <f>_xlfn.XLOOKUP($A1913,Results!$A$2:$A$2256,Results!S$2:S$2256,"")</f>
        <v/>
      </c>
      <c r="AY1913" s="2" t="str">
        <f>_xlfn.XLOOKUP($A1913,Results!$A$2:$A$2256,Results!T$2:T$2256,"")</f>
        <v/>
      </c>
      <c r="AZ1913" s="2" t="str">
        <f>_xlfn.XLOOKUP($A1913,Results!$A$2:$A$2256,Results!U$2:U$2256,"")</f>
        <v/>
      </c>
      <c r="BA1913" s="2" t="str">
        <f>_xlfn.XLOOKUP($A1913,Results!$A$2:$A$2256,Results!V$2:V$2256,"")</f>
        <v/>
      </c>
      <c r="BB1913" s="2" t="str">
        <f>_xlfn.XLOOKUP($A1913,Results!$A$2:$A$2256,Results!W$2:W$2256,"")</f>
        <v/>
      </c>
      <c r="BC1913" s="2" t="str">
        <f>_xlfn.XLOOKUP($A1913,Results!$A$2:$A$2256,Results!X$2:X$2256,"")</f>
        <v/>
      </c>
      <c r="BD1913" s="2" t="str">
        <f>_xlfn.XLOOKUP($A1913,Results!$A$2:$A$2256,Results!Y$2:Y$2256,"")</f>
        <v/>
      </c>
      <c r="BE1913" s="2" t="str">
        <f>_xlfn.XLOOKUP($A1913,Results!$A$2:$A$2256,Results!Z$2:Z$2256,"")</f>
        <v/>
      </c>
    </row>
    <row r="1914" spans="1:57" ht="38.25" customHeight="1" x14ac:dyDescent="0.3">
      <c r="A1914">
        <v>907591</v>
      </c>
      <c r="B1914">
        <v>281812</v>
      </c>
      <c r="C1914" t="s">
        <v>36</v>
      </c>
      <c r="D1914">
        <v>9341410283</v>
      </c>
      <c r="E1914" s="2" t="str">
        <f>VLOOKUP(F1914,'RPA Vendor Data '!F$1:$G$2418,2)</f>
        <v>GRAYBAR ELECTRIC CO. INC.</v>
      </c>
      <c r="F1914" s="2">
        <v>11471</v>
      </c>
      <c r="G1914" s="2">
        <v>1</v>
      </c>
      <c r="H1914" t="s">
        <v>5940</v>
      </c>
      <c r="I1914">
        <v>20</v>
      </c>
      <c r="J1914" t="s">
        <v>58</v>
      </c>
      <c r="K1914" t="s">
        <v>58</v>
      </c>
      <c r="L1914">
        <v>337.83</v>
      </c>
      <c r="M1914" s="2" t="s">
        <v>507</v>
      </c>
      <c r="N1914" s="85" t="s">
        <v>5941</v>
      </c>
      <c r="O1914" t="s">
        <v>36</v>
      </c>
      <c r="P1914" t="s">
        <v>5942</v>
      </c>
      <c r="Q1914" t="s">
        <v>36</v>
      </c>
      <c r="R1914">
        <v>67.569999999999993</v>
      </c>
      <c r="S1914" s="1">
        <v>45744.60479297454</v>
      </c>
      <c r="T1914" t="s">
        <v>42</v>
      </c>
      <c r="U1914" s="1">
        <v>45744.385416666657</v>
      </c>
      <c r="V1914" t="s">
        <v>43</v>
      </c>
      <c r="W1914" t="s">
        <v>36</v>
      </c>
      <c r="X1914">
        <v>0</v>
      </c>
      <c r="Y1914">
        <v>999</v>
      </c>
      <c r="Z1914" t="s">
        <v>36</v>
      </c>
      <c r="AA1914" t="s">
        <v>36</v>
      </c>
      <c r="AB1914" t="s">
        <v>36</v>
      </c>
      <c r="AC1914" t="s">
        <v>59</v>
      </c>
      <c r="AD1914" t="s">
        <v>59</v>
      </c>
      <c r="AE1914" t="s">
        <v>45</v>
      </c>
      <c r="AF1914" s="44">
        <v>39131706</v>
      </c>
      <c r="AG1914" s="18" t="s">
        <v>5943</v>
      </c>
      <c r="AH1914" s="18"/>
      <c r="AI1914" s="2" t="s">
        <v>48</v>
      </c>
      <c r="AJ1914" s="2" t="e">
        <f>VLOOKUP(A1914,'Classification Test Result'!$A$2:$D$2428,4,FALSE)</f>
        <v>#N/A</v>
      </c>
      <c r="AL1914" s="2">
        <f>_xlfn.XLOOKUP($A1914,Results!$A$2:$A$2256,Results!G$2:G$2256,"")</f>
        <v>0</v>
      </c>
      <c r="AM1914" s="2">
        <f>_xlfn.XLOOKUP($A1914,Results!$A$2:$A$2256,Results!H$2:H$2256,"")</f>
        <v>0</v>
      </c>
      <c r="AN1914" s="2">
        <f>_xlfn.XLOOKUP($A1914,Results!$A$2:$A$2256,Results!I$2:I$2256,"")</f>
        <v>0</v>
      </c>
      <c r="AO1914" s="2">
        <f>_xlfn.XLOOKUP($A1914,Results!$A$2:$A$2256,Results!J$2:J$2256,"")</f>
        <v>0</v>
      </c>
      <c r="AP1914" s="2">
        <f>_xlfn.XLOOKUP($A1914,Results!$A$2:$A$2256,Results!K$2:K$2256,"")</f>
        <v>0</v>
      </c>
      <c r="AQ1914" s="2">
        <f>_xlfn.XLOOKUP($A1914,Results!$A$2:$A$2256,Results!L$2:L$2256,"")</f>
        <v>0</v>
      </c>
      <c r="AR1914" s="2">
        <f>_xlfn.XLOOKUP($A1914,Results!$A$2:$A$2256,Results!M$2:M$2256,"")</f>
        <v>0</v>
      </c>
      <c r="AS1914" s="2">
        <f>_xlfn.XLOOKUP($A1914,Results!$A$2:$A$2256,Results!N$2:N$2256,"")</f>
        <v>0</v>
      </c>
      <c r="AT1914" s="2" t="str">
        <f>_xlfn.XLOOKUP($A1914,Results!$A$2:$A$2256,Results!O$2:O$2256,"")</f>
        <v>GENERIC CONDUIT/CONDUIT FITTINGS</v>
      </c>
      <c r="AU1914" s="2" t="str">
        <f>_xlfn.XLOOKUP($A1914,Results!$A$2:$A$2256,Results!P$2:P$2256,"")</f>
        <v>GENERIC VENDOR-TUBPA</v>
      </c>
      <c r="AV1914" s="2" t="str">
        <f>_xlfn.XLOOKUP($A1914,Results!$A$2:$A$2256,Results!Q$2:Q$2256,"")</f>
        <v>SINGLE_MATCH</v>
      </c>
      <c r="AW1914" s="2">
        <f>_xlfn.XLOOKUP($A1914,Results!$A$2:$A$2256,Results!R$2:R$2256,"")</f>
        <v>0</v>
      </c>
      <c r="AX1914" s="2">
        <f>_xlfn.XLOOKUP($A1914,Results!$A$2:$A$2256,Results!S$2:S$2256,"")</f>
        <v>0</v>
      </c>
      <c r="AY1914" s="2">
        <f>_xlfn.XLOOKUP($A1914,Results!$A$2:$A$2256,Results!T$2:T$2256,"")</f>
        <v>100</v>
      </c>
      <c r="AZ1914" s="2">
        <f>_xlfn.XLOOKUP($A1914,Results!$A$2:$A$2256,Results!U$2:U$2256,"")</f>
        <v>0</v>
      </c>
      <c r="BA1914" s="2" t="str">
        <f>_xlfn.XLOOKUP($A1914,Results!$A$2:$A$2256,Results!V$2:V$2256,"")</f>
        <v>IPEX</v>
      </c>
      <c r="BB1914" s="2">
        <f>_xlfn.XLOOKUP($A1914,Results!$A$2:$A$2256,Results!W$2:W$2256,"")</f>
        <v>62</v>
      </c>
      <c r="BC1914" s="2">
        <f>_xlfn.XLOOKUP($A1914,Results!$A$2:$A$2256,Results!X$2:X$2256,"")</f>
        <v>39131706</v>
      </c>
      <c r="BD1914" s="2">
        <f>_xlfn.XLOOKUP($A1914,Results!$A$2:$A$2256,Results!Y$2:Y$2256,"")</f>
        <v>79</v>
      </c>
      <c r="BE1914" s="2" t="b">
        <f>_xlfn.XLOOKUP($A1914,Results!$A$2:$A$2256,Results!Z$2:Z$2256,"")</f>
        <v>1</v>
      </c>
    </row>
    <row r="1915" spans="1:57" ht="38.25" customHeight="1" x14ac:dyDescent="0.3">
      <c r="A1915">
        <v>907592</v>
      </c>
      <c r="B1915">
        <v>281954</v>
      </c>
      <c r="C1915" t="s">
        <v>36</v>
      </c>
      <c r="D1915">
        <v>9341430824</v>
      </c>
      <c r="E1915" s="2" t="str">
        <f>VLOOKUP(F1915,'RPA Vendor Data '!F$1:$G$2418,2)</f>
        <v>GRAYBAR ELECTRIC CO. INC.</v>
      </c>
      <c r="F1915" s="2">
        <v>11471</v>
      </c>
      <c r="G1915" s="2">
        <v>4</v>
      </c>
      <c r="H1915" t="s">
        <v>5944</v>
      </c>
      <c r="I1915">
        <v>200</v>
      </c>
      <c r="J1915" t="s">
        <v>58</v>
      </c>
      <c r="K1915" t="s">
        <v>58</v>
      </c>
      <c r="L1915">
        <v>119.06</v>
      </c>
      <c r="M1915" s="2" t="s">
        <v>507</v>
      </c>
      <c r="N1915" s="85" t="s">
        <v>5945</v>
      </c>
      <c r="O1915" t="s">
        <v>36</v>
      </c>
      <c r="P1915" t="s">
        <v>36</v>
      </c>
      <c r="Q1915" t="s">
        <v>36</v>
      </c>
      <c r="R1915">
        <v>238.12</v>
      </c>
      <c r="S1915" s="1">
        <v>45744.833924340281</v>
      </c>
      <c r="T1915" t="s">
        <v>42</v>
      </c>
      <c r="U1915" s="1">
        <v>45744.619444444441</v>
      </c>
      <c r="V1915" t="s">
        <v>43</v>
      </c>
      <c r="W1915" t="s">
        <v>36</v>
      </c>
      <c r="X1915">
        <v>1</v>
      </c>
      <c r="Y1915">
        <v>201</v>
      </c>
      <c r="Z1915" t="s">
        <v>36</v>
      </c>
      <c r="AA1915" t="s">
        <v>36</v>
      </c>
      <c r="AB1915" t="s">
        <v>36</v>
      </c>
      <c r="AC1915" t="s">
        <v>49</v>
      </c>
      <c r="AD1915" t="s">
        <v>49</v>
      </c>
      <c r="AE1915" t="s">
        <v>45</v>
      </c>
      <c r="AF1915" s="44">
        <v>39131706</v>
      </c>
      <c r="AG1915" s="18" t="s">
        <v>5946</v>
      </c>
      <c r="AH1915" s="18"/>
      <c r="AI1915" s="2" t="s">
        <v>48</v>
      </c>
      <c r="AJ1915" s="2" t="e">
        <f>VLOOKUP(A1915,'Classification Test Result'!$A$2:$D$2428,4,FALSE)</f>
        <v>#N/A</v>
      </c>
      <c r="AL1915" s="2">
        <f>_xlfn.XLOOKUP($A1915,Results!$A$2:$A$2256,Results!G$2:G$2256,"")</f>
        <v>0</v>
      </c>
      <c r="AM1915" s="2">
        <f>_xlfn.XLOOKUP($A1915,Results!$A$2:$A$2256,Results!H$2:H$2256,"")</f>
        <v>0</v>
      </c>
      <c r="AN1915" s="2">
        <f>_xlfn.XLOOKUP($A1915,Results!$A$2:$A$2256,Results!I$2:I$2256,"")</f>
        <v>0</v>
      </c>
      <c r="AO1915" s="2">
        <f>_xlfn.XLOOKUP($A1915,Results!$A$2:$A$2256,Results!J$2:J$2256,"")</f>
        <v>0</v>
      </c>
      <c r="AP1915" s="2">
        <f>_xlfn.XLOOKUP($A1915,Results!$A$2:$A$2256,Results!K$2:K$2256,"")</f>
        <v>0</v>
      </c>
      <c r="AQ1915" s="2">
        <f>_xlfn.XLOOKUP($A1915,Results!$A$2:$A$2256,Results!L$2:L$2256,"")</f>
        <v>0</v>
      </c>
      <c r="AR1915" s="2">
        <f>_xlfn.XLOOKUP($A1915,Results!$A$2:$A$2256,Results!M$2:M$2256,"")</f>
        <v>0</v>
      </c>
      <c r="AS1915" s="2">
        <f>_xlfn.XLOOKUP($A1915,Results!$A$2:$A$2256,Results!N$2:N$2256,"")</f>
        <v>0</v>
      </c>
      <c r="AT1915" s="2" t="str">
        <f>_xlfn.XLOOKUP($A1915,Results!$A$2:$A$2256,Results!O$2:O$2256,"")</f>
        <v>GENERIC CONDUIT/CONDUIT FITTINGS</v>
      </c>
      <c r="AU1915" s="2" t="str">
        <f>_xlfn.XLOOKUP($A1915,Results!$A$2:$A$2256,Results!P$2:P$2256,"")</f>
        <v>GENERIC VENDOR-TUBPA</v>
      </c>
      <c r="AV1915" s="2" t="str">
        <f>_xlfn.XLOOKUP($A1915,Results!$A$2:$A$2256,Results!Q$2:Q$2256,"")</f>
        <v>SINGLE_MATCH</v>
      </c>
      <c r="AW1915" s="2">
        <f>_xlfn.XLOOKUP($A1915,Results!$A$2:$A$2256,Results!R$2:R$2256,"")</f>
        <v>0</v>
      </c>
      <c r="AX1915" s="2">
        <f>_xlfn.XLOOKUP($A1915,Results!$A$2:$A$2256,Results!S$2:S$2256,"")</f>
        <v>0</v>
      </c>
      <c r="AY1915" s="2">
        <f>_xlfn.XLOOKUP($A1915,Results!$A$2:$A$2256,Results!T$2:T$2256,"")</f>
        <v>100</v>
      </c>
      <c r="AZ1915" s="2">
        <f>_xlfn.XLOOKUP($A1915,Results!$A$2:$A$2256,Results!U$2:U$2256,"")</f>
        <v>0</v>
      </c>
      <c r="BA1915" s="2">
        <f>_xlfn.XLOOKUP($A1915,Results!$A$2:$A$2256,Results!V$2:V$2256,"")</f>
        <v>0</v>
      </c>
      <c r="BB1915" s="2">
        <f>_xlfn.XLOOKUP($A1915,Results!$A$2:$A$2256,Results!W$2:W$2256,"")</f>
        <v>0</v>
      </c>
      <c r="BC1915" s="2">
        <f>_xlfn.XLOOKUP($A1915,Results!$A$2:$A$2256,Results!X$2:X$2256,"")</f>
        <v>39131700</v>
      </c>
      <c r="BD1915" s="2">
        <f>_xlfn.XLOOKUP($A1915,Results!$A$2:$A$2256,Results!Y$2:Y$2256,"")</f>
        <v>62</v>
      </c>
      <c r="BE1915" s="2">
        <f>_xlfn.XLOOKUP($A1915,Results!$A$2:$A$2256,Results!Z$2:Z$2256,"")</f>
        <v>0</v>
      </c>
    </row>
    <row r="1916" spans="1:57" ht="38.25" customHeight="1" x14ac:dyDescent="0.3">
      <c r="A1916">
        <v>907593</v>
      </c>
      <c r="B1916">
        <v>281815</v>
      </c>
      <c r="C1916" t="s">
        <v>36</v>
      </c>
      <c r="D1916" t="s">
        <v>94</v>
      </c>
      <c r="E1916" s="2" t="str">
        <f>VLOOKUP(F1916,'RPA Vendor Data '!F$1:$G$2418,2)</f>
        <v>Smith Ready</v>
      </c>
      <c r="F1916" s="2">
        <v>16374</v>
      </c>
      <c r="G1916" s="2">
        <v>1</v>
      </c>
      <c r="H1916" t="s">
        <v>5947</v>
      </c>
      <c r="I1916">
        <v>50</v>
      </c>
      <c r="J1916" t="s">
        <v>39</v>
      </c>
      <c r="K1916" t="s">
        <v>39</v>
      </c>
      <c r="L1916">
        <v>140</v>
      </c>
      <c r="M1916" s="2" t="s">
        <v>1128</v>
      </c>
      <c r="N1916" s="85" t="s">
        <v>36</v>
      </c>
      <c r="O1916" t="s">
        <v>36</v>
      </c>
      <c r="P1916" t="s">
        <v>36</v>
      </c>
      <c r="Q1916" t="s">
        <v>36</v>
      </c>
      <c r="R1916">
        <v>7000</v>
      </c>
      <c r="S1916" s="1">
        <v>45744.604737881942</v>
      </c>
      <c r="T1916" t="s">
        <v>42</v>
      </c>
      <c r="U1916" s="1">
        <v>45744.386805555558</v>
      </c>
      <c r="V1916" t="s">
        <v>43</v>
      </c>
      <c r="W1916" t="s">
        <v>36</v>
      </c>
      <c r="X1916">
        <v>0</v>
      </c>
      <c r="Y1916">
        <v>999</v>
      </c>
      <c r="Z1916" t="s">
        <v>36</v>
      </c>
      <c r="AA1916" t="s">
        <v>36</v>
      </c>
      <c r="AB1916" t="s">
        <v>36</v>
      </c>
      <c r="AC1916" t="s">
        <v>49</v>
      </c>
      <c r="AD1916" t="s">
        <v>49</v>
      </c>
      <c r="AE1916" t="s">
        <v>45</v>
      </c>
      <c r="AF1916" s="44">
        <v>30111505</v>
      </c>
      <c r="AG1916" s="18" t="s">
        <v>5948</v>
      </c>
      <c r="AI1916" s="2" t="s">
        <v>48</v>
      </c>
      <c r="AJ1916" s="2" t="e">
        <f>VLOOKUP(A1916,'Classification Test Result'!$A$2:$D$2428,4,FALSE)</f>
        <v>#N/A</v>
      </c>
      <c r="AL1916" s="2">
        <f>_xlfn.XLOOKUP($A1916,Results!$A$2:$A$2256,Results!G$2:G$2256,"")</f>
        <v>0</v>
      </c>
      <c r="AM1916" s="2">
        <f>_xlfn.XLOOKUP($A1916,Results!$A$2:$A$2256,Results!H$2:H$2256,"")</f>
        <v>0</v>
      </c>
      <c r="AN1916" s="2">
        <f>_xlfn.XLOOKUP($A1916,Results!$A$2:$A$2256,Results!I$2:I$2256,"")</f>
        <v>0</v>
      </c>
      <c r="AO1916" s="2">
        <f>_xlfn.XLOOKUP($A1916,Results!$A$2:$A$2256,Results!J$2:J$2256,"")</f>
        <v>0</v>
      </c>
      <c r="AP1916" s="2">
        <f>_xlfn.XLOOKUP($A1916,Results!$A$2:$A$2256,Results!K$2:K$2256,"")</f>
        <v>0</v>
      </c>
      <c r="AQ1916" s="2">
        <f>_xlfn.XLOOKUP($A1916,Results!$A$2:$A$2256,Results!L$2:L$2256,"")</f>
        <v>0</v>
      </c>
      <c r="AR1916" s="2">
        <f>_xlfn.XLOOKUP($A1916,Results!$A$2:$A$2256,Results!M$2:M$2256,"")</f>
        <v>0</v>
      </c>
      <c r="AS1916" s="2">
        <f>_xlfn.XLOOKUP($A1916,Results!$A$2:$A$2256,Results!N$2:N$2256,"")</f>
        <v>0</v>
      </c>
      <c r="AT1916" s="2">
        <f>_xlfn.XLOOKUP($A1916,Results!$A$2:$A$2256,Results!O$2:O$2256,"")</f>
        <v>0</v>
      </c>
      <c r="AU1916" s="2">
        <f>_xlfn.XLOOKUP($A1916,Results!$A$2:$A$2256,Results!P$2:P$2256,"")</f>
        <v>0</v>
      </c>
      <c r="AV1916" s="2">
        <f>_xlfn.XLOOKUP($A1916,Results!$A$2:$A$2256,Results!Q$2:Q$2256,"")</f>
        <v>0</v>
      </c>
      <c r="AW1916" s="2">
        <f>_xlfn.XLOOKUP($A1916,Results!$A$2:$A$2256,Results!R$2:R$2256,"")</f>
        <v>0</v>
      </c>
      <c r="AX1916" s="2">
        <f>_xlfn.XLOOKUP($A1916,Results!$A$2:$A$2256,Results!S$2:S$2256,"")</f>
        <v>0</v>
      </c>
      <c r="AY1916" s="2">
        <f>_xlfn.XLOOKUP($A1916,Results!$A$2:$A$2256,Results!T$2:T$2256,"")</f>
        <v>0</v>
      </c>
      <c r="AZ1916" s="2">
        <f>_xlfn.XLOOKUP($A1916,Results!$A$2:$A$2256,Results!U$2:U$2256,"")</f>
        <v>0</v>
      </c>
      <c r="BA1916" s="2">
        <f>_xlfn.XLOOKUP($A1916,Results!$A$2:$A$2256,Results!V$2:V$2256,"")</f>
        <v>0</v>
      </c>
      <c r="BB1916" s="2">
        <f>_xlfn.XLOOKUP($A1916,Results!$A$2:$A$2256,Results!W$2:W$2256,"")</f>
        <v>0</v>
      </c>
      <c r="BC1916" s="2">
        <f>_xlfn.XLOOKUP($A1916,Results!$A$2:$A$2256,Results!X$2:X$2256,"")</f>
        <v>0</v>
      </c>
      <c r="BD1916" s="2">
        <f>_xlfn.XLOOKUP($A1916,Results!$A$2:$A$2256,Results!Y$2:Y$2256,"")</f>
        <v>0</v>
      </c>
      <c r="BE1916" s="2">
        <f>_xlfn.XLOOKUP($A1916,Results!$A$2:$A$2256,Results!Z$2:Z$2256,"")</f>
        <v>0</v>
      </c>
    </row>
    <row r="1917" spans="1:57" ht="38.25" customHeight="1" x14ac:dyDescent="0.3">
      <c r="A1917">
        <v>907594</v>
      </c>
      <c r="B1917">
        <v>281557</v>
      </c>
      <c r="C1917" t="s">
        <v>36</v>
      </c>
      <c r="D1917" t="s">
        <v>601</v>
      </c>
      <c r="E1917" s="2" t="str">
        <f>VLOOKUP(F1917,'RPA Vendor Data '!F$1:$G$2418,2)</f>
        <v>SHEPHERD ELECT SUPPLY MD</v>
      </c>
      <c r="F1917" s="2">
        <v>13061</v>
      </c>
      <c r="G1917" s="2">
        <v>3</v>
      </c>
      <c r="H1917" t="s">
        <v>5949</v>
      </c>
      <c r="I1917">
        <v>10</v>
      </c>
      <c r="J1917" t="s">
        <v>389</v>
      </c>
      <c r="K1917" t="s">
        <v>58</v>
      </c>
      <c r="L1917">
        <v>193.17</v>
      </c>
      <c r="M1917" s="2" t="s">
        <v>704</v>
      </c>
      <c r="N1917" s="85" t="s">
        <v>5950</v>
      </c>
      <c r="O1917">
        <v>100501283</v>
      </c>
      <c r="P1917" t="s">
        <v>36</v>
      </c>
      <c r="Q1917" t="s">
        <v>36</v>
      </c>
      <c r="R1917">
        <v>19.32</v>
      </c>
      <c r="S1917" s="1">
        <v>45744.460260266213</v>
      </c>
      <c r="T1917" t="s">
        <v>42</v>
      </c>
      <c r="U1917" s="1">
        <v>45744.242361111108</v>
      </c>
      <c r="V1917" t="s">
        <v>43</v>
      </c>
      <c r="W1917" t="s">
        <v>36</v>
      </c>
      <c r="X1917">
        <v>4</v>
      </c>
      <c r="Y1917" t="s">
        <v>54</v>
      </c>
      <c r="Z1917" t="s">
        <v>36</v>
      </c>
      <c r="AA1917">
        <v>193.17</v>
      </c>
      <c r="AB1917" t="s">
        <v>36</v>
      </c>
      <c r="AC1917" t="s">
        <v>49</v>
      </c>
      <c r="AD1917" t="s">
        <v>49</v>
      </c>
      <c r="AE1917" t="s">
        <v>45</v>
      </c>
      <c r="AF1917" s="44" t="s">
        <v>46</v>
      </c>
      <c r="AG1917" s="18" t="s">
        <v>5951</v>
      </c>
      <c r="AI1917" s="2" t="s">
        <v>48</v>
      </c>
      <c r="AJ1917" s="2" t="e">
        <f>VLOOKUP(A1917,'Classification Test Result'!$A$2:$D$2428,4,FALSE)</f>
        <v>#N/A</v>
      </c>
      <c r="AL1917" s="2" t="str">
        <f>_xlfn.XLOOKUP($A1917,Results!$A$2:$A$2256,Results!G$2:G$2256,"")</f>
        <v/>
      </c>
      <c r="AM1917" s="2" t="str">
        <f>_xlfn.XLOOKUP($A1917,Results!$A$2:$A$2256,Results!H$2:H$2256,"")</f>
        <v/>
      </c>
      <c r="AN1917" s="2" t="str">
        <f>_xlfn.XLOOKUP($A1917,Results!$A$2:$A$2256,Results!I$2:I$2256,"")</f>
        <v/>
      </c>
      <c r="AO1917" s="2" t="str">
        <f>_xlfn.XLOOKUP($A1917,Results!$A$2:$A$2256,Results!J$2:J$2256,"")</f>
        <v/>
      </c>
      <c r="AP1917" s="2" t="str">
        <f>_xlfn.XLOOKUP($A1917,Results!$A$2:$A$2256,Results!K$2:K$2256,"")</f>
        <v/>
      </c>
      <c r="AQ1917" s="2" t="str">
        <f>_xlfn.XLOOKUP($A1917,Results!$A$2:$A$2256,Results!L$2:L$2256,"")</f>
        <v/>
      </c>
      <c r="AR1917" s="2" t="str">
        <f>_xlfn.XLOOKUP($A1917,Results!$A$2:$A$2256,Results!M$2:M$2256,"")</f>
        <v/>
      </c>
      <c r="AS1917" s="2" t="str">
        <f>_xlfn.XLOOKUP($A1917,Results!$A$2:$A$2256,Results!N$2:N$2256,"")</f>
        <v/>
      </c>
      <c r="AT1917" s="2" t="str">
        <f>_xlfn.XLOOKUP($A1917,Results!$A$2:$A$2256,Results!O$2:O$2256,"")</f>
        <v/>
      </c>
      <c r="AU1917" s="2" t="str">
        <f>_xlfn.XLOOKUP($A1917,Results!$A$2:$A$2256,Results!P$2:P$2256,"")</f>
        <v/>
      </c>
      <c r="AV1917" s="2" t="str">
        <f>_xlfn.XLOOKUP($A1917,Results!$A$2:$A$2256,Results!Q$2:Q$2256,"")</f>
        <v/>
      </c>
      <c r="AW1917" s="2" t="str">
        <f>_xlfn.XLOOKUP($A1917,Results!$A$2:$A$2256,Results!R$2:R$2256,"")</f>
        <v/>
      </c>
      <c r="AX1917" s="2" t="str">
        <f>_xlfn.XLOOKUP($A1917,Results!$A$2:$A$2256,Results!S$2:S$2256,"")</f>
        <v/>
      </c>
      <c r="AY1917" s="2" t="str">
        <f>_xlfn.XLOOKUP($A1917,Results!$A$2:$A$2256,Results!T$2:T$2256,"")</f>
        <v/>
      </c>
      <c r="AZ1917" s="2" t="str">
        <f>_xlfn.XLOOKUP($A1917,Results!$A$2:$A$2256,Results!U$2:U$2256,"")</f>
        <v/>
      </c>
      <c r="BA1917" s="2" t="str">
        <f>_xlfn.XLOOKUP($A1917,Results!$A$2:$A$2256,Results!V$2:V$2256,"")</f>
        <v/>
      </c>
      <c r="BB1917" s="2" t="str">
        <f>_xlfn.XLOOKUP($A1917,Results!$A$2:$A$2256,Results!W$2:W$2256,"")</f>
        <v/>
      </c>
      <c r="BC1917" s="2" t="str">
        <f>_xlfn.XLOOKUP($A1917,Results!$A$2:$A$2256,Results!X$2:X$2256,"")</f>
        <v/>
      </c>
      <c r="BD1917" s="2" t="str">
        <f>_xlfn.XLOOKUP($A1917,Results!$A$2:$A$2256,Results!Y$2:Y$2256,"")</f>
        <v/>
      </c>
      <c r="BE1917" s="2" t="str">
        <f>_xlfn.XLOOKUP($A1917,Results!$A$2:$A$2256,Results!Z$2:Z$2256,"")</f>
        <v/>
      </c>
    </row>
    <row r="1918" spans="1:57" ht="38.25" customHeight="1" x14ac:dyDescent="0.3">
      <c r="A1918">
        <v>907595</v>
      </c>
      <c r="B1918">
        <v>281602</v>
      </c>
      <c r="C1918" t="s">
        <v>36</v>
      </c>
      <c r="D1918" t="s">
        <v>865</v>
      </c>
      <c r="E1918" s="2" t="str">
        <f>VLOOKUP(F1918,'RPA Vendor Data '!F$1:$G$2418,2)</f>
        <v>SATELLITE SHELTERS INC.</v>
      </c>
      <c r="F1918" s="2">
        <v>12993</v>
      </c>
      <c r="G1918" s="2">
        <v>1</v>
      </c>
      <c r="H1918" t="s">
        <v>5952</v>
      </c>
      <c r="I1918">
        <v>1</v>
      </c>
      <c r="J1918" t="s">
        <v>39</v>
      </c>
      <c r="K1918" t="s">
        <v>39</v>
      </c>
      <c r="L1918">
        <v>1050</v>
      </c>
      <c r="M1918" s="2" t="s">
        <v>1128</v>
      </c>
      <c r="N1918" s="85" t="s">
        <v>5953</v>
      </c>
      <c r="O1918" t="s">
        <v>36</v>
      </c>
      <c r="P1918" t="s">
        <v>36</v>
      </c>
      <c r="Q1918" t="s">
        <v>36</v>
      </c>
      <c r="R1918">
        <v>1050</v>
      </c>
      <c r="S1918" s="1">
        <v>45744.481034872682</v>
      </c>
      <c r="T1918" t="s">
        <v>42</v>
      </c>
      <c r="U1918" s="1">
        <v>45744.251388888893</v>
      </c>
      <c r="V1918" t="s">
        <v>43</v>
      </c>
      <c r="W1918" t="s">
        <v>36</v>
      </c>
      <c r="X1918">
        <v>0</v>
      </c>
      <c r="Y1918">
        <v>301</v>
      </c>
      <c r="Z1918" t="s">
        <v>36</v>
      </c>
      <c r="AA1918" t="s">
        <v>36</v>
      </c>
      <c r="AB1918" t="s">
        <v>36</v>
      </c>
      <c r="AC1918" t="s">
        <v>49</v>
      </c>
      <c r="AD1918" t="s">
        <v>49</v>
      </c>
      <c r="AE1918" t="s">
        <v>45</v>
      </c>
      <c r="AF1918" s="44">
        <v>80131505</v>
      </c>
      <c r="AG1918" s="18" t="s">
        <v>5948</v>
      </c>
      <c r="AI1918" s="2" t="s">
        <v>48</v>
      </c>
      <c r="AJ1918" s="2" t="e">
        <f>VLOOKUP(A1918,'Classification Test Result'!$A$2:$D$2428,4,FALSE)</f>
        <v>#N/A</v>
      </c>
      <c r="AL1918" s="2">
        <f>_xlfn.XLOOKUP($A1918,Results!$A$2:$A$2256,Results!G$2:G$2256,"")</f>
        <v>0</v>
      </c>
      <c r="AM1918" s="2">
        <f>_xlfn.XLOOKUP($A1918,Results!$A$2:$A$2256,Results!H$2:H$2256,"")</f>
        <v>0</v>
      </c>
      <c r="AN1918" s="2">
        <f>_xlfn.XLOOKUP($A1918,Results!$A$2:$A$2256,Results!I$2:I$2256,"")</f>
        <v>0</v>
      </c>
      <c r="AO1918" s="2">
        <f>_xlfn.XLOOKUP($A1918,Results!$A$2:$A$2256,Results!J$2:J$2256,"")</f>
        <v>0</v>
      </c>
      <c r="AP1918" s="2">
        <f>_xlfn.XLOOKUP($A1918,Results!$A$2:$A$2256,Results!K$2:K$2256,"")</f>
        <v>0</v>
      </c>
      <c r="AQ1918" s="2">
        <f>_xlfn.XLOOKUP($A1918,Results!$A$2:$A$2256,Results!L$2:L$2256,"")</f>
        <v>0</v>
      </c>
      <c r="AR1918" s="2">
        <f>_xlfn.XLOOKUP($A1918,Results!$A$2:$A$2256,Results!M$2:M$2256,"")</f>
        <v>0</v>
      </c>
      <c r="AS1918" s="2">
        <f>_xlfn.XLOOKUP($A1918,Results!$A$2:$A$2256,Results!N$2:N$2256,"")</f>
        <v>0</v>
      </c>
      <c r="AT1918" s="2">
        <f>_xlfn.XLOOKUP($A1918,Results!$A$2:$A$2256,Results!O$2:O$2256,"")</f>
        <v>0</v>
      </c>
      <c r="AU1918" s="2">
        <f>_xlfn.XLOOKUP($A1918,Results!$A$2:$A$2256,Results!P$2:P$2256,"")</f>
        <v>0</v>
      </c>
      <c r="AV1918" s="2">
        <f>_xlfn.XLOOKUP($A1918,Results!$A$2:$A$2256,Results!Q$2:Q$2256,"")</f>
        <v>0</v>
      </c>
      <c r="AW1918" s="2">
        <f>_xlfn.XLOOKUP($A1918,Results!$A$2:$A$2256,Results!R$2:R$2256,"")</f>
        <v>0</v>
      </c>
      <c r="AX1918" s="2">
        <f>_xlfn.XLOOKUP($A1918,Results!$A$2:$A$2256,Results!S$2:S$2256,"")</f>
        <v>0</v>
      </c>
      <c r="AY1918" s="2">
        <f>_xlfn.XLOOKUP($A1918,Results!$A$2:$A$2256,Results!T$2:T$2256,"")</f>
        <v>0</v>
      </c>
      <c r="AZ1918" s="2">
        <f>_xlfn.XLOOKUP($A1918,Results!$A$2:$A$2256,Results!U$2:U$2256,"")</f>
        <v>0</v>
      </c>
      <c r="BA1918" s="2">
        <f>_xlfn.XLOOKUP($A1918,Results!$A$2:$A$2256,Results!V$2:V$2256,"")</f>
        <v>0</v>
      </c>
      <c r="BB1918" s="2">
        <f>_xlfn.XLOOKUP($A1918,Results!$A$2:$A$2256,Results!W$2:W$2256,"")</f>
        <v>0</v>
      </c>
      <c r="BC1918" s="2">
        <f>_xlfn.XLOOKUP($A1918,Results!$A$2:$A$2256,Results!X$2:X$2256,"")</f>
        <v>0</v>
      </c>
      <c r="BD1918" s="2">
        <f>_xlfn.XLOOKUP($A1918,Results!$A$2:$A$2256,Results!Y$2:Y$2256,"")</f>
        <v>0</v>
      </c>
      <c r="BE1918" s="2">
        <f>_xlfn.XLOOKUP($A1918,Results!$A$2:$A$2256,Results!Z$2:Z$2256,"")</f>
        <v>0</v>
      </c>
    </row>
    <row r="1919" spans="1:57" ht="38.25" customHeight="1" x14ac:dyDescent="0.3">
      <c r="A1919">
        <v>907596</v>
      </c>
      <c r="B1919">
        <v>281949</v>
      </c>
      <c r="C1919" t="s">
        <v>36</v>
      </c>
      <c r="D1919">
        <v>9341430829</v>
      </c>
      <c r="E1919" s="2" t="str">
        <f>VLOOKUP(F1919,'RPA Vendor Data '!F$1:$G$2418,2)</f>
        <v>GRAYBAR ELECTRIC CO. INC.</v>
      </c>
      <c r="F1919" s="2">
        <v>11471</v>
      </c>
      <c r="G1919" s="2">
        <v>1</v>
      </c>
      <c r="H1919" t="s">
        <v>5954</v>
      </c>
      <c r="I1919">
        <v>1</v>
      </c>
      <c r="J1919" t="s">
        <v>39</v>
      </c>
      <c r="K1919" t="s">
        <v>39</v>
      </c>
      <c r="L1919">
        <v>92</v>
      </c>
      <c r="M1919" s="2" t="s">
        <v>5955</v>
      </c>
      <c r="N1919" s="85" t="s">
        <v>5956</v>
      </c>
      <c r="O1919" t="s">
        <v>36</v>
      </c>
      <c r="P1919" t="s">
        <v>36</v>
      </c>
      <c r="Q1919" t="s">
        <v>36</v>
      </c>
      <c r="R1919">
        <v>92</v>
      </c>
      <c r="S1919" s="1">
        <v>45744.834067708332</v>
      </c>
      <c r="T1919" t="s">
        <v>42</v>
      </c>
      <c r="U1919" s="1">
        <v>45744.618055555547</v>
      </c>
      <c r="V1919" t="s">
        <v>43</v>
      </c>
      <c r="W1919" t="s">
        <v>36</v>
      </c>
      <c r="X1919">
        <v>0</v>
      </c>
      <c r="Y1919">
        <v>201</v>
      </c>
      <c r="Z1919" t="s">
        <v>36</v>
      </c>
      <c r="AA1919" t="s">
        <v>36</v>
      </c>
      <c r="AB1919" t="s">
        <v>36</v>
      </c>
      <c r="AC1919" t="s">
        <v>49</v>
      </c>
      <c r="AD1919" t="s">
        <v>49</v>
      </c>
      <c r="AE1919" t="s">
        <v>45</v>
      </c>
      <c r="AF1919" s="44" t="s">
        <v>46</v>
      </c>
      <c r="AG1919" s="2" t="s">
        <v>1668</v>
      </c>
      <c r="AI1919" s="2" t="s">
        <v>48</v>
      </c>
      <c r="AJ1919" s="2" t="e">
        <f>VLOOKUP(A1919,'Classification Test Result'!$A$2:$D$2428,4,FALSE)</f>
        <v>#N/A</v>
      </c>
      <c r="AK1919" s="2" t="s">
        <v>5957</v>
      </c>
      <c r="AL1919" s="2">
        <f>_xlfn.XLOOKUP($A1919,Results!$A$2:$A$2256,Results!G$2:G$2256,"")</f>
        <v>0</v>
      </c>
      <c r="AM1919" s="2">
        <f>_xlfn.XLOOKUP($A1919,Results!$A$2:$A$2256,Results!H$2:H$2256,"")</f>
        <v>0</v>
      </c>
      <c r="AN1919" s="2">
        <f>_xlfn.XLOOKUP($A1919,Results!$A$2:$A$2256,Results!I$2:I$2256,"")</f>
        <v>0</v>
      </c>
      <c r="AO1919" s="2">
        <f>_xlfn.XLOOKUP($A1919,Results!$A$2:$A$2256,Results!J$2:J$2256,"")</f>
        <v>0</v>
      </c>
      <c r="AP1919" s="2">
        <f>_xlfn.XLOOKUP($A1919,Results!$A$2:$A$2256,Results!K$2:K$2256,"")</f>
        <v>0</v>
      </c>
      <c r="AQ1919" s="2">
        <f>_xlfn.XLOOKUP($A1919,Results!$A$2:$A$2256,Results!L$2:L$2256,"")</f>
        <v>0</v>
      </c>
      <c r="AR1919" s="2">
        <f>_xlfn.XLOOKUP($A1919,Results!$A$2:$A$2256,Results!M$2:M$2256,"")</f>
        <v>0</v>
      </c>
      <c r="AS1919" s="2">
        <f>_xlfn.XLOOKUP($A1919,Results!$A$2:$A$2256,Results!N$2:N$2256,"")</f>
        <v>0</v>
      </c>
      <c r="AT1919" s="2" t="str">
        <f>_xlfn.XLOOKUP($A1919,Results!$A$2:$A$2256,Results!O$2:O$2256,"")</f>
        <v>FINELITE</v>
      </c>
      <c r="AU1919" s="2" t="str">
        <f>_xlfn.XLOOKUP($A1919,Results!$A$2:$A$2256,Results!P$2:P$2256,"")</f>
        <v>FINELITE</v>
      </c>
      <c r="AV1919" s="2" t="str">
        <f>_xlfn.XLOOKUP($A1919,Results!$A$2:$A$2256,Results!Q$2:Q$2256,"")</f>
        <v>SINGLE_MATCH</v>
      </c>
      <c r="AW1919" s="2">
        <f>_xlfn.XLOOKUP($A1919,Results!$A$2:$A$2256,Results!R$2:R$2256,"")</f>
        <v>0</v>
      </c>
      <c r="AX1919" s="2">
        <f>_xlfn.XLOOKUP($A1919,Results!$A$2:$A$2256,Results!S$2:S$2256,"")</f>
        <v>0</v>
      </c>
      <c r="AY1919" s="2">
        <f>_xlfn.XLOOKUP($A1919,Results!$A$2:$A$2256,Results!T$2:T$2256,"")</f>
        <v>100</v>
      </c>
      <c r="AZ1919" s="2">
        <f>_xlfn.XLOOKUP($A1919,Results!$A$2:$A$2256,Results!U$2:U$2256,"")</f>
        <v>0</v>
      </c>
      <c r="BA1919" s="2">
        <f>_xlfn.XLOOKUP($A1919,Results!$A$2:$A$2256,Results!V$2:V$2256,"")</f>
        <v>0</v>
      </c>
      <c r="BB1919" s="2">
        <f>_xlfn.XLOOKUP($A1919,Results!$A$2:$A$2256,Results!W$2:W$2256,"")</f>
        <v>0</v>
      </c>
      <c r="BC1919" s="2">
        <f>_xlfn.XLOOKUP($A1919,Results!$A$2:$A$2256,Results!X$2:X$2256,"")</f>
        <v>0</v>
      </c>
      <c r="BD1919" s="2">
        <f>_xlfn.XLOOKUP($A1919,Results!$A$2:$A$2256,Results!Y$2:Y$2256,"")</f>
        <v>0</v>
      </c>
      <c r="BE1919" s="2">
        <f>_xlfn.XLOOKUP($A1919,Results!$A$2:$A$2256,Results!Z$2:Z$2256,"")</f>
        <v>0</v>
      </c>
    </row>
    <row r="1920" spans="1:57" ht="38.25" customHeight="1" x14ac:dyDescent="0.3">
      <c r="A1920">
        <v>907597</v>
      </c>
      <c r="B1920">
        <v>281954</v>
      </c>
      <c r="C1920" t="s">
        <v>36</v>
      </c>
      <c r="D1920">
        <v>9341430824</v>
      </c>
      <c r="E1920" s="2" t="str">
        <f>VLOOKUP(F1920,'RPA Vendor Data '!F$1:$G$2418,2)</f>
        <v>GRAYBAR ELECTRIC CO. INC.</v>
      </c>
      <c r="F1920" s="2">
        <v>11471</v>
      </c>
      <c r="G1920" s="2">
        <v>6</v>
      </c>
      <c r="H1920" t="s">
        <v>5959</v>
      </c>
      <c r="I1920">
        <v>300</v>
      </c>
      <c r="J1920" t="s">
        <v>58</v>
      </c>
      <c r="K1920" t="s">
        <v>58</v>
      </c>
      <c r="L1920">
        <v>192.67</v>
      </c>
      <c r="M1920" s="2" t="s">
        <v>507</v>
      </c>
      <c r="N1920" s="98" t="s">
        <v>5960</v>
      </c>
      <c r="O1920" t="s">
        <v>36</v>
      </c>
      <c r="P1920" t="s">
        <v>36</v>
      </c>
      <c r="Q1920" t="s">
        <v>36</v>
      </c>
      <c r="R1920">
        <v>578.01</v>
      </c>
      <c r="S1920" s="1">
        <v>45744.833944872677</v>
      </c>
      <c r="T1920" t="s">
        <v>42</v>
      </c>
      <c r="U1920" s="1">
        <v>45744.619444444441</v>
      </c>
      <c r="V1920" t="s">
        <v>43</v>
      </c>
      <c r="W1920" t="s">
        <v>36</v>
      </c>
      <c r="X1920">
        <v>1</v>
      </c>
      <c r="Y1920">
        <v>201</v>
      </c>
      <c r="Z1920" t="s">
        <v>36</v>
      </c>
      <c r="AA1920" t="s">
        <v>36</v>
      </c>
      <c r="AB1920" t="s">
        <v>36</v>
      </c>
      <c r="AC1920" t="s">
        <v>49</v>
      </c>
      <c r="AD1920" t="s">
        <v>49</v>
      </c>
      <c r="AE1920" t="s">
        <v>45</v>
      </c>
      <c r="AF1920" s="44">
        <v>39131706</v>
      </c>
      <c r="AG1920" s="18" t="s">
        <v>5961</v>
      </c>
      <c r="AH1920" s="18"/>
      <c r="AI1920" s="2" t="s">
        <v>48</v>
      </c>
      <c r="AJ1920" s="2" t="e">
        <f>VLOOKUP(A1920,'Classification Test Result'!$A$2:$D$2428,4,FALSE)</f>
        <v>#N/A</v>
      </c>
      <c r="AL1920" s="2">
        <f>_xlfn.XLOOKUP($A1920,Results!$A$2:$A$2256,Results!G$2:G$2256,"")</f>
        <v>0</v>
      </c>
      <c r="AM1920" s="2">
        <f>_xlfn.XLOOKUP($A1920,Results!$A$2:$A$2256,Results!H$2:H$2256,"")</f>
        <v>0</v>
      </c>
      <c r="AN1920" s="2">
        <f>_xlfn.XLOOKUP($A1920,Results!$A$2:$A$2256,Results!I$2:I$2256,"")</f>
        <v>0</v>
      </c>
      <c r="AO1920" s="2">
        <f>_xlfn.XLOOKUP($A1920,Results!$A$2:$A$2256,Results!J$2:J$2256,"")</f>
        <v>0</v>
      </c>
      <c r="AP1920" s="2">
        <f>_xlfn.XLOOKUP($A1920,Results!$A$2:$A$2256,Results!K$2:K$2256,"")</f>
        <v>0</v>
      </c>
      <c r="AQ1920" s="2">
        <f>_xlfn.XLOOKUP($A1920,Results!$A$2:$A$2256,Results!L$2:L$2256,"")</f>
        <v>0</v>
      </c>
      <c r="AR1920" s="2">
        <f>_xlfn.XLOOKUP($A1920,Results!$A$2:$A$2256,Results!M$2:M$2256,"")</f>
        <v>0</v>
      </c>
      <c r="AS1920" s="2">
        <f>_xlfn.XLOOKUP($A1920,Results!$A$2:$A$2256,Results!N$2:N$2256,"")</f>
        <v>0</v>
      </c>
      <c r="AT1920" s="2" t="str">
        <f>_xlfn.XLOOKUP($A1920,Results!$A$2:$A$2256,Results!O$2:O$2256,"")</f>
        <v>GENERIC CONDUIT/CONDUIT FITTINGS</v>
      </c>
      <c r="AU1920" s="2" t="str">
        <f>_xlfn.XLOOKUP($A1920,Results!$A$2:$A$2256,Results!P$2:P$2256,"")</f>
        <v>GENERIC VENDOR-TUBPA</v>
      </c>
      <c r="AV1920" s="2" t="str">
        <f>_xlfn.XLOOKUP($A1920,Results!$A$2:$A$2256,Results!Q$2:Q$2256,"")</f>
        <v>SINGLE_MATCH</v>
      </c>
      <c r="AW1920" s="2">
        <f>_xlfn.XLOOKUP($A1920,Results!$A$2:$A$2256,Results!R$2:R$2256,"")</f>
        <v>0</v>
      </c>
      <c r="AX1920" s="2">
        <f>_xlfn.XLOOKUP($A1920,Results!$A$2:$A$2256,Results!S$2:S$2256,"")</f>
        <v>0</v>
      </c>
      <c r="AY1920" s="2">
        <f>_xlfn.XLOOKUP($A1920,Results!$A$2:$A$2256,Results!T$2:T$2256,"")</f>
        <v>100</v>
      </c>
      <c r="AZ1920" s="2">
        <f>_xlfn.XLOOKUP($A1920,Results!$A$2:$A$2256,Results!U$2:U$2256,"")</f>
        <v>0</v>
      </c>
      <c r="BA1920" s="2">
        <f>_xlfn.XLOOKUP($A1920,Results!$A$2:$A$2256,Results!V$2:V$2256,"")</f>
        <v>0</v>
      </c>
      <c r="BB1920" s="2">
        <f>_xlfn.XLOOKUP($A1920,Results!$A$2:$A$2256,Results!W$2:W$2256,"")</f>
        <v>0</v>
      </c>
      <c r="BC1920" s="2">
        <f>_xlfn.XLOOKUP($A1920,Results!$A$2:$A$2256,Results!X$2:X$2256,"")</f>
        <v>0</v>
      </c>
      <c r="BD1920" s="2">
        <f>_xlfn.XLOOKUP($A1920,Results!$A$2:$A$2256,Results!Y$2:Y$2256,"")</f>
        <v>0</v>
      </c>
      <c r="BE1920" s="2">
        <f>_xlfn.XLOOKUP($A1920,Results!$A$2:$A$2256,Results!Z$2:Z$2256,"")</f>
        <v>0</v>
      </c>
    </row>
    <row r="1921" spans="1:57" ht="38.25" customHeight="1" x14ac:dyDescent="0.3">
      <c r="A1921">
        <v>907598</v>
      </c>
      <c r="B1921">
        <v>281840</v>
      </c>
      <c r="C1921" t="s">
        <v>36</v>
      </c>
      <c r="D1921">
        <v>9341429236</v>
      </c>
      <c r="E1921" s="2" t="str">
        <f>VLOOKUP(F1921,'RPA Vendor Data '!F$1:$G$2418,2)</f>
        <v>GRAYBAR ELECTRIC CO. INC.</v>
      </c>
      <c r="F1921" s="2">
        <v>11471</v>
      </c>
      <c r="G1921" s="2">
        <v>5</v>
      </c>
      <c r="H1921" t="s">
        <v>5962</v>
      </c>
      <c r="I1921">
        <v>2000</v>
      </c>
      <c r="J1921" t="s">
        <v>98</v>
      </c>
      <c r="K1921" t="s">
        <v>98</v>
      </c>
      <c r="L1921">
        <v>1410.2</v>
      </c>
      <c r="M1921" s="2" t="s">
        <v>5963</v>
      </c>
      <c r="N1921" s="85" t="s">
        <v>5964</v>
      </c>
      <c r="O1921" t="s">
        <v>36</v>
      </c>
      <c r="P1921" t="s">
        <v>36</v>
      </c>
      <c r="Q1921" t="s">
        <v>36</v>
      </c>
      <c r="R1921">
        <v>2820.4</v>
      </c>
      <c r="S1921" s="1">
        <v>45744.649035416667</v>
      </c>
      <c r="T1921" t="s">
        <v>42</v>
      </c>
      <c r="U1921" s="1">
        <v>45744.416666666657</v>
      </c>
      <c r="V1921" t="s">
        <v>43</v>
      </c>
      <c r="W1921" t="s">
        <v>36</v>
      </c>
      <c r="X1921">
        <v>0</v>
      </c>
      <c r="Y1921" s="3">
        <v>201301</v>
      </c>
      <c r="Z1921" t="s">
        <v>36</v>
      </c>
      <c r="AA1921" t="s">
        <v>36</v>
      </c>
      <c r="AB1921" t="s">
        <v>36</v>
      </c>
      <c r="AC1921" t="s">
        <v>3564</v>
      </c>
      <c r="AD1921" t="s">
        <v>3564</v>
      </c>
      <c r="AE1921" t="s">
        <v>45</v>
      </c>
      <c r="AF1921" s="44">
        <v>26121614</v>
      </c>
      <c r="AG1921" s="18" t="s">
        <v>5965</v>
      </c>
      <c r="AH1921" s="18"/>
      <c r="AI1921" s="2" t="s">
        <v>48</v>
      </c>
      <c r="AJ1921" s="2" t="e">
        <f>VLOOKUP(A1921,'Classification Test Result'!$A$2:$D$2428,4,FALSE)</f>
        <v>#N/A</v>
      </c>
      <c r="AL1921" s="2">
        <f>_xlfn.XLOOKUP($A1921,Results!$A$2:$A$2256,Results!G$2:G$2256,"")</f>
        <v>0</v>
      </c>
      <c r="AM1921" s="2">
        <f>_xlfn.XLOOKUP($A1921,Results!$A$2:$A$2256,Results!H$2:H$2256,"")</f>
        <v>0</v>
      </c>
      <c r="AN1921" s="2">
        <f>_xlfn.XLOOKUP($A1921,Results!$A$2:$A$2256,Results!I$2:I$2256,"")</f>
        <v>0</v>
      </c>
      <c r="AO1921" s="2">
        <f>_xlfn.XLOOKUP($A1921,Results!$A$2:$A$2256,Results!J$2:J$2256,"")</f>
        <v>0</v>
      </c>
      <c r="AP1921" s="2">
        <f>_xlfn.XLOOKUP($A1921,Results!$A$2:$A$2256,Results!K$2:K$2256,"")</f>
        <v>0</v>
      </c>
      <c r="AQ1921" s="2">
        <f>_xlfn.XLOOKUP($A1921,Results!$A$2:$A$2256,Results!L$2:L$2256,"")</f>
        <v>0</v>
      </c>
      <c r="AR1921" s="2">
        <f>_xlfn.XLOOKUP($A1921,Results!$A$2:$A$2256,Results!M$2:M$2256,"")</f>
        <v>0</v>
      </c>
      <c r="AS1921" s="2">
        <f>_xlfn.XLOOKUP($A1921,Results!$A$2:$A$2256,Results!N$2:N$2256,"")</f>
        <v>0</v>
      </c>
      <c r="AT1921" s="2" t="str">
        <f>_xlfn.XLOOKUP($A1921,Results!$A$2:$A$2256,Results!O$2:O$2256,"")</f>
        <v>ENCORE WIRE</v>
      </c>
      <c r="AU1921" s="2" t="str">
        <f>_xlfn.XLOOKUP($A1921,Results!$A$2:$A$2256,Results!P$2:P$2256,"")</f>
        <v>1000R ENCORE WIRE CORPORATION</v>
      </c>
      <c r="AV1921" s="2" t="str">
        <f>_xlfn.XLOOKUP($A1921,Results!$A$2:$A$2256,Results!Q$2:Q$2256,"")</f>
        <v>SINGLE_MATCH</v>
      </c>
      <c r="AW1921" s="2">
        <f>_xlfn.XLOOKUP($A1921,Results!$A$2:$A$2256,Results!R$2:R$2256,"")</f>
        <v>0</v>
      </c>
      <c r="AX1921" s="2">
        <f>_xlfn.XLOOKUP($A1921,Results!$A$2:$A$2256,Results!S$2:S$2256,"")</f>
        <v>0</v>
      </c>
      <c r="AY1921" s="2">
        <f>_xlfn.XLOOKUP($A1921,Results!$A$2:$A$2256,Results!T$2:T$2256,"")</f>
        <v>100</v>
      </c>
      <c r="AZ1921" s="2">
        <f>_xlfn.XLOOKUP($A1921,Results!$A$2:$A$2256,Results!U$2:U$2256,"")</f>
        <v>0</v>
      </c>
      <c r="BA1921" s="2">
        <f>_xlfn.XLOOKUP($A1921,Results!$A$2:$A$2256,Results!V$2:V$2256,"")</f>
        <v>0</v>
      </c>
      <c r="BB1921" s="2">
        <f>_xlfn.XLOOKUP($A1921,Results!$A$2:$A$2256,Results!W$2:W$2256,"")</f>
        <v>0</v>
      </c>
      <c r="BC1921" s="2">
        <f>_xlfn.XLOOKUP($A1921,Results!$A$2:$A$2256,Results!X$2:X$2256,"")</f>
        <v>0</v>
      </c>
      <c r="BD1921" s="2">
        <f>_xlfn.XLOOKUP($A1921,Results!$A$2:$A$2256,Results!Y$2:Y$2256,"")</f>
        <v>0</v>
      </c>
      <c r="BE1921" s="2">
        <f>_xlfn.XLOOKUP($A1921,Results!$A$2:$A$2256,Results!Z$2:Z$2256,"")</f>
        <v>0</v>
      </c>
    </row>
    <row r="1922" spans="1:57" ht="38.25" customHeight="1" x14ac:dyDescent="0.3">
      <c r="A1922">
        <v>907599</v>
      </c>
      <c r="B1922">
        <v>281842</v>
      </c>
      <c r="C1922" t="s">
        <v>36</v>
      </c>
      <c r="D1922">
        <v>9341429245</v>
      </c>
      <c r="E1922" s="2" t="str">
        <f>VLOOKUP(F1922,'RPA Vendor Data '!F$1:$G$2418,2)</f>
        <v>GRAYBAR ELECTRIC CO. INC.</v>
      </c>
      <c r="F1922" s="2">
        <v>11471</v>
      </c>
      <c r="G1922" s="2">
        <v>2</v>
      </c>
      <c r="H1922" t="s">
        <v>5966</v>
      </c>
      <c r="I1922">
        <v>1000</v>
      </c>
      <c r="J1922">
        <v>1000</v>
      </c>
      <c r="K1922" t="s">
        <v>98</v>
      </c>
      <c r="L1922">
        <v>1531.2</v>
      </c>
      <c r="M1922" s="2" t="s">
        <v>5963</v>
      </c>
      <c r="N1922" s="85" t="s">
        <v>5967</v>
      </c>
      <c r="O1922" t="s">
        <v>36</v>
      </c>
      <c r="P1922" t="s">
        <v>36</v>
      </c>
      <c r="Q1922" t="s">
        <v>36</v>
      </c>
      <c r="R1922">
        <v>1531.2</v>
      </c>
      <c r="S1922" s="1">
        <v>45744.648945451387</v>
      </c>
      <c r="T1922" t="s">
        <v>42</v>
      </c>
      <c r="U1922" s="1">
        <v>45744.418749999997</v>
      </c>
      <c r="V1922" t="s">
        <v>43</v>
      </c>
      <c r="W1922" t="s">
        <v>36</v>
      </c>
      <c r="X1922">
        <v>0</v>
      </c>
      <c r="Y1922" s="3">
        <v>201301</v>
      </c>
      <c r="Z1922" t="s">
        <v>36</v>
      </c>
      <c r="AA1922" t="s">
        <v>36</v>
      </c>
      <c r="AB1922" t="s">
        <v>36</v>
      </c>
      <c r="AC1922" t="s">
        <v>3564</v>
      </c>
      <c r="AD1922" t="s">
        <v>3564</v>
      </c>
      <c r="AE1922" t="s">
        <v>45</v>
      </c>
      <c r="AF1922" s="44">
        <v>26121614</v>
      </c>
      <c r="AG1922" s="18" t="s">
        <v>5968</v>
      </c>
      <c r="AH1922" s="18"/>
      <c r="AI1922" s="2" t="s">
        <v>48</v>
      </c>
      <c r="AJ1922" s="2" t="e">
        <f>VLOOKUP(A1922,'Classification Test Result'!$A$2:$D$2428,4,FALSE)</f>
        <v>#N/A</v>
      </c>
      <c r="AL1922" s="2">
        <f>_xlfn.XLOOKUP($A1922,Results!$A$2:$A$2256,Results!G$2:G$2256,"")</f>
        <v>0</v>
      </c>
      <c r="AM1922" s="2">
        <f>_xlfn.XLOOKUP($A1922,Results!$A$2:$A$2256,Results!H$2:H$2256,"")</f>
        <v>0</v>
      </c>
      <c r="AN1922" s="2">
        <f>_xlfn.XLOOKUP($A1922,Results!$A$2:$A$2256,Results!I$2:I$2256,"")</f>
        <v>0</v>
      </c>
      <c r="AO1922" s="2">
        <f>_xlfn.XLOOKUP($A1922,Results!$A$2:$A$2256,Results!J$2:J$2256,"")</f>
        <v>0</v>
      </c>
      <c r="AP1922" s="2">
        <f>_xlfn.XLOOKUP($A1922,Results!$A$2:$A$2256,Results!K$2:K$2256,"")</f>
        <v>0</v>
      </c>
      <c r="AQ1922" s="2">
        <f>_xlfn.XLOOKUP($A1922,Results!$A$2:$A$2256,Results!L$2:L$2256,"")</f>
        <v>0</v>
      </c>
      <c r="AR1922" s="2">
        <f>_xlfn.XLOOKUP($A1922,Results!$A$2:$A$2256,Results!M$2:M$2256,"")</f>
        <v>0</v>
      </c>
      <c r="AS1922" s="2">
        <f>_xlfn.XLOOKUP($A1922,Results!$A$2:$A$2256,Results!N$2:N$2256,"")</f>
        <v>0</v>
      </c>
      <c r="AT1922" s="2" t="str">
        <f>_xlfn.XLOOKUP($A1922,Results!$A$2:$A$2256,Results!O$2:O$2256,"")</f>
        <v>ENCORE WIRE</v>
      </c>
      <c r="AU1922" s="2" t="str">
        <f>_xlfn.XLOOKUP($A1922,Results!$A$2:$A$2256,Results!P$2:P$2256,"")</f>
        <v>1000R ENCORE WIRE CORPORATION</v>
      </c>
      <c r="AV1922" s="2" t="str">
        <f>_xlfn.XLOOKUP($A1922,Results!$A$2:$A$2256,Results!Q$2:Q$2256,"")</f>
        <v>SINGLE_MATCH</v>
      </c>
      <c r="AW1922" s="2">
        <f>_xlfn.XLOOKUP($A1922,Results!$A$2:$A$2256,Results!R$2:R$2256,"")</f>
        <v>0</v>
      </c>
      <c r="AX1922" s="2">
        <f>_xlfn.XLOOKUP($A1922,Results!$A$2:$A$2256,Results!S$2:S$2256,"")</f>
        <v>0</v>
      </c>
      <c r="AY1922" s="2">
        <f>_xlfn.XLOOKUP($A1922,Results!$A$2:$A$2256,Results!T$2:T$2256,"")</f>
        <v>100</v>
      </c>
      <c r="AZ1922" s="2">
        <f>_xlfn.XLOOKUP($A1922,Results!$A$2:$A$2256,Results!U$2:U$2256,"")</f>
        <v>0</v>
      </c>
      <c r="BA1922" s="2">
        <f>_xlfn.XLOOKUP($A1922,Results!$A$2:$A$2256,Results!V$2:V$2256,"")</f>
        <v>0</v>
      </c>
      <c r="BB1922" s="2">
        <f>_xlfn.XLOOKUP($A1922,Results!$A$2:$A$2256,Results!W$2:W$2256,"")</f>
        <v>0</v>
      </c>
      <c r="BC1922" s="2">
        <f>_xlfn.XLOOKUP($A1922,Results!$A$2:$A$2256,Results!X$2:X$2256,"")</f>
        <v>0</v>
      </c>
      <c r="BD1922" s="2">
        <f>_xlfn.XLOOKUP($A1922,Results!$A$2:$A$2256,Results!Y$2:Y$2256,"")</f>
        <v>0</v>
      </c>
      <c r="BE1922" s="2">
        <f>_xlfn.XLOOKUP($A1922,Results!$A$2:$A$2256,Results!Z$2:Z$2256,"")</f>
        <v>0</v>
      </c>
    </row>
    <row r="1923" spans="1:57" ht="38.25" customHeight="1" x14ac:dyDescent="0.3">
      <c r="A1923">
        <v>907600</v>
      </c>
      <c r="B1923">
        <v>281740</v>
      </c>
      <c r="C1923" t="s">
        <v>36</v>
      </c>
      <c r="D1923">
        <v>34691</v>
      </c>
      <c r="E1923" s="2" t="str">
        <f>VLOOKUP(F1923,'RPA Vendor Data '!F$1:$G$2418,2)</f>
        <v>BROADWAY ELECTRIC SUPPLY</v>
      </c>
      <c r="F1923" s="2">
        <v>10455</v>
      </c>
      <c r="G1923" s="2">
        <v>10</v>
      </c>
      <c r="H1923" t="s">
        <v>5969</v>
      </c>
      <c r="I1923">
        <v>5000</v>
      </c>
      <c r="J1923" t="s">
        <v>39</v>
      </c>
      <c r="K1923" t="s">
        <v>39</v>
      </c>
      <c r="L1923">
        <v>0.27477000000000001</v>
      </c>
      <c r="M1923" s="2" t="s">
        <v>105</v>
      </c>
      <c r="N1923" s="85" t="s">
        <v>5970</v>
      </c>
      <c r="O1923" t="s">
        <v>36</v>
      </c>
      <c r="P1923" t="s">
        <v>36</v>
      </c>
      <c r="Q1923" t="s">
        <v>36</v>
      </c>
      <c r="R1923">
        <v>1373.85</v>
      </c>
      <c r="S1923" s="1">
        <v>45744.543024918981</v>
      </c>
      <c r="T1923" t="s">
        <v>42</v>
      </c>
      <c r="U1923" s="1">
        <v>45744.320138888892</v>
      </c>
      <c r="V1923" t="s">
        <v>43</v>
      </c>
      <c r="W1923" t="s">
        <v>36</v>
      </c>
      <c r="X1923">
        <v>0</v>
      </c>
      <c r="Y1923">
        <v>999</v>
      </c>
      <c r="Z1923" t="s">
        <v>36</v>
      </c>
      <c r="AA1923" t="s">
        <v>36</v>
      </c>
      <c r="AB1923" t="s">
        <v>36</v>
      </c>
      <c r="AC1923" t="s">
        <v>49</v>
      </c>
      <c r="AD1923" t="s">
        <v>49</v>
      </c>
      <c r="AE1923" t="s">
        <v>45</v>
      </c>
      <c r="AF1923" s="44">
        <v>26121500</v>
      </c>
      <c r="AG1923" s="102" t="s">
        <v>237</v>
      </c>
      <c r="AI1923" s="2" t="s">
        <v>48</v>
      </c>
      <c r="AJ1923" s="2" t="e">
        <f>VLOOKUP(A1923,'Classification Test Result'!$A$2:$D$2428,4,FALSE)</f>
        <v>#N/A</v>
      </c>
      <c r="AL1923" s="2">
        <f>_xlfn.XLOOKUP($A1923,Results!$A$2:$A$2256,Results!G$2:G$2256,"")</f>
        <v>0</v>
      </c>
      <c r="AM1923" s="2">
        <f>_xlfn.XLOOKUP($A1923,Results!$A$2:$A$2256,Results!H$2:H$2256,"")</f>
        <v>0</v>
      </c>
      <c r="AN1923" s="2">
        <f>_xlfn.XLOOKUP($A1923,Results!$A$2:$A$2256,Results!I$2:I$2256,"")</f>
        <v>0</v>
      </c>
      <c r="AO1923" s="2">
        <f>_xlfn.XLOOKUP($A1923,Results!$A$2:$A$2256,Results!J$2:J$2256,"")</f>
        <v>0</v>
      </c>
      <c r="AP1923" s="2">
        <f>_xlfn.XLOOKUP($A1923,Results!$A$2:$A$2256,Results!K$2:K$2256,"")</f>
        <v>0</v>
      </c>
      <c r="AQ1923" s="2">
        <f>_xlfn.XLOOKUP($A1923,Results!$A$2:$A$2256,Results!L$2:L$2256,"")</f>
        <v>0</v>
      </c>
      <c r="AR1923" s="2">
        <f>_xlfn.XLOOKUP($A1923,Results!$A$2:$A$2256,Results!M$2:M$2256,"")</f>
        <v>0</v>
      </c>
      <c r="AS1923" s="2">
        <f>_xlfn.XLOOKUP($A1923,Results!$A$2:$A$2256,Results!N$2:N$2256,"")</f>
        <v>0</v>
      </c>
      <c r="AT1923" s="2">
        <f>_xlfn.XLOOKUP($A1923,Results!$A$2:$A$2256,Results!O$2:O$2256,"")</f>
        <v>0</v>
      </c>
      <c r="AU1923" s="2">
        <f>_xlfn.XLOOKUP($A1923,Results!$A$2:$A$2256,Results!P$2:P$2256,"")</f>
        <v>0</v>
      </c>
      <c r="AV1923" s="2">
        <f>_xlfn.XLOOKUP($A1923,Results!$A$2:$A$2256,Results!Q$2:Q$2256,"")</f>
        <v>0</v>
      </c>
      <c r="AW1923" s="2">
        <f>_xlfn.XLOOKUP($A1923,Results!$A$2:$A$2256,Results!R$2:R$2256,"")</f>
        <v>0</v>
      </c>
      <c r="AX1923" s="2">
        <f>_xlfn.XLOOKUP($A1923,Results!$A$2:$A$2256,Results!S$2:S$2256,"")</f>
        <v>0</v>
      </c>
      <c r="AY1923" s="2">
        <f>_xlfn.XLOOKUP($A1923,Results!$A$2:$A$2256,Results!T$2:T$2256,"")</f>
        <v>0</v>
      </c>
      <c r="AZ1923" s="2">
        <f>_xlfn.XLOOKUP($A1923,Results!$A$2:$A$2256,Results!U$2:U$2256,"")</f>
        <v>0</v>
      </c>
      <c r="BA1923" s="2" t="str">
        <f>_xlfn.XLOOKUP($A1923,Results!$A$2:$A$2256,Results!V$2:V$2256,"")</f>
        <v>CAROLINA PRODUCTS</v>
      </c>
      <c r="BB1923" s="2">
        <f>_xlfn.XLOOKUP($A1923,Results!$A$2:$A$2256,Results!W$2:W$2256,"")</f>
        <v>61</v>
      </c>
      <c r="BC1923" s="2">
        <f>_xlfn.XLOOKUP($A1923,Results!$A$2:$A$2256,Results!X$2:X$2256,"")</f>
        <v>26120000</v>
      </c>
      <c r="BD1923" s="2">
        <f>_xlfn.XLOOKUP($A1923,Results!$A$2:$A$2256,Results!Y$2:Y$2256,"")</f>
        <v>61</v>
      </c>
      <c r="BE1923" s="2" t="b">
        <f>_xlfn.XLOOKUP($A1923,Results!$A$2:$A$2256,Results!Z$2:Z$2256,"")</f>
        <v>1</v>
      </c>
    </row>
    <row r="1924" spans="1:57" ht="38.25" customHeight="1" x14ac:dyDescent="0.3">
      <c r="A1924">
        <v>907601</v>
      </c>
      <c r="B1924">
        <v>281674</v>
      </c>
      <c r="C1924" t="s">
        <v>36</v>
      </c>
      <c r="D1924" t="s">
        <v>599</v>
      </c>
      <c r="E1924" s="2" t="str">
        <f>VLOOKUP(F1924,'RPA Vendor Data '!F$1:$G$2418,2)</f>
        <v>EDGES ELECTRICAL GROUP</v>
      </c>
      <c r="F1924" s="2">
        <v>16768</v>
      </c>
      <c r="G1924" s="2">
        <v>1</v>
      </c>
      <c r="H1924" t="s">
        <v>5971</v>
      </c>
      <c r="I1924">
        <v>20</v>
      </c>
      <c r="J1924" t="s">
        <v>65</v>
      </c>
      <c r="K1924" t="s">
        <v>39</v>
      </c>
      <c r="L1924">
        <v>3.3410000000000002</v>
      </c>
      <c r="M1924" s="104" t="s">
        <v>59</v>
      </c>
      <c r="N1924" s="85" t="s">
        <v>36</v>
      </c>
      <c r="O1924" t="s">
        <v>5972</v>
      </c>
      <c r="P1924" t="s">
        <v>36</v>
      </c>
      <c r="Q1924" t="s">
        <v>36</v>
      </c>
      <c r="R1924">
        <v>66.819999999999993</v>
      </c>
      <c r="S1924" s="1">
        <v>45744.522332291657</v>
      </c>
      <c r="T1924" t="s">
        <v>42</v>
      </c>
      <c r="U1924" s="1">
        <v>45744.291666666657</v>
      </c>
      <c r="V1924" t="s">
        <v>43</v>
      </c>
      <c r="W1924" t="s">
        <v>36</v>
      </c>
      <c r="X1924">
        <v>1</v>
      </c>
      <c r="Y1924" t="s">
        <v>54</v>
      </c>
      <c r="Z1924" t="s">
        <v>36</v>
      </c>
      <c r="AA1924">
        <v>3.34</v>
      </c>
      <c r="AB1924" t="s">
        <v>36</v>
      </c>
      <c r="AC1924" t="s">
        <v>49</v>
      </c>
      <c r="AD1924" t="s">
        <v>49</v>
      </c>
      <c r="AE1924" t="s">
        <v>45</v>
      </c>
      <c r="AF1924" s="118">
        <v>39131700</v>
      </c>
      <c r="AG1924" s="102" t="s">
        <v>3152</v>
      </c>
      <c r="AI1924" s="2" t="s">
        <v>48</v>
      </c>
      <c r="AJ1924" s="2" t="e">
        <f>VLOOKUP(A1924,'Classification Test Result'!$A$2:$D$2428,4,FALSE)</f>
        <v>#N/A</v>
      </c>
      <c r="AK1924" s="2" t="s">
        <v>5739</v>
      </c>
      <c r="AL1924" s="2">
        <f>_xlfn.XLOOKUP($A1924,Results!$A$2:$A$2256,Results!G$2:G$2256,"")</f>
        <v>0</v>
      </c>
      <c r="AM1924" s="2">
        <f>_xlfn.XLOOKUP($A1924,Results!$A$2:$A$2256,Results!H$2:H$2256,"")</f>
        <v>0</v>
      </c>
      <c r="AN1924" s="2">
        <f>_xlfn.XLOOKUP($A1924,Results!$A$2:$A$2256,Results!I$2:I$2256,"")</f>
        <v>0</v>
      </c>
      <c r="AO1924" s="2">
        <f>_xlfn.XLOOKUP($A1924,Results!$A$2:$A$2256,Results!J$2:J$2256,"")</f>
        <v>0</v>
      </c>
      <c r="AP1924" s="2">
        <f>_xlfn.XLOOKUP($A1924,Results!$A$2:$A$2256,Results!K$2:K$2256,"")</f>
        <v>0</v>
      </c>
      <c r="AQ1924" s="2">
        <f>_xlfn.XLOOKUP($A1924,Results!$A$2:$A$2256,Results!L$2:L$2256,"")</f>
        <v>0</v>
      </c>
      <c r="AR1924" s="2">
        <f>_xlfn.XLOOKUP($A1924,Results!$A$2:$A$2256,Results!M$2:M$2256,"")</f>
        <v>0</v>
      </c>
      <c r="AS1924" s="2">
        <f>_xlfn.XLOOKUP($A1924,Results!$A$2:$A$2256,Results!N$2:N$2256,"")</f>
        <v>0</v>
      </c>
      <c r="AT1924" s="2">
        <f>_xlfn.XLOOKUP($A1924,Results!$A$2:$A$2256,Results!O$2:O$2256,"")</f>
        <v>0</v>
      </c>
      <c r="AU1924" s="2">
        <f>_xlfn.XLOOKUP($A1924,Results!$A$2:$A$2256,Results!P$2:P$2256,"")</f>
        <v>0</v>
      </c>
      <c r="AV1924" s="2">
        <f>_xlfn.XLOOKUP($A1924,Results!$A$2:$A$2256,Results!Q$2:Q$2256,"")</f>
        <v>0</v>
      </c>
      <c r="AW1924" s="2">
        <f>_xlfn.XLOOKUP($A1924,Results!$A$2:$A$2256,Results!R$2:R$2256,"")</f>
        <v>0</v>
      </c>
      <c r="AX1924" s="2">
        <f>_xlfn.XLOOKUP($A1924,Results!$A$2:$A$2256,Results!S$2:S$2256,"")</f>
        <v>0</v>
      </c>
      <c r="AY1924" s="2">
        <f>_xlfn.XLOOKUP($A1924,Results!$A$2:$A$2256,Results!T$2:T$2256,"")</f>
        <v>0</v>
      </c>
      <c r="AZ1924" s="2">
        <f>_xlfn.XLOOKUP($A1924,Results!$A$2:$A$2256,Results!U$2:U$2256,"")</f>
        <v>0</v>
      </c>
      <c r="BA1924" s="2" t="str">
        <f>_xlfn.XLOOKUP($A1924,Results!$A$2:$A$2256,Results!V$2:V$2256,"")</f>
        <v>PECO SALES</v>
      </c>
      <c r="BB1924" s="2">
        <f>_xlfn.XLOOKUP($A1924,Results!$A$2:$A$2256,Results!W$2:W$2256,"")</f>
        <v>81</v>
      </c>
      <c r="BC1924" s="2">
        <f>_xlfn.XLOOKUP($A1924,Results!$A$2:$A$2256,Results!X$2:X$2256,"")</f>
        <v>31161618</v>
      </c>
      <c r="BD1924" s="2">
        <f>_xlfn.XLOOKUP($A1924,Results!$A$2:$A$2256,Results!Y$2:Y$2256,"")</f>
        <v>81</v>
      </c>
      <c r="BE1924" s="2" t="b">
        <f>_xlfn.XLOOKUP($A1924,Results!$A$2:$A$2256,Results!Z$2:Z$2256,"")</f>
        <v>1</v>
      </c>
    </row>
    <row r="1925" spans="1:57" ht="38.25" customHeight="1" x14ac:dyDescent="0.3">
      <c r="A1925">
        <v>907602</v>
      </c>
      <c r="B1925">
        <v>281557</v>
      </c>
      <c r="C1925" t="s">
        <v>36</v>
      </c>
      <c r="D1925" t="s">
        <v>601</v>
      </c>
      <c r="E1925" s="2" t="str">
        <f>VLOOKUP(F1925,'RPA Vendor Data '!F$1:$G$2418,2)</f>
        <v>SHEPHERD ELECT SUPPLY MD</v>
      </c>
      <c r="F1925" s="2">
        <v>13061</v>
      </c>
      <c r="G1925" s="2">
        <v>5</v>
      </c>
      <c r="H1925" s="2" t="s">
        <v>5973</v>
      </c>
      <c r="I1925">
        <v>50</v>
      </c>
      <c r="J1925" t="s">
        <v>58</v>
      </c>
      <c r="K1925" t="s">
        <v>58</v>
      </c>
      <c r="L1925">
        <v>49.7</v>
      </c>
      <c r="M1925" s="2" t="s">
        <v>5974</v>
      </c>
      <c r="N1925" s="85" t="s">
        <v>5975</v>
      </c>
      <c r="O1925">
        <v>15381010539</v>
      </c>
      <c r="P1925" t="s">
        <v>36</v>
      </c>
      <c r="Q1925" t="s">
        <v>36</v>
      </c>
      <c r="R1925">
        <v>24.85</v>
      </c>
      <c r="S1925" s="1">
        <v>45744.460270682866</v>
      </c>
      <c r="T1925" t="s">
        <v>42</v>
      </c>
      <c r="U1925" s="1">
        <v>45744.243055555547</v>
      </c>
      <c r="V1925" t="s">
        <v>43</v>
      </c>
      <c r="W1925" t="s">
        <v>36</v>
      </c>
      <c r="X1925">
        <v>6</v>
      </c>
      <c r="Y1925" t="s">
        <v>54</v>
      </c>
      <c r="Z1925" t="s">
        <v>36</v>
      </c>
      <c r="AA1925">
        <v>49.7</v>
      </c>
      <c r="AB1925" t="s">
        <v>36</v>
      </c>
      <c r="AC1925" t="s">
        <v>1932</v>
      </c>
      <c r="AD1925" t="s">
        <v>1932</v>
      </c>
      <c r="AE1925" t="s">
        <v>45</v>
      </c>
      <c r="AG1925" s="18" t="s">
        <v>5976</v>
      </c>
      <c r="AH1925" s="18"/>
      <c r="AI1925" s="2" t="s">
        <v>48</v>
      </c>
      <c r="AJ1925" s="2" t="e">
        <f>VLOOKUP(A1925,'Classification Test Result'!$A$2:$D$2428,4,FALSE)</f>
        <v>#N/A</v>
      </c>
      <c r="AL1925" s="2">
        <f>_xlfn.XLOOKUP($A1925,Results!$A$2:$A$2256,Results!G$2:G$2256,"")</f>
        <v>335855</v>
      </c>
      <c r="AM1925" s="2" t="str">
        <f>_xlfn.XLOOKUP($A1925,Results!$A$2:$A$2256,Results!H$2:H$2256,"")</f>
        <v>B202ZN</v>
      </c>
      <c r="AN1925" s="2" t="str">
        <f>_xlfn.XLOOKUP($A1925,Results!$A$2:$A$2256,Results!I$2:I$2256,"")</f>
        <v>BLINE</v>
      </c>
      <c r="AO1925" s="2">
        <f>_xlfn.XLOOKUP($A1925,Results!$A$2:$A$2256,Results!J$2:J$2256,"")</f>
        <v>781011520137</v>
      </c>
      <c r="AP1925" s="2">
        <f>_xlfn.XLOOKUP($A1925,Results!$A$2:$A$2256,Results!K$2:K$2256,"")</f>
        <v>31161812</v>
      </c>
      <c r="AQ1925" s="2" t="str">
        <f>_xlfn.XLOOKUP($A1925,Results!$A$2:$A$2256,Results!L$2:L$2256,"")</f>
        <v>AK10246165</v>
      </c>
      <c r="AR1925" s="2">
        <f>_xlfn.XLOOKUP($A1925,Results!$A$2:$A$2256,Results!M$2:M$2256,"")</f>
        <v>498772</v>
      </c>
      <c r="AS1925" s="2" t="str">
        <f>_xlfn.XLOOKUP($A1925,Results!$A$2:$A$2256,Results!N$2:N$2256,"")</f>
        <v>BLINE1 B202ZN 1/2 9/16HL WSHR</v>
      </c>
      <c r="AT1925" s="2" t="str">
        <f>_xlfn.XLOOKUP($A1925,Results!$A$2:$A$2256,Results!O$2:O$2256,"")</f>
        <v>B-LINE</v>
      </c>
      <c r="AU1925" s="2" t="str">
        <f>_xlfn.XLOOKUP($A1925,Results!$A$2:$A$2256,Results!P$2:P$2256,"")</f>
        <v>B-LINE</v>
      </c>
      <c r="AV1925" s="2" t="str">
        <f>_xlfn.XLOOKUP($A1925,Results!$A$2:$A$2256,Results!Q$2:Q$2256,"")</f>
        <v>MULTIPLE_MATCHES_ONE_VALID</v>
      </c>
      <c r="AW1925" s="2" t="str">
        <f>_xlfn.XLOOKUP($A1925,Results!$A$2:$A$2256,Results!R$2:R$2256,"")</f>
        <v>0.6107291583628557</v>
      </c>
      <c r="AX1925" s="2">
        <f>_xlfn.XLOOKUP($A1925,Results!$A$2:$A$2256,Results!S$2:S$2256,"")</f>
        <v>92</v>
      </c>
      <c r="AY1925" s="2">
        <f>_xlfn.XLOOKUP($A1925,Results!$A$2:$A$2256,Results!T$2:T$2256,"")</f>
        <v>84</v>
      </c>
      <c r="AZ1925" s="2">
        <f>_xlfn.XLOOKUP($A1925,Results!$A$2:$A$2256,Results!U$2:U$2256,"")</f>
        <v>72</v>
      </c>
      <c r="BA1925" s="2" t="str">
        <f>_xlfn.XLOOKUP($A1925,Results!$A$2:$A$2256,Results!V$2:V$2256,"")</f>
        <v>ATKORE</v>
      </c>
      <c r="BB1925" s="2">
        <f>_xlfn.XLOOKUP($A1925,Results!$A$2:$A$2256,Results!W$2:W$2256,"")</f>
        <v>63</v>
      </c>
      <c r="BC1925" s="2">
        <f>_xlfn.XLOOKUP($A1925,Results!$A$2:$A$2256,Results!X$2:X$2256,"")</f>
        <v>0</v>
      </c>
      <c r="BD1925" s="2">
        <f>_xlfn.XLOOKUP($A1925,Results!$A$2:$A$2256,Results!Y$2:Y$2256,"")</f>
        <v>0</v>
      </c>
      <c r="BE1925" s="2" t="b">
        <f>_xlfn.XLOOKUP($A1925,Results!$A$2:$A$2256,Results!Z$2:Z$2256,"")</f>
        <v>1</v>
      </c>
    </row>
    <row r="1926" spans="1:57" ht="38.25" customHeight="1" x14ac:dyDescent="0.3">
      <c r="A1926">
        <v>907603</v>
      </c>
      <c r="B1926">
        <v>281674</v>
      </c>
      <c r="C1926" t="s">
        <v>36</v>
      </c>
      <c r="D1926" t="s">
        <v>599</v>
      </c>
      <c r="E1926" s="2" t="str">
        <f>VLOOKUP(F1926,'RPA Vendor Data '!F$1:$G$2418,2)</f>
        <v>EDGES ELECTRICAL GROUP</v>
      </c>
      <c r="F1926" s="2">
        <v>16768</v>
      </c>
      <c r="G1926" s="2">
        <v>3</v>
      </c>
      <c r="H1926" t="s">
        <v>5978</v>
      </c>
      <c r="I1926">
        <v>300</v>
      </c>
      <c r="J1926" t="s">
        <v>58</v>
      </c>
      <c r="K1926" t="s">
        <v>58</v>
      </c>
      <c r="L1926">
        <v>45.433999999999997</v>
      </c>
      <c r="M1926" s="2" t="s">
        <v>507</v>
      </c>
      <c r="N1926" s="85" t="s">
        <v>5979</v>
      </c>
      <c r="O1926" t="s">
        <v>5980</v>
      </c>
      <c r="P1926" t="s">
        <v>36</v>
      </c>
      <c r="Q1926" t="s">
        <v>36</v>
      </c>
      <c r="R1926">
        <v>136.30000000000001</v>
      </c>
      <c r="S1926" s="1">
        <v>45744.522338692128</v>
      </c>
      <c r="T1926" t="s">
        <v>42</v>
      </c>
      <c r="U1926" s="1">
        <v>45744.291666666657</v>
      </c>
      <c r="V1926" t="s">
        <v>43</v>
      </c>
      <c r="W1926" t="s">
        <v>36</v>
      </c>
      <c r="X1926">
        <v>5</v>
      </c>
      <c r="Y1926" t="s">
        <v>54</v>
      </c>
      <c r="Z1926" t="s">
        <v>36</v>
      </c>
      <c r="AA1926">
        <v>45.43</v>
      </c>
      <c r="AB1926" t="s">
        <v>36</v>
      </c>
      <c r="AC1926" t="s">
        <v>59</v>
      </c>
      <c r="AD1926" t="s">
        <v>59</v>
      </c>
      <c r="AE1926" t="s">
        <v>45</v>
      </c>
      <c r="AG1926" s="18" t="s">
        <v>5981</v>
      </c>
      <c r="AH1926" s="18"/>
      <c r="AI1926" s="2" t="s">
        <v>48</v>
      </c>
      <c r="AJ1926" s="2" t="e">
        <f>VLOOKUP(A1926,'Classification Test Result'!$A$2:$D$2428,4,FALSE)</f>
        <v>#N/A</v>
      </c>
      <c r="AL1926" s="2">
        <f>_xlfn.XLOOKUP($A1926,Results!$A$2:$A$2256,Results!G$2:G$2256,"")</f>
        <v>0</v>
      </c>
      <c r="AM1926" s="2">
        <f>_xlfn.XLOOKUP($A1926,Results!$A$2:$A$2256,Results!H$2:H$2256,"")</f>
        <v>0</v>
      </c>
      <c r="AN1926" s="2">
        <f>_xlfn.XLOOKUP($A1926,Results!$A$2:$A$2256,Results!I$2:I$2256,"")</f>
        <v>0</v>
      </c>
      <c r="AO1926" s="2">
        <f>_xlfn.XLOOKUP($A1926,Results!$A$2:$A$2256,Results!J$2:J$2256,"")</f>
        <v>0</v>
      </c>
      <c r="AP1926" s="2">
        <f>_xlfn.XLOOKUP($A1926,Results!$A$2:$A$2256,Results!K$2:K$2256,"")</f>
        <v>0</v>
      </c>
      <c r="AQ1926" s="2">
        <f>_xlfn.XLOOKUP($A1926,Results!$A$2:$A$2256,Results!L$2:L$2256,"")</f>
        <v>0</v>
      </c>
      <c r="AR1926" s="2">
        <f>_xlfn.XLOOKUP($A1926,Results!$A$2:$A$2256,Results!M$2:M$2256,"")</f>
        <v>0</v>
      </c>
      <c r="AS1926" s="2">
        <f>_xlfn.XLOOKUP($A1926,Results!$A$2:$A$2256,Results!N$2:N$2256,"")</f>
        <v>0</v>
      </c>
      <c r="AT1926" s="2" t="str">
        <f>_xlfn.XLOOKUP($A1926,Results!$A$2:$A$2256,Results!O$2:O$2256,"")</f>
        <v>GENERIC CONDUIT/CONDUIT FITTINGS</v>
      </c>
      <c r="AU1926" s="2" t="str">
        <f>_xlfn.XLOOKUP($A1926,Results!$A$2:$A$2256,Results!P$2:P$2256,"")</f>
        <v>CONDUIT</v>
      </c>
      <c r="AV1926" s="2" t="str">
        <f>_xlfn.XLOOKUP($A1926,Results!$A$2:$A$2256,Results!Q$2:Q$2256,"")</f>
        <v>SINGLE_MATCH</v>
      </c>
      <c r="AW1926" s="2">
        <f>_xlfn.XLOOKUP($A1926,Results!$A$2:$A$2256,Results!R$2:R$2256,"")</f>
        <v>0</v>
      </c>
      <c r="AX1926" s="2">
        <f>_xlfn.XLOOKUP($A1926,Results!$A$2:$A$2256,Results!S$2:S$2256,"")</f>
        <v>0</v>
      </c>
      <c r="AY1926" s="2">
        <f>_xlfn.XLOOKUP($A1926,Results!$A$2:$A$2256,Results!T$2:T$2256,"")</f>
        <v>95</v>
      </c>
      <c r="AZ1926" s="2">
        <f>_xlfn.XLOOKUP($A1926,Results!$A$2:$A$2256,Results!U$2:U$2256,"")</f>
        <v>0</v>
      </c>
      <c r="BA1926" s="2">
        <f>_xlfn.XLOOKUP($A1926,Results!$A$2:$A$2256,Results!V$2:V$2256,"")</f>
        <v>0</v>
      </c>
      <c r="BB1926" s="2">
        <f>_xlfn.XLOOKUP($A1926,Results!$A$2:$A$2256,Results!W$2:W$2256,"")</f>
        <v>0</v>
      </c>
      <c r="BC1926" s="2">
        <f>_xlfn.XLOOKUP($A1926,Results!$A$2:$A$2256,Results!X$2:X$2256,"")</f>
        <v>39131700</v>
      </c>
      <c r="BD1926" s="2">
        <f>_xlfn.XLOOKUP($A1926,Results!$A$2:$A$2256,Results!Y$2:Y$2256,"")</f>
        <v>81</v>
      </c>
      <c r="BE1926" s="2">
        <f>_xlfn.XLOOKUP($A1926,Results!$A$2:$A$2256,Results!Z$2:Z$2256,"")</f>
        <v>0</v>
      </c>
    </row>
    <row r="1927" spans="1:57" ht="38.25" customHeight="1" x14ac:dyDescent="0.3">
      <c r="A1927">
        <v>907604</v>
      </c>
      <c r="B1927">
        <v>281771</v>
      </c>
      <c r="C1927" t="s">
        <v>36</v>
      </c>
      <c r="D1927">
        <v>236383</v>
      </c>
      <c r="E1927" s="2" t="str">
        <f>VLOOKUP(F1927,'RPA Vendor Data '!F$1:$G$2418,2)</f>
        <v>ATLANTIC HARDWARE SUPPLY</v>
      </c>
      <c r="F1927" s="2">
        <v>10280</v>
      </c>
      <c r="G1927" s="2">
        <v>1</v>
      </c>
      <c r="H1927" t="s">
        <v>5982</v>
      </c>
      <c r="I1927">
        <v>6</v>
      </c>
      <c r="J1927" t="s">
        <v>65</v>
      </c>
      <c r="K1927" t="s">
        <v>39</v>
      </c>
      <c r="L1927">
        <v>31.75</v>
      </c>
      <c r="M1927" s="2" t="s">
        <v>5983</v>
      </c>
      <c r="N1927" s="85" t="s">
        <v>5984</v>
      </c>
      <c r="O1927" t="s">
        <v>36</v>
      </c>
      <c r="P1927" t="s">
        <v>36</v>
      </c>
      <c r="Q1927" t="s">
        <v>36</v>
      </c>
      <c r="R1927">
        <v>190.5</v>
      </c>
      <c r="S1927" s="1">
        <v>45744.56478734954</v>
      </c>
      <c r="T1927" t="s">
        <v>42</v>
      </c>
      <c r="U1927" s="1">
        <v>45744.345833333333</v>
      </c>
      <c r="V1927" t="s">
        <v>43</v>
      </c>
      <c r="W1927" t="s">
        <v>36</v>
      </c>
      <c r="X1927">
        <v>1</v>
      </c>
      <c r="Y1927">
        <v>201</v>
      </c>
      <c r="Z1927" t="s">
        <v>36</v>
      </c>
      <c r="AA1927" t="s">
        <v>36</v>
      </c>
      <c r="AB1927" t="s">
        <v>36</v>
      </c>
      <c r="AC1927" t="s">
        <v>49</v>
      </c>
      <c r="AD1927" t="s">
        <v>49</v>
      </c>
      <c r="AE1927" t="s">
        <v>45</v>
      </c>
      <c r="AF1927" s="44">
        <v>15121502</v>
      </c>
      <c r="AG1927" s="18" t="s">
        <v>5985</v>
      </c>
      <c r="AI1927" s="2" t="s">
        <v>48</v>
      </c>
      <c r="AJ1927" s="2" t="e">
        <f>VLOOKUP(A1927,'Classification Test Result'!$A$2:$D$2428,4,FALSE)</f>
        <v>#N/A</v>
      </c>
      <c r="AK1927" s="2" t="s">
        <v>5986</v>
      </c>
      <c r="AL1927" s="2">
        <f>_xlfn.XLOOKUP($A1927,Results!$A$2:$A$2256,Results!G$2:G$2256,"")</f>
        <v>281057</v>
      </c>
      <c r="AM1927" s="2">
        <f>_xlfn.XLOOKUP($A1927,Results!$A$2:$A$2256,Results!H$2:H$2256,"")</f>
        <v>70835</v>
      </c>
      <c r="AN1927" s="2" t="str">
        <f>_xlfn.XLOOKUP($A1927,Results!$A$2:$A$2256,Results!I$2:I$2256,"")</f>
        <v>RIDGID TOOL</v>
      </c>
      <c r="AO1927" s="2" t="str">
        <f>_xlfn.XLOOKUP($A1927,Results!$A$2:$A$2256,Results!J$2:J$2256,"")</f>
        <v>095691708359</v>
      </c>
      <c r="AP1927" s="2">
        <f>_xlfn.XLOOKUP($A1927,Results!$A$2:$A$2256,Results!K$2:K$2256,"")</f>
        <v>15121502</v>
      </c>
      <c r="AQ1927" s="2">
        <f>_xlfn.XLOOKUP($A1927,Results!$A$2:$A$2256,Results!L$2:L$2256,"")</f>
        <v>0</v>
      </c>
      <c r="AR1927" s="2">
        <f>_xlfn.XLOOKUP($A1927,Results!$A$2:$A$2256,Results!M$2:M$2256,"")</f>
        <v>216539</v>
      </c>
      <c r="AS1927" s="2" t="str">
        <f>_xlfn.XLOOKUP($A1927,Results!$A$2:$A$2256,Results!N$2:N$2256,"")</f>
        <v>RDG 70835 1GAL CLR CUTTING</v>
      </c>
      <c r="AT1927" s="2" t="str">
        <f>_xlfn.XLOOKUP($A1927,Results!$A$2:$A$2256,Results!O$2:O$2256,"")</f>
        <v>RIDGID TOOL</v>
      </c>
      <c r="AU1927" s="2" t="str">
        <f>_xlfn.XLOOKUP($A1927,Results!$A$2:$A$2256,Results!P$2:P$2256,"")</f>
        <v>RIDGID</v>
      </c>
      <c r="AV1927" s="2" t="str">
        <f>_xlfn.XLOOKUP($A1927,Results!$A$2:$A$2256,Results!Q$2:Q$2256,"")</f>
        <v>SINGLE_MATCH</v>
      </c>
      <c r="AW1927" s="2" t="str">
        <f>_xlfn.XLOOKUP($A1927,Results!$A$2:$A$2256,Results!R$2:R$2256,"")</f>
        <v>0.7631718858140554</v>
      </c>
      <c r="AX1927" s="2">
        <f>_xlfn.XLOOKUP($A1927,Results!$A$2:$A$2256,Results!S$2:S$2256,"")</f>
        <v>100</v>
      </c>
      <c r="AY1927" s="2">
        <f>_xlfn.XLOOKUP($A1927,Results!$A$2:$A$2256,Results!T$2:T$2256,"")</f>
        <v>100</v>
      </c>
      <c r="AZ1927" s="2">
        <f>_xlfn.XLOOKUP($A1927,Results!$A$2:$A$2256,Results!U$2:U$2256,"")</f>
        <v>100</v>
      </c>
      <c r="BA1927" s="2" t="str">
        <f>_xlfn.XLOOKUP($A1927,Results!$A$2:$A$2256,Results!V$2:V$2256,"")</f>
        <v>RECTORSEAL</v>
      </c>
      <c r="BB1927" s="2">
        <f>_xlfn.XLOOKUP($A1927,Results!$A$2:$A$2256,Results!W$2:W$2256,"")</f>
        <v>51</v>
      </c>
      <c r="BC1927" s="2">
        <f>_xlfn.XLOOKUP($A1927,Results!$A$2:$A$2256,Results!X$2:X$2256,"")</f>
        <v>15121502</v>
      </c>
      <c r="BD1927" s="2">
        <f>_xlfn.XLOOKUP($A1927,Results!$A$2:$A$2256,Results!Y$2:Y$2256,"")</f>
        <v>83</v>
      </c>
      <c r="BE1927" s="2" t="b">
        <f>_xlfn.XLOOKUP($A1927,Results!$A$2:$A$2256,Results!Z$2:Z$2256,"")</f>
        <v>1</v>
      </c>
    </row>
    <row r="1928" spans="1:57" ht="38.25" customHeight="1" x14ac:dyDescent="0.3">
      <c r="A1928">
        <v>907605</v>
      </c>
      <c r="B1928">
        <v>281776</v>
      </c>
      <c r="C1928" t="s">
        <v>36</v>
      </c>
      <c r="D1928">
        <v>236370</v>
      </c>
      <c r="E1928" s="2" t="str">
        <f>VLOOKUP(F1928,'RPA Vendor Data '!F$1:$G$2418,2)</f>
        <v>ATLANTIC HARDWARE SUPPLY</v>
      </c>
      <c r="F1928" s="2">
        <v>10280</v>
      </c>
      <c r="G1928" s="2">
        <v>1</v>
      </c>
      <c r="H1928" t="s">
        <v>5982</v>
      </c>
      <c r="I1928">
        <v>6</v>
      </c>
      <c r="J1928" t="s">
        <v>65</v>
      </c>
      <c r="K1928" t="s">
        <v>39</v>
      </c>
      <c r="L1928">
        <v>31.75</v>
      </c>
      <c r="M1928" s="2" t="s">
        <v>5983</v>
      </c>
      <c r="N1928" s="85" t="s">
        <v>5984</v>
      </c>
      <c r="O1928" t="s">
        <v>36</v>
      </c>
      <c r="P1928" t="s">
        <v>36</v>
      </c>
      <c r="Q1928" t="s">
        <v>36</v>
      </c>
      <c r="R1928">
        <v>190.5</v>
      </c>
      <c r="S1928" s="1">
        <v>45744.564634456023</v>
      </c>
      <c r="T1928" t="s">
        <v>42</v>
      </c>
      <c r="U1928" s="1">
        <v>45744.347222222219</v>
      </c>
      <c r="V1928" t="s">
        <v>43</v>
      </c>
      <c r="W1928" t="s">
        <v>36</v>
      </c>
      <c r="X1928">
        <v>1</v>
      </c>
      <c r="Y1928" t="s">
        <v>54</v>
      </c>
      <c r="Z1928" t="s">
        <v>36</v>
      </c>
      <c r="AA1928">
        <v>31.75</v>
      </c>
      <c r="AB1928" t="s">
        <v>36</v>
      </c>
      <c r="AC1928" t="s">
        <v>49</v>
      </c>
      <c r="AD1928" t="s">
        <v>49</v>
      </c>
      <c r="AE1928" t="s">
        <v>45</v>
      </c>
      <c r="AF1928" s="44">
        <v>15121502</v>
      </c>
      <c r="AG1928" s="18" t="s">
        <v>5985</v>
      </c>
      <c r="AI1928" s="2" t="s">
        <v>48</v>
      </c>
      <c r="AJ1928" s="2" t="e">
        <f>VLOOKUP(A1928,'Classification Test Result'!$A$2:$D$2428,4,FALSE)</f>
        <v>#N/A</v>
      </c>
      <c r="AK1928" s="2" t="s">
        <v>5986</v>
      </c>
      <c r="AL1928" s="2">
        <f>_xlfn.XLOOKUP($A1928,Results!$A$2:$A$2256,Results!G$2:G$2256,"")</f>
        <v>281057</v>
      </c>
      <c r="AM1928" s="2">
        <f>_xlfn.XLOOKUP($A1928,Results!$A$2:$A$2256,Results!H$2:H$2256,"")</f>
        <v>70835</v>
      </c>
      <c r="AN1928" s="2" t="str">
        <f>_xlfn.XLOOKUP($A1928,Results!$A$2:$A$2256,Results!I$2:I$2256,"")</f>
        <v>RIDGID TOOL</v>
      </c>
      <c r="AO1928" s="2" t="str">
        <f>_xlfn.XLOOKUP($A1928,Results!$A$2:$A$2256,Results!J$2:J$2256,"")</f>
        <v>095691708359</v>
      </c>
      <c r="AP1928" s="2">
        <f>_xlfn.XLOOKUP($A1928,Results!$A$2:$A$2256,Results!K$2:K$2256,"")</f>
        <v>15121502</v>
      </c>
      <c r="AQ1928" s="2">
        <f>_xlfn.XLOOKUP($A1928,Results!$A$2:$A$2256,Results!L$2:L$2256,"")</f>
        <v>0</v>
      </c>
      <c r="AR1928" s="2">
        <f>_xlfn.XLOOKUP($A1928,Results!$A$2:$A$2256,Results!M$2:M$2256,"")</f>
        <v>216539</v>
      </c>
      <c r="AS1928" s="2" t="str">
        <f>_xlfn.XLOOKUP($A1928,Results!$A$2:$A$2256,Results!N$2:N$2256,"")</f>
        <v>RDG 70835 1GAL CLR CUTTING</v>
      </c>
      <c r="AT1928" s="2" t="str">
        <f>_xlfn.XLOOKUP($A1928,Results!$A$2:$A$2256,Results!O$2:O$2256,"")</f>
        <v>RIDGID TOOL</v>
      </c>
      <c r="AU1928" s="2" t="str">
        <f>_xlfn.XLOOKUP($A1928,Results!$A$2:$A$2256,Results!P$2:P$2256,"")</f>
        <v>RIDGID</v>
      </c>
      <c r="AV1928" s="2" t="str">
        <f>_xlfn.XLOOKUP($A1928,Results!$A$2:$A$2256,Results!Q$2:Q$2256,"")</f>
        <v>SINGLE_MATCH</v>
      </c>
      <c r="AW1928" s="2" t="str">
        <f>_xlfn.XLOOKUP($A1928,Results!$A$2:$A$2256,Results!R$2:R$2256,"")</f>
        <v>0.7631718858140554</v>
      </c>
      <c r="AX1928" s="2">
        <f>_xlfn.XLOOKUP($A1928,Results!$A$2:$A$2256,Results!S$2:S$2256,"")</f>
        <v>100</v>
      </c>
      <c r="AY1928" s="2">
        <f>_xlfn.XLOOKUP($A1928,Results!$A$2:$A$2256,Results!T$2:T$2256,"")</f>
        <v>100</v>
      </c>
      <c r="AZ1928" s="2">
        <f>_xlfn.XLOOKUP($A1928,Results!$A$2:$A$2256,Results!U$2:U$2256,"")</f>
        <v>100</v>
      </c>
      <c r="BA1928" s="2" t="str">
        <f>_xlfn.XLOOKUP($A1928,Results!$A$2:$A$2256,Results!V$2:V$2256,"")</f>
        <v>RECTORSEAL</v>
      </c>
      <c r="BB1928" s="2">
        <f>_xlfn.XLOOKUP($A1928,Results!$A$2:$A$2256,Results!W$2:W$2256,"")</f>
        <v>51</v>
      </c>
      <c r="BC1928" s="2">
        <f>_xlfn.XLOOKUP($A1928,Results!$A$2:$A$2256,Results!X$2:X$2256,"")</f>
        <v>15121502</v>
      </c>
      <c r="BD1928" s="2">
        <f>_xlfn.XLOOKUP($A1928,Results!$A$2:$A$2256,Results!Y$2:Y$2256,"")</f>
        <v>83</v>
      </c>
      <c r="BE1928" s="2" t="b">
        <f>_xlfn.XLOOKUP($A1928,Results!$A$2:$A$2256,Results!Z$2:Z$2256,"")</f>
        <v>1</v>
      </c>
    </row>
    <row r="1929" spans="1:57" ht="38.25" customHeight="1" x14ac:dyDescent="0.3">
      <c r="A1929">
        <v>907606</v>
      </c>
      <c r="B1929">
        <v>281745</v>
      </c>
      <c r="C1929" t="s">
        <v>36</v>
      </c>
      <c r="D1929" t="s">
        <v>5988</v>
      </c>
      <c r="E1929" s="2" t="str">
        <f>VLOOKUP(F1929,'RPA Vendor Data '!F$1:$G$2418,2)</f>
        <v>ADI</v>
      </c>
      <c r="F1929" s="2">
        <v>10071</v>
      </c>
      <c r="G1929" s="2">
        <v>1</v>
      </c>
      <c r="H1929" t="s">
        <v>5989</v>
      </c>
      <c r="I1929">
        <v>1</v>
      </c>
      <c r="J1929" t="s">
        <v>39</v>
      </c>
      <c r="K1929" t="s">
        <v>39</v>
      </c>
      <c r="L1929">
        <v>396.99</v>
      </c>
      <c r="M1929" s="2" t="s">
        <v>5990</v>
      </c>
      <c r="N1929" s="9" t="s">
        <v>5991</v>
      </c>
      <c r="O1929" t="s">
        <v>5991</v>
      </c>
      <c r="P1929" t="s">
        <v>36</v>
      </c>
      <c r="Q1929" t="s">
        <v>36</v>
      </c>
      <c r="R1929">
        <v>396.99</v>
      </c>
      <c r="S1929" s="1">
        <v>45744.542803819437</v>
      </c>
      <c r="T1929" t="s">
        <v>42</v>
      </c>
      <c r="U1929" s="1">
        <v>45744.321527777778</v>
      </c>
      <c r="V1929" t="s">
        <v>43</v>
      </c>
      <c r="W1929" t="s">
        <v>36</v>
      </c>
      <c r="X1929">
        <v>0</v>
      </c>
      <c r="Y1929" t="s">
        <v>525</v>
      </c>
      <c r="Z1929" t="s">
        <v>36</v>
      </c>
      <c r="AA1929">
        <v>396.99</v>
      </c>
      <c r="AB1929" t="s">
        <v>36</v>
      </c>
      <c r="AC1929" t="s">
        <v>49</v>
      </c>
      <c r="AD1929" t="s">
        <v>49</v>
      </c>
      <c r="AE1929" t="s">
        <v>45</v>
      </c>
      <c r="AF1929" s="44" t="s">
        <v>46</v>
      </c>
      <c r="AG1929" s="18" t="s">
        <v>5992</v>
      </c>
      <c r="AH1929" s="18"/>
      <c r="AI1929" s="2" t="s">
        <v>48</v>
      </c>
      <c r="AJ1929" s="2" t="e">
        <f>VLOOKUP(A1929,'Classification Test Result'!$A$2:$D$2428,4,FALSE)</f>
        <v>#N/A</v>
      </c>
      <c r="AL1929" s="2">
        <f>_xlfn.XLOOKUP($A1929,Results!$A$2:$A$2256,Results!G$2:G$2256,"")</f>
        <v>0</v>
      </c>
      <c r="AM1929" s="2">
        <f>_xlfn.XLOOKUP($A1929,Results!$A$2:$A$2256,Results!H$2:H$2256,"")</f>
        <v>0</v>
      </c>
      <c r="AN1929" s="2">
        <f>_xlfn.XLOOKUP($A1929,Results!$A$2:$A$2256,Results!I$2:I$2256,"")</f>
        <v>0</v>
      </c>
      <c r="AO1929" s="2">
        <f>_xlfn.XLOOKUP($A1929,Results!$A$2:$A$2256,Results!J$2:J$2256,"")</f>
        <v>0</v>
      </c>
      <c r="AP1929" s="2">
        <f>_xlfn.XLOOKUP($A1929,Results!$A$2:$A$2256,Results!K$2:K$2256,"")</f>
        <v>0</v>
      </c>
      <c r="AQ1929" s="2">
        <f>_xlfn.XLOOKUP($A1929,Results!$A$2:$A$2256,Results!L$2:L$2256,"")</f>
        <v>0</v>
      </c>
      <c r="AR1929" s="2">
        <f>_xlfn.XLOOKUP($A1929,Results!$A$2:$A$2256,Results!M$2:M$2256,"")</f>
        <v>0</v>
      </c>
      <c r="AS1929" s="2">
        <f>_xlfn.XLOOKUP($A1929,Results!$A$2:$A$2256,Results!N$2:N$2256,"")</f>
        <v>0</v>
      </c>
      <c r="AT1929" s="2">
        <f>_xlfn.XLOOKUP($A1929,Results!$A$2:$A$2256,Results!O$2:O$2256,"")</f>
        <v>0</v>
      </c>
      <c r="AU1929" s="2">
        <f>_xlfn.XLOOKUP($A1929,Results!$A$2:$A$2256,Results!P$2:P$2256,"")</f>
        <v>0</v>
      </c>
      <c r="AV1929" s="2">
        <f>_xlfn.XLOOKUP($A1929,Results!$A$2:$A$2256,Results!Q$2:Q$2256,"")</f>
        <v>0</v>
      </c>
      <c r="AW1929" s="2">
        <f>_xlfn.XLOOKUP($A1929,Results!$A$2:$A$2256,Results!R$2:R$2256,"")</f>
        <v>0</v>
      </c>
      <c r="AX1929" s="2">
        <f>_xlfn.XLOOKUP($A1929,Results!$A$2:$A$2256,Results!S$2:S$2256,"")</f>
        <v>0</v>
      </c>
      <c r="AY1929" s="2">
        <f>_xlfn.XLOOKUP($A1929,Results!$A$2:$A$2256,Results!T$2:T$2256,"")</f>
        <v>0</v>
      </c>
      <c r="AZ1929" s="2">
        <f>_xlfn.XLOOKUP($A1929,Results!$A$2:$A$2256,Results!U$2:U$2256,"")</f>
        <v>0</v>
      </c>
      <c r="BA1929" s="2">
        <f>_xlfn.XLOOKUP($A1929,Results!$A$2:$A$2256,Results!V$2:V$2256,"")</f>
        <v>0</v>
      </c>
      <c r="BB1929" s="2">
        <f>_xlfn.XLOOKUP($A1929,Results!$A$2:$A$2256,Results!W$2:W$2256,"")</f>
        <v>0</v>
      </c>
      <c r="BC1929" s="2">
        <f>_xlfn.XLOOKUP($A1929,Results!$A$2:$A$2256,Results!X$2:X$2256,"")</f>
        <v>0</v>
      </c>
      <c r="BD1929" s="2">
        <f>_xlfn.XLOOKUP($A1929,Results!$A$2:$A$2256,Results!Y$2:Y$2256,"")</f>
        <v>0</v>
      </c>
      <c r="BE1929" s="2">
        <f>_xlfn.XLOOKUP($A1929,Results!$A$2:$A$2256,Results!Z$2:Z$2256,"")</f>
        <v>0</v>
      </c>
    </row>
    <row r="1930" spans="1:57" ht="38.25" customHeight="1" x14ac:dyDescent="0.3">
      <c r="A1930">
        <v>907607</v>
      </c>
      <c r="B1930">
        <v>281335</v>
      </c>
      <c r="C1930" t="s">
        <v>36</v>
      </c>
      <c r="D1930" t="s">
        <v>780</v>
      </c>
      <c r="E1930" s="2" t="str">
        <f>VLOOKUP(F1930,'RPA Vendor Data '!F$1:$G$2418,2)</f>
        <v>VIKING ELECTRIC</v>
      </c>
      <c r="F1930" s="2">
        <v>13536</v>
      </c>
      <c r="G1930" s="2">
        <v>11</v>
      </c>
      <c r="H1930" t="s">
        <v>5993</v>
      </c>
      <c r="I1930">
        <v>25</v>
      </c>
      <c r="J1930" t="s">
        <v>389</v>
      </c>
      <c r="K1930" t="s">
        <v>58</v>
      </c>
      <c r="L1930">
        <v>50.32</v>
      </c>
      <c r="M1930" s="2" t="s">
        <v>3780</v>
      </c>
      <c r="N1930" s="85" t="s">
        <v>5994</v>
      </c>
      <c r="O1930">
        <v>7535204431</v>
      </c>
      <c r="P1930" t="s">
        <v>36</v>
      </c>
      <c r="Q1930" t="s">
        <v>36</v>
      </c>
      <c r="R1930">
        <v>12.58</v>
      </c>
      <c r="S1930" s="1">
        <v>45744.188211342589</v>
      </c>
      <c r="T1930" t="s">
        <v>42</v>
      </c>
      <c r="U1930" s="1">
        <v>45743.97152777778</v>
      </c>
      <c r="V1930" t="s">
        <v>43</v>
      </c>
      <c r="W1930" t="s">
        <v>36</v>
      </c>
      <c r="X1930">
        <v>11</v>
      </c>
      <c r="Y1930" t="s">
        <v>54</v>
      </c>
      <c r="Z1930" t="s">
        <v>36</v>
      </c>
      <c r="AA1930">
        <v>50.32</v>
      </c>
      <c r="AB1930" t="s">
        <v>36</v>
      </c>
      <c r="AC1930" t="s">
        <v>1468</v>
      </c>
      <c r="AD1930" t="s">
        <v>1468</v>
      </c>
      <c r="AE1930" t="s">
        <v>45</v>
      </c>
      <c r="AF1930" s="44" t="s">
        <v>46</v>
      </c>
      <c r="AG1930" s="18" t="s">
        <v>5995</v>
      </c>
      <c r="AH1930" s="18"/>
      <c r="AI1930" s="2" t="s">
        <v>48</v>
      </c>
      <c r="AJ1930" s="2" t="e">
        <f>VLOOKUP(A1930,'Classification Test Result'!$A$2:$D$2428,4,FALSE)</f>
        <v>#N/A</v>
      </c>
      <c r="AL1930" s="2">
        <f>_xlfn.XLOOKUP($A1930,Results!$A$2:$A$2256,Results!G$2:G$2256,"")</f>
        <v>1192842</v>
      </c>
      <c r="AM1930" s="2" t="str">
        <f>_xlfn.XLOOKUP($A1930,Results!$A$2:$A$2256,Results!H$2:H$2256,"")</f>
        <v>04431</v>
      </c>
      <c r="AN1930" s="2" t="str">
        <f>_xlfn.XLOOKUP($A1930,Results!$A$2:$A$2256,Results!I$2:I$2256,"")</f>
        <v>EMC FASTENERS &amp; TOOLS</v>
      </c>
      <c r="AO1930" s="2">
        <f>_xlfn.XLOOKUP($A1930,Results!$A$2:$A$2256,Results!J$2:J$2256,"")</f>
        <v>718205014660</v>
      </c>
      <c r="AP1930" s="2">
        <f>_xlfn.XLOOKUP($A1930,Results!$A$2:$A$2256,Results!K$2:K$2256,"")</f>
        <v>31161609</v>
      </c>
      <c r="AQ1930" s="2">
        <f>_xlfn.XLOOKUP($A1930,Results!$A$2:$A$2256,Results!L$2:L$2256,"")</f>
        <v>0</v>
      </c>
      <c r="AR1930" s="2">
        <f>_xlfn.XLOOKUP($A1930,Results!$A$2:$A$2256,Results!M$2:M$2256,"")</f>
        <v>743036</v>
      </c>
      <c r="AS1930" s="2" t="str">
        <f>_xlfn.XLOOKUP($A1930,Results!$A$2:$A$2256,Results!N$2:N$2256,"")</f>
        <v>EMC 04431 RH TOGL BOLT 3/8X3</v>
      </c>
      <c r="AT1930" s="2" t="str">
        <f>_xlfn.XLOOKUP($A1930,Results!$A$2:$A$2256,Results!O$2:O$2256,"")</f>
        <v>EMC FASTENERS &amp; TOOLS</v>
      </c>
      <c r="AU1930" s="2">
        <f>_xlfn.XLOOKUP($A1930,Results!$A$2:$A$2256,Results!P$2:P$2256,"")</f>
        <v>0</v>
      </c>
      <c r="AV1930" s="2" t="str">
        <f>_xlfn.XLOOKUP($A1930,Results!$A$2:$A$2256,Results!Q$2:Q$2256,"")</f>
        <v>NO_VALID_MATCHES</v>
      </c>
      <c r="AW1930" s="2" t="str">
        <f>_xlfn.XLOOKUP($A1930,Results!$A$2:$A$2256,Results!R$2:R$2256,"")</f>
        <v>0.6580844282191999</v>
      </c>
      <c r="AX1930" s="2">
        <f>_xlfn.XLOOKUP($A1930,Results!$A$2:$A$2256,Results!S$2:S$2256,"")</f>
        <v>64</v>
      </c>
      <c r="AY1930" s="2">
        <f>_xlfn.XLOOKUP($A1930,Results!$A$2:$A$2256,Results!T$2:T$2256,"")</f>
        <v>49</v>
      </c>
      <c r="AZ1930" s="2">
        <f>_xlfn.XLOOKUP($A1930,Results!$A$2:$A$2256,Results!U$2:U$2256,"")</f>
        <v>53</v>
      </c>
      <c r="BA1930" s="2" t="str">
        <f>_xlfn.XLOOKUP($A1930,Results!$A$2:$A$2256,Results!V$2:V$2256,"")</f>
        <v>POWERS FASTENERS</v>
      </c>
      <c r="BB1930" s="2">
        <f>_xlfn.XLOOKUP($A1930,Results!$A$2:$A$2256,Results!W$2:W$2256,"")</f>
        <v>94</v>
      </c>
      <c r="BC1930" s="2">
        <f>_xlfn.XLOOKUP($A1930,Results!$A$2:$A$2256,Results!X$2:X$2256,"")</f>
        <v>31161609</v>
      </c>
      <c r="BD1930" s="2">
        <f>_xlfn.XLOOKUP($A1930,Results!$A$2:$A$2256,Results!Y$2:Y$2256,"")</f>
        <v>94</v>
      </c>
      <c r="BE1930" s="2" t="b">
        <f>_xlfn.XLOOKUP($A1930,Results!$A$2:$A$2256,Results!Z$2:Z$2256,"")</f>
        <v>1</v>
      </c>
    </row>
    <row r="1931" spans="1:57" ht="38.25" customHeight="1" x14ac:dyDescent="0.3">
      <c r="A1931">
        <v>907608</v>
      </c>
      <c r="B1931">
        <v>281312</v>
      </c>
      <c r="C1931" t="s">
        <v>36</v>
      </c>
      <c r="D1931" t="s">
        <v>5997</v>
      </c>
      <c r="E1931" s="2" t="str">
        <f>VLOOKUP(F1931,'RPA Vendor Data '!F$1:$G$2418,2)</f>
        <v>VIKING ELECTRIC</v>
      </c>
      <c r="F1931" s="2">
        <v>13536</v>
      </c>
      <c r="G1931" s="2">
        <v>1</v>
      </c>
      <c r="H1931" t="s">
        <v>5998</v>
      </c>
      <c r="I1931">
        <v>25</v>
      </c>
      <c r="J1931" t="s">
        <v>389</v>
      </c>
      <c r="K1931" t="s">
        <v>58</v>
      </c>
      <c r="L1931">
        <v>98.35</v>
      </c>
      <c r="M1931" s="2" t="s">
        <v>507</v>
      </c>
      <c r="N1931" s="85" t="s">
        <v>5999</v>
      </c>
      <c r="O1931">
        <v>98005098934</v>
      </c>
      <c r="P1931" t="s">
        <v>36</v>
      </c>
      <c r="Q1931" t="s">
        <v>36</v>
      </c>
      <c r="R1931">
        <v>24.59</v>
      </c>
      <c r="S1931" s="1">
        <v>45744.189330324072</v>
      </c>
      <c r="T1931" t="s">
        <v>42</v>
      </c>
      <c r="U1931" s="1">
        <v>45743.965277777781</v>
      </c>
      <c r="V1931" t="s">
        <v>43</v>
      </c>
      <c r="W1931" t="s">
        <v>36</v>
      </c>
      <c r="X1931">
        <v>0</v>
      </c>
      <c r="Y1931" t="s">
        <v>211</v>
      </c>
      <c r="Z1931" t="s">
        <v>36</v>
      </c>
      <c r="AA1931">
        <v>98.35</v>
      </c>
      <c r="AB1931" t="s">
        <v>36</v>
      </c>
      <c r="AC1931" t="s">
        <v>59</v>
      </c>
      <c r="AD1931" t="s">
        <v>59</v>
      </c>
      <c r="AE1931" t="s">
        <v>45</v>
      </c>
      <c r="AF1931" s="44" t="s">
        <v>46</v>
      </c>
      <c r="AG1931" s="18" t="s">
        <v>6000</v>
      </c>
      <c r="AH1931" s="18"/>
      <c r="AI1931" s="2" t="s">
        <v>48</v>
      </c>
      <c r="AJ1931" s="2" t="e">
        <f>VLOOKUP(A1931,'Classification Test Result'!$A$2:$D$2428,4,FALSE)</f>
        <v>#N/A</v>
      </c>
      <c r="AL1931" s="2">
        <f>_xlfn.XLOOKUP($A1931,Results!$A$2:$A$2256,Results!G$2:G$2256,"")</f>
        <v>0</v>
      </c>
      <c r="AM1931" s="2">
        <f>_xlfn.XLOOKUP($A1931,Results!$A$2:$A$2256,Results!H$2:H$2256,"")</f>
        <v>0</v>
      </c>
      <c r="AN1931" s="2">
        <f>_xlfn.XLOOKUP($A1931,Results!$A$2:$A$2256,Results!I$2:I$2256,"")</f>
        <v>0</v>
      </c>
      <c r="AO1931" s="2">
        <f>_xlfn.XLOOKUP($A1931,Results!$A$2:$A$2256,Results!J$2:J$2256,"")</f>
        <v>0</v>
      </c>
      <c r="AP1931" s="2">
        <f>_xlfn.XLOOKUP($A1931,Results!$A$2:$A$2256,Results!K$2:K$2256,"")</f>
        <v>0</v>
      </c>
      <c r="AQ1931" s="2">
        <f>_xlfn.XLOOKUP($A1931,Results!$A$2:$A$2256,Results!L$2:L$2256,"")</f>
        <v>0</v>
      </c>
      <c r="AR1931" s="2">
        <f>_xlfn.XLOOKUP($A1931,Results!$A$2:$A$2256,Results!M$2:M$2256,"")</f>
        <v>0</v>
      </c>
      <c r="AS1931" s="2">
        <f>_xlfn.XLOOKUP($A1931,Results!$A$2:$A$2256,Results!N$2:N$2256,"")</f>
        <v>0</v>
      </c>
      <c r="AT1931" s="2" t="str">
        <f>_xlfn.XLOOKUP($A1931,Results!$A$2:$A$2256,Results!O$2:O$2256,"")</f>
        <v>GENERIC CONDUIT/CONDUIT FITTINGS</v>
      </c>
      <c r="AU1931" s="2" t="str">
        <f>_xlfn.XLOOKUP($A1931,Results!$A$2:$A$2256,Results!P$2:P$2256,"")</f>
        <v>FLEX CONDUIT</v>
      </c>
      <c r="AV1931" s="2" t="str">
        <f>_xlfn.XLOOKUP($A1931,Results!$A$2:$A$2256,Results!Q$2:Q$2256,"")</f>
        <v>SINGLE_MATCH</v>
      </c>
      <c r="AW1931" s="2">
        <f>_xlfn.XLOOKUP($A1931,Results!$A$2:$A$2256,Results!R$2:R$2256,"")</f>
        <v>0</v>
      </c>
      <c r="AX1931" s="2">
        <f>_xlfn.XLOOKUP($A1931,Results!$A$2:$A$2256,Results!S$2:S$2256,"")</f>
        <v>0</v>
      </c>
      <c r="AY1931" s="2">
        <f>_xlfn.XLOOKUP($A1931,Results!$A$2:$A$2256,Results!T$2:T$2256,"")</f>
        <v>100</v>
      </c>
      <c r="AZ1931" s="2">
        <f>_xlfn.XLOOKUP($A1931,Results!$A$2:$A$2256,Results!U$2:U$2256,"")</f>
        <v>0</v>
      </c>
      <c r="BA1931" s="2" t="str">
        <f>_xlfn.XLOOKUP($A1931,Results!$A$2:$A$2256,Results!V$2:V$2256,"")</f>
        <v>ELECTRI FLEX</v>
      </c>
      <c r="BB1931" s="2">
        <f>_xlfn.XLOOKUP($A1931,Results!$A$2:$A$2256,Results!W$2:W$2256,"")</f>
        <v>83</v>
      </c>
      <c r="BC1931" s="2">
        <f>_xlfn.XLOOKUP($A1931,Results!$A$2:$A$2256,Results!X$2:X$2256,"")</f>
        <v>39131706</v>
      </c>
      <c r="BD1931" s="2">
        <f>_xlfn.XLOOKUP($A1931,Results!$A$2:$A$2256,Results!Y$2:Y$2256,"")</f>
        <v>83</v>
      </c>
      <c r="BE1931" s="2" t="b">
        <f>_xlfn.XLOOKUP($A1931,Results!$A$2:$A$2256,Results!Z$2:Z$2256,"")</f>
        <v>1</v>
      </c>
    </row>
    <row r="1932" spans="1:57" ht="38.25" customHeight="1" x14ac:dyDescent="0.3">
      <c r="A1932">
        <v>907609</v>
      </c>
      <c r="B1932">
        <v>281633</v>
      </c>
      <c r="C1932" t="s">
        <v>36</v>
      </c>
      <c r="D1932">
        <v>41106846</v>
      </c>
      <c r="E1932" s="2" t="str">
        <f>VLOOKUP(F1932,'RPA Vendor Data '!F$1:$G$2418,2)</f>
        <v>AGRILAND FS, INC.</v>
      </c>
      <c r="F1932" s="2">
        <v>10111</v>
      </c>
      <c r="G1932" s="2">
        <v>1</v>
      </c>
      <c r="H1932" t="s">
        <v>6001</v>
      </c>
      <c r="I1932">
        <v>280</v>
      </c>
      <c r="J1932" t="s">
        <v>1139</v>
      </c>
      <c r="K1932" t="s">
        <v>39</v>
      </c>
      <c r="L1932">
        <v>2.7494000000000001</v>
      </c>
      <c r="M1932" s="2" t="s">
        <v>36</v>
      </c>
      <c r="N1932" s="85" t="s">
        <v>36</v>
      </c>
      <c r="O1932" t="s">
        <v>36</v>
      </c>
      <c r="P1932" t="s">
        <v>36</v>
      </c>
      <c r="Q1932" t="s">
        <v>36</v>
      </c>
      <c r="R1932">
        <v>769.83</v>
      </c>
      <c r="S1932" s="1">
        <v>45744.502065821762</v>
      </c>
      <c r="T1932" t="s">
        <v>42</v>
      </c>
      <c r="U1932" s="1">
        <v>45744.274305555547</v>
      </c>
      <c r="V1932" t="s">
        <v>43</v>
      </c>
      <c r="W1932" t="s">
        <v>36</v>
      </c>
      <c r="X1932">
        <v>0</v>
      </c>
      <c r="Y1932">
        <v>999</v>
      </c>
      <c r="Z1932" t="s">
        <v>36</v>
      </c>
      <c r="AA1932" t="s">
        <v>36</v>
      </c>
      <c r="AB1932" t="s">
        <v>36</v>
      </c>
      <c r="AC1932" t="s">
        <v>49</v>
      </c>
      <c r="AD1932" t="s">
        <v>49</v>
      </c>
      <c r="AE1932" t="s">
        <v>45</v>
      </c>
      <c r="AF1932" s="44">
        <v>15101505</v>
      </c>
      <c r="AG1932" s="18" t="s">
        <v>6002</v>
      </c>
      <c r="AI1932" s="2" t="s">
        <v>48</v>
      </c>
      <c r="AJ1932" s="2" t="e">
        <f>VLOOKUP(A1932,'Classification Test Result'!$A$2:$D$2428,4,FALSE)</f>
        <v>#N/A</v>
      </c>
      <c r="AL1932" s="2">
        <f>_xlfn.XLOOKUP($A1932,Results!$A$2:$A$2256,Results!G$2:G$2256,"")</f>
        <v>0</v>
      </c>
      <c r="AM1932" s="2">
        <f>_xlfn.XLOOKUP($A1932,Results!$A$2:$A$2256,Results!H$2:H$2256,"")</f>
        <v>0</v>
      </c>
      <c r="AN1932" s="2">
        <f>_xlfn.XLOOKUP($A1932,Results!$A$2:$A$2256,Results!I$2:I$2256,"")</f>
        <v>0</v>
      </c>
      <c r="AO1932" s="2">
        <f>_xlfn.XLOOKUP($A1932,Results!$A$2:$A$2256,Results!J$2:J$2256,"")</f>
        <v>0</v>
      </c>
      <c r="AP1932" s="2">
        <f>_xlfn.XLOOKUP($A1932,Results!$A$2:$A$2256,Results!K$2:K$2256,"")</f>
        <v>0</v>
      </c>
      <c r="AQ1932" s="2">
        <f>_xlfn.XLOOKUP($A1932,Results!$A$2:$A$2256,Results!L$2:L$2256,"")</f>
        <v>0</v>
      </c>
      <c r="AR1932" s="2">
        <f>_xlfn.XLOOKUP($A1932,Results!$A$2:$A$2256,Results!M$2:M$2256,"")</f>
        <v>0</v>
      </c>
      <c r="AS1932" s="2">
        <f>_xlfn.XLOOKUP($A1932,Results!$A$2:$A$2256,Results!N$2:N$2256,"")</f>
        <v>0</v>
      </c>
      <c r="AT1932" s="2">
        <f>_xlfn.XLOOKUP($A1932,Results!$A$2:$A$2256,Results!O$2:O$2256,"")</f>
        <v>0</v>
      </c>
      <c r="AU1932" s="2">
        <f>_xlfn.XLOOKUP($A1932,Results!$A$2:$A$2256,Results!P$2:P$2256,"")</f>
        <v>0</v>
      </c>
      <c r="AV1932" s="2">
        <f>_xlfn.XLOOKUP($A1932,Results!$A$2:$A$2256,Results!Q$2:Q$2256,"")</f>
        <v>0</v>
      </c>
      <c r="AW1932" s="2">
        <f>_xlfn.XLOOKUP($A1932,Results!$A$2:$A$2256,Results!R$2:R$2256,"")</f>
        <v>0</v>
      </c>
      <c r="AX1932" s="2">
        <f>_xlfn.XLOOKUP($A1932,Results!$A$2:$A$2256,Results!S$2:S$2256,"")</f>
        <v>0</v>
      </c>
      <c r="AY1932" s="2">
        <f>_xlfn.XLOOKUP($A1932,Results!$A$2:$A$2256,Results!T$2:T$2256,"")</f>
        <v>0</v>
      </c>
      <c r="AZ1932" s="2">
        <f>_xlfn.XLOOKUP($A1932,Results!$A$2:$A$2256,Results!U$2:U$2256,"")</f>
        <v>0</v>
      </c>
      <c r="BA1932" s="2">
        <f>_xlfn.XLOOKUP($A1932,Results!$A$2:$A$2256,Results!V$2:V$2256,"")</f>
        <v>0</v>
      </c>
      <c r="BB1932" s="2">
        <f>_xlfn.XLOOKUP($A1932,Results!$A$2:$A$2256,Results!W$2:W$2256,"")</f>
        <v>0</v>
      </c>
      <c r="BC1932" s="2">
        <f>_xlfn.XLOOKUP($A1932,Results!$A$2:$A$2256,Results!X$2:X$2256,"")</f>
        <v>0</v>
      </c>
      <c r="BD1932" s="2">
        <f>_xlfn.XLOOKUP($A1932,Results!$A$2:$A$2256,Results!Y$2:Y$2256,"")</f>
        <v>0</v>
      </c>
      <c r="BE1932" s="2">
        <f>_xlfn.XLOOKUP($A1932,Results!$A$2:$A$2256,Results!Z$2:Z$2256,"")</f>
        <v>0</v>
      </c>
    </row>
    <row r="1933" spans="1:57" ht="38.25" customHeight="1" x14ac:dyDescent="0.3">
      <c r="A1933">
        <v>907610</v>
      </c>
      <c r="B1933">
        <v>281522</v>
      </c>
      <c r="C1933" t="s">
        <v>36</v>
      </c>
      <c r="D1933" t="s">
        <v>770</v>
      </c>
      <c r="E1933" s="2" t="str">
        <f>VLOOKUP(F1933,'RPA Vendor Data '!F$1:$G$2418,2)</f>
        <v>EDGES ELECTRICAL GROUP</v>
      </c>
      <c r="F1933" s="2">
        <v>16768</v>
      </c>
      <c r="G1933" s="2">
        <v>4</v>
      </c>
      <c r="H1933" t="s">
        <v>6003</v>
      </c>
      <c r="I1933">
        <v>10</v>
      </c>
      <c r="J1933" t="s">
        <v>58</v>
      </c>
      <c r="K1933" t="s">
        <v>58</v>
      </c>
      <c r="L1933">
        <v>45.433999999999997</v>
      </c>
      <c r="M1933" s="2" t="s">
        <v>507</v>
      </c>
      <c r="N1933" s="85" t="s">
        <v>5979</v>
      </c>
      <c r="O1933" t="s">
        <v>6004</v>
      </c>
      <c r="P1933" t="s">
        <v>36</v>
      </c>
      <c r="Q1933" t="s">
        <v>36</v>
      </c>
      <c r="R1933">
        <v>4.54</v>
      </c>
      <c r="S1933" s="1">
        <v>45744.438285532407</v>
      </c>
      <c r="T1933" t="s">
        <v>42</v>
      </c>
      <c r="U1933" s="1">
        <v>45744.213888888888</v>
      </c>
      <c r="V1933" t="s">
        <v>43</v>
      </c>
      <c r="W1933" t="s">
        <v>36</v>
      </c>
      <c r="X1933">
        <v>0</v>
      </c>
      <c r="Y1933" t="s">
        <v>54</v>
      </c>
      <c r="Z1933" t="s">
        <v>36</v>
      </c>
      <c r="AA1933">
        <v>45.43</v>
      </c>
      <c r="AB1933" t="s">
        <v>36</v>
      </c>
      <c r="AC1933" t="s">
        <v>49</v>
      </c>
      <c r="AD1933" t="s">
        <v>49</v>
      </c>
      <c r="AE1933" t="s">
        <v>45</v>
      </c>
      <c r="AG1933" s="18" t="s">
        <v>5981</v>
      </c>
      <c r="AH1933" s="18"/>
      <c r="AI1933" s="2" t="s">
        <v>48</v>
      </c>
      <c r="AJ1933" s="2" t="e">
        <f>VLOOKUP(A1933,'Classification Test Result'!$A$2:$D$2428,4,FALSE)</f>
        <v>#N/A</v>
      </c>
      <c r="AL1933" s="2">
        <f>_xlfn.XLOOKUP($A1933,Results!$A$2:$A$2256,Results!G$2:G$2256,"")</f>
        <v>0</v>
      </c>
      <c r="AM1933" s="2">
        <f>_xlfn.XLOOKUP($A1933,Results!$A$2:$A$2256,Results!H$2:H$2256,"")</f>
        <v>0</v>
      </c>
      <c r="AN1933" s="2">
        <f>_xlfn.XLOOKUP($A1933,Results!$A$2:$A$2256,Results!I$2:I$2256,"")</f>
        <v>0</v>
      </c>
      <c r="AO1933" s="2">
        <f>_xlfn.XLOOKUP($A1933,Results!$A$2:$A$2256,Results!J$2:J$2256,"")</f>
        <v>0</v>
      </c>
      <c r="AP1933" s="2">
        <f>_xlfn.XLOOKUP($A1933,Results!$A$2:$A$2256,Results!K$2:K$2256,"")</f>
        <v>0</v>
      </c>
      <c r="AQ1933" s="2">
        <f>_xlfn.XLOOKUP($A1933,Results!$A$2:$A$2256,Results!L$2:L$2256,"")</f>
        <v>0</v>
      </c>
      <c r="AR1933" s="2">
        <f>_xlfn.XLOOKUP($A1933,Results!$A$2:$A$2256,Results!M$2:M$2256,"")</f>
        <v>0</v>
      </c>
      <c r="AS1933" s="2">
        <f>_xlfn.XLOOKUP($A1933,Results!$A$2:$A$2256,Results!N$2:N$2256,"")</f>
        <v>0</v>
      </c>
      <c r="AT1933" s="2" t="str">
        <f>_xlfn.XLOOKUP($A1933,Results!$A$2:$A$2256,Results!O$2:O$2256,"")</f>
        <v>GENERIC CONDUIT/CONDUIT FITTINGS</v>
      </c>
      <c r="AU1933" s="2" t="str">
        <f>_xlfn.XLOOKUP($A1933,Results!$A$2:$A$2256,Results!P$2:P$2256,"")</f>
        <v>CONDUIT</v>
      </c>
      <c r="AV1933" s="2" t="str">
        <f>_xlfn.XLOOKUP($A1933,Results!$A$2:$A$2256,Results!Q$2:Q$2256,"")</f>
        <v>SINGLE_MATCH</v>
      </c>
      <c r="AW1933" s="2">
        <f>_xlfn.XLOOKUP($A1933,Results!$A$2:$A$2256,Results!R$2:R$2256,"")</f>
        <v>0</v>
      </c>
      <c r="AX1933" s="2">
        <f>_xlfn.XLOOKUP($A1933,Results!$A$2:$A$2256,Results!S$2:S$2256,"")</f>
        <v>0</v>
      </c>
      <c r="AY1933" s="2">
        <f>_xlfn.XLOOKUP($A1933,Results!$A$2:$A$2256,Results!T$2:T$2256,"")</f>
        <v>95</v>
      </c>
      <c r="AZ1933" s="2">
        <f>_xlfn.XLOOKUP($A1933,Results!$A$2:$A$2256,Results!U$2:U$2256,"")</f>
        <v>0</v>
      </c>
      <c r="BA1933" s="2">
        <f>_xlfn.XLOOKUP($A1933,Results!$A$2:$A$2256,Results!V$2:V$2256,"")</f>
        <v>0</v>
      </c>
      <c r="BB1933" s="2">
        <f>_xlfn.XLOOKUP($A1933,Results!$A$2:$A$2256,Results!W$2:W$2256,"")</f>
        <v>0</v>
      </c>
      <c r="BC1933" s="2">
        <f>_xlfn.XLOOKUP($A1933,Results!$A$2:$A$2256,Results!X$2:X$2256,"")</f>
        <v>39131700</v>
      </c>
      <c r="BD1933" s="2">
        <f>_xlfn.XLOOKUP($A1933,Results!$A$2:$A$2256,Results!Y$2:Y$2256,"")</f>
        <v>83</v>
      </c>
      <c r="BE1933" s="2">
        <f>_xlfn.XLOOKUP($A1933,Results!$A$2:$A$2256,Results!Z$2:Z$2256,"")</f>
        <v>0</v>
      </c>
    </row>
    <row r="1934" spans="1:57" ht="38.25" customHeight="1" x14ac:dyDescent="0.3">
      <c r="A1934">
        <v>907611</v>
      </c>
      <c r="B1934">
        <v>281862</v>
      </c>
      <c r="C1934" t="s">
        <v>36</v>
      </c>
      <c r="D1934" t="s">
        <v>835</v>
      </c>
      <c r="E1934" s="2" t="str">
        <f>VLOOKUP(F1934,'RPA Vendor Data '!F$1:$G$2418,2)</f>
        <v>CAPE ELECTRICAL SUPPLY</v>
      </c>
      <c r="F1934" s="2">
        <v>10508</v>
      </c>
      <c r="G1934" s="2">
        <v>23</v>
      </c>
      <c r="H1934" t="s">
        <v>6005</v>
      </c>
      <c r="I1934">
        <v>40</v>
      </c>
      <c r="J1934" t="s">
        <v>58</v>
      </c>
      <c r="K1934" t="s">
        <v>58</v>
      </c>
      <c r="L1934">
        <v>2385.069</v>
      </c>
      <c r="M1934" s="2" t="s">
        <v>507</v>
      </c>
      <c r="N1934" s="85" t="s">
        <v>36</v>
      </c>
      <c r="O1934" t="s">
        <v>6006</v>
      </c>
      <c r="P1934" t="s">
        <v>36</v>
      </c>
      <c r="Q1934" t="s">
        <v>36</v>
      </c>
      <c r="R1934">
        <v>954.03</v>
      </c>
      <c r="S1934" s="1">
        <v>45744.6482028588</v>
      </c>
      <c r="T1934" t="s">
        <v>42</v>
      </c>
      <c r="U1934" s="1">
        <v>45744.425694444442</v>
      </c>
      <c r="V1934" t="s">
        <v>43</v>
      </c>
      <c r="W1934" t="s">
        <v>36</v>
      </c>
      <c r="X1934">
        <v>0</v>
      </c>
      <c r="Y1934">
        <v>0</v>
      </c>
      <c r="Z1934" t="s">
        <v>36</v>
      </c>
      <c r="AA1934">
        <v>2385.069</v>
      </c>
      <c r="AB1934" t="s">
        <v>36</v>
      </c>
      <c r="AC1934" t="s">
        <v>59</v>
      </c>
      <c r="AD1934" t="s">
        <v>59</v>
      </c>
      <c r="AE1934" t="s">
        <v>45</v>
      </c>
      <c r="AF1934" s="44">
        <v>39131706</v>
      </c>
      <c r="AG1934" s="102" t="s">
        <v>509</v>
      </c>
      <c r="AI1934" s="2" t="s">
        <v>48</v>
      </c>
      <c r="AJ1934" s="2" t="e">
        <f>VLOOKUP(A1934,'Classification Test Result'!$A$2:$D$2428,4,FALSE)</f>
        <v>#N/A</v>
      </c>
      <c r="AL1934" s="2">
        <f>_xlfn.XLOOKUP($A1934,Results!$A$2:$A$2256,Results!G$2:G$2256,"")</f>
        <v>0</v>
      </c>
      <c r="AM1934" s="2">
        <f>_xlfn.XLOOKUP($A1934,Results!$A$2:$A$2256,Results!H$2:H$2256,"")</f>
        <v>0</v>
      </c>
      <c r="AN1934" s="2">
        <f>_xlfn.XLOOKUP($A1934,Results!$A$2:$A$2256,Results!I$2:I$2256,"")</f>
        <v>0</v>
      </c>
      <c r="AO1934" s="2">
        <f>_xlfn.XLOOKUP($A1934,Results!$A$2:$A$2256,Results!J$2:J$2256,"")</f>
        <v>0</v>
      </c>
      <c r="AP1934" s="2">
        <f>_xlfn.XLOOKUP($A1934,Results!$A$2:$A$2256,Results!K$2:K$2256,"")</f>
        <v>0</v>
      </c>
      <c r="AQ1934" s="2">
        <f>_xlfn.XLOOKUP($A1934,Results!$A$2:$A$2256,Results!L$2:L$2256,"")</f>
        <v>0</v>
      </c>
      <c r="AR1934" s="2">
        <f>_xlfn.XLOOKUP($A1934,Results!$A$2:$A$2256,Results!M$2:M$2256,"")</f>
        <v>0</v>
      </c>
      <c r="AS1934" s="2">
        <f>_xlfn.XLOOKUP($A1934,Results!$A$2:$A$2256,Results!N$2:N$2256,"")</f>
        <v>0</v>
      </c>
      <c r="AT1934" s="2" t="str">
        <f>_xlfn.XLOOKUP($A1934,Results!$A$2:$A$2256,Results!O$2:O$2256,"")</f>
        <v>GENERIC CONDUIT/CONDUIT FITTINGS</v>
      </c>
      <c r="AU1934" s="2" t="str">
        <f>_xlfn.XLOOKUP($A1934,Results!$A$2:$A$2256,Results!P$2:P$2256,"")</f>
        <v>CONDUIT</v>
      </c>
      <c r="AV1934" s="2" t="str">
        <f>_xlfn.XLOOKUP($A1934,Results!$A$2:$A$2256,Results!Q$2:Q$2256,"")</f>
        <v>SINGLE_MATCH</v>
      </c>
      <c r="AW1934" s="2">
        <f>_xlfn.XLOOKUP($A1934,Results!$A$2:$A$2256,Results!R$2:R$2256,"")</f>
        <v>0</v>
      </c>
      <c r="AX1934" s="2">
        <f>_xlfn.XLOOKUP($A1934,Results!$A$2:$A$2256,Results!S$2:S$2256,"")</f>
        <v>0</v>
      </c>
      <c r="AY1934" s="2">
        <f>_xlfn.XLOOKUP($A1934,Results!$A$2:$A$2256,Results!T$2:T$2256,"")</f>
        <v>95</v>
      </c>
      <c r="AZ1934" s="2">
        <f>_xlfn.XLOOKUP($A1934,Results!$A$2:$A$2256,Results!U$2:U$2256,"")</f>
        <v>0</v>
      </c>
      <c r="BA1934" s="2" t="str">
        <f>_xlfn.XLOOKUP($A1934,Results!$A$2:$A$2256,Results!V$2:V$2256,"")</f>
        <v>IPEX</v>
      </c>
      <c r="BB1934" s="2">
        <f>_xlfn.XLOOKUP($A1934,Results!$A$2:$A$2256,Results!W$2:W$2256,"")</f>
        <v>63</v>
      </c>
      <c r="BC1934" s="2">
        <f>_xlfn.XLOOKUP($A1934,Results!$A$2:$A$2256,Results!X$2:X$2256,"")</f>
        <v>39131706</v>
      </c>
      <c r="BD1934" s="2">
        <f>_xlfn.XLOOKUP($A1934,Results!$A$2:$A$2256,Results!Y$2:Y$2256,"")</f>
        <v>78</v>
      </c>
      <c r="BE1934" s="2" t="b">
        <f>_xlfn.XLOOKUP($A1934,Results!$A$2:$A$2256,Results!Z$2:Z$2256,"")</f>
        <v>1</v>
      </c>
    </row>
    <row r="1935" spans="1:57" ht="38.25" customHeight="1" x14ac:dyDescent="0.3">
      <c r="A1935">
        <v>907612</v>
      </c>
      <c r="B1935">
        <v>281862</v>
      </c>
      <c r="C1935" t="s">
        <v>36</v>
      </c>
      <c r="D1935" t="s">
        <v>835</v>
      </c>
      <c r="E1935" s="2" t="str">
        <f>VLOOKUP(F1935,'RPA Vendor Data '!F$1:$G$2418,2)</f>
        <v>CAPE ELECTRICAL SUPPLY</v>
      </c>
      <c r="F1935" s="2">
        <v>10508</v>
      </c>
      <c r="G1935" s="2">
        <v>20</v>
      </c>
      <c r="H1935" t="s">
        <v>6007</v>
      </c>
      <c r="I1935">
        <v>50</v>
      </c>
      <c r="J1935" t="s">
        <v>58</v>
      </c>
      <c r="K1935" t="s">
        <v>58</v>
      </c>
      <c r="L1935">
        <v>1808.5419999999999</v>
      </c>
      <c r="M1935" s="2" t="s">
        <v>507</v>
      </c>
      <c r="N1935" s="85" t="s">
        <v>36</v>
      </c>
      <c r="O1935" t="s">
        <v>6008</v>
      </c>
      <c r="P1935" t="s">
        <v>36</v>
      </c>
      <c r="Q1935" t="s">
        <v>36</v>
      </c>
      <c r="R1935">
        <v>904.27</v>
      </c>
      <c r="S1935" s="1">
        <v>45744.648062037028</v>
      </c>
      <c r="T1935" t="s">
        <v>42</v>
      </c>
      <c r="U1935" s="1">
        <v>45744.425000000003</v>
      </c>
      <c r="V1935" t="s">
        <v>43</v>
      </c>
      <c r="W1935" t="s">
        <v>36</v>
      </c>
      <c r="X1935">
        <v>0</v>
      </c>
      <c r="Y1935">
        <v>0</v>
      </c>
      <c r="Z1935" t="s">
        <v>36</v>
      </c>
      <c r="AA1935">
        <v>1808.5419999999999</v>
      </c>
      <c r="AB1935" t="s">
        <v>36</v>
      </c>
      <c r="AC1935" t="s">
        <v>59</v>
      </c>
      <c r="AD1935" t="s">
        <v>59</v>
      </c>
      <c r="AE1935" t="s">
        <v>45</v>
      </c>
      <c r="AF1935" s="44">
        <v>39131706</v>
      </c>
      <c r="AG1935" s="102" t="s">
        <v>509</v>
      </c>
      <c r="AI1935" s="2" t="s">
        <v>48</v>
      </c>
      <c r="AJ1935" s="2" t="e">
        <f>VLOOKUP(A1935,'Classification Test Result'!$A$2:$D$2428,4,FALSE)</f>
        <v>#N/A</v>
      </c>
      <c r="AL1935" s="2">
        <f>_xlfn.XLOOKUP($A1935,Results!$A$2:$A$2256,Results!G$2:G$2256,"")</f>
        <v>528173</v>
      </c>
      <c r="AM1935" s="2">
        <f>_xlfn.XLOOKUP($A1935,Results!$A$2:$A$2256,Results!H$2:H$2256,"")</f>
        <v>61092200</v>
      </c>
      <c r="AN1935" s="2" t="str">
        <f>_xlfn.XLOOKUP($A1935,Results!$A$2:$A$2256,Results!I$2:I$2256,"")</f>
        <v>ATKORE</v>
      </c>
      <c r="AO1935" s="2" t="str">
        <f>_xlfn.XLOOKUP($A1935,Results!$A$2:$A$2256,Results!J$2:J$2256,"")</f>
        <v>077680119827</v>
      </c>
      <c r="AP1935" s="2">
        <f>_xlfn.XLOOKUP($A1935,Results!$A$2:$A$2256,Results!K$2:K$2256,"")</f>
        <v>39131706</v>
      </c>
      <c r="AQ1935" s="2">
        <f>_xlfn.XLOOKUP($A1935,Results!$A$2:$A$2256,Results!L$2:L$2256,"")</f>
        <v>0</v>
      </c>
      <c r="AR1935" s="2">
        <f>_xlfn.XLOOKUP($A1935,Results!$A$2:$A$2256,Results!M$2:M$2256,"")</f>
        <v>890677</v>
      </c>
      <c r="AS1935" s="2" t="str">
        <f>_xlfn.XLOOKUP($A1935,Results!$A$2:$A$2256,Results!N$2:N$2256,"")</f>
        <v>AFC 6109-22-00 3IN STL CONDUIT</v>
      </c>
      <c r="AT1935" s="2" t="str">
        <f>_xlfn.XLOOKUP($A1935,Results!$A$2:$A$2256,Results!O$2:O$2256,"")</f>
        <v>ATKORE</v>
      </c>
      <c r="AU1935" s="2">
        <f>_xlfn.XLOOKUP($A1935,Results!$A$2:$A$2256,Results!P$2:P$2256,"")</f>
        <v>0</v>
      </c>
      <c r="AV1935" s="2" t="str">
        <f>_xlfn.XLOOKUP($A1935,Results!$A$2:$A$2256,Results!Q$2:Q$2256,"")</f>
        <v>NO_VALID_MATCHES</v>
      </c>
      <c r="AW1935" s="2">
        <f>_xlfn.XLOOKUP($A1935,Results!$A$2:$A$2256,Results!R$2:R$2256,"")</f>
        <v>0.67615141595587203</v>
      </c>
      <c r="AX1935" s="2">
        <f>_xlfn.XLOOKUP($A1935,Results!$A$2:$A$2256,Results!S$2:S$2256,"")</f>
        <v>98</v>
      </c>
      <c r="AY1935" s="2">
        <f>_xlfn.XLOOKUP($A1935,Results!$A$2:$A$2256,Results!T$2:T$2256,"")</f>
        <v>88</v>
      </c>
      <c r="AZ1935" s="2">
        <f>_xlfn.XLOOKUP($A1935,Results!$A$2:$A$2256,Results!U$2:U$2256,"")</f>
        <v>83</v>
      </c>
      <c r="BA1935" s="2">
        <f>_xlfn.XLOOKUP($A1935,Results!$A$2:$A$2256,Results!V$2:V$2256,"")</f>
        <v>0</v>
      </c>
      <c r="BB1935" s="2">
        <f>_xlfn.XLOOKUP($A1935,Results!$A$2:$A$2256,Results!W$2:W$2256,"")</f>
        <v>0</v>
      </c>
      <c r="BC1935" s="2">
        <f>_xlfn.XLOOKUP($A1935,Results!$A$2:$A$2256,Results!X$2:X$2256,"")</f>
        <v>39131706</v>
      </c>
      <c r="BD1935" s="2">
        <f>_xlfn.XLOOKUP($A1935,Results!$A$2:$A$2256,Results!Y$2:Y$2256,"")</f>
        <v>78</v>
      </c>
      <c r="BE1935" s="2">
        <f>_xlfn.XLOOKUP($A1935,Results!$A$2:$A$2256,Results!Z$2:Z$2256,"")</f>
        <v>0</v>
      </c>
    </row>
    <row r="1936" spans="1:57" ht="38.25" customHeight="1" x14ac:dyDescent="0.3">
      <c r="A1936">
        <v>907613</v>
      </c>
      <c r="B1936">
        <v>281862</v>
      </c>
      <c r="C1936" t="s">
        <v>36</v>
      </c>
      <c r="D1936" t="s">
        <v>835</v>
      </c>
      <c r="E1936" s="2" t="str">
        <f>VLOOKUP(F1936,'RPA Vendor Data '!F$1:$G$2418,2)</f>
        <v>CAPE ELECTRICAL SUPPLY</v>
      </c>
      <c r="F1936" s="2">
        <v>10508</v>
      </c>
      <c r="G1936" s="2">
        <v>1</v>
      </c>
      <c r="H1936" t="s">
        <v>6009</v>
      </c>
      <c r="I1936">
        <v>25</v>
      </c>
      <c r="J1936" t="s">
        <v>58</v>
      </c>
      <c r="K1936" t="s">
        <v>58</v>
      </c>
      <c r="L1936">
        <v>232.38</v>
      </c>
      <c r="M1936" s="2" t="s">
        <v>507</v>
      </c>
      <c r="N1936" s="85" t="s">
        <v>36</v>
      </c>
      <c r="O1936" t="s">
        <v>6010</v>
      </c>
      <c r="P1936" t="s">
        <v>36</v>
      </c>
      <c r="Q1936" t="s">
        <v>36</v>
      </c>
      <c r="R1936">
        <v>58.1</v>
      </c>
      <c r="S1936" s="1">
        <v>45744.648066550923</v>
      </c>
      <c r="T1936" t="s">
        <v>42</v>
      </c>
      <c r="U1936" s="1">
        <v>45744.425000000003</v>
      </c>
      <c r="V1936" t="s">
        <v>43</v>
      </c>
      <c r="W1936" t="s">
        <v>36</v>
      </c>
      <c r="X1936">
        <v>0</v>
      </c>
      <c r="Y1936">
        <v>0</v>
      </c>
      <c r="Z1936" t="s">
        <v>36</v>
      </c>
      <c r="AA1936">
        <v>232.38</v>
      </c>
      <c r="AB1936" t="s">
        <v>36</v>
      </c>
      <c r="AC1936" t="s">
        <v>59</v>
      </c>
      <c r="AD1936" t="s">
        <v>59</v>
      </c>
      <c r="AE1936" t="s">
        <v>45</v>
      </c>
      <c r="AF1936" s="44">
        <v>39131706</v>
      </c>
      <c r="AG1936" s="102" t="s">
        <v>509</v>
      </c>
      <c r="AI1936" s="2" t="s">
        <v>48</v>
      </c>
      <c r="AJ1936" s="2" t="e">
        <f>VLOOKUP(A1936,'Classification Test Result'!$A$2:$D$2428,4,FALSE)</f>
        <v>#N/A</v>
      </c>
      <c r="AL1936" s="2">
        <f>_xlfn.XLOOKUP($A1936,Results!$A$2:$A$2256,Results!G$2:G$2256,"")</f>
        <v>0</v>
      </c>
      <c r="AM1936" s="2">
        <f>_xlfn.XLOOKUP($A1936,Results!$A$2:$A$2256,Results!H$2:H$2256,"")</f>
        <v>0</v>
      </c>
      <c r="AN1936" s="2">
        <f>_xlfn.XLOOKUP($A1936,Results!$A$2:$A$2256,Results!I$2:I$2256,"")</f>
        <v>0</v>
      </c>
      <c r="AO1936" s="2">
        <f>_xlfn.XLOOKUP($A1936,Results!$A$2:$A$2256,Results!J$2:J$2256,"")</f>
        <v>0</v>
      </c>
      <c r="AP1936" s="2">
        <f>_xlfn.XLOOKUP($A1936,Results!$A$2:$A$2256,Results!K$2:K$2256,"")</f>
        <v>0</v>
      </c>
      <c r="AQ1936" s="2">
        <f>_xlfn.XLOOKUP($A1936,Results!$A$2:$A$2256,Results!L$2:L$2256,"")</f>
        <v>0</v>
      </c>
      <c r="AR1936" s="2">
        <f>_xlfn.XLOOKUP($A1936,Results!$A$2:$A$2256,Results!M$2:M$2256,"")</f>
        <v>0</v>
      </c>
      <c r="AS1936" s="2">
        <f>_xlfn.XLOOKUP($A1936,Results!$A$2:$A$2256,Results!N$2:N$2256,"")</f>
        <v>0</v>
      </c>
      <c r="AT1936" s="2" t="str">
        <f>_xlfn.XLOOKUP($A1936,Results!$A$2:$A$2256,Results!O$2:O$2256,"")</f>
        <v>GENERIC CONDUIT/CONDUIT FITTINGS</v>
      </c>
      <c r="AU1936" s="2" t="str">
        <f>_xlfn.XLOOKUP($A1936,Results!$A$2:$A$2256,Results!P$2:P$2256,"")</f>
        <v>CONDUIT</v>
      </c>
      <c r="AV1936" s="2" t="str">
        <f>_xlfn.XLOOKUP($A1936,Results!$A$2:$A$2256,Results!Q$2:Q$2256,"")</f>
        <v>SINGLE_MATCH</v>
      </c>
      <c r="AW1936" s="2">
        <f>_xlfn.XLOOKUP($A1936,Results!$A$2:$A$2256,Results!R$2:R$2256,"")</f>
        <v>0</v>
      </c>
      <c r="AX1936" s="2">
        <f>_xlfn.XLOOKUP($A1936,Results!$A$2:$A$2256,Results!S$2:S$2256,"")</f>
        <v>0</v>
      </c>
      <c r="AY1936" s="2">
        <f>_xlfn.XLOOKUP($A1936,Results!$A$2:$A$2256,Results!T$2:T$2256,"")</f>
        <v>95</v>
      </c>
      <c r="AZ1936" s="2">
        <f>_xlfn.XLOOKUP($A1936,Results!$A$2:$A$2256,Results!U$2:U$2256,"")</f>
        <v>0</v>
      </c>
      <c r="BA1936" s="2" t="str">
        <f>_xlfn.XLOOKUP($A1936,Results!$A$2:$A$2256,Results!V$2:V$2256,"")</f>
        <v>ELECTRI FLEX</v>
      </c>
      <c r="BB1936" s="2">
        <f>_xlfn.XLOOKUP($A1936,Results!$A$2:$A$2256,Results!W$2:W$2256,"")</f>
        <v>79</v>
      </c>
      <c r="BC1936" s="2">
        <f>_xlfn.XLOOKUP($A1936,Results!$A$2:$A$2256,Results!X$2:X$2256,"")</f>
        <v>39131706</v>
      </c>
      <c r="BD1936" s="2">
        <f>_xlfn.XLOOKUP($A1936,Results!$A$2:$A$2256,Results!Y$2:Y$2256,"")</f>
        <v>79</v>
      </c>
      <c r="BE1936" s="2" t="b">
        <f>_xlfn.XLOOKUP($A1936,Results!$A$2:$A$2256,Results!Z$2:Z$2256,"")</f>
        <v>1</v>
      </c>
    </row>
    <row r="1937" spans="1:57" ht="38.25" customHeight="1" x14ac:dyDescent="0.3">
      <c r="A1937">
        <v>907614</v>
      </c>
      <c r="B1937">
        <v>281862</v>
      </c>
      <c r="C1937" t="s">
        <v>36</v>
      </c>
      <c r="D1937" t="s">
        <v>835</v>
      </c>
      <c r="E1937" s="2" t="str">
        <f>VLOOKUP(F1937,'RPA Vendor Data '!F$1:$G$2418,2)</f>
        <v>CAPE ELECTRICAL SUPPLY</v>
      </c>
      <c r="F1937" s="2">
        <v>10508</v>
      </c>
      <c r="G1937" s="2">
        <v>21</v>
      </c>
      <c r="H1937" t="s">
        <v>6011</v>
      </c>
      <c r="I1937">
        <v>25</v>
      </c>
      <c r="J1937" t="s">
        <v>58</v>
      </c>
      <c r="K1937" t="s">
        <v>58</v>
      </c>
      <c r="L1937">
        <v>518.226</v>
      </c>
      <c r="M1937" s="2" t="s">
        <v>507</v>
      </c>
      <c r="N1937" s="85" t="s">
        <v>36</v>
      </c>
      <c r="O1937" t="s">
        <v>6012</v>
      </c>
      <c r="P1937" t="s">
        <v>36</v>
      </c>
      <c r="Q1937" t="s">
        <v>36</v>
      </c>
      <c r="R1937">
        <v>129.56</v>
      </c>
      <c r="S1937" s="1">
        <v>45744.64817010417</v>
      </c>
      <c r="T1937" t="s">
        <v>42</v>
      </c>
      <c r="U1937" s="1">
        <v>45744.425000000003</v>
      </c>
      <c r="V1937" t="s">
        <v>43</v>
      </c>
      <c r="W1937" t="s">
        <v>36</v>
      </c>
      <c r="X1937">
        <v>0</v>
      </c>
      <c r="Y1937">
        <v>0</v>
      </c>
      <c r="Z1937" t="s">
        <v>36</v>
      </c>
      <c r="AA1937">
        <v>518.226</v>
      </c>
      <c r="AB1937" t="s">
        <v>36</v>
      </c>
      <c r="AC1937" t="s">
        <v>59</v>
      </c>
      <c r="AD1937" t="s">
        <v>59</v>
      </c>
      <c r="AE1937" t="s">
        <v>45</v>
      </c>
      <c r="AF1937" s="44">
        <v>39131706</v>
      </c>
      <c r="AG1937" s="102" t="s">
        <v>509</v>
      </c>
      <c r="AI1937" s="2" t="s">
        <v>48</v>
      </c>
      <c r="AJ1937" s="2" t="e">
        <f>VLOOKUP(A1937,'Classification Test Result'!$A$2:$D$2428,4,FALSE)</f>
        <v>#N/A</v>
      </c>
      <c r="AL1937" s="2">
        <f>_xlfn.XLOOKUP($A1937,Results!$A$2:$A$2256,Results!G$2:G$2256,"")</f>
        <v>759011</v>
      </c>
      <c r="AM1937" s="2">
        <f>_xlfn.XLOOKUP($A1937,Results!$A$2:$A$2256,Results!H$2:H$2256,"")</f>
        <v>61062400</v>
      </c>
      <c r="AN1937" s="2" t="str">
        <f>_xlfn.XLOOKUP($A1937,Results!$A$2:$A$2256,Results!I$2:I$2256,"")</f>
        <v>ATKORE</v>
      </c>
      <c r="AO1937" s="2" t="str">
        <f>_xlfn.XLOOKUP($A1937,Results!$A$2:$A$2256,Results!J$2:J$2256,"")</f>
        <v>077680119780</v>
      </c>
      <c r="AP1937" s="2">
        <f>_xlfn.XLOOKUP($A1937,Results!$A$2:$A$2256,Results!K$2:K$2256,"")</f>
        <v>39131706</v>
      </c>
      <c r="AQ1937" s="2">
        <f>_xlfn.XLOOKUP($A1937,Results!$A$2:$A$2256,Results!L$2:L$2256,"")</f>
        <v>0</v>
      </c>
      <c r="AR1937" s="2">
        <f>_xlfn.XLOOKUP($A1937,Results!$A$2:$A$2256,Results!M$2:M$2256,"")</f>
        <v>279855</v>
      </c>
      <c r="AS1937" s="2" t="str">
        <f>_xlfn.XLOOKUP($A1937,Results!$A$2:$A$2256,Results!N$2:N$2256,"")</f>
        <v>AFC 6106-24-00 1-1/2 STL CONDUIT</v>
      </c>
      <c r="AT1937" s="2" t="str">
        <f>_xlfn.XLOOKUP($A1937,Results!$A$2:$A$2256,Results!O$2:O$2256,"")</f>
        <v>ATKORE</v>
      </c>
      <c r="AU1937" s="2">
        <f>_xlfn.XLOOKUP($A1937,Results!$A$2:$A$2256,Results!P$2:P$2256,"")</f>
        <v>0</v>
      </c>
      <c r="AV1937" s="2" t="str">
        <f>_xlfn.XLOOKUP($A1937,Results!$A$2:$A$2256,Results!Q$2:Q$2256,"")</f>
        <v>NO_VALID_MATCHES</v>
      </c>
      <c r="AW1937" s="2" t="str">
        <f>_xlfn.XLOOKUP($A1937,Results!$A$2:$A$2256,Results!R$2:R$2256,"")</f>
        <v>0.6604964431754066</v>
      </c>
      <c r="AX1937" s="2">
        <f>_xlfn.XLOOKUP($A1937,Results!$A$2:$A$2256,Results!S$2:S$2256,"")</f>
        <v>79</v>
      </c>
      <c r="AY1937" s="2">
        <f>_xlfn.XLOOKUP($A1937,Results!$A$2:$A$2256,Results!T$2:T$2256,"")</f>
        <v>80</v>
      </c>
      <c r="AZ1937" s="2">
        <f>_xlfn.XLOOKUP($A1937,Results!$A$2:$A$2256,Results!U$2:U$2256,"")</f>
        <v>93</v>
      </c>
      <c r="BA1937" s="2" t="str">
        <f>_xlfn.XLOOKUP($A1937,Results!$A$2:$A$2256,Results!V$2:V$2256,"")</f>
        <v>ELECTRI FLEX</v>
      </c>
      <c r="BB1937" s="2">
        <f>_xlfn.XLOOKUP($A1937,Results!$A$2:$A$2256,Results!W$2:W$2256,"")</f>
        <v>80</v>
      </c>
      <c r="BC1937" s="2">
        <f>_xlfn.XLOOKUP($A1937,Results!$A$2:$A$2256,Results!X$2:X$2256,"")</f>
        <v>39131706</v>
      </c>
      <c r="BD1937" s="2">
        <f>_xlfn.XLOOKUP($A1937,Results!$A$2:$A$2256,Results!Y$2:Y$2256,"")</f>
        <v>80</v>
      </c>
      <c r="BE1937" s="2" t="b">
        <f>_xlfn.XLOOKUP($A1937,Results!$A$2:$A$2256,Results!Z$2:Z$2256,"")</f>
        <v>1</v>
      </c>
    </row>
    <row r="1938" spans="1:57" ht="38.25" customHeight="1" x14ac:dyDescent="0.3">
      <c r="A1938">
        <v>907615</v>
      </c>
      <c r="B1938">
        <v>281303</v>
      </c>
      <c r="C1938" t="s">
        <v>36</v>
      </c>
      <c r="D1938" t="s">
        <v>6013</v>
      </c>
      <c r="E1938" s="2" t="str">
        <f>VLOOKUP(F1938,'RPA Vendor Data '!F$1:$G$2418,2)</f>
        <v>CRAWFORD ELECTRIC SUPPLY</v>
      </c>
      <c r="F1938" s="2">
        <v>10895</v>
      </c>
      <c r="G1938" s="2">
        <v>1</v>
      </c>
      <c r="H1938" t="s">
        <v>6014</v>
      </c>
      <c r="I1938">
        <v>1</v>
      </c>
      <c r="J1938" t="s">
        <v>65</v>
      </c>
      <c r="K1938" t="s">
        <v>39</v>
      </c>
      <c r="L1938">
        <v>2695.37</v>
      </c>
      <c r="M1938" s="2" t="s">
        <v>73</v>
      </c>
      <c r="O1938" t="s">
        <v>36</v>
      </c>
      <c r="P1938" t="s">
        <v>36</v>
      </c>
      <c r="Q1938" t="s">
        <v>36</v>
      </c>
      <c r="R1938">
        <v>2695.37</v>
      </c>
      <c r="S1938" s="1">
        <v>45744.167210567131</v>
      </c>
      <c r="T1938" t="s">
        <v>42</v>
      </c>
      <c r="U1938" s="1">
        <v>45743.954861111109</v>
      </c>
      <c r="V1938" t="s">
        <v>43</v>
      </c>
      <c r="W1938" t="s">
        <v>36</v>
      </c>
      <c r="X1938">
        <v>0</v>
      </c>
      <c r="Y1938">
        <v>999</v>
      </c>
      <c r="Z1938" t="s">
        <v>36</v>
      </c>
      <c r="AA1938" t="s">
        <v>36</v>
      </c>
      <c r="AB1938" t="s">
        <v>36</v>
      </c>
      <c r="AC1938" t="s">
        <v>6015</v>
      </c>
      <c r="AD1938" t="s">
        <v>6015</v>
      </c>
      <c r="AE1938" t="s">
        <v>45</v>
      </c>
      <c r="AF1938" s="44" t="s">
        <v>46</v>
      </c>
      <c r="AG1938" s="9" t="s">
        <v>73</v>
      </c>
      <c r="AH1938" s="2" t="s">
        <v>74</v>
      </c>
      <c r="AI1938" s="2" t="s">
        <v>48</v>
      </c>
      <c r="AJ1938" s="2" t="e">
        <f>VLOOKUP(A1938,'Classification Test Result'!$A$2:$D$2428,4,FALSE)</f>
        <v>#N/A</v>
      </c>
      <c r="AL1938" s="2">
        <f>_xlfn.XLOOKUP($A1938,Results!$A$2:$A$2256,Results!G$2:G$2256,"")</f>
        <v>0</v>
      </c>
      <c r="AM1938" s="2">
        <f>_xlfn.XLOOKUP($A1938,Results!$A$2:$A$2256,Results!H$2:H$2256,"")</f>
        <v>0</v>
      </c>
      <c r="AN1938" s="2">
        <f>_xlfn.XLOOKUP($A1938,Results!$A$2:$A$2256,Results!I$2:I$2256,"")</f>
        <v>0</v>
      </c>
      <c r="AO1938" s="2">
        <f>_xlfn.XLOOKUP($A1938,Results!$A$2:$A$2256,Results!J$2:J$2256,"")</f>
        <v>0</v>
      </c>
      <c r="AP1938" s="2">
        <f>_xlfn.XLOOKUP($A1938,Results!$A$2:$A$2256,Results!K$2:K$2256,"")</f>
        <v>0</v>
      </c>
      <c r="AQ1938" s="2">
        <f>_xlfn.XLOOKUP($A1938,Results!$A$2:$A$2256,Results!L$2:L$2256,"")</f>
        <v>0</v>
      </c>
      <c r="AR1938" s="2">
        <f>_xlfn.XLOOKUP($A1938,Results!$A$2:$A$2256,Results!M$2:M$2256,"")</f>
        <v>0</v>
      </c>
      <c r="AS1938" s="2">
        <f>_xlfn.XLOOKUP($A1938,Results!$A$2:$A$2256,Results!N$2:N$2256,"")</f>
        <v>0</v>
      </c>
      <c r="AT1938" s="2" t="str">
        <f>_xlfn.XLOOKUP($A1938,Results!$A$2:$A$2256,Results!O$2:O$2256,"")</f>
        <v>CONNECTRAC</v>
      </c>
      <c r="AU1938" s="2" t="str">
        <f>_xlfn.XLOOKUP($A1938,Results!$A$2:$A$2256,Results!P$2:P$2256,"")</f>
        <v>CONNECTRAC</v>
      </c>
      <c r="AV1938" s="2" t="str">
        <f>_xlfn.XLOOKUP($A1938,Results!$A$2:$A$2256,Results!Q$2:Q$2256,"")</f>
        <v>MULTIPLE_MATCHES_ONE_VALID</v>
      </c>
      <c r="AW1938" s="2">
        <f>_xlfn.XLOOKUP($A1938,Results!$A$2:$A$2256,Results!R$2:R$2256,"")</f>
        <v>0</v>
      </c>
      <c r="AX1938" s="2">
        <f>_xlfn.XLOOKUP($A1938,Results!$A$2:$A$2256,Results!S$2:S$2256,"")</f>
        <v>0</v>
      </c>
      <c r="AY1938" s="2">
        <f>_xlfn.XLOOKUP($A1938,Results!$A$2:$A$2256,Results!T$2:T$2256,"")</f>
        <v>33</v>
      </c>
      <c r="AZ1938" s="2">
        <f>_xlfn.XLOOKUP($A1938,Results!$A$2:$A$2256,Results!U$2:U$2256,"")</f>
        <v>0</v>
      </c>
      <c r="BA1938" s="2">
        <f>_xlfn.XLOOKUP($A1938,Results!$A$2:$A$2256,Results!V$2:V$2256,"")</f>
        <v>0</v>
      </c>
      <c r="BB1938" s="2">
        <f>_xlfn.XLOOKUP($A1938,Results!$A$2:$A$2256,Results!W$2:W$2256,"")</f>
        <v>0</v>
      </c>
      <c r="BC1938" s="2">
        <f>_xlfn.XLOOKUP($A1938,Results!$A$2:$A$2256,Results!X$2:X$2256,"")</f>
        <v>0</v>
      </c>
      <c r="BD1938" s="2">
        <f>_xlfn.XLOOKUP($A1938,Results!$A$2:$A$2256,Results!Y$2:Y$2256,"")</f>
        <v>0</v>
      </c>
      <c r="BE1938" s="2">
        <f>_xlfn.XLOOKUP($A1938,Results!$A$2:$A$2256,Results!Z$2:Z$2256,"")</f>
        <v>0</v>
      </c>
    </row>
    <row r="1939" spans="1:57" ht="38.25" customHeight="1" x14ac:dyDescent="0.3">
      <c r="A1939">
        <v>907616</v>
      </c>
      <c r="B1939">
        <v>281579</v>
      </c>
      <c r="C1939" t="s">
        <v>36</v>
      </c>
      <c r="D1939" t="s">
        <v>2572</v>
      </c>
      <c r="E1939" s="2" t="str">
        <f>VLOOKUP(F1939,'RPA Vendor Data '!F$1:$G$2418,2)</f>
        <v>ACME CONSTRUCTION SUPPLY</v>
      </c>
      <c r="F1939" s="2">
        <v>10054</v>
      </c>
      <c r="G1939" s="2">
        <v>2</v>
      </c>
      <c r="H1939" t="s">
        <v>6016</v>
      </c>
      <c r="I1939">
        <v>100</v>
      </c>
      <c r="J1939" t="s">
        <v>58</v>
      </c>
      <c r="K1939" t="s">
        <v>58</v>
      </c>
      <c r="L1939">
        <v>6.49</v>
      </c>
      <c r="M1939" s="2" t="s">
        <v>6017</v>
      </c>
      <c r="N1939" s="85" t="s">
        <v>6018</v>
      </c>
      <c r="O1939" t="s">
        <v>36</v>
      </c>
      <c r="P1939" t="s">
        <v>36</v>
      </c>
      <c r="Q1939" t="s">
        <v>36</v>
      </c>
      <c r="R1939">
        <v>6.49</v>
      </c>
      <c r="S1939" s="1">
        <v>45744.459571145831</v>
      </c>
      <c r="T1939" t="s">
        <v>42</v>
      </c>
      <c r="U1939" s="1">
        <v>45744.24722222222</v>
      </c>
      <c r="V1939" t="s">
        <v>43</v>
      </c>
      <c r="W1939" t="s">
        <v>36</v>
      </c>
      <c r="X1939">
        <v>0</v>
      </c>
      <c r="Y1939">
        <v>201</v>
      </c>
      <c r="Z1939" t="s">
        <v>36</v>
      </c>
      <c r="AA1939" t="s">
        <v>36</v>
      </c>
      <c r="AB1939" t="s">
        <v>36</v>
      </c>
      <c r="AC1939" t="s">
        <v>3024</v>
      </c>
      <c r="AD1939" t="s">
        <v>3024</v>
      </c>
      <c r="AE1939" t="s">
        <v>45</v>
      </c>
      <c r="AF1939" s="44" t="s">
        <v>46</v>
      </c>
      <c r="AG1939" s="2" t="s">
        <v>372</v>
      </c>
      <c r="AI1939" s="2" t="s">
        <v>48</v>
      </c>
      <c r="AJ1939" s="2" t="e">
        <f>VLOOKUP(A1939,'Classification Test Result'!$A$2:$D$2428,4,FALSE)</f>
        <v>#N/A</v>
      </c>
      <c r="AK1939" s="2" t="s">
        <v>6019</v>
      </c>
      <c r="AL1939" s="2">
        <f>_xlfn.XLOOKUP($A1939,Results!$A$2:$A$2256,Results!G$2:G$2256,"")</f>
        <v>0</v>
      </c>
      <c r="AM1939" s="2">
        <f>_xlfn.XLOOKUP($A1939,Results!$A$2:$A$2256,Results!H$2:H$2256,"")</f>
        <v>0</v>
      </c>
      <c r="AN1939" s="2">
        <f>_xlfn.XLOOKUP($A1939,Results!$A$2:$A$2256,Results!I$2:I$2256,"")</f>
        <v>0</v>
      </c>
      <c r="AO1939" s="2">
        <f>_xlfn.XLOOKUP($A1939,Results!$A$2:$A$2256,Results!J$2:J$2256,"")</f>
        <v>0</v>
      </c>
      <c r="AP1939" s="2">
        <f>_xlfn.XLOOKUP($A1939,Results!$A$2:$A$2256,Results!K$2:K$2256,"")</f>
        <v>0</v>
      </c>
      <c r="AQ1939" s="2">
        <f>_xlfn.XLOOKUP($A1939,Results!$A$2:$A$2256,Results!L$2:L$2256,"")</f>
        <v>0</v>
      </c>
      <c r="AR1939" s="2">
        <f>_xlfn.XLOOKUP($A1939,Results!$A$2:$A$2256,Results!M$2:M$2256,"")</f>
        <v>0</v>
      </c>
      <c r="AS1939" s="2">
        <f>_xlfn.XLOOKUP($A1939,Results!$A$2:$A$2256,Results!N$2:N$2256,"")</f>
        <v>0</v>
      </c>
      <c r="AT1939" s="2" t="str">
        <f>_xlfn.XLOOKUP($A1939,Results!$A$2:$A$2256,Results!O$2:O$2256,"")</f>
        <v>BRIGHTON BEST</v>
      </c>
      <c r="AU1939" s="2" t="str">
        <f>_xlfn.XLOOKUP($A1939,Results!$A$2:$A$2256,Results!P$2:P$2256,"")</f>
        <v>BRIGHTON</v>
      </c>
      <c r="AV1939" s="2" t="str">
        <f>_xlfn.XLOOKUP($A1939,Results!$A$2:$A$2256,Results!Q$2:Q$2256,"")</f>
        <v>SINGLE_MATCH</v>
      </c>
      <c r="AW1939" s="2">
        <f>_xlfn.XLOOKUP($A1939,Results!$A$2:$A$2256,Results!R$2:R$2256,"")</f>
        <v>0</v>
      </c>
      <c r="AX1939" s="2">
        <f>_xlfn.XLOOKUP($A1939,Results!$A$2:$A$2256,Results!S$2:S$2256,"")</f>
        <v>0</v>
      </c>
      <c r="AY1939" s="2">
        <f>_xlfn.XLOOKUP($A1939,Results!$A$2:$A$2256,Results!T$2:T$2256,"")</f>
        <v>100</v>
      </c>
      <c r="AZ1939" s="2">
        <f>_xlfn.XLOOKUP($A1939,Results!$A$2:$A$2256,Results!U$2:U$2256,"")</f>
        <v>0</v>
      </c>
      <c r="BA1939" s="2">
        <f>_xlfn.XLOOKUP($A1939,Results!$A$2:$A$2256,Results!V$2:V$2256,"")</f>
        <v>0</v>
      </c>
      <c r="BB1939" s="2">
        <f>_xlfn.XLOOKUP($A1939,Results!$A$2:$A$2256,Results!W$2:W$2256,"")</f>
        <v>0</v>
      </c>
      <c r="BC1939" s="2">
        <f>_xlfn.XLOOKUP($A1939,Results!$A$2:$A$2256,Results!X$2:X$2256,"")</f>
        <v>0</v>
      </c>
      <c r="BD1939" s="2">
        <f>_xlfn.XLOOKUP($A1939,Results!$A$2:$A$2256,Results!Y$2:Y$2256,"")</f>
        <v>0</v>
      </c>
      <c r="BE1939" s="2">
        <f>_xlfn.XLOOKUP($A1939,Results!$A$2:$A$2256,Results!Z$2:Z$2256,"")</f>
        <v>0</v>
      </c>
    </row>
    <row r="1940" spans="1:57" ht="38.25" customHeight="1" x14ac:dyDescent="0.3">
      <c r="A1940">
        <v>907617</v>
      </c>
      <c r="B1940">
        <v>281919</v>
      </c>
      <c r="C1940" t="s">
        <v>36</v>
      </c>
      <c r="D1940" t="s">
        <v>590</v>
      </c>
      <c r="E1940" s="2" t="str">
        <f>VLOOKUP(F1940,'RPA Vendor Data '!F$1:$G$2418,2)</f>
        <v>ACME CONSTRUCTION SUPPLY</v>
      </c>
      <c r="F1940" s="2">
        <v>10054</v>
      </c>
      <c r="G1940" s="2">
        <v>8</v>
      </c>
      <c r="H1940" t="s">
        <v>6020</v>
      </c>
      <c r="I1940">
        <v>300</v>
      </c>
      <c r="J1940" t="s">
        <v>58</v>
      </c>
      <c r="K1940" t="s">
        <v>58</v>
      </c>
      <c r="L1940">
        <v>5.53</v>
      </c>
      <c r="M1940" s="2" t="s">
        <v>444</v>
      </c>
      <c r="N1940" s="85">
        <v>344004</v>
      </c>
      <c r="O1940" t="s">
        <v>36</v>
      </c>
      <c r="P1940" t="s">
        <v>36</v>
      </c>
      <c r="Q1940" t="s">
        <v>36</v>
      </c>
      <c r="R1940">
        <v>16.59</v>
      </c>
      <c r="S1940" s="1">
        <v>45744.771339583327</v>
      </c>
      <c r="T1940" t="s">
        <v>42</v>
      </c>
      <c r="U1940" s="1">
        <v>45744.556944444441</v>
      </c>
      <c r="V1940" t="s">
        <v>43</v>
      </c>
      <c r="W1940" t="s">
        <v>36</v>
      </c>
      <c r="X1940">
        <v>1</v>
      </c>
      <c r="Y1940">
        <v>201</v>
      </c>
      <c r="Z1940" t="s">
        <v>36</v>
      </c>
      <c r="AA1940" t="s">
        <v>36</v>
      </c>
      <c r="AB1940" t="s">
        <v>36</v>
      </c>
      <c r="AC1940" t="s">
        <v>3024</v>
      </c>
      <c r="AD1940" t="s">
        <v>3024</v>
      </c>
      <c r="AE1940" t="s">
        <v>45</v>
      </c>
      <c r="AG1940" s="18" t="s">
        <v>6021</v>
      </c>
      <c r="AH1940" s="18"/>
      <c r="AI1940" s="2" t="s">
        <v>48</v>
      </c>
      <c r="AJ1940" s="2" t="e">
        <f>VLOOKUP(A1940,'Classification Test Result'!$A$2:$D$2428,4,FALSE)</f>
        <v>#N/A</v>
      </c>
      <c r="AL1940" s="2">
        <f>_xlfn.XLOOKUP($A1940,Results!$A$2:$A$2256,Results!G$2:G$2256,"")</f>
        <v>0</v>
      </c>
      <c r="AM1940" s="2">
        <f>_xlfn.XLOOKUP($A1940,Results!$A$2:$A$2256,Results!H$2:H$2256,"")</f>
        <v>0</v>
      </c>
      <c r="AN1940" s="2">
        <f>_xlfn.XLOOKUP($A1940,Results!$A$2:$A$2256,Results!I$2:I$2256,"")</f>
        <v>0</v>
      </c>
      <c r="AO1940" s="2">
        <f>_xlfn.XLOOKUP($A1940,Results!$A$2:$A$2256,Results!J$2:J$2256,"")</f>
        <v>0</v>
      </c>
      <c r="AP1940" s="2">
        <f>_xlfn.XLOOKUP($A1940,Results!$A$2:$A$2256,Results!K$2:K$2256,"")</f>
        <v>0</v>
      </c>
      <c r="AQ1940" s="2">
        <f>_xlfn.XLOOKUP($A1940,Results!$A$2:$A$2256,Results!L$2:L$2256,"")</f>
        <v>0</v>
      </c>
      <c r="AR1940" s="2">
        <f>_xlfn.XLOOKUP($A1940,Results!$A$2:$A$2256,Results!M$2:M$2256,"")</f>
        <v>0</v>
      </c>
      <c r="AS1940" s="2">
        <f>_xlfn.XLOOKUP($A1940,Results!$A$2:$A$2256,Results!N$2:N$2256,"")</f>
        <v>0</v>
      </c>
      <c r="AT1940" s="2" t="str">
        <f>_xlfn.XLOOKUP($A1940,Results!$A$2:$A$2256,Results!O$2:O$2256,"")</f>
        <v>BRIGHTON BEST</v>
      </c>
      <c r="AU1940" s="2" t="str">
        <f>_xlfn.XLOOKUP($A1940,Results!$A$2:$A$2256,Results!P$2:P$2256,"")</f>
        <v>BRIGHTON</v>
      </c>
      <c r="AV1940" s="2" t="str">
        <f>_xlfn.XLOOKUP($A1940,Results!$A$2:$A$2256,Results!Q$2:Q$2256,"")</f>
        <v>SINGLE_MATCH</v>
      </c>
      <c r="AW1940" s="2">
        <f>_xlfn.XLOOKUP($A1940,Results!$A$2:$A$2256,Results!R$2:R$2256,"")</f>
        <v>0</v>
      </c>
      <c r="AX1940" s="2">
        <f>_xlfn.XLOOKUP($A1940,Results!$A$2:$A$2256,Results!S$2:S$2256,"")</f>
        <v>0</v>
      </c>
      <c r="AY1940" s="2">
        <f>_xlfn.XLOOKUP($A1940,Results!$A$2:$A$2256,Results!T$2:T$2256,"")</f>
        <v>100</v>
      </c>
      <c r="AZ1940" s="2">
        <f>_xlfn.XLOOKUP($A1940,Results!$A$2:$A$2256,Results!U$2:U$2256,"")</f>
        <v>0</v>
      </c>
      <c r="BA1940" s="2">
        <f>_xlfn.XLOOKUP($A1940,Results!$A$2:$A$2256,Results!V$2:V$2256,"")</f>
        <v>0</v>
      </c>
      <c r="BB1940" s="2">
        <f>_xlfn.XLOOKUP($A1940,Results!$A$2:$A$2256,Results!W$2:W$2256,"")</f>
        <v>0</v>
      </c>
      <c r="BC1940" s="2">
        <f>_xlfn.XLOOKUP($A1940,Results!$A$2:$A$2256,Results!X$2:X$2256,"")</f>
        <v>31161807</v>
      </c>
      <c r="BD1940" s="2">
        <f>_xlfn.XLOOKUP($A1940,Results!$A$2:$A$2256,Results!Y$2:Y$2256,"")</f>
        <v>60</v>
      </c>
      <c r="BE1940" s="2">
        <f>_xlfn.XLOOKUP($A1940,Results!$A$2:$A$2256,Results!Z$2:Z$2256,"")</f>
        <v>0</v>
      </c>
    </row>
    <row r="1941" spans="1:57" ht="38.25" customHeight="1" x14ac:dyDescent="0.3">
      <c r="A1941">
        <v>907618</v>
      </c>
      <c r="B1941">
        <v>281751</v>
      </c>
      <c r="C1941" t="s">
        <v>36</v>
      </c>
      <c r="D1941">
        <v>236302</v>
      </c>
      <c r="E1941" s="2" t="str">
        <f>VLOOKUP(F1941,'RPA Vendor Data '!F$1:$G$2418,2)</f>
        <v>ATLANTIC HARDWARE SUPPLY</v>
      </c>
      <c r="F1941" s="2">
        <v>10280</v>
      </c>
      <c r="G1941" s="2">
        <v>1</v>
      </c>
      <c r="H1941" t="s">
        <v>6022</v>
      </c>
      <c r="I1941">
        <v>4</v>
      </c>
      <c r="J1941" t="s">
        <v>73</v>
      </c>
      <c r="K1941" t="s">
        <v>39</v>
      </c>
      <c r="L1941">
        <v>39.950000000000003</v>
      </c>
      <c r="M1941" s="2" t="s">
        <v>1128</v>
      </c>
      <c r="N1941" s="85" t="s">
        <v>36</v>
      </c>
      <c r="O1941" t="s">
        <v>6023</v>
      </c>
      <c r="P1941" t="s">
        <v>36</v>
      </c>
      <c r="Q1941" t="s">
        <v>36</v>
      </c>
      <c r="R1941">
        <v>159.80000000000001</v>
      </c>
      <c r="S1941" s="1">
        <v>45744.542592210651</v>
      </c>
      <c r="T1941" t="s">
        <v>42</v>
      </c>
      <c r="U1941" s="1">
        <v>45744.323611111111</v>
      </c>
      <c r="V1941" t="s">
        <v>43</v>
      </c>
      <c r="W1941" t="s">
        <v>36</v>
      </c>
      <c r="X1941">
        <v>1</v>
      </c>
      <c r="Y1941" t="s">
        <v>525</v>
      </c>
      <c r="Z1941" t="s">
        <v>36</v>
      </c>
      <c r="AA1941">
        <v>39.950000000000003</v>
      </c>
      <c r="AB1941" t="s">
        <v>36</v>
      </c>
      <c r="AC1941" t="s">
        <v>49</v>
      </c>
      <c r="AD1941" t="s">
        <v>49</v>
      </c>
      <c r="AE1941" t="s">
        <v>45</v>
      </c>
      <c r="AF1941" s="44">
        <v>42172001</v>
      </c>
      <c r="AG1941" s="18" t="s">
        <v>6024</v>
      </c>
      <c r="AI1941" s="2" t="s">
        <v>48</v>
      </c>
      <c r="AJ1941" s="2" t="e">
        <f>VLOOKUP(A1941,'Classification Test Result'!$A$2:$D$2428,4,FALSE)</f>
        <v>#N/A</v>
      </c>
      <c r="AK1941" s="2" t="s">
        <v>6025</v>
      </c>
      <c r="AL1941" s="2">
        <f>_xlfn.XLOOKUP($A1941,Results!$A$2:$A$2256,Results!G$2:G$2256,"")</f>
        <v>0</v>
      </c>
      <c r="AM1941" s="2">
        <f>_xlfn.XLOOKUP($A1941,Results!$A$2:$A$2256,Results!H$2:H$2256,"")</f>
        <v>0</v>
      </c>
      <c r="AN1941" s="2">
        <f>_xlfn.XLOOKUP($A1941,Results!$A$2:$A$2256,Results!I$2:I$2256,"")</f>
        <v>0</v>
      </c>
      <c r="AO1941" s="2">
        <f>_xlfn.XLOOKUP($A1941,Results!$A$2:$A$2256,Results!J$2:J$2256,"")</f>
        <v>0</v>
      </c>
      <c r="AP1941" s="2">
        <f>_xlfn.XLOOKUP($A1941,Results!$A$2:$A$2256,Results!K$2:K$2256,"")</f>
        <v>0</v>
      </c>
      <c r="AQ1941" s="2">
        <f>_xlfn.XLOOKUP($A1941,Results!$A$2:$A$2256,Results!L$2:L$2256,"")</f>
        <v>0</v>
      </c>
      <c r="AR1941" s="2">
        <f>_xlfn.XLOOKUP($A1941,Results!$A$2:$A$2256,Results!M$2:M$2256,"")</f>
        <v>0</v>
      </c>
      <c r="AS1941" s="2">
        <f>_xlfn.XLOOKUP($A1941,Results!$A$2:$A$2256,Results!N$2:N$2256,"")</f>
        <v>0</v>
      </c>
      <c r="AT1941" s="2" t="str">
        <f>_xlfn.XLOOKUP($A1941,Results!$A$2:$A$2256,Results!O$2:O$2256,"")</f>
        <v>MISC CHG</v>
      </c>
      <c r="AU1941" s="2" t="str">
        <f>_xlfn.XLOOKUP($A1941,Results!$A$2:$A$2256,Results!P$2:P$2256,"")</f>
        <v>MISC</v>
      </c>
      <c r="AV1941" s="2" t="str">
        <f>_xlfn.XLOOKUP($A1941,Results!$A$2:$A$2256,Results!Q$2:Q$2256,"")</f>
        <v>SINGLE_MATCH</v>
      </c>
      <c r="AW1941" s="2">
        <f>_xlfn.XLOOKUP($A1941,Results!$A$2:$A$2256,Results!R$2:R$2256,"")</f>
        <v>0</v>
      </c>
      <c r="AX1941" s="2">
        <f>_xlfn.XLOOKUP($A1941,Results!$A$2:$A$2256,Results!S$2:S$2256,"")</f>
        <v>0</v>
      </c>
      <c r="AY1941" s="2">
        <f>_xlfn.XLOOKUP($A1941,Results!$A$2:$A$2256,Results!T$2:T$2256,"")</f>
        <v>75</v>
      </c>
      <c r="AZ1941" s="2">
        <f>_xlfn.XLOOKUP($A1941,Results!$A$2:$A$2256,Results!U$2:U$2256,"")</f>
        <v>0</v>
      </c>
      <c r="BA1941" s="2">
        <f>_xlfn.XLOOKUP($A1941,Results!$A$2:$A$2256,Results!V$2:V$2256,"")</f>
        <v>0</v>
      </c>
      <c r="BB1941" s="2">
        <f>_xlfn.XLOOKUP($A1941,Results!$A$2:$A$2256,Results!W$2:W$2256,"")</f>
        <v>0</v>
      </c>
      <c r="BC1941" s="2">
        <f>_xlfn.XLOOKUP($A1941,Results!$A$2:$A$2256,Results!X$2:X$2256,"")</f>
        <v>42172001</v>
      </c>
      <c r="BD1941" s="2">
        <f>_xlfn.XLOOKUP($A1941,Results!$A$2:$A$2256,Results!Y$2:Y$2256,"")</f>
        <v>76</v>
      </c>
      <c r="BE1941" s="2">
        <f>_xlfn.XLOOKUP($A1941,Results!$A$2:$A$2256,Results!Z$2:Z$2256,"")</f>
        <v>0</v>
      </c>
    </row>
    <row r="1942" spans="1:57" ht="38.25" customHeight="1" x14ac:dyDescent="0.3">
      <c r="A1942">
        <v>907619</v>
      </c>
      <c r="B1942">
        <v>281633</v>
      </c>
      <c r="C1942" t="s">
        <v>36</v>
      </c>
      <c r="D1942">
        <v>41106846</v>
      </c>
      <c r="F1942" s="2">
        <v>10111</v>
      </c>
      <c r="G1942" s="2">
        <v>4</v>
      </c>
      <c r="H1942" s="2" t="s">
        <v>6026</v>
      </c>
      <c r="I1942">
        <v>280</v>
      </c>
      <c r="J1942" t="s">
        <v>65</v>
      </c>
      <c r="K1942" t="s">
        <v>39</v>
      </c>
      <c r="L1942">
        <v>7.98</v>
      </c>
      <c r="M1942" s="2" t="s">
        <v>36</v>
      </c>
      <c r="N1942" s="9" t="s">
        <v>36</v>
      </c>
      <c r="O1942" t="s">
        <v>36</v>
      </c>
      <c r="P1942" t="s">
        <v>36</v>
      </c>
      <c r="Q1942" t="s">
        <v>36</v>
      </c>
      <c r="R1942">
        <v>7.98</v>
      </c>
      <c r="S1942" s="1">
        <v>45744.502074108786</v>
      </c>
      <c r="T1942" t="s">
        <v>42</v>
      </c>
      <c r="U1942" s="1">
        <v>45744.274305555547</v>
      </c>
      <c r="V1942" t="s">
        <v>43</v>
      </c>
      <c r="W1942" t="s">
        <v>36</v>
      </c>
      <c r="X1942">
        <v>0</v>
      </c>
      <c r="Y1942">
        <v>999</v>
      </c>
      <c r="Z1942" t="s">
        <v>36</v>
      </c>
      <c r="AA1942" t="s">
        <v>36</v>
      </c>
      <c r="AB1942" t="s">
        <v>36</v>
      </c>
      <c r="AC1942" t="s">
        <v>49</v>
      </c>
      <c r="AD1942" t="s">
        <v>49</v>
      </c>
      <c r="AE1942" t="s">
        <v>45</v>
      </c>
      <c r="AF1942" s="2"/>
      <c r="AI1942" s="2" t="s">
        <v>92</v>
      </c>
      <c r="AJ1942" s="2" t="e">
        <f>VLOOKUP(A1942,'Classification Test Result'!$A$2:$D$2428,4,FALSE)</f>
        <v>#N/A</v>
      </c>
      <c r="AL1942" s="2">
        <f>_xlfn.XLOOKUP($A1942,Results!$A$2:$A$2256,Results!G$2:G$2256,"")</f>
        <v>0</v>
      </c>
      <c r="AM1942" s="2">
        <f>_xlfn.XLOOKUP($A1942,Results!$A$2:$A$2256,Results!H$2:H$2256,"")</f>
        <v>0</v>
      </c>
      <c r="AN1942" s="2">
        <f>_xlfn.XLOOKUP($A1942,Results!$A$2:$A$2256,Results!I$2:I$2256,"")</f>
        <v>0</v>
      </c>
      <c r="AO1942" s="2">
        <f>_xlfn.XLOOKUP($A1942,Results!$A$2:$A$2256,Results!J$2:J$2256,"")</f>
        <v>0</v>
      </c>
      <c r="AP1942" s="2">
        <f>_xlfn.XLOOKUP($A1942,Results!$A$2:$A$2256,Results!K$2:K$2256,"")</f>
        <v>0</v>
      </c>
      <c r="AQ1942" s="2">
        <f>_xlfn.XLOOKUP($A1942,Results!$A$2:$A$2256,Results!L$2:L$2256,"")</f>
        <v>0</v>
      </c>
      <c r="AR1942" s="2">
        <f>_xlfn.XLOOKUP($A1942,Results!$A$2:$A$2256,Results!M$2:M$2256,"")</f>
        <v>0</v>
      </c>
      <c r="AS1942" s="2">
        <f>_xlfn.XLOOKUP($A1942,Results!$A$2:$A$2256,Results!N$2:N$2256,"")</f>
        <v>0</v>
      </c>
      <c r="AT1942" s="2">
        <f>_xlfn.XLOOKUP($A1942,Results!$A$2:$A$2256,Results!O$2:O$2256,"")</f>
        <v>0</v>
      </c>
      <c r="AU1942" s="2">
        <f>_xlfn.XLOOKUP($A1942,Results!$A$2:$A$2256,Results!P$2:P$2256,"")</f>
        <v>0</v>
      </c>
      <c r="AV1942" s="2">
        <f>_xlfn.XLOOKUP($A1942,Results!$A$2:$A$2256,Results!Q$2:Q$2256,"")</f>
        <v>0</v>
      </c>
      <c r="AW1942" s="2">
        <f>_xlfn.XLOOKUP($A1942,Results!$A$2:$A$2256,Results!R$2:R$2256,"")</f>
        <v>0</v>
      </c>
      <c r="AX1942" s="2">
        <f>_xlfn.XLOOKUP($A1942,Results!$A$2:$A$2256,Results!S$2:S$2256,"")</f>
        <v>0</v>
      </c>
      <c r="AY1942" s="2">
        <f>_xlfn.XLOOKUP($A1942,Results!$A$2:$A$2256,Results!T$2:T$2256,"")</f>
        <v>0</v>
      </c>
      <c r="AZ1942" s="2">
        <f>_xlfn.XLOOKUP($A1942,Results!$A$2:$A$2256,Results!U$2:U$2256,"")</f>
        <v>0</v>
      </c>
      <c r="BA1942" s="2">
        <f>_xlfn.XLOOKUP($A1942,Results!$A$2:$A$2256,Results!V$2:V$2256,"")</f>
        <v>0</v>
      </c>
      <c r="BB1942" s="2">
        <f>_xlfn.XLOOKUP($A1942,Results!$A$2:$A$2256,Results!W$2:W$2256,"")</f>
        <v>0</v>
      </c>
      <c r="BC1942" s="2">
        <f>_xlfn.XLOOKUP($A1942,Results!$A$2:$A$2256,Results!X$2:X$2256,"")</f>
        <v>0</v>
      </c>
      <c r="BD1942" s="2">
        <f>_xlfn.XLOOKUP($A1942,Results!$A$2:$A$2256,Results!Y$2:Y$2256,"")</f>
        <v>0</v>
      </c>
      <c r="BE1942" s="2">
        <f>_xlfn.XLOOKUP($A1942,Results!$A$2:$A$2256,Results!Z$2:Z$2256,"")</f>
        <v>0</v>
      </c>
    </row>
    <row r="1943" spans="1:57" ht="38.25" customHeight="1" x14ac:dyDescent="0.3">
      <c r="A1943">
        <v>907620</v>
      </c>
      <c r="B1943">
        <v>281661</v>
      </c>
      <c r="C1943" t="s">
        <v>36</v>
      </c>
      <c r="D1943" t="s">
        <v>6027</v>
      </c>
      <c r="E1943" s="2" t="str">
        <f>VLOOKUP(F1943,'RPA Vendor Data '!F$1:$G$2418,2)</f>
        <v>VIKING ELECTRIC</v>
      </c>
      <c r="F1943" s="2">
        <v>13536</v>
      </c>
      <c r="G1943" s="2">
        <v>1</v>
      </c>
      <c r="H1943" s="2" t="s">
        <v>6028</v>
      </c>
      <c r="I1943">
        <v>2</v>
      </c>
      <c r="J1943" t="s">
        <v>65</v>
      </c>
      <c r="K1943" t="s">
        <v>39</v>
      </c>
      <c r="L1943">
        <v>665.42</v>
      </c>
      <c r="M1943" s="2" t="s">
        <v>3059</v>
      </c>
      <c r="N1943" s="85">
        <v>4437</v>
      </c>
      <c r="O1943" t="s">
        <v>36</v>
      </c>
      <c r="P1943" t="s">
        <v>6029</v>
      </c>
      <c r="Q1943" t="s">
        <v>36</v>
      </c>
      <c r="R1943">
        <v>1330.84</v>
      </c>
      <c r="S1943" s="1">
        <v>45744.501393946761</v>
      </c>
      <c r="T1943" t="s">
        <v>42</v>
      </c>
      <c r="U1943" s="1">
        <v>45744.280555555553</v>
      </c>
      <c r="V1943" t="s">
        <v>43</v>
      </c>
      <c r="W1943" t="s">
        <v>36</v>
      </c>
      <c r="X1943">
        <v>0</v>
      </c>
      <c r="Y1943">
        <v>201</v>
      </c>
      <c r="Z1943" t="s">
        <v>36</v>
      </c>
      <c r="AA1943" t="s">
        <v>36</v>
      </c>
      <c r="AB1943" t="s">
        <v>36</v>
      </c>
      <c r="AC1943" t="s">
        <v>3082</v>
      </c>
      <c r="AD1943" t="s">
        <v>3082</v>
      </c>
      <c r="AE1943" t="s">
        <v>45</v>
      </c>
      <c r="AF1943" s="44" t="s">
        <v>46</v>
      </c>
      <c r="AG1943" s="18" t="s">
        <v>6030</v>
      </c>
      <c r="AH1943" s="18"/>
      <c r="AI1943" s="2" t="s">
        <v>48</v>
      </c>
      <c r="AJ1943" s="2" t="e">
        <f>VLOOKUP(A1943,'Classification Test Result'!$A$2:$D$2428,4,FALSE)</f>
        <v>#N/A</v>
      </c>
      <c r="AL1943" s="2">
        <f>_xlfn.XLOOKUP($A1943,Results!$A$2:$A$2256,Results!G$2:G$2256,"")</f>
        <v>0</v>
      </c>
      <c r="AM1943" s="2">
        <f>_xlfn.XLOOKUP($A1943,Results!$A$2:$A$2256,Results!H$2:H$2256,"")</f>
        <v>0</v>
      </c>
      <c r="AN1943" s="2">
        <f>_xlfn.XLOOKUP($A1943,Results!$A$2:$A$2256,Results!I$2:I$2256,"")</f>
        <v>0</v>
      </c>
      <c r="AO1943" s="2">
        <f>_xlfn.XLOOKUP($A1943,Results!$A$2:$A$2256,Results!J$2:J$2256,"")</f>
        <v>0</v>
      </c>
      <c r="AP1943" s="2">
        <f>_xlfn.XLOOKUP($A1943,Results!$A$2:$A$2256,Results!K$2:K$2256,"")</f>
        <v>0</v>
      </c>
      <c r="AQ1943" s="2">
        <f>_xlfn.XLOOKUP($A1943,Results!$A$2:$A$2256,Results!L$2:L$2256,"")</f>
        <v>0</v>
      </c>
      <c r="AR1943" s="2">
        <f>_xlfn.XLOOKUP($A1943,Results!$A$2:$A$2256,Results!M$2:M$2256,"")</f>
        <v>0</v>
      </c>
      <c r="AS1943" s="2">
        <f>_xlfn.XLOOKUP($A1943,Results!$A$2:$A$2256,Results!N$2:N$2256,"")</f>
        <v>0</v>
      </c>
      <c r="AT1943" s="2" t="str">
        <f>_xlfn.XLOOKUP($A1943,Results!$A$2:$A$2256,Results!O$2:O$2256,"")</f>
        <v>GREENLEE TEXTRON</v>
      </c>
      <c r="AU1943" s="2" t="str">
        <f>_xlfn.XLOOKUP($A1943,Results!$A$2:$A$2256,Results!P$2:P$2256,"")</f>
        <v>GRN</v>
      </c>
      <c r="AV1943" s="2" t="str">
        <f>_xlfn.XLOOKUP($A1943,Results!$A$2:$A$2256,Results!Q$2:Q$2256,"")</f>
        <v>SINGLE_MATCH</v>
      </c>
      <c r="AW1943" s="2">
        <f>_xlfn.XLOOKUP($A1943,Results!$A$2:$A$2256,Results!R$2:R$2256,"")</f>
        <v>0</v>
      </c>
      <c r="AX1943" s="2">
        <f>_xlfn.XLOOKUP($A1943,Results!$A$2:$A$2256,Results!S$2:S$2256,"")</f>
        <v>0</v>
      </c>
      <c r="AY1943" s="2">
        <f>_xlfn.XLOOKUP($A1943,Results!$A$2:$A$2256,Results!T$2:T$2256,"")</f>
        <v>60</v>
      </c>
      <c r="AZ1943" s="2">
        <f>_xlfn.XLOOKUP($A1943,Results!$A$2:$A$2256,Results!U$2:U$2256,"")</f>
        <v>0</v>
      </c>
      <c r="BA1943" s="2" t="str">
        <f>_xlfn.XLOOKUP($A1943,Results!$A$2:$A$2256,Results!V$2:V$2256,"")</f>
        <v>GREENLEE</v>
      </c>
      <c r="BB1943" s="2">
        <f>_xlfn.XLOOKUP($A1943,Results!$A$2:$A$2256,Results!W$2:W$2256,"")</f>
        <v>81</v>
      </c>
      <c r="BC1943" s="2">
        <f>_xlfn.XLOOKUP($A1943,Results!$A$2:$A$2256,Results!X$2:X$2256,"")</f>
        <v>0</v>
      </c>
      <c r="BD1943" s="2">
        <f>_xlfn.XLOOKUP($A1943,Results!$A$2:$A$2256,Results!Y$2:Y$2256,"")</f>
        <v>0</v>
      </c>
      <c r="BE1943" s="2" t="b">
        <f>_xlfn.XLOOKUP($A1943,Results!$A$2:$A$2256,Results!Z$2:Z$2256,"")</f>
        <v>1</v>
      </c>
    </row>
    <row r="1944" spans="1:57" ht="38.25" customHeight="1" x14ac:dyDescent="0.3">
      <c r="A1944">
        <v>907621</v>
      </c>
      <c r="B1944">
        <v>281656</v>
      </c>
      <c r="C1944" t="s">
        <v>36</v>
      </c>
      <c r="D1944">
        <v>5847730</v>
      </c>
      <c r="E1944" s="2" t="str">
        <f>VLOOKUP(F1944,'RPA Vendor Data '!F$1:$G$2418,2)</f>
        <v>BELL ELECTRICAL SUPPLY</v>
      </c>
      <c r="F1944" s="2">
        <v>16595</v>
      </c>
      <c r="G1944" s="2">
        <v>8</v>
      </c>
      <c r="H1944" s="2" t="s">
        <v>6031</v>
      </c>
      <c r="I1944">
        <v>1</v>
      </c>
      <c r="J1944" t="s">
        <v>65</v>
      </c>
      <c r="K1944" t="s">
        <v>39</v>
      </c>
      <c r="L1944">
        <v>4.68</v>
      </c>
      <c r="M1944" s="2" t="s">
        <v>4717</v>
      </c>
      <c r="N1944" s="85" t="s">
        <v>6032</v>
      </c>
      <c r="O1944" t="s">
        <v>36</v>
      </c>
      <c r="P1944" t="s">
        <v>36</v>
      </c>
      <c r="Q1944" t="s">
        <v>36</v>
      </c>
      <c r="R1944">
        <v>4.68</v>
      </c>
      <c r="S1944" s="1">
        <v>45744.501527777778</v>
      </c>
      <c r="T1944" t="s">
        <v>42</v>
      </c>
      <c r="U1944" s="1">
        <v>45744.279861111107</v>
      </c>
      <c r="V1944" t="s">
        <v>43</v>
      </c>
      <c r="W1944" t="s">
        <v>36</v>
      </c>
      <c r="X1944">
        <v>0</v>
      </c>
      <c r="Y1944">
        <v>999</v>
      </c>
      <c r="Z1944" t="s">
        <v>36</v>
      </c>
      <c r="AA1944" t="s">
        <v>36</v>
      </c>
      <c r="AB1944" t="s">
        <v>36</v>
      </c>
      <c r="AC1944" t="s">
        <v>2736</v>
      </c>
      <c r="AD1944" t="s">
        <v>2736</v>
      </c>
      <c r="AE1944" t="s">
        <v>45</v>
      </c>
      <c r="AG1944" s="18" t="s">
        <v>6033</v>
      </c>
      <c r="AH1944" s="18"/>
      <c r="AI1944" s="2" t="s">
        <v>48</v>
      </c>
      <c r="AJ1944" s="2" t="e">
        <f>VLOOKUP(A1944,'Classification Test Result'!$A$2:$D$2428,4,FALSE)</f>
        <v>#N/A</v>
      </c>
      <c r="AL1944" s="2">
        <f>_xlfn.XLOOKUP($A1944,Results!$A$2:$A$2256,Results!G$2:G$2256,"")</f>
        <v>337405</v>
      </c>
      <c r="AM1944" s="2" t="str">
        <f>_xlfn.XLOOKUP($A1944,Results!$A$2:$A$2256,Results!H$2:H$2256,"")</f>
        <v>K2A25U</v>
      </c>
      <c r="AN1944" s="2" t="str">
        <f>_xlfn.XLOOKUP($A1944,Results!$A$2:$A$2256,Results!I$2:I$2256,"")</f>
        <v>BURNDY</v>
      </c>
      <c r="AO1944" s="2">
        <f>_xlfn.XLOOKUP($A1944,Results!$A$2:$A$2256,Results!J$2:J$2256,"")</f>
        <v>781810600047</v>
      </c>
      <c r="AP1944" s="2">
        <f>_xlfn.XLOOKUP($A1944,Results!$A$2:$A$2256,Results!K$2:K$2256,"")</f>
        <v>39121405</v>
      </c>
      <c r="AQ1944" s="2" t="str">
        <f>_xlfn.XLOOKUP($A1944,Results!$A$2:$A$2256,Results!L$2:L$2256,"")</f>
        <v>AK10465062</v>
      </c>
      <c r="AR1944" s="2">
        <f>_xlfn.XLOOKUP($A1944,Results!$A$2:$A$2256,Results!M$2:M$2256,"")</f>
        <v>601812</v>
      </c>
      <c r="AS1944" s="2" t="str">
        <f>_xlfn.XLOOKUP($A1944,Results!$A$2:$A$2256,Results!N$2:N$2256,"")</f>
        <v>BUR K2A25U 110 ALCU 2H TERM LUG</v>
      </c>
      <c r="AT1944" s="2" t="str">
        <f>_xlfn.XLOOKUP($A1944,Results!$A$2:$A$2256,Results!O$2:O$2256,"")</f>
        <v>BURNDY</v>
      </c>
      <c r="AU1944" s="2" t="str">
        <f>_xlfn.XLOOKUP($A1944,Results!$A$2:$A$2256,Results!P$2:P$2256,"")</f>
        <v>BUR</v>
      </c>
      <c r="AV1944" s="2" t="str">
        <f>_xlfn.XLOOKUP($A1944,Results!$A$2:$A$2256,Results!Q$2:Q$2256,"")</f>
        <v>SINGLE_MATCH</v>
      </c>
      <c r="AW1944" s="2" t="str">
        <f>_xlfn.XLOOKUP($A1944,Results!$A$2:$A$2256,Results!R$2:R$2256,"")</f>
        <v>0.8811075809902391</v>
      </c>
      <c r="AX1944" s="2">
        <f>_xlfn.XLOOKUP($A1944,Results!$A$2:$A$2256,Results!S$2:S$2256,"")</f>
        <v>100</v>
      </c>
      <c r="AY1944" s="2">
        <f>_xlfn.XLOOKUP($A1944,Results!$A$2:$A$2256,Results!T$2:T$2256,"")</f>
        <v>100</v>
      </c>
      <c r="AZ1944" s="2">
        <f>_xlfn.XLOOKUP($A1944,Results!$A$2:$A$2256,Results!U$2:U$2256,"")</f>
        <v>100</v>
      </c>
      <c r="BA1944" s="2" t="str">
        <f>_xlfn.XLOOKUP($A1944,Results!$A$2:$A$2256,Results!V$2:V$2256,"")</f>
        <v>BURNDY</v>
      </c>
      <c r="BB1944" s="2">
        <f>_xlfn.XLOOKUP($A1944,Results!$A$2:$A$2256,Results!W$2:W$2256,"")</f>
        <v>89</v>
      </c>
      <c r="BC1944" s="2">
        <f>_xlfn.XLOOKUP($A1944,Results!$A$2:$A$2256,Results!X$2:X$2256,"")</f>
        <v>39121405</v>
      </c>
      <c r="BD1944" s="2">
        <f>_xlfn.XLOOKUP($A1944,Results!$A$2:$A$2256,Results!Y$2:Y$2256,"")</f>
        <v>89</v>
      </c>
      <c r="BE1944" s="2" t="b">
        <f>_xlfn.XLOOKUP($A1944,Results!$A$2:$A$2256,Results!Z$2:Z$2256,"")</f>
        <v>1</v>
      </c>
    </row>
    <row r="1945" spans="1:57" ht="38.25" customHeight="1" x14ac:dyDescent="0.3">
      <c r="A1945">
        <v>907622</v>
      </c>
      <c r="B1945">
        <v>281656</v>
      </c>
      <c r="C1945" t="s">
        <v>36</v>
      </c>
      <c r="D1945">
        <v>5847730</v>
      </c>
      <c r="E1945" s="2" t="str">
        <f>VLOOKUP(F1945,'RPA Vendor Data '!F$1:$G$2418,2)</f>
        <v>BELL ELECTRICAL SUPPLY</v>
      </c>
      <c r="F1945" s="2">
        <v>16595</v>
      </c>
      <c r="G1945" s="2">
        <v>7</v>
      </c>
      <c r="H1945" t="s">
        <v>6035</v>
      </c>
      <c r="I1945">
        <v>10</v>
      </c>
      <c r="J1945" t="s">
        <v>65</v>
      </c>
      <c r="K1945" t="s">
        <v>39</v>
      </c>
      <c r="L1945">
        <v>48.213000000000001</v>
      </c>
      <c r="M1945" s="2" t="s">
        <v>6036</v>
      </c>
      <c r="N1945" s="85" t="s">
        <v>6037</v>
      </c>
      <c r="O1945" t="s">
        <v>36</v>
      </c>
      <c r="P1945" t="s">
        <v>36</v>
      </c>
      <c r="Q1945" t="s">
        <v>36</v>
      </c>
      <c r="R1945">
        <v>482.13</v>
      </c>
      <c r="S1945" s="1">
        <v>45744.501522025457</v>
      </c>
      <c r="T1945" t="s">
        <v>42</v>
      </c>
      <c r="U1945" s="1">
        <v>45744.279861111107</v>
      </c>
      <c r="V1945" t="s">
        <v>43</v>
      </c>
      <c r="W1945" t="s">
        <v>36</v>
      </c>
      <c r="X1945">
        <v>0</v>
      </c>
      <c r="Y1945">
        <v>999</v>
      </c>
      <c r="Z1945" t="s">
        <v>36</v>
      </c>
      <c r="AA1945" t="s">
        <v>36</v>
      </c>
      <c r="AB1945" t="s">
        <v>36</v>
      </c>
      <c r="AC1945" t="s">
        <v>1943</v>
      </c>
      <c r="AD1945" t="s">
        <v>1943</v>
      </c>
      <c r="AE1945" t="s">
        <v>45</v>
      </c>
      <c r="AG1945" s="18" t="s">
        <v>6038</v>
      </c>
      <c r="AH1945" s="18"/>
      <c r="AI1945" s="2" t="s">
        <v>48</v>
      </c>
      <c r="AJ1945" s="2" t="e">
        <f>VLOOKUP(A1945,'Classification Test Result'!$A$2:$D$2428,4,FALSE)</f>
        <v>#N/A</v>
      </c>
      <c r="AK1945" s="2" t="s">
        <v>6025</v>
      </c>
      <c r="AL1945" s="2">
        <f>_xlfn.XLOOKUP($A1945,Results!$A$2:$A$2256,Results!G$2:G$2256,"")</f>
        <v>1005340</v>
      </c>
      <c r="AM1945" s="2" t="str">
        <f>_xlfn.XLOOKUP($A1945,Results!$A$2:$A$2256,Results!H$2:H$2256,"")</f>
        <v>IT250</v>
      </c>
      <c r="AN1945" s="2" t="str">
        <f>_xlfn.XLOOKUP($A1945,Results!$A$2:$A$2256,Results!I$2:I$2256,"")</f>
        <v>NSI INDUSTRIES</v>
      </c>
      <c r="AO1945" s="2">
        <f>_xlfn.XLOOKUP($A1945,Results!$A$2:$A$2256,Results!J$2:J$2256,"")</f>
        <v>662381950079</v>
      </c>
      <c r="AP1945" s="2">
        <f>_xlfn.XLOOKUP($A1945,Results!$A$2:$A$2256,Results!K$2:K$2256,"")</f>
        <v>39121428</v>
      </c>
      <c r="AQ1945" s="2">
        <f>_xlfn.XLOOKUP($A1945,Results!$A$2:$A$2256,Results!L$2:L$2256,"")</f>
        <v>0</v>
      </c>
      <c r="AR1945" s="2">
        <f>_xlfn.XLOOKUP($A1945,Results!$A$2:$A$2256,Results!M$2:M$2256,"")</f>
        <v>268945</v>
      </c>
      <c r="AS1945" s="2" t="str">
        <f>_xlfn.XLOOKUP($A1945,Results!$A$2:$A$2256,Results!N$2:N$2256,"")</f>
        <v>NSI IT-250 250-6AWG INSD-TAP CONN</v>
      </c>
      <c r="AT1945" s="2" t="str">
        <f>_xlfn.XLOOKUP($A1945,Results!$A$2:$A$2256,Results!O$2:O$2256,"")</f>
        <v>NSI INDUSTRIES</v>
      </c>
      <c r="AU1945" s="2" t="str">
        <f>_xlfn.XLOOKUP($A1945,Results!$A$2:$A$2256,Results!P$2:P$2256,"")</f>
        <v>NSI</v>
      </c>
      <c r="AV1945" s="2" t="str">
        <f>_xlfn.XLOOKUP($A1945,Results!$A$2:$A$2256,Results!Q$2:Q$2256,"")</f>
        <v>SINGLE_MATCH</v>
      </c>
      <c r="AW1945" s="2" t="str">
        <f>_xlfn.XLOOKUP($A1945,Results!$A$2:$A$2256,Results!R$2:R$2256,"")</f>
        <v>0.8972139298418949</v>
      </c>
      <c r="AX1945" s="2">
        <f>_xlfn.XLOOKUP($A1945,Results!$A$2:$A$2256,Results!S$2:S$2256,"")</f>
        <v>100</v>
      </c>
      <c r="AY1945" s="2">
        <f>_xlfn.XLOOKUP($A1945,Results!$A$2:$A$2256,Results!T$2:T$2256,"")</f>
        <v>100</v>
      </c>
      <c r="AZ1945" s="2">
        <f>_xlfn.XLOOKUP($A1945,Results!$A$2:$A$2256,Results!U$2:U$2256,"")</f>
        <v>100</v>
      </c>
      <c r="BA1945" s="2" t="str">
        <f>_xlfn.XLOOKUP($A1945,Results!$A$2:$A$2256,Results!V$2:V$2256,"")</f>
        <v>NSI INDUSTRIES</v>
      </c>
      <c r="BB1945" s="2">
        <f>_xlfn.XLOOKUP($A1945,Results!$A$2:$A$2256,Results!W$2:W$2256,"")</f>
        <v>91</v>
      </c>
      <c r="BC1945" s="2">
        <f>_xlfn.XLOOKUP($A1945,Results!$A$2:$A$2256,Results!X$2:X$2256,"")</f>
        <v>39121400</v>
      </c>
      <c r="BD1945" s="2">
        <f>_xlfn.XLOOKUP($A1945,Results!$A$2:$A$2256,Results!Y$2:Y$2256,"")</f>
        <v>91</v>
      </c>
      <c r="BE1945" s="2" t="b">
        <f>_xlfn.XLOOKUP($A1945,Results!$A$2:$A$2256,Results!Z$2:Z$2256,"")</f>
        <v>1</v>
      </c>
    </row>
    <row r="1946" spans="1:57" ht="38.25" customHeight="1" x14ac:dyDescent="0.3">
      <c r="A1946">
        <v>907623</v>
      </c>
      <c r="B1946">
        <v>281656</v>
      </c>
      <c r="C1946" t="s">
        <v>36</v>
      </c>
      <c r="D1946">
        <v>5847730</v>
      </c>
      <c r="E1946" s="2" t="str">
        <f>VLOOKUP(F1946,'RPA Vendor Data '!F$1:$G$2418,2)</f>
        <v>BELL ELECTRICAL SUPPLY</v>
      </c>
      <c r="F1946" s="2">
        <v>16595</v>
      </c>
      <c r="G1946" s="2">
        <v>6</v>
      </c>
      <c r="H1946" t="s">
        <v>6040</v>
      </c>
      <c r="I1946">
        <v>1</v>
      </c>
      <c r="J1946" t="s">
        <v>65</v>
      </c>
      <c r="K1946" t="s">
        <v>39</v>
      </c>
      <c r="L1946">
        <v>26.869599999999998</v>
      </c>
      <c r="M1946" s="2" t="s">
        <v>4794</v>
      </c>
      <c r="N1946" s="85" t="s">
        <v>6041</v>
      </c>
      <c r="O1946" t="s">
        <v>36</v>
      </c>
      <c r="P1946" t="s">
        <v>36</v>
      </c>
      <c r="Q1946" t="s">
        <v>36</v>
      </c>
      <c r="R1946">
        <v>26.87</v>
      </c>
      <c r="S1946" s="1">
        <v>45744.501536770833</v>
      </c>
      <c r="T1946" t="s">
        <v>42</v>
      </c>
      <c r="U1946" s="1">
        <v>45744.279861111107</v>
      </c>
      <c r="V1946" t="s">
        <v>43</v>
      </c>
      <c r="W1946" t="s">
        <v>36</v>
      </c>
      <c r="X1946">
        <v>0</v>
      </c>
      <c r="Y1946">
        <v>999</v>
      </c>
      <c r="Z1946" t="s">
        <v>36</v>
      </c>
      <c r="AA1946" t="s">
        <v>36</v>
      </c>
      <c r="AB1946" t="s">
        <v>36</v>
      </c>
      <c r="AC1946" t="s">
        <v>49</v>
      </c>
      <c r="AD1946" t="s">
        <v>49</v>
      </c>
      <c r="AE1946" t="s">
        <v>45</v>
      </c>
      <c r="AG1946" s="18" t="s">
        <v>6042</v>
      </c>
      <c r="AH1946" s="18"/>
      <c r="AI1946" s="2" t="s">
        <v>48</v>
      </c>
      <c r="AJ1946" s="2" t="e">
        <f>VLOOKUP(A1946,'Classification Test Result'!$A$2:$D$2428,4,FALSE)</f>
        <v>#N/A</v>
      </c>
      <c r="AL1946" s="2">
        <f>_xlfn.XLOOKUP($A1946,Results!$A$2:$A$2256,Results!G$2:G$2256,"")</f>
        <v>337356</v>
      </c>
      <c r="AM1946" s="2" t="str">
        <f>_xlfn.XLOOKUP($A1946,Results!$A$2:$A$2256,Results!H$2:H$2256,"")</f>
        <v>388DC</v>
      </c>
      <c r="AN1946" s="2" t="str">
        <f>_xlfn.XLOOKUP($A1946,Results!$A$2:$A$2256,Results!I$2:I$2256,"")</f>
        <v>BRIDGEPORT FITTING</v>
      </c>
      <c r="AO1946" s="2">
        <f>_xlfn.XLOOKUP($A1946,Results!$A$2:$A$2256,Results!J$2:J$2256,"")</f>
        <v>781747093882</v>
      </c>
      <c r="AP1946" s="2">
        <f>_xlfn.XLOOKUP($A1946,Results!$A$2:$A$2256,Results!K$2:K$2256,"")</f>
        <v>39121312</v>
      </c>
      <c r="AQ1946" s="2" t="str">
        <f>_xlfn.XLOOKUP($A1946,Results!$A$2:$A$2256,Results!L$2:L$2256,"")</f>
        <v>AK10623411</v>
      </c>
      <c r="AR1946" s="2">
        <f>_xlfn.XLOOKUP($A1946,Results!$A$2:$A$2256,Results!M$2:M$2256,"")</f>
        <v>381438</v>
      </c>
      <c r="AS1946" s="2" t="str">
        <f>_xlfn.XLOOKUP($A1946,Results!$A$2:$A$2256,Results!N$2:N$2256,"")</f>
        <v>BRDGPORT 388-DC 3-IN INS GRD BUSH</v>
      </c>
      <c r="AT1946" s="2" t="str">
        <f>_xlfn.XLOOKUP($A1946,Results!$A$2:$A$2256,Results!O$2:O$2256,"")</f>
        <v>BRIDGEPORT FITTING</v>
      </c>
      <c r="AU1946" s="2" t="str">
        <f>_xlfn.XLOOKUP($A1946,Results!$A$2:$A$2256,Results!P$2:P$2256,"")</f>
        <v>BRDGPORT</v>
      </c>
      <c r="AV1946" s="2" t="str">
        <f>_xlfn.XLOOKUP($A1946,Results!$A$2:$A$2256,Results!Q$2:Q$2256,"")</f>
        <v>SINGLE_MATCH</v>
      </c>
      <c r="AW1946" s="2">
        <f>_xlfn.XLOOKUP($A1946,Results!$A$2:$A$2256,Results!R$2:R$2256,"")</f>
        <v>0.88483177884781405</v>
      </c>
      <c r="AX1946" s="2">
        <f>_xlfn.XLOOKUP($A1946,Results!$A$2:$A$2256,Results!S$2:S$2256,"")</f>
        <v>100</v>
      </c>
      <c r="AY1946" s="2">
        <f>_xlfn.XLOOKUP($A1946,Results!$A$2:$A$2256,Results!T$2:T$2256,"")</f>
        <v>100</v>
      </c>
      <c r="AZ1946" s="2">
        <f>_xlfn.XLOOKUP($A1946,Results!$A$2:$A$2256,Results!U$2:U$2256,"")</f>
        <v>100</v>
      </c>
      <c r="BA1946" s="2" t="str">
        <f>_xlfn.XLOOKUP($A1946,Results!$A$2:$A$2256,Results!V$2:V$2256,"")</f>
        <v>BRIDGEPORT FITTING</v>
      </c>
      <c r="BB1946" s="2">
        <f>_xlfn.XLOOKUP($A1946,Results!$A$2:$A$2256,Results!W$2:W$2256,"")</f>
        <v>90</v>
      </c>
      <c r="BC1946" s="2">
        <f>_xlfn.XLOOKUP($A1946,Results!$A$2:$A$2256,Results!X$2:X$2256,"")</f>
        <v>39121312</v>
      </c>
      <c r="BD1946" s="2">
        <f>_xlfn.XLOOKUP($A1946,Results!$A$2:$A$2256,Results!Y$2:Y$2256,"")</f>
        <v>90</v>
      </c>
      <c r="BE1946" s="2" t="b">
        <f>_xlfn.XLOOKUP($A1946,Results!$A$2:$A$2256,Results!Z$2:Z$2256,"")</f>
        <v>1</v>
      </c>
    </row>
    <row r="1947" spans="1:57" ht="38.25" customHeight="1" x14ac:dyDescent="0.3">
      <c r="A1947">
        <v>907624</v>
      </c>
      <c r="B1947">
        <v>281656</v>
      </c>
      <c r="C1947" t="s">
        <v>36</v>
      </c>
      <c r="D1947">
        <v>5847730</v>
      </c>
      <c r="E1947" s="2" t="str">
        <f>VLOOKUP(F1947,'RPA Vendor Data '!F$1:$G$2418,2)</f>
        <v>BELL ELECTRICAL SUPPLY</v>
      </c>
      <c r="F1947" s="2">
        <v>16595</v>
      </c>
      <c r="G1947" s="2">
        <v>5</v>
      </c>
      <c r="H1947" s="2" t="s">
        <v>6045</v>
      </c>
      <c r="I1947">
        <v>2</v>
      </c>
      <c r="J1947" t="s">
        <v>65</v>
      </c>
      <c r="K1947" t="s">
        <v>39</v>
      </c>
      <c r="L1947">
        <v>1.6541999999999999</v>
      </c>
      <c r="M1947" s="2" t="s">
        <v>4717</v>
      </c>
      <c r="N1947" s="85" t="s">
        <v>6046</v>
      </c>
      <c r="O1947" t="s">
        <v>36</v>
      </c>
      <c r="P1947" t="s">
        <v>36</v>
      </c>
      <c r="Q1947" t="s">
        <v>36</v>
      </c>
      <c r="R1947">
        <v>3.31</v>
      </c>
      <c r="S1947" s="1">
        <v>45744.501516087963</v>
      </c>
      <c r="T1947" t="s">
        <v>42</v>
      </c>
      <c r="U1947" s="1">
        <v>45744.279861111107</v>
      </c>
      <c r="V1947" t="s">
        <v>43</v>
      </c>
      <c r="W1947" t="s">
        <v>36</v>
      </c>
      <c r="X1947">
        <v>0</v>
      </c>
      <c r="Y1947">
        <v>999</v>
      </c>
      <c r="Z1947" t="s">
        <v>36</v>
      </c>
      <c r="AA1947" t="s">
        <v>36</v>
      </c>
      <c r="AB1947" t="s">
        <v>36</v>
      </c>
      <c r="AC1947" t="s">
        <v>2736</v>
      </c>
      <c r="AD1947" t="s">
        <v>2736</v>
      </c>
      <c r="AE1947" t="s">
        <v>45</v>
      </c>
      <c r="AG1947" s="18" t="s">
        <v>6047</v>
      </c>
      <c r="AH1947" s="18"/>
      <c r="AI1947" s="2" t="s">
        <v>48</v>
      </c>
      <c r="AJ1947" s="2" t="e">
        <f>VLOOKUP(A1947,'Classification Test Result'!$A$2:$D$2428,4,FALSE)</f>
        <v>#N/A</v>
      </c>
      <c r="AL1947" s="2">
        <f>_xlfn.XLOOKUP($A1947,Results!$A$2:$A$2256,Results!G$2:G$2256,"")</f>
        <v>337441</v>
      </c>
      <c r="AM1947" s="2" t="str">
        <f>_xlfn.XLOOKUP($A1947,Results!$A$2:$A$2256,Results!H$2:H$2256,"")</f>
        <v>BGBL4</v>
      </c>
      <c r="AN1947" s="2" t="str">
        <f>_xlfn.XLOOKUP($A1947,Results!$A$2:$A$2256,Results!I$2:I$2256,"")</f>
        <v>BURNDY</v>
      </c>
      <c r="AO1947" s="2">
        <f>_xlfn.XLOOKUP($A1947,Results!$A$2:$A$2256,Results!J$2:J$2256,"")</f>
        <v>781810124857</v>
      </c>
      <c r="AP1947" s="2">
        <f>_xlfn.XLOOKUP($A1947,Results!$A$2:$A$2256,Results!K$2:K$2256,"")</f>
        <v>39121405</v>
      </c>
      <c r="AQ1947" s="2" t="str">
        <f>_xlfn.XLOOKUP($A1947,Results!$A$2:$A$2256,Results!L$2:L$2256,"")</f>
        <v>AK10463206</v>
      </c>
      <c r="AR1947" s="2">
        <f>_xlfn.XLOOKUP($A1947,Results!$A$2:$A$2256,Results!M$2:M$2256,"")</f>
        <v>589999</v>
      </c>
      <c r="AS1947" s="2" t="str">
        <f>_xlfn.XLOOKUP($A1947,Results!$A$2:$A$2256,Results!N$2:N$2256,"")</f>
        <v>BUR BGBL-4 AL LAY-IN LUG</v>
      </c>
      <c r="AT1947" s="2" t="str">
        <f>_xlfn.XLOOKUP($A1947,Results!$A$2:$A$2256,Results!O$2:O$2256,"")</f>
        <v>BURNDY</v>
      </c>
      <c r="AU1947" s="2" t="str">
        <f>_xlfn.XLOOKUP($A1947,Results!$A$2:$A$2256,Results!P$2:P$2256,"")</f>
        <v>BUR</v>
      </c>
      <c r="AV1947" s="2" t="str">
        <f>_xlfn.XLOOKUP($A1947,Results!$A$2:$A$2256,Results!Q$2:Q$2256,"")</f>
        <v>SINGLE_MATCH</v>
      </c>
      <c r="AW1947" s="2" t="str">
        <f>_xlfn.XLOOKUP($A1947,Results!$A$2:$A$2256,Results!R$2:R$2256,"")</f>
        <v>0.8523054649921732</v>
      </c>
      <c r="AX1947" s="2">
        <f>_xlfn.XLOOKUP($A1947,Results!$A$2:$A$2256,Results!S$2:S$2256,"")</f>
        <v>100</v>
      </c>
      <c r="AY1947" s="2">
        <f>_xlfn.XLOOKUP($A1947,Results!$A$2:$A$2256,Results!T$2:T$2256,"")</f>
        <v>100</v>
      </c>
      <c r="AZ1947" s="2">
        <f>_xlfn.XLOOKUP($A1947,Results!$A$2:$A$2256,Results!U$2:U$2256,"")</f>
        <v>100</v>
      </c>
      <c r="BA1947" s="2" t="str">
        <f>_xlfn.XLOOKUP($A1947,Results!$A$2:$A$2256,Results!V$2:V$2256,"")</f>
        <v>BURNDY</v>
      </c>
      <c r="BB1947" s="2">
        <f>_xlfn.XLOOKUP($A1947,Results!$A$2:$A$2256,Results!W$2:W$2256,"")</f>
        <v>77</v>
      </c>
      <c r="BC1947" s="2">
        <f>_xlfn.XLOOKUP($A1947,Results!$A$2:$A$2256,Results!X$2:X$2256,"")</f>
        <v>39121405</v>
      </c>
      <c r="BD1947" s="2">
        <f>_xlfn.XLOOKUP($A1947,Results!$A$2:$A$2256,Results!Y$2:Y$2256,"")</f>
        <v>87</v>
      </c>
      <c r="BE1947" s="2" t="b">
        <f>_xlfn.XLOOKUP($A1947,Results!$A$2:$A$2256,Results!Z$2:Z$2256,"")</f>
        <v>1</v>
      </c>
    </row>
    <row r="1948" spans="1:57" ht="38.25" customHeight="1" x14ac:dyDescent="0.3">
      <c r="A1948">
        <v>907625</v>
      </c>
      <c r="B1948">
        <v>281656</v>
      </c>
      <c r="C1948" t="s">
        <v>36</v>
      </c>
      <c r="D1948">
        <v>5847730</v>
      </c>
      <c r="E1948" s="2" t="str">
        <f>VLOOKUP(F1948,'RPA Vendor Data '!F$1:$G$2418,2)</f>
        <v>BELL ELECTRICAL SUPPLY</v>
      </c>
      <c r="F1948" s="2">
        <v>16595</v>
      </c>
      <c r="G1948" s="2">
        <v>4</v>
      </c>
      <c r="H1948" s="2" t="s">
        <v>6049</v>
      </c>
      <c r="I1948">
        <v>2</v>
      </c>
      <c r="J1948" t="s">
        <v>65</v>
      </c>
      <c r="K1948" t="s">
        <v>39</v>
      </c>
      <c r="L1948">
        <v>2.5592999999999999</v>
      </c>
      <c r="M1948" s="2" t="s">
        <v>6050</v>
      </c>
      <c r="N1948" s="85" t="s">
        <v>6051</v>
      </c>
      <c r="O1948" t="s">
        <v>36</v>
      </c>
      <c r="P1948" t="s">
        <v>36</v>
      </c>
      <c r="Q1948" t="s">
        <v>36</v>
      </c>
      <c r="R1948">
        <v>5.12</v>
      </c>
      <c r="S1948" s="1">
        <v>45744.501510300928</v>
      </c>
      <c r="T1948" t="s">
        <v>42</v>
      </c>
      <c r="U1948" s="1">
        <v>45744.279861111107</v>
      </c>
      <c r="V1948" t="s">
        <v>43</v>
      </c>
      <c r="W1948" t="s">
        <v>36</v>
      </c>
      <c r="X1948">
        <v>0</v>
      </c>
      <c r="Y1948">
        <v>999</v>
      </c>
      <c r="Z1948" t="s">
        <v>36</v>
      </c>
      <c r="AA1948" t="s">
        <v>36</v>
      </c>
      <c r="AB1948" t="s">
        <v>36</v>
      </c>
      <c r="AC1948" t="s">
        <v>49</v>
      </c>
      <c r="AD1948" t="s">
        <v>49</v>
      </c>
      <c r="AE1948" t="s">
        <v>45</v>
      </c>
      <c r="AG1948" s="18" t="s">
        <v>6052</v>
      </c>
      <c r="AH1948" s="18"/>
      <c r="AI1948" s="2" t="s">
        <v>48</v>
      </c>
      <c r="AJ1948" s="2" t="e">
        <f>VLOOKUP(A1948,'Classification Test Result'!$A$2:$D$2428,4,FALSE)</f>
        <v>#N/A</v>
      </c>
      <c r="AL1948" s="2">
        <f>_xlfn.XLOOKUP($A1948,Results!$A$2:$A$2256,Results!G$2:G$2256,"")</f>
        <v>0</v>
      </c>
      <c r="AM1948" s="2">
        <f>_xlfn.XLOOKUP($A1948,Results!$A$2:$A$2256,Results!H$2:H$2256,"")</f>
        <v>0</v>
      </c>
      <c r="AN1948" s="2">
        <f>_xlfn.XLOOKUP($A1948,Results!$A$2:$A$2256,Results!I$2:I$2256,"")</f>
        <v>0</v>
      </c>
      <c r="AO1948" s="2">
        <f>_xlfn.XLOOKUP($A1948,Results!$A$2:$A$2256,Results!J$2:J$2256,"")</f>
        <v>0</v>
      </c>
      <c r="AP1948" s="2">
        <f>_xlfn.XLOOKUP($A1948,Results!$A$2:$A$2256,Results!K$2:K$2256,"")</f>
        <v>0</v>
      </c>
      <c r="AQ1948" s="2">
        <f>_xlfn.XLOOKUP($A1948,Results!$A$2:$A$2256,Results!L$2:L$2256,"")</f>
        <v>0</v>
      </c>
      <c r="AR1948" s="2">
        <f>_xlfn.XLOOKUP($A1948,Results!$A$2:$A$2256,Results!M$2:M$2256,"")</f>
        <v>0</v>
      </c>
      <c r="AS1948" s="2">
        <f>_xlfn.XLOOKUP($A1948,Results!$A$2:$A$2256,Results!N$2:N$2256,"")</f>
        <v>0</v>
      </c>
      <c r="AT1948" s="2" t="str">
        <f>_xlfn.XLOOKUP($A1948,Results!$A$2:$A$2256,Results!O$2:O$2256,"")</f>
        <v>POWER-STRUT</v>
      </c>
      <c r="AU1948" s="2" t="str">
        <f>_xlfn.XLOOKUP($A1948,Results!$A$2:$A$2256,Results!P$2:P$2256,"")</f>
        <v>P-STRUT</v>
      </c>
      <c r="AV1948" s="2" t="str">
        <f>_xlfn.XLOOKUP($A1948,Results!$A$2:$A$2256,Results!Q$2:Q$2256,"")</f>
        <v>MULTIPLE_MATCHES_ONE_VALID</v>
      </c>
      <c r="AW1948" s="2">
        <f>_xlfn.XLOOKUP($A1948,Results!$A$2:$A$2256,Results!R$2:R$2256,"")</f>
        <v>0</v>
      </c>
      <c r="AX1948" s="2">
        <f>_xlfn.XLOOKUP($A1948,Results!$A$2:$A$2256,Results!S$2:S$2256,"")</f>
        <v>0</v>
      </c>
      <c r="AY1948" s="2">
        <f>_xlfn.XLOOKUP($A1948,Results!$A$2:$A$2256,Results!T$2:T$2256,"")</f>
        <v>50</v>
      </c>
      <c r="AZ1948" s="2">
        <f>_xlfn.XLOOKUP($A1948,Results!$A$2:$A$2256,Results!U$2:U$2256,"")</f>
        <v>0</v>
      </c>
      <c r="BA1948" s="2" t="str">
        <f>_xlfn.XLOOKUP($A1948,Results!$A$2:$A$2256,Results!V$2:V$2256,"")</f>
        <v>ATKORE</v>
      </c>
      <c r="BB1948" s="2">
        <f>_xlfn.XLOOKUP($A1948,Results!$A$2:$A$2256,Results!W$2:W$2256,"")</f>
        <v>81</v>
      </c>
      <c r="BC1948" s="2">
        <f>_xlfn.XLOOKUP($A1948,Results!$A$2:$A$2256,Results!X$2:X$2256,"")</f>
        <v>31162900</v>
      </c>
      <c r="BD1948" s="2">
        <f>_xlfn.XLOOKUP($A1948,Results!$A$2:$A$2256,Results!Y$2:Y$2256,"")</f>
        <v>81</v>
      </c>
      <c r="BE1948" s="2" t="b">
        <f>_xlfn.XLOOKUP($A1948,Results!$A$2:$A$2256,Results!Z$2:Z$2256,"")</f>
        <v>1</v>
      </c>
    </row>
    <row r="1949" spans="1:57" ht="38.25" customHeight="1" x14ac:dyDescent="0.3">
      <c r="A1949">
        <v>907626</v>
      </c>
      <c r="B1949">
        <v>281656</v>
      </c>
      <c r="C1949" t="s">
        <v>36</v>
      </c>
      <c r="D1949">
        <v>5847730</v>
      </c>
      <c r="E1949" s="2" t="str">
        <f>VLOOKUP(F1949,'RPA Vendor Data '!F$1:$G$2418,2)</f>
        <v>BELL ELECTRICAL SUPPLY</v>
      </c>
      <c r="F1949" s="2">
        <v>16595</v>
      </c>
      <c r="G1949" s="2">
        <v>3</v>
      </c>
      <c r="H1949" s="2" t="s">
        <v>6054</v>
      </c>
      <c r="I1949">
        <v>10</v>
      </c>
      <c r="J1949" t="s">
        <v>65</v>
      </c>
      <c r="K1949" t="s">
        <v>39</v>
      </c>
      <c r="L1949">
        <v>1.2456</v>
      </c>
      <c r="M1949" s="2" t="s">
        <v>6050</v>
      </c>
      <c r="N1949" s="85" t="s">
        <v>6055</v>
      </c>
      <c r="O1949" t="s">
        <v>36</v>
      </c>
      <c r="P1949" t="s">
        <v>36</v>
      </c>
      <c r="Q1949" t="s">
        <v>36</v>
      </c>
      <c r="R1949">
        <v>12.46</v>
      </c>
      <c r="S1949" s="1">
        <v>45744.501507407411</v>
      </c>
      <c r="T1949" t="s">
        <v>42</v>
      </c>
      <c r="U1949" s="1">
        <v>45744.279861111107</v>
      </c>
      <c r="V1949" t="s">
        <v>43</v>
      </c>
      <c r="W1949" t="s">
        <v>36</v>
      </c>
      <c r="X1949">
        <v>0</v>
      </c>
      <c r="Y1949">
        <v>999</v>
      </c>
      <c r="Z1949" t="s">
        <v>36</v>
      </c>
      <c r="AA1949" t="s">
        <v>36</v>
      </c>
      <c r="AB1949" t="s">
        <v>36</v>
      </c>
      <c r="AC1949" t="s">
        <v>49</v>
      </c>
      <c r="AD1949" t="s">
        <v>49</v>
      </c>
      <c r="AE1949" t="s">
        <v>45</v>
      </c>
      <c r="AF1949" s="131"/>
      <c r="AG1949" s="18" t="s">
        <v>6056</v>
      </c>
      <c r="AH1949" s="18"/>
      <c r="AI1949" s="2" t="s">
        <v>48</v>
      </c>
      <c r="AJ1949" s="2" t="e">
        <f>VLOOKUP(A1949,'Classification Test Result'!$A$2:$D$2428,4,FALSE)</f>
        <v>#N/A</v>
      </c>
      <c r="AK1949" s="2" t="s">
        <v>6025</v>
      </c>
      <c r="AL1949" s="2">
        <f>_xlfn.XLOOKUP($A1949,Results!$A$2:$A$2256,Results!G$2:G$2256,"")</f>
        <v>341255</v>
      </c>
      <c r="AM1949" s="2" t="str">
        <f>_xlfn.XLOOKUP($A1949,Results!$A$2:$A$2256,Results!H$2:H$2256,"")</f>
        <v>PS14612X10EG</v>
      </c>
      <c r="AN1949" s="2" t="str">
        <f>_xlfn.XLOOKUP($A1949,Results!$A$2:$A$2256,Results!I$2:I$2256,"")</f>
        <v>ALLIED TUBE &amp; CONDUIT</v>
      </c>
      <c r="AO1949" s="2">
        <f>_xlfn.XLOOKUP($A1949,Results!$A$2:$A$2256,Results!J$2:J$2256,"")</f>
        <v>702316528659</v>
      </c>
      <c r="AP1949" s="2">
        <f>_xlfn.XLOOKUP($A1949,Results!$A$2:$A$2256,Results!K$2:K$2256,"")</f>
        <v>31161618</v>
      </c>
      <c r="AQ1949" s="2" t="str">
        <f>_xlfn.XLOOKUP($A1949,Results!$A$2:$A$2256,Results!L$2:L$2256,"")</f>
        <v>AK10085934</v>
      </c>
      <c r="AR1949" s="2">
        <f>_xlfn.XLOOKUP($A1949,Results!$A$2:$A$2256,Results!M$2:M$2256,"")</f>
        <v>618101</v>
      </c>
      <c r="AS1949" s="2" t="str">
        <f>_xlfn.XLOOKUP($A1949,Results!$A$2:$A$2256,Results!N$2:N$2256,"")</f>
        <v>P-STRUT PS-146-1/2-X-10-EG THRD ROD</v>
      </c>
      <c r="AT1949" s="2" t="str">
        <f>_xlfn.XLOOKUP($A1949,Results!$A$2:$A$2256,Results!O$2:O$2256,"")</f>
        <v>ALLIED TUBE &amp; CONDUIT</v>
      </c>
      <c r="AU1949" s="2">
        <f>_xlfn.XLOOKUP($A1949,Results!$A$2:$A$2256,Results!P$2:P$2256,"")</f>
        <v>0</v>
      </c>
      <c r="AV1949" s="2" t="str">
        <f>_xlfn.XLOOKUP($A1949,Results!$A$2:$A$2256,Results!Q$2:Q$2256,"")</f>
        <v>NO_VALID_MATCHES</v>
      </c>
      <c r="AW1949" s="2">
        <f>_xlfn.XLOOKUP($A1949,Results!$A$2:$A$2256,Results!R$2:R$2256,"")</f>
        <v>0.88290349399514401</v>
      </c>
      <c r="AX1949" s="2">
        <f>_xlfn.XLOOKUP($A1949,Results!$A$2:$A$2256,Results!S$2:S$2256,"")</f>
        <v>92</v>
      </c>
      <c r="AY1949" s="2">
        <f>_xlfn.XLOOKUP($A1949,Results!$A$2:$A$2256,Results!T$2:T$2256,"")</f>
        <v>88</v>
      </c>
      <c r="AZ1949" s="2">
        <f>_xlfn.XLOOKUP($A1949,Results!$A$2:$A$2256,Results!U$2:U$2256,"")</f>
        <v>100</v>
      </c>
      <c r="BA1949" s="2" t="str">
        <f>_xlfn.XLOOKUP($A1949,Results!$A$2:$A$2256,Results!V$2:V$2256,"")</f>
        <v>ATKORE</v>
      </c>
      <c r="BB1949" s="2">
        <f>_xlfn.XLOOKUP($A1949,Results!$A$2:$A$2256,Results!W$2:W$2256,"")</f>
        <v>70</v>
      </c>
      <c r="BC1949" s="2">
        <f>_xlfn.XLOOKUP($A1949,Results!$A$2:$A$2256,Results!X$2:X$2256,"")</f>
        <v>31161618</v>
      </c>
      <c r="BD1949" s="2">
        <f>_xlfn.XLOOKUP($A1949,Results!$A$2:$A$2256,Results!Y$2:Y$2256,"")</f>
        <v>90</v>
      </c>
      <c r="BE1949" s="2" t="b">
        <f>_xlfn.XLOOKUP($A1949,Results!$A$2:$A$2256,Results!Z$2:Z$2256,"")</f>
        <v>1</v>
      </c>
    </row>
    <row r="1950" spans="1:57" ht="38.25" customHeight="1" x14ac:dyDescent="0.3">
      <c r="A1950">
        <v>907627</v>
      </c>
      <c r="B1950">
        <v>281656</v>
      </c>
      <c r="C1950" t="s">
        <v>36</v>
      </c>
      <c r="D1950">
        <v>5847730</v>
      </c>
      <c r="E1950" s="2" t="str">
        <f>VLOOKUP(F1950,'RPA Vendor Data '!F$1:$G$2418,2)</f>
        <v>BELL ELECTRICAL SUPPLY</v>
      </c>
      <c r="F1950" s="2">
        <v>16595</v>
      </c>
      <c r="G1950" s="2">
        <v>2</v>
      </c>
      <c r="H1950" s="2" t="s">
        <v>6058</v>
      </c>
      <c r="I1950">
        <v>1</v>
      </c>
      <c r="J1950" t="s">
        <v>65</v>
      </c>
      <c r="K1950" t="s">
        <v>39</v>
      </c>
      <c r="L1950">
        <v>6.6397000000000004</v>
      </c>
      <c r="M1950" s="2" t="s">
        <v>1614</v>
      </c>
      <c r="N1950" s="85" t="s">
        <v>6059</v>
      </c>
      <c r="O1950" t="s">
        <v>36</v>
      </c>
      <c r="P1950" t="s">
        <v>36</v>
      </c>
      <c r="Q1950" t="s">
        <v>36</v>
      </c>
      <c r="R1950">
        <v>6.64</v>
      </c>
      <c r="S1950" s="1">
        <v>45744.501497453697</v>
      </c>
      <c r="T1950" t="s">
        <v>42</v>
      </c>
      <c r="U1950" s="1">
        <v>45744.279861111107</v>
      </c>
      <c r="V1950" t="s">
        <v>43</v>
      </c>
      <c r="W1950" t="s">
        <v>36</v>
      </c>
      <c r="X1950">
        <v>0</v>
      </c>
      <c r="Y1950">
        <v>999</v>
      </c>
      <c r="Z1950" t="s">
        <v>36</v>
      </c>
      <c r="AA1950" t="s">
        <v>36</v>
      </c>
      <c r="AB1950" t="s">
        <v>36</v>
      </c>
      <c r="AC1950" t="s">
        <v>6060</v>
      </c>
      <c r="AD1950" t="s">
        <v>6060</v>
      </c>
      <c r="AE1950" t="s">
        <v>45</v>
      </c>
      <c r="AG1950" s="18" t="s">
        <v>6061</v>
      </c>
      <c r="AH1950" s="18"/>
      <c r="AI1950" s="2" t="s">
        <v>48</v>
      </c>
      <c r="AJ1950" s="2" t="e">
        <f>VLOOKUP(A1950,'Classification Test Result'!$A$2:$D$2428,4,FALSE)</f>
        <v>#N/A</v>
      </c>
      <c r="AL1950" s="2">
        <f>_xlfn.XLOOKUP($A1950,Results!$A$2:$A$2256,Results!G$2:G$2256,"")</f>
        <v>1181485</v>
      </c>
      <c r="AM1950" s="2" t="str">
        <f>_xlfn.XLOOKUP($A1950,Results!$A$2:$A$2256,Results!H$2:H$2256,"")</f>
        <v>SK300RKON</v>
      </c>
      <c r="AN1950" s="2" t="str">
        <f>_xlfn.XLOOKUP($A1950,Results!$A$2:$A$2256,Results!I$2:I$2256,"")</f>
        <v>ATKORE</v>
      </c>
      <c r="AO1950" s="2">
        <f>_xlfn.XLOOKUP($A1950,Results!$A$2:$A$2256,Results!J$2:J$2256,"")</f>
        <v>842136100311</v>
      </c>
      <c r="AP1950" s="2">
        <f>_xlfn.XLOOKUP($A1950,Results!$A$2:$A$2256,Results!K$2:K$2256,"")</f>
        <v>39131707</v>
      </c>
      <c r="AQ1950" s="2">
        <f>_xlfn.XLOOKUP($A1950,Results!$A$2:$A$2256,Results!L$2:L$2256,"")</f>
        <v>0</v>
      </c>
      <c r="AR1950" s="2">
        <f>_xlfn.XLOOKUP($A1950,Results!$A$2:$A$2256,Results!M$2:M$2256,"")</f>
        <v>45195</v>
      </c>
      <c r="AS1950" s="2" t="str">
        <f>_xlfn.XLOOKUP($A1950,Results!$A$2:$A$2256,Results!N$2:N$2256,"")</f>
        <v>AFF SK300RKON 3IN COUPLING</v>
      </c>
      <c r="AT1950" s="2" t="str">
        <f>_xlfn.XLOOKUP($A1950,Results!$A$2:$A$2256,Results!O$2:O$2256,"")</f>
        <v>ATKORE</v>
      </c>
      <c r="AU1950" s="2">
        <f>_xlfn.XLOOKUP($A1950,Results!$A$2:$A$2256,Results!P$2:P$2256,"")</f>
        <v>0</v>
      </c>
      <c r="AV1950" s="2" t="str">
        <f>_xlfn.XLOOKUP($A1950,Results!$A$2:$A$2256,Results!Q$2:Q$2256,"")</f>
        <v>NO_VALID_MATCHES</v>
      </c>
      <c r="AW1950" s="2">
        <f>_xlfn.XLOOKUP($A1950,Results!$A$2:$A$2256,Results!R$2:R$2256,"")</f>
        <v>0.74778774975525197</v>
      </c>
      <c r="AX1950" s="2">
        <f>_xlfn.XLOOKUP($A1950,Results!$A$2:$A$2256,Results!S$2:S$2256,"")</f>
        <v>100</v>
      </c>
      <c r="AY1950" s="2">
        <f>_xlfn.XLOOKUP($A1950,Results!$A$2:$A$2256,Results!T$2:T$2256,"")</f>
        <v>83</v>
      </c>
      <c r="AZ1950" s="2">
        <f>_xlfn.XLOOKUP($A1950,Results!$A$2:$A$2256,Results!U$2:U$2256,"")</f>
        <v>91</v>
      </c>
      <c r="BA1950" s="2" t="str">
        <f>_xlfn.XLOOKUP($A1950,Results!$A$2:$A$2256,Results!V$2:V$2256,"")</f>
        <v>ATKORE</v>
      </c>
      <c r="BB1950" s="2">
        <f>_xlfn.XLOOKUP($A1950,Results!$A$2:$A$2256,Results!W$2:W$2256,"")</f>
        <v>65</v>
      </c>
      <c r="BC1950" s="2">
        <f>_xlfn.XLOOKUP($A1950,Results!$A$2:$A$2256,Results!X$2:X$2256,"")</f>
        <v>39131707</v>
      </c>
      <c r="BD1950" s="2">
        <f>_xlfn.XLOOKUP($A1950,Results!$A$2:$A$2256,Results!Y$2:Y$2256,"")</f>
        <v>64</v>
      </c>
      <c r="BE1950" s="2" t="b">
        <f>_xlfn.XLOOKUP($A1950,Results!$A$2:$A$2256,Results!Z$2:Z$2256,"")</f>
        <v>1</v>
      </c>
    </row>
    <row r="1951" spans="1:57" ht="38.25" customHeight="1" x14ac:dyDescent="0.3">
      <c r="A1951">
        <v>907628</v>
      </c>
      <c r="B1951">
        <v>281656</v>
      </c>
      <c r="C1951" t="s">
        <v>36</v>
      </c>
      <c r="D1951">
        <v>5847730</v>
      </c>
      <c r="E1951" s="2" t="str">
        <f>VLOOKUP(F1951,'RPA Vendor Data '!F$1:$G$2418,2)</f>
        <v>BELL ELECTRICAL SUPPLY</v>
      </c>
      <c r="F1951" s="2">
        <v>16595</v>
      </c>
      <c r="G1951" s="2">
        <v>1</v>
      </c>
      <c r="H1951" s="2" t="s">
        <v>6062</v>
      </c>
      <c r="I1951">
        <v>10</v>
      </c>
      <c r="J1951" t="s">
        <v>65</v>
      </c>
      <c r="K1951" t="s">
        <v>39</v>
      </c>
      <c r="L1951">
        <v>1.9174</v>
      </c>
      <c r="M1951" s="2" t="s">
        <v>4794</v>
      </c>
      <c r="N1951" s="85">
        <v>1007</v>
      </c>
      <c r="O1951" t="s">
        <v>36</v>
      </c>
      <c r="P1951" t="s">
        <v>36</v>
      </c>
      <c r="Q1951" t="s">
        <v>36</v>
      </c>
      <c r="R1951">
        <v>19.170000000000002</v>
      </c>
      <c r="S1951" s="1">
        <v>45744.501533912036</v>
      </c>
      <c r="T1951" t="s">
        <v>42</v>
      </c>
      <c r="U1951" s="1">
        <v>45744.279861111107</v>
      </c>
      <c r="V1951" t="s">
        <v>43</v>
      </c>
      <c r="W1951" t="s">
        <v>36</v>
      </c>
      <c r="X1951">
        <v>0</v>
      </c>
      <c r="Y1951">
        <v>999</v>
      </c>
      <c r="Z1951" t="s">
        <v>36</v>
      </c>
      <c r="AA1951" t="s">
        <v>36</v>
      </c>
      <c r="AB1951" t="s">
        <v>36</v>
      </c>
      <c r="AC1951" t="s">
        <v>4227</v>
      </c>
      <c r="AD1951" t="s">
        <v>4227</v>
      </c>
      <c r="AE1951" t="s">
        <v>45</v>
      </c>
      <c r="AG1951" s="18" t="s">
        <v>6063</v>
      </c>
      <c r="AH1951" s="18"/>
      <c r="AI1951" s="2" t="s">
        <v>48</v>
      </c>
      <c r="AJ1951" s="2" t="e">
        <f>VLOOKUP(A1951,'Classification Test Result'!$A$2:$D$2428,4,FALSE)</f>
        <v>#N/A</v>
      </c>
      <c r="AL1951" s="2">
        <f>_xlfn.XLOOKUP($A1951,Results!$A$2:$A$2256,Results!G$2:G$2256,"")</f>
        <v>0</v>
      </c>
      <c r="AM1951" s="2">
        <f>_xlfn.XLOOKUP($A1951,Results!$A$2:$A$2256,Results!H$2:H$2256,"")</f>
        <v>0</v>
      </c>
      <c r="AN1951" s="2">
        <f>_xlfn.XLOOKUP($A1951,Results!$A$2:$A$2256,Results!I$2:I$2256,"")</f>
        <v>0</v>
      </c>
      <c r="AO1951" s="2">
        <f>_xlfn.XLOOKUP($A1951,Results!$A$2:$A$2256,Results!J$2:J$2256,"")</f>
        <v>0</v>
      </c>
      <c r="AP1951" s="2">
        <f>_xlfn.XLOOKUP($A1951,Results!$A$2:$A$2256,Results!K$2:K$2256,"")</f>
        <v>0</v>
      </c>
      <c r="AQ1951" s="2">
        <f>_xlfn.XLOOKUP($A1951,Results!$A$2:$A$2256,Results!L$2:L$2256,"")</f>
        <v>0</v>
      </c>
      <c r="AR1951" s="2">
        <f>_xlfn.XLOOKUP($A1951,Results!$A$2:$A$2256,Results!M$2:M$2256,"")</f>
        <v>0</v>
      </c>
      <c r="AS1951" s="2">
        <f>_xlfn.XLOOKUP($A1951,Results!$A$2:$A$2256,Results!N$2:N$2256,"")</f>
        <v>0</v>
      </c>
      <c r="AT1951" s="2" t="str">
        <f>_xlfn.XLOOKUP($A1951,Results!$A$2:$A$2256,Results!O$2:O$2256,"")</f>
        <v>BRIDGEPORT FITTING</v>
      </c>
      <c r="AU1951" s="2" t="str">
        <f>_xlfn.XLOOKUP($A1951,Results!$A$2:$A$2256,Results!P$2:P$2256,"")</f>
        <v>BRDGPORT</v>
      </c>
      <c r="AV1951" s="2" t="str">
        <f>_xlfn.XLOOKUP($A1951,Results!$A$2:$A$2256,Results!Q$2:Q$2256,"")</f>
        <v>SINGLE_MATCH</v>
      </c>
      <c r="AW1951" s="2">
        <f>_xlfn.XLOOKUP($A1951,Results!$A$2:$A$2256,Results!R$2:R$2256,"")</f>
        <v>0</v>
      </c>
      <c r="AX1951" s="2">
        <f>_xlfn.XLOOKUP($A1951,Results!$A$2:$A$2256,Results!S$2:S$2256,"")</f>
        <v>0</v>
      </c>
      <c r="AY1951" s="2">
        <f>_xlfn.XLOOKUP($A1951,Results!$A$2:$A$2256,Results!T$2:T$2256,"")</f>
        <v>100</v>
      </c>
      <c r="AZ1951" s="2">
        <f>_xlfn.XLOOKUP($A1951,Results!$A$2:$A$2256,Results!U$2:U$2256,"")</f>
        <v>0</v>
      </c>
      <c r="BA1951" s="2">
        <f>_xlfn.XLOOKUP($A1951,Results!$A$2:$A$2256,Results!V$2:V$2256,"")</f>
        <v>0</v>
      </c>
      <c r="BB1951" s="2">
        <f>_xlfn.XLOOKUP($A1951,Results!$A$2:$A$2256,Results!W$2:W$2256,"")</f>
        <v>0</v>
      </c>
      <c r="BC1951" s="2">
        <f>_xlfn.XLOOKUP($A1951,Results!$A$2:$A$2256,Results!X$2:X$2256,"")</f>
        <v>0</v>
      </c>
      <c r="BD1951" s="2">
        <f>_xlfn.XLOOKUP($A1951,Results!$A$2:$A$2256,Results!Y$2:Y$2256,"")</f>
        <v>0</v>
      </c>
      <c r="BE1951" s="2">
        <f>_xlfn.XLOOKUP($A1951,Results!$A$2:$A$2256,Results!Z$2:Z$2256,"")</f>
        <v>0</v>
      </c>
    </row>
    <row r="1952" spans="1:57" ht="38.25" customHeight="1" x14ac:dyDescent="0.3">
      <c r="A1952">
        <v>907629</v>
      </c>
      <c r="B1952">
        <v>281345</v>
      </c>
      <c r="C1952" t="s">
        <v>36</v>
      </c>
      <c r="D1952">
        <v>105316</v>
      </c>
      <c r="E1952" s="2" t="str">
        <f>VLOOKUP(F1952,'RPA Vendor Data '!F$1:$G$2418,2)</f>
        <v>POWER POLE SERVICES INC.</v>
      </c>
      <c r="F1952" s="2">
        <v>17093</v>
      </c>
      <c r="G1952" s="2">
        <v>2</v>
      </c>
      <c r="H1952" t="s">
        <v>6064</v>
      </c>
      <c r="I1952">
        <v>1</v>
      </c>
      <c r="J1952" t="s">
        <v>39</v>
      </c>
      <c r="K1952" t="s">
        <v>39</v>
      </c>
      <c r="L1952">
        <v>20</v>
      </c>
      <c r="M1952" s="2" t="s">
        <v>36</v>
      </c>
      <c r="N1952" s="85" t="s">
        <v>36</v>
      </c>
      <c r="O1952" t="s">
        <v>36</v>
      </c>
      <c r="P1952" t="s">
        <v>36</v>
      </c>
      <c r="Q1952" t="s">
        <v>36</v>
      </c>
      <c r="R1952">
        <v>20</v>
      </c>
      <c r="S1952" s="1">
        <v>45744.209265358797</v>
      </c>
      <c r="T1952" t="s">
        <v>42</v>
      </c>
      <c r="U1952" s="1">
        <v>45743.981944444437</v>
      </c>
      <c r="V1952" t="s">
        <v>43</v>
      </c>
      <c r="W1952" t="s">
        <v>36</v>
      </c>
      <c r="X1952">
        <v>0</v>
      </c>
      <c r="Y1952">
        <v>999</v>
      </c>
      <c r="Z1952" t="s">
        <v>36</v>
      </c>
      <c r="AA1952" t="s">
        <v>36</v>
      </c>
      <c r="AB1952" t="s">
        <v>36</v>
      </c>
      <c r="AC1952" t="s">
        <v>49</v>
      </c>
      <c r="AD1952" t="s">
        <v>49</v>
      </c>
      <c r="AE1952" t="s">
        <v>45</v>
      </c>
      <c r="AF1952" s="44">
        <v>26121608</v>
      </c>
      <c r="AG1952" s="18" t="s">
        <v>3245</v>
      </c>
      <c r="AI1952" s="2" t="s">
        <v>48</v>
      </c>
      <c r="AJ1952" s="2" t="e">
        <f>VLOOKUP(A1952,'Classification Test Result'!$A$2:$D$2428,4,FALSE)</f>
        <v>#N/A</v>
      </c>
      <c r="AK1952" s="2" t="s">
        <v>6065</v>
      </c>
      <c r="AL1952" s="2">
        <f>_xlfn.XLOOKUP($A1952,Results!$A$2:$A$2256,Results!G$2:G$2256,"")</f>
        <v>0</v>
      </c>
      <c r="AM1952" s="2">
        <f>_xlfn.XLOOKUP($A1952,Results!$A$2:$A$2256,Results!H$2:H$2256,"")</f>
        <v>0</v>
      </c>
      <c r="AN1952" s="2">
        <f>_xlfn.XLOOKUP($A1952,Results!$A$2:$A$2256,Results!I$2:I$2256,"")</f>
        <v>0</v>
      </c>
      <c r="AO1952" s="2">
        <f>_xlfn.XLOOKUP($A1952,Results!$A$2:$A$2256,Results!J$2:J$2256,"")</f>
        <v>0</v>
      </c>
      <c r="AP1952" s="2">
        <f>_xlfn.XLOOKUP($A1952,Results!$A$2:$A$2256,Results!K$2:K$2256,"")</f>
        <v>0</v>
      </c>
      <c r="AQ1952" s="2">
        <f>_xlfn.XLOOKUP($A1952,Results!$A$2:$A$2256,Results!L$2:L$2256,"")</f>
        <v>0</v>
      </c>
      <c r="AR1952" s="2">
        <f>_xlfn.XLOOKUP($A1952,Results!$A$2:$A$2256,Results!M$2:M$2256,"")</f>
        <v>0</v>
      </c>
      <c r="AS1952" s="2">
        <f>_xlfn.XLOOKUP($A1952,Results!$A$2:$A$2256,Results!N$2:N$2256,"")</f>
        <v>0</v>
      </c>
      <c r="AT1952" s="2">
        <f>_xlfn.XLOOKUP($A1952,Results!$A$2:$A$2256,Results!O$2:O$2256,"")</f>
        <v>0</v>
      </c>
      <c r="AU1952" s="2">
        <f>_xlfn.XLOOKUP($A1952,Results!$A$2:$A$2256,Results!P$2:P$2256,"")</f>
        <v>0</v>
      </c>
      <c r="AV1952" s="2">
        <f>_xlfn.XLOOKUP($A1952,Results!$A$2:$A$2256,Results!Q$2:Q$2256,"")</f>
        <v>0</v>
      </c>
      <c r="AW1952" s="2">
        <f>_xlfn.XLOOKUP($A1952,Results!$A$2:$A$2256,Results!R$2:R$2256,"")</f>
        <v>0</v>
      </c>
      <c r="AX1952" s="2">
        <f>_xlfn.XLOOKUP($A1952,Results!$A$2:$A$2256,Results!S$2:S$2256,"")</f>
        <v>0</v>
      </c>
      <c r="AY1952" s="2">
        <f>_xlfn.XLOOKUP($A1952,Results!$A$2:$A$2256,Results!T$2:T$2256,"")</f>
        <v>0</v>
      </c>
      <c r="AZ1952" s="2">
        <f>_xlfn.XLOOKUP($A1952,Results!$A$2:$A$2256,Results!U$2:U$2256,"")</f>
        <v>0</v>
      </c>
      <c r="BA1952" s="2">
        <f>_xlfn.XLOOKUP($A1952,Results!$A$2:$A$2256,Results!V$2:V$2256,"")</f>
        <v>0</v>
      </c>
      <c r="BB1952" s="2">
        <f>_xlfn.XLOOKUP($A1952,Results!$A$2:$A$2256,Results!W$2:W$2256,"")</f>
        <v>0</v>
      </c>
      <c r="BC1952" s="2">
        <f>_xlfn.XLOOKUP($A1952,Results!$A$2:$A$2256,Results!X$2:X$2256,"")</f>
        <v>0</v>
      </c>
      <c r="BD1952" s="2">
        <f>_xlfn.XLOOKUP($A1952,Results!$A$2:$A$2256,Results!Y$2:Y$2256,"")</f>
        <v>0</v>
      </c>
      <c r="BE1952" s="2">
        <f>_xlfn.XLOOKUP($A1952,Results!$A$2:$A$2256,Results!Z$2:Z$2256,"")</f>
        <v>0</v>
      </c>
    </row>
    <row r="1953" spans="1:57" ht="38.25" customHeight="1" x14ac:dyDescent="0.3">
      <c r="A1953">
        <v>907630</v>
      </c>
      <c r="B1953">
        <v>281350</v>
      </c>
      <c r="C1953" t="s">
        <v>36</v>
      </c>
      <c r="D1953">
        <v>105787</v>
      </c>
      <c r="E1953" s="2" t="str">
        <f>VLOOKUP(F1953,'RPA Vendor Data '!F$1:$G$2418,2)</f>
        <v>POWER POLE SERVICES INC.</v>
      </c>
      <c r="F1953" s="2">
        <v>17093</v>
      </c>
      <c r="G1953" s="2">
        <v>2</v>
      </c>
      <c r="H1953" t="s">
        <v>6064</v>
      </c>
      <c r="I1953">
        <v>1</v>
      </c>
      <c r="J1953" t="s">
        <v>39</v>
      </c>
      <c r="K1953" t="s">
        <v>39</v>
      </c>
      <c r="L1953">
        <v>20</v>
      </c>
      <c r="M1953" s="2" t="s">
        <v>36</v>
      </c>
      <c r="N1953" s="85" t="s">
        <v>36</v>
      </c>
      <c r="O1953" t="s">
        <v>36</v>
      </c>
      <c r="P1953" t="s">
        <v>36</v>
      </c>
      <c r="Q1953" t="s">
        <v>36</v>
      </c>
      <c r="R1953">
        <v>20</v>
      </c>
      <c r="S1953" s="1">
        <v>45744.209170023147</v>
      </c>
      <c r="T1953" t="s">
        <v>42</v>
      </c>
      <c r="U1953" s="1">
        <v>45743.98333333333</v>
      </c>
      <c r="V1953" t="s">
        <v>43</v>
      </c>
      <c r="W1953" t="s">
        <v>36</v>
      </c>
      <c r="X1953">
        <v>0</v>
      </c>
      <c r="Y1953">
        <v>999</v>
      </c>
      <c r="Z1953" t="s">
        <v>36</v>
      </c>
      <c r="AA1953" t="s">
        <v>36</v>
      </c>
      <c r="AB1953" t="s">
        <v>36</v>
      </c>
      <c r="AC1953" t="s">
        <v>49</v>
      </c>
      <c r="AD1953" t="s">
        <v>49</v>
      </c>
      <c r="AE1953" t="s">
        <v>45</v>
      </c>
      <c r="AF1953" s="44">
        <v>26121608</v>
      </c>
      <c r="AG1953" s="18" t="s">
        <v>3245</v>
      </c>
      <c r="AI1953" s="2" t="s">
        <v>48</v>
      </c>
      <c r="AJ1953" s="2" t="e">
        <f>VLOOKUP(A1953,'Classification Test Result'!$A$2:$D$2428,4,FALSE)</f>
        <v>#N/A</v>
      </c>
      <c r="AK1953" s="2" t="s">
        <v>6065</v>
      </c>
      <c r="AL1953" s="2">
        <f>_xlfn.XLOOKUP($A1953,Results!$A$2:$A$2256,Results!G$2:G$2256,"")</f>
        <v>0</v>
      </c>
      <c r="AM1953" s="2">
        <f>_xlfn.XLOOKUP($A1953,Results!$A$2:$A$2256,Results!H$2:H$2256,"")</f>
        <v>0</v>
      </c>
      <c r="AN1953" s="2">
        <f>_xlfn.XLOOKUP($A1953,Results!$A$2:$A$2256,Results!I$2:I$2256,"")</f>
        <v>0</v>
      </c>
      <c r="AO1953" s="2">
        <f>_xlfn.XLOOKUP($A1953,Results!$A$2:$A$2256,Results!J$2:J$2256,"")</f>
        <v>0</v>
      </c>
      <c r="AP1953" s="2">
        <f>_xlfn.XLOOKUP($A1953,Results!$A$2:$A$2256,Results!K$2:K$2256,"")</f>
        <v>0</v>
      </c>
      <c r="AQ1953" s="2">
        <f>_xlfn.XLOOKUP($A1953,Results!$A$2:$A$2256,Results!L$2:L$2256,"")</f>
        <v>0</v>
      </c>
      <c r="AR1953" s="2">
        <f>_xlfn.XLOOKUP($A1953,Results!$A$2:$A$2256,Results!M$2:M$2256,"")</f>
        <v>0</v>
      </c>
      <c r="AS1953" s="2">
        <f>_xlfn.XLOOKUP($A1953,Results!$A$2:$A$2256,Results!N$2:N$2256,"")</f>
        <v>0</v>
      </c>
      <c r="AT1953" s="2">
        <f>_xlfn.XLOOKUP($A1953,Results!$A$2:$A$2256,Results!O$2:O$2256,"")</f>
        <v>0</v>
      </c>
      <c r="AU1953" s="2">
        <f>_xlfn.XLOOKUP($A1953,Results!$A$2:$A$2256,Results!P$2:P$2256,"")</f>
        <v>0</v>
      </c>
      <c r="AV1953" s="2">
        <f>_xlfn.XLOOKUP($A1953,Results!$A$2:$A$2256,Results!Q$2:Q$2256,"")</f>
        <v>0</v>
      </c>
      <c r="AW1953" s="2">
        <f>_xlfn.XLOOKUP($A1953,Results!$A$2:$A$2256,Results!R$2:R$2256,"")</f>
        <v>0</v>
      </c>
      <c r="AX1953" s="2">
        <f>_xlfn.XLOOKUP($A1953,Results!$A$2:$A$2256,Results!S$2:S$2256,"")</f>
        <v>0</v>
      </c>
      <c r="AY1953" s="2">
        <f>_xlfn.XLOOKUP($A1953,Results!$A$2:$A$2256,Results!T$2:T$2256,"")</f>
        <v>0</v>
      </c>
      <c r="AZ1953" s="2">
        <f>_xlfn.XLOOKUP($A1953,Results!$A$2:$A$2256,Results!U$2:U$2256,"")</f>
        <v>0</v>
      </c>
      <c r="BA1953" s="2">
        <f>_xlfn.XLOOKUP($A1953,Results!$A$2:$A$2256,Results!V$2:V$2256,"")</f>
        <v>0</v>
      </c>
      <c r="BB1953" s="2">
        <f>_xlfn.XLOOKUP($A1953,Results!$A$2:$A$2256,Results!W$2:W$2256,"")</f>
        <v>0</v>
      </c>
      <c r="BC1953" s="2">
        <f>_xlfn.XLOOKUP($A1953,Results!$A$2:$A$2256,Results!X$2:X$2256,"")</f>
        <v>0</v>
      </c>
      <c r="BD1953" s="2">
        <f>_xlfn.XLOOKUP($A1953,Results!$A$2:$A$2256,Results!Y$2:Y$2256,"")</f>
        <v>0</v>
      </c>
      <c r="BE1953" s="2">
        <f>_xlfn.XLOOKUP($A1953,Results!$A$2:$A$2256,Results!Z$2:Z$2256,"")</f>
        <v>0</v>
      </c>
    </row>
    <row r="1954" spans="1:57" ht="38.25" customHeight="1" x14ac:dyDescent="0.3">
      <c r="A1954">
        <v>907631</v>
      </c>
      <c r="B1954">
        <v>281353</v>
      </c>
      <c r="C1954" t="s">
        <v>36</v>
      </c>
      <c r="D1954">
        <v>106231</v>
      </c>
      <c r="E1954" s="2" t="str">
        <f>VLOOKUP(F1954,'RPA Vendor Data '!F$1:$G$2418,2)</f>
        <v>POWER POLE SERVICES INC.</v>
      </c>
      <c r="F1954" s="2">
        <v>17093</v>
      </c>
      <c r="G1954" s="2">
        <v>2</v>
      </c>
      <c r="H1954" t="s">
        <v>6064</v>
      </c>
      <c r="I1954">
        <v>1</v>
      </c>
      <c r="J1954" t="s">
        <v>39</v>
      </c>
      <c r="K1954" t="s">
        <v>39</v>
      </c>
      <c r="L1954">
        <v>20</v>
      </c>
      <c r="M1954" s="2" t="s">
        <v>36</v>
      </c>
      <c r="N1954" s="85" t="s">
        <v>36</v>
      </c>
      <c r="O1954" t="s">
        <v>36</v>
      </c>
      <c r="P1954" t="s">
        <v>36</v>
      </c>
      <c r="Q1954" t="s">
        <v>36</v>
      </c>
      <c r="R1954">
        <v>20</v>
      </c>
      <c r="S1954" s="1">
        <v>45744.209114502322</v>
      </c>
      <c r="T1954" t="s">
        <v>42</v>
      </c>
      <c r="U1954" s="1">
        <v>45743.98333333333</v>
      </c>
      <c r="V1954" t="s">
        <v>43</v>
      </c>
      <c r="W1954" t="s">
        <v>36</v>
      </c>
      <c r="X1954">
        <v>0</v>
      </c>
      <c r="Y1954">
        <v>999</v>
      </c>
      <c r="Z1954" t="s">
        <v>36</v>
      </c>
      <c r="AA1954" t="s">
        <v>36</v>
      </c>
      <c r="AB1954" t="s">
        <v>36</v>
      </c>
      <c r="AC1954" t="s">
        <v>49</v>
      </c>
      <c r="AD1954" t="s">
        <v>49</v>
      </c>
      <c r="AE1954" t="s">
        <v>45</v>
      </c>
      <c r="AF1954" s="44">
        <v>26121608</v>
      </c>
      <c r="AG1954" s="18" t="s">
        <v>3245</v>
      </c>
      <c r="AI1954" s="2" t="s">
        <v>48</v>
      </c>
      <c r="AJ1954" s="2" t="e">
        <f>VLOOKUP(A1954,'Classification Test Result'!$A$2:$D$2428,4,FALSE)</f>
        <v>#N/A</v>
      </c>
      <c r="AK1954" s="2" t="s">
        <v>6065</v>
      </c>
      <c r="AL1954" s="2">
        <f>_xlfn.XLOOKUP($A1954,Results!$A$2:$A$2256,Results!G$2:G$2256,"")</f>
        <v>0</v>
      </c>
      <c r="AM1954" s="2">
        <f>_xlfn.XLOOKUP($A1954,Results!$A$2:$A$2256,Results!H$2:H$2256,"")</f>
        <v>0</v>
      </c>
      <c r="AN1954" s="2">
        <f>_xlfn.XLOOKUP($A1954,Results!$A$2:$A$2256,Results!I$2:I$2256,"")</f>
        <v>0</v>
      </c>
      <c r="AO1954" s="2">
        <f>_xlfn.XLOOKUP($A1954,Results!$A$2:$A$2256,Results!J$2:J$2256,"")</f>
        <v>0</v>
      </c>
      <c r="AP1954" s="2">
        <f>_xlfn.XLOOKUP($A1954,Results!$A$2:$A$2256,Results!K$2:K$2256,"")</f>
        <v>0</v>
      </c>
      <c r="AQ1954" s="2">
        <f>_xlfn.XLOOKUP($A1954,Results!$A$2:$A$2256,Results!L$2:L$2256,"")</f>
        <v>0</v>
      </c>
      <c r="AR1954" s="2">
        <f>_xlfn.XLOOKUP($A1954,Results!$A$2:$A$2256,Results!M$2:M$2256,"")</f>
        <v>0</v>
      </c>
      <c r="AS1954" s="2">
        <f>_xlfn.XLOOKUP($A1954,Results!$A$2:$A$2256,Results!N$2:N$2256,"")</f>
        <v>0</v>
      </c>
      <c r="AT1954" s="2">
        <f>_xlfn.XLOOKUP($A1954,Results!$A$2:$A$2256,Results!O$2:O$2256,"")</f>
        <v>0</v>
      </c>
      <c r="AU1954" s="2">
        <f>_xlfn.XLOOKUP($A1954,Results!$A$2:$A$2256,Results!P$2:P$2256,"")</f>
        <v>0</v>
      </c>
      <c r="AV1954" s="2">
        <f>_xlfn.XLOOKUP($A1954,Results!$A$2:$A$2256,Results!Q$2:Q$2256,"")</f>
        <v>0</v>
      </c>
      <c r="AW1954" s="2">
        <f>_xlfn.XLOOKUP($A1954,Results!$A$2:$A$2256,Results!R$2:R$2256,"")</f>
        <v>0</v>
      </c>
      <c r="AX1954" s="2">
        <f>_xlfn.XLOOKUP($A1954,Results!$A$2:$A$2256,Results!S$2:S$2256,"")</f>
        <v>0</v>
      </c>
      <c r="AY1954" s="2">
        <f>_xlfn.XLOOKUP($A1954,Results!$A$2:$A$2256,Results!T$2:T$2256,"")</f>
        <v>0</v>
      </c>
      <c r="AZ1954" s="2">
        <f>_xlfn.XLOOKUP($A1954,Results!$A$2:$A$2256,Results!U$2:U$2256,"")</f>
        <v>0</v>
      </c>
      <c r="BA1954" s="2">
        <f>_xlfn.XLOOKUP($A1954,Results!$A$2:$A$2256,Results!V$2:V$2256,"")</f>
        <v>0</v>
      </c>
      <c r="BB1954" s="2">
        <f>_xlfn.XLOOKUP($A1954,Results!$A$2:$A$2256,Results!W$2:W$2256,"")</f>
        <v>0</v>
      </c>
      <c r="BC1954" s="2">
        <f>_xlfn.XLOOKUP($A1954,Results!$A$2:$A$2256,Results!X$2:X$2256,"")</f>
        <v>0</v>
      </c>
      <c r="BD1954" s="2">
        <f>_xlfn.XLOOKUP($A1954,Results!$A$2:$A$2256,Results!Y$2:Y$2256,"")</f>
        <v>0</v>
      </c>
      <c r="BE1954" s="2">
        <f>_xlfn.XLOOKUP($A1954,Results!$A$2:$A$2256,Results!Z$2:Z$2256,"")</f>
        <v>0</v>
      </c>
    </row>
    <row r="1955" spans="1:57" ht="38.25" customHeight="1" x14ac:dyDescent="0.3">
      <c r="A1955">
        <v>907632</v>
      </c>
      <c r="B1955">
        <v>281836</v>
      </c>
      <c r="C1955" t="s">
        <v>36</v>
      </c>
      <c r="D1955">
        <v>572697</v>
      </c>
      <c r="E1955" s="2" t="str">
        <f>VLOOKUP(F1955,'RPA Vendor Data '!F$1:$G$2418,2)</f>
        <v>THE KIESEL COMPANY</v>
      </c>
      <c r="F1955" s="2">
        <v>13335</v>
      </c>
      <c r="G1955" s="2">
        <v>1</v>
      </c>
      <c r="H1955" t="s">
        <v>6066</v>
      </c>
      <c r="I1955">
        <v>41</v>
      </c>
      <c r="J1955" t="s">
        <v>39</v>
      </c>
      <c r="K1955" t="s">
        <v>39</v>
      </c>
      <c r="L1955">
        <v>5.75</v>
      </c>
      <c r="M1955" s="2" t="s">
        <v>36</v>
      </c>
      <c r="N1955" s="85" t="s">
        <v>36</v>
      </c>
      <c r="O1955" t="s">
        <v>36</v>
      </c>
      <c r="P1955" t="s">
        <v>36</v>
      </c>
      <c r="Q1955" t="s">
        <v>36</v>
      </c>
      <c r="R1955">
        <v>236.9</v>
      </c>
      <c r="S1955" s="1">
        <v>45744.625378935183</v>
      </c>
      <c r="T1955" t="s">
        <v>42</v>
      </c>
      <c r="U1955" s="1">
        <v>45744.408333333333</v>
      </c>
      <c r="V1955" t="s">
        <v>43</v>
      </c>
      <c r="W1955" t="s">
        <v>36</v>
      </c>
      <c r="X1955">
        <v>0</v>
      </c>
      <c r="Y1955">
        <v>999</v>
      </c>
      <c r="Z1955" t="s">
        <v>36</v>
      </c>
      <c r="AA1955" t="s">
        <v>36</v>
      </c>
      <c r="AB1955" t="s">
        <v>36</v>
      </c>
      <c r="AC1955" t="s">
        <v>49</v>
      </c>
      <c r="AD1955" t="s">
        <v>49</v>
      </c>
      <c r="AE1955" t="s">
        <v>45</v>
      </c>
      <c r="AF1955" s="44">
        <v>15101513</v>
      </c>
      <c r="AG1955" s="18" t="s">
        <v>6067</v>
      </c>
      <c r="AI1955" s="2" t="s">
        <v>48</v>
      </c>
      <c r="AJ1955" s="2" t="e">
        <f>VLOOKUP(A1955,'Classification Test Result'!$A$2:$D$2428,4,FALSE)</f>
        <v>#N/A</v>
      </c>
      <c r="AL1955" s="2">
        <f>_xlfn.XLOOKUP($A1955,Results!$A$2:$A$2256,Results!G$2:G$2256,"")</f>
        <v>0</v>
      </c>
      <c r="AM1955" s="2">
        <f>_xlfn.XLOOKUP($A1955,Results!$A$2:$A$2256,Results!H$2:H$2256,"")</f>
        <v>0</v>
      </c>
      <c r="AN1955" s="2">
        <f>_xlfn.XLOOKUP($A1955,Results!$A$2:$A$2256,Results!I$2:I$2256,"")</f>
        <v>0</v>
      </c>
      <c r="AO1955" s="2">
        <f>_xlfn.XLOOKUP($A1955,Results!$A$2:$A$2256,Results!J$2:J$2256,"")</f>
        <v>0</v>
      </c>
      <c r="AP1955" s="2">
        <f>_xlfn.XLOOKUP($A1955,Results!$A$2:$A$2256,Results!K$2:K$2256,"")</f>
        <v>0</v>
      </c>
      <c r="AQ1955" s="2">
        <f>_xlfn.XLOOKUP($A1955,Results!$A$2:$A$2256,Results!L$2:L$2256,"")</f>
        <v>0</v>
      </c>
      <c r="AR1955" s="2">
        <f>_xlfn.XLOOKUP($A1955,Results!$A$2:$A$2256,Results!M$2:M$2256,"")</f>
        <v>0</v>
      </c>
      <c r="AS1955" s="2">
        <f>_xlfn.XLOOKUP($A1955,Results!$A$2:$A$2256,Results!N$2:N$2256,"")</f>
        <v>0</v>
      </c>
      <c r="AT1955" s="2">
        <f>_xlfn.XLOOKUP($A1955,Results!$A$2:$A$2256,Results!O$2:O$2256,"")</f>
        <v>0</v>
      </c>
      <c r="AU1955" s="2">
        <f>_xlfn.XLOOKUP($A1955,Results!$A$2:$A$2256,Results!P$2:P$2256,"")</f>
        <v>0</v>
      </c>
      <c r="AV1955" s="2">
        <f>_xlfn.XLOOKUP($A1955,Results!$A$2:$A$2256,Results!Q$2:Q$2256,"")</f>
        <v>0</v>
      </c>
      <c r="AW1955" s="2">
        <f>_xlfn.XLOOKUP($A1955,Results!$A$2:$A$2256,Results!R$2:R$2256,"")</f>
        <v>0</v>
      </c>
      <c r="AX1955" s="2">
        <f>_xlfn.XLOOKUP($A1955,Results!$A$2:$A$2256,Results!S$2:S$2256,"")</f>
        <v>0</v>
      </c>
      <c r="AY1955" s="2">
        <f>_xlfn.XLOOKUP($A1955,Results!$A$2:$A$2256,Results!T$2:T$2256,"")</f>
        <v>0</v>
      </c>
      <c r="AZ1955" s="2">
        <f>_xlfn.XLOOKUP($A1955,Results!$A$2:$A$2256,Results!U$2:U$2256,"")</f>
        <v>0</v>
      </c>
      <c r="BA1955" s="2">
        <f>_xlfn.XLOOKUP($A1955,Results!$A$2:$A$2256,Results!V$2:V$2256,"")</f>
        <v>0</v>
      </c>
      <c r="BB1955" s="2">
        <f>_xlfn.XLOOKUP($A1955,Results!$A$2:$A$2256,Results!W$2:W$2256,"")</f>
        <v>0</v>
      </c>
      <c r="BC1955" s="2">
        <f>_xlfn.XLOOKUP($A1955,Results!$A$2:$A$2256,Results!X$2:X$2256,"")</f>
        <v>0</v>
      </c>
      <c r="BD1955" s="2">
        <f>_xlfn.XLOOKUP($A1955,Results!$A$2:$A$2256,Results!Y$2:Y$2256,"")</f>
        <v>0</v>
      </c>
      <c r="BE1955" s="2">
        <f>_xlfn.XLOOKUP($A1955,Results!$A$2:$A$2256,Results!Z$2:Z$2256,"")</f>
        <v>0</v>
      </c>
    </row>
    <row r="1956" spans="1:57" ht="38.25" customHeight="1" x14ac:dyDescent="0.3">
      <c r="A1956">
        <v>907633</v>
      </c>
      <c r="B1956">
        <v>281699</v>
      </c>
      <c r="C1956" t="s">
        <v>36</v>
      </c>
      <c r="D1956" t="s">
        <v>2244</v>
      </c>
      <c r="F1956" s="2">
        <v>14395</v>
      </c>
      <c r="G1956" s="2">
        <v>6</v>
      </c>
      <c r="H1956" s="2" t="s">
        <v>6068</v>
      </c>
      <c r="I1956">
        <v>1</v>
      </c>
      <c r="J1956" t="s">
        <v>65</v>
      </c>
      <c r="K1956" t="s">
        <v>39</v>
      </c>
      <c r="L1956">
        <v>199</v>
      </c>
      <c r="M1956" s="2" t="s">
        <v>36</v>
      </c>
      <c r="N1956" s="9" t="s">
        <v>36</v>
      </c>
      <c r="O1956" t="s">
        <v>6069</v>
      </c>
      <c r="P1956" t="s">
        <v>36</v>
      </c>
      <c r="Q1956" t="s">
        <v>36</v>
      </c>
      <c r="R1956">
        <v>199</v>
      </c>
      <c r="S1956" s="1">
        <v>45744.521710497676</v>
      </c>
      <c r="T1956" t="s">
        <v>42</v>
      </c>
      <c r="U1956" s="1">
        <v>45744.307638888888</v>
      </c>
      <c r="V1956" t="s">
        <v>43</v>
      </c>
      <c r="W1956" t="s">
        <v>36</v>
      </c>
      <c r="X1956">
        <v>0</v>
      </c>
      <c r="Y1956">
        <v>999</v>
      </c>
      <c r="Z1956" t="s">
        <v>36</v>
      </c>
      <c r="AA1956" t="s">
        <v>36</v>
      </c>
      <c r="AB1956" t="s">
        <v>36</v>
      </c>
      <c r="AC1956" t="s">
        <v>44</v>
      </c>
      <c r="AD1956" t="s">
        <v>44</v>
      </c>
      <c r="AE1956" t="s">
        <v>45</v>
      </c>
      <c r="AF1956" s="2"/>
      <c r="AI1956" s="2" t="s">
        <v>1010</v>
      </c>
      <c r="AJ1956" s="2" t="e">
        <f>VLOOKUP(A1956,'Classification Test Result'!$A$2:$D$2428,4,FALSE)</f>
        <v>#N/A</v>
      </c>
      <c r="AL1956" s="2">
        <f>_xlfn.XLOOKUP($A1956,Results!$A$2:$A$2256,Results!G$2:G$2256,"")</f>
        <v>0</v>
      </c>
      <c r="AM1956" s="2">
        <f>_xlfn.XLOOKUP($A1956,Results!$A$2:$A$2256,Results!H$2:H$2256,"")</f>
        <v>0</v>
      </c>
      <c r="AN1956" s="2">
        <f>_xlfn.XLOOKUP($A1956,Results!$A$2:$A$2256,Results!I$2:I$2256,"")</f>
        <v>0</v>
      </c>
      <c r="AO1956" s="2">
        <f>_xlfn.XLOOKUP($A1956,Results!$A$2:$A$2256,Results!J$2:J$2256,"")</f>
        <v>0</v>
      </c>
      <c r="AP1956" s="2">
        <f>_xlfn.XLOOKUP($A1956,Results!$A$2:$A$2256,Results!K$2:K$2256,"")</f>
        <v>0</v>
      </c>
      <c r="AQ1956" s="2">
        <f>_xlfn.XLOOKUP($A1956,Results!$A$2:$A$2256,Results!L$2:L$2256,"")</f>
        <v>0</v>
      </c>
      <c r="AR1956" s="2">
        <f>_xlfn.XLOOKUP($A1956,Results!$A$2:$A$2256,Results!M$2:M$2256,"")</f>
        <v>0</v>
      </c>
      <c r="AS1956" s="2">
        <f>_xlfn.XLOOKUP($A1956,Results!$A$2:$A$2256,Results!N$2:N$2256,"")</f>
        <v>0</v>
      </c>
      <c r="AT1956" s="2">
        <f>_xlfn.XLOOKUP($A1956,Results!$A$2:$A$2256,Results!O$2:O$2256,"")</f>
        <v>0</v>
      </c>
      <c r="AU1956" s="2">
        <f>_xlfn.XLOOKUP($A1956,Results!$A$2:$A$2256,Results!P$2:P$2256,"")</f>
        <v>0</v>
      </c>
      <c r="AV1956" s="2">
        <f>_xlfn.XLOOKUP($A1956,Results!$A$2:$A$2256,Results!Q$2:Q$2256,"")</f>
        <v>0</v>
      </c>
      <c r="AW1956" s="2">
        <f>_xlfn.XLOOKUP($A1956,Results!$A$2:$A$2256,Results!R$2:R$2256,"")</f>
        <v>0</v>
      </c>
      <c r="AX1956" s="2">
        <f>_xlfn.XLOOKUP($A1956,Results!$A$2:$A$2256,Results!S$2:S$2256,"")</f>
        <v>0</v>
      </c>
      <c r="AY1956" s="2">
        <f>_xlfn.XLOOKUP($A1956,Results!$A$2:$A$2256,Results!T$2:T$2256,"")</f>
        <v>0</v>
      </c>
      <c r="AZ1956" s="2">
        <f>_xlfn.XLOOKUP($A1956,Results!$A$2:$A$2256,Results!U$2:U$2256,"")</f>
        <v>0</v>
      </c>
      <c r="BA1956" s="2">
        <f>_xlfn.XLOOKUP($A1956,Results!$A$2:$A$2256,Results!V$2:V$2256,"")</f>
        <v>0</v>
      </c>
      <c r="BB1956" s="2">
        <f>_xlfn.XLOOKUP($A1956,Results!$A$2:$A$2256,Results!W$2:W$2256,"")</f>
        <v>0</v>
      </c>
      <c r="BC1956" s="2">
        <f>_xlfn.XLOOKUP($A1956,Results!$A$2:$A$2256,Results!X$2:X$2256,"")</f>
        <v>0</v>
      </c>
      <c r="BD1956" s="2">
        <f>_xlfn.XLOOKUP($A1956,Results!$A$2:$A$2256,Results!Y$2:Y$2256,"")</f>
        <v>0</v>
      </c>
      <c r="BE1956" s="2">
        <f>_xlfn.XLOOKUP($A1956,Results!$A$2:$A$2256,Results!Z$2:Z$2256,"")</f>
        <v>0</v>
      </c>
    </row>
    <row r="1957" spans="1:57" ht="38.25" customHeight="1" x14ac:dyDescent="0.3">
      <c r="A1957">
        <v>907634</v>
      </c>
      <c r="B1957">
        <v>282017</v>
      </c>
      <c r="C1957" t="s">
        <v>36</v>
      </c>
      <c r="D1957">
        <v>1678758</v>
      </c>
      <c r="E1957" s="2" t="str">
        <f>VLOOKUP(F1957,'RPA Vendor Data '!F$1:$G$2418,2)</f>
        <v>TOTAL TOOL SUPPLY, INC.</v>
      </c>
      <c r="F1957" s="2">
        <v>13397</v>
      </c>
      <c r="G1957" s="2">
        <v>1</v>
      </c>
      <c r="H1957" t="s">
        <v>6070</v>
      </c>
      <c r="I1957">
        <v>-15</v>
      </c>
      <c r="J1957" t="s">
        <v>65</v>
      </c>
      <c r="K1957" t="s">
        <v>39</v>
      </c>
      <c r="L1957">
        <v>213.23</v>
      </c>
      <c r="M1957" s="2" t="s">
        <v>6071</v>
      </c>
      <c r="N1957" s="85" t="s">
        <v>6072</v>
      </c>
      <c r="O1957" t="s">
        <v>6073</v>
      </c>
      <c r="P1957" t="s">
        <v>36</v>
      </c>
      <c r="Q1957" t="s">
        <v>36</v>
      </c>
      <c r="R1957">
        <v>-3198.45</v>
      </c>
      <c r="S1957" s="1">
        <v>45744.917475462957</v>
      </c>
      <c r="T1957" t="s">
        <v>42</v>
      </c>
      <c r="U1957" s="1">
        <v>45744.70208333333</v>
      </c>
      <c r="V1957" t="s">
        <v>43</v>
      </c>
      <c r="W1957" t="s">
        <v>36</v>
      </c>
      <c r="X1957">
        <v>0</v>
      </c>
      <c r="Y1957">
        <v>999</v>
      </c>
      <c r="Z1957" t="s">
        <v>36</v>
      </c>
      <c r="AA1957" t="s">
        <v>36</v>
      </c>
      <c r="AB1957" t="s">
        <v>36</v>
      </c>
      <c r="AC1957" t="s">
        <v>49</v>
      </c>
      <c r="AD1957" t="s">
        <v>49</v>
      </c>
      <c r="AE1957" t="s">
        <v>45</v>
      </c>
      <c r="AF1957" s="44">
        <v>27111501</v>
      </c>
      <c r="AG1957" s="18" t="s">
        <v>6074</v>
      </c>
      <c r="AI1957" s="2" t="s">
        <v>48</v>
      </c>
      <c r="AJ1957" s="2" t="e">
        <f>VLOOKUP(A1957,'Classification Test Result'!$A$2:$D$2428,4,FALSE)</f>
        <v>#N/A</v>
      </c>
      <c r="AL1957" s="2">
        <f>_xlfn.XLOOKUP($A1957,Results!$A$2:$A$2256,Results!G$2:G$2256,"")</f>
        <v>700734</v>
      </c>
      <c r="AM1957" s="2" t="str">
        <f>_xlfn.XLOOKUP($A1957,Results!$A$2:$A$2256,Results!H$2:H$2256,"")</f>
        <v>HB9864</v>
      </c>
      <c r="AN1957" s="2" t="str">
        <f>_xlfn.XLOOKUP($A1957,Results!$A$2:$A$2256,Results!I$2:I$2256,"")</f>
        <v>GREENLEE</v>
      </c>
      <c r="AO1957" s="2">
        <f>_xlfn.XLOOKUP($A1957,Results!$A$2:$A$2256,Results!J$2:J$2256,"")</f>
        <v>783310562887</v>
      </c>
      <c r="AP1957" s="2">
        <f>_xlfn.XLOOKUP($A1957,Results!$A$2:$A$2256,Results!K$2:K$2256,"")</f>
        <v>27112700</v>
      </c>
      <c r="AQ1957" s="2">
        <f>_xlfn.XLOOKUP($A1957,Results!$A$2:$A$2256,Results!L$2:L$2256,"")</f>
        <v>0</v>
      </c>
      <c r="AR1957" s="2">
        <f>_xlfn.XLOOKUP($A1957,Results!$A$2:$A$2256,Results!M$2:M$2256,"")</f>
        <v>227779</v>
      </c>
      <c r="AS1957" s="2" t="str">
        <f>_xlfn.XLOOKUP($A1957,Results!$A$2:$A$2256,Results!N$2:N$2256,"")</f>
        <v>GRN HB.9864 CUTTER BLADE KIT</v>
      </c>
      <c r="AT1957" s="2" t="str">
        <f>_xlfn.XLOOKUP($A1957,Results!$A$2:$A$2256,Results!O$2:O$2256,"")</f>
        <v>GREENLEE</v>
      </c>
      <c r="AU1957" s="2">
        <f>_xlfn.XLOOKUP($A1957,Results!$A$2:$A$2256,Results!P$2:P$2256,"")</f>
        <v>0</v>
      </c>
      <c r="AV1957" s="2" t="str">
        <f>_xlfn.XLOOKUP($A1957,Results!$A$2:$A$2256,Results!Q$2:Q$2256,"")</f>
        <v>NO_MANUFACTURERS_FOUND</v>
      </c>
      <c r="AW1957" s="2" t="str">
        <f>_xlfn.XLOOKUP($A1957,Results!$A$2:$A$2256,Results!R$2:R$2256,"")</f>
        <v>0.7548374560931177</v>
      </c>
      <c r="AX1957" s="2">
        <f>_xlfn.XLOOKUP($A1957,Results!$A$2:$A$2256,Results!S$2:S$2256,"")</f>
        <v>74</v>
      </c>
      <c r="AY1957" s="2">
        <f>_xlfn.XLOOKUP($A1957,Results!$A$2:$A$2256,Results!T$2:T$2256,"")</f>
        <v>64</v>
      </c>
      <c r="AZ1957" s="2">
        <f>_xlfn.XLOOKUP($A1957,Results!$A$2:$A$2256,Results!U$2:U$2256,"")</f>
        <v>98</v>
      </c>
      <c r="BA1957" s="2" t="str">
        <f>_xlfn.XLOOKUP($A1957,Results!$A$2:$A$2256,Results!V$2:V$2256,"")</f>
        <v>HILTI</v>
      </c>
      <c r="BB1957" s="2">
        <f>_xlfn.XLOOKUP($A1957,Results!$A$2:$A$2256,Results!W$2:W$2256,"")</f>
        <v>63</v>
      </c>
      <c r="BC1957" s="2">
        <f>_xlfn.XLOOKUP($A1957,Results!$A$2:$A$2256,Results!X$2:X$2256,"")</f>
        <v>27110000</v>
      </c>
      <c r="BD1957" s="2">
        <f>_xlfn.XLOOKUP($A1957,Results!$A$2:$A$2256,Results!Y$2:Y$2256,"")</f>
        <v>80</v>
      </c>
      <c r="BE1957" s="2" t="b">
        <f>_xlfn.XLOOKUP($A1957,Results!$A$2:$A$2256,Results!Z$2:Z$2256,"")</f>
        <v>1</v>
      </c>
    </row>
    <row r="1958" spans="1:57" ht="38.25" customHeight="1" x14ac:dyDescent="0.3">
      <c r="A1958">
        <v>907635</v>
      </c>
      <c r="B1958">
        <v>282029</v>
      </c>
      <c r="C1958" t="s">
        <v>36</v>
      </c>
      <c r="D1958">
        <v>1678779</v>
      </c>
      <c r="E1958" s="2" t="str">
        <f>VLOOKUP(F1958,'RPA Vendor Data '!F$1:$G$2418,2)</f>
        <v>TOTAL TOOL SUPPLY, INC.</v>
      </c>
      <c r="F1958" s="2">
        <v>13397</v>
      </c>
      <c r="G1958" s="2">
        <v>1</v>
      </c>
      <c r="H1958" t="s">
        <v>6075</v>
      </c>
      <c r="I1958">
        <v>1</v>
      </c>
      <c r="J1958" t="s">
        <v>6076</v>
      </c>
      <c r="K1958" t="s">
        <v>39</v>
      </c>
      <c r="L1958">
        <v>328</v>
      </c>
      <c r="M1958" s="2" t="s">
        <v>4717</v>
      </c>
      <c r="N1958" s="85" t="s">
        <v>6077</v>
      </c>
      <c r="O1958" t="s">
        <v>6078</v>
      </c>
      <c r="P1958" t="s">
        <v>36</v>
      </c>
      <c r="Q1958" t="s">
        <v>36</v>
      </c>
      <c r="R1958">
        <v>328</v>
      </c>
      <c r="S1958" s="1">
        <v>45744.917238576389</v>
      </c>
      <c r="T1958" t="s">
        <v>42</v>
      </c>
      <c r="U1958" s="1">
        <v>45744.706250000003</v>
      </c>
      <c r="V1958" t="s">
        <v>43</v>
      </c>
      <c r="W1958" t="s">
        <v>36</v>
      </c>
      <c r="X1958">
        <v>0</v>
      </c>
      <c r="Y1958">
        <v>999</v>
      </c>
      <c r="Z1958" t="s">
        <v>36</v>
      </c>
      <c r="AA1958" t="s">
        <v>36</v>
      </c>
      <c r="AB1958" t="s">
        <v>36</v>
      </c>
      <c r="AC1958" t="s">
        <v>2736</v>
      </c>
      <c r="AD1958" t="s">
        <v>2736</v>
      </c>
      <c r="AE1958" t="s">
        <v>45</v>
      </c>
      <c r="AG1958" s="18" t="s">
        <v>6079</v>
      </c>
      <c r="AH1958" s="18"/>
      <c r="AI1958" s="2" t="s">
        <v>48</v>
      </c>
      <c r="AJ1958" s="2" t="e">
        <f>VLOOKUP(A1958,'Classification Test Result'!$A$2:$D$2428,4,FALSE)</f>
        <v>#N/A</v>
      </c>
      <c r="AL1958" s="2" t="str">
        <f>_xlfn.XLOOKUP($A1958,Results!$A$2:$A$2256,Results!G$2:G$2256,"")</f>
        <v/>
      </c>
      <c r="AM1958" s="2" t="str">
        <f>_xlfn.XLOOKUP($A1958,Results!$A$2:$A$2256,Results!H$2:H$2256,"")</f>
        <v/>
      </c>
      <c r="AN1958" s="2" t="str">
        <f>_xlfn.XLOOKUP($A1958,Results!$A$2:$A$2256,Results!I$2:I$2256,"")</f>
        <v/>
      </c>
      <c r="AO1958" s="2" t="str">
        <f>_xlfn.XLOOKUP($A1958,Results!$A$2:$A$2256,Results!J$2:J$2256,"")</f>
        <v/>
      </c>
      <c r="AP1958" s="2" t="str">
        <f>_xlfn.XLOOKUP($A1958,Results!$A$2:$A$2256,Results!K$2:K$2256,"")</f>
        <v/>
      </c>
      <c r="AQ1958" s="2" t="str">
        <f>_xlfn.XLOOKUP($A1958,Results!$A$2:$A$2256,Results!L$2:L$2256,"")</f>
        <v/>
      </c>
      <c r="AR1958" s="2" t="str">
        <f>_xlfn.XLOOKUP($A1958,Results!$A$2:$A$2256,Results!M$2:M$2256,"")</f>
        <v/>
      </c>
      <c r="AS1958" s="2" t="str">
        <f>_xlfn.XLOOKUP($A1958,Results!$A$2:$A$2256,Results!N$2:N$2256,"")</f>
        <v/>
      </c>
      <c r="AT1958" s="2" t="str">
        <f>_xlfn.XLOOKUP($A1958,Results!$A$2:$A$2256,Results!O$2:O$2256,"")</f>
        <v/>
      </c>
      <c r="AU1958" s="2" t="str">
        <f>_xlfn.XLOOKUP($A1958,Results!$A$2:$A$2256,Results!P$2:P$2256,"")</f>
        <v/>
      </c>
      <c r="AV1958" s="2" t="str">
        <f>_xlfn.XLOOKUP($A1958,Results!$A$2:$A$2256,Results!Q$2:Q$2256,"")</f>
        <v/>
      </c>
      <c r="AW1958" s="2" t="str">
        <f>_xlfn.XLOOKUP($A1958,Results!$A$2:$A$2256,Results!R$2:R$2256,"")</f>
        <v/>
      </c>
      <c r="AX1958" s="2" t="str">
        <f>_xlfn.XLOOKUP($A1958,Results!$A$2:$A$2256,Results!S$2:S$2256,"")</f>
        <v/>
      </c>
      <c r="AY1958" s="2" t="str">
        <f>_xlfn.XLOOKUP($A1958,Results!$A$2:$A$2256,Results!T$2:T$2256,"")</f>
        <v/>
      </c>
      <c r="AZ1958" s="2" t="str">
        <f>_xlfn.XLOOKUP($A1958,Results!$A$2:$A$2256,Results!U$2:U$2256,"")</f>
        <v/>
      </c>
      <c r="BA1958" s="2" t="str">
        <f>_xlfn.XLOOKUP($A1958,Results!$A$2:$A$2256,Results!V$2:V$2256,"")</f>
        <v/>
      </c>
      <c r="BB1958" s="2" t="str">
        <f>_xlfn.XLOOKUP($A1958,Results!$A$2:$A$2256,Results!W$2:W$2256,"")</f>
        <v/>
      </c>
      <c r="BC1958" s="2" t="str">
        <f>_xlfn.XLOOKUP($A1958,Results!$A$2:$A$2256,Results!X$2:X$2256,"")</f>
        <v/>
      </c>
      <c r="BD1958" s="2" t="str">
        <f>_xlfn.XLOOKUP($A1958,Results!$A$2:$A$2256,Results!Y$2:Y$2256,"")</f>
        <v/>
      </c>
      <c r="BE1958" s="2" t="str">
        <f>_xlfn.XLOOKUP($A1958,Results!$A$2:$A$2256,Results!Z$2:Z$2256,"")</f>
        <v/>
      </c>
    </row>
    <row r="1959" spans="1:57" ht="38.25" customHeight="1" x14ac:dyDescent="0.3">
      <c r="A1959">
        <v>907636</v>
      </c>
      <c r="B1959">
        <v>282029</v>
      </c>
      <c r="C1959" t="s">
        <v>36</v>
      </c>
      <c r="D1959">
        <v>1678779</v>
      </c>
      <c r="E1959" s="2" t="str">
        <f>VLOOKUP(F1959,'RPA Vendor Data '!F$1:$G$2418,2)</f>
        <v>TOTAL TOOL SUPPLY, INC.</v>
      </c>
      <c r="F1959" s="2">
        <v>13397</v>
      </c>
      <c r="G1959" s="2">
        <v>2</v>
      </c>
      <c r="H1959" t="s">
        <v>6080</v>
      </c>
      <c r="I1959">
        <v>1</v>
      </c>
      <c r="J1959" t="s">
        <v>6076</v>
      </c>
      <c r="K1959" t="s">
        <v>39</v>
      </c>
      <c r="L1959">
        <v>328</v>
      </c>
      <c r="M1959" s="2" t="s">
        <v>4717</v>
      </c>
      <c r="N1959" s="85" t="s">
        <v>6077</v>
      </c>
      <c r="O1959" t="s">
        <v>6078</v>
      </c>
      <c r="P1959" t="s">
        <v>36</v>
      </c>
      <c r="Q1959" t="s">
        <v>36</v>
      </c>
      <c r="R1959">
        <v>328</v>
      </c>
      <c r="S1959" s="1">
        <v>45744.917235532397</v>
      </c>
      <c r="T1959" t="s">
        <v>42</v>
      </c>
      <c r="U1959" s="1">
        <v>45744.706250000003</v>
      </c>
      <c r="V1959" t="s">
        <v>43</v>
      </c>
      <c r="W1959" t="s">
        <v>36</v>
      </c>
      <c r="X1959">
        <v>0</v>
      </c>
      <c r="Y1959">
        <v>999</v>
      </c>
      <c r="Z1959" t="s">
        <v>36</v>
      </c>
      <c r="AA1959" t="s">
        <v>36</v>
      </c>
      <c r="AB1959" t="s">
        <v>36</v>
      </c>
      <c r="AC1959" t="s">
        <v>2736</v>
      </c>
      <c r="AD1959" t="s">
        <v>2736</v>
      </c>
      <c r="AE1959" t="s">
        <v>45</v>
      </c>
      <c r="AG1959" s="18" t="s">
        <v>6079</v>
      </c>
      <c r="AH1959" s="18"/>
      <c r="AI1959" s="2" t="s">
        <v>48</v>
      </c>
      <c r="AJ1959" s="2" t="e">
        <f>VLOOKUP(A1959,'Classification Test Result'!$A$2:$D$2428,4,FALSE)</f>
        <v>#N/A</v>
      </c>
      <c r="AL1959" s="2" t="str">
        <f>_xlfn.XLOOKUP($A1959,Results!$A$2:$A$2256,Results!G$2:G$2256,"")</f>
        <v/>
      </c>
      <c r="AM1959" s="2" t="str">
        <f>_xlfn.XLOOKUP($A1959,Results!$A$2:$A$2256,Results!H$2:H$2256,"")</f>
        <v/>
      </c>
      <c r="AN1959" s="2" t="str">
        <f>_xlfn.XLOOKUP($A1959,Results!$A$2:$A$2256,Results!I$2:I$2256,"")</f>
        <v/>
      </c>
      <c r="AO1959" s="2" t="str">
        <f>_xlfn.XLOOKUP($A1959,Results!$A$2:$A$2256,Results!J$2:J$2256,"")</f>
        <v/>
      </c>
      <c r="AP1959" s="2" t="str">
        <f>_xlfn.XLOOKUP($A1959,Results!$A$2:$A$2256,Results!K$2:K$2256,"")</f>
        <v/>
      </c>
      <c r="AQ1959" s="2" t="str">
        <f>_xlfn.XLOOKUP($A1959,Results!$A$2:$A$2256,Results!L$2:L$2256,"")</f>
        <v/>
      </c>
      <c r="AR1959" s="2" t="str">
        <f>_xlfn.XLOOKUP($A1959,Results!$A$2:$A$2256,Results!M$2:M$2256,"")</f>
        <v/>
      </c>
      <c r="AS1959" s="2" t="str">
        <f>_xlfn.XLOOKUP($A1959,Results!$A$2:$A$2256,Results!N$2:N$2256,"")</f>
        <v/>
      </c>
      <c r="AT1959" s="2" t="str">
        <f>_xlfn.XLOOKUP($A1959,Results!$A$2:$A$2256,Results!O$2:O$2256,"")</f>
        <v/>
      </c>
      <c r="AU1959" s="2" t="str">
        <f>_xlfn.XLOOKUP($A1959,Results!$A$2:$A$2256,Results!P$2:P$2256,"")</f>
        <v/>
      </c>
      <c r="AV1959" s="2" t="str">
        <f>_xlfn.XLOOKUP($A1959,Results!$A$2:$A$2256,Results!Q$2:Q$2256,"")</f>
        <v/>
      </c>
      <c r="AW1959" s="2" t="str">
        <f>_xlfn.XLOOKUP($A1959,Results!$A$2:$A$2256,Results!R$2:R$2256,"")</f>
        <v/>
      </c>
      <c r="AX1959" s="2" t="str">
        <f>_xlfn.XLOOKUP($A1959,Results!$A$2:$A$2256,Results!S$2:S$2256,"")</f>
        <v/>
      </c>
      <c r="AY1959" s="2" t="str">
        <f>_xlfn.XLOOKUP($A1959,Results!$A$2:$A$2256,Results!T$2:T$2256,"")</f>
        <v/>
      </c>
      <c r="AZ1959" s="2" t="str">
        <f>_xlfn.XLOOKUP($A1959,Results!$A$2:$A$2256,Results!U$2:U$2256,"")</f>
        <v/>
      </c>
      <c r="BA1959" s="2" t="str">
        <f>_xlfn.XLOOKUP($A1959,Results!$A$2:$A$2256,Results!V$2:V$2256,"")</f>
        <v/>
      </c>
      <c r="BB1959" s="2" t="str">
        <f>_xlfn.XLOOKUP($A1959,Results!$A$2:$A$2256,Results!W$2:W$2256,"")</f>
        <v/>
      </c>
      <c r="BC1959" s="2" t="str">
        <f>_xlfn.XLOOKUP($A1959,Results!$A$2:$A$2256,Results!X$2:X$2256,"")</f>
        <v/>
      </c>
      <c r="BD1959" s="2" t="str">
        <f>_xlfn.XLOOKUP($A1959,Results!$A$2:$A$2256,Results!Y$2:Y$2256,"")</f>
        <v/>
      </c>
      <c r="BE1959" s="2" t="str">
        <f>_xlfn.XLOOKUP($A1959,Results!$A$2:$A$2256,Results!Z$2:Z$2256,"")</f>
        <v/>
      </c>
    </row>
    <row r="1960" spans="1:57" ht="38.25" customHeight="1" x14ac:dyDescent="0.3">
      <c r="A1960">
        <v>907637</v>
      </c>
      <c r="B1960">
        <v>282029</v>
      </c>
      <c r="C1960" t="s">
        <v>36</v>
      </c>
      <c r="D1960">
        <v>1678779</v>
      </c>
      <c r="E1960" s="2" t="str">
        <f>VLOOKUP(F1960,'RPA Vendor Data '!F$1:$G$2418,2)</f>
        <v>TOTAL TOOL SUPPLY, INC.</v>
      </c>
      <c r="F1960" s="2">
        <v>13397</v>
      </c>
      <c r="G1960" s="2">
        <v>3</v>
      </c>
      <c r="H1960" t="s">
        <v>6081</v>
      </c>
      <c r="I1960">
        <v>1</v>
      </c>
      <c r="J1960" t="s">
        <v>6076</v>
      </c>
      <c r="K1960" t="s">
        <v>39</v>
      </c>
      <c r="L1960">
        <v>328</v>
      </c>
      <c r="M1960" s="2" t="s">
        <v>4717</v>
      </c>
      <c r="N1960" s="85" t="s">
        <v>6077</v>
      </c>
      <c r="O1960" t="s">
        <v>6078</v>
      </c>
      <c r="P1960" t="s">
        <v>36</v>
      </c>
      <c r="Q1960" t="s">
        <v>36</v>
      </c>
      <c r="R1960">
        <v>328</v>
      </c>
      <c r="S1960" s="1">
        <v>45744.91724166667</v>
      </c>
      <c r="T1960" t="s">
        <v>42</v>
      </c>
      <c r="U1960" s="1">
        <v>45744.706250000003</v>
      </c>
      <c r="V1960" t="s">
        <v>43</v>
      </c>
      <c r="W1960" t="s">
        <v>36</v>
      </c>
      <c r="X1960">
        <v>0</v>
      </c>
      <c r="Y1960">
        <v>999</v>
      </c>
      <c r="Z1960" t="s">
        <v>36</v>
      </c>
      <c r="AA1960" t="s">
        <v>36</v>
      </c>
      <c r="AB1960" t="s">
        <v>36</v>
      </c>
      <c r="AC1960" t="s">
        <v>2736</v>
      </c>
      <c r="AD1960" t="s">
        <v>2736</v>
      </c>
      <c r="AE1960" t="s">
        <v>45</v>
      </c>
      <c r="AG1960" s="18" t="s">
        <v>6079</v>
      </c>
      <c r="AH1960" s="18"/>
      <c r="AI1960" s="2" t="s">
        <v>48</v>
      </c>
      <c r="AJ1960" s="2" t="e">
        <f>VLOOKUP(A1960,'Classification Test Result'!$A$2:$D$2428,4,FALSE)</f>
        <v>#N/A</v>
      </c>
      <c r="AL1960" s="2" t="str">
        <f>_xlfn.XLOOKUP($A1960,Results!$A$2:$A$2256,Results!G$2:G$2256,"")</f>
        <v/>
      </c>
      <c r="AM1960" s="2" t="str">
        <f>_xlfn.XLOOKUP($A1960,Results!$A$2:$A$2256,Results!H$2:H$2256,"")</f>
        <v/>
      </c>
      <c r="AN1960" s="2" t="str">
        <f>_xlfn.XLOOKUP($A1960,Results!$A$2:$A$2256,Results!I$2:I$2256,"")</f>
        <v/>
      </c>
      <c r="AO1960" s="2" t="str">
        <f>_xlfn.XLOOKUP($A1960,Results!$A$2:$A$2256,Results!J$2:J$2256,"")</f>
        <v/>
      </c>
      <c r="AP1960" s="2" t="str">
        <f>_xlfn.XLOOKUP($A1960,Results!$A$2:$A$2256,Results!K$2:K$2256,"")</f>
        <v/>
      </c>
      <c r="AQ1960" s="2" t="str">
        <f>_xlfn.XLOOKUP($A1960,Results!$A$2:$A$2256,Results!L$2:L$2256,"")</f>
        <v/>
      </c>
      <c r="AR1960" s="2" t="str">
        <f>_xlfn.XLOOKUP($A1960,Results!$A$2:$A$2256,Results!M$2:M$2256,"")</f>
        <v/>
      </c>
      <c r="AS1960" s="2" t="str">
        <f>_xlfn.XLOOKUP($A1960,Results!$A$2:$A$2256,Results!N$2:N$2256,"")</f>
        <v/>
      </c>
      <c r="AT1960" s="2" t="str">
        <f>_xlfn.XLOOKUP($A1960,Results!$A$2:$A$2256,Results!O$2:O$2256,"")</f>
        <v/>
      </c>
      <c r="AU1960" s="2" t="str">
        <f>_xlfn.XLOOKUP($A1960,Results!$A$2:$A$2256,Results!P$2:P$2256,"")</f>
        <v/>
      </c>
      <c r="AV1960" s="2" t="str">
        <f>_xlfn.XLOOKUP($A1960,Results!$A$2:$A$2256,Results!Q$2:Q$2256,"")</f>
        <v/>
      </c>
      <c r="AW1960" s="2" t="str">
        <f>_xlfn.XLOOKUP($A1960,Results!$A$2:$A$2256,Results!R$2:R$2256,"")</f>
        <v/>
      </c>
      <c r="AX1960" s="2" t="str">
        <f>_xlfn.XLOOKUP($A1960,Results!$A$2:$A$2256,Results!S$2:S$2256,"")</f>
        <v/>
      </c>
      <c r="AY1960" s="2" t="str">
        <f>_xlfn.XLOOKUP($A1960,Results!$A$2:$A$2256,Results!T$2:T$2256,"")</f>
        <v/>
      </c>
      <c r="AZ1960" s="2" t="str">
        <f>_xlfn.XLOOKUP($A1960,Results!$A$2:$A$2256,Results!U$2:U$2256,"")</f>
        <v/>
      </c>
      <c r="BA1960" s="2" t="str">
        <f>_xlfn.XLOOKUP($A1960,Results!$A$2:$A$2256,Results!V$2:V$2256,"")</f>
        <v/>
      </c>
      <c r="BB1960" s="2" t="str">
        <f>_xlfn.XLOOKUP($A1960,Results!$A$2:$A$2256,Results!W$2:W$2256,"")</f>
        <v/>
      </c>
      <c r="BC1960" s="2" t="str">
        <f>_xlfn.XLOOKUP($A1960,Results!$A$2:$A$2256,Results!X$2:X$2256,"")</f>
        <v/>
      </c>
      <c r="BD1960" s="2" t="str">
        <f>_xlfn.XLOOKUP($A1960,Results!$A$2:$A$2256,Results!Y$2:Y$2256,"")</f>
        <v/>
      </c>
      <c r="BE1960" s="2" t="str">
        <f>_xlfn.XLOOKUP($A1960,Results!$A$2:$A$2256,Results!Z$2:Z$2256,"")</f>
        <v/>
      </c>
    </row>
    <row r="1961" spans="1:57" ht="38.25" customHeight="1" x14ac:dyDescent="0.3">
      <c r="A1961">
        <v>907638</v>
      </c>
      <c r="B1961">
        <v>281689</v>
      </c>
      <c r="C1961" t="s">
        <v>36</v>
      </c>
      <c r="D1961">
        <v>4225435993</v>
      </c>
      <c r="E1961" s="2" t="str">
        <f>VLOOKUP(F1961,'RPA Vendor Data '!F$1:$G$2418,2)</f>
        <v>CINTAS CORPORATION</v>
      </c>
      <c r="F1961" s="2">
        <v>10616</v>
      </c>
      <c r="G1961" s="2">
        <v>4</v>
      </c>
      <c r="H1961" t="s">
        <v>6082</v>
      </c>
      <c r="I1961">
        <v>35</v>
      </c>
      <c r="J1961" t="s">
        <v>39</v>
      </c>
      <c r="K1961" t="s">
        <v>39</v>
      </c>
      <c r="L1961">
        <v>1.3129999999999999</v>
      </c>
      <c r="M1961" s="2" t="s">
        <v>6083</v>
      </c>
      <c r="N1961" s="85" t="s">
        <v>36</v>
      </c>
      <c r="O1961" t="s">
        <v>6084</v>
      </c>
      <c r="P1961" t="s">
        <v>36</v>
      </c>
      <c r="Q1961" t="s">
        <v>36</v>
      </c>
      <c r="R1961">
        <v>45.96</v>
      </c>
      <c r="S1961" s="1">
        <v>45744.521905439811</v>
      </c>
      <c r="T1961" t="s">
        <v>42</v>
      </c>
      <c r="U1961" s="1">
        <v>45744.303472222222</v>
      </c>
      <c r="V1961" t="s">
        <v>43</v>
      </c>
      <c r="W1961" t="s">
        <v>36</v>
      </c>
      <c r="X1961">
        <v>0</v>
      </c>
      <c r="Y1961">
        <v>999</v>
      </c>
      <c r="Z1961" t="s">
        <v>36</v>
      </c>
      <c r="AA1961" t="s">
        <v>36</v>
      </c>
      <c r="AB1961" t="s">
        <v>36</v>
      </c>
      <c r="AC1961" t="s">
        <v>49</v>
      </c>
      <c r="AD1961" t="s">
        <v>49</v>
      </c>
      <c r="AE1961" t="s">
        <v>45</v>
      </c>
      <c r="AF1961" s="44" t="s">
        <v>46</v>
      </c>
      <c r="AG1961" s="18" t="s">
        <v>6085</v>
      </c>
      <c r="AI1961" s="2" t="s">
        <v>48</v>
      </c>
      <c r="AJ1961" s="2" t="e">
        <f>VLOOKUP(A1961,'Classification Test Result'!$A$2:$D$2428,4,FALSE)</f>
        <v>#N/A</v>
      </c>
      <c r="AK1961" s="2" t="s">
        <v>6086</v>
      </c>
      <c r="AL1961" s="2">
        <f>_xlfn.XLOOKUP($A1961,Results!$A$2:$A$2256,Results!G$2:G$2256,"")</f>
        <v>0</v>
      </c>
      <c r="AM1961" s="2">
        <f>_xlfn.XLOOKUP($A1961,Results!$A$2:$A$2256,Results!H$2:H$2256,"")</f>
        <v>0</v>
      </c>
      <c r="AN1961" s="2">
        <f>_xlfn.XLOOKUP($A1961,Results!$A$2:$A$2256,Results!I$2:I$2256,"")</f>
        <v>0</v>
      </c>
      <c r="AO1961" s="2">
        <f>_xlfn.XLOOKUP($A1961,Results!$A$2:$A$2256,Results!J$2:J$2256,"")</f>
        <v>0</v>
      </c>
      <c r="AP1961" s="2">
        <f>_xlfn.XLOOKUP($A1961,Results!$A$2:$A$2256,Results!K$2:K$2256,"")</f>
        <v>0</v>
      </c>
      <c r="AQ1961" s="2">
        <f>_xlfn.XLOOKUP($A1961,Results!$A$2:$A$2256,Results!L$2:L$2256,"")</f>
        <v>0</v>
      </c>
      <c r="AR1961" s="2">
        <f>_xlfn.XLOOKUP($A1961,Results!$A$2:$A$2256,Results!M$2:M$2256,"")</f>
        <v>0</v>
      </c>
      <c r="AS1961" s="2">
        <f>_xlfn.XLOOKUP($A1961,Results!$A$2:$A$2256,Results!N$2:N$2256,"")</f>
        <v>0</v>
      </c>
      <c r="AT1961" s="2">
        <f>_xlfn.XLOOKUP($A1961,Results!$A$2:$A$2256,Results!O$2:O$2256,"")</f>
        <v>0</v>
      </c>
      <c r="AU1961" s="2">
        <f>_xlfn.XLOOKUP($A1961,Results!$A$2:$A$2256,Results!P$2:P$2256,"")</f>
        <v>0</v>
      </c>
      <c r="AV1961" s="2">
        <f>_xlfn.XLOOKUP($A1961,Results!$A$2:$A$2256,Results!Q$2:Q$2256,"")</f>
        <v>0</v>
      </c>
      <c r="AW1961" s="2">
        <f>_xlfn.XLOOKUP($A1961,Results!$A$2:$A$2256,Results!R$2:R$2256,"")</f>
        <v>0</v>
      </c>
      <c r="AX1961" s="2">
        <f>_xlfn.XLOOKUP($A1961,Results!$A$2:$A$2256,Results!S$2:S$2256,"")</f>
        <v>0</v>
      </c>
      <c r="AY1961" s="2">
        <f>_xlfn.XLOOKUP($A1961,Results!$A$2:$A$2256,Results!T$2:T$2256,"")</f>
        <v>0</v>
      </c>
      <c r="AZ1961" s="2">
        <f>_xlfn.XLOOKUP($A1961,Results!$A$2:$A$2256,Results!U$2:U$2256,"")</f>
        <v>0</v>
      </c>
      <c r="BA1961" s="2">
        <f>_xlfn.XLOOKUP($A1961,Results!$A$2:$A$2256,Results!V$2:V$2256,"")</f>
        <v>0</v>
      </c>
      <c r="BB1961" s="2">
        <f>_xlfn.XLOOKUP($A1961,Results!$A$2:$A$2256,Results!W$2:W$2256,"")</f>
        <v>0</v>
      </c>
      <c r="BC1961" s="2">
        <f>_xlfn.XLOOKUP($A1961,Results!$A$2:$A$2256,Results!X$2:X$2256,"")</f>
        <v>0</v>
      </c>
      <c r="BD1961" s="2">
        <f>_xlfn.XLOOKUP($A1961,Results!$A$2:$A$2256,Results!Y$2:Y$2256,"")</f>
        <v>0</v>
      </c>
      <c r="BE1961" s="2">
        <f>_xlfn.XLOOKUP($A1961,Results!$A$2:$A$2256,Results!Z$2:Z$2256,"")</f>
        <v>0</v>
      </c>
    </row>
    <row r="1962" spans="1:57" ht="38.25" customHeight="1" x14ac:dyDescent="0.3">
      <c r="A1962">
        <v>907639</v>
      </c>
      <c r="B1962">
        <v>281689</v>
      </c>
      <c r="C1962" t="s">
        <v>36</v>
      </c>
      <c r="D1962">
        <v>4225435993</v>
      </c>
      <c r="E1962" s="2" t="str">
        <f>VLOOKUP(F1962,'RPA Vendor Data '!F$1:$G$2418,2)</f>
        <v>CINTAS CORPORATION</v>
      </c>
      <c r="F1962" s="2">
        <v>10616</v>
      </c>
      <c r="G1962" s="2">
        <v>1</v>
      </c>
      <c r="H1962" t="s">
        <v>6087</v>
      </c>
      <c r="I1962">
        <v>5</v>
      </c>
      <c r="J1962" t="s">
        <v>39</v>
      </c>
      <c r="K1962" t="s">
        <v>39</v>
      </c>
      <c r="L1962">
        <v>1.3129999999999999</v>
      </c>
      <c r="M1962" s="2" t="s">
        <v>6083</v>
      </c>
      <c r="N1962" s="85" t="s">
        <v>36</v>
      </c>
      <c r="O1962" t="s">
        <v>6084</v>
      </c>
      <c r="P1962" t="s">
        <v>36</v>
      </c>
      <c r="Q1962" t="s">
        <v>36</v>
      </c>
      <c r="R1962">
        <v>6.57</v>
      </c>
      <c r="S1962" s="1">
        <v>45744.521890937503</v>
      </c>
      <c r="T1962" t="s">
        <v>42</v>
      </c>
      <c r="U1962" s="1">
        <v>45744.303472222222</v>
      </c>
      <c r="V1962" t="s">
        <v>43</v>
      </c>
      <c r="W1962" t="s">
        <v>36</v>
      </c>
      <c r="X1962">
        <v>0</v>
      </c>
      <c r="Y1962">
        <v>999</v>
      </c>
      <c r="Z1962" t="s">
        <v>36</v>
      </c>
      <c r="AA1962" t="s">
        <v>36</v>
      </c>
      <c r="AB1962" t="s">
        <v>36</v>
      </c>
      <c r="AC1962" t="s">
        <v>49</v>
      </c>
      <c r="AD1962" t="s">
        <v>49</v>
      </c>
      <c r="AE1962" t="s">
        <v>45</v>
      </c>
      <c r="AF1962" s="44" t="s">
        <v>46</v>
      </c>
      <c r="AG1962" s="18" t="s">
        <v>6085</v>
      </c>
      <c r="AI1962" s="2" t="s">
        <v>48</v>
      </c>
      <c r="AJ1962" s="2" t="e">
        <f>VLOOKUP(A1962,'Classification Test Result'!$A$2:$D$2428,4,FALSE)</f>
        <v>#N/A</v>
      </c>
      <c r="AK1962" s="2" t="s">
        <v>6086</v>
      </c>
      <c r="AL1962" s="2">
        <f>_xlfn.XLOOKUP($A1962,Results!$A$2:$A$2256,Results!G$2:G$2256,"")</f>
        <v>0</v>
      </c>
      <c r="AM1962" s="2">
        <f>_xlfn.XLOOKUP($A1962,Results!$A$2:$A$2256,Results!H$2:H$2256,"")</f>
        <v>0</v>
      </c>
      <c r="AN1962" s="2">
        <f>_xlfn.XLOOKUP($A1962,Results!$A$2:$A$2256,Results!I$2:I$2256,"")</f>
        <v>0</v>
      </c>
      <c r="AO1962" s="2">
        <f>_xlfn.XLOOKUP($A1962,Results!$A$2:$A$2256,Results!J$2:J$2256,"")</f>
        <v>0</v>
      </c>
      <c r="AP1962" s="2">
        <f>_xlfn.XLOOKUP($A1962,Results!$A$2:$A$2256,Results!K$2:K$2256,"")</f>
        <v>0</v>
      </c>
      <c r="AQ1962" s="2">
        <f>_xlfn.XLOOKUP($A1962,Results!$A$2:$A$2256,Results!L$2:L$2256,"")</f>
        <v>0</v>
      </c>
      <c r="AR1962" s="2">
        <f>_xlfn.XLOOKUP($A1962,Results!$A$2:$A$2256,Results!M$2:M$2256,"")</f>
        <v>0</v>
      </c>
      <c r="AS1962" s="2">
        <f>_xlfn.XLOOKUP($A1962,Results!$A$2:$A$2256,Results!N$2:N$2256,"")</f>
        <v>0</v>
      </c>
      <c r="AT1962" s="2">
        <f>_xlfn.XLOOKUP($A1962,Results!$A$2:$A$2256,Results!O$2:O$2256,"")</f>
        <v>0</v>
      </c>
      <c r="AU1962" s="2">
        <f>_xlfn.XLOOKUP($A1962,Results!$A$2:$A$2256,Results!P$2:P$2256,"")</f>
        <v>0</v>
      </c>
      <c r="AV1962" s="2">
        <f>_xlfn.XLOOKUP($A1962,Results!$A$2:$A$2256,Results!Q$2:Q$2256,"")</f>
        <v>0</v>
      </c>
      <c r="AW1962" s="2">
        <f>_xlfn.XLOOKUP($A1962,Results!$A$2:$A$2256,Results!R$2:R$2256,"")</f>
        <v>0</v>
      </c>
      <c r="AX1962" s="2">
        <f>_xlfn.XLOOKUP($A1962,Results!$A$2:$A$2256,Results!S$2:S$2256,"")</f>
        <v>0</v>
      </c>
      <c r="AY1962" s="2">
        <f>_xlfn.XLOOKUP($A1962,Results!$A$2:$A$2256,Results!T$2:T$2256,"")</f>
        <v>0</v>
      </c>
      <c r="AZ1962" s="2">
        <f>_xlfn.XLOOKUP($A1962,Results!$A$2:$A$2256,Results!U$2:U$2256,"")</f>
        <v>0</v>
      </c>
      <c r="BA1962" s="2">
        <f>_xlfn.XLOOKUP($A1962,Results!$A$2:$A$2256,Results!V$2:V$2256,"")</f>
        <v>0</v>
      </c>
      <c r="BB1962" s="2">
        <f>_xlfn.XLOOKUP($A1962,Results!$A$2:$A$2256,Results!W$2:W$2256,"")</f>
        <v>0</v>
      </c>
      <c r="BC1962" s="2">
        <f>_xlfn.XLOOKUP($A1962,Results!$A$2:$A$2256,Results!X$2:X$2256,"")</f>
        <v>0</v>
      </c>
      <c r="BD1962" s="2">
        <f>_xlfn.XLOOKUP($A1962,Results!$A$2:$A$2256,Results!Y$2:Y$2256,"")</f>
        <v>0</v>
      </c>
      <c r="BE1962" s="2">
        <f>_xlfn.XLOOKUP($A1962,Results!$A$2:$A$2256,Results!Z$2:Z$2256,"")</f>
        <v>0</v>
      </c>
    </row>
    <row r="1963" spans="1:57" ht="38.25" customHeight="1" x14ac:dyDescent="0.3">
      <c r="A1963">
        <v>907640</v>
      </c>
      <c r="B1963">
        <v>281689</v>
      </c>
      <c r="C1963" t="s">
        <v>36</v>
      </c>
      <c r="D1963">
        <v>4225435993</v>
      </c>
      <c r="E1963" s="2" t="str">
        <f>VLOOKUP(F1963,'RPA Vendor Data '!F$1:$G$2418,2)</f>
        <v>CINTAS CORPORATION</v>
      </c>
      <c r="F1963" s="2">
        <v>10616</v>
      </c>
      <c r="G1963" s="2">
        <v>2</v>
      </c>
      <c r="H1963" t="s">
        <v>6088</v>
      </c>
      <c r="I1963">
        <v>5</v>
      </c>
      <c r="J1963" t="s">
        <v>39</v>
      </c>
      <c r="K1963" t="s">
        <v>39</v>
      </c>
      <c r="L1963">
        <v>1.3129999999999999</v>
      </c>
      <c r="M1963" s="2" t="s">
        <v>6083</v>
      </c>
      <c r="N1963" s="85" t="s">
        <v>36</v>
      </c>
      <c r="O1963" t="s">
        <v>6084</v>
      </c>
      <c r="P1963" t="s">
        <v>36</v>
      </c>
      <c r="Q1963" t="s">
        <v>36</v>
      </c>
      <c r="R1963">
        <v>6.57</v>
      </c>
      <c r="S1963" s="1">
        <v>45744.521899803243</v>
      </c>
      <c r="T1963" t="s">
        <v>42</v>
      </c>
      <c r="U1963" s="1">
        <v>45744.303472222222</v>
      </c>
      <c r="V1963" t="s">
        <v>43</v>
      </c>
      <c r="W1963" t="s">
        <v>36</v>
      </c>
      <c r="X1963">
        <v>0</v>
      </c>
      <c r="Y1963">
        <v>999</v>
      </c>
      <c r="Z1963" t="s">
        <v>36</v>
      </c>
      <c r="AA1963" t="s">
        <v>36</v>
      </c>
      <c r="AB1963" t="s">
        <v>36</v>
      </c>
      <c r="AC1963" t="s">
        <v>49</v>
      </c>
      <c r="AD1963" t="s">
        <v>49</v>
      </c>
      <c r="AE1963" t="s">
        <v>45</v>
      </c>
      <c r="AF1963" s="44" t="s">
        <v>46</v>
      </c>
      <c r="AG1963" s="18" t="s">
        <v>6085</v>
      </c>
      <c r="AI1963" s="2" t="s">
        <v>48</v>
      </c>
      <c r="AJ1963" s="2" t="e">
        <f>VLOOKUP(A1963,'Classification Test Result'!$A$2:$D$2428,4,FALSE)</f>
        <v>#N/A</v>
      </c>
      <c r="AK1963" s="2" t="s">
        <v>6086</v>
      </c>
      <c r="AL1963" s="2">
        <f>_xlfn.XLOOKUP($A1963,Results!$A$2:$A$2256,Results!G$2:G$2256,"")</f>
        <v>0</v>
      </c>
      <c r="AM1963" s="2">
        <f>_xlfn.XLOOKUP($A1963,Results!$A$2:$A$2256,Results!H$2:H$2256,"")</f>
        <v>0</v>
      </c>
      <c r="AN1963" s="2">
        <f>_xlfn.XLOOKUP($A1963,Results!$A$2:$A$2256,Results!I$2:I$2256,"")</f>
        <v>0</v>
      </c>
      <c r="AO1963" s="2">
        <f>_xlfn.XLOOKUP($A1963,Results!$A$2:$A$2256,Results!J$2:J$2256,"")</f>
        <v>0</v>
      </c>
      <c r="AP1963" s="2">
        <f>_xlfn.XLOOKUP($A1963,Results!$A$2:$A$2256,Results!K$2:K$2256,"")</f>
        <v>0</v>
      </c>
      <c r="AQ1963" s="2">
        <f>_xlfn.XLOOKUP($A1963,Results!$A$2:$A$2256,Results!L$2:L$2256,"")</f>
        <v>0</v>
      </c>
      <c r="AR1963" s="2">
        <f>_xlfn.XLOOKUP($A1963,Results!$A$2:$A$2256,Results!M$2:M$2256,"")</f>
        <v>0</v>
      </c>
      <c r="AS1963" s="2">
        <f>_xlfn.XLOOKUP($A1963,Results!$A$2:$A$2256,Results!N$2:N$2256,"")</f>
        <v>0</v>
      </c>
      <c r="AT1963" s="2">
        <f>_xlfn.XLOOKUP($A1963,Results!$A$2:$A$2256,Results!O$2:O$2256,"")</f>
        <v>0</v>
      </c>
      <c r="AU1963" s="2">
        <f>_xlfn.XLOOKUP($A1963,Results!$A$2:$A$2256,Results!P$2:P$2256,"")</f>
        <v>0</v>
      </c>
      <c r="AV1963" s="2">
        <f>_xlfn.XLOOKUP($A1963,Results!$A$2:$A$2256,Results!Q$2:Q$2256,"")</f>
        <v>0</v>
      </c>
      <c r="AW1963" s="2">
        <f>_xlfn.XLOOKUP($A1963,Results!$A$2:$A$2256,Results!R$2:R$2256,"")</f>
        <v>0</v>
      </c>
      <c r="AX1963" s="2">
        <f>_xlfn.XLOOKUP($A1963,Results!$A$2:$A$2256,Results!S$2:S$2256,"")</f>
        <v>0</v>
      </c>
      <c r="AY1963" s="2">
        <f>_xlfn.XLOOKUP($A1963,Results!$A$2:$A$2256,Results!T$2:T$2256,"")</f>
        <v>0</v>
      </c>
      <c r="AZ1963" s="2">
        <f>_xlfn.XLOOKUP($A1963,Results!$A$2:$A$2256,Results!U$2:U$2256,"")</f>
        <v>0</v>
      </c>
      <c r="BA1963" s="2">
        <f>_xlfn.XLOOKUP($A1963,Results!$A$2:$A$2256,Results!V$2:V$2256,"")</f>
        <v>0</v>
      </c>
      <c r="BB1963" s="2">
        <f>_xlfn.XLOOKUP($A1963,Results!$A$2:$A$2256,Results!W$2:W$2256,"")</f>
        <v>0</v>
      </c>
      <c r="BC1963" s="2">
        <f>_xlfn.XLOOKUP($A1963,Results!$A$2:$A$2256,Results!X$2:X$2256,"")</f>
        <v>0</v>
      </c>
      <c r="BD1963" s="2">
        <f>_xlfn.XLOOKUP($A1963,Results!$A$2:$A$2256,Results!Y$2:Y$2256,"")</f>
        <v>0</v>
      </c>
      <c r="BE1963" s="2">
        <f>_xlfn.XLOOKUP($A1963,Results!$A$2:$A$2256,Results!Z$2:Z$2256,"")</f>
        <v>0</v>
      </c>
    </row>
    <row r="1964" spans="1:57" ht="38.25" customHeight="1" x14ac:dyDescent="0.3">
      <c r="A1964">
        <v>907641</v>
      </c>
      <c r="B1964">
        <v>281689</v>
      </c>
      <c r="C1964" t="s">
        <v>36</v>
      </c>
      <c r="D1964">
        <v>4225435993</v>
      </c>
      <c r="E1964" s="2" t="str">
        <f>VLOOKUP(F1964,'RPA Vendor Data '!F$1:$G$2418,2)</f>
        <v>CINTAS CORPORATION</v>
      </c>
      <c r="F1964" s="2">
        <v>10616</v>
      </c>
      <c r="G1964" s="2">
        <v>3</v>
      </c>
      <c r="H1964" t="s">
        <v>6089</v>
      </c>
      <c r="I1964">
        <v>35</v>
      </c>
      <c r="J1964" t="s">
        <v>39</v>
      </c>
      <c r="K1964" t="s">
        <v>39</v>
      </c>
      <c r="L1964">
        <v>1.3129999999999999</v>
      </c>
      <c r="M1964" s="2" t="s">
        <v>6083</v>
      </c>
      <c r="N1964" s="85" t="s">
        <v>36</v>
      </c>
      <c r="O1964" t="s">
        <v>6084</v>
      </c>
      <c r="P1964" t="s">
        <v>36</v>
      </c>
      <c r="Q1964" t="s">
        <v>36</v>
      </c>
      <c r="R1964">
        <v>45.96</v>
      </c>
      <c r="S1964" s="1">
        <v>45744.521902581022</v>
      </c>
      <c r="T1964" t="s">
        <v>42</v>
      </c>
      <c r="U1964" s="1">
        <v>45744.303472222222</v>
      </c>
      <c r="V1964" t="s">
        <v>43</v>
      </c>
      <c r="W1964" t="s">
        <v>36</v>
      </c>
      <c r="X1964">
        <v>0</v>
      </c>
      <c r="Y1964">
        <v>999</v>
      </c>
      <c r="Z1964" t="s">
        <v>36</v>
      </c>
      <c r="AA1964" t="s">
        <v>36</v>
      </c>
      <c r="AB1964" t="s">
        <v>36</v>
      </c>
      <c r="AC1964" t="s">
        <v>49</v>
      </c>
      <c r="AD1964" t="s">
        <v>49</v>
      </c>
      <c r="AE1964" t="s">
        <v>45</v>
      </c>
      <c r="AF1964" s="44" t="s">
        <v>46</v>
      </c>
      <c r="AG1964" s="18" t="s">
        <v>6085</v>
      </c>
      <c r="AI1964" s="2" t="s">
        <v>48</v>
      </c>
      <c r="AJ1964" s="2" t="e">
        <f>VLOOKUP(A1964,'Classification Test Result'!$A$2:$D$2428,4,FALSE)</f>
        <v>#N/A</v>
      </c>
      <c r="AK1964" s="2" t="s">
        <v>6086</v>
      </c>
      <c r="AL1964" s="2">
        <f>_xlfn.XLOOKUP($A1964,Results!$A$2:$A$2256,Results!G$2:G$2256,"")</f>
        <v>0</v>
      </c>
      <c r="AM1964" s="2">
        <f>_xlfn.XLOOKUP($A1964,Results!$A$2:$A$2256,Results!H$2:H$2256,"")</f>
        <v>0</v>
      </c>
      <c r="AN1964" s="2">
        <f>_xlfn.XLOOKUP($A1964,Results!$A$2:$A$2256,Results!I$2:I$2256,"")</f>
        <v>0</v>
      </c>
      <c r="AO1964" s="2">
        <f>_xlfn.XLOOKUP($A1964,Results!$A$2:$A$2256,Results!J$2:J$2256,"")</f>
        <v>0</v>
      </c>
      <c r="AP1964" s="2">
        <f>_xlfn.XLOOKUP($A1964,Results!$A$2:$A$2256,Results!K$2:K$2256,"")</f>
        <v>0</v>
      </c>
      <c r="AQ1964" s="2">
        <f>_xlfn.XLOOKUP($A1964,Results!$A$2:$A$2256,Results!L$2:L$2256,"")</f>
        <v>0</v>
      </c>
      <c r="AR1964" s="2">
        <f>_xlfn.XLOOKUP($A1964,Results!$A$2:$A$2256,Results!M$2:M$2256,"")</f>
        <v>0</v>
      </c>
      <c r="AS1964" s="2">
        <f>_xlfn.XLOOKUP($A1964,Results!$A$2:$A$2256,Results!N$2:N$2256,"")</f>
        <v>0</v>
      </c>
      <c r="AT1964" s="2">
        <f>_xlfn.XLOOKUP($A1964,Results!$A$2:$A$2256,Results!O$2:O$2256,"")</f>
        <v>0</v>
      </c>
      <c r="AU1964" s="2">
        <f>_xlfn.XLOOKUP($A1964,Results!$A$2:$A$2256,Results!P$2:P$2256,"")</f>
        <v>0</v>
      </c>
      <c r="AV1964" s="2">
        <f>_xlfn.XLOOKUP($A1964,Results!$A$2:$A$2256,Results!Q$2:Q$2256,"")</f>
        <v>0</v>
      </c>
      <c r="AW1964" s="2">
        <f>_xlfn.XLOOKUP($A1964,Results!$A$2:$A$2256,Results!R$2:R$2256,"")</f>
        <v>0</v>
      </c>
      <c r="AX1964" s="2">
        <f>_xlfn.XLOOKUP($A1964,Results!$A$2:$A$2256,Results!S$2:S$2256,"")</f>
        <v>0</v>
      </c>
      <c r="AY1964" s="2">
        <f>_xlfn.XLOOKUP($A1964,Results!$A$2:$A$2256,Results!T$2:T$2256,"")</f>
        <v>0</v>
      </c>
      <c r="AZ1964" s="2">
        <f>_xlfn.XLOOKUP($A1964,Results!$A$2:$A$2256,Results!U$2:U$2256,"")</f>
        <v>0</v>
      </c>
      <c r="BA1964" s="2">
        <f>_xlfn.XLOOKUP($A1964,Results!$A$2:$A$2256,Results!V$2:V$2256,"")</f>
        <v>0</v>
      </c>
      <c r="BB1964" s="2">
        <f>_xlfn.XLOOKUP($A1964,Results!$A$2:$A$2256,Results!W$2:W$2256,"")</f>
        <v>0</v>
      </c>
      <c r="BC1964" s="2">
        <f>_xlfn.XLOOKUP($A1964,Results!$A$2:$A$2256,Results!X$2:X$2256,"")</f>
        <v>0</v>
      </c>
      <c r="BD1964" s="2">
        <f>_xlfn.XLOOKUP($A1964,Results!$A$2:$A$2256,Results!Y$2:Y$2256,"")</f>
        <v>0</v>
      </c>
      <c r="BE1964" s="2">
        <f>_xlfn.XLOOKUP($A1964,Results!$A$2:$A$2256,Results!Z$2:Z$2256,"")</f>
        <v>0</v>
      </c>
    </row>
    <row r="1965" spans="1:57" ht="38.25" customHeight="1" x14ac:dyDescent="0.3">
      <c r="A1965">
        <v>907642</v>
      </c>
      <c r="B1965">
        <v>281689</v>
      </c>
      <c r="C1965" t="s">
        <v>36</v>
      </c>
      <c r="D1965">
        <v>4225435993</v>
      </c>
      <c r="E1965" s="2" t="str">
        <f>VLOOKUP(F1965,'RPA Vendor Data '!F$1:$G$2418,2)</f>
        <v>CINTAS CORPORATION</v>
      </c>
      <c r="F1965" s="2">
        <v>10616</v>
      </c>
      <c r="G1965" s="2">
        <v>6</v>
      </c>
      <c r="H1965" t="s">
        <v>6090</v>
      </c>
      <c r="I1965">
        <v>5</v>
      </c>
      <c r="J1965" t="s">
        <v>39</v>
      </c>
      <c r="K1965" t="s">
        <v>39</v>
      </c>
      <c r="L1965">
        <v>1.413</v>
      </c>
      <c r="M1965" s="2" t="s">
        <v>6083</v>
      </c>
      <c r="N1965" s="85" t="s">
        <v>36</v>
      </c>
      <c r="O1965" t="s">
        <v>6084</v>
      </c>
      <c r="P1965" t="s">
        <v>36</v>
      </c>
      <c r="Q1965" t="s">
        <v>36</v>
      </c>
      <c r="R1965">
        <v>7.07</v>
      </c>
      <c r="S1965" s="1">
        <v>45744.521896759259</v>
      </c>
      <c r="T1965" t="s">
        <v>42</v>
      </c>
      <c r="U1965" s="1">
        <v>45744.303472222222</v>
      </c>
      <c r="V1965" t="s">
        <v>43</v>
      </c>
      <c r="W1965" t="s">
        <v>36</v>
      </c>
      <c r="X1965">
        <v>0</v>
      </c>
      <c r="Y1965">
        <v>999</v>
      </c>
      <c r="Z1965" t="s">
        <v>36</v>
      </c>
      <c r="AA1965" t="s">
        <v>36</v>
      </c>
      <c r="AB1965" t="s">
        <v>36</v>
      </c>
      <c r="AC1965" t="s">
        <v>49</v>
      </c>
      <c r="AD1965" t="s">
        <v>49</v>
      </c>
      <c r="AE1965" t="s">
        <v>45</v>
      </c>
      <c r="AF1965" s="44" t="s">
        <v>46</v>
      </c>
      <c r="AG1965" s="18" t="s">
        <v>6085</v>
      </c>
      <c r="AI1965" s="2" t="s">
        <v>48</v>
      </c>
      <c r="AJ1965" s="2" t="e">
        <f>VLOOKUP(A1965,'Classification Test Result'!$A$2:$D$2428,4,FALSE)</f>
        <v>#N/A</v>
      </c>
      <c r="AK1965" s="2" t="s">
        <v>6086</v>
      </c>
      <c r="AL1965" s="2">
        <f>_xlfn.XLOOKUP($A1965,Results!$A$2:$A$2256,Results!G$2:G$2256,"")</f>
        <v>0</v>
      </c>
      <c r="AM1965" s="2">
        <f>_xlfn.XLOOKUP($A1965,Results!$A$2:$A$2256,Results!H$2:H$2256,"")</f>
        <v>0</v>
      </c>
      <c r="AN1965" s="2">
        <f>_xlfn.XLOOKUP($A1965,Results!$A$2:$A$2256,Results!I$2:I$2256,"")</f>
        <v>0</v>
      </c>
      <c r="AO1965" s="2">
        <f>_xlfn.XLOOKUP($A1965,Results!$A$2:$A$2256,Results!J$2:J$2256,"")</f>
        <v>0</v>
      </c>
      <c r="AP1965" s="2">
        <f>_xlfn.XLOOKUP($A1965,Results!$A$2:$A$2256,Results!K$2:K$2256,"")</f>
        <v>0</v>
      </c>
      <c r="AQ1965" s="2">
        <f>_xlfn.XLOOKUP($A1965,Results!$A$2:$A$2256,Results!L$2:L$2256,"")</f>
        <v>0</v>
      </c>
      <c r="AR1965" s="2">
        <f>_xlfn.XLOOKUP($A1965,Results!$A$2:$A$2256,Results!M$2:M$2256,"")</f>
        <v>0</v>
      </c>
      <c r="AS1965" s="2">
        <f>_xlfn.XLOOKUP($A1965,Results!$A$2:$A$2256,Results!N$2:N$2256,"")</f>
        <v>0</v>
      </c>
      <c r="AT1965" s="2">
        <f>_xlfn.XLOOKUP($A1965,Results!$A$2:$A$2256,Results!O$2:O$2256,"")</f>
        <v>0</v>
      </c>
      <c r="AU1965" s="2">
        <f>_xlfn.XLOOKUP($A1965,Results!$A$2:$A$2256,Results!P$2:P$2256,"")</f>
        <v>0</v>
      </c>
      <c r="AV1965" s="2">
        <f>_xlfn.XLOOKUP($A1965,Results!$A$2:$A$2256,Results!Q$2:Q$2256,"")</f>
        <v>0</v>
      </c>
      <c r="AW1965" s="2">
        <f>_xlfn.XLOOKUP($A1965,Results!$A$2:$A$2256,Results!R$2:R$2256,"")</f>
        <v>0</v>
      </c>
      <c r="AX1965" s="2">
        <f>_xlfn.XLOOKUP($A1965,Results!$A$2:$A$2256,Results!S$2:S$2256,"")</f>
        <v>0</v>
      </c>
      <c r="AY1965" s="2">
        <f>_xlfn.XLOOKUP($A1965,Results!$A$2:$A$2256,Results!T$2:T$2256,"")</f>
        <v>0</v>
      </c>
      <c r="AZ1965" s="2">
        <f>_xlfn.XLOOKUP($A1965,Results!$A$2:$A$2256,Results!U$2:U$2256,"")</f>
        <v>0</v>
      </c>
      <c r="BA1965" s="2">
        <f>_xlfn.XLOOKUP($A1965,Results!$A$2:$A$2256,Results!V$2:V$2256,"")</f>
        <v>0</v>
      </c>
      <c r="BB1965" s="2">
        <f>_xlfn.XLOOKUP($A1965,Results!$A$2:$A$2256,Results!W$2:W$2256,"")</f>
        <v>0</v>
      </c>
      <c r="BC1965" s="2">
        <f>_xlfn.XLOOKUP($A1965,Results!$A$2:$A$2256,Results!X$2:X$2256,"")</f>
        <v>0</v>
      </c>
      <c r="BD1965" s="2">
        <f>_xlfn.XLOOKUP($A1965,Results!$A$2:$A$2256,Results!Y$2:Y$2256,"")</f>
        <v>0</v>
      </c>
      <c r="BE1965" s="2">
        <f>_xlfn.XLOOKUP($A1965,Results!$A$2:$A$2256,Results!Z$2:Z$2256,"")</f>
        <v>0</v>
      </c>
    </row>
    <row r="1966" spans="1:57" ht="38.25" customHeight="1" x14ac:dyDescent="0.3">
      <c r="A1966">
        <v>907643</v>
      </c>
      <c r="B1966">
        <v>281689</v>
      </c>
      <c r="C1966" t="s">
        <v>36</v>
      </c>
      <c r="D1966">
        <v>4225435993</v>
      </c>
      <c r="E1966" s="2" t="str">
        <f>VLOOKUP(F1966,'RPA Vendor Data '!F$1:$G$2418,2)</f>
        <v>CINTAS CORPORATION</v>
      </c>
      <c r="F1966" s="2">
        <v>10616</v>
      </c>
      <c r="G1966" s="2">
        <v>5</v>
      </c>
      <c r="H1966" t="s">
        <v>6091</v>
      </c>
      <c r="I1966">
        <v>40</v>
      </c>
      <c r="J1966" t="s">
        <v>39</v>
      </c>
      <c r="K1966" t="s">
        <v>39</v>
      </c>
      <c r="L1966">
        <v>1.413</v>
      </c>
      <c r="M1966" s="2" t="s">
        <v>6083</v>
      </c>
      <c r="N1966" s="85" t="s">
        <v>36</v>
      </c>
      <c r="O1966" t="s">
        <v>6084</v>
      </c>
      <c r="P1966" t="s">
        <v>36</v>
      </c>
      <c r="Q1966" t="s">
        <v>36</v>
      </c>
      <c r="R1966">
        <v>56.52</v>
      </c>
      <c r="S1966" s="1">
        <v>45744.521893865742</v>
      </c>
      <c r="T1966" t="s">
        <v>42</v>
      </c>
      <c r="U1966" s="1">
        <v>45744.303472222222</v>
      </c>
      <c r="V1966" t="s">
        <v>43</v>
      </c>
      <c r="W1966" t="s">
        <v>36</v>
      </c>
      <c r="X1966">
        <v>0</v>
      </c>
      <c r="Y1966">
        <v>999</v>
      </c>
      <c r="Z1966" t="s">
        <v>36</v>
      </c>
      <c r="AA1966" t="s">
        <v>36</v>
      </c>
      <c r="AB1966" t="s">
        <v>36</v>
      </c>
      <c r="AC1966" t="s">
        <v>49</v>
      </c>
      <c r="AD1966" t="s">
        <v>49</v>
      </c>
      <c r="AE1966" t="s">
        <v>45</v>
      </c>
      <c r="AF1966" s="44" t="s">
        <v>46</v>
      </c>
      <c r="AG1966" s="18" t="s">
        <v>6085</v>
      </c>
      <c r="AI1966" s="2" t="s">
        <v>48</v>
      </c>
      <c r="AJ1966" s="2" t="e">
        <f>VLOOKUP(A1966,'Classification Test Result'!$A$2:$D$2428,4,FALSE)</f>
        <v>#N/A</v>
      </c>
      <c r="AK1966" s="2" t="s">
        <v>6086</v>
      </c>
      <c r="AL1966" s="2">
        <f>_xlfn.XLOOKUP($A1966,Results!$A$2:$A$2256,Results!G$2:G$2256,"")</f>
        <v>0</v>
      </c>
      <c r="AM1966" s="2">
        <f>_xlfn.XLOOKUP($A1966,Results!$A$2:$A$2256,Results!H$2:H$2256,"")</f>
        <v>0</v>
      </c>
      <c r="AN1966" s="2">
        <f>_xlfn.XLOOKUP($A1966,Results!$A$2:$A$2256,Results!I$2:I$2256,"")</f>
        <v>0</v>
      </c>
      <c r="AO1966" s="2">
        <f>_xlfn.XLOOKUP($A1966,Results!$A$2:$A$2256,Results!J$2:J$2256,"")</f>
        <v>0</v>
      </c>
      <c r="AP1966" s="2">
        <f>_xlfn.XLOOKUP($A1966,Results!$A$2:$A$2256,Results!K$2:K$2256,"")</f>
        <v>0</v>
      </c>
      <c r="AQ1966" s="2">
        <f>_xlfn.XLOOKUP($A1966,Results!$A$2:$A$2256,Results!L$2:L$2256,"")</f>
        <v>0</v>
      </c>
      <c r="AR1966" s="2">
        <f>_xlfn.XLOOKUP($A1966,Results!$A$2:$A$2256,Results!M$2:M$2256,"")</f>
        <v>0</v>
      </c>
      <c r="AS1966" s="2">
        <f>_xlfn.XLOOKUP($A1966,Results!$A$2:$A$2256,Results!N$2:N$2256,"")</f>
        <v>0</v>
      </c>
      <c r="AT1966" s="2">
        <f>_xlfn.XLOOKUP($A1966,Results!$A$2:$A$2256,Results!O$2:O$2256,"")</f>
        <v>0</v>
      </c>
      <c r="AU1966" s="2">
        <f>_xlfn.XLOOKUP($A1966,Results!$A$2:$A$2256,Results!P$2:P$2256,"")</f>
        <v>0</v>
      </c>
      <c r="AV1966" s="2">
        <f>_xlfn.XLOOKUP($A1966,Results!$A$2:$A$2256,Results!Q$2:Q$2256,"")</f>
        <v>0</v>
      </c>
      <c r="AW1966" s="2">
        <f>_xlfn.XLOOKUP($A1966,Results!$A$2:$A$2256,Results!R$2:R$2256,"")</f>
        <v>0</v>
      </c>
      <c r="AX1966" s="2">
        <f>_xlfn.XLOOKUP($A1966,Results!$A$2:$A$2256,Results!S$2:S$2256,"")</f>
        <v>0</v>
      </c>
      <c r="AY1966" s="2">
        <f>_xlfn.XLOOKUP($A1966,Results!$A$2:$A$2256,Results!T$2:T$2256,"")</f>
        <v>0</v>
      </c>
      <c r="AZ1966" s="2">
        <f>_xlfn.XLOOKUP($A1966,Results!$A$2:$A$2256,Results!U$2:U$2256,"")</f>
        <v>0</v>
      </c>
      <c r="BA1966" s="2">
        <f>_xlfn.XLOOKUP($A1966,Results!$A$2:$A$2256,Results!V$2:V$2256,"")</f>
        <v>0</v>
      </c>
      <c r="BB1966" s="2">
        <f>_xlfn.XLOOKUP($A1966,Results!$A$2:$A$2256,Results!W$2:W$2256,"")</f>
        <v>0</v>
      </c>
      <c r="BC1966" s="2">
        <f>_xlfn.XLOOKUP($A1966,Results!$A$2:$A$2256,Results!X$2:X$2256,"")</f>
        <v>0</v>
      </c>
      <c r="BD1966" s="2">
        <f>_xlfn.XLOOKUP($A1966,Results!$A$2:$A$2256,Results!Y$2:Y$2256,"")</f>
        <v>0</v>
      </c>
      <c r="BE1966" s="2">
        <f>_xlfn.XLOOKUP($A1966,Results!$A$2:$A$2256,Results!Z$2:Z$2256,"")</f>
        <v>0</v>
      </c>
    </row>
    <row r="1967" spans="1:57" ht="38.25" customHeight="1" x14ac:dyDescent="0.3">
      <c r="A1967">
        <v>907644</v>
      </c>
      <c r="B1967">
        <v>282055</v>
      </c>
      <c r="C1967" t="s">
        <v>36</v>
      </c>
      <c r="D1967">
        <v>4225568212</v>
      </c>
      <c r="E1967" s="2" t="str">
        <f>VLOOKUP(F1967,'RPA Vendor Data '!F$1:$G$2418,2)</f>
        <v>CINTAS CORPORATION</v>
      </c>
      <c r="F1967" s="2">
        <v>10616</v>
      </c>
      <c r="G1967" s="2">
        <v>5</v>
      </c>
      <c r="H1967" t="s">
        <v>6092</v>
      </c>
      <c r="I1967">
        <v>3</v>
      </c>
      <c r="J1967" t="s">
        <v>39</v>
      </c>
      <c r="K1967" t="s">
        <v>39</v>
      </c>
      <c r="L1967">
        <v>3.5</v>
      </c>
      <c r="M1967" s="2" t="s">
        <v>6093</v>
      </c>
      <c r="N1967" s="85" t="s">
        <v>36</v>
      </c>
      <c r="O1967" t="s">
        <v>6094</v>
      </c>
      <c r="P1967" t="s">
        <v>36</v>
      </c>
      <c r="Q1967" t="s">
        <v>36</v>
      </c>
      <c r="R1967">
        <v>10.5</v>
      </c>
      <c r="S1967" s="1">
        <v>45744.979407175917</v>
      </c>
      <c r="T1967" t="s">
        <v>42</v>
      </c>
      <c r="U1967" s="1">
        <v>45744.757638888892</v>
      </c>
      <c r="V1967" t="s">
        <v>43</v>
      </c>
      <c r="W1967" t="s">
        <v>36</v>
      </c>
      <c r="X1967">
        <v>0</v>
      </c>
      <c r="Y1967">
        <v>999</v>
      </c>
      <c r="Z1967" t="s">
        <v>36</v>
      </c>
      <c r="AA1967" t="s">
        <v>36</v>
      </c>
      <c r="AB1967" t="s">
        <v>36</v>
      </c>
      <c r="AC1967" t="s">
        <v>49</v>
      </c>
      <c r="AD1967" t="s">
        <v>49</v>
      </c>
      <c r="AE1967" t="s">
        <v>45</v>
      </c>
      <c r="AF1967" s="44" t="s">
        <v>46</v>
      </c>
      <c r="AG1967" s="18" t="s">
        <v>6095</v>
      </c>
      <c r="AI1967" s="2" t="s">
        <v>48</v>
      </c>
      <c r="AJ1967" s="2" t="e">
        <f>VLOOKUP(A1967,'Classification Test Result'!$A$2:$D$2428,4,FALSE)</f>
        <v>#N/A</v>
      </c>
      <c r="AK1967" s="2" t="s">
        <v>6086</v>
      </c>
      <c r="AL1967" s="2">
        <f>_xlfn.XLOOKUP($A1967,Results!$A$2:$A$2256,Results!G$2:G$2256,"")</f>
        <v>0</v>
      </c>
      <c r="AM1967" s="2">
        <f>_xlfn.XLOOKUP($A1967,Results!$A$2:$A$2256,Results!H$2:H$2256,"")</f>
        <v>0</v>
      </c>
      <c r="AN1967" s="2">
        <f>_xlfn.XLOOKUP($A1967,Results!$A$2:$A$2256,Results!I$2:I$2256,"")</f>
        <v>0</v>
      </c>
      <c r="AO1967" s="2">
        <f>_xlfn.XLOOKUP($A1967,Results!$A$2:$A$2256,Results!J$2:J$2256,"")</f>
        <v>0</v>
      </c>
      <c r="AP1967" s="2">
        <f>_xlfn.XLOOKUP($A1967,Results!$A$2:$A$2256,Results!K$2:K$2256,"")</f>
        <v>0</v>
      </c>
      <c r="AQ1967" s="2">
        <f>_xlfn.XLOOKUP($A1967,Results!$A$2:$A$2256,Results!L$2:L$2256,"")</f>
        <v>0</v>
      </c>
      <c r="AR1967" s="2">
        <f>_xlfn.XLOOKUP($A1967,Results!$A$2:$A$2256,Results!M$2:M$2256,"")</f>
        <v>0</v>
      </c>
      <c r="AS1967" s="2">
        <f>_xlfn.XLOOKUP($A1967,Results!$A$2:$A$2256,Results!N$2:N$2256,"")</f>
        <v>0</v>
      </c>
      <c r="AT1967" s="2">
        <f>_xlfn.XLOOKUP($A1967,Results!$A$2:$A$2256,Results!O$2:O$2256,"")</f>
        <v>0</v>
      </c>
      <c r="AU1967" s="2">
        <f>_xlfn.XLOOKUP($A1967,Results!$A$2:$A$2256,Results!P$2:P$2256,"")</f>
        <v>0</v>
      </c>
      <c r="AV1967" s="2">
        <f>_xlfn.XLOOKUP($A1967,Results!$A$2:$A$2256,Results!Q$2:Q$2256,"")</f>
        <v>0</v>
      </c>
      <c r="AW1967" s="2">
        <f>_xlfn.XLOOKUP($A1967,Results!$A$2:$A$2256,Results!R$2:R$2256,"")</f>
        <v>0</v>
      </c>
      <c r="AX1967" s="2">
        <f>_xlfn.XLOOKUP($A1967,Results!$A$2:$A$2256,Results!S$2:S$2256,"")</f>
        <v>0</v>
      </c>
      <c r="AY1967" s="2">
        <f>_xlfn.XLOOKUP($A1967,Results!$A$2:$A$2256,Results!T$2:T$2256,"")</f>
        <v>0</v>
      </c>
      <c r="AZ1967" s="2">
        <f>_xlfn.XLOOKUP($A1967,Results!$A$2:$A$2256,Results!U$2:U$2256,"")</f>
        <v>0</v>
      </c>
      <c r="BA1967" s="2">
        <f>_xlfn.XLOOKUP($A1967,Results!$A$2:$A$2256,Results!V$2:V$2256,"")</f>
        <v>0</v>
      </c>
      <c r="BB1967" s="2">
        <f>_xlfn.XLOOKUP($A1967,Results!$A$2:$A$2256,Results!W$2:W$2256,"")</f>
        <v>0</v>
      </c>
      <c r="BC1967" s="2">
        <f>_xlfn.XLOOKUP($A1967,Results!$A$2:$A$2256,Results!X$2:X$2256,"")</f>
        <v>0</v>
      </c>
      <c r="BD1967" s="2">
        <f>_xlfn.XLOOKUP($A1967,Results!$A$2:$A$2256,Results!Y$2:Y$2256,"")</f>
        <v>0</v>
      </c>
      <c r="BE1967" s="2">
        <f>_xlfn.XLOOKUP($A1967,Results!$A$2:$A$2256,Results!Z$2:Z$2256,"")</f>
        <v>0</v>
      </c>
    </row>
    <row r="1968" spans="1:57" ht="38.25" customHeight="1" x14ac:dyDescent="0.3">
      <c r="A1968">
        <v>907645</v>
      </c>
      <c r="B1968">
        <v>282055</v>
      </c>
      <c r="C1968" t="s">
        <v>36</v>
      </c>
      <c r="D1968">
        <v>4225568212</v>
      </c>
      <c r="E1968" s="2" t="str">
        <f>VLOOKUP(F1968,'RPA Vendor Data '!F$1:$G$2418,2)</f>
        <v>CINTAS CORPORATION</v>
      </c>
      <c r="F1968" s="2">
        <v>10616</v>
      </c>
      <c r="G1968" s="2">
        <v>4</v>
      </c>
      <c r="H1968" t="s">
        <v>6096</v>
      </c>
      <c r="I1968">
        <v>2</v>
      </c>
      <c r="J1968" t="s">
        <v>39</v>
      </c>
      <c r="K1968" t="s">
        <v>39</v>
      </c>
      <c r="L1968">
        <v>5</v>
      </c>
      <c r="M1968" s="2" t="s">
        <v>6093</v>
      </c>
      <c r="N1968" s="85" t="s">
        <v>36</v>
      </c>
      <c r="O1968" t="s">
        <v>6097</v>
      </c>
      <c r="P1968" t="s">
        <v>36</v>
      </c>
      <c r="Q1968" t="s">
        <v>36</v>
      </c>
      <c r="R1968">
        <v>10</v>
      </c>
      <c r="S1968" s="1">
        <v>45744.979398761578</v>
      </c>
      <c r="T1968" t="s">
        <v>42</v>
      </c>
      <c r="U1968" s="1">
        <v>45744.757638888892</v>
      </c>
      <c r="V1968" t="s">
        <v>43</v>
      </c>
      <c r="W1968" t="s">
        <v>36</v>
      </c>
      <c r="X1968">
        <v>0</v>
      </c>
      <c r="Y1968">
        <v>999</v>
      </c>
      <c r="Z1968" t="s">
        <v>36</v>
      </c>
      <c r="AA1968" t="s">
        <v>36</v>
      </c>
      <c r="AB1968" t="s">
        <v>36</v>
      </c>
      <c r="AC1968" t="s">
        <v>49</v>
      </c>
      <c r="AD1968" t="s">
        <v>49</v>
      </c>
      <c r="AE1968" t="s">
        <v>45</v>
      </c>
      <c r="AF1968" s="44" t="s">
        <v>46</v>
      </c>
      <c r="AG1968" s="18" t="s">
        <v>6098</v>
      </c>
      <c r="AI1968" s="2" t="s">
        <v>48</v>
      </c>
      <c r="AJ1968" s="2" t="e">
        <f>VLOOKUP(A1968,'Classification Test Result'!$A$2:$D$2428,4,FALSE)</f>
        <v>#N/A</v>
      </c>
      <c r="AK1968" s="2" t="s">
        <v>6086</v>
      </c>
      <c r="AL1968" s="2">
        <f>_xlfn.XLOOKUP($A1968,Results!$A$2:$A$2256,Results!G$2:G$2256,"")</f>
        <v>0</v>
      </c>
      <c r="AM1968" s="2">
        <f>_xlfn.XLOOKUP($A1968,Results!$A$2:$A$2256,Results!H$2:H$2256,"")</f>
        <v>0</v>
      </c>
      <c r="AN1968" s="2">
        <f>_xlfn.XLOOKUP($A1968,Results!$A$2:$A$2256,Results!I$2:I$2256,"")</f>
        <v>0</v>
      </c>
      <c r="AO1968" s="2">
        <f>_xlfn.XLOOKUP($A1968,Results!$A$2:$A$2256,Results!J$2:J$2256,"")</f>
        <v>0</v>
      </c>
      <c r="AP1968" s="2">
        <f>_xlfn.XLOOKUP($A1968,Results!$A$2:$A$2256,Results!K$2:K$2256,"")</f>
        <v>0</v>
      </c>
      <c r="AQ1968" s="2">
        <f>_xlfn.XLOOKUP($A1968,Results!$A$2:$A$2256,Results!L$2:L$2256,"")</f>
        <v>0</v>
      </c>
      <c r="AR1968" s="2">
        <f>_xlfn.XLOOKUP($A1968,Results!$A$2:$A$2256,Results!M$2:M$2256,"")</f>
        <v>0</v>
      </c>
      <c r="AS1968" s="2">
        <f>_xlfn.XLOOKUP($A1968,Results!$A$2:$A$2256,Results!N$2:N$2256,"")</f>
        <v>0</v>
      </c>
      <c r="AT1968" s="2">
        <f>_xlfn.XLOOKUP($A1968,Results!$A$2:$A$2256,Results!O$2:O$2256,"")</f>
        <v>0</v>
      </c>
      <c r="AU1968" s="2">
        <f>_xlfn.XLOOKUP($A1968,Results!$A$2:$A$2256,Results!P$2:P$2256,"")</f>
        <v>0</v>
      </c>
      <c r="AV1968" s="2">
        <f>_xlfn.XLOOKUP($A1968,Results!$A$2:$A$2256,Results!Q$2:Q$2256,"")</f>
        <v>0</v>
      </c>
      <c r="AW1968" s="2">
        <f>_xlfn.XLOOKUP($A1968,Results!$A$2:$A$2256,Results!R$2:R$2256,"")</f>
        <v>0</v>
      </c>
      <c r="AX1968" s="2">
        <f>_xlfn.XLOOKUP($A1968,Results!$A$2:$A$2256,Results!S$2:S$2256,"")</f>
        <v>0</v>
      </c>
      <c r="AY1968" s="2">
        <f>_xlfn.XLOOKUP($A1968,Results!$A$2:$A$2256,Results!T$2:T$2256,"")</f>
        <v>0</v>
      </c>
      <c r="AZ1968" s="2">
        <f>_xlfn.XLOOKUP($A1968,Results!$A$2:$A$2256,Results!U$2:U$2256,"")</f>
        <v>0</v>
      </c>
      <c r="BA1968" s="2">
        <f>_xlfn.XLOOKUP($A1968,Results!$A$2:$A$2256,Results!V$2:V$2256,"")</f>
        <v>0</v>
      </c>
      <c r="BB1968" s="2">
        <f>_xlfn.XLOOKUP($A1968,Results!$A$2:$A$2256,Results!W$2:W$2256,"")</f>
        <v>0</v>
      </c>
      <c r="BC1968" s="2">
        <f>_xlfn.XLOOKUP($A1968,Results!$A$2:$A$2256,Results!X$2:X$2256,"")</f>
        <v>0</v>
      </c>
      <c r="BD1968" s="2">
        <f>_xlfn.XLOOKUP($A1968,Results!$A$2:$A$2256,Results!Y$2:Y$2256,"")</f>
        <v>0</v>
      </c>
      <c r="BE1968" s="2">
        <f>_xlfn.XLOOKUP($A1968,Results!$A$2:$A$2256,Results!Z$2:Z$2256,"")</f>
        <v>0</v>
      </c>
    </row>
    <row r="1969" spans="1:57" ht="38.25" customHeight="1" x14ac:dyDescent="0.3">
      <c r="A1969">
        <v>907646</v>
      </c>
      <c r="B1969">
        <v>282055</v>
      </c>
      <c r="C1969" t="s">
        <v>36</v>
      </c>
      <c r="D1969">
        <v>4225568212</v>
      </c>
      <c r="E1969" s="2" t="str">
        <f>VLOOKUP(F1969,'RPA Vendor Data '!F$1:$G$2418,2)</f>
        <v>CINTAS CORPORATION</v>
      </c>
      <c r="F1969" s="2">
        <v>10616</v>
      </c>
      <c r="G1969" s="2">
        <v>8</v>
      </c>
      <c r="H1969" t="s">
        <v>6099</v>
      </c>
      <c r="I1969">
        <v>9</v>
      </c>
      <c r="J1969" t="s">
        <v>39</v>
      </c>
      <c r="K1969" t="s">
        <v>39</v>
      </c>
      <c r="L1969">
        <v>12</v>
      </c>
      <c r="M1969" s="2" t="s">
        <v>6093</v>
      </c>
      <c r="N1969" s="85" t="s">
        <v>36</v>
      </c>
      <c r="O1969" t="s">
        <v>6100</v>
      </c>
      <c r="P1969" t="s">
        <v>36</v>
      </c>
      <c r="Q1969" t="s">
        <v>36</v>
      </c>
      <c r="R1969">
        <v>108</v>
      </c>
      <c r="S1969" s="1">
        <v>45744.979416238428</v>
      </c>
      <c r="T1969" t="s">
        <v>42</v>
      </c>
      <c r="U1969" s="1">
        <v>45744.757638888892</v>
      </c>
      <c r="V1969" t="s">
        <v>43</v>
      </c>
      <c r="W1969" t="s">
        <v>36</v>
      </c>
      <c r="X1969">
        <v>0</v>
      </c>
      <c r="Y1969">
        <v>999</v>
      </c>
      <c r="Z1969" t="s">
        <v>36</v>
      </c>
      <c r="AA1969" t="s">
        <v>36</v>
      </c>
      <c r="AB1969" t="s">
        <v>36</v>
      </c>
      <c r="AC1969" t="s">
        <v>49</v>
      </c>
      <c r="AD1969" t="s">
        <v>49</v>
      </c>
      <c r="AE1969" t="s">
        <v>45</v>
      </c>
      <c r="AF1969" s="44" t="s">
        <v>46</v>
      </c>
      <c r="AG1969" s="18" t="s">
        <v>6101</v>
      </c>
      <c r="AI1969" s="2" t="s">
        <v>48</v>
      </c>
      <c r="AJ1969" s="2" t="e">
        <f>VLOOKUP(A1969,'Classification Test Result'!$A$2:$D$2428,4,FALSE)</f>
        <v>#N/A</v>
      </c>
      <c r="AK1969" s="2" t="s">
        <v>6086</v>
      </c>
      <c r="AL1969" s="2">
        <f>_xlfn.XLOOKUP($A1969,Results!$A$2:$A$2256,Results!G$2:G$2256,"")</f>
        <v>0</v>
      </c>
      <c r="AM1969" s="2">
        <f>_xlfn.XLOOKUP($A1969,Results!$A$2:$A$2256,Results!H$2:H$2256,"")</f>
        <v>0</v>
      </c>
      <c r="AN1969" s="2">
        <f>_xlfn.XLOOKUP($A1969,Results!$A$2:$A$2256,Results!I$2:I$2256,"")</f>
        <v>0</v>
      </c>
      <c r="AO1969" s="2">
        <f>_xlfn.XLOOKUP($A1969,Results!$A$2:$A$2256,Results!J$2:J$2256,"")</f>
        <v>0</v>
      </c>
      <c r="AP1969" s="2">
        <f>_xlfn.XLOOKUP($A1969,Results!$A$2:$A$2256,Results!K$2:K$2256,"")</f>
        <v>0</v>
      </c>
      <c r="AQ1969" s="2">
        <f>_xlfn.XLOOKUP($A1969,Results!$A$2:$A$2256,Results!L$2:L$2256,"")</f>
        <v>0</v>
      </c>
      <c r="AR1969" s="2">
        <f>_xlfn.XLOOKUP($A1969,Results!$A$2:$A$2256,Results!M$2:M$2256,"")</f>
        <v>0</v>
      </c>
      <c r="AS1969" s="2">
        <f>_xlfn.XLOOKUP($A1969,Results!$A$2:$A$2256,Results!N$2:N$2256,"")</f>
        <v>0</v>
      </c>
      <c r="AT1969" s="2">
        <f>_xlfn.XLOOKUP($A1969,Results!$A$2:$A$2256,Results!O$2:O$2256,"")</f>
        <v>0</v>
      </c>
      <c r="AU1969" s="2">
        <f>_xlfn.XLOOKUP($A1969,Results!$A$2:$A$2256,Results!P$2:P$2256,"")</f>
        <v>0</v>
      </c>
      <c r="AV1969" s="2">
        <f>_xlfn.XLOOKUP($A1969,Results!$A$2:$A$2256,Results!Q$2:Q$2256,"")</f>
        <v>0</v>
      </c>
      <c r="AW1969" s="2">
        <f>_xlfn.XLOOKUP($A1969,Results!$A$2:$A$2256,Results!R$2:R$2256,"")</f>
        <v>0</v>
      </c>
      <c r="AX1969" s="2">
        <f>_xlfn.XLOOKUP($A1969,Results!$A$2:$A$2256,Results!S$2:S$2256,"")</f>
        <v>0</v>
      </c>
      <c r="AY1969" s="2">
        <f>_xlfn.XLOOKUP($A1969,Results!$A$2:$A$2256,Results!T$2:T$2256,"")</f>
        <v>0</v>
      </c>
      <c r="AZ1969" s="2">
        <f>_xlfn.XLOOKUP($A1969,Results!$A$2:$A$2256,Results!U$2:U$2256,"")</f>
        <v>0</v>
      </c>
      <c r="BA1969" s="2">
        <f>_xlfn.XLOOKUP($A1969,Results!$A$2:$A$2256,Results!V$2:V$2256,"")</f>
        <v>0</v>
      </c>
      <c r="BB1969" s="2">
        <f>_xlfn.XLOOKUP($A1969,Results!$A$2:$A$2256,Results!W$2:W$2256,"")</f>
        <v>0</v>
      </c>
      <c r="BC1969" s="2">
        <f>_xlfn.XLOOKUP($A1969,Results!$A$2:$A$2256,Results!X$2:X$2256,"")</f>
        <v>0</v>
      </c>
      <c r="BD1969" s="2">
        <f>_xlfn.XLOOKUP($A1969,Results!$A$2:$A$2256,Results!Y$2:Y$2256,"")</f>
        <v>0</v>
      </c>
      <c r="BE1969" s="2">
        <f>_xlfn.XLOOKUP($A1969,Results!$A$2:$A$2256,Results!Z$2:Z$2256,"")</f>
        <v>0</v>
      </c>
    </row>
    <row r="1970" spans="1:57" ht="38.25" customHeight="1" x14ac:dyDescent="0.3">
      <c r="A1970">
        <v>907647</v>
      </c>
      <c r="B1970">
        <v>282055</v>
      </c>
      <c r="C1970" t="s">
        <v>36</v>
      </c>
      <c r="D1970">
        <v>4225568212</v>
      </c>
      <c r="E1970" s="2" t="str">
        <f>VLOOKUP(F1970,'RPA Vendor Data '!F$1:$G$2418,2)</f>
        <v>CINTAS CORPORATION</v>
      </c>
      <c r="F1970" s="2">
        <v>10616</v>
      </c>
      <c r="G1970" s="2">
        <v>3</v>
      </c>
      <c r="H1970" t="s">
        <v>6099</v>
      </c>
      <c r="I1970">
        <v>6</v>
      </c>
      <c r="J1970" t="s">
        <v>39</v>
      </c>
      <c r="K1970" t="s">
        <v>39</v>
      </c>
      <c r="L1970">
        <v>12</v>
      </c>
      <c r="M1970" s="2" t="s">
        <v>6093</v>
      </c>
      <c r="N1970" s="85" t="s">
        <v>36</v>
      </c>
      <c r="O1970" t="s">
        <v>6100</v>
      </c>
      <c r="P1970" t="s">
        <v>36</v>
      </c>
      <c r="Q1970" t="s">
        <v>36</v>
      </c>
      <c r="R1970">
        <v>72</v>
      </c>
      <c r="S1970" s="1">
        <v>45744.979395682873</v>
      </c>
      <c r="T1970" t="s">
        <v>42</v>
      </c>
      <c r="U1970" s="1">
        <v>45744.757638888892</v>
      </c>
      <c r="V1970" t="s">
        <v>43</v>
      </c>
      <c r="W1970" t="s">
        <v>36</v>
      </c>
      <c r="X1970">
        <v>0</v>
      </c>
      <c r="Y1970">
        <v>999</v>
      </c>
      <c r="Z1970" t="s">
        <v>36</v>
      </c>
      <c r="AA1970" t="s">
        <v>36</v>
      </c>
      <c r="AB1970" t="s">
        <v>36</v>
      </c>
      <c r="AC1970" t="s">
        <v>49</v>
      </c>
      <c r="AD1970" t="s">
        <v>49</v>
      </c>
      <c r="AE1970" t="s">
        <v>45</v>
      </c>
      <c r="AF1970" s="44" t="s">
        <v>46</v>
      </c>
      <c r="AG1970" s="18" t="s">
        <v>6101</v>
      </c>
      <c r="AI1970" s="2" t="s">
        <v>48</v>
      </c>
      <c r="AJ1970" s="2" t="e">
        <f>VLOOKUP(A1970,'Classification Test Result'!$A$2:$D$2428,4,FALSE)</f>
        <v>#N/A</v>
      </c>
      <c r="AK1970" s="2" t="s">
        <v>6086</v>
      </c>
      <c r="AL1970" s="2">
        <f>_xlfn.XLOOKUP($A1970,Results!$A$2:$A$2256,Results!G$2:G$2256,"")</f>
        <v>0</v>
      </c>
      <c r="AM1970" s="2">
        <f>_xlfn.XLOOKUP($A1970,Results!$A$2:$A$2256,Results!H$2:H$2256,"")</f>
        <v>0</v>
      </c>
      <c r="AN1970" s="2">
        <f>_xlfn.XLOOKUP($A1970,Results!$A$2:$A$2256,Results!I$2:I$2256,"")</f>
        <v>0</v>
      </c>
      <c r="AO1970" s="2">
        <f>_xlfn.XLOOKUP($A1970,Results!$A$2:$A$2256,Results!J$2:J$2256,"")</f>
        <v>0</v>
      </c>
      <c r="AP1970" s="2">
        <f>_xlfn.XLOOKUP($A1970,Results!$A$2:$A$2256,Results!K$2:K$2256,"")</f>
        <v>0</v>
      </c>
      <c r="AQ1970" s="2">
        <f>_xlfn.XLOOKUP($A1970,Results!$A$2:$A$2256,Results!L$2:L$2256,"")</f>
        <v>0</v>
      </c>
      <c r="AR1970" s="2">
        <f>_xlfn.XLOOKUP($A1970,Results!$A$2:$A$2256,Results!M$2:M$2256,"")</f>
        <v>0</v>
      </c>
      <c r="AS1970" s="2">
        <f>_xlfn.XLOOKUP($A1970,Results!$A$2:$A$2256,Results!N$2:N$2256,"")</f>
        <v>0</v>
      </c>
      <c r="AT1970" s="2">
        <f>_xlfn.XLOOKUP($A1970,Results!$A$2:$A$2256,Results!O$2:O$2256,"")</f>
        <v>0</v>
      </c>
      <c r="AU1970" s="2">
        <f>_xlfn.XLOOKUP($A1970,Results!$A$2:$A$2256,Results!P$2:P$2256,"")</f>
        <v>0</v>
      </c>
      <c r="AV1970" s="2">
        <f>_xlfn.XLOOKUP($A1970,Results!$A$2:$A$2256,Results!Q$2:Q$2256,"")</f>
        <v>0</v>
      </c>
      <c r="AW1970" s="2">
        <f>_xlfn.XLOOKUP($A1970,Results!$A$2:$A$2256,Results!R$2:R$2256,"")</f>
        <v>0</v>
      </c>
      <c r="AX1970" s="2">
        <f>_xlfn.XLOOKUP($A1970,Results!$A$2:$A$2256,Results!S$2:S$2256,"")</f>
        <v>0</v>
      </c>
      <c r="AY1970" s="2">
        <f>_xlfn.XLOOKUP($A1970,Results!$A$2:$A$2256,Results!T$2:T$2256,"")</f>
        <v>0</v>
      </c>
      <c r="AZ1970" s="2">
        <f>_xlfn.XLOOKUP($A1970,Results!$A$2:$A$2256,Results!U$2:U$2256,"")</f>
        <v>0</v>
      </c>
      <c r="BA1970" s="2">
        <f>_xlfn.XLOOKUP($A1970,Results!$A$2:$A$2256,Results!V$2:V$2256,"")</f>
        <v>0</v>
      </c>
      <c r="BB1970" s="2">
        <f>_xlfn.XLOOKUP($A1970,Results!$A$2:$A$2256,Results!W$2:W$2256,"")</f>
        <v>0</v>
      </c>
      <c r="BC1970" s="2">
        <f>_xlfn.XLOOKUP($A1970,Results!$A$2:$A$2256,Results!X$2:X$2256,"")</f>
        <v>0</v>
      </c>
      <c r="BD1970" s="2">
        <f>_xlfn.XLOOKUP($A1970,Results!$A$2:$A$2256,Results!Y$2:Y$2256,"")</f>
        <v>0</v>
      </c>
      <c r="BE1970" s="2">
        <f>_xlfn.XLOOKUP($A1970,Results!$A$2:$A$2256,Results!Z$2:Z$2256,"")</f>
        <v>0</v>
      </c>
    </row>
    <row r="1971" spans="1:57" ht="38.25" customHeight="1" x14ac:dyDescent="0.3">
      <c r="A1971">
        <v>907648</v>
      </c>
      <c r="B1971">
        <v>282055</v>
      </c>
      <c r="C1971" t="s">
        <v>36</v>
      </c>
      <c r="D1971">
        <v>4225568212</v>
      </c>
      <c r="E1971" s="2" t="str">
        <f>VLOOKUP(F1971,'RPA Vendor Data '!F$1:$G$2418,2)</f>
        <v>CINTAS CORPORATION</v>
      </c>
      <c r="F1971" s="2">
        <v>10616</v>
      </c>
      <c r="G1971" s="2">
        <v>7</v>
      </c>
      <c r="H1971" t="s">
        <v>6102</v>
      </c>
      <c r="I1971">
        <v>1</v>
      </c>
      <c r="J1971" t="s">
        <v>39</v>
      </c>
      <c r="K1971" t="s">
        <v>39</v>
      </c>
      <c r="L1971">
        <v>10</v>
      </c>
      <c r="M1971" s="2" t="s">
        <v>6093</v>
      </c>
      <c r="N1971" s="85" t="s">
        <v>36</v>
      </c>
      <c r="O1971" t="s">
        <v>6103</v>
      </c>
      <c r="P1971" t="s">
        <v>36</v>
      </c>
      <c r="Q1971" t="s">
        <v>36</v>
      </c>
      <c r="R1971">
        <v>10</v>
      </c>
      <c r="S1971" s="1">
        <v>45744.979413310182</v>
      </c>
      <c r="T1971" t="s">
        <v>42</v>
      </c>
      <c r="U1971" s="1">
        <v>45744.757638888892</v>
      </c>
      <c r="V1971" t="s">
        <v>43</v>
      </c>
      <c r="W1971" t="s">
        <v>36</v>
      </c>
      <c r="X1971">
        <v>0</v>
      </c>
      <c r="Y1971">
        <v>999</v>
      </c>
      <c r="Z1971" t="s">
        <v>36</v>
      </c>
      <c r="AA1971" t="s">
        <v>36</v>
      </c>
      <c r="AB1971" t="s">
        <v>36</v>
      </c>
      <c r="AC1971" t="s">
        <v>49</v>
      </c>
      <c r="AD1971" t="s">
        <v>49</v>
      </c>
      <c r="AE1971" t="s">
        <v>45</v>
      </c>
      <c r="AF1971" s="44" t="s">
        <v>46</v>
      </c>
      <c r="AG1971" s="18" t="s">
        <v>6101</v>
      </c>
      <c r="AI1971" s="2" t="s">
        <v>48</v>
      </c>
      <c r="AJ1971" s="2" t="e">
        <f>VLOOKUP(A1971,'Classification Test Result'!$A$2:$D$2428,4,FALSE)</f>
        <v>#N/A</v>
      </c>
      <c r="AK1971" s="2" t="s">
        <v>6086</v>
      </c>
      <c r="AL1971" s="2">
        <f>_xlfn.XLOOKUP($A1971,Results!$A$2:$A$2256,Results!G$2:G$2256,"")</f>
        <v>0</v>
      </c>
      <c r="AM1971" s="2">
        <f>_xlfn.XLOOKUP($A1971,Results!$A$2:$A$2256,Results!H$2:H$2256,"")</f>
        <v>0</v>
      </c>
      <c r="AN1971" s="2">
        <f>_xlfn.XLOOKUP($A1971,Results!$A$2:$A$2256,Results!I$2:I$2256,"")</f>
        <v>0</v>
      </c>
      <c r="AO1971" s="2">
        <f>_xlfn.XLOOKUP($A1971,Results!$A$2:$A$2256,Results!J$2:J$2256,"")</f>
        <v>0</v>
      </c>
      <c r="AP1971" s="2">
        <f>_xlfn.XLOOKUP($A1971,Results!$A$2:$A$2256,Results!K$2:K$2256,"")</f>
        <v>0</v>
      </c>
      <c r="AQ1971" s="2">
        <f>_xlfn.XLOOKUP($A1971,Results!$A$2:$A$2256,Results!L$2:L$2256,"")</f>
        <v>0</v>
      </c>
      <c r="AR1971" s="2">
        <f>_xlfn.XLOOKUP($A1971,Results!$A$2:$A$2256,Results!M$2:M$2256,"")</f>
        <v>0</v>
      </c>
      <c r="AS1971" s="2">
        <f>_xlfn.XLOOKUP($A1971,Results!$A$2:$A$2256,Results!N$2:N$2256,"")</f>
        <v>0</v>
      </c>
      <c r="AT1971" s="2">
        <f>_xlfn.XLOOKUP($A1971,Results!$A$2:$A$2256,Results!O$2:O$2256,"")</f>
        <v>0</v>
      </c>
      <c r="AU1971" s="2">
        <f>_xlfn.XLOOKUP($A1971,Results!$A$2:$A$2256,Results!P$2:P$2256,"")</f>
        <v>0</v>
      </c>
      <c r="AV1971" s="2">
        <f>_xlfn.XLOOKUP($A1971,Results!$A$2:$A$2256,Results!Q$2:Q$2256,"")</f>
        <v>0</v>
      </c>
      <c r="AW1971" s="2">
        <f>_xlfn.XLOOKUP($A1971,Results!$A$2:$A$2256,Results!R$2:R$2256,"")</f>
        <v>0</v>
      </c>
      <c r="AX1971" s="2">
        <f>_xlfn.XLOOKUP($A1971,Results!$A$2:$A$2256,Results!S$2:S$2256,"")</f>
        <v>0</v>
      </c>
      <c r="AY1971" s="2">
        <f>_xlfn.XLOOKUP($A1971,Results!$A$2:$A$2256,Results!T$2:T$2256,"")</f>
        <v>0</v>
      </c>
      <c r="AZ1971" s="2">
        <f>_xlfn.XLOOKUP($A1971,Results!$A$2:$A$2256,Results!U$2:U$2256,"")</f>
        <v>0</v>
      </c>
      <c r="BA1971" s="2">
        <f>_xlfn.XLOOKUP($A1971,Results!$A$2:$A$2256,Results!V$2:V$2256,"")</f>
        <v>0</v>
      </c>
      <c r="BB1971" s="2">
        <f>_xlfn.XLOOKUP($A1971,Results!$A$2:$A$2256,Results!W$2:W$2256,"")</f>
        <v>0</v>
      </c>
      <c r="BC1971" s="2">
        <f>_xlfn.XLOOKUP($A1971,Results!$A$2:$A$2256,Results!X$2:X$2256,"")</f>
        <v>0</v>
      </c>
      <c r="BD1971" s="2">
        <f>_xlfn.XLOOKUP($A1971,Results!$A$2:$A$2256,Results!Y$2:Y$2256,"")</f>
        <v>0</v>
      </c>
      <c r="BE1971" s="2">
        <f>_xlfn.XLOOKUP($A1971,Results!$A$2:$A$2256,Results!Z$2:Z$2256,"")</f>
        <v>0</v>
      </c>
    </row>
    <row r="1972" spans="1:57" ht="38.25" customHeight="1" x14ac:dyDescent="0.3">
      <c r="A1972">
        <v>907649</v>
      </c>
      <c r="B1972">
        <v>282055</v>
      </c>
      <c r="C1972" t="s">
        <v>36</v>
      </c>
      <c r="D1972">
        <v>4225568212</v>
      </c>
      <c r="E1972" s="2" t="str">
        <f>VLOOKUP(F1972,'RPA Vendor Data '!F$1:$G$2418,2)</f>
        <v>CINTAS CORPORATION</v>
      </c>
      <c r="F1972" s="2">
        <v>10616</v>
      </c>
      <c r="G1972" s="2">
        <v>2</v>
      </c>
      <c r="H1972" t="s">
        <v>6102</v>
      </c>
      <c r="I1972">
        <v>1</v>
      </c>
      <c r="J1972" t="s">
        <v>39</v>
      </c>
      <c r="K1972" t="s">
        <v>39</v>
      </c>
      <c r="L1972">
        <v>10</v>
      </c>
      <c r="M1972" s="2" t="s">
        <v>6093</v>
      </c>
      <c r="N1972" s="85" t="s">
        <v>36</v>
      </c>
      <c r="O1972" t="s">
        <v>6103</v>
      </c>
      <c r="P1972" t="s">
        <v>36</v>
      </c>
      <c r="Q1972" t="s">
        <v>36</v>
      </c>
      <c r="R1972">
        <v>10</v>
      </c>
      <c r="S1972" s="1">
        <v>45744.979404282407</v>
      </c>
      <c r="T1972" t="s">
        <v>42</v>
      </c>
      <c r="U1972" s="1">
        <v>45744.757638888892</v>
      </c>
      <c r="V1972" t="s">
        <v>43</v>
      </c>
      <c r="W1972" t="s">
        <v>36</v>
      </c>
      <c r="X1972">
        <v>0</v>
      </c>
      <c r="Y1972">
        <v>999</v>
      </c>
      <c r="Z1972" t="s">
        <v>36</v>
      </c>
      <c r="AA1972" t="s">
        <v>36</v>
      </c>
      <c r="AB1972" t="s">
        <v>36</v>
      </c>
      <c r="AC1972" t="s">
        <v>49</v>
      </c>
      <c r="AD1972" t="s">
        <v>49</v>
      </c>
      <c r="AE1972" t="s">
        <v>45</v>
      </c>
      <c r="AF1972" s="44" t="s">
        <v>46</v>
      </c>
      <c r="AG1972" s="18" t="s">
        <v>6101</v>
      </c>
      <c r="AI1972" s="2" t="s">
        <v>48</v>
      </c>
      <c r="AJ1972" s="2" t="e">
        <f>VLOOKUP(A1972,'Classification Test Result'!$A$2:$D$2428,4,FALSE)</f>
        <v>#N/A</v>
      </c>
      <c r="AK1972" s="2" t="s">
        <v>6086</v>
      </c>
      <c r="AL1972" s="2">
        <f>_xlfn.XLOOKUP($A1972,Results!$A$2:$A$2256,Results!G$2:G$2256,"")</f>
        <v>0</v>
      </c>
      <c r="AM1972" s="2">
        <f>_xlfn.XLOOKUP($A1972,Results!$A$2:$A$2256,Results!H$2:H$2256,"")</f>
        <v>0</v>
      </c>
      <c r="AN1972" s="2">
        <f>_xlfn.XLOOKUP($A1972,Results!$A$2:$A$2256,Results!I$2:I$2256,"")</f>
        <v>0</v>
      </c>
      <c r="AO1972" s="2">
        <f>_xlfn.XLOOKUP($A1972,Results!$A$2:$A$2256,Results!J$2:J$2256,"")</f>
        <v>0</v>
      </c>
      <c r="AP1972" s="2">
        <f>_xlfn.XLOOKUP($A1972,Results!$A$2:$A$2256,Results!K$2:K$2256,"")</f>
        <v>0</v>
      </c>
      <c r="AQ1972" s="2">
        <f>_xlfn.XLOOKUP($A1972,Results!$A$2:$A$2256,Results!L$2:L$2256,"")</f>
        <v>0</v>
      </c>
      <c r="AR1972" s="2">
        <f>_xlfn.XLOOKUP($A1972,Results!$A$2:$A$2256,Results!M$2:M$2256,"")</f>
        <v>0</v>
      </c>
      <c r="AS1972" s="2">
        <f>_xlfn.XLOOKUP($A1972,Results!$A$2:$A$2256,Results!N$2:N$2256,"")</f>
        <v>0</v>
      </c>
      <c r="AT1972" s="2">
        <f>_xlfn.XLOOKUP($A1972,Results!$A$2:$A$2256,Results!O$2:O$2256,"")</f>
        <v>0</v>
      </c>
      <c r="AU1972" s="2">
        <f>_xlfn.XLOOKUP($A1972,Results!$A$2:$A$2256,Results!P$2:P$2256,"")</f>
        <v>0</v>
      </c>
      <c r="AV1972" s="2">
        <f>_xlfn.XLOOKUP($A1972,Results!$A$2:$A$2256,Results!Q$2:Q$2256,"")</f>
        <v>0</v>
      </c>
      <c r="AW1972" s="2">
        <f>_xlfn.XLOOKUP($A1972,Results!$A$2:$A$2256,Results!R$2:R$2256,"")</f>
        <v>0</v>
      </c>
      <c r="AX1972" s="2">
        <f>_xlfn.XLOOKUP($A1972,Results!$A$2:$A$2256,Results!S$2:S$2256,"")</f>
        <v>0</v>
      </c>
      <c r="AY1972" s="2">
        <f>_xlfn.XLOOKUP($A1972,Results!$A$2:$A$2256,Results!T$2:T$2256,"")</f>
        <v>0</v>
      </c>
      <c r="AZ1972" s="2">
        <f>_xlfn.XLOOKUP($A1972,Results!$A$2:$A$2256,Results!U$2:U$2256,"")</f>
        <v>0</v>
      </c>
      <c r="BA1972" s="2">
        <f>_xlfn.XLOOKUP($A1972,Results!$A$2:$A$2256,Results!V$2:V$2256,"")</f>
        <v>0</v>
      </c>
      <c r="BB1972" s="2">
        <f>_xlfn.XLOOKUP($A1972,Results!$A$2:$A$2256,Results!W$2:W$2256,"")</f>
        <v>0</v>
      </c>
      <c r="BC1972" s="2">
        <f>_xlfn.XLOOKUP($A1972,Results!$A$2:$A$2256,Results!X$2:X$2256,"")</f>
        <v>0</v>
      </c>
      <c r="BD1972" s="2">
        <f>_xlfn.XLOOKUP($A1972,Results!$A$2:$A$2256,Results!Y$2:Y$2256,"")</f>
        <v>0</v>
      </c>
      <c r="BE1972" s="2">
        <f>_xlfn.XLOOKUP($A1972,Results!$A$2:$A$2256,Results!Z$2:Z$2256,"")</f>
        <v>0</v>
      </c>
    </row>
    <row r="1973" spans="1:57" ht="38.25" customHeight="1" x14ac:dyDescent="0.3">
      <c r="A1973">
        <v>907650</v>
      </c>
      <c r="B1973">
        <v>282055</v>
      </c>
      <c r="C1973" t="s">
        <v>36</v>
      </c>
      <c r="D1973">
        <v>4225568212</v>
      </c>
      <c r="E1973" s="2" t="str">
        <f>VLOOKUP(F1973,'RPA Vendor Data '!F$1:$G$2418,2)</f>
        <v>CINTAS CORPORATION</v>
      </c>
      <c r="F1973" s="2">
        <v>10616</v>
      </c>
      <c r="G1973" s="2">
        <v>6</v>
      </c>
      <c r="H1973" t="s">
        <v>6104</v>
      </c>
      <c r="I1973">
        <v>2</v>
      </c>
      <c r="J1973" t="s">
        <v>39</v>
      </c>
      <c r="K1973" t="s">
        <v>39</v>
      </c>
      <c r="L1973">
        <v>5</v>
      </c>
      <c r="M1973" s="2" t="s">
        <v>6093</v>
      </c>
      <c r="N1973" s="9" t="s">
        <v>36</v>
      </c>
      <c r="O1973" t="s">
        <v>6105</v>
      </c>
      <c r="P1973" t="s">
        <v>36</v>
      </c>
      <c r="Q1973" t="s">
        <v>36</v>
      </c>
      <c r="R1973">
        <v>10</v>
      </c>
      <c r="S1973" s="1">
        <v>45744.979410069442</v>
      </c>
      <c r="T1973" t="s">
        <v>42</v>
      </c>
      <c r="U1973" s="1">
        <v>45744.757638888892</v>
      </c>
      <c r="V1973" t="s">
        <v>43</v>
      </c>
      <c r="W1973" t="s">
        <v>36</v>
      </c>
      <c r="X1973">
        <v>0</v>
      </c>
      <c r="Y1973">
        <v>999</v>
      </c>
      <c r="Z1973" t="s">
        <v>36</v>
      </c>
      <c r="AA1973" t="s">
        <v>36</v>
      </c>
      <c r="AB1973" t="s">
        <v>36</v>
      </c>
      <c r="AC1973" t="s">
        <v>49</v>
      </c>
      <c r="AD1973" t="s">
        <v>49</v>
      </c>
      <c r="AE1973" t="s">
        <v>45</v>
      </c>
      <c r="AG1973" s="18" t="s">
        <v>6106</v>
      </c>
      <c r="AH1973" s="18"/>
      <c r="AI1973" s="2" t="s">
        <v>48</v>
      </c>
      <c r="AJ1973" s="2" t="e">
        <f>VLOOKUP(A1973,'Classification Test Result'!$A$2:$D$2428,4,FALSE)</f>
        <v>#N/A</v>
      </c>
      <c r="AL1973" s="2">
        <f>_xlfn.XLOOKUP($A1973,Results!$A$2:$A$2256,Results!G$2:G$2256,"")</f>
        <v>0</v>
      </c>
      <c r="AM1973" s="2">
        <f>_xlfn.XLOOKUP($A1973,Results!$A$2:$A$2256,Results!H$2:H$2256,"")</f>
        <v>0</v>
      </c>
      <c r="AN1973" s="2">
        <f>_xlfn.XLOOKUP($A1973,Results!$A$2:$A$2256,Results!I$2:I$2256,"")</f>
        <v>0</v>
      </c>
      <c r="AO1973" s="2">
        <f>_xlfn.XLOOKUP($A1973,Results!$A$2:$A$2256,Results!J$2:J$2256,"")</f>
        <v>0</v>
      </c>
      <c r="AP1973" s="2">
        <f>_xlfn.XLOOKUP($A1973,Results!$A$2:$A$2256,Results!K$2:K$2256,"")</f>
        <v>0</v>
      </c>
      <c r="AQ1973" s="2">
        <f>_xlfn.XLOOKUP($A1973,Results!$A$2:$A$2256,Results!L$2:L$2256,"")</f>
        <v>0</v>
      </c>
      <c r="AR1973" s="2">
        <f>_xlfn.XLOOKUP($A1973,Results!$A$2:$A$2256,Results!M$2:M$2256,"")</f>
        <v>0</v>
      </c>
      <c r="AS1973" s="2">
        <f>_xlfn.XLOOKUP($A1973,Results!$A$2:$A$2256,Results!N$2:N$2256,"")</f>
        <v>0</v>
      </c>
      <c r="AT1973" s="2">
        <f>_xlfn.XLOOKUP($A1973,Results!$A$2:$A$2256,Results!O$2:O$2256,"")</f>
        <v>0</v>
      </c>
      <c r="AU1973" s="2">
        <f>_xlfn.XLOOKUP($A1973,Results!$A$2:$A$2256,Results!P$2:P$2256,"")</f>
        <v>0</v>
      </c>
      <c r="AV1973" s="2">
        <f>_xlfn.XLOOKUP($A1973,Results!$A$2:$A$2256,Results!Q$2:Q$2256,"")</f>
        <v>0</v>
      </c>
      <c r="AW1973" s="2">
        <f>_xlfn.XLOOKUP($A1973,Results!$A$2:$A$2256,Results!R$2:R$2256,"")</f>
        <v>0</v>
      </c>
      <c r="AX1973" s="2">
        <f>_xlfn.XLOOKUP($A1973,Results!$A$2:$A$2256,Results!S$2:S$2256,"")</f>
        <v>0</v>
      </c>
      <c r="AY1973" s="2">
        <f>_xlfn.XLOOKUP($A1973,Results!$A$2:$A$2256,Results!T$2:T$2256,"")</f>
        <v>0</v>
      </c>
      <c r="AZ1973" s="2">
        <f>_xlfn.XLOOKUP($A1973,Results!$A$2:$A$2256,Results!U$2:U$2256,"")</f>
        <v>0</v>
      </c>
      <c r="BA1973" s="2" t="str">
        <f>_xlfn.XLOOKUP($A1973,Results!$A$2:$A$2256,Results!V$2:V$2256,"")</f>
        <v>IPEX</v>
      </c>
      <c r="BB1973" s="2">
        <f>_xlfn.XLOOKUP($A1973,Results!$A$2:$A$2256,Results!W$2:W$2256,"")</f>
        <v>79</v>
      </c>
      <c r="BC1973" s="2">
        <f>_xlfn.XLOOKUP($A1973,Results!$A$2:$A$2256,Results!X$2:X$2256,"")</f>
        <v>27110000</v>
      </c>
      <c r="BD1973" s="2">
        <f>_xlfn.XLOOKUP($A1973,Results!$A$2:$A$2256,Results!Y$2:Y$2256,"")</f>
        <v>79</v>
      </c>
      <c r="BE1973" s="2" t="b">
        <f>_xlfn.XLOOKUP($A1973,Results!$A$2:$A$2256,Results!Z$2:Z$2256,"")</f>
        <v>1</v>
      </c>
    </row>
    <row r="1974" spans="1:57" ht="38.25" customHeight="1" x14ac:dyDescent="0.3">
      <c r="A1974">
        <v>907651</v>
      </c>
      <c r="B1974">
        <v>282055</v>
      </c>
      <c r="C1974" t="s">
        <v>36</v>
      </c>
      <c r="D1974">
        <v>4225568212</v>
      </c>
      <c r="E1974" s="2" t="str">
        <f>VLOOKUP(F1974,'RPA Vendor Data '!F$1:$G$2418,2)</f>
        <v>CINTAS CORPORATION</v>
      </c>
      <c r="F1974" s="2">
        <v>10616</v>
      </c>
      <c r="G1974" s="2">
        <v>1</v>
      </c>
      <c r="H1974" t="s">
        <v>6104</v>
      </c>
      <c r="I1974">
        <v>4</v>
      </c>
      <c r="J1974" t="s">
        <v>39</v>
      </c>
      <c r="K1974" t="s">
        <v>39</v>
      </c>
      <c r="L1974">
        <v>5</v>
      </c>
      <c r="M1974" s="2" t="s">
        <v>6093</v>
      </c>
      <c r="N1974" s="9" t="s">
        <v>36</v>
      </c>
      <c r="O1974" t="s">
        <v>6105</v>
      </c>
      <c r="P1974" t="s">
        <v>36</v>
      </c>
      <c r="Q1974" t="s">
        <v>36</v>
      </c>
      <c r="R1974">
        <v>20</v>
      </c>
      <c r="S1974" s="1">
        <v>45744.979401539349</v>
      </c>
      <c r="T1974" t="s">
        <v>42</v>
      </c>
      <c r="U1974" s="1">
        <v>45744.757638888892</v>
      </c>
      <c r="V1974" t="s">
        <v>43</v>
      </c>
      <c r="W1974" t="s">
        <v>36</v>
      </c>
      <c r="X1974">
        <v>0</v>
      </c>
      <c r="Y1974">
        <v>999</v>
      </c>
      <c r="Z1974" t="s">
        <v>36</v>
      </c>
      <c r="AA1974" t="s">
        <v>36</v>
      </c>
      <c r="AB1974" t="s">
        <v>36</v>
      </c>
      <c r="AC1974" t="s">
        <v>49</v>
      </c>
      <c r="AD1974" t="s">
        <v>49</v>
      </c>
      <c r="AE1974" t="s">
        <v>45</v>
      </c>
      <c r="AG1974" s="18" t="s">
        <v>6106</v>
      </c>
      <c r="AH1974" s="18"/>
      <c r="AI1974" s="2" t="s">
        <v>48</v>
      </c>
      <c r="AJ1974" s="2" t="e">
        <f>VLOOKUP(A1974,'Classification Test Result'!$A$2:$D$2428,4,FALSE)</f>
        <v>#N/A</v>
      </c>
      <c r="AL1974" s="2">
        <f>_xlfn.XLOOKUP($A1974,Results!$A$2:$A$2256,Results!G$2:G$2256,"")</f>
        <v>0</v>
      </c>
      <c r="AM1974" s="2">
        <f>_xlfn.XLOOKUP($A1974,Results!$A$2:$A$2256,Results!H$2:H$2256,"")</f>
        <v>0</v>
      </c>
      <c r="AN1974" s="2">
        <f>_xlfn.XLOOKUP($A1974,Results!$A$2:$A$2256,Results!I$2:I$2256,"")</f>
        <v>0</v>
      </c>
      <c r="AO1974" s="2">
        <f>_xlfn.XLOOKUP($A1974,Results!$A$2:$A$2256,Results!J$2:J$2256,"")</f>
        <v>0</v>
      </c>
      <c r="AP1974" s="2">
        <f>_xlfn.XLOOKUP($A1974,Results!$A$2:$A$2256,Results!K$2:K$2256,"")</f>
        <v>0</v>
      </c>
      <c r="AQ1974" s="2">
        <f>_xlfn.XLOOKUP($A1974,Results!$A$2:$A$2256,Results!L$2:L$2256,"")</f>
        <v>0</v>
      </c>
      <c r="AR1974" s="2">
        <f>_xlfn.XLOOKUP($A1974,Results!$A$2:$A$2256,Results!M$2:M$2256,"")</f>
        <v>0</v>
      </c>
      <c r="AS1974" s="2">
        <f>_xlfn.XLOOKUP($A1974,Results!$A$2:$A$2256,Results!N$2:N$2256,"")</f>
        <v>0</v>
      </c>
      <c r="AT1974" s="2">
        <f>_xlfn.XLOOKUP($A1974,Results!$A$2:$A$2256,Results!O$2:O$2256,"")</f>
        <v>0</v>
      </c>
      <c r="AU1974" s="2">
        <f>_xlfn.XLOOKUP($A1974,Results!$A$2:$A$2256,Results!P$2:P$2256,"")</f>
        <v>0</v>
      </c>
      <c r="AV1974" s="2">
        <f>_xlfn.XLOOKUP($A1974,Results!$A$2:$A$2256,Results!Q$2:Q$2256,"")</f>
        <v>0</v>
      </c>
      <c r="AW1974" s="2">
        <f>_xlfn.XLOOKUP($A1974,Results!$A$2:$A$2256,Results!R$2:R$2256,"")</f>
        <v>0</v>
      </c>
      <c r="AX1974" s="2">
        <f>_xlfn.XLOOKUP($A1974,Results!$A$2:$A$2256,Results!S$2:S$2256,"")</f>
        <v>0</v>
      </c>
      <c r="AY1974" s="2">
        <f>_xlfn.XLOOKUP($A1974,Results!$A$2:$A$2256,Results!T$2:T$2256,"")</f>
        <v>0</v>
      </c>
      <c r="AZ1974" s="2">
        <f>_xlfn.XLOOKUP($A1974,Results!$A$2:$A$2256,Results!U$2:U$2256,"")</f>
        <v>0</v>
      </c>
      <c r="BA1974" s="2" t="str">
        <f>_xlfn.XLOOKUP($A1974,Results!$A$2:$A$2256,Results!V$2:V$2256,"")</f>
        <v>IPEX</v>
      </c>
      <c r="BB1974" s="2">
        <f>_xlfn.XLOOKUP($A1974,Results!$A$2:$A$2256,Results!W$2:W$2256,"")</f>
        <v>79</v>
      </c>
      <c r="BC1974" s="2">
        <f>_xlfn.XLOOKUP($A1974,Results!$A$2:$A$2256,Results!X$2:X$2256,"")</f>
        <v>27110000</v>
      </c>
      <c r="BD1974" s="2">
        <f>_xlfn.XLOOKUP($A1974,Results!$A$2:$A$2256,Results!Y$2:Y$2256,"")</f>
        <v>79</v>
      </c>
      <c r="BE1974" s="2" t="b">
        <f>_xlfn.XLOOKUP($A1974,Results!$A$2:$A$2256,Results!Z$2:Z$2256,"")</f>
        <v>1</v>
      </c>
    </row>
    <row r="1975" spans="1:57" ht="38.25" customHeight="1" x14ac:dyDescent="0.3">
      <c r="A1975">
        <v>907652</v>
      </c>
      <c r="B1975">
        <v>281533</v>
      </c>
      <c r="C1975" t="s">
        <v>36</v>
      </c>
      <c r="D1975">
        <v>930104208</v>
      </c>
      <c r="E1975" s="2" t="str">
        <f>VLOOKUP(F1975,'RPA Vendor Data '!F$1:$G$2418,2)</f>
        <v>BORDER STATES INDUSTRIES</v>
      </c>
      <c r="F1975" s="2">
        <v>10427</v>
      </c>
      <c r="G1975" s="2">
        <v>3</v>
      </c>
      <c r="H1975" t="s">
        <v>6107</v>
      </c>
      <c r="I1975">
        <v>2940</v>
      </c>
      <c r="J1975" t="s">
        <v>357</v>
      </c>
      <c r="K1975" t="s">
        <v>58</v>
      </c>
      <c r="L1975">
        <v>108.41</v>
      </c>
      <c r="M1975" s="2" t="s">
        <v>36</v>
      </c>
      <c r="N1975" s="85" t="s">
        <v>6108</v>
      </c>
      <c r="O1975">
        <v>3643020</v>
      </c>
      <c r="P1975" t="s">
        <v>36</v>
      </c>
      <c r="Q1975" t="s">
        <v>36</v>
      </c>
      <c r="R1975">
        <v>3187.25</v>
      </c>
      <c r="S1975" s="1">
        <v>45744.438036574073</v>
      </c>
      <c r="T1975" t="s">
        <v>42</v>
      </c>
      <c r="U1975" s="1">
        <v>45744.228472222218</v>
      </c>
      <c r="V1975" t="s">
        <v>43</v>
      </c>
      <c r="W1975" t="s">
        <v>36</v>
      </c>
      <c r="X1975">
        <v>1</v>
      </c>
      <c r="Y1975">
        <v>201</v>
      </c>
      <c r="Z1975" t="s">
        <v>36</v>
      </c>
      <c r="AA1975" t="s">
        <v>36</v>
      </c>
      <c r="AB1975" t="s">
        <v>36</v>
      </c>
      <c r="AC1975" t="s">
        <v>49</v>
      </c>
      <c r="AD1975" t="s">
        <v>49</v>
      </c>
      <c r="AE1975" t="s">
        <v>45</v>
      </c>
      <c r="AF1975" s="44" t="s">
        <v>46</v>
      </c>
      <c r="AG1975" s="2" t="s">
        <v>372</v>
      </c>
      <c r="AH1975" s="96"/>
      <c r="AI1975" s="2" t="s">
        <v>48</v>
      </c>
      <c r="AJ1975" s="2" t="e">
        <f>VLOOKUP(A1975,'Classification Test Result'!$A$2:$D$2428,4,FALSE)</f>
        <v>#N/A</v>
      </c>
      <c r="AL1975" s="2">
        <f>_xlfn.XLOOKUP($A1975,Results!$A$2:$A$2256,Results!G$2:G$2256,"")</f>
        <v>0</v>
      </c>
      <c r="AM1975" s="2">
        <f>_xlfn.XLOOKUP($A1975,Results!$A$2:$A$2256,Results!H$2:H$2256,"")</f>
        <v>0</v>
      </c>
      <c r="AN1975" s="2">
        <f>_xlfn.XLOOKUP($A1975,Results!$A$2:$A$2256,Results!I$2:I$2256,"")</f>
        <v>0</v>
      </c>
      <c r="AO1975" s="2">
        <f>_xlfn.XLOOKUP($A1975,Results!$A$2:$A$2256,Results!J$2:J$2256,"")</f>
        <v>0</v>
      </c>
      <c r="AP1975" s="2">
        <f>_xlfn.XLOOKUP($A1975,Results!$A$2:$A$2256,Results!K$2:K$2256,"")</f>
        <v>0</v>
      </c>
      <c r="AQ1975" s="2">
        <f>_xlfn.XLOOKUP($A1975,Results!$A$2:$A$2256,Results!L$2:L$2256,"")</f>
        <v>0</v>
      </c>
      <c r="AR1975" s="2">
        <f>_xlfn.XLOOKUP($A1975,Results!$A$2:$A$2256,Results!M$2:M$2256,"")</f>
        <v>0</v>
      </c>
      <c r="AS1975" s="2">
        <f>_xlfn.XLOOKUP($A1975,Results!$A$2:$A$2256,Results!N$2:N$2256,"")</f>
        <v>0</v>
      </c>
      <c r="AT1975" s="2" t="str">
        <f>_xlfn.XLOOKUP($A1975,Results!$A$2:$A$2256,Results!O$2:O$2256,"")</f>
        <v>GENERIC CONDUIT/CONDUIT FITTINGS</v>
      </c>
      <c r="AU1975" s="2" t="str">
        <f>_xlfn.XLOOKUP($A1975,Results!$A$2:$A$2256,Results!P$2:P$2256,"")</f>
        <v>THREADED ROD</v>
      </c>
      <c r="AV1975" s="2" t="str">
        <f>_xlfn.XLOOKUP($A1975,Results!$A$2:$A$2256,Results!Q$2:Q$2256,"")</f>
        <v>SINGLE_MATCH</v>
      </c>
      <c r="AW1975" s="2">
        <f>_xlfn.XLOOKUP($A1975,Results!$A$2:$A$2256,Results!R$2:R$2256,"")</f>
        <v>0</v>
      </c>
      <c r="AX1975" s="2">
        <f>_xlfn.XLOOKUP($A1975,Results!$A$2:$A$2256,Results!S$2:S$2256,"")</f>
        <v>0</v>
      </c>
      <c r="AY1975" s="2">
        <f>_xlfn.XLOOKUP($A1975,Results!$A$2:$A$2256,Results!T$2:T$2256,"")</f>
        <v>100</v>
      </c>
      <c r="AZ1975" s="2">
        <f>_xlfn.XLOOKUP($A1975,Results!$A$2:$A$2256,Results!U$2:U$2256,"")</f>
        <v>0</v>
      </c>
      <c r="BA1975" s="2">
        <f>_xlfn.XLOOKUP($A1975,Results!$A$2:$A$2256,Results!V$2:V$2256,"")</f>
        <v>0</v>
      </c>
      <c r="BB1975" s="2">
        <f>_xlfn.XLOOKUP($A1975,Results!$A$2:$A$2256,Results!W$2:W$2256,"")</f>
        <v>0</v>
      </c>
      <c r="BC1975" s="2">
        <f>_xlfn.XLOOKUP($A1975,Results!$A$2:$A$2256,Results!X$2:X$2256,"")</f>
        <v>0</v>
      </c>
      <c r="BD1975" s="2">
        <f>_xlfn.XLOOKUP($A1975,Results!$A$2:$A$2256,Results!Y$2:Y$2256,"")</f>
        <v>0</v>
      </c>
      <c r="BE1975" s="2">
        <f>_xlfn.XLOOKUP($A1975,Results!$A$2:$A$2256,Results!Z$2:Z$2256,"")</f>
        <v>0</v>
      </c>
    </row>
    <row r="1976" spans="1:57" ht="38.25" customHeight="1" x14ac:dyDescent="0.3">
      <c r="A1976">
        <v>907653</v>
      </c>
      <c r="B1976">
        <v>281533</v>
      </c>
      <c r="C1976" t="s">
        <v>36</v>
      </c>
      <c r="D1976">
        <v>930104208</v>
      </c>
      <c r="E1976" s="2" t="str">
        <f>VLOOKUP(F1976,'RPA Vendor Data '!F$1:$G$2418,2)</f>
        <v>BORDER STATES INDUSTRIES</v>
      </c>
      <c r="F1976" s="2">
        <v>10427</v>
      </c>
      <c r="G1976" s="2">
        <v>1</v>
      </c>
      <c r="H1976" t="s">
        <v>6107</v>
      </c>
      <c r="I1976">
        <v>14160</v>
      </c>
      <c r="J1976" t="s">
        <v>357</v>
      </c>
      <c r="K1976" t="s">
        <v>58</v>
      </c>
      <c r="L1976">
        <v>108.41</v>
      </c>
      <c r="M1976" s="2" t="s">
        <v>36</v>
      </c>
      <c r="N1976" s="85" t="s">
        <v>6108</v>
      </c>
      <c r="O1976">
        <v>3643020</v>
      </c>
      <c r="P1976" t="s">
        <v>36</v>
      </c>
      <c r="Q1976" t="s">
        <v>36</v>
      </c>
      <c r="R1976">
        <v>15350.86</v>
      </c>
      <c r="S1976" s="1">
        <v>45744.438033333332</v>
      </c>
      <c r="T1976" t="s">
        <v>42</v>
      </c>
      <c r="U1976" s="1">
        <v>45744.228472222218</v>
      </c>
      <c r="V1976" t="s">
        <v>43</v>
      </c>
      <c r="W1976" t="s">
        <v>36</v>
      </c>
      <c r="X1976">
        <v>1</v>
      </c>
      <c r="Y1976">
        <v>201</v>
      </c>
      <c r="Z1976" t="s">
        <v>36</v>
      </c>
      <c r="AA1976" t="s">
        <v>36</v>
      </c>
      <c r="AB1976" t="s">
        <v>36</v>
      </c>
      <c r="AC1976" t="s">
        <v>49</v>
      </c>
      <c r="AD1976" t="s">
        <v>49</v>
      </c>
      <c r="AE1976" t="s">
        <v>45</v>
      </c>
      <c r="AF1976" s="44" t="s">
        <v>46</v>
      </c>
      <c r="AG1976" s="2" t="s">
        <v>372</v>
      </c>
      <c r="AH1976" s="96"/>
      <c r="AI1976" s="2" t="s">
        <v>48</v>
      </c>
      <c r="AJ1976" s="2" t="e">
        <f>VLOOKUP(A1976,'Classification Test Result'!$A$2:$D$2428,4,FALSE)</f>
        <v>#N/A</v>
      </c>
      <c r="AL1976" s="2">
        <f>_xlfn.XLOOKUP($A1976,Results!$A$2:$A$2256,Results!G$2:G$2256,"")</f>
        <v>0</v>
      </c>
      <c r="AM1976" s="2">
        <f>_xlfn.XLOOKUP($A1976,Results!$A$2:$A$2256,Results!H$2:H$2256,"")</f>
        <v>0</v>
      </c>
      <c r="AN1976" s="2">
        <f>_xlfn.XLOOKUP($A1976,Results!$A$2:$A$2256,Results!I$2:I$2256,"")</f>
        <v>0</v>
      </c>
      <c r="AO1976" s="2">
        <f>_xlfn.XLOOKUP($A1976,Results!$A$2:$A$2256,Results!J$2:J$2256,"")</f>
        <v>0</v>
      </c>
      <c r="AP1976" s="2">
        <f>_xlfn.XLOOKUP($A1976,Results!$A$2:$A$2256,Results!K$2:K$2256,"")</f>
        <v>0</v>
      </c>
      <c r="AQ1976" s="2">
        <f>_xlfn.XLOOKUP($A1976,Results!$A$2:$A$2256,Results!L$2:L$2256,"")</f>
        <v>0</v>
      </c>
      <c r="AR1976" s="2">
        <f>_xlfn.XLOOKUP($A1976,Results!$A$2:$A$2256,Results!M$2:M$2256,"")</f>
        <v>0</v>
      </c>
      <c r="AS1976" s="2">
        <f>_xlfn.XLOOKUP($A1976,Results!$A$2:$A$2256,Results!N$2:N$2256,"")</f>
        <v>0</v>
      </c>
      <c r="AT1976" s="2" t="str">
        <f>_xlfn.XLOOKUP($A1976,Results!$A$2:$A$2256,Results!O$2:O$2256,"")</f>
        <v>GENERIC CONDUIT/CONDUIT FITTINGS</v>
      </c>
      <c r="AU1976" s="2" t="str">
        <f>_xlfn.XLOOKUP($A1976,Results!$A$2:$A$2256,Results!P$2:P$2256,"")</f>
        <v>THREADED ROD</v>
      </c>
      <c r="AV1976" s="2" t="str">
        <f>_xlfn.XLOOKUP($A1976,Results!$A$2:$A$2256,Results!Q$2:Q$2256,"")</f>
        <v>SINGLE_MATCH</v>
      </c>
      <c r="AW1976" s="2">
        <f>_xlfn.XLOOKUP($A1976,Results!$A$2:$A$2256,Results!R$2:R$2256,"")</f>
        <v>0</v>
      </c>
      <c r="AX1976" s="2">
        <f>_xlfn.XLOOKUP($A1976,Results!$A$2:$A$2256,Results!S$2:S$2256,"")</f>
        <v>0</v>
      </c>
      <c r="AY1976" s="2">
        <f>_xlfn.XLOOKUP($A1976,Results!$A$2:$A$2256,Results!T$2:T$2256,"")</f>
        <v>100</v>
      </c>
      <c r="AZ1976" s="2">
        <f>_xlfn.XLOOKUP($A1976,Results!$A$2:$A$2256,Results!U$2:U$2256,"")</f>
        <v>0</v>
      </c>
      <c r="BA1976" s="2">
        <f>_xlfn.XLOOKUP($A1976,Results!$A$2:$A$2256,Results!V$2:V$2256,"")</f>
        <v>0</v>
      </c>
      <c r="BB1976" s="2">
        <f>_xlfn.XLOOKUP($A1976,Results!$A$2:$A$2256,Results!W$2:W$2256,"")</f>
        <v>0</v>
      </c>
      <c r="BC1976" s="2">
        <f>_xlfn.XLOOKUP($A1976,Results!$A$2:$A$2256,Results!X$2:X$2256,"")</f>
        <v>0</v>
      </c>
      <c r="BD1976" s="2">
        <f>_xlfn.XLOOKUP($A1976,Results!$A$2:$A$2256,Results!Y$2:Y$2256,"")</f>
        <v>0</v>
      </c>
      <c r="BE1976" s="2">
        <f>_xlfn.XLOOKUP($A1976,Results!$A$2:$A$2256,Results!Z$2:Z$2256,"")</f>
        <v>0</v>
      </c>
    </row>
    <row r="1977" spans="1:57" ht="38.25" customHeight="1" x14ac:dyDescent="0.3">
      <c r="A1977">
        <v>907654</v>
      </c>
      <c r="B1977">
        <v>281533</v>
      </c>
      <c r="C1977" t="s">
        <v>36</v>
      </c>
      <c r="D1977">
        <v>930104208</v>
      </c>
      <c r="E1977" s="2" t="str">
        <f>VLOOKUP(F1977,'RPA Vendor Data '!F$1:$G$2418,2)</f>
        <v>BORDER STATES INDUSTRIES</v>
      </c>
      <c r="F1977" s="2">
        <v>10427</v>
      </c>
      <c r="G1977" s="2">
        <v>2</v>
      </c>
      <c r="H1977" t="s">
        <v>6109</v>
      </c>
      <c r="I1977">
        <v>2100</v>
      </c>
      <c r="J1977" t="s">
        <v>357</v>
      </c>
      <c r="K1977" t="s">
        <v>58</v>
      </c>
      <c r="L1977">
        <v>63.1</v>
      </c>
      <c r="M1977" s="2" t="s">
        <v>36</v>
      </c>
      <c r="N1977" s="85" t="s">
        <v>6108</v>
      </c>
      <c r="O1977">
        <v>3643019</v>
      </c>
      <c r="P1977" t="s">
        <v>36</v>
      </c>
      <c r="Q1977" t="s">
        <v>36</v>
      </c>
      <c r="R1977">
        <v>1325.1</v>
      </c>
      <c r="S1977" s="1">
        <v>45744.438025081021</v>
      </c>
      <c r="T1977" t="s">
        <v>42</v>
      </c>
      <c r="U1977" s="1">
        <v>45744.228472222218</v>
      </c>
      <c r="V1977" t="s">
        <v>43</v>
      </c>
      <c r="W1977" t="s">
        <v>36</v>
      </c>
      <c r="X1977">
        <v>1</v>
      </c>
      <c r="Y1977">
        <v>201</v>
      </c>
      <c r="Z1977" t="s">
        <v>36</v>
      </c>
      <c r="AA1977" t="s">
        <v>36</v>
      </c>
      <c r="AB1977" t="s">
        <v>36</v>
      </c>
      <c r="AC1977" t="s">
        <v>49</v>
      </c>
      <c r="AD1977" t="s">
        <v>49</v>
      </c>
      <c r="AE1977" t="s">
        <v>45</v>
      </c>
      <c r="AF1977" s="44" t="s">
        <v>46</v>
      </c>
      <c r="AG1977" s="2" t="s">
        <v>372</v>
      </c>
      <c r="AH1977" s="96"/>
      <c r="AI1977" s="2" t="s">
        <v>48</v>
      </c>
      <c r="AJ1977" s="2" t="e">
        <f>VLOOKUP(A1977,'Classification Test Result'!$A$2:$D$2428,4,FALSE)</f>
        <v>#N/A</v>
      </c>
      <c r="AL1977" s="2">
        <f>_xlfn.XLOOKUP($A1977,Results!$A$2:$A$2256,Results!G$2:G$2256,"")</f>
        <v>0</v>
      </c>
      <c r="AM1977" s="2">
        <f>_xlfn.XLOOKUP($A1977,Results!$A$2:$A$2256,Results!H$2:H$2256,"")</f>
        <v>0</v>
      </c>
      <c r="AN1977" s="2">
        <f>_xlfn.XLOOKUP($A1977,Results!$A$2:$A$2256,Results!I$2:I$2256,"")</f>
        <v>0</v>
      </c>
      <c r="AO1977" s="2">
        <f>_xlfn.XLOOKUP($A1977,Results!$A$2:$A$2256,Results!J$2:J$2256,"")</f>
        <v>0</v>
      </c>
      <c r="AP1977" s="2">
        <f>_xlfn.XLOOKUP($A1977,Results!$A$2:$A$2256,Results!K$2:K$2256,"")</f>
        <v>0</v>
      </c>
      <c r="AQ1977" s="2">
        <f>_xlfn.XLOOKUP($A1977,Results!$A$2:$A$2256,Results!L$2:L$2256,"")</f>
        <v>0</v>
      </c>
      <c r="AR1977" s="2">
        <f>_xlfn.XLOOKUP($A1977,Results!$A$2:$A$2256,Results!M$2:M$2256,"")</f>
        <v>0</v>
      </c>
      <c r="AS1977" s="2">
        <f>_xlfn.XLOOKUP($A1977,Results!$A$2:$A$2256,Results!N$2:N$2256,"")</f>
        <v>0</v>
      </c>
      <c r="AT1977" s="2" t="str">
        <f>_xlfn.XLOOKUP($A1977,Results!$A$2:$A$2256,Results!O$2:O$2256,"")</f>
        <v>GENERIC CONDUIT/CONDUIT FITTINGS</v>
      </c>
      <c r="AU1977" s="2" t="str">
        <f>_xlfn.XLOOKUP($A1977,Results!$A$2:$A$2256,Results!P$2:P$2256,"")</f>
        <v>THREADED ROD</v>
      </c>
      <c r="AV1977" s="2" t="str">
        <f>_xlfn.XLOOKUP($A1977,Results!$A$2:$A$2256,Results!Q$2:Q$2256,"")</f>
        <v>SINGLE_MATCH</v>
      </c>
      <c r="AW1977" s="2">
        <f>_xlfn.XLOOKUP($A1977,Results!$A$2:$A$2256,Results!R$2:R$2256,"")</f>
        <v>0</v>
      </c>
      <c r="AX1977" s="2">
        <f>_xlfn.XLOOKUP($A1977,Results!$A$2:$A$2256,Results!S$2:S$2256,"")</f>
        <v>0</v>
      </c>
      <c r="AY1977" s="2">
        <f>_xlfn.XLOOKUP($A1977,Results!$A$2:$A$2256,Results!T$2:T$2256,"")</f>
        <v>100</v>
      </c>
      <c r="AZ1977" s="2">
        <f>_xlfn.XLOOKUP($A1977,Results!$A$2:$A$2256,Results!U$2:U$2256,"")</f>
        <v>0</v>
      </c>
      <c r="BA1977" s="2">
        <f>_xlfn.XLOOKUP($A1977,Results!$A$2:$A$2256,Results!V$2:V$2256,"")</f>
        <v>0</v>
      </c>
      <c r="BB1977" s="2">
        <f>_xlfn.XLOOKUP($A1977,Results!$A$2:$A$2256,Results!W$2:W$2256,"")</f>
        <v>0</v>
      </c>
      <c r="BC1977" s="2">
        <f>_xlfn.XLOOKUP($A1977,Results!$A$2:$A$2256,Results!X$2:X$2256,"")</f>
        <v>31161618</v>
      </c>
      <c r="BD1977" s="2">
        <f>_xlfn.XLOOKUP($A1977,Results!$A$2:$A$2256,Results!Y$2:Y$2256,"")</f>
        <v>65</v>
      </c>
      <c r="BE1977" s="2">
        <f>_xlfn.XLOOKUP($A1977,Results!$A$2:$A$2256,Results!Z$2:Z$2256,"")</f>
        <v>0</v>
      </c>
    </row>
    <row r="1978" spans="1:57" ht="38.25" customHeight="1" x14ac:dyDescent="0.3">
      <c r="A1978">
        <v>907655</v>
      </c>
      <c r="B1978">
        <v>282030</v>
      </c>
      <c r="C1978" t="s">
        <v>36</v>
      </c>
      <c r="D1978">
        <v>1678784</v>
      </c>
      <c r="E1978" s="2" t="str">
        <f>VLOOKUP(F1978,'RPA Vendor Data '!F$1:$G$2418,2)</f>
        <v>TOTAL TOOL SUPPLY, INC.</v>
      </c>
      <c r="F1978" s="2">
        <v>13397</v>
      </c>
      <c r="G1978" s="2">
        <v>1</v>
      </c>
      <c r="H1978" t="s">
        <v>6110</v>
      </c>
      <c r="I1978">
        <v>1</v>
      </c>
      <c r="J1978" t="s">
        <v>65</v>
      </c>
      <c r="K1978" t="s">
        <v>39</v>
      </c>
      <c r="L1978">
        <v>1707.16</v>
      </c>
      <c r="M1978" s="2" t="s">
        <v>2580</v>
      </c>
      <c r="N1978" s="12" t="s">
        <v>6111</v>
      </c>
      <c r="O1978" t="s">
        <v>6111</v>
      </c>
      <c r="P1978" t="s">
        <v>36</v>
      </c>
      <c r="Q1978" t="s">
        <v>36</v>
      </c>
      <c r="R1978">
        <v>1707.16</v>
      </c>
      <c r="S1978" s="1">
        <v>45744.917218090282</v>
      </c>
      <c r="T1978" t="s">
        <v>42</v>
      </c>
      <c r="U1978" s="1">
        <v>45744.706944444442</v>
      </c>
      <c r="V1978" t="s">
        <v>43</v>
      </c>
      <c r="W1978" t="s">
        <v>36</v>
      </c>
      <c r="X1978">
        <v>0</v>
      </c>
      <c r="Y1978">
        <v>201</v>
      </c>
      <c r="Z1978" t="s">
        <v>36</v>
      </c>
      <c r="AA1978" t="s">
        <v>36</v>
      </c>
      <c r="AB1978" t="s">
        <v>36</v>
      </c>
      <c r="AC1978" t="s">
        <v>49</v>
      </c>
      <c r="AD1978" t="s">
        <v>49</v>
      </c>
      <c r="AE1978" t="s">
        <v>45</v>
      </c>
      <c r="AG1978" s="18" t="s">
        <v>6112</v>
      </c>
      <c r="AH1978" s="18"/>
      <c r="AI1978" s="2" t="s">
        <v>48</v>
      </c>
      <c r="AJ1978" s="2" t="e">
        <f>VLOOKUP(A1978,'Classification Test Result'!$A$2:$D$2428,4,FALSE)</f>
        <v>#N/A</v>
      </c>
      <c r="AL1978" s="2">
        <f>_xlfn.XLOOKUP($A1978,Results!$A$2:$A$2256,Results!G$2:G$2256,"")</f>
        <v>0</v>
      </c>
      <c r="AM1978" s="2">
        <f>_xlfn.XLOOKUP($A1978,Results!$A$2:$A$2256,Results!H$2:H$2256,"")</f>
        <v>0</v>
      </c>
      <c r="AN1978" s="2">
        <f>_xlfn.XLOOKUP($A1978,Results!$A$2:$A$2256,Results!I$2:I$2256,"")</f>
        <v>0</v>
      </c>
      <c r="AO1978" s="2">
        <f>_xlfn.XLOOKUP($A1978,Results!$A$2:$A$2256,Results!J$2:J$2256,"")</f>
        <v>0</v>
      </c>
      <c r="AP1978" s="2">
        <f>_xlfn.XLOOKUP($A1978,Results!$A$2:$A$2256,Results!K$2:K$2256,"")</f>
        <v>0</v>
      </c>
      <c r="AQ1978" s="2">
        <f>_xlfn.XLOOKUP($A1978,Results!$A$2:$A$2256,Results!L$2:L$2256,"")</f>
        <v>0</v>
      </c>
      <c r="AR1978" s="2">
        <f>_xlfn.XLOOKUP($A1978,Results!$A$2:$A$2256,Results!M$2:M$2256,"")</f>
        <v>0</v>
      </c>
      <c r="AS1978" s="2">
        <f>_xlfn.XLOOKUP($A1978,Results!$A$2:$A$2256,Results!N$2:N$2256,"")</f>
        <v>0</v>
      </c>
      <c r="AT1978" s="2">
        <f>_xlfn.XLOOKUP($A1978,Results!$A$2:$A$2256,Results!O$2:O$2256,"")</f>
        <v>0</v>
      </c>
      <c r="AU1978" s="2">
        <f>_xlfn.XLOOKUP($A1978,Results!$A$2:$A$2256,Results!P$2:P$2256,"")</f>
        <v>0</v>
      </c>
      <c r="AV1978" s="2">
        <f>_xlfn.XLOOKUP($A1978,Results!$A$2:$A$2256,Results!Q$2:Q$2256,"")</f>
        <v>0</v>
      </c>
      <c r="AW1978" s="2">
        <f>_xlfn.XLOOKUP($A1978,Results!$A$2:$A$2256,Results!R$2:R$2256,"")</f>
        <v>0</v>
      </c>
      <c r="AX1978" s="2">
        <f>_xlfn.XLOOKUP($A1978,Results!$A$2:$A$2256,Results!S$2:S$2256,"")</f>
        <v>0</v>
      </c>
      <c r="AY1978" s="2">
        <f>_xlfn.XLOOKUP($A1978,Results!$A$2:$A$2256,Results!T$2:T$2256,"")</f>
        <v>0</v>
      </c>
      <c r="AZ1978" s="2">
        <f>_xlfn.XLOOKUP($A1978,Results!$A$2:$A$2256,Results!U$2:U$2256,"")</f>
        <v>0</v>
      </c>
      <c r="BA1978" s="2" t="str">
        <f>_xlfn.XLOOKUP($A1978,Results!$A$2:$A$2256,Results!V$2:V$2256,"")</f>
        <v>CHATSWORTH PRODUCTS</v>
      </c>
      <c r="BB1978" s="2">
        <f>_xlfn.XLOOKUP($A1978,Results!$A$2:$A$2256,Results!W$2:W$2256,"")</f>
        <v>76</v>
      </c>
      <c r="BC1978" s="2">
        <f>_xlfn.XLOOKUP($A1978,Results!$A$2:$A$2256,Results!X$2:X$2256,"")</f>
        <v>31261500</v>
      </c>
      <c r="BD1978" s="2">
        <f>_xlfn.XLOOKUP($A1978,Results!$A$2:$A$2256,Results!Y$2:Y$2256,"")</f>
        <v>61</v>
      </c>
      <c r="BE1978" s="2" t="b">
        <f>_xlfn.XLOOKUP($A1978,Results!$A$2:$A$2256,Results!Z$2:Z$2256,"")</f>
        <v>1</v>
      </c>
    </row>
    <row r="1979" spans="1:57" ht="38.25" customHeight="1" x14ac:dyDescent="0.3">
      <c r="A1979">
        <v>907656</v>
      </c>
      <c r="B1979">
        <v>281502</v>
      </c>
      <c r="C1979" t="s">
        <v>36</v>
      </c>
      <c r="D1979" t="s">
        <v>403</v>
      </c>
      <c r="E1979" s="2" t="str">
        <f>VLOOKUP(F1979,'RPA Vendor Data '!F$1:$G$2418,2)</f>
        <v>LOEB ELECTRIC</v>
      </c>
      <c r="F1979" s="2">
        <v>12062</v>
      </c>
      <c r="G1979" s="2">
        <v>4</v>
      </c>
      <c r="H1979" t="s">
        <v>6113</v>
      </c>
      <c r="I1979">
        <v>6</v>
      </c>
      <c r="J1979" t="s">
        <v>65</v>
      </c>
      <c r="K1979" t="s">
        <v>39</v>
      </c>
      <c r="L1979">
        <v>76.555999999999997</v>
      </c>
      <c r="M1979" s="2" t="s">
        <v>399</v>
      </c>
      <c r="N1979" s="85" t="s">
        <v>6114</v>
      </c>
      <c r="O1979" t="s">
        <v>36</v>
      </c>
      <c r="P1979" t="s">
        <v>36</v>
      </c>
      <c r="Q1979" t="s">
        <v>36</v>
      </c>
      <c r="R1979">
        <v>459.33</v>
      </c>
      <c r="S1979" s="1">
        <v>45744.396428206019</v>
      </c>
      <c r="T1979" t="s">
        <v>42</v>
      </c>
      <c r="U1979" s="1">
        <v>45744.186111111107</v>
      </c>
      <c r="V1979" t="s">
        <v>43</v>
      </c>
      <c r="W1979" t="s">
        <v>36</v>
      </c>
      <c r="X1979">
        <v>0</v>
      </c>
      <c r="Y1979">
        <v>999</v>
      </c>
      <c r="Z1979" t="s">
        <v>36</v>
      </c>
      <c r="AA1979" t="s">
        <v>36</v>
      </c>
      <c r="AB1979" t="s">
        <v>36</v>
      </c>
      <c r="AC1979" t="s">
        <v>399</v>
      </c>
      <c r="AD1979" t="s">
        <v>399</v>
      </c>
      <c r="AE1979" t="s">
        <v>45</v>
      </c>
      <c r="AF1979" s="44">
        <v>31270000</v>
      </c>
      <c r="AG1979" s="18" t="s">
        <v>6115</v>
      </c>
      <c r="AI1979" s="2" t="s">
        <v>48</v>
      </c>
      <c r="AJ1979" s="2" t="e">
        <f>VLOOKUP(A1979,'Classification Test Result'!$A$2:$D$2428,4,FALSE)</f>
        <v>#N/A</v>
      </c>
      <c r="AL1979" s="2">
        <f>_xlfn.XLOOKUP($A1979,Results!$A$2:$A$2256,Results!G$2:G$2256,"")</f>
        <v>0</v>
      </c>
      <c r="AM1979" s="2">
        <f>_xlfn.XLOOKUP($A1979,Results!$A$2:$A$2256,Results!H$2:H$2256,"")</f>
        <v>0</v>
      </c>
      <c r="AN1979" s="2">
        <f>_xlfn.XLOOKUP($A1979,Results!$A$2:$A$2256,Results!I$2:I$2256,"")</f>
        <v>0</v>
      </c>
      <c r="AO1979" s="2">
        <f>_xlfn.XLOOKUP($A1979,Results!$A$2:$A$2256,Results!J$2:J$2256,"")</f>
        <v>0</v>
      </c>
      <c r="AP1979" s="2">
        <f>_xlfn.XLOOKUP($A1979,Results!$A$2:$A$2256,Results!K$2:K$2256,"")</f>
        <v>0</v>
      </c>
      <c r="AQ1979" s="2">
        <f>_xlfn.XLOOKUP($A1979,Results!$A$2:$A$2256,Results!L$2:L$2256,"")</f>
        <v>0</v>
      </c>
      <c r="AR1979" s="2">
        <f>_xlfn.XLOOKUP($A1979,Results!$A$2:$A$2256,Results!M$2:M$2256,"")</f>
        <v>0</v>
      </c>
      <c r="AS1979" s="2">
        <f>_xlfn.XLOOKUP($A1979,Results!$A$2:$A$2256,Results!N$2:N$2256,"")</f>
        <v>0</v>
      </c>
      <c r="AT1979" s="2" t="str">
        <f>_xlfn.XLOOKUP($A1979,Results!$A$2:$A$2256,Results!O$2:O$2256,"")</f>
        <v>GENERIC WIRE</v>
      </c>
      <c r="AU1979" s="2" t="str">
        <f>_xlfn.XLOOKUP($A1979,Results!$A$2:$A$2256,Results!P$2:P$2256,"")</f>
        <v>WIRE</v>
      </c>
      <c r="AV1979" s="2" t="str">
        <f>_xlfn.XLOOKUP($A1979,Results!$A$2:$A$2256,Results!Q$2:Q$2256,"")</f>
        <v>SINGLE_MATCH</v>
      </c>
      <c r="AW1979" s="2">
        <f>_xlfn.XLOOKUP($A1979,Results!$A$2:$A$2256,Results!R$2:R$2256,"")</f>
        <v>0</v>
      </c>
      <c r="AX1979" s="2">
        <f>_xlfn.XLOOKUP($A1979,Results!$A$2:$A$2256,Results!S$2:S$2256,"")</f>
        <v>0</v>
      </c>
      <c r="AY1979" s="2">
        <f>_xlfn.XLOOKUP($A1979,Results!$A$2:$A$2256,Results!T$2:T$2256,"")</f>
        <v>75</v>
      </c>
      <c r="AZ1979" s="2">
        <f>_xlfn.XLOOKUP($A1979,Results!$A$2:$A$2256,Results!U$2:U$2256,"")</f>
        <v>0</v>
      </c>
      <c r="BA1979" s="2">
        <f>_xlfn.XLOOKUP($A1979,Results!$A$2:$A$2256,Results!V$2:V$2256,"")</f>
        <v>0</v>
      </c>
      <c r="BB1979" s="2">
        <f>_xlfn.XLOOKUP($A1979,Results!$A$2:$A$2256,Results!W$2:W$2256,"")</f>
        <v>0</v>
      </c>
      <c r="BC1979" s="2">
        <f>_xlfn.XLOOKUP($A1979,Results!$A$2:$A$2256,Results!X$2:X$2256,"")</f>
        <v>0</v>
      </c>
      <c r="BD1979" s="2">
        <f>_xlfn.XLOOKUP($A1979,Results!$A$2:$A$2256,Results!Y$2:Y$2256,"")</f>
        <v>0</v>
      </c>
      <c r="BE1979" s="2">
        <f>_xlfn.XLOOKUP($A1979,Results!$A$2:$A$2256,Results!Z$2:Z$2256,"")</f>
        <v>0</v>
      </c>
    </row>
    <row r="1980" spans="1:57" ht="38.25" customHeight="1" x14ac:dyDescent="0.3">
      <c r="A1980">
        <v>907657</v>
      </c>
      <c r="B1980">
        <v>281375</v>
      </c>
      <c r="C1980" t="s">
        <v>36</v>
      </c>
      <c r="D1980" t="s">
        <v>5781</v>
      </c>
      <c r="E1980" s="2" t="str">
        <f>VLOOKUP(F1980,'RPA Vendor Data '!F$1:$G$2418,2)</f>
        <v>LOEB ELECTRIC</v>
      </c>
      <c r="F1980" s="2">
        <v>12062</v>
      </c>
      <c r="G1980" s="2">
        <v>1</v>
      </c>
      <c r="H1980" s="2" t="s">
        <v>6117</v>
      </c>
      <c r="I1980">
        <v>42</v>
      </c>
      <c r="J1980" t="s">
        <v>65</v>
      </c>
      <c r="K1980" t="s">
        <v>39</v>
      </c>
      <c r="L1980">
        <v>40.588999999999999</v>
      </c>
      <c r="M1980" s="2" t="s">
        <v>399</v>
      </c>
      <c r="N1980" s="85" t="s">
        <v>400</v>
      </c>
      <c r="O1980" t="s">
        <v>36</v>
      </c>
      <c r="P1980" t="s">
        <v>36</v>
      </c>
      <c r="Q1980" t="s">
        <v>36</v>
      </c>
      <c r="R1980">
        <v>1704.73</v>
      </c>
      <c r="S1980" s="1">
        <v>45744.250914618053</v>
      </c>
      <c r="T1980" t="s">
        <v>42</v>
      </c>
      <c r="U1980" s="1">
        <v>45744.026388888888</v>
      </c>
      <c r="V1980" t="s">
        <v>43</v>
      </c>
      <c r="W1980" t="s">
        <v>36</v>
      </c>
      <c r="X1980">
        <v>1</v>
      </c>
      <c r="Y1980">
        <v>999</v>
      </c>
      <c r="Z1980" t="s">
        <v>36</v>
      </c>
      <c r="AA1980" t="s">
        <v>36</v>
      </c>
      <c r="AB1980" t="s">
        <v>36</v>
      </c>
      <c r="AC1980" t="s">
        <v>399</v>
      </c>
      <c r="AD1980" t="s">
        <v>399</v>
      </c>
      <c r="AE1980" t="s">
        <v>45</v>
      </c>
      <c r="AF1980" s="44">
        <v>31270000</v>
      </c>
      <c r="AG1980" s="18" t="s">
        <v>401</v>
      </c>
      <c r="AI1980" s="2" t="s">
        <v>48</v>
      </c>
      <c r="AJ1980" s="2" t="e">
        <f>VLOOKUP(A1980,'Classification Test Result'!$A$2:$D$2428,4,FALSE)</f>
        <v>#N/A</v>
      </c>
      <c r="AL1980" s="2">
        <f>_xlfn.XLOOKUP($A1980,Results!$A$2:$A$2256,Results!G$2:G$2256,"")</f>
        <v>0</v>
      </c>
      <c r="AM1980" s="2">
        <f>_xlfn.XLOOKUP($A1980,Results!$A$2:$A$2256,Results!H$2:H$2256,"")</f>
        <v>0</v>
      </c>
      <c r="AN1980" s="2">
        <f>_xlfn.XLOOKUP($A1980,Results!$A$2:$A$2256,Results!I$2:I$2256,"")</f>
        <v>0</v>
      </c>
      <c r="AO1980" s="2">
        <f>_xlfn.XLOOKUP($A1980,Results!$A$2:$A$2256,Results!J$2:J$2256,"")</f>
        <v>0</v>
      </c>
      <c r="AP1980" s="2">
        <f>_xlfn.XLOOKUP($A1980,Results!$A$2:$A$2256,Results!K$2:K$2256,"")</f>
        <v>0</v>
      </c>
      <c r="AQ1980" s="2">
        <f>_xlfn.XLOOKUP($A1980,Results!$A$2:$A$2256,Results!L$2:L$2256,"")</f>
        <v>0</v>
      </c>
      <c r="AR1980" s="2">
        <f>_xlfn.XLOOKUP($A1980,Results!$A$2:$A$2256,Results!M$2:M$2256,"")</f>
        <v>0</v>
      </c>
      <c r="AS1980" s="2">
        <f>_xlfn.XLOOKUP($A1980,Results!$A$2:$A$2256,Results!N$2:N$2256,"")</f>
        <v>0</v>
      </c>
      <c r="AT1980" s="2">
        <f>_xlfn.XLOOKUP($A1980,Results!$A$2:$A$2256,Results!O$2:O$2256,"")</f>
        <v>0</v>
      </c>
      <c r="AU1980" s="2">
        <f>_xlfn.XLOOKUP($A1980,Results!$A$2:$A$2256,Results!P$2:P$2256,"")</f>
        <v>0</v>
      </c>
      <c r="AV1980" s="2">
        <f>_xlfn.XLOOKUP($A1980,Results!$A$2:$A$2256,Results!Q$2:Q$2256,"")</f>
        <v>0</v>
      </c>
      <c r="AW1980" s="2">
        <f>_xlfn.XLOOKUP($A1980,Results!$A$2:$A$2256,Results!R$2:R$2256,"")</f>
        <v>0</v>
      </c>
      <c r="AX1980" s="2">
        <f>_xlfn.XLOOKUP($A1980,Results!$A$2:$A$2256,Results!S$2:S$2256,"")</f>
        <v>0</v>
      </c>
      <c r="AY1980" s="2">
        <f>_xlfn.XLOOKUP($A1980,Results!$A$2:$A$2256,Results!T$2:T$2256,"")</f>
        <v>0</v>
      </c>
      <c r="AZ1980" s="2">
        <f>_xlfn.XLOOKUP($A1980,Results!$A$2:$A$2256,Results!U$2:U$2256,"")</f>
        <v>0</v>
      </c>
      <c r="BA1980" s="2">
        <f>_xlfn.XLOOKUP($A1980,Results!$A$2:$A$2256,Results!V$2:V$2256,"")</f>
        <v>0</v>
      </c>
      <c r="BB1980" s="2">
        <f>_xlfn.XLOOKUP($A1980,Results!$A$2:$A$2256,Results!W$2:W$2256,"")</f>
        <v>0</v>
      </c>
      <c r="BC1980" s="2">
        <f>_xlfn.XLOOKUP($A1980,Results!$A$2:$A$2256,Results!X$2:X$2256,"")</f>
        <v>0</v>
      </c>
      <c r="BD1980" s="2">
        <f>_xlfn.XLOOKUP($A1980,Results!$A$2:$A$2256,Results!Y$2:Y$2256,"")</f>
        <v>0</v>
      </c>
      <c r="BE1980" s="2">
        <f>_xlfn.XLOOKUP($A1980,Results!$A$2:$A$2256,Results!Z$2:Z$2256,"")</f>
        <v>0</v>
      </c>
    </row>
    <row r="1981" spans="1:57" ht="38.25" customHeight="1" x14ac:dyDescent="0.3">
      <c r="A1981">
        <v>907658</v>
      </c>
      <c r="B1981">
        <v>281629</v>
      </c>
      <c r="C1981" t="s">
        <v>36</v>
      </c>
      <c r="D1981">
        <v>5078101</v>
      </c>
      <c r="E1981" s="2" t="str">
        <f>VLOOKUP(F1981,'RPA Vendor Data '!F$1:$G$2418,2)</f>
        <v>GENUINE CABLE GROUP LLC</v>
      </c>
      <c r="F1981" s="2">
        <v>11412</v>
      </c>
      <c r="G1981" s="2">
        <v>2</v>
      </c>
      <c r="H1981" t="s">
        <v>6118</v>
      </c>
      <c r="I1981">
        <v>1000</v>
      </c>
      <c r="J1981" t="s">
        <v>357</v>
      </c>
      <c r="K1981" t="s">
        <v>39</v>
      </c>
      <c r="L1981">
        <v>0.27</v>
      </c>
      <c r="M1981" s="2" t="s">
        <v>444</v>
      </c>
      <c r="N1981" s="85" t="s">
        <v>6119</v>
      </c>
      <c r="O1981" t="s">
        <v>6119</v>
      </c>
      <c r="P1981" t="s">
        <v>36</v>
      </c>
      <c r="Q1981" t="s">
        <v>36</v>
      </c>
      <c r="R1981">
        <v>270</v>
      </c>
      <c r="S1981" s="1">
        <v>45744.502143206017</v>
      </c>
      <c r="T1981" t="s">
        <v>42</v>
      </c>
      <c r="U1981" s="1">
        <v>45744.271527777782</v>
      </c>
      <c r="V1981" t="s">
        <v>43</v>
      </c>
      <c r="W1981" t="s">
        <v>36</v>
      </c>
      <c r="X1981">
        <v>0</v>
      </c>
      <c r="Y1981">
        <v>999</v>
      </c>
      <c r="Z1981" t="s">
        <v>36</v>
      </c>
      <c r="AA1981" t="s">
        <v>36</v>
      </c>
      <c r="AB1981" t="s">
        <v>36</v>
      </c>
      <c r="AC1981" t="s">
        <v>49</v>
      </c>
      <c r="AD1981" t="s">
        <v>49</v>
      </c>
      <c r="AE1981" t="s">
        <v>45</v>
      </c>
      <c r="AG1981" s="18" t="s">
        <v>6120</v>
      </c>
      <c r="AH1981" s="18"/>
      <c r="AI1981" s="2" t="s">
        <v>48</v>
      </c>
      <c r="AJ1981" s="2" t="e">
        <f>VLOOKUP(A1981,'Classification Test Result'!$A$2:$D$2428,4,FALSE)</f>
        <v>#N/A</v>
      </c>
      <c r="AL1981" s="2">
        <f>_xlfn.XLOOKUP($A1981,Results!$A$2:$A$2256,Results!G$2:G$2256,"")</f>
        <v>684901</v>
      </c>
      <c r="AM1981" s="2">
        <f>_xlfn.XLOOKUP($A1981,Results!$A$2:$A$2256,Results!H$2:H$2256,"")</f>
        <v>550600</v>
      </c>
      <c r="AN1981" s="2" t="str">
        <f>_xlfn.XLOOKUP($A1981,Results!$A$2:$A$2256,Results!I$2:I$2256,"")</f>
        <v>NVENT THERMAL</v>
      </c>
      <c r="AO1981" s="2">
        <f>_xlfn.XLOOKUP($A1981,Results!$A$2:$A$2256,Results!J$2:J$2256,"")</f>
        <v>782856875970</v>
      </c>
      <c r="AP1981" s="2">
        <f>_xlfn.XLOOKUP($A1981,Results!$A$2:$A$2256,Results!K$2:K$2256,"")</f>
        <v>39121117</v>
      </c>
      <c r="AQ1981" s="2">
        <f>_xlfn.XLOOKUP($A1981,Results!$A$2:$A$2256,Results!L$2:L$2256,"")</f>
        <v>0</v>
      </c>
      <c r="AR1981" s="2">
        <f>_xlfn.XLOOKUP($A1981,Results!$A$2:$A$2256,Results!M$2:M$2256,"")</f>
        <v>119158</v>
      </c>
      <c r="AS1981" s="2" t="str">
        <f>_xlfn.XLOOKUP($A1981,Results!$A$2:$A$2256,Results!N$2:N$2256,"")</f>
        <v>ERC 550600 4M PLAIN BUSBAR</v>
      </c>
      <c r="AT1981" s="2" t="str">
        <f>_xlfn.XLOOKUP($A1981,Results!$A$2:$A$2256,Results!O$2:O$2256,"")</f>
        <v>NVENT THERMAL</v>
      </c>
      <c r="AU1981" s="2">
        <f>_xlfn.XLOOKUP($A1981,Results!$A$2:$A$2256,Results!P$2:P$2256,"")</f>
        <v>0</v>
      </c>
      <c r="AV1981" s="2" t="str">
        <f>_xlfn.XLOOKUP($A1981,Results!$A$2:$A$2256,Results!Q$2:Q$2256,"")</f>
        <v>NO_VALID_MATCHES</v>
      </c>
      <c r="AW1981" s="2" t="str">
        <f>_xlfn.XLOOKUP($A1981,Results!$A$2:$A$2256,Results!R$2:R$2256,"")</f>
        <v>0.4272360116531493</v>
      </c>
      <c r="AX1981" s="2">
        <f>_xlfn.XLOOKUP($A1981,Results!$A$2:$A$2256,Results!S$2:S$2256,"")</f>
        <v>52</v>
      </c>
      <c r="AY1981" s="2">
        <f>_xlfn.XLOOKUP($A1981,Results!$A$2:$A$2256,Results!T$2:T$2256,"")</f>
        <v>41</v>
      </c>
      <c r="AZ1981" s="2">
        <f>_xlfn.XLOOKUP($A1981,Results!$A$2:$A$2256,Results!U$2:U$2256,"")</f>
        <v>23</v>
      </c>
      <c r="BA1981" s="2">
        <f>_xlfn.XLOOKUP($A1981,Results!$A$2:$A$2256,Results!V$2:V$2256,"")</f>
        <v>0</v>
      </c>
      <c r="BB1981" s="2">
        <f>_xlfn.XLOOKUP($A1981,Results!$A$2:$A$2256,Results!W$2:W$2256,"")</f>
        <v>0</v>
      </c>
      <c r="BC1981" s="2">
        <f>_xlfn.XLOOKUP($A1981,Results!$A$2:$A$2256,Results!X$2:X$2256,"")</f>
        <v>26121600</v>
      </c>
      <c r="BD1981" s="2">
        <f>_xlfn.XLOOKUP($A1981,Results!$A$2:$A$2256,Results!Y$2:Y$2256,"")</f>
        <v>79</v>
      </c>
      <c r="BE1981" s="2">
        <f>_xlfn.XLOOKUP($A1981,Results!$A$2:$A$2256,Results!Z$2:Z$2256,"")</f>
        <v>0</v>
      </c>
    </row>
    <row r="1982" spans="1:57" ht="38.25" customHeight="1" x14ac:dyDescent="0.3">
      <c r="A1982">
        <v>907659</v>
      </c>
      <c r="B1982">
        <v>281629</v>
      </c>
      <c r="C1982" t="s">
        <v>36</v>
      </c>
      <c r="D1982">
        <v>5078101</v>
      </c>
      <c r="E1982" s="2" t="str">
        <f>VLOOKUP(F1982,'RPA Vendor Data '!F$1:$G$2418,2)</f>
        <v>GENUINE CABLE GROUP LLC</v>
      </c>
      <c r="F1982" s="2">
        <v>11412</v>
      </c>
      <c r="G1982" s="2">
        <v>1</v>
      </c>
      <c r="H1982" t="s">
        <v>6121</v>
      </c>
      <c r="I1982">
        <v>1000</v>
      </c>
      <c r="J1982" t="s">
        <v>357</v>
      </c>
      <c r="K1982" t="s">
        <v>39</v>
      </c>
      <c r="L1982">
        <v>0.24299999999999999</v>
      </c>
      <c r="M1982" s="2" t="s">
        <v>444</v>
      </c>
      <c r="N1982" s="98" t="s">
        <v>6122</v>
      </c>
      <c r="O1982" t="s">
        <v>6122</v>
      </c>
      <c r="P1982" t="s">
        <v>36</v>
      </c>
      <c r="Q1982" t="s">
        <v>36</v>
      </c>
      <c r="R1982">
        <v>243</v>
      </c>
      <c r="S1982" s="1">
        <v>45744.502140428238</v>
      </c>
      <c r="T1982" t="s">
        <v>42</v>
      </c>
      <c r="U1982" s="1">
        <v>45744.271527777782</v>
      </c>
      <c r="V1982" t="s">
        <v>43</v>
      </c>
      <c r="W1982" t="s">
        <v>36</v>
      </c>
      <c r="X1982">
        <v>0</v>
      </c>
      <c r="Y1982">
        <v>999</v>
      </c>
      <c r="Z1982" t="s">
        <v>36</v>
      </c>
      <c r="AA1982" t="s">
        <v>36</v>
      </c>
      <c r="AB1982" t="s">
        <v>36</v>
      </c>
      <c r="AC1982" t="s">
        <v>49</v>
      </c>
      <c r="AD1982" t="s">
        <v>49</v>
      </c>
      <c r="AE1982" t="s">
        <v>45</v>
      </c>
      <c r="AG1982" s="18" t="s">
        <v>6123</v>
      </c>
      <c r="AH1982" s="18"/>
      <c r="AI1982" s="2" t="s">
        <v>48</v>
      </c>
      <c r="AJ1982" s="2" t="e">
        <f>VLOOKUP(A1982,'Classification Test Result'!$A$2:$D$2428,4,FALSE)</f>
        <v>#N/A</v>
      </c>
      <c r="AL1982" s="2">
        <f>_xlfn.XLOOKUP($A1982,Results!$A$2:$A$2256,Results!G$2:G$2256,"")</f>
        <v>0</v>
      </c>
      <c r="AM1982" s="2">
        <f>_xlfn.XLOOKUP($A1982,Results!$A$2:$A$2256,Results!H$2:H$2256,"")</f>
        <v>0</v>
      </c>
      <c r="AN1982" s="2">
        <f>_xlfn.XLOOKUP($A1982,Results!$A$2:$A$2256,Results!I$2:I$2256,"")</f>
        <v>0</v>
      </c>
      <c r="AO1982" s="2">
        <f>_xlfn.XLOOKUP($A1982,Results!$A$2:$A$2256,Results!J$2:J$2256,"")</f>
        <v>0</v>
      </c>
      <c r="AP1982" s="2">
        <f>_xlfn.XLOOKUP($A1982,Results!$A$2:$A$2256,Results!K$2:K$2256,"")</f>
        <v>0</v>
      </c>
      <c r="AQ1982" s="2">
        <f>_xlfn.XLOOKUP($A1982,Results!$A$2:$A$2256,Results!L$2:L$2256,"")</f>
        <v>0</v>
      </c>
      <c r="AR1982" s="2">
        <f>_xlfn.XLOOKUP($A1982,Results!$A$2:$A$2256,Results!M$2:M$2256,"")</f>
        <v>0</v>
      </c>
      <c r="AS1982" s="2">
        <f>_xlfn.XLOOKUP($A1982,Results!$A$2:$A$2256,Results!N$2:N$2256,"")</f>
        <v>0</v>
      </c>
      <c r="AT1982" s="2">
        <f>_xlfn.XLOOKUP($A1982,Results!$A$2:$A$2256,Results!O$2:O$2256,"")</f>
        <v>0</v>
      </c>
      <c r="AU1982" s="2">
        <f>_xlfn.XLOOKUP($A1982,Results!$A$2:$A$2256,Results!P$2:P$2256,"")</f>
        <v>0</v>
      </c>
      <c r="AV1982" s="2">
        <f>_xlfn.XLOOKUP($A1982,Results!$A$2:$A$2256,Results!Q$2:Q$2256,"")</f>
        <v>0</v>
      </c>
      <c r="AW1982" s="2">
        <f>_xlfn.XLOOKUP($A1982,Results!$A$2:$A$2256,Results!R$2:R$2256,"")</f>
        <v>0</v>
      </c>
      <c r="AX1982" s="2">
        <f>_xlfn.XLOOKUP($A1982,Results!$A$2:$A$2256,Results!S$2:S$2256,"")</f>
        <v>0</v>
      </c>
      <c r="AY1982" s="2">
        <f>_xlfn.XLOOKUP($A1982,Results!$A$2:$A$2256,Results!T$2:T$2256,"")</f>
        <v>0</v>
      </c>
      <c r="AZ1982" s="2">
        <f>_xlfn.XLOOKUP($A1982,Results!$A$2:$A$2256,Results!U$2:U$2256,"")</f>
        <v>0</v>
      </c>
      <c r="BA1982" s="2" t="str">
        <f>_xlfn.XLOOKUP($A1982,Results!$A$2:$A$2256,Results!V$2:V$2256,"")</f>
        <v>CAROLINA PRODUCTS</v>
      </c>
      <c r="BB1982" s="2">
        <f>_xlfn.XLOOKUP($A1982,Results!$A$2:$A$2256,Results!W$2:W$2256,"")</f>
        <v>77</v>
      </c>
      <c r="BC1982" s="2">
        <f>_xlfn.XLOOKUP($A1982,Results!$A$2:$A$2256,Results!X$2:X$2256,"")</f>
        <v>26121603</v>
      </c>
      <c r="BD1982" s="2">
        <f>_xlfn.XLOOKUP($A1982,Results!$A$2:$A$2256,Results!Y$2:Y$2256,"")</f>
        <v>77</v>
      </c>
      <c r="BE1982" s="2" t="b">
        <f>_xlfn.XLOOKUP($A1982,Results!$A$2:$A$2256,Results!Z$2:Z$2256,"")</f>
        <v>1</v>
      </c>
    </row>
    <row r="1983" spans="1:57" ht="38.25" customHeight="1" x14ac:dyDescent="0.3">
      <c r="A1983">
        <v>907660</v>
      </c>
      <c r="B1983">
        <v>281657</v>
      </c>
      <c r="C1983" t="s">
        <v>36</v>
      </c>
      <c r="D1983">
        <v>1678496</v>
      </c>
      <c r="E1983" s="2" t="str">
        <f>VLOOKUP(F1983,'RPA Vendor Data '!F$1:$G$2418,2)</f>
        <v>TOTAL TOOL SUPPLY, INC.</v>
      </c>
      <c r="F1983" s="2">
        <v>13397</v>
      </c>
      <c r="G1983" s="2">
        <v>5</v>
      </c>
      <c r="H1983" t="s">
        <v>6124</v>
      </c>
      <c r="I1983">
        <v>20</v>
      </c>
      <c r="J1983" t="s">
        <v>65</v>
      </c>
      <c r="K1983" t="s">
        <v>39</v>
      </c>
      <c r="L1983">
        <v>3.38</v>
      </c>
      <c r="M1983" s="2" t="s">
        <v>444</v>
      </c>
      <c r="N1983" s="12" t="s">
        <v>6125</v>
      </c>
      <c r="O1983" t="s">
        <v>6125</v>
      </c>
      <c r="P1983" t="s">
        <v>36</v>
      </c>
      <c r="Q1983" t="s">
        <v>36</v>
      </c>
      <c r="R1983">
        <v>67.599999999999994</v>
      </c>
      <c r="S1983" s="1">
        <v>45744.501479629631</v>
      </c>
      <c r="T1983" t="s">
        <v>42</v>
      </c>
      <c r="U1983" s="1">
        <v>45744.279861111107</v>
      </c>
      <c r="V1983" t="s">
        <v>43</v>
      </c>
      <c r="W1983" t="s">
        <v>36</v>
      </c>
      <c r="X1983">
        <v>5</v>
      </c>
      <c r="Y1983" t="s">
        <v>54</v>
      </c>
      <c r="Z1983" t="s">
        <v>36</v>
      </c>
      <c r="AA1983">
        <v>3.38</v>
      </c>
      <c r="AB1983" t="s">
        <v>36</v>
      </c>
      <c r="AC1983" t="s">
        <v>49</v>
      </c>
      <c r="AD1983" t="s">
        <v>49</v>
      </c>
      <c r="AE1983" t="s">
        <v>45</v>
      </c>
      <c r="AG1983" s="18" t="s">
        <v>6126</v>
      </c>
      <c r="AH1983" s="18"/>
      <c r="AI1983" s="2" t="s">
        <v>48</v>
      </c>
      <c r="AJ1983" s="2" t="e">
        <f>VLOOKUP(A1983,'Classification Test Result'!$A$2:$D$2428,4,FALSE)</f>
        <v>#N/A</v>
      </c>
      <c r="AL1983" s="2">
        <f>_xlfn.XLOOKUP($A1983,Results!$A$2:$A$2256,Results!G$2:G$2256,"")</f>
        <v>0</v>
      </c>
      <c r="AM1983" s="2">
        <f>_xlfn.XLOOKUP($A1983,Results!$A$2:$A$2256,Results!H$2:H$2256,"")</f>
        <v>0</v>
      </c>
      <c r="AN1983" s="2">
        <f>_xlfn.XLOOKUP($A1983,Results!$A$2:$A$2256,Results!I$2:I$2256,"")</f>
        <v>0</v>
      </c>
      <c r="AO1983" s="2">
        <f>_xlfn.XLOOKUP($A1983,Results!$A$2:$A$2256,Results!J$2:J$2256,"")</f>
        <v>0</v>
      </c>
      <c r="AP1983" s="2">
        <f>_xlfn.XLOOKUP($A1983,Results!$A$2:$A$2256,Results!K$2:K$2256,"")</f>
        <v>0</v>
      </c>
      <c r="AQ1983" s="2">
        <f>_xlfn.XLOOKUP($A1983,Results!$A$2:$A$2256,Results!L$2:L$2256,"")</f>
        <v>0</v>
      </c>
      <c r="AR1983" s="2">
        <f>_xlfn.XLOOKUP($A1983,Results!$A$2:$A$2256,Results!M$2:M$2256,"")</f>
        <v>0</v>
      </c>
      <c r="AS1983" s="2">
        <f>_xlfn.XLOOKUP($A1983,Results!$A$2:$A$2256,Results!N$2:N$2256,"")</f>
        <v>0</v>
      </c>
      <c r="AT1983" s="2">
        <f>_xlfn.XLOOKUP($A1983,Results!$A$2:$A$2256,Results!O$2:O$2256,"")</f>
        <v>0</v>
      </c>
      <c r="AU1983" s="2">
        <f>_xlfn.XLOOKUP($A1983,Results!$A$2:$A$2256,Results!P$2:P$2256,"")</f>
        <v>0</v>
      </c>
      <c r="AV1983" s="2">
        <f>_xlfn.XLOOKUP($A1983,Results!$A$2:$A$2256,Results!Q$2:Q$2256,"")</f>
        <v>0</v>
      </c>
      <c r="AW1983" s="2">
        <f>_xlfn.XLOOKUP($A1983,Results!$A$2:$A$2256,Results!R$2:R$2256,"")</f>
        <v>0</v>
      </c>
      <c r="AX1983" s="2">
        <f>_xlfn.XLOOKUP($A1983,Results!$A$2:$A$2256,Results!S$2:S$2256,"")</f>
        <v>0</v>
      </c>
      <c r="AY1983" s="2">
        <f>_xlfn.XLOOKUP($A1983,Results!$A$2:$A$2256,Results!T$2:T$2256,"")</f>
        <v>0</v>
      </c>
      <c r="AZ1983" s="2">
        <f>_xlfn.XLOOKUP($A1983,Results!$A$2:$A$2256,Results!U$2:U$2256,"")</f>
        <v>0</v>
      </c>
      <c r="BA1983" s="2">
        <f>_xlfn.XLOOKUP($A1983,Results!$A$2:$A$2256,Results!V$2:V$2256,"")</f>
        <v>0</v>
      </c>
      <c r="BB1983" s="2">
        <f>_xlfn.XLOOKUP($A1983,Results!$A$2:$A$2256,Results!W$2:W$2256,"")</f>
        <v>0</v>
      </c>
      <c r="BC1983" s="2">
        <f>_xlfn.XLOOKUP($A1983,Results!$A$2:$A$2256,Results!X$2:X$2256,"")</f>
        <v>0</v>
      </c>
      <c r="BD1983" s="2">
        <f>_xlfn.XLOOKUP($A1983,Results!$A$2:$A$2256,Results!Y$2:Y$2256,"")</f>
        <v>0</v>
      </c>
      <c r="BE1983" s="2">
        <f>_xlfn.XLOOKUP($A1983,Results!$A$2:$A$2256,Results!Z$2:Z$2256,"")</f>
        <v>0</v>
      </c>
    </row>
    <row r="1984" spans="1:57" ht="38.25" customHeight="1" x14ac:dyDescent="0.3">
      <c r="A1984">
        <v>907661</v>
      </c>
      <c r="B1984">
        <v>281626</v>
      </c>
      <c r="C1984" t="s">
        <v>36</v>
      </c>
      <c r="D1984" t="s">
        <v>6127</v>
      </c>
      <c r="E1984" s="2" t="str">
        <f>VLOOKUP(F1984,'RPA Vendor Data '!F$1:$G$2418,2)</f>
        <v>UNITED ELECTRIC SUPPLY</v>
      </c>
      <c r="F1984" s="2">
        <v>13477</v>
      </c>
      <c r="G1984" s="2">
        <v>1</v>
      </c>
      <c r="H1984" t="s">
        <v>6128</v>
      </c>
      <c r="I1984">
        <v>44</v>
      </c>
      <c r="J1984" t="s">
        <v>65</v>
      </c>
      <c r="K1984" t="s">
        <v>39</v>
      </c>
      <c r="L1984">
        <v>157.60900000000001</v>
      </c>
      <c r="M1984" s="2" t="s">
        <v>36</v>
      </c>
      <c r="N1984" s="85" t="s">
        <v>515</v>
      </c>
      <c r="O1984" t="s">
        <v>36</v>
      </c>
      <c r="P1984" t="s">
        <v>36</v>
      </c>
      <c r="Q1984" t="s">
        <v>36</v>
      </c>
      <c r="R1984">
        <v>6934.8</v>
      </c>
      <c r="S1984" s="1">
        <v>45744.502194560177</v>
      </c>
      <c r="T1984" t="s">
        <v>42</v>
      </c>
      <c r="U1984" s="1">
        <v>45744.271527777782</v>
      </c>
      <c r="V1984" t="s">
        <v>43</v>
      </c>
      <c r="W1984" t="s">
        <v>36</v>
      </c>
      <c r="X1984">
        <v>0</v>
      </c>
      <c r="Y1984">
        <v>999</v>
      </c>
      <c r="Z1984" t="s">
        <v>36</v>
      </c>
      <c r="AA1984" t="s">
        <v>36</v>
      </c>
      <c r="AB1984" t="s">
        <v>36</v>
      </c>
      <c r="AC1984" t="s">
        <v>49</v>
      </c>
      <c r="AD1984" t="s">
        <v>49</v>
      </c>
      <c r="AE1984" t="s">
        <v>45</v>
      </c>
      <c r="AG1984" s="2" t="s">
        <v>1668</v>
      </c>
      <c r="AI1984" s="2" t="s">
        <v>48</v>
      </c>
      <c r="AJ1984" s="2" t="e">
        <f>VLOOKUP(A1984,'Classification Test Result'!$A$2:$D$2428,4,FALSE)</f>
        <v>#N/A</v>
      </c>
      <c r="AL1984" s="2">
        <f>_xlfn.XLOOKUP($A1984,Results!$A$2:$A$2256,Results!G$2:G$2256,"")</f>
        <v>0</v>
      </c>
      <c r="AM1984" s="2">
        <f>_xlfn.XLOOKUP($A1984,Results!$A$2:$A$2256,Results!H$2:H$2256,"")</f>
        <v>0</v>
      </c>
      <c r="AN1984" s="2">
        <f>_xlfn.XLOOKUP($A1984,Results!$A$2:$A$2256,Results!I$2:I$2256,"")</f>
        <v>0</v>
      </c>
      <c r="AO1984" s="2">
        <f>_xlfn.XLOOKUP($A1984,Results!$A$2:$A$2256,Results!J$2:J$2256,"")</f>
        <v>0</v>
      </c>
      <c r="AP1984" s="2">
        <f>_xlfn.XLOOKUP($A1984,Results!$A$2:$A$2256,Results!K$2:K$2256,"")</f>
        <v>0</v>
      </c>
      <c r="AQ1984" s="2">
        <f>_xlfn.XLOOKUP($A1984,Results!$A$2:$A$2256,Results!L$2:L$2256,"")</f>
        <v>0</v>
      </c>
      <c r="AR1984" s="2">
        <f>_xlfn.XLOOKUP($A1984,Results!$A$2:$A$2256,Results!M$2:M$2256,"")</f>
        <v>0</v>
      </c>
      <c r="AS1984" s="2">
        <f>_xlfn.XLOOKUP($A1984,Results!$A$2:$A$2256,Results!N$2:N$2256,"")</f>
        <v>0</v>
      </c>
      <c r="AT1984" s="2">
        <f>_xlfn.XLOOKUP($A1984,Results!$A$2:$A$2256,Results!O$2:O$2256,"")</f>
        <v>0</v>
      </c>
      <c r="AU1984" s="2">
        <f>_xlfn.XLOOKUP($A1984,Results!$A$2:$A$2256,Results!P$2:P$2256,"")</f>
        <v>0</v>
      </c>
      <c r="AV1984" s="2">
        <f>_xlfn.XLOOKUP($A1984,Results!$A$2:$A$2256,Results!Q$2:Q$2256,"")</f>
        <v>0</v>
      </c>
      <c r="AW1984" s="2">
        <f>_xlfn.XLOOKUP($A1984,Results!$A$2:$A$2256,Results!R$2:R$2256,"")</f>
        <v>0</v>
      </c>
      <c r="AX1984" s="2">
        <f>_xlfn.XLOOKUP($A1984,Results!$A$2:$A$2256,Results!S$2:S$2256,"")</f>
        <v>0</v>
      </c>
      <c r="AY1984" s="2">
        <f>_xlfn.XLOOKUP($A1984,Results!$A$2:$A$2256,Results!T$2:T$2256,"")</f>
        <v>0</v>
      </c>
      <c r="AZ1984" s="2">
        <f>_xlfn.XLOOKUP($A1984,Results!$A$2:$A$2256,Results!U$2:U$2256,"")</f>
        <v>0</v>
      </c>
      <c r="BA1984" s="2">
        <f>_xlfn.XLOOKUP($A1984,Results!$A$2:$A$2256,Results!V$2:V$2256,"")</f>
        <v>0</v>
      </c>
      <c r="BB1984" s="2">
        <f>_xlfn.XLOOKUP($A1984,Results!$A$2:$A$2256,Results!W$2:W$2256,"")</f>
        <v>0</v>
      </c>
      <c r="BC1984" s="2">
        <f>_xlfn.XLOOKUP($A1984,Results!$A$2:$A$2256,Results!X$2:X$2256,"")</f>
        <v>0</v>
      </c>
      <c r="BD1984" s="2">
        <f>_xlfn.XLOOKUP($A1984,Results!$A$2:$A$2256,Results!Y$2:Y$2256,"")</f>
        <v>0</v>
      </c>
      <c r="BE1984" s="2">
        <f>_xlfn.XLOOKUP($A1984,Results!$A$2:$A$2256,Results!Z$2:Z$2256,"")</f>
        <v>0</v>
      </c>
    </row>
    <row r="1985" spans="1:57" ht="38.25" customHeight="1" x14ac:dyDescent="0.3">
      <c r="A1985">
        <v>907662</v>
      </c>
      <c r="B1985">
        <v>281498</v>
      </c>
      <c r="C1985" t="s">
        <v>36</v>
      </c>
      <c r="D1985">
        <v>669695313</v>
      </c>
      <c r="E1985" s="2" t="str">
        <f>VLOOKUP(F1985,'RPA Vendor Data '!F$1:$G$2418,2)</f>
        <v>ANIXTER, INC.</v>
      </c>
      <c r="F1985" s="2">
        <v>10207</v>
      </c>
      <c r="G1985" s="2">
        <v>1</v>
      </c>
      <c r="H1985" t="s">
        <v>6129</v>
      </c>
      <c r="I1985">
        <v>2</v>
      </c>
      <c r="J1985" t="s">
        <v>65</v>
      </c>
      <c r="K1985" t="s">
        <v>39</v>
      </c>
      <c r="L1985">
        <v>8.02</v>
      </c>
      <c r="M1985" s="2" t="s">
        <v>6130</v>
      </c>
      <c r="N1985" s="85" t="s">
        <v>6131</v>
      </c>
      <c r="O1985">
        <v>415716</v>
      </c>
      <c r="P1985" t="s">
        <v>36</v>
      </c>
      <c r="Q1985" t="s">
        <v>36</v>
      </c>
      <c r="R1985">
        <v>16.04</v>
      </c>
      <c r="S1985" s="1">
        <v>45744.354563541667</v>
      </c>
      <c r="T1985" t="s">
        <v>42</v>
      </c>
      <c r="U1985" s="1">
        <v>45744.138888888891</v>
      </c>
      <c r="V1985" t="s">
        <v>43</v>
      </c>
      <c r="W1985" t="s">
        <v>36</v>
      </c>
      <c r="X1985">
        <v>0</v>
      </c>
      <c r="Y1985" t="s">
        <v>211</v>
      </c>
      <c r="Z1985" t="s">
        <v>36</v>
      </c>
      <c r="AA1985">
        <v>8.02</v>
      </c>
      <c r="AB1985" t="s">
        <v>36</v>
      </c>
      <c r="AC1985" t="s">
        <v>49</v>
      </c>
      <c r="AD1985" t="s">
        <v>49</v>
      </c>
      <c r="AE1985" t="s">
        <v>45</v>
      </c>
      <c r="AF1985" s="44">
        <v>46171500</v>
      </c>
      <c r="AG1985" s="18" t="s">
        <v>6132</v>
      </c>
      <c r="AH1985" s="18"/>
      <c r="AI1985" s="2" t="s">
        <v>48</v>
      </c>
      <c r="AJ1985" s="2" t="e">
        <f>VLOOKUP(A1985,'Classification Test Result'!$A$2:$D$2428,4,FALSE)</f>
        <v>#N/A</v>
      </c>
      <c r="AL1985" s="2">
        <f>_xlfn.XLOOKUP($A1985,Results!$A$2:$A$2256,Results!G$2:G$2256,"")</f>
        <v>0</v>
      </c>
      <c r="AM1985" s="2">
        <f>_xlfn.XLOOKUP($A1985,Results!$A$2:$A$2256,Results!H$2:H$2256,"")</f>
        <v>0</v>
      </c>
      <c r="AN1985" s="2">
        <f>_xlfn.XLOOKUP($A1985,Results!$A$2:$A$2256,Results!I$2:I$2256,"")</f>
        <v>0</v>
      </c>
      <c r="AO1985" s="2">
        <f>_xlfn.XLOOKUP($A1985,Results!$A$2:$A$2256,Results!J$2:J$2256,"")</f>
        <v>0</v>
      </c>
      <c r="AP1985" s="2">
        <f>_xlfn.XLOOKUP($A1985,Results!$A$2:$A$2256,Results!K$2:K$2256,"")</f>
        <v>0</v>
      </c>
      <c r="AQ1985" s="2">
        <f>_xlfn.XLOOKUP($A1985,Results!$A$2:$A$2256,Results!L$2:L$2256,"")</f>
        <v>0</v>
      </c>
      <c r="AR1985" s="2">
        <f>_xlfn.XLOOKUP($A1985,Results!$A$2:$A$2256,Results!M$2:M$2256,"")</f>
        <v>0</v>
      </c>
      <c r="AS1985" s="2">
        <f>_xlfn.XLOOKUP($A1985,Results!$A$2:$A$2256,Results!N$2:N$2256,"")</f>
        <v>0</v>
      </c>
      <c r="AT1985" s="2">
        <f>_xlfn.XLOOKUP($A1985,Results!$A$2:$A$2256,Results!O$2:O$2256,"")</f>
        <v>0</v>
      </c>
      <c r="AU1985" s="2">
        <f>_xlfn.XLOOKUP($A1985,Results!$A$2:$A$2256,Results!P$2:P$2256,"")</f>
        <v>0</v>
      </c>
      <c r="AV1985" s="2">
        <f>_xlfn.XLOOKUP($A1985,Results!$A$2:$A$2256,Results!Q$2:Q$2256,"")</f>
        <v>0</v>
      </c>
      <c r="AW1985" s="2">
        <f>_xlfn.XLOOKUP($A1985,Results!$A$2:$A$2256,Results!R$2:R$2256,"")</f>
        <v>0</v>
      </c>
      <c r="AX1985" s="2">
        <f>_xlfn.XLOOKUP($A1985,Results!$A$2:$A$2256,Results!S$2:S$2256,"")</f>
        <v>0</v>
      </c>
      <c r="AY1985" s="2">
        <f>_xlfn.XLOOKUP($A1985,Results!$A$2:$A$2256,Results!T$2:T$2256,"")</f>
        <v>0</v>
      </c>
      <c r="AZ1985" s="2">
        <f>_xlfn.XLOOKUP($A1985,Results!$A$2:$A$2256,Results!U$2:U$2256,"")</f>
        <v>0</v>
      </c>
      <c r="BA1985" s="2" t="str">
        <f>_xlfn.XLOOKUP($A1985,Results!$A$2:$A$2256,Results!V$2:V$2256,"")</f>
        <v>SELECTA PRODUCTS</v>
      </c>
      <c r="BB1985" s="2">
        <f>_xlfn.XLOOKUP($A1985,Results!$A$2:$A$2256,Results!W$2:W$2256,"")</f>
        <v>52</v>
      </c>
      <c r="BC1985" s="2">
        <f>_xlfn.XLOOKUP($A1985,Results!$A$2:$A$2256,Results!X$2:X$2256,"")</f>
        <v>39120000</v>
      </c>
      <c r="BD1985" s="2">
        <f>_xlfn.XLOOKUP($A1985,Results!$A$2:$A$2256,Results!Y$2:Y$2256,"")</f>
        <v>67</v>
      </c>
      <c r="BE1985" s="2" t="b">
        <f>_xlfn.XLOOKUP($A1985,Results!$A$2:$A$2256,Results!Z$2:Z$2256,"")</f>
        <v>1</v>
      </c>
    </row>
    <row r="1986" spans="1:57" ht="38.25" customHeight="1" x14ac:dyDescent="0.3">
      <c r="A1986">
        <v>907663</v>
      </c>
      <c r="B1986">
        <v>281750</v>
      </c>
      <c r="C1986" t="s">
        <v>36</v>
      </c>
      <c r="D1986">
        <v>34693</v>
      </c>
      <c r="E1986" s="2" t="str">
        <f>VLOOKUP(F1986,'RPA Vendor Data '!F$1:$G$2418,2)</f>
        <v>BROADWAY ELECTRIC SUPPLY</v>
      </c>
      <c r="F1986" s="2">
        <v>10455</v>
      </c>
      <c r="G1986" s="2">
        <v>2</v>
      </c>
      <c r="H1986" t="s">
        <v>6134</v>
      </c>
      <c r="I1986">
        <v>100</v>
      </c>
      <c r="J1986" t="s">
        <v>39</v>
      </c>
      <c r="K1986" t="s">
        <v>39</v>
      </c>
      <c r="L1986">
        <v>3.27</v>
      </c>
      <c r="M1986" s="2" t="s">
        <v>6135</v>
      </c>
      <c r="N1986" s="85" t="s">
        <v>6136</v>
      </c>
      <c r="O1986" t="s">
        <v>36</v>
      </c>
      <c r="P1986" t="s">
        <v>36</v>
      </c>
      <c r="Q1986">
        <v>78101169033</v>
      </c>
      <c r="R1986">
        <v>327</v>
      </c>
      <c r="S1986" s="1">
        <v>45744.542614270831</v>
      </c>
      <c r="T1986" t="s">
        <v>42</v>
      </c>
      <c r="U1986" s="1">
        <v>45744.322916666657</v>
      </c>
      <c r="V1986" t="s">
        <v>43</v>
      </c>
      <c r="W1986" t="s">
        <v>36</v>
      </c>
      <c r="X1986">
        <v>0</v>
      </c>
      <c r="Y1986">
        <v>999</v>
      </c>
      <c r="Z1986" t="s">
        <v>36</v>
      </c>
      <c r="AA1986" t="s">
        <v>36</v>
      </c>
      <c r="AB1986" t="s">
        <v>36</v>
      </c>
      <c r="AC1986" t="s">
        <v>1932</v>
      </c>
      <c r="AD1986" t="s">
        <v>1932</v>
      </c>
      <c r="AE1986" t="s">
        <v>45</v>
      </c>
      <c r="AF1986" s="44" t="s">
        <v>46</v>
      </c>
      <c r="AG1986" s="18" t="s">
        <v>6137</v>
      </c>
      <c r="AI1986" s="2" t="s">
        <v>48</v>
      </c>
      <c r="AJ1986" s="2" t="e">
        <f>VLOOKUP(A1986,'Classification Test Result'!$A$2:$D$2428,4,FALSE)</f>
        <v>#N/A</v>
      </c>
      <c r="AL1986" s="2">
        <f>_xlfn.XLOOKUP($A1986,Results!$A$2:$A$2256,Results!G$2:G$2256,"")</f>
        <v>0</v>
      </c>
      <c r="AM1986" s="2">
        <f>_xlfn.XLOOKUP($A1986,Results!$A$2:$A$2256,Results!H$2:H$2256,"")</f>
        <v>0</v>
      </c>
      <c r="AN1986" s="2">
        <f>_xlfn.XLOOKUP($A1986,Results!$A$2:$A$2256,Results!I$2:I$2256,"")</f>
        <v>0</v>
      </c>
      <c r="AO1986" s="2">
        <f>_xlfn.XLOOKUP($A1986,Results!$A$2:$A$2256,Results!J$2:J$2256,"")</f>
        <v>0</v>
      </c>
      <c r="AP1986" s="2">
        <f>_xlfn.XLOOKUP($A1986,Results!$A$2:$A$2256,Results!K$2:K$2256,"")</f>
        <v>0</v>
      </c>
      <c r="AQ1986" s="2">
        <f>_xlfn.XLOOKUP($A1986,Results!$A$2:$A$2256,Results!L$2:L$2256,"")</f>
        <v>0</v>
      </c>
      <c r="AR1986" s="2">
        <f>_xlfn.XLOOKUP($A1986,Results!$A$2:$A$2256,Results!M$2:M$2256,"")</f>
        <v>0</v>
      </c>
      <c r="AS1986" s="2">
        <f>_xlfn.XLOOKUP($A1986,Results!$A$2:$A$2256,Results!N$2:N$2256,"")</f>
        <v>0</v>
      </c>
      <c r="AT1986" s="2" t="str">
        <f>_xlfn.XLOOKUP($A1986,Results!$A$2:$A$2256,Results!O$2:O$2256,"")</f>
        <v>GENERIC CONDUIT/CONDUIT FITTINGS</v>
      </c>
      <c r="AU1986" s="2" t="str">
        <f>_xlfn.XLOOKUP($A1986,Results!$A$2:$A$2256,Results!P$2:P$2256,"")</f>
        <v>THREADED ROD</v>
      </c>
      <c r="AV1986" s="2" t="str">
        <f>_xlfn.XLOOKUP($A1986,Results!$A$2:$A$2256,Results!Q$2:Q$2256,"")</f>
        <v>SINGLE_MATCH</v>
      </c>
      <c r="AW1986" s="2">
        <f>_xlfn.XLOOKUP($A1986,Results!$A$2:$A$2256,Results!R$2:R$2256,"")</f>
        <v>0</v>
      </c>
      <c r="AX1986" s="2">
        <f>_xlfn.XLOOKUP($A1986,Results!$A$2:$A$2256,Results!S$2:S$2256,"")</f>
        <v>0</v>
      </c>
      <c r="AY1986" s="2">
        <f>_xlfn.XLOOKUP($A1986,Results!$A$2:$A$2256,Results!T$2:T$2256,"")</f>
        <v>100</v>
      </c>
      <c r="AZ1986" s="2">
        <f>_xlfn.XLOOKUP($A1986,Results!$A$2:$A$2256,Results!U$2:U$2256,"")</f>
        <v>0</v>
      </c>
      <c r="BA1986" s="2" t="str">
        <f>_xlfn.XLOOKUP($A1986,Results!$A$2:$A$2256,Results!V$2:V$2256,"")</f>
        <v>POSITIVE TECHNOLOGIES</v>
      </c>
      <c r="BB1986" s="2">
        <f>_xlfn.XLOOKUP($A1986,Results!$A$2:$A$2256,Results!W$2:W$2256,"")</f>
        <v>62</v>
      </c>
      <c r="BC1986" s="2">
        <f>_xlfn.XLOOKUP($A1986,Results!$A$2:$A$2256,Results!X$2:X$2256,"")</f>
        <v>31161618</v>
      </c>
      <c r="BD1986" s="2">
        <f>_xlfn.XLOOKUP($A1986,Results!$A$2:$A$2256,Results!Y$2:Y$2256,"")</f>
        <v>78</v>
      </c>
      <c r="BE1986" s="2" t="b">
        <f>_xlfn.XLOOKUP($A1986,Results!$A$2:$A$2256,Results!Z$2:Z$2256,"")</f>
        <v>1</v>
      </c>
    </row>
    <row r="1987" spans="1:57" ht="38.25" customHeight="1" x14ac:dyDescent="0.3">
      <c r="A1987">
        <v>907664</v>
      </c>
      <c r="B1987">
        <v>281750</v>
      </c>
      <c r="C1987" t="s">
        <v>36</v>
      </c>
      <c r="D1987">
        <v>34693</v>
      </c>
      <c r="E1987" s="2" t="str">
        <f>VLOOKUP(F1987,'RPA Vendor Data '!F$1:$G$2418,2)</f>
        <v>BROADWAY ELECTRIC SUPPLY</v>
      </c>
      <c r="F1987" s="2">
        <v>10455</v>
      </c>
      <c r="G1987" s="2">
        <v>3</v>
      </c>
      <c r="H1987" t="s">
        <v>6138</v>
      </c>
      <c r="I1987">
        <v>100</v>
      </c>
      <c r="J1987" t="s">
        <v>39</v>
      </c>
      <c r="K1987" t="s">
        <v>39</v>
      </c>
      <c r="L1987">
        <v>1.94</v>
      </c>
      <c r="M1987" s="2" t="s">
        <v>59</v>
      </c>
      <c r="N1987" s="85" t="s">
        <v>6139</v>
      </c>
      <c r="O1987" t="s">
        <v>36</v>
      </c>
      <c r="P1987" t="s">
        <v>36</v>
      </c>
      <c r="Q1987">
        <v>78101169013</v>
      </c>
      <c r="R1987">
        <v>194</v>
      </c>
      <c r="S1987" s="1">
        <v>45744.542639039348</v>
      </c>
      <c r="T1987" t="s">
        <v>42</v>
      </c>
      <c r="U1987" s="1">
        <v>45744.322916666657</v>
      </c>
      <c r="V1987" t="s">
        <v>43</v>
      </c>
      <c r="W1987" t="s">
        <v>36</v>
      </c>
      <c r="X1987">
        <v>0</v>
      </c>
      <c r="Y1987">
        <v>999</v>
      </c>
      <c r="Z1987" t="s">
        <v>36</v>
      </c>
      <c r="AA1987" t="s">
        <v>36</v>
      </c>
      <c r="AB1987" t="s">
        <v>36</v>
      </c>
      <c r="AC1987" t="s">
        <v>1932</v>
      </c>
      <c r="AD1987" t="s">
        <v>1932</v>
      </c>
      <c r="AE1987" t="s">
        <v>45</v>
      </c>
      <c r="AF1987" s="118">
        <v>39131700</v>
      </c>
      <c r="AG1987" s="102" t="s">
        <v>3152</v>
      </c>
      <c r="AI1987" s="2" t="s">
        <v>48</v>
      </c>
      <c r="AJ1987" s="2" t="e">
        <f>VLOOKUP(A1987,'Classification Test Result'!$A$2:$D$2428,4,FALSE)</f>
        <v>#N/A</v>
      </c>
      <c r="AL1987" s="2">
        <f>_xlfn.XLOOKUP($A1987,Results!$A$2:$A$2256,Results!G$2:G$2256,"")</f>
        <v>0</v>
      </c>
      <c r="AM1987" s="2">
        <f>_xlfn.XLOOKUP($A1987,Results!$A$2:$A$2256,Results!H$2:H$2256,"")</f>
        <v>0</v>
      </c>
      <c r="AN1987" s="2">
        <f>_xlfn.XLOOKUP($A1987,Results!$A$2:$A$2256,Results!I$2:I$2256,"")</f>
        <v>0</v>
      </c>
      <c r="AO1987" s="2">
        <f>_xlfn.XLOOKUP($A1987,Results!$A$2:$A$2256,Results!J$2:J$2256,"")</f>
        <v>0</v>
      </c>
      <c r="AP1987" s="2">
        <f>_xlfn.XLOOKUP($A1987,Results!$A$2:$A$2256,Results!K$2:K$2256,"")</f>
        <v>0</v>
      </c>
      <c r="AQ1987" s="2">
        <f>_xlfn.XLOOKUP($A1987,Results!$A$2:$A$2256,Results!L$2:L$2256,"")</f>
        <v>0</v>
      </c>
      <c r="AR1987" s="2">
        <f>_xlfn.XLOOKUP($A1987,Results!$A$2:$A$2256,Results!M$2:M$2256,"")</f>
        <v>0</v>
      </c>
      <c r="AS1987" s="2">
        <f>_xlfn.XLOOKUP($A1987,Results!$A$2:$A$2256,Results!N$2:N$2256,"")</f>
        <v>0</v>
      </c>
      <c r="AT1987" s="2" t="str">
        <f>_xlfn.XLOOKUP($A1987,Results!$A$2:$A$2256,Results!O$2:O$2256,"")</f>
        <v>GENERIC CONDUIT/CONDUIT FITTINGS</v>
      </c>
      <c r="AU1987" s="2" t="str">
        <f>_xlfn.XLOOKUP($A1987,Results!$A$2:$A$2256,Results!P$2:P$2256,"")</f>
        <v>THREADED ROD</v>
      </c>
      <c r="AV1987" s="2" t="str">
        <f>_xlfn.XLOOKUP($A1987,Results!$A$2:$A$2256,Results!Q$2:Q$2256,"")</f>
        <v>SINGLE_MATCH</v>
      </c>
      <c r="AW1987" s="2">
        <f>_xlfn.XLOOKUP($A1987,Results!$A$2:$A$2256,Results!R$2:R$2256,"")</f>
        <v>0</v>
      </c>
      <c r="AX1987" s="2">
        <f>_xlfn.XLOOKUP($A1987,Results!$A$2:$A$2256,Results!S$2:S$2256,"")</f>
        <v>0</v>
      </c>
      <c r="AY1987" s="2">
        <f>_xlfn.XLOOKUP($A1987,Results!$A$2:$A$2256,Results!T$2:T$2256,"")</f>
        <v>100</v>
      </c>
      <c r="AZ1987" s="2">
        <f>_xlfn.XLOOKUP($A1987,Results!$A$2:$A$2256,Results!U$2:U$2256,"")</f>
        <v>0</v>
      </c>
      <c r="BA1987" s="2">
        <f>_xlfn.XLOOKUP($A1987,Results!$A$2:$A$2256,Results!V$2:V$2256,"")</f>
        <v>0</v>
      </c>
      <c r="BB1987" s="2">
        <f>_xlfn.XLOOKUP($A1987,Results!$A$2:$A$2256,Results!W$2:W$2256,"")</f>
        <v>0</v>
      </c>
      <c r="BC1987" s="2">
        <f>_xlfn.XLOOKUP($A1987,Results!$A$2:$A$2256,Results!X$2:X$2256,"")</f>
        <v>31161618</v>
      </c>
      <c r="BD1987" s="2">
        <f>_xlfn.XLOOKUP($A1987,Results!$A$2:$A$2256,Results!Y$2:Y$2256,"")</f>
        <v>77</v>
      </c>
      <c r="BE1987" s="2">
        <f>_xlfn.XLOOKUP($A1987,Results!$A$2:$A$2256,Results!Z$2:Z$2256,"")</f>
        <v>0</v>
      </c>
    </row>
    <row r="1988" spans="1:57" ht="38.25" customHeight="1" x14ac:dyDescent="0.3">
      <c r="A1988">
        <v>907665</v>
      </c>
      <c r="B1988">
        <v>281557</v>
      </c>
      <c r="C1988" t="s">
        <v>36</v>
      </c>
      <c r="D1988" t="s">
        <v>601</v>
      </c>
      <c r="E1988" s="2" t="str">
        <f>VLOOKUP(F1988,'RPA Vendor Data '!F$1:$G$2418,2)</f>
        <v>SHEPHERD ELECT SUPPLY MD</v>
      </c>
      <c r="F1988" s="2">
        <v>13061</v>
      </c>
      <c r="G1988" s="2">
        <v>4</v>
      </c>
      <c r="H1988" t="s">
        <v>6140</v>
      </c>
      <c r="I1988">
        <v>20</v>
      </c>
      <c r="J1988" t="s">
        <v>5702</v>
      </c>
      <c r="K1988" t="s">
        <v>39</v>
      </c>
      <c r="L1988">
        <v>6.82</v>
      </c>
      <c r="M1988" s="2" t="s">
        <v>507</v>
      </c>
      <c r="N1988" s="85" t="s">
        <v>6141</v>
      </c>
      <c r="O1988" t="s">
        <v>36</v>
      </c>
      <c r="P1988" t="s">
        <v>6142</v>
      </c>
      <c r="Q1988" t="s">
        <v>36</v>
      </c>
      <c r="R1988">
        <v>136.4</v>
      </c>
      <c r="S1988" s="1">
        <v>45744.460267129631</v>
      </c>
      <c r="T1988" t="s">
        <v>42</v>
      </c>
      <c r="U1988" s="1">
        <v>45744.243055555547</v>
      </c>
      <c r="V1988" t="s">
        <v>43</v>
      </c>
      <c r="W1988" t="s">
        <v>36</v>
      </c>
      <c r="X1988">
        <v>5</v>
      </c>
      <c r="Y1988" t="s">
        <v>54</v>
      </c>
      <c r="Z1988" t="s">
        <v>36</v>
      </c>
      <c r="AA1988">
        <v>6.82</v>
      </c>
      <c r="AB1988" t="s">
        <v>36</v>
      </c>
      <c r="AC1988" t="s">
        <v>1932</v>
      </c>
      <c r="AD1988" t="s">
        <v>1932</v>
      </c>
      <c r="AE1988" t="s">
        <v>45</v>
      </c>
      <c r="AG1988" s="18" t="s">
        <v>6143</v>
      </c>
      <c r="AH1988" s="18"/>
      <c r="AI1988" s="2" t="s">
        <v>48</v>
      </c>
      <c r="AJ1988" s="2" t="e">
        <f>VLOOKUP(A1988,'Classification Test Result'!$A$2:$D$2428,4,FALSE)</f>
        <v>#N/A</v>
      </c>
      <c r="AL1988" s="2">
        <f>_xlfn.XLOOKUP($A1988,Results!$A$2:$A$2256,Results!G$2:G$2256,"")</f>
        <v>0</v>
      </c>
      <c r="AM1988" s="2">
        <f>_xlfn.XLOOKUP($A1988,Results!$A$2:$A$2256,Results!H$2:H$2256,"")</f>
        <v>0</v>
      </c>
      <c r="AN1988" s="2">
        <f>_xlfn.XLOOKUP($A1988,Results!$A$2:$A$2256,Results!I$2:I$2256,"")</f>
        <v>0</v>
      </c>
      <c r="AO1988" s="2">
        <f>_xlfn.XLOOKUP($A1988,Results!$A$2:$A$2256,Results!J$2:J$2256,"")</f>
        <v>0</v>
      </c>
      <c r="AP1988" s="2">
        <f>_xlfn.XLOOKUP($A1988,Results!$A$2:$A$2256,Results!K$2:K$2256,"")</f>
        <v>0</v>
      </c>
      <c r="AQ1988" s="2">
        <f>_xlfn.XLOOKUP($A1988,Results!$A$2:$A$2256,Results!L$2:L$2256,"")</f>
        <v>0</v>
      </c>
      <c r="AR1988" s="2">
        <f>_xlfn.XLOOKUP($A1988,Results!$A$2:$A$2256,Results!M$2:M$2256,"")</f>
        <v>0</v>
      </c>
      <c r="AS1988" s="2">
        <f>_xlfn.XLOOKUP($A1988,Results!$A$2:$A$2256,Results!N$2:N$2256,"")</f>
        <v>0</v>
      </c>
      <c r="AT1988" s="2" t="str">
        <f>_xlfn.XLOOKUP($A1988,Results!$A$2:$A$2256,Results!O$2:O$2256,"")</f>
        <v>GENERIC CONDUIT/CONDUIT FITTINGS</v>
      </c>
      <c r="AU1988" s="2" t="str">
        <f>_xlfn.XLOOKUP($A1988,Results!$A$2:$A$2256,Results!P$2:P$2256,"")</f>
        <v>THREADED ROD</v>
      </c>
      <c r="AV1988" s="2" t="str">
        <f>_xlfn.XLOOKUP($A1988,Results!$A$2:$A$2256,Results!Q$2:Q$2256,"")</f>
        <v>SINGLE_MATCH</v>
      </c>
      <c r="AW1988" s="2">
        <f>_xlfn.XLOOKUP($A1988,Results!$A$2:$A$2256,Results!R$2:R$2256,"")</f>
        <v>0</v>
      </c>
      <c r="AX1988" s="2">
        <f>_xlfn.XLOOKUP($A1988,Results!$A$2:$A$2256,Results!S$2:S$2256,"")</f>
        <v>0</v>
      </c>
      <c r="AY1988" s="2">
        <f>_xlfn.XLOOKUP($A1988,Results!$A$2:$A$2256,Results!T$2:T$2256,"")</f>
        <v>100</v>
      </c>
      <c r="AZ1988" s="2">
        <f>_xlfn.XLOOKUP($A1988,Results!$A$2:$A$2256,Results!U$2:U$2256,"")</f>
        <v>0</v>
      </c>
      <c r="BA1988" s="2">
        <f>_xlfn.XLOOKUP($A1988,Results!$A$2:$A$2256,Results!V$2:V$2256,"")</f>
        <v>0</v>
      </c>
      <c r="BB1988" s="2">
        <f>_xlfn.XLOOKUP($A1988,Results!$A$2:$A$2256,Results!W$2:W$2256,"")</f>
        <v>0</v>
      </c>
      <c r="BC1988" s="2">
        <f>_xlfn.XLOOKUP($A1988,Results!$A$2:$A$2256,Results!X$2:X$2256,"")</f>
        <v>31161618</v>
      </c>
      <c r="BD1988" s="2">
        <f>_xlfn.XLOOKUP($A1988,Results!$A$2:$A$2256,Results!Y$2:Y$2256,"")</f>
        <v>78</v>
      </c>
      <c r="BE1988" s="2">
        <f>_xlfn.XLOOKUP($A1988,Results!$A$2:$A$2256,Results!Z$2:Z$2256,"")</f>
        <v>0</v>
      </c>
    </row>
    <row r="1989" spans="1:57" ht="38.25" customHeight="1" x14ac:dyDescent="0.3">
      <c r="A1989">
        <v>907666</v>
      </c>
      <c r="B1989">
        <v>281741</v>
      </c>
      <c r="C1989" t="s">
        <v>36</v>
      </c>
      <c r="D1989">
        <v>930069334</v>
      </c>
      <c r="E1989" s="2" t="str">
        <f>VLOOKUP(F1989,'RPA Vendor Data '!F$1:$G$2418,2)</f>
        <v>BORDER STATES INDUSTRIES</v>
      </c>
      <c r="F1989" s="2">
        <v>10427</v>
      </c>
      <c r="G1989" s="2">
        <v>5</v>
      </c>
      <c r="H1989" t="s">
        <v>6144</v>
      </c>
      <c r="I1989">
        <v>1</v>
      </c>
      <c r="J1989" t="s">
        <v>65</v>
      </c>
      <c r="K1989" t="s">
        <v>58</v>
      </c>
      <c r="L1989">
        <v>73.38</v>
      </c>
      <c r="M1989" s="2" t="s">
        <v>4021</v>
      </c>
      <c r="N1989" s="85" t="s">
        <v>6145</v>
      </c>
      <c r="O1989">
        <v>1994647</v>
      </c>
      <c r="P1989" t="s">
        <v>6146</v>
      </c>
      <c r="Q1989" t="s">
        <v>36</v>
      </c>
      <c r="R1989">
        <v>0.73</v>
      </c>
      <c r="S1989" s="1">
        <v>45744.542950659721</v>
      </c>
      <c r="T1989" t="s">
        <v>42</v>
      </c>
      <c r="U1989" s="1">
        <v>45744.320138888892</v>
      </c>
      <c r="V1989" t="s">
        <v>43</v>
      </c>
      <c r="W1989" t="s">
        <v>36</v>
      </c>
      <c r="X1989">
        <v>6</v>
      </c>
      <c r="Y1989">
        <v>0</v>
      </c>
      <c r="Z1989">
        <v>73.38</v>
      </c>
      <c r="AA1989" t="s">
        <v>36</v>
      </c>
      <c r="AB1989">
        <v>141</v>
      </c>
      <c r="AC1989" t="s">
        <v>55</v>
      </c>
      <c r="AD1989" t="s">
        <v>55</v>
      </c>
      <c r="AE1989" t="s">
        <v>45</v>
      </c>
      <c r="AF1989" s="44" t="s">
        <v>46</v>
      </c>
      <c r="AG1989" s="18" t="s">
        <v>6147</v>
      </c>
      <c r="AH1989" s="18"/>
      <c r="AI1989" s="2" t="s">
        <v>48</v>
      </c>
      <c r="AJ1989" s="2" t="e">
        <f>VLOOKUP(A1989,'Classification Test Result'!$A$2:$D$2428,4,FALSE)</f>
        <v>#N/A</v>
      </c>
      <c r="AL1989" s="2">
        <f>_xlfn.XLOOKUP($A1989,Results!$A$2:$A$2256,Results!G$2:G$2256,"")</f>
        <v>337866</v>
      </c>
      <c r="AM1989" s="2" t="str">
        <f>_xlfn.XLOOKUP($A1989,Results!$A$2:$A$2256,Results!H$2:H$2256,"")</f>
        <v>TP322</v>
      </c>
      <c r="AN1989" s="2" t="str">
        <f>_xlfn.XLOOKUP($A1989,Results!$A$2:$A$2256,Results!I$2:I$2256,"")</f>
        <v>EATON DISTRIBUTION EQUIP</v>
      </c>
      <c r="AO1989" s="2">
        <f>_xlfn.XLOOKUP($A1989,Results!$A$2:$A$2256,Results!J$2:J$2256,"")</f>
        <v>786189103229</v>
      </c>
      <c r="AP1989" s="2">
        <f>_xlfn.XLOOKUP($A1989,Results!$A$2:$A$2256,Results!K$2:K$2256,"")</f>
        <v>39121304</v>
      </c>
      <c r="AQ1989" s="2" t="str">
        <f>_xlfn.XLOOKUP($A1989,Results!$A$2:$A$2256,Results!L$2:L$2256,"")</f>
        <v>AK10302121</v>
      </c>
      <c r="AR1989" s="2">
        <f>_xlfn.XLOOKUP($A1989,Results!$A$2:$A$2256,Results!M$2:M$2256,"")</f>
        <v>557276</v>
      </c>
      <c r="AS1989" s="2" t="str">
        <f>_xlfn.XLOOKUP($A1989,Results!$A$2:$A$2256,Results!N$2:N$2256,"")</f>
        <v>CCHO TP322 4IN FLAT OCT BOX CVR</v>
      </c>
      <c r="AT1989" s="2" t="str">
        <f>_xlfn.XLOOKUP($A1989,Results!$A$2:$A$2256,Results!O$2:O$2256,"")</f>
        <v>EATON DISTRIBUTION EQUIP</v>
      </c>
      <c r="AU1989" s="2">
        <f>_xlfn.XLOOKUP($A1989,Results!$A$2:$A$2256,Results!P$2:P$2256,"")</f>
        <v>0</v>
      </c>
      <c r="AV1989" s="2" t="str">
        <f>_xlfn.XLOOKUP($A1989,Results!$A$2:$A$2256,Results!Q$2:Q$2256,"")</f>
        <v>NO_MANUFACTURERS_FOUND</v>
      </c>
      <c r="AW1989" s="2" t="str">
        <f>_xlfn.XLOOKUP($A1989,Results!$A$2:$A$2256,Results!R$2:R$2256,"")</f>
        <v>0.5253578308521981</v>
      </c>
      <c r="AX1989" s="2">
        <f>_xlfn.XLOOKUP($A1989,Results!$A$2:$A$2256,Results!S$2:S$2256,"")</f>
        <v>76</v>
      </c>
      <c r="AY1989" s="2">
        <f>_xlfn.XLOOKUP($A1989,Results!$A$2:$A$2256,Results!T$2:T$2256,"")</f>
        <v>72</v>
      </c>
      <c r="AZ1989" s="2">
        <f>_xlfn.XLOOKUP($A1989,Results!$A$2:$A$2256,Results!U$2:U$2256,"")</f>
        <v>54</v>
      </c>
      <c r="BA1989" s="2">
        <f>_xlfn.XLOOKUP($A1989,Results!$A$2:$A$2256,Results!V$2:V$2256,"")</f>
        <v>0</v>
      </c>
      <c r="BB1989" s="2">
        <f>_xlfn.XLOOKUP($A1989,Results!$A$2:$A$2256,Results!W$2:W$2256,"")</f>
        <v>0</v>
      </c>
      <c r="BC1989" s="2">
        <f>_xlfn.XLOOKUP($A1989,Results!$A$2:$A$2256,Results!X$2:X$2256,"")</f>
        <v>0</v>
      </c>
      <c r="BD1989" s="2">
        <f>_xlfn.XLOOKUP($A1989,Results!$A$2:$A$2256,Results!Y$2:Y$2256,"")</f>
        <v>0</v>
      </c>
      <c r="BE1989" s="2">
        <f>_xlfn.XLOOKUP($A1989,Results!$A$2:$A$2256,Results!Z$2:Z$2256,"")</f>
        <v>0</v>
      </c>
    </row>
    <row r="1990" spans="1:57" ht="38.25" customHeight="1" x14ac:dyDescent="0.3">
      <c r="A1990">
        <v>907667</v>
      </c>
      <c r="B1990">
        <v>281891</v>
      </c>
      <c r="C1990" t="s">
        <v>36</v>
      </c>
      <c r="D1990">
        <v>15282538</v>
      </c>
      <c r="E1990" s="2" t="str">
        <f>VLOOKUP(F1990,'RPA Vendor Data '!F$1:$G$2418,2)</f>
        <v>BUTLER SUPPLY, INC.</v>
      </c>
      <c r="F1990" s="2">
        <v>10485</v>
      </c>
      <c r="G1990" s="2">
        <v>1</v>
      </c>
      <c r="H1990" s="2" t="s">
        <v>6148</v>
      </c>
      <c r="I1990">
        <v>500</v>
      </c>
      <c r="J1990" t="s">
        <v>58</v>
      </c>
      <c r="K1990" t="s">
        <v>58</v>
      </c>
      <c r="L1990">
        <v>34.630000000000003</v>
      </c>
      <c r="M1990" s="2" t="s">
        <v>6149</v>
      </c>
      <c r="N1990" s="85" t="s">
        <v>6150</v>
      </c>
      <c r="O1990" t="s">
        <v>6151</v>
      </c>
      <c r="P1990" t="s">
        <v>6152</v>
      </c>
      <c r="Q1990" t="s">
        <v>36</v>
      </c>
      <c r="R1990">
        <v>173.15</v>
      </c>
      <c r="S1990" s="1">
        <v>45744.667671793977</v>
      </c>
      <c r="T1990" t="s">
        <v>42</v>
      </c>
      <c r="U1990" s="1">
        <v>45744.45</v>
      </c>
      <c r="V1990" t="s">
        <v>43</v>
      </c>
      <c r="W1990" t="s">
        <v>36</v>
      </c>
      <c r="X1990">
        <v>0</v>
      </c>
      <c r="Y1990" t="s">
        <v>726</v>
      </c>
      <c r="Z1990">
        <v>34.630000000000003</v>
      </c>
      <c r="AA1990" t="s">
        <v>36</v>
      </c>
      <c r="AB1990">
        <v>188</v>
      </c>
      <c r="AC1990" t="s">
        <v>3275</v>
      </c>
      <c r="AD1990" t="s">
        <v>3275</v>
      </c>
      <c r="AE1990" t="s">
        <v>45</v>
      </c>
      <c r="AG1990" s="18" t="s">
        <v>6153</v>
      </c>
      <c r="AH1990" s="18"/>
      <c r="AI1990" s="2" t="s">
        <v>48</v>
      </c>
      <c r="AJ1990" s="2" t="e">
        <f>VLOOKUP(A1990,'Classification Test Result'!$A$2:$D$2428,4,FALSE)</f>
        <v>#N/A</v>
      </c>
      <c r="AL1990" s="2">
        <f>_xlfn.XLOOKUP($A1990,Results!$A$2:$A$2256,Results!G$2:G$2256,"")</f>
        <v>0</v>
      </c>
      <c r="AM1990" s="2">
        <f>_xlfn.XLOOKUP($A1990,Results!$A$2:$A$2256,Results!H$2:H$2256,"")</f>
        <v>0</v>
      </c>
      <c r="AN1990" s="2">
        <f>_xlfn.XLOOKUP($A1990,Results!$A$2:$A$2256,Results!I$2:I$2256,"")</f>
        <v>0</v>
      </c>
      <c r="AO1990" s="2">
        <f>_xlfn.XLOOKUP($A1990,Results!$A$2:$A$2256,Results!J$2:J$2256,"")</f>
        <v>0</v>
      </c>
      <c r="AP1990" s="2">
        <f>_xlfn.XLOOKUP($A1990,Results!$A$2:$A$2256,Results!K$2:K$2256,"")</f>
        <v>0</v>
      </c>
      <c r="AQ1990" s="2">
        <f>_xlfn.XLOOKUP($A1990,Results!$A$2:$A$2256,Results!L$2:L$2256,"")</f>
        <v>0</v>
      </c>
      <c r="AR1990" s="2">
        <f>_xlfn.XLOOKUP($A1990,Results!$A$2:$A$2256,Results!M$2:M$2256,"")</f>
        <v>0</v>
      </c>
      <c r="AS1990" s="2">
        <f>_xlfn.XLOOKUP($A1990,Results!$A$2:$A$2256,Results!N$2:N$2256,"")</f>
        <v>0</v>
      </c>
      <c r="AT1990" s="2" t="str">
        <f>_xlfn.XLOOKUP($A1990,Results!$A$2:$A$2256,Results!O$2:O$2256,"")</f>
        <v>THOMAS &amp; BETTS</v>
      </c>
      <c r="AU1990" s="2" t="str">
        <f>_xlfn.XLOOKUP($A1990,Results!$A$2:$A$2256,Results!P$2:P$2256,"")</f>
        <v>TB</v>
      </c>
      <c r="AV1990" s="2" t="str">
        <f>_xlfn.XLOOKUP($A1990,Results!$A$2:$A$2256,Results!Q$2:Q$2256,"")</f>
        <v>SINGLE_MATCH</v>
      </c>
      <c r="AW1990" s="2">
        <f>_xlfn.XLOOKUP($A1990,Results!$A$2:$A$2256,Results!R$2:R$2256,"")</f>
        <v>0</v>
      </c>
      <c r="AX1990" s="2">
        <f>_xlfn.XLOOKUP($A1990,Results!$A$2:$A$2256,Results!S$2:S$2256,"")</f>
        <v>0</v>
      </c>
      <c r="AY1990" s="2">
        <f>_xlfn.XLOOKUP($A1990,Results!$A$2:$A$2256,Results!T$2:T$2256,"")</f>
        <v>60</v>
      </c>
      <c r="AZ1990" s="2">
        <f>_xlfn.XLOOKUP($A1990,Results!$A$2:$A$2256,Results!U$2:U$2256,"")</f>
        <v>0</v>
      </c>
      <c r="BA1990" s="2" t="str">
        <f>_xlfn.XLOOKUP($A1990,Results!$A$2:$A$2256,Results!V$2:V$2256,"")</f>
        <v>GREAVES CORPORATION</v>
      </c>
      <c r="BB1990" s="2">
        <f>_xlfn.XLOOKUP($A1990,Results!$A$2:$A$2256,Results!W$2:W$2256,"")</f>
        <v>62</v>
      </c>
      <c r="BC1990" s="2">
        <f>_xlfn.XLOOKUP($A1990,Results!$A$2:$A$2256,Results!X$2:X$2256,"")</f>
        <v>39121400</v>
      </c>
      <c r="BD1990" s="2">
        <f>_xlfn.XLOOKUP($A1990,Results!$A$2:$A$2256,Results!Y$2:Y$2256,"")</f>
        <v>77</v>
      </c>
      <c r="BE1990" s="2" t="b">
        <f>_xlfn.XLOOKUP($A1990,Results!$A$2:$A$2256,Results!Z$2:Z$2256,"")</f>
        <v>1</v>
      </c>
    </row>
    <row r="1991" spans="1:57" ht="38.25" customHeight="1" x14ac:dyDescent="0.3">
      <c r="A1991">
        <v>907668</v>
      </c>
      <c r="B1991">
        <v>281891</v>
      </c>
      <c r="C1991" t="s">
        <v>36</v>
      </c>
      <c r="D1991">
        <v>15282538</v>
      </c>
      <c r="E1991" s="2" t="str">
        <f>VLOOKUP(F1991,'RPA Vendor Data '!F$1:$G$2418,2)</f>
        <v>BUTLER SUPPLY, INC.</v>
      </c>
      <c r="F1991" s="2">
        <v>10485</v>
      </c>
      <c r="G1991" s="2">
        <v>2</v>
      </c>
      <c r="H1991" s="2" t="s">
        <v>6154</v>
      </c>
      <c r="I1991">
        <v>500</v>
      </c>
      <c r="J1991" t="s">
        <v>58</v>
      </c>
      <c r="K1991" t="s">
        <v>58</v>
      </c>
      <c r="L1991">
        <v>32.770000000000003</v>
      </c>
      <c r="M1991" s="2" t="s">
        <v>6149</v>
      </c>
      <c r="N1991" s="85" t="s">
        <v>6155</v>
      </c>
      <c r="O1991" t="s">
        <v>6156</v>
      </c>
      <c r="P1991" t="s">
        <v>6157</v>
      </c>
      <c r="Q1991" t="s">
        <v>36</v>
      </c>
      <c r="R1991">
        <v>163.85</v>
      </c>
      <c r="S1991" s="1">
        <v>45744.667677812497</v>
      </c>
      <c r="T1991" t="s">
        <v>42</v>
      </c>
      <c r="U1991" s="1">
        <v>45744.45</v>
      </c>
      <c r="V1991" t="s">
        <v>43</v>
      </c>
      <c r="W1991" t="s">
        <v>36</v>
      </c>
      <c r="X1991">
        <v>0</v>
      </c>
      <c r="Y1991" t="s">
        <v>726</v>
      </c>
      <c r="Z1991">
        <v>32.770000000000003</v>
      </c>
      <c r="AA1991" t="s">
        <v>36</v>
      </c>
      <c r="AB1991">
        <v>188</v>
      </c>
      <c r="AC1991" t="s">
        <v>579</v>
      </c>
      <c r="AD1991" t="s">
        <v>579</v>
      </c>
      <c r="AE1991" t="s">
        <v>45</v>
      </c>
      <c r="AG1991" s="18" t="s">
        <v>6158</v>
      </c>
      <c r="AH1991" s="18"/>
      <c r="AI1991" s="2" t="s">
        <v>48</v>
      </c>
      <c r="AJ1991" s="2" t="e">
        <f>VLOOKUP(A1991,'Classification Test Result'!$A$2:$D$2428,4,FALSE)</f>
        <v>#N/A</v>
      </c>
      <c r="AL1991" s="2">
        <f>_xlfn.XLOOKUP($A1991,Results!$A$2:$A$2256,Results!G$2:G$2256,"")</f>
        <v>0</v>
      </c>
      <c r="AM1991" s="2">
        <f>_xlfn.XLOOKUP($A1991,Results!$A$2:$A$2256,Results!H$2:H$2256,"")</f>
        <v>0</v>
      </c>
      <c r="AN1991" s="2">
        <f>_xlfn.XLOOKUP($A1991,Results!$A$2:$A$2256,Results!I$2:I$2256,"")</f>
        <v>0</v>
      </c>
      <c r="AO1991" s="2">
        <f>_xlfn.XLOOKUP($A1991,Results!$A$2:$A$2256,Results!J$2:J$2256,"")</f>
        <v>0</v>
      </c>
      <c r="AP1991" s="2">
        <f>_xlfn.XLOOKUP($A1991,Results!$A$2:$A$2256,Results!K$2:K$2256,"")</f>
        <v>0</v>
      </c>
      <c r="AQ1991" s="2">
        <f>_xlfn.XLOOKUP($A1991,Results!$A$2:$A$2256,Results!L$2:L$2256,"")</f>
        <v>0</v>
      </c>
      <c r="AR1991" s="2">
        <f>_xlfn.XLOOKUP($A1991,Results!$A$2:$A$2256,Results!M$2:M$2256,"")</f>
        <v>0</v>
      </c>
      <c r="AS1991" s="2">
        <f>_xlfn.XLOOKUP($A1991,Results!$A$2:$A$2256,Results!N$2:N$2256,"")</f>
        <v>0</v>
      </c>
      <c r="AT1991" s="2">
        <f>_xlfn.XLOOKUP($A1991,Results!$A$2:$A$2256,Results!O$2:O$2256,"")</f>
        <v>0</v>
      </c>
      <c r="AU1991" s="2">
        <f>_xlfn.XLOOKUP($A1991,Results!$A$2:$A$2256,Results!P$2:P$2256,"")</f>
        <v>0</v>
      </c>
      <c r="AV1991" s="2">
        <f>_xlfn.XLOOKUP($A1991,Results!$A$2:$A$2256,Results!Q$2:Q$2256,"")</f>
        <v>0</v>
      </c>
      <c r="AW1991" s="2">
        <f>_xlfn.XLOOKUP($A1991,Results!$A$2:$A$2256,Results!R$2:R$2256,"")</f>
        <v>0</v>
      </c>
      <c r="AX1991" s="2">
        <f>_xlfn.XLOOKUP($A1991,Results!$A$2:$A$2256,Results!S$2:S$2256,"")</f>
        <v>0</v>
      </c>
      <c r="AY1991" s="2">
        <f>_xlfn.XLOOKUP($A1991,Results!$A$2:$A$2256,Results!T$2:T$2256,"")</f>
        <v>0</v>
      </c>
      <c r="AZ1991" s="2">
        <f>_xlfn.XLOOKUP($A1991,Results!$A$2:$A$2256,Results!U$2:U$2256,"")</f>
        <v>0</v>
      </c>
      <c r="BA1991" s="2">
        <f>_xlfn.XLOOKUP($A1991,Results!$A$2:$A$2256,Results!V$2:V$2256,"")</f>
        <v>0</v>
      </c>
      <c r="BB1991" s="2">
        <f>_xlfn.XLOOKUP($A1991,Results!$A$2:$A$2256,Results!W$2:W$2256,"")</f>
        <v>0</v>
      </c>
      <c r="BC1991" s="2">
        <f>_xlfn.XLOOKUP($A1991,Results!$A$2:$A$2256,Results!X$2:X$2256,"")</f>
        <v>0</v>
      </c>
      <c r="BD1991" s="2">
        <f>_xlfn.XLOOKUP($A1991,Results!$A$2:$A$2256,Results!Y$2:Y$2256,"")</f>
        <v>0</v>
      </c>
      <c r="BE1991" s="2">
        <f>_xlfn.XLOOKUP($A1991,Results!$A$2:$A$2256,Results!Z$2:Z$2256,"")</f>
        <v>0</v>
      </c>
    </row>
    <row r="1992" spans="1:57" ht="38.25" customHeight="1" x14ac:dyDescent="0.3">
      <c r="A1992">
        <v>907669</v>
      </c>
      <c r="B1992">
        <v>281897</v>
      </c>
      <c r="C1992" t="s">
        <v>36</v>
      </c>
      <c r="D1992">
        <v>15293940</v>
      </c>
      <c r="E1992" s="2" t="str">
        <f>VLOOKUP(F1992,'RPA Vendor Data '!F$1:$G$2418,2)</f>
        <v>BUTLER SUPPLY, INC.</v>
      </c>
      <c r="F1992" s="2">
        <v>10485</v>
      </c>
      <c r="G1992" s="2">
        <v>4</v>
      </c>
      <c r="H1992" s="2" t="s">
        <v>6159</v>
      </c>
      <c r="I1992">
        <v>16</v>
      </c>
      <c r="J1992" t="s">
        <v>58</v>
      </c>
      <c r="K1992" t="s">
        <v>58</v>
      </c>
      <c r="L1992">
        <v>201.12</v>
      </c>
      <c r="M1992" s="2" t="s">
        <v>711</v>
      </c>
      <c r="N1992" s="85" t="s">
        <v>6160</v>
      </c>
      <c r="O1992" t="s">
        <v>6161</v>
      </c>
      <c r="P1992" t="s">
        <v>6162</v>
      </c>
      <c r="Q1992" t="s">
        <v>36</v>
      </c>
      <c r="R1992">
        <v>32.18</v>
      </c>
      <c r="S1992" s="1">
        <v>45744.667544328702</v>
      </c>
      <c r="T1992" t="s">
        <v>42</v>
      </c>
      <c r="U1992" s="1">
        <v>45744.451388888891</v>
      </c>
      <c r="V1992" t="s">
        <v>43</v>
      </c>
      <c r="W1992" t="s">
        <v>36</v>
      </c>
      <c r="X1992">
        <v>5</v>
      </c>
      <c r="Y1992" t="s">
        <v>158</v>
      </c>
      <c r="Z1992">
        <v>201.12</v>
      </c>
      <c r="AA1992">
        <v>201.12</v>
      </c>
      <c r="AB1992">
        <v>188</v>
      </c>
      <c r="AC1992" t="s">
        <v>579</v>
      </c>
      <c r="AD1992" t="s">
        <v>579</v>
      </c>
      <c r="AE1992" t="s">
        <v>45</v>
      </c>
      <c r="AG1992" s="18" t="s">
        <v>6163</v>
      </c>
      <c r="AH1992" s="18"/>
      <c r="AI1992" s="2" t="s">
        <v>48</v>
      </c>
      <c r="AJ1992" s="2" t="e">
        <f>VLOOKUP(A1992,'Classification Test Result'!$A$2:$D$2428,4,FALSE)</f>
        <v>#N/A</v>
      </c>
      <c r="AL1992" s="2">
        <f>_xlfn.XLOOKUP($A1992,Results!$A$2:$A$2256,Results!G$2:G$2256,"")</f>
        <v>0</v>
      </c>
      <c r="AM1992" s="2">
        <f>_xlfn.XLOOKUP($A1992,Results!$A$2:$A$2256,Results!H$2:H$2256,"")</f>
        <v>0</v>
      </c>
      <c r="AN1992" s="2">
        <f>_xlfn.XLOOKUP($A1992,Results!$A$2:$A$2256,Results!I$2:I$2256,"")</f>
        <v>0</v>
      </c>
      <c r="AO1992" s="2">
        <f>_xlfn.XLOOKUP($A1992,Results!$A$2:$A$2256,Results!J$2:J$2256,"")</f>
        <v>0</v>
      </c>
      <c r="AP1992" s="2">
        <f>_xlfn.XLOOKUP($A1992,Results!$A$2:$A$2256,Results!K$2:K$2256,"")</f>
        <v>0</v>
      </c>
      <c r="AQ1992" s="2">
        <f>_xlfn.XLOOKUP($A1992,Results!$A$2:$A$2256,Results!L$2:L$2256,"")</f>
        <v>0</v>
      </c>
      <c r="AR1992" s="2">
        <f>_xlfn.XLOOKUP($A1992,Results!$A$2:$A$2256,Results!M$2:M$2256,"")</f>
        <v>0</v>
      </c>
      <c r="AS1992" s="2">
        <f>_xlfn.XLOOKUP($A1992,Results!$A$2:$A$2256,Results!N$2:N$2256,"")</f>
        <v>0</v>
      </c>
      <c r="AT1992" s="2" t="str">
        <f>_xlfn.XLOOKUP($A1992,Results!$A$2:$A$2256,Results!O$2:O$2256,"")</f>
        <v>GENERIC CONDUIT/CONDUIT FITTINGS</v>
      </c>
      <c r="AU1992" s="2" t="str">
        <f>_xlfn.XLOOKUP($A1992,Results!$A$2:$A$2256,Results!P$2:P$2256,"")</f>
        <v>CONDUIT</v>
      </c>
      <c r="AV1992" s="2" t="str">
        <f>_xlfn.XLOOKUP($A1992,Results!$A$2:$A$2256,Results!Q$2:Q$2256,"")</f>
        <v>SINGLE_MATCH</v>
      </c>
      <c r="AW1992" s="2">
        <f>_xlfn.XLOOKUP($A1992,Results!$A$2:$A$2256,Results!R$2:R$2256,"")</f>
        <v>0</v>
      </c>
      <c r="AX1992" s="2">
        <f>_xlfn.XLOOKUP($A1992,Results!$A$2:$A$2256,Results!S$2:S$2256,"")</f>
        <v>0</v>
      </c>
      <c r="AY1992" s="2">
        <f>_xlfn.XLOOKUP($A1992,Results!$A$2:$A$2256,Results!T$2:T$2256,"")</f>
        <v>95</v>
      </c>
      <c r="AZ1992" s="2">
        <f>_xlfn.XLOOKUP($A1992,Results!$A$2:$A$2256,Results!U$2:U$2256,"")</f>
        <v>0</v>
      </c>
      <c r="BA1992" s="2">
        <f>_xlfn.XLOOKUP($A1992,Results!$A$2:$A$2256,Results!V$2:V$2256,"")</f>
        <v>0</v>
      </c>
      <c r="BB1992" s="2">
        <f>_xlfn.XLOOKUP($A1992,Results!$A$2:$A$2256,Results!W$2:W$2256,"")</f>
        <v>0</v>
      </c>
      <c r="BC1992" s="2">
        <f>_xlfn.XLOOKUP($A1992,Results!$A$2:$A$2256,Results!X$2:X$2256,"")</f>
        <v>31162906</v>
      </c>
      <c r="BD1992" s="2">
        <f>_xlfn.XLOOKUP($A1992,Results!$A$2:$A$2256,Results!Y$2:Y$2256,"")</f>
        <v>79</v>
      </c>
      <c r="BE1992" s="2">
        <f>_xlfn.XLOOKUP($A1992,Results!$A$2:$A$2256,Results!Z$2:Z$2256,"")</f>
        <v>0</v>
      </c>
    </row>
    <row r="1993" spans="1:57" ht="38.25" customHeight="1" x14ac:dyDescent="0.3">
      <c r="A1993">
        <v>907670</v>
      </c>
      <c r="B1993">
        <v>281740</v>
      </c>
      <c r="C1993" t="s">
        <v>36</v>
      </c>
      <c r="D1993">
        <v>34691</v>
      </c>
      <c r="E1993" s="2" t="str">
        <f>VLOOKUP(F1993,'RPA Vendor Data '!F$1:$G$2418,2)</f>
        <v>BROADWAY ELECTRIC SUPPLY</v>
      </c>
      <c r="F1993" s="2">
        <v>10455</v>
      </c>
      <c r="G1993" s="2">
        <v>1</v>
      </c>
      <c r="H1993" t="s">
        <v>6164</v>
      </c>
      <c r="I1993">
        <v>2500</v>
      </c>
      <c r="J1993" t="s">
        <v>39</v>
      </c>
      <c r="K1993" t="s">
        <v>39</v>
      </c>
      <c r="L1993">
        <v>0.11679</v>
      </c>
      <c r="M1993" s="2" t="s">
        <v>105</v>
      </c>
      <c r="N1993" s="9" t="s">
        <v>6165</v>
      </c>
      <c r="O1993">
        <v>51898</v>
      </c>
      <c r="P1993" t="s">
        <v>36</v>
      </c>
      <c r="Q1993">
        <v>98010022322</v>
      </c>
      <c r="R1993">
        <v>291.98</v>
      </c>
      <c r="S1993" s="1">
        <v>45744.542992789349</v>
      </c>
      <c r="T1993" t="s">
        <v>42</v>
      </c>
      <c r="U1993" s="1">
        <v>45744.320138888892</v>
      </c>
      <c r="V1993" t="s">
        <v>43</v>
      </c>
      <c r="W1993" t="s">
        <v>36</v>
      </c>
      <c r="X1993">
        <v>0</v>
      </c>
      <c r="Y1993">
        <v>999</v>
      </c>
      <c r="Z1993" t="s">
        <v>36</v>
      </c>
      <c r="AA1993" t="s">
        <v>36</v>
      </c>
      <c r="AB1993" t="s">
        <v>36</v>
      </c>
      <c r="AC1993" t="s">
        <v>105</v>
      </c>
      <c r="AD1993" t="s">
        <v>105</v>
      </c>
      <c r="AE1993" t="s">
        <v>45</v>
      </c>
      <c r="AF1993" s="44">
        <v>26121500</v>
      </c>
      <c r="AG1993" s="102" t="s">
        <v>237</v>
      </c>
      <c r="AH1993" s="96"/>
      <c r="AI1993" s="2" t="s">
        <v>48</v>
      </c>
      <c r="AJ1993" s="2" t="e">
        <f>VLOOKUP(A1993,'Classification Test Result'!$A$2:$D$2428,4,FALSE)</f>
        <v>#N/A</v>
      </c>
      <c r="AL1993" s="2">
        <f>_xlfn.XLOOKUP($A1993,Results!$A$2:$A$2256,Results!G$2:G$2256,"")</f>
        <v>0</v>
      </c>
      <c r="AM1993" s="2">
        <f>_xlfn.XLOOKUP($A1993,Results!$A$2:$A$2256,Results!H$2:H$2256,"")</f>
        <v>0</v>
      </c>
      <c r="AN1993" s="2">
        <f>_xlfn.XLOOKUP($A1993,Results!$A$2:$A$2256,Results!I$2:I$2256,"")</f>
        <v>0</v>
      </c>
      <c r="AO1993" s="2">
        <f>_xlfn.XLOOKUP($A1993,Results!$A$2:$A$2256,Results!J$2:J$2256,"")</f>
        <v>0</v>
      </c>
      <c r="AP1993" s="2">
        <f>_xlfn.XLOOKUP($A1993,Results!$A$2:$A$2256,Results!K$2:K$2256,"")</f>
        <v>0</v>
      </c>
      <c r="AQ1993" s="2">
        <f>_xlfn.XLOOKUP($A1993,Results!$A$2:$A$2256,Results!L$2:L$2256,"")</f>
        <v>0</v>
      </c>
      <c r="AR1993" s="2">
        <f>_xlfn.XLOOKUP($A1993,Results!$A$2:$A$2256,Results!M$2:M$2256,"")</f>
        <v>0</v>
      </c>
      <c r="AS1993" s="2">
        <f>_xlfn.XLOOKUP($A1993,Results!$A$2:$A$2256,Results!N$2:N$2256,"")</f>
        <v>0</v>
      </c>
      <c r="AT1993" s="2" t="str">
        <f>_xlfn.XLOOKUP($A1993,Results!$A$2:$A$2256,Results!O$2:O$2256,"")</f>
        <v>GENERIC WIRE</v>
      </c>
      <c r="AU1993" s="2" t="str">
        <f>_xlfn.XLOOKUP($A1993,Results!$A$2:$A$2256,Results!P$2:P$2256,"")</f>
        <v>WIRE</v>
      </c>
      <c r="AV1993" s="2" t="str">
        <f>_xlfn.XLOOKUP($A1993,Results!$A$2:$A$2256,Results!Q$2:Q$2256,"")</f>
        <v>SINGLE_MATCH</v>
      </c>
      <c r="AW1993" s="2">
        <f>_xlfn.XLOOKUP($A1993,Results!$A$2:$A$2256,Results!R$2:R$2256,"")</f>
        <v>0</v>
      </c>
      <c r="AX1993" s="2">
        <f>_xlfn.XLOOKUP($A1993,Results!$A$2:$A$2256,Results!S$2:S$2256,"")</f>
        <v>0</v>
      </c>
      <c r="AY1993" s="2">
        <f>_xlfn.XLOOKUP($A1993,Results!$A$2:$A$2256,Results!T$2:T$2256,"")</f>
        <v>75</v>
      </c>
      <c r="AZ1993" s="2">
        <f>_xlfn.XLOOKUP($A1993,Results!$A$2:$A$2256,Results!U$2:U$2256,"")</f>
        <v>0</v>
      </c>
      <c r="BA1993" s="2" t="str">
        <f>_xlfn.XLOOKUP($A1993,Results!$A$2:$A$2256,Results!V$2:V$2256,"")</f>
        <v>SOUTHWIRE</v>
      </c>
      <c r="BB1993" s="2">
        <f>_xlfn.XLOOKUP($A1993,Results!$A$2:$A$2256,Results!W$2:W$2256,"")</f>
        <v>79</v>
      </c>
      <c r="BC1993" s="2">
        <f>_xlfn.XLOOKUP($A1993,Results!$A$2:$A$2256,Results!X$2:X$2256,"")</f>
        <v>26121614</v>
      </c>
      <c r="BD1993" s="2">
        <f>_xlfn.XLOOKUP($A1993,Results!$A$2:$A$2256,Results!Y$2:Y$2256,"")</f>
        <v>79</v>
      </c>
      <c r="BE1993" s="2" t="b">
        <f>_xlfn.XLOOKUP($A1993,Results!$A$2:$A$2256,Results!Z$2:Z$2256,"")</f>
        <v>1</v>
      </c>
    </row>
    <row r="1994" spans="1:57" ht="38.25" customHeight="1" x14ac:dyDescent="0.3">
      <c r="A1994">
        <v>907671</v>
      </c>
      <c r="B1994">
        <v>281740</v>
      </c>
      <c r="C1994" t="s">
        <v>36</v>
      </c>
      <c r="D1994">
        <v>34691</v>
      </c>
      <c r="E1994" s="2" t="str">
        <f>VLOOKUP(F1994,'RPA Vendor Data '!F$1:$G$2418,2)</f>
        <v>BROADWAY ELECTRIC SUPPLY</v>
      </c>
      <c r="F1994" s="2">
        <v>10455</v>
      </c>
      <c r="G1994" s="2">
        <v>2</v>
      </c>
      <c r="H1994" t="s">
        <v>6166</v>
      </c>
      <c r="I1994">
        <v>2500</v>
      </c>
      <c r="J1994" t="s">
        <v>39</v>
      </c>
      <c r="K1994" t="s">
        <v>39</v>
      </c>
      <c r="L1994">
        <v>0.11679</v>
      </c>
      <c r="M1994" s="2" t="s">
        <v>105</v>
      </c>
      <c r="N1994" s="85" t="s">
        <v>6167</v>
      </c>
      <c r="O1994">
        <v>48676</v>
      </c>
      <c r="P1994" t="s">
        <v>36</v>
      </c>
      <c r="Q1994">
        <v>98010022302</v>
      </c>
      <c r="R1994">
        <v>291.98</v>
      </c>
      <c r="S1994" s="1">
        <v>45744.542999768521</v>
      </c>
      <c r="T1994" t="s">
        <v>42</v>
      </c>
      <c r="U1994" s="1">
        <v>45744.320138888892</v>
      </c>
      <c r="V1994" t="s">
        <v>43</v>
      </c>
      <c r="W1994" t="s">
        <v>36</v>
      </c>
      <c r="X1994">
        <v>0</v>
      </c>
      <c r="Y1994">
        <v>999</v>
      </c>
      <c r="Z1994" t="s">
        <v>36</v>
      </c>
      <c r="AA1994" t="s">
        <v>36</v>
      </c>
      <c r="AB1994" t="s">
        <v>36</v>
      </c>
      <c r="AC1994" t="s">
        <v>105</v>
      </c>
      <c r="AD1994" t="s">
        <v>105</v>
      </c>
      <c r="AE1994" t="s">
        <v>45</v>
      </c>
      <c r="AF1994" s="44">
        <v>26121500</v>
      </c>
      <c r="AG1994" s="102" t="s">
        <v>237</v>
      </c>
      <c r="AH1994" s="96"/>
      <c r="AI1994" s="2" t="s">
        <v>48</v>
      </c>
      <c r="AJ1994" s="2" t="e">
        <f>VLOOKUP(A1994,'Classification Test Result'!$A$2:$D$2428,4,FALSE)</f>
        <v>#N/A</v>
      </c>
      <c r="AL1994" s="2">
        <f>_xlfn.XLOOKUP($A1994,Results!$A$2:$A$2256,Results!G$2:G$2256,"")</f>
        <v>0</v>
      </c>
      <c r="AM1994" s="2">
        <f>_xlfn.XLOOKUP($A1994,Results!$A$2:$A$2256,Results!H$2:H$2256,"")</f>
        <v>0</v>
      </c>
      <c r="AN1994" s="2">
        <f>_xlfn.XLOOKUP($A1994,Results!$A$2:$A$2256,Results!I$2:I$2256,"")</f>
        <v>0</v>
      </c>
      <c r="AO1994" s="2">
        <f>_xlfn.XLOOKUP($A1994,Results!$A$2:$A$2256,Results!J$2:J$2256,"")</f>
        <v>0</v>
      </c>
      <c r="AP1994" s="2">
        <f>_xlfn.XLOOKUP($A1994,Results!$A$2:$A$2256,Results!K$2:K$2256,"")</f>
        <v>0</v>
      </c>
      <c r="AQ1994" s="2">
        <f>_xlfn.XLOOKUP($A1994,Results!$A$2:$A$2256,Results!L$2:L$2256,"")</f>
        <v>0</v>
      </c>
      <c r="AR1994" s="2">
        <f>_xlfn.XLOOKUP($A1994,Results!$A$2:$A$2256,Results!M$2:M$2256,"")</f>
        <v>0</v>
      </c>
      <c r="AS1994" s="2">
        <f>_xlfn.XLOOKUP($A1994,Results!$A$2:$A$2256,Results!N$2:N$2256,"")</f>
        <v>0</v>
      </c>
      <c r="AT1994" s="2" t="str">
        <f>_xlfn.XLOOKUP($A1994,Results!$A$2:$A$2256,Results!O$2:O$2256,"")</f>
        <v>GENERIC WIRE</v>
      </c>
      <c r="AU1994" s="2" t="str">
        <f>_xlfn.XLOOKUP($A1994,Results!$A$2:$A$2256,Results!P$2:P$2256,"")</f>
        <v>WIRE</v>
      </c>
      <c r="AV1994" s="2" t="str">
        <f>_xlfn.XLOOKUP($A1994,Results!$A$2:$A$2256,Results!Q$2:Q$2256,"")</f>
        <v>SINGLE_MATCH</v>
      </c>
      <c r="AW1994" s="2">
        <f>_xlfn.XLOOKUP($A1994,Results!$A$2:$A$2256,Results!R$2:R$2256,"")</f>
        <v>0</v>
      </c>
      <c r="AX1994" s="2">
        <f>_xlfn.XLOOKUP($A1994,Results!$A$2:$A$2256,Results!S$2:S$2256,"")</f>
        <v>0</v>
      </c>
      <c r="AY1994" s="2">
        <f>_xlfn.XLOOKUP($A1994,Results!$A$2:$A$2256,Results!T$2:T$2256,"")</f>
        <v>75</v>
      </c>
      <c r="AZ1994" s="2">
        <f>_xlfn.XLOOKUP($A1994,Results!$A$2:$A$2256,Results!U$2:U$2256,"")</f>
        <v>0</v>
      </c>
      <c r="BA1994" s="2" t="str">
        <f>_xlfn.XLOOKUP($A1994,Results!$A$2:$A$2256,Results!V$2:V$2256,"")</f>
        <v>PRIORITY WIRE &amp; CABLE</v>
      </c>
      <c r="BB1994" s="2">
        <f>_xlfn.XLOOKUP($A1994,Results!$A$2:$A$2256,Results!W$2:W$2256,"")</f>
        <v>65</v>
      </c>
      <c r="BC1994" s="2">
        <f>_xlfn.XLOOKUP($A1994,Results!$A$2:$A$2256,Results!X$2:X$2256,"")</f>
        <v>26120000</v>
      </c>
      <c r="BD1994" s="2">
        <f>_xlfn.XLOOKUP($A1994,Results!$A$2:$A$2256,Results!Y$2:Y$2256,"")</f>
        <v>80</v>
      </c>
      <c r="BE1994" s="2" t="b">
        <f>_xlfn.XLOOKUP($A1994,Results!$A$2:$A$2256,Results!Z$2:Z$2256,"")</f>
        <v>1</v>
      </c>
    </row>
    <row r="1995" spans="1:57" ht="38.25" customHeight="1" x14ac:dyDescent="0.3">
      <c r="A1995">
        <v>907672</v>
      </c>
      <c r="B1995">
        <v>282054</v>
      </c>
      <c r="C1995" t="s">
        <v>36</v>
      </c>
      <c r="D1995" t="s">
        <v>6168</v>
      </c>
      <c r="E1995" s="2" t="str">
        <f>VLOOKUP(F1995,'RPA Vendor Data '!F$1:$G$2418,2)</f>
        <v>SHEPHERD ELECT SUPPLY MD</v>
      </c>
      <c r="F1995" s="2">
        <v>13061</v>
      </c>
      <c r="G1995" s="2">
        <v>2</v>
      </c>
      <c r="H1995" t="s">
        <v>6169</v>
      </c>
      <c r="I1995">
        <v>2500</v>
      </c>
      <c r="J1995" t="s">
        <v>97</v>
      </c>
      <c r="K1995" t="s">
        <v>98</v>
      </c>
      <c r="L1995">
        <v>170.36</v>
      </c>
      <c r="M1995" s="2" t="s">
        <v>105</v>
      </c>
      <c r="N1995" s="85" t="s">
        <v>6170</v>
      </c>
      <c r="O1995">
        <v>48762</v>
      </c>
      <c r="P1995" t="s">
        <v>36</v>
      </c>
      <c r="Q1995" t="s">
        <v>36</v>
      </c>
      <c r="R1995">
        <v>425.9</v>
      </c>
      <c r="S1995" s="1">
        <v>45744.979435914349</v>
      </c>
      <c r="T1995" t="s">
        <v>42</v>
      </c>
      <c r="U1995" s="1">
        <v>45744.75</v>
      </c>
      <c r="V1995" t="s">
        <v>43</v>
      </c>
      <c r="W1995" t="s">
        <v>36</v>
      </c>
      <c r="X1995">
        <v>0</v>
      </c>
      <c r="Y1995">
        <v>201</v>
      </c>
      <c r="Z1995" t="s">
        <v>36</v>
      </c>
      <c r="AA1995" t="s">
        <v>36</v>
      </c>
      <c r="AB1995" t="s">
        <v>36</v>
      </c>
      <c r="AC1995" t="s">
        <v>49</v>
      </c>
      <c r="AD1995" t="s">
        <v>49</v>
      </c>
      <c r="AE1995" t="s">
        <v>45</v>
      </c>
      <c r="AF1995" s="44">
        <v>26121500</v>
      </c>
      <c r="AG1995" s="102" t="s">
        <v>237</v>
      </c>
      <c r="AH1995" s="96"/>
      <c r="AI1995" s="2" t="s">
        <v>48</v>
      </c>
      <c r="AJ1995" s="2" t="e">
        <f>VLOOKUP(A1995,'Classification Test Result'!$A$2:$D$2428,4,FALSE)</f>
        <v>#N/A</v>
      </c>
      <c r="AL1995" s="2">
        <f>_xlfn.XLOOKUP($A1995,Results!$A$2:$A$2256,Results!G$2:G$2256,"")</f>
        <v>0</v>
      </c>
      <c r="AM1995" s="2">
        <f>_xlfn.XLOOKUP($A1995,Results!$A$2:$A$2256,Results!H$2:H$2256,"")</f>
        <v>0</v>
      </c>
      <c r="AN1995" s="2">
        <f>_xlfn.XLOOKUP($A1995,Results!$A$2:$A$2256,Results!I$2:I$2256,"")</f>
        <v>0</v>
      </c>
      <c r="AO1995" s="2">
        <f>_xlfn.XLOOKUP($A1995,Results!$A$2:$A$2256,Results!J$2:J$2256,"")</f>
        <v>0</v>
      </c>
      <c r="AP1995" s="2">
        <f>_xlfn.XLOOKUP($A1995,Results!$A$2:$A$2256,Results!K$2:K$2256,"")</f>
        <v>0</v>
      </c>
      <c r="AQ1995" s="2">
        <f>_xlfn.XLOOKUP($A1995,Results!$A$2:$A$2256,Results!L$2:L$2256,"")</f>
        <v>0</v>
      </c>
      <c r="AR1995" s="2">
        <f>_xlfn.XLOOKUP($A1995,Results!$A$2:$A$2256,Results!M$2:M$2256,"")</f>
        <v>0</v>
      </c>
      <c r="AS1995" s="2">
        <f>_xlfn.XLOOKUP($A1995,Results!$A$2:$A$2256,Results!N$2:N$2256,"")</f>
        <v>0</v>
      </c>
      <c r="AT1995" s="2" t="str">
        <f>_xlfn.XLOOKUP($A1995,Results!$A$2:$A$2256,Results!O$2:O$2256,"")</f>
        <v>GENERIC WIRE</v>
      </c>
      <c r="AU1995" s="2" t="str">
        <f>_xlfn.XLOOKUP($A1995,Results!$A$2:$A$2256,Results!P$2:P$2256,"")</f>
        <v>WIRE</v>
      </c>
      <c r="AV1995" s="2" t="str">
        <f>_xlfn.XLOOKUP($A1995,Results!$A$2:$A$2256,Results!Q$2:Q$2256,"")</f>
        <v>SINGLE_MATCH</v>
      </c>
      <c r="AW1995" s="2">
        <f>_xlfn.XLOOKUP($A1995,Results!$A$2:$A$2256,Results!R$2:R$2256,"")</f>
        <v>0</v>
      </c>
      <c r="AX1995" s="2">
        <f>_xlfn.XLOOKUP($A1995,Results!$A$2:$A$2256,Results!S$2:S$2256,"")</f>
        <v>0</v>
      </c>
      <c r="AY1995" s="2">
        <f>_xlfn.XLOOKUP($A1995,Results!$A$2:$A$2256,Results!T$2:T$2256,"")</f>
        <v>75</v>
      </c>
      <c r="AZ1995" s="2">
        <f>_xlfn.XLOOKUP($A1995,Results!$A$2:$A$2256,Results!U$2:U$2256,"")</f>
        <v>0</v>
      </c>
      <c r="BA1995" s="2" t="str">
        <f>_xlfn.XLOOKUP($A1995,Results!$A$2:$A$2256,Results!V$2:V$2256,"")</f>
        <v>SOUTHWIRE</v>
      </c>
      <c r="BB1995" s="2">
        <f>_xlfn.XLOOKUP($A1995,Results!$A$2:$A$2256,Results!W$2:W$2256,"")</f>
        <v>77</v>
      </c>
      <c r="BC1995" s="2">
        <f>_xlfn.XLOOKUP($A1995,Results!$A$2:$A$2256,Results!X$2:X$2256,"")</f>
        <v>26121614</v>
      </c>
      <c r="BD1995" s="2">
        <f>_xlfn.XLOOKUP($A1995,Results!$A$2:$A$2256,Results!Y$2:Y$2256,"")</f>
        <v>77</v>
      </c>
      <c r="BE1995" s="2" t="b">
        <f>_xlfn.XLOOKUP($A1995,Results!$A$2:$A$2256,Results!Z$2:Z$2256,"")</f>
        <v>1</v>
      </c>
    </row>
    <row r="1996" spans="1:57" ht="38.25" customHeight="1" x14ac:dyDescent="0.3">
      <c r="A1996">
        <v>907673</v>
      </c>
      <c r="B1996">
        <v>282054</v>
      </c>
      <c r="C1996" t="s">
        <v>36</v>
      </c>
      <c r="D1996" t="s">
        <v>6168</v>
      </c>
      <c r="E1996" s="2" t="str">
        <f>VLOOKUP(F1996,'RPA Vendor Data '!F$1:$G$2418,2)</f>
        <v>SHEPHERD ELECT SUPPLY MD</v>
      </c>
      <c r="F1996" s="2">
        <v>13061</v>
      </c>
      <c r="G1996" s="2">
        <v>1</v>
      </c>
      <c r="H1996" t="s">
        <v>6171</v>
      </c>
      <c r="I1996">
        <v>2500</v>
      </c>
      <c r="J1996" t="s">
        <v>97</v>
      </c>
      <c r="K1996" t="s">
        <v>98</v>
      </c>
      <c r="L1996">
        <v>170.36</v>
      </c>
      <c r="M1996" s="2" t="s">
        <v>105</v>
      </c>
      <c r="N1996" s="85" t="s">
        <v>6172</v>
      </c>
      <c r="O1996">
        <v>45612</v>
      </c>
      <c r="P1996" t="s">
        <v>36</v>
      </c>
      <c r="Q1996" t="s">
        <v>36</v>
      </c>
      <c r="R1996">
        <v>425.9</v>
      </c>
      <c r="S1996" s="1">
        <v>45744.979438969909</v>
      </c>
      <c r="T1996" t="s">
        <v>42</v>
      </c>
      <c r="U1996" s="1">
        <v>45744.75</v>
      </c>
      <c r="V1996" t="s">
        <v>43</v>
      </c>
      <c r="W1996" t="s">
        <v>36</v>
      </c>
      <c r="X1996">
        <v>0</v>
      </c>
      <c r="Y1996">
        <v>201</v>
      </c>
      <c r="Z1996" t="s">
        <v>36</v>
      </c>
      <c r="AA1996" t="s">
        <v>36</v>
      </c>
      <c r="AB1996" t="s">
        <v>36</v>
      </c>
      <c r="AC1996" t="s">
        <v>49</v>
      </c>
      <c r="AD1996" t="s">
        <v>49</v>
      </c>
      <c r="AE1996" t="s">
        <v>45</v>
      </c>
      <c r="AF1996" s="44">
        <v>26121500</v>
      </c>
      <c r="AG1996" s="102" t="s">
        <v>237</v>
      </c>
      <c r="AH1996" s="96"/>
      <c r="AI1996" s="2" t="s">
        <v>48</v>
      </c>
      <c r="AJ1996" s="2" t="e">
        <f>VLOOKUP(A1996,'Classification Test Result'!$A$2:$D$2428,4,FALSE)</f>
        <v>#N/A</v>
      </c>
      <c r="AL1996" s="2">
        <f>_xlfn.XLOOKUP($A1996,Results!$A$2:$A$2256,Results!G$2:G$2256,"")</f>
        <v>0</v>
      </c>
      <c r="AM1996" s="2">
        <f>_xlfn.XLOOKUP($A1996,Results!$A$2:$A$2256,Results!H$2:H$2256,"")</f>
        <v>0</v>
      </c>
      <c r="AN1996" s="2">
        <f>_xlfn.XLOOKUP($A1996,Results!$A$2:$A$2256,Results!I$2:I$2256,"")</f>
        <v>0</v>
      </c>
      <c r="AO1996" s="2">
        <f>_xlfn.XLOOKUP($A1996,Results!$A$2:$A$2256,Results!J$2:J$2256,"")</f>
        <v>0</v>
      </c>
      <c r="AP1996" s="2">
        <f>_xlfn.XLOOKUP($A1996,Results!$A$2:$A$2256,Results!K$2:K$2256,"")</f>
        <v>0</v>
      </c>
      <c r="AQ1996" s="2">
        <f>_xlfn.XLOOKUP($A1996,Results!$A$2:$A$2256,Results!L$2:L$2256,"")</f>
        <v>0</v>
      </c>
      <c r="AR1996" s="2">
        <f>_xlfn.XLOOKUP($A1996,Results!$A$2:$A$2256,Results!M$2:M$2256,"")</f>
        <v>0</v>
      </c>
      <c r="AS1996" s="2">
        <f>_xlfn.XLOOKUP($A1996,Results!$A$2:$A$2256,Results!N$2:N$2256,"")</f>
        <v>0</v>
      </c>
      <c r="AT1996" s="2" t="str">
        <f>_xlfn.XLOOKUP($A1996,Results!$A$2:$A$2256,Results!O$2:O$2256,"")</f>
        <v>GENERIC WIRE</v>
      </c>
      <c r="AU1996" s="2" t="str">
        <f>_xlfn.XLOOKUP($A1996,Results!$A$2:$A$2256,Results!P$2:P$2256,"")</f>
        <v>WIRE</v>
      </c>
      <c r="AV1996" s="2" t="str">
        <f>_xlfn.XLOOKUP($A1996,Results!$A$2:$A$2256,Results!Q$2:Q$2256,"")</f>
        <v>SINGLE_MATCH</v>
      </c>
      <c r="AW1996" s="2">
        <f>_xlfn.XLOOKUP($A1996,Results!$A$2:$A$2256,Results!R$2:R$2256,"")</f>
        <v>0</v>
      </c>
      <c r="AX1996" s="2">
        <f>_xlfn.XLOOKUP($A1996,Results!$A$2:$A$2256,Results!S$2:S$2256,"")</f>
        <v>0</v>
      </c>
      <c r="AY1996" s="2">
        <f>_xlfn.XLOOKUP($A1996,Results!$A$2:$A$2256,Results!T$2:T$2256,"")</f>
        <v>75</v>
      </c>
      <c r="AZ1996" s="2">
        <f>_xlfn.XLOOKUP($A1996,Results!$A$2:$A$2256,Results!U$2:U$2256,"")</f>
        <v>0</v>
      </c>
      <c r="BA1996" s="2" t="str">
        <f>_xlfn.XLOOKUP($A1996,Results!$A$2:$A$2256,Results!V$2:V$2256,"")</f>
        <v>SOUTHWIRE</v>
      </c>
      <c r="BB1996" s="2">
        <f>_xlfn.XLOOKUP($A1996,Results!$A$2:$A$2256,Results!W$2:W$2256,"")</f>
        <v>77</v>
      </c>
      <c r="BC1996" s="2">
        <f>_xlfn.XLOOKUP($A1996,Results!$A$2:$A$2256,Results!X$2:X$2256,"")</f>
        <v>26121614</v>
      </c>
      <c r="BD1996" s="2">
        <f>_xlfn.XLOOKUP($A1996,Results!$A$2:$A$2256,Results!Y$2:Y$2256,"")</f>
        <v>77</v>
      </c>
      <c r="BE1996" s="2" t="b">
        <f>_xlfn.XLOOKUP($A1996,Results!$A$2:$A$2256,Results!Z$2:Z$2256,"")</f>
        <v>1</v>
      </c>
    </row>
    <row r="1997" spans="1:57" ht="38.25" customHeight="1" x14ac:dyDescent="0.3">
      <c r="A1997">
        <v>907674</v>
      </c>
      <c r="B1997">
        <v>281740</v>
      </c>
      <c r="C1997" t="s">
        <v>36</v>
      </c>
      <c r="D1997">
        <v>34691</v>
      </c>
      <c r="E1997" s="2" t="str">
        <f>VLOOKUP(F1997,'RPA Vendor Data '!F$1:$G$2418,2)</f>
        <v>BROADWAY ELECTRIC SUPPLY</v>
      </c>
      <c r="F1997" s="2">
        <v>10455</v>
      </c>
      <c r="G1997" s="2">
        <v>6</v>
      </c>
      <c r="H1997" t="s">
        <v>6173</v>
      </c>
      <c r="I1997">
        <v>5000</v>
      </c>
      <c r="J1997" t="s">
        <v>39</v>
      </c>
      <c r="K1997" t="s">
        <v>39</v>
      </c>
      <c r="L1997">
        <v>0.25202999999999998</v>
      </c>
      <c r="M1997" s="2" t="s">
        <v>105</v>
      </c>
      <c r="N1997" s="85" t="s">
        <v>6174</v>
      </c>
      <c r="O1997">
        <v>43245</v>
      </c>
      <c r="P1997" t="s">
        <v>36</v>
      </c>
      <c r="Q1997">
        <v>98010022522</v>
      </c>
      <c r="R1997">
        <v>1260.1500000000001</v>
      </c>
      <c r="S1997" s="1">
        <v>45744.543010300928</v>
      </c>
      <c r="T1997" t="s">
        <v>42</v>
      </c>
      <c r="U1997" s="1">
        <v>45744.320138888892</v>
      </c>
      <c r="V1997" t="s">
        <v>43</v>
      </c>
      <c r="W1997" t="s">
        <v>36</v>
      </c>
      <c r="X1997">
        <v>0</v>
      </c>
      <c r="Y1997">
        <v>999</v>
      </c>
      <c r="Z1997" t="s">
        <v>36</v>
      </c>
      <c r="AA1997" t="s">
        <v>36</v>
      </c>
      <c r="AB1997" t="s">
        <v>36</v>
      </c>
      <c r="AC1997" t="s">
        <v>105</v>
      </c>
      <c r="AD1997" t="s">
        <v>105</v>
      </c>
      <c r="AE1997" t="s">
        <v>45</v>
      </c>
      <c r="AF1997" s="44">
        <v>26121500</v>
      </c>
      <c r="AG1997" s="102" t="s">
        <v>237</v>
      </c>
      <c r="AI1997" s="2" t="s">
        <v>48</v>
      </c>
      <c r="AJ1997" s="2" t="e">
        <f>VLOOKUP(A1997,'Classification Test Result'!$A$2:$D$2428,4,FALSE)</f>
        <v>#N/A</v>
      </c>
      <c r="AL1997" s="2">
        <f>_xlfn.XLOOKUP($A1997,Results!$A$2:$A$2256,Results!G$2:G$2256,"")</f>
        <v>0</v>
      </c>
      <c r="AM1997" s="2">
        <f>_xlfn.XLOOKUP($A1997,Results!$A$2:$A$2256,Results!H$2:H$2256,"")</f>
        <v>0</v>
      </c>
      <c r="AN1997" s="2">
        <f>_xlfn.XLOOKUP($A1997,Results!$A$2:$A$2256,Results!I$2:I$2256,"")</f>
        <v>0</v>
      </c>
      <c r="AO1997" s="2">
        <f>_xlfn.XLOOKUP($A1997,Results!$A$2:$A$2256,Results!J$2:J$2256,"")</f>
        <v>0</v>
      </c>
      <c r="AP1997" s="2">
        <f>_xlfn.XLOOKUP($A1997,Results!$A$2:$A$2256,Results!K$2:K$2256,"")</f>
        <v>0</v>
      </c>
      <c r="AQ1997" s="2">
        <f>_xlfn.XLOOKUP($A1997,Results!$A$2:$A$2256,Results!L$2:L$2256,"")</f>
        <v>0</v>
      </c>
      <c r="AR1997" s="2">
        <f>_xlfn.XLOOKUP($A1997,Results!$A$2:$A$2256,Results!M$2:M$2256,"")</f>
        <v>0</v>
      </c>
      <c r="AS1997" s="2">
        <f>_xlfn.XLOOKUP($A1997,Results!$A$2:$A$2256,Results!N$2:N$2256,"")</f>
        <v>0</v>
      </c>
      <c r="AT1997" s="2" t="str">
        <f>_xlfn.XLOOKUP($A1997,Results!$A$2:$A$2256,Results!O$2:O$2256,"")</f>
        <v>GENERIC WIRE</v>
      </c>
      <c r="AU1997" s="2" t="str">
        <f>_xlfn.XLOOKUP($A1997,Results!$A$2:$A$2256,Results!P$2:P$2256,"")</f>
        <v>WIRE</v>
      </c>
      <c r="AV1997" s="2" t="str">
        <f>_xlfn.XLOOKUP($A1997,Results!$A$2:$A$2256,Results!Q$2:Q$2256,"")</f>
        <v>SINGLE_MATCH</v>
      </c>
      <c r="AW1997" s="2">
        <f>_xlfn.XLOOKUP($A1997,Results!$A$2:$A$2256,Results!R$2:R$2256,"")</f>
        <v>0</v>
      </c>
      <c r="AX1997" s="2">
        <f>_xlfn.XLOOKUP($A1997,Results!$A$2:$A$2256,Results!S$2:S$2256,"")</f>
        <v>0</v>
      </c>
      <c r="AY1997" s="2">
        <f>_xlfn.XLOOKUP($A1997,Results!$A$2:$A$2256,Results!T$2:T$2256,"")</f>
        <v>75</v>
      </c>
      <c r="AZ1997" s="2">
        <f>_xlfn.XLOOKUP($A1997,Results!$A$2:$A$2256,Results!U$2:U$2256,"")</f>
        <v>0</v>
      </c>
      <c r="BA1997" s="2" t="str">
        <f>_xlfn.XLOOKUP($A1997,Results!$A$2:$A$2256,Results!V$2:V$2256,"")</f>
        <v>SOUTHWIRE</v>
      </c>
      <c r="BB1997" s="2">
        <f>_xlfn.XLOOKUP($A1997,Results!$A$2:$A$2256,Results!W$2:W$2256,"")</f>
        <v>78</v>
      </c>
      <c r="BC1997" s="2">
        <f>_xlfn.XLOOKUP($A1997,Results!$A$2:$A$2256,Results!X$2:X$2256,"")</f>
        <v>26120000</v>
      </c>
      <c r="BD1997" s="2">
        <f>_xlfn.XLOOKUP($A1997,Results!$A$2:$A$2256,Results!Y$2:Y$2256,"")</f>
        <v>78</v>
      </c>
      <c r="BE1997" s="2" t="b">
        <f>_xlfn.XLOOKUP($A1997,Results!$A$2:$A$2256,Results!Z$2:Z$2256,"")</f>
        <v>1</v>
      </c>
    </row>
    <row r="1998" spans="1:57" ht="38.25" customHeight="1" x14ac:dyDescent="0.3">
      <c r="A1998">
        <v>907675</v>
      </c>
      <c r="B1998">
        <v>281740</v>
      </c>
      <c r="C1998" t="s">
        <v>36</v>
      </c>
      <c r="D1998">
        <v>34691</v>
      </c>
      <c r="E1998" s="2" t="str">
        <f>VLOOKUP(F1998,'RPA Vendor Data '!F$1:$G$2418,2)</f>
        <v>BROADWAY ELECTRIC SUPPLY</v>
      </c>
      <c r="F1998" s="2">
        <v>10455</v>
      </c>
      <c r="G1998" s="2">
        <v>8</v>
      </c>
      <c r="H1998" t="s">
        <v>6175</v>
      </c>
      <c r="I1998">
        <v>5000</v>
      </c>
      <c r="J1998" t="s">
        <v>39</v>
      </c>
      <c r="K1998" t="s">
        <v>39</v>
      </c>
      <c r="L1998">
        <v>0.25202999999999998</v>
      </c>
      <c r="M1998" s="2" t="s">
        <v>105</v>
      </c>
      <c r="N1998" s="85" t="s">
        <v>6176</v>
      </c>
      <c r="O1998">
        <v>1</v>
      </c>
      <c r="P1998" t="s">
        <v>36</v>
      </c>
      <c r="Q1998">
        <v>4824322541</v>
      </c>
      <c r="R1998">
        <v>1260.1500000000001</v>
      </c>
      <c r="S1998" s="1">
        <v>45744.542975659722</v>
      </c>
      <c r="T1998" t="s">
        <v>42</v>
      </c>
      <c r="U1998" s="1">
        <v>45744.320138888892</v>
      </c>
      <c r="V1998" t="s">
        <v>43</v>
      </c>
      <c r="W1998" t="s">
        <v>36</v>
      </c>
      <c r="X1998">
        <v>0</v>
      </c>
      <c r="Y1998">
        <v>999</v>
      </c>
      <c r="Z1998" t="s">
        <v>36</v>
      </c>
      <c r="AA1998" t="s">
        <v>36</v>
      </c>
      <c r="AB1998" t="s">
        <v>36</v>
      </c>
      <c r="AC1998" t="s">
        <v>105</v>
      </c>
      <c r="AD1998" t="s">
        <v>105</v>
      </c>
      <c r="AE1998" t="s">
        <v>45</v>
      </c>
      <c r="AF1998" s="44">
        <v>26121500</v>
      </c>
      <c r="AG1998" s="102" t="s">
        <v>237</v>
      </c>
      <c r="AI1998" s="2" t="s">
        <v>48</v>
      </c>
      <c r="AJ1998" s="2" t="e">
        <f>VLOOKUP(A1998,'Classification Test Result'!$A$2:$D$2428,4,FALSE)</f>
        <v>#N/A</v>
      </c>
      <c r="AL1998" s="2">
        <f>_xlfn.XLOOKUP($A1998,Results!$A$2:$A$2256,Results!G$2:G$2256,"")</f>
        <v>0</v>
      </c>
      <c r="AM1998" s="2">
        <f>_xlfn.XLOOKUP($A1998,Results!$A$2:$A$2256,Results!H$2:H$2256,"")</f>
        <v>0</v>
      </c>
      <c r="AN1998" s="2">
        <f>_xlfn.XLOOKUP($A1998,Results!$A$2:$A$2256,Results!I$2:I$2256,"")</f>
        <v>0</v>
      </c>
      <c r="AO1998" s="2">
        <f>_xlfn.XLOOKUP($A1998,Results!$A$2:$A$2256,Results!J$2:J$2256,"")</f>
        <v>0</v>
      </c>
      <c r="AP1998" s="2">
        <f>_xlfn.XLOOKUP($A1998,Results!$A$2:$A$2256,Results!K$2:K$2256,"")</f>
        <v>0</v>
      </c>
      <c r="AQ1998" s="2">
        <f>_xlfn.XLOOKUP($A1998,Results!$A$2:$A$2256,Results!L$2:L$2256,"")</f>
        <v>0</v>
      </c>
      <c r="AR1998" s="2">
        <f>_xlfn.XLOOKUP($A1998,Results!$A$2:$A$2256,Results!M$2:M$2256,"")</f>
        <v>0</v>
      </c>
      <c r="AS1998" s="2">
        <f>_xlfn.XLOOKUP($A1998,Results!$A$2:$A$2256,Results!N$2:N$2256,"")</f>
        <v>0</v>
      </c>
      <c r="AT1998" s="2" t="str">
        <f>_xlfn.XLOOKUP($A1998,Results!$A$2:$A$2256,Results!O$2:O$2256,"")</f>
        <v>GENERIC WIRE</v>
      </c>
      <c r="AU1998" s="2" t="str">
        <f>_xlfn.XLOOKUP($A1998,Results!$A$2:$A$2256,Results!P$2:P$2256,"")</f>
        <v>WIRE</v>
      </c>
      <c r="AV1998" s="2" t="str">
        <f>_xlfn.XLOOKUP($A1998,Results!$A$2:$A$2256,Results!Q$2:Q$2256,"")</f>
        <v>MULTIPLE_MATCHES_ONE_VALID</v>
      </c>
      <c r="AW1998" s="2">
        <f>_xlfn.XLOOKUP($A1998,Results!$A$2:$A$2256,Results!R$2:R$2256,"")</f>
        <v>0</v>
      </c>
      <c r="AX1998" s="2">
        <f>_xlfn.XLOOKUP($A1998,Results!$A$2:$A$2256,Results!S$2:S$2256,"")</f>
        <v>0</v>
      </c>
      <c r="AY1998" s="2">
        <f>_xlfn.XLOOKUP($A1998,Results!$A$2:$A$2256,Results!T$2:T$2256,"")</f>
        <v>50</v>
      </c>
      <c r="AZ1998" s="2">
        <f>_xlfn.XLOOKUP($A1998,Results!$A$2:$A$2256,Results!U$2:U$2256,"")</f>
        <v>0</v>
      </c>
      <c r="BA1998" s="2" t="str">
        <f>_xlfn.XLOOKUP($A1998,Results!$A$2:$A$2256,Results!V$2:V$2256,"")</f>
        <v>SOUTHWIRE</v>
      </c>
      <c r="BB1998" s="2">
        <f>_xlfn.XLOOKUP($A1998,Results!$A$2:$A$2256,Results!W$2:W$2256,"")</f>
        <v>77</v>
      </c>
      <c r="BC1998" s="2">
        <f>_xlfn.XLOOKUP($A1998,Results!$A$2:$A$2256,Results!X$2:X$2256,"")</f>
        <v>26121614</v>
      </c>
      <c r="BD1998" s="2">
        <f>_xlfn.XLOOKUP($A1998,Results!$A$2:$A$2256,Results!Y$2:Y$2256,"")</f>
        <v>77</v>
      </c>
      <c r="BE1998" s="2" t="b">
        <f>_xlfn.XLOOKUP($A1998,Results!$A$2:$A$2256,Results!Z$2:Z$2256,"")</f>
        <v>1</v>
      </c>
    </row>
    <row r="1999" spans="1:57" ht="38.25" customHeight="1" x14ac:dyDescent="0.3">
      <c r="A1999">
        <v>907676</v>
      </c>
      <c r="B1999">
        <v>281740</v>
      </c>
      <c r="C1999" t="s">
        <v>36</v>
      </c>
      <c r="D1999">
        <v>34691</v>
      </c>
      <c r="E1999" s="2" t="str">
        <f>VLOOKUP(F1999,'RPA Vendor Data '!F$1:$G$2418,2)</f>
        <v>BROADWAY ELECTRIC SUPPLY</v>
      </c>
      <c r="F1999" s="2">
        <v>10455</v>
      </c>
      <c r="G1999" s="2">
        <v>5</v>
      </c>
      <c r="H1999" t="s">
        <v>6177</v>
      </c>
      <c r="I1999">
        <v>5000</v>
      </c>
      <c r="J1999" t="s">
        <v>39</v>
      </c>
      <c r="K1999" t="s">
        <v>39</v>
      </c>
      <c r="L1999">
        <v>0.25202999999999998</v>
      </c>
      <c r="M1999" s="2" t="s">
        <v>105</v>
      </c>
      <c r="N1999" s="85" t="s">
        <v>6178</v>
      </c>
      <c r="O1999">
        <v>39026</v>
      </c>
      <c r="P1999" t="s">
        <v>36</v>
      </c>
      <c r="Q1999">
        <v>98010022502</v>
      </c>
      <c r="R1999">
        <v>1260.1500000000001</v>
      </c>
      <c r="S1999" s="1">
        <v>45744.542982523148</v>
      </c>
      <c r="T1999" t="s">
        <v>42</v>
      </c>
      <c r="U1999" s="1">
        <v>45744.320138888892</v>
      </c>
      <c r="V1999" t="s">
        <v>43</v>
      </c>
      <c r="W1999" t="s">
        <v>36</v>
      </c>
      <c r="X1999">
        <v>0</v>
      </c>
      <c r="Y1999">
        <v>999</v>
      </c>
      <c r="Z1999" t="s">
        <v>36</v>
      </c>
      <c r="AA1999" t="s">
        <v>36</v>
      </c>
      <c r="AB1999" t="s">
        <v>36</v>
      </c>
      <c r="AC1999" t="s">
        <v>105</v>
      </c>
      <c r="AD1999" t="s">
        <v>105</v>
      </c>
      <c r="AE1999" t="s">
        <v>45</v>
      </c>
      <c r="AF1999" s="44">
        <v>26121500</v>
      </c>
      <c r="AG1999" s="102" t="s">
        <v>237</v>
      </c>
      <c r="AI1999" s="2" t="s">
        <v>48</v>
      </c>
      <c r="AJ1999" s="2" t="e">
        <f>VLOOKUP(A1999,'Classification Test Result'!$A$2:$D$2428,4,FALSE)</f>
        <v>#N/A</v>
      </c>
      <c r="AL1999" s="2">
        <f>_xlfn.XLOOKUP($A1999,Results!$A$2:$A$2256,Results!G$2:G$2256,"")</f>
        <v>0</v>
      </c>
      <c r="AM1999" s="2">
        <f>_xlfn.XLOOKUP($A1999,Results!$A$2:$A$2256,Results!H$2:H$2256,"")</f>
        <v>0</v>
      </c>
      <c r="AN1999" s="2">
        <f>_xlfn.XLOOKUP($A1999,Results!$A$2:$A$2256,Results!I$2:I$2256,"")</f>
        <v>0</v>
      </c>
      <c r="AO1999" s="2">
        <f>_xlfn.XLOOKUP($A1999,Results!$A$2:$A$2256,Results!J$2:J$2256,"")</f>
        <v>0</v>
      </c>
      <c r="AP1999" s="2">
        <f>_xlfn.XLOOKUP($A1999,Results!$A$2:$A$2256,Results!K$2:K$2256,"")</f>
        <v>0</v>
      </c>
      <c r="AQ1999" s="2">
        <f>_xlfn.XLOOKUP($A1999,Results!$A$2:$A$2256,Results!L$2:L$2256,"")</f>
        <v>0</v>
      </c>
      <c r="AR1999" s="2">
        <f>_xlfn.XLOOKUP($A1999,Results!$A$2:$A$2256,Results!M$2:M$2256,"")</f>
        <v>0</v>
      </c>
      <c r="AS1999" s="2">
        <f>_xlfn.XLOOKUP($A1999,Results!$A$2:$A$2256,Results!N$2:N$2256,"")</f>
        <v>0</v>
      </c>
      <c r="AT1999" s="2" t="str">
        <f>_xlfn.XLOOKUP($A1999,Results!$A$2:$A$2256,Results!O$2:O$2256,"")</f>
        <v>GENERIC WIRE</v>
      </c>
      <c r="AU1999" s="2" t="str">
        <f>_xlfn.XLOOKUP($A1999,Results!$A$2:$A$2256,Results!P$2:P$2256,"")</f>
        <v>WIRE</v>
      </c>
      <c r="AV1999" s="2" t="str">
        <f>_xlfn.XLOOKUP($A1999,Results!$A$2:$A$2256,Results!Q$2:Q$2256,"")</f>
        <v>SINGLE_MATCH</v>
      </c>
      <c r="AW1999" s="2">
        <f>_xlfn.XLOOKUP($A1999,Results!$A$2:$A$2256,Results!R$2:R$2256,"")</f>
        <v>0</v>
      </c>
      <c r="AX1999" s="2">
        <f>_xlfn.XLOOKUP($A1999,Results!$A$2:$A$2256,Results!S$2:S$2256,"")</f>
        <v>0</v>
      </c>
      <c r="AY1999" s="2">
        <f>_xlfn.XLOOKUP($A1999,Results!$A$2:$A$2256,Results!T$2:T$2256,"")</f>
        <v>75</v>
      </c>
      <c r="AZ1999" s="2">
        <f>_xlfn.XLOOKUP($A1999,Results!$A$2:$A$2256,Results!U$2:U$2256,"")</f>
        <v>0</v>
      </c>
      <c r="BA1999" s="2" t="str">
        <f>_xlfn.XLOOKUP($A1999,Results!$A$2:$A$2256,Results!V$2:V$2256,"")</f>
        <v>SOUTHWIRE</v>
      </c>
      <c r="BB1999" s="2">
        <f>_xlfn.XLOOKUP($A1999,Results!$A$2:$A$2256,Results!W$2:W$2256,"")</f>
        <v>62</v>
      </c>
      <c r="BC1999" s="2">
        <f>_xlfn.XLOOKUP($A1999,Results!$A$2:$A$2256,Results!X$2:X$2256,"")</f>
        <v>26120000</v>
      </c>
      <c r="BD1999" s="2">
        <f>_xlfn.XLOOKUP($A1999,Results!$A$2:$A$2256,Results!Y$2:Y$2256,"")</f>
        <v>79</v>
      </c>
      <c r="BE1999" s="2" t="b">
        <f>_xlfn.XLOOKUP($A1999,Results!$A$2:$A$2256,Results!Z$2:Z$2256,"")</f>
        <v>1</v>
      </c>
    </row>
    <row r="2000" spans="1:57" ht="38.25" customHeight="1" x14ac:dyDescent="0.3">
      <c r="A2000">
        <v>907677</v>
      </c>
      <c r="B2000">
        <v>281740</v>
      </c>
      <c r="C2000" t="s">
        <v>36</v>
      </c>
      <c r="D2000">
        <v>34691</v>
      </c>
      <c r="E2000" s="2" t="str">
        <f>VLOOKUP(F2000,'RPA Vendor Data '!F$1:$G$2418,2)</f>
        <v>BROADWAY ELECTRIC SUPPLY</v>
      </c>
      <c r="F2000" s="2">
        <v>10455</v>
      </c>
      <c r="G2000" s="2">
        <v>7</v>
      </c>
      <c r="H2000" t="s">
        <v>6179</v>
      </c>
      <c r="I2000">
        <v>5000</v>
      </c>
      <c r="J2000" t="s">
        <v>39</v>
      </c>
      <c r="K2000" t="s">
        <v>39</v>
      </c>
      <c r="L2000">
        <v>0.25202999999999998</v>
      </c>
      <c r="M2000" s="2" t="s">
        <v>105</v>
      </c>
      <c r="N2000" s="85" t="s">
        <v>6180</v>
      </c>
      <c r="O2000">
        <v>38906</v>
      </c>
      <c r="P2000" t="s">
        <v>36</v>
      </c>
      <c r="Q2000">
        <v>98010022532</v>
      </c>
      <c r="R2000">
        <v>1260.1500000000001</v>
      </c>
      <c r="S2000" s="1">
        <v>45744.543017592587</v>
      </c>
      <c r="T2000" t="s">
        <v>42</v>
      </c>
      <c r="U2000" s="1">
        <v>45744.320138888892</v>
      </c>
      <c r="V2000" t="s">
        <v>43</v>
      </c>
      <c r="W2000" t="s">
        <v>36</v>
      </c>
      <c r="X2000">
        <v>0</v>
      </c>
      <c r="Y2000">
        <v>999</v>
      </c>
      <c r="Z2000" t="s">
        <v>36</v>
      </c>
      <c r="AA2000" t="s">
        <v>36</v>
      </c>
      <c r="AB2000" t="s">
        <v>36</v>
      </c>
      <c r="AC2000" t="s">
        <v>105</v>
      </c>
      <c r="AD2000" t="s">
        <v>105</v>
      </c>
      <c r="AE2000" t="s">
        <v>45</v>
      </c>
      <c r="AF2000" s="44">
        <v>26121500</v>
      </c>
      <c r="AG2000" s="102" t="s">
        <v>237</v>
      </c>
      <c r="AI2000" s="2" t="s">
        <v>48</v>
      </c>
      <c r="AJ2000" s="2" t="e">
        <f>VLOOKUP(A2000,'Classification Test Result'!$A$2:$D$2428,4,FALSE)</f>
        <v>#N/A</v>
      </c>
      <c r="AL2000" s="2">
        <f>_xlfn.XLOOKUP($A2000,Results!$A$2:$A$2256,Results!G$2:G$2256,"")</f>
        <v>0</v>
      </c>
      <c r="AM2000" s="2">
        <f>_xlfn.XLOOKUP($A2000,Results!$A$2:$A$2256,Results!H$2:H$2256,"")</f>
        <v>0</v>
      </c>
      <c r="AN2000" s="2">
        <f>_xlfn.XLOOKUP($A2000,Results!$A$2:$A$2256,Results!I$2:I$2256,"")</f>
        <v>0</v>
      </c>
      <c r="AO2000" s="2">
        <f>_xlfn.XLOOKUP($A2000,Results!$A$2:$A$2256,Results!J$2:J$2256,"")</f>
        <v>0</v>
      </c>
      <c r="AP2000" s="2">
        <f>_xlfn.XLOOKUP($A2000,Results!$A$2:$A$2256,Results!K$2:K$2256,"")</f>
        <v>0</v>
      </c>
      <c r="AQ2000" s="2">
        <f>_xlfn.XLOOKUP($A2000,Results!$A$2:$A$2256,Results!L$2:L$2256,"")</f>
        <v>0</v>
      </c>
      <c r="AR2000" s="2">
        <f>_xlfn.XLOOKUP($A2000,Results!$A$2:$A$2256,Results!M$2:M$2256,"")</f>
        <v>0</v>
      </c>
      <c r="AS2000" s="2">
        <f>_xlfn.XLOOKUP($A2000,Results!$A$2:$A$2256,Results!N$2:N$2256,"")</f>
        <v>0</v>
      </c>
      <c r="AT2000" s="2" t="str">
        <f>_xlfn.XLOOKUP($A2000,Results!$A$2:$A$2256,Results!O$2:O$2256,"")</f>
        <v>GENERIC WIRE</v>
      </c>
      <c r="AU2000" s="2" t="str">
        <f>_xlfn.XLOOKUP($A2000,Results!$A$2:$A$2256,Results!P$2:P$2256,"")</f>
        <v>WIRE</v>
      </c>
      <c r="AV2000" s="2" t="str">
        <f>_xlfn.XLOOKUP($A2000,Results!$A$2:$A$2256,Results!Q$2:Q$2256,"")</f>
        <v>SINGLE_MATCH</v>
      </c>
      <c r="AW2000" s="2">
        <f>_xlfn.XLOOKUP($A2000,Results!$A$2:$A$2256,Results!R$2:R$2256,"")</f>
        <v>0</v>
      </c>
      <c r="AX2000" s="2">
        <f>_xlfn.XLOOKUP($A2000,Results!$A$2:$A$2256,Results!S$2:S$2256,"")</f>
        <v>0</v>
      </c>
      <c r="AY2000" s="2">
        <f>_xlfn.XLOOKUP($A2000,Results!$A$2:$A$2256,Results!T$2:T$2256,"")</f>
        <v>75</v>
      </c>
      <c r="AZ2000" s="2">
        <f>_xlfn.XLOOKUP($A2000,Results!$A$2:$A$2256,Results!U$2:U$2256,"")</f>
        <v>0</v>
      </c>
      <c r="BA2000" s="2" t="str">
        <f>_xlfn.XLOOKUP($A2000,Results!$A$2:$A$2256,Results!V$2:V$2256,"")</f>
        <v>SOUTHWIRE</v>
      </c>
      <c r="BB2000" s="2">
        <f>_xlfn.XLOOKUP($A2000,Results!$A$2:$A$2256,Results!W$2:W$2256,"")</f>
        <v>78</v>
      </c>
      <c r="BC2000" s="2">
        <f>_xlfn.XLOOKUP($A2000,Results!$A$2:$A$2256,Results!X$2:X$2256,"")</f>
        <v>26121614</v>
      </c>
      <c r="BD2000" s="2">
        <f>_xlfn.XLOOKUP($A2000,Results!$A$2:$A$2256,Results!Y$2:Y$2256,"")</f>
        <v>78</v>
      </c>
      <c r="BE2000" s="2" t="b">
        <f>_xlfn.XLOOKUP($A2000,Results!$A$2:$A$2256,Results!Z$2:Z$2256,"")</f>
        <v>1</v>
      </c>
    </row>
    <row r="2001" spans="1:57" ht="38.25" customHeight="1" x14ac:dyDescent="0.3">
      <c r="A2001">
        <v>907678</v>
      </c>
      <c r="B2001">
        <v>281800</v>
      </c>
      <c r="C2001" t="s">
        <v>36</v>
      </c>
      <c r="D2001">
        <v>9341410266</v>
      </c>
      <c r="E2001" s="2" t="str">
        <f>VLOOKUP(F2001,'RPA Vendor Data '!F$1:$G$2418,2)</f>
        <v>GRAYBAR ELECTRIC CO. INC.</v>
      </c>
      <c r="F2001" s="2">
        <v>11471</v>
      </c>
      <c r="G2001" s="2">
        <v>5</v>
      </c>
      <c r="H2001" t="s">
        <v>6181</v>
      </c>
      <c r="I2001">
        <v>200</v>
      </c>
      <c r="J2001" t="s">
        <v>98</v>
      </c>
      <c r="K2001" t="s">
        <v>98</v>
      </c>
      <c r="L2001">
        <v>790.72</v>
      </c>
      <c r="M2001" s="2" t="s">
        <v>105</v>
      </c>
      <c r="N2001" s="85" t="s">
        <v>6182</v>
      </c>
      <c r="O2001" t="s">
        <v>36</v>
      </c>
      <c r="P2001" t="s">
        <v>36</v>
      </c>
      <c r="Q2001" t="s">
        <v>36</v>
      </c>
      <c r="R2001">
        <v>158.13999999999999</v>
      </c>
      <c r="S2001" s="1">
        <v>45744.583739386573</v>
      </c>
      <c r="T2001" t="s">
        <v>42</v>
      </c>
      <c r="U2001" s="1">
        <v>45744.354861111111</v>
      </c>
      <c r="V2001" t="s">
        <v>43</v>
      </c>
      <c r="W2001" t="s">
        <v>36</v>
      </c>
      <c r="X2001">
        <v>0</v>
      </c>
      <c r="Y2001">
        <v>201</v>
      </c>
      <c r="Z2001" t="s">
        <v>36</v>
      </c>
      <c r="AA2001" t="s">
        <v>36</v>
      </c>
      <c r="AB2001" t="s">
        <v>36</v>
      </c>
      <c r="AC2001" t="s">
        <v>49</v>
      </c>
      <c r="AD2001" t="s">
        <v>49</v>
      </c>
      <c r="AE2001" t="s">
        <v>45</v>
      </c>
      <c r="AF2001" s="44">
        <v>26121517</v>
      </c>
      <c r="AG2001" s="18" t="s">
        <v>6183</v>
      </c>
      <c r="AH2001" s="18"/>
      <c r="AI2001" s="2" t="s">
        <v>48</v>
      </c>
      <c r="AJ2001" s="2" t="e">
        <f>VLOOKUP(A2001,'Classification Test Result'!$A$2:$D$2428,4,FALSE)</f>
        <v>#N/A</v>
      </c>
      <c r="AL2001" s="2">
        <f>_xlfn.XLOOKUP($A2001,Results!$A$2:$A$2256,Results!G$2:G$2256,"")</f>
        <v>0</v>
      </c>
      <c r="AM2001" s="2">
        <f>_xlfn.XLOOKUP($A2001,Results!$A$2:$A$2256,Results!H$2:H$2256,"")</f>
        <v>0</v>
      </c>
      <c r="AN2001" s="2">
        <f>_xlfn.XLOOKUP($A2001,Results!$A$2:$A$2256,Results!I$2:I$2256,"")</f>
        <v>0</v>
      </c>
      <c r="AO2001" s="2">
        <f>_xlfn.XLOOKUP($A2001,Results!$A$2:$A$2256,Results!J$2:J$2256,"")</f>
        <v>0</v>
      </c>
      <c r="AP2001" s="2">
        <f>_xlfn.XLOOKUP($A2001,Results!$A$2:$A$2256,Results!K$2:K$2256,"")</f>
        <v>0</v>
      </c>
      <c r="AQ2001" s="2">
        <f>_xlfn.XLOOKUP($A2001,Results!$A$2:$A$2256,Results!L$2:L$2256,"")</f>
        <v>0</v>
      </c>
      <c r="AR2001" s="2">
        <f>_xlfn.XLOOKUP($A2001,Results!$A$2:$A$2256,Results!M$2:M$2256,"")</f>
        <v>0</v>
      </c>
      <c r="AS2001" s="2">
        <f>_xlfn.XLOOKUP($A2001,Results!$A$2:$A$2256,Results!N$2:N$2256,"")</f>
        <v>0</v>
      </c>
      <c r="AT2001" s="2" t="str">
        <f>_xlfn.XLOOKUP($A2001,Results!$A$2:$A$2256,Results!O$2:O$2256,"")</f>
        <v>GENERIC WIRE</v>
      </c>
      <c r="AU2001" s="2" t="str">
        <f>_xlfn.XLOOKUP($A2001,Results!$A$2:$A$2256,Results!P$2:P$2256,"")</f>
        <v>REEL GENERIC VENDOR WIRE-WYRPA</v>
      </c>
      <c r="AV2001" s="2" t="str">
        <f>_xlfn.XLOOKUP($A2001,Results!$A$2:$A$2256,Results!Q$2:Q$2256,"")</f>
        <v>MULTIPLE_MATCHES_ONE_VALID</v>
      </c>
      <c r="AW2001" s="2">
        <f>_xlfn.XLOOKUP($A2001,Results!$A$2:$A$2256,Results!R$2:R$2256,"")</f>
        <v>0</v>
      </c>
      <c r="AX2001" s="2">
        <f>_xlfn.XLOOKUP($A2001,Results!$A$2:$A$2256,Results!S$2:S$2256,"")</f>
        <v>0</v>
      </c>
      <c r="AY2001" s="2">
        <f>_xlfn.XLOOKUP($A2001,Results!$A$2:$A$2256,Results!T$2:T$2256,"")</f>
        <v>50</v>
      </c>
      <c r="AZ2001" s="2">
        <f>_xlfn.XLOOKUP($A2001,Results!$A$2:$A$2256,Results!U$2:U$2256,"")</f>
        <v>0</v>
      </c>
      <c r="BA2001" s="2" t="str">
        <f>_xlfn.XLOOKUP($A2001,Results!$A$2:$A$2256,Results!V$2:V$2256,"")</f>
        <v>SOUTHWIRE</v>
      </c>
      <c r="BB2001" s="2">
        <f>_xlfn.XLOOKUP($A2001,Results!$A$2:$A$2256,Results!W$2:W$2256,"")</f>
        <v>79</v>
      </c>
      <c r="BC2001" s="2">
        <f>_xlfn.XLOOKUP($A2001,Results!$A$2:$A$2256,Results!X$2:X$2256,"")</f>
        <v>26121614</v>
      </c>
      <c r="BD2001" s="2">
        <f>_xlfn.XLOOKUP($A2001,Results!$A$2:$A$2256,Results!Y$2:Y$2256,"")</f>
        <v>79</v>
      </c>
      <c r="BE2001" s="2" t="b">
        <f>_xlfn.XLOOKUP($A2001,Results!$A$2:$A$2256,Results!Z$2:Z$2256,"")</f>
        <v>1</v>
      </c>
    </row>
    <row r="2002" spans="1:57" ht="38.25" customHeight="1" x14ac:dyDescent="0.3">
      <c r="A2002">
        <v>907679</v>
      </c>
      <c r="B2002">
        <v>281947</v>
      </c>
      <c r="C2002" t="s">
        <v>36</v>
      </c>
      <c r="D2002">
        <v>9341430828</v>
      </c>
      <c r="E2002" s="2" t="str">
        <f>VLOOKUP(F2002,'RPA Vendor Data '!F$1:$G$2418,2)</f>
        <v>GRAYBAR ELECTRIC CO. INC.</v>
      </c>
      <c r="F2002" s="2">
        <v>11471</v>
      </c>
      <c r="G2002" s="2">
        <v>4</v>
      </c>
      <c r="H2002" t="s">
        <v>6184</v>
      </c>
      <c r="I2002">
        <v>170</v>
      </c>
      <c r="J2002" t="s">
        <v>98</v>
      </c>
      <c r="K2002" t="s">
        <v>98</v>
      </c>
      <c r="L2002">
        <v>4051.61</v>
      </c>
      <c r="M2002" s="2" t="s">
        <v>105</v>
      </c>
      <c r="N2002" s="85" t="s">
        <v>6185</v>
      </c>
      <c r="O2002" t="s">
        <v>36</v>
      </c>
      <c r="P2002" t="s">
        <v>36</v>
      </c>
      <c r="Q2002" t="s">
        <v>36</v>
      </c>
      <c r="R2002">
        <v>688.77</v>
      </c>
      <c r="S2002" s="1">
        <v>45744.834133449083</v>
      </c>
      <c r="T2002" t="s">
        <v>42</v>
      </c>
      <c r="U2002" s="1">
        <v>45744.618055555547</v>
      </c>
      <c r="V2002" t="s">
        <v>43</v>
      </c>
      <c r="W2002" t="s">
        <v>36</v>
      </c>
      <c r="X2002">
        <v>0</v>
      </c>
      <c r="Y2002" s="3">
        <v>201301</v>
      </c>
      <c r="Z2002" t="s">
        <v>36</v>
      </c>
      <c r="AA2002" t="s">
        <v>36</v>
      </c>
      <c r="AB2002" t="s">
        <v>36</v>
      </c>
      <c r="AC2002" t="s">
        <v>49</v>
      </c>
      <c r="AD2002" t="s">
        <v>49</v>
      </c>
      <c r="AE2002" t="s">
        <v>45</v>
      </c>
      <c r="AF2002" s="44">
        <v>26121517</v>
      </c>
      <c r="AG2002" s="18" t="s">
        <v>6186</v>
      </c>
      <c r="AH2002" s="18"/>
      <c r="AI2002" s="2" t="s">
        <v>48</v>
      </c>
      <c r="AJ2002" s="2" t="e">
        <f>VLOOKUP(A2002,'Classification Test Result'!$A$2:$D$2428,4,FALSE)</f>
        <v>#N/A</v>
      </c>
      <c r="AL2002" s="2">
        <f>_xlfn.XLOOKUP($A2002,Results!$A$2:$A$2256,Results!G$2:G$2256,"")</f>
        <v>0</v>
      </c>
      <c r="AM2002" s="2">
        <f>_xlfn.XLOOKUP($A2002,Results!$A$2:$A$2256,Results!H$2:H$2256,"")</f>
        <v>0</v>
      </c>
      <c r="AN2002" s="2">
        <f>_xlfn.XLOOKUP($A2002,Results!$A$2:$A$2256,Results!I$2:I$2256,"")</f>
        <v>0</v>
      </c>
      <c r="AO2002" s="2">
        <f>_xlfn.XLOOKUP($A2002,Results!$A$2:$A$2256,Results!J$2:J$2256,"")</f>
        <v>0</v>
      </c>
      <c r="AP2002" s="2">
        <f>_xlfn.XLOOKUP($A2002,Results!$A$2:$A$2256,Results!K$2:K$2256,"")</f>
        <v>0</v>
      </c>
      <c r="AQ2002" s="2">
        <f>_xlfn.XLOOKUP($A2002,Results!$A$2:$A$2256,Results!L$2:L$2256,"")</f>
        <v>0</v>
      </c>
      <c r="AR2002" s="2">
        <f>_xlfn.XLOOKUP($A2002,Results!$A$2:$A$2256,Results!M$2:M$2256,"")</f>
        <v>0</v>
      </c>
      <c r="AS2002" s="2">
        <f>_xlfn.XLOOKUP($A2002,Results!$A$2:$A$2256,Results!N$2:N$2256,"")</f>
        <v>0</v>
      </c>
      <c r="AT2002" s="2">
        <f>_xlfn.XLOOKUP($A2002,Results!$A$2:$A$2256,Results!O$2:O$2256,"")</f>
        <v>0</v>
      </c>
      <c r="AU2002" s="2">
        <f>_xlfn.XLOOKUP($A2002,Results!$A$2:$A$2256,Results!P$2:P$2256,"")</f>
        <v>0</v>
      </c>
      <c r="AV2002" s="2">
        <f>_xlfn.XLOOKUP($A2002,Results!$A$2:$A$2256,Results!Q$2:Q$2256,"")</f>
        <v>0</v>
      </c>
      <c r="AW2002" s="2">
        <f>_xlfn.XLOOKUP($A2002,Results!$A$2:$A$2256,Results!R$2:R$2256,"")</f>
        <v>0</v>
      </c>
      <c r="AX2002" s="2">
        <f>_xlfn.XLOOKUP($A2002,Results!$A$2:$A$2256,Results!S$2:S$2256,"")</f>
        <v>0</v>
      </c>
      <c r="AY2002" s="2">
        <f>_xlfn.XLOOKUP($A2002,Results!$A$2:$A$2256,Results!T$2:T$2256,"")</f>
        <v>0</v>
      </c>
      <c r="AZ2002" s="2">
        <f>_xlfn.XLOOKUP($A2002,Results!$A$2:$A$2256,Results!U$2:U$2256,"")</f>
        <v>0</v>
      </c>
      <c r="BA2002" s="2" t="str">
        <f>_xlfn.XLOOKUP($A2002,Results!$A$2:$A$2256,Results!V$2:V$2256,"")</f>
        <v>SOUTHWIRE</v>
      </c>
      <c r="BB2002" s="2">
        <f>_xlfn.XLOOKUP($A2002,Results!$A$2:$A$2256,Results!W$2:W$2256,"")</f>
        <v>82</v>
      </c>
      <c r="BC2002" s="2">
        <f>_xlfn.XLOOKUP($A2002,Results!$A$2:$A$2256,Results!X$2:X$2256,"")</f>
        <v>26121614</v>
      </c>
      <c r="BD2002" s="2">
        <f>_xlfn.XLOOKUP($A2002,Results!$A$2:$A$2256,Results!Y$2:Y$2256,"")</f>
        <v>82</v>
      </c>
      <c r="BE2002" s="2" t="b">
        <f>_xlfn.XLOOKUP($A2002,Results!$A$2:$A$2256,Results!Z$2:Z$2256,"")</f>
        <v>1</v>
      </c>
    </row>
    <row r="2003" spans="1:57" ht="38.25" customHeight="1" x14ac:dyDescent="0.3">
      <c r="A2003">
        <v>907680</v>
      </c>
      <c r="B2003">
        <v>281947</v>
      </c>
      <c r="C2003" t="s">
        <v>36</v>
      </c>
      <c r="D2003">
        <v>9341430828</v>
      </c>
      <c r="E2003" s="2" t="str">
        <f>VLOOKUP(F2003,'RPA Vendor Data '!F$1:$G$2418,2)</f>
        <v>GRAYBAR ELECTRIC CO. INC.</v>
      </c>
      <c r="F2003" s="2">
        <v>11471</v>
      </c>
      <c r="G2003" s="2">
        <v>5</v>
      </c>
      <c r="H2003" t="s">
        <v>6187</v>
      </c>
      <c r="I2003">
        <v>170</v>
      </c>
      <c r="J2003" t="s">
        <v>98</v>
      </c>
      <c r="K2003" t="s">
        <v>98</v>
      </c>
      <c r="L2003">
        <v>4051.61</v>
      </c>
      <c r="M2003" s="2" t="s">
        <v>105</v>
      </c>
      <c r="N2003" s="85" t="s">
        <v>6188</v>
      </c>
      <c r="O2003" t="s">
        <v>36</v>
      </c>
      <c r="P2003" t="s">
        <v>36</v>
      </c>
      <c r="Q2003" t="s">
        <v>36</v>
      </c>
      <c r="R2003">
        <v>688.77</v>
      </c>
      <c r="S2003" s="1">
        <v>45744.834136493053</v>
      </c>
      <c r="T2003" t="s">
        <v>42</v>
      </c>
      <c r="U2003" s="1">
        <v>45744.618055555547</v>
      </c>
      <c r="V2003" t="s">
        <v>43</v>
      </c>
      <c r="W2003" t="s">
        <v>36</v>
      </c>
      <c r="X2003">
        <v>0</v>
      </c>
      <c r="Y2003" s="3">
        <v>201301</v>
      </c>
      <c r="Z2003" t="s">
        <v>36</v>
      </c>
      <c r="AA2003" t="s">
        <v>36</v>
      </c>
      <c r="AB2003" t="s">
        <v>36</v>
      </c>
      <c r="AC2003" t="s">
        <v>49</v>
      </c>
      <c r="AD2003" t="s">
        <v>49</v>
      </c>
      <c r="AE2003" t="s">
        <v>45</v>
      </c>
      <c r="AF2003" s="44">
        <v>26121517</v>
      </c>
      <c r="AG2003" s="18" t="s">
        <v>6189</v>
      </c>
      <c r="AH2003" s="18"/>
      <c r="AI2003" s="2" t="s">
        <v>48</v>
      </c>
      <c r="AJ2003" s="2" t="e">
        <f>VLOOKUP(A2003,'Classification Test Result'!$A$2:$D$2428,4,FALSE)</f>
        <v>#N/A</v>
      </c>
      <c r="AL2003" s="2">
        <f>_xlfn.XLOOKUP($A2003,Results!$A$2:$A$2256,Results!G$2:G$2256,"")</f>
        <v>0</v>
      </c>
      <c r="AM2003" s="2">
        <f>_xlfn.XLOOKUP($A2003,Results!$A$2:$A$2256,Results!H$2:H$2256,"")</f>
        <v>0</v>
      </c>
      <c r="AN2003" s="2">
        <f>_xlfn.XLOOKUP($A2003,Results!$A$2:$A$2256,Results!I$2:I$2256,"")</f>
        <v>0</v>
      </c>
      <c r="AO2003" s="2">
        <f>_xlfn.XLOOKUP($A2003,Results!$A$2:$A$2256,Results!J$2:J$2256,"")</f>
        <v>0</v>
      </c>
      <c r="AP2003" s="2">
        <f>_xlfn.XLOOKUP($A2003,Results!$A$2:$A$2256,Results!K$2:K$2256,"")</f>
        <v>0</v>
      </c>
      <c r="AQ2003" s="2">
        <f>_xlfn.XLOOKUP($A2003,Results!$A$2:$A$2256,Results!L$2:L$2256,"")</f>
        <v>0</v>
      </c>
      <c r="AR2003" s="2">
        <f>_xlfn.XLOOKUP($A2003,Results!$A$2:$A$2256,Results!M$2:M$2256,"")</f>
        <v>0</v>
      </c>
      <c r="AS2003" s="2">
        <f>_xlfn.XLOOKUP($A2003,Results!$A$2:$A$2256,Results!N$2:N$2256,"")</f>
        <v>0</v>
      </c>
      <c r="AT2003" s="2" t="str">
        <f>_xlfn.XLOOKUP($A2003,Results!$A$2:$A$2256,Results!O$2:O$2256,"")</f>
        <v>GREENLEE TEXTRON</v>
      </c>
      <c r="AU2003" s="2" t="str">
        <f>_xlfn.XLOOKUP($A2003,Results!$A$2:$A$2256,Results!P$2:P$2256,"")</f>
        <v>GRN</v>
      </c>
      <c r="AV2003" s="2" t="str">
        <f>_xlfn.XLOOKUP($A2003,Results!$A$2:$A$2256,Results!Q$2:Q$2256,"")</f>
        <v>SINGLE_MATCH</v>
      </c>
      <c r="AW2003" s="2">
        <f>_xlfn.XLOOKUP($A2003,Results!$A$2:$A$2256,Results!R$2:R$2256,"")</f>
        <v>0</v>
      </c>
      <c r="AX2003" s="2">
        <f>_xlfn.XLOOKUP($A2003,Results!$A$2:$A$2256,Results!S$2:S$2256,"")</f>
        <v>0</v>
      </c>
      <c r="AY2003" s="2">
        <f>_xlfn.XLOOKUP($A2003,Results!$A$2:$A$2256,Results!T$2:T$2256,"")</f>
        <v>60</v>
      </c>
      <c r="AZ2003" s="2">
        <f>_xlfn.XLOOKUP($A2003,Results!$A$2:$A$2256,Results!U$2:U$2256,"")</f>
        <v>0</v>
      </c>
      <c r="BA2003" s="2" t="str">
        <f>_xlfn.XLOOKUP($A2003,Results!$A$2:$A$2256,Results!V$2:V$2256,"")</f>
        <v>SOUTHWIRE</v>
      </c>
      <c r="BB2003" s="2">
        <f>_xlfn.XLOOKUP($A2003,Results!$A$2:$A$2256,Results!W$2:W$2256,"")</f>
        <v>81</v>
      </c>
      <c r="BC2003" s="2">
        <f>_xlfn.XLOOKUP($A2003,Results!$A$2:$A$2256,Results!X$2:X$2256,"")</f>
        <v>26121614</v>
      </c>
      <c r="BD2003" s="2">
        <f>_xlfn.XLOOKUP($A2003,Results!$A$2:$A$2256,Results!Y$2:Y$2256,"")</f>
        <v>81</v>
      </c>
      <c r="BE2003" s="2" t="b">
        <f>_xlfn.XLOOKUP($A2003,Results!$A$2:$A$2256,Results!Z$2:Z$2256,"")</f>
        <v>1</v>
      </c>
    </row>
    <row r="2004" spans="1:57" ht="38.25" customHeight="1" x14ac:dyDescent="0.3">
      <c r="A2004">
        <v>907681</v>
      </c>
      <c r="B2004">
        <v>281947</v>
      </c>
      <c r="C2004" t="s">
        <v>36</v>
      </c>
      <c r="D2004">
        <v>9341430828</v>
      </c>
      <c r="E2004" s="2" t="str">
        <f>VLOOKUP(F2004,'RPA Vendor Data '!F$1:$G$2418,2)</f>
        <v>GRAYBAR ELECTRIC CO. INC.</v>
      </c>
      <c r="F2004" s="2">
        <v>11471</v>
      </c>
      <c r="G2004" s="2">
        <v>3</v>
      </c>
      <c r="H2004" t="s">
        <v>6190</v>
      </c>
      <c r="I2004">
        <v>170</v>
      </c>
      <c r="J2004" t="s">
        <v>98</v>
      </c>
      <c r="K2004" t="s">
        <v>98</v>
      </c>
      <c r="L2004">
        <v>5860.36</v>
      </c>
      <c r="M2004" s="2" t="s">
        <v>105</v>
      </c>
      <c r="N2004" s="85" t="s">
        <v>1155</v>
      </c>
      <c r="O2004" t="s">
        <v>36</v>
      </c>
      <c r="P2004" s="2" t="s">
        <v>6191</v>
      </c>
      <c r="Q2004" t="s">
        <v>36</v>
      </c>
      <c r="R2004">
        <v>996.26</v>
      </c>
      <c r="S2004" s="1">
        <v>45744.834130289353</v>
      </c>
      <c r="T2004" t="s">
        <v>42</v>
      </c>
      <c r="U2004" s="1">
        <v>45744.618055555547</v>
      </c>
      <c r="V2004" t="s">
        <v>43</v>
      </c>
      <c r="W2004" t="s">
        <v>36</v>
      </c>
      <c r="X2004">
        <v>0</v>
      </c>
      <c r="Y2004" s="3">
        <v>201301</v>
      </c>
      <c r="Z2004" t="s">
        <v>36</v>
      </c>
      <c r="AA2004" t="s">
        <v>36</v>
      </c>
      <c r="AB2004" t="s">
        <v>36</v>
      </c>
      <c r="AC2004" t="s">
        <v>49</v>
      </c>
      <c r="AD2004" t="s">
        <v>49</v>
      </c>
      <c r="AE2004" t="s">
        <v>45</v>
      </c>
      <c r="AF2004" s="44">
        <v>26121517</v>
      </c>
      <c r="AG2004" s="18" t="s">
        <v>1157</v>
      </c>
      <c r="AH2004" s="18"/>
      <c r="AI2004" s="2" t="s">
        <v>48</v>
      </c>
      <c r="AJ2004" s="2" t="e">
        <f>VLOOKUP(A2004,'Classification Test Result'!$A$2:$D$2428,4,FALSE)</f>
        <v>#N/A</v>
      </c>
      <c r="AK2004" s="2" t="s">
        <v>1668</v>
      </c>
      <c r="AL2004" s="2">
        <f>_xlfn.XLOOKUP($A2004,Results!$A$2:$A$2256,Results!G$2:G$2256,"")</f>
        <v>0</v>
      </c>
      <c r="AM2004" s="2">
        <f>_xlfn.XLOOKUP($A2004,Results!$A$2:$A$2256,Results!H$2:H$2256,"")</f>
        <v>0</v>
      </c>
      <c r="AN2004" s="2">
        <f>_xlfn.XLOOKUP($A2004,Results!$A$2:$A$2256,Results!I$2:I$2256,"")</f>
        <v>0</v>
      </c>
      <c r="AO2004" s="2">
        <f>_xlfn.XLOOKUP($A2004,Results!$A$2:$A$2256,Results!J$2:J$2256,"")</f>
        <v>0</v>
      </c>
      <c r="AP2004" s="2">
        <f>_xlfn.XLOOKUP($A2004,Results!$A$2:$A$2256,Results!K$2:K$2256,"")</f>
        <v>0</v>
      </c>
      <c r="AQ2004" s="2">
        <f>_xlfn.XLOOKUP($A2004,Results!$A$2:$A$2256,Results!L$2:L$2256,"")</f>
        <v>0</v>
      </c>
      <c r="AR2004" s="2">
        <f>_xlfn.XLOOKUP($A2004,Results!$A$2:$A$2256,Results!M$2:M$2256,"")</f>
        <v>0</v>
      </c>
      <c r="AS2004" s="2">
        <f>_xlfn.XLOOKUP($A2004,Results!$A$2:$A$2256,Results!N$2:N$2256,"")</f>
        <v>0</v>
      </c>
      <c r="AT2004" s="2" t="str">
        <f>_xlfn.XLOOKUP($A2004,Results!$A$2:$A$2256,Results!O$2:O$2256,"")</f>
        <v>GENERIC WIRE</v>
      </c>
      <c r="AU2004" s="2" t="str">
        <f>_xlfn.XLOOKUP($A2004,Results!$A$2:$A$2256,Results!P$2:P$2256,"")</f>
        <v>REEL GENERIC VENDOR WIRE-WYRPA</v>
      </c>
      <c r="AV2004" s="2" t="str">
        <f>_xlfn.XLOOKUP($A2004,Results!$A$2:$A$2256,Results!Q$2:Q$2256,"")</f>
        <v>SINGLE_MATCH</v>
      </c>
      <c r="AW2004" s="2">
        <f>_xlfn.XLOOKUP($A2004,Results!$A$2:$A$2256,Results!R$2:R$2256,"")</f>
        <v>0</v>
      </c>
      <c r="AX2004" s="2">
        <f>_xlfn.XLOOKUP($A2004,Results!$A$2:$A$2256,Results!S$2:S$2256,"")</f>
        <v>0</v>
      </c>
      <c r="AY2004" s="2">
        <f>_xlfn.XLOOKUP($A2004,Results!$A$2:$A$2256,Results!T$2:T$2256,"")</f>
        <v>100</v>
      </c>
      <c r="AZ2004" s="2">
        <f>_xlfn.XLOOKUP($A2004,Results!$A$2:$A$2256,Results!U$2:U$2256,"")</f>
        <v>0</v>
      </c>
      <c r="BA2004" s="2" t="str">
        <f>_xlfn.XLOOKUP($A2004,Results!$A$2:$A$2256,Results!V$2:V$2256,"")</f>
        <v>PRIORITY WIRE &amp; CABLE</v>
      </c>
      <c r="BB2004" s="2">
        <f>_xlfn.XLOOKUP($A2004,Results!$A$2:$A$2256,Results!W$2:W$2256,"")</f>
        <v>76</v>
      </c>
      <c r="BC2004" s="2">
        <f>_xlfn.XLOOKUP($A2004,Results!$A$2:$A$2256,Results!X$2:X$2256,"")</f>
        <v>26121500</v>
      </c>
      <c r="BD2004" s="2">
        <f>_xlfn.XLOOKUP($A2004,Results!$A$2:$A$2256,Results!Y$2:Y$2256,"")</f>
        <v>76</v>
      </c>
      <c r="BE2004" s="2" t="b">
        <f>_xlfn.XLOOKUP($A2004,Results!$A$2:$A$2256,Results!Z$2:Z$2256,"")</f>
        <v>1</v>
      </c>
    </row>
    <row r="2005" spans="1:57" ht="38.25" customHeight="1" x14ac:dyDescent="0.3">
      <c r="A2005">
        <v>907682</v>
      </c>
      <c r="B2005">
        <v>281947</v>
      </c>
      <c r="C2005" t="s">
        <v>36</v>
      </c>
      <c r="D2005">
        <v>9341430828</v>
      </c>
      <c r="E2005" s="2" t="str">
        <f>VLOOKUP(F2005,'RPA Vendor Data '!F$1:$G$2418,2)</f>
        <v>GRAYBAR ELECTRIC CO. INC.</v>
      </c>
      <c r="F2005" s="2">
        <v>11471</v>
      </c>
      <c r="G2005" s="2">
        <v>2</v>
      </c>
      <c r="H2005" t="s">
        <v>6193</v>
      </c>
      <c r="I2005">
        <v>170</v>
      </c>
      <c r="J2005" t="s">
        <v>98</v>
      </c>
      <c r="K2005" t="s">
        <v>98</v>
      </c>
      <c r="L2005">
        <v>5860.36</v>
      </c>
      <c r="M2005" s="2" t="s">
        <v>105</v>
      </c>
      <c r="N2005" s="85" t="s">
        <v>1159</v>
      </c>
      <c r="O2005" t="s">
        <v>36</v>
      </c>
      <c r="P2005" t="s">
        <v>36</v>
      </c>
      <c r="Q2005" t="s">
        <v>36</v>
      </c>
      <c r="R2005">
        <v>996.26</v>
      </c>
      <c r="S2005" s="1">
        <v>45744.834126967588</v>
      </c>
      <c r="T2005" t="s">
        <v>42</v>
      </c>
      <c r="U2005" s="1">
        <v>45744.618055555547</v>
      </c>
      <c r="V2005" t="s">
        <v>43</v>
      </c>
      <c r="W2005" t="s">
        <v>36</v>
      </c>
      <c r="X2005">
        <v>0</v>
      </c>
      <c r="Y2005" s="3">
        <v>201301</v>
      </c>
      <c r="Z2005" t="s">
        <v>36</v>
      </c>
      <c r="AA2005" t="s">
        <v>36</v>
      </c>
      <c r="AB2005" t="s">
        <v>36</v>
      </c>
      <c r="AC2005" t="s">
        <v>49</v>
      </c>
      <c r="AD2005" t="s">
        <v>49</v>
      </c>
      <c r="AE2005" t="s">
        <v>45</v>
      </c>
      <c r="AF2005" s="44">
        <v>26121517</v>
      </c>
      <c r="AG2005" s="18" t="s">
        <v>1161</v>
      </c>
      <c r="AH2005" s="18"/>
      <c r="AI2005" s="2" t="s">
        <v>48</v>
      </c>
      <c r="AJ2005" s="2" t="e">
        <f>VLOOKUP(A2005,'Classification Test Result'!$A$2:$D$2428,4,FALSE)</f>
        <v>#N/A</v>
      </c>
      <c r="AL2005" s="2">
        <f>_xlfn.XLOOKUP($A2005,Results!$A$2:$A$2256,Results!G$2:G$2256,"")</f>
        <v>0</v>
      </c>
      <c r="AM2005" s="2">
        <f>_xlfn.XLOOKUP($A2005,Results!$A$2:$A$2256,Results!H$2:H$2256,"")</f>
        <v>0</v>
      </c>
      <c r="AN2005" s="2">
        <f>_xlfn.XLOOKUP($A2005,Results!$A$2:$A$2256,Results!I$2:I$2256,"")</f>
        <v>0</v>
      </c>
      <c r="AO2005" s="2">
        <f>_xlfn.XLOOKUP($A2005,Results!$A$2:$A$2256,Results!J$2:J$2256,"")</f>
        <v>0</v>
      </c>
      <c r="AP2005" s="2">
        <f>_xlfn.XLOOKUP($A2005,Results!$A$2:$A$2256,Results!K$2:K$2256,"")</f>
        <v>0</v>
      </c>
      <c r="AQ2005" s="2">
        <f>_xlfn.XLOOKUP($A2005,Results!$A$2:$A$2256,Results!L$2:L$2256,"")</f>
        <v>0</v>
      </c>
      <c r="AR2005" s="2">
        <f>_xlfn.XLOOKUP($A2005,Results!$A$2:$A$2256,Results!M$2:M$2256,"")</f>
        <v>0</v>
      </c>
      <c r="AS2005" s="2">
        <f>_xlfn.XLOOKUP($A2005,Results!$A$2:$A$2256,Results!N$2:N$2256,"")</f>
        <v>0</v>
      </c>
      <c r="AT2005" s="2">
        <f>_xlfn.XLOOKUP($A2005,Results!$A$2:$A$2256,Results!O$2:O$2256,"")</f>
        <v>0</v>
      </c>
      <c r="AU2005" s="2">
        <f>_xlfn.XLOOKUP($A2005,Results!$A$2:$A$2256,Results!P$2:P$2256,"")</f>
        <v>0</v>
      </c>
      <c r="AV2005" s="2">
        <f>_xlfn.XLOOKUP($A2005,Results!$A$2:$A$2256,Results!Q$2:Q$2256,"")</f>
        <v>0</v>
      </c>
      <c r="AW2005" s="2">
        <f>_xlfn.XLOOKUP($A2005,Results!$A$2:$A$2256,Results!R$2:R$2256,"")</f>
        <v>0</v>
      </c>
      <c r="AX2005" s="2">
        <f>_xlfn.XLOOKUP($A2005,Results!$A$2:$A$2256,Results!S$2:S$2256,"")</f>
        <v>0</v>
      </c>
      <c r="AY2005" s="2">
        <f>_xlfn.XLOOKUP($A2005,Results!$A$2:$A$2256,Results!T$2:T$2256,"")</f>
        <v>0</v>
      </c>
      <c r="AZ2005" s="2">
        <f>_xlfn.XLOOKUP($A2005,Results!$A$2:$A$2256,Results!U$2:U$2256,"")</f>
        <v>0</v>
      </c>
      <c r="BA2005" s="2">
        <f>_xlfn.XLOOKUP($A2005,Results!$A$2:$A$2256,Results!V$2:V$2256,"")</f>
        <v>0</v>
      </c>
      <c r="BB2005" s="2">
        <f>_xlfn.XLOOKUP($A2005,Results!$A$2:$A$2256,Results!W$2:W$2256,"")</f>
        <v>0</v>
      </c>
      <c r="BC2005" s="2">
        <f>_xlfn.XLOOKUP($A2005,Results!$A$2:$A$2256,Results!X$2:X$2256,"")</f>
        <v>26120000</v>
      </c>
      <c r="BD2005" s="2">
        <f>_xlfn.XLOOKUP($A2005,Results!$A$2:$A$2256,Results!Y$2:Y$2256,"")</f>
        <v>80</v>
      </c>
      <c r="BE2005" s="2">
        <f>_xlfn.XLOOKUP($A2005,Results!$A$2:$A$2256,Results!Z$2:Z$2256,"")</f>
        <v>0</v>
      </c>
    </row>
    <row r="2006" spans="1:57" ht="38.25" customHeight="1" x14ac:dyDescent="0.3">
      <c r="A2006">
        <v>907683</v>
      </c>
      <c r="B2006">
        <v>281947</v>
      </c>
      <c r="C2006" t="s">
        <v>36</v>
      </c>
      <c r="D2006">
        <v>9341430828</v>
      </c>
      <c r="E2006" s="2" t="str">
        <f>VLOOKUP(F2006,'RPA Vendor Data '!F$1:$G$2418,2)</f>
        <v>GRAYBAR ELECTRIC CO. INC.</v>
      </c>
      <c r="F2006" s="2">
        <v>11471</v>
      </c>
      <c r="G2006" s="2">
        <v>1</v>
      </c>
      <c r="H2006" t="s">
        <v>6194</v>
      </c>
      <c r="I2006">
        <v>170</v>
      </c>
      <c r="J2006" t="s">
        <v>98</v>
      </c>
      <c r="K2006" t="s">
        <v>98</v>
      </c>
      <c r="L2006">
        <v>5860.36</v>
      </c>
      <c r="M2006" s="2" t="s">
        <v>105</v>
      </c>
      <c r="N2006" s="85" t="s">
        <v>1167</v>
      </c>
      <c r="O2006" t="s">
        <v>36</v>
      </c>
      <c r="P2006" t="s">
        <v>36</v>
      </c>
      <c r="Q2006" t="s">
        <v>36</v>
      </c>
      <c r="R2006">
        <v>996.26</v>
      </c>
      <c r="S2006" s="1">
        <v>45744.834123923611</v>
      </c>
      <c r="T2006" t="s">
        <v>42</v>
      </c>
      <c r="U2006" s="1">
        <v>45744.618055555547</v>
      </c>
      <c r="V2006" t="s">
        <v>43</v>
      </c>
      <c r="W2006" t="s">
        <v>36</v>
      </c>
      <c r="X2006">
        <v>0</v>
      </c>
      <c r="Y2006" s="3">
        <v>201301</v>
      </c>
      <c r="Z2006" t="s">
        <v>36</v>
      </c>
      <c r="AA2006" t="s">
        <v>36</v>
      </c>
      <c r="AB2006" t="s">
        <v>36</v>
      </c>
      <c r="AC2006" t="s">
        <v>49</v>
      </c>
      <c r="AD2006" t="s">
        <v>49</v>
      </c>
      <c r="AE2006" t="s">
        <v>45</v>
      </c>
      <c r="AF2006" s="44">
        <v>26121517</v>
      </c>
      <c r="AG2006" s="18" t="s">
        <v>1169</v>
      </c>
      <c r="AH2006" s="18"/>
      <c r="AI2006" s="2" t="s">
        <v>48</v>
      </c>
      <c r="AJ2006" s="2" t="e">
        <f>VLOOKUP(A2006,'Classification Test Result'!$A$2:$D$2428,4,FALSE)</f>
        <v>#N/A</v>
      </c>
      <c r="AL2006" s="2">
        <f>_xlfn.XLOOKUP($A2006,Results!$A$2:$A$2256,Results!G$2:G$2256,"")</f>
        <v>0</v>
      </c>
      <c r="AM2006" s="2">
        <f>_xlfn.XLOOKUP($A2006,Results!$A$2:$A$2256,Results!H$2:H$2256,"")</f>
        <v>0</v>
      </c>
      <c r="AN2006" s="2">
        <f>_xlfn.XLOOKUP($A2006,Results!$A$2:$A$2256,Results!I$2:I$2256,"")</f>
        <v>0</v>
      </c>
      <c r="AO2006" s="2">
        <f>_xlfn.XLOOKUP($A2006,Results!$A$2:$A$2256,Results!J$2:J$2256,"")</f>
        <v>0</v>
      </c>
      <c r="AP2006" s="2">
        <f>_xlfn.XLOOKUP($A2006,Results!$A$2:$A$2256,Results!K$2:K$2256,"")</f>
        <v>0</v>
      </c>
      <c r="AQ2006" s="2">
        <f>_xlfn.XLOOKUP($A2006,Results!$A$2:$A$2256,Results!L$2:L$2256,"")</f>
        <v>0</v>
      </c>
      <c r="AR2006" s="2">
        <f>_xlfn.XLOOKUP($A2006,Results!$A$2:$A$2256,Results!M$2:M$2256,"")</f>
        <v>0</v>
      </c>
      <c r="AS2006" s="2">
        <f>_xlfn.XLOOKUP($A2006,Results!$A$2:$A$2256,Results!N$2:N$2256,"")</f>
        <v>0</v>
      </c>
      <c r="AT2006" s="2">
        <f>_xlfn.XLOOKUP($A2006,Results!$A$2:$A$2256,Results!O$2:O$2256,"")</f>
        <v>0</v>
      </c>
      <c r="AU2006" s="2">
        <f>_xlfn.XLOOKUP($A2006,Results!$A$2:$A$2256,Results!P$2:P$2256,"")</f>
        <v>0</v>
      </c>
      <c r="AV2006" s="2">
        <f>_xlfn.XLOOKUP($A2006,Results!$A$2:$A$2256,Results!Q$2:Q$2256,"")</f>
        <v>0</v>
      </c>
      <c r="AW2006" s="2">
        <f>_xlfn.XLOOKUP($A2006,Results!$A$2:$A$2256,Results!R$2:R$2256,"")</f>
        <v>0</v>
      </c>
      <c r="AX2006" s="2">
        <f>_xlfn.XLOOKUP($A2006,Results!$A$2:$A$2256,Results!S$2:S$2256,"")</f>
        <v>0</v>
      </c>
      <c r="AY2006" s="2">
        <f>_xlfn.XLOOKUP($A2006,Results!$A$2:$A$2256,Results!T$2:T$2256,"")</f>
        <v>0</v>
      </c>
      <c r="AZ2006" s="2">
        <f>_xlfn.XLOOKUP($A2006,Results!$A$2:$A$2256,Results!U$2:U$2256,"")</f>
        <v>0</v>
      </c>
      <c r="BA2006" s="2" t="str">
        <f>_xlfn.XLOOKUP($A2006,Results!$A$2:$A$2256,Results!V$2:V$2256,"")</f>
        <v>SOUTHWIRE</v>
      </c>
      <c r="BB2006" s="2">
        <f>_xlfn.XLOOKUP($A2006,Results!$A$2:$A$2256,Results!W$2:W$2256,"")</f>
        <v>64</v>
      </c>
      <c r="BC2006" s="2">
        <f>_xlfn.XLOOKUP($A2006,Results!$A$2:$A$2256,Results!X$2:X$2256,"")</f>
        <v>26120000</v>
      </c>
      <c r="BD2006" s="2">
        <f>_xlfn.XLOOKUP($A2006,Results!$A$2:$A$2256,Results!Y$2:Y$2256,"")</f>
        <v>80</v>
      </c>
      <c r="BE2006" s="2" t="b">
        <f>_xlfn.XLOOKUP($A2006,Results!$A$2:$A$2256,Results!Z$2:Z$2256,"")</f>
        <v>1</v>
      </c>
    </row>
    <row r="2007" spans="1:57" ht="38.25" customHeight="1" x14ac:dyDescent="0.3">
      <c r="A2007">
        <v>907684</v>
      </c>
      <c r="B2007">
        <v>281800</v>
      </c>
      <c r="C2007" t="s">
        <v>36</v>
      </c>
      <c r="D2007">
        <v>9341410266</v>
      </c>
      <c r="E2007" s="2" t="str">
        <f>VLOOKUP(F2007,'RPA Vendor Data '!F$1:$G$2418,2)</f>
        <v>GRAYBAR ELECTRIC CO. INC.</v>
      </c>
      <c r="F2007" s="2">
        <v>11471</v>
      </c>
      <c r="G2007" s="2">
        <v>4</v>
      </c>
      <c r="H2007" t="s">
        <v>6195</v>
      </c>
      <c r="I2007">
        <v>180</v>
      </c>
      <c r="J2007" t="s">
        <v>98</v>
      </c>
      <c r="K2007" t="s">
        <v>98</v>
      </c>
      <c r="L2007">
        <v>2128.6799999999998</v>
      </c>
      <c r="M2007" s="2" t="s">
        <v>105</v>
      </c>
      <c r="N2007" s="85" t="s">
        <v>3208</v>
      </c>
      <c r="O2007" t="s">
        <v>36</v>
      </c>
      <c r="P2007" t="s">
        <v>6196</v>
      </c>
      <c r="Q2007" t="s">
        <v>36</v>
      </c>
      <c r="R2007">
        <v>383.16</v>
      </c>
      <c r="S2007" s="1">
        <v>45744.583732638886</v>
      </c>
      <c r="T2007" t="s">
        <v>42</v>
      </c>
      <c r="U2007" s="1">
        <v>45744.354166666657</v>
      </c>
      <c r="V2007" t="s">
        <v>43</v>
      </c>
      <c r="W2007" t="s">
        <v>36</v>
      </c>
      <c r="X2007">
        <v>0</v>
      </c>
      <c r="Y2007">
        <v>201</v>
      </c>
      <c r="Z2007" t="s">
        <v>36</v>
      </c>
      <c r="AA2007" t="s">
        <v>36</v>
      </c>
      <c r="AB2007" t="s">
        <v>36</v>
      </c>
      <c r="AC2007" t="s">
        <v>105</v>
      </c>
      <c r="AD2007" t="s">
        <v>105</v>
      </c>
      <c r="AE2007" t="s">
        <v>45</v>
      </c>
      <c r="AF2007" s="44">
        <v>26121517</v>
      </c>
      <c r="AG2007" s="18" t="s">
        <v>6197</v>
      </c>
      <c r="AH2007" s="18"/>
      <c r="AI2007" s="2" t="s">
        <v>48</v>
      </c>
      <c r="AJ2007" s="2" t="e">
        <f>VLOOKUP(A2007,'Classification Test Result'!$A$2:$D$2428,4,FALSE)</f>
        <v>#N/A</v>
      </c>
      <c r="AL2007" s="2">
        <f>_xlfn.XLOOKUP($A2007,Results!$A$2:$A$2256,Results!G$2:G$2256,"")</f>
        <v>0</v>
      </c>
      <c r="AM2007" s="2">
        <f>_xlfn.XLOOKUP($A2007,Results!$A$2:$A$2256,Results!H$2:H$2256,"")</f>
        <v>0</v>
      </c>
      <c r="AN2007" s="2">
        <f>_xlfn.XLOOKUP($A2007,Results!$A$2:$A$2256,Results!I$2:I$2256,"")</f>
        <v>0</v>
      </c>
      <c r="AO2007" s="2">
        <f>_xlfn.XLOOKUP($A2007,Results!$A$2:$A$2256,Results!J$2:J$2256,"")</f>
        <v>0</v>
      </c>
      <c r="AP2007" s="2">
        <f>_xlfn.XLOOKUP($A2007,Results!$A$2:$A$2256,Results!K$2:K$2256,"")</f>
        <v>0</v>
      </c>
      <c r="AQ2007" s="2">
        <f>_xlfn.XLOOKUP($A2007,Results!$A$2:$A$2256,Results!L$2:L$2256,"")</f>
        <v>0</v>
      </c>
      <c r="AR2007" s="2">
        <f>_xlfn.XLOOKUP($A2007,Results!$A$2:$A$2256,Results!M$2:M$2256,"")</f>
        <v>0</v>
      </c>
      <c r="AS2007" s="2">
        <f>_xlfn.XLOOKUP($A2007,Results!$A$2:$A$2256,Results!N$2:N$2256,"")</f>
        <v>0</v>
      </c>
      <c r="AT2007" s="2" t="str">
        <f>_xlfn.XLOOKUP($A2007,Results!$A$2:$A$2256,Results!O$2:O$2256,"")</f>
        <v>GENERIC WIRE</v>
      </c>
      <c r="AU2007" s="2" t="str">
        <f>_xlfn.XLOOKUP($A2007,Results!$A$2:$A$2256,Results!P$2:P$2256,"")</f>
        <v>REEL GENERIC VENDOR WIRE-WYRPA</v>
      </c>
      <c r="AV2007" s="2" t="str">
        <f>_xlfn.XLOOKUP($A2007,Results!$A$2:$A$2256,Results!Q$2:Q$2256,"")</f>
        <v>SINGLE_MATCH</v>
      </c>
      <c r="AW2007" s="2">
        <f>_xlfn.XLOOKUP($A2007,Results!$A$2:$A$2256,Results!R$2:R$2256,"")</f>
        <v>0</v>
      </c>
      <c r="AX2007" s="2">
        <f>_xlfn.XLOOKUP($A2007,Results!$A$2:$A$2256,Results!S$2:S$2256,"")</f>
        <v>0</v>
      </c>
      <c r="AY2007" s="2">
        <f>_xlfn.XLOOKUP($A2007,Results!$A$2:$A$2256,Results!T$2:T$2256,"")</f>
        <v>100</v>
      </c>
      <c r="AZ2007" s="2">
        <f>_xlfn.XLOOKUP($A2007,Results!$A$2:$A$2256,Results!U$2:U$2256,"")</f>
        <v>0</v>
      </c>
      <c r="BA2007" s="2">
        <f>_xlfn.XLOOKUP($A2007,Results!$A$2:$A$2256,Results!V$2:V$2256,"")</f>
        <v>0</v>
      </c>
      <c r="BB2007" s="2">
        <f>_xlfn.XLOOKUP($A2007,Results!$A$2:$A$2256,Results!W$2:W$2256,"")</f>
        <v>0</v>
      </c>
      <c r="BC2007" s="2">
        <f>_xlfn.XLOOKUP($A2007,Results!$A$2:$A$2256,Results!X$2:X$2256,"")</f>
        <v>26120000</v>
      </c>
      <c r="BD2007" s="2">
        <f>_xlfn.XLOOKUP($A2007,Results!$A$2:$A$2256,Results!Y$2:Y$2256,"")</f>
        <v>77</v>
      </c>
      <c r="BE2007" s="2">
        <f>_xlfn.XLOOKUP($A2007,Results!$A$2:$A$2256,Results!Z$2:Z$2256,"")</f>
        <v>0</v>
      </c>
    </row>
    <row r="2008" spans="1:57" ht="38.25" customHeight="1" x14ac:dyDescent="0.3">
      <c r="A2008">
        <v>907685</v>
      </c>
      <c r="B2008">
        <v>281800</v>
      </c>
      <c r="C2008" t="s">
        <v>36</v>
      </c>
      <c r="D2008">
        <v>9341410266</v>
      </c>
      <c r="E2008" s="2" t="str">
        <f>VLOOKUP(F2008,'RPA Vendor Data '!F$1:$G$2418,2)</f>
        <v>GRAYBAR ELECTRIC CO. INC.</v>
      </c>
      <c r="F2008" s="2">
        <v>11471</v>
      </c>
      <c r="G2008" s="2">
        <v>3</v>
      </c>
      <c r="H2008" t="s">
        <v>6198</v>
      </c>
      <c r="I2008">
        <v>180</v>
      </c>
      <c r="J2008" t="s">
        <v>98</v>
      </c>
      <c r="K2008" t="s">
        <v>98</v>
      </c>
      <c r="L2008">
        <v>2128.6799999999998</v>
      </c>
      <c r="M2008" s="2" t="s">
        <v>105</v>
      </c>
      <c r="N2008" s="85" t="s">
        <v>3210</v>
      </c>
      <c r="O2008" t="s">
        <v>36</v>
      </c>
      <c r="P2008" t="s">
        <v>6199</v>
      </c>
      <c r="Q2008" t="s">
        <v>36</v>
      </c>
      <c r="R2008">
        <v>383.16</v>
      </c>
      <c r="S2008" s="1">
        <v>45744.58371875</v>
      </c>
      <c r="T2008" t="s">
        <v>42</v>
      </c>
      <c r="U2008" s="1">
        <v>45744.354166666657</v>
      </c>
      <c r="V2008" t="s">
        <v>43</v>
      </c>
      <c r="W2008" t="s">
        <v>36</v>
      </c>
      <c r="X2008">
        <v>0</v>
      </c>
      <c r="Y2008">
        <v>201</v>
      </c>
      <c r="Z2008" t="s">
        <v>36</v>
      </c>
      <c r="AA2008" t="s">
        <v>36</v>
      </c>
      <c r="AB2008" t="s">
        <v>36</v>
      </c>
      <c r="AC2008" t="s">
        <v>105</v>
      </c>
      <c r="AD2008" t="s">
        <v>105</v>
      </c>
      <c r="AE2008" t="s">
        <v>45</v>
      </c>
      <c r="AF2008" s="44">
        <v>26121517</v>
      </c>
      <c r="AG2008" s="18" t="s">
        <v>6200</v>
      </c>
      <c r="AH2008" s="18"/>
      <c r="AI2008" s="2" t="s">
        <v>48</v>
      </c>
      <c r="AJ2008" s="2" t="e">
        <f>VLOOKUP(A2008,'Classification Test Result'!$A$2:$D$2428,4,FALSE)</f>
        <v>#N/A</v>
      </c>
      <c r="AL2008" s="2">
        <f>_xlfn.XLOOKUP($A2008,Results!$A$2:$A$2256,Results!G$2:G$2256,"")</f>
        <v>0</v>
      </c>
      <c r="AM2008" s="2">
        <f>_xlfn.XLOOKUP($A2008,Results!$A$2:$A$2256,Results!H$2:H$2256,"")</f>
        <v>0</v>
      </c>
      <c r="AN2008" s="2">
        <f>_xlfn.XLOOKUP($A2008,Results!$A$2:$A$2256,Results!I$2:I$2256,"")</f>
        <v>0</v>
      </c>
      <c r="AO2008" s="2">
        <f>_xlfn.XLOOKUP($A2008,Results!$A$2:$A$2256,Results!J$2:J$2256,"")</f>
        <v>0</v>
      </c>
      <c r="AP2008" s="2">
        <f>_xlfn.XLOOKUP($A2008,Results!$A$2:$A$2256,Results!K$2:K$2256,"")</f>
        <v>0</v>
      </c>
      <c r="AQ2008" s="2">
        <f>_xlfn.XLOOKUP($A2008,Results!$A$2:$A$2256,Results!L$2:L$2256,"")</f>
        <v>0</v>
      </c>
      <c r="AR2008" s="2">
        <f>_xlfn.XLOOKUP($A2008,Results!$A$2:$A$2256,Results!M$2:M$2256,"")</f>
        <v>0</v>
      </c>
      <c r="AS2008" s="2">
        <f>_xlfn.XLOOKUP($A2008,Results!$A$2:$A$2256,Results!N$2:N$2256,"")</f>
        <v>0</v>
      </c>
      <c r="AT2008" s="2" t="str">
        <f>_xlfn.XLOOKUP($A2008,Results!$A$2:$A$2256,Results!O$2:O$2256,"")</f>
        <v>GENERIC WIRE</v>
      </c>
      <c r="AU2008" s="2" t="str">
        <f>_xlfn.XLOOKUP($A2008,Results!$A$2:$A$2256,Results!P$2:P$2256,"")</f>
        <v>REEL GENERIC VENDOR WIRE-WYRPA</v>
      </c>
      <c r="AV2008" s="2" t="str">
        <f>_xlfn.XLOOKUP($A2008,Results!$A$2:$A$2256,Results!Q$2:Q$2256,"")</f>
        <v>SINGLE_MATCH</v>
      </c>
      <c r="AW2008" s="2">
        <f>_xlfn.XLOOKUP($A2008,Results!$A$2:$A$2256,Results!R$2:R$2256,"")</f>
        <v>0</v>
      </c>
      <c r="AX2008" s="2">
        <f>_xlfn.XLOOKUP($A2008,Results!$A$2:$A$2256,Results!S$2:S$2256,"")</f>
        <v>0</v>
      </c>
      <c r="AY2008" s="2">
        <f>_xlfn.XLOOKUP($A2008,Results!$A$2:$A$2256,Results!T$2:T$2256,"")</f>
        <v>100</v>
      </c>
      <c r="AZ2008" s="2">
        <f>_xlfn.XLOOKUP($A2008,Results!$A$2:$A$2256,Results!U$2:U$2256,"")</f>
        <v>0</v>
      </c>
      <c r="BA2008" s="2" t="str">
        <f>_xlfn.XLOOKUP($A2008,Results!$A$2:$A$2256,Results!V$2:V$2256,"")</f>
        <v>SOUTHWIRE</v>
      </c>
      <c r="BB2008" s="2">
        <f>_xlfn.XLOOKUP($A2008,Results!$A$2:$A$2256,Results!W$2:W$2256,"")</f>
        <v>61</v>
      </c>
      <c r="BC2008" s="2">
        <f>_xlfn.XLOOKUP($A2008,Results!$A$2:$A$2256,Results!X$2:X$2256,"")</f>
        <v>26120000</v>
      </c>
      <c r="BD2008" s="2">
        <f>_xlfn.XLOOKUP($A2008,Results!$A$2:$A$2256,Results!Y$2:Y$2256,"")</f>
        <v>78</v>
      </c>
      <c r="BE2008" s="2" t="b">
        <f>_xlfn.XLOOKUP($A2008,Results!$A$2:$A$2256,Results!Z$2:Z$2256,"")</f>
        <v>1</v>
      </c>
    </row>
    <row r="2009" spans="1:57" ht="38.25" customHeight="1" x14ac:dyDescent="0.3">
      <c r="A2009">
        <v>907686</v>
      </c>
      <c r="B2009">
        <v>281800</v>
      </c>
      <c r="C2009" t="s">
        <v>36</v>
      </c>
      <c r="D2009">
        <v>9341410266</v>
      </c>
      <c r="E2009" s="2" t="str">
        <f>VLOOKUP(F2009,'RPA Vendor Data '!F$1:$G$2418,2)</f>
        <v>GRAYBAR ELECTRIC CO. INC.</v>
      </c>
      <c r="F2009" s="2">
        <v>11471</v>
      </c>
      <c r="G2009" s="2">
        <v>2</v>
      </c>
      <c r="H2009" t="s">
        <v>6201</v>
      </c>
      <c r="I2009">
        <v>180</v>
      </c>
      <c r="J2009" t="s">
        <v>98</v>
      </c>
      <c r="K2009" t="s">
        <v>98</v>
      </c>
      <c r="L2009">
        <v>2128.6799999999998</v>
      </c>
      <c r="M2009" s="2" t="s">
        <v>105</v>
      </c>
      <c r="N2009" s="85" t="s">
        <v>3214</v>
      </c>
      <c r="O2009" t="s">
        <v>36</v>
      </c>
      <c r="P2009" t="s">
        <v>6202</v>
      </c>
      <c r="Q2009" t="s">
        <v>36</v>
      </c>
      <c r="R2009">
        <v>383.16</v>
      </c>
      <c r="S2009" s="1">
        <v>45744.583725729157</v>
      </c>
      <c r="T2009" t="s">
        <v>42</v>
      </c>
      <c r="U2009" s="1">
        <v>45744.354166666657</v>
      </c>
      <c r="V2009" t="s">
        <v>43</v>
      </c>
      <c r="W2009" t="s">
        <v>36</v>
      </c>
      <c r="X2009">
        <v>0</v>
      </c>
      <c r="Y2009">
        <v>201</v>
      </c>
      <c r="Z2009" t="s">
        <v>36</v>
      </c>
      <c r="AA2009" t="s">
        <v>36</v>
      </c>
      <c r="AB2009" t="s">
        <v>36</v>
      </c>
      <c r="AC2009" t="s">
        <v>105</v>
      </c>
      <c r="AD2009" t="s">
        <v>105</v>
      </c>
      <c r="AE2009" t="s">
        <v>45</v>
      </c>
      <c r="AF2009" s="44">
        <v>26121517</v>
      </c>
      <c r="AG2009" s="18" t="s">
        <v>6203</v>
      </c>
      <c r="AH2009" s="18"/>
      <c r="AI2009" s="2" t="s">
        <v>48</v>
      </c>
      <c r="AJ2009" s="2" t="e">
        <f>VLOOKUP(A2009,'Classification Test Result'!$A$2:$D$2428,4,FALSE)</f>
        <v>#N/A</v>
      </c>
      <c r="AL2009" s="2">
        <f>_xlfn.XLOOKUP($A2009,Results!$A$2:$A$2256,Results!G$2:G$2256,"")</f>
        <v>0</v>
      </c>
      <c r="AM2009" s="2">
        <f>_xlfn.XLOOKUP($A2009,Results!$A$2:$A$2256,Results!H$2:H$2256,"")</f>
        <v>0</v>
      </c>
      <c r="AN2009" s="2">
        <f>_xlfn.XLOOKUP($A2009,Results!$A$2:$A$2256,Results!I$2:I$2256,"")</f>
        <v>0</v>
      </c>
      <c r="AO2009" s="2">
        <f>_xlfn.XLOOKUP($A2009,Results!$A$2:$A$2256,Results!J$2:J$2256,"")</f>
        <v>0</v>
      </c>
      <c r="AP2009" s="2">
        <f>_xlfn.XLOOKUP($A2009,Results!$A$2:$A$2256,Results!K$2:K$2256,"")</f>
        <v>0</v>
      </c>
      <c r="AQ2009" s="2">
        <f>_xlfn.XLOOKUP($A2009,Results!$A$2:$A$2256,Results!L$2:L$2256,"")</f>
        <v>0</v>
      </c>
      <c r="AR2009" s="2">
        <f>_xlfn.XLOOKUP($A2009,Results!$A$2:$A$2256,Results!M$2:M$2256,"")</f>
        <v>0</v>
      </c>
      <c r="AS2009" s="2">
        <f>_xlfn.XLOOKUP($A2009,Results!$A$2:$A$2256,Results!N$2:N$2256,"")</f>
        <v>0</v>
      </c>
      <c r="AT2009" s="2" t="str">
        <f>_xlfn.XLOOKUP($A2009,Results!$A$2:$A$2256,Results!O$2:O$2256,"")</f>
        <v>GENERIC WIRE</v>
      </c>
      <c r="AU2009" s="2" t="str">
        <f>_xlfn.XLOOKUP($A2009,Results!$A$2:$A$2256,Results!P$2:P$2256,"")</f>
        <v>REEL GENERIC VENDOR WIRE-WYRPA</v>
      </c>
      <c r="AV2009" s="2" t="str">
        <f>_xlfn.XLOOKUP($A2009,Results!$A$2:$A$2256,Results!Q$2:Q$2256,"")</f>
        <v>SINGLE_MATCH</v>
      </c>
      <c r="AW2009" s="2">
        <f>_xlfn.XLOOKUP($A2009,Results!$A$2:$A$2256,Results!R$2:R$2256,"")</f>
        <v>0</v>
      </c>
      <c r="AX2009" s="2">
        <f>_xlfn.XLOOKUP($A2009,Results!$A$2:$A$2256,Results!S$2:S$2256,"")</f>
        <v>0</v>
      </c>
      <c r="AY2009" s="2">
        <f>_xlfn.XLOOKUP($A2009,Results!$A$2:$A$2256,Results!T$2:T$2256,"")</f>
        <v>100</v>
      </c>
      <c r="AZ2009" s="2">
        <f>_xlfn.XLOOKUP($A2009,Results!$A$2:$A$2256,Results!U$2:U$2256,"")</f>
        <v>0</v>
      </c>
      <c r="BA2009" s="2" t="str">
        <f>_xlfn.XLOOKUP($A2009,Results!$A$2:$A$2256,Results!V$2:V$2256,"")</f>
        <v>SOUTHWIRE</v>
      </c>
      <c r="BB2009" s="2">
        <f>_xlfn.XLOOKUP($A2009,Results!$A$2:$A$2256,Results!W$2:W$2256,"")</f>
        <v>78</v>
      </c>
      <c r="BC2009" s="2">
        <f>_xlfn.XLOOKUP($A2009,Results!$A$2:$A$2256,Results!X$2:X$2256,"")</f>
        <v>26121614</v>
      </c>
      <c r="BD2009" s="2">
        <f>_xlfn.XLOOKUP($A2009,Results!$A$2:$A$2256,Results!Y$2:Y$2256,"")</f>
        <v>78</v>
      </c>
      <c r="BE2009" s="2" t="b">
        <f>_xlfn.XLOOKUP($A2009,Results!$A$2:$A$2256,Results!Z$2:Z$2256,"")</f>
        <v>1</v>
      </c>
    </row>
    <row r="2010" spans="1:57" ht="38.25" customHeight="1" x14ac:dyDescent="0.3">
      <c r="A2010">
        <v>907687</v>
      </c>
      <c r="B2010">
        <v>281926</v>
      </c>
      <c r="C2010" t="s">
        <v>36</v>
      </c>
      <c r="D2010">
        <v>1039853</v>
      </c>
      <c r="E2010" s="2" t="str">
        <f>VLOOKUP(F2010,'RPA Vendor Data '!F$1:$G$2418,2)</f>
        <v>RDL</v>
      </c>
      <c r="F2010" s="2">
        <v>12843</v>
      </c>
      <c r="G2010" s="2">
        <v>1</v>
      </c>
      <c r="H2010" t="s">
        <v>6204</v>
      </c>
      <c r="I2010">
        <v>2</v>
      </c>
      <c r="J2010" t="s">
        <v>65</v>
      </c>
      <c r="K2010" t="s">
        <v>39</v>
      </c>
      <c r="L2010">
        <v>87.04</v>
      </c>
      <c r="M2010" s="2" t="s">
        <v>6205</v>
      </c>
      <c r="N2010" s="85" t="s">
        <v>6206</v>
      </c>
      <c r="O2010" t="s">
        <v>6207</v>
      </c>
      <c r="P2010" t="s">
        <v>36</v>
      </c>
      <c r="Q2010" t="s">
        <v>36</v>
      </c>
      <c r="R2010">
        <v>174.08</v>
      </c>
      <c r="S2010" s="1">
        <v>45744.81302858796</v>
      </c>
      <c r="T2010" t="s">
        <v>42</v>
      </c>
      <c r="U2010" s="1">
        <v>45744.588888888888</v>
      </c>
      <c r="V2010" t="s">
        <v>43</v>
      </c>
      <c r="W2010" t="s">
        <v>36</v>
      </c>
      <c r="X2010">
        <v>0</v>
      </c>
      <c r="Y2010">
        <v>999</v>
      </c>
      <c r="Z2010" t="s">
        <v>36</v>
      </c>
      <c r="AA2010" t="s">
        <v>36</v>
      </c>
      <c r="AB2010" t="s">
        <v>36</v>
      </c>
      <c r="AC2010" t="s">
        <v>49</v>
      </c>
      <c r="AD2010" t="s">
        <v>49</v>
      </c>
      <c r="AE2010" t="s">
        <v>45</v>
      </c>
      <c r="AF2010" s="44" t="s">
        <v>46</v>
      </c>
      <c r="AG2010" s="18" t="s">
        <v>6208</v>
      </c>
      <c r="AI2010" s="2" t="s">
        <v>48</v>
      </c>
      <c r="AJ2010" s="2" t="e">
        <f>VLOOKUP(A2010,'Classification Test Result'!$A$2:$D$2428,4,FALSE)</f>
        <v>#N/A</v>
      </c>
      <c r="AK2010" s="2" t="s">
        <v>6209</v>
      </c>
      <c r="AL2010" s="2">
        <f>_xlfn.XLOOKUP($A2010,Results!$A$2:$A$2256,Results!G$2:G$2256,"")</f>
        <v>0</v>
      </c>
      <c r="AM2010" s="2">
        <f>_xlfn.XLOOKUP($A2010,Results!$A$2:$A$2256,Results!H$2:H$2256,"")</f>
        <v>0</v>
      </c>
      <c r="AN2010" s="2">
        <f>_xlfn.XLOOKUP($A2010,Results!$A$2:$A$2256,Results!I$2:I$2256,"")</f>
        <v>0</v>
      </c>
      <c r="AO2010" s="2">
        <f>_xlfn.XLOOKUP($A2010,Results!$A$2:$A$2256,Results!J$2:J$2256,"")</f>
        <v>0</v>
      </c>
      <c r="AP2010" s="2">
        <f>_xlfn.XLOOKUP($A2010,Results!$A$2:$A$2256,Results!K$2:K$2256,"")</f>
        <v>0</v>
      </c>
      <c r="AQ2010" s="2">
        <f>_xlfn.XLOOKUP($A2010,Results!$A$2:$A$2256,Results!L$2:L$2256,"")</f>
        <v>0</v>
      </c>
      <c r="AR2010" s="2">
        <f>_xlfn.XLOOKUP($A2010,Results!$A$2:$A$2256,Results!M$2:M$2256,"")</f>
        <v>0</v>
      </c>
      <c r="AS2010" s="2">
        <f>_xlfn.XLOOKUP($A2010,Results!$A$2:$A$2256,Results!N$2:N$2256,"")</f>
        <v>0</v>
      </c>
      <c r="AT2010" s="2">
        <f>_xlfn.XLOOKUP($A2010,Results!$A$2:$A$2256,Results!O$2:O$2256,"")</f>
        <v>0</v>
      </c>
      <c r="AU2010" s="2">
        <f>_xlfn.XLOOKUP($A2010,Results!$A$2:$A$2256,Results!P$2:P$2256,"")</f>
        <v>0</v>
      </c>
      <c r="AV2010" s="2">
        <f>_xlfn.XLOOKUP($A2010,Results!$A$2:$A$2256,Results!Q$2:Q$2256,"")</f>
        <v>0</v>
      </c>
      <c r="AW2010" s="2">
        <f>_xlfn.XLOOKUP($A2010,Results!$A$2:$A$2256,Results!R$2:R$2256,"")</f>
        <v>0</v>
      </c>
      <c r="AX2010" s="2">
        <f>_xlfn.XLOOKUP($A2010,Results!$A$2:$A$2256,Results!S$2:S$2256,"")</f>
        <v>0</v>
      </c>
      <c r="AY2010" s="2">
        <f>_xlfn.XLOOKUP($A2010,Results!$A$2:$A$2256,Results!T$2:T$2256,"")</f>
        <v>0</v>
      </c>
      <c r="AZ2010" s="2">
        <f>_xlfn.XLOOKUP($A2010,Results!$A$2:$A$2256,Results!U$2:U$2256,"")</f>
        <v>0</v>
      </c>
      <c r="BA2010" s="2">
        <f>_xlfn.XLOOKUP($A2010,Results!$A$2:$A$2256,Results!V$2:V$2256,"")</f>
        <v>0</v>
      </c>
      <c r="BB2010" s="2">
        <f>_xlfn.XLOOKUP($A2010,Results!$A$2:$A$2256,Results!W$2:W$2256,"")</f>
        <v>0</v>
      </c>
      <c r="BC2010" s="2">
        <f>_xlfn.XLOOKUP($A2010,Results!$A$2:$A$2256,Results!X$2:X$2256,"")</f>
        <v>0</v>
      </c>
      <c r="BD2010" s="2">
        <f>_xlfn.XLOOKUP($A2010,Results!$A$2:$A$2256,Results!Y$2:Y$2256,"")</f>
        <v>0</v>
      </c>
      <c r="BE2010" s="2">
        <f>_xlfn.XLOOKUP($A2010,Results!$A$2:$A$2256,Results!Z$2:Z$2256,"")</f>
        <v>0</v>
      </c>
    </row>
    <row r="2011" spans="1:57" ht="38.25" customHeight="1" x14ac:dyDescent="0.3">
      <c r="A2011">
        <v>907688</v>
      </c>
      <c r="B2011">
        <v>281956</v>
      </c>
      <c r="C2011" t="s">
        <v>36</v>
      </c>
      <c r="D2011">
        <v>34725</v>
      </c>
      <c r="E2011" s="2" t="str">
        <f>VLOOKUP(F2011,'RPA Vendor Data '!F$1:$G$2418,2)</f>
        <v>BROADWAY ELECTRIC SUPPLY</v>
      </c>
      <c r="F2011" s="2">
        <v>10455</v>
      </c>
      <c r="G2011" s="2">
        <v>12</v>
      </c>
      <c r="H2011" t="s">
        <v>6210</v>
      </c>
      <c r="I2011">
        <v>400</v>
      </c>
      <c r="J2011" t="s">
        <v>39</v>
      </c>
      <c r="K2011" t="s">
        <v>39</v>
      </c>
      <c r="L2011">
        <v>0.25159999999999999</v>
      </c>
      <c r="M2011" s="2" t="s">
        <v>728</v>
      </c>
      <c r="N2011" s="85" t="s">
        <v>6211</v>
      </c>
      <c r="O2011">
        <v>23796</v>
      </c>
      <c r="P2011" t="s">
        <v>36</v>
      </c>
      <c r="Q2011">
        <v>78599110335</v>
      </c>
      <c r="R2011">
        <v>100.64</v>
      </c>
      <c r="S2011" s="1">
        <v>45744.833867939808</v>
      </c>
      <c r="T2011" t="s">
        <v>42</v>
      </c>
      <c r="U2011" s="1">
        <v>45744.620138888888</v>
      </c>
      <c r="V2011" t="s">
        <v>43</v>
      </c>
      <c r="W2011" t="s">
        <v>36</v>
      </c>
      <c r="X2011">
        <v>0</v>
      </c>
      <c r="Y2011">
        <v>999</v>
      </c>
      <c r="Z2011" t="s">
        <v>36</v>
      </c>
      <c r="AA2011" t="s">
        <v>36</v>
      </c>
      <c r="AB2011" t="s">
        <v>36</v>
      </c>
      <c r="AC2011" t="s">
        <v>579</v>
      </c>
      <c r="AD2011" t="s">
        <v>579</v>
      </c>
      <c r="AE2011" t="s">
        <v>45</v>
      </c>
      <c r="AF2011" s="44" t="s">
        <v>46</v>
      </c>
      <c r="AG2011" s="18" t="s">
        <v>6212</v>
      </c>
      <c r="AI2011" s="2" t="s">
        <v>48</v>
      </c>
      <c r="AJ2011" s="2" t="e">
        <f>VLOOKUP(A2011,'Classification Test Result'!$A$2:$D$2428,4,FALSE)</f>
        <v>#N/A</v>
      </c>
      <c r="AL2011" s="2">
        <f>_xlfn.XLOOKUP($A2011,Results!$A$2:$A$2256,Results!G$2:G$2256,"")</f>
        <v>0</v>
      </c>
      <c r="AM2011" s="2">
        <f>_xlfn.XLOOKUP($A2011,Results!$A$2:$A$2256,Results!H$2:H$2256,"")</f>
        <v>0</v>
      </c>
      <c r="AN2011" s="2">
        <f>_xlfn.XLOOKUP($A2011,Results!$A$2:$A$2256,Results!I$2:I$2256,"")</f>
        <v>0</v>
      </c>
      <c r="AO2011" s="2">
        <f>_xlfn.XLOOKUP($A2011,Results!$A$2:$A$2256,Results!J$2:J$2256,"")</f>
        <v>0</v>
      </c>
      <c r="AP2011" s="2">
        <f>_xlfn.XLOOKUP($A2011,Results!$A$2:$A$2256,Results!K$2:K$2256,"")</f>
        <v>0</v>
      </c>
      <c r="AQ2011" s="2">
        <f>_xlfn.XLOOKUP($A2011,Results!$A$2:$A$2256,Results!L$2:L$2256,"")</f>
        <v>0</v>
      </c>
      <c r="AR2011" s="2">
        <f>_xlfn.XLOOKUP($A2011,Results!$A$2:$A$2256,Results!M$2:M$2256,"")</f>
        <v>0</v>
      </c>
      <c r="AS2011" s="2">
        <f>_xlfn.XLOOKUP($A2011,Results!$A$2:$A$2256,Results!N$2:N$2256,"")</f>
        <v>0</v>
      </c>
      <c r="AT2011" s="2" t="str">
        <f>_xlfn.XLOOKUP($A2011,Results!$A$2:$A$2256,Results!O$2:O$2256,"")</f>
        <v>STEEL CITY</v>
      </c>
      <c r="AU2011" s="2" t="str">
        <f>_xlfn.XLOOKUP($A2011,Results!$A$2:$A$2256,Results!P$2:P$2256,"")</f>
        <v>STC</v>
      </c>
      <c r="AV2011" s="2" t="str">
        <f>_xlfn.XLOOKUP($A2011,Results!$A$2:$A$2256,Results!Q$2:Q$2256,"")</f>
        <v>MULTIPLE_MATCHES_ONE_VALID</v>
      </c>
      <c r="AW2011" s="2">
        <f>_xlfn.XLOOKUP($A2011,Results!$A$2:$A$2256,Results!R$2:R$2256,"")</f>
        <v>0</v>
      </c>
      <c r="AX2011" s="2">
        <f>_xlfn.XLOOKUP($A2011,Results!$A$2:$A$2256,Results!S$2:S$2256,"")</f>
        <v>0</v>
      </c>
      <c r="AY2011" s="2">
        <f>_xlfn.XLOOKUP($A2011,Results!$A$2:$A$2256,Results!T$2:T$2256,"")</f>
        <v>50</v>
      </c>
      <c r="AZ2011" s="2">
        <f>_xlfn.XLOOKUP($A2011,Results!$A$2:$A$2256,Results!U$2:U$2256,"")</f>
        <v>0</v>
      </c>
      <c r="BA2011" s="2" t="str">
        <f>_xlfn.XLOOKUP($A2011,Results!$A$2:$A$2256,Results!V$2:V$2256,"")</f>
        <v>EATON</v>
      </c>
      <c r="BB2011" s="2">
        <f>_xlfn.XLOOKUP($A2011,Results!$A$2:$A$2256,Results!W$2:W$2256,"")</f>
        <v>79</v>
      </c>
      <c r="BC2011" s="2">
        <f>_xlfn.XLOOKUP($A2011,Results!$A$2:$A$2256,Results!X$2:X$2256,"")</f>
        <v>39121306</v>
      </c>
      <c r="BD2011" s="2">
        <f>_xlfn.XLOOKUP($A2011,Results!$A$2:$A$2256,Results!Y$2:Y$2256,"")</f>
        <v>79</v>
      </c>
      <c r="BE2011" s="2" t="b">
        <f>_xlfn.XLOOKUP($A2011,Results!$A$2:$A$2256,Results!Z$2:Z$2256,"")</f>
        <v>1</v>
      </c>
    </row>
    <row r="2012" spans="1:57" ht="38.25" customHeight="1" x14ac:dyDescent="0.3">
      <c r="A2012">
        <v>907689</v>
      </c>
      <c r="B2012">
        <v>281956</v>
      </c>
      <c r="C2012" t="s">
        <v>36</v>
      </c>
      <c r="D2012">
        <v>34725</v>
      </c>
      <c r="E2012" s="2" t="str">
        <f>VLOOKUP(F2012,'RPA Vendor Data '!F$1:$G$2418,2)</f>
        <v>BROADWAY ELECTRIC SUPPLY</v>
      </c>
      <c r="F2012" s="2">
        <v>10455</v>
      </c>
      <c r="G2012" s="2">
        <v>11</v>
      </c>
      <c r="H2012" t="s">
        <v>6210</v>
      </c>
      <c r="I2012">
        <v>25</v>
      </c>
      <c r="J2012" t="s">
        <v>39</v>
      </c>
      <c r="K2012" t="s">
        <v>39</v>
      </c>
      <c r="L2012">
        <v>2.5891999999999999</v>
      </c>
      <c r="M2012" s="2" t="s">
        <v>728</v>
      </c>
      <c r="N2012" s="85" t="s">
        <v>6211</v>
      </c>
      <c r="O2012">
        <v>33710</v>
      </c>
      <c r="P2012" t="s">
        <v>36</v>
      </c>
      <c r="Q2012">
        <v>78599110335</v>
      </c>
      <c r="R2012">
        <v>64.73</v>
      </c>
      <c r="S2012" s="1">
        <v>45744.833861076389</v>
      </c>
      <c r="T2012" t="s">
        <v>42</v>
      </c>
      <c r="U2012" s="1">
        <v>45744.620138888888</v>
      </c>
      <c r="V2012" t="s">
        <v>43</v>
      </c>
      <c r="W2012" t="s">
        <v>36</v>
      </c>
      <c r="X2012">
        <v>0</v>
      </c>
      <c r="Y2012">
        <v>999</v>
      </c>
      <c r="Z2012" t="s">
        <v>36</v>
      </c>
      <c r="AA2012" t="s">
        <v>36</v>
      </c>
      <c r="AB2012" t="s">
        <v>36</v>
      </c>
      <c r="AC2012" t="s">
        <v>579</v>
      </c>
      <c r="AD2012" t="s">
        <v>579</v>
      </c>
      <c r="AE2012" t="s">
        <v>45</v>
      </c>
      <c r="AF2012" s="44" t="s">
        <v>46</v>
      </c>
      <c r="AG2012" s="18" t="s">
        <v>6212</v>
      </c>
      <c r="AI2012" s="2" t="s">
        <v>48</v>
      </c>
      <c r="AJ2012" s="2" t="e">
        <f>VLOOKUP(A2012,'Classification Test Result'!$A$2:$D$2428,4,FALSE)</f>
        <v>#N/A</v>
      </c>
      <c r="AK2012" s="2" t="s">
        <v>6213</v>
      </c>
      <c r="AL2012" s="2">
        <f>_xlfn.XLOOKUP($A2012,Results!$A$2:$A$2256,Results!G$2:G$2256,"")</f>
        <v>0</v>
      </c>
      <c r="AM2012" s="2">
        <f>_xlfn.XLOOKUP($A2012,Results!$A$2:$A$2256,Results!H$2:H$2256,"")</f>
        <v>0</v>
      </c>
      <c r="AN2012" s="2">
        <f>_xlfn.XLOOKUP($A2012,Results!$A$2:$A$2256,Results!I$2:I$2256,"")</f>
        <v>0</v>
      </c>
      <c r="AO2012" s="2">
        <f>_xlfn.XLOOKUP($A2012,Results!$A$2:$A$2256,Results!J$2:J$2256,"")</f>
        <v>0</v>
      </c>
      <c r="AP2012" s="2">
        <f>_xlfn.XLOOKUP($A2012,Results!$A$2:$A$2256,Results!K$2:K$2256,"")</f>
        <v>0</v>
      </c>
      <c r="AQ2012" s="2">
        <f>_xlfn.XLOOKUP($A2012,Results!$A$2:$A$2256,Results!L$2:L$2256,"")</f>
        <v>0</v>
      </c>
      <c r="AR2012" s="2">
        <f>_xlfn.XLOOKUP($A2012,Results!$A$2:$A$2256,Results!M$2:M$2256,"")</f>
        <v>0</v>
      </c>
      <c r="AS2012" s="2">
        <f>_xlfn.XLOOKUP($A2012,Results!$A$2:$A$2256,Results!N$2:N$2256,"")</f>
        <v>0</v>
      </c>
      <c r="AT2012" s="2" t="str">
        <f>_xlfn.XLOOKUP($A2012,Results!$A$2:$A$2256,Results!O$2:O$2256,"")</f>
        <v>STEEL CITY</v>
      </c>
      <c r="AU2012" s="2" t="str">
        <f>_xlfn.XLOOKUP($A2012,Results!$A$2:$A$2256,Results!P$2:P$2256,"")</f>
        <v>STC</v>
      </c>
      <c r="AV2012" s="2" t="str">
        <f>_xlfn.XLOOKUP($A2012,Results!$A$2:$A$2256,Results!Q$2:Q$2256,"")</f>
        <v>MULTIPLE_MATCHES_ONE_VALID</v>
      </c>
      <c r="AW2012" s="2">
        <f>_xlfn.XLOOKUP($A2012,Results!$A$2:$A$2256,Results!R$2:R$2256,"")</f>
        <v>0</v>
      </c>
      <c r="AX2012" s="2">
        <f>_xlfn.XLOOKUP($A2012,Results!$A$2:$A$2256,Results!S$2:S$2256,"")</f>
        <v>0</v>
      </c>
      <c r="AY2012" s="2">
        <f>_xlfn.XLOOKUP($A2012,Results!$A$2:$A$2256,Results!T$2:T$2256,"")</f>
        <v>50</v>
      </c>
      <c r="AZ2012" s="2">
        <f>_xlfn.XLOOKUP($A2012,Results!$A$2:$A$2256,Results!U$2:U$2256,"")</f>
        <v>0</v>
      </c>
      <c r="BA2012" s="2" t="str">
        <f>_xlfn.XLOOKUP($A2012,Results!$A$2:$A$2256,Results!V$2:V$2256,"")</f>
        <v>EATON</v>
      </c>
      <c r="BB2012" s="2">
        <f>_xlfn.XLOOKUP($A2012,Results!$A$2:$A$2256,Results!W$2:W$2256,"")</f>
        <v>79</v>
      </c>
      <c r="BC2012" s="2">
        <f>_xlfn.XLOOKUP($A2012,Results!$A$2:$A$2256,Results!X$2:X$2256,"")</f>
        <v>39121306</v>
      </c>
      <c r="BD2012" s="2">
        <f>_xlfn.XLOOKUP($A2012,Results!$A$2:$A$2256,Results!Y$2:Y$2256,"")</f>
        <v>79</v>
      </c>
      <c r="BE2012" s="2" t="b">
        <f>_xlfn.XLOOKUP($A2012,Results!$A$2:$A$2256,Results!Z$2:Z$2256,"")</f>
        <v>1</v>
      </c>
    </row>
    <row r="2013" spans="1:57" ht="38.25" customHeight="1" x14ac:dyDescent="0.3">
      <c r="A2013">
        <v>907690</v>
      </c>
      <c r="B2013">
        <v>281585</v>
      </c>
      <c r="C2013" t="s">
        <v>36</v>
      </c>
      <c r="D2013">
        <v>3306477</v>
      </c>
      <c r="E2013" s="2" t="str">
        <f>VLOOKUP(F2013,'RPA Vendor Data '!F$1:$G$2418,2)</f>
        <v>VIKING INDUSTRIAL CENTER</v>
      </c>
      <c r="F2013" s="2">
        <v>13537</v>
      </c>
      <c r="G2013" s="2">
        <v>1</v>
      </c>
      <c r="H2013" t="s">
        <v>6214</v>
      </c>
      <c r="I2013">
        <v>600</v>
      </c>
      <c r="J2013" t="s">
        <v>357</v>
      </c>
      <c r="K2013" t="s">
        <v>39</v>
      </c>
      <c r="L2013">
        <v>13.9</v>
      </c>
      <c r="M2013" s="2" t="s">
        <v>36</v>
      </c>
      <c r="N2013" s="85" t="s">
        <v>6215</v>
      </c>
      <c r="O2013" t="s">
        <v>36</v>
      </c>
      <c r="P2013" t="s">
        <v>36</v>
      </c>
      <c r="Q2013" t="s">
        <v>36</v>
      </c>
      <c r="R2013">
        <v>8340</v>
      </c>
      <c r="S2013" s="1">
        <v>45744.459339432869</v>
      </c>
      <c r="T2013" t="s">
        <v>42</v>
      </c>
      <c r="U2013" s="1">
        <v>45744.249305555553</v>
      </c>
      <c r="V2013" t="s">
        <v>43</v>
      </c>
      <c r="W2013" t="s">
        <v>36</v>
      </c>
      <c r="X2013">
        <v>0</v>
      </c>
      <c r="Y2013" t="s">
        <v>525</v>
      </c>
      <c r="Z2013" t="s">
        <v>36</v>
      </c>
      <c r="AA2013">
        <v>13.9</v>
      </c>
      <c r="AB2013" t="s">
        <v>36</v>
      </c>
      <c r="AC2013" t="s">
        <v>49</v>
      </c>
      <c r="AD2013" t="s">
        <v>49</v>
      </c>
      <c r="AE2013" t="s">
        <v>45</v>
      </c>
      <c r="AF2013" s="44" t="s">
        <v>46</v>
      </c>
      <c r="AG2013" s="2" t="s">
        <v>372</v>
      </c>
      <c r="AI2013" s="2" t="s">
        <v>48</v>
      </c>
      <c r="AJ2013" s="2" t="e">
        <f>VLOOKUP(A2013,'Classification Test Result'!$A$2:$D$2428,4,FALSE)</f>
        <v>#N/A</v>
      </c>
      <c r="AK2013" s="2" t="s">
        <v>6213</v>
      </c>
      <c r="AL2013" s="2">
        <f>_xlfn.XLOOKUP($A2013,Results!$A$2:$A$2256,Results!G$2:G$2256,"")</f>
        <v>0</v>
      </c>
      <c r="AM2013" s="2">
        <f>_xlfn.XLOOKUP($A2013,Results!$A$2:$A$2256,Results!H$2:H$2256,"")</f>
        <v>0</v>
      </c>
      <c r="AN2013" s="2">
        <f>_xlfn.XLOOKUP($A2013,Results!$A$2:$A$2256,Results!I$2:I$2256,"")</f>
        <v>0</v>
      </c>
      <c r="AO2013" s="2">
        <f>_xlfn.XLOOKUP($A2013,Results!$A$2:$A$2256,Results!J$2:J$2256,"")</f>
        <v>0</v>
      </c>
      <c r="AP2013" s="2">
        <f>_xlfn.XLOOKUP($A2013,Results!$A$2:$A$2256,Results!K$2:K$2256,"")</f>
        <v>0</v>
      </c>
      <c r="AQ2013" s="2">
        <f>_xlfn.XLOOKUP($A2013,Results!$A$2:$A$2256,Results!L$2:L$2256,"")</f>
        <v>0</v>
      </c>
      <c r="AR2013" s="2">
        <f>_xlfn.XLOOKUP($A2013,Results!$A$2:$A$2256,Results!M$2:M$2256,"")</f>
        <v>0</v>
      </c>
      <c r="AS2013" s="2">
        <f>_xlfn.XLOOKUP($A2013,Results!$A$2:$A$2256,Results!N$2:N$2256,"")</f>
        <v>0</v>
      </c>
      <c r="AT2013" s="2">
        <f>_xlfn.XLOOKUP($A2013,Results!$A$2:$A$2256,Results!O$2:O$2256,"")</f>
        <v>0</v>
      </c>
      <c r="AU2013" s="2">
        <f>_xlfn.XLOOKUP($A2013,Results!$A$2:$A$2256,Results!P$2:P$2256,"")</f>
        <v>0</v>
      </c>
      <c r="AV2013" s="2">
        <f>_xlfn.XLOOKUP($A2013,Results!$A$2:$A$2256,Results!Q$2:Q$2256,"")</f>
        <v>0</v>
      </c>
      <c r="AW2013" s="2">
        <f>_xlfn.XLOOKUP($A2013,Results!$A$2:$A$2256,Results!R$2:R$2256,"")</f>
        <v>0</v>
      </c>
      <c r="AX2013" s="2">
        <f>_xlfn.XLOOKUP($A2013,Results!$A$2:$A$2256,Results!S$2:S$2256,"")</f>
        <v>0</v>
      </c>
      <c r="AY2013" s="2">
        <f>_xlfn.XLOOKUP($A2013,Results!$A$2:$A$2256,Results!T$2:T$2256,"")</f>
        <v>0</v>
      </c>
      <c r="AZ2013" s="2">
        <f>_xlfn.XLOOKUP($A2013,Results!$A$2:$A$2256,Results!U$2:U$2256,"")</f>
        <v>0</v>
      </c>
      <c r="BA2013" s="2" t="str">
        <f>_xlfn.XLOOKUP($A2013,Results!$A$2:$A$2256,Results!V$2:V$2256,"")</f>
        <v>ATKORE</v>
      </c>
      <c r="BB2013" s="2">
        <f>_xlfn.XLOOKUP($A2013,Results!$A$2:$A$2256,Results!W$2:W$2256,"")</f>
        <v>81</v>
      </c>
      <c r="BC2013" s="2">
        <f>_xlfn.XLOOKUP($A2013,Results!$A$2:$A$2256,Results!X$2:X$2256,"")</f>
        <v>30101804</v>
      </c>
      <c r="BD2013" s="2">
        <f>_xlfn.XLOOKUP($A2013,Results!$A$2:$A$2256,Results!Y$2:Y$2256,"")</f>
        <v>81</v>
      </c>
      <c r="BE2013" s="2" t="b">
        <f>_xlfn.XLOOKUP($A2013,Results!$A$2:$A$2256,Results!Z$2:Z$2256,"")</f>
        <v>1</v>
      </c>
    </row>
    <row r="2014" spans="1:57" ht="38.25" customHeight="1" x14ac:dyDescent="0.3">
      <c r="A2014">
        <v>907691</v>
      </c>
      <c r="B2014">
        <v>281497</v>
      </c>
      <c r="C2014" t="s">
        <v>36</v>
      </c>
      <c r="D2014">
        <v>669695319</v>
      </c>
      <c r="E2014" s="2" t="str">
        <f>VLOOKUP(F2014,'RPA Vendor Data '!F$1:$G$2418,2)</f>
        <v>ANIXTER, INC.</v>
      </c>
      <c r="F2014" s="2">
        <v>10207</v>
      </c>
      <c r="G2014" s="2">
        <v>1</v>
      </c>
      <c r="H2014" t="s">
        <v>6216</v>
      </c>
      <c r="I2014">
        <v>1</v>
      </c>
      <c r="J2014" t="s">
        <v>65</v>
      </c>
      <c r="K2014" t="s">
        <v>39</v>
      </c>
      <c r="L2014">
        <v>154</v>
      </c>
      <c r="M2014" s="2" t="s">
        <v>6217</v>
      </c>
      <c r="N2014" s="85" t="s">
        <v>6218</v>
      </c>
      <c r="O2014">
        <v>10425625</v>
      </c>
      <c r="P2014" t="s">
        <v>36</v>
      </c>
      <c r="Q2014" t="s">
        <v>36</v>
      </c>
      <c r="R2014">
        <v>154</v>
      </c>
      <c r="S2014" s="1">
        <v>45744.354579942134</v>
      </c>
      <c r="T2014" t="s">
        <v>42</v>
      </c>
      <c r="U2014" s="1">
        <v>45744.138888888891</v>
      </c>
      <c r="V2014" t="s">
        <v>43</v>
      </c>
      <c r="W2014" t="s">
        <v>36</v>
      </c>
      <c r="X2014">
        <v>1</v>
      </c>
      <c r="Y2014" t="s">
        <v>54</v>
      </c>
      <c r="Z2014" t="s">
        <v>36</v>
      </c>
      <c r="AA2014">
        <v>154</v>
      </c>
      <c r="AB2014" t="s">
        <v>36</v>
      </c>
      <c r="AC2014" t="s">
        <v>49</v>
      </c>
      <c r="AD2014" t="s">
        <v>49</v>
      </c>
      <c r="AE2014" t="s">
        <v>45</v>
      </c>
      <c r="AF2014" s="44">
        <v>46171600</v>
      </c>
      <c r="AG2014" s="18" t="s">
        <v>6219</v>
      </c>
      <c r="AH2014" s="18"/>
      <c r="AI2014" s="2" t="s">
        <v>48</v>
      </c>
      <c r="AJ2014" s="2" t="e">
        <f>VLOOKUP(A2014,'Classification Test Result'!$A$2:$D$2428,4,FALSE)</f>
        <v>#N/A</v>
      </c>
      <c r="AK2014" s="2" t="s">
        <v>6213</v>
      </c>
      <c r="AL2014" s="2">
        <f>_xlfn.XLOOKUP($A2014,Results!$A$2:$A$2256,Results!G$2:G$2256,"")</f>
        <v>0</v>
      </c>
      <c r="AM2014" s="2">
        <f>_xlfn.XLOOKUP($A2014,Results!$A$2:$A$2256,Results!H$2:H$2256,"")</f>
        <v>0</v>
      </c>
      <c r="AN2014" s="2">
        <f>_xlfn.XLOOKUP($A2014,Results!$A$2:$A$2256,Results!I$2:I$2256,"")</f>
        <v>0</v>
      </c>
      <c r="AO2014" s="2">
        <f>_xlfn.XLOOKUP($A2014,Results!$A$2:$A$2256,Results!J$2:J$2256,"")</f>
        <v>0</v>
      </c>
      <c r="AP2014" s="2">
        <f>_xlfn.XLOOKUP($A2014,Results!$A$2:$A$2256,Results!K$2:K$2256,"")</f>
        <v>0</v>
      </c>
      <c r="AQ2014" s="2">
        <f>_xlfn.XLOOKUP($A2014,Results!$A$2:$A$2256,Results!L$2:L$2256,"")</f>
        <v>0</v>
      </c>
      <c r="AR2014" s="2">
        <f>_xlfn.XLOOKUP($A2014,Results!$A$2:$A$2256,Results!M$2:M$2256,"")</f>
        <v>0</v>
      </c>
      <c r="AS2014" s="2">
        <f>_xlfn.XLOOKUP($A2014,Results!$A$2:$A$2256,Results!N$2:N$2256,"")</f>
        <v>0</v>
      </c>
      <c r="AT2014" s="2">
        <f>_xlfn.XLOOKUP($A2014,Results!$A$2:$A$2256,Results!O$2:O$2256,"")</f>
        <v>0</v>
      </c>
      <c r="AU2014" s="2">
        <f>_xlfn.XLOOKUP($A2014,Results!$A$2:$A$2256,Results!P$2:P$2256,"")</f>
        <v>0</v>
      </c>
      <c r="AV2014" s="2">
        <f>_xlfn.XLOOKUP($A2014,Results!$A$2:$A$2256,Results!Q$2:Q$2256,"")</f>
        <v>0</v>
      </c>
      <c r="AW2014" s="2">
        <f>_xlfn.XLOOKUP($A2014,Results!$A$2:$A$2256,Results!R$2:R$2256,"")</f>
        <v>0</v>
      </c>
      <c r="AX2014" s="2">
        <f>_xlfn.XLOOKUP($A2014,Results!$A$2:$A$2256,Results!S$2:S$2256,"")</f>
        <v>0</v>
      </c>
      <c r="AY2014" s="2">
        <f>_xlfn.XLOOKUP($A2014,Results!$A$2:$A$2256,Results!T$2:T$2256,"")</f>
        <v>0</v>
      </c>
      <c r="AZ2014" s="2">
        <f>_xlfn.XLOOKUP($A2014,Results!$A$2:$A$2256,Results!U$2:U$2256,"")</f>
        <v>0</v>
      </c>
      <c r="BA2014" s="2" t="str">
        <f>_xlfn.XLOOKUP($A2014,Results!$A$2:$A$2256,Results!V$2:V$2256,"")</f>
        <v>SIEMENS</v>
      </c>
      <c r="BB2014" s="2">
        <f>_xlfn.XLOOKUP($A2014,Results!$A$2:$A$2256,Results!W$2:W$2256,"")</f>
        <v>76</v>
      </c>
      <c r="BC2014" s="2">
        <f>_xlfn.XLOOKUP($A2014,Results!$A$2:$A$2256,Results!X$2:X$2256,"")</f>
        <v>39122216</v>
      </c>
      <c r="BD2014" s="2">
        <f>_xlfn.XLOOKUP($A2014,Results!$A$2:$A$2256,Results!Y$2:Y$2256,"")</f>
        <v>76</v>
      </c>
      <c r="BE2014" s="2" t="b">
        <f>_xlfn.XLOOKUP($A2014,Results!$A$2:$A$2256,Results!Z$2:Z$2256,"")</f>
        <v>1</v>
      </c>
    </row>
    <row r="2015" spans="1:57" ht="38.25" customHeight="1" x14ac:dyDescent="0.3">
      <c r="A2015">
        <v>907692</v>
      </c>
      <c r="B2015">
        <v>281367</v>
      </c>
      <c r="C2015" t="s">
        <v>36</v>
      </c>
      <c r="D2015" t="s">
        <v>6220</v>
      </c>
      <c r="E2015" s="2" t="str">
        <f>VLOOKUP(F2015,'RPA Vendor Data '!F$1:$G$2418,2)</f>
        <v>RESA POWER LLC</v>
      </c>
      <c r="F2015" s="2">
        <v>14286</v>
      </c>
      <c r="G2015" s="2">
        <v>1</v>
      </c>
      <c r="H2015" t="s">
        <v>6221</v>
      </c>
      <c r="I2015">
        <v>1</v>
      </c>
      <c r="J2015" t="s">
        <v>39</v>
      </c>
      <c r="K2015" t="s">
        <v>39</v>
      </c>
      <c r="L2015">
        <v>895</v>
      </c>
      <c r="M2015" s="2" t="s">
        <v>373</v>
      </c>
      <c r="N2015" s="85" t="s">
        <v>6222</v>
      </c>
      <c r="O2015" t="s">
        <v>36</v>
      </c>
      <c r="P2015" t="s">
        <v>36</v>
      </c>
      <c r="Q2015" t="s">
        <v>36</v>
      </c>
      <c r="R2015">
        <v>895</v>
      </c>
      <c r="S2015" s="1">
        <v>45744.229282523149</v>
      </c>
      <c r="T2015" t="s">
        <v>42</v>
      </c>
      <c r="U2015" s="1">
        <v>45744</v>
      </c>
      <c r="V2015" t="s">
        <v>43</v>
      </c>
      <c r="W2015" t="s">
        <v>36</v>
      </c>
      <c r="X2015">
        <v>0</v>
      </c>
      <c r="Y2015">
        <v>999</v>
      </c>
      <c r="Z2015" t="s">
        <v>36</v>
      </c>
      <c r="AA2015" t="s">
        <v>36</v>
      </c>
      <c r="AB2015" t="s">
        <v>36</v>
      </c>
      <c r="AC2015" t="s">
        <v>49</v>
      </c>
      <c r="AD2015" t="s">
        <v>49</v>
      </c>
      <c r="AE2015" t="s">
        <v>45</v>
      </c>
      <c r="AF2015" s="44" t="s">
        <v>46</v>
      </c>
      <c r="AG2015" s="18" t="s">
        <v>6223</v>
      </c>
      <c r="AI2015" s="2" t="s">
        <v>48</v>
      </c>
      <c r="AJ2015" s="2" t="e">
        <f>VLOOKUP(A2015,'Classification Test Result'!$A$2:$D$2428,4,FALSE)</f>
        <v>#N/A</v>
      </c>
      <c r="AL2015" s="2" t="str">
        <f>_xlfn.XLOOKUP($A2015,Results!$A$2:$A$2256,Results!G$2:G$2256,"")</f>
        <v/>
      </c>
      <c r="AM2015" s="2" t="str">
        <f>_xlfn.XLOOKUP($A2015,Results!$A$2:$A$2256,Results!H$2:H$2256,"")</f>
        <v/>
      </c>
      <c r="AN2015" s="2" t="str">
        <f>_xlfn.XLOOKUP($A2015,Results!$A$2:$A$2256,Results!I$2:I$2256,"")</f>
        <v/>
      </c>
      <c r="AO2015" s="2" t="str">
        <f>_xlfn.XLOOKUP($A2015,Results!$A$2:$A$2256,Results!J$2:J$2256,"")</f>
        <v/>
      </c>
      <c r="AP2015" s="2" t="str">
        <f>_xlfn.XLOOKUP($A2015,Results!$A$2:$A$2256,Results!K$2:K$2256,"")</f>
        <v/>
      </c>
      <c r="AQ2015" s="2" t="str">
        <f>_xlfn.XLOOKUP($A2015,Results!$A$2:$A$2256,Results!L$2:L$2256,"")</f>
        <v/>
      </c>
      <c r="AR2015" s="2" t="str">
        <f>_xlfn.XLOOKUP($A2015,Results!$A$2:$A$2256,Results!M$2:M$2256,"")</f>
        <v/>
      </c>
      <c r="AS2015" s="2" t="str">
        <f>_xlfn.XLOOKUP($A2015,Results!$A$2:$A$2256,Results!N$2:N$2256,"")</f>
        <v/>
      </c>
      <c r="AT2015" s="2" t="str">
        <f>_xlfn.XLOOKUP($A2015,Results!$A$2:$A$2256,Results!O$2:O$2256,"")</f>
        <v/>
      </c>
      <c r="AU2015" s="2" t="str">
        <f>_xlfn.XLOOKUP($A2015,Results!$A$2:$A$2256,Results!P$2:P$2256,"")</f>
        <v/>
      </c>
      <c r="AV2015" s="2" t="str">
        <f>_xlfn.XLOOKUP($A2015,Results!$A$2:$A$2256,Results!Q$2:Q$2256,"")</f>
        <v/>
      </c>
      <c r="AW2015" s="2" t="str">
        <f>_xlfn.XLOOKUP($A2015,Results!$A$2:$A$2256,Results!R$2:R$2256,"")</f>
        <v/>
      </c>
      <c r="AX2015" s="2" t="str">
        <f>_xlfn.XLOOKUP($A2015,Results!$A$2:$A$2256,Results!S$2:S$2256,"")</f>
        <v/>
      </c>
      <c r="AY2015" s="2" t="str">
        <f>_xlfn.XLOOKUP($A2015,Results!$A$2:$A$2256,Results!T$2:T$2256,"")</f>
        <v/>
      </c>
      <c r="AZ2015" s="2" t="str">
        <f>_xlfn.XLOOKUP($A2015,Results!$A$2:$A$2256,Results!U$2:U$2256,"")</f>
        <v/>
      </c>
      <c r="BA2015" s="2" t="str">
        <f>_xlfn.XLOOKUP($A2015,Results!$A$2:$A$2256,Results!V$2:V$2256,"")</f>
        <v/>
      </c>
      <c r="BB2015" s="2" t="str">
        <f>_xlfn.XLOOKUP($A2015,Results!$A$2:$A$2256,Results!W$2:W$2256,"")</f>
        <v/>
      </c>
      <c r="BC2015" s="2" t="str">
        <f>_xlfn.XLOOKUP($A2015,Results!$A$2:$A$2256,Results!X$2:X$2256,"")</f>
        <v/>
      </c>
      <c r="BD2015" s="2" t="str">
        <f>_xlfn.XLOOKUP($A2015,Results!$A$2:$A$2256,Results!Y$2:Y$2256,"")</f>
        <v/>
      </c>
      <c r="BE2015" s="2" t="str">
        <f>_xlfn.XLOOKUP($A2015,Results!$A$2:$A$2256,Results!Z$2:Z$2256,"")</f>
        <v/>
      </c>
    </row>
    <row r="2016" spans="1:57" ht="38.25" customHeight="1" x14ac:dyDescent="0.3">
      <c r="A2016">
        <v>907693</v>
      </c>
      <c r="B2016">
        <v>281365</v>
      </c>
      <c r="C2016" t="s">
        <v>36</v>
      </c>
      <c r="D2016" t="s">
        <v>6224</v>
      </c>
      <c r="E2016" s="2" t="str">
        <f>VLOOKUP(F2016,'RPA Vendor Data '!F$1:$G$2418,2)</f>
        <v>ADI</v>
      </c>
      <c r="F2016" s="2">
        <v>10071</v>
      </c>
      <c r="G2016" s="2">
        <v>2</v>
      </c>
      <c r="H2016" t="s">
        <v>6225</v>
      </c>
      <c r="I2016">
        <v>14</v>
      </c>
      <c r="J2016" t="s">
        <v>39</v>
      </c>
      <c r="K2016" t="s">
        <v>39</v>
      </c>
      <c r="L2016">
        <v>30.73</v>
      </c>
      <c r="M2016" s="2" t="s">
        <v>4472</v>
      </c>
      <c r="N2016" s="9" t="s">
        <v>6226</v>
      </c>
      <c r="O2016" t="s">
        <v>6227</v>
      </c>
      <c r="P2016" t="s">
        <v>36</v>
      </c>
      <c r="Q2016" t="s">
        <v>36</v>
      </c>
      <c r="R2016">
        <v>430.22</v>
      </c>
      <c r="S2016" s="1">
        <v>45744.208818437502</v>
      </c>
      <c r="T2016" t="s">
        <v>42</v>
      </c>
      <c r="U2016" s="1">
        <v>45743.990972222222</v>
      </c>
      <c r="V2016" t="s">
        <v>43</v>
      </c>
      <c r="W2016" t="s">
        <v>36</v>
      </c>
      <c r="X2016">
        <v>0</v>
      </c>
      <c r="Y2016">
        <v>999</v>
      </c>
      <c r="Z2016" t="s">
        <v>36</v>
      </c>
      <c r="AA2016" t="s">
        <v>36</v>
      </c>
      <c r="AB2016" t="s">
        <v>36</v>
      </c>
      <c r="AC2016" t="s">
        <v>49</v>
      </c>
      <c r="AD2016" t="s">
        <v>49</v>
      </c>
      <c r="AE2016" t="s">
        <v>45</v>
      </c>
      <c r="AF2016" s="44" t="s">
        <v>46</v>
      </c>
      <c r="AG2016" s="18" t="s">
        <v>6228</v>
      </c>
      <c r="AH2016" s="18"/>
      <c r="AI2016" s="2" t="s">
        <v>48</v>
      </c>
      <c r="AJ2016" s="2" t="e">
        <f>VLOOKUP(A2016,'Classification Test Result'!$A$2:$D$2428,4,FALSE)</f>
        <v>#N/A</v>
      </c>
      <c r="AL2016" s="2">
        <f>_xlfn.XLOOKUP($A2016,Results!$A$2:$A$2256,Results!G$2:G$2256,"")</f>
        <v>0</v>
      </c>
      <c r="AM2016" s="2">
        <f>_xlfn.XLOOKUP($A2016,Results!$A$2:$A$2256,Results!H$2:H$2256,"")</f>
        <v>0</v>
      </c>
      <c r="AN2016" s="2">
        <f>_xlfn.XLOOKUP($A2016,Results!$A$2:$A$2256,Results!I$2:I$2256,"")</f>
        <v>0</v>
      </c>
      <c r="AO2016" s="2">
        <f>_xlfn.XLOOKUP($A2016,Results!$A$2:$A$2256,Results!J$2:J$2256,"")</f>
        <v>0</v>
      </c>
      <c r="AP2016" s="2">
        <f>_xlfn.XLOOKUP($A2016,Results!$A$2:$A$2256,Results!K$2:K$2256,"")</f>
        <v>0</v>
      </c>
      <c r="AQ2016" s="2">
        <f>_xlfn.XLOOKUP($A2016,Results!$A$2:$A$2256,Results!L$2:L$2256,"")</f>
        <v>0</v>
      </c>
      <c r="AR2016" s="2">
        <f>_xlfn.XLOOKUP($A2016,Results!$A$2:$A$2256,Results!M$2:M$2256,"")</f>
        <v>0</v>
      </c>
      <c r="AS2016" s="2">
        <f>_xlfn.XLOOKUP($A2016,Results!$A$2:$A$2256,Results!N$2:N$2256,"")</f>
        <v>0</v>
      </c>
      <c r="AT2016" s="2">
        <f>_xlfn.XLOOKUP($A2016,Results!$A$2:$A$2256,Results!O$2:O$2256,"")</f>
        <v>0</v>
      </c>
      <c r="AU2016" s="2">
        <f>_xlfn.XLOOKUP($A2016,Results!$A$2:$A$2256,Results!P$2:P$2256,"")</f>
        <v>0</v>
      </c>
      <c r="AV2016" s="2">
        <f>_xlfn.XLOOKUP($A2016,Results!$A$2:$A$2256,Results!Q$2:Q$2256,"")</f>
        <v>0</v>
      </c>
      <c r="AW2016" s="2">
        <f>_xlfn.XLOOKUP($A2016,Results!$A$2:$A$2256,Results!R$2:R$2256,"")</f>
        <v>0</v>
      </c>
      <c r="AX2016" s="2">
        <f>_xlfn.XLOOKUP($A2016,Results!$A$2:$A$2256,Results!S$2:S$2256,"")</f>
        <v>0</v>
      </c>
      <c r="AY2016" s="2">
        <f>_xlfn.XLOOKUP($A2016,Results!$A$2:$A$2256,Results!T$2:T$2256,"")</f>
        <v>0</v>
      </c>
      <c r="AZ2016" s="2">
        <f>_xlfn.XLOOKUP($A2016,Results!$A$2:$A$2256,Results!U$2:U$2256,"")</f>
        <v>0</v>
      </c>
      <c r="BA2016" s="2" t="str">
        <f>_xlfn.XLOOKUP($A2016,Results!$A$2:$A$2256,Results!V$2:V$2256,"")</f>
        <v>EDWARDS</v>
      </c>
      <c r="BB2016" s="2">
        <f>_xlfn.XLOOKUP($A2016,Results!$A$2:$A$2256,Results!W$2:W$2256,"")</f>
        <v>80</v>
      </c>
      <c r="BC2016" s="2">
        <f>_xlfn.XLOOKUP($A2016,Results!$A$2:$A$2256,Results!X$2:X$2256,"")</f>
        <v>52161512</v>
      </c>
      <c r="BD2016" s="2">
        <f>_xlfn.XLOOKUP($A2016,Results!$A$2:$A$2256,Results!Y$2:Y$2256,"")</f>
        <v>80</v>
      </c>
      <c r="BE2016" s="2" t="b">
        <f>_xlfn.XLOOKUP($A2016,Results!$A$2:$A$2256,Results!Z$2:Z$2256,"")</f>
        <v>1</v>
      </c>
    </row>
    <row r="2017" spans="1:57" ht="38.25" customHeight="1" x14ac:dyDescent="0.3">
      <c r="A2017">
        <v>907694</v>
      </c>
      <c r="B2017">
        <v>281741</v>
      </c>
      <c r="C2017" t="s">
        <v>36</v>
      </c>
      <c r="D2017">
        <v>930069334</v>
      </c>
      <c r="E2017" s="2" t="str">
        <f>VLOOKUP(F2017,'RPA Vendor Data '!F$1:$G$2418,2)</f>
        <v>BORDER STATES INDUSTRIES</v>
      </c>
      <c r="F2017" s="2">
        <v>10427</v>
      </c>
      <c r="G2017" s="2">
        <v>6</v>
      </c>
      <c r="H2017" t="s">
        <v>6230</v>
      </c>
      <c r="I2017">
        <v>1</v>
      </c>
      <c r="J2017" t="s">
        <v>65</v>
      </c>
      <c r="K2017" t="s">
        <v>58</v>
      </c>
      <c r="L2017">
        <v>1220</v>
      </c>
      <c r="M2017" s="2" t="s">
        <v>6231</v>
      </c>
      <c r="N2017" s="85" t="s">
        <v>6232</v>
      </c>
      <c r="O2017">
        <v>1596474</v>
      </c>
      <c r="P2017" t="s">
        <v>6233</v>
      </c>
      <c r="Q2017" t="s">
        <v>36</v>
      </c>
      <c r="R2017">
        <v>12.2</v>
      </c>
      <c r="S2017" s="1">
        <v>45744.542957523146</v>
      </c>
      <c r="T2017" t="s">
        <v>42</v>
      </c>
      <c r="U2017" s="1">
        <v>45744.320138888892</v>
      </c>
      <c r="V2017" t="s">
        <v>43</v>
      </c>
      <c r="W2017" t="s">
        <v>36</v>
      </c>
      <c r="X2017">
        <v>6</v>
      </c>
      <c r="Y2017">
        <v>201</v>
      </c>
      <c r="Z2017" t="s">
        <v>36</v>
      </c>
      <c r="AA2017" t="s">
        <v>36</v>
      </c>
      <c r="AB2017" t="s">
        <v>36</v>
      </c>
      <c r="AC2017" t="s">
        <v>1555</v>
      </c>
      <c r="AD2017" t="s">
        <v>1555</v>
      </c>
      <c r="AE2017" t="s">
        <v>45</v>
      </c>
      <c r="AF2017" s="44" t="s">
        <v>46</v>
      </c>
      <c r="AG2017" s="18" t="s">
        <v>6234</v>
      </c>
      <c r="AH2017" s="18"/>
      <c r="AI2017" s="2" t="s">
        <v>48</v>
      </c>
      <c r="AJ2017" s="2" t="e">
        <f>VLOOKUP(A2017,'Classification Test Result'!$A$2:$D$2428,4,FALSE)</f>
        <v>#N/A</v>
      </c>
      <c r="AL2017" s="2">
        <f>_xlfn.XLOOKUP($A2017,Results!$A$2:$A$2256,Results!G$2:G$2256,"")</f>
        <v>341048</v>
      </c>
      <c r="AM2017" s="2" t="str">
        <f>_xlfn.XLOOKUP($A2017,Results!$A$2:$A$2256,Results!H$2:H$2256,"")</f>
        <v>SP33W</v>
      </c>
      <c r="AN2017" s="2" t="str">
        <f>_xlfn.XLOOKUP($A2017,Results!$A$2:$A$2256,Results!I$2:I$2256,"")</f>
        <v>PASS &amp; SEYMOUR</v>
      </c>
      <c r="AO2017" s="2">
        <f>_xlfn.XLOOKUP($A2017,Results!$A$2:$A$2256,Results!J$2:J$2256,"")</f>
        <v>785007186987</v>
      </c>
      <c r="AP2017" s="2">
        <f>_xlfn.XLOOKUP($A2017,Results!$A$2:$A$2256,Results!K$2:K$2256,"")</f>
        <v>39121704</v>
      </c>
      <c r="AQ2017" s="2" t="str">
        <f>_xlfn.XLOOKUP($A2017,Results!$A$2:$A$2256,Results!L$2:L$2256,"")</f>
        <v>AK10559161</v>
      </c>
      <c r="AR2017" s="2">
        <f>_xlfn.XLOOKUP($A2017,Results!$A$2:$A$2256,Results!M$2:M$2256,"")</f>
        <v>838453</v>
      </c>
      <c r="AS2017" s="2" t="str">
        <f>_xlfn.XLOOKUP($A2017,Results!$A$2:$A$2256,Results!N$2:N$2256,"")</f>
        <v>P&amp;S SP33-W WHT 3G WALL PLT</v>
      </c>
      <c r="AT2017" s="2" t="str">
        <f>_xlfn.XLOOKUP($A2017,Results!$A$2:$A$2256,Results!O$2:O$2256,"")</f>
        <v>PASS &amp; SEYMOUR</v>
      </c>
      <c r="AU2017" s="2">
        <f>_xlfn.XLOOKUP($A2017,Results!$A$2:$A$2256,Results!P$2:P$2256,"")</f>
        <v>0</v>
      </c>
      <c r="AV2017" s="2" t="str">
        <f>_xlfn.XLOOKUP($A2017,Results!$A$2:$A$2256,Results!Q$2:Q$2256,"")</f>
        <v>NO_MANUFACTURERS_FOUND</v>
      </c>
      <c r="AW2017" s="2" t="str">
        <f>_xlfn.XLOOKUP($A2017,Results!$A$2:$A$2256,Results!R$2:R$2256,"")</f>
        <v>0.7102094276691419</v>
      </c>
      <c r="AX2017" s="2">
        <f>_xlfn.XLOOKUP($A2017,Results!$A$2:$A$2256,Results!S$2:S$2256,"")</f>
        <v>92</v>
      </c>
      <c r="AY2017" s="2">
        <f>_xlfn.XLOOKUP($A2017,Results!$A$2:$A$2256,Results!T$2:T$2256,"")</f>
        <v>84</v>
      </c>
      <c r="AZ2017" s="2">
        <f>_xlfn.XLOOKUP($A2017,Results!$A$2:$A$2256,Results!U$2:U$2256,"")</f>
        <v>82</v>
      </c>
      <c r="BA2017" s="2" t="str">
        <f>_xlfn.XLOOKUP($A2017,Results!$A$2:$A$2256,Results!V$2:V$2256,"")</f>
        <v>PASS &amp; SEYMOUR</v>
      </c>
      <c r="BB2017" s="2">
        <f>_xlfn.XLOOKUP($A2017,Results!$A$2:$A$2256,Results!W$2:W$2256,"")</f>
        <v>79</v>
      </c>
      <c r="BC2017" s="2">
        <f>_xlfn.XLOOKUP($A2017,Results!$A$2:$A$2256,Results!X$2:X$2256,"")</f>
        <v>39121704</v>
      </c>
      <c r="BD2017" s="2">
        <f>_xlfn.XLOOKUP($A2017,Results!$A$2:$A$2256,Results!Y$2:Y$2256,"")</f>
        <v>79</v>
      </c>
      <c r="BE2017" s="2" t="b">
        <f>_xlfn.XLOOKUP($A2017,Results!$A$2:$A$2256,Results!Z$2:Z$2256,"")</f>
        <v>1</v>
      </c>
    </row>
    <row r="2018" spans="1:57" ht="38.25" customHeight="1" x14ac:dyDescent="0.3">
      <c r="A2018">
        <v>907695</v>
      </c>
      <c r="B2018">
        <v>281668</v>
      </c>
      <c r="C2018" t="s">
        <v>36</v>
      </c>
      <c r="D2018">
        <v>50030580802</v>
      </c>
      <c r="E2018" s="2" t="str">
        <f>VLOOKUP(F2018,'RPA Vendor Data '!F$1:$G$2418,2)</f>
        <v>WHITE CAP LP</v>
      </c>
      <c r="F2018" s="2">
        <v>11545</v>
      </c>
      <c r="G2018" s="2">
        <v>1</v>
      </c>
      <c r="H2018" t="s">
        <v>6236</v>
      </c>
      <c r="I2018">
        <v>2</v>
      </c>
      <c r="J2018" t="s">
        <v>6237</v>
      </c>
      <c r="K2018" t="s">
        <v>39</v>
      </c>
      <c r="L2018">
        <v>198.95</v>
      </c>
      <c r="M2018" s="2" t="s">
        <v>6238</v>
      </c>
      <c r="N2018" s="85" t="s">
        <v>6239</v>
      </c>
      <c r="O2018" t="s">
        <v>6240</v>
      </c>
      <c r="P2018" t="s">
        <v>36</v>
      </c>
      <c r="Q2018" t="s">
        <v>36</v>
      </c>
      <c r="R2018">
        <v>397.9</v>
      </c>
      <c r="S2018" s="1">
        <v>45744.501211608796</v>
      </c>
      <c r="T2018" t="s">
        <v>42</v>
      </c>
      <c r="U2018" s="1">
        <v>45744.283333333333</v>
      </c>
      <c r="V2018" t="s">
        <v>43</v>
      </c>
      <c r="W2018" t="s">
        <v>36</v>
      </c>
      <c r="X2018">
        <v>0</v>
      </c>
      <c r="Y2018" t="s">
        <v>6241</v>
      </c>
      <c r="Z2018" t="s">
        <v>36</v>
      </c>
      <c r="AA2018">
        <v>198.95</v>
      </c>
      <c r="AB2018" t="s">
        <v>36</v>
      </c>
      <c r="AC2018" t="s">
        <v>49</v>
      </c>
      <c r="AD2018" t="s">
        <v>49</v>
      </c>
      <c r="AE2018" t="s">
        <v>45</v>
      </c>
      <c r="AF2018" s="44" t="s">
        <v>46</v>
      </c>
      <c r="AG2018" s="18" t="s">
        <v>6242</v>
      </c>
      <c r="AI2018" s="2" t="s">
        <v>48</v>
      </c>
      <c r="AJ2018" s="2" t="e">
        <f>VLOOKUP(A2018,'Classification Test Result'!$A$2:$D$2428,4,FALSE)</f>
        <v>#N/A</v>
      </c>
      <c r="AK2018" s="2" t="s">
        <v>6243</v>
      </c>
      <c r="AL2018" s="2">
        <f>_xlfn.XLOOKUP($A2018,Results!$A$2:$A$2256,Results!G$2:G$2256,"")</f>
        <v>0</v>
      </c>
      <c r="AM2018" s="2">
        <f>_xlfn.XLOOKUP($A2018,Results!$A$2:$A$2256,Results!H$2:H$2256,"")</f>
        <v>0</v>
      </c>
      <c r="AN2018" s="2">
        <f>_xlfn.XLOOKUP($A2018,Results!$A$2:$A$2256,Results!I$2:I$2256,"")</f>
        <v>0</v>
      </c>
      <c r="AO2018" s="2">
        <f>_xlfn.XLOOKUP($A2018,Results!$A$2:$A$2256,Results!J$2:J$2256,"")</f>
        <v>0</v>
      </c>
      <c r="AP2018" s="2">
        <f>_xlfn.XLOOKUP($A2018,Results!$A$2:$A$2256,Results!K$2:K$2256,"")</f>
        <v>0</v>
      </c>
      <c r="AQ2018" s="2">
        <f>_xlfn.XLOOKUP($A2018,Results!$A$2:$A$2256,Results!L$2:L$2256,"")</f>
        <v>0</v>
      </c>
      <c r="AR2018" s="2">
        <f>_xlfn.XLOOKUP($A2018,Results!$A$2:$A$2256,Results!M$2:M$2256,"")</f>
        <v>0</v>
      </c>
      <c r="AS2018" s="2">
        <f>_xlfn.XLOOKUP($A2018,Results!$A$2:$A$2256,Results!N$2:N$2256,"")</f>
        <v>0</v>
      </c>
      <c r="AT2018" s="2">
        <f>_xlfn.XLOOKUP($A2018,Results!$A$2:$A$2256,Results!O$2:O$2256,"")</f>
        <v>0</v>
      </c>
      <c r="AU2018" s="2">
        <f>_xlfn.XLOOKUP($A2018,Results!$A$2:$A$2256,Results!P$2:P$2256,"")</f>
        <v>0</v>
      </c>
      <c r="AV2018" s="2">
        <f>_xlfn.XLOOKUP($A2018,Results!$A$2:$A$2256,Results!Q$2:Q$2256,"")</f>
        <v>0</v>
      </c>
      <c r="AW2018" s="2">
        <f>_xlfn.XLOOKUP($A2018,Results!$A$2:$A$2256,Results!R$2:R$2256,"")</f>
        <v>0</v>
      </c>
      <c r="AX2018" s="2">
        <f>_xlfn.XLOOKUP($A2018,Results!$A$2:$A$2256,Results!S$2:S$2256,"")</f>
        <v>0</v>
      </c>
      <c r="AY2018" s="2">
        <f>_xlfn.XLOOKUP($A2018,Results!$A$2:$A$2256,Results!T$2:T$2256,"")</f>
        <v>0</v>
      </c>
      <c r="AZ2018" s="2">
        <f>_xlfn.XLOOKUP($A2018,Results!$A$2:$A$2256,Results!U$2:U$2256,"")</f>
        <v>0</v>
      </c>
      <c r="BA2018" s="2">
        <f>_xlfn.XLOOKUP($A2018,Results!$A$2:$A$2256,Results!V$2:V$2256,"")</f>
        <v>0</v>
      </c>
      <c r="BB2018" s="2">
        <f>_xlfn.XLOOKUP($A2018,Results!$A$2:$A$2256,Results!W$2:W$2256,"")</f>
        <v>0</v>
      </c>
      <c r="BC2018" s="2">
        <f>_xlfn.XLOOKUP($A2018,Results!$A$2:$A$2256,Results!X$2:X$2256,"")</f>
        <v>0</v>
      </c>
      <c r="BD2018" s="2">
        <f>_xlfn.XLOOKUP($A2018,Results!$A$2:$A$2256,Results!Y$2:Y$2256,"")</f>
        <v>0</v>
      </c>
      <c r="BE2018" s="2">
        <f>_xlfn.XLOOKUP($A2018,Results!$A$2:$A$2256,Results!Z$2:Z$2256,"")</f>
        <v>0</v>
      </c>
    </row>
    <row r="2019" spans="1:57" ht="38.25" customHeight="1" x14ac:dyDescent="0.3">
      <c r="A2019">
        <v>907696</v>
      </c>
      <c r="B2019">
        <v>282048</v>
      </c>
      <c r="C2019" t="s">
        <v>36</v>
      </c>
      <c r="D2019" t="s">
        <v>2894</v>
      </c>
      <c r="E2019" s="2" t="str">
        <f>VLOOKUP(F2019,'RPA Vendor Data '!F$1:$G$2418,2)</f>
        <v>SHEPHERD ELECT SUPPLY DC</v>
      </c>
      <c r="F2019" s="2">
        <v>13060</v>
      </c>
      <c r="G2019" s="2">
        <v>2</v>
      </c>
      <c r="H2019" s="2" t="s">
        <v>6244</v>
      </c>
      <c r="I2019">
        <v>15</v>
      </c>
      <c r="J2019" t="s">
        <v>97</v>
      </c>
      <c r="K2019" t="s">
        <v>98</v>
      </c>
      <c r="L2019">
        <v>1672.75</v>
      </c>
      <c r="M2019" s="2" t="s">
        <v>444</v>
      </c>
      <c r="N2019" s="85" t="s">
        <v>6245</v>
      </c>
      <c r="O2019" t="s">
        <v>36</v>
      </c>
      <c r="P2019" t="s">
        <v>36</v>
      </c>
      <c r="Q2019" t="s">
        <v>36</v>
      </c>
      <c r="R2019">
        <v>25.09</v>
      </c>
      <c r="S2019" s="1">
        <v>45744.958619872683</v>
      </c>
      <c r="T2019" t="s">
        <v>42</v>
      </c>
      <c r="U2019" s="1">
        <v>45744.746527777781</v>
      </c>
      <c r="V2019" t="s">
        <v>43</v>
      </c>
      <c r="W2019" t="s">
        <v>36</v>
      </c>
      <c r="X2019">
        <v>2</v>
      </c>
      <c r="Y2019" t="s">
        <v>525</v>
      </c>
      <c r="Z2019" t="s">
        <v>36</v>
      </c>
      <c r="AA2019">
        <v>1672.75</v>
      </c>
      <c r="AB2019" t="s">
        <v>36</v>
      </c>
      <c r="AC2019" t="s">
        <v>49</v>
      </c>
      <c r="AD2019" t="s">
        <v>49</v>
      </c>
      <c r="AE2019" t="s">
        <v>45</v>
      </c>
      <c r="AG2019" s="18" t="s">
        <v>6246</v>
      </c>
      <c r="AH2019" s="18"/>
      <c r="AI2019" s="2" t="s">
        <v>48</v>
      </c>
      <c r="AJ2019" s="2" t="e">
        <f>VLOOKUP(A2019,'Classification Test Result'!$A$2:$D$2428,4,FALSE)</f>
        <v>#N/A</v>
      </c>
      <c r="AL2019" s="2">
        <f>_xlfn.XLOOKUP($A2019,Results!$A$2:$A$2256,Results!G$2:G$2256,"")</f>
        <v>0</v>
      </c>
      <c r="AM2019" s="2">
        <f>_xlfn.XLOOKUP($A2019,Results!$A$2:$A$2256,Results!H$2:H$2256,"")</f>
        <v>0</v>
      </c>
      <c r="AN2019" s="2">
        <f>_xlfn.XLOOKUP($A2019,Results!$A$2:$A$2256,Results!I$2:I$2256,"")</f>
        <v>0</v>
      </c>
      <c r="AO2019" s="2">
        <f>_xlfn.XLOOKUP($A2019,Results!$A$2:$A$2256,Results!J$2:J$2256,"")</f>
        <v>0</v>
      </c>
      <c r="AP2019" s="2">
        <f>_xlfn.XLOOKUP($A2019,Results!$A$2:$A$2256,Results!K$2:K$2256,"")</f>
        <v>0</v>
      </c>
      <c r="AQ2019" s="2">
        <f>_xlfn.XLOOKUP($A2019,Results!$A$2:$A$2256,Results!L$2:L$2256,"")</f>
        <v>0</v>
      </c>
      <c r="AR2019" s="2">
        <f>_xlfn.XLOOKUP($A2019,Results!$A$2:$A$2256,Results!M$2:M$2256,"")</f>
        <v>0</v>
      </c>
      <c r="AS2019" s="2">
        <f>_xlfn.XLOOKUP($A2019,Results!$A$2:$A$2256,Results!N$2:N$2256,"")</f>
        <v>0</v>
      </c>
      <c r="AT2019" s="2" t="str">
        <f>_xlfn.XLOOKUP($A2019,Results!$A$2:$A$2256,Results!O$2:O$2256,"")</f>
        <v>GENERIC WIRE</v>
      </c>
      <c r="AU2019" s="2" t="str">
        <f>_xlfn.XLOOKUP($A2019,Results!$A$2:$A$2256,Results!P$2:P$2256,"")</f>
        <v>WIRE</v>
      </c>
      <c r="AV2019" s="2" t="str">
        <f>_xlfn.XLOOKUP($A2019,Results!$A$2:$A$2256,Results!Q$2:Q$2256,"")</f>
        <v>SINGLE_MATCH</v>
      </c>
      <c r="AW2019" s="2">
        <f>_xlfn.XLOOKUP($A2019,Results!$A$2:$A$2256,Results!R$2:R$2256,"")</f>
        <v>0</v>
      </c>
      <c r="AX2019" s="2">
        <f>_xlfn.XLOOKUP($A2019,Results!$A$2:$A$2256,Results!S$2:S$2256,"")</f>
        <v>0</v>
      </c>
      <c r="AY2019" s="2">
        <f>_xlfn.XLOOKUP($A2019,Results!$A$2:$A$2256,Results!T$2:T$2256,"")</f>
        <v>75</v>
      </c>
      <c r="AZ2019" s="2">
        <f>_xlfn.XLOOKUP($A2019,Results!$A$2:$A$2256,Results!U$2:U$2256,"")</f>
        <v>0</v>
      </c>
      <c r="BA2019" s="2" t="str">
        <f>_xlfn.XLOOKUP($A2019,Results!$A$2:$A$2256,Results!V$2:V$2256,"")</f>
        <v>CAROLINA PRODUCTS</v>
      </c>
      <c r="BB2019" s="2">
        <f>_xlfn.XLOOKUP($A2019,Results!$A$2:$A$2256,Results!W$2:W$2256,"")</f>
        <v>82</v>
      </c>
      <c r="BC2019" s="2">
        <f>_xlfn.XLOOKUP($A2019,Results!$A$2:$A$2256,Results!X$2:X$2256,"")</f>
        <v>26121603</v>
      </c>
      <c r="BD2019" s="2">
        <f>_xlfn.XLOOKUP($A2019,Results!$A$2:$A$2256,Results!Y$2:Y$2256,"")</f>
        <v>82</v>
      </c>
      <c r="BE2019" s="2" t="b">
        <f>_xlfn.XLOOKUP($A2019,Results!$A$2:$A$2256,Results!Z$2:Z$2256,"")</f>
        <v>1</v>
      </c>
    </row>
    <row r="2020" spans="1:57" ht="38.25" customHeight="1" x14ac:dyDescent="0.3">
      <c r="A2020">
        <v>907697</v>
      </c>
      <c r="B2020">
        <v>281465</v>
      </c>
      <c r="C2020" t="s">
        <v>36</v>
      </c>
      <c r="D2020" t="s">
        <v>6247</v>
      </c>
      <c r="E2020" s="2" t="str">
        <f>VLOOKUP(F2020,'RPA Vendor Data '!F$1:$G$2418,2)</f>
        <v>UNITED RENTALS</v>
      </c>
      <c r="F2020" s="2">
        <v>13482</v>
      </c>
      <c r="G2020" s="2">
        <v>4</v>
      </c>
      <c r="H2020" s="2" t="s">
        <v>6248</v>
      </c>
      <c r="I2020">
        <v>1</v>
      </c>
      <c r="J2020" t="s">
        <v>65</v>
      </c>
      <c r="K2020" t="s">
        <v>39</v>
      </c>
      <c r="L2020">
        <v>23.4</v>
      </c>
      <c r="M2020" s="2" t="s">
        <v>36</v>
      </c>
      <c r="N2020" s="85" t="s">
        <v>36</v>
      </c>
      <c r="O2020" t="s">
        <v>6249</v>
      </c>
      <c r="P2020" t="s">
        <v>36</v>
      </c>
      <c r="Q2020" t="s">
        <v>36</v>
      </c>
      <c r="R2020">
        <v>23.4</v>
      </c>
      <c r="S2020" s="1">
        <v>45744.334187650456</v>
      </c>
      <c r="T2020" t="s">
        <v>42</v>
      </c>
      <c r="U2020" s="1">
        <v>45744.117361111108</v>
      </c>
      <c r="V2020" t="s">
        <v>43</v>
      </c>
      <c r="W2020" t="s">
        <v>36</v>
      </c>
      <c r="X2020">
        <v>0</v>
      </c>
      <c r="Y2020">
        <v>999</v>
      </c>
      <c r="Z2020" t="s">
        <v>36</v>
      </c>
      <c r="AA2020" t="s">
        <v>36</v>
      </c>
      <c r="AB2020" t="s">
        <v>36</v>
      </c>
      <c r="AC2020" t="s">
        <v>44</v>
      </c>
      <c r="AD2020" t="s">
        <v>44</v>
      </c>
      <c r="AE2020" t="s">
        <v>45</v>
      </c>
      <c r="AG2020" s="29"/>
      <c r="AH2020" s="29"/>
      <c r="AI2020" s="2" t="s">
        <v>464</v>
      </c>
      <c r="AJ2020" s="2" t="e">
        <f>VLOOKUP(A2020,'Classification Test Result'!$A$2:$D$2428,4,FALSE)</f>
        <v>#N/A</v>
      </c>
      <c r="AL2020" s="2">
        <f>_xlfn.XLOOKUP($A2020,Results!$A$2:$A$2256,Results!G$2:G$2256,"")</f>
        <v>0</v>
      </c>
      <c r="AM2020" s="2">
        <f>_xlfn.XLOOKUP($A2020,Results!$A$2:$A$2256,Results!H$2:H$2256,"")</f>
        <v>0</v>
      </c>
      <c r="AN2020" s="2">
        <f>_xlfn.XLOOKUP($A2020,Results!$A$2:$A$2256,Results!I$2:I$2256,"")</f>
        <v>0</v>
      </c>
      <c r="AO2020" s="2">
        <f>_xlfn.XLOOKUP($A2020,Results!$A$2:$A$2256,Results!J$2:J$2256,"")</f>
        <v>0</v>
      </c>
      <c r="AP2020" s="2">
        <f>_xlfn.XLOOKUP($A2020,Results!$A$2:$A$2256,Results!K$2:K$2256,"")</f>
        <v>0</v>
      </c>
      <c r="AQ2020" s="2">
        <f>_xlfn.XLOOKUP($A2020,Results!$A$2:$A$2256,Results!L$2:L$2256,"")</f>
        <v>0</v>
      </c>
      <c r="AR2020" s="2">
        <f>_xlfn.XLOOKUP($A2020,Results!$A$2:$A$2256,Results!M$2:M$2256,"")</f>
        <v>0</v>
      </c>
      <c r="AS2020" s="2">
        <f>_xlfn.XLOOKUP($A2020,Results!$A$2:$A$2256,Results!N$2:N$2256,"")</f>
        <v>0</v>
      </c>
      <c r="AT2020" s="2">
        <f>_xlfn.XLOOKUP($A2020,Results!$A$2:$A$2256,Results!O$2:O$2256,"")</f>
        <v>0</v>
      </c>
      <c r="AU2020" s="2">
        <f>_xlfn.XLOOKUP($A2020,Results!$A$2:$A$2256,Results!P$2:P$2256,"")</f>
        <v>0</v>
      </c>
      <c r="AV2020" s="2">
        <f>_xlfn.XLOOKUP($A2020,Results!$A$2:$A$2256,Results!Q$2:Q$2256,"")</f>
        <v>0</v>
      </c>
      <c r="AW2020" s="2">
        <f>_xlfn.XLOOKUP($A2020,Results!$A$2:$A$2256,Results!R$2:R$2256,"")</f>
        <v>0</v>
      </c>
      <c r="AX2020" s="2">
        <f>_xlfn.XLOOKUP($A2020,Results!$A$2:$A$2256,Results!S$2:S$2256,"")</f>
        <v>0</v>
      </c>
      <c r="AY2020" s="2">
        <f>_xlfn.XLOOKUP($A2020,Results!$A$2:$A$2256,Results!T$2:T$2256,"")</f>
        <v>0</v>
      </c>
      <c r="AZ2020" s="2">
        <f>_xlfn.XLOOKUP($A2020,Results!$A$2:$A$2256,Results!U$2:U$2256,"")</f>
        <v>0</v>
      </c>
      <c r="BA2020" s="2">
        <f>_xlfn.XLOOKUP($A2020,Results!$A$2:$A$2256,Results!V$2:V$2256,"")</f>
        <v>0</v>
      </c>
      <c r="BB2020" s="2">
        <f>_xlfn.XLOOKUP($A2020,Results!$A$2:$A$2256,Results!W$2:W$2256,"")</f>
        <v>0</v>
      </c>
      <c r="BC2020" s="2">
        <f>_xlfn.XLOOKUP($A2020,Results!$A$2:$A$2256,Results!X$2:X$2256,"")</f>
        <v>0</v>
      </c>
      <c r="BD2020" s="2">
        <f>_xlfn.XLOOKUP($A2020,Results!$A$2:$A$2256,Results!Y$2:Y$2256,"")</f>
        <v>0</v>
      </c>
      <c r="BE2020" s="2">
        <f>_xlfn.XLOOKUP($A2020,Results!$A$2:$A$2256,Results!Z$2:Z$2256,"")</f>
        <v>0</v>
      </c>
    </row>
    <row r="2021" spans="1:57" ht="38.25" customHeight="1" x14ac:dyDescent="0.3">
      <c r="A2021">
        <v>907698</v>
      </c>
      <c r="B2021">
        <v>281466</v>
      </c>
      <c r="C2021" t="s">
        <v>36</v>
      </c>
      <c r="D2021" t="s">
        <v>6250</v>
      </c>
      <c r="E2021" s="2" t="str">
        <f>VLOOKUP(F2021,'RPA Vendor Data '!F$1:$G$2418,2)</f>
        <v>UNITED RENTALS</v>
      </c>
      <c r="F2021" s="2">
        <v>13482</v>
      </c>
      <c r="G2021" s="2">
        <v>4</v>
      </c>
      <c r="H2021" s="2" t="s">
        <v>6248</v>
      </c>
      <c r="I2021">
        <v>1</v>
      </c>
      <c r="J2021" t="s">
        <v>65</v>
      </c>
      <c r="K2021" t="s">
        <v>39</v>
      </c>
      <c r="L2021">
        <v>9</v>
      </c>
      <c r="M2021" s="2" t="s">
        <v>36</v>
      </c>
      <c r="N2021" s="85" t="s">
        <v>36</v>
      </c>
      <c r="O2021" t="s">
        <v>6249</v>
      </c>
      <c r="P2021" t="s">
        <v>36</v>
      </c>
      <c r="Q2021" t="s">
        <v>36</v>
      </c>
      <c r="R2021">
        <v>9</v>
      </c>
      <c r="S2021" s="1">
        <v>45744.33416215278</v>
      </c>
      <c r="T2021" t="s">
        <v>42</v>
      </c>
      <c r="U2021" s="1">
        <v>45744.118055555547</v>
      </c>
      <c r="V2021" t="s">
        <v>43</v>
      </c>
      <c r="W2021" t="s">
        <v>36</v>
      </c>
      <c r="X2021">
        <v>0</v>
      </c>
      <c r="Y2021">
        <v>999</v>
      </c>
      <c r="Z2021" t="s">
        <v>36</v>
      </c>
      <c r="AA2021" t="s">
        <v>36</v>
      </c>
      <c r="AB2021" t="s">
        <v>36</v>
      </c>
      <c r="AC2021" t="s">
        <v>44</v>
      </c>
      <c r="AD2021" t="s">
        <v>44</v>
      </c>
      <c r="AE2021" t="s">
        <v>45</v>
      </c>
      <c r="AG2021" s="29"/>
      <c r="AH2021" s="29"/>
      <c r="AI2021" s="2" t="s">
        <v>464</v>
      </c>
      <c r="AJ2021" s="2" t="e">
        <f>VLOOKUP(A2021,'Classification Test Result'!$A$2:$D$2428,4,FALSE)</f>
        <v>#N/A</v>
      </c>
      <c r="AL2021" s="2">
        <f>_xlfn.XLOOKUP($A2021,Results!$A$2:$A$2256,Results!G$2:G$2256,"")</f>
        <v>0</v>
      </c>
      <c r="AM2021" s="2">
        <f>_xlfn.XLOOKUP($A2021,Results!$A$2:$A$2256,Results!H$2:H$2256,"")</f>
        <v>0</v>
      </c>
      <c r="AN2021" s="2">
        <f>_xlfn.XLOOKUP($A2021,Results!$A$2:$A$2256,Results!I$2:I$2256,"")</f>
        <v>0</v>
      </c>
      <c r="AO2021" s="2">
        <f>_xlfn.XLOOKUP($A2021,Results!$A$2:$A$2256,Results!J$2:J$2256,"")</f>
        <v>0</v>
      </c>
      <c r="AP2021" s="2">
        <f>_xlfn.XLOOKUP($A2021,Results!$A$2:$A$2256,Results!K$2:K$2256,"")</f>
        <v>0</v>
      </c>
      <c r="AQ2021" s="2">
        <f>_xlfn.XLOOKUP($A2021,Results!$A$2:$A$2256,Results!L$2:L$2256,"")</f>
        <v>0</v>
      </c>
      <c r="AR2021" s="2">
        <f>_xlfn.XLOOKUP($A2021,Results!$A$2:$A$2256,Results!M$2:M$2256,"")</f>
        <v>0</v>
      </c>
      <c r="AS2021" s="2">
        <f>_xlfn.XLOOKUP($A2021,Results!$A$2:$A$2256,Results!N$2:N$2256,"")</f>
        <v>0</v>
      </c>
      <c r="AT2021" s="2">
        <f>_xlfn.XLOOKUP($A2021,Results!$A$2:$A$2256,Results!O$2:O$2256,"")</f>
        <v>0</v>
      </c>
      <c r="AU2021" s="2">
        <f>_xlfn.XLOOKUP($A2021,Results!$A$2:$A$2256,Results!P$2:P$2256,"")</f>
        <v>0</v>
      </c>
      <c r="AV2021" s="2">
        <f>_xlfn.XLOOKUP($A2021,Results!$A$2:$A$2256,Results!Q$2:Q$2256,"")</f>
        <v>0</v>
      </c>
      <c r="AW2021" s="2">
        <f>_xlfn.XLOOKUP($A2021,Results!$A$2:$A$2256,Results!R$2:R$2256,"")</f>
        <v>0</v>
      </c>
      <c r="AX2021" s="2">
        <f>_xlfn.XLOOKUP($A2021,Results!$A$2:$A$2256,Results!S$2:S$2256,"")</f>
        <v>0</v>
      </c>
      <c r="AY2021" s="2">
        <f>_xlfn.XLOOKUP($A2021,Results!$A$2:$A$2256,Results!T$2:T$2256,"")</f>
        <v>0</v>
      </c>
      <c r="AZ2021" s="2">
        <f>_xlfn.XLOOKUP($A2021,Results!$A$2:$A$2256,Results!U$2:U$2256,"")</f>
        <v>0</v>
      </c>
      <c r="BA2021" s="2">
        <f>_xlfn.XLOOKUP($A2021,Results!$A$2:$A$2256,Results!V$2:V$2256,"")</f>
        <v>0</v>
      </c>
      <c r="BB2021" s="2">
        <f>_xlfn.XLOOKUP($A2021,Results!$A$2:$A$2256,Results!W$2:W$2256,"")</f>
        <v>0</v>
      </c>
      <c r="BC2021" s="2">
        <f>_xlfn.XLOOKUP($A2021,Results!$A$2:$A$2256,Results!X$2:X$2256,"")</f>
        <v>0</v>
      </c>
      <c r="BD2021" s="2">
        <f>_xlfn.XLOOKUP($A2021,Results!$A$2:$A$2256,Results!Y$2:Y$2256,"")</f>
        <v>0</v>
      </c>
      <c r="BE2021" s="2">
        <f>_xlfn.XLOOKUP($A2021,Results!$A$2:$A$2256,Results!Z$2:Z$2256,"")</f>
        <v>0</v>
      </c>
    </row>
    <row r="2022" spans="1:57" ht="38.25" customHeight="1" x14ac:dyDescent="0.3">
      <c r="A2022">
        <v>907699</v>
      </c>
      <c r="B2022">
        <v>281468</v>
      </c>
      <c r="C2022" t="s">
        <v>36</v>
      </c>
      <c r="D2022" t="s">
        <v>4442</v>
      </c>
      <c r="E2022" s="2" t="str">
        <f>VLOOKUP(F2022,'RPA Vendor Data '!F$1:$G$2418,2)</f>
        <v>UNITED RENTALS</v>
      </c>
      <c r="F2022" s="2">
        <v>13482</v>
      </c>
      <c r="G2022" s="2">
        <v>4</v>
      </c>
      <c r="H2022" s="2" t="s">
        <v>6248</v>
      </c>
      <c r="I2022">
        <v>1</v>
      </c>
      <c r="J2022" t="s">
        <v>65</v>
      </c>
      <c r="K2022" t="s">
        <v>39</v>
      </c>
      <c r="L2022">
        <v>32.700000000000003</v>
      </c>
      <c r="M2022" s="2" t="s">
        <v>36</v>
      </c>
      <c r="N2022" s="85" t="s">
        <v>36</v>
      </c>
      <c r="O2022" t="s">
        <v>6249</v>
      </c>
      <c r="P2022" t="s">
        <v>36</v>
      </c>
      <c r="Q2022" t="s">
        <v>36</v>
      </c>
      <c r="R2022">
        <v>32.700000000000003</v>
      </c>
      <c r="S2022" s="1">
        <v>45744.33411423611</v>
      </c>
      <c r="T2022" t="s">
        <v>42</v>
      </c>
      <c r="U2022" s="1">
        <v>45744.118055555547</v>
      </c>
      <c r="V2022" t="s">
        <v>43</v>
      </c>
      <c r="W2022" t="s">
        <v>36</v>
      </c>
      <c r="X2022">
        <v>0</v>
      </c>
      <c r="Y2022">
        <v>999</v>
      </c>
      <c r="Z2022" t="s">
        <v>36</v>
      </c>
      <c r="AA2022" t="s">
        <v>36</v>
      </c>
      <c r="AB2022" t="s">
        <v>36</v>
      </c>
      <c r="AC2022" t="s">
        <v>44</v>
      </c>
      <c r="AD2022" t="s">
        <v>44</v>
      </c>
      <c r="AE2022" t="s">
        <v>45</v>
      </c>
      <c r="AG2022" s="29"/>
      <c r="AH2022" s="29"/>
      <c r="AI2022" s="2" t="s">
        <v>464</v>
      </c>
      <c r="AJ2022" s="2" t="e">
        <f>VLOOKUP(A2022,'Classification Test Result'!$A$2:$D$2428,4,FALSE)</f>
        <v>#N/A</v>
      </c>
      <c r="AL2022" s="2">
        <f>_xlfn.XLOOKUP($A2022,Results!$A$2:$A$2256,Results!G$2:G$2256,"")</f>
        <v>0</v>
      </c>
      <c r="AM2022" s="2">
        <f>_xlfn.XLOOKUP($A2022,Results!$A$2:$A$2256,Results!H$2:H$2256,"")</f>
        <v>0</v>
      </c>
      <c r="AN2022" s="2">
        <f>_xlfn.XLOOKUP($A2022,Results!$A$2:$A$2256,Results!I$2:I$2256,"")</f>
        <v>0</v>
      </c>
      <c r="AO2022" s="2">
        <f>_xlfn.XLOOKUP($A2022,Results!$A$2:$A$2256,Results!J$2:J$2256,"")</f>
        <v>0</v>
      </c>
      <c r="AP2022" s="2">
        <f>_xlfn.XLOOKUP($A2022,Results!$A$2:$A$2256,Results!K$2:K$2256,"")</f>
        <v>0</v>
      </c>
      <c r="AQ2022" s="2">
        <f>_xlfn.XLOOKUP($A2022,Results!$A$2:$A$2256,Results!L$2:L$2256,"")</f>
        <v>0</v>
      </c>
      <c r="AR2022" s="2">
        <f>_xlfn.XLOOKUP($A2022,Results!$A$2:$A$2256,Results!M$2:M$2256,"")</f>
        <v>0</v>
      </c>
      <c r="AS2022" s="2">
        <f>_xlfn.XLOOKUP($A2022,Results!$A$2:$A$2256,Results!N$2:N$2256,"")</f>
        <v>0</v>
      </c>
      <c r="AT2022" s="2">
        <f>_xlfn.XLOOKUP($A2022,Results!$A$2:$A$2256,Results!O$2:O$2256,"")</f>
        <v>0</v>
      </c>
      <c r="AU2022" s="2">
        <f>_xlfn.XLOOKUP($A2022,Results!$A$2:$A$2256,Results!P$2:P$2256,"")</f>
        <v>0</v>
      </c>
      <c r="AV2022" s="2">
        <f>_xlfn.XLOOKUP($A2022,Results!$A$2:$A$2256,Results!Q$2:Q$2256,"")</f>
        <v>0</v>
      </c>
      <c r="AW2022" s="2">
        <f>_xlfn.XLOOKUP($A2022,Results!$A$2:$A$2256,Results!R$2:R$2256,"")</f>
        <v>0</v>
      </c>
      <c r="AX2022" s="2">
        <f>_xlfn.XLOOKUP($A2022,Results!$A$2:$A$2256,Results!S$2:S$2256,"")</f>
        <v>0</v>
      </c>
      <c r="AY2022" s="2">
        <f>_xlfn.XLOOKUP($A2022,Results!$A$2:$A$2256,Results!T$2:T$2256,"")</f>
        <v>0</v>
      </c>
      <c r="AZ2022" s="2">
        <f>_xlfn.XLOOKUP($A2022,Results!$A$2:$A$2256,Results!U$2:U$2256,"")</f>
        <v>0</v>
      </c>
      <c r="BA2022" s="2">
        <f>_xlfn.XLOOKUP($A2022,Results!$A$2:$A$2256,Results!V$2:V$2256,"")</f>
        <v>0</v>
      </c>
      <c r="BB2022" s="2">
        <f>_xlfn.XLOOKUP($A2022,Results!$A$2:$A$2256,Results!W$2:W$2256,"")</f>
        <v>0</v>
      </c>
      <c r="BC2022" s="2">
        <f>_xlfn.XLOOKUP($A2022,Results!$A$2:$A$2256,Results!X$2:X$2256,"")</f>
        <v>0</v>
      </c>
      <c r="BD2022" s="2">
        <f>_xlfn.XLOOKUP($A2022,Results!$A$2:$A$2256,Results!Y$2:Y$2256,"")</f>
        <v>0</v>
      </c>
      <c r="BE2022" s="2">
        <f>_xlfn.XLOOKUP($A2022,Results!$A$2:$A$2256,Results!Z$2:Z$2256,"")</f>
        <v>0</v>
      </c>
    </row>
    <row r="2023" spans="1:57" ht="38.25" customHeight="1" x14ac:dyDescent="0.3">
      <c r="A2023">
        <v>907700</v>
      </c>
      <c r="B2023">
        <v>281775</v>
      </c>
      <c r="C2023" t="s">
        <v>36</v>
      </c>
      <c r="D2023">
        <v>236374</v>
      </c>
      <c r="E2023" s="2" t="str">
        <f>VLOOKUP(F2023,'RPA Vendor Data '!F$1:$G$2418,2)</f>
        <v>ATLANTIC HARDWARE SUPPLY</v>
      </c>
      <c r="F2023" s="2">
        <v>10280</v>
      </c>
      <c r="G2023" s="2">
        <v>3</v>
      </c>
      <c r="H2023" t="s">
        <v>6251</v>
      </c>
      <c r="I2023">
        <v>1000</v>
      </c>
      <c r="J2023" t="s">
        <v>65</v>
      </c>
      <c r="K2023" t="s">
        <v>39</v>
      </c>
      <c r="L2023">
        <v>0.51</v>
      </c>
      <c r="M2023" s="2" t="s">
        <v>36</v>
      </c>
      <c r="N2023" s="85" t="s">
        <v>6252</v>
      </c>
      <c r="O2023" t="s">
        <v>36</v>
      </c>
      <c r="P2023" t="s">
        <v>36</v>
      </c>
      <c r="Q2023" t="s">
        <v>36</v>
      </c>
      <c r="R2023">
        <v>510</v>
      </c>
      <c r="S2023" s="1">
        <v>45744.564659340278</v>
      </c>
      <c r="T2023" t="s">
        <v>42</v>
      </c>
      <c r="U2023" s="1">
        <v>45744.345833333333</v>
      </c>
      <c r="V2023" t="s">
        <v>43</v>
      </c>
      <c r="W2023" t="s">
        <v>36</v>
      </c>
      <c r="X2023">
        <v>1</v>
      </c>
      <c r="Y2023">
        <v>201</v>
      </c>
      <c r="Z2023" t="s">
        <v>36</v>
      </c>
      <c r="AA2023" t="s">
        <v>36</v>
      </c>
      <c r="AB2023" t="s">
        <v>36</v>
      </c>
      <c r="AC2023" t="s">
        <v>49</v>
      </c>
      <c r="AD2023" t="s">
        <v>49</v>
      </c>
      <c r="AE2023" t="s">
        <v>45</v>
      </c>
      <c r="AF2023" s="44">
        <v>31161721</v>
      </c>
      <c r="AG2023" s="18" t="s">
        <v>6253</v>
      </c>
      <c r="AI2023" s="2" t="s">
        <v>48</v>
      </c>
      <c r="AJ2023" s="2" t="e">
        <f>VLOOKUP(A2023,'Classification Test Result'!$A$2:$D$2428,4,FALSE)</f>
        <v>#N/A</v>
      </c>
      <c r="AL2023" s="2">
        <f>_xlfn.XLOOKUP($A2023,Results!$A$2:$A$2256,Results!G$2:G$2256,"")</f>
        <v>0</v>
      </c>
      <c r="AM2023" s="2">
        <f>_xlfn.XLOOKUP($A2023,Results!$A$2:$A$2256,Results!H$2:H$2256,"")</f>
        <v>0</v>
      </c>
      <c r="AN2023" s="2">
        <f>_xlfn.XLOOKUP($A2023,Results!$A$2:$A$2256,Results!I$2:I$2256,"")</f>
        <v>0</v>
      </c>
      <c r="AO2023" s="2">
        <f>_xlfn.XLOOKUP($A2023,Results!$A$2:$A$2256,Results!J$2:J$2256,"")</f>
        <v>0</v>
      </c>
      <c r="AP2023" s="2">
        <f>_xlfn.XLOOKUP($A2023,Results!$A$2:$A$2256,Results!K$2:K$2256,"")</f>
        <v>0</v>
      </c>
      <c r="AQ2023" s="2">
        <f>_xlfn.XLOOKUP($A2023,Results!$A$2:$A$2256,Results!L$2:L$2256,"")</f>
        <v>0</v>
      </c>
      <c r="AR2023" s="2">
        <f>_xlfn.XLOOKUP($A2023,Results!$A$2:$A$2256,Results!M$2:M$2256,"")</f>
        <v>0</v>
      </c>
      <c r="AS2023" s="2">
        <f>_xlfn.XLOOKUP($A2023,Results!$A$2:$A$2256,Results!N$2:N$2256,"")</f>
        <v>0</v>
      </c>
      <c r="AT2023" s="2">
        <f>_xlfn.XLOOKUP($A2023,Results!$A$2:$A$2256,Results!O$2:O$2256,"")</f>
        <v>0</v>
      </c>
      <c r="AU2023" s="2">
        <f>_xlfn.XLOOKUP($A2023,Results!$A$2:$A$2256,Results!P$2:P$2256,"")</f>
        <v>0</v>
      </c>
      <c r="AV2023" s="2">
        <f>_xlfn.XLOOKUP($A2023,Results!$A$2:$A$2256,Results!Q$2:Q$2256,"")</f>
        <v>0</v>
      </c>
      <c r="AW2023" s="2">
        <f>_xlfn.XLOOKUP($A2023,Results!$A$2:$A$2256,Results!R$2:R$2256,"")</f>
        <v>0</v>
      </c>
      <c r="AX2023" s="2">
        <f>_xlfn.XLOOKUP($A2023,Results!$A$2:$A$2256,Results!S$2:S$2256,"")</f>
        <v>0</v>
      </c>
      <c r="AY2023" s="2">
        <f>_xlfn.XLOOKUP($A2023,Results!$A$2:$A$2256,Results!T$2:T$2256,"")</f>
        <v>0</v>
      </c>
      <c r="AZ2023" s="2">
        <f>_xlfn.XLOOKUP($A2023,Results!$A$2:$A$2256,Results!U$2:U$2256,"")</f>
        <v>0</v>
      </c>
      <c r="BA2023" s="2">
        <f>_xlfn.XLOOKUP($A2023,Results!$A$2:$A$2256,Results!V$2:V$2256,"")</f>
        <v>0</v>
      </c>
      <c r="BB2023" s="2">
        <f>_xlfn.XLOOKUP($A2023,Results!$A$2:$A$2256,Results!W$2:W$2256,"")</f>
        <v>0</v>
      </c>
      <c r="BC2023" s="2">
        <f>_xlfn.XLOOKUP($A2023,Results!$A$2:$A$2256,Results!X$2:X$2256,"")</f>
        <v>31161700</v>
      </c>
      <c r="BD2023" s="2">
        <f>_xlfn.XLOOKUP($A2023,Results!$A$2:$A$2256,Results!Y$2:Y$2256,"")</f>
        <v>82</v>
      </c>
      <c r="BE2023" s="2">
        <f>_xlfn.XLOOKUP($A2023,Results!$A$2:$A$2256,Results!Z$2:Z$2256,"")</f>
        <v>0</v>
      </c>
    </row>
    <row r="2024" spans="1:57" ht="38.25" customHeight="1" x14ac:dyDescent="0.3">
      <c r="A2024">
        <v>907701</v>
      </c>
      <c r="B2024">
        <v>281471</v>
      </c>
      <c r="C2024" t="s">
        <v>36</v>
      </c>
      <c r="D2024" t="s">
        <v>6254</v>
      </c>
      <c r="E2024" s="2" t="str">
        <f>VLOOKUP(F2024,'RPA Vendor Data '!F$1:$G$2418,2)</f>
        <v>UNITED RENTALS</v>
      </c>
      <c r="F2024" s="2">
        <v>13482</v>
      </c>
      <c r="G2024" s="2">
        <v>4</v>
      </c>
      <c r="H2024" s="2" t="s">
        <v>6248</v>
      </c>
      <c r="I2024">
        <v>1</v>
      </c>
      <c r="J2024" t="s">
        <v>65</v>
      </c>
      <c r="K2024" t="s">
        <v>39</v>
      </c>
      <c r="L2024">
        <v>9</v>
      </c>
      <c r="M2024" s="2" t="s">
        <v>36</v>
      </c>
      <c r="N2024" s="85" t="s">
        <v>36</v>
      </c>
      <c r="O2024" t="s">
        <v>6249</v>
      </c>
      <c r="P2024" t="s">
        <v>36</v>
      </c>
      <c r="Q2024" t="s">
        <v>36</v>
      </c>
      <c r="R2024">
        <v>9</v>
      </c>
      <c r="S2024" s="1">
        <v>45744.33405690972</v>
      </c>
      <c r="T2024" t="s">
        <v>42</v>
      </c>
      <c r="U2024" s="1">
        <v>45744.118055555547</v>
      </c>
      <c r="V2024" t="s">
        <v>43</v>
      </c>
      <c r="W2024" t="s">
        <v>36</v>
      </c>
      <c r="X2024">
        <v>0</v>
      </c>
      <c r="Y2024">
        <v>999</v>
      </c>
      <c r="Z2024" t="s">
        <v>36</v>
      </c>
      <c r="AA2024" t="s">
        <v>36</v>
      </c>
      <c r="AB2024" t="s">
        <v>36</v>
      </c>
      <c r="AC2024" t="s">
        <v>44</v>
      </c>
      <c r="AD2024" t="s">
        <v>44</v>
      </c>
      <c r="AE2024" t="s">
        <v>45</v>
      </c>
      <c r="AG2024" s="29"/>
      <c r="AH2024" s="29"/>
      <c r="AI2024" s="2" t="s">
        <v>464</v>
      </c>
      <c r="AJ2024" s="2" t="e">
        <f>VLOOKUP(A2024,'Classification Test Result'!$A$2:$D$2428,4,FALSE)</f>
        <v>#N/A</v>
      </c>
      <c r="AL2024" s="2">
        <f>_xlfn.XLOOKUP($A2024,Results!$A$2:$A$2256,Results!G$2:G$2256,"")</f>
        <v>0</v>
      </c>
      <c r="AM2024" s="2">
        <f>_xlfn.XLOOKUP($A2024,Results!$A$2:$A$2256,Results!H$2:H$2256,"")</f>
        <v>0</v>
      </c>
      <c r="AN2024" s="2">
        <f>_xlfn.XLOOKUP($A2024,Results!$A$2:$A$2256,Results!I$2:I$2256,"")</f>
        <v>0</v>
      </c>
      <c r="AO2024" s="2">
        <f>_xlfn.XLOOKUP($A2024,Results!$A$2:$A$2256,Results!J$2:J$2256,"")</f>
        <v>0</v>
      </c>
      <c r="AP2024" s="2">
        <f>_xlfn.XLOOKUP($A2024,Results!$A$2:$A$2256,Results!K$2:K$2256,"")</f>
        <v>0</v>
      </c>
      <c r="AQ2024" s="2">
        <f>_xlfn.XLOOKUP($A2024,Results!$A$2:$A$2256,Results!L$2:L$2256,"")</f>
        <v>0</v>
      </c>
      <c r="AR2024" s="2">
        <f>_xlfn.XLOOKUP($A2024,Results!$A$2:$A$2256,Results!M$2:M$2256,"")</f>
        <v>0</v>
      </c>
      <c r="AS2024" s="2">
        <f>_xlfn.XLOOKUP($A2024,Results!$A$2:$A$2256,Results!N$2:N$2256,"")</f>
        <v>0</v>
      </c>
      <c r="AT2024" s="2">
        <f>_xlfn.XLOOKUP($A2024,Results!$A$2:$A$2256,Results!O$2:O$2256,"")</f>
        <v>0</v>
      </c>
      <c r="AU2024" s="2">
        <f>_xlfn.XLOOKUP($A2024,Results!$A$2:$A$2256,Results!P$2:P$2256,"")</f>
        <v>0</v>
      </c>
      <c r="AV2024" s="2">
        <f>_xlfn.XLOOKUP($A2024,Results!$A$2:$A$2256,Results!Q$2:Q$2256,"")</f>
        <v>0</v>
      </c>
      <c r="AW2024" s="2">
        <f>_xlfn.XLOOKUP($A2024,Results!$A$2:$A$2256,Results!R$2:R$2256,"")</f>
        <v>0</v>
      </c>
      <c r="AX2024" s="2">
        <f>_xlfn.XLOOKUP($A2024,Results!$A$2:$A$2256,Results!S$2:S$2256,"")</f>
        <v>0</v>
      </c>
      <c r="AY2024" s="2">
        <f>_xlfn.XLOOKUP($A2024,Results!$A$2:$A$2256,Results!T$2:T$2256,"")</f>
        <v>0</v>
      </c>
      <c r="AZ2024" s="2">
        <f>_xlfn.XLOOKUP($A2024,Results!$A$2:$A$2256,Results!U$2:U$2256,"")</f>
        <v>0</v>
      </c>
      <c r="BA2024" s="2">
        <f>_xlfn.XLOOKUP($A2024,Results!$A$2:$A$2256,Results!V$2:V$2256,"")</f>
        <v>0</v>
      </c>
      <c r="BB2024" s="2">
        <f>_xlfn.XLOOKUP($A2024,Results!$A$2:$A$2256,Results!W$2:W$2256,"")</f>
        <v>0</v>
      </c>
      <c r="BC2024" s="2">
        <f>_xlfn.XLOOKUP($A2024,Results!$A$2:$A$2256,Results!X$2:X$2256,"")</f>
        <v>0</v>
      </c>
      <c r="BD2024" s="2">
        <f>_xlfn.XLOOKUP($A2024,Results!$A$2:$A$2256,Results!Y$2:Y$2256,"")</f>
        <v>0</v>
      </c>
      <c r="BE2024" s="2">
        <f>_xlfn.XLOOKUP($A2024,Results!$A$2:$A$2256,Results!Z$2:Z$2256,"")</f>
        <v>0</v>
      </c>
    </row>
    <row r="2025" spans="1:57" ht="38.25" customHeight="1" x14ac:dyDescent="0.3">
      <c r="A2025">
        <v>907702</v>
      </c>
      <c r="B2025">
        <v>281668</v>
      </c>
      <c r="C2025" t="s">
        <v>36</v>
      </c>
      <c r="D2025">
        <v>50030580802</v>
      </c>
      <c r="F2025" s="2">
        <v>11545</v>
      </c>
      <c r="G2025" s="2">
        <v>2</v>
      </c>
      <c r="H2025" s="11" t="s">
        <v>6255</v>
      </c>
      <c r="I2025">
        <v>1</v>
      </c>
      <c r="J2025" t="s">
        <v>65</v>
      </c>
      <c r="K2025" t="s">
        <v>39</v>
      </c>
      <c r="L2025">
        <v>75</v>
      </c>
      <c r="M2025" s="2" t="s">
        <v>36</v>
      </c>
      <c r="N2025" s="9" t="s">
        <v>36</v>
      </c>
      <c r="O2025" t="s">
        <v>6256</v>
      </c>
      <c r="P2025" t="s">
        <v>36</v>
      </c>
      <c r="Q2025" t="s">
        <v>36</v>
      </c>
      <c r="R2025">
        <v>75</v>
      </c>
      <c r="S2025" s="1">
        <v>45744.501214351847</v>
      </c>
      <c r="T2025" t="s">
        <v>42</v>
      </c>
      <c r="U2025" s="1">
        <v>45744.283333333333</v>
      </c>
      <c r="V2025" t="s">
        <v>43</v>
      </c>
      <c r="W2025" t="s">
        <v>36</v>
      </c>
      <c r="X2025">
        <v>0</v>
      </c>
      <c r="Y2025">
        <v>301</v>
      </c>
      <c r="Z2025" t="s">
        <v>36</v>
      </c>
      <c r="AA2025" t="s">
        <v>36</v>
      </c>
      <c r="AB2025" t="s">
        <v>36</v>
      </c>
      <c r="AC2025" t="s">
        <v>49</v>
      </c>
      <c r="AD2025" t="s">
        <v>49</v>
      </c>
      <c r="AE2025" t="s">
        <v>45</v>
      </c>
      <c r="AF2025" s="2"/>
      <c r="AI2025" s="2" t="s">
        <v>1010</v>
      </c>
      <c r="AJ2025" s="2" t="e">
        <f>VLOOKUP(A2025,'Classification Test Result'!$A$2:$D$2428,4,FALSE)</f>
        <v>#N/A</v>
      </c>
      <c r="AL2025" s="2">
        <f>_xlfn.XLOOKUP($A2025,Results!$A$2:$A$2256,Results!G$2:G$2256,"")</f>
        <v>0</v>
      </c>
      <c r="AM2025" s="2">
        <f>_xlfn.XLOOKUP($A2025,Results!$A$2:$A$2256,Results!H$2:H$2256,"")</f>
        <v>0</v>
      </c>
      <c r="AN2025" s="2">
        <f>_xlfn.XLOOKUP($A2025,Results!$A$2:$A$2256,Results!I$2:I$2256,"")</f>
        <v>0</v>
      </c>
      <c r="AO2025" s="2">
        <f>_xlfn.XLOOKUP($A2025,Results!$A$2:$A$2256,Results!J$2:J$2256,"")</f>
        <v>0</v>
      </c>
      <c r="AP2025" s="2">
        <f>_xlfn.XLOOKUP($A2025,Results!$A$2:$A$2256,Results!K$2:K$2256,"")</f>
        <v>0</v>
      </c>
      <c r="AQ2025" s="2">
        <f>_xlfn.XLOOKUP($A2025,Results!$A$2:$A$2256,Results!L$2:L$2256,"")</f>
        <v>0</v>
      </c>
      <c r="AR2025" s="2">
        <f>_xlfn.XLOOKUP($A2025,Results!$A$2:$A$2256,Results!M$2:M$2256,"")</f>
        <v>0</v>
      </c>
      <c r="AS2025" s="2">
        <f>_xlfn.XLOOKUP($A2025,Results!$A$2:$A$2256,Results!N$2:N$2256,"")</f>
        <v>0</v>
      </c>
      <c r="AT2025" s="2">
        <f>_xlfn.XLOOKUP($A2025,Results!$A$2:$A$2256,Results!O$2:O$2256,"")</f>
        <v>0</v>
      </c>
      <c r="AU2025" s="2">
        <f>_xlfn.XLOOKUP($A2025,Results!$A$2:$A$2256,Results!P$2:P$2256,"")</f>
        <v>0</v>
      </c>
      <c r="AV2025" s="2">
        <f>_xlfn.XLOOKUP($A2025,Results!$A$2:$A$2256,Results!Q$2:Q$2256,"")</f>
        <v>0</v>
      </c>
      <c r="AW2025" s="2">
        <f>_xlfn.XLOOKUP($A2025,Results!$A$2:$A$2256,Results!R$2:R$2256,"")</f>
        <v>0</v>
      </c>
      <c r="AX2025" s="2">
        <f>_xlfn.XLOOKUP($A2025,Results!$A$2:$A$2256,Results!S$2:S$2256,"")</f>
        <v>0</v>
      </c>
      <c r="AY2025" s="2">
        <f>_xlfn.XLOOKUP($A2025,Results!$A$2:$A$2256,Results!T$2:T$2256,"")</f>
        <v>0</v>
      </c>
      <c r="AZ2025" s="2">
        <f>_xlfn.XLOOKUP($A2025,Results!$A$2:$A$2256,Results!U$2:U$2256,"")</f>
        <v>0</v>
      </c>
      <c r="BA2025" s="2">
        <f>_xlfn.XLOOKUP($A2025,Results!$A$2:$A$2256,Results!V$2:V$2256,"")</f>
        <v>0</v>
      </c>
      <c r="BB2025" s="2">
        <f>_xlfn.XLOOKUP($A2025,Results!$A$2:$A$2256,Results!W$2:W$2256,"")</f>
        <v>0</v>
      </c>
      <c r="BC2025" s="2">
        <f>_xlfn.XLOOKUP($A2025,Results!$A$2:$A$2256,Results!X$2:X$2256,"")</f>
        <v>0</v>
      </c>
      <c r="BD2025" s="2">
        <f>_xlfn.XLOOKUP($A2025,Results!$A$2:$A$2256,Results!Y$2:Y$2256,"")</f>
        <v>0</v>
      </c>
      <c r="BE2025" s="2">
        <f>_xlfn.XLOOKUP($A2025,Results!$A$2:$A$2256,Results!Z$2:Z$2256,"")</f>
        <v>0</v>
      </c>
    </row>
    <row r="2026" spans="1:57" ht="38.25" customHeight="1" x14ac:dyDescent="0.3">
      <c r="A2026">
        <v>907703</v>
      </c>
      <c r="B2026">
        <v>281588</v>
      </c>
      <c r="C2026" t="s">
        <v>36</v>
      </c>
      <c r="D2026">
        <v>5331868703</v>
      </c>
      <c r="E2026" s="2" t="str">
        <f>VLOOKUP(F2026,'RPA Vendor Data '!F$1:$G$2418,2)</f>
        <v>SIEMENS INDUSTRY INC</v>
      </c>
      <c r="F2026" s="2">
        <v>13073</v>
      </c>
      <c r="G2026" s="2">
        <v>1</v>
      </c>
      <c r="H2026" t="s">
        <v>6257</v>
      </c>
      <c r="I2026">
        <v>10</v>
      </c>
      <c r="J2026" t="s">
        <v>5702</v>
      </c>
      <c r="K2026" t="s">
        <v>39</v>
      </c>
      <c r="L2026">
        <v>49.21</v>
      </c>
      <c r="M2026" s="2" t="s">
        <v>990</v>
      </c>
      <c r="N2026" s="85" t="s">
        <v>6258</v>
      </c>
      <c r="O2026" t="s">
        <v>6258</v>
      </c>
      <c r="P2026" t="s">
        <v>36</v>
      </c>
      <c r="Q2026">
        <v>8531809051</v>
      </c>
      <c r="R2026">
        <v>492.1</v>
      </c>
      <c r="S2026" s="1">
        <v>45744.459240312499</v>
      </c>
      <c r="T2026" t="s">
        <v>42</v>
      </c>
      <c r="U2026" s="1">
        <v>45744.25</v>
      </c>
      <c r="V2026" t="s">
        <v>43</v>
      </c>
      <c r="W2026" t="s">
        <v>36</v>
      </c>
      <c r="X2026">
        <v>0</v>
      </c>
      <c r="Y2026">
        <v>301</v>
      </c>
      <c r="Z2026" t="s">
        <v>36</v>
      </c>
      <c r="AA2026" t="s">
        <v>36</v>
      </c>
      <c r="AB2026" t="s">
        <v>36</v>
      </c>
      <c r="AC2026" t="s">
        <v>49</v>
      </c>
      <c r="AD2026" t="s">
        <v>49</v>
      </c>
      <c r="AE2026" t="s">
        <v>45</v>
      </c>
      <c r="AF2026" s="44" t="s">
        <v>46</v>
      </c>
      <c r="AG2026" s="18" t="s">
        <v>6259</v>
      </c>
      <c r="AI2026" s="2" t="s">
        <v>48</v>
      </c>
      <c r="AJ2026" s="2" t="e">
        <f>VLOOKUP(A2026,'Classification Test Result'!$A$2:$D$2428,4,FALSE)</f>
        <v>#N/A</v>
      </c>
      <c r="AL2026" s="2">
        <f>_xlfn.XLOOKUP($A2026,Results!$A$2:$A$2256,Results!G$2:G$2256,"")</f>
        <v>0</v>
      </c>
      <c r="AM2026" s="2">
        <f>_xlfn.XLOOKUP($A2026,Results!$A$2:$A$2256,Results!H$2:H$2256,"")</f>
        <v>0</v>
      </c>
      <c r="AN2026" s="2">
        <f>_xlfn.XLOOKUP($A2026,Results!$A$2:$A$2256,Results!I$2:I$2256,"")</f>
        <v>0</v>
      </c>
      <c r="AO2026" s="2">
        <f>_xlfn.XLOOKUP($A2026,Results!$A$2:$A$2256,Results!J$2:J$2256,"")</f>
        <v>0</v>
      </c>
      <c r="AP2026" s="2">
        <f>_xlfn.XLOOKUP($A2026,Results!$A$2:$A$2256,Results!K$2:K$2256,"")</f>
        <v>0</v>
      </c>
      <c r="AQ2026" s="2">
        <f>_xlfn.XLOOKUP($A2026,Results!$A$2:$A$2256,Results!L$2:L$2256,"")</f>
        <v>0</v>
      </c>
      <c r="AR2026" s="2">
        <f>_xlfn.XLOOKUP($A2026,Results!$A$2:$A$2256,Results!M$2:M$2256,"")</f>
        <v>0</v>
      </c>
      <c r="AS2026" s="2">
        <f>_xlfn.XLOOKUP($A2026,Results!$A$2:$A$2256,Results!N$2:N$2256,"")</f>
        <v>0</v>
      </c>
      <c r="AT2026" s="2">
        <f>_xlfn.XLOOKUP($A2026,Results!$A$2:$A$2256,Results!O$2:O$2256,"")</f>
        <v>0</v>
      </c>
      <c r="AU2026" s="2">
        <f>_xlfn.XLOOKUP($A2026,Results!$A$2:$A$2256,Results!P$2:P$2256,"")</f>
        <v>0</v>
      </c>
      <c r="AV2026" s="2">
        <f>_xlfn.XLOOKUP($A2026,Results!$A$2:$A$2256,Results!Q$2:Q$2256,"")</f>
        <v>0</v>
      </c>
      <c r="AW2026" s="2">
        <f>_xlfn.XLOOKUP($A2026,Results!$A$2:$A$2256,Results!R$2:R$2256,"")</f>
        <v>0</v>
      </c>
      <c r="AX2026" s="2">
        <f>_xlfn.XLOOKUP($A2026,Results!$A$2:$A$2256,Results!S$2:S$2256,"")</f>
        <v>0</v>
      </c>
      <c r="AY2026" s="2">
        <f>_xlfn.XLOOKUP($A2026,Results!$A$2:$A$2256,Results!T$2:T$2256,"")</f>
        <v>0</v>
      </c>
      <c r="AZ2026" s="2">
        <f>_xlfn.XLOOKUP($A2026,Results!$A$2:$A$2256,Results!U$2:U$2256,"")</f>
        <v>0</v>
      </c>
      <c r="BA2026" s="2">
        <f>_xlfn.XLOOKUP($A2026,Results!$A$2:$A$2256,Results!V$2:V$2256,"")</f>
        <v>0</v>
      </c>
      <c r="BB2026" s="2">
        <f>_xlfn.XLOOKUP($A2026,Results!$A$2:$A$2256,Results!W$2:W$2256,"")</f>
        <v>0</v>
      </c>
      <c r="BC2026" s="2">
        <f>_xlfn.XLOOKUP($A2026,Results!$A$2:$A$2256,Results!X$2:X$2256,"")</f>
        <v>0</v>
      </c>
      <c r="BD2026" s="2">
        <f>_xlfn.XLOOKUP($A2026,Results!$A$2:$A$2256,Results!Y$2:Y$2256,"")</f>
        <v>0</v>
      </c>
      <c r="BE2026" s="2">
        <f>_xlfn.XLOOKUP($A2026,Results!$A$2:$A$2256,Results!Z$2:Z$2256,"")</f>
        <v>0</v>
      </c>
    </row>
    <row r="2027" spans="1:57" ht="38.25" customHeight="1" x14ac:dyDescent="0.3">
      <c r="A2027">
        <v>907704</v>
      </c>
      <c r="B2027">
        <v>281388</v>
      </c>
      <c r="C2027" t="s">
        <v>36</v>
      </c>
      <c r="D2027">
        <v>190904744</v>
      </c>
      <c r="E2027" s="2" t="str">
        <f>VLOOKUP(F2027,'RPA Vendor Data '!F$1:$G$2418,2)</f>
        <v>ULINE</v>
      </c>
      <c r="F2027" s="2">
        <v>13466</v>
      </c>
      <c r="G2027" s="2">
        <v>1</v>
      </c>
      <c r="H2027" t="s">
        <v>6260</v>
      </c>
      <c r="I2027">
        <v>2</v>
      </c>
      <c r="J2027" t="s">
        <v>65</v>
      </c>
      <c r="K2027" t="s">
        <v>39</v>
      </c>
      <c r="L2027">
        <v>32</v>
      </c>
      <c r="M2027" s="2" t="s">
        <v>444</v>
      </c>
      <c r="N2027" s="85" t="s">
        <v>6261</v>
      </c>
      <c r="O2027" t="s">
        <v>6261</v>
      </c>
      <c r="P2027" t="s">
        <v>36</v>
      </c>
      <c r="Q2027" t="s">
        <v>36</v>
      </c>
      <c r="R2027">
        <v>64</v>
      </c>
      <c r="S2027" s="1">
        <v>45744.272227314817</v>
      </c>
      <c r="T2027" t="s">
        <v>42</v>
      </c>
      <c r="U2027" s="1">
        <v>45744.052777777782</v>
      </c>
      <c r="V2027" t="s">
        <v>43</v>
      </c>
      <c r="W2027" t="s">
        <v>36</v>
      </c>
      <c r="X2027">
        <v>0</v>
      </c>
      <c r="Y2027" t="s">
        <v>525</v>
      </c>
      <c r="Z2027" t="s">
        <v>36</v>
      </c>
      <c r="AA2027">
        <v>32</v>
      </c>
      <c r="AB2027" t="s">
        <v>36</v>
      </c>
      <c r="AC2027" t="s">
        <v>49</v>
      </c>
      <c r="AD2027" t="s">
        <v>49</v>
      </c>
      <c r="AE2027" t="s">
        <v>45</v>
      </c>
      <c r="AG2027" s="18" t="s">
        <v>6262</v>
      </c>
      <c r="AH2027" s="18"/>
      <c r="AI2027" s="2" t="s">
        <v>48</v>
      </c>
      <c r="AJ2027" s="2" t="e">
        <f>VLOOKUP(A2027,'Classification Test Result'!$A$2:$D$2428,4,FALSE)</f>
        <v>#N/A</v>
      </c>
      <c r="AL2027" s="2">
        <f>_xlfn.XLOOKUP($A2027,Results!$A$2:$A$2256,Results!G$2:G$2256,"")</f>
        <v>0</v>
      </c>
      <c r="AM2027" s="2">
        <f>_xlfn.XLOOKUP($A2027,Results!$A$2:$A$2256,Results!H$2:H$2256,"")</f>
        <v>0</v>
      </c>
      <c r="AN2027" s="2">
        <f>_xlfn.XLOOKUP($A2027,Results!$A$2:$A$2256,Results!I$2:I$2256,"")</f>
        <v>0</v>
      </c>
      <c r="AO2027" s="2">
        <f>_xlfn.XLOOKUP($A2027,Results!$A$2:$A$2256,Results!J$2:J$2256,"")</f>
        <v>0</v>
      </c>
      <c r="AP2027" s="2">
        <f>_xlfn.XLOOKUP($A2027,Results!$A$2:$A$2256,Results!K$2:K$2256,"")</f>
        <v>0</v>
      </c>
      <c r="AQ2027" s="2">
        <f>_xlfn.XLOOKUP($A2027,Results!$A$2:$A$2256,Results!L$2:L$2256,"")</f>
        <v>0</v>
      </c>
      <c r="AR2027" s="2">
        <f>_xlfn.XLOOKUP($A2027,Results!$A$2:$A$2256,Results!M$2:M$2256,"")</f>
        <v>0</v>
      </c>
      <c r="AS2027" s="2">
        <f>_xlfn.XLOOKUP($A2027,Results!$A$2:$A$2256,Results!N$2:N$2256,"")</f>
        <v>0</v>
      </c>
      <c r="AT2027" s="2">
        <f>_xlfn.XLOOKUP($A2027,Results!$A$2:$A$2256,Results!O$2:O$2256,"")</f>
        <v>0</v>
      </c>
      <c r="AU2027" s="2">
        <f>_xlfn.XLOOKUP($A2027,Results!$A$2:$A$2256,Results!P$2:P$2256,"")</f>
        <v>0</v>
      </c>
      <c r="AV2027" s="2">
        <f>_xlfn.XLOOKUP($A2027,Results!$A$2:$A$2256,Results!Q$2:Q$2256,"")</f>
        <v>0</v>
      </c>
      <c r="AW2027" s="2">
        <f>_xlfn.XLOOKUP($A2027,Results!$A$2:$A$2256,Results!R$2:R$2256,"")</f>
        <v>0</v>
      </c>
      <c r="AX2027" s="2">
        <f>_xlfn.XLOOKUP($A2027,Results!$A$2:$A$2256,Results!S$2:S$2256,"")</f>
        <v>0</v>
      </c>
      <c r="AY2027" s="2">
        <f>_xlfn.XLOOKUP($A2027,Results!$A$2:$A$2256,Results!T$2:T$2256,"")</f>
        <v>0</v>
      </c>
      <c r="AZ2027" s="2">
        <f>_xlfn.XLOOKUP($A2027,Results!$A$2:$A$2256,Results!U$2:U$2256,"")</f>
        <v>0</v>
      </c>
      <c r="BA2027" s="2">
        <f>_xlfn.XLOOKUP($A2027,Results!$A$2:$A$2256,Results!V$2:V$2256,"")</f>
        <v>0</v>
      </c>
      <c r="BB2027" s="2">
        <f>_xlfn.XLOOKUP($A2027,Results!$A$2:$A$2256,Results!W$2:W$2256,"")</f>
        <v>0</v>
      </c>
      <c r="BC2027" s="2">
        <f>_xlfn.XLOOKUP($A2027,Results!$A$2:$A$2256,Results!X$2:X$2256,"")</f>
        <v>0</v>
      </c>
      <c r="BD2027" s="2">
        <f>_xlfn.XLOOKUP($A2027,Results!$A$2:$A$2256,Results!Y$2:Y$2256,"")</f>
        <v>0</v>
      </c>
      <c r="BE2027" s="2">
        <f>_xlfn.XLOOKUP($A2027,Results!$A$2:$A$2256,Results!Z$2:Z$2256,"")</f>
        <v>0</v>
      </c>
    </row>
    <row r="2028" spans="1:57" ht="38.25" customHeight="1" x14ac:dyDescent="0.3">
      <c r="A2028">
        <v>907705</v>
      </c>
      <c r="B2028">
        <v>281301</v>
      </c>
      <c r="C2028" t="s">
        <v>36</v>
      </c>
      <c r="D2028">
        <v>9454592990</v>
      </c>
      <c r="E2028" s="2" t="str">
        <f>VLOOKUP(F2028,'RPA Vendor Data '!F$1:$G$2418,2)</f>
        <v>GRAINGER</v>
      </c>
      <c r="F2028" s="2">
        <v>11466</v>
      </c>
      <c r="G2028" s="2">
        <v>2</v>
      </c>
      <c r="H2028" t="s">
        <v>6263</v>
      </c>
      <c r="I2028">
        <v>3</v>
      </c>
      <c r="J2028" t="s">
        <v>39</v>
      </c>
      <c r="K2028" t="s">
        <v>39</v>
      </c>
      <c r="L2028">
        <v>84.2</v>
      </c>
      <c r="M2028" s="2" t="s">
        <v>6264</v>
      </c>
      <c r="N2028" s="85" t="s">
        <v>6265</v>
      </c>
      <c r="O2028" t="s">
        <v>6266</v>
      </c>
      <c r="P2028" t="s">
        <v>36</v>
      </c>
      <c r="Q2028" t="s">
        <v>36</v>
      </c>
      <c r="R2028">
        <v>252.6</v>
      </c>
      <c r="S2028" s="1">
        <v>45744.167244942131</v>
      </c>
      <c r="T2028" t="s">
        <v>42</v>
      </c>
      <c r="U2028" s="1">
        <v>45743.941666666673</v>
      </c>
      <c r="V2028" t="s">
        <v>43</v>
      </c>
      <c r="W2028" t="s">
        <v>36</v>
      </c>
      <c r="X2028">
        <v>0</v>
      </c>
      <c r="Y2028">
        <v>999</v>
      </c>
      <c r="Z2028" t="s">
        <v>36</v>
      </c>
      <c r="AA2028" t="s">
        <v>36</v>
      </c>
      <c r="AB2028" t="s">
        <v>36</v>
      </c>
      <c r="AC2028" t="s">
        <v>49</v>
      </c>
      <c r="AD2028" t="s">
        <v>49</v>
      </c>
      <c r="AE2028" t="s">
        <v>45</v>
      </c>
      <c r="AF2028" s="44">
        <v>39121515</v>
      </c>
      <c r="AG2028" s="18" t="s">
        <v>6267</v>
      </c>
      <c r="AH2028" s="18"/>
      <c r="AI2028" s="2" t="s">
        <v>48</v>
      </c>
      <c r="AJ2028" s="2" t="e">
        <f>VLOOKUP(A2028,'Classification Test Result'!$A$2:$D$2428,4,FALSE)</f>
        <v>#N/A</v>
      </c>
      <c r="AK2028" s="2" t="s">
        <v>6213</v>
      </c>
      <c r="AL2028" s="2">
        <f>_xlfn.XLOOKUP($A2028,Results!$A$2:$A$2256,Results!G$2:G$2256,"")</f>
        <v>0</v>
      </c>
      <c r="AM2028" s="2">
        <f>_xlfn.XLOOKUP($A2028,Results!$A$2:$A$2256,Results!H$2:H$2256,"")</f>
        <v>0</v>
      </c>
      <c r="AN2028" s="2">
        <f>_xlfn.XLOOKUP($A2028,Results!$A$2:$A$2256,Results!I$2:I$2256,"")</f>
        <v>0</v>
      </c>
      <c r="AO2028" s="2">
        <f>_xlfn.XLOOKUP($A2028,Results!$A$2:$A$2256,Results!J$2:J$2256,"")</f>
        <v>0</v>
      </c>
      <c r="AP2028" s="2">
        <f>_xlfn.XLOOKUP($A2028,Results!$A$2:$A$2256,Results!K$2:K$2256,"")</f>
        <v>0</v>
      </c>
      <c r="AQ2028" s="2">
        <f>_xlfn.XLOOKUP($A2028,Results!$A$2:$A$2256,Results!L$2:L$2256,"")</f>
        <v>0</v>
      </c>
      <c r="AR2028" s="2">
        <f>_xlfn.XLOOKUP($A2028,Results!$A$2:$A$2256,Results!M$2:M$2256,"")</f>
        <v>0</v>
      </c>
      <c r="AS2028" s="2">
        <f>_xlfn.XLOOKUP($A2028,Results!$A$2:$A$2256,Results!N$2:N$2256,"")</f>
        <v>0</v>
      </c>
      <c r="AT2028" s="2">
        <f>_xlfn.XLOOKUP($A2028,Results!$A$2:$A$2256,Results!O$2:O$2256,"")</f>
        <v>0</v>
      </c>
      <c r="AU2028" s="2">
        <f>_xlfn.XLOOKUP($A2028,Results!$A$2:$A$2256,Results!P$2:P$2256,"")</f>
        <v>0</v>
      </c>
      <c r="AV2028" s="2">
        <f>_xlfn.XLOOKUP($A2028,Results!$A$2:$A$2256,Results!Q$2:Q$2256,"")</f>
        <v>0</v>
      </c>
      <c r="AW2028" s="2">
        <f>_xlfn.XLOOKUP($A2028,Results!$A$2:$A$2256,Results!R$2:R$2256,"")</f>
        <v>0</v>
      </c>
      <c r="AX2028" s="2">
        <f>_xlfn.XLOOKUP($A2028,Results!$A$2:$A$2256,Results!S$2:S$2256,"")</f>
        <v>0</v>
      </c>
      <c r="AY2028" s="2">
        <f>_xlfn.XLOOKUP($A2028,Results!$A$2:$A$2256,Results!T$2:T$2256,"")</f>
        <v>0</v>
      </c>
      <c r="AZ2028" s="2">
        <f>_xlfn.XLOOKUP($A2028,Results!$A$2:$A$2256,Results!U$2:U$2256,"")</f>
        <v>0</v>
      </c>
      <c r="BA2028" s="2">
        <f>_xlfn.XLOOKUP($A2028,Results!$A$2:$A$2256,Results!V$2:V$2256,"")</f>
        <v>0</v>
      </c>
      <c r="BB2028" s="2">
        <f>_xlfn.XLOOKUP($A2028,Results!$A$2:$A$2256,Results!W$2:W$2256,"")</f>
        <v>0</v>
      </c>
      <c r="BC2028" s="2">
        <f>_xlfn.XLOOKUP($A2028,Results!$A$2:$A$2256,Results!X$2:X$2256,"")</f>
        <v>0</v>
      </c>
      <c r="BD2028" s="2">
        <f>_xlfn.XLOOKUP($A2028,Results!$A$2:$A$2256,Results!Y$2:Y$2256,"")</f>
        <v>0</v>
      </c>
      <c r="BE2028" s="2">
        <f>_xlfn.XLOOKUP($A2028,Results!$A$2:$A$2256,Results!Z$2:Z$2256,"")</f>
        <v>0</v>
      </c>
    </row>
    <row r="2029" spans="1:57" ht="38.25" customHeight="1" x14ac:dyDescent="0.3">
      <c r="A2029">
        <v>907706</v>
      </c>
      <c r="B2029">
        <v>281301</v>
      </c>
      <c r="C2029" t="s">
        <v>36</v>
      </c>
      <c r="D2029">
        <v>9454592990</v>
      </c>
      <c r="E2029" s="2" t="str">
        <f>VLOOKUP(F2029,'RPA Vendor Data '!F$1:$G$2418,2)</f>
        <v>GRAINGER</v>
      </c>
      <c r="F2029" s="2">
        <v>11466</v>
      </c>
      <c r="G2029" s="2">
        <v>1</v>
      </c>
      <c r="H2029" t="s">
        <v>6268</v>
      </c>
      <c r="I2029">
        <v>9</v>
      </c>
      <c r="J2029" t="s">
        <v>39</v>
      </c>
      <c r="K2029" t="s">
        <v>39</v>
      </c>
      <c r="L2029">
        <v>22.53</v>
      </c>
      <c r="M2029" s="2" t="s">
        <v>6269</v>
      </c>
      <c r="N2029" s="85" t="s">
        <v>6270</v>
      </c>
      <c r="O2029" t="s">
        <v>6271</v>
      </c>
      <c r="P2029" t="s">
        <v>36</v>
      </c>
      <c r="Q2029" t="s">
        <v>36</v>
      </c>
      <c r="R2029">
        <v>202.77</v>
      </c>
      <c r="S2029" s="1">
        <v>45744.167248113423</v>
      </c>
      <c r="T2029" t="s">
        <v>42</v>
      </c>
      <c r="U2029" s="1">
        <v>45743.941666666673</v>
      </c>
      <c r="V2029" t="s">
        <v>43</v>
      </c>
      <c r="W2029" t="s">
        <v>36</v>
      </c>
      <c r="X2029">
        <v>0</v>
      </c>
      <c r="Y2029">
        <v>999</v>
      </c>
      <c r="Z2029" t="s">
        <v>36</v>
      </c>
      <c r="AA2029" t="s">
        <v>36</v>
      </c>
      <c r="AB2029" t="s">
        <v>36</v>
      </c>
      <c r="AC2029" t="s">
        <v>49</v>
      </c>
      <c r="AD2029" t="s">
        <v>49</v>
      </c>
      <c r="AE2029" t="s">
        <v>45</v>
      </c>
      <c r="AF2029" s="44">
        <v>39121515</v>
      </c>
      <c r="AG2029" s="18" t="s">
        <v>6272</v>
      </c>
      <c r="AH2029" s="18"/>
      <c r="AI2029" s="2" t="s">
        <v>48</v>
      </c>
      <c r="AJ2029" s="2" t="e">
        <f>VLOOKUP(A2029,'Classification Test Result'!$A$2:$D$2428,4,FALSE)</f>
        <v>#N/A</v>
      </c>
      <c r="AK2029" s="2" t="s">
        <v>6213</v>
      </c>
      <c r="AL2029" s="2">
        <f>_xlfn.XLOOKUP($A2029,Results!$A$2:$A$2256,Results!G$2:G$2256,"")</f>
        <v>0</v>
      </c>
      <c r="AM2029" s="2">
        <f>_xlfn.XLOOKUP($A2029,Results!$A$2:$A$2256,Results!H$2:H$2256,"")</f>
        <v>0</v>
      </c>
      <c r="AN2029" s="2">
        <f>_xlfn.XLOOKUP($A2029,Results!$A$2:$A$2256,Results!I$2:I$2256,"")</f>
        <v>0</v>
      </c>
      <c r="AO2029" s="2">
        <f>_xlfn.XLOOKUP($A2029,Results!$A$2:$A$2256,Results!J$2:J$2256,"")</f>
        <v>0</v>
      </c>
      <c r="AP2029" s="2">
        <f>_xlfn.XLOOKUP($A2029,Results!$A$2:$A$2256,Results!K$2:K$2256,"")</f>
        <v>0</v>
      </c>
      <c r="AQ2029" s="2">
        <f>_xlfn.XLOOKUP($A2029,Results!$A$2:$A$2256,Results!L$2:L$2256,"")</f>
        <v>0</v>
      </c>
      <c r="AR2029" s="2">
        <f>_xlfn.XLOOKUP($A2029,Results!$A$2:$A$2256,Results!M$2:M$2256,"")</f>
        <v>0</v>
      </c>
      <c r="AS2029" s="2">
        <f>_xlfn.XLOOKUP($A2029,Results!$A$2:$A$2256,Results!N$2:N$2256,"")</f>
        <v>0</v>
      </c>
      <c r="AT2029" s="2">
        <f>_xlfn.XLOOKUP($A2029,Results!$A$2:$A$2256,Results!O$2:O$2256,"")</f>
        <v>0</v>
      </c>
      <c r="AU2029" s="2">
        <f>_xlfn.XLOOKUP($A2029,Results!$A$2:$A$2256,Results!P$2:P$2256,"")</f>
        <v>0</v>
      </c>
      <c r="AV2029" s="2">
        <f>_xlfn.XLOOKUP($A2029,Results!$A$2:$A$2256,Results!Q$2:Q$2256,"")</f>
        <v>0</v>
      </c>
      <c r="AW2029" s="2">
        <f>_xlfn.XLOOKUP($A2029,Results!$A$2:$A$2256,Results!R$2:R$2256,"")</f>
        <v>0</v>
      </c>
      <c r="AX2029" s="2">
        <f>_xlfn.XLOOKUP($A2029,Results!$A$2:$A$2256,Results!S$2:S$2256,"")</f>
        <v>0</v>
      </c>
      <c r="AY2029" s="2">
        <f>_xlfn.XLOOKUP($A2029,Results!$A$2:$A$2256,Results!T$2:T$2256,"")</f>
        <v>0</v>
      </c>
      <c r="AZ2029" s="2">
        <f>_xlfn.XLOOKUP($A2029,Results!$A$2:$A$2256,Results!U$2:U$2256,"")</f>
        <v>0</v>
      </c>
      <c r="BA2029" s="2">
        <f>_xlfn.XLOOKUP($A2029,Results!$A$2:$A$2256,Results!V$2:V$2256,"")</f>
        <v>0</v>
      </c>
      <c r="BB2029" s="2">
        <f>_xlfn.XLOOKUP($A2029,Results!$A$2:$A$2256,Results!W$2:W$2256,"")</f>
        <v>0</v>
      </c>
      <c r="BC2029" s="2">
        <f>_xlfn.XLOOKUP($A2029,Results!$A$2:$A$2256,Results!X$2:X$2256,"")</f>
        <v>0</v>
      </c>
      <c r="BD2029" s="2">
        <f>_xlfn.XLOOKUP($A2029,Results!$A$2:$A$2256,Results!Y$2:Y$2256,"")</f>
        <v>0</v>
      </c>
      <c r="BE2029" s="2">
        <f>_xlfn.XLOOKUP($A2029,Results!$A$2:$A$2256,Results!Z$2:Z$2256,"")</f>
        <v>0</v>
      </c>
    </row>
    <row r="2030" spans="1:57" ht="38.25" customHeight="1" x14ac:dyDescent="0.3">
      <c r="A2030">
        <v>907707</v>
      </c>
      <c r="B2030">
        <v>281655</v>
      </c>
      <c r="C2030" t="s">
        <v>36</v>
      </c>
      <c r="D2030">
        <v>1678502</v>
      </c>
      <c r="E2030" s="2" t="str">
        <f>VLOOKUP(F2030,'RPA Vendor Data '!F$1:$G$2418,2)</f>
        <v>TOTAL TOOL SUPPLY, INC.</v>
      </c>
      <c r="F2030" s="2">
        <v>13397</v>
      </c>
      <c r="G2030" s="2">
        <v>1</v>
      </c>
      <c r="H2030" t="s">
        <v>6273</v>
      </c>
      <c r="I2030">
        <v>4</v>
      </c>
      <c r="J2030" t="s">
        <v>65</v>
      </c>
      <c r="K2030" t="s">
        <v>39</v>
      </c>
      <c r="L2030">
        <v>75.91</v>
      </c>
      <c r="M2030" s="2" t="s">
        <v>6274</v>
      </c>
      <c r="N2030" s="12" t="s">
        <v>6275</v>
      </c>
      <c r="O2030" t="s">
        <v>6275</v>
      </c>
      <c r="P2030" t="s">
        <v>36</v>
      </c>
      <c r="Q2030" t="s">
        <v>36</v>
      </c>
      <c r="R2030">
        <v>303.64</v>
      </c>
      <c r="S2030" s="1">
        <v>45744.501552164351</v>
      </c>
      <c r="T2030" t="s">
        <v>42</v>
      </c>
      <c r="U2030" s="1">
        <v>45744.279166666667</v>
      </c>
      <c r="V2030" t="s">
        <v>43</v>
      </c>
      <c r="W2030" t="s">
        <v>36</v>
      </c>
      <c r="X2030">
        <v>0</v>
      </c>
      <c r="Y2030">
        <v>201</v>
      </c>
      <c r="Z2030" t="s">
        <v>36</v>
      </c>
      <c r="AA2030" t="s">
        <v>36</v>
      </c>
      <c r="AB2030" t="s">
        <v>36</v>
      </c>
      <c r="AC2030" t="s">
        <v>49</v>
      </c>
      <c r="AD2030" t="s">
        <v>49</v>
      </c>
      <c r="AE2030" t="s">
        <v>45</v>
      </c>
      <c r="AG2030" s="18" t="s">
        <v>6276</v>
      </c>
      <c r="AH2030" s="18"/>
      <c r="AI2030" s="2" t="s">
        <v>48</v>
      </c>
      <c r="AJ2030" s="2" t="e">
        <f>VLOOKUP(A2030,'Classification Test Result'!$A$2:$D$2428,4,FALSE)</f>
        <v>#N/A</v>
      </c>
      <c r="AK2030" s="2" t="s">
        <v>6213</v>
      </c>
      <c r="AL2030" s="2">
        <f>_xlfn.XLOOKUP($A2030,Results!$A$2:$A$2256,Results!G$2:G$2256,"")</f>
        <v>0</v>
      </c>
      <c r="AM2030" s="2">
        <f>_xlfn.XLOOKUP($A2030,Results!$A$2:$A$2256,Results!H$2:H$2256,"")</f>
        <v>0</v>
      </c>
      <c r="AN2030" s="2">
        <f>_xlfn.XLOOKUP($A2030,Results!$A$2:$A$2256,Results!I$2:I$2256,"")</f>
        <v>0</v>
      </c>
      <c r="AO2030" s="2">
        <f>_xlfn.XLOOKUP($A2030,Results!$A$2:$A$2256,Results!J$2:J$2256,"")</f>
        <v>0</v>
      </c>
      <c r="AP2030" s="2">
        <f>_xlfn.XLOOKUP($A2030,Results!$A$2:$A$2256,Results!K$2:K$2256,"")</f>
        <v>0</v>
      </c>
      <c r="AQ2030" s="2">
        <f>_xlfn.XLOOKUP($A2030,Results!$A$2:$A$2256,Results!L$2:L$2256,"")</f>
        <v>0</v>
      </c>
      <c r="AR2030" s="2">
        <f>_xlfn.XLOOKUP($A2030,Results!$A$2:$A$2256,Results!M$2:M$2256,"")</f>
        <v>0</v>
      </c>
      <c r="AS2030" s="2">
        <f>_xlfn.XLOOKUP($A2030,Results!$A$2:$A$2256,Results!N$2:N$2256,"")</f>
        <v>0</v>
      </c>
      <c r="AT2030" s="2">
        <f>_xlfn.XLOOKUP($A2030,Results!$A$2:$A$2256,Results!O$2:O$2256,"")</f>
        <v>0</v>
      </c>
      <c r="AU2030" s="2">
        <f>_xlfn.XLOOKUP($A2030,Results!$A$2:$A$2256,Results!P$2:P$2256,"")</f>
        <v>0</v>
      </c>
      <c r="AV2030" s="2">
        <f>_xlfn.XLOOKUP($A2030,Results!$A$2:$A$2256,Results!Q$2:Q$2256,"")</f>
        <v>0</v>
      </c>
      <c r="AW2030" s="2">
        <f>_xlfn.XLOOKUP($A2030,Results!$A$2:$A$2256,Results!R$2:R$2256,"")</f>
        <v>0</v>
      </c>
      <c r="AX2030" s="2">
        <f>_xlfn.XLOOKUP($A2030,Results!$A$2:$A$2256,Results!S$2:S$2256,"")</f>
        <v>0</v>
      </c>
      <c r="AY2030" s="2">
        <f>_xlfn.XLOOKUP($A2030,Results!$A$2:$A$2256,Results!T$2:T$2256,"")</f>
        <v>0</v>
      </c>
      <c r="AZ2030" s="2">
        <f>_xlfn.XLOOKUP($A2030,Results!$A$2:$A$2256,Results!U$2:U$2256,"")</f>
        <v>0</v>
      </c>
      <c r="BA2030" s="2" t="str">
        <f>_xlfn.XLOOKUP($A2030,Results!$A$2:$A$2256,Results!V$2:V$2256,"")</f>
        <v>BURNDY</v>
      </c>
      <c r="BB2030" s="2">
        <f>_xlfn.XLOOKUP($A2030,Results!$A$2:$A$2256,Results!W$2:W$2256,"")</f>
        <v>60</v>
      </c>
      <c r="BC2030" s="2">
        <f>_xlfn.XLOOKUP($A2030,Results!$A$2:$A$2256,Results!X$2:X$2256,"")</f>
        <v>23241600</v>
      </c>
      <c r="BD2030" s="2">
        <f>_xlfn.XLOOKUP($A2030,Results!$A$2:$A$2256,Results!Y$2:Y$2256,"")</f>
        <v>78</v>
      </c>
      <c r="BE2030" s="2" t="b">
        <f>_xlfn.XLOOKUP($A2030,Results!$A$2:$A$2256,Results!Z$2:Z$2256,"")</f>
        <v>1</v>
      </c>
    </row>
    <row r="2031" spans="1:57" ht="38.25" customHeight="1" x14ac:dyDescent="0.3">
      <c r="A2031">
        <v>907708</v>
      </c>
      <c r="B2031">
        <v>281897</v>
      </c>
      <c r="C2031" t="s">
        <v>36</v>
      </c>
      <c r="D2031">
        <v>15293940</v>
      </c>
      <c r="E2031" s="2" t="str">
        <f>VLOOKUP(F2031,'RPA Vendor Data '!F$1:$G$2418,2)</f>
        <v>BUTLER SUPPLY, INC.</v>
      </c>
      <c r="F2031" s="2">
        <v>10485</v>
      </c>
      <c r="G2031" s="2">
        <v>3</v>
      </c>
      <c r="H2031" s="2" t="s">
        <v>6277</v>
      </c>
      <c r="I2031">
        <v>4</v>
      </c>
      <c r="J2031" t="s">
        <v>58</v>
      </c>
      <c r="K2031" t="s">
        <v>58</v>
      </c>
      <c r="L2031">
        <v>1308.22</v>
      </c>
      <c r="M2031" s="2" t="s">
        <v>1231</v>
      </c>
      <c r="N2031" s="85" t="s">
        <v>6278</v>
      </c>
      <c r="O2031" t="s">
        <v>6278</v>
      </c>
      <c r="P2031" t="s">
        <v>6279</v>
      </c>
      <c r="Q2031" t="s">
        <v>36</v>
      </c>
      <c r="R2031">
        <v>52.33</v>
      </c>
      <c r="S2031" s="1">
        <v>45744.667535381937</v>
      </c>
      <c r="T2031" t="s">
        <v>42</v>
      </c>
      <c r="U2031" s="1">
        <v>45744.451388888891</v>
      </c>
      <c r="V2031" t="s">
        <v>43</v>
      </c>
      <c r="W2031" t="s">
        <v>36</v>
      </c>
      <c r="X2031">
        <v>4</v>
      </c>
      <c r="Y2031" t="s">
        <v>158</v>
      </c>
      <c r="Z2031">
        <v>1308.25</v>
      </c>
      <c r="AA2031">
        <v>1308.22</v>
      </c>
      <c r="AB2031">
        <v>188</v>
      </c>
      <c r="AC2031" t="s">
        <v>1231</v>
      </c>
      <c r="AD2031" t="s">
        <v>1231</v>
      </c>
      <c r="AE2031" t="s">
        <v>45</v>
      </c>
      <c r="AG2031" s="18" t="s">
        <v>6280</v>
      </c>
      <c r="AH2031" s="18"/>
      <c r="AI2031" s="2" t="s">
        <v>48</v>
      </c>
      <c r="AJ2031" s="2" t="e">
        <f>VLOOKUP(A2031,'Classification Test Result'!$A$2:$D$2428,4,FALSE)</f>
        <v>#N/A</v>
      </c>
      <c r="AK2031" s="2" t="s">
        <v>6213</v>
      </c>
      <c r="AL2031" s="2">
        <f>_xlfn.XLOOKUP($A2031,Results!$A$2:$A$2256,Results!G$2:G$2256,"")</f>
        <v>0</v>
      </c>
      <c r="AM2031" s="2">
        <f>_xlfn.XLOOKUP($A2031,Results!$A$2:$A$2256,Results!H$2:H$2256,"")</f>
        <v>0</v>
      </c>
      <c r="AN2031" s="2">
        <f>_xlfn.XLOOKUP($A2031,Results!$A$2:$A$2256,Results!I$2:I$2256,"")</f>
        <v>0</v>
      </c>
      <c r="AO2031" s="2">
        <f>_xlfn.XLOOKUP($A2031,Results!$A$2:$A$2256,Results!J$2:J$2256,"")</f>
        <v>0</v>
      </c>
      <c r="AP2031" s="2">
        <f>_xlfn.XLOOKUP($A2031,Results!$A$2:$A$2256,Results!K$2:K$2256,"")</f>
        <v>0</v>
      </c>
      <c r="AQ2031" s="2">
        <f>_xlfn.XLOOKUP($A2031,Results!$A$2:$A$2256,Results!L$2:L$2256,"")</f>
        <v>0</v>
      </c>
      <c r="AR2031" s="2">
        <f>_xlfn.XLOOKUP($A2031,Results!$A$2:$A$2256,Results!M$2:M$2256,"")</f>
        <v>0</v>
      </c>
      <c r="AS2031" s="2">
        <f>_xlfn.XLOOKUP($A2031,Results!$A$2:$A$2256,Results!N$2:N$2256,"")</f>
        <v>0</v>
      </c>
      <c r="AT2031" s="2">
        <f>_xlfn.XLOOKUP($A2031,Results!$A$2:$A$2256,Results!O$2:O$2256,"")</f>
        <v>0</v>
      </c>
      <c r="AU2031" s="2">
        <f>_xlfn.XLOOKUP($A2031,Results!$A$2:$A$2256,Results!P$2:P$2256,"")</f>
        <v>0</v>
      </c>
      <c r="AV2031" s="2">
        <f>_xlfn.XLOOKUP($A2031,Results!$A$2:$A$2256,Results!Q$2:Q$2256,"")</f>
        <v>0</v>
      </c>
      <c r="AW2031" s="2">
        <f>_xlfn.XLOOKUP($A2031,Results!$A$2:$A$2256,Results!R$2:R$2256,"")</f>
        <v>0</v>
      </c>
      <c r="AX2031" s="2">
        <f>_xlfn.XLOOKUP($A2031,Results!$A$2:$A$2256,Results!S$2:S$2256,"")</f>
        <v>0</v>
      </c>
      <c r="AY2031" s="2">
        <f>_xlfn.XLOOKUP($A2031,Results!$A$2:$A$2256,Results!T$2:T$2256,"")</f>
        <v>0</v>
      </c>
      <c r="AZ2031" s="2">
        <f>_xlfn.XLOOKUP($A2031,Results!$A$2:$A$2256,Results!U$2:U$2256,"")</f>
        <v>0</v>
      </c>
      <c r="BA2031" s="2" t="str">
        <f>_xlfn.XLOOKUP($A2031,Results!$A$2:$A$2256,Results!V$2:V$2256,"")</f>
        <v>RACO</v>
      </c>
      <c r="BB2031" s="2">
        <f>_xlfn.XLOOKUP($A2031,Results!$A$2:$A$2256,Results!W$2:W$2256,"")</f>
        <v>90</v>
      </c>
      <c r="BC2031" s="2">
        <f>_xlfn.XLOOKUP($A2031,Results!$A$2:$A$2256,Results!X$2:X$2256,"")</f>
        <v>39121420</v>
      </c>
      <c r="BD2031" s="2">
        <f>_xlfn.XLOOKUP($A2031,Results!$A$2:$A$2256,Results!Y$2:Y$2256,"")</f>
        <v>90</v>
      </c>
      <c r="BE2031" s="2" t="b">
        <f>_xlfn.XLOOKUP($A2031,Results!$A$2:$A$2256,Results!Z$2:Z$2256,"")</f>
        <v>1</v>
      </c>
    </row>
    <row r="2032" spans="1:57" ht="38.25" customHeight="1" x14ac:dyDescent="0.3">
      <c r="A2032">
        <v>907709</v>
      </c>
      <c r="B2032">
        <v>281359</v>
      </c>
      <c r="C2032" t="s">
        <v>36</v>
      </c>
      <c r="D2032">
        <v>15295416</v>
      </c>
      <c r="E2032" s="2" t="str">
        <f>VLOOKUP(F2032,'RPA Vendor Data '!F$1:$G$2418,2)</f>
        <v>BUTLER SUPPLY, INC.</v>
      </c>
      <c r="F2032" s="2">
        <v>10485</v>
      </c>
      <c r="G2032" s="2">
        <v>3</v>
      </c>
      <c r="H2032" s="2" t="s">
        <v>6281</v>
      </c>
      <c r="I2032">
        <v>4</v>
      </c>
      <c r="J2032" t="s">
        <v>58</v>
      </c>
      <c r="K2032" t="s">
        <v>58</v>
      </c>
      <c r="L2032">
        <v>254.99</v>
      </c>
      <c r="M2032" s="2" t="s">
        <v>1231</v>
      </c>
      <c r="N2032" s="85" t="s">
        <v>6282</v>
      </c>
      <c r="O2032" t="s">
        <v>6282</v>
      </c>
      <c r="P2032" t="s">
        <v>6283</v>
      </c>
      <c r="Q2032" t="s">
        <v>36</v>
      </c>
      <c r="R2032">
        <v>10.199999999999999</v>
      </c>
      <c r="S2032" s="1">
        <v>45744.208962303237</v>
      </c>
      <c r="T2032" t="s">
        <v>42</v>
      </c>
      <c r="U2032" s="1">
        <v>45743.984722222223</v>
      </c>
      <c r="V2032" t="s">
        <v>43</v>
      </c>
      <c r="W2032" t="s">
        <v>36</v>
      </c>
      <c r="X2032">
        <v>0</v>
      </c>
      <c r="Y2032">
        <v>0</v>
      </c>
      <c r="Z2032">
        <v>255</v>
      </c>
      <c r="AA2032" t="s">
        <v>36</v>
      </c>
      <c r="AB2032">
        <v>188</v>
      </c>
      <c r="AC2032" t="s">
        <v>1231</v>
      </c>
      <c r="AD2032" t="s">
        <v>1231</v>
      </c>
      <c r="AE2032" t="s">
        <v>45</v>
      </c>
      <c r="AG2032" s="18" t="s">
        <v>6284</v>
      </c>
      <c r="AH2032" s="18"/>
      <c r="AI2032" s="2" t="s">
        <v>48</v>
      </c>
      <c r="AJ2032" s="2" t="e">
        <f>VLOOKUP(A2032,'Classification Test Result'!$A$2:$D$2428,4,FALSE)</f>
        <v>#N/A</v>
      </c>
      <c r="AL2032" s="2">
        <f>_xlfn.XLOOKUP($A2032,Results!$A$2:$A$2256,Results!G$2:G$2256,"")</f>
        <v>0</v>
      </c>
      <c r="AM2032" s="2">
        <f>_xlfn.XLOOKUP($A2032,Results!$A$2:$A$2256,Results!H$2:H$2256,"")</f>
        <v>0</v>
      </c>
      <c r="AN2032" s="2">
        <f>_xlfn.XLOOKUP($A2032,Results!$A$2:$A$2256,Results!I$2:I$2256,"")</f>
        <v>0</v>
      </c>
      <c r="AO2032" s="2">
        <f>_xlfn.XLOOKUP($A2032,Results!$A$2:$A$2256,Results!J$2:J$2256,"")</f>
        <v>0</v>
      </c>
      <c r="AP2032" s="2">
        <f>_xlfn.XLOOKUP($A2032,Results!$A$2:$A$2256,Results!K$2:K$2256,"")</f>
        <v>0</v>
      </c>
      <c r="AQ2032" s="2">
        <f>_xlfn.XLOOKUP($A2032,Results!$A$2:$A$2256,Results!L$2:L$2256,"")</f>
        <v>0</v>
      </c>
      <c r="AR2032" s="2">
        <f>_xlfn.XLOOKUP($A2032,Results!$A$2:$A$2256,Results!M$2:M$2256,"")</f>
        <v>0</v>
      </c>
      <c r="AS2032" s="2">
        <f>_xlfn.XLOOKUP($A2032,Results!$A$2:$A$2256,Results!N$2:N$2256,"")</f>
        <v>0</v>
      </c>
      <c r="AT2032" s="2">
        <f>_xlfn.XLOOKUP($A2032,Results!$A$2:$A$2256,Results!O$2:O$2256,"")</f>
        <v>0</v>
      </c>
      <c r="AU2032" s="2">
        <f>_xlfn.XLOOKUP($A2032,Results!$A$2:$A$2256,Results!P$2:P$2256,"")</f>
        <v>0</v>
      </c>
      <c r="AV2032" s="2">
        <f>_xlfn.XLOOKUP($A2032,Results!$A$2:$A$2256,Results!Q$2:Q$2256,"")</f>
        <v>0</v>
      </c>
      <c r="AW2032" s="2">
        <f>_xlfn.XLOOKUP($A2032,Results!$A$2:$A$2256,Results!R$2:R$2256,"")</f>
        <v>0</v>
      </c>
      <c r="AX2032" s="2">
        <f>_xlfn.XLOOKUP($A2032,Results!$A$2:$A$2256,Results!S$2:S$2256,"")</f>
        <v>0</v>
      </c>
      <c r="AY2032" s="2">
        <f>_xlfn.XLOOKUP($A2032,Results!$A$2:$A$2256,Results!T$2:T$2256,"")</f>
        <v>0</v>
      </c>
      <c r="AZ2032" s="2">
        <f>_xlfn.XLOOKUP($A2032,Results!$A$2:$A$2256,Results!U$2:U$2256,"")</f>
        <v>0</v>
      </c>
      <c r="BA2032" s="2" t="str">
        <f>_xlfn.XLOOKUP($A2032,Results!$A$2:$A$2256,Results!V$2:V$2256,"")</f>
        <v>RACO</v>
      </c>
      <c r="BB2032" s="2">
        <f>_xlfn.XLOOKUP($A2032,Results!$A$2:$A$2256,Results!W$2:W$2256,"")</f>
        <v>83</v>
      </c>
      <c r="BC2032" s="2">
        <f>_xlfn.XLOOKUP($A2032,Results!$A$2:$A$2256,Results!X$2:X$2256,"")</f>
        <v>0</v>
      </c>
      <c r="BD2032" s="2">
        <f>_xlfn.XLOOKUP($A2032,Results!$A$2:$A$2256,Results!Y$2:Y$2256,"")</f>
        <v>0</v>
      </c>
      <c r="BE2032" s="2" t="b">
        <f>_xlfn.XLOOKUP($A2032,Results!$A$2:$A$2256,Results!Z$2:Z$2256,"")</f>
        <v>1</v>
      </c>
    </row>
    <row r="2033" spans="1:57" ht="38.25" customHeight="1" x14ac:dyDescent="0.3">
      <c r="A2033">
        <v>907710</v>
      </c>
      <c r="B2033">
        <v>281897</v>
      </c>
      <c r="C2033" t="s">
        <v>36</v>
      </c>
      <c r="D2033">
        <v>15293940</v>
      </c>
      <c r="E2033" s="2" t="str">
        <f>VLOOKUP(F2033,'RPA Vendor Data '!F$1:$G$2418,2)</f>
        <v>BUTLER SUPPLY, INC.</v>
      </c>
      <c r="F2033" s="2">
        <v>10485</v>
      </c>
      <c r="G2033" s="2">
        <v>2</v>
      </c>
      <c r="H2033" s="2" t="s">
        <v>6285</v>
      </c>
      <c r="I2033">
        <v>4</v>
      </c>
      <c r="J2033" t="s">
        <v>58</v>
      </c>
      <c r="K2033" t="s">
        <v>58</v>
      </c>
      <c r="L2033">
        <v>1008.9</v>
      </c>
      <c r="M2033" s="2" t="s">
        <v>1231</v>
      </c>
      <c r="N2033" s="85" t="s">
        <v>6286</v>
      </c>
      <c r="O2033" t="s">
        <v>6286</v>
      </c>
      <c r="P2033" t="s">
        <v>6287</v>
      </c>
      <c r="Q2033" t="s">
        <v>36</v>
      </c>
      <c r="R2033">
        <v>40.36</v>
      </c>
      <c r="S2033" s="1">
        <v>45744.66752638889</v>
      </c>
      <c r="T2033" t="s">
        <v>42</v>
      </c>
      <c r="U2033" s="1">
        <v>45744.451388888891</v>
      </c>
      <c r="V2033" t="s">
        <v>43</v>
      </c>
      <c r="W2033" t="s">
        <v>36</v>
      </c>
      <c r="X2033">
        <v>3</v>
      </c>
      <c r="Y2033" t="s">
        <v>158</v>
      </c>
      <c r="Z2033">
        <v>1008.92</v>
      </c>
      <c r="AA2033">
        <v>1008.9</v>
      </c>
      <c r="AB2033">
        <v>188</v>
      </c>
      <c r="AC2033" t="s">
        <v>1231</v>
      </c>
      <c r="AD2033" t="s">
        <v>1231</v>
      </c>
      <c r="AE2033" t="s">
        <v>45</v>
      </c>
      <c r="AG2033" s="18" t="s">
        <v>6288</v>
      </c>
      <c r="AH2033" s="18"/>
      <c r="AI2033" s="2" t="s">
        <v>48</v>
      </c>
      <c r="AJ2033" s="2" t="e">
        <f>VLOOKUP(A2033,'Classification Test Result'!$A$2:$D$2428,4,FALSE)</f>
        <v>#N/A</v>
      </c>
      <c r="AL2033" s="2">
        <f>_xlfn.XLOOKUP($A2033,Results!$A$2:$A$2256,Results!G$2:G$2256,"")</f>
        <v>0</v>
      </c>
      <c r="AM2033" s="2">
        <f>_xlfn.XLOOKUP($A2033,Results!$A$2:$A$2256,Results!H$2:H$2256,"")</f>
        <v>0</v>
      </c>
      <c r="AN2033" s="2">
        <f>_xlfn.XLOOKUP($A2033,Results!$A$2:$A$2256,Results!I$2:I$2256,"")</f>
        <v>0</v>
      </c>
      <c r="AO2033" s="2">
        <f>_xlfn.XLOOKUP($A2033,Results!$A$2:$A$2256,Results!J$2:J$2256,"")</f>
        <v>0</v>
      </c>
      <c r="AP2033" s="2">
        <f>_xlfn.XLOOKUP($A2033,Results!$A$2:$A$2256,Results!K$2:K$2256,"")</f>
        <v>0</v>
      </c>
      <c r="AQ2033" s="2">
        <f>_xlfn.XLOOKUP($A2033,Results!$A$2:$A$2256,Results!L$2:L$2256,"")</f>
        <v>0</v>
      </c>
      <c r="AR2033" s="2">
        <f>_xlfn.XLOOKUP($A2033,Results!$A$2:$A$2256,Results!M$2:M$2256,"")</f>
        <v>0</v>
      </c>
      <c r="AS2033" s="2">
        <f>_xlfn.XLOOKUP($A2033,Results!$A$2:$A$2256,Results!N$2:N$2256,"")</f>
        <v>0</v>
      </c>
      <c r="AT2033" s="2">
        <f>_xlfn.XLOOKUP($A2033,Results!$A$2:$A$2256,Results!O$2:O$2256,"")</f>
        <v>0</v>
      </c>
      <c r="AU2033" s="2">
        <f>_xlfn.XLOOKUP($A2033,Results!$A$2:$A$2256,Results!P$2:P$2256,"")</f>
        <v>0</v>
      </c>
      <c r="AV2033" s="2">
        <f>_xlfn.XLOOKUP($A2033,Results!$A$2:$A$2256,Results!Q$2:Q$2256,"")</f>
        <v>0</v>
      </c>
      <c r="AW2033" s="2">
        <f>_xlfn.XLOOKUP($A2033,Results!$A$2:$A$2256,Results!R$2:R$2256,"")</f>
        <v>0</v>
      </c>
      <c r="AX2033" s="2">
        <f>_xlfn.XLOOKUP($A2033,Results!$A$2:$A$2256,Results!S$2:S$2256,"")</f>
        <v>0</v>
      </c>
      <c r="AY2033" s="2">
        <f>_xlfn.XLOOKUP($A2033,Results!$A$2:$A$2256,Results!T$2:T$2256,"")</f>
        <v>0</v>
      </c>
      <c r="AZ2033" s="2">
        <f>_xlfn.XLOOKUP($A2033,Results!$A$2:$A$2256,Results!U$2:U$2256,"")</f>
        <v>0</v>
      </c>
      <c r="BA2033" s="2" t="str">
        <f>_xlfn.XLOOKUP($A2033,Results!$A$2:$A$2256,Results!V$2:V$2256,"")</f>
        <v>APPLETON</v>
      </c>
      <c r="BB2033" s="2">
        <f>_xlfn.XLOOKUP($A2033,Results!$A$2:$A$2256,Results!W$2:W$2256,"")</f>
        <v>69</v>
      </c>
      <c r="BC2033" s="2">
        <f>_xlfn.XLOOKUP($A2033,Results!$A$2:$A$2256,Results!X$2:X$2256,"")</f>
        <v>39121312</v>
      </c>
      <c r="BD2033" s="2">
        <f>_xlfn.XLOOKUP($A2033,Results!$A$2:$A$2256,Results!Y$2:Y$2256,"")</f>
        <v>69</v>
      </c>
      <c r="BE2033" s="2" t="b">
        <f>_xlfn.XLOOKUP($A2033,Results!$A$2:$A$2256,Results!Z$2:Z$2256,"")</f>
        <v>1</v>
      </c>
    </row>
    <row r="2034" spans="1:57" ht="38.25" customHeight="1" x14ac:dyDescent="0.3">
      <c r="A2034">
        <v>907711</v>
      </c>
      <c r="B2034">
        <v>281959</v>
      </c>
      <c r="C2034" t="s">
        <v>36</v>
      </c>
      <c r="D2034" t="s">
        <v>6289</v>
      </c>
      <c r="E2034" s="2" t="str">
        <f>VLOOKUP(F2034,'RPA Vendor Data '!F$1:$G$2418,2)</f>
        <v>LORD &amp; SONS INC.</v>
      </c>
      <c r="F2034" s="2">
        <v>16948</v>
      </c>
      <c r="G2034" s="2">
        <v>1</v>
      </c>
      <c r="H2034" t="s">
        <v>6290</v>
      </c>
      <c r="I2034">
        <v>5</v>
      </c>
      <c r="J2034" t="s">
        <v>65</v>
      </c>
      <c r="K2034" t="s">
        <v>39</v>
      </c>
      <c r="L2034">
        <v>90.688999999999993</v>
      </c>
      <c r="M2034" s="2" t="s">
        <v>36</v>
      </c>
      <c r="N2034" s="85" t="s">
        <v>6291</v>
      </c>
      <c r="O2034" t="s">
        <v>36</v>
      </c>
      <c r="P2034" t="s">
        <v>36</v>
      </c>
      <c r="Q2034" t="s">
        <v>36</v>
      </c>
      <c r="R2034">
        <v>453.45</v>
      </c>
      <c r="S2034" s="1">
        <v>45744.875950000001</v>
      </c>
      <c r="T2034" t="s">
        <v>42</v>
      </c>
      <c r="U2034" s="1">
        <v>45744.65625</v>
      </c>
      <c r="V2034" t="s">
        <v>43</v>
      </c>
      <c r="W2034" t="s">
        <v>36</v>
      </c>
      <c r="X2034">
        <v>0</v>
      </c>
      <c r="Y2034">
        <v>201</v>
      </c>
      <c r="Z2034" t="s">
        <v>36</v>
      </c>
      <c r="AA2034" t="s">
        <v>36</v>
      </c>
      <c r="AB2034" t="s">
        <v>36</v>
      </c>
      <c r="AC2034" t="s">
        <v>49</v>
      </c>
      <c r="AD2034" t="s">
        <v>49</v>
      </c>
      <c r="AE2034" t="s">
        <v>45</v>
      </c>
      <c r="AG2034" s="2" t="s">
        <v>1668</v>
      </c>
      <c r="AI2034" s="2" t="s">
        <v>48</v>
      </c>
      <c r="AJ2034" s="2" t="e">
        <f>VLOOKUP(A2034,'Classification Test Result'!$A$2:$D$2428,4,FALSE)</f>
        <v>#N/A</v>
      </c>
      <c r="AK2034" s="2" t="s">
        <v>6292</v>
      </c>
      <c r="AL2034" s="2">
        <f>_xlfn.XLOOKUP($A2034,Results!$A$2:$A$2256,Results!G$2:G$2256,"")</f>
        <v>0</v>
      </c>
      <c r="AM2034" s="2">
        <f>_xlfn.XLOOKUP($A2034,Results!$A$2:$A$2256,Results!H$2:H$2256,"")</f>
        <v>0</v>
      </c>
      <c r="AN2034" s="2">
        <f>_xlfn.XLOOKUP($A2034,Results!$A$2:$A$2256,Results!I$2:I$2256,"")</f>
        <v>0</v>
      </c>
      <c r="AO2034" s="2">
        <f>_xlfn.XLOOKUP($A2034,Results!$A$2:$A$2256,Results!J$2:J$2256,"")</f>
        <v>0</v>
      </c>
      <c r="AP2034" s="2">
        <f>_xlfn.XLOOKUP($A2034,Results!$A$2:$A$2256,Results!K$2:K$2256,"")</f>
        <v>0</v>
      </c>
      <c r="AQ2034" s="2">
        <f>_xlfn.XLOOKUP($A2034,Results!$A$2:$A$2256,Results!L$2:L$2256,"")</f>
        <v>0</v>
      </c>
      <c r="AR2034" s="2">
        <f>_xlfn.XLOOKUP($A2034,Results!$A$2:$A$2256,Results!M$2:M$2256,"")</f>
        <v>0</v>
      </c>
      <c r="AS2034" s="2">
        <f>_xlfn.XLOOKUP($A2034,Results!$A$2:$A$2256,Results!N$2:N$2256,"")</f>
        <v>0</v>
      </c>
      <c r="AT2034" s="2" t="str">
        <f>_xlfn.XLOOKUP($A2034,Results!$A$2:$A$2256,Results!O$2:O$2256,"")</f>
        <v>GENERIC WIRE</v>
      </c>
      <c r="AU2034" s="2" t="str">
        <f>_xlfn.XLOOKUP($A2034,Results!$A$2:$A$2256,Results!P$2:P$2256,"")</f>
        <v>WIRE</v>
      </c>
      <c r="AV2034" s="2" t="str">
        <f>_xlfn.XLOOKUP($A2034,Results!$A$2:$A$2256,Results!Q$2:Q$2256,"")</f>
        <v>SINGLE_MATCH</v>
      </c>
      <c r="AW2034" s="2">
        <f>_xlfn.XLOOKUP($A2034,Results!$A$2:$A$2256,Results!R$2:R$2256,"")</f>
        <v>0</v>
      </c>
      <c r="AX2034" s="2">
        <f>_xlfn.XLOOKUP($A2034,Results!$A$2:$A$2256,Results!S$2:S$2256,"")</f>
        <v>0</v>
      </c>
      <c r="AY2034" s="2">
        <f>_xlfn.XLOOKUP($A2034,Results!$A$2:$A$2256,Results!T$2:T$2256,"")</f>
        <v>75</v>
      </c>
      <c r="AZ2034" s="2">
        <f>_xlfn.XLOOKUP($A2034,Results!$A$2:$A$2256,Results!U$2:U$2256,"")</f>
        <v>0</v>
      </c>
      <c r="BA2034" s="2">
        <f>_xlfn.XLOOKUP($A2034,Results!$A$2:$A$2256,Results!V$2:V$2256,"")</f>
        <v>0</v>
      </c>
      <c r="BB2034" s="2">
        <f>_xlfn.XLOOKUP($A2034,Results!$A$2:$A$2256,Results!W$2:W$2256,"")</f>
        <v>0</v>
      </c>
      <c r="BC2034" s="2">
        <f>_xlfn.XLOOKUP($A2034,Results!$A$2:$A$2256,Results!X$2:X$2256,"")</f>
        <v>0</v>
      </c>
      <c r="BD2034" s="2">
        <f>_xlfn.XLOOKUP($A2034,Results!$A$2:$A$2256,Results!Y$2:Y$2256,"")</f>
        <v>0</v>
      </c>
      <c r="BE2034" s="2">
        <f>_xlfn.XLOOKUP($A2034,Results!$A$2:$A$2256,Results!Z$2:Z$2256,"")</f>
        <v>0</v>
      </c>
    </row>
    <row r="2035" spans="1:57" ht="38.25" customHeight="1" x14ac:dyDescent="0.3">
      <c r="A2035">
        <v>907712</v>
      </c>
      <c r="B2035">
        <v>281343</v>
      </c>
      <c r="C2035" t="s">
        <v>36</v>
      </c>
      <c r="D2035">
        <v>15295415</v>
      </c>
      <c r="E2035" s="2" t="str">
        <f>VLOOKUP(F2035,'RPA Vendor Data '!F$1:$G$2418,2)</f>
        <v>BUTLER SUPPLY, INC.</v>
      </c>
      <c r="F2035" s="2">
        <v>10485</v>
      </c>
      <c r="G2035" s="2">
        <v>1</v>
      </c>
      <c r="H2035" s="2" t="s">
        <v>6293</v>
      </c>
      <c r="I2035">
        <v>400</v>
      </c>
      <c r="J2035" t="s">
        <v>58</v>
      </c>
      <c r="K2035" t="s">
        <v>58</v>
      </c>
      <c r="L2035">
        <v>290.48</v>
      </c>
      <c r="M2035" s="2" t="s">
        <v>507</v>
      </c>
      <c r="N2035" s="85" t="s">
        <v>36</v>
      </c>
      <c r="O2035" t="s">
        <v>6294</v>
      </c>
      <c r="P2035" t="s">
        <v>6295</v>
      </c>
      <c r="Q2035" t="s">
        <v>36</v>
      </c>
      <c r="R2035">
        <v>1161.92</v>
      </c>
      <c r="S2035" s="1">
        <v>45744.209323113428</v>
      </c>
      <c r="T2035" t="s">
        <v>42</v>
      </c>
      <c r="U2035" s="1">
        <v>45743.981944444437</v>
      </c>
      <c r="V2035" t="s">
        <v>43</v>
      </c>
      <c r="W2035" t="s">
        <v>36</v>
      </c>
      <c r="X2035">
        <v>0</v>
      </c>
      <c r="Y2035" t="s">
        <v>54</v>
      </c>
      <c r="Z2035" t="s">
        <v>36</v>
      </c>
      <c r="AA2035">
        <v>290.48</v>
      </c>
      <c r="AB2035" t="s">
        <v>36</v>
      </c>
      <c r="AC2035" t="s">
        <v>579</v>
      </c>
      <c r="AD2035" t="s">
        <v>579</v>
      </c>
      <c r="AE2035" t="s">
        <v>45</v>
      </c>
      <c r="AF2035" s="44" t="s">
        <v>46</v>
      </c>
      <c r="AG2035" s="18" t="s">
        <v>6296</v>
      </c>
      <c r="AI2035" s="2" t="s">
        <v>48</v>
      </c>
      <c r="AJ2035" s="2" t="e">
        <f>VLOOKUP(A2035,'Classification Test Result'!$A$2:$D$2428,4,FALSE)</f>
        <v>#N/A</v>
      </c>
      <c r="AL2035" s="2">
        <f>_xlfn.XLOOKUP($A2035,Results!$A$2:$A$2256,Results!G$2:G$2256,"")</f>
        <v>0</v>
      </c>
      <c r="AM2035" s="2">
        <f>_xlfn.XLOOKUP($A2035,Results!$A$2:$A$2256,Results!H$2:H$2256,"")</f>
        <v>0</v>
      </c>
      <c r="AN2035" s="2">
        <f>_xlfn.XLOOKUP($A2035,Results!$A$2:$A$2256,Results!I$2:I$2256,"")</f>
        <v>0</v>
      </c>
      <c r="AO2035" s="2">
        <f>_xlfn.XLOOKUP($A2035,Results!$A$2:$A$2256,Results!J$2:J$2256,"")</f>
        <v>0</v>
      </c>
      <c r="AP2035" s="2">
        <f>_xlfn.XLOOKUP($A2035,Results!$A$2:$A$2256,Results!K$2:K$2256,"")</f>
        <v>0</v>
      </c>
      <c r="AQ2035" s="2">
        <f>_xlfn.XLOOKUP($A2035,Results!$A$2:$A$2256,Results!L$2:L$2256,"")</f>
        <v>0</v>
      </c>
      <c r="AR2035" s="2">
        <f>_xlfn.XLOOKUP($A2035,Results!$A$2:$A$2256,Results!M$2:M$2256,"")</f>
        <v>0</v>
      </c>
      <c r="AS2035" s="2">
        <f>_xlfn.XLOOKUP($A2035,Results!$A$2:$A$2256,Results!N$2:N$2256,"")</f>
        <v>0</v>
      </c>
      <c r="AT2035" s="2" t="str">
        <f>_xlfn.XLOOKUP($A2035,Results!$A$2:$A$2256,Results!O$2:O$2256,"")</f>
        <v>GENERIC CONDUIT/CONDUIT FITTINGS</v>
      </c>
      <c r="AU2035" s="2" t="str">
        <f>_xlfn.XLOOKUP($A2035,Results!$A$2:$A$2256,Results!P$2:P$2256,"")</f>
        <v>PVC CONDUIT</v>
      </c>
      <c r="AV2035" s="2" t="str">
        <f>_xlfn.XLOOKUP($A2035,Results!$A$2:$A$2256,Results!Q$2:Q$2256,"")</f>
        <v>SINGLE_MATCH</v>
      </c>
      <c r="AW2035" s="2">
        <f>_xlfn.XLOOKUP($A2035,Results!$A$2:$A$2256,Results!R$2:R$2256,"")</f>
        <v>0</v>
      </c>
      <c r="AX2035" s="2">
        <f>_xlfn.XLOOKUP($A2035,Results!$A$2:$A$2256,Results!S$2:S$2256,"")</f>
        <v>0</v>
      </c>
      <c r="AY2035" s="2">
        <f>_xlfn.XLOOKUP($A2035,Results!$A$2:$A$2256,Results!T$2:T$2256,"")</f>
        <v>100</v>
      </c>
      <c r="AZ2035" s="2">
        <f>_xlfn.XLOOKUP($A2035,Results!$A$2:$A$2256,Results!U$2:U$2256,"")</f>
        <v>0</v>
      </c>
      <c r="BA2035" s="2" t="str">
        <f>_xlfn.XLOOKUP($A2035,Results!$A$2:$A$2256,Results!V$2:V$2256,"")</f>
        <v>IPEX</v>
      </c>
      <c r="BB2035" s="2">
        <f>_xlfn.XLOOKUP($A2035,Results!$A$2:$A$2256,Results!W$2:W$2256,"")</f>
        <v>66</v>
      </c>
      <c r="BC2035" s="2">
        <f>_xlfn.XLOOKUP($A2035,Results!$A$2:$A$2256,Results!X$2:X$2256,"")</f>
        <v>39131706</v>
      </c>
      <c r="BD2035" s="2">
        <f>_xlfn.XLOOKUP($A2035,Results!$A$2:$A$2256,Results!Y$2:Y$2256,"")</f>
        <v>80</v>
      </c>
      <c r="BE2035" s="2" t="b">
        <f>_xlfn.XLOOKUP($A2035,Results!$A$2:$A$2256,Results!Z$2:Z$2256,"")</f>
        <v>1</v>
      </c>
    </row>
    <row r="2036" spans="1:57" ht="38.25" customHeight="1" x14ac:dyDescent="0.3">
      <c r="A2036">
        <v>907713</v>
      </c>
      <c r="B2036">
        <v>281343</v>
      </c>
      <c r="C2036" t="s">
        <v>36</v>
      </c>
      <c r="D2036">
        <v>15295415</v>
      </c>
      <c r="E2036" s="2" t="str">
        <f>VLOOKUP(F2036,'RPA Vendor Data '!F$1:$G$2418,2)</f>
        <v>BUTLER SUPPLY, INC.</v>
      </c>
      <c r="F2036" s="2">
        <v>10485</v>
      </c>
      <c r="G2036" s="2">
        <v>2</v>
      </c>
      <c r="H2036" s="2" t="s">
        <v>6297</v>
      </c>
      <c r="I2036">
        <v>12</v>
      </c>
      <c r="J2036" t="s">
        <v>58</v>
      </c>
      <c r="K2036" t="s">
        <v>58</v>
      </c>
      <c r="L2036">
        <v>289.48</v>
      </c>
      <c r="M2036" s="2" t="s">
        <v>6298</v>
      </c>
      <c r="N2036" s="85" t="s">
        <v>6299</v>
      </c>
      <c r="O2036" t="s">
        <v>6300</v>
      </c>
      <c r="P2036" t="s">
        <v>6301</v>
      </c>
      <c r="Q2036" t="s">
        <v>36</v>
      </c>
      <c r="R2036">
        <v>34.74</v>
      </c>
      <c r="S2036" s="1">
        <v>45744.209329826394</v>
      </c>
      <c r="T2036" t="s">
        <v>42</v>
      </c>
      <c r="U2036" s="1">
        <v>45743.981944444437</v>
      </c>
      <c r="V2036" t="s">
        <v>43</v>
      </c>
      <c r="W2036" t="s">
        <v>36</v>
      </c>
      <c r="X2036">
        <v>0</v>
      </c>
      <c r="Y2036" t="s">
        <v>158</v>
      </c>
      <c r="Z2036">
        <v>289.48</v>
      </c>
      <c r="AA2036">
        <v>289.48</v>
      </c>
      <c r="AB2036">
        <v>188</v>
      </c>
      <c r="AC2036" t="s">
        <v>6302</v>
      </c>
      <c r="AD2036" t="s">
        <v>6302</v>
      </c>
      <c r="AE2036" t="s">
        <v>45</v>
      </c>
      <c r="AG2036" s="18" t="s">
        <v>6303</v>
      </c>
      <c r="AH2036" s="18"/>
      <c r="AI2036" s="2" t="s">
        <v>48</v>
      </c>
      <c r="AJ2036" s="2" t="e">
        <f>VLOOKUP(A2036,'Classification Test Result'!$A$2:$D$2428,4,FALSE)</f>
        <v>#N/A</v>
      </c>
      <c r="AL2036" s="2">
        <f>_xlfn.XLOOKUP($A2036,Results!$A$2:$A$2256,Results!G$2:G$2256,"")</f>
        <v>0</v>
      </c>
      <c r="AM2036" s="2">
        <f>_xlfn.XLOOKUP($A2036,Results!$A$2:$A$2256,Results!H$2:H$2256,"")</f>
        <v>0</v>
      </c>
      <c r="AN2036" s="2">
        <f>_xlfn.XLOOKUP($A2036,Results!$A$2:$A$2256,Results!I$2:I$2256,"")</f>
        <v>0</v>
      </c>
      <c r="AO2036" s="2">
        <f>_xlfn.XLOOKUP($A2036,Results!$A$2:$A$2256,Results!J$2:J$2256,"")</f>
        <v>0</v>
      </c>
      <c r="AP2036" s="2">
        <f>_xlfn.XLOOKUP($A2036,Results!$A$2:$A$2256,Results!K$2:K$2256,"")</f>
        <v>0</v>
      </c>
      <c r="AQ2036" s="2">
        <f>_xlfn.XLOOKUP($A2036,Results!$A$2:$A$2256,Results!L$2:L$2256,"")</f>
        <v>0</v>
      </c>
      <c r="AR2036" s="2">
        <f>_xlfn.XLOOKUP($A2036,Results!$A$2:$A$2256,Results!M$2:M$2256,"")</f>
        <v>0</v>
      </c>
      <c r="AS2036" s="2">
        <f>_xlfn.XLOOKUP($A2036,Results!$A$2:$A$2256,Results!N$2:N$2256,"")</f>
        <v>0</v>
      </c>
      <c r="AT2036" s="2" t="str">
        <f>_xlfn.XLOOKUP($A2036,Results!$A$2:$A$2256,Results!O$2:O$2256,"")</f>
        <v>GENERIC CONDUIT/CONDUIT FITTINGS</v>
      </c>
      <c r="AU2036" s="2" t="str">
        <f>_xlfn.XLOOKUP($A2036,Results!$A$2:$A$2256,Results!P$2:P$2256,"")</f>
        <v>PVC</v>
      </c>
      <c r="AV2036" s="2" t="str">
        <f>_xlfn.XLOOKUP($A2036,Results!$A$2:$A$2256,Results!Q$2:Q$2256,"")</f>
        <v>SINGLE_MATCH</v>
      </c>
      <c r="AW2036" s="2">
        <f>_xlfn.XLOOKUP($A2036,Results!$A$2:$A$2256,Results!R$2:R$2256,"")</f>
        <v>0</v>
      </c>
      <c r="AX2036" s="2">
        <f>_xlfn.XLOOKUP($A2036,Results!$A$2:$A$2256,Results!S$2:S$2256,"")</f>
        <v>0</v>
      </c>
      <c r="AY2036" s="2">
        <f>_xlfn.XLOOKUP($A2036,Results!$A$2:$A$2256,Results!T$2:T$2256,"")</f>
        <v>60</v>
      </c>
      <c r="AZ2036" s="2">
        <f>_xlfn.XLOOKUP($A2036,Results!$A$2:$A$2256,Results!U$2:U$2256,"")</f>
        <v>0</v>
      </c>
      <c r="BA2036" s="2" t="str">
        <f>_xlfn.XLOOKUP($A2036,Results!$A$2:$A$2256,Results!V$2:V$2256,"")</f>
        <v>IPEX</v>
      </c>
      <c r="BB2036" s="2">
        <f>_xlfn.XLOOKUP($A2036,Results!$A$2:$A$2256,Results!W$2:W$2256,"")</f>
        <v>66</v>
      </c>
      <c r="BC2036" s="2">
        <f>_xlfn.XLOOKUP($A2036,Results!$A$2:$A$2256,Results!X$2:X$2256,"")</f>
        <v>0</v>
      </c>
      <c r="BD2036" s="2">
        <f>_xlfn.XLOOKUP($A2036,Results!$A$2:$A$2256,Results!Y$2:Y$2256,"")</f>
        <v>0</v>
      </c>
      <c r="BE2036" s="2" t="b">
        <f>_xlfn.XLOOKUP($A2036,Results!$A$2:$A$2256,Results!Z$2:Z$2256,"")</f>
        <v>1</v>
      </c>
    </row>
    <row r="2037" spans="1:57" ht="38.25" customHeight="1" x14ac:dyDescent="0.3">
      <c r="A2037">
        <v>907714</v>
      </c>
      <c r="B2037">
        <v>281346</v>
      </c>
      <c r="C2037" t="s">
        <v>36</v>
      </c>
      <c r="D2037">
        <v>15295419</v>
      </c>
      <c r="E2037" s="2" t="str">
        <f>VLOOKUP(F2037,'RPA Vendor Data '!F$1:$G$2418,2)</f>
        <v>BUTLER SUPPLY, INC.</v>
      </c>
      <c r="F2037" s="2">
        <v>10485</v>
      </c>
      <c r="G2037" s="2">
        <v>1</v>
      </c>
      <c r="H2037" s="2" t="s">
        <v>6304</v>
      </c>
      <c r="I2037">
        <v>3</v>
      </c>
      <c r="J2037" t="s">
        <v>58</v>
      </c>
      <c r="K2037" t="s">
        <v>58</v>
      </c>
      <c r="L2037">
        <v>2870.4</v>
      </c>
      <c r="M2037" s="2" t="s">
        <v>6298</v>
      </c>
      <c r="N2037" s="85" t="s">
        <v>6305</v>
      </c>
      <c r="O2037" t="s">
        <v>6306</v>
      </c>
      <c r="P2037" t="s">
        <v>6307</v>
      </c>
      <c r="Q2037" t="s">
        <v>36</v>
      </c>
      <c r="R2037">
        <v>86.11</v>
      </c>
      <c r="S2037" s="1">
        <v>45744.209245370374</v>
      </c>
      <c r="T2037" t="s">
        <v>42</v>
      </c>
      <c r="U2037" s="1">
        <v>45743.981944444437</v>
      </c>
      <c r="V2037" t="s">
        <v>43</v>
      </c>
      <c r="W2037" t="s">
        <v>36</v>
      </c>
      <c r="X2037">
        <v>0</v>
      </c>
      <c r="Y2037" t="s">
        <v>158</v>
      </c>
      <c r="Z2037">
        <v>2870.4</v>
      </c>
      <c r="AA2037">
        <v>2870.4</v>
      </c>
      <c r="AB2037">
        <v>188</v>
      </c>
      <c r="AC2037" t="s">
        <v>6302</v>
      </c>
      <c r="AD2037" t="s">
        <v>6302</v>
      </c>
      <c r="AE2037" t="s">
        <v>45</v>
      </c>
      <c r="AG2037" s="18" t="s">
        <v>6308</v>
      </c>
      <c r="AH2037" s="18"/>
      <c r="AI2037" s="2" t="s">
        <v>48</v>
      </c>
      <c r="AJ2037" s="2" t="e">
        <f>VLOOKUP(A2037,'Classification Test Result'!$A$2:$D$2428,4,FALSE)</f>
        <v>#N/A</v>
      </c>
      <c r="AL2037" s="2">
        <f>_xlfn.XLOOKUP($A2037,Results!$A$2:$A$2256,Results!G$2:G$2256,"")</f>
        <v>0</v>
      </c>
      <c r="AM2037" s="2">
        <f>_xlfn.XLOOKUP($A2037,Results!$A$2:$A$2256,Results!H$2:H$2256,"")</f>
        <v>0</v>
      </c>
      <c r="AN2037" s="2">
        <f>_xlfn.XLOOKUP($A2037,Results!$A$2:$A$2256,Results!I$2:I$2256,"")</f>
        <v>0</v>
      </c>
      <c r="AO2037" s="2">
        <f>_xlfn.XLOOKUP($A2037,Results!$A$2:$A$2256,Results!J$2:J$2256,"")</f>
        <v>0</v>
      </c>
      <c r="AP2037" s="2">
        <f>_xlfn.XLOOKUP($A2037,Results!$A$2:$A$2256,Results!K$2:K$2256,"")</f>
        <v>0</v>
      </c>
      <c r="AQ2037" s="2">
        <f>_xlfn.XLOOKUP($A2037,Results!$A$2:$A$2256,Results!L$2:L$2256,"")</f>
        <v>0</v>
      </c>
      <c r="AR2037" s="2">
        <f>_xlfn.XLOOKUP($A2037,Results!$A$2:$A$2256,Results!M$2:M$2256,"")</f>
        <v>0</v>
      </c>
      <c r="AS2037" s="2">
        <f>_xlfn.XLOOKUP($A2037,Results!$A$2:$A$2256,Results!N$2:N$2256,"")</f>
        <v>0</v>
      </c>
      <c r="AT2037" s="2" t="str">
        <f>_xlfn.XLOOKUP($A2037,Results!$A$2:$A$2256,Results!O$2:O$2256,"")</f>
        <v>BELL OUTDOOR</v>
      </c>
      <c r="AU2037" s="2" t="str">
        <f>_xlfn.XLOOKUP($A2037,Results!$A$2:$A$2256,Results!P$2:P$2256,"")</f>
        <v>BELL</v>
      </c>
      <c r="AV2037" s="2" t="str">
        <f>_xlfn.XLOOKUP($A2037,Results!$A$2:$A$2256,Results!Q$2:Q$2256,"")</f>
        <v>SINGLE_MATCH</v>
      </c>
      <c r="AW2037" s="2">
        <f>_xlfn.XLOOKUP($A2037,Results!$A$2:$A$2256,Results!R$2:R$2256,"")</f>
        <v>0</v>
      </c>
      <c r="AX2037" s="2">
        <f>_xlfn.XLOOKUP($A2037,Results!$A$2:$A$2256,Results!S$2:S$2256,"")</f>
        <v>0</v>
      </c>
      <c r="AY2037" s="2">
        <f>_xlfn.XLOOKUP($A2037,Results!$A$2:$A$2256,Results!T$2:T$2256,"")</f>
        <v>75</v>
      </c>
      <c r="AZ2037" s="2">
        <f>_xlfn.XLOOKUP($A2037,Results!$A$2:$A$2256,Results!U$2:U$2256,"")</f>
        <v>0</v>
      </c>
      <c r="BA2037" s="2">
        <f>_xlfn.XLOOKUP($A2037,Results!$A$2:$A$2256,Results!V$2:V$2256,"")</f>
        <v>0</v>
      </c>
      <c r="BB2037" s="2">
        <f>_xlfn.XLOOKUP($A2037,Results!$A$2:$A$2256,Results!W$2:W$2256,"")</f>
        <v>0</v>
      </c>
      <c r="BC2037" s="2">
        <f>_xlfn.XLOOKUP($A2037,Results!$A$2:$A$2256,Results!X$2:X$2256,"")</f>
        <v>39131717</v>
      </c>
      <c r="BD2037" s="2">
        <f>_xlfn.XLOOKUP($A2037,Results!$A$2:$A$2256,Results!Y$2:Y$2256,"")</f>
        <v>63</v>
      </c>
      <c r="BE2037" s="2">
        <f>_xlfn.XLOOKUP($A2037,Results!$A$2:$A$2256,Results!Z$2:Z$2256,"")</f>
        <v>0</v>
      </c>
    </row>
    <row r="2038" spans="1:57" ht="38.25" customHeight="1" x14ac:dyDescent="0.3">
      <c r="A2038">
        <v>907715</v>
      </c>
      <c r="B2038">
        <v>281897</v>
      </c>
      <c r="C2038" t="s">
        <v>36</v>
      </c>
      <c r="D2038">
        <v>15293940</v>
      </c>
      <c r="E2038" s="2" t="str">
        <f>VLOOKUP(F2038,'RPA Vendor Data '!F$1:$G$2418,2)</f>
        <v>BUTLER SUPPLY, INC.</v>
      </c>
      <c r="F2038" s="2">
        <v>10485</v>
      </c>
      <c r="G2038" s="2">
        <v>1</v>
      </c>
      <c r="H2038" s="2" t="s">
        <v>6309</v>
      </c>
      <c r="I2038">
        <v>8</v>
      </c>
      <c r="J2038" t="s">
        <v>58</v>
      </c>
      <c r="K2038" t="s">
        <v>58</v>
      </c>
      <c r="L2038">
        <v>96.42</v>
      </c>
      <c r="M2038" s="2" t="s">
        <v>6298</v>
      </c>
      <c r="N2038" s="85" t="s">
        <v>6310</v>
      </c>
      <c r="O2038" t="s">
        <v>6311</v>
      </c>
      <c r="P2038" t="s">
        <v>6312</v>
      </c>
      <c r="Q2038" t="s">
        <v>36</v>
      </c>
      <c r="R2038">
        <v>7.71</v>
      </c>
      <c r="S2038" s="1">
        <v>45744.667520173607</v>
      </c>
      <c r="T2038" t="s">
        <v>42</v>
      </c>
      <c r="U2038" s="1">
        <v>45744.451388888891</v>
      </c>
      <c r="V2038" t="s">
        <v>43</v>
      </c>
      <c r="W2038" t="s">
        <v>36</v>
      </c>
      <c r="X2038">
        <v>2</v>
      </c>
      <c r="Y2038" t="s">
        <v>158</v>
      </c>
      <c r="Z2038">
        <v>96.42</v>
      </c>
      <c r="AA2038">
        <v>96.42</v>
      </c>
      <c r="AB2038">
        <v>188</v>
      </c>
      <c r="AC2038" t="s">
        <v>6302</v>
      </c>
      <c r="AD2038" t="s">
        <v>6302</v>
      </c>
      <c r="AE2038" t="s">
        <v>45</v>
      </c>
      <c r="AG2038" s="18" t="s">
        <v>6313</v>
      </c>
      <c r="AH2038" s="18"/>
      <c r="AI2038" s="2" t="s">
        <v>48</v>
      </c>
      <c r="AJ2038" s="2" t="e">
        <f>VLOOKUP(A2038,'Classification Test Result'!$A$2:$D$2428,4,FALSE)</f>
        <v>#N/A</v>
      </c>
      <c r="AL2038" s="2">
        <f>_xlfn.XLOOKUP($A2038,Results!$A$2:$A$2256,Results!G$2:G$2256,"")</f>
        <v>0</v>
      </c>
      <c r="AM2038" s="2">
        <f>_xlfn.XLOOKUP($A2038,Results!$A$2:$A$2256,Results!H$2:H$2256,"")</f>
        <v>0</v>
      </c>
      <c r="AN2038" s="2">
        <f>_xlfn.XLOOKUP($A2038,Results!$A$2:$A$2256,Results!I$2:I$2256,"")</f>
        <v>0</v>
      </c>
      <c r="AO2038" s="2">
        <f>_xlfn.XLOOKUP($A2038,Results!$A$2:$A$2256,Results!J$2:J$2256,"")</f>
        <v>0</v>
      </c>
      <c r="AP2038" s="2">
        <f>_xlfn.XLOOKUP($A2038,Results!$A$2:$A$2256,Results!K$2:K$2256,"")</f>
        <v>0</v>
      </c>
      <c r="AQ2038" s="2">
        <f>_xlfn.XLOOKUP($A2038,Results!$A$2:$A$2256,Results!L$2:L$2256,"")</f>
        <v>0</v>
      </c>
      <c r="AR2038" s="2">
        <f>_xlfn.XLOOKUP($A2038,Results!$A$2:$A$2256,Results!M$2:M$2256,"")</f>
        <v>0</v>
      </c>
      <c r="AS2038" s="2">
        <f>_xlfn.XLOOKUP($A2038,Results!$A$2:$A$2256,Results!N$2:N$2256,"")</f>
        <v>0</v>
      </c>
      <c r="AT2038" s="2" t="str">
        <f>_xlfn.XLOOKUP($A2038,Results!$A$2:$A$2256,Results!O$2:O$2256,"")</f>
        <v>ADAPTER</v>
      </c>
      <c r="AU2038" s="2" t="str">
        <f>_xlfn.XLOOKUP($A2038,Results!$A$2:$A$2256,Results!P$2:P$2256,"")</f>
        <v>ADAPTER</v>
      </c>
      <c r="AV2038" s="2" t="str">
        <f>_xlfn.XLOOKUP($A2038,Results!$A$2:$A$2256,Results!Q$2:Q$2256,"")</f>
        <v>MULTIPLE_MATCHES_ONE_VALID</v>
      </c>
      <c r="AW2038" s="2">
        <f>_xlfn.XLOOKUP($A2038,Results!$A$2:$A$2256,Results!R$2:R$2256,"")</f>
        <v>0</v>
      </c>
      <c r="AX2038" s="2">
        <f>_xlfn.XLOOKUP($A2038,Results!$A$2:$A$2256,Results!S$2:S$2256,"")</f>
        <v>0</v>
      </c>
      <c r="AY2038" s="2">
        <f>_xlfn.XLOOKUP($A2038,Results!$A$2:$A$2256,Results!T$2:T$2256,"")</f>
        <v>50</v>
      </c>
      <c r="AZ2038" s="2">
        <f>_xlfn.XLOOKUP($A2038,Results!$A$2:$A$2256,Results!U$2:U$2256,"")</f>
        <v>0</v>
      </c>
      <c r="BA2038" s="2">
        <f>_xlfn.XLOOKUP($A2038,Results!$A$2:$A$2256,Results!V$2:V$2256,"")</f>
        <v>0</v>
      </c>
      <c r="BB2038" s="2">
        <f>_xlfn.XLOOKUP($A2038,Results!$A$2:$A$2256,Results!W$2:W$2256,"")</f>
        <v>0</v>
      </c>
      <c r="BC2038" s="2">
        <f>_xlfn.XLOOKUP($A2038,Results!$A$2:$A$2256,Results!X$2:X$2256,"")</f>
        <v>39131700</v>
      </c>
      <c r="BD2038" s="2">
        <f>_xlfn.XLOOKUP($A2038,Results!$A$2:$A$2256,Results!Y$2:Y$2256,"")</f>
        <v>82</v>
      </c>
      <c r="BE2038" s="2">
        <f>_xlfn.XLOOKUP($A2038,Results!$A$2:$A$2256,Results!Z$2:Z$2256,"")</f>
        <v>0</v>
      </c>
    </row>
    <row r="2039" spans="1:57" ht="38.25" customHeight="1" x14ac:dyDescent="0.3">
      <c r="A2039">
        <v>907716</v>
      </c>
      <c r="B2039">
        <v>281894</v>
      </c>
      <c r="C2039" t="s">
        <v>36</v>
      </c>
      <c r="D2039">
        <v>15282517</v>
      </c>
      <c r="E2039" s="2" t="str">
        <f>VLOOKUP(F2039,'RPA Vendor Data '!F$1:$G$2418,2)</f>
        <v>BUTLER SUPPLY, INC.</v>
      </c>
      <c r="F2039" s="2">
        <v>10485</v>
      </c>
      <c r="G2039" s="2">
        <v>1</v>
      </c>
      <c r="H2039" s="2" t="s">
        <v>6314</v>
      </c>
      <c r="I2039">
        <v>10</v>
      </c>
      <c r="J2039" t="s">
        <v>65</v>
      </c>
      <c r="K2039" t="s">
        <v>39</v>
      </c>
      <c r="L2039">
        <v>5.05</v>
      </c>
      <c r="M2039" s="2" t="s">
        <v>6298</v>
      </c>
      <c r="N2039" s="85" t="s">
        <v>6315</v>
      </c>
      <c r="O2039" t="s">
        <v>6316</v>
      </c>
      <c r="P2039" t="s">
        <v>6317</v>
      </c>
      <c r="Q2039" t="s">
        <v>36</v>
      </c>
      <c r="R2039">
        <v>50.5</v>
      </c>
      <c r="S2039" s="1">
        <v>45744.667626851849</v>
      </c>
      <c r="T2039" t="s">
        <v>42</v>
      </c>
      <c r="U2039" s="1">
        <v>45744.45</v>
      </c>
      <c r="V2039" t="s">
        <v>43</v>
      </c>
      <c r="W2039" t="s">
        <v>36</v>
      </c>
      <c r="X2039">
        <v>10</v>
      </c>
      <c r="Y2039" t="s">
        <v>158</v>
      </c>
      <c r="Z2039">
        <v>5.05</v>
      </c>
      <c r="AA2039">
        <v>5.05</v>
      </c>
      <c r="AB2039">
        <v>188</v>
      </c>
      <c r="AC2039" t="s">
        <v>6302</v>
      </c>
      <c r="AD2039" t="s">
        <v>6302</v>
      </c>
      <c r="AE2039" t="s">
        <v>45</v>
      </c>
      <c r="AG2039" s="18" t="s">
        <v>6318</v>
      </c>
      <c r="AH2039" s="18"/>
      <c r="AI2039" s="2" t="s">
        <v>48</v>
      </c>
      <c r="AJ2039" s="2" t="e">
        <f>VLOOKUP(A2039,'Classification Test Result'!$A$2:$D$2428,4,FALSE)</f>
        <v>#N/A</v>
      </c>
      <c r="AL2039" s="2">
        <f>_xlfn.XLOOKUP($A2039,Results!$A$2:$A$2256,Results!G$2:G$2256,"")</f>
        <v>0</v>
      </c>
      <c r="AM2039" s="2">
        <f>_xlfn.XLOOKUP($A2039,Results!$A$2:$A$2256,Results!H$2:H$2256,"")</f>
        <v>0</v>
      </c>
      <c r="AN2039" s="2">
        <f>_xlfn.XLOOKUP($A2039,Results!$A$2:$A$2256,Results!I$2:I$2256,"")</f>
        <v>0</v>
      </c>
      <c r="AO2039" s="2">
        <f>_xlfn.XLOOKUP($A2039,Results!$A$2:$A$2256,Results!J$2:J$2256,"")</f>
        <v>0</v>
      </c>
      <c r="AP2039" s="2">
        <f>_xlfn.XLOOKUP($A2039,Results!$A$2:$A$2256,Results!K$2:K$2256,"")</f>
        <v>0</v>
      </c>
      <c r="AQ2039" s="2">
        <f>_xlfn.XLOOKUP($A2039,Results!$A$2:$A$2256,Results!L$2:L$2256,"")</f>
        <v>0</v>
      </c>
      <c r="AR2039" s="2">
        <f>_xlfn.XLOOKUP($A2039,Results!$A$2:$A$2256,Results!M$2:M$2256,"")</f>
        <v>0</v>
      </c>
      <c r="AS2039" s="2">
        <f>_xlfn.XLOOKUP($A2039,Results!$A$2:$A$2256,Results!N$2:N$2256,"")</f>
        <v>0</v>
      </c>
      <c r="AT2039" s="2" t="str">
        <f>_xlfn.XLOOKUP($A2039,Results!$A$2:$A$2256,Results!O$2:O$2256,"")</f>
        <v>BELL OUTDOOR</v>
      </c>
      <c r="AU2039" s="2" t="str">
        <f>_xlfn.XLOOKUP($A2039,Results!$A$2:$A$2256,Results!P$2:P$2256,"")</f>
        <v>BELL</v>
      </c>
      <c r="AV2039" s="2" t="str">
        <f>_xlfn.XLOOKUP($A2039,Results!$A$2:$A$2256,Results!Q$2:Q$2256,"")</f>
        <v>SINGLE_MATCH</v>
      </c>
      <c r="AW2039" s="2">
        <f>_xlfn.XLOOKUP($A2039,Results!$A$2:$A$2256,Results!R$2:R$2256,"")</f>
        <v>0</v>
      </c>
      <c r="AX2039" s="2">
        <f>_xlfn.XLOOKUP($A2039,Results!$A$2:$A$2256,Results!S$2:S$2256,"")</f>
        <v>0</v>
      </c>
      <c r="AY2039" s="2">
        <f>_xlfn.XLOOKUP($A2039,Results!$A$2:$A$2256,Results!T$2:T$2256,"")</f>
        <v>75</v>
      </c>
      <c r="AZ2039" s="2">
        <f>_xlfn.XLOOKUP($A2039,Results!$A$2:$A$2256,Results!U$2:U$2256,"")</f>
        <v>0</v>
      </c>
      <c r="BA2039" s="2" t="str">
        <f>_xlfn.XLOOKUP($A2039,Results!$A$2:$A$2256,Results!V$2:V$2256,"")</f>
        <v>ATKORE</v>
      </c>
      <c r="BB2039" s="2">
        <f>_xlfn.XLOOKUP($A2039,Results!$A$2:$A$2256,Results!W$2:W$2256,"")</f>
        <v>62</v>
      </c>
      <c r="BC2039" s="2">
        <f>_xlfn.XLOOKUP($A2039,Results!$A$2:$A$2256,Results!X$2:X$2256,"")</f>
        <v>39131700</v>
      </c>
      <c r="BD2039" s="2">
        <f>_xlfn.XLOOKUP($A2039,Results!$A$2:$A$2256,Results!Y$2:Y$2256,"")</f>
        <v>62</v>
      </c>
      <c r="BE2039" s="2" t="b">
        <f>_xlfn.XLOOKUP($A2039,Results!$A$2:$A$2256,Results!Z$2:Z$2256,"")</f>
        <v>1</v>
      </c>
    </row>
    <row r="2040" spans="1:57" ht="38.25" customHeight="1" x14ac:dyDescent="0.3">
      <c r="A2040">
        <v>907717</v>
      </c>
      <c r="B2040">
        <v>281359</v>
      </c>
      <c r="C2040" t="s">
        <v>36</v>
      </c>
      <c r="D2040">
        <v>15295416</v>
      </c>
      <c r="E2040" s="2" t="str">
        <f>VLOOKUP(F2040,'RPA Vendor Data '!F$1:$G$2418,2)</f>
        <v>BUTLER SUPPLY, INC.</v>
      </c>
      <c r="F2040" s="2">
        <v>10485</v>
      </c>
      <c r="G2040" s="2">
        <v>2</v>
      </c>
      <c r="H2040" s="2" t="s">
        <v>6319</v>
      </c>
      <c r="I2040">
        <v>50</v>
      </c>
      <c r="J2040" t="s">
        <v>58</v>
      </c>
      <c r="K2040" t="s">
        <v>58</v>
      </c>
      <c r="L2040">
        <v>26.53</v>
      </c>
      <c r="M2040" s="2" t="s">
        <v>6298</v>
      </c>
      <c r="N2040" s="85" t="s">
        <v>6320</v>
      </c>
      <c r="O2040" t="s">
        <v>6321</v>
      </c>
      <c r="P2040" t="s">
        <v>6322</v>
      </c>
      <c r="Q2040" t="s">
        <v>36</v>
      </c>
      <c r="R2040">
        <v>13.27</v>
      </c>
      <c r="S2040" s="1">
        <v>45744.208955671304</v>
      </c>
      <c r="T2040" t="s">
        <v>42</v>
      </c>
      <c r="U2040" s="1">
        <v>45743.984722222223</v>
      </c>
      <c r="V2040" t="s">
        <v>43</v>
      </c>
      <c r="W2040" t="s">
        <v>36</v>
      </c>
      <c r="X2040">
        <v>0</v>
      </c>
      <c r="Y2040">
        <v>0</v>
      </c>
      <c r="Z2040">
        <v>26.53</v>
      </c>
      <c r="AA2040" t="s">
        <v>36</v>
      </c>
      <c r="AB2040">
        <v>188</v>
      </c>
      <c r="AC2040" t="s">
        <v>6302</v>
      </c>
      <c r="AD2040" t="s">
        <v>6302</v>
      </c>
      <c r="AE2040" t="s">
        <v>45</v>
      </c>
      <c r="AG2040" s="18" t="s">
        <v>6323</v>
      </c>
      <c r="AH2040" s="18"/>
      <c r="AI2040" s="2" t="s">
        <v>48</v>
      </c>
      <c r="AJ2040" s="2" t="e">
        <f>VLOOKUP(A2040,'Classification Test Result'!$A$2:$D$2428,4,FALSE)</f>
        <v>#N/A</v>
      </c>
      <c r="AL2040" s="2">
        <f>_xlfn.XLOOKUP($A2040,Results!$A$2:$A$2256,Results!G$2:G$2256,"")</f>
        <v>0</v>
      </c>
      <c r="AM2040" s="2">
        <f>_xlfn.XLOOKUP($A2040,Results!$A$2:$A$2256,Results!H$2:H$2256,"")</f>
        <v>0</v>
      </c>
      <c r="AN2040" s="2">
        <f>_xlfn.XLOOKUP($A2040,Results!$A$2:$A$2256,Results!I$2:I$2256,"")</f>
        <v>0</v>
      </c>
      <c r="AO2040" s="2">
        <f>_xlfn.XLOOKUP($A2040,Results!$A$2:$A$2256,Results!J$2:J$2256,"")</f>
        <v>0</v>
      </c>
      <c r="AP2040" s="2">
        <f>_xlfn.XLOOKUP($A2040,Results!$A$2:$A$2256,Results!K$2:K$2256,"")</f>
        <v>0</v>
      </c>
      <c r="AQ2040" s="2">
        <f>_xlfn.XLOOKUP($A2040,Results!$A$2:$A$2256,Results!L$2:L$2256,"")</f>
        <v>0</v>
      </c>
      <c r="AR2040" s="2">
        <f>_xlfn.XLOOKUP($A2040,Results!$A$2:$A$2256,Results!M$2:M$2256,"")</f>
        <v>0</v>
      </c>
      <c r="AS2040" s="2">
        <f>_xlfn.XLOOKUP($A2040,Results!$A$2:$A$2256,Results!N$2:N$2256,"")</f>
        <v>0</v>
      </c>
      <c r="AT2040" s="2" t="str">
        <f>_xlfn.XLOOKUP($A2040,Results!$A$2:$A$2256,Results!O$2:O$2256,"")</f>
        <v>GENERIC CONDUIT/CONDUIT FITTINGS</v>
      </c>
      <c r="AU2040" s="2" t="str">
        <f>_xlfn.XLOOKUP($A2040,Results!$A$2:$A$2256,Results!P$2:P$2256,"")</f>
        <v>PVC</v>
      </c>
      <c r="AV2040" s="2" t="str">
        <f>_xlfn.XLOOKUP($A2040,Results!$A$2:$A$2256,Results!Q$2:Q$2256,"")</f>
        <v>SINGLE_MATCH</v>
      </c>
      <c r="AW2040" s="2">
        <f>_xlfn.XLOOKUP($A2040,Results!$A$2:$A$2256,Results!R$2:R$2256,"")</f>
        <v>0</v>
      </c>
      <c r="AX2040" s="2">
        <f>_xlfn.XLOOKUP($A2040,Results!$A$2:$A$2256,Results!S$2:S$2256,"")</f>
        <v>0</v>
      </c>
      <c r="AY2040" s="2">
        <f>_xlfn.XLOOKUP($A2040,Results!$A$2:$A$2256,Results!T$2:T$2256,"")</f>
        <v>60</v>
      </c>
      <c r="AZ2040" s="2">
        <f>_xlfn.XLOOKUP($A2040,Results!$A$2:$A$2256,Results!U$2:U$2256,"")</f>
        <v>0</v>
      </c>
      <c r="BA2040" s="2">
        <f>_xlfn.XLOOKUP($A2040,Results!$A$2:$A$2256,Results!V$2:V$2256,"")</f>
        <v>0</v>
      </c>
      <c r="BB2040" s="2">
        <f>_xlfn.XLOOKUP($A2040,Results!$A$2:$A$2256,Results!W$2:W$2256,"")</f>
        <v>0</v>
      </c>
      <c r="BC2040" s="2">
        <f>_xlfn.XLOOKUP($A2040,Results!$A$2:$A$2256,Results!X$2:X$2256,"")</f>
        <v>39131707</v>
      </c>
      <c r="BD2040" s="2">
        <f>_xlfn.XLOOKUP($A2040,Results!$A$2:$A$2256,Results!Y$2:Y$2256,"")</f>
        <v>65</v>
      </c>
      <c r="BE2040" s="2">
        <f>_xlfn.XLOOKUP($A2040,Results!$A$2:$A$2256,Results!Z$2:Z$2256,"")</f>
        <v>0</v>
      </c>
    </row>
    <row r="2041" spans="1:57" ht="38.25" customHeight="1" x14ac:dyDescent="0.3">
      <c r="A2041">
        <v>907718</v>
      </c>
      <c r="B2041">
        <v>281894</v>
      </c>
      <c r="C2041" t="s">
        <v>36</v>
      </c>
      <c r="D2041">
        <v>15282517</v>
      </c>
      <c r="E2041" s="2" t="str">
        <f>VLOOKUP(F2041,'RPA Vendor Data '!F$1:$G$2418,2)</f>
        <v>BUTLER SUPPLY, INC.</v>
      </c>
      <c r="F2041" s="2">
        <v>10485</v>
      </c>
      <c r="G2041" s="2">
        <v>2</v>
      </c>
      <c r="H2041" s="2" t="s">
        <v>6324</v>
      </c>
      <c r="I2041">
        <v>10</v>
      </c>
      <c r="J2041" t="s">
        <v>65</v>
      </c>
      <c r="K2041" t="s">
        <v>39</v>
      </c>
      <c r="L2041">
        <v>3.79</v>
      </c>
      <c r="M2041" s="2" t="s">
        <v>6298</v>
      </c>
      <c r="N2041" s="85" t="s">
        <v>6325</v>
      </c>
      <c r="O2041" t="s">
        <v>6326</v>
      </c>
      <c r="P2041" t="s">
        <v>6327</v>
      </c>
      <c r="Q2041" t="s">
        <v>36</v>
      </c>
      <c r="R2041">
        <v>37.9</v>
      </c>
      <c r="S2041" s="1">
        <v>45744.667633333331</v>
      </c>
      <c r="T2041" t="s">
        <v>42</v>
      </c>
      <c r="U2041" s="1">
        <v>45744.45</v>
      </c>
      <c r="V2041" t="s">
        <v>43</v>
      </c>
      <c r="W2041" t="s">
        <v>36</v>
      </c>
      <c r="X2041">
        <v>11</v>
      </c>
      <c r="Y2041" t="s">
        <v>158</v>
      </c>
      <c r="Z2041">
        <v>3.79</v>
      </c>
      <c r="AA2041">
        <v>3.79</v>
      </c>
      <c r="AB2041">
        <v>188</v>
      </c>
      <c r="AC2041" t="s">
        <v>6302</v>
      </c>
      <c r="AD2041" t="s">
        <v>6302</v>
      </c>
      <c r="AE2041" t="s">
        <v>45</v>
      </c>
      <c r="AG2041" s="18" t="s">
        <v>6328</v>
      </c>
      <c r="AH2041" s="18"/>
      <c r="AI2041" s="2" t="s">
        <v>48</v>
      </c>
      <c r="AJ2041" s="2" t="e">
        <f>VLOOKUP(A2041,'Classification Test Result'!$A$2:$D$2428,4,FALSE)</f>
        <v>#N/A</v>
      </c>
      <c r="AL2041" s="2">
        <f>_xlfn.XLOOKUP($A2041,Results!$A$2:$A$2256,Results!G$2:G$2256,"")</f>
        <v>0</v>
      </c>
      <c r="AM2041" s="2">
        <f>_xlfn.XLOOKUP($A2041,Results!$A$2:$A$2256,Results!H$2:H$2256,"")</f>
        <v>0</v>
      </c>
      <c r="AN2041" s="2">
        <f>_xlfn.XLOOKUP($A2041,Results!$A$2:$A$2256,Results!I$2:I$2256,"")</f>
        <v>0</v>
      </c>
      <c r="AO2041" s="2">
        <f>_xlfn.XLOOKUP($A2041,Results!$A$2:$A$2256,Results!J$2:J$2256,"")</f>
        <v>0</v>
      </c>
      <c r="AP2041" s="2">
        <f>_xlfn.XLOOKUP($A2041,Results!$A$2:$A$2256,Results!K$2:K$2256,"")</f>
        <v>0</v>
      </c>
      <c r="AQ2041" s="2">
        <f>_xlfn.XLOOKUP($A2041,Results!$A$2:$A$2256,Results!L$2:L$2256,"")</f>
        <v>0</v>
      </c>
      <c r="AR2041" s="2">
        <f>_xlfn.XLOOKUP($A2041,Results!$A$2:$A$2256,Results!M$2:M$2256,"")</f>
        <v>0</v>
      </c>
      <c r="AS2041" s="2">
        <f>_xlfn.XLOOKUP($A2041,Results!$A$2:$A$2256,Results!N$2:N$2256,"")</f>
        <v>0</v>
      </c>
      <c r="AT2041" s="2" t="str">
        <f>_xlfn.XLOOKUP($A2041,Results!$A$2:$A$2256,Results!O$2:O$2256,"")</f>
        <v>BELL OUTDOOR</v>
      </c>
      <c r="AU2041" s="2" t="str">
        <f>_xlfn.XLOOKUP($A2041,Results!$A$2:$A$2256,Results!P$2:P$2256,"")</f>
        <v>BELL</v>
      </c>
      <c r="AV2041" s="2" t="str">
        <f>_xlfn.XLOOKUP($A2041,Results!$A$2:$A$2256,Results!Q$2:Q$2256,"")</f>
        <v>SINGLE_MATCH</v>
      </c>
      <c r="AW2041" s="2">
        <f>_xlfn.XLOOKUP($A2041,Results!$A$2:$A$2256,Results!R$2:R$2256,"")</f>
        <v>0</v>
      </c>
      <c r="AX2041" s="2">
        <f>_xlfn.XLOOKUP($A2041,Results!$A$2:$A$2256,Results!S$2:S$2256,"")</f>
        <v>0</v>
      </c>
      <c r="AY2041" s="2">
        <f>_xlfn.XLOOKUP($A2041,Results!$A$2:$A$2256,Results!T$2:T$2256,"")</f>
        <v>75</v>
      </c>
      <c r="AZ2041" s="2">
        <f>_xlfn.XLOOKUP($A2041,Results!$A$2:$A$2256,Results!U$2:U$2256,"")</f>
        <v>0</v>
      </c>
      <c r="BA2041" s="2" t="str">
        <f>_xlfn.XLOOKUP($A2041,Results!$A$2:$A$2256,Results!V$2:V$2256,"")</f>
        <v>ATKORE</v>
      </c>
      <c r="BB2041" s="2">
        <f>_xlfn.XLOOKUP($A2041,Results!$A$2:$A$2256,Results!W$2:W$2256,"")</f>
        <v>66</v>
      </c>
      <c r="BC2041" s="2">
        <f>_xlfn.XLOOKUP($A2041,Results!$A$2:$A$2256,Results!X$2:X$2256,"")</f>
        <v>39131700</v>
      </c>
      <c r="BD2041" s="2">
        <f>_xlfn.XLOOKUP($A2041,Results!$A$2:$A$2256,Results!Y$2:Y$2256,"")</f>
        <v>82</v>
      </c>
      <c r="BE2041" s="2" t="b">
        <f>_xlfn.XLOOKUP($A2041,Results!$A$2:$A$2256,Results!Z$2:Z$2256,"")</f>
        <v>1</v>
      </c>
    </row>
    <row r="2042" spans="1:57" ht="38.25" customHeight="1" x14ac:dyDescent="0.3">
      <c r="A2042">
        <v>907719</v>
      </c>
      <c r="B2042">
        <v>281892</v>
      </c>
      <c r="C2042" t="s">
        <v>36</v>
      </c>
      <c r="D2042">
        <v>15282516</v>
      </c>
      <c r="E2042" s="2" t="str">
        <f>VLOOKUP(F2042,'RPA Vendor Data '!F$1:$G$2418,2)</f>
        <v>BUTLER SUPPLY, INC.</v>
      </c>
      <c r="F2042" s="2">
        <v>10485</v>
      </c>
      <c r="G2042" s="2">
        <v>1</v>
      </c>
      <c r="H2042" s="2" t="s">
        <v>6329</v>
      </c>
      <c r="I2042">
        <v>20</v>
      </c>
      <c r="J2042" t="s">
        <v>65</v>
      </c>
      <c r="K2042" t="s">
        <v>39</v>
      </c>
      <c r="L2042">
        <v>3.79</v>
      </c>
      <c r="M2042" s="2" t="s">
        <v>6298</v>
      </c>
      <c r="N2042" s="85" t="s">
        <v>6325</v>
      </c>
      <c r="O2042" t="s">
        <v>6326</v>
      </c>
      <c r="P2042" t="s">
        <v>6327</v>
      </c>
      <c r="Q2042" t="s">
        <v>36</v>
      </c>
      <c r="R2042">
        <v>75.8</v>
      </c>
      <c r="S2042" s="1">
        <v>45744.667658831022</v>
      </c>
      <c r="T2042" t="s">
        <v>42</v>
      </c>
      <c r="U2042" s="1">
        <v>45744.45</v>
      </c>
      <c r="V2042" t="s">
        <v>43</v>
      </c>
      <c r="W2042" t="s">
        <v>36</v>
      </c>
      <c r="X2042">
        <v>1</v>
      </c>
      <c r="Y2042" t="s">
        <v>158</v>
      </c>
      <c r="Z2042">
        <v>3.79</v>
      </c>
      <c r="AA2042">
        <v>3.79</v>
      </c>
      <c r="AB2042">
        <v>133</v>
      </c>
      <c r="AC2042" t="s">
        <v>6302</v>
      </c>
      <c r="AD2042" t="s">
        <v>6302</v>
      </c>
      <c r="AE2042" t="s">
        <v>45</v>
      </c>
      <c r="AG2042" s="18" t="s">
        <v>6328</v>
      </c>
      <c r="AH2042" s="18"/>
      <c r="AI2042" s="2" t="s">
        <v>48</v>
      </c>
      <c r="AJ2042" s="2" t="e">
        <f>VLOOKUP(A2042,'Classification Test Result'!$A$2:$D$2428,4,FALSE)</f>
        <v>#N/A</v>
      </c>
      <c r="AL2042" s="2">
        <f>_xlfn.XLOOKUP($A2042,Results!$A$2:$A$2256,Results!G$2:G$2256,"")</f>
        <v>0</v>
      </c>
      <c r="AM2042" s="2">
        <f>_xlfn.XLOOKUP($A2042,Results!$A$2:$A$2256,Results!H$2:H$2256,"")</f>
        <v>0</v>
      </c>
      <c r="AN2042" s="2">
        <f>_xlfn.XLOOKUP($A2042,Results!$A$2:$A$2256,Results!I$2:I$2256,"")</f>
        <v>0</v>
      </c>
      <c r="AO2042" s="2">
        <f>_xlfn.XLOOKUP($A2042,Results!$A$2:$A$2256,Results!J$2:J$2256,"")</f>
        <v>0</v>
      </c>
      <c r="AP2042" s="2">
        <f>_xlfn.XLOOKUP($A2042,Results!$A$2:$A$2256,Results!K$2:K$2256,"")</f>
        <v>0</v>
      </c>
      <c r="AQ2042" s="2">
        <f>_xlfn.XLOOKUP($A2042,Results!$A$2:$A$2256,Results!L$2:L$2256,"")</f>
        <v>0</v>
      </c>
      <c r="AR2042" s="2">
        <f>_xlfn.XLOOKUP($A2042,Results!$A$2:$A$2256,Results!M$2:M$2256,"")</f>
        <v>0</v>
      </c>
      <c r="AS2042" s="2">
        <f>_xlfn.XLOOKUP($A2042,Results!$A$2:$A$2256,Results!N$2:N$2256,"")</f>
        <v>0</v>
      </c>
      <c r="AT2042" s="2" t="str">
        <f>_xlfn.XLOOKUP($A2042,Results!$A$2:$A$2256,Results!O$2:O$2256,"")</f>
        <v>BELL OUTDOOR</v>
      </c>
      <c r="AU2042" s="2" t="str">
        <f>_xlfn.XLOOKUP($A2042,Results!$A$2:$A$2256,Results!P$2:P$2256,"")</f>
        <v>BELL</v>
      </c>
      <c r="AV2042" s="2" t="str">
        <f>_xlfn.XLOOKUP($A2042,Results!$A$2:$A$2256,Results!Q$2:Q$2256,"")</f>
        <v>SINGLE_MATCH</v>
      </c>
      <c r="AW2042" s="2">
        <f>_xlfn.XLOOKUP($A2042,Results!$A$2:$A$2256,Results!R$2:R$2256,"")</f>
        <v>0</v>
      </c>
      <c r="AX2042" s="2">
        <f>_xlfn.XLOOKUP($A2042,Results!$A$2:$A$2256,Results!S$2:S$2256,"")</f>
        <v>0</v>
      </c>
      <c r="AY2042" s="2">
        <f>_xlfn.XLOOKUP($A2042,Results!$A$2:$A$2256,Results!T$2:T$2256,"")</f>
        <v>75</v>
      </c>
      <c r="AZ2042" s="2">
        <f>_xlfn.XLOOKUP($A2042,Results!$A$2:$A$2256,Results!U$2:U$2256,"")</f>
        <v>0</v>
      </c>
      <c r="BA2042" s="2" t="str">
        <f>_xlfn.XLOOKUP($A2042,Results!$A$2:$A$2256,Results!V$2:V$2256,"")</f>
        <v>ATKORE</v>
      </c>
      <c r="BB2042" s="2">
        <f>_xlfn.XLOOKUP($A2042,Results!$A$2:$A$2256,Results!W$2:W$2256,"")</f>
        <v>67</v>
      </c>
      <c r="BC2042" s="2">
        <f>_xlfn.XLOOKUP($A2042,Results!$A$2:$A$2256,Results!X$2:X$2256,"")</f>
        <v>39131700</v>
      </c>
      <c r="BD2042" s="2">
        <f>_xlfn.XLOOKUP($A2042,Results!$A$2:$A$2256,Results!Y$2:Y$2256,"")</f>
        <v>83</v>
      </c>
      <c r="BE2042" s="2" t="b">
        <f>_xlfn.XLOOKUP($A2042,Results!$A$2:$A$2256,Results!Z$2:Z$2256,"")</f>
        <v>1</v>
      </c>
    </row>
    <row r="2043" spans="1:57" ht="38.25" customHeight="1" x14ac:dyDescent="0.3">
      <c r="A2043">
        <v>907720</v>
      </c>
      <c r="B2043">
        <v>281899</v>
      </c>
      <c r="C2043" t="s">
        <v>36</v>
      </c>
      <c r="D2043" t="s">
        <v>6330</v>
      </c>
      <c r="E2043" s="2" t="str">
        <f>VLOOKUP(F2043,'RPA Vendor Data '!F$1:$G$2418,2)</f>
        <v>AGILIX HOLDINGS, LLC</v>
      </c>
      <c r="F2043" s="2">
        <v>11357</v>
      </c>
      <c r="G2043" s="2">
        <v>1</v>
      </c>
      <c r="H2043" t="s">
        <v>6331</v>
      </c>
      <c r="I2043">
        <v>-650</v>
      </c>
      <c r="J2043" t="s">
        <v>65</v>
      </c>
      <c r="K2043" t="s">
        <v>58</v>
      </c>
      <c r="L2043">
        <v>459.38</v>
      </c>
      <c r="M2043" s="2" t="s">
        <v>507</v>
      </c>
      <c r="N2043" s="85" t="s">
        <v>36</v>
      </c>
      <c r="O2043" t="s">
        <v>6332</v>
      </c>
      <c r="P2043" t="s">
        <v>36</v>
      </c>
      <c r="Q2043">
        <v>78000795007</v>
      </c>
      <c r="R2043">
        <v>-2985.97</v>
      </c>
      <c r="S2043" s="1">
        <v>45744.6674909375</v>
      </c>
      <c r="T2043" t="s">
        <v>42</v>
      </c>
      <c r="U2043" s="1">
        <v>45744.452777777777</v>
      </c>
      <c r="V2043" t="s">
        <v>43</v>
      </c>
      <c r="W2043" t="s">
        <v>36</v>
      </c>
      <c r="X2043">
        <v>0</v>
      </c>
      <c r="Y2043">
        <v>999</v>
      </c>
      <c r="Z2043" t="s">
        <v>36</v>
      </c>
      <c r="AA2043" t="s">
        <v>36</v>
      </c>
      <c r="AB2043" t="s">
        <v>36</v>
      </c>
      <c r="AC2043" t="s">
        <v>49</v>
      </c>
      <c r="AD2043" t="s">
        <v>49</v>
      </c>
      <c r="AE2043" t="s">
        <v>45</v>
      </c>
      <c r="AF2043" s="44">
        <v>39131706</v>
      </c>
      <c r="AG2043" s="102" t="s">
        <v>509</v>
      </c>
      <c r="AI2043" s="2" t="s">
        <v>48</v>
      </c>
      <c r="AJ2043" s="2" t="e">
        <f>VLOOKUP(A2043,'Classification Test Result'!$A$2:$D$2428,4,FALSE)</f>
        <v>#N/A</v>
      </c>
      <c r="AL2043" s="2">
        <f>_xlfn.XLOOKUP($A2043,Results!$A$2:$A$2256,Results!G$2:G$2256,"")</f>
        <v>0</v>
      </c>
      <c r="AM2043" s="2">
        <f>_xlfn.XLOOKUP($A2043,Results!$A$2:$A$2256,Results!H$2:H$2256,"")</f>
        <v>0</v>
      </c>
      <c r="AN2043" s="2">
        <f>_xlfn.XLOOKUP($A2043,Results!$A$2:$A$2256,Results!I$2:I$2256,"")</f>
        <v>0</v>
      </c>
      <c r="AO2043" s="2">
        <f>_xlfn.XLOOKUP($A2043,Results!$A$2:$A$2256,Results!J$2:J$2256,"")</f>
        <v>0</v>
      </c>
      <c r="AP2043" s="2">
        <f>_xlfn.XLOOKUP($A2043,Results!$A$2:$A$2256,Results!K$2:K$2256,"")</f>
        <v>0</v>
      </c>
      <c r="AQ2043" s="2">
        <f>_xlfn.XLOOKUP($A2043,Results!$A$2:$A$2256,Results!L$2:L$2256,"")</f>
        <v>0</v>
      </c>
      <c r="AR2043" s="2">
        <f>_xlfn.XLOOKUP($A2043,Results!$A$2:$A$2256,Results!M$2:M$2256,"")</f>
        <v>0</v>
      </c>
      <c r="AS2043" s="2">
        <f>_xlfn.XLOOKUP($A2043,Results!$A$2:$A$2256,Results!N$2:N$2256,"")</f>
        <v>0</v>
      </c>
      <c r="AT2043" s="2" t="str">
        <f>_xlfn.XLOOKUP($A2043,Results!$A$2:$A$2256,Results!O$2:O$2256,"")</f>
        <v>GENERIC CONDUIT/CONDUIT FITTINGS</v>
      </c>
      <c r="AU2043" s="2" t="str">
        <f>_xlfn.XLOOKUP($A2043,Results!$A$2:$A$2256,Results!P$2:P$2256,"")</f>
        <v>CONDUIT</v>
      </c>
      <c r="AV2043" s="2" t="str">
        <f>_xlfn.XLOOKUP($A2043,Results!$A$2:$A$2256,Results!Q$2:Q$2256,"")</f>
        <v>SINGLE_MATCH</v>
      </c>
      <c r="AW2043" s="2">
        <f>_xlfn.XLOOKUP($A2043,Results!$A$2:$A$2256,Results!R$2:R$2256,"")</f>
        <v>0</v>
      </c>
      <c r="AX2043" s="2">
        <f>_xlfn.XLOOKUP($A2043,Results!$A$2:$A$2256,Results!S$2:S$2256,"")</f>
        <v>0</v>
      </c>
      <c r="AY2043" s="2">
        <f>_xlfn.XLOOKUP($A2043,Results!$A$2:$A$2256,Results!T$2:T$2256,"")</f>
        <v>95</v>
      </c>
      <c r="AZ2043" s="2">
        <f>_xlfn.XLOOKUP($A2043,Results!$A$2:$A$2256,Results!U$2:U$2256,"")</f>
        <v>0</v>
      </c>
      <c r="BA2043" s="2" t="str">
        <f>_xlfn.XLOOKUP($A2043,Results!$A$2:$A$2256,Results!V$2:V$2256,"")</f>
        <v>IPEX</v>
      </c>
      <c r="BB2043" s="2">
        <f>_xlfn.XLOOKUP($A2043,Results!$A$2:$A$2256,Results!W$2:W$2256,"")</f>
        <v>78</v>
      </c>
      <c r="BC2043" s="2">
        <f>_xlfn.XLOOKUP($A2043,Results!$A$2:$A$2256,Results!X$2:X$2256,"")</f>
        <v>39131706</v>
      </c>
      <c r="BD2043" s="2">
        <f>_xlfn.XLOOKUP($A2043,Results!$A$2:$A$2256,Results!Y$2:Y$2256,"")</f>
        <v>78</v>
      </c>
      <c r="BE2043" s="2" t="b">
        <f>_xlfn.XLOOKUP($A2043,Results!$A$2:$A$2256,Results!Z$2:Z$2256,"")</f>
        <v>1</v>
      </c>
    </row>
    <row r="2044" spans="1:57" ht="38.25" customHeight="1" x14ac:dyDescent="0.3">
      <c r="A2044">
        <v>907721</v>
      </c>
      <c r="B2044">
        <v>281900</v>
      </c>
      <c r="C2044" t="s">
        <v>36</v>
      </c>
      <c r="D2044" t="s">
        <v>6333</v>
      </c>
      <c r="E2044" s="2" t="str">
        <f>VLOOKUP(F2044,'RPA Vendor Data '!F$1:$G$2418,2)</f>
        <v>AGILIX HOLDINGS, LLC</v>
      </c>
      <c r="F2044" s="2">
        <v>11357</v>
      </c>
      <c r="G2044" s="2">
        <v>1</v>
      </c>
      <c r="H2044" t="s">
        <v>6334</v>
      </c>
      <c r="I2044">
        <v>-1970</v>
      </c>
      <c r="J2044" t="s">
        <v>65</v>
      </c>
      <c r="K2044" t="s">
        <v>58</v>
      </c>
      <c r="L2044">
        <v>206.76</v>
      </c>
      <c r="M2044" s="2" t="s">
        <v>507</v>
      </c>
      <c r="N2044" s="85" t="s">
        <v>36</v>
      </c>
      <c r="O2044" t="s">
        <v>6335</v>
      </c>
      <c r="P2044" t="s">
        <v>36</v>
      </c>
      <c r="Q2044">
        <v>78000795005</v>
      </c>
      <c r="R2044">
        <v>-4073.17</v>
      </c>
      <c r="S2044" s="1">
        <v>45744.667471527777</v>
      </c>
      <c r="T2044" t="s">
        <v>42</v>
      </c>
      <c r="U2044" s="1">
        <v>45744.452777777777</v>
      </c>
      <c r="V2044" t="s">
        <v>43</v>
      </c>
      <c r="W2044" t="s">
        <v>36</v>
      </c>
      <c r="X2044">
        <v>0</v>
      </c>
      <c r="Y2044">
        <v>999</v>
      </c>
      <c r="Z2044" t="s">
        <v>36</v>
      </c>
      <c r="AA2044" t="s">
        <v>36</v>
      </c>
      <c r="AB2044" t="s">
        <v>36</v>
      </c>
      <c r="AC2044" t="s">
        <v>49</v>
      </c>
      <c r="AD2044" t="s">
        <v>49</v>
      </c>
      <c r="AE2044" t="s">
        <v>45</v>
      </c>
      <c r="AF2044" s="44">
        <v>39131706</v>
      </c>
      <c r="AG2044" s="102" t="s">
        <v>509</v>
      </c>
      <c r="AI2044" s="2" t="s">
        <v>48</v>
      </c>
      <c r="AJ2044" s="2" t="e">
        <f>VLOOKUP(A2044,'Classification Test Result'!$A$2:$D$2428,4,FALSE)</f>
        <v>#N/A</v>
      </c>
      <c r="AL2044" s="2">
        <f>_xlfn.XLOOKUP($A2044,Results!$A$2:$A$2256,Results!G$2:G$2256,"")</f>
        <v>0</v>
      </c>
      <c r="AM2044" s="2">
        <f>_xlfn.XLOOKUP($A2044,Results!$A$2:$A$2256,Results!H$2:H$2256,"")</f>
        <v>0</v>
      </c>
      <c r="AN2044" s="2">
        <f>_xlfn.XLOOKUP($A2044,Results!$A$2:$A$2256,Results!I$2:I$2256,"")</f>
        <v>0</v>
      </c>
      <c r="AO2044" s="2">
        <f>_xlfn.XLOOKUP($A2044,Results!$A$2:$A$2256,Results!J$2:J$2256,"")</f>
        <v>0</v>
      </c>
      <c r="AP2044" s="2">
        <f>_xlfn.XLOOKUP($A2044,Results!$A$2:$A$2256,Results!K$2:K$2256,"")</f>
        <v>0</v>
      </c>
      <c r="AQ2044" s="2">
        <f>_xlfn.XLOOKUP($A2044,Results!$A$2:$A$2256,Results!L$2:L$2256,"")</f>
        <v>0</v>
      </c>
      <c r="AR2044" s="2">
        <f>_xlfn.XLOOKUP($A2044,Results!$A$2:$A$2256,Results!M$2:M$2256,"")</f>
        <v>0</v>
      </c>
      <c r="AS2044" s="2">
        <f>_xlfn.XLOOKUP($A2044,Results!$A$2:$A$2256,Results!N$2:N$2256,"")</f>
        <v>0</v>
      </c>
      <c r="AT2044" s="2" t="str">
        <f>_xlfn.XLOOKUP($A2044,Results!$A$2:$A$2256,Results!O$2:O$2256,"")</f>
        <v>GENERIC CONDUIT/CONDUIT FITTINGS</v>
      </c>
      <c r="AU2044" s="2" t="str">
        <f>_xlfn.XLOOKUP($A2044,Results!$A$2:$A$2256,Results!P$2:P$2256,"")</f>
        <v>CONDUIT</v>
      </c>
      <c r="AV2044" s="2" t="str">
        <f>_xlfn.XLOOKUP($A2044,Results!$A$2:$A$2256,Results!Q$2:Q$2256,"")</f>
        <v>SINGLE_MATCH</v>
      </c>
      <c r="AW2044" s="2">
        <f>_xlfn.XLOOKUP($A2044,Results!$A$2:$A$2256,Results!R$2:R$2256,"")</f>
        <v>0</v>
      </c>
      <c r="AX2044" s="2">
        <f>_xlfn.XLOOKUP($A2044,Results!$A$2:$A$2256,Results!S$2:S$2256,"")</f>
        <v>0</v>
      </c>
      <c r="AY2044" s="2">
        <f>_xlfn.XLOOKUP($A2044,Results!$A$2:$A$2256,Results!T$2:T$2256,"")</f>
        <v>95</v>
      </c>
      <c r="AZ2044" s="2">
        <f>_xlfn.XLOOKUP($A2044,Results!$A$2:$A$2256,Results!U$2:U$2256,"")</f>
        <v>0</v>
      </c>
      <c r="BA2044" s="2" t="str">
        <f>_xlfn.XLOOKUP($A2044,Results!$A$2:$A$2256,Results!V$2:V$2256,"")</f>
        <v>IPEX</v>
      </c>
      <c r="BB2044" s="2">
        <f>_xlfn.XLOOKUP($A2044,Results!$A$2:$A$2256,Results!W$2:W$2256,"")</f>
        <v>79</v>
      </c>
      <c r="BC2044" s="2">
        <f>_xlfn.XLOOKUP($A2044,Results!$A$2:$A$2256,Results!X$2:X$2256,"")</f>
        <v>39131706</v>
      </c>
      <c r="BD2044" s="2">
        <f>_xlfn.XLOOKUP($A2044,Results!$A$2:$A$2256,Results!Y$2:Y$2256,"")</f>
        <v>79</v>
      </c>
      <c r="BE2044" s="2" t="b">
        <f>_xlfn.XLOOKUP($A2044,Results!$A$2:$A$2256,Results!Z$2:Z$2256,"")</f>
        <v>1</v>
      </c>
    </row>
    <row r="2045" spans="1:57" ht="38.25" customHeight="1" x14ac:dyDescent="0.3">
      <c r="A2045">
        <v>907722</v>
      </c>
      <c r="B2045">
        <v>281662</v>
      </c>
      <c r="C2045" t="s">
        <v>36</v>
      </c>
      <c r="D2045" t="s">
        <v>5573</v>
      </c>
      <c r="F2045" s="2">
        <v>14555</v>
      </c>
      <c r="G2045" s="2">
        <v>3</v>
      </c>
      <c r="H2045" s="2" t="s">
        <v>6336</v>
      </c>
      <c r="I2045">
        <v>1</v>
      </c>
      <c r="J2045" t="s">
        <v>65</v>
      </c>
      <c r="K2045" t="s">
        <v>39</v>
      </c>
      <c r="L2045">
        <v>4.5380000000000003</v>
      </c>
      <c r="M2045" s="2" t="s">
        <v>36</v>
      </c>
      <c r="N2045" s="9" t="s">
        <v>6337</v>
      </c>
      <c r="O2045" t="s">
        <v>36</v>
      </c>
      <c r="P2045" t="s">
        <v>36</v>
      </c>
      <c r="Q2045" t="s">
        <v>36</v>
      </c>
      <c r="R2045">
        <v>4.54</v>
      </c>
      <c r="S2045" s="1">
        <v>45744.501379201392</v>
      </c>
      <c r="T2045" t="s">
        <v>42</v>
      </c>
      <c r="U2045" s="1">
        <v>45744.28125</v>
      </c>
      <c r="V2045" t="s">
        <v>43</v>
      </c>
      <c r="W2045" t="s">
        <v>36</v>
      </c>
      <c r="X2045">
        <v>0</v>
      </c>
      <c r="Y2045">
        <v>999</v>
      </c>
      <c r="Z2045" t="s">
        <v>36</v>
      </c>
      <c r="AA2045" t="s">
        <v>36</v>
      </c>
      <c r="AB2045" t="s">
        <v>36</v>
      </c>
      <c r="AC2045" t="s">
        <v>1569</v>
      </c>
      <c r="AD2045" t="s">
        <v>1569</v>
      </c>
      <c r="AE2045" t="s">
        <v>45</v>
      </c>
      <c r="AF2045" s="2"/>
      <c r="AG2045" s="18"/>
      <c r="AH2045" s="18"/>
      <c r="AI2045" s="2" t="s">
        <v>92</v>
      </c>
      <c r="AJ2045" s="2" t="e">
        <f>VLOOKUP(A2045,'Classification Test Result'!$A$2:$D$2428,4,FALSE)</f>
        <v>#N/A</v>
      </c>
      <c r="AL2045" s="2">
        <f>_xlfn.XLOOKUP($A2045,Results!$A$2:$A$2256,Results!G$2:G$2256,"")</f>
        <v>0</v>
      </c>
      <c r="AM2045" s="2">
        <f>_xlfn.XLOOKUP($A2045,Results!$A$2:$A$2256,Results!H$2:H$2256,"")</f>
        <v>0</v>
      </c>
      <c r="AN2045" s="2">
        <f>_xlfn.XLOOKUP($A2045,Results!$A$2:$A$2256,Results!I$2:I$2256,"")</f>
        <v>0</v>
      </c>
      <c r="AO2045" s="2">
        <f>_xlfn.XLOOKUP($A2045,Results!$A$2:$A$2256,Results!J$2:J$2256,"")</f>
        <v>0</v>
      </c>
      <c r="AP2045" s="2">
        <f>_xlfn.XLOOKUP($A2045,Results!$A$2:$A$2256,Results!K$2:K$2256,"")</f>
        <v>0</v>
      </c>
      <c r="AQ2045" s="2">
        <f>_xlfn.XLOOKUP($A2045,Results!$A$2:$A$2256,Results!L$2:L$2256,"")</f>
        <v>0</v>
      </c>
      <c r="AR2045" s="2">
        <f>_xlfn.XLOOKUP($A2045,Results!$A$2:$A$2256,Results!M$2:M$2256,"")</f>
        <v>0</v>
      </c>
      <c r="AS2045" s="2">
        <f>_xlfn.XLOOKUP($A2045,Results!$A$2:$A$2256,Results!N$2:N$2256,"")</f>
        <v>0</v>
      </c>
      <c r="AT2045" s="2">
        <f>_xlfn.XLOOKUP($A2045,Results!$A$2:$A$2256,Results!O$2:O$2256,"")</f>
        <v>0</v>
      </c>
      <c r="AU2045" s="2">
        <f>_xlfn.XLOOKUP($A2045,Results!$A$2:$A$2256,Results!P$2:P$2256,"")</f>
        <v>0</v>
      </c>
      <c r="AV2045" s="2">
        <f>_xlfn.XLOOKUP($A2045,Results!$A$2:$A$2256,Results!Q$2:Q$2256,"")</f>
        <v>0</v>
      </c>
      <c r="AW2045" s="2">
        <f>_xlfn.XLOOKUP($A2045,Results!$A$2:$A$2256,Results!R$2:R$2256,"")</f>
        <v>0</v>
      </c>
      <c r="AX2045" s="2">
        <f>_xlfn.XLOOKUP($A2045,Results!$A$2:$A$2256,Results!S$2:S$2256,"")</f>
        <v>0</v>
      </c>
      <c r="AY2045" s="2">
        <f>_xlfn.XLOOKUP($A2045,Results!$A$2:$A$2256,Results!T$2:T$2256,"")</f>
        <v>0</v>
      </c>
      <c r="AZ2045" s="2">
        <f>_xlfn.XLOOKUP($A2045,Results!$A$2:$A$2256,Results!U$2:U$2256,"")</f>
        <v>0</v>
      </c>
      <c r="BA2045" s="2">
        <f>_xlfn.XLOOKUP($A2045,Results!$A$2:$A$2256,Results!V$2:V$2256,"")</f>
        <v>0</v>
      </c>
      <c r="BB2045" s="2">
        <f>_xlfn.XLOOKUP($A2045,Results!$A$2:$A$2256,Results!W$2:W$2256,"")</f>
        <v>0</v>
      </c>
      <c r="BC2045" s="2">
        <f>_xlfn.XLOOKUP($A2045,Results!$A$2:$A$2256,Results!X$2:X$2256,"")</f>
        <v>0</v>
      </c>
      <c r="BD2045" s="2">
        <f>_xlfn.XLOOKUP($A2045,Results!$A$2:$A$2256,Results!Y$2:Y$2256,"")</f>
        <v>0</v>
      </c>
      <c r="BE2045" s="2">
        <f>_xlfn.XLOOKUP($A2045,Results!$A$2:$A$2256,Results!Z$2:Z$2256,"")</f>
        <v>0</v>
      </c>
    </row>
    <row r="2046" spans="1:57" ht="38.25" customHeight="1" x14ac:dyDescent="0.3">
      <c r="A2046">
        <v>907723</v>
      </c>
      <c r="B2046">
        <v>281589</v>
      </c>
      <c r="C2046" t="s">
        <v>36</v>
      </c>
      <c r="D2046" t="s">
        <v>2259</v>
      </c>
      <c r="F2046" s="2">
        <v>14555</v>
      </c>
      <c r="G2046" s="2">
        <v>2</v>
      </c>
      <c r="H2046" s="2" t="s">
        <v>6336</v>
      </c>
      <c r="I2046">
        <v>1</v>
      </c>
      <c r="J2046" t="s">
        <v>65</v>
      </c>
      <c r="K2046" t="s">
        <v>39</v>
      </c>
      <c r="L2046">
        <v>10.087999999999999</v>
      </c>
      <c r="M2046" s="2" t="s">
        <v>36</v>
      </c>
      <c r="N2046" s="9" t="s">
        <v>6337</v>
      </c>
      <c r="O2046" t="s">
        <v>36</v>
      </c>
      <c r="P2046" t="s">
        <v>36</v>
      </c>
      <c r="Q2046" t="s">
        <v>36</v>
      </c>
      <c r="R2046">
        <v>10.09</v>
      </c>
      <c r="S2046" s="1">
        <v>45744.481916354169</v>
      </c>
      <c r="T2046" t="s">
        <v>42</v>
      </c>
      <c r="U2046" s="1">
        <v>45744.25</v>
      </c>
      <c r="V2046" t="s">
        <v>43</v>
      </c>
      <c r="W2046" t="s">
        <v>36</v>
      </c>
      <c r="X2046">
        <v>0</v>
      </c>
      <c r="Y2046">
        <v>999</v>
      </c>
      <c r="Z2046" t="s">
        <v>36</v>
      </c>
      <c r="AA2046" t="s">
        <v>36</v>
      </c>
      <c r="AB2046" t="s">
        <v>36</v>
      </c>
      <c r="AC2046" t="s">
        <v>1569</v>
      </c>
      <c r="AD2046" t="s">
        <v>1569</v>
      </c>
      <c r="AE2046" t="s">
        <v>45</v>
      </c>
      <c r="AF2046" s="2"/>
      <c r="AI2046" s="2" t="s">
        <v>92</v>
      </c>
      <c r="AJ2046" s="2" t="e">
        <f>VLOOKUP(A2046,'Classification Test Result'!$A$2:$D$2428,4,FALSE)</f>
        <v>#N/A</v>
      </c>
      <c r="AL2046" s="2">
        <f>_xlfn.XLOOKUP($A2046,Results!$A$2:$A$2256,Results!G$2:G$2256,"")</f>
        <v>0</v>
      </c>
      <c r="AM2046" s="2">
        <f>_xlfn.XLOOKUP($A2046,Results!$A$2:$A$2256,Results!H$2:H$2256,"")</f>
        <v>0</v>
      </c>
      <c r="AN2046" s="2">
        <f>_xlfn.XLOOKUP($A2046,Results!$A$2:$A$2256,Results!I$2:I$2256,"")</f>
        <v>0</v>
      </c>
      <c r="AO2046" s="2">
        <f>_xlfn.XLOOKUP($A2046,Results!$A$2:$A$2256,Results!J$2:J$2256,"")</f>
        <v>0</v>
      </c>
      <c r="AP2046" s="2">
        <f>_xlfn.XLOOKUP($A2046,Results!$A$2:$A$2256,Results!K$2:K$2256,"")</f>
        <v>0</v>
      </c>
      <c r="AQ2046" s="2">
        <f>_xlfn.XLOOKUP($A2046,Results!$A$2:$A$2256,Results!L$2:L$2256,"")</f>
        <v>0</v>
      </c>
      <c r="AR2046" s="2">
        <f>_xlfn.XLOOKUP($A2046,Results!$A$2:$A$2256,Results!M$2:M$2256,"")</f>
        <v>0</v>
      </c>
      <c r="AS2046" s="2">
        <f>_xlfn.XLOOKUP($A2046,Results!$A$2:$A$2256,Results!N$2:N$2256,"")</f>
        <v>0</v>
      </c>
      <c r="AT2046" s="2">
        <f>_xlfn.XLOOKUP($A2046,Results!$A$2:$A$2256,Results!O$2:O$2256,"")</f>
        <v>0</v>
      </c>
      <c r="AU2046" s="2">
        <f>_xlfn.XLOOKUP($A2046,Results!$A$2:$A$2256,Results!P$2:P$2256,"")</f>
        <v>0</v>
      </c>
      <c r="AV2046" s="2">
        <f>_xlfn.XLOOKUP($A2046,Results!$A$2:$A$2256,Results!Q$2:Q$2256,"")</f>
        <v>0</v>
      </c>
      <c r="AW2046" s="2">
        <f>_xlfn.XLOOKUP($A2046,Results!$A$2:$A$2256,Results!R$2:R$2256,"")</f>
        <v>0</v>
      </c>
      <c r="AX2046" s="2">
        <f>_xlfn.XLOOKUP($A2046,Results!$A$2:$A$2256,Results!S$2:S$2256,"")</f>
        <v>0</v>
      </c>
      <c r="AY2046" s="2">
        <f>_xlfn.XLOOKUP($A2046,Results!$A$2:$A$2256,Results!T$2:T$2256,"")</f>
        <v>0</v>
      </c>
      <c r="AZ2046" s="2">
        <f>_xlfn.XLOOKUP($A2046,Results!$A$2:$A$2256,Results!U$2:U$2256,"")</f>
        <v>0</v>
      </c>
      <c r="BA2046" s="2">
        <f>_xlfn.XLOOKUP($A2046,Results!$A$2:$A$2256,Results!V$2:V$2256,"")</f>
        <v>0</v>
      </c>
      <c r="BB2046" s="2">
        <f>_xlfn.XLOOKUP($A2046,Results!$A$2:$A$2256,Results!W$2:W$2256,"")</f>
        <v>0</v>
      </c>
      <c r="BC2046" s="2">
        <f>_xlfn.XLOOKUP($A2046,Results!$A$2:$A$2256,Results!X$2:X$2256,"")</f>
        <v>0</v>
      </c>
      <c r="BD2046" s="2">
        <f>_xlfn.XLOOKUP($A2046,Results!$A$2:$A$2256,Results!Y$2:Y$2256,"")</f>
        <v>0</v>
      </c>
      <c r="BE2046" s="2">
        <f>_xlfn.XLOOKUP($A2046,Results!$A$2:$A$2256,Results!Z$2:Z$2256,"")</f>
        <v>0</v>
      </c>
    </row>
    <row r="2047" spans="1:57" ht="38.25" customHeight="1" x14ac:dyDescent="0.3">
      <c r="A2047">
        <v>907724</v>
      </c>
      <c r="B2047">
        <v>281594</v>
      </c>
      <c r="C2047" t="s">
        <v>36</v>
      </c>
      <c r="D2047" t="s">
        <v>3134</v>
      </c>
      <c r="F2047" s="2">
        <v>14555</v>
      </c>
      <c r="G2047" s="2">
        <v>2</v>
      </c>
      <c r="H2047" s="2" t="s">
        <v>6336</v>
      </c>
      <c r="I2047">
        <v>1</v>
      </c>
      <c r="J2047" t="s">
        <v>65</v>
      </c>
      <c r="K2047" t="s">
        <v>39</v>
      </c>
      <c r="L2047">
        <v>2.363</v>
      </c>
      <c r="M2047" s="2" t="s">
        <v>36</v>
      </c>
      <c r="N2047" s="9" t="s">
        <v>6337</v>
      </c>
      <c r="O2047" t="s">
        <v>36</v>
      </c>
      <c r="P2047" t="s">
        <v>36</v>
      </c>
      <c r="Q2047" t="s">
        <v>36</v>
      </c>
      <c r="R2047">
        <v>2.36</v>
      </c>
      <c r="S2047" s="1">
        <v>45744.481604780092</v>
      </c>
      <c r="T2047" t="s">
        <v>42</v>
      </c>
      <c r="U2047" s="1">
        <v>45744.25</v>
      </c>
      <c r="V2047" t="s">
        <v>43</v>
      </c>
      <c r="W2047" t="s">
        <v>36</v>
      </c>
      <c r="X2047">
        <v>0</v>
      </c>
      <c r="Y2047">
        <v>999</v>
      </c>
      <c r="Z2047" t="s">
        <v>36</v>
      </c>
      <c r="AA2047" t="s">
        <v>36</v>
      </c>
      <c r="AB2047" t="s">
        <v>36</v>
      </c>
      <c r="AC2047" t="s">
        <v>1569</v>
      </c>
      <c r="AD2047" t="s">
        <v>1569</v>
      </c>
      <c r="AE2047" t="s">
        <v>45</v>
      </c>
      <c r="AF2047" s="2"/>
      <c r="AI2047" s="2" t="s">
        <v>92</v>
      </c>
      <c r="AJ2047" s="2" t="e">
        <f>VLOOKUP(A2047,'Classification Test Result'!$A$2:$D$2428,4,FALSE)</f>
        <v>#N/A</v>
      </c>
      <c r="AL2047" s="2">
        <f>_xlfn.XLOOKUP($A2047,Results!$A$2:$A$2256,Results!G$2:G$2256,"")</f>
        <v>0</v>
      </c>
      <c r="AM2047" s="2">
        <f>_xlfn.XLOOKUP($A2047,Results!$A$2:$A$2256,Results!H$2:H$2256,"")</f>
        <v>0</v>
      </c>
      <c r="AN2047" s="2">
        <f>_xlfn.XLOOKUP($A2047,Results!$A$2:$A$2256,Results!I$2:I$2256,"")</f>
        <v>0</v>
      </c>
      <c r="AO2047" s="2">
        <f>_xlfn.XLOOKUP($A2047,Results!$A$2:$A$2256,Results!J$2:J$2256,"")</f>
        <v>0</v>
      </c>
      <c r="AP2047" s="2">
        <f>_xlfn.XLOOKUP($A2047,Results!$A$2:$A$2256,Results!K$2:K$2256,"")</f>
        <v>0</v>
      </c>
      <c r="AQ2047" s="2">
        <f>_xlfn.XLOOKUP($A2047,Results!$A$2:$A$2256,Results!L$2:L$2256,"")</f>
        <v>0</v>
      </c>
      <c r="AR2047" s="2">
        <f>_xlfn.XLOOKUP($A2047,Results!$A$2:$A$2256,Results!M$2:M$2256,"")</f>
        <v>0</v>
      </c>
      <c r="AS2047" s="2">
        <f>_xlfn.XLOOKUP($A2047,Results!$A$2:$A$2256,Results!N$2:N$2256,"")</f>
        <v>0</v>
      </c>
      <c r="AT2047" s="2">
        <f>_xlfn.XLOOKUP($A2047,Results!$A$2:$A$2256,Results!O$2:O$2256,"")</f>
        <v>0</v>
      </c>
      <c r="AU2047" s="2">
        <f>_xlfn.XLOOKUP($A2047,Results!$A$2:$A$2256,Results!P$2:P$2256,"")</f>
        <v>0</v>
      </c>
      <c r="AV2047" s="2">
        <f>_xlfn.XLOOKUP($A2047,Results!$A$2:$A$2256,Results!Q$2:Q$2256,"")</f>
        <v>0</v>
      </c>
      <c r="AW2047" s="2">
        <f>_xlfn.XLOOKUP($A2047,Results!$A$2:$A$2256,Results!R$2:R$2256,"")</f>
        <v>0</v>
      </c>
      <c r="AX2047" s="2">
        <f>_xlfn.XLOOKUP($A2047,Results!$A$2:$A$2256,Results!S$2:S$2256,"")</f>
        <v>0</v>
      </c>
      <c r="AY2047" s="2">
        <f>_xlfn.XLOOKUP($A2047,Results!$A$2:$A$2256,Results!T$2:T$2256,"")</f>
        <v>0</v>
      </c>
      <c r="AZ2047" s="2">
        <f>_xlfn.XLOOKUP($A2047,Results!$A$2:$A$2256,Results!U$2:U$2256,"")</f>
        <v>0</v>
      </c>
      <c r="BA2047" s="2">
        <f>_xlfn.XLOOKUP($A2047,Results!$A$2:$A$2256,Results!V$2:V$2256,"")</f>
        <v>0</v>
      </c>
      <c r="BB2047" s="2">
        <f>_xlfn.XLOOKUP($A2047,Results!$A$2:$A$2256,Results!W$2:W$2256,"")</f>
        <v>0</v>
      </c>
      <c r="BC2047" s="2">
        <f>_xlfn.XLOOKUP($A2047,Results!$A$2:$A$2256,Results!X$2:X$2256,"")</f>
        <v>0</v>
      </c>
      <c r="BD2047" s="2">
        <f>_xlfn.XLOOKUP($A2047,Results!$A$2:$A$2256,Results!Y$2:Y$2256,"")</f>
        <v>0</v>
      </c>
      <c r="BE2047" s="2">
        <f>_xlfn.XLOOKUP($A2047,Results!$A$2:$A$2256,Results!Z$2:Z$2256,"")</f>
        <v>0</v>
      </c>
    </row>
    <row r="2048" spans="1:57" ht="38.25" customHeight="1" x14ac:dyDescent="0.3">
      <c r="A2048">
        <v>907725</v>
      </c>
      <c r="B2048">
        <v>281595</v>
      </c>
      <c r="C2048" t="s">
        <v>36</v>
      </c>
      <c r="D2048" t="s">
        <v>978</v>
      </c>
      <c r="F2048" s="2">
        <v>14555</v>
      </c>
      <c r="G2048" s="2">
        <v>2</v>
      </c>
      <c r="H2048" s="2" t="s">
        <v>6336</v>
      </c>
      <c r="I2048">
        <v>1</v>
      </c>
      <c r="J2048" t="s">
        <v>65</v>
      </c>
      <c r="K2048" t="s">
        <v>39</v>
      </c>
      <c r="L2048">
        <v>24.375</v>
      </c>
      <c r="M2048" s="2" t="s">
        <v>36</v>
      </c>
      <c r="N2048" s="9" t="s">
        <v>6337</v>
      </c>
      <c r="O2048" t="s">
        <v>36</v>
      </c>
      <c r="P2048" t="s">
        <v>36</v>
      </c>
      <c r="Q2048" t="s">
        <v>36</v>
      </c>
      <c r="R2048">
        <v>24.38</v>
      </c>
      <c r="S2048" s="1">
        <v>45744.4815809375</v>
      </c>
      <c r="T2048" t="s">
        <v>42</v>
      </c>
      <c r="U2048" s="1">
        <v>45744.25</v>
      </c>
      <c r="V2048" t="s">
        <v>43</v>
      </c>
      <c r="W2048" t="s">
        <v>36</v>
      </c>
      <c r="X2048">
        <v>0</v>
      </c>
      <c r="Y2048">
        <v>999</v>
      </c>
      <c r="Z2048" t="s">
        <v>36</v>
      </c>
      <c r="AA2048" t="s">
        <v>36</v>
      </c>
      <c r="AB2048" t="s">
        <v>36</v>
      </c>
      <c r="AC2048" t="s">
        <v>1569</v>
      </c>
      <c r="AD2048" t="s">
        <v>1569</v>
      </c>
      <c r="AE2048" t="s">
        <v>45</v>
      </c>
      <c r="AF2048" s="2"/>
      <c r="AI2048" s="2" t="s">
        <v>92</v>
      </c>
      <c r="AJ2048" s="2" t="e">
        <f>VLOOKUP(A2048,'Classification Test Result'!$A$2:$D$2428,4,FALSE)</f>
        <v>#N/A</v>
      </c>
      <c r="AL2048" s="2">
        <f>_xlfn.XLOOKUP($A2048,Results!$A$2:$A$2256,Results!G$2:G$2256,"")</f>
        <v>0</v>
      </c>
      <c r="AM2048" s="2">
        <f>_xlfn.XLOOKUP($A2048,Results!$A$2:$A$2256,Results!H$2:H$2256,"")</f>
        <v>0</v>
      </c>
      <c r="AN2048" s="2">
        <f>_xlfn.XLOOKUP($A2048,Results!$A$2:$A$2256,Results!I$2:I$2256,"")</f>
        <v>0</v>
      </c>
      <c r="AO2048" s="2">
        <f>_xlfn.XLOOKUP($A2048,Results!$A$2:$A$2256,Results!J$2:J$2256,"")</f>
        <v>0</v>
      </c>
      <c r="AP2048" s="2">
        <f>_xlfn.XLOOKUP($A2048,Results!$A$2:$A$2256,Results!K$2:K$2256,"")</f>
        <v>0</v>
      </c>
      <c r="AQ2048" s="2">
        <f>_xlfn.XLOOKUP($A2048,Results!$A$2:$A$2256,Results!L$2:L$2256,"")</f>
        <v>0</v>
      </c>
      <c r="AR2048" s="2">
        <f>_xlfn.XLOOKUP($A2048,Results!$A$2:$A$2256,Results!M$2:M$2256,"")</f>
        <v>0</v>
      </c>
      <c r="AS2048" s="2">
        <f>_xlfn.XLOOKUP($A2048,Results!$A$2:$A$2256,Results!N$2:N$2256,"")</f>
        <v>0</v>
      </c>
      <c r="AT2048" s="2">
        <f>_xlfn.XLOOKUP($A2048,Results!$A$2:$A$2256,Results!O$2:O$2256,"")</f>
        <v>0</v>
      </c>
      <c r="AU2048" s="2">
        <f>_xlfn.XLOOKUP($A2048,Results!$A$2:$A$2256,Results!P$2:P$2256,"")</f>
        <v>0</v>
      </c>
      <c r="AV2048" s="2">
        <f>_xlfn.XLOOKUP($A2048,Results!$A$2:$A$2256,Results!Q$2:Q$2256,"")</f>
        <v>0</v>
      </c>
      <c r="AW2048" s="2">
        <f>_xlfn.XLOOKUP($A2048,Results!$A$2:$A$2256,Results!R$2:R$2256,"")</f>
        <v>0</v>
      </c>
      <c r="AX2048" s="2">
        <f>_xlfn.XLOOKUP($A2048,Results!$A$2:$A$2256,Results!S$2:S$2256,"")</f>
        <v>0</v>
      </c>
      <c r="AY2048" s="2">
        <f>_xlfn.XLOOKUP($A2048,Results!$A$2:$A$2256,Results!T$2:T$2256,"")</f>
        <v>0</v>
      </c>
      <c r="AZ2048" s="2">
        <f>_xlfn.XLOOKUP($A2048,Results!$A$2:$A$2256,Results!U$2:U$2256,"")</f>
        <v>0</v>
      </c>
      <c r="BA2048" s="2">
        <f>_xlfn.XLOOKUP($A2048,Results!$A$2:$A$2256,Results!V$2:V$2256,"")</f>
        <v>0</v>
      </c>
      <c r="BB2048" s="2">
        <f>_xlfn.XLOOKUP($A2048,Results!$A$2:$A$2256,Results!W$2:W$2256,"")</f>
        <v>0</v>
      </c>
      <c r="BC2048" s="2">
        <f>_xlfn.XLOOKUP($A2048,Results!$A$2:$A$2256,Results!X$2:X$2256,"")</f>
        <v>0</v>
      </c>
      <c r="BD2048" s="2">
        <f>_xlfn.XLOOKUP($A2048,Results!$A$2:$A$2256,Results!Y$2:Y$2256,"")</f>
        <v>0</v>
      </c>
      <c r="BE2048" s="2">
        <f>_xlfn.XLOOKUP($A2048,Results!$A$2:$A$2256,Results!Z$2:Z$2256,"")</f>
        <v>0</v>
      </c>
    </row>
    <row r="2049" spans="1:57" ht="38.25" customHeight="1" x14ac:dyDescent="0.3">
      <c r="A2049">
        <v>907726</v>
      </c>
      <c r="B2049">
        <v>281612</v>
      </c>
      <c r="C2049" t="s">
        <v>36</v>
      </c>
      <c r="D2049" t="s">
        <v>2263</v>
      </c>
      <c r="F2049" s="2">
        <v>14555</v>
      </c>
      <c r="G2049" s="2">
        <v>3</v>
      </c>
      <c r="H2049" s="2" t="s">
        <v>6336</v>
      </c>
      <c r="I2049">
        <v>1</v>
      </c>
      <c r="J2049" t="s">
        <v>65</v>
      </c>
      <c r="K2049" t="s">
        <v>39</v>
      </c>
      <c r="L2049">
        <v>4.95</v>
      </c>
      <c r="M2049" s="2" t="s">
        <v>36</v>
      </c>
      <c r="N2049" s="9" t="s">
        <v>6337</v>
      </c>
      <c r="O2049" t="s">
        <v>36</v>
      </c>
      <c r="P2049" t="s">
        <v>36</v>
      </c>
      <c r="Q2049" t="s">
        <v>36</v>
      </c>
      <c r="R2049">
        <v>4.95</v>
      </c>
      <c r="S2049" s="1">
        <v>45744.480460300932</v>
      </c>
      <c r="T2049" t="s">
        <v>42</v>
      </c>
      <c r="U2049" s="1">
        <v>45744.254166666673</v>
      </c>
      <c r="V2049" t="s">
        <v>43</v>
      </c>
      <c r="W2049" t="s">
        <v>36</v>
      </c>
      <c r="X2049">
        <v>0</v>
      </c>
      <c r="Y2049">
        <v>999</v>
      </c>
      <c r="Z2049" t="s">
        <v>36</v>
      </c>
      <c r="AA2049" t="s">
        <v>36</v>
      </c>
      <c r="AB2049" t="s">
        <v>36</v>
      </c>
      <c r="AC2049" t="s">
        <v>1569</v>
      </c>
      <c r="AD2049" t="s">
        <v>1569</v>
      </c>
      <c r="AE2049" t="s">
        <v>45</v>
      </c>
      <c r="AF2049" s="2"/>
      <c r="AI2049" s="2" t="s">
        <v>92</v>
      </c>
      <c r="AJ2049" s="2" t="e">
        <f>VLOOKUP(A2049,'Classification Test Result'!$A$2:$D$2428,4,FALSE)</f>
        <v>#N/A</v>
      </c>
      <c r="AL2049" s="2">
        <f>_xlfn.XLOOKUP($A2049,Results!$A$2:$A$2256,Results!G$2:G$2256,"")</f>
        <v>0</v>
      </c>
      <c r="AM2049" s="2">
        <f>_xlfn.XLOOKUP($A2049,Results!$A$2:$A$2256,Results!H$2:H$2256,"")</f>
        <v>0</v>
      </c>
      <c r="AN2049" s="2">
        <f>_xlfn.XLOOKUP($A2049,Results!$A$2:$A$2256,Results!I$2:I$2256,"")</f>
        <v>0</v>
      </c>
      <c r="AO2049" s="2">
        <f>_xlfn.XLOOKUP($A2049,Results!$A$2:$A$2256,Results!J$2:J$2256,"")</f>
        <v>0</v>
      </c>
      <c r="AP2049" s="2">
        <f>_xlfn.XLOOKUP($A2049,Results!$A$2:$A$2256,Results!K$2:K$2256,"")</f>
        <v>0</v>
      </c>
      <c r="AQ2049" s="2">
        <f>_xlfn.XLOOKUP($A2049,Results!$A$2:$A$2256,Results!L$2:L$2256,"")</f>
        <v>0</v>
      </c>
      <c r="AR2049" s="2">
        <f>_xlfn.XLOOKUP($A2049,Results!$A$2:$A$2256,Results!M$2:M$2256,"")</f>
        <v>0</v>
      </c>
      <c r="AS2049" s="2">
        <f>_xlfn.XLOOKUP($A2049,Results!$A$2:$A$2256,Results!N$2:N$2256,"")</f>
        <v>0</v>
      </c>
      <c r="AT2049" s="2">
        <f>_xlfn.XLOOKUP($A2049,Results!$A$2:$A$2256,Results!O$2:O$2256,"")</f>
        <v>0</v>
      </c>
      <c r="AU2049" s="2">
        <f>_xlfn.XLOOKUP($A2049,Results!$A$2:$A$2256,Results!P$2:P$2256,"")</f>
        <v>0</v>
      </c>
      <c r="AV2049" s="2">
        <f>_xlfn.XLOOKUP($A2049,Results!$A$2:$A$2256,Results!Q$2:Q$2256,"")</f>
        <v>0</v>
      </c>
      <c r="AW2049" s="2">
        <f>_xlfn.XLOOKUP($A2049,Results!$A$2:$A$2256,Results!R$2:R$2256,"")</f>
        <v>0</v>
      </c>
      <c r="AX2049" s="2">
        <f>_xlfn.XLOOKUP($A2049,Results!$A$2:$A$2256,Results!S$2:S$2256,"")</f>
        <v>0</v>
      </c>
      <c r="AY2049" s="2">
        <f>_xlfn.XLOOKUP($A2049,Results!$A$2:$A$2256,Results!T$2:T$2256,"")</f>
        <v>0</v>
      </c>
      <c r="AZ2049" s="2">
        <f>_xlfn.XLOOKUP($A2049,Results!$A$2:$A$2256,Results!U$2:U$2256,"")</f>
        <v>0</v>
      </c>
      <c r="BA2049" s="2">
        <f>_xlfn.XLOOKUP($A2049,Results!$A$2:$A$2256,Results!V$2:V$2256,"")</f>
        <v>0</v>
      </c>
      <c r="BB2049" s="2">
        <f>_xlfn.XLOOKUP($A2049,Results!$A$2:$A$2256,Results!W$2:W$2256,"")</f>
        <v>0</v>
      </c>
      <c r="BC2049" s="2">
        <f>_xlfn.XLOOKUP($A2049,Results!$A$2:$A$2256,Results!X$2:X$2256,"")</f>
        <v>0</v>
      </c>
      <c r="BD2049" s="2">
        <f>_xlfn.XLOOKUP($A2049,Results!$A$2:$A$2256,Results!Y$2:Y$2256,"")</f>
        <v>0</v>
      </c>
      <c r="BE2049" s="2">
        <f>_xlfn.XLOOKUP($A2049,Results!$A$2:$A$2256,Results!Z$2:Z$2256,"")</f>
        <v>0</v>
      </c>
    </row>
    <row r="2050" spans="1:57" ht="38.25" customHeight="1" x14ac:dyDescent="0.3">
      <c r="A2050">
        <v>907727</v>
      </c>
      <c r="B2050">
        <v>281553</v>
      </c>
      <c r="C2050" t="s">
        <v>36</v>
      </c>
      <c r="D2050" t="s">
        <v>2249</v>
      </c>
      <c r="F2050" s="2">
        <v>14555</v>
      </c>
      <c r="G2050" s="2">
        <v>3</v>
      </c>
      <c r="H2050" s="2" t="s">
        <v>6336</v>
      </c>
      <c r="I2050">
        <v>1</v>
      </c>
      <c r="J2050" t="s">
        <v>65</v>
      </c>
      <c r="K2050" t="s">
        <v>39</v>
      </c>
      <c r="L2050">
        <v>5.0999999999999996</v>
      </c>
      <c r="M2050" s="2" t="s">
        <v>36</v>
      </c>
      <c r="N2050" s="9" t="s">
        <v>6337</v>
      </c>
      <c r="O2050" t="s">
        <v>36</v>
      </c>
      <c r="P2050" t="s">
        <v>36</v>
      </c>
      <c r="Q2050" t="s">
        <v>36</v>
      </c>
      <c r="R2050">
        <v>5.0999999999999996</v>
      </c>
      <c r="S2050" s="1">
        <v>45744.460356631942</v>
      </c>
      <c r="T2050" t="s">
        <v>42</v>
      </c>
      <c r="U2050" s="1">
        <v>45744.232638888891</v>
      </c>
      <c r="V2050" t="s">
        <v>43</v>
      </c>
      <c r="W2050" t="s">
        <v>36</v>
      </c>
      <c r="X2050">
        <v>0</v>
      </c>
      <c r="Y2050">
        <v>999</v>
      </c>
      <c r="Z2050" t="s">
        <v>36</v>
      </c>
      <c r="AA2050" t="s">
        <v>36</v>
      </c>
      <c r="AB2050" t="s">
        <v>36</v>
      </c>
      <c r="AC2050" t="s">
        <v>1569</v>
      </c>
      <c r="AD2050" t="s">
        <v>1569</v>
      </c>
      <c r="AE2050" t="s">
        <v>45</v>
      </c>
      <c r="AF2050" s="2"/>
      <c r="AI2050" s="2" t="s">
        <v>92</v>
      </c>
      <c r="AJ2050" s="2" t="e">
        <f>VLOOKUP(A2050,'Classification Test Result'!$A$2:$D$2428,4,FALSE)</f>
        <v>#N/A</v>
      </c>
      <c r="AL2050" s="2">
        <f>_xlfn.XLOOKUP($A2050,Results!$A$2:$A$2256,Results!G$2:G$2256,"")</f>
        <v>0</v>
      </c>
      <c r="AM2050" s="2">
        <f>_xlfn.XLOOKUP($A2050,Results!$A$2:$A$2256,Results!H$2:H$2256,"")</f>
        <v>0</v>
      </c>
      <c r="AN2050" s="2">
        <f>_xlfn.XLOOKUP($A2050,Results!$A$2:$A$2256,Results!I$2:I$2256,"")</f>
        <v>0</v>
      </c>
      <c r="AO2050" s="2">
        <f>_xlfn.XLOOKUP($A2050,Results!$A$2:$A$2256,Results!J$2:J$2256,"")</f>
        <v>0</v>
      </c>
      <c r="AP2050" s="2">
        <f>_xlfn.XLOOKUP($A2050,Results!$A$2:$A$2256,Results!K$2:K$2256,"")</f>
        <v>0</v>
      </c>
      <c r="AQ2050" s="2">
        <f>_xlfn.XLOOKUP($A2050,Results!$A$2:$A$2256,Results!L$2:L$2256,"")</f>
        <v>0</v>
      </c>
      <c r="AR2050" s="2">
        <f>_xlfn.XLOOKUP($A2050,Results!$A$2:$A$2256,Results!M$2:M$2256,"")</f>
        <v>0</v>
      </c>
      <c r="AS2050" s="2">
        <f>_xlfn.XLOOKUP($A2050,Results!$A$2:$A$2256,Results!N$2:N$2256,"")</f>
        <v>0</v>
      </c>
      <c r="AT2050" s="2">
        <f>_xlfn.XLOOKUP($A2050,Results!$A$2:$A$2256,Results!O$2:O$2256,"")</f>
        <v>0</v>
      </c>
      <c r="AU2050" s="2">
        <f>_xlfn.XLOOKUP($A2050,Results!$A$2:$A$2256,Results!P$2:P$2256,"")</f>
        <v>0</v>
      </c>
      <c r="AV2050" s="2">
        <f>_xlfn.XLOOKUP($A2050,Results!$A$2:$A$2256,Results!Q$2:Q$2256,"")</f>
        <v>0</v>
      </c>
      <c r="AW2050" s="2">
        <f>_xlfn.XLOOKUP($A2050,Results!$A$2:$A$2256,Results!R$2:R$2256,"")</f>
        <v>0</v>
      </c>
      <c r="AX2050" s="2">
        <f>_xlfn.XLOOKUP($A2050,Results!$A$2:$A$2256,Results!S$2:S$2256,"")</f>
        <v>0</v>
      </c>
      <c r="AY2050" s="2">
        <f>_xlfn.XLOOKUP($A2050,Results!$A$2:$A$2256,Results!T$2:T$2256,"")</f>
        <v>0</v>
      </c>
      <c r="AZ2050" s="2">
        <f>_xlfn.XLOOKUP($A2050,Results!$A$2:$A$2256,Results!U$2:U$2256,"")</f>
        <v>0</v>
      </c>
      <c r="BA2050" s="2">
        <f>_xlfn.XLOOKUP($A2050,Results!$A$2:$A$2256,Results!V$2:V$2256,"")</f>
        <v>0</v>
      </c>
      <c r="BB2050" s="2">
        <f>_xlfn.XLOOKUP($A2050,Results!$A$2:$A$2256,Results!W$2:W$2256,"")</f>
        <v>0</v>
      </c>
      <c r="BC2050" s="2">
        <f>_xlfn.XLOOKUP($A2050,Results!$A$2:$A$2256,Results!X$2:X$2256,"")</f>
        <v>0</v>
      </c>
      <c r="BD2050" s="2">
        <f>_xlfn.XLOOKUP($A2050,Results!$A$2:$A$2256,Results!Y$2:Y$2256,"")</f>
        <v>0</v>
      </c>
      <c r="BE2050" s="2">
        <f>_xlfn.XLOOKUP($A2050,Results!$A$2:$A$2256,Results!Z$2:Z$2256,"")</f>
        <v>0</v>
      </c>
    </row>
    <row r="2051" spans="1:57" ht="38.25" customHeight="1" x14ac:dyDescent="0.3">
      <c r="A2051">
        <v>907728</v>
      </c>
      <c r="B2051">
        <v>281673</v>
      </c>
      <c r="C2051" t="s">
        <v>36</v>
      </c>
      <c r="D2051">
        <v>3224124</v>
      </c>
      <c r="E2051" s="2" t="str">
        <f>VLOOKUP(F2051,'RPA Vendor Data '!F$1:$G$2418,2)</f>
        <v>ALARMAX DISTRIBUTORS, INC</v>
      </c>
      <c r="F2051" s="2">
        <v>10127</v>
      </c>
      <c r="G2051" s="2">
        <v>4</v>
      </c>
      <c r="H2051" t="s">
        <v>6338</v>
      </c>
      <c r="I2051">
        <v>1</v>
      </c>
      <c r="J2051" t="s">
        <v>65</v>
      </c>
      <c r="K2051" t="s">
        <v>39</v>
      </c>
      <c r="L2051">
        <v>16</v>
      </c>
      <c r="M2051" s="2" t="s">
        <v>6339</v>
      </c>
      <c r="N2051" s="9">
        <v>1200702602</v>
      </c>
      <c r="O2051" t="s">
        <v>6340</v>
      </c>
      <c r="P2051" t="s">
        <v>36</v>
      </c>
      <c r="Q2051" t="s">
        <v>36</v>
      </c>
      <c r="R2051">
        <v>16</v>
      </c>
      <c r="S2051" s="1">
        <v>45744.500889236107</v>
      </c>
      <c r="T2051" t="s">
        <v>42</v>
      </c>
      <c r="U2051" s="1">
        <v>45744.290972222218</v>
      </c>
      <c r="V2051" t="s">
        <v>43</v>
      </c>
      <c r="W2051" t="s">
        <v>36</v>
      </c>
      <c r="X2051">
        <v>4</v>
      </c>
      <c r="Y2051" t="s">
        <v>525</v>
      </c>
      <c r="Z2051" t="s">
        <v>36</v>
      </c>
      <c r="AA2051">
        <v>16</v>
      </c>
      <c r="AB2051" t="s">
        <v>36</v>
      </c>
      <c r="AC2051" t="s">
        <v>49</v>
      </c>
      <c r="AD2051" t="s">
        <v>49</v>
      </c>
      <c r="AE2051" t="s">
        <v>45</v>
      </c>
      <c r="AF2051" s="44" t="s">
        <v>46</v>
      </c>
      <c r="AG2051" s="18" t="s">
        <v>6341</v>
      </c>
      <c r="AH2051" s="18"/>
      <c r="AI2051" s="2" t="s">
        <v>48</v>
      </c>
      <c r="AJ2051" s="2" t="e">
        <f>VLOOKUP(A2051,'Classification Test Result'!$A$2:$D$2428,4,FALSE)</f>
        <v>#N/A</v>
      </c>
      <c r="AL2051" s="2">
        <f>_xlfn.XLOOKUP($A2051,Results!$A$2:$A$2256,Results!G$2:G$2256,"")</f>
        <v>0</v>
      </c>
      <c r="AM2051" s="2">
        <f>_xlfn.XLOOKUP($A2051,Results!$A$2:$A$2256,Results!H$2:H$2256,"")</f>
        <v>0</v>
      </c>
      <c r="AN2051" s="2">
        <f>_xlfn.XLOOKUP($A2051,Results!$A$2:$A$2256,Results!I$2:I$2256,"")</f>
        <v>0</v>
      </c>
      <c r="AO2051" s="2">
        <f>_xlfn.XLOOKUP($A2051,Results!$A$2:$A$2256,Results!J$2:J$2256,"")</f>
        <v>0</v>
      </c>
      <c r="AP2051" s="2">
        <f>_xlfn.XLOOKUP($A2051,Results!$A$2:$A$2256,Results!K$2:K$2256,"")</f>
        <v>0</v>
      </c>
      <c r="AQ2051" s="2">
        <f>_xlfn.XLOOKUP($A2051,Results!$A$2:$A$2256,Results!L$2:L$2256,"")</f>
        <v>0</v>
      </c>
      <c r="AR2051" s="2">
        <f>_xlfn.XLOOKUP($A2051,Results!$A$2:$A$2256,Results!M$2:M$2256,"")</f>
        <v>0</v>
      </c>
      <c r="AS2051" s="2">
        <f>_xlfn.XLOOKUP($A2051,Results!$A$2:$A$2256,Results!N$2:N$2256,"")</f>
        <v>0</v>
      </c>
      <c r="AT2051" s="2">
        <f>_xlfn.XLOOKUP($A2051,Results!$A$2:$A$2256,Results!O$2:O$2256,"")</f>
        <v>0</v>
      </c>
      <c r="AU2051" s="2">
        <f>_xlfn.XLOOKUP($A2051,Results!$A$2:$A$2256,Results!P$2:P$2256,"")</f>
        <v>0</v>
      </c>
      <c r="AV2051" s="2">
        <f>_xlfn.XLOOKUP($A2051,Results!$A$2:$A$2256,Results!Q$2:Q$2256,"")</f>
        <v>0</v>
      </c>
      <c r="AW2051" s="2">
        <f>_xlfn.XLOOKUP($A2051,Results!$A$2:$A$2256,Results!R$2:R$2256,"")</f>
        <v>0</v>
      </c>
      <c r="AX2051" s="2">
        <f>_xlfn.XLOOKUP($A2051,Results!$A$2:$A$2256,Results!S$2:S$2256,"")</f>
        <v>0</v>
      </c>
      <c r="AY2051" s="2">
        <f>_xlfn.XLOOKUP($A2051,Results!$A$2:$A$2256,Results!T$2:T$2256,"")</f>
        <v>0</v>
      </c>
      <c r="AZ2051" s="2">
        <f>_xlfn.XLOOKUP($A2051,Results!$A$2:$A$2256,Results!U$2:U$2256,"")</f>
        <v>0</v>
      </c>
      <c r="BA2051" s="2">
        <f>_xlfn.XLOOKUP($A2051,Results!$A$2:$A$2256,Results!V$2:V$2256,"")</f>
        <v>0</v>
      </c>
      <c r="BB2051" s="2">
        <f>_xlfn.XLOOKUP($A2051,Results!$A$2:$A$2256,Results!W$2:W$2256,"")</f>
        <v>0</v>
      </c>
      <c r="BC2051" s="2">
        <f>_xlfn.XLOOKUP($A2051,Results!$A$2:$A$2256,Results!X$2:X$2256,"")</f>
        <v>0</v>
      </c>
      <c r="BD2051" s="2">
        <f>_xlfn.XLOOKUP($A2051,Results!$A$2:$A$2256,Results!Y$2:Y$2256,"")</f>
        <v>0</v>
      </c>
      <c r="BE2051" s="2">
        <f>_xlfn.XLOOKUP($A2051,Results!$A$2:$A$2256,Results!Z$2:Z$2256,"")</f>
        <v>0</v>
      </c>
    </row>
    <row r="2052" spans="1:57" ht="38.25" customHeight="1" x14ac:dyDescent="0.3">
      <c r="A2052">
        <v>907729</v>
      </c>
      <c r="B2052">
        <v>281619</v>
      </c>
      <c r="C2052" t="s">
        <v>36</v>
      </c>
      <c r="D2052" t="s">
        <v>37</v>
      </c>
      <c r="F2052" s="2">
        <v>14555</v>
      </c>
      <c r="G2052" s="2">
        <v>5</v>
      </c>
      <c r="H2052" s="2" t="s">
        <v>6342</v>
      </c>
      <c r="I2052">
        <v>1</v>
      </c>
      <c r="J2052" t="s">
        <v>65</v>
      </c>
      <c r="K2052" t="s">
        <v>39</v>
      </c>
      <c r="L2052">
        <v>13.507999999999999</v>
      </c>
      <c r="M2052" s="2" t="s">
        <v>36</v>
      </c>
      <c r="N2052" s="9" t="s">
        <v>6337</v>
      </c>
      <c r="O2052" t="s">
        <v>36</v>
      </c>
      <c r="P2052" t="s">
        <v>36</v>
      </c>
      <c r="Q2052" t="s">
        <v>36</v>
      </c>
      <c r="R2052">
        <v>13.51</v>
      </c>
      <c r="S2052" s="1">
        <v>45744.480209606481</v>
      </c>
      <c r="T2052" t="s">
        <v>42</v>
      </c>
      <c r="U2052" s="1">
        <v>45744.263888888891</v>
      </c>
      <c r="V2052" t="s">
        <v>43</v>
      </c>
      <c r="W2052" t="s">
        <v>36</v>
      </c>
      <c r="X2052">
        <v>0</v>
      </c>
      <c r="Y2052">
        <v>999</v>
      </c>
      <c r="Z2052" t="s">
        <v>36</v>
      </c>
      <c r="AA2052" t="s">
        <v>36</v>
      </c>
      <c r="AB2052" t="s">
        <v>36</v>
      </c>
      <c r="AC2052" t="s">
        <v>1569</v>
      </c>
      <c r="AD2052" t="s">
        <v>1569</v>
      </c>
      <c r="AE2052" t="s">
        <v>45</v>
      </c>
      <c r="AF2052" s="2"/>
      <c r="AI2052" s="2" t="s">
        <v>92</v>
      </c>
      <c r="AJ2052" s="2" t="e">
        <f>VLOOKUP(A2052,'Classification Test Result'!$A$2:$D$2428,4,FALSE)</f>
        <v>#N/A</v>
      </c>
      <c r="AL2052" s="2">
        <f>_xlfn.XLOOKUP($A2052,Results!$A$2:$A$2256,Results!G$2:G$2256,"")</f>
        <v>0</v>
      </c>
      <c r="AM2052" s="2">
        <f>_xlfn.XLOOKUP($A2052,Results!$A$2:$A$2256,Results!H$2:H$2256,"")</f>
        <v>0</v>
      </c>
      <c r="AN2052" s="2">
        <f>_xlfn.XLOOKUP($A2052,Results!$A$2:$A$2256,Results!I$2:I$2256,"")</f>
        <v>0</v>
      </c>
      <c r="AO2052" s="2">
        <f>_xlfn.XLOOKUP($A2052,Results!$A$2:$A$2256,Results!J$2:J$2256,"")</f>
        <v>0</v>
      </c>
      <c r="AP2052" s="2">
        <f>_xlfn.XLOOKUP($A2052,Results!$A$2:$A$2256,Results!K$2:K$2256,"")</f>
        <v>0</v>
      </c>
      <c r="AQ2052" s="2">
        <f>_xlfn.XLOOKUP($A2052,Results!$A$2:$A$2256,Results!L$2:L$2256,"")</f>
        <v>0</v>
      </c>
      <c r="AR2052" s="2">
        <f>_xlfn.XLOOKUP($A2052,Results!$A$2:$A$2256,Results!M$2:M$2256,"")</f>
        <v>0</v>
      </c>
      <c r="AS2052" s="2">
        <f>_xlfn.XLOOKUP($A2052,Results!$A$2:$A$2256,Results!N$2:N$2256,"")</f>
        <v>0</v>
      </c>
      <c r="AT2052" s="2">
        <f>_xlfn.XLOOKUP($A2052,Results!$A$2:$A$2256,Results!O$2:O$2256,"")</f>
        <v>0</v>
      </c>
      <c r="AU2052" s="2">
        <f>_xlfn.XLOOKUP($A2052,Results!$A$2:$A$2256,Results!P$2:P$2256,"")</f>
        <v>0</v>
      </c>
      <c r="AV2052" s="2">
        <f>_xlfn.XLOOKUP($A2052,Results!$A$2:$A$2256,Results!Q$2:Q$2256,"")</f>
        <v>0</v>
      </c>
      <c r="AW2052" s="2">
        <f>_xlfn.XLOOKUP($A2052,Results!$A$2:$A$2256,Results!R$2:R$2256,"")</f>
        <v>0</v>
      </c>
      <c r="AX2052" s="2">
        <f>_xlfn.XLOOKUP($A2052,Results!$A$2:$A$2256,Results!S$2:S$2256,"")</f>
        <v>0</v>
      </c>
      <c r="AY2052" s="2">
        <f>_xlfn.XLOOKUP($A2052,Results!$A$2:$A$2256,Results!T$2:T$2256,"")</f>
        <v>0</v>
      </c>
      <c r="AZ2052" s="2">
        <f>_xlfn.XLOOKUP($A2052,Results!$A$2:$A$2256,Results!U$2:U$2256,"")</f>
        <v>0</v>
      </c>
      <c r="BA2052" s="2">
        <f>_xlfn.XLOOKUP($A2052,Results!$A$2:$A$2256,Results!V$2:V$2256,"")</f>
        <v>0</v>
      </c>
      <c r="BB2052" s="2">
        <f>_xlfn.XLOOKUP($A2052,Results!$A$2:$A$2256,Results!W$2:W$2256,"")</f>
        <v>0</v>
      </c>
      <c r="BC2052" s="2">
        <f>_xlfn.XLOOKUP($A2052,Results!$A$2:$A$2256,Results!X$2:X$2256,"")</f>
        <v>0</v>
      </c>
      <c r="BD2052" s="2">
        <f>_xlfn.XLOOKUP($A2052,Results!$A$2:$A$2256,Results!Y$2:Y$2256,"")</f>
        <v>0</v>
      </c>
      <c r="BE2052" s="2">
        <f>_xlfn.XLOOKUP($A2052,Results!$A$2:$A$2256,Results!Z$2:Z$2256,"")</f>
        <v>0</v>
      </c>
    </row>
    <row r="2053" spans="1:57" ht="38.25" customHeight="1" x14ac:dyDescent="0.3">
      <c r="A2053">
        <v>907730</v>
      </c>
      <c r="B2053">
        <v>281492</v>
      </c>
      <c r="C2053" t="s">
        <v>36</v>
      </c>
      <c r="D2053">
        <v>669695310</v>
      </c>
      <c r="E2053" s="2" t="str">
        <f>VLOOKUP(F2053,'RPA Vendor Data '!F$1:$G$2418,2)</f>
        <v>ANIXTER, INC.</v>
      </c>
      <c r="F2053" s="2">
        <v>10207</v>
      </c>
      <c r="G2053" s="2">
        <v>14</v>
      </c>
      <c r="H2053" t="s">
        <v>6343</v>
      </c>
      <c r="I2053">
        <v>1</v>
      </c>
      <c r="J2053" t="s">
        <v>910</v>
      </c>
      <c r="K2053" t="s">
        <v>39</v>
      </c>
      <c r="L2053">
        <v>154</v>
      </c>
      <c r="M2053" s="2" t="s">
        <v>6344</v>
      </c>
      <c r="N2053" s="85" t="s">
        <v>6345</v>
      </c>
      <c r="O2053">
        <v>324867</v>
      </c>
      <c r="P2053" t="s">
        <v>36</v>
      </c>
      <c r="Q2053" t="s">
        <v>36</v>
      </c>
      <c r="R2053">
        <v>154</v>
      </c>
      <c r="S2053" s="1">
        <v>45744.354755173612</v>
      </c>
      <c r="T2053" t="s">
        <v>42</v>
      </c>
      <c r="U2053" s="1">
        <v>45744.138194444437</v>
      </c>
      <c r="V2053" t="s">
        <v>43</v>
      </c>
      <c r="W2053" t="s">
        <v>36</v>
      </c>
      <c r="X2053">
        <v>0</v>
      </c>
      <c r="Y2053">
        <v>201</v>
      </c>
      <c r="Z2053" t="s">
        <v>36</v>
      </c>
      <c r="AA2053" t="s">
        <v>36</v>
      </c>
      <c r="AB2053" t="s">
        <v>36</v>
      </c>
      <c r="AC2053" t="s">
        <v>49</v>
      </c>
      <c r="AD2053" t="s">
        <v>49</v>
      </c>
      <c r="AE2053" t="s">
        <v>45</v>
      </c>
      <c r="AF2053" s="44">
        <v>39121703</v>
      </c>
      <c r="AG2053" s="18" t="s">
        <v>6346</v>
      </c>
      <c r="AI2053" s="2" t="s">
        <v>48</v>
      </c>
      <c r="AJ2053" s="2" t="e">
        <f>VLOOKUP(A2053,'Classification Test Result'!$A$2:$D$2428,4,FALSE)</f>
        <v>#N/A</v>
      </c>
      <c r="AK2053" s="2" t="s">
        <v>6347</v>
      </c>
      <c r="AL2053" s="2">
        <f>_xlfn.XLOOKUP($A2053,Results!$A$2:$A$2256,Results!G$2:G$2256,"")</f>
        <v>308553</v>
      </c>
      <c r="AM2053" s="2" t="str">
        <f>_xlfn.XLOOKUP($A2053,Results!$A$2:$A$2256,Results!H$2:H$2256,"")</f>
        <v>PLT2SC702Y</v>
      </c>
      <c r="AN2053" s="2" t="str">
        <f>_xlfn.XLOOKUP($A2053,Results!$A$2:$A$2256,Results!I$2:I$2256,"")</f>
        <v>PANDUIT</v>
      </c>
      <c r="AO2053" s="2" t="str">
        <f>_xlfn.XLOOKUP($A2053,Results!$A$2:$A$2256,Results!J$2:J$2256,"")</f>
        <v>074983447374</v>
      </c>
      <c r="AP2053" s="2">
        <f>_xlfn.XLOOKUP($A2053,Results!$A$2:$A$2256,Results!K$2:K$2256,"")</f>
        <v>39121703</v>
      </c>
      <c r="AQ2053" s="2">
        <f>_xlfn.XLOOKUP($A2053,Results!$A$2:$A$2256,Results!L$2:L$2256,"")</f>
        <v>0</v>
      </c>
      <c r="AR2053" s="2">
        <f>_xlfn.XLOOKUP($A2053,Results!$A$2:$A$2256,Results!M$2:M$2256,"")</f>
        <v>206339</v>
      </c>
      <c r="AS2053" s="2" t="str">
        <f>_xlfn.XLOOKUP($A2053,Results!$A$2:$A$2256,Results!N$2:N$2256,"")</f>
        <v>PAND PLT2S-C702Y STANDARD CBL TIE</v>
      </c>
      <c r="AT2053" s="2" t="str">
        <f>_xlfn.XLOOKUP($A2053,Results!$A$2:$A$2256,Results!O$2:O$2256,"")</f>
        <v>PANDUIT</v>
      </c>
      <c r="AU2053" s="2">
        <f>_xlfn.XLOOKUP($A2053,Results!$A$2:$A$2256,Results!P$2:P$2256,"")</f>
        <v>0</v>
      </c>
      <c r="AV2053" s="2" t="str">
        <f>_xlfn.XLOOKUP($A2053,Results!$A$2:$A$2256,Results!Q$2:Q$2256,"")</f>
        <v>NO_MANUFACTURERS_FOUND</v>
      </c>
      <c r="AW2053" s="2" t="str">
        <f>_xlfn.XLOOKUP($A2053,Results!$A$2:$A$2256,Results!R$2:R$2256,"")</f>
        <v>0.7419626429397035</v>
      </c>
      <c r="AX2053" s="2">
        <f>_xlfn.XLOOKUP($A2053,Results!$A$2:$A$2256,Results!S$2:S$2256,"")</f>
        <v>100</v>
      </c>
      <c r="AY2053" s="2">
        <f>_xlfn.XLOOKUP($A2053,Results!$A$2:$A$2256,Results!T$2:T$2256,"")</f>
        <v>100</v>
      </c>
      <c r="AZ2053" s="2">
        <f>_xlfn.XLOOKUP($A2053,Results!$A$2:$A$2256,Results!U$2:U$2256,"")</f>
        <v>100</v>
      </c>
      <c r="BA2053" s="2" t="str">
        <f>_xlfn.XLOOKUP($A2053,Results!$A$2:$A$2256,Results!V$2:V$2256,"")</f>
        <v>PANDUIT</v>
      </c>
      <c r="BB2053" s="2">
        <f>_xlfn.XLOOKUP($A2053,Results!$A$2:$A$2256,Results!W$2:W$2256,"")</f>
        <v>79</v>
      </c>
      <c r="BC2053" s="2">
        <f>_xlfn.XLOOKUP($A2053,Results!$A$2:$A$2256,Results!X$2:X$2256,"")</f>
        <v>39121703</v>
      </c>
      <c r="BD2053" s="2">
        <f>_xlfn.XLOOKUP($A2053,Results!$A$2:$A$2256,Results!Y$2:Y$2256,"")</f>
        <v>79</v>
      </c>
      <c r="BE2053" s="2" t="b">
        <f>_xlfn.XLOOKUP($A2053,Results!$A$2:$A$2256,Results!Z$2:Z$2256,"")</f>
        <v>1</v>
      </c>
    </row>
    <row r="2054" spans="1:57" ht="38.25" customHeight="1" x14ac:dyDescent="0.3">
      <c r="A2054">
        <v>907731</v>
      </c>
      <c r="B2054">
        <v>281651</v>
      </c>
      <c r="C2054" t="s">
        <v>36</v>
      </c>
      <c r="D2054">
        <v>1678503</v>
      </c>
      <c r="E2054" s="2" t="str">
        <f>VLOOKUP(F2054,'RPA Vendor Data '!F$1:$G$2418,2)</f>
        <v>TOTAL TOOL SUPPLY, INC.</v>
      </c>
      <c r="F2054" s="2">
        <v>13397</v>
      </c>
      <c r="G2054" s="2">
        <v>7</v>
      </c>
      <c r="H2054" t="s">
        <v>6350</v>
      </c>
      <c r="I2054">
        <v>3</v>
      </c>
      <c r="J2054" t="s">
        <v>65</v>
      </c>
      <c r="K2054" t="s">
        <v>39</v>
      </c>
      <c r="L2054">
        <v>3.49</v>
      </c>
      <c r="N2054" s="132" t="s">
        <v>6351</v>
      </c>
      <c r="O2054" t="s">
        <v>6351</v>
      </c>
      <c r="P2054" t="s">
        <v>36</v>
      </c>
      <c r="Q2054" t="s">
        <v>36</v>
      </c>
      <c r="R2054">
        <v>10.47</v>
      </c>
      <c r="S2054" s="1">
        <v>45744.50165972222</v>
      </c>
      <c r="T2054" t="s">
        <v>42</v>
      </c>
      <c r="U2054" s="1">
        <v>45744.279166666667</v>
      </c>
      <c r="V2054" t="s">
        <v>43</v>
      </c>
      <c r="W2054" t="s">
        <v>36</v>
      </c>
      <c r="X2054">
        <v>7</v>
      </c>
      <c r="Y2054" t="s">
        <v>54</v>
      </c>
      <c r="Z2054" t="s">
        <v>36</v>
      </c>
      <c r="AA2054">
        <v>3.49</v>
      </c>
      <c r="AB2054" t="s">
        <v>36</v>
      </c>
      <c r="AC2054" t="s">
        <v>49</v>
      </c>
      <c r="AD2054" t="s">
        <v>49</v>
      </c>
      <c r="AE2054" t="s">
        <v>45</v>
      </c>
      <c r="AG2054" s="18" t="s">
        <v>6352</v>
      </c>
      <c r="AH2054" s="18"/>
      <c r="AI2054" s="2" t="s">
        <v>48</v>
      </c>
      <c r="AJ2054" s="2" t="e">
        <f>VLOOKUP(A2054,'Classification Test Result'!$A$2:$D$2428,4,FALSE)</f>
        <v>#N/A</v>
      </c>
      <c r="AL2054" s="2">
        <f>_xlfn.XLOOKUP($A2054,Results!$A$2:$A$2256,Results!G$2:G$2256,"")</f>
        <v>0</v>
      </c>
      <c r="AM2054" s="2">
        <f>_xlfn.XLOOKUP($A2054,Results!$A$2:$A$2256,Results!H$2:H$2256,"")</f>
        <v>0</v>
      </c>
      <c r="AN2054" s="2">
        <f>_xlfn.XLOOKUP($A2054,Results!$A$2:$A$2256,Results!I$2:I$2256,"")</f>
        <v>0</v>
      </c>
      <c r="AO2054" s="2">
        <f>_xlfn.XLOOKUP($A2054,Results!$A$2:$A$2256,Results!J$2:J$2256,"")</f>
        <v>0</v>
      </c>
      <c r="AP2054" s="2">
        <f>_xlfn.XLOOKUP($A2054,Results!$A$2:$A$2256,Results!K$2:K$2256,"")</f>
        <v>0</v>
      </c>
      <c r="AQ2054" s="2">
        <f>_xlfn.XLOOKUP($A2054,Results!$A$2:$A$2256,Results!L$2:L$2256,"")</f>
        <v>0</v>
      </c>
      <c r="AR2054" s="2">
        <f>_xlfn.XLOOKUP($A2054,Results!$A$2:$A$2256,Results!M$2:M$2256,"")</f>
        <v>0</v>
      </c>
      <c r="AS2054" s="2">
        <f>_xlfn.XLOOKUP($A2054,Results!$A$2:$A$2256,Results!N$2:N$2256,"")</f>
        <v>0</v>
      </c>
      <c r="AT2054" s="2">
        <f>_xlfn.XLOOKUP($A2054,Results!$A$2:$A$2256,Results!O$2:O$2256,"")</f>
        <v>0</v>
      </c>
      <c r="AU2054" s="2">
        <f>_xlfn.XLOOKUP($A2054,Results!$A$2:$A$2256,Results!P$2:P$2256,"")</f>
        <v>0</v>
      </c>
      <c r="AV2054" s="2">
        <f>_xlfn.XLOOKUP($A2054,Results!$A$2:$A$2256,Results!Q$2:Q$2256,"")</f>
        <v>0</v>
      </c>
      <c r="AW2054" s="2">
        <f>_xlfn.XLOOKUP($A2054,Results!$A$2:$A$2256,Results!R$2:R$2256,"")</f>
        <v>0</v>
      </c>
      <c r="AX2054" s="2">
        <f>_xlfn.XLOOKUP($A2054,Results!$A$2:$A$2256,Results!S$2:S$2256,"")</f>
        <v>0</v>
      </c>
      <c r="AY2054" s="2">
        <f>_xlfn.XLOOKUP($A2054,Results!$A$2:$A$2256,Results!T$2:T$2256,"")</f>
        <v>0</v>
      </c>
      <c r="AZ2054" s="2">
        <f>_xlfn.XLOOKUP($A2054,Results!$A$2:$A$2256,Results!U$2:U$2256,"")</f>
        <v>0</v>
      </c>
      <c r="BA2054" s="2">
        <f>_xlfn.XLOOKUP($A2054,Results!$A$2:$A$2256,Results!V$2:V$2256,"")</f>
        <v>0</v>
      </c>
      <c r="BB2054" s="2">
        <f>_xlfn.XLOOKUP($A2054,Results!$A$2:$A$2256,Results!W$2:W$2256,"")</f>
        <v>0</v>
      </c>
      <c r="BC2054" s="2">
        <f>_xlfn.XLOOKUP($A2054,Results!$A$2:$A$2256,Results!X$2:X$2256,"")</f>
        <v>0</v>
      </c>
      <c r="BD2054" s="2">
        <f>_xlfn.XLOOKUP($A2054,Results!$A$2:$A$2256,Results!Y$2:Y$2256,"")</f>
        <v>0</v>
      </c>
      <c r="BE2054" s="2">
        <f>_xlfn.XLOOKUP($A2054,Results!$A$2:$A$2256,Results!Z$2:Z$2256,"")</f>
        <v>0</v>
      </c>
    </row>
    <row r="2055" spans="1:57" ht="38.25" customHeight="1" x14ac:dyDescent="0.3">
      <c r="A2055">
        <v>907732</v>
      </c>
      <c r="B2055">
        <v>281657</v>
      </c>
      <c r="C2055" t="s">
        <v>36</v>
      </c>
      <c r="D2055">
        <v>1678496</v>
      </c>
      <c r="E2055" s="2" t="str">
        <f>VLOOKUP(F2055,'RPA Vendor Data '!F$1:$G$2418,2)</f>
        <v>TOTAL TOOL SUPPLY, INC.</v>
      </c>
      <c r="F2055" s="2">
        <v>13397</v>
      </c>
      <c r="G2055" s="2">
        <v>4</v>
      </c>
      <c r="H2055" t="s">
        <v>6350</v>
      </c>
      <c r="I2055">
        <v>12</v>
      </c>
      <c r="J2055" t="s">
        <v>65</v>
      </c>
      <c r="K2055" t="s">
        <v>39</v>
      </c>
      <c r="L2055">
        <v>6.06</v>
      </c>
      <c r="M2055" s="2" t="s">
        <v>6353</v>
      </c>
      <c r="N2055" s="132" t="s">
        <v>6351</v>
      </c>
      <c r="O2055" t="s">
        <v>6351</v>
      </c>
      <c r="P2055" t="s">
        <v>36</v>
      </c>
      <c r="Q2055" t="s">
        <v>36</v>
      </c>
      <c r="R2055">
        <v>72.72</v>
      </c>
      <c r="S2055" s="1">
        <v>45744.501476967591</v>
      </c>
      <c r="T2055" t="s">
        <v>42</v>
      </c>
      <c r="U2055" s="1">
        <v>45744.279861111107</v>
      </c>
      <c r="V2055" t="s">
        <v>43</v>
      </c>
      <c r="W2055" t="s">
        <v>36</v>
      </c>
      <c r="X2055">
        <v>4</v>
      </c>
      <c r="Y2055" t="s">
        <v>54</v>
      </c>
      <c r="Z2055" t="s">
        <v>36</v>
      </c>
      <c r="AA2055">
        <v>6.06</v>
      </c>
      <c r="AB2055" t="s">
        <v>36</v>
      </c>
      <c r="AC2055" t="s">
        <v>49</v>
      </c>
      <c r="AD2055" t="s">
        <v>49</v>
      </c>
      <c r="AE2055" t="s">
        <v>45</v>
      </c>
      <c r="AG2055" s="18" t="s">
        <v>6352</v>
      </c>
      <c r="AH2055" s="18"/>
      <c r="AI2055" s="2" t="s">
        <v>48</v>
      </c>
      <c r="AJ2055" s="2" t="e">
        <f>VLOOKUP(A2055,'Classification Test Result'!$A$2:$D$2428,4,FALSE)</f>
        <v>#N/A</v>
      </c>
      <c r="AL2055" s="2">
        <f>_xlfn.XLOOKUP($A2055,Results!$A$2:$A$2256,Results!G$2:G$2256,"")</f>
        <v>0</v>
      </c>
      <c r="AM2055" s="2">
        <f>_xlfn.XLOOKUP($A2055,Results!$A$2:$A$2256,Results!H$2:H$2256,"")</f>
        <v>0</v>
      </c>
      <c r="AN2055" s="2">
        <f>_xlfn.XLOOKUP($A2055,Results!$A$2:$A$2256,Results!I$2:I$2256,"")</f>
        <v>0</v>
      </c>
      <c r="AO2055" s="2">
        <f>_xlfn.XLOOKUP($A2055,Results!$A$2:$A$2256,Results!J$2:J$2256,"")</f>
        <v>0</v>
      </c>
      <c r="AP2055" s="2">
        <f>_xlfn.XLOOKUP($A2055,Results!$A$2:$A$2256,Results!K$2:K$2256,"")</f>
        <v>0</v>
      </c>
      <c r="AQ2055" s="2">
        <f>_xlfn.XLOOKUP($A2055,Results!$A$2:$A$2256,Results!L$2:L$2256,"")</f>
        <v>0</v>
      </c>
      <c r="AR2055" s="2">
        <f>_xlfn.XLOOKUP($A2055,Results!$A$2:$A$2256,Results!M$2:M$2256,"")</f>
        <v>0</v>
      </c>
      <c r="AS2055" s="2">
        <f>_xlfn.XLOOKUP($A2055,Results!$A$2:$A$2256,Results!N$2:N$2256,"")</f>
        <v>0</v>
      </c>
      <c r="AT2055" s="2">
        <f>_xlfn.XLOOKUP($A2055,Results!$A$2:$A$2256,Results!O$2:O$2256,"")</f>
        <v>0</v>
      </c>
      <c r="AU2055" s="2">
        <f>_xlfn.XLOOKUP($A2055,Results!$A$2:$A$2256,Results!P$2:P$2256,"")</f>
        <v>0</v>
      </c>
      <c r="AV2055" s="2">
        <f>_xlfn.XLOOKUP($A2055,Results!$A$2:$A$2256,Results!Q$2:Q$2256,"")</f>
        <v>0</v>
      </c>
      <c r="AW2055" s="2">
        <f>_xlfn.XLOOKUP($A2055,Results!$A$2:$A$2256,Results!R$2:R$2256,"")</f>
        <v>0</v>
      </c>
      <c r="AX2055" s="2">
        <f>_xlfn.XLOOKUP($A2055,Results!$A$2:$A$2256,Results!S$2:S$2256,"")</f>
        <v>0</v>
      </c>
      <c r="AY2055" s="2">
        <f>_xlfn.XLOOKUP($A2055,Results!$A$2:$A$2256,Results!T$2:T$2256,"")</f>
        <v>0</v>
      </c>
      <c r="AZ2055" s="2">
        <f>_xlfn.XLOOKUP($A2055,Results!$A$2:$A$2256,Results!U$2:U$2256,"")</f>
        <v>0</v>
      </c>
      <c r="BA2055" s="2">
        <f>_xlfn.XLOOKUP($A2055,Results!$A$2:$A$2256,Results!V$2:V$2256,"")</f>
        <v>0</v>
      </c>
      <c r="BB2055" s="2">
        <f>_xlfn.XLOOKUP($A2055,Results!$A$2:$A$2256,Results!W$2:W$2256,"")</f>
        <v>0</v>
      </c>
      <c r="BC2055" s="2">
        <f>_xlfn.XLOOKUP($A2055,Results!$A$2:$A$2256,Results!X$2:X$2256,"")</f>
        <v>0</v>
      </c>
      <c r="BD2055" s="2">
        <f>_xlfn.XLOOKUP($A2055,Results!$A$2:$A$2256,Results!Y$2:Y$2256,"")</f>
        <v>0</v>
      </c>
      <c r="BE2055" s="2">
        <f>_xlfn.XLOOKUP($A2055,Results!$A$2:$A$2256,Results!Z$2:Z$2256,"")</f>
        <v>0</v>
      </c>
    </row>
    <row r="2056" spans="1:57" ht="38.25" customHeight="1" x14ac:dyDescent="0.3">
      <c r="A2056">
        <v>907733</v>
      </c>
      <c r="B2056">
        <v>281872</v>
      </c>
      <c r="C2056" t="s">
        <v>36</v>
      </c>
      <c r="D2056" t="s">
        <v>3853</v>
      </c>
      <c r="E2056" s="2" t="str">
        <f>VLOOKUP(F2056,'RPA Vendor Data '!F$1:$G$2418,2)</f>
        <v>NEFCO CONST. SUPPLY LLC</v>
      </c>
      <c r="F2056" s="2">
        <v>12430</v>
      </c>
      <c r="G2056" s="2">
        <v>1</v>
      </c>
      <c r="H2056" t="s">
        <v>6354</v>
      </c>
      <c r="I2056">
        <v>5000</v>
      </c>
      <c r="J2056" t="s">
        <v>65</v>
      </c>
      <c r="K2056" t="s">
        <v>58</v>
      </c>
      <c r="L2056">
        <v>30</v>
      </c>
      <c r="M2056" s="2" t="s">
        <v>444</v>
      </c>
      <c r="N2056" s="85" t="s">
        <v>6355</v>
      </c>
      <c r="O2056" t="s">
        <v>36</v>
      </c>
      <c r="P2056" t="s">
        <v>36</v>
      </c>
      <c r="Q2056" t="s">
        <v>36</v>
      </c>
      <c r="R2056">
        <v>1500</v>
      </c>
      <c r="S2056" s="1">
        <v>45744.647385914352</v>
      </c>
      <c r="T2056" t="s">
        <v>42</v>
      </c>
      <c r="U2056" s="1">
        <v>45744.429861111108</v>
      </c>
      <c r="V2056" t="s">
        <v>43</v>
      </c>
      <c r="W2056" t="s">
        <v>36</v>
      </c>
      <c r="X2056">
        <v>0</v>
      </c>
      <c r="Y2056">
        <v>999</v>
      </c>
      <c r="Z2056" t="s">
        <v>36</v>
      </c>
      <c r="AA2056" t="s">
        <v>36</v>
      </c>
      <c r="AB2056" t="s">
        <v>36</v>
      </c>
      <c r="AC2056" t="s">
        <v>49</v>
      </c>
      <c r="AD2056" t="s">
        <v>49</v>
      </c>
      <c r="AE2056" t="s">
        <v>45</v>
      </c>
      <c r="AG2056" s="18" t="s">
        <v>6356</v>
      </c>
      <c r="AH2056" s="18"/>
      <c r="AI2056" s="2" t="s">
        <v>48</v>
      </c>
      <c r="AJ2056" s="2" t="e">
        <f>VLOOKUP(A2056,'Classification Test Result'!$A$2:$D$2428,4,FALSE)</f>
        <v>#N/A</v>
      </c>
      <c r="AL2056" s="2">
        <f>_xlfn.XLOOKUP($A2056,Results!$A$2:$A$2256,Results!G$2:G$2256,"")</f>
        <v>0</v>
      </c>
      <c r="AM2056" s="2">
        <f>_xlfn.XLOOKUP($A2056,Results!$A$2:$A$2256,Results!H$2:H$2256,"")</f>
        <v>0</v>
      </c>
      <c r="AN2056" s="2">
        <f>_xlfn.XLOOKUP($A2056,Results!$A$2:$A$2256,Results!I$2:I$2256,"")</f>
        <v>0</v>
      </c>
      <c r="AO2056" s="2">
        <f>_xlfn.XLOOKUP($A2056,Results!$A$2:$A$2256,Results!J$2:J$2256,"")</f>
        <v>0</v>
      </c>
      <c r="AP2056" s="2">
        <f>_xlfn.XLOOKUP($A2056,Results!$A$2:$A$2256,Results!K$2:K$2256,"")</f>
        <v>0</v>
      </c>
      <c r="AQ2056" s="2">
        <f>_xlfn.XLOOKUP($A2056,Results!$A$2:$A$2256,Results!L$2:L$2256,"")</f>
        <v>0</v>
      </c>
      <c r="AR2056" s="2">
        <f>_xlfn.XLOOKUP($A2056,Results!$A$2:$A$2256,Results!M$2:M$2256,"")</f>
        <v>0</v>
      </c>
      <c r="AS2056" s="2">
        <f>_xlfn.XLOOKUP($A2056,Results!$A$2:$A$2256,Results!N$2:N$2256,"")</f>
        <v>0</v>
      </c>
      <c r="AT2056" s="2" t="str">
        <f>_xlfn.XLOOKUP($A2056,Results!$A$2:$A$2256,Results!O$2:O$2256,"")</f>
        <v>SCHNEIDER ELECTRIC</v>
      </c>
      <c r="AU2056" s="2" t="str">
        <f>_xlfn.XLOOKUP($A2056,Results!$A$2:$A$2256,Results!P$2:P$2256,"")</f>
        <v>SQ</v>
      </c>
      <c r="AV2056" s="2" t="str">
        <f>_xlfn.XLOOKUP($A2056,Results!$A$2:$A$2256,Results!Q$2:Q$2256,"")</f>
        <v>SINGLE_MATCH</v>
      </c>
      <c r="AW2056" s="2">
        <f>_xlfn.XLOOKUP($A2056,Results!$A$2:$A$2256,Results!R$2:R$2256,"")</f>
        <v>0</v>
      </c>
      <c r="AX2056" s="2">
        <f>_xlfn.XLOOKUP($A2056,Results!$A$2:$A$2256,Results!S$2:S$2256,"")</f>
        <v>0</v>
      </c>
      <c r="AY2056" s="2">
        <f>_xlfn.XLOOKUP($A2056,Results!$A$2:$A$2256,Results!T$2:T$2256,"")</f>
        <v>60</v>
      </c>
      <c r="AZ2056" s="2">
        <f>_xlfn.XLOOKUP($A2056,Results!$A$2:$A$2256,Results!U$2:U$2256,"")</f>
        <v>0</v>
      </c>
      <c r="BA2056" s="2" t="str">
        <f>_xlfn.XLOOKUP($A2056,Results!$A$2:$A$2256,Results!V$2:V$2256,"")</f>
        <v>PECO SALES</v>
      </c>
      <c r="BB2056" s="2">
        <f>_xlfn.XLOOKUP($A2056,Results!$A$2:$A$2256,Results!W$2:W$2256,"")</f>
        <v>79</v>
      </c>
      <c r="BC2056" s="2">
        <f>_xlfn.XLOOKUP($A2056,Results!$A$2:$A$2256,Results!X$2:X$2256,"")</f>
        <v>31161800</v>
      </c>
      <c r="BD2056" s="2">
        <f>_xlfn.XLOOKUP($A2056,Results!$A$2:$A$2256,Results!Y$2:Y$2256,"")</f>
        <v>79</v>
      </c>
      <c r="BE2056" s="2" t="b">
        <f>_xlfn.XLOOKUP($A2056,Results!$A$2:$A$2256,Results!Z$2:Z$2256,"")</f>
        <v>1</v>
      </c>
    </row>
    <row r="2057" spans="1:57" ht="38.25" customHeight="1" x14ac:dyDescent="0.3">
      <c r="A2057">
        <v>907734</v>
      </c>
      <c r="B2057">
        <v>281874</v>
      </c>
      <c r="C2057" t="s">
        <v>36</v>
      </c>
      <c r="D2057" t="s">
        <v>6357</v>
      </c>
      <c r="E2057" s="2" t="str">
        <f>VLOOKUP(F2057,'RPA Vendor Data '!F$1:$G$2418,2)</f>
        <v>NEFCO CONST. SUPPLY LLC</v>
      </c>
      <c r="F2057" s="2">
        <v>12430</v>
      </c>
      <c r="G2057" s="2">
        <v>1</v>
      </c>
      <c r="H2057" t="s">
        <v>6358</v>
      </c>
      <c r="I2057">
        <v>2300</v>
      </c>
      <c r="J2057" t="s">
        <v>357</v>
      </c>
      <c r="K2057" t="s">
        <v>58</v>
      </c>
      <c r="L2057">
        <v>770</v>
      </c>
      <c r="M2057" s="2" t="s">
        <v>444</v>
      </c>
      <c r="N2057" s="85" t="s">
        <v>6359</v>
      </c>
      <c r="O2057" t="s">
        <v>36</v>
      </c>
      <c r="P2057" t="s">
        <v>36</v>
      </c>
      <c r="Q2057" t="s">
        <v>36</v>
      </c>
      <c r="R2057">
        <v>17710</v>
      </c>
      <c r="S2057" s="1">
        <v>45744.647346261583</v>
      </c>
      <c r="T2057" t="s">
        <v>42</v>
      </c>
      <c r="U2057" s="1">
        <v>45744.430555555547</v>
      </c>
      <c r="V2057" t="s">
        <v>43</v>
      </c>
      <c r="W2057" t="s">
        <v>36</v>
      </c>
      <c r="X2057">
        <v>2</v>
      </c>
      <c r="Y2057">
        <v>999</v>
      </c>
      <c r="Z2057" t="s">
        <v>36</v>
      </c>
      <c r="AA2057" t="s">
        <v>36</v>
      </c>
      <c r="AB2057" t="s">
        <v>36</v>
      </c>
      <c r="AC2057" t="s">
        <v>49</v>
      </c>
      <c r="AD2057" t="s">
        <v>49</v>
      </c>
      <c r="AE2057" t="s">
        <v>45</v>
      </c>
      <c r="AG2057" s="18" t="s">
        <v>6360</v>
      </c>
      <c r="AH2057" s="18"/>
      <c r="AI2057" s="2" t="s">
        <v>48</v>
      </c>
      <c r="AJ2057" s="2" t="e">
        <f>VLOOKUP(A2057,'Classification Test Result'!$A$2:$D$2428,4,FALSE)</f>
        <v>#N/A</v>
      </c>
      <c r="AL2057" s="2">
        <f>_xlfn.XLOOKUP($A2057,Results!$A$2:$A$2256,Results!G$2:G$2256,"")</f>
        <v>0</v>
      </c>
      <c r="AM2057" s="2">
        <f>_xlfn.XLOOKUP($A2057,Results!$A$2:$A$2256,Results!H$2:H$2256,"")</f>
        <v>0</v>
      </c>
      <c r="AN2057" s="2">
        <f>_xlfn.XLOOKUP($A2057,Results!$A$2:$A$2256,Results!I$2:I$2256,"")</f>
        <v>0</v>
      </c>
      <c r="AO2057" s="2">
        <f>_xlfn.XLOOKUP($A2057,Results!$A$2:$A$2256,Results!J$2:J$2256,"")</f>
        <v>0</v>
      </c>
      <c r="AP2057" s="2">
        <f>_xlfn.XLOOKUP($A2057,Results!$A$2:$A$2256,Results!K$2:K$2256,"")</f>
        <v>0</v>
      </c>
      <c r="AQ2057" s="2">
        <f>_xlfn.XLOOKUP($A2057,Results!$A$2:$A$2256,Results!L$2:L$2256,"")</f>
        <v>0</v>
      </c>
      <c r="AR2057" s="2">
        <f>_xlfn.XLOOKUP($A2057,Results!$A$2:$A$2256,Results!M$2:M$2256,"")</f>
        <v>0</v>
      </c>
      <c r="AS2057" s="2">
        <f>_xlfn.XLOOKUP($A2057,Results!$A$2:$A$2256,Results!N$2:N$2256,"")</f>
        <v>0</v>
      </c>
      <c r="AT2057" s="2">
        <f>_xlfn.XLOOKUP($A2057,Results!$A$2:$A$2256,Results!O$2:O$2256,"")</f>
        <v>0</v>
      </c>
      <c r="AU2057" s="2">
        <f>_xlfn.XLOOKUP($A2057,Results!$A$2:$A$2256,Results!P$2:P$2256,"")</f>
        <v>0</v>
      </c>
      <c r="AV2057" s="2">
        <f>_xlfn.XLOOKUP($A2057,Results!$A$2:$A$2256,Results!Q$2:Q$2256,"")</f>
        <v>0</v>
      </c>
      <c r="AW2057" s="2">
        <f>_xlfn.XLOOKUP($A2057,Results!$A$2:$A$2256,Results!R$2:R$2256,"")</f>
        <v>0</v>
      </c>
      <c r="AX2057" s="2">
        <f>_xlfn.XLOOKUP($A2057,Results!$A$2:$A$2256,Results!S$2:S$2256,"")</f>
        <v>0</v>
      </c>
      <c r="AY2057" s="2">
        <f>_xlfn.XLOOKUP($A2057,Results!$A$2:$A$2256,Results!T$2:T$2256,"")</f>
        <v>0</v>
      </c>
      <c r="AZ2057" s="2">
        <f>_xlfn.XLOOKUP($A2057,Results!$A$2:$A$2256,Results!U$2:U$2256,"")</f>
        <v>0</v>
      </c>
      <c r="BA2057" s="2" t="str">
        <f>_xlfn.XLOOKUP($A2057,Results!$A$2:$A$2256,Results!V$2:V$2256,"")</f>
        <v>ATKORE</v>
      </c>
      <c r="BB2057" s="2">
        <f>_xlfn.XLOOKUP($A2057,Results!$A$2:$A$2256,Results!W$2:W$2256,"")</f>
        <v>83</v>
      </c>
      <c r="BC2057" s="2">
        <f>_xlfn.XLOOKUP($A2057,Results!$A$2:$A$2256,Results!X$2:X$2256,"")</f>
        <v>30101800</v>
      </c>
      <c r="BD2057" s="2">
        <f>_xlfn.XLOOKUP($A2057,Results!$A$2:$A$2256,Results!Y$2:Y$2256,"")</f>
        <v>83</v>
      </c>
      <c r="BE2057" s="2" t="b">
        <f>_xlfn.XLOOKUP($A2057,Results!$A$2:$A$2256,Results!Z$2:Z$2256,"")</f>
        <v>1</v>
      </c>
    </row>
    <row r="2058" spans="1:57" ht="38.25" customHeight="1" x14ac:dyDescent="0.3">
      <c r="A2058">
        <v>907735</v>
      </c>
      <c r="B2058">
        <v>281875</v>
      </c>
      <c r="C2058" t="s">
        <v>36</v>
      </c>
      <c r="D2058" t="s">
        <v>6361</v>
      </c>
      <c r="E2058" s="2" t="str">
        <f>VLOOKUP(F2058,'RPA Vendor Data '!F$1:$G$2418,2)</f>
        <v>NEFCO CONST. SUPPLY LLC</v>
      </c>
      <c r="F2058" s="2">
        <v>12430</v>
      </c>
      <c r="G2058" s="2">
        <v>1</v>
      </c>
      <c r="H2058" t="s">
        <v>6362</v>
      </c>
      <c r="I2058">
        <v>20</v>
      </c>
      <c r="J2058" t="s">
        <v>357</v>
      </c>
      <c r="K2058" t="s">
        <v>58</v>
      </c>
      <c r="L2058">
        <v>240</v>
      </c>
      <c r="M2058" s="2" t="s">
        <v>444</v>
      </c>
      <c r="N2058" s="85" t="s">
        <v>6363</v>
      </c>
      <c r="O2058" t="s">
        <v>36</v>
      </c>
      <c r="P2058" t="s">
        <v>36</v>
      </c>
      <c r="Q2058" t="s">
        <v>36</v>
      </c>
      <c r="R2058">
        <v>48</v>
      </c>
      <c r="S2058" s="1">
        <v>45744.647322372693</v>
      </c>
      <c r="T2058" t="s">
        <v>42</v>
      </c>
      <c r="U2058" s="1">
        <v>45744.430555555547</v>
      </c>
      <c r="V2058" t="s">
        <v>43</v>
      </c>
      <c r="W2058" t="s">
        <v>36</v>
      </c>
      <c r="X2058">
        <v>0</v>
      </c>
      <c r="Y2058">
        <v>999</v>
      </c>
      <c r="Z2058" t="s">
        <v>36</v>
      </c>
      <c r="AA2058" t="s">
        <v>36</v>
      </c>
      <c r="AB2058" t="s">
        <v>36</v>
      </c>
      <c r="AC2058" t="s">
        <v>49</v>
      </c>
      <c r="AD2058" t="s">
        <v>49</v>
      </c>
      <c r="AE2058" t="s">
        <v>45</v>
      </c>
      <c r="AG2058" s="18" t="s">
        <v>6364</v>
      </c>
      <c r="AH2058" s="18"/>
      <c r="AI2058" s="2" t="s">
        <v>48</v>
      </c>
      <c r="AJ2058" s="2" t="e">
        <f>VLOOKUP(A2058,'Classification Test Result'!$A$2:$D$2428,4,FALSE)</f>
        <v>#N/A</v>
      </c>
      <c r="AL2058" s="2">
        <f>_xlfn.XLOOKUP($A2058,Results!$A$2:$A$2256,Results!G$2:G$2256,"")</f>
        <v>0</v>
      </c>
      <c r="AM2058" s="2">
        <f>_xlfn.XLOOKUP($A2058,Results!$A$2:$A$2256,Results!H$2:H$2256,"")</f>
        <v>0</v>
      </c>
      <c r="AN2058" s="2">
        <f>_xlfn.XLOOKUP($A2058,Results!$A$2:$A$2256,Results!I$2:I$2256,"")</f>
        <v>0</v>
      </c>
      <c r="AO2058" s="2">
        <f>_xlfn.XLOOKUP($A2058,Results!$A$2:$A$2256,Results!J$2:J$2256,"")</f>
        <v>0</v>
      </c>
      <c r="AP2058" s="2">
        <f>_xlfn.XLOOKUP($A2058,Results!$A$2:$A$2256,Results!K$2:K$2256,"")</f>
        <v>0</v>
      </c>
      <c r="AQ2058" s="2">
        <f>_xlfn.XLOOKUP($A2058,Results!$A$2:$A$2256,Results!L$2:L$2256,"")</f>
        <v>0</v>
      </c>
      <c r="AR2058" s="2">
        <f>_xlfn.XLOOKUP($A2058,Results!$A$2:$A$2256,Results!M$2:M$2256,"")</f>
        <v>0</v>
      </c>
      <c r="AS2058" s="2">
        <f>_xlfn.XLOOKUP($A2058,Results!$A$2:$A$2256,Results!N$2:N$2256,"")</f>
        <v>0</v>
      </c>
      <c r="AT2058" s="2">
        <f>_xlfn.XLOOKUP($A2058,Results!$A$2:$A$2256,Results!O$2:O$2256,"")</f>
        <v>0</v>
      </c>
      <c r="AU2058" s="2">
        <f>_xlfn.XLOOKUP($A2058,Results!$A$2:$A$2256,Results!P$2:P$2256,"")</f>
        <v>0</v>
      </c>
      <c r="AV2058" s="2">
        <f>_xlfn.XLOOKUP($A2058,Results!$A$2:$A$2256,Results!Q$2:Q$2256,"")</f>
        <v>0</v>
      </c>
      <c r="AW2058" s="2">
        <f>_xlfn.XLOOKUP($A2058,Results!$A$2:$A$2256,Results!R$2:R$2256,"")</f>
        <v>0</v>
      </c>
      <c r="AX2058" s="2">
        <f>_xlfn.XLOOKUP($A2058,Results!$A$2:$A$2256,Results!S$2:S$2256,"")</f>
        <v>0</v>
      </c>
      <c r="AY2058" s="2">
        <f>_xlfn.XLOOKUP($A2058,Results!$A$2:$A$2256,Results!T$2:T$2256,"")</f>
        <v>0</v>
      </c>
      <c r="AZ2058" s="2">
        <f>_xlfn.XLOOKUP($A2058,Results!$A$2:$A$2256,Results!U$2:U$2256,"")</f>
        <v>0</v>
      </c>
      <c r="BA2058" s="2" t="str">
        <f>_xlfn.XLOOKUP($A2058,Results!$A$2:$A$2256,Results!V$2:V$2256,"")</f>
        <v>ATKORE</v>
      </c>
      <c r="BB2058" s="2">
        <f>_xlfn.XLOOKUP($A2058,Results!$A$2:$A$2256,Results!W$2:W$2256,"")</f>
        <v>79</v>
      </c>
      <c r="BC2058" s="2">
        <f>_xlfn.XLOOKUP($A2058,Results!$A$2:$A$2256,Results!X$2:X$2256,"")</f>
        <v>30101800</v>
      </c>
      <c r="BD2058" s="2">
        <f>_xlfn.XLOOKUP($A2058,Results!$A$2:$A$2256,Results!Y$2:Y$2256,"")</f>
        <v>79</v>
      </c>
      <c r="BE2058" s="2" t="b">
        <f>_xlfn.XLOOKUP($A2058,Results!$A$2:$A$2256,Results!Z$2:Z$2256,"")</f>
        <v>1</v>
      </c>
    </row>
    <row r="2059" spans="1:57" ht="38.25" customHeight="1" x14ac:dyDescent="0.3">
      <c r="A2059">
        <v>907736</v>
      </c>
      <c r="B2059">
        <v>281956</v>
      </c>
      <c r="C2059" t="s">
        <v>36</v>
      </c>
      <c r="D2059">
        <v>34725</v>
      </c>
      <c r="E2059" s="2" t="str">
        <f>VLOOKUP(F2059,'RPA Vendor Data '!F$1:$G$2418,2)</f>
        <v>BROADWAY ELECTRIC SUPPLY</v>
      </c>
      <c r="F2059" s="2">
        <v>10455</v>
      </c>
      <c r="G2059" s="2">
        <v>10</v>
      </c>
      <c r="H2059" t="s">
        <v>6365</v>
      </c>
      <c r="I2059">
        <v>500</v>
      </c>
      <c r="J2059" t="s">
        <v>39</v>
      </c>
      <c r="K2059" t="s">
        <v>39</v>
      </c>
      <c r="L2059">
        <v>0.08</v>
      </c>
      <c r="M2059" s="2" t="s">
        <v>1961</v>
      </c>
      <c r="N2059" s="85" t="s">
        <v>1821</v>
      </c>
      <c r="O2059">
        <v>58158</v>
      </c>
      <c r="P2059" t="s">
        <v>36</v>
      </c>
      <c r="Q2059">
        <v>68785530035</v>
      </c>
      <c r="R2059">
        <v>40</v>
      </c>
      <c r="S2059" s="1">
        <v>45744.83382010417</v>
      </c>
      <c r="T2059" t="s">
        <v>42</v>
      </c>
      <c r="U2059" s="1">
        <v>45744.619444444441</v>
      </c>
      <c r="V2059" t="s">
        <v>43</v>
      </c>
      <c r="W2059" t="s">
        <v>36</v>
      </c>
      <c r="X2059">
        <v>0</v>
      </c>
      <c r="Y2059">
        <v>999</v>
      </c>
      <c r="Z2059" t="s">
        <v>36</v>
      </c>
      <c r="AA2059" t="s">
        <v>36</v>
      </c>
      <c r="AB2059" t="s">
        <v>36</v>
      </c>
      <c r="AC2059" t="s">
        <v>1819</v>
      </c>
      <c r="AD2059" t="s">
        <v>1819</v>
      </c>
      <c r="AE2059" t="s">
        <v>45</v>
      </c>
      <c r="AF2059" s="44">
        <v>39121312</v>
      </c>
      <c r="AG2059" s="18" t="s">
        <v>6366</v>
      </c>
      <c r="AI2059" s="2" t="s">
        <v>48</v>
      </c>
      <c r="AJ2059" s="2" t="e">
        <f>VLOOKUP(A2059,'Classification Test Result'!$A$2:$D$2428,4,FALSE)</f>
        <v>#N/A</v>
      </c>
      <c r="AL2059" s="2">
        <f>_xlfn.XLOOKUP($A2059,Results!$A$2:$A$2256,Results!G$2:G$2256,"")</f>
        <v>340905</v>
      </c>
      <c r="AM2059" s="2" t="str">
        <f>_xlfn.XLOOKUP($A2059,Results!$A$2:$A$2256,Results!H$2:H$2256,"")</f>
        <v>AS0100</v>
      </c>
      <c r="AN2059" s="2" t="str">
        <f>_xlfn.XLOOKUP($A2059,Results!$A$2:$A$2256,Results!I$2:I$2256,"")</f>
        <v>APPLETON</v>
      </c>
      <c r="AO2059" s="2">
        <f>_xlfn.XLOOKUP($A2059,Results!$A$2:$A$2256,Results!J$2:J$2256,"")</f>
        <v>687855300358</v>
      </c>
      <c r="AP2059" s="2">
        <f>_xlfn.XLOOKUP($A2059,Results!$A$2:$A$2256,Results!K$2:K$2256,"")</f>
        <v>39121312</v>
      </c>
      <c r="AQ2059" s="2" t="str">
        <f>_xlfn.XLOOKUP($A2059,Results!$A$2:$A$2256,Results!L$2:L$2256,"")</f>
        <v>AK10077279</v>
      </c>
      <c r="AR2059" s="2">
        <f>_xlfn.XLOOKUP($A2059,Results!$A$2:$A$2256,Results!M$2:M$2256,"")</f>
        <v>501947</v>
      </c>
      <c r="AS2059" s="2" t="str">
        <f>_xlfn.XLOOKUP($A2059,Results!$A$2:$A$2256,Results!N$2:N$2256,"")</f>
        <v>NER AS-0-100 ANTI-SHORT BUSHING</v>
      </c>
      <c r="AT2059" s="2" t="str">
        <f>_xlfn.XLOOKUP($A2059,Results!$A$2:$A$2256,Results!O$2:O$2256,"")</f>
        <v>APPLETON</v>
      </c>
      <c r="AU2059" s="2">
        <f>_xlfn.XLOOKUP($A2059,Results!$A$2:$A$2256,Results!P$2:P$2256,"")</f>
        <v>0</v>
      </c>
      <c r="AV2059" s="2" t="str">
        <f>_xlfn.XLOOKUP($A2059,Results!$A$2:$A$2256,Results!Q$2:Q$2256,"")</f>
        <v>NO_VALID_MATCHES</v>
      </c>
      <c r="AW2059" s="2">
        <f>_xlfn.XLOOKUP($A2059,Results!$A$2:$A$2256,Results!R$2:R$2256,"")</f>
        <v>0.79024872452954398</v>
      </c>
      <c r="AX2059" s="2">
        <f>_xlfn.XLOOKUP($A2059,Results!$A$2:$A$2256,Results!S$2:S$2256,"")</f>
        <v>93</v>
      </c>
      <c r="AY2059" s="2">
        <f>_xlfn.XLOOKUP($A2059,Results!$A$2:$A$2256,Results!T$2:T$2256,"")</f>
        <v>72</v>
      </c>
      <c r="AZ2059" s="2">
        <f>_xlfn.XLOOKUP($A2059,Results!$A$2:$A$2256,Results!U$2:U$2256,"")</f>
        <v>85</v>
      </c>
      <c r="BA2059" s="2">
        <f>_xlfn.XLOOKUP($A2059,Results!$A$2:$A$2256,Results!V$2:V$2256,"")</f>
        <v>0</v>
      </c>
      <c r="BB2059" s="2">
        <f>_xlfn.XLOOKUP($A2059,Results!$A$2:$A$2256,Results!W$2:W$2256,"")</f>
        <v>0</v>
      </c>
      <c r="BC2059" s="2">
        <f>_xlfn.XLOOKUP($A2059,Results!$A$2:$A$2256,Results!X$2:X$2256,"")</f>
        <v>39121312</v>
      </c>
      <c r="BD2059" s="2">
        <f>_xlfn.XLOOKUP($A2059,Results!$A$2:$A$2256,Results!Y$2:Y$2256,"")</f>
        <v>83</v>
      </c>
      <c r="BE2059" s="2">
        <f>_xlfn.XLOOKUP($A2059,Results!$A$2:$A$2256,Results!Z$2:Z$2256,"")</f>
        <v>0</v>
      </c>
    </row>
    <row r="2060" spans="1:57" ht="38.25" customHeight="1" x14ac:dyDescent="0.3">
      <c r="A2060">
        <v>907737</v>
      </c>
      <c r="B2060">
        <v>282021</v>
      </c>
      <c r="C2060" t="s">
        <v>36</v>
      </c>
      <c r="D2060">
        <v>1678760</v>
      </c>
      <c r="E2060" s="2" t="str">
        <f>VLOOKUP(F2060,'RPA Vendor Data '!F$1:$G$2418,2)</f>
        <v>TOTAL TOOL SUPPLY, INC.</v>
      </c>
      <c r="F2060" s="2">
        <v>13397</v>
      </c>
      <c r="G2060" s="2">
        <v>1</v>
      </c>
      <c r="H2060" t="s">
        <v>6367</v>
      </c>
      <c r="I2060">
        <v>2</v>
      </c>
      <c r="J2060" t="s">
        <v>65</v>
      </c>
      <c r="K2060" t="s">
        <v>39</v>
      </c>
      <c r="L2060">
        <v>30.96</v>
      </c>
      <c r="M2060" s="2" t="s">
        <v>6368</v>
      </c>
      <c r="N2060" s="85" t="s">
        <v>6369</v>
      </c>
      <c r="O2060" t="s">
        <v>6370</v>
      </c>
      <c r="P2060" t="s">
        <v>36</v>
      </c>
      <c r="Q2060" t="s">
        <v>36</v>
      </c>
      <c r="R2060">
        <v>61.92</v>
      </c>
      <c r="S2060" s="1">
        <v>45744.917397337973</v>
      </c>
      <c r="T2060" t="s">
        <v>42</v>
      </c>
      <c r="U2060" s="1">
        <v>45744.703472222223</v>
      </c>
      <c r="V2060" t="s">
        <v>43</v>
      </c>
      <c r="W2060" t="s">
        <v>36</v>
      </c>
      <c r="X2060">
        <v>0</v>
      </c>
      <c r="Y2060">
        <v>201</v>
      </c>
      <c r="Z2060" t="s">
        <v>36</v>
      </c>
      <c r="AA2060" t="s">
        <v>36</v>
      </c>
      <c r="AB2060" t="s">
        <v>36</v>
      </c>
      <c r="AC2060" t="s">
        <v>49</v>
      </c>
      <c r="AD2060" t="s">
        <v>49</v>
      </c>
      <c r="AE2060" t="s">
        <v>45</v>
      </c>
      <c r="AF2060" s="44" t="s">
        <v>46</v>
      </c>
      <c r="AG2060" s="18" t="s">
        <v>6371</v>
      </c>
      <c r="AI2060" s="2" t="s">
        <v>48</v>
      </c>
      <c r="AJ2060" s="2" t="e">
        <f>VLOOKUP(A2060,'Classification Test Result'!$A$2:$D$2428,4,FALSE)</f>
        <v>#N/A</v>
      </c>
      <c r="AK2060" s="2" t="s">
        <v>6372</v>
      </c>
      <c r="AL2060" s="2">
        <f>_xlfn.XLOOKUP($A2060,Results!$A$2:$A$2256,Results!G$2:G$2256,"")</f>
        <v>318795</v>
      </c>
      <c r="AM2060" s="2">
        <f>_xlfn.XLOOKUP($A2060,Results!$A$2:$A$2256,Results!H$2:H$2256,"")</f>
        <v>8801180</v>
      </c>
      <c r="AN2060" s="2" t="str">
        <f>_xlfn.XLOOKUP($A2060,Results!$A$2:$A$2256,Results!I$2:I$2256,"")</f>
        <v>KNIPEX TOOLS</v>
      </c>
      <c r="AO2060" s="2">
        <f>_xlfn.XLOOKUP($A2060,Results!$A$2:$A$2256,Results!J$2:J$2256,"")</f>
        <v>843221003050</v>
      </c>
      <c r="AP2060" s="2">
        <f>_xlfn.XLOOKUP($A2060,Results!$A$2:$A$2256,Results!K$2:K$2256,"")</f>
        <v>27112100</v>
      </c>
      <c r="AQ2060" s="2">
        <f>_xlfn.XLOOKUP($A2060,Results!$A$2:$A$2256,Results!L$2:L$2256,"")</f>
        <v>0</v>
      </c>
      <c r="AR2060" s="2">
        <f>_xlfn.XLOOKUP($A2060,Results!$A$2:$A$2256,Results!M$2:M$2256,"")</f>
        <v>58920</v>
      </c>
      <c r="AS2060" s="2" t="str">
        <f>_xlfn.XLOOKUP($A2060,Results!$A$2:$A$2256,Results!N$2:N$2256,"")</f>
        <v>KPX 88-01-180 7-1/4 ALLIGATOR PLR</v>
      </c>
      <c r="AT2060" s="2" t="str">
        <f>_xlfn.XLOOKUP($A2060,Results!$A$2:$A$2256,Results!O$2:O$2256,"")</f>
        <v>KNIPEX TOOLS</v>
      </c>
      <c r="AU2060" s="2">
        <f>_xlfn.XLOOKUP($A2060,Results!$A$2:$A$2256,Results!P$2:P$2256,"")</f>
        <v>0</v>
      </c>
      <c r="AV2060" s="2" t="str">
        <f>_xlfn.XLOOKUP($A2060,Results!$A$2:$A$2256,Results!Q$2:Q$2256,"")</f>
        <v>NO_MANUFACTURERS_FOUND</v>
      </c>
      <c r="AW2060" s="2" t="str">
        <f>_xlfn.XLOOKUP($A2060,Results!$A$2:$A$2256,Results!R$2:R$2256,"")</f>
        <v>0.6894546464273351</v>
      </c>
      <c r="AX2060" s="2">
        <f>_xlfn.XLOOKUP($A2060,Results!$A$2:$A$2256,Results!S$2:S$2256,"")</f>
        <v>90</v>
      </c>
      <c r="AY2060" s="2">
        <f>_xlfn.XLOOKUP($A2060,Results!$A$2:$A$2256,Results!T$2:T$2256,"")</f>
        <v>82</v>
      </c>
      <c r="AZ2060" s="2">
        <f>_xlfn.XLOOKUP($A2060,Results!$A$2:$A$2256,Results!U$2:U$2256,"")</f>
        <v>79</v>
      </c>
      <c r="BA2060" s="2" t="str">
        <f>_xlfn.XLOOKUP($A2060,Results!$A$2:$A$2256,Results!V$2:V$2256,"")</f>
        <v>IRWIN</v>
      </c>
      <c r="BB2060" s="2">
        <f>_xlfn.XLOOKUP($A2060,Results!$A$2:$A$2256,Results!W$2:W$2256,"")</f>
        <v>79</v>
      </c>
      <c r="BC2060" s="2">
        <f>_xlfn.XLOOKUP($A2060,Results!$A$2:$A$2256,Results!X$2:X$2256,"")</f>
        <v>27112100</v>
      </c>
      <c r="BD2060" s="2">
        <f>_xlfn.XLOOKUP($A2060,Results!$A$2:$A$2256,Results!Y$2:Y$2256,"")</f>
        <v>79</v>
      </c>
      <c r="BE2060" s="2" t="b">
        <f>_xlfn.XLOOKUP($A2060,Results!$A$2:$A$2256,Results!Z$2:Z$2256,"")</f>
        <v>1</v>
      </c>
    </row>
    <row r="2061" spans="1:57" ht="38.25" customHeight="1" x14ac:dyDescent="0.3">
      <c r="A2061">
        <v>907738</v>
      </c>
      <c r="B2061">
        <v>282023</v>
      </c>
      <c r="C2061" t="s">
        <v>36</v>
      </c>
      <c r="D2061">
        <v>1678761</v>
      </c>
      <c r="E2061" s="2" t="str">
        <f>VLOOKUP(F2061,'RPA Vendor Data '!F$1:$G$2418,2)</f>
        <v>TOTAL TOOL SUPPLY, INC.</v>
      </c>
      <c r="F2061" s="2">
        <v>13397</v>
      </c>
      <c r="G2061" s="2">
        <v>2</v>
      </c>
      <c r="H2061" t="s">
        <v>6374</v>
      </c>
      <c r="I2061">
        <v>6</v>
      </c>
      <c r="J2061" t="s">
        <v>65</v>
      </c>
      <c r="K2061" t="s">
        <v>39</v>
      </c>
      <c r="L2061">
        <v>12.98</v>
      </c>
      <c r="M2061" s="2" t="s">
        <v>567</v>
      </c>
      <c r="N2061" s="85" t="s">
        <v>6375</v>
      </c>
      <c r="O2061" t="s">
        <v>6376</v>
      </c>
      <c r="P2061" t="s">
        <v>36</v>
      </c>
      <c r="Q2061" t="s">
        <v>36</v>
      </c>
      <c r="R2061">
        <v>77.88</v>
      </c>
      <c r="S2061" s="1">
        <v>45744.917349074072</v>
      </c>
      <c r="T2061" t="s">
        <v>42</v>
      </c>
      <c r="U2061" s="1">
        <v>45744.70416666667</v>
      </c>
      <c r="V2061" t="s">
        <v>43</v>
      </c>
      <c r="W2061" t="s">
        <v>36</v>
      </c>
      <c r="X2061">
        <v>4</v>
      </c>
      <c r="Y2061" t="s">
        <v>54</v>
      </c>
      <c r="Z2061" t="s">
        <v>36</v>
      </c>
      <c r="AA2061">
        <v>12.98</v>
      </c>
      <c r="AB2061" t="s">
        <v>36</v>
      </c>
      <c r="AC2061" t="s">
        <v>49</v>
      </c>
      <c r="AD2061" t="s">
        <v>49</v>
      </c>
      <c r="AE2061" t="s">
        <v>45</v>
      </c>
      <c r="AF2061" s="44" t="s">
        <v>46</v>
      </c>
      <c r="AG2061" s="18" t="s">
        <v>6377</v>
      </c>
      <c r="AI2061" s="2" t="s">
        <v>48</v>
      </c>
      <c r="AJ2061" s="2" t="e">
        <f>VLOOKUP(A2061,'Classification Test Result'!$A$2:$D$2428,4,FALSE)</f>
        <v>#N/A</v>
      </c>
      <c r="AK2061" s="2" t="s">
        <v>6372</v>
      </c>
      <c r="AL2061" s="2">
        <f>_xlfn.XLOOKUP($A2061,Results!$A$2:$A$2256,Results!G$2:G$2256,"")</f>
        <v>0</v>
      </c>
      <c r="AM2061" s="2">
        <f>_xlfn.XLOOKUP($A2061,Results!$A$2:$A$2256,Results!H$2:H$2256,"")</f>
        <v>0</v>
      </c>
      <c r="AN2061" s="2">
        <f>_xlfn.XLOOKUP($A2061,Results!$A$2:$A$2256,Results!I$2:I$2256,"")</f>
        <v>0</v>
      </c>
      <c r="AO2061" s="2">
        <f>_xlfn.XLOOKUP($A2061,Results!$A$2:$A$2256,Results!J$2:J$2256,"")</f>
        <v>0</v>
      </c>
      <c r="AP2061" s="2">
        <f>_xlfn.XLOOKUP($A2061,Results!$A$2:$A$2256,Results!K$2:K$2256,"")</f>
        <v>0</v>
      </c>
      <c r="AQ2061" s="2">
        <f>_xlfn.XLOOKUP($A2061,Results!$A$2:$A$2256,Results!L$2:L$2256,"")</f>
        <v>0</v>
      </c>
      <c r="AR2061" s="2">
        <f>_xlfn.XLOOKUP($A2061,Results!$A$2:$A$2256,Results!M$2:M$2256,"")</f>
        <v>0</v>
      </c>
      <c r="AS2061" s="2">
        <f>_xlfn.XLOOKUP($A2061,Results!$A$2:$A$2256,Results!N$2:N$2256,"")</f>
        <v>0</v>
      </c>
      <c r="AT2061" s="2" t="str">
        <f>_xlfn.XLOOKUP($A2061,Results!$A$2:$A$2256,Results!O$2:O$2256,"")</f>
        <v>3M</v>
      </c>
      <c r="AU2061" s="2" t="str">
        <f>_xlfn.XLOOKUP($A2061,Results!$A$2:$A$2256,Results!P$2:P$2256,"")</f>
        <v>3M</v>
      </c>
      <c r="AV2061" s="2" t="str">
        <f>_xlfn.XLOOKUP($A2061,Results!$A$2:$A$2256,Results!Q$2:Q$2256,"")</f>
        <v>SINGLE_MATCH</v>
      </c>
      <c r="AW2061" s="2">
        <f>_xlfn.XLOOKUP($A2061,Results!$A$2:$A$2256,Results!R$2:R$2256,"")</f>
        <v>0</v>
      </c>
      <c r="AX2061" s="2">
        <f>_xlfn.XLOOKUP($A2061,Results!$A$2:$A$2256,Results!S$2:S$2256,"")</f>
        <v>0</v>
      </c>
      <c r="AY2061" s="2">
        <f>_xlfn.XLOOKUP($A2061,Results!$A$2:$A$2256,Results!T$2:T$2256,"")</f>
        <v>60</v>
      </c>
      <c r="AZ2061" s="2">
        <f>_xlfn.XLOOKUP($A2061,Results!$A$2:$A$2256,Results!U$2:U$2256,"")</f>
        <v>0</v>
      </c>
      <c r="BA2061" s="2" t="str">
        <f>_xlfn.XLOOKUP($A2061,Results!$A$2:$A$2256,Results!V$2:V$2256,"")</f>
        <v>3M</v>
      </c>
      <c r="BB2061" s="2">
        <f>_xlfn.XLOOKUP($A2061,Results!$A$2:$A$2256,Results!W$2:W$2256,"")</f>
        <v>85</v>
      </c>
      <c r="BC2061" s="2">
        <f>_xlfn.XLOOKUP($A2061,Results!$A$2:$A$2256,Results!X$2:X$2256,"")</f>
        <v>31201500</v>
      </c>
      <c r="BD2061" s="2">
        <f>_xlfn.XLOOKUP($A2061,Results!$A$2:$A$2256,Results!Y$2:Y$2256,"")</f>
        <v>85</v>
      </c>
      <c r="BE2061" s="2" t="b">
        <f>_xlfn.XLOOKUP($A2061,Results!$A$2:$A$2256,Results!Z$2:Z$2256,"")</f>
        <v>1</v>
      </c>
    </row>
    <row r="2062" spans="1:57" ht="38.25" customHeight="1" x14ac:dyDescent="0.3">
      <c r="A2062">
        <v>907739</v>
      </c>
      <c r="B2062">
        <v>282023</v>
      </c>
      <c r="C2062" t="s">
        <v>36</v>
      </c>
      <c r="D2062">
        <v>1678761</v>
      </c>
      <c r="E2062" s="2" t="str">
        <f>VLOOKUP(F2062,'RPA Vendor Data '!F$1:$G$2418,2)</f>
        <v>TOTAL TOOL SUPPLY, INC.</v>
      </c>
      <c r="F2062" s="2">
        <v>13397</v>
      </c>
      <c r="G2062" s="2">
        <v>1</v>
      </c>
      <c r="H2062" t="s">
        <v>6378</v>
      </c>
      <c r="I2062">
        <v>6</v>
      </c>
      <c r="J2062" t="s">
        <v>1001</v>
      </c>
      <c r="K2062" t="s">
        <v>39</v>
      </c>
      <c r="L2062">
        <v>12.98</v>
      </c>
      <c r="M2062" s="133" t="s">
        <v>567</v>
      </c>
      <c r="N2062" s="85">
        <v>3903</v>
      </c>
      <c r="O2062" t="s">
        <v>6379</v>
      </c>
      <c r="P2062" t="s">
        <v>36</v>
      </c>
      <c r="Q2062" t="s">
        <v>36</v>
      </c>
      <c r="R2062">
        <v>77.88</v>
      </c>
      <c r="S2062" s="1">
        <v>45744.917352199067</v>
      </c>
      <c r="T2062" t="s">
        <v>42</v>
      </c>
      <c r="U2062" s="1">
        <v>45744.70416666667</v>
      </c>
      <c r="V2062" t="s">
        <v>43</v>
      </c>
      <c r="W2062" t="s">
        <v>36</v>
      </c>
      <c r="X2062">
        <v>3</v>
      </c>
      <c r="Y2062" t="s">
        <v>54</v>
      </c>
      <c r="Z2062" t="s">
        <v>36</v>
      </c>
      <c r="AA2062">
        <v>12.98</v>
      </c>
      <c r="AB2062" t="s">
        <v>36</v>
      </c>
      <c r="AC2062" t="s">
        <v>49</v>
      </c>
      <c r="AD2062" t="s">
        <v>49</v>
      </c>
      <c r="AE2062" t="s">
        <v>45</v>
      </c>
      <c r="AF2062" s="44">
        <v>31201500</v>
      </c>
      <c r="AG2062" s="18" t="s">
        <v>6380</v>
      </c>
      <c r="AI2062" s="2" t="s">
        <v>48</v>
      </c>
      <c r="AJ2062" s="2" t="e">
        <f>VLOOKUP(A2062,'Classification Test Result'!$A$2:$D$2428,4,FALSE)</f>
        <v>#N/A</v>
      </c>
      <c r="AK2062" s="2" t="s">
        <v>6372</v>
      </c>
      <c r="AL2062" s="2">
        <f>_xlfn.XLOOKUP($A2062,Results!$A$2:$A$2256,Results!G$2:G$2256,"")</f>
        <v>0</v>
      </c>
      <c r="AM2062" s="2">
        <f>_xlfn.XLOOKUP($A2062,Results!$A$2:$A$2256,Results!H$2:H$2256,"")</f>
        <v>0</v>
      </c>
      <c r="AN2062" s="2">
        <f>_xlfn.XLOOKUP($A2062,Results!$A$2:$A$2256,Results!I$2:I$2256,"")</f>
        <v>0</v>
      </c>
      <c r="AO2062" s="2">
        <f>_xlfn.XLOOKUP($A2062,Results!$A$2:$A$2256,Results!J$2:J$2256,"")</f>
        <v>0</v>
      </c>
      <c r="AP2062" s="2">
        <f>_xlfn.XLOOKUP($A2062,Results!$A$2:$A$2256,Results!K$2:K$2256,"")</f>
        <v>0</v>
      </c>
      <c r="AQ2062" s="2">
        <f>_xlfn.XLOOKUP($A2062,Results!$A$2:$A$2256,Results!L$2:L$2256,"")</f>
        <v>0</v>
      </c>
      <c r="AR2062" s="2">
        <f>_xlfn.XLOOKUP($A2062,Results!$A$2:$A$2256,Results!M$2:M$2256,"")</f>
        <v>0</v>
      </c>
      <c r="AS2062" s="2">
        <f>_xlfn.XLOOKUP($A2062,Results!$A$2:$A$2256,Results!N$2:N$2256,"")</f>
        <v>0</v>
      </c>
      <c r="AT2062" s="2" t="str">
        <f>_xlfn.XLOOKUP($A2062,Results!$A$2:$A$2256,Results!O$2:O$2256,"")</f>
        <v>3M</v>
      </c>
      <c r="AU2062" s="2" t="str">
        <f>_xlfn.XLOOKUP($A2062,Results!$A$2:$A$2256,Results!P$2:P$2256,"")</f>
        <v>3M</v>
      </c>
      <c r="AV2062" s="2" t="str">
        <f>_xlfn.XLOOKUP($A2062,Results!$A$2:$A$2256,Results!Q$2:Q$2256,"")</f>
        <v>SINGLE_MATCH</v>
      </c>
      <c r="AW2062" s="2">
        <f>_xlfn.XLOOKUP($A2062,Results!$A$2:$A$2256,Results!R$2:R$2256,"")</f>
        <v>0</v>
      </c>
      <c r="AX2062" s="2">
        <f>_xlfn.XLOOKUP($A2062,Results!$A$2:$A$2256,Results!S$2:S$2256,"")</f>
        <v>0</v>
      </c>
      <c r="AY2062" s="2">
        <f>_xlfn.XLOOKUP($A2062,Results!$A$2:$A$2256,Results!T$2:T$2256,"")</f>
        <v>60</v>
      </c>
      <c r="AZ2062" s="2">
        <f>_xlfn.XLOOKUP($A2062,Results!$A$2:$A$2256,Results!U$2:U$2256,"")</f>
        <v>0</v>
      </c>
      <c r="BA2062" s="2" t="str">
        <f>_xlfn.XLOOKUP($A2062,Results!$A$2:$A$2256,Results!V$2:V$2256,"")</f>
        <v>3M</v>
      </c>
      <c r="BB2062" s="2">
        <f>_xlfn.XLOOKUP($A2062,Results!$A$2:$A$2256,Results!W$2:W$2256,"")</f>
        <v>82</v>
      </c>
      <c r="BC2062" s="2">
        <f>_xlfn.XLOOKUP($A2062,Results!$A$2:$A$2256,Results!X$2:X$2256,"")</f>
        <v>31201502</v>
      </c>
      <c r="BD2062" s="2">
        <f>_xlfn.XLOOKUP($A2062,Results!$A$2:$A$2256,Results!Y$2:Y$2256,"")</f>
        <v>82</v>
      </c>
      <c r="BE2062" s="2" t="b">
        <f>_xlfn.XLOOKUP($A2062,Results!$A$2:$A$2256,Results!Z$2:Z$2256,"")</f>
        <v>1</v>
      </c>
    </row>
    <row r="2063" spans="1:57" ht="38.25" customHeight="1" x14ac:dyDescent="0.3">
      <c r="A2063">
        <v>907740</v>
      </c>
      <c r="B2063">
        <v>281956</v>
      </c>
      <c r="C2063" t="s">
        <v>36</v>
      </c>
      <c r="D2063">
        <v>34725</v>
      </c>
      <c r="E2063" s="2" t="str">
        <f>VLOOKUP(F2063,'RPA Vendor Data '!F$1:$G$2418,2)</f>
        <v>BROADWAY ELECTRIC SUPPLY</v>
      </c>
      <c r="F2063" s="2">
        <v>10455</v>
      </c>
      <c r="G2063" s="2">
        <v>8</v>
      </c>
      <c r="H2063" t="s">
        <v>6381</v>
      </c>
      <c r="I2063">
        <v>1000</v>
      </c>
      <c r="J2063" t="s">
        <v>39</v>
      </c>
      <c r="K2063" t="s">
        <v>39</v>
      </c>
      <c r="L2063">
        <v>0.25940000000000002</v>
      </c>
      <c r="M2063" s="2" t="s">
        <v>6382</v>
      </c>
      <c r="N2063" s="85" t="s">
        <v>6383</v>
      </c>
      <c r="O2063">
        <v>373832</v>
      </c>
      <c r="P2063" t="s">
        <v>36</v>
      </c>
      <c r="Q2063">
        <v>83524302477</v>
      </c>
      <c r="R2063">
        <v>259.39999999999998</v>
      </c>
      <c r="S2063" s="1">
        <v>45744.833813657409</v>
      </c>
      <c r="T2063" t="s">
        <v>42</v>
      </c>
      <c r="U2063" s="1">
        <v>45744.619444444441</v>
      </c>
      <c r="V2063" t="s">
        <v>43</v>
      </c>
      <c r="W2063" t="s">
        <v>36</v>
      </c>
      <c r="X2063">
        <v>0</v>
      </c>
      <c r="Y2063">
        <v>999</v>
      </c>
      <c r="Z2063" t="s">
        <v>36</v>
      </c>
      <c r="AA2063" t="s">
        <v>36</v>
      </c>
      <c r="AB2063" t="s">
        <v>36</v>
      </c>
      <c r="AC2063" t="s">
        <v>1875</v>
      </c>
      <c r="AD2063" t="s">
        <v>1875</v>
      </c>
      <c r="AE2063" t="s">
        <v>45</v>
      </c>
      <c r="AF2063" s="44">
        <v>39121702</v>
      </c>
      <c r="AG2063" s="18" t="s">
        <v>6384</v>
      </c>
      <c r="AI2063" s="2" t="s">
        <v>48</v>
      </c>
      <c r="AJ2063" s="2" t="e">
        <f>VLOOKUP(A2063,'Classification Test Result'!$A$2:$D$2428,4,FALSE)</f>
        <v>#N/A</v>
      </c>
      <c r="AL2063" s="2" t="str">
        <f>_xlfn.XLOOKUP($A2063,Results!$A$2:$A$2256,Results!G$2:G$2256,"")</f>
        <v/>
      </c>
      <c r="AM2063" s="2" t="str">
        <f>_xlfn.XLOOKUP($A2063,Results!$A$2:$A$2256,Results!H$2:H$2256,"")</f>
        <v/>
      </c>
      <c r="AN2063" s="2" t="str">
        <f>_xlfn.XLOOKUP($A2063,Results!$A$2:$A$2256,Results!I$2:I$2256,"")</f>
        <v/>
      </c>
      <c r="AO2063" s="2" t="str">
        <f>_xlfn.XLOOKUP($A2063,Results!$A$2:$A$2256,Results!J$2:J$2256,"")</f>
        <v/>
      </c>
      <c r="AP2063" s="2" t="str">
        <f>_xlfn.XLOOKUP($A2063,Results!$A$2:$A$2256,Results!K$2:K$2256,"")</f>
        <v/>
      </c>
      <c r="AQ2063" s="2" t="str">
        <f>_xlfn.XLOOKUP($A2063,Results!$A$2:$A$2256,Results!L$2:L$2256,"")</f>
        <v/>
      </c>
      <c r="AR2063" s="2" t="str">
        <f>_xlfn.XLOOKUP($A2063,Results!$A$2:$A$2256,Results!M$2:M$2256,"")</f>
        <v/>
      </c>
      <c r="AS2063" s="2" t="str">
        <f>_xlfn.XLOOKUP($A2063,Results!$A$2:$A$2256,Results!N$2:N$2256,"")</f>
        <v/>
      </c>
      <c r="AT2063" s="2" t="str">
        <f>_xlfn.XLOOKUP($A2063,Results!$A$2:$A$2256,Results!O$2:O$2256,"")</f>
        <v/>
      </c>
      <c r="AU2063" s="2" t="str">
        <f>_xlfn.XLOOKUP($A2063,Results!$A$2:$A$2256,Results!P$2:P$2256,"")</f>
        <v/>
      </c>
      <c r="AV2063" s="2" t="str">
        <f>_xlfn.XLOOKUP($A2063,Results!$A$2:$A$2256,Results!Q$2:Q$2256,"")</f>
        <v/>
      </c>
      <c r="AW2063" s="2" t="str">
        <f>_xlfn.XLOOKUP($A2063,Results!$A$2:$A$2256,Results!R$2:R$2256,"")</f>
        <v/>
      </c>
      <c r="AX2063" s="2" t="str">
        <f>_xlfn.XLOOKUP($A2063,Results!$A$2:$A$2256,Results!S$2:S$2256,"")</f>
        <v/>
      </c>
      <c r="AY2063" s="2" t="str">
        <f>_xlfn.XLOOKUP($A2063,Results!$A$2:$A$2256,Results!T$2:T$2256,"")</f>
        <v/>
      </c>
      <c r="AZ2063" s="2" t="str">
        <f>_xlfn.XLOOKUP($A2063,Results!$A$2:$A$2256,Results!U$2:U$2256,"")</f>
        <v/>
      </c>
      <c r="BA2063" s="2" t="str">
        <f>_xlfn.XLOOKUP($A2063,Results!$A$2:$A$2256,Results!V$2:V$2256,"")</f>
        <v/>
      </c>
      <c r="BB2063" s="2" t="str">
        <f>_xlfn.XLOOKUP($A2063,Results!$A$2:$A$2256,Results!W$2:W$2256,"")</f>
        <v/>
      </c>
      <c r="BC2063" s="2" t="str">
        <f>_xlfn.XLOOKUP($A2063,Results!$A$2:$A$2256,Results!X$2:X$2256,"")</f>
        <v/>
      </c>
      <c r="BD2063" s="2" t="str">
        <f>_xlfn.XLOOKUP($A2063,Results!$A$2:$A$2256,Results!Y$2:Y$2256,"")</f>
        <v/>
      </c>
      <c r="BE2063" s="2" t="str">
        <f>_xlfn.XLOOKUP($A2063,Results!$A$2:$A$2256,Results!Z$2:Z$2256,"")</f>
        <v/>
      </c>
    </row>
    <row r="2064" spans="1:57" ht="38.25" customHeight="1" x14ac:dyDescent="0.3">
      <c r="A2064">
        <v>907741</v>
      </c>
      <c r="B2064">
        <v>281360</v>
      </c>
      <c r="C2064" t="s">
        <v>36</v>
      </c>
      <c r="D2064">
        <v>15295411</v>
      </c>
      <c r="E2064" s="2" t="str">
        <f>VLOOKUP(F2064,'RPA Vendor Data '!F$1:$G$2418,2)</f>
        <v>BUTLER SUPPLY, INC.</v>
      </c>
      <c r="F2064" s="2">
        <v>10485</v>
      </c>
      <c r="G2064" s="2">
        <v>1</v>
      </c>
      <c r="H2064" t="s">
        <v>6385</v>
      </c>
      <c r="I2064">
        <v>2</v>
      </c>
      <c r="J2064" t="s">
        <v>65</v>
      </c>
      <c r="K2064" t="s">
        <v>39</v>
      </c>
      <c r="L2064">
        <v>9.61</v>
      </c>
      <c r="N2064" s="98" t="s">
        <v>6386</v>
      </c>
      <c r="O2064" t="s">
        <v>6386</v>
      </c>
      <c r="P2064" t="s">
        <v>36</v>
      </c>
      <c r="Q2064" t="s">
        <v>36</v>
      </c>
      <c r="R2064">
        <v>19.22</v>
      </c>
      <c r="S2064" s="1">
        <v>45744.208927581021</v>
      </c>
      <c r="T2064" t="s">
        <v>42</v>
      </c>
      <c r="U2064" s="1">
        <v>45743.98541666667</v>
      </c>
      <c r="V2064" t="s">
        <v>43</v>
      </c>
      <c r="W2064" t="s">
        <v>36</v>
      </c>
      <c r="X2064">
        <v>0</v>
      </c>
      <c r="Y2064">
        <v>201</v>
      </c>
      <c r="Z2064" t="s">
        <v>36</v>
      </c>
      <c r="AA2064" t="s">
        <v>36</v>
      </c>
      <c r="AB2064" t="s">
        <v>36</v>
      </c>
      <c r="AC2064" t="s">
        <v>49</v>
      </c>
      <c r="AD2064" t="s">
        <v>49</v>
      </c>
      <c r="AE2064" t="s">
        <v>45</v>
      </c>
      <c r="AG2064" s="18" t="s">
        <v>6387</v>
      </c>
      <c r="AH2064" s="18"/>
      <c r="AI2064" s="2" t="s">
        <v>48</v>
      </c>
      <c r="AJ2064" s="2" t="e">
        <f>VLOOKUP(A2064,'Classification Test Result'!$A$2:$D$2428,4,FALSE)</f>
        <v>#N/A</v>
      </c>
      <c r="AL2064" s="2">
        <f>_xlfn.XLOOKUP($A2064,Results!$A$2:$A$2256,Results!G$2:G$2256,"")</f>
        <v>0</v>
      </c>
      <c r="AM2064" s="2">
        <f>_xlfn.XLOOKUP($A2064,Results!$A$2:$A$2256,Results!H$2:H$2256,"")</f>
        <v>0</v>
      </c>
      <c r="AN2064" s="2">
        <f>_xlfn.XLOOKUP($A2064,Results!$A$2:$A$2256,Results!I$2:I$2256,"")</f>
        <v>0</v>
      </c>
      <c r="AO2064" s="2">
        <f>_xlfn.XLOOKUP($A2064,Results!$A$2:$A$2256,Results!J$2:J$2256,"")</f>
        <v>0</v>
      </c>
      <c r="AP2064" s="2">
        <f>_xlfn.XLOOKUP($A2064,Results!$A$2:$A$2256,Results!K$2:K$2256,"")</f>
        <v>0</v>
      </c>
      <c r="AQ2064" s="2">
        <f>_xlfn.XLOOKUP($A2064,Results!$A$2:$A$2256,Results!L$2:L$2256,"")</f>
        <v>0</v>
      </c>
      <c r="AR2064" s="2">
        <f>_xlfn.XLOOKUP($A2064,Results!$A$2:$A$2256,Results!M$2:M$2256,"")</f>
        <v>0</v>
      </c>
      <c r="AS2064" s="2">
        <f>_xlfn.XLOOKUP($A2064,Results!$A$2:$A$2256,Results!N$2:N$2256,"")</f>
        <v>0</v>
      </c>
      <c r="AT2064" s="2">
        <f>_xlfn.XLOOKUP($A2064,Results!$A$2:$A$2256,Results!O$2:O$2256,"")</f>
        <v>0</v>
      </c>
      <c r="AU2064" s="2">
        <f>_xlfn.XLOOKUP($A2064,Results!$A$2:$A$2256,Results!P$2:P$2256,"")</f>
        <v>0</v>
      </c>
      <c r="AV2064" s="2">
        <f>_xlfn.XLOOKUP($A2064,Results!$A$2:$A$2256,Results!Q$2:Q$2256,"")</f>
        <v>0</v>
      </c>
      <c r="AW2064" s="2">
        <f>_xlfn.XLOOKUP($A2064,Results!$A$2:$A$2256,Results!R$2:R$2256,"")</f>
        <v>0</v>
      </c>
      <c r="AX2064" s="2">
        <f>_xlfn.XLOOKUP($A2064,Results!$A$2:$A$2256,Results!S$2:S$2256,"")</f>
        <v>0</v>
      </c>
      <c r="AY2064" s="2">
        <f>_xlfn.XLOOKUP($A2064,Results!$A$2:$A$2256,Results!T$2:T$2256,"")</f>
        <v>0</v>
      </c>
      <c r="AZ2064" s="2">
        <f>_xlfn.XLOOKUP($A2064,Results!$A$2:$A$2256,Results!U$2:U$2256,"")</f>
        <v>0</v>
      </c>
      <c r="BA2064" s="2">
        <f>_xlfn.XLOOKUP($A2064,Results!$A$2:$A$2256,Results!V$2:V$2256,"")</f>
        <v>0</v>
      </c>
      <c r="BB2064" s="2">
        <f>_xlfn.XLOOKUP($A2064,Results!$A$2:$A$2256,Results!W$2:W$2256,"")</f>
        <v>0</v>
      </c>
      <c r="BC2064" s="2">
        <f>_xlfn.XLOOKUP($A2064,Results!$A$2:$A$2256,Results!X$2:X$2256,"")</f>
        <v>31200000</v>
      </c>
      <c r="BD2064" s="2">
        <f>_xlfn.XLOOKUP($A2064,Results!$A$2:$A$2256,Results!Y$2:Y$2256,"")</f>
        <v>80</v>
      </c>
      <c r="BE2064" s="2">
        <f>_xlfn.XLOOKUP($A2064,Results!$A$2:$A$2256,Results!Z$2:Z$2256,"")</f>
        <v>0</v>
      </c>
    </row>
    <row r="2065" spans="1:57" ht="38.25" customHeight="1" x14ac:dyDescent="0.3">
      <c r="A2065">
        <v>907742</v>
      </c>
      <c r="B2065">
        <v>282046</v>
      </c>
      <c r="C2065" t="s">
        <v>36</v>
      </c>
      <c r="D2065" t="s">
        <v>6388</v>
      </c>
      <c r="F2065" s="2">
        <v>16948</v>
      </c>
      <c r="G2065" s="2">
        <v>1</v>
      </c>
      <c r="H2065" s="2" t="s">
        <v>6389</v>
      </c>
      <c r="I2065">
        <v>1</v>
      </c>
      <c r="J2065" t="s">
        <v>65</v>
      </c>
      <c r="K2065" t="s">
        <v>39</v>
      </c>
      <c r="L2065">
        <v>925</v>
      </c>
      <c r="M2065" s="2" t="s">
        <v>36</v>
      </c>
      <c r="N2065" s="9" t="s">
        <v>6390</v>
      </c>
      <c r="O2065" t="s">
        <v>36</v>
      </c>
      <c r="P2065" t="s">
        <v>36</v>
      </c>
      <c r="Q2065" t="s">
        <v>36</v>
      </c>
      <c r="R2065">
        <v>925</v>
      </c>
      <c r="S2065" s="1">
        <v>45744.95869644676</v>
      </c>
      <c r="T2065" t="s">
        <v>42</v>
      </c>
      <c r="U2065" s="1">
        <v>45744.745833333327</v>
      </c>
      <c r="V2065" t="s">
        <v>43</v>
      </c>
      <c r="W2065" t="s">
        <v>36</v>
      </c>
      <c r="X2065">
        <v>0</v>
      </c>
      <c r="Y2065">
        <v>201</v>
      </c>
      <c r="Z2065" t="s">
        <v>36</v>
      </c>
      <c r="AA2065" t="s">
        <v>36</v>
      </c>
      <c r="AB2065" t="s">
        <v>36</v>
      </c>
      <c r="AC2065" t="s">
        <v>49</v>
      </c>
      <c r="AD2065" t="s">
        <v>49</v>
      </c>
      <c r="AE2065" t="s">
        <v>45</v>
      </c>
      <c r="AF2065" s="2"/>
      <c r="AI2065" s="2" t="s">
        <v>165</v>
      </c>
      <c r="AJ2065" s="2" t="e">
        <f>VLOOKUP(A2065,'Classification Test Result'!$A$2:$D$2428,4,FALSE)</f>
        <v>#N/A</v>
      </c>
      <c r="AL2065" s="2">
        <f>_xlfn.XLOOKUP($A2065,Results!$A$2:$A$2256,Results!G$2:G$2256,"")</f>
        <v>0</v>
      </c>
      <c r="AM2065" s="2">
        <f>_xlfn.XLOOKUP($A2065,Results!$A$2:$A$2256,Results!H$2:H$2256,"")</f>
        <v>0</v>
      </c>
      <c r="AN2065" s="2">
        <f>_xlfn.XLOOKUP($A2065,Results!$A$2:$A$2256,Results!I$2:I$2256,"")</f>
        <v>0</v>
      </c>
      <c r="AO2065" s="2">
        <f>_xlfn.XLOOKUP($A2065,Results!$A$2:$A$2256,Results!J$2:J$2256,"")</f>
        <v>0</v>
      </c>
      <c r="AP2065" s="2">
        <f>_xlfn.XLOOKUP($A2065,Results!$A$2:$A$2256,Results!K$2:K$2256,"")</f>
        <v>0</v>
      </c>
      <c r="AQ2065" s="2">
        <f>_xlfn.XLOOKUP($A2065,Results!$A$2:$A$2256,Results!L$2:L$2256,"")</f>
        <v>0</v>
      </c>
      <c r="AR2065" s="2">
        <f>_xlfn.XLOOKUP($A2065,Results!$A$2:$A$2256,Results!M$2:M$2256,"")</f>
        <v>0</v>
      </c>
      <c r="AS2065" s="2">
        <f>_xlfn.XLOOKUP($A2065,Results!$A$2:$A$2256,Results!N$2:N$2256,"")</f>
        <v>0</v>
      </c>
      <c r="AT2065" s="2">
        <f>_xlfn.XLOOKUP($A2065,Results!$A$2:$A$2256,Results!O$2:O$2256,"")</f>
        <v>0</v>
      </c>
      <c r="AU2065" s="2">
        <f>_xlfn.XLOOKUP($A2065,Results!$A$2:$A$2256,Results!P$2:P$2256,"")</f>
        <v>0</v>
      </c>
      <c r="AV2065" s="2">
        <f>_xlfn.XLOOKUP($A2065,Results!$A$2:$A$2256,Results!Q$2:Q$2256,"")</f>
        <v>0</v>
      </c>
      <c r="AW2065" s="2">
        <f>_xlfn.XLOOKUP($A2065,Results!$A$2:$A$2256,Results!R$2:R$2256,"")</f>
        <v>0</v>
      </c>
      <c r="AX2065" s="2">
        <f>_xlfn.XLOOKUP($A2065,Results!$A$2:$A$2256,Results!S$2:S$2256,"")</f>
        <v>0</v>
      </c>
      <c r="AY2065" s="2">
        <f>_xlfn.XLOOKUP($A2065,Results!$A$2:$A$2256,Results!T$2:T$2256,"")</f>
        <v>0</v>
      </c>
      <c r="AZ2065" s="2">
        <f>_xlfn.XLOOKUP($A2065,Results!$A$2:$A$2256,Results!U$2:U$2256,"")</f>
        <v>0</v>
      </c>
      <c r="BA2065" s="2">
        <f>_xlfn.XLOOKUP($A2065,Results!$A$2:$A$2256,Results!V$2:V$2256,"")</f>
        <v>0</v>
      </c>
      <c r="BB2065" s="2">
        <f>_xlfn.XLOOKUP($A2065,Results!$A$2:$A$2256,Results!W$2:W$2256,"")</f>
        <v>0</v>
      </c>
      <c r="BC2065" s="2">
        <f>_xlfn.XLOOKUP($A2065,Results!$A$2:$A$2256,Results!X$2:X$2256,"")</f>
        <v>0</v>
      </c>
      <c r="BD2065" s="2">
        <f>_xlfn.XLOOKUP($A2065,Results!$A$2:$A$2256,Results!Y$2:Y$2256,"")</f>
        <v>0</v>
      </c>
      <c r="BE2065" s="2">
        <f>_xlfn.XLOOKUP($A2065,Results!$A$2:$A$2256,Results!Z$2:Z$2256,"")</f>
        <v>0</v>
      </c>
    </row>
    <row r="2066" spans="1:57" ht="38.25" customHeight="1" x14ac:dyDescent="0.3">
      <c r="A2066">
        <v>907743</v>
      </c>
      <c r="B2066">
        <v>282045</v>
      </c>
      <c r="C2066" t="s">
        <v>36</v>
      </c>
      <c r="D2066" t="s">
        <v>6391</v>
      </c>
      <c r="F2066" s="2">
        <v>16948</v>
      </c>
      <c r="G2066" s="2">
        <v>1</v>
      </c>
      <c r="H2066" s="2" t="s">
        <v>6392</v>
      </c>
      <c r="I2066">
        <v>1</v>
      </c>
      <c r="J2066" t="s">
        <v>65</v>
      </c>
      <c r="K2066" t="s">
        <v>39</v>
      </c>
      <c r="L2066">
        <v>3350</v>
      </c>
      <c r="M2066" s="2" t="s">
        <v>36</v>
      </c>
      <c r="N2066" s="9" t="s">
        <v>6390</v>
      </c>
      <c r="O2066" t="s">
        <v>36</v>
      </c>
      <c r="P2066" t="s">
        <v>36</v>
      </c>
      <c r="Q2066" t="s">
        <v>36</v>
      </c>
      <c r="R2066">
        <v>3350</v>
      </c>
      <c r="S2066" s="1">
        <v>45744.958716469897</v>
      </c>
      <c r="T2066" t="s">
        <v>42</v>
      </c>
      <c r="U2066" s="1">
        <v>45744.743750000001</v>
      </c>
      <c r="V2066" t="s">
        <v>43</v>
      </c>
      <c r="W2066" t="s">
        <v>36</v>
      </c>
      <c r="X2066">
        <v>0</v>
      </c>
      <c r="Y2066">
        <v>201</v>
      </c>
      <c r="Z2066" t="s">
        <v>36</v>
      </c>
      <c r="AA2066" t="s">
        <v>36</v>
      </c>
      <c r="AB2066" t="s">
        <v>36</v>
      </c>
      <c r="AC2066" t="s">
        <v>49</v>
      </c>
      <c r="AD2066" t="s">
        <v>49</v>
      </c>
      <c r="AE2066" t="s">
        <v>45</v>
      </c>
      <c r="AF2066" s="2"/>
      <c r="AI2066" s="2" t="s">
        <v>165</v>
      </c>
      <c r="AJ2066" s="2" t="e">
        <f>VLOOKUP(A2066,'Classification Test Result'!$A$2:$D$2428,4,FALSE)</f>
        <v>#N/A</v>
      </c>
      <c r="AL2066" s="2">
        <f>_xlfn.XLOOKUP($A2066,Results!$A$2:$A$2256,Results!G$2:G$2256,"")</f>
        <v>0</v>
      </c>
      <c r="AM2066" s="2">
        <f>_xlfn.XLOOKUP($A2066,Results!$A$2:$A$2256,Results!H$2:H$2256,"")</f>
        <v>0</v>
      </c>
      <c r="AN2066" s="2">
        <f>_xlfn.XLOOKUP($A2066,Results!$A$2:$A$2256,Results!I$2:I$2256,"")</f>
        <v>0</v>
      </c>
      <c r="AO2066" s="2">
        <f>_xlfn.XLOOKUP($A2066,Results!$A$2:$A$2256,Results!J$2:J$2256,"")</f>
        <v>0</v>
      </c>
      <c r="AP2066" s="2">
        <f>_xlfn.XLOOKUP($A2066,Results!$A$2:$A$2256,Results!K$2:K$2256,"")</f>
        <v>0</v>
      </c>
      <c r="AQ2066" s="2">
        <f>_xlfn.XLOOKUP($A2066,Results!$A$2:$A$2256,Results!L$2:L$2256,"")</f>
        <v>0</v>
      </c>
      <c r="AR2066" s="2">
        <f>_xlfn.XLOOKUP($A2066,Results!$A$2:$A$2256,Results!M$2:M$2256,"")</f>
        <v>0</v>
      </c>
      <c r="AS2066" s="2">
        <f>_xlfn.XLOOKUP($A2066,Results!$A$2:$A$2256,Results!N$2:N$2256,"")</f>
        <v>0</v>
      </c>
      <c r="AT2066" s="2">
        <f>_xlfn.XLOOKUP($A2066,Results!$A$2:$A$2256,Results!O$2:O$2256,"")</f>
        <v>0</v>
      </c>
      <c r="AU2066" s="2">
        <f>_xlfn.XLOOKUP($A2066,Results!$A$2:$A$2256,Results!P$2:P$2256,"")</f>
        <v>0</v>
      </c>
      <c r="AV2066" s="2">
        <f>_xlfn.XLOOKUP($A2066,Results!$A$2:$A$2256,Results!Q$2:Q$2256,"")</f>
        <v>0</v>
      </c>
      <c r="AW2066" s="2">
        <f>_xlfn.XLOOKUP($A2066,Results!$A$2:$A$2256,Results!R$2:R$2256,"")</f>
        <v>0</v>
      </c>
      <c r="AX2066" s="2">
        <f>_xlfn.XLOOKUP($A2066,Results!$A$2:$A$2256,Results!S$2:S$2256,"")</f>
        <v>0</v>
      </c>
      <c r="AY2066" s="2">
        <f>_xlfn.XLOOKUP($A2066,Results!$A$2:$A$2256,Results!T$2:T$2256,"")</f>
        <v>0</v>
      </c>
      <c r="AZ2066" s="2">
        <f>_xlfn.XLOOKUP($A2066,Results!$A$2:$A$2256,Results!U$2:U$2256,"")</f>
        <v>0</v>
      </c>
      <c r="BA2066" s="2">
        <f>_xlfn.XLOOKUP($A2066,Results!$A$2:$A$2256,Results!V$2:V$2256,"")</f>
        <v>0</v>
      </c>
      <c r="BB2066" s="2">
        <f>_xlfn.XLOOKUP($A2066,Results!$A$2:$A$2256,Results!W$2:W$2256,"")</f>
        <v>0</v>
      </c>
      <c r="BC2066" s="2">
        <f>_xlfn.XLOOKUP($A2066,Results!$A$2:$A$2256,Results!X$2:X$2256,"")</f>
        <v>0</v>
      </c>
      <c r="BD2066" s="2">
        <f>_xlfn.XLOOKUP($A2066,Results!$A$2:$A$2256,Results!Y$2:Y$2256,"")</f>
        <v>0</v>
      </c>
      <c r="BE2066" s="2">
        <f>_xlfn.XLOOKUP($A2066,Results!$A$2:$A$2256,Results!Z$2:Z$2256,"")</f>
        <v>0</v>
      </c>
    </row>
    <row r="2067" spans="1:57" ht="38.25" customHeight="1" x14ac:dyDescent="0.3">
      <c r="A2067">
        <v>907744</v>
      </c>
      <c r="B2067">
        <v>282047</v>
      </c>
      <c r="C2067" t="s">
        <v>36</v>
      </c>
      <c r="D2067" t="s">
        <v>559</v>
      </c>
      <c r="E2067" s="2" t="str">
        <f>VLOOKUP(F2067,'RPA Vendor Data '!F$1:$G$2418,2)</f>
        <v>SHEPHERD ELECT SUPPLY DC</v>
      </c>
      <c r="F2067" s="2">
        <v>13060</v>
      </c>
      <c r="G2067" s="2">
        <v>2</v>
      </c>
      <c r="H2067" s="2" t="s">
        <v>6393</v>
      </c>
      <c r="I2067">
        <v>250</v>
      </c>
      <c r="J2067" t="s">
        <v>97</v>
      </c>
      <c r="K2067" t="s">
        <v>98</v>
      </c>
      <c r="L2067">
        <v>1378.17</v>
      </c>
      <c r="M2067" s="2" t="s">
        <v>444</v>
      </c>
      <c r="N2067" s="85" t="s">
        <v>6394</v>
      </c>
      <c r="O2067" t="s">
        <v>36</v>
      </c>
      <c r="P2067" t="s">
        <v>36</v>
      </c>
      <c r="Q2067" t="s">
        <v>36</v>
      </c>
      <c r="R2067">
        <v>344.54</v>
      </c>
      <c r="S2067" s="1">
        <v>45744.958652893518</v>
      </c>
      <c r="T2067" t="s">
        <v>42</v>
      </c>
      <c r="U2067" s="1">
        <v>45744.746527777781</v>
      </c>
      <c r="V2067" t="s">
        <v>43</v>
      </c>
      <c r="W2067" t="s">
        <v>36</v>
      </c>
      <c r="X2067">
        <v>1</v>
      </c>
      <c r="Y2067">
        <v>999</v>
      </c>
      <c r="Z2067" t="s">
        <v>36</v>
      </c>
      <c r="AA2067" t="s">
        <v>36</v>
      </c>
      <c r="AB2067" t="s">
        <v>36</v>
      </c>
      <c r="AC2067" t="s">
        <v>49</v>
      </c>
      <c r="AD2067" t="s">
        <v>49</v>
      </c>
      <c r="AE2067" t="s">
        <v>45</v>
      </c>
      <c r="AG2067" s="18" t="s">
        <v>6395</v>
      </c>
      <c r="AH2067" s="18"/>
      <c r="AI2067" s="2" t="s">
        <v>48</v>
      </c>
      <c r="AJ2067" s="2" t="e">
        <f>VLOOKUP(A2067,'Classification Test Result'!$A$2:$D$2428,4,FALSE)</f>
        <v>#N/A</v>
      </c>
      <c r="AL2067" s="2">
        <f>_xlfn.XLOOKUP($A2067,Results!$A$2:$A$2256,Results!G$2:G$2256,"")</f>
        <v>0</v>
      </c>
      <c r="AM2067" s="2">
        <f>_xlfn.XLOOKUP($A2067,Results!$A$2:$A$2256,Results!H$2:H$2256,"")</f>
        <v>0</v>
      </c>
      <c r="AN2067" s="2">
        <f>_xlfn.XLOOKUP($A2067,Results!$A$2:$A$2256,Results!I$2:I$2256,"")</f>
        <v>0</v>
      </c>
      <c r="AO2067" s="2">
        <f>_xlfn.XLOOKUP($A2067,Results!$A$2:$A$2256,Results!J$2:J$2256,"")</f>
        <v>0</v>
      </c>
      <c r="AP2067" s="2">
        <f>_xlfn.XLOOKUP($A2067,Results!$A$2:$A$2256,Results!K$2:K$2256,"")</f>
        <v>0</v>
      </c>
      <c r="AQ2067" s="2">
        <f>_xlfn.XLOOKUP($A2067,Results!$A$2:$A$2256,Results!L$2:L$2256,"")</f>
        <v>0</v>
      </c>
      <c r="AR2067" s="2">
        <f>_xlfn.XLOOKUP($A2067,Results!$A$2:$A$2256,Results!M$2:M$2256,"")</f>
        <v>0</v>
      </c>
      <c r="AS2067" s="2">
        <f>_xlfn.XLOOKUP($A2067,Results!$A$2:$A$2256,Results!N$2:N$2256,"")</f>
        <v>0</v>
      </c>
      <c r="AT2067" s="2" t="str">
        <f>_xlfn.XLOOKUP($A2067,Results!$A$2:$A$2256,Results!O$2:O$2256,"")</f>
        <v>GENERIC WIRE</v>
      </c>
      <c r="AU2067" s="2" t="str">
        <f>_xlfn.XLOOKUP($A2067,Results!$A$2:$A$2256,Results!P$2:P$2256,"")</f>
        <v>ROMEX</v>
      </c>
      <c r="AV2067" s="2" t="str">
        <f>_xlfn.XLOOKUP($A2067,Results!$A$2:$A$2256,Results!Q$2:Q$2256,"")</f>
        <v>SINGLE_MATCH</v>
      </c>
      <c r="AW2067" s="2">
        <f>_xlfn.XLOOKUP($A2067,Results!$A$2:$A$2256,Results!R$2:R$2256,"")</f>
        <v>0</v>
      </c>
      <c r="AX2067" s="2">
        <f>_xlfn.XLOOKUP($A2067,Results!$A$2:$A$2256,Results!S$2:S$2256,"")</f>
        <v>0</v>
      </c>
      <c r="AY2067" s="2">
        <f>_xlfn.XLOOKUP($A2067,Results!$A$2:$A$2256,Results!T$2:T$2256,"")</f>
        <v>85</v>
      </c>
      <c r="AZ2067" s="2">
        <f>_xlfn.XLOOKUP($A2067,Results!$A$2:$A$2256,Results!U$2:U$2256,"")</f>
        <v>0</v>
      </c>
      <c r="BA2067" s="2" t="str">
        <f>_xlfn.XLOOKUP($A2067,Results!$A$2:$A$2256,Results!V$2:V$2256,"")</f>
        <v>SOUTHWIRE</v>
      </c>
      <c r="BB2067" s="2">
        <f>_xlfn.XLOOKUP($A2067,Results!$A$2:$A$2256,Results!W$2:W$2256,"")</f>
        <v>76</v>
      </c>
      <c r="BC2067" s="2">
        <f>_xlfn.XLOOKUP($A2067,Results!$A$2:$A$2256,Results!X$2:X$2256,"")</f>
        <v>26121614</v>
      </c>
      <c r="BD2067" s="2">
        <f>_xlfn.XLOOKUP($A2067,Results!$A$2:$A$2256,Results!Y$2:Y$2256,"")</f>
        <v>76</v>
      </c>
      <c r="BE2067" s="2" t="b">
        <f>_xlfn.XLOOKUP($A2067,Results!$A$2:$A$2256,Results!Z$2:Z$2256,"")</f>
        <v>1</v>
      </c>
    </row>
    <row r="2068" spans="1:57" ht="38.25" customHeight="1" x14ac:dyDescent="0.3">
      <c r="A2068">
        <v>907745</v>
      </c>
      <c r="B2068">
        <v>281692</v>
      </c>
      <c r="C2068" t="s">
        <v>36</v>
      </c>
      <c r="D2068" t="s">
        <v>6396</v>
      </c>
      <c r="E2068" s="2" t="str">
        <f>VLOOKUP(F2068,'RPA Vendor Data '!F$1:$G$2418,2)</f>
        <v>AAA BUSINESS SUPPLIES</v>
      </c>
      <c r="F2068" s="2">
        <v>14533</v>
      </c>
      <c r="G2068" s="2">
        <v>1</v>
      </c>
      <c r="H2068" t="s">
        <v>6397</v>
      </c>
      <c r="I2068">
        <v>4</v>
      </c>
      <c r="J2068" t="s">
        <v>65</v>
      </c>
      <c r="K2068" t="s">
        <v>39</v>
      </c>
      <c r="L2068">
        <v>13.09</v>
      </c>
      <c r="M2068" s="2" t="s">
        <v>6398</v>
      </c>
      <c r="N2068" s="85" t="s">
        <v>6399</v>
      </c>
      <c r="O2068" t="s">
        <v>36</v>
      </c>
      <c r="P2068" t="s">
        <v>36</v>
      </c>
      <c r="Q2068" t="s">
        <v>36</v>
      </c>
      <c r="R2068">
        <v>52.36</v>
      </c>
      <c r="S2068" s="1">
        <v>45744.521840046298</v>
      </c>
      <c r="T2068" t="s">
        <v>42</v>
      </c>
      <c r="U2068" s="1">
        <v>45744.304166666669</v>
      </c>
      <c r="V2068" t="s">
        <v>43</v>
      </c>
      <c r="W2068" t="s">
        <v>36</v>
      </c>
      <c r="X2068">
        <v>0</v>
      </c>
      <c r="Y2068">
        <v>999</v>
      </c>
      <c r="Z2068" t="s">
        <v>36</v>
      </c>
      <c r="AA2068" t="s">
        <v>36</v>
      </c>
      <c r="AB2068" t="s">
        <v>36</v>
      </c>
      <c r="AC2068" t="s">
        <v>49</v>
      </c>
      <c r="AD2068" t="s">
        <v>49</v>
      </c>
      <c r="AE2068" t="s">
        <v>45</v>
      </c>
      <c r="AF2068" s="44" t="s">
        <v>46</v>
      </c>
      <c r="AG2068" s="18" t="s">
        <v>6400</v>
      </c>
      <c r="AI2068" s="2" t="s">
        <v>48</v>
      </c>
      <c r="AJ2068" s="2" t="e">
        <f>VLOOKUP(A2068,'Classification Test Result'!$A$2:$D$2428,4,FALSE)</f>
        <v>#N/A</v>
      </c>
      <c r="AK2068" s="2" t="s">
        <v>6401</v>
      </c>
      <c r="AL2068" s="2">
        <f>_xlfn.XLOOKUP($A2068,Results!$A$2:$A$2256,Results!G$2:G$2256,"")</f>
        <v>0</v>
      </c>
      <c r="AM2068" s="2">
        <f>_xlfn.XLOOKUP($A2068,Results!$A$2:$A$2256,Results!H$2:H$2256,"")</f>
        <v>0</v>
      </c>
      <c r="AN2068" s="2">
        <f>_xlfn.XLOOKUP($A2068,Results!$A$2:$A$2256,Results!I$2:I$2256,"")</f>
        <v>0</v>
      </c>
      <c r="AO2068" s="2">
        <f>_xlfn.XLOOKUP($A2068,Results!$A$2:$A$2256,Results!J$2:J$2256,"")</f>
        <v>0</v>
      </c>
      <c r="AP2068" s="2">
        <f>_xlfn.XLOOKUP($A2068,Results!$A$2:$A$2256,Results!K$2:K$2256,"")</f>
        <v>0</v>
      </c>
      <c r="AQ2068" s="2">
        <f>_xlfn.XLOOKUP($A2068,Results!$A$2:$A$2256,Results!L$2:L$2256,"")</f>
        <v>0</v>
      </c>
      <c r="AR2068" s="2">
        <f>_xlfn.XLOOKUP($A2068,Results!$A$2:$A$2256,Results!M$2:M$2256,"")</f>
        <v>0</v>
      </c>
      <c r="AS2068" s="2">
        <f>_xlfn.XLOOKUP($A2068,Results!$A$2:$A$2256,Results!N$2:N$2256,"")</f>
        <v>0</v>
      </c>
      <c r="AT2068" s="2" t="str">
        <f>_xlfn.XLOOKUP($A2068,Results!$A$2:$A$2256,Results!O$2:O$2256,"")</f>
        <v>WATER</v>
      </c>
      <c r="AU2068" s="2" t="str">
        <f>_xlfn.XLOOKUP($A2068,Results!$A$2:$A$2256,Results!P$2:P$2256,"")</f>
        <v>WATER</v>
      </c>
      <c r="AV2068" s="2" t="str">
        <f>_xlfn.XLOOKUP($A2068,Results!$A$2:$A$2256,Results!Q$2:Q$2256,"")</f>
        <v>SINGLE_MATCH</v>
      </c>
      <c r="AW2068" s="2">
        <f>_xlfn.XLOOKUP($A2068,Results!$A$2:$A$2256,Results!R$2:R$2256,"")</f>
        <v>0</v>
      </c>
      <c r="AX2068" s="2">
        <f>_xlfn.XLOOKUP($A2068,Results!$A$2:$A$2256,Results!S$2:S$2256,"")</f>
        <v>0</v>
      </c>
      <c r="AY2068" s="2">
        <f>_xlfn.XLOOKUP($A2068,Results!$A$2:$A$2256,Results!T$2:T$2256,"")</f>
        <v>85</v>
      </c>
      <c r="AZ2068" s="2">
        <f>_xlfn.XLOOKUP($A2068,Results!$A$2:$A$2256,Results!U$2:U$2256,"")</f>
        <v>0</v>
      </c>
      <c r="BA2068" s="2">
        <f>_xlfn.XLOOKUP($A2068,Results!$A$2:$A$2256,Results!V$2:V$2256,"")</f>
        <v>0</v>
      </c>
      <c r="BB2068" s="2">
        <f>_xlfn.XLOOKUP($A2068,Results!$A$2:$A$2256,Results!W$2:W$2256,"")</f>
        <v>0</v>
      </c>
      <c r="BC2068" s="2">
        <f>_xlfn.XLOOKUP($A2068,Results!$A$2:$A$2256,Results!X$2:X$2256,"")</f>
        <v>0</v>
      </c>
      <c r="BD2068" s="2">
        <f>_xlfn.XLOOKUP($A2068,Results!$A$2:$A$2256,Results!Y$2:Y$2256,"")</f>
        <v>0</v>
      </c>
      <c r="BE2068" s="2">
        <f>_xlfn.XLOOKUP($A2068,Results!$A$2:$A$2256,Results!Z$2:Z$2256,"")</f>
        <v>0</v>
      </c>
    </row>
    <row r="2069" spans="1:57" ht="38.25" customHeight="1" x14ac:dyDescent="0.3">
      <c r="A2069">
        <v>907746</v>
      </c>
      <c r="B2069">
        <v>281936</v>
      </c>
      <c r="C2069" t="s">
        <v>36</v>
      </c>
      <c r="D2069">
        <v>192810</v>
      </c>
      <c r="E2069" s="2" t="str">
        <f>VLOOKUP(F2069,'RPA Vendor Data '!F$1:$G$2418,2)</f>
        <v>CONTRACTORS CHOICE INC</v>
      </c>
      <c r="F2069" s="2">
        <v>10845</v>
      </c>
      <c r="G2069" s="2">
        <v>2</v>
      </c>
      <c r="H2069" t="s">
        <v>6402</v>
      </c>
      <c r="I2069">
        <v>1</v>
      </c>
      <c r="J2069" t="s">
        <v>39</v>
      </c>
      <c r="K2069" t="s">
        <v>39</v>
      </c>
      <c r="L2069">
        <v>300</v>
      </c>
      <c r="M2069" s="2" t="s">
        <v>2729</v>
      </c>
      <c r="N2069" s="85" t="s">
        <v>6403</v>
      </c>
      <c r="O2069" t="s">
        <v>6404</v>
      </c>
      <c r="P2069" t="s">
        <v>36</v>
      </c>
      <c r="Q2069" t="s">
        <v>36</v>
      </c>
      <c r="R2069">
        <v>300</v>
      </c>
      <c r="S2069" s="1">
        <v>45744.834539432872</v>
      </c>
      <c r="T2069" t="s">
        <v>42</v>
      </c>
      <c r="U2069" s="1">
        <v>45744.612500000003</v>
      </c>
      <c r="V2069" t="s">
        <v>43</v>
      </c>
      <c r="W2069" t="s">
        <v>36</v>
      </c>
      <c r="X2069">
        <v>0</v>
      </c>
      <c r="Y2069">
        <v>999</v>
      </c>
      <c r="Z2069" t="s">
        <v>36</v>
      </c>
      <c r="AA2069" t="s">
        <v>36</v>
      </c>
      <c r="AB2069" t="s">
        <v>36</v>
      </c>
      <c r="AC2069" t="s">
        <v>44</v>
      </c>
      <c r="AD2069" t="s">
        <v>44</v>
      </c>
      <c r="AE2069" t="s">
        <v>45</v>
      </c>
      <c r="AF2069" s="44" t="s">
        <v>46</v>
      </c>
      <c r="AG2069" s="18" t="s">
        <v>6405</v>
      </c>
      <c r="AI2069" s="2" t="s">
        <v>48</v>
      </c>
      <c r="AJ2069" s="2" t="e">
        <f>VLOOKUP(A2069,'Classification Test Result'!$A$2:$D$2428,4,FALSE)</f>
        <v>#N/A</v>
      </c>
      <c r="AK2069" s="2" t="s">
        <v>6406</v>
      </c>
      <c r="AL2069" s="2">
        <f>_xlfn.XLOOKUP($A2069,Results!$A$2:$A$2256,Results!G$2:G$2256,"")</f>
        <v>0</v>
      </c>
      <c r="AM2069" s="2">
        <f>_xlfn.XLOOKUP($A2069,Results!$A$2:$A$2256,Results!H$2:H$2256,"")</f>
        <v>0</v>
      </c>
      <c r="AN2069" s="2">
        <f>_xlfn.XLOOKUP($A2069,Results!$A$2:$A$2256,Results!I$2:I$2256,"")</f>
        <v>0</v>
      </c>
      <c r="AO2069" s="2">
        <f>_xlfn.XLOOKUP($A2069,Results!$A$2:$A$2256,Results!J$2:J$2256,"")</f>
        <v>0</v>
      </c>
      <c r="AP2069" s="2">
        <f>_xlfn.XLOOKUP($A2069,Results!$A$2:$A$2256,Results!K$2:K$2256,"")</f>
        <v>0</v>
      </c>
      <c r="AQ2069" s="2">
        <f>_xlfn.XLOOKUP($A2069,Results!$A$2:$A$2256,Results!L$2:L$2256,"")</f>
        <v>0</v>
      </c>
      <c r="AR2069" s="2">
        <f>_xlfn.XLOOKUP($A2069,Results!$A$2:$A$2256,Results!M$2:M$2256,"")</f>
        <v>0</v>
      </c>
      <c r="AS2069" s="2">
        <f>_xlfn.XLOOKUP($A2069,Results!$A$2:$A$2256,Results!N$2:N$2256,"")</f>
        <v>0</v>
      </c>
      <c r="AT2069" s="2" t="str">
        <f>_xlfn.XLOOKUP($A2069,Results!$A$2:$A$2256,Results!O$2:O$2256,"")</f>
        <v>ITOOL</v>
      </c>
      <c r="AU2069" s="2" t="str">
        <f>_xlfn.XLOOKUP($A2069,Results!$A$2:$A$2256,Results!P$2:P$2256,"")</f>
        <v>ITOOL</v>
      </c>
      <c r="AV2069" s="2" t="str">
        <f>_xlfn.XLOOKUP($A2069,Results!$A$2:$A$2256,Results!Q$2:Q$2256,"")</f>
        <v>SINGLE_MATCH</v>
      </c>
      <c r="AW2069" s="2">
        <f>_xlfn.XLOOKUP($A2069,Results!$A$2:$A$2256,Results!R$2:R$2256,"")</f>
        <v>0</v>
      </c>
      <c r="AX2069" s="2">
        <f>_xlfn.XLOOKUP($A2069,Results!$A$2:$A$2256,Results!S$2:S$2256,"")</f>
        <v>0</v>
      </c>
      <c r="AY2069" s="2">
        <f>_xlfn.XLOOKUP($A2069,Results!$A$2:$A$2256,Results!T$2:T$2256,"")</f>
        <v>85</v>
      </c>
      <c r="AZ2069" s="2">
        <f>_xlfn.XLOOKUP($A2069,Results!$A$2:$A$2256,Results!U$2:U$2256,"")</f>
        <v>0</v>
      </c>
      <c r="BA2069" s="2">
        <f>_xlfn.XLOOKUP($A2069,Results!$A$2:$A$2256,Results!V$2:V$2256,"")</f>
        <v>0</v>
      </c>
      <c r="BB2069" s="2">
        <f>_xlfn.XLOOKUP($A2069,Results!$A$2:$A$2256,Results!W$2:W$2256,"")</f>
        <v>0</v>
      </c>
      <c r="BC2069" s="2">
        <f>_xlfn.XLOOKUP($A2069,Results!$A$2:$A$2256,Results!X$2:X$2256,"")</f>
        <v>0</v>
      </c>
      <c r="BD2069" s="2">
        <f>_xlfn.XLOOKUP($A2069,Results!$A$2:$A$2256,Results!Y$2:Y$2256,"")</f>
        <v>0</v>
      </c>
      <c r="BE2069" s="2">
        <f>_xlfn.XLOOKUP($A2069,Results!$A$2:$A$2256,Results!Z$2:Z$2256,"")</f>
        <v>0</v>
      </c>
    </row>
    <row r="2070" spans="1:57" ht="38.25" customHeight="1" x14ac:dyDescent="0.3">
      <c r="A2070">
        <v>907747</v>
      </c>
      <c r="B2070">
        <v>281936</v>
      </c>
      <c r="C2070" t="s">
        <v>36</v>
      </c>
      <c r="D2070">
        <v>192810</v>
      </c>
      <c r="E2070" s="2" t="str">
        <f>VLOOKUP(F2070,'RPA Vendor Data '!F$1:$G$2418,2)</f>
        <v>CONTRACTORS CHOICE INC</v>
      </c>
      <c r="F2070" s="2">
        <v>10845</v>
      </c>
      <c r="G2070" s="2">
        <v>1</v>
      </c>
      <c r="H2070" t="s">
        <v>6407</v>
      </c>
      <c r="I2070">
        <v>1</v>
      </c>
      <c r="J2070" t="s">
        <v>39</v>
      </c>
      <c r="K2070" t="s">
        <v>39</v>
      </c>
      <c r="L2070">
        <v>443</v>
      </c>
      <c r="M2070" s="2" t="s">
        <v>6408</v>
      </c>
      <c r="N2070" s="85" t="s">
        <v>6409</v>
      </c>
      <c r="O2070" t="s">
        <v>6410</v>
      </c>
      <c r="P2070" t="s">
        <v>36</v>
      </c>
      <c r="Q2070" t="s">
        <v>36</v>
      </c>
      <c r="R2070">
        <v>443</v>
      </c>
      <c r="S2070" s="1">
        <v>45744.834542673612</v>
      </c>
      <c r="T2070" t="s">
        <v>42</v>
      </c>
      <c r="U2070" s="1">
        <v>45744.612500000003</v>
      </c>
      <c r="V2070" t="s">
        <v>43</v>
      </c>
      <c r="W2070" t="s">
        <v>36</v>
      </c>
      <c r="X2070">
        <v>0</v>
      </c>
      <c r="Y2070">
        <v>999</v>
      </c>
      <c r="Z2070" t="s">
        <v>36</v>
      </c>
      <c r="AA2070" t="s">
        <v>36</v>
      </c>
      <c r="AB2070" t="s">
        <v>36</v>
      </c>
      <c r="AC2070" t="s">
        <v>44</v>
      </c>
      <c r="AD2070" t="s">
        <v>44</v>
      </c>
      <c r="AE2070" t="s">
        <v>45</v>
      </c>
      <c r="AF2070" s="44" t="s">
        <v>46</v>
      </c>
      <c r="AG2070" s="18" t="s">
        <v>6411</v>
      </c>
      <c r="AI2070" s="2" t="s">
        <v>48</v>
      </c>
      <c r="AJ2070" s="2" t="e">
        <f>VLOOKUP(A2070,'Classification Test Result'!$A$2:$D$2428,4,FALSE)</f>
        <v>#N/A</v>
      </c>
      <c r="AK2070" s="2" t="s">
        <v>6406</v>
      </c>
      <c r="AL2070" s="2">
        <f>_xlfn.XLOOKUP($A2070,Results!$A$2:$A$2256,Results!G$2:G$2256,"")</f>
        <v>0</v>
      </c>
      <c r="AM2070" s="2">
        <f>_xlfn.XLOOKUP($A2070,Results!$A$2:$A$2256,Results!H$2:H$2256,"")</f>
        <v>0</v>
      </c>
      <c r="AN2070" s="2">
        <f>_xlfn.XLOOKUP($A2070,Results!$A$2:$A$2256,Results!I$2:I$2256,"")</f>
        <v>0</v>
      </c>
      <c r="AO2070" s="2">
        <f>_xlfn.XLOOKUP($A2070,Results!$A$2:$A$2256,Results!J$2:J$2256,"")</f>
        <v>0</v>
      </c>
      <c r="AP2070" s="2">
        <f>_xlfn.XLOOKUP($A2070,Results!$A$2:$A$2256,Results!K$2:K$2256,"")</f>
        <v>0</v>
      </c>
      <c r="AQ2070" s="2">
        <f>_xlfn.XLOOKUP($A2070,Results!$A$2:$A$2256,Results!L$2:L$2256,"")</f>
        <v>0</v>
      </c>
      <c r="AR2070" s="2">
        <f>_xlfn.XLOOKUP($A2070,Results!$A$2:$A$2256,Results!M$2:M$2256,"")</f>
        <v>0</v>
      </c>
      <c r="AS2070" s="2">
        <f>_xlfn.XLOOKUP($A2070,Results!$A$2:$A$2256,Results!N$2:N$2256,"")</f>
        <v>0</v>
      </c>
      <c r="AT2070" s="2" t="str">
        <f>_xlfn.XLOOKUP($A2070,Results!$A$2:$A$2256,Results!O$2:O$2256,"")</f>
        <v>ITOOL</v>
      </c>
      <c r="AU2070" s="2" t="str">
        <f>_xlfn.XLOOKUP($A2070,Results!$A$2:$A$2256,Results!P$2:P$2256,"")</f>
        <v>ITOOL</v>
      </c>
      <c r="AV2070" s="2" t="str">
        <f>_xlfn.XLOOKUP($A2070,Results!$A$2:$A$2256,Results!Q$2:Q$2256,"")</f>
        <v>SINGLE_MATCH</v>
      </c>
      <c r="AW2070" s="2">
        <f>_xlfn.XLOOKUP($A2070,Results!$A$2:$A$2256,Results!R$2:R$2256,"")</f>
        <v>0</v>
      </c>
      <c r="AX2070" s="2">
        <f>_xlfn.XLOOKUP($A2070,Results!$A$2:$A$2256,Results!S$2:S$2256,"")</f>
        <v>0</v>
      </c>
      <c r="AY2070" s="2">
        <f>_xlfn.XLOOKUP($A2070,Results!$A$2:$A$2256,Results!T$2:T$2256,"")</f>
        <v>85</v>
      </c>
      <c r="AZ2070" s="2">
        <f>_xlfn.XLOOKUP($A2070,Results!$A$2:$A$2256,Results!U$2:U$2256,"")</f>
        <v>0</v>
      </c>
      <c r="BA2070" s="2">
        <f>_xlfn.XLOOKUP($A2070,Results!$A$2:$A$2256,Results!V$2:V$2256,"")</f>
        <v>0</v>
      </c>
      <c r="BB2070" s="2">
        <f>_xlfn.XLOOKUP($A2070,Results!$A$2:$A$2256,Results!W$2:W$2256,"")</f>
        <v>0</v>
      </c>
      <c r="BC2070" s="2">
        <f>_xlfn.XLOOKUP($A2070,Results!$A$2:$A$2256,Results!X$2:X$2256,"")</f>
        <v>0</v>
      </c>
      <c r="BD2070" s="2">
        <f>_xlfn.XLOOKUP($A2070,Results!$A$2:$A$2256,Results!Y$2:Y$2256,"")</f>
        <v>0</v>
      </c>
      <c r="BE2070" s="2">
        <f>_xlfn.XLOOKUP($A2070,Results!$A$2:$A$2256,Results!Z$2:Z$2256,"")</f>
        <v>0</v>
      </c>
    </row>
    <row r="2071" spans="1:57" ht="38.25" customHeight="1" x14ac:dyDescent="0.3">
      <c r="A2071">
        <v>907748</v>
      </c>
      <c r="B2071">
        <v>281935</v>
      </c>
      <c r="C2071" t="s">
        <v>36</v>
      </c>
      <c r="D2071">
        <v>192583</v>
      </c>
      <c r="E2071" s="2" t="str">
        <f>VLOOKUP(F2071,'RPA Vendor Data '!F$1:$G$2418,2)</f>
        <v>CONTRACTORS CHOICE INC</v>
      </c>
      <c r="F2071" s="2">
        <v>10845</v>
      </c>
      <c r="G2071" s="2">
        <v>1</v>
      </c>
      <c r="H2071" t="s">
        <v>6412</v>
      </c>
      <c r="I2071">
        <v>-1</v>
      </c>
      <c r="J2071" t="s">
        <v>39</v>
      </c>
      <c r="K2071" t="s">
        <v>39</v>
      </c>
      <c r="L2071">
        <v>1455.66</v>
      </c>
      <c r="M2071" s="2" t="s">
        <v>3059</v>
      </c>
      <c r="N2071" s="85" t="s">
        <v>6413</v>
      </c>
      <c r="O2071" t="s">
        <v>6414</v>
      </c>
      <c r="P2071" t="s">
        <v>36</v>
      </c>
      <c r="Q2071" t="s">
        <v>36</v>
      </c>
      <c r="R2071">
        <v>-1455.66</v>
      </c>
      <c r="S2071" s="1">
        <v>45744.834566168982</v>
      </c>
      <c r="T2071" t="s">
        <v>42</v>
      </c>
      <c r="U2071" s="1">
        <v>45744.612500000003</v>
      </c>
      <c r="V2071" t="s">
        <v>43</v>
      </c>
      <c r="W2071" t="s">
        <v>36</v>
      </c>
      <c r="X2071">
        <v>0</v>
      </c>
      <c r="Y2071">
        <v>999</v>
      </c>
      <c r="Z2071" t="s">
        <v>36</v>
      </c>
      <c r="AA2071" t="s">
        <v>36</v>
      </c>
      <c r="AB2071" t="s">
        <v>36</v>
      </c>
      <c r="AC2071" t="s">
        <v>44</v>
      </c>
      <c r="AD2071" t="s">
        <v>44</v>
      </c>
      <c r="AE2071" t="s">
        <v>45</v>
      </c>
      <c r="AF2071" s="44">
        <v>23171604</v>
      </c>
      <c r="AG2071" s="18" t="s">
        <v>6415</v>
      </c>
      <c r="AI2071" s="2" t="s">
        <v>48</v>
      </c>
      <c r="AJ2071" s="2" t="e">
        <f>VLOOKUP(A2071,'Classification Test Result'!$A$2:$D$2428,4,FALSE)</f>
        <v>#N/A</v>
      </c>
      <c r="AK2071" s="2" t="s">
        <v>6406</v>
      </c>
      <c r="AL2071" s="2">
        <f>_xlfn.XLOOKUP($A2071,Results!$A$2:$A$2256,Results!G$2:G$2256,"")</f>
        <v>704258</v>
      </c>
      <c r="AM2071" s="2" t="str">
        <f>_xlfn.XLOOKUP($A2071,Results!$A$2:$A$2256,Results!H$2:H$2256,"")</f>
        <v>ETS8LX11</v>
      </c>
      <c r="AN2071" s="2" t="str">
        <f>_xlfn.XLOOKUP($A2071,Results!$A$2:$A$2256,Results!I$2:I$2256,"")</f>
        <v>GREENLEE</v>
      </c>
      <c r="AO2071" s="2">
        <f>_xlfn.XLOOKUP($A2071,Results!$A$2:$A$2256,Results!J$2:J$2256,"")</f>
        <v>783310611707</v>
      </c>
      <c r="AP2071" s="2">
        <f>_xlfn.XLOOKUP($A2071,Results!$A$2:$A$2256,Results!K$2:K$2256,"")</f>
        <v>27112700</v>
      </c>
      <c r="AQ2071" s="2">
        <f>_xlfn.XLOOKUP($A2071,Results!$A$2:$A$2256,Results!L$2:L$2256,"")</f>
        <v>0</v>
      </c>
      <c r="AR2071" s="2">
        <f>_xlfn.XLOOKUP($A2071,Results!$A$2:$A$2256,Results!M$2:M$2256,"")</f>
        <v>108987</v>
      </c>
      <c r="AS2071" s="2" t="str">
        <f>_xlfn.XLOOKUP($A2071,Results!$A$2:$A$2256,Results!N$2:N$2256,"")</f>
        <v>GRN ETS8LX11 CABLE TRAY CUTTER</v>
      </c>
      <c r="AT2071" s="2" t="str">
        <f>_xlfn.XLOOKUP($A2071,Results!$A$2:$A$2256,Results!O$2:O$2256,"")</f>
        <v>GREENLEE</v>
      </c>
      <c r="AU2071" s="2" t="str">
        <f>_xlfn.XLOOKUP($A2071,Results!$A$2:$A$2256,Results!P$2:P$2256,"")</f>
        <v>GREENLEE</v>
      </c>
      <c r="AV2071" s="2" t="str">
        <f>_xlfn.XLOOKUP($A2071,Results!$A$2:$A$2256,Results!Q$2:Q$2256,"")</f>
        <v>SINGLE_MATCH</v>
      </c>
      <c r="AW2071" s="2" t="str">
        <f>_xlfn.XLOOKUP($A2071,Results!$A$2:$A$2256,Results!R$2:R$2256,"")</f>
        <v>0.8754796521700174</v>
      </c>
      <c r="AX2071" s="2">
        <f>_xlfn.XLOOKUP($A2071,Results!$A$2:$A$2256,Results!S$2:S$2256,"")</f>
        <v>100</v>
      </c>
      <c r="AY2071" s="2">
        <f>_xlfn.XLOOKUP($A2071,Results!$A$2:$A$2256,Results!T$2:T$2256,"")</f>
        <v>100</v>
      </c>
      <c r="AZ2071" s="2">
        <f>_xlfn.XLOOKUP($A2071,Results!$A$2:$A$2256,Results!U$2:U$2256,"")</f>
        <v>100</v>
      </c>
      <c r="BA2071" s="2" t="str">
        <f>_xlfn.XLOOKUP($A2071,Results!$A$2:$A$2256,Results!V$2:V$2256,"")</f>
        <v>GREENLEE</v>
      </c>
      <c r="BB2071" s="2">
        <f>_xlfn.XLOOKUP($A2071,Results!$A$2:$A$2256,Results!W$2:W$2256,"")</f>
        <v>89</v>
      </c>
      <c r="BC2071" s="2">
        <f>_xlfn.XLOOKUP($A2071,Results!$A$2:$A$2256,Results!X$2:X$2256,"")</f>
        <v>27112700</v>
      </c>
      <c r="BD2071" s="2">
        <f>_xlfn.XLOOKUP($A2071,Results!$A$2:$A$2256,Results!Y$2:Y$2256,"")</f>
        <v>72</v>
      </c>
      <c r="BE2071" s="2" t="b">
        <f>_xlfn.XLOOKUP($A2071,Results!$A$2:$A$2256,Results!Z$2:Z$2256,"")</f>
        <v>1</v>
      </c>
    </row>
    <row r="2072" spans="1:57" ht="38.25" customHeight="1" x14ac:dyDescent="0.3">
      <c r="A2072">
        <v>907749</v>
      </c>
      <c r="B2072">
        <v>281492</v>
      </c>
      <c r="C2072" t="s">
        <v>36</v>
      </c>
      <c r="D2072">
        <v>669695310</v>
      </c>
      <c r="E2072" s="2" t="str">
        <f>VLOOKUP(F2072,'RPA Vendor Data '!F$1:$G$2418,2)</f>
        <v>ANIXTER, INC.</v>
      </c>
      <c r="F2072" s="2">
        <v>10207</v>
      </c>
      <c r="G2072" s="2">
        <v>3</v>
      </c>
      <c r="H2072" t="s">
        <v>6416</v>
      </c>
      <c r="I2072">
        <v>6</v>
      </c>
      <c r="J2072" t="s">
        <v>65</v>
      </c>
      <c r="K2072" t="s">
        <v>39</v>
      </c>
      <c r="L2072">
        <v>32.799999999999997</v>
      </c>
      <c r="M2072" s="2" t="s">
        <v>6417</v>
      </c>
      <c r="N2072" s="85" t="s">
        <v>6418</v>
      </c>
      <c r="O2072">
        <v>773799</v>
      </c>
      <c r="P2072" t="s">
        <v>36</v>
      </c>
      <c r="Q2072" t="s">
        <v>36</v>
      </c>
      <c r="R2072">
        <v>196.8</v>
      </c>
      <c r="S2072" s="1">
        <v>45744.354722453703</v>
      </c>
      <c r="T2072" t="s">
        <v>42</v>
      </c>
      <c r="U2072" s="1">
        <v>45744.137499999997</v>
      </c>
      <c r="V2072" t="s">
        <v>43</v>
      </c>
      <c r="W2072" t="s">
        <v>36</v>
      </c>
      <c r="X2072">
        <v>0</v>
      </c>
      <c r="Y2072">
        <v>201</v>
      </c>
      <c r="Z2072" t="s">
        <v>36</v>
      </c>
      <c r="AA2072" t="s">
        <v>36</v>
      </c>
      <c r="AB2072" t="s">
        <v>36</v>
      </c>
      <c r="AC2072" t="s">
        <v>49</v>
      </c>
      <c r="AD2072" t="s">
        <v>49</v>
      </c>
      <c r="AE2072" t="s">
        <v>45</v>
      </c>
      <c r="AF2072" s="44">
        <v>43211700</v>
      </c>
      <c r="AG2072" s="18" t="s">
        <v>6419</v>
      </c>
      <c r="AH2072" s="18"/>
      <c r="AI2072" s="2" t="s">
        <v>48</v>
      </c>
      <c r="AJ2072" s="2" t="e">
        <f>VLOOKUP(A2072,'Classification Test Result'!$A$2:$D$2428,4,FALSE)</f>
        <v>#N/A</v>
      </c>
      <c r="AL2072" s="2">
        <f>_xlfn.XLOOKUP($A2072,Results!$A$2:$A$2256,Results!G$2:G$2256,"")</f>
        <v>0</v>
      </c>
      <c r="AM2072" s="2">
        <f>_xlfn.XLOOKUP($A2072,Results!$A$2:$A$2256,Results!H$2:H$2256,"")</f>
        <v>0</v>
      </c>
      <c r="AN2072" s="2">
        <f>_xlfn.XLOOKUP($A2072,Results!$A$2:$A$2256,Results!I$2:I$2256,"")</f>
        <v>0</v>
      </c>
      <c r="AO2072" s="2">
        <f>_xlfn.XLOOKUP($A2072,Results!$A$2:$A$2256,Results!J$2:J$2256,"")</f>
        <v>0</v>
      </c>
      <c r="AP2072" s="2">
        <f>_xlfn.XLOOKUP($A2072,Results!$A$2:$A$2256,Results!K$2:K$2256,"")</f>
        <v>0</v>
      </c>
      <c r="AQ2072" s="2">
        <f>_xlfn.XLOOKUP($A2072,Results!$A$2:$A$2256,Results!L$2:L$2256,"")</f>
        <v>0</v>
      </c>
      <c r="AR2072" s="2">
        <f>_xlfn.XLOOKUP($A2072,Results!$A$2:$A$2256,Results!M$2:M$2256,"")</f>
        <v>0</v>
      </c>
      <c r="AS2072" s="2">
        <f>_xlfn.XLOOKUP($A2072,Results!$A$2:$A$2256,Results!N$2:N$2256,"")</f>
        <v>0</v>
      </c>
      <c r="AT2072" s="2">
        <f>_xlfn.XLOOKUP($A2072,Results!$A$2:$A$2256,Results!O$2:O$2256,"")</f>
        <v>0</v>
      </c>
      <c r="AU2072" s="2">
        <f>_xlfn.XLOOKUP($A2072,Results!$A$2:$A$2256,Results!P$2:P$2256,"")</f>
        <v>0</v>
      </c>
      <c r="AV2072" s="2">
        <f>_xlfn.XLOOKUP($A2072,Results!$A$2:$A$2256,Results!Q$2:Q$2256,"")</f>
        <v>0</v>
      </c>
      <c r="AW2072" s="2">
        <f>_xlfn.XLOOKUP($A2072,Results!$A$2:$A$2256,Results!R$2:R$2256,"")</f>
        <v>0</v>
      </c>
      <c r="AX2072" s="2">
        <f>_xlfn.XLOOKUP($A2072,Results!$A$2:$A$2256,Results!S$2:S$2256,"")</f>
        <v>0</v>
      </c>
      <c r="AY2072" s="2">
        <f>_xlfn.XLOOKUP($A2072,Results!$A$2:$A$2256,Results!T$2:T$2256,"")</f>
        <v>0</v>
      </c>
      <c r="AZ2072" s="2">
        <f>_xlfn.XLOOKUP($A2072,Results!$A$2:$A$2256,Results!U$2:U$2256,"")</f>
        <v>0</v>
      </c>
      <c r="BA2072" s="2">
        <f>_xlfn.XLOOKUP($A2072,Results!$A$2:$A$2256,Results!V$2:V$2256,"")</f>
        <v>0</v>
      </c>
      <c r="BB2072" s="2">
        <f>_xlfn.XLOOKUP($A2072,Results!$A$2:$A$2256,Results!W$2:W$2256,"")</f>
        <v>0</v>
      </c>
      <c r="BC2072" s="2">
        <f>_xlfn.XLOOKUP($A2072,Results!$A$2:$A$2256,Results!X$2:X$2256,"")</f>
        <v>39120000</v>
      </c>
      <c r="BD2072" s="2">
        <f>_xlfn.XLOOKUP($A2072,Results!$A$2:$A$2256,Results!Y$2:Y$2256,"")</f>
        <v>63</v>
      </c>
      <c r="BE2072" s="2">
        <f>_xlfn.XLOOKUP($A2072,Results!$A$2:$A$2256,Results!Z$2:Z$2256,"")</f>
        <v>0</v>
      </c>
    </row>
    <row r="2073" spans="1:57" ht="38.25" customHeight="1" x14ac:dyDescent="0.3">
      <c r="A2073">
        <v>907750</v>
      </c>
      <c r="B2073">
        <v>281493</v>
      </c>
      <c r="C2073" t="s">
        <v>36</v>
      </c>
      <c r="D2073">
        <v>669695312</v>
      </c>
      <c r="E2073" s="2" t="str">
        <f>VLOOKUP(F2073,'RPA Vendor Data '!F$1:$G$2418,2)</f>
        <v>ANIXTER, INC.</v>
      </c>
      <c r="F2073" s="2">
        <v>10207</v>
      </c>
      <c r="G2073" s="2">
        <v>4</v>
      </c>
      <c r="H2073" t="s">
        <v>6416</v>
      </c>
      <c r="I2073">
        <v>2</v>
      </c>
      <c r="J2073" t="s">
        <v>65</v>
      </c>
      <c r="K2073" t="s">
        <v>39</v>
      </c>
      <c r="L2073">
        <v>32.799999999999997</v>
      </c>
      <c r="M2073" s="2" t="s">
        <v>6417</v>
      </c>
      <c r="N2073" s="85" t="s">
        <v>6418</v>
      </c>
      <c r="O2073">
        <v>773799</v>
      </c>
      <c r="P2073" t="s">
        <v>36</v>
      </c>
      <c r="Q2073" t="s">
        <v>36</v>
      </c>
      <c r="R2073">
        <v>65.599999999999994</v>
      </c>
      <c r="S2073" s="1">
        <v>45744.354663506943</v>
      </c>
      <c r="T2073" t="s">
        <v>42</v>
      </c>
      <c r="U2073" s="1">
        <v>45744.137499999997</v>
      </c>
      <c r="V2073" t="s">
        <v>43</v>
      </c>
      <c r="W2073" t="s">
        <v>36</v>
      </c>
      <c r="X2073">
        <v>7</v>
      </c>
      <c r="Y2073" t="s">
        <v>54</v>
      </c>
      <c r="Z2073" t="s">
        <v>36</v>
      </c>
      <c r="AA2073">
        <v>32.799999999999997</v>
      </c>
      <c r="AB2073" t="s">
        <v>36</v>
      </c>
      <c r="AC2073" t="s">
        <v>49</v>
      </c>
      <c r="AD2073" t="s">
        <v>49</v>
      </c>
      <c r="AE2073" t="s">
        <v>45</v>
      </c>
      <c r="AF2073" s="44">
        <v>43211700</v>
      </c>
      <c r="AG2073" s="18" t="s">
        <v>6419</v>
      </c>
      <c r="AH2073" s="18"/>
      <c r="AI2073" s="2" t="s">
        <v>48</v>
      </c>
      <c r="AJ2073" s="2" t="e">
        <f>VLOOKUP(A2073,'Classification Test Result'!$A$2:$D$2428,4,FALSE)</f>
        <v>#N/A</v>
      </c>
      <c r="AL2073" s="2">
        <f>_xlfn.XLOOKUP($A2073,Results!$A$2:$A$2256,Results!G$2:G$2256,"")</f>
        <v>0</v>
      </c>
      <c r="AM2073" s="2">
        <f>_xlfn.XLOOKUP($A2073,Results!$A$2:$A$2256,Results!H$2:H$2256,"")</f>
        <v>0</v>
      </c>
      <c r="AN2073" s="2">
        <f>_xlfn.XLOOKUP($A2073,Results!$A$2:$A$2256,Results!I$2:I$2256,"")</f>
        <v>0</v>
      </c>
      <c r="AO2073" s="2">
        <f>_xlfn.XLOOKUP($A2073,Results!$A$2:$A$2256,Results!J$2:J$2256,"")</f>
        <v>0</v>
      </c>
      <c r="AP2073" s="2">
        <f>_xlfn.XLOOKUP($A2073,Results!$A$2:$A$2256,Results!K$2:K$2256,"")</f>
        <v>0</v>
      </c>
      <c r="AQ2073" s="2">
        <f>_xlfn.XLOOKUP($A2073,Results!$A$2:$A$2256,Results!L$2:L$2256,"")</f>
        <v>0</v>
      </c>
      <c r="AR2073" s="2">
        <f>_xlfn.XLOOKUP($A2073,Results!$A$2:$A$2256,Results!M$2:M$2256,"")</f>
        <v>0</v>
      </c>
      <c r="AS2073" s="2">
        <f>_xlfn.XLOOKUP($A2073,Results!$A$2:$A$2256,Results!N$2:N$2256,"")</f>
        <v>0</v>
      </c>
      <c r="AT2073" s="2">
        <f>_xlfn.XLOOKUP($A2073,Results!$A$2:$A$2256,Results!O$2:O$2256,"")</f>
        <v>0</v>
      </c>
      <c r="AU2073" s="2">
        <f>_xlfn.XLOOKUP($A2073,Results!$A$2:$A$2256,Results!P$2:P$2256,"")</f>
        <v>0</v>
      </c>
      <c r="AV2073" s="2">
        <f>_xlfn.XLOOKUP($A2073,Results!$A$2:$A$2256,Results!Q$2:Q$2256,"")</f>
        <v>0</v>
      </c>
      <c r="AW2073" s="2">
        <f>_xlfn.XLOOKUP($A2073,Results!$A$2:$A$2256,Results!R$2:R$2256,"")</f>
        <v>0</v>
      </c>
      <c r="AX2073" s="2">
        <f>_xlfn.XLOOKUP($A2073,Results!$A$2:$A$2256,Results!S$2:S$2256,"")</f>
        <v>0</v>
      </c>
      <c r="AY2073" s="2">
        <f>_xlfn.XLOOKUP($A2073,Results!$A$2:$A$2256,Results!T$2:T$2256,"")</f>
        <v>0</v>
      </c>
      <c r="AZ2073" s="2">
        <f>_xlfn.XLOOKUP($A2073,Results!$A$2:$A$2256,Results!U$2:U$2256,"")</f>
        <v>0</v>
      </c>
      <c r="BA2073" s="2">
        <f>_xlfn.XLOOKUP($A2073,Results!$A$2:$A$2256,Results!V$2:V$2256,"")</f>
        <v>0</v>
      </c>
      <c r="BB2073" s="2">
        <f>_xlfn.XLOOKUP($A2073,Results!$A$2:$A$2256,Results!W$2:W$2256,"")</f>
        <v>0</v>
      </c>
      <c r="BC2073" s="2">
        <f>_xlfn.XLOOKUP($A2073,Results!$A$2:$A$2256,Results!X$2:X$2256,"")</f>
        <v>39120000</v>
      </c>
      <c r="BD2073" s="2">
        <f>_xlfn.XLOOKUP($A2073,Results!$A$2:$A$2256,Results!Y$2:Y$2256,"")</f>
        <v>63</v>
      </c>
      <c r="BE2073" s="2">
        <f>_xlfn.XLOOKUP($A2073,Results!$A$2:$A$2256,Results!Z$2:Z$2256,"")</f>
        <v>0</v>
      </c>
    </row>
    <row r="2074" spans="1:57" ht="38.25" customHeight="1" x14ac:dyDescent="0.3">
      <c r="A2074">
        <v>907751</v>
      </c>
      <c r="B2074">
        <v>281493</v>
      </c>
      <c r="C2074" t="s">
        <v>36</v>
      </c>
      <c r="D2074">
        <v>669695312</v>
      </c>
      <c r="E2074" s="2" t="str">
        <f>VLOOKUP(F2074,'RPA Vendor Data '!F$1:$G$2418,2)</f>
        <v>ANIXTER, INC.</v>
      </c>
      <c r="F2074" s="2">
        <v>10207</v>
      </c>
      <c r="G2074" s="2">
        <v>1</v>
      </c>
      <c r="H2074" t="s">
        <v>6420</v>
      </c>
      <c r="I2074">
        <v>1</v>
      </c>
      <c r="J2074" t="s">
        <v>65</v>
      </c>
      <c r="K2074" t="s">
        <v>39</v>
      </c>
      <c r="L2074">
        <v>3.99</v>
      </c>
      <c r="M2074" s="2" t="s">
        <v>6417</v>
      </c>
      <c r="N2074" s="85" t="s">
        <v>6421</v>
      </c>
      <c r="O2074">
        <v>679323</v>
      </c>
      <c r="P2074" t="s">
        <v>36</v>
      </c>
      <c r="Q2074" t="s">
        <v>36</v>
      </c>
      <c r="R2074">
        <v>3.99</v>
      </c>
      <c r="S2074" s="1">
        <v>45744.354654363429</v>
      </c>
      <c r="T2074" t="s">
        <v>42</v>
      </c>
      <c r="U2074" s="1">
        <v>45744.137499999997</v>
      </c>
      <c r="V2074" t="s">
        <v>43</v>
      </c>
      <c r="W2074" t="s">
        <v>36</v>
      </c>
      <c r="X2074">
        <v>2</v>
      </c>
      <c r="Y2074" t="s">
        <v>54</v>
      </c>
      <c r="Z2074" t="s">
        <v>36</v>
      </c>
      <c r="AA2074">
        <v>3.99</v>
      </c>
      <c r="AB2074" t="s">
        <v>36</v>
      </c>
      <c r="AC2074" t="s">
        <v>49</v>
      </c>
      <c r="AD2074" t="s">
        <v>49</v>
      </c>
      <c r="AE2074" t="s">
        <v>45</v>
      </c>
      <c r="AF2074" s="44">
        <v>46171500</v>
      </c>
      <c r="AG2074" s="18" t="s">
        <v>6422</v>
      </c>
      <c r="AH2074" s="18"/>
      <c r="AI2074" s="2" t="s">
        <v>48</v>
      </c>
      <c r="AJ2074" s="2" t="e">
        <f>VLOOKUP(A2074,'Classification Test Result'!$A$2:$D$2428,4,FALSE)</f>
        <v>#N/A</v>
      </c>
      <c r="AL2074" s="2">
        <f>_xlfn.XLOOKUP($A2074,Results!$A$2:$A$2256,Results!G$2:G$2256,"")</f>
        <v>0</v>
      </c>
      <c r="AM2074" s="2">
        <f>_xlfn.XLOOKUP($A2074,Results!$A$2:$A$2256,Results!H$2:H$2256,"")</f>
        <v>0</v>
      </c>
      <c r="AN2074" s="2">
        <f>_xlfn.XLOOKUP($A2074,Results!$A$2:$A$2256,Results!I$2:I$2256,"")</f>
        <v>0</v>
      </c>
      <c r="AO2074" s="2">
        <f>_xlfn.XLOOKUP($A2074,Results!$A$2:$A$2256,Results!J$2:J$2256,"")</f>
        <v>0</v>
      </c>
      <c r="AP2074" s="2">
        <f>_xlfn.XLOOKUP($A2074,Results!$A$2:$A$2256,Results!K$2:K$2256,"")</f>
        <v>0</v>
      </c>
      <c r="AQ2074" s="2">
        <f>_xlfn.XLOOKUP($A2074,Results!$A$2:$A$2256,Results!L$2:L$2256,"")</f>
        <v>0</v>
      </c>
      <c r="AR2074" s="2">
        <f>_xlfn.XLOOKUP($A2074,Results!$A$2:$A$2256,Results!M$2:M$2256,"")</f>
        <v>0</v>
      </c>
      <c r="AS2074" s="2">
        <f>_xlfn.XLOOKUP($A2074,Results!$A$2:$A$2256,Results!N$2:N$2256,"")</f>
        <v>0</v>
      </c>
      <c r="AT2074" s="2">
        <f>_xlfn.XLOOKUP($A2074,Results!$A$2:$A$2256,Results!O$2:O$2256,"")</f>
        <v>0</v>
      </c>
      <c r="AU2074" s="2">
        <f>_xlfn.XLOOKUP($A2074,Results!$A$2:$A$2256,Results!P$2:P$2256,"")</f>
        <v>0</v>
      </c>
      <c r="AV2074" s="2">
        <f>_xlfn.XLOOKUP($A2074,Results!$A$2:$A$2256,Results!Q$2:Q$2256,"")</f>
        <v>0</v>
      </c>
      <c r="AW2074" s="2">
        <f>_xlfn.XLOOKUP($A2074,Results!$A$2:$A$2256,Results!R$2:R$2256,"")</f>
        <v>0</v>
      </c>
      <c r="AX2074" s="2">
        <f>_xlfn.XLOOKUP($A2074,Results!$A$2:$A$2256,Results!S$2:S$2256,"")</f>
        <v>0</v>
      </c>
      <c r="AY2074" s="2">
        <f>_xlfn.XLOOKUP($A2074,Results!$A$2:$A$2256,Results!T$2:T$2256,"")</f>
        <v>0</v>
      </c>
      <c r="AZ2074" s="2">
        <f>_xlfn.XLOOKUP($A2074,Results!$A$2:$A$2256,Results!U$2:U$2256,"")</f>
        <v>0</v>
      </c>
      <c r="BA2074" s="2">
        <f>_xlfn.XLOOKUP($A2074,Results!$A$2:$A$2256,Results!V$2:V$2256,"")</f>
        <v>0</v>
      </c>
      <c r="BB2074" s="2">
        <f>_xlfn.XLOOKUP($A2074,Results!$A$2:$A$2256,Results!W$2:W$2256,"")</f>
        <v>0</v>
      </c>
      <c r="BC2074" s="2">
        <f>_xlfn.XLOOKUP($A2074,Results!$A$2:$A$2256,Results!X$2:X$2256,"")</f>
        <v>0</v>
      </c>
      <c r="BD2074" s="2">
        <f>_xlfn.XLOOKUP($A2074,Results!$A$2:$A$2256,Results!Y$2:Y$2256,"")</f>
        <v>0</v>
      </c>
      <c r="BE2074" s="2">
        <f>_xlfn.XLOOKUP($A2074,Results!$A$2:$A$2256,Results!Z$2:Z$2256,"")</f>
        <v>0</v>
      </c>
    </row>
    <row r="2075" spans="1:57" ht="38.25" customHeight="1" x14ac:dyDescent="0.3">
      <c r="A2075">
        <v>907752</v>
      </c>
      <c r="B2075">
        <v>282033</v>
      </c>
      <c r="C2075" t="s">
        <v>36</v>
      </c>
      <c r="D2075">
        <v>1678815</v>
      </c>
      <c r="E2075" s="2" t="str">
        <f>VLOOKUP(F2075,'RPA Vendor Data '!F$1:$G$2418,2)</f>
        <v>TOTAL TOOL SUPPLY, INC.</v>
      </c>
      <c r="F2075" s="2">
        <v>13397</v>
      </c>
      <c r="G2075" s="2">
        <v>3</v>
      </c>
      <c r="H2075" t="s">
        <v>6423</v>
      </c>
      <c r="I2075">
        <v>20</v>
      </c>
      <c r="J2075" t="s">
        <v>65</v>
      </c>
      <c r="K2075" t="s">
        <v>39</v>
      </c>
      <c r="L2075">
        <v>2.97</v>
      </c>
      <c r="M2075" s="2" t="s">
        <v>6424</v>
      </c>
      <c r="N2075" s="2" t="s">
        <v>6425</v>
      </c>
      <c r="O2075" t="s">
        <v>6425</v>
      </c>
      <c r="P2075" t="s">
        <v>36</v>
      </c>
      <c r="Q2075" t="s">
        <v>36</v>
      </c>
      <c r="R2075">
        <v>59.4</v>
      </c>
      <c r="S2075" s="1">
        <v>45744.917162384263</v>
      </c>
      <c r="T2075" t="s">
        <v>42</v>
      </c>
      <c r="U2075" s="1">
        <v>45744.707638888889</v>
      </c>
      <c r="V2075" t="s">
        <v>43</v>
      </c>
      <c r="W2075" t="s">
        <v>36</v>
      </c>
      <c r="X2075">
        <v>0</v>
      </c>
      <c r="Y2075">
        <v>999</v>
      </c>
      <c r="Z2075" t="s">
        <v>36</v>
      </c>
      <c r="AA2075" t="s">
        <v>36</v>
      </c>
      <c r="AB2075" t="s">
        <v>36</v>
      </c>
      <c r="AC2075" t="s">
        <v>49</v>
      </c>
      <c r="AD2075" t="s">
        <v>49</v>
      </c>
      <c r="AE2075" t="s">
        <v>45</v>
      </c>
      <c r="AG2075" s="18" t="s">
        <v>6426</v>
      </c>
      <c r="AH2075" s="18"/>
      <c r="AI2075" s="2" t="s">
        <v>48</v>
      </c>
      <c r="AJ2075" s="2" t="e">
        <f>VLOOKUP(A2075,'Classification Test Result'!$A$2:$D$2428,4,FALSE)</f>
        <v>#N/A</v>
      </c>
      <c r="AL2075" s="2">
        <f>_xlfn.XLOOKUP($A2075,Results!$A$2:$A$2256,Results!G$2:G$2256,"")</f>
        <v>0</v>
      </c>
      <c r="AM2075" s="2">
        <f>_xlfn.XLOOKUP($A2075,Results!$A$2:$A$2256,Results!H$2:H$2256,"")</f>
        <v>0</v>
      </c>
      <c r="AN2075" s="2">
        <f>_xlfn.XLOOKUP($A2075,Results!$A$2:$A$2256,Results!I$2:I$2256,"")</f>
        <v>0</v>
      </c>
      <c r="AO2075" s="2">
        <f>_xlfn.XLOOKUP($A2075,Results!$A$2:$A$2256,Results!J$2:J$2256,"")</f>
        <v>0</v>
      </c>
      <c r="AP2075" s="2">
        <f>_xlfn.XLOOKUP($A2075,Results!$A$2:$A$2256,Results!K$2:K$2256,"")</f>
        <v>0</v>
      </c>
      <c r="AQ2075" s="2">
        <f>_xlfn.XLOOKUP($A2075,Results!$A$2:$A$2256,Results!L$2:L$2256,"")</f>
        <v>0</v>
      </c>
      <c r="AR2075" s="2">
        <f>_xlfn.XLOOKUP($A2075,Results!$A$2:$A$2256,Results!M$2:M$2256,"")</f>
        <v>0</v>
      </c>
      <c r="AS2075" s="2">
        <f>_xlfn.XLOOKUP($A2075,Results!$A$2:$A$2256,Results!N$2:N$2256,"")</f>
        <v>0</v>
      </c>
      <c r="AT2075" s="2">
        <f>_xlfn.XLOOKUP($A2075,Results!$A$2:$A$2256,Results!O$2:O$2256,"")</f>
        <v>0</v>
      </c>
      <c r="AU2075" s="2">
        <f>_xlfn.XLOOKUP($A2075,Results!$A$2:$A$2256,Results!P$2:P$2256,"")</f>
        <v>0</v>
      </c>
      <c r="AV2075" s="2">
        <f>_xlfn.XLOOKUP($A2075,Results!$A$2:$A$2256,Results!Q$2:Q$2256,"")</f>
        <v>0</v>
      </c>
      <c r="AW2075" s="2">
        <f>_xlfn.XLOOKUP($A2075,Results!$A$2:$A$2256,Results!R$2:R$2256,"")</f>
        <v>0</v>
      </c>
      <c r="AX2075" s="2">
        <f>_xlfn.XLOOKUP($A2075,Results!$A$2:$A$2256,Results!S$2:S$2256,"")</f>
        <v>0</v>
      </c>
      <c r="AY2075" s="2">
        <f>_xlfn.XLOOKUP($A2075,Results!$A$2:$A$2256,Results!T$2:T$2256,"")</f>
        <v>0</v>
      </c>
      <c r="AZ2075" s="2">
        <f>_xlfn.XLOOKUP($A2075,Results!$A$2:$A$2256,Results!U$2:U$2256,"")</f>
        <v>0</v>
      </c>
      <c r="BA2075" s="2" t="str">
        <f>_xlfn.XLOOKUP($A2075,Results!$A$2:$A$2256,Results!V$2:V$2256,"")</f>
        <v>MILWAUKEE TOOL</v>
      </c>
      <c r="BB2075" s="2">
        <f>_xlfn.XLOOKUP($A2075,Results!$A$2:$A$2256,Results!W$2:W$2256,"")</f>
        <v>85</v>
      </c>
      <c r="BC2075" s="2">
        <f>_xlfn.XLOOKUP($A2075,Results!$A$2:$A$2256,Results!X$2:X$2256,"")</f>
        <v>27111702</v>
      </c>
      <c r="BD2075" s="2">
        <f>_xlfn.XLOOKUP($A2075,Results!$A$2:$A$2256,Results!Y$2:Y$2256,"")</f>
        <v>85</v>
      </c>
      <c r="BE2075" s="2" t="b">
        <f>_xlfn.XLOOKUP($A2075,Results!$A$2:$A$2256,Results!Z$2:Z$2256,"")</f>
        <v>1</v>
      </c>
    </row>
    <row r="2076" spans="1:57" ht="38.25" customHeight="1" x14ac:dyDescent="0.3">
      <c r="A2076">
        <v>907753</v>
      </c>
      <c r="B2076">
        <v>282033</v>
      </c>
      <c r="C2076" t="s">
        <v>36</v>
      </c>
      <c r="D2076">
        <v>1678815</v>
      </c>
      <c r="E2076" s="2" t="str">
        <f>VLOOKUP(F2076,'RPA Vendor Data '!F$1:$G$2418,2)</f>
        <v>TOTAL TOOL SUPPLY, INC.</v>
      </c>
      <c r="F2076" s="2">
        <v>13397</v>
      </c>
      <c r="G2076" s="2">
        <v>2</v>
      </c>
      <c r="H2076" t="s">
        <v>6427</v>
      </c>
      <c r="I2076">
        <v>20</v>
      </c>
      <c r="J2076" t="s">
        <v>65</v>
      </c>
      <c r="K2076" t="s">
        <v>39</v>
      </c>
      <c r="L2076">
        <v>2.79</v>
      </c>
      <c r="M2076" s="2" t="s">
        <v>6424</v>
      </c>
      <c r="N2076" s="2" t="s">
        <v>6428</v>
      </c>
      <c r="O2076" t="s">
        <v>6428</v>
      </c>
      <c r="P2076" t="s">
        <v>36</v>
      </c>
      <c r="Q2076" t="s">
        <v>36</v>
      </c>
      <c r="R2076">
        <v>55.8</v>
      </c>
      <c r="S2076" s="1">
        <v>45744.917159178243</v>
      </c>
      <c r="T2076" t="s">
        <v>42</v>
      </c>
      <c r="U2076" s="1">
        <v>45744.707638888889</v>
      </c>
      <c r="V2076" t="s">
        <v>43</v>
      </c>
      <c r="W2076" t="s">
        <v>36</v>
      </c>
      <c r="X2076">
        <v>0</v>
      </c>
      <c r="Y2076">
        <v>999</v>
      </c>
      <c r="Z2076" t="s">
        <v>36</v>
      </c>
      <c r="AA2076" t="s">
        <v>36</v>
      </c>
      <c r="AB2076" t="s">
        <v>36</v>
      </c>
      <c r="AC2076" t="s">
        <v>49</v>
      </c>
      <c r="AD2076" t="s">
        <v>49</v>
      </c>
      <c r="AE2076" t="s">
        <v>45</v>
      </c>
      <c r="AG2076" s="18" t="s">
        <v>6429</v>
      </c>
      <c r="AH2076" s="18"/>
      <c r="AI2076" s="2" t="s">
        <v>48</v>
      </c>
      <c r="AJ2076" s="2" t="e">
        <f>VLOOKUP(A2076,'Classification Test Result'!$A$2:$D$2428,4,FALSE)</f>
        <v>#N/A</v>
      </c>
      <c r="AL2076" s="2">
        <f>_xlfn.XLOOKUP($A2076,Results!$A$2:$A$2256,Results!G$2:G$2256,"")</f>
        <v>340428</v>
      </c>
      <c r="AM2076" s="2">
        <f>_xlfn.XLOOKUP($A2076,Results!$A$2:$A$2256,Results!H$2:H$2256,"")</f>
        <v>49664833</v>
      </c>
      <c r="AN2076" s="2" t="str">
        <f>_xlfn.XLOOKUP($A2076,Results!$A$2:$A$2256,Results!I$2:I$2256,"")</f>
        <v>MILWAUKEE TOOL</v>
      </c>
      <c r="AO2076" s="2" t="str">
        <f>_xlfn.XLOOKUP($A2076,Results!$A$2:$A$2256,Results!J$2:J$2256,"")</f>
        <v>045242266708</v>
      </c>
      <c r="AP2076" s="2">
        <f>_xlfn.XLOOKUP($A2076,Results!$A$2:$A$2256,Results!K$2:K$2256,"")</f>
        <v>27112815</v>
      </c>
      <c r="AQ2076" s="2" t="str">
        <f>_xlfn.XLOOKUP($A2076,Results!$A$2:$A$2256,Results!L$2:L$2256,"")</f>
        <v>AK10611487</v>
      </c>
      <c r="AR2076" s="2">
        <f>_xlfn.XLOOKUP($A2076,Results!$A$2:$A$2256,Results!M$2:M$2256,"")</f>
        <v>962187</v>
      </c>
      <c r="AS2076" s="2" t="str">
        <f>_xlfn.XLOOKUP($A2076,Results!$A$2:$A$2256,Results!N$2:N$2256,"")</f>
        <v>MILW 49-66-4833 5/16X2-9/16 NT-DRVR</v>
      </c>
      <c r="AT2076" s="2" t="str">
        <f>_xlfn.XLOOKUP($A2076,Results!$A$2:$A$2256,Results!O$2:O$2256,"")</f>
        <v>MILWAUKEE TOOL</v>
      </c>
      <c r="AU2076" s="2">
        <f>_xlfn.XLOOKUP($A2076,Results!$A$2:$A$2256,Results!P$2:P$2256,"")</f>
        <v>0</v>
      </c>
      <c r="AV2076" s="2" t="str">
        <f>_xlfn.XLOOKUP($A2076,Results!$A$2:$A$2256,Results!Q$2:Q$2256,"")</f>
        <v>NO_MANUFACTURERS_FOUND</v>
      </c>
      <c r="AW2076" s="2" t="str">
        <f>_xlfn.XLOOKUP($A2076,Results!$A$2:$A$2256,Results!R$2:R$2256,"")</f>
        <v>0.6893147595284643</v>
      </c>
      <c r="AX2076" s="2">
        <f>_xlfn.XLOOKUP($A2076,Results!$A$2:$A$2256,Results!S$2:S$2256,"")</f>
        <v>99</v>
      </c>
      <c r="AY2076" s="2">
        <f>_xlfn.XLOOKUP($A2076,Results!$A$2:$A$2256,Results!T$2:T$2256,"")</f>
        <v>89</v>
      </c>
      <c r="AZ2076" s="2">
        <f>_xlfn.XLOOKUP($A2076,Results!$A$2:$A$2256,Results!U$2:U$2256,"")</f>
        <v>85</v>
      </c>
      <c r="BA2076" s="2" t="str">
        <f>_xlfn.XLOOKUP($A2076,Results!$A$2:$A$2256,Results!V$2:V$2256,"")</f>
        <v>MILWAUKEE TOOL</v>
      </c>
      <c r="BB2076" s="2">
        <f>_xlfn.XLOOKUP($A2076,Results!$A$2:$A$2256,Results!W$2:W$2256,"")</f>
        <v>84</v>
      </c>
      <c r="BC2076" s="2">
        <f>_xlfn.XLOOKUP($A2076,Results!$A$2:$A$2256,Results!X$2:X$2256,"")</f>
        <v>27111702</v>
      </c>
      <c r="BD2076" s="2">
        <f>_xlfn.XLOOKUP($A2076,Results!$A$2:$A$2256,Results!Y$2:Y$2256,"")</f>
        <v>84</v>
      </c>
      <c r="BE2076" s="2" t="b">
        <f>_xlfn.XLOOKUP($A2076,Results!$A$2:$A$2256,Results!Z$2:Z$2256,"")</f>
        <v>1</v>
      </c>
    </row>
    <row r="2077" spans="1:57" ht="38.25" customHeight="1" x14ac:dyDescent="0.3">
      <c r="A2077">
        <v>907754</v>
      </c>
      <c r="B2077">
        <v>282033</v>
      </c>
      <c r="C2077" t="s">
        <v>36</v>
      </c>
      <c r="D2077">
        <v>1678815</v>
      </c>
      <c r="E2077" s="2" t="str">
        <f>VLOOKUP(F2077,'RPA Vendor Data '!F$1:$G$2418,2)</f>
        <v>TOTAL TOOL SUPPLY, INC.</v>
      </c>
      <c r="F2077" s="2">
        <v>13397</v>
      </c>
      <c r="G2077" s="2">
        <v>1</v>
      </c>
      <c r="H2077" t="s">
        <v>6430</v>
      </c>
      <c r="I2077">
        <v>20</v>
      </c>
      <c r="J2077" t="s">
        <v>65</v>
      </c>
      <c r="K2077" t="s">
        <v>39</v>
      </c>
      <c r="L2077">
        <v>2.62</v>
      </c>
      <c r="M2077" s="2" t="s">
        <v>6424</v>
      </c>
      <c r="N2077" s="132" t="s">
        <v>6431</v>
      </c>
      <c r="O2077" t="s">
        <v>6431</v>
      </c>
      <c r="P2077" t="s">
        <v>36</v>
      </c>
      <c r="Q2077" t="s">
        <v>36</v>
      </c>
      <c r="R2077">
        <v>52.4</v>
      </c>
      <c r="S2077" s="1">
        <v>45744.91715601852</v>
      </c>
      <c r="T2077" t="s">
        <v>42</v>
      </c>
      <c r="U2077" s="1">
        <v>45744.707638888889</v>
      </c>
      <c r="V2077" t="s">
        <v>43</v>
      </c>
      <c r="W2077" t="s">
        <v>36</v>
      </c>
      <c r="X2077">
        <v>0</v>
      </c>
      <c r="Y2077">
        <v>999</v>
      </c>
      <c r="Z2077" t="s">
        <v>36</v>
      </c>
      <c r="AA2077" t="s">
        <v>36</v>
      </c>
      <c r="AB2077" t="s">
        <v>36</v>
      </c>
      <c r="AC2077" t="s">
        <v>49</v>
      </c>
      <c r="AD2077" t="s">
        <v>49</v>
      </c>
      <c r="AE2077" t="s">
        <v>45</v>
      </c>
      <c r="AG2077" s="18" t="s">
        <v>6432</v>
      </c>
      <c r="AH2077" s="18"/>
      <c r="AI2077" s="2" t="s">
        <v>48</v>
      </c>
      <c r="AJ2077" s="2" t="e">
        <f>VLOOKUP(A2077,'Classification Test Result'!$A$2:$D$2428,4,FALSE)</f>
        <v>#N/A</v>
      </c>
      <c r="AL2077" s="2">
        <f>_xlfn.XLOOKUP($A2077,Results!$A$2:$A$2256,Results!G$2:G$2256,"")</f>
        <v>0</v>
      </c>
      <c r="AM2077" s="2">
        <f>_xlfn.XLOOKUP($A2077,Results!$A$2:$A$2256,Results!H$2:H$2256,"")</f>
        <v>0</v>
      </c>
      <c r="AN2077" s="2">
        <f>_xlfn.XLOOKUP($A2077,Results!$A$2:$A$2256,Results!I$2:I$2256,"")</f>
        <v>0</v>
      </c>
      <c r="AO2077" s="2">
        <f>_xlfn.XLOOKUP($A2077,Results!$A$2:$A$2256,Results!J$2:J$2256,"")</f>
        <v>0</v>
      </c>
      <c r="AP2077" s="2">
        <f>_xlfn.XLOOKUP($A2077,Results!$A$2:$A$2256,Results!K$2:K$2256,"")</f>
        <v>0</v>
      </c>
      <c r="AQ2077" s="2">
        <f>_xlfn.XLOOKUP($A2077,Results!$A$2:$A$2256,Results!L$2:L$2256,"")</f>
        <v>0</v>
      </c>
      <c r="AR2077" s="2">
        <f>_xlfn.XLOOKUP($A2077,Results!$A$2:$A$2256,Results!M$2:M$2256,"")</f>
        <v>0</v>
      </c>
      <c r="AS2077" s="2">
        <f>_xlfn.XLOOKUP($A2077,Results!$A$2:$A$2256,Results!N$2:N$2256,"")</f>
        <v>0</v>
      </c>
      <c r="AT2077" s="2">
        <f>_xlfn.XLOOKUP($A2077,Results!$A$2:$A$2256,Results!O$2:O$2256,"")</f>
        <v>0</v>
      </c>
      <c r="AU2077" s="2">
        <f>_xlfn.XLOOKUP($A2077,Results!$A$2:$A$2256,Results!P$2:P$2256,"")</f>
        <v>0</v>
      </c>
      <c r="AV2077" s="2">
        <f>_xlfn.XLOOKUP($A2077,Results!$A$2:$A$2256,Results!Q$2:Q$2256,"")</f>
        <v>0</v>
      </c>
      <c r="AW2077" s="2">
        <f>_xlfn.XLOOKUP($A2077,Results!$A$2:$A$2256,Results!R$2:R$2256,"")</f>
        <v>0</v>
      </c>
      <c r="AX2077" s="2">
        <f>_xlfn.XLOOKUP($A2077,Results!$A$2:$A$2256,Results!S$2:S$2256,"")</f>
        <v>0</v>
      </c>
      <c r="AY2077" s="2">
        <f>_xlfn.XLOOKUP($A2077,Results!$A$2:$A$2256,Results!T$2:T$2256,"")</f>
        <v>0</v>
      </c>
      <c r="AZ2077" s="2">
        <f>_xlfn.XLOOKUP($A2077,Results!$A$2:$A$2256,Results!U$2:U$2256,"")</f>
        <v>0</v>
      </c>
      <c r="BA2077" s="2" t="str">
        <f>_xlfn.XLOOKUP($A2077,Results!$A$2:$A$2256,Results!V$2:V$2256,"")</f>
        <v>MILWAUKEE TOOL</v>
      </c>
      <c r="BB2077" s="2">
        <f>_xlfn.XLOOKUP($A2077,Results!$A$2:$A$2256,Results!W$2:W$2256,"")</f>
        <v>85</v>
      </c>
      <c r="BC2077" s="2">
        <f>_xlfn.XLOOKUP($A2077,Results!$A$2:$A$2256,Results!X$2:X$2256,"")</f>
        <v>27111702</v>
      </c>
      <c r="BD2077" s="2">
        <f>_xlfn.XLOOKUP($A2077,Results!$A$2:$A$2256,Results!Y$2:Y$2256,"")</f>
        <v>85</v>
      </c>
      <c r="BE2077" s="2" t="b">
        <f>_xlfn.XLOOKUP($A2077,Results!$A$2:$A$2256,Results!Z$2:Z$2256,"")</f>
        <v>1</v>
      </c>
    </row>
    <row r="2078" spans="1:57" ht="38.25" customHeight="1" x14ac:dyDescent="0.3">
      <c r="A2078">
        <v>907755</v>
      </c>
      <c r="B2078">
        <v>282035</v>
      </c>
      <c r="C2078" t="s">
        <v>36</v>
      </c>
      <c r="D2078">
        <v>1678813</v>
      </c>
      <c r="E2078" s="2" t="str">
        <f>VLOOKUP(F2078,'RPA Vendor Data '!F$1:$G$2418,2)</f>
        <v>TOTAL TOOL SUPPLY, INC.</v>
      </c>
      <c r="F2078" s="2">
        <v>13397</v>
      </c>
      <c r="G2078" s="2">
        <v>1</v>
      </c>
      <c r="H2078" t="s">
        <v>6433</v>
      </c>
      <c r="I2078">
        <v>3</v>
      </c>
      <c r="J2078" t="s">
        <v>65</v>
      </c>
      <c r="K2078" t="s">
        <v>39</v>
      </c>
      <c r="L2078">
        <v>499</v>
      </c>
      <c r="M2078" s="2" t="s">
        <v>6424</v>
      </c>
      <c r="N2078" s="2" t="s">
        <v>6434</v>
      </c>
      <c r="O2078" t="s">
        <v>6434</v>
      </c>
      <c r="P2078" t="s">
        <v>36</v>
      </c>
      <c r="Q2078" t="s">
        <v>36</v>
      </c>
      <c r="R2078">
        <v>1497</v>
      </c>
      <c r="S2078" s="1">
        <v>45744.917118368059</v>
      </c>
      <c r="T2078" t="s">
        <v>42</v>
      </c>
      <c r="U2078" s="1">
        <v>45744.707638888889</v>
      </c>
      <c r="V2078" t="s">
        <v>43</v>
      </c>
      <c r="W2078" t="s">
        <v>36</v>
      </c>
      <c r="X2078">
        <v>0</v>
      </c>
      <c r="Y2078" t="s">
        <v>525</v>
      </c>
      <c r="Z2078" t="s">
        <v>36</v>
      </c>
      <c r="AA2078">
        <v>499</v>
      </c>
      <c r="AB2078" t="s">
        <v>36</v>
      </c>
      <c r="AC2078" t="s">
        <v>49</v>
      </c>
      <c r="AD2078" t="s">
        <v>49</v>
      </c>
      <c r="AE2078" t="s">
        <v>45</v>
      </c>
      <c r="AG2078" s="18" t="s">
        <v>6435</v>
      </c>
      <c r="AH2078" s="18"/>
      <c r="AI2078" s="2" t="s">
        <v>48</v>
      </c>
      <c r="AJ2078" s="2" t="e">
        <f>VLOOKUP(A2078,'Classification Test Result'!$A$2:$D$2428,4,FALSE)</f>
        <v>#N/A</v>
      </c>
      <c r="AL2078" s="2">
        <f>_xlfn.XLOOKUP($A2078,Results!$A$2:$A$2256,Results!G$2:G$2256,"")</f>
        <v>231542</v>
      </c>
      <c r="AM2078" s="2">
        <f>_xlfn.XLOOKUP($A2078,Results!$A$2:$A$2256,Results!H$2:H$2256,"")</f>
        <v>49160078</v>
      </c>
      <c r="AN2078" s="2" t="str">
        <f>_xlfn.XLOOKUP($A2078,Results!$A$2:$A$2256,Results!I$2:I$2256,"")</f>
        <v>MILWAUKEE TOOL</v>
      </c>
      <c r="AO2078" s="2" t="str">
        <f>_xlfn.XLOOKUP($A2078,Results!$A$2:$A$2256,Results!J$2:J$2256,"")</f>
        <v>045242821914</v>
      </c>
      <c r="AP2078" s="2">
        <f>_xlfn.XLOOKUP($A2078,Results!$A$2:$A$2256,Results!K$2:K$2256,"")</f>
        <v>27112800</v>
      </c>
      <c r="AQ2078" s="2">
        <f>_xlfn.XLOOKUP($A2078,Results!$A$2:$A$2256,Results!L$2:L$2256,"")</f>
        <v>0</v>
      </c>
      <c r="AR2078" s="2">
        <f>_xlfn.XLOOKUP($A2078,Results!$A$2:$A$2256,Results!M$2:M$2256,"")</f>
        <v>502224</v>
      </c>
      <c r="AS2078" s="2" t="str">
        <f>_xlfn.XLOOKUP($A2078,Results!$A$2:$A$2256,Results!N$2:N$2256,"")</f>
        <v>MILW 49-16-0078 7/8X1-5/8 DIE</v>
      </c>
      <c r="AT2078" s="2" t="str">
        <f>_xlfn.XLOOKUP($A2078,Results!$A$2:$A$2256,Results!O$2:O$2256,"")</f>
        <v>MILWAUKEE TOOL</v>
      </c>
      <c r="AU2078" s="2">
        <f>_xlfn.XLOOKUP($A2078,Results!$A$2:$A$2256,Results!P$2:P$2256,"")</f>
        <v>0</v>
      </c>
      <c r="AV2078" s="2" t="str">
        <f>_xlfn.XLOOKUP($A2078,Results!$A$2:$A$2256,Results!Q$2:Q$2256,"")</f>
        <v>NO_MANUFACTURERS_FOUND</v>
      </c>
      <c r="AW2078" s="2" t="str">
        <f>_xlfn.XLOOKUP($A2078,Results!$A$2:$A$2256,Results!R$2:R$2256,"")</f>
        <v>0.7616547081345648</v>
      </c>
      <c r="AX2078" s="2">
        <f>_xlfn.XLOOKUP($A2078,Results!$A$2:$A$2256,Results!S$2:S$2256,"")</f>
        <v>100</v>
      </c>
      <c r="AY2078" s="2">
        <f>_xlfn.XLOOKUP($A2078,Results!$A$2:$A$2256,Results!T$2:T$2256,"")</f>
        <v>94</v>
      </c>
      <c r="AZ2078" s="2">
        <f>_xlfn.XLOOKUP($A2078,Results!$A$2:$A$2256,Results!U$2:U$2256,"")</f>
        <v>96</v>
      </c>
      <c r="BA2078" s="2">
        <f>_xlfn.XLOOKUP($A2078,Results!$A$2:$A$2256,Results!V$2:V$2256,"")</f>
        <v>0</v>
      </c>
      <c r="BB2078" s="2">
        <f>_xlfn.XLOOKUP($A2078,Results!$A$2:$A$2256,Results!W$2:W$2256,"")</f>
        <v>0</v>
      </c>
      <c r="BC2078" s="2">
        <f>_xlfn.XLOOKUP($A2078,Results!$A$2:$A$2256,Results!X$2:X$2256,"")</f>
        <v>27112700</v>
      </c>
      <c r="BD2078" s="2">
        <f>_xlfn.XLOOKUP($A2078,Results!$A$2:$A$2256,Results!Y$2:Y$2256,"")</f>
        <v>83</v>
      </c>
      <c r="BE2078" s="2">
        <f>_xlfn.XLOOKUP($A2078,Results!$A$2:$A$2256,Results!Z$2:Z$2256,"")</f>
        <v>0</v>
      </c>
    </row>
    <row r="2079" spans="1:57" ht="38.25" customHeight="1" x14ac:dyDescent="0.3">
      <c r="A2079">
        <v>907756</v>
      </c>
      <c r="B2079">
        <v>281651</v>
      </c>
      <c r="C2079" t="s">
        <v>36</v>
      </c>
      <c r="D2079">
        <v>1678503</v>
      </c>
      <c r="E2079" s="2" t="str">
        <f>VLOOKUP(F2079,'RPA Vendor Data '!F$1:$G$2418,2)</f>
        <v>TOTAL TOOL SUPPLY, INC.</v>
      </c>
      <c r="F2079" s="2">
        <v>13397</v>
      </c>
      <c r="G2079" s="2">
        <v>5</v>
      </c>
      <c r="H2079" t="s">
        <v>6436</v>
      </c>
      <c r="I2079">
        <v>1</v>
      </c>
      <c r="J2079" t="s">
        <v>65</v>
      </c>
      <c r="K2079" t="s">
        <v>39</v>
      </c>
      <c r="L2079">
        <v>10.43</v>
      </c>
      <c r="M2079" s="2" t="s">
        <v>6424</v>
      </c>
      <c r="N2079" s="132" t="s">
        <v>6437</v>
      </c>
      <c r="O2079" t="s">
        <v>6437</v>
      </c>
      <c r="P2079" t="s">
        <v>36</v>
      </c>
      <c r="Q2079" t="s">
        <v>36</v>
      </c>
      <c r="R2079">
        <v>10.43</v>
      </c>
      <c r="S2079" s="1">
        <v>45744.501671064812</v>
      </c>
      <c r="T2079" t="s">
        <v>42</v>
      </c>
      <c r="U2079" s="1">
        <v>45744.27847222222</v>
      </c>
      <c r="V2079" t="s">
        <v>43</v>
      </c>
      <c r="W2079" t="s">
        <v>36</v>
      </c>
      <c r="X2079">
        <v>5</v>
      </c>
      <c r="Y2079" t="s">
        <v>54</v>
      </c>
      <c r="Z2079" t="s">
        <v>36</v>
      </c>
      <c r="AA2079">
        <v>10.43</v>
      </c>
      <c r="AB2079" t="s">
        <v>36</v>
      </c>
      <c r="AC2079" t="s">
        <v>49</v>
      </c>
      <c r="AD2079" t="s">
        <v>49</v>
      </c>
      <c r="AE2079" t="s">
        <v>45</v>
      </c>
      <c r="AG2079" s="18" t="s">
        <v>6438</v>
      </c>
      <c r="AH2079" s="18"/>
      <c r="AI2079" s="2" t="s">
        <v>48</v>
      </c>
      <c r="AJ2079" s="2" t="e">
        <f>VLOOKUP(A2079,'Classification Test Result'!$A$2:$D$2428,4,FALSE)</f>
        <v>#N/A</v>
      </c>
      <c r="AL2079" s="2">
        <f>_xlfn.XLOOKUP($A2079,Results!$A$2:$A$2256,Results!G$2:G$2256,"")</f>
        <v>236838</v>
      </c>
      <c r="AM2079" s="2">
        <f>_xlfn.XLOOKUP($A2079,Results!$A$2:$A$2256,Results!H$2:H$2256,"")</f>
        <v>48738743</v>
      </c>
      <c r="AN2079" s="2" t="str">
        <f>_xlfn.XLOOKUP($A2079,Results!$A$2:$A$2256,Results!I$2:I$2256,"")</f>
        <v>MILWAUKEE TOOL</v>
      </c>
      <c r="AO2079" s="2" t="str">
        <f>_xlfn.XLOOKUP($A2079,Results!$A$2:$A$2256,Results!J$2:J$2256,"")</f>
        <v>045242618408</v>
      </c>
      <c r="AP2079" s="2">
        <f>_xlfn.XLOOKUP($A2079,Results!$A$2:$A$2256,Results!K$2:K$2256,"")</f>
        <v>46181504</v>
      </c>
      <c r="AQ2079" s="2">
        <f>_xlfn.XLOOKUP($A2079,Results!$A$2:$A$2256,Results!L$2:L$2256,"")</f>
        <v>0</v>
      </c>
      <c r="AR2079" s="2">
        <f>_xlfn.XLOOKUP($A2079,Results!$A$2:$A$2256,Results!M$2:M$2256,"")</f>
        <v>344262</v>
      </c>
      <c r="AS2079" s="2" t="str">
        <f>_xlfn.XLOOKUP($A2079,Results!$A$2:$A$2256,Results!N$2:N$2256,"")</f>
        <v>MILW 48-73-8743 XL GLOVES</v>
      </c>
      <c r="AT2079" s="2" t="str">
        <f>_xlfn.XLOOKUP($A2079,Results!$A$2:$A$2256,Results!O$2:O$2256,"")</f>
        <v>MILWAUKEE TOOL</v>
      </c>
      <c r="AU2079" s="2">
        <f>_xlfn.XLOOKUP($A2079,Results!$A$2:$A$2256,Results!P$2:P$2256,"")</f>
        <v>0</v>
      </c>
      <c r="AV2079" s="2" t="str">
        <f>_xlfn.XLOOKUP($A2079,Results!$A$2:$A$2256,Results!Q$2:Q$2256,"")</f>
        <v>NO_MANUFACTURERS_FOUND</v>
      </c>
      <c r="AW2079" s="2" t="str">
        <f>_xlfn.XLOOKUP($A2079,Results!$A$2:$A$2256,Results!R$2:R$2256,"")</f>
        <v>0.7279708760386936</v>
      </c>
      <c r="AX2079" s="2">
        <f>_xlfn.XLOOKUP($A2079,Results!$A$2:$A$2256,Results!S$2:S$2256,"")</f>
        <v>94</v>
      </c>
      <c r="AY2079" s="2">
        <f>_xlfn.XLOOKUP($A2079,Results!$A$2:$A$2256,Results!T$2:T$2256,"")</f>
        <v>85</v>
      </c>
      <c r="AZ2079" s="2">
        <f>_xlfn.XLOOKUP($A2079,Results!$A$2:$A$2256,Results!U$2:U$2256,"")</f>
        <v>85</v>
      </c>
      <c r="BA2079" s="2" t="str">
        <f>_xlfn.XLOOKUP($A2079,Results!$A$2:$A$2256,Results!V$2:V$2256,"")</f>
        <v>MILWAUKEE TOOL</v>
      </c>
      <c r="BB2079" s="2">
        <f>_xlfn.XLOOKUP($A2079,Results!$A$2:$A$2256,Results!W$2:W$2256,"")</f>
        <v>80</v>
      </c>
      <c r="BC2079" s="2">
        <f>_xlfn.XLOOKUP($A2079,Results!$A$2:$A$2256,Results!X$2:X$2256,"")</f>
        <v>46181504</v>
      </c>
      <c r="BD2079" s="2">
        <f>_xlfn.XLOOKUP($A2079,Results!$A$2:$A$2256,Results!Y$2:Y$2256,"")</f>
        <v>80</v>
      </c>
      <c r="BE2079" s="2" t="b">
        <f>_xlfn.XLOOKUP($A2079,Results!$A$2:$A$2256,Results!Z$2:Z$2256,"")</f>
        <v>1</v>
      </c>
    </row>
    <row r="2080" spans="1:57" ht="38.25" customHeight="1" x14ac:dyDescent="0.3">
      <c r="A2080">
        <v>907757</v>
      </c>
      <c r="B2080">
        <v>281657</v>
      </c>
      <c r="C2080" t="s">
        <v>36</v>
      </c>
      <c r="D2080">
        <v>1678496</v>
      </c>
      <c r="E2080" s="2" t="str">
        <f>VLOOKUP(F2080,'RPA Vendor Data '!F$1:$G$2418,2)</f>
        <v>TOTAL TOOL SUPPLY, INC.</v>
      </c>
      <c r="F2080" s="2">
        <v>13397</v>
      </c>
      <c r="G2080" s="2">
        <v>3</v>
      </c>
      <c r="H2080" t="s">
        <v>6436</v>
      </c>
      <c r="I2080">
        <v>24</v>
      </c>
      <c r="J2080" t="s">
        <v>65</v>
      </c>
      <c r="K2080" t="s">
        <v>39</v>
      </c>
      <c r="L2080">
        <v>10.43</v>
      </c>
      <c r="M2080" s="2" t="s">
        <v>6424</v>
      </c>
      <c r="N2080" s="132" t="s">
        <v>6437</v>
      </c>
      <c r="O2080" t="s">
        <v>6437</v>
      </c>
      <c r="P2080" t="s">
        <v>36</v>
      </c>
      <c r="Q2080" t="s">
        <v>36</v>
      </c>
      <c r="R2080">
        <v>250.32</v>
      </c>
      <c r="S2080" s="1">
        <v>45744.501474039353</v>
      </c>
      <c r="T2080" t="s">
        <v>42</v>
      </c>
      <c r="U2080" s="1">
        <v>45744.279861111107</v>
      </c>
      <c r="V2080" t="s">
        <v>43</v>
      </c>
      <c r="W2080" t="s">
        <v>36</v>
      </c>
      <c r="X2080">
        <v>3</v>
      </c>
      <c r="Y2080" t="s">
        <v>54</v>
      </c>
      <c r="Z2080" t="s">
        <v>36</v>
      </c>
      <c r="AA2080">
        <v>10.43</v>
      </c>
      <c r="AB2080" t="s">
        <v>36</v>
      </c>
      <c r="AC2080" t="s">
        <v>49</v>
      </c>
      <c r="AD2080" t="s">
        <v>49</v>
      </c>
      <c r="AE2080" t="s">
        <v>45</v>
      </c>
      <c r="AG2080" s="18" t="s">
        <v>6438</v>
      </c>
      <c r="AH2080" s="18"/>
      <c r="AI2080" s="2" t="s">
        <v>48</v>
      </c>
      <c r="AJ2080" s="2" t="e">
        <f>VLOOKUP(A2080,'Classification Test Result'!$A$2:$D$2428,4,FALSE)</f>
        <v>#N/A</v>
      </c>
      <c r="AL2080" s="2">
        <f>_xlfn.XLOOKUP($A2080,Results!$A$2:$A$2256,Results!G$2:G$2256,"")</f>
        <v>236838</v>
      </c>
      <c r="AM2080" s="2">
        <f>_xlfn.XLOOKUP($A2080,Results!$A$2:$A$2256,Results!H$2:H$2256,"")</f>
        <v>48738743</v>
      </c>
      <c r="AN2080" s="2" t="str">
        <f>_xlfn.XLOOKUP($A2080,Results!$A$2:$A$2256,Results!I$2:I$2256,"")</f>
        <v>MILWAUKEE TOOL</v>
      </c>
      <c r="AO2080" s="2" t="str">
        <f>_xlfn.XLOOKUP($A2080,Results!$A$2:$A$2256,Results!J$2:J$2256,"")</f>
        <v>045242618408</v>
      </c>
      <c r="AP2080" s="2">
        <f>_xlfn.XLOOKUP($A2080,Results!$A$2:$A$2256,Results!K$2:K$2256,"")</f>
        <v>46181504</v>
      </c>
      <c r="AQ2080" s="2">
        <f>_xlfn.XLOOKUP($A2080,Results!$A$2:$A$2256,Results!L$2:L$2256,"")</f>
        <v>0</v>
      </c>
      <c r="AR2080" s="2">
        <f>_xlfn.XLOOKUP($A2080,Results!$A$2:$A$2256,Results!M$2:M$2256,"")</f>
        <v>344262</v>
      </c>
      <c r="AS2080" s="2" t="str">
        <f>_xlfn.XLOOKUP($A2080,Results!$A$2:$A$2256,Results!N$2:N$2256,"")</f>
        <v>MILW 48-73-8743 XL GLOVES</v>
      </c>
      <c r="AT2080" s="2" t="str">
        <f>_xlfn.XLOOKUP($A2080,Results!$A$2:$A$2256,Results!O$2:O$2256,"")</f>
        <v>MILWAUKEE TOOL</v>
      </c>
      <c r="AU2080" s="2">
        <f>_xlfn.XLOOKUP($A2080,Results!$A$2:$A$2256,Results!P$2:P$2256,"")</f>
        <v>0</v>
      </c>
      <c r="AV2080" s="2" t="str">
        <f>_xlfn.XLOOKUP($A2080,Results!$A$2:$A$2256,Results!Q$2:Q$2256,"")</f>
        <v>NO_MANUFACTURERS_FOUND</v>
      </c>
      <c r="AW2080" s="2" t="str">
        <f>_xlfn.XLOOKUP($A2080,Results!$A$2:$A$2256,Results!R$2:R$2256,"")</f>
        <v>0.7279708760386936</v>
      </c>
      <c r="AX2080" s="2">
        <f>_xlfn.XLOOKUP($A2080,Results!$A$2:$A$2256,Results!S$2:S$2256,"")</f>
        <v>94</v>
      </c>
      <c r="AY2080" s="2">
        <f>_xlfn.XLOOKUP($A2080,Results!$A$2:$A$2256,Results!T$2:T$2256,"")</f>
        <v>85</v>
      </c>
      <c r="AZ2080" s="2">
        <f>_xlfn.XLOOKUP($A2080,Results!$A$2:$A$2256,Results!U$2:U$2256,"")</f>
        <v>85</v>
      </c>
      <c r="BA2080" s="2" t="str">
        <f>_xlfn.XLOOKUP($A2080,Results!$A$2:$A$2256,Results!V$2:V$2256,"")</f>
        <v>MILWAUKEE TOOL</v>
      </c>
      <c r="BB2080" s="2">
        <f>_xlfn.XLOOKUP($A2080,Results!$A$2:$A$2256,Results!W$2:W$2256,"")</f>
        <v>80</v>
      </c>
      <c r="BC2080" s="2">
        <f>_xlfn.XLOOKUP($A2080,Results!$A$2:$A$2256,Results!X$2:X$2256,"")</f>
        <v>46181504</v>
      </c>
      <c r="BD2080" s="2">
        <f>_xlfn.XLOOKUP($A2080,Results!$A$2:$A$2256,Results!Y$2:Y$2256,"")</f>
        <v>80</v>
      </c>
      <c r="BE2080" s="2" t="b">
        <f>_xlfn.XLOOKUP($A2080,Results!$A$2:$A$2256,Results!Z$2:Z$2256,"")</f>
        <v>1</v>
      </c>
    </row>
    <row r="2081" spans="1:57" ht="38.25" customHeight="1" x14ac:dyDescent="0.3">
      <c r="A2081">
        <v>907758</v>
      </c>
      <c r="B2081">
        <v>281651</v>
      </c>
      <c r="C2081" t="s">
        <v>36</v>
      </c>
      <c r="D2081">
        <v>1678503</v>
      </c>
      <c r="E2081" s="2" t="str">
        <f>VLOOKUP(F2081,'RPA Vendor Data '!F$1:$G$2418,2)</f>
        <v>TOTAL TOOL SUPPLY, INC.</v>
      </c>
      <c r="F2081" s="2">
        <v>13397</v>
      </c>
      <c r="G2081" s="2">
        <v>4</v>
      </c>
      <c r="H2081" t="s">
        <v>6439</v>
      </c>
      <c r="I2081">
        <v>2</v>
      </c>
      <c r="J2081" t="s">
        <v>65</v>
      </c>
      <c r="K2081" t="s">
        <v>39</v>
      </c>
      <c r="L2081">
        <v>10.43</v>
      </c>
      <c r="M2081" s="2" t="s">
        <v>6424</v>
      </c>
      <c r="N2081" s="12" t="s">
        <v>6440</v>
      </c>
      <c r="O2081" t="s">
        <v>6440</v>
      </c>
      <c r="P2081" t="s">
        <v>36</v>
      </c>
      <c r="Q2081" t="s">
        <v>36</v>
      </c>
      <c r="R2081">
        <v>20.86</v>
      </c>
      <c r="S2081" s="1">
        <v>45744.501668368059</v>
      </c>
      <c r="T2081" t="s">
        <v>42</v>
      </c>
      <c r="U2081" s="1">
        <v>45744.27847222222</v>
      </c>
      <c r="V2081" t="s">
        <v>43</v>
      </c>
      <c r="W2081" t="s">
        <v>36</v>
      </c>
      <c r="X2081">
        <v>4</v>
      </c>
      <c r="Y2081" t="s">
        <v>54</v>
      </c>
      <c r="Z2081" t="s">
        <v>36</v>
      </c>
      <c r="AA2081">
        <v>10.43</v>
      </c>
      <c r="AB2081" t="s">
        <v>36</v>
      </c>
      <c r="AC2081" t="s">
        <v>49</v>
      </c>
      <c r="AD2081" t="s">
        <v>49</v>
      </c>
      <c r="AE2081" t="s">
        <v>45</v>
      </c>
      <c r="AG2081" s="18" t="s">
        <v>6438</v>
      </c>
      <c r="AH2081" s="18"/>
      <c r="AI2081" s="2" t="s">
        <v>48</v>
      </c>
      <c r="AJ2081" s="2" t="e">
        <f>VLOOKUP(A2081,'Classification Test Result'!$A$2:$D$2428,4,FALSE)</f>
        <v>#N/A</v>
      </c>
      <c r="AL2081" s="2">
        <f>_xlfn.XLOOKUP($A2081,Results!$A$2:$A$2256,Results!G$2:G$2256,"")</f>
        <v>263184</v>
      </c>
      <c r="AM2081" s="2">
        <f>_xlfn.XLOOKUP($A2081,Results!$A$2:$A$2256,Results!H$2:H$2256,"")</f>
        <v>48738742</v>
      </c>
      <c r="AN2081" s="2" t="str">
        <f>_xlfn.XLOOKUP($A2081,Results!$A$2:$A$2256,Results!I$2:I$2256,"")</f>
        <v>MILWAUKEE TOOL</v>
      </c>
      <c r="AO2081" s="2" t="str">
        <f>_xlfn.XLOOKUP($A2081,Results!$A$2:$A$2256,Results!J$2:J$2256,"")</f>
        <v>045242618392</v>
      </c>
      <c r="AP2081" s="2">
        <f>_xlfn.XLOOKUP($A2081,Results!$A$2:$A$2256,Results!K$2:K$2256,"")</f>
        <v>46181504</v>
      </c>
      <c r="AQ2081" s="2">
        <f>_xlfn.XLOOKUP($A2081,Results!$A$2:$A$2256,Results!L$2:L$2256,"")</f>
        <v>0</v>
      </c>
      <c r="AR2081" s="2">
        <f>_xlfn.XLOOKUP($A2081,Results!$A$2:$A$2256,Results!M$2:M$2256,"")</f>
        <v>756827</v>
      </c>
      <c r="AS2081" s="2" t="str">
        <f>_xlfn.XLOOKUP($A2081,Results!$A$2:$A$2256,Results!N$2:N$2256,"")</f>
        <v>MILW 48-73-8742 L GLOVES</v>
      </c>
      <c r="AT2081" s="2" t="str">
        <f>_xlfn.XLOOKUP($A2081,Results!$A$2:$A$2256,Results!O$2:O$2256,"")</f>
        <v>MILWAUKEE TOOL</v>
      </c>
      <c r="AU2081" s="2">
        <f>_xlfn.XLOOKUP($A2081,Results!$A$2:$A$2256,Results!P$2:P$2256,"")</f>
        <v>0</v>
      </c>
      <c r="AV2081" s="2" t="str">
        <f>_xlfn.XLOOKUP($A2081,Results!$A$2:$A$2256,Results!Q$2:Q$2256,"")</f>
        <v>NO_MANUFACTURERS_FOUND</v>
      </c>
      <c r="AW2081" s="2" t="str">
        <f>_xlfn.XLOOKUP($A2081,Results!$A$2:$A$2256,Results!R$2:R$2256,"")</f>
        <v>0.6652119102413714</v>
      </c>
      <c r="AX2081" s="2">
        <f>_xlfn.XLOOKUP($A2081,Results!$A$2:$A$2256,Results!S$2:S$2256,"")</f>
        <v>88</v>
      </c>
      <c r="AY2081" s="2">
        <f>_xlfn.XLOOKUP($A2081,Results!$A$2:$A$2256,Results!T$2:T$2256,"")</f>
        <v>81</v>
      </c>
      <c r="AZ2081" s="2">
        <f>_xlfn.XLOOKUP($A2081,Results!$A$2:$A$2256,Results!U$2:U$2256,"")</f>
        <v>75</v>
      </c>
      <c r="BA2081" s="2" t="str">
        <f>_xlfn.XLOOKUP($A2081,Results!$A$2:$A$2256,Results!V$2:V$2256,"")</f>
        <v>MILWAUKEE TOOL</v>
      </c>
      <c r="BB2081" s="2">
        <f>_xlfn.XLOOKUP($A2081,Results!$A$2:$A$2256,Results!W$2:W$2256,"")</f>
        <v>79</v>
      </c>
      <c r="BC2081" s="2">
        <f>_xlfn.XLOOKUP($A2081,Results!$A$2:$A$2256,Results!X$2:X$2256,"")</f>
        <v>46181504</v>
      </c>
      <c r="BD2081" s="2">
        <f>_xlfn.XLOOKUP($A2081,Results!$A$2:$A$2256,Results!Y$2:Y$2256,"")</f>
        <v>79</v>
      </c>
      <c r="BE2081" s="2" t="b">
        <f>_xlfn.XLOOKUP($A2081,Results!$A$2:$A$2256,Results!Z$2:Z$2256,"")</f>
        <v>1</v>
      </c>
    </row>
    <row r="2082" spans="1:57" ht="38.25" customHeight="1" x14ac:dyDescent="0.3">
      <c r="A2082">
        <v>907759</v>
      </c>
      <c r="B2082">
        <v>281657</v>
      </c>
      <c r="C2082" t="s">
        <v>36</v>
      </c>
      <c r="D2082">
        <v>1678496</v>
      </c>
      <c r="E2082" s="2" t="str">
        <f>VLOOKUP(F2082,'RPA Vendor Data '!F$1:$G$2418,2)</f>
        <v>TOTAL TOOL SUPPLY, INC.</v>
      </c>
      <c r="F2082" s="2">
        <v>13397</v>
      </c>
      <c r="G2082" s="2">
        <v>2</v>
      </c>
      <c r="H2082" t="s">
        <v>6439</v>
      </c>
      <c r="I2082">
        <v>24</v>
      </c>
      <c r="J2082" t="s">
        <v>65</v>
      </c>
      <c r="K2082" t="s">
        <v>39</v>
      </c>
      <c r="L2082">
        <v>10.43</v>
      </c>
      <c r="M2082" s="2" t="s">
        <v>6424</v>
      </c>
      <c r="N2082" s="12" t="s">
        <v>6440</v>
      </c>
      <c r="O2082" t="s">
        <v>6440</v>
      </c>
      <c r="P2082" t="s">
        <v>36</v>
      </c>
      <c r="Q2082" t="s">
        <v>36</v>
      </c>
      <c r="R2082">
        <v>250.32</v>
      </c>
      <c r="S2082" s="1">
        <v>45744.501471180563</v>
      </c>
      <c r="T2082" t="s">
        <v>42</v>
      </c>
      <c r="U2082" s="1">
        <v>45744.279861111107</v>
      </c>
      <c r="V2082" t="s">
        <v>43</v>
      </c>
      <c r="W2082" t="s">
        <v>36</v>
      </c>
      <c r="X2082">
        <v>2</v>
      </c>
      <c r="Y2082" t="s">
        <v>54</v>
      </c>
      <c r="Z2082" t="s">
        <v>36</v>
      </c>
      <c r="AA2082">
        <v>10.43</v>
      </c>
      <c r="AB2082" t="s">
        <v>36</v>
      </c>
      <c r="AC2082" t="s">
        <v>49</v>
      </c>
      <c r="AD2082" t="s">
        <v>49</v>
      </c>
      <c r="AE2082" t="s">
        <v>45</v>
      </c>
      <c r="AG2082" s="18" t="s">
        <v>6438</v>
      </c>
      <c r="AH2082" s="18"/>
      <c r="AI2082" s="2" t="s">
        <v>48</v>
      </c>
      <c r="AJ2082" s="2" t="e">
        <f>VLOOKUP(A2082,'Classification Test Result'!$A$2:$D$2428,4,FALSE)</f>
        <v>#N/A</v>
      </c>
      <c r="AL2082" s="2">
        <f>_xlfn.XLOOKUP($A2082,Results!$A$2:$A$2256,Results!G$2:G$2256,"")</f>
        <v>263184</v>
      </c>
      <c r="AM2082" s="2">
        <f>_xlfn.XLOOKUP($A2082,Results!$A$2:$A$2256,Results!H$2:H$2256,"")</f>
        <v>48738742</v>
      </c>
      <c r="AN2082" s="2" t="str">
        <f>_xlfn.XLOOKUP($A2082,Results!$A$2:$A$2256,Results!I$2:I$2256,"")</f>
        <v>MILWAUKEE TOOL</v>
      </c>
      <c r="AO2082" s="2" t="str">
        <f>_xlfn.XLOOKUP($A2082,Results!$A$2:$A$2256,Results!J$2:J$2256,"")</f>
        <v>045242618392</v>
      </c>
      <c r="AP2082" s="2">
        <f>_xlfn.XLOOKUP($A2082,Results!$A$2:$A$2256,Results!K$2:K$2256,"")</f>
        <v>46181504</v>
      </c>
      <c r="AQ2082" s="2">
        <f>_xlfn.XLOOKUP($A2082,Results!$A$2:$A$2256,Results!L$2:L$2256,"")</f>
        <v>0</v>
      </c>
      <c r="AR2082" s="2">
        <f>_xlfn.XLOOKUP($A2082,Results!$A$2:$A$2256,Results!M$2:M$2256,"")</f>
        <v>756827</v>
      </c>
      <c r="AS2082" s="2" t="str">
        <f>_xlfn.XLOOKUP($A2082,Results!$A$2:$A$2256,Results!N$2:N$2256,"")</f>
        <v>MILW 48-73-8742 L GLOVES</v>
      </c>
      <c r="AT2082" s="2" t="str">
        <f>_xlfn.XLOOKUP($A2082,Results!$A$2:$A$2256,Results!O$2:O$2256,"")</f>
        <v>MILWAUKEE TOOL</v>
      </c>
      <c r="AU2082" s="2">
        <f>_xlfn.XLOOKUP($A2082,Results!$A$2:$A$2256,Results!P$2:P$2256,"")</f>
        <v>0</v>
      </c>
      <c r="AV2082" s="2" t="str">
        <f>_xlfn.XLOOKUP($A2082,Results!$A$2:$A$2256,Results!Q$2:Q$2256,"")</f>
        <v>NO_MANUFACTURERS_FOUND</v>
      </c>
      <c r="AW2082" s="2" t="str">
        <f>_xlfn.XLOOKUP($A2082,Results!$A$2:$A$2256,Results!R$2:R$2256,"")</f>
        <v>0.6652119102413714</v>
      </c>
      <c r="AX2082" s="2">
        <f>_xlfn.XLOOKUP($A2082,Results!$A$2:$A$2256,Results!S$2:S$2256,"")</f>
        <v>88</v>
      </c>
      <c r="AY2082" s="2">
        <f>_xlfn.XLOOKUP($A2082,Results!$A$2:$A$2256,Results!T$2:T$2256,"")</f>
        <v>81</v>
      </c>
      <c r="AZ2082" s="2">
        <f>_xlfn.XLOOKUP($A2082,Results!$A$2:$A$2256,Results!U$2:U$2256,"")</f>
        <v>75</v>
      </c>
      <c r="BA2082" s="2" t="str">
        <f>_xlfn.XLOOKUP($A2082,Results!$A$2:$A$2256,Results!V$2:V$2256,"")</f>
        <v>MILWAUKEE TOOL</v>
      </c>
      <c r="BB2082" s="2">
        <f>_xlfn.XLOOKUP($A2082,Results!$A$2:$A$2256,Results!W$2:W$2256,"")</f>
        <v>79</v>
      </c>
      <c r="BC2082" s="2">
        <f>_xlfn.XLOOKUP($A2082,Results!$A$2:$A$2256,Results!X$2:X$2256,"")</f>
        <v>46181504</v>
      </c>
      <c r="BD2082" s="2">
        <f>_xlfn.XLOOKUP($A2082,Results!$A$2:$A$2256,Results!Y$2:Y$2256,"")</f>
        <v>79</v>
      </c>
      <c r="BE2082" s="2" t="b">
        <f>_xlfn.XLOOKUP($A2082,Results!$A$2:$A$2256,Results!Z$2:Z$2256,"")</f>
        <v>1</v>
      </c>
    </row>
    <row r="2083" spans="1:57" ht="38.25" customHeight="1" x14ac:dyDescent="0.3">
      <c r="A2083">
        <v>907760</v>
      </c>
      <c r="B2083">
        <v>281827</v>
      </c>
      <c r="C2083" t="s">
        <v>36</v>
      </c>
      <c r="D2083">
        <v>1665758</v>
      </c>
      <c r="E2083" s="2" t="str">
        <f>VLOOKUP(F2083,'RPA Vendor Data '!F$1:$G$2418,2)</f>
        <v>TOTAL TOOL SUPPLY, INC.</v>
      </c>
      <c r="F2083" s="2">
        <v>13397</v>
      </c>
      <c r="G2083" s="2">
        <v>2</v>
      </c>
      <c r="H2083" t="s">
        <v>6441</v>
      </c>
      <c r="I2083">
        <v>72</v>
      </c>
      <c r="J2083" t="s">
        <v>65</v>
      </c>
      <c r="K2083" t="s">
        <v>39</v>
      </c>
      <c r="L2083">
        <v>10.43</v>
      </c>
      <c r="M2083" s="2" t="s">
        <v>6424</v>
      </c>
      <c r="N2083" s="12" t="s">
        <v>6442</v>
      </c>
      <c r="O2083" t="s">
        <v>6442</v>
      </c>
      <c r="P2083" t="s">
        <v>36</v>
      </c>
      <c r="Q2083" t="s">
        <v>36</v>
      </c>
      <c r="R2083">
        <v>750.96</v>
      </c>
      <c r="S2083" s="1">
        <v>45744.625525891213</v>
      </c>
      <c r="T2083" t="s">
        <v>42</v>
      </c>
      <c r="U2083" s="1">
        <v>45744.404166666667</v>
      </c>
      <c r="V2083" t="s">
        <v>43</v>
      </c>
      <c r="W2083" t="s">
        <v>36</v>
      </c>
      <c r="X2083">
        <v>0</v>
      </c>
      <c r="Y2083">
        <v>999</v>
      </c>
      <c r="Z2083" t="s">
        <v>36</v>
      </c>
      <c r="AA2083" t="s">
        <v>36</v>
      </c>
      <c r="AB2083" t="s">
        <v>36</v>
      </c>
      <c r="AC2083" t="s">
        <v>49</v>
      </c>
      <c r="AD2083" t="s">
        <v>49</v>
      </c>
      <c r="AE2083" t="s">
        <v>45</v>
      </c>
      <c r="AG2083" s="18" t="s">
        <v>6438</v>
      </c>
      <c r="AH2083" s="18"/>
      <c r="AI2083" s="2" t="s">
        <v>48</v>
      </c>
      <c r="AJ2083" s="2" t="e">
        <f>VLOOKUP(A2083,'Classification Test Result'!$A$2:$D$2428,4,FALSE)</f>
        <v>#N/A</v>
      </c>
      <c r="AL2083" s="2">
        <f>_xlfn.XLOOKUP($A2083,Results!$A$2:$A$2256,Results!G$2:G$2256,"")</f>
        <v>221780</v>
      </c>
      <c r="AM2083" s="2">
        <f>_xlfn.XLOOKUP($A2083,Results!$A$2:$A$2256,Results!H$2:H$2256,"")</f>
        <v>48738741</v>
      </c>
      <c r="AN2083" s="2" t="str">
        <f>_xlfn.XLOOKUP($A2083,Results!$A$2:$A$2256,Results!I$2:I$2256,"")</f>
        <v>MILWAUKEE TOOL</v>
      </c>
      <c r="AO2083" s="2" t="str">
        <f>_xlfn.XLOOKUP($A2083,Results!$A$2:$A$2256,Results!J$2:J$2256,"")</f>
        <v>045242618385</v>
      </c>
      <c r="AP2083" s="2">
        <f>_xlfn.XLOOKUP($A2083,Results!$A$2:$A$2256,Results!K$2:K$2256,"")</f>
        <v>46181504</v>
      </c>
      <c r="AQ2083" s="2">
        <f>_xlfn.XLOOKUP($A2083,Results!$A$2:$A$2256,Results!L$2:L$2256,"")</f>
        <v>0</v>
      </c>
      <c r="AR2083" s="2">
        <f>_xlfn.XLOOKUP($A2083,Results!$A$2:$A$2256,Results!M$2:M$2256,"")</f>
        <v>975074</v>
      </c>
      <c r="AS2083" s="2" t="str">
        <f>_xlfn.XLOOKUP($A2083,Results!$A$2:$A$2256,Results!N$2:N$2256,"")</f>
        <v>MILW 48-73-8741 M GLOVES</v>
      </c>
      <c r="AT2083" s="2" t="str">
        <f>_xlfn.XLOOKUP($A2083,Results!$A$2:$A$2256,Results!O$2:O$2256,"")</f>
        <v>MILWAUKEE TOOL</v>
      </c>
      <c r="AU2083" s="2">
        <f>_xlfn.XLOOKUP($A2083,Results!$A$2:$A$2256,Results!P$2:P$2256,"")</f>
        <v>0</v>
      </c>
      <c r="AV2083" s="2" t="str">
        <f>_xlfn.XLOOKUP($A2083,Results!$A$2:$A$2256,Results!Q$2:Q$2256,"")</f>
        <v>NO_MANUFACTURERS_FOUND</v>
      </c>
      <c r="AW2083" s="2" t="str">
        <f>_xlfn.XLOOKUP($A2083,Results!$A$2:$A$2256,Results!R$2:R$2256,"")</f>
        <v>0.6635441042772764</v>
      </c>
      <c r="AX2083" s="2">
        <f>_xlfn.XLOOKUP($A2083,Results!$A$2:$A$2256,Results!S$2:S$2256,"")</f>
        <v>88</v>
      </c>
      <c r="AY2083" s="2">
        <f>_xlfn.XLOOKUP($A2083,Results!$A$2:$A$2256,Results!T$2:T$2256,"")</f>
        <v>80</v>
      </c>
      <c r="AZ2083" s="2">
        <f>_xlfn.XLOOKUP($A2083,Results!$A$2:$A$2256,Results!U$2:U$2256,"")</f>
        <v>74</v>
      </c>
      <c r="BA2083" s="2" t="str">
        <f>_xlfn.XLOOKUP($A2083,Results!$A$2:$A$2256,Results!V$2:V$2256,"")</f>
        <v>MILWAUKEE TOOL</v>
      </c>
      <c r="BB2083" s="2">
        <f>_xlfn.XLOOKUP($A2083,Results!$A$2:$A$2256,Results!W$2:W$2256,"")</f>
        <v>78</v>
      </c>
      <c r="BC2083" s="2">
        <f>_xlfn.XLOOKUP($A2083,Results!$A$2:$A$2256,Results!X$2:X$2256,"")</f>
        <v>46181504</v>
      </c>
      <c r="BD2083" s="2">
        <f>_xlfn.XLOOKUP($A2083,Results!$A$2:$A$2256,Results!Y$2:Y$2256,"")</f>
        <v>78</v>
      </c>
      <c r="BE2083" s="2" t="b">
        <f>_xlfn.XLOOKUP($A2083,Results!$A$2:$A$2256,Results!Z$2:Z$2256,"")</f>
        <v>1</v>
      </c>
    </row>
    <row r="2084" spans="1:57" ht="38.25" customHeight="1" x14ac:dyDescent="0.3">
      <c r="A2084">
        <v>907761</v>
      </c>
      <c r="B2084">
        <v>281651</v>
      </c>
      <c r="C2084" t="s">
        <v>36</v>
      </c>
      <c r="D2084">
        <v>1678503</v>
      </c>
      <c r="E2084" s="2" t="str">
        <f>VLOOKUP(F2084,'RPA Vendor Data '!F$1:$G$2418,2)</f>
        <v>TOTAL TOOL SUPPLY, INC.</v>
      </c>
      <c r="F2084" s="2">
        <v>13397</v>
      </c>
      <c r="G2084" s="2">
        <v>3</v>
      </c>
      <c r="H2084" t="s">
        <v>6441</v>
      </c>
      <c r="I2084">
        <v>1</v>
      </c>
      <c r="J2084" t="s">
        <v>65</v>
      </c>
      <c r="K2084" t="s">
        <v>39</v>
      </c>
      <c r="L2084">
        <v>10.43</v>
      </c>
      <c r="M2084" s="2" t="s">
        <v>6424</v>
      </c>
      <c r="N2084" s="12" t="s">
        <v>6442</v>
      </c>
      <c r="O2084" t="s">
        <v>6442</v>
      </c>
      <c r="P2084" t="s">
        <v>36</v>
      </c>
      <c r="Q2084" t="s">
        <v>36</v>
      </c>
      <c r="R2084">
        <v>10.43</v>
      </c>
      <c r="S2084" s="1">
        <v>45744.501665509262</v>
      </c>
      <c r="T2084" t="s">
        <v>42</v>
      </c>
      <c r="U2084" s="1">
        <v>45744.27847222222</v>
      </c>
      <c r="V2084" t="s">
        <v>43</v>
      </c>
      <c r="W2084" t="s">
        <v>36</v>
      </c>
      <c r="X2084">
        <v>3</v>
      </c>
      <c r="Y2084" t="s">
        <v>54</v>
      </c>
      <c r="Z2084" t="s">
        <v>36</v>
      </c>
      <c r="AA2084">
        <v>10.43</v>
      </c>
      <c r="AB2084" t="s">
        <v>36</v>
      </c>
      <c r="AC2084" t="s">
        <v>49</v>
      </c>
      <c r="AD2084" t="s">
        <v>49</v>
      </c>
      <c r="AE2084" t="s">
        <v>45</v>
      </c>
      <c r="AG2084" s="18" t="s">
        <v>6438</v>
      </c>
      <c r="AH2084" s="18"/>
      <c r="AI2084" s="2" t="s">
        <v>48</v>
      </c>
      <c r="AJ2084" s="2" t="e">
        <f>VLOOKUP(A2084,'Classification Test Result'!$A$2:$D$2428,4,FALSE)</f>
        <v>#N/A</v>
      </c>
      <c r="AL2084" s="2">
        <f>_xlfn.XLOOKUP($A2084,Results!$A$2:$A$2256,Results!G$2:G$2256,"")</f>
        <v>221780</v>
      </c>
      <c r="AM2084" s="2">
        <f>_xlfn.XLOOKUP($A2084,Results!$A$2:$A$2256,Results!H$2:H$2256,"")</f>
        <v>48738741</v>
      </c>
      <c r="AN2084" s="2" t="str">
        <f>_xlfn.XLOOKUP($A2084,Results!$A$2:$A$2256,Results!I$2:I$2256,"")</f>
        <v>MILWAUKEE TOOL</v>
      </c>
      <c r="AO2084" s="2" t="str">
        <f>_xlfn.XLOOKUP($A2084,Results!$A$2:$A$2256,Results!J$2:J$2256,"")</f>
        <v>045242618385</v>
      </c>
      <c r="AP2084" s="2">
        <f>_xlfn.XLOOKUP($A2084,Results!$A$2:$A$2256,Results!K$2:K$2256,"")</f>
        <v>46181504</v>
      </c>
      <c r="AQ2084" s="2">
        <f>_xlfn.XLOOKUP($A2084,Results!$A$2:$A$2256,Results!L$2:L$2256,"")</f>
        <v>0</v>
      </c>
      <c r="AR2084" s="2">
        <f>_xlfn.XLOOKUP($A2084,Results!$A$2:$A$2256,Results!M$2:M$2256,"")</f>
        <v>975074</v>
      </c>
      <c r="AS2084" s="2" t="str">
        <f>_xlfn.XLOOKUP($A2084,Results!$A$2:$A$2256,Results!N$2:N$2256,"")</f>
        <v>MILW 48-73-8741 M GLOVES</v>
      </c>
      <c r="AT2084" s="2" t="str">
        <f>_xlfn.XLOOKUP($A2084,Results!$A$2:$A$2256,Results!O$2:O$2256,"")</f>
        <v>MILWAUKEE TOOL</v>
      </c>
      <c r="AU2084" s="2">
        <f>_xlfn.XLOOKUP($A2084,Results!$A$2:$A$2256,Results!P$2:P$2256,"")</f>
        <v>0</v>
      </c>
      <c r="AV2084" s="2" t="str">
        <f>_xlfn.XLOOKUP($A2084,Results!$A$2:$A$2256,Results!Q$2:Q$2256,"")</f>
        <v>NO_MANUFACTURERS_FOUND</v>
      </c>
      <c r="AW2084" s="2" t="str">
        <f>_xlfn.XLOOKUP($A2084,Results!$A$2:$A$2256,Results!R$2:R$2256,"")</f>
        <v>0.6635441042772764</v>
      </c>
      <c r="AX2084" s="2">
        <f>_xlfn.XLOOKUP($A2084,Results!$A$2:$A$2256,Results!S$2:S$2256,"")</f>
        <v>88</v>
      </c>
      <c r="AY2084" s="2">
        <f>_xlfn.XLOOKUP($A2084,Results!$A$2:$A$2256,Results!T$2:T$2256,"")</f>
        <v>80</v>
      </c>
      <c r="AZ2084" s="2">
        <f>_xlfn.XLOOKUP($A2084,Results!$A$2:$A$2256,Results!U$2:U$2256,"")</f>
        <v>74</v>
      </c>
      <c r="BA2084" s="2" t="str">
        <f>_xlfn.XLOOKUP($A2084,Results!$A$2:$A$2256,Results!V$2:V$2256,"")</f>
        <v>MILWAUKEE TOOL</v>
      </c>
      <c r="BB2084" s="2">
        <f>_xlfn.XLOOKUP($A2084,Results!$A$2:$A$2256,Results!W$2:W$2256,"")</f>
        <v>78</v>
      </c>
      <c r="BC2084" s="2">
        <f>_xlfn.XLOOKUP($A2084,Results!$A$2:$A$2256,Results!X$2:X$2256,"")</f>
        <v>46181504</v>
      </c>
      <c r="BD2084" s="2">
        <f>_xlfn.XLOOKUP($A2084,Results!$A$2:$A$2256,Results!Y$2:Y$2256,"")</f>
        <v>78</v>
      </c>
      <c r="BE2084" s="2" t="b">
        <f>_xlfn.XLOOKUP($A2084,Results!$A$2:$A$2256,Results!Z$2:Z$2256,"")</f>
        <v>1</v>
      </c>
    </row>
    <row r="2085" spans="1:57" ht="38.25" customHeight="1" x14ac:dyDescent="0.3">
      <c r="A2085">
        <v>907762</v>
      </c>
      <c r="B2085">
        <v>281657</v>
      </c>
      <c r="C2085" t="s">
        <v>36</v>
      </c>
      <c r="D2085">
        <v>1678496</v>
      </c>
      <c r="E2085" s="2" t="str">
        <f>VLOOKUP(F2085,'RPA Vendor Data '!F$1:$G$2418,2)</f>
        <v>TOTAL TOOL SUPPLY, INC.</v>
      </c>
      <c r="F2085" s="2">
        <v>13397</v>
      </c>
      <c r="G2085" s="2">
        <v>1</v>
      </c>
      <c r="H2085" t="s">
        <v>6441</v>
      </c>
      <c r="I2085">
        <v>24</v>
      </c>
      <c r="J2085" t="s">
        <v>65</v>
      </c>
      <c r="K2085" t="s">
        <v>39</v>
      </c>
      <c r="L2085">
        <v>10.43</v>
      </c>
      <c r="M2085" s="2" t="s">
        <v>6424</v>
      </c>
      <c r="N2085" s="12" t="s">
        <v>6442</v>
      </c>
      <c r="O2085" t="s">
        <v>6442</v>
      </c>
      <c r="P2085" t="s">
        <v>36</v>
      </c>
      <c r="Q2085" t="s">
        <v>36</v>
      </c>
      <c r="R2085">
        <v>250.32</v>
      </c>
      <c r="S2085" s="1">
        <v>45744.501468483802</v>
      </c>
      <c r="T2085" t="s">
        <v>42</v>
      </c>
      <c r="U2085" s="1">
        <v>45744.279861111107</v>
      </c>
      <c r="V2085" t="s">
        <v>43</v>
      </c>
      <c r="W2085" t="s">
        <v>36</v>
      </c>
      <c r="X2085">
        <v>1</v>
      </c>
      <c r="Y2085" t="s">
        <v>54</v>
      </c>
      <c r="Z2085" t="s">
        <v>36</v>
      </c>
      <c r="AA2085">
        <v>10.43</v>
      </c>
      <c r="AB2085" t="s">
        <v>36</v>
      </c>
      <c r="AC2085" t="s">
        <v>49</v>
      </c>
      <c r="AD2085" t="s">
        <v>49</v>
      </c>
      <c r="AE2085" t="s">
        <v>45</v>
      </c>
      <c r="AG2085" s="18" t="s">
        <v>6438</v>
      </c>
      <c r="AH2085" s="18"/>
      <c r="AI2085" s="2" t="s">
        <v>48</v>
      </c>
      <c r="AJ2085" s="2" t="e">
        <f>VLOOKUP(A2085,'Classification Test Result'!$A$2:$D$2428,4,FALSE)</f>
        <v>#N/A</v>
      </c>
      <c r="AL2085" s="2">
        <f>_xlfn.XLOOKUP($A2085,Results!$A$2:$A$2256,Results!G$2:G$2256,"")</f>
        <v>221780</v>
      </c>
      <c r="AM2085" s="2">
        <f>_xlfn.XLOOKUP($A2085,Results!$A$2:$A$2256,Results!H$2:H$2256,"")</f>
        <v>48738741</v>
      </c>
      <c r="AN2085" s="2" t="str">
        <f>_xlfn.XLOOKUP($A2085,Results!$A$2:$A$2256,Results!I$2:I$2256,"")</f>
        <v>MILWAUKEE TOOL</v>
      </c>
      <c r="AO2085" s="2" t="str">
        <f>_xlfn.XLOOKUP($A2085,Results!$A$2:$A$2256,Results!J$2:J$2256,"")</f>
        <v>045242618385</v>
      </c>
      <c r="AP2085" s="2">
        <f>_xlfn.XLOOKUP($A2085,Results!$A$2:$A$2256,Results!K$2:K$2256,"")</f>
        <v>46181504</v>
      </c>
      <c r="AQ2085" s="2">
        <f>_xlfn.XLOOKUP($A2085,Results!$A$2:$A$2256,Results!L$2:L$2256,"")</f>
        <v>0</v>
      </c>
      <c r="AR2085" s="2">
        <f>_xlfn.XLOOKUP($A2085,Results!$A$2:$A$2256,Results!M$2:M$2256,"")</f>
        <v>975074</v>
      </c>
      <c r="AS2085" s="2" t="str">
        <f>_xlfn.XLOOKUP($A2085,Results!$A$2:$A$2256,Results!N$2:N$2256,"")</f>
        <v>MILW 48-73-8741 M GLOVES</v>
      </c>
      <c r="AT2085" s="2" t="str">
        <f>_xlfn.XLOOKUP($A2085,Results!$A$2:$A$2256,Results!O$2:O$2256,"")</f>
        <v>MILWAUKEE TOOL</v>
      </c>
      <c r="AU2085" s="2">
        <f>_xlfn.XLOOKUP($A2085,Results!$A$2:$A$2256,Results!P$2:P$2256,"")</f>
        <v>0</v>
      </c>
      <c r="AV2085" s="2" t="str">
        <f>_xlfn.XLOOKUP($A2085,Results!$A$2:$A$2256,Results!Q$2:Q$2256,"")</f>
        <v>NO_MANUFACTURERS_FOUND</v>
      </c>
      <c r="AW2085" s="2" t="str">
        <f>_xlfn.XLOOKUP($A2085,Results!$A$2:$A$2256,Results!R$2:R$2256,"")</f>
        <v>0.6635441042772764</v>
      </c>
      <c r="AX2085" s="2">
        <f>_xlfn.XLOOKUP($A2085,Results!$A$2:$A$2256,Results!S$2:S$2256,"")</f>
        <v>88</v>
      </c>
      <c r="AY2085" s="2">
        <f>_xlfn.XLOOKUP($A2085,Results!$A$2:$A$2256,Results!T$2:T$2256,"")</f>
        <v>80</v>
      </c>
      <c r="AZ2085" s="2">
        <f>_xlfn.XLOOKUP($A2085,Results!$A$2:$A$2256,Results!U$2:U$2256,"")</f>
        <v>74</v>
      </c>
      <c r="BA2085" s="2" t="str">
        <f>_xlfn.XLOOKUP($A2085,Results!$A$2:$A$2256,Results!V$2:V$2256,"")</f>
        <v>MILWAUKEE TOOL</v>
      </c>
      <c r="BB2085" s="2">
        <f>_xlfn.XLOOKUP($A2085,Results!$A$2:$A$2256,Results!W$2:W$2256,"")</f>
        <v>78</v>
      </c>
      <c r="BC2085" s="2">
        <f>_xlfn.XLOOKUP($A2085,Results!$A$2:$A$2256,Results!X$2:X$2256,"")</f>
        <v>46181504</v>
      </c>
      <c r="BD2085" s="2">
        <f>_xlfn.XLOOKUP($A2085,Results!$A$2:$A$2256,Results!Y$2:Y$2256,"")</f>
        <v>78</v>
      </c>
      <c r="BE2085" s="2" t="b">
        <f>_xlfn.XLOOKUP($A2085,Results!$A$2:$A$2256,Results!Z$2:Z$2256,"")</f>
        <v>1</v>
      </c>
    </row>
    <row r="2086" spans="1:57" ht="38.25" customHeight="1" x14ac:dyDescent="0.3">
      <c r="A2086">
        <v>907763</v>
      </c>
      <c r="B2086">
        <v>281827</v>
      </c>
      <c r="C2086" t="s">
        <v>36</v>
      </c>
      <c r="D2086">
        <v>1665758</v>
      </c>
      <c r="E2086" s="2" t="str">
        <f>VLOOKUP(F2086,'RPA Vendor Data '!F$1:$G$2418,2)</f>
        <v>TOTAL TOOL SUPPLY, INC.</v>
      </c>
      <c r="F2086" s="2">
        <v>13397</v>
      </c>
      <c r="G2086" s="2">
        <v>1</v>
      </c>
      <c r="H2086" t="s">
        <v>6443</v>
      </c>
      <c r="I2086">
        <v>72</v>
      </c>
      <c r="J2086" t="s">
        <v>65</v>
      </c>
      <c r="K2086" t="s">
        <v>39</v>
      </c>
      <c r="L2086">
        <v>10.43</v>
      </c>
      <c r="M2086" s="2" t="s">
        <v>6424</v>
      </c>
      <c r="N2086" s="12" t="s">
        <v>6444</v>
      </c>
      <c r="O2086" t="s">
        <v>6444</v>
      </c>
      <c r="P2086" t="s">
        <v>36</v>
      </c>
      <c r="Q2086" t="s">
        <v>36</v>
      </c>
      <c r="R2086">
        <v>750.96</v>
      </c>
      <c r="S2086" s="1">
        <v>45744.625522951392</v>
      </c>
      <c r="T2086" t="s">
        <v>42</v>
      </c>
      <c r="U2086" s="1">
        <v>45744.40347222222</v>
      </c>
      <c r="V2086" t="s">
        <v>43</v>
      </c>
      <c r="W2086" t="s">
        <v>36</v>
      </c>
      <c r="X2086">
        <v>0</v>
      </c>
      <c r="Y2086">
        <v>999</v>
      </c>
      <c r="Z2086" t="s">
        <v>36</v>
      </c>
      <c r="AA2086" t="s">
        <v>36</v>
      </c>
      <c r="AB2086" t="s">
        <v>36</v>
      </c>
      <c r="AC2086" t="s">
        <v>49</v>
      </c>
      <c r="AD2086" t="s">
        <v>49</v>
      </c>
      <c r="AE2086" t="s">
        <v>45</v>
      </c>
      <c r="AG2086" s="18" t="s">
        <v>6438</v>
      </c>
      <c r="AH2086" s="18"/>
      <c r="AI2086" s="2" t="s">
        <v>48</v>
      </c>
      <c r="AJ2086" s="2" t="e">
        <f>VLOOKUP(A2086,'Classification Test Result'!$A$2:$D$2428,4,FALSE)</f>
        <v>#N/A</v>
      </c>
      <c r="AL2086" s="2">
        <f>_xlfn.XLOOKUP($A2086,Results!$A$2:$A$2256,Results!G$2:G$2256,"")</f>
        <v>236837</v>
      </c>
      <c r="AM2086" s="2">
        <f>_xlfn.XLOOKUP($A2086,Results!$A$2:$A$2256,Results!H$2:H$2256,"")</f>
        <v>48738740</v>
      </c>
      <c r="AN2086" s="2" t="str">
        <f>_xlfn.XLOOKUP($A2086,Results!$A$2:$A$2256,Results!I$2:I$2256,"")</f>
        <v>MILWAUKEE TOOL</v>
      </c>
      <c r="AO2086" s="2" t="str">
        <f>_xlfn.XLOOKUP($A2086,Results!$A$2:$A$2256,Results!J$2:J$2256,"")</f>
        <v>045242618378</v>
      </c>
      <c r="AP2086" s="2">
        <f>_xlfn.XLOOKUP($A2086,Results!$A$2:$A$2256,Results!K$2:K$2256,"")</f>
        <v>46181504</v>
      </c>
      <c r="AQ2086" s="2">
        <f>_xlfn.XLOOKUP($A2086,Results!$A$2:$A$2256,Results!L$2:L$2256,"")</f>
        <v>0</v>
      </c>
      <c r="AR2086" s="2">
        <f>_xlfn.XLOOKUP($A2086,Results!$A$2:$A$2256,Results!M$2:M$2256,"")</f>
        <v>168858</v>
      </c>
      <c r="AS2086" s="2" t="str">
        <f>_xlfn.XLOOKUP($A2086,Results!$A$2:$A$2256,Results!N$2:N$2256,"")</f>
        <v>MILW 48-73-8740 S GLOVES</v>
      </c>
      <c r="AT2086" s="2" t="str">
        <f>_xlfn.XLOOKUP($A2086,Results!$A$2:$A$2256,Results!O$2:O$2256,"")</f>
        <v>MILWAUKEE TOOL</v>
      </c>
      <c r="AU2086" s="2">
        <f>_xlfn.XLOOKUP($A2086,Results!$A$2:$A$2256,Results!P$2:P$2256,"")</f>
        <v>0</v>
      </c>
      <c r="AV2086" s="2" t="str">
        <f>_xlfn.XLOOKUP($A2086,Results!$A$2:$A$2256,Results!Q$2:Q$2256,"")</f>
        <v>NO_MANUFACTURERS_FOUND</v>
      </c>
      <c r="AW2086" s="2" t="str">
        <f>_xlfn.XLOOKUP($A2086,Results!$A$2:$A$2256,Results!R$2:R$2256,"")</f>
        <v>0.6643464902756624</v>
      </c>
      <c r="AX2086" s="2">
        <f>_xlfn.XLOOKUP($A2086,Results!$A$2:$A$2256,Results!S$2:S$2256,"")</f>
        <v>88</v>
      </c>
      <c r="AY2086" s="2">
        <f>_xlfn.XLOOKUP($A2086,Results!$A$2:$A$2256,Results!T$2:T$2256,"")</f>
        <v>80</v>
      </c>
      <c r="AZ2086" s="2">
        <f>_xlfn.XLOOKUP($A2086,Results!$A$2:$A$2256,Results!U$2:U$2256,"")</f>
        <v>74</v>
      </c>
      <c r="BA2086" s="2" t="str">
        <f>_xlfn.XLOOKUP($A2086,Results!$A$2:$A$2256,Results!V$2:V$2256,"")</f>
        <v>MILWAUKEE TOOL</v>
      </c>
      <c r="BB2086" s="2">
        <f>_xlfn.XLOOKUP($A2086,Results!$A$2:$A$2256,Results!W$2:W$2256,"")</f>
        <v>78</v>
      </c>
      <c r="BC2086" s="2">
        <f>_xlfn.XLOOKUP($A2086,Results!$A$2:$A$2256,Results!X$2:X$2256,"")</f>
        <v>46181504</v>
      </c>
      <c r="BD2086" s="2">
        <f>_xlfn.XLOOKUP($A2086,Results!$A$2:$A$2256,Results!Y$2:Y$2256,"")</f>
        <v>78</v>
      </c>
      <c r="BE2086" s="2" t="b">
        <f>_xlfn.XLOOKUP($A2086,Results!$A$2:$A$2256,Results!Z$2:Z$2256,"")</f>
        <v>1</v>
      </c>
    </row>
    <row r="2087" spans="1:57" ht="38.25" customHeight="1" x14ac:dyDescent="0.3">
      <c r="A2087">
        <v>907764</v>
      </c>
      <c r="B2087">
        <v>281827</v>
      </c>
      <c r="C2087" t="s">
        <v>36</v>
      </c>
      <c r="D2087">
        <v>1665758</v>
      </c>
      <c r="E2087" s="2" t="str">
        <f>VLOOKUP(F2087,'RPA Vendor Data '!F$1:$G$2418,2)</f>
        <v>TOTAL TOOL SUPPLY, INC.</v>
      </c>
      <c r="F2087" s="2">
        <v>13397</v>
      </c>
      <c r="G2087" s="2">
        <v>5</v>
      </c>
      <c r="H2087" t="s">
        <v>6445</v>
      </c>
      <c r="I2087">
        <v>12</v>
      </c>
      <c r="J2087" t="s">
        <v>65</v>
      </c>
      <c r="K2087" t="s">
        <v>39</v>
      </c>
      <c r="L2087">
        <v>56.8</v>
      </c>
      <c r="M2087" s="2" t="s">
        <v>6424</v>
      </c>
      <c r="N2087" s="2" t="s">
        <v>6446</v>
      </c>
      <c r="O2087" t="s">
        <v>6446</v>
      </c>
      <c r="P2087" t="s">
        <v>36</v>
      </c>
      <c r="Q2087" t="s">
        <v>36</v>
      </c>
      <c r="R2087">
        <v>681.6</v>
      </c>
      <c r="S2087" s="1">
        <v>45744.625534571758</v>
      </c>
      <c r="T2087" t="s">
        <v>42</v>
      </c>
      <c r="U2087" s="1">
        <v>45744.404166666667</v>
      </c>
      <c r="V2087" t="s">
        <v>43</v>
      </c>
      <c r="W2087" t="s">
        <v>36</v>
      </c>
      <c r="X2087">
        <v>0</v>
      </c>
      <c r="Y2087">
        <v>999</v>
      </c>
      <c r="Z2087" t="s">
        <v>36</v>
      </c>
      <c r="AA2087" t="s">
        <v>36</v>
      </c>
      <c r="AB2087" t="s">
        <v>36</v>
      </c>
      <c r="AC2087" t="s">
        <v>49</v>
      </c>
      <c r="AD2087" t="s">
        <v>49</v>
      </c>
      <c r="AE2087" t="s">
        <v>45</v>
      </c>
      <c r="AG2087" s="18" t="s">
        <v>6447</v>
      </c>
      <c r="AH2087" s="18"/>
      <c r="AI2087" s="2" t="s">
        <v>48</v>
      </c>
      <c r="AJ2087" s="2" t="e">
        <f>VLOOKUP(A2087,'Classification Test Result'!$A$2:$D$2428,4,FALSE)</f>
        <v>#N/A</v>
      </c>
      <c r="AL2087" s="2">
        <f>_xlfn.XLOOKUP($A2087,Results!$A$2:$A$2256,Results!G$2:G$2256,"")</f>
        <v>252844</v>
      </c>
      <c r="AM2087" s="2">
        <f>_xlfn.XLOOKUP($A2087,Results!$A$2:$A$2256,Results!H$2:H$2256,"")</f>
        <v>48731415</v>
      </c>
      <c r="AN2087" s="2" t="str">
        <f>_xlfn.XLOOKUP($A2087,Results!$A$2:$A$2256,Results!I$2:I$2256,"")</f>
        <v>MILWAUKEE TOOL</v>
      </c>
      <c r="AO2087" s="2" t="str">
        <f>_xlfn.XLOOKUP($A2087,Results!$A$2:$A$2256,Results!J$2:J$2256,"")</f>
        <v>045242603367</v>
      </c>
      <c r="AP2087" s="2">
        <f>_xlfn.XLOOKUP($A2087,Results!$A$2:$A$2256,Results!K$2:K$2256,"")</f>
        <v>46181700</v>
      </c>
      <c r="AQ2087" s="2">
        <f>_xlfn.XLOOKUP($A2087,Results!$A$2:$A$2256,Results!L$2:L$2256,"")</f>
        <v>0</v>
      </c>
      <c r="AR2087" s="2">
        <f>_xlfn.XLOOKUP($A2087,Results!$A$2:$A$2256,Results!M$2:M$2256,"")</f>
        <v>496730</v>
      </c>
      <c r="AS2087" s="2" t="str">
        <f>_xlfn.XLOOKUP($A2087,Results!$A$2:$A$2256,Results!N$2:N$2256,"")</f>
        <v>MILW 48-73-1415 EYE VISOR</v>
      </c>
      <c r="AT2087" s="2" t="str">
        <f>_xlfn.XLOOKUP($A2087,Results!$A$2:$A$2256,Results!O$2:O$2256,"")</f>
        <v>MILWAUKEE TOOL</v>
      </c>
      <c r="AU2087" s="2">
        <f>_xlfn.XLOOKUP($A2087,Results!$A$2:$A$2256,Results!P$2:P$2256,"")</f>
        <v>0</v>
      </c>
      <c r="AV2087" s="2" t="str">
        <f>_xlfn.XLOOKUP($A2087,Results!$A$2:$A$2256,Results!Q$2:Q$2256,"")</f>
        <v>NO_MANUFACTURERS_FOUND</v>
      </c>
      <c r="AW2087" s="2" t="str">
        <f>_xlfn.XLOOKUP($A2087,Results!$A$2:$A$2256,Results!R$2:R$2256,"")</f>
        <v>0.7406009527152453</v>
      </c>
      <c r="AX2087" s="2">
        <f>_xlfn.XLOOKUP($A2087,Results!$A$2:$A$2256,Results!S$2:S$2256,"")</f>
        <v>100</v>
      </c>
      <c r="AY2087" s="2">
        <f>_xlfn.XLOOKUP($A2087,Results!$A$2:$A$2256,Results!T$2:T$2256,"")</f>
        <v>93</v>
      </c>
      <c r="AZ2087" s="2">
        <f>_xlfn.XLOOKUP($A2087,Results!$A$2:$A$2256,Results!U$2:U$2256,"")</f>
        <v>92</v>
      </c>
      <c r="BA2087" s="2" t="str">
        <f>_xlfn.XLOOKUP($A2087,Results!$A$2:$A$2256,Results!V$2:V$2256,"")</f>
        <v>MILWAUKEE TOOL</v>
      </c>
      <c r="BB2087" s="2">
        <f>_xlfn.XLOOKUP($A2087,Results!$A$2:$A$2256,Results!W$2:W$2256,"")</f>
        <v>83</v>
      </c>
      <c r="BC2087" s="2">
        <f>_xlfn.XLOOKUP($A2087,Results!$A$2:$A$2256,Results!X$2:X$2256,"")</f>
        <v>46181700</v>
      </c>
      <c r="BD2087" s="2">
        <f>_xlfn.XLOOKUP($A2087,Results!$A$2:$A$2256,Results!Y$2:Y$2256,"")</f>
        <v>83</v>
      </c>
      <c r="BE2087" s="2" t="b">
        <f>_xlfn.XLOOKUP($A2087,Results!$A$2:$A$2256,Results!Z$2:Z$2256,"")</f>
        <v>1</v>
      </c>
    </row>
    <row r="2088" spans="1:57" ht="38.25" customHeight="1" x14ac:dyDescent="0.3">
      <c r="A2088">
        <v>907765</v>
      </c>
      <c r="B2088">
        <v>281827</v>
      </c>
      <c r="C2088" t="s">
        <v>36</v>
      </c>
      <c r="D2088">
        <v>1665758</v>
      </c>
      <c r="E2088" s="2" t="str">
        <f>VLOOKUP(F2088,'RPA Vendor Data '!F$1:$G$2418,2)</f>
        <v>TOTAL TOOL SUPPLY, INC.</v>
      </c>
      <c r="F2088" s="2">
        <v>13397</v>
      </c>
      <c r="G2088" s="2">
        <v>4</v>
      </c>
      <c r="H2088" t="s">
        <v>6448</v>
      </c>
      <c r="I2088">
        <v>12</v>
      </c>
      <c r="J2088" t="s">
        <v>65</v>
      </c>
      <c r="K2088" t="s">
        <v>39</v>
      </c>
      <c r="L2088">
        <v>48.28</v>
      </c>
      <c r="M2088" s="2" t="s">
        <v>6424</v>
      </c>
      <c r="N2088" s="2" t="s">
        <v>6449</v>
      </c>
      <c r="O2088" t="s">
        <v>6449</v>
      </c>
      <c r="P2088" t="s">
        <v>36</v>
      </c>
      <c r="Q2088" t="s">
        <v>36</v>
      </c>
      <c r="R2088">
        <v>579.36</v>
      </c>
      <c r="S2088" s="1">
        <v>45744.625531631937</v>
      </c>
      <c r="T2088" t="s">
        <v>42</v>
      </c>
      <c r="U2088" s="1">
        <v>45744.404166666667</v>
      </c>
      <c r="V2088" t="s">
        <v>43</v>
      </c>
      <c r="W2088" t="s">
        <v>36</v>
      </c>
      <c r="X2088">
        <v>0</v>
      </c>
      <c r="Y2088">
        <v>999</v>
      </c>
      <c r="Z2088" t="s">
        <v>36</v>
      </c>
      <c r="AA2088" t="s">
        <v>36</v>
      </c>
      <c r="AB2088" t="s">
        <v>36</v>
      </c>
      <c r="AC2088" t="s">
        <v>49</v>
      </c>
      <c r="AD2088" t="s">
        <v>49</v>
      </c>
      <c r="AE2088" t="s">
        <v>45</v>
      </c>
      <c r="AG2088" s="18" t="s">
        <v>6450</v>
      </c>
      <c r="AH2088" s="18"/>
      <c r="AI2088" s="2" t="s">
        <v>48</v>
      </c>
      <c r="AJ2088" s="2" t="e">
        <f>VLOOKUP(A2088,'Classification Test Result'!$A$2:$D$2428,4,FALSE)</f>
        <v>#N/A</v>
      </c>
      <c r="AL2088" s="2">
        <f>_xlfn.XLOOKUP($A2088,Results!$A$2:$A$2256,Results!G$2:G$2256,"")</f>
        <v>258576</v>
      </c>
      <c r="AM2088" s="2">
        <f>_xlfn.XLOOKUP($A2088,Results!$A$2:$A$2256,Results!H$2:H$2256,"")</f>
        <v>48731411</v>
      </c>
      <c r="AN2088" s="2" t="str">
        <f>_xlfn.XLOOKUP($A2088,Results!$A$2:$A$2256,Results!I$2:I$2256,"")</f>
        <v>MILWAUKEE TOOL</v>
      </c>
      <c r="AO2088" s="2" t="str">
        <f>_xlfn.XLOOKUP($A2088,Results!$A$2:$A$2256,Results!J$2:J$2256,"")</f>
        <v>045242635214</v>
      </c>
      <c r="AP2088" s="2">
        <f>_xlfn.XLOOKUP($A2088,Results!$A$2:$A$2256,Results!K$2:K$2256,"")</f>
        <v>46181700</v>
      </c>
      <c r="AQ2088" s="2">
        <f>_xlfn.XLOOKUP($A2088,Results!$A$2:$A$2256,Results!L$2:L$2256,"")</f>
        <v>0</v>
      </c>
      <c r="AR2088" s="2">
        <f>_xlfn.XLOOKUP($A2088,Results!$A$2:$A$2256,Results!M$2:M$2256,"")</f>
        <v>851056</v>
      </c>
      <c r="AS2088" s="2" t="str">
        <f>_xlfn.XLOOKUP($A2088,Results!$A$2:$A$2256,Results!N$2:N$2256,"")</f>
        <v>MILW 48-73-1411 EYE VISOR HELMET</v>
      </c>
      <c r="AT2088" s="2" t="str">
        <f>_xlfn.XLOOKUP($A2088,Results!$A$2:$A$2256,Results!O$2:O$2256,"")</f>
        <v>MILWAUKEE TOOL</v>
      </c>
      <c r="AU2088" s="2">
        <f>_xlfn.XLOOKUP($A2088,Results!$A$2:$A$2256,Results!P$2:P$2256,"")</f>
        <v>0</v>
      </c>
      <c r="AV2088" s="2" t="str">
        <f>_xlfn.XLOOKUP($A2088,Results!$A$2:$A$2256,Results!Q$2:Q$2256,"")</f>
        <v>NO_MANUFACTURERS_FOUND</v>
      </c>
      <c r="AW2088" s="2" t="str">
        <f>_xlfn.XLOOKUP($A2088,Results!$A$2:$A$2256,Results!R$2:R$2256,"")</f>
        <v>0.6990619951434948</v>
      </c>
      <c r="AX2088" s="2">
        <f>_xlfn.XLOOKUP($A2088,Results!$A$2:$A$2256,Results!S$2:S$2256,"")</f>
        <v>100</v>
      </c>
      <c r="AY2088" s="2">
        <f>_xlfn.XLOOKUP($A2088,Results!$A$2:$A$2256,Results!T$2:T$2256,"")</f>
        <v>90</v>
      </c>
      <c r="AZ2088" s="2">
        <f>_xlfn.XLOOKUP($A2088,Results!$A$2:$A$2256,Results!U$2:U$2256,"")</f>
        <v>86</v>
      </c>
      <c r="BA2088" s="2" t="str">
        <f>_xlfn.XLOOKUP($A2088,Results!$A$2:$A$2256,Results!V$2:V$2256,"")</f>
        <v>MILWAUKEE TOOL</v>
      </c>
      <c r="BB2088" s="2">
        <f>_xlfn.XLOOKUP($A2088,Results!$A$2:$A$2256,Results!W$2:W$2256,"")</f>
        <v>82</v>
      </c>
      <c r="BC2088" s="2">
        <f>_xlfn.XLOOKUP($A2088,Results!$A$2:$A$2256,Results!X$2:X$2256,"")</f>
        <v>46181700</v>
      </c>
      <c r="BD2088" s="2">
        <f>_xlfn.XLOOKUP($A2088,Results!$A$2:$A$2256,Results!Y$2:Y$2256,"")</f>
        <v>82</v>
      </c>
      <c r="BE2088" s="2" t="b">
        <f>_xlfn.XLOOKUP($A2088,Results!$A$2:$A$2256,Results!Z$2:Z$2256,"")</f>
        <v>1</v>
      </c>
    </row>
    <row r="2089" spans="1:57" ht="38.25" customHeight="1" x14ac:dyDescent="0.3">
      <c r="A2089">
        <v>907766</v>
      </c>
      <c r="B2089">
        <v>282022</v>
      </c>
      <c r="C2089" t="s">
        <v>36</v>
      </c>
      <c r="D2089">
        <v>1678765</v>
      </c>
      <c r="E2089" s="2" t="str">
        <f>VLOOKUP(F2089,'RPA Vendor Data '!F$1:$G$2418,2)</f>
        <v>TOTAL TOOL SUPPLY, INC.</v>
      </c>
      <c r="F2089" s="2">
        <v>13397</v>
      </c>
      <c r="G2089" s="2">
        <v>2</v>
      </c>
      <c r="H2089" t="s">
        <v>6451</v>
      </c>
      <c r="I2089">
        <v>1</v>
      </c>
      <c r="J2089" t="s">
        <v>65</v>
      </c>
      <c r="K2089" t="s">
        <v>39</v>
      </c>
      <c r="L2089">
        <v>81.88</v>
      </c>
      <c r="M2089" s="2" t="s">
        <v>6424</v>
      </c>
      <c r="N2089" s="12" t="s">
        <v>6452</v>
      </c>
      <c r="O2089" t="s">
        <v>6453</v>
      </c>
      <c r="P2089" t="s">
        <v>36</v>
      </c>
      <c r="Q2089" t="s">
        <v>36</v>
      </c>
      <c r="R2089">
        <v>81.88</v>
      </c>
      <c r="S2089" s="1">
        <v>45744.917379664352</v>
      </c>
      <c r="T2089" t="s">
        <v>42</v>
      </c>
      <c r="U2089" s="1">
        <v>45744.70416666667</v>
      </c>
      <c r="V2089" t="s">
        <v>43</v>
      </c>
      <c r="W2089" t="s">
        <v>36</v>
      </c>
      <c r="X2089">
        <v>2</v>
      </c>
      <c r="Y2089" t="s">
        <v>54</v>
      </c>
      <c r="Z2089" t="s">
        <v>36</v>
      </c>
      <c r="AA2089">
        <v>81.88</v>
      </c>
      <c r="AB2089" t="s">
        <v>36</v>
      </c>
      <c r="AC2089" t="s">
        <v>49</v>
      </c>
      <c r="AD2089" t="s">
        <v>49</v>
      </c>
      <c r="AE2089" t="s">
        <v>45</v>
      </c>
      <c r="AF2089" s="44" t="s">
        <v>46</v>
      </c>
      <c r="AG2089" s="18" t="s">
        <v>6454</v>
      </c>
      <c r="AI2089" s="2" t="s">
        <v>48</v>
      </c>
      <c r="AJ2089" s="2" t="e">
        <f>VLOOKUP(A2089,'Classification Test Result'!$A$2:$D$2428,4,FALSE)</f>
        <v>#N/A</v>
      </c>
      <c r="AK2089" s="2" t="s">
        <v>6455</v>
      </c>
      <c r="AL2089" s="2">
        <f>_xlfn.XLOOKUP($A2089,Results!$A$2:$A$2256,Results!G$2:G$2256,"")</f>
        <v>247304</v>
      </c>
      <c r="AM2089" s="2">
        <f>_xlfn.XLOOKUP($A2089,Results!$A$2:$A$2256,Results!H$2:H$2256,"")</f>
        <v>48731320</v>
      </c>
      <c r="AN2089" s="2" t="str">
        <f>_xlfn.XLOOKUP($A2089,Results!$A$2:$A$2256,Results!I$2:I$2256,"")</f>
        <v>MILWAUKEE TOOL</v>
      </c>
      <c r="AO2089" s="2" t="str">
        <f>_xlfn.XLOOKUP($A2089,Results!$A$2:$A$2256,Results!J$2:J$2256,"")</f>
        <v>045242602049</v>
      </c>
      <c r="AP2089" s="2">
        <f>_xlfn.XLOOKUP($A2089,Results!$A$2:$A$2256,Results!K$2:K$2256,"")</f>
        <v>46181704</v>
      </c>
      <c r="AQ2089" s="2">
        <f>_xlfn.XLOOKUP($A2089,Results!$A$2:$A$2256,Results!L$2:L$2256,"")</f>
        <v>0</v>
      </c>
      <c r="AR2089" s="2">
        <f>_xlfn.XLOOKUP($A2089,Results!$A$2:$A$2256,Results!M$2:M$2256,"")</f>
        <v>760213</v>
      </c>
      <c r="AS2089" s="2" t="str">
        <f>_xlfn.XLOOKUP($A2089,Results!$A$2:$A$2256,Results!N$2:N$2256,"")</f>
        <v>MILW 48-73-1320 SAFETY HELMET</v>
      </c>
      <c r="AT2089" s="2" t="str">
        <f>_xlfn.XLOOKUP($A2089,Results!$A$2:$A$2256,Results!O$2:O$2256,"")</f>
        <v>MILWAUKEE TOOL</v>
      </c>
      <c r="AU2089" s="2">
        <f>_xlfn.XLOOKUP($A2089,Results!$A$2:$A$2256,Results!P$2:P$2256,"")</f>
        <v>0</v>
      </c>
      <c r="AV2089" s="2" t="str">
        <f>_xlfn.XLOOKUP($A2089,Results!$A$2:$A$2256,Results!Q$2:Q$2256,"")</f>
        <v>NO_MANUFACTURERS_FOUND</v>
      </c>
      <c r="AW2089" s="2" t="str">
        <f>_xlfn.XLOOKUP($A2089,Results!$A$2:$A$2256,Results!R$2:R$2256,"")</f>
        <v>0.6435271899203565</v>
      </c>
      <c r="AX2089" s="2">
        <f>_xlfn.XLOOKUP($A2089,Results!$A$2:$A$2256,Results!S$2:S$2256,"")</f>
        <v>86</v>
      </c>
      <c r="AY2089" s="2">
        <f>_xlfn.XLOOKUP($A2089,Results!$A$2:$A$2256,Results!T$2:T$2256,"")</f>
        <v>79</v>
      </c>
      <c r="AZ2089" s="2">
        <f>_xlfn.XLOOKUP($A2089,Results!$A$2:$A$2256,Results!U$2:U$2256,"")</f>
        <v>72</v>
      </c>
      <c r="BA2089" s="2" t="str">
        <f>_xlfn.XLOOKUP($A2089,Results!$A$2:$A$2256,Results!V$2:V$2256,"")</f>
        <v>3M</v>
      </c>
      <c r="BB2089" s="2">
        <f>_xlfn.XLOOKUP($A2089,Results!$A$2:$A$2256,Results!W$2:W$2256,"")</f>
        <v>77</v>
      </c>
      <c r="BC2089" s="2">
        <f>_xlfn.XLOOKUP($A2089,Results!$A$2:$A$2256,Results!X$2:X$2256,"")</f>
        <v>46181704</v>
      </c>
      <c r="BD2089" s="2">
        <f>_xlfn.XLOOKUP($A2089,Results!$A$2:$A$2256,Results!Y$2:Y$2256,"")</f>
        <v>77</v>
      </c>
      <c r="BE2089" s="2" t="b">
        <f>_xlfn.XLOOKUP($A2089,Results!$A$2:$A$2256,Results!Z$2:Z$2256,"")</f>
        <v>1</v>
      </c>
    </row>
    <row r="2090" spans="1:57" ht="38.25" customHeight="1" x14ac:dyDescent="0.3">
      <c r="A2090">
        <v>907767</v>
      </c>
      <c r="B2090">
        <v>281651</v>
      </c>
      <c r="C2090" t="s">
        <v>36</v>
      </c>
      <c r="D2090">
        <v>1678503</v>
      </c>
      <c r="E2090" s="2" t="str">
        <f>VLOOKUP(F2090,'RPA Vendor Data '!F$1:$G$2418,2)</f>
        <v>TOTAL TOOL SUPPLY, INC.</v>
      </c>
      <c r="F2090" s="2">
        <v>13397</v>
      </c>
      <c r="G2090" s="2">
        <v>6</v>
      </c>
      <c r="H2090" t="s">
        <v>6451</v>
      </c>
      <c r="I2090">
        <v>4</v>
      </c>
      <c r="J2090" t="s">
        <v>65</v>
      </c>
      <c r="K2090" t="s">
        <v>39</v>
      </c>
      <c r="L2090">
        <v>81.88</v>
      </c>
      <c r="M2090" s="2" t="s">
        <v>6424</v>
      </c>
      <c r="N2090" s="12" t="s">
        <v>6452</v>
      </c>
      <c r="O2090" t="s">
        <v>6453</v>
      </c>
      <c r="P2090" t="s">
        <v>36</v>
      </c>
      <c r="Q2090" t="s">
        <v>36</v>
      </c>
      <c r="R2090">
        <v>327.52</v>
      </c>
      <c r="S2090" s="1">
        <v>45744.50167380787</v>
      </c>
      <c r="T2090" t="s">
        <v>42</v>
      </c>
      <c r="U2090" s="1">
        <v>45744.279166666667</v>
      </c>
      <c r="V2090" t="s">
        <v>43</v>
      </c>
      <c r="W2090" t="s">
        <v>36</v>
      </c>
      <c r="X2090">
        <v>6</v>
      </c>
      <c r="Y2090" t="s">
        <v>54</v>
      </c>
      <c r="Z2090" t="s">
        <v>36</v>
      </c>
      <c r="AA2090">
        <v>81.88</v>
      </c>
      <c r="AB2090" t="s">
        <v>36</v>
      </c>
      <c r="AC2090" t="s">
        <v>49</v>
      </c>
      <c r="AD2090" t="s">
        <v>49</v>
      </c>
      <c r="AE2090" t="s">
        <v>45</v>
      </c>
      <c r="AF2090" s="44" t="s">
        <v>46</v>
      </c>
      <c r="AG2090" s="18" t="s">
        <v>6454</v>
      </c>
      <c r="AI2090" s="2" t="s">
        <v>48</v>
      </c>
      <c r="AJ2090" s="2" t="e">
        <f>VLOOKUP(A2090,'Classification Test Result'!$A$2:$D$2428,4,FALSE)</f>
        <v>#N/A</v>
      </c>
      <c r="AK2090" s="2" t="s">
        <v>6455</v>
      </c>
      <c r="AL2090" s="2">
        <f>_xlfn.XLOOKUP($A2090,Results!$A$2:$A$2256,Results!G$2:G$2256,"")</f>
        <v>247304</v>
      </c>
      <c r="AM2090" s="2">
        <f>_xlfn.XLOOKUP($A2090,Results!$A$2:$A$2256,Results!H$2:H$2256,"")</f>
        <v>48731320</v>
      </c>
      <c r="AN2090" s="2" t="str">
        <f>_xlfn.XLOOKUP($A2090,Results!$A$2:$A$2256,Results!I$2:I$2256,"")</f>
        <v>MILWAUKEE TOOL</v>
      </c>
      <c r="AO2090" s="2" t="str">
        <f>_xlfn.XLOOKUP($A2090,Results!$A$2:$A$2256,Results!J$2:J$2256,"")</f>
        <v>045242602049</v>
      </c>
      <c r="AP2090" s="2">
        <f>_xlfn.XLOOKUP($A2090,Results!$A$2:$A$2256,Results!K$2:K$2256,"")</f>
        <v>46181704</v>
      </c>
      <c r="AQ2090" s="2">
        <f>_xlfn.XLOOKUP($A2090,Results!$A$2:$A$2256,Results!L$2:L$2256,"")</f>
        <v>0</v>
      </c>
      <c r="AR2090" s="2">
        <f>_xlfn.XLOOKUP($A2090,Results!$A$2:$A$2256,Results!M$2:M$2256,"")</f>
        <v>760213</v>
      </c>
      <c r="AS2090" s="2" t="str">
        <f>_xlfn.XLOOKUP($A2090,Results!$A$2:$A$2256,Results!N$2:N$2256,"")</f>
        <v>MILW 48-73-1320 SAFETY HELMET</v>
      </c>
      <c r="AT2090" s="2" t="str">
        <f>_xlfn.XLOOKUP($A2090,Results!$A$2:$A$2256,Results!O$2:O$2256,"")</f>
        <v>MILWAUKEE TOOL</v>
      </c>
      <c r="AU2090" s="2">
        <f>_xlfn.XLOOKUP($A2090,Results!$A$2:$A$2256,Results!P$2:P$2256,"")</f>
        <v>0</v>
      </c>
      <c r="AV2090" s="2" t="str">
        <f>_xlfn.XLOOKUP($A2090,Results!$A$2:$A$2256,Results!Q$2:Q$2256,"")</f>
        <v>NO_MANUFACTURERS_FOUND</v>
      </c>
      <c r="AW2090" s="2" t="str">
        <f>_xlfn.XLOOKUP($A2090,Results!$A$2:$A$2256,Results!R$2:R$2256,"")</f>
        <v>0.6435271899203565</v>
      </c>
      <c r="AX2090" s="2">
        <f>_xlfn.XLOOKUP($A2090,Results!$A$2:$A$2256,Results!S$2:S$2256,"")</f>
        <v>86</v>
      </c>
      <c r="AY2090" s="2">
        <f>_xlfn.XLOOKUP($A2090,Results!$A$2:$A$2256,Results!T$2:T$2256,"")</f>
        <v>79</v>
      </c>
      <c r="AZ2090" s="2">
        <f>_xlfn.XLOOKUP($A2090,Results!$A$2:$A$2256,Results!U$2:U$2256,"")</f>
        <v>72</v>
      </c>
      <c r="BA2090" s="2" t="str">
        <f>_xlfn.XLOOKUP($A2090,Results!$A$2:$A$2256,Results!V$2:V$2256,"")</f>
        <v>3M</v>
      </c>
      <c r="BB2090" s="2">
        <f>_xlfn.XLOOKUP($A2090,Results!$A$2:$A$2256,Results!W$2:W$2256,"")</f>
        <v>77</v>
      </c>
      <c r="BC2090" s="2">
        <f>_xlfn.XLOOKUP($A2090,Results!$A$2:$A$2256,Results!X$2:X$2256,"")</f>
        <v>46181704</v>
      </c>
      <c r="BD2090" s="2">
        <f>_xlfn.XLOOKUP($A2090,Results!$A$2:$A$2256,Results!Y$2:Y$2256,"")</f>
        <v>77</v>
      </c>
      <c r="BE2090" s="2" t="b">
        <f>_xlfn.XLOOKUP($A2090,Results!$A$2:$A$2256,Results!Z$2:Z$2256,"")</f>
        <v>1</v>
      </c>
    </row>
    <row r="2091" spans="1:57" ht="38.25" customHeight="1" x14ac:dyDescent="0.3">
      <c r="A2091">
        <v>907768</v>
      </c>
      <c r="B2091">
        <v>282031</v>
      </c>
      <c r="C2091" t="s">
        <v>36</v>
      </c>
      <c r="D2091">
        <v>1678811</v>
      </c>
      <c r="E2091" s="2" t="str">
        <f>VLOOKUP(F2091,'RPA Vendor Data '!F$1:$G$2418,2)</f>
        <v>TOTAL TOOL SUPPLY, INC.</v>
      </c>
      <c r="F2091" s="2">
        <v>13397</v>
      </c>
      <c r="G2091" s="2">
        <v>1</v>
      </c>
      <c r="H2091" t="s">
        <v>6456</v>
      </c>
      <c r="I2091">
        <v>4</v>
      </c>
      <c r="J2091" t="s">
        <v>65</v>
      </c>
      <c r="K2091" t="s">
        <v>39</v>
      </c>
      <c r="L2091">
        <v>24.57</v>
      </c>
      <c r="M2091" s="2" t="s">
        <v>6424</v>
      </c>
      <c r="N2091" s="2" t="s">
        <v>6457</v>
      </c>
      <c r="O2091" t="s">
        <v>6457</v>
      </c>
      <c r="P2091" t="s">
        <v>36</v>
      </c>
      <c r="Q2091" t="s">
        <v>36</v>
      </c>
      <c r="R2091">
        <v>98.28</v>
      </c>
      <c r="S2091" s="1">
        <v>45744.917201157397</v>
      </c>
      <c r="T2091" t="s">
        <v>42</v>
      </c>
      <c r="U2091" s="1">
        <v>45744.706944444442</v>
      </c>
      <c r="V2091" t="s">
        <v>43</v>
      </c>
      <c r="W2091" t="s">
        <v>36</v>
      </c>
      <c r="X2091">
        <v>0</v>
      </c>
      <c r="Y2091">
        <v>999</v>
      </c>
      <c r="Z2091" t="s">
        <v>36</v>
      </c>
      <c r="AA2091" t="s">
        <v>36</v>
      </c>
      <c r="AB2091" t="s">
        <v>36</v>
      </c>
      <c r="AC2091" t="s">
        <v>49</v>
      </c>
      <c r="AD2091" t="s">
        <v>49</v>
      </c>
      <c r="AE2091" t="s">
        <v>45</v>
      </c>
      <c r="AG2091" s="18" t="s">
        <v>6458</v>
      </c>
      <c r="AH2091" s="18"/>
      <c r="AI2091" s="2" t="s">
        <v>48</v>
      </c>
      <c r="AJ2091" s="2" t="e">
        <f>VLOOKUP(A2091,'Classification Test Result'!$A$2:$D$2428,4,FALSE)</f>
        <v>#N/A</v>
      </c>
      <c r="AL2091" s="2">
        <f>_xlfn.XLOOKUP($A2091,Results!$A$2:$A$2256,Results!G$2:G$2256,"")</f>
        <v>336243</v>
      </c>
      <c r="AM2091" s="2">
        <f>_xlfn.XLOOKUP($A2091,Results!$A$2:$A$2256,Results!H$2:H$2256,"")</f>
        <v>48281040</v>
      </c>
      <c r="AN2091" s="2" t="str">
        <f>_xlfn.XLOOKUP($A2091,Results!$A$2:$A$2256,Results!I$2:I$2256,"")</f>
        <v>MILWAUKEE TOOL</v>
      </c>
      <c r="AO2091" s="2" t="str">
        <f>_xlfn.XLOOKUP($A2091,Results!$A$2:$A$2256,Results!J$2:J$2256,"")</f>
        <v>045242122660</v>
      </c>
      <c r="AP2091" s="2">
        <f>_xlfn.XLOOKUP($A2091,Results!$A$2:$A$2256,Results!K$2:K$2256,"")</f>
        <v>27112800</v>
      </c>
      <c r="AQ2091" s="2" t="str">
        <f>_xlfn.XLOOKUP($A2091,Results!$A$2:$A$2256,Results!L$2:L$2256,"")</f>
        <v>AK10609088</v>
      </c>
      <c r="AR2091" s="2">
        <f>_xlfn.XLOOKUP($A2091,Results!$A$2:$A$2256,Results!M$2:M$2256,"")</f>
        <v>238338</v>
      </c>
      <c r="AS2091" s="2" t="str">
        <f>_xlfn.XLOOKUP($A2091,Results!$A$2:$A$2256,Results!N$2:N$2256,"")</f>
        <v>MILW 48-28-1040 12X7/16 QK CHG EXT</v>
      </c>
      <c r="AT2091" s="2" t="str">
        <f>_xlfn.XLOOKUP($A2091,Results!$A$2:$A$2256,Results!O$2:O$2256,"")</f>
        <v>MILWAUKEE TOOL</v>
      </c>
      <c r="AU2091" s="2">
        <f>_xlfn.XLOOKUP($A2091,Results!$A$2:$A$2256,Results!P$2:P$2256,"")</f>
        <v>0</v>
      </c>
      <c r="AV2091" s="2" t="str">
        <f>_xlfn.XLOOKUP($A2091,Results!$A$2:$A$2256,Results!Q$2:Q$2256,"")</f>
        <v>NO_MANUFACTURERS_FOUND</v>
      </c>
      <c r="AW2091" s="2" t="str">
        <f>_xlfn.XLOOKUP($A2091,Results!$A$2:$A$2256,Results!R$2:R$2256,"")</f>
        <v>0.7190411148563115</v>
      </c>
      <c r="AX2091" s="2">
        <f>_xlfn.XLOOKUP($A2091,Results!$A$2:$A$2256,Results!S$2:S$2256,"")</f>
        <v>100</v>
      </c>
      <c r="AY2091" s="2">
        <f>_xlfn.XLOOKUP($A2091,Results!$A$2:$A$2256,Results!T$2:T$2256,"")</f>
        <v>91</v>
      </c>
      <c r="AZ2091" s="2">
        <f>_xlfn.XLOOKUP($A2091,Results!$A$2:$A$2256,Results!U$2:U$2256,"")</f>
        <v>90</v>
      </c>
      <c r="BA2091" s="2" t="str">
        <f>_xlfn.XLOOKUP($A2091,Results!$A$2:$A$2256,Results!V$2:V$2256,"")</f>
        <v>MILWAUKEE TOOL</v>
      </c>
      <c r="BB2091" s="2">
        <f>_xlfn.XLOOKUP($A2091,Results!$A$2:$A$2256,Results!W$2:W$2256,"")</f>
        <v>79</v>
      </c>
      <c r="BC2091" s="2">
        <f>_xlfn.XLOOKUP($A2091,Results!$A$2:$A$2256,Results!X$2:X$2256,"")</f>
        <v>27112800</v>
      </c>
      <c r="BD2091" s="2">
        <f>_xlfn.XLOOKUP($A2091,Results!$A$2:$A$2256,Results!Y$2:Y$2256,"")</f>
        <v>79</v>
      </c>
      <c r="BE2091" s="2" t="b">
        <f>_xlfn.XLOOKUP($A2091,Results!$A$2:$A$2256,Results!Z$2:Z$2256,"")</f>
        <v>1</v>
      </c>
    </row>
    <row r="2092" spans="1:57" ht="38.25" customHeight="1" x14ac:dyDescent="0.3">
      <c r="A2092">
        <v>907769</v>
      </c>
      <c r="B2092">
        <v>281652</v>
      </c>
      <c r="C2092" t="s">
        <v>36</v>
      </c>
      <c r="D2092">
        <v>1678490</v>
      </c>
      <c r="E2092" s="2" t="str">
        <f>VLOOKUP(F2092,'RPA Vendor Data '!F$1:$G$2418,2)</f>
        <v>TOTAL TOOL SUPPLY, INC.</v>
      </c>
      <c r="F2092" s="2">
        <v>13397</v>
      </c>
      <c r="G2092" s="2">
        <v>2</v>
      </c>
      <c r="H2092" t="s">
        <v>6459</v>
      </c>
      <c r="I2092">
        <v>1</v>
      </c>
      <c r="J2092" t="s">
        <v>65</v>
      </c>
      <c r="K2092" t="s">
        <v>39</v>
      </c>
      <c r="L2092">
        <v>39.53</v>
      </c>
      <c r="M2092" s="2" t="s">
        <v>6424</v>
      </c>
      <c r="N2092" s="12" t="s">
        <v>6460</v>
      </c>
      <c r="O2092" t="s">
        <v>6460</v>
      </c>
      <c r="P2092" t="s">
        <v>36</v>
      </c>
      <c r="Q2092" t="s">
        <v>36</v>
      </c>
      <c r="R2092">
        <v>39.53</v>
      </c>
      <c r="S2092" s="1">
        <v>45744.501617743059</v>
      </c>
      <c r="T2092" t="s">
        <v>42</v>
      </c>
      <c r="U2092" s="1">
        <v>45744.27847222222</v>
      </c>
      <c r="V2092" t="s">
        <v>43</v>
      </c>
      <c r="W2092" t="s">
        <v>36</v>
      </c>
      <c r="X2092">
        <v>2</v>
      </c>
      <c r="Y2092" t="s">
        <v>54</v>
      </c>
      <c r="Z2092" t="s">
        <v>36</v>
      </c>
      <c r="AA2092">
        <v>39.53</v>
      </c>
      <c r="AB2092" t="s">
        <v>36</v>
      </c>
      <c r="AC2092" t="s">
        <v>49</v>
      </c>
      <c r="AD2092" t="s">
        <v>49</v>
      </c>
      <c r="AE2092" t="s">
        <v>45</v>
      </c>
      <c r="AG2092" s="18" t="s">
        <v>6461</v>
      </c>
      <c r="AH2092" s="18"/>
      <c r="AI2092" s="2" t="s">
        <v>48</v>
      </c>
      <c r="AJ2092" s="2" t="e">
        <f>VLOOKUP(A2092,'Classification Test Result'!$A$2:$D$2428,4,FALSE)</f>
        <v>#N/A</v>
      </c>
      <c r="AL2092" s="2">
        <f>_xlfn.XLOOKUP($A2092,Results!$A$2:$A$2256,Results!G$2:G$2256,"")</f>
        <v>232551</v>
      </c>
      <c r="AM2092" s="2">
        <f>_xlfn.XLOOKUP($A2092,Results!$A$2:$A$2256,Results!H$2:H$2256,"")</f>
        <v>48206960</v>
      </c>
      <c r="AN2092" s="2" t="str">
        <f>_xlfn.XLOOKUP($A2092,Results!$A$2:$A$2256,Results!I$2:I$2256,"")</f>
        <v>MILWAUKEE TOOL</v>
      </c>
      <c r="AO2092" s="2" t="str">
        <f>_xlfn.XLOOKUP($A2092,Results!$A$2:$A$2256,Results!J$2:J$2256,"")</f>
        <v>045242282241</v>
      </c>
      <c r="AP2092" s="2">
        <f>_xlfn.XLOOKUP($A2092,Results!$A$2:$A$2256,Results!K$2:K$2256,"")</f>
        <v>27112800</v>
      </c>
      <c r="AQ2092" s="2">
        <f>_xlfn.XLOOKUP($A2092,Results!$A$2:$A$2256,Results!L$2:L$2256,"")</f>
        <v>0</v>
      </c>
      <c r="AR2092" s="2">
        <f>_xlfn.XLOOKUP($A2092,Results!$A$2:$A$2256,Results!M$2:M$2256,"")</f>
        <v>1009448</v>
      </c>
      <c r="AS2092" s="2" t="str">
        <f>_xlfn.XLOOKUP($A2092,Results!$A$2:$A$2256,Results!N$2:N$2256,"")</f>
        <v>MILW 48-20-6960 12.5IN EXTENSION</v>
      </c>
      <c r="AT2092" s="2" t="str">
        <f>_xlfn.XLOOKUP($A2092,Results!$A$2:$A$2256,Results!O$2:O$2256,"")</f>
        <v>MILWAUKEE TOOL</v>
      </c>
      <c r="AU2092" s="2">
        <f>_xlfn.XLOOKUP($A2092,Results!$A$2:$A$2256,Results!P$2:P$2256,"")</f>
        <v>0</v>
      </c>
      <c r="AV2092" s="2" t="str">
        <f>_xlfn.XLOOKUP($A2092,Results!$A$2:$A$2256,Results!Q$2:Q$2256,"")</f>
        <v>NO_MANUFACTURERS_FOUND</v>
      </c>
      <c r="AW2092" s="2" t="str">
        <f>_xlfn.XLOOKUP($A2092,Results!$A$2:$A$2256,Results!R$2:R$2256,"")</f>
        <v>0.7289503452208391</v>
      </c>
      <c r="AX2092" s="2">
        <f>_xlfn.XLOOKUP($A2092,Results!$A$2:$A$2256,Results!S$2:S$2256,"")</f>
        <v>100</v>
      </c>
      <c r="AY2092" s="2">
        <f>_xlfn.XLOOKUP($A2092,Results!$A$2:$A$2256,Results!T$2:T$2256,"")</f>
        <v>92</v>
      </c>
      <c r="AZ2092" s="2">
        <f>_xlfn.XLOOKUP($A2092,Results!$A$2:$A$2256,Results!U$2:U$2256,"")</f>
        <v>91</v>
      </c>
      <c r="BA2092" s="2" t="str">
        <f>_xlfn.XLOOKUP($A2092,Results!$A$2:$A$2256,Results!V$2:V$2256,"")</f>
        <v>MILWAUKEE TOOL</v>
      </c>
      <c r="BB2092" s="2">
        <f>_xlfn.XLOOKUP($A2092,Results!$A$2:$A$2256,Results!W$2:W$2256,"")</f>
        <v>84</v>
      </c>
      <c r="BC2092" s="2">
        <f>_xlfn.XLOOKUP($A2092,Results!$A$2:$A$2256,Results!X$2:X$2256,"")</f>
        <v>27110000</v>
      </c>
      <c r="BD2092" s="2">
        <f>_xlfn.XLOOKUP($A2092,Results!$A$2:$A$2256,Results!Y$2:Y$2256,"")</f>
        <v>84</v>
      </c>
      <c r="BE2092" s="2" t="b">
        <f>_xlfn.XLOOKUP($A2092,Results!$A$2:$A$2256,Results!Z$2:Z$2256,"")</f>
        <v>1</v>
      </c>
    </row>
    <row r="2093" spans="1:57" ht="38.25" customHeight="1" x14ac:dyDescent="0.3">
      <c r="A2093">
        <v>907770</v>
      </c>
      <c r="B2093">
        <v>281652</v>
      </c>
      <c r="C2093" t="s">
        <v>36</v>
      </c>
      <c r="D2093">
        <v>1678490</v>
      </c>
      <c r="E2093" s="2" t="str">
        <f>VLOOKUP(F2093,'RPA Vendor Data '!F$1:$G$2418,2)</f>
        <v>TOTAL TOOL SUPPLY, INC.</v>
      </c>
      <c r="F2093" s="2">
        <v>13397</v>
      </c>
      <c r="G2093" s="2">
        <v>1</v>
      </c>
      <c r="H2093" t="s">
        <v>6462</v>
      </c>
      <c r="I2093">
        <v>1</v>
      </c>
      <c r="J2093" t="s">
        <v>65</v>
      </c>
      <c r="K2093" t="s">
        <v>39</v>
      </c>
      <c r="L2093">
        <v>218.75</v>
      </c>
      <c r="M2093" s="2" t="s">
        <v>6424</v>
      </c>
      <c r="N2093" s="2" t="s">
        <v>6463</v>
      </c>
      <c r="O2093" t="s">
        <v>6463</v>
      </c>
      <c r="P2093" t="s">
        <v>36</v>
      </c>
      <c r="Q2093" t="s">
        <v>36</v>
      </c>
      <c r="R2093">
        <v>218.75</v>
      </c>
      <c r="S2093" s="1">
        <v>45744.501620601863</v>
      </c>
      <c r="T2093" t="s">
        <v>42</v>
      </c>
      <c r="U2093" s="1">
        <v>45744.27847222222</v>
      </c>
      <c r="V2093" t="s">
        <v>43</v>
      </c>
      <c r="W2093" t="s">
        <v>36</v>
      </c>
      <c r="X2093">
        <v>1</v>
      </c>
      <c r="Y2093" t="s">
        <v>54</v>
      </c>
      <c r="Z2093" t="s">
        <v>36</v>
      </c>
      <c r="AA2093">
        <v>218.75</v>
      </c>
      <c r="AB2093" t="s">
        <v>36</v>
      </c>
      <c r="AC2093" t="s">
        <v>49</v>
      </c>
      <c r="AD2093" t="s">
        <v>49</v>
      </c>
      <c r="AE2093" t="s">
        <v>45</v>
      </c>
      <c r="AG2093" s="18" t="s">
        <v>6464</v>
      </c>
      <c r="AH2093" s="18"/>
      <c r="AI2093" s="2" t="s">
        <v>48</v>
      </c>
      <c r="AJ2093" s="2" t="e">
        <f>VLOOKUP(A2093,'Classification Test Result'!$A$2:$D$2428,4,FALSE)</f>
        <v>#N/A</v>
      </c>
      <c r="AL2093" s="2">
        <f>_xlfn.XLOOKUP($A2093,Results!$A$2:$A$2256,Results!G$2:G$2256,"")</f>
        <v>232553</v>
      </c>
      <c r="AM2093" s="2">
        <f>_xlfn.XLOOKUP($A2093,Results!$A$2:$A$2256,Results!H$2:H$2256,"")</f>
        <v>48206950</v>
      </c>
      <c r="AN2093" s="2" t="str">
        <f>_xlfn.XLOOKUP($A2093,Results!$A$2:$A$2256,Results!I$2:I$2256,"")</f>
        <v>MILWAUKEE TOOL</v>
      </c>
      <c r="AO2093" s="2" t="str">
        <f>_xlfn.XLOOKUP($A2093,Results!$A$2:$A$2256,Results!J$2:J$2256,"")</f>
        <v>045242282906</v>
      </c>
      <c r="AP2093" s="2">
        <f>_xlfn.XLOOKUP($A2093,Results!$A$2:$A$2256,Results!K$2:K$2256,"")</f>
        <v>27112800</v>
      </c>
      <c r="AQ2093" s="2">
        <f>_xlfn.XLOOKUP($A2093,Results!$A$2:$A$2256,Results!L$2:L$2256,"")</f>
        <v>0</v>
      </c>
      <c r="AR2093" s="2">
        <f>_xlfn.XLOOKUP($A2093,Results!$A$2:$A$2256,Results!M$2:M$2256,"")</f>
        <v>799518</v>
      </c>
      <c r="AS2093" s="2" t="str">
        <f>_xlfn.XLOOKUP($A2093,Results!$A$2:$A$2256,Results!N$2:N$2256,"")</f>
        <v>MILW 48-20-6950 DRILL BIT CON</v>
      </c>
      <c r="AT2093" s="2" t="str">
        <f>_xlfn.XLOOKUP($A2093,Results!$A$2:$A$2256,Results!O$2:O$2256,"")</f>
        <v>MILWAUKEE TOOL</v>
      </c>
      <c r="AU2093" s="2">
        <f>_xlfn.XLOOKUP($A2093,Results!$A$2:$A$2256,Results!P$2:P$2256,"")</f>
        <v>0</v>
      </c>
      <c r="AV2093" s="2" t="str">
        <f>_xlfn.XLOOKUP($A2093,Results!$A$2:$A$2256,Results!Q$2:Q$2256,"")</f>
        <v>NO_MANUFACTURERS_FOUND</v>
      </c>
      <c r="AW2093" s="2">
        <f>_xlfn.XLOOKUP($A2093,Results!$A$2:$A$2256,Results!R$2:R$2256,"")</f>
        <v>0.53757159466178395</v>
      </c>
      <c r="AX2093" s="2">
        <f>_xlfn.XLOOKUP($A2093,Results!$A$2:$A$2256,Results!S$2:S$2256,"")</f>
        <v>86</v>
      </c>
      <c r="AY2093" s="2">
        <f>_xlfn.XLOOKUP($A2093,Results!$A$2:$A$2256,Results!T$2:T$2256,"")</f>
        <v>79</v>
      </c>
      <c r="AZ2093" s="2">
        <f>_xlfn.XLOOKUP($A2093,Results!$A$2:$A$2256,Results!U$2:U$2256,"")</f>
        <v>61</v>
      </c>
      <c r="BA2093" s="2" t="str">
        <f>_xlfn.XLOOKUP($A2093,Results!$A$2:$A$2256,Results!V$2:V$2256,"")</f>
        <v>MILWAUKEE TOOL</v>
      </c>
      <c r="BB2093" s="2">
        <f>_xlfn.XLOOKUP($A2093,Results!$A$2:$A$2256,Results!W$2:W$2256,"")</f>
        <v>76</v>
      </c>
      <c r="BC2093" s="2">
        <f>_xlfn.XLOOKUP($A2093,Results!$A$2:$A$2256,Results!X$2:X$2256,"")</f>
        <v>27112800</v>
      </c>
      <c r="BD2093" s="2">
        <f>_xlfn.XLOOKUP($A2093,Results!$A$2:$A$2256,Results!Y$2:Y$2256,"")</f>
        <v>76</v>
      </c>
      <c r="BE2093" s="2" t="b">
        <f>_xlfn.XLOOKUP($A2093,Results!$A$2:$A$2256,Results!Z$2:Z$2256,"")</f>
        <v>1</v>
      </c>
    </row>
    <row r="2094" spans="1:57" ht="38.25" customHeight="1" x14ac:dyDescent="0.3">
      <c r="A2094">
        <v>907771</v>
      </c>
      <c r="B2094">
        <v>282036</v>
      </c>
      <c r="C2094" t="s">
        <v>36</v>
      </c>
      <c r="D2094">
        <v>1678812</v>
      </c>
      <c r="E2094" s="2" t="str">
        <f>VLOOKUP(F2094,'RPA Vendor Data '!F$1:$G$2418,2)</f>
        <v>TOTAL TOOL SUPPLY, INC.</v>
      </c>
      <c r="F2094" s="2">
        <v>13397</v>
      </c>
      <c r="G2094" s="2">
        <v>2</v>
      </c>
      <c r="H2094" t="s">
        <v>6465</v>
      </c>
      <c r="I2094">
        <v>1</v>
      </c>
      <c r="J2094" t="s">
        <v>65</v>
      </c>
      <c r="K2094" t="s">
        <v>39</v>
      </c>
      <c r="L2094">
        <v>3380.68</v>
      </c>
      <c r="M2094" s="2" t="s">
        <v>6424</v>
      </c>
      <c r="N2094" s="132" t="s">
        <v>6466</v>
      </c>
      <c r="O2094" t="s">
        <v>6466</v>
      </c>
      <c r="P2094" t="s">
        <v>36</v>
      </c>
      <c r="Q2094" t="s">
        <v>36</v>
      </c>
      <c r="R2094">
        <v>3380.68</v>
      </c>
      <c r="S2094" s="1">
        <v>45744.917101192128</v>
      </c>
      <c r="T2094" t="s">
        <v>42</v>
      </c>
      <c r="U2094" s="1">
        <v>45744.707638888889</v>
      </c>
      <c r="V2094" t="s">
        <v>43</v>
      </c>
      <c r="W2094" t="s">
        <v>36</v>
      </c>
      <c r="X2094">
        <v>0</v>
      </c>
      <c r="Y2094">
        <v>0</v>
      </c>
      <c r="Z2094" t="s">
        <v>36</v>
      </c>
      <c r="AA2094">
        <v>3380.68</v>
      </c>
      <c r="AB2094" t="s">
        <v>36</v>
      </c>
      <c r="AC2094" t="s">
        <v>49</v>
      </c>
      <c r="AD2094" t="s">
        <v>49</v>
      </c>
      <c r="AE2094" t="s">
        <v>45</v>
      </c>
      <c r="AG2094" s="18" t="s">
        <v>6467</v>
      </c>
      <c r="AH2094" s="18"/>
      <c r="AI2094" s="2" t="s">
        <v>48</v>
      </c>
      <c r="AJ2094" s="2" t="e">
        <f>VLOOKUP(A2094,'Classification Test Result'!$A$2:$D$2428,4,FALSE)</f>
        <v>#N/A</v>
      </c>
      <c r="AL2094" s="2">
        <f>_xlfn.XLOOKUP($A2094,Results!$A$2:$A$2256,Results!G$2:G$2256,"")</f>
        <v>225849</v>
      </c>
      <c r="AM2094" s="2">
        <f>_xlfn.XLOOKUP($A2094,Results!$A$2:$A$2256,Results!H$2:H$2256,"")</f>
        <v>293321</v>
      </c>
      <c r="AN2094" s="2" t="str">
        <f>_xlfn.XLOOKUP($A2094,Results!$A$2:$A$2256,Results!I$2:I$2256,"")</f>
        <v>MILWAUKEE TOOL</v>
      </c>
      <c r="AO2094" s="2" t="str">
        <f>_xlfn.XLOOKUP($A2094,Results!$A$2:$A$2256,Results!J$2:J$2256,"")</f>
        <v>045242831524</v>
      </c>
      <c r="AP2094" s="2">
        <f>_xlfn.XLOOKUP($A2094,Results!$A$2:$A$2256,Results!K$2:K$2256,"")</f>
        <v>27112723</v>
      </c>
      <c r="AQ2094" s="2">
        <f>_xlfn.XLOOKUP($A2094,Results!$A$2:$A$2256,Results!L$2:L$2256,"")</f>
        <v>0</v>
      </c>
      <c r="AR2094" s="2">
        <f>_xlfn.XLOOKUP($A2094,Results!$A$2:$A$2256,Results!M$2:M$2256,"")</f>
        <v>176077</v>
      </c>
      <c r="AS2094" s="2" t="str">
        <f>_xlfn.XLOOKUP($A2094,Results!$A$2:$A$2256,Results!N$2:N$2256,"")</f>
        <v>MILW 2933-21 17.5IN SHEAR KIT</v>
      </c>
      <c r="AT2094" s="2" t="str">
        <f>_xlfn.XLOOKUP($A2094,Results!$A$2:$A$2256,Results!O$2:O$2256,"")</f>
        <v>MILWAUKEE TOOL</v>
      </c>
      <c r="AU2094" s="2">
        <f>_xlfn.XLOOKUP($A2094,Results!$A$2:$A$2256,Results!P$2:P$2256,"")</f>
        <v>0</v>
      </c>
      <c r="AV2094" s="2" t="str">
        <f>_xlfn.XLOOKUP($A2094,Results!$A$2:$A$2256,Results!Q$2:Q$2256,"")</f>
        <v>NO_MANUFACTURERS_FOUND</v>
      </c>
      <c r="AW2094" s="2" t="str">
        <f>_xlfn.XLOOKUP($A2094,Results!$A$2:$A$2256,Results!R$2:R$2256,"")</f>
        <v>0.7519303882930382</v>
      </c>
      <c r="AX2094" s="2">
        <f>_xlfn.XLOOKUP($A2094,Results!$A$2:$A$2256,Results!S$2:S$2256,"")</f>
        <v>87</v>
      </c>
      <c r="AY2094" s="2">
        <f>_xlfn.XLOOKUP($A2094,Results!$A$2:$A$2256,Results!T$2:T$2256,"")</f>
        <v>80</v>
      </c>
      <c r="AZ2094" s="2">
        <f>_xlfn.XLOOKUP($A2094,Results!$A$2:$A$2256,Results!U$2:U$2256,"")</f>
        <v>82</v>
      </c>
      <c r="BA2094" s="2" t="str">
        <f>_xlfn.XLOOKUP($A2094,Results!$A$2:$A$2256,Results!V$2:V$2256,"")</f>
        <v>MILWAUKEE TOOL</v>
      </c>
      <c r="BB2094" s="2">
        <f>_xlfn.XLOOKUP($A2094,Results!$A$2:$A$2256,Results!W$2:W$2256,"")</f>
        <v>80</v>
      </c>
      <c r="BC2094" s="2">
        <f>_xlfn.XLOOKUP($A2094,Results!$A$2:$A$2256,Results!X$2:X$2256,"")</f>
        <v>27112700</v>
      </c>
      <c r="BD2094" s="2">
        <f>_xlfn.XLOOKUP($A2094,Results!$A$2:$A$2256,Results!Y$2:Y$2256,"")</f>
        <v>80</v>
      </c>
      <c r="BE2094" s="2" t="b">
        <f>_xlfn.XLOOKUP($A2094,Results!$A$2:$A$2256,Results!Z$2:Z$2256,"")</f>
        <v>1</v>
      </c>
    </row>
    <row r="2095" spans="1:57" ht="38.25" customHeight="1" x14ac:dyDescent="0.3">
      <c r="A2095">
        <v>907772</v>
      </c>
      <c r="B2095">
        <v>282036</v>
      </c>
      <c r="C2095" t="s">
        <v>36</v>
      </c>
      <c r="D2095">
        <v>1678812</v>
      </c>
      <c r="E2095" s="2" t="str">
        <f>VLOOKUP(F2095,'RPA Vendor Data '!F$1:$G$2418,2)</f>
        <v>TOTAL TOOL SUPPLY, INC.</v>
      </c>
      <c r="F2095" s="2">
        <v>13397</v>
      </c>
      <c r="G2095" s="2">
        <v>3</v>
      </c>
      <c r="H2095" t="s">
        <v>6465</v>
      </c>
      <c r="I2095">
        <v>1</v>
      </c>
      <c r="J2095" t="s">
        <v>65</v>
      </c>
      <c r="K2095" t="s">
        <v>39</v>
      </c>
      <c r="L2095">
        <v>3380.68</v>
      </c>
      <c r="M2095" s="2" t="s">
        <v>6424</v>
      </c>
      <c r="N2095" s="132" t="s">
        <v>6466</v>
      </c>
      <c r="O2095" t="s">
        <v>6466</v>
      </c>
      <c r="P2095" t="s">
        <v>36</v>
      </c>
      <c r="Q2095" t="s">
        <v>36</v>
      </c>
      <c r="R2095">
        <v>3380.68</v>
      </c>
      <c r="S2095" s="1">
        <v>45744.917098148151</v>
      </c>
      <c r="T2095" t="s">
        <v>42</v>
      </c>
      <c r="U2095" s="1">
        <v>45744.707638888889</v>
      </c>
      <c r="V2095" t="s">
        <v>43</v>
      </c>
      <c r="W2095" t="s">
        <v>36</v>
      </c>
      <c r="X2095">
        <v>0</v>
      </c>
      <c r="Y2095">
        <v>0</v>
      </c>
      <c r="Z2095" t="s">
        <v>36</v>
      </c>
      <c r="AA2095">
        <v>3380.68</v>
      </c>
      <c r="AB2095" t="s">
        <v>36</v>
      </c>
      <c r="AC2095" t="s">
        <v>49</v>
      </c>
      <c r="AD2095" t="s">
        <v>49</v>
      </c>
      <c r="AE2095" t="s">
        <v>45</v>
      </c>
      <c r="AG2095" s="18" t="s">
        <v>6467</v>
      </c>
      <c r="AH2095" s="18"/>
      <c r="AI2095" s="2" t="s">
        <v>48</v>
      </c>
      <c r="AJ2095" s="2" t="e">
        <f>VLOOKUP(A2095,'Classification Test Result'!$A$2:$D$2428,4,FALSE)</f>
        <v>#N/A</v>
      </c>
      <c r="AL2095" s="2">
        <f>_xlfn.XLOOKUP($A2095,Results!$A$2:$A$2256,Results!G$2:G$2256,"")</f>
        <v>225849</v>
      </c>
      <c r="AM2095" s="2">
        <f>_xlfn.XLOOKUP($A2095,Results!$A$2:$A$2256,Results!H$2:H$2256,"")</f>
        <v>293321</v>
      </c>
      <c r="AN2095" s="2" t="str">
        <f>_xlfn.XLOOKUP($A2095,Results!$A$2:$A$2256,Results!I$2:I$2256,"")</f>
        <v>MILWAUKEE TOOL</v>
      </c>
      <c r="AO2095" s="2" t="str">
        <f>_xlfn.XLOOKUP($A2095,Results!$A$2:$A$2256,Results!J$2:J$2256,"")</f>
        <v>045242831524</v>
      </c>
      <c r="AP2095" s="2">
        <f>_xlfn.XLOOKUP($A2095,Results!$A$2:$A$2256,Results!K$2:K$2256,"")</f>
        <v>27112723</v>
      </c>
      <c r="AQ2095" s="2">
        <f>_xlfn.XLOOKUP($A2095,Results!$A$2:$A$2256,Results!L$2:L$2256,"")</f>
        <v>0</v>
      </c>
      <c r="AR2095" s="2">
        <f>_xlfn.XLOOKUP($A2095,Results!$A$2:$A$2256,Results!M$2:M$2256,"")</f>
        <v>176077</v>
      </c>
      <c r="AS2095" s="2" t="str">
        <f>_xlfn.XLOOKUP($A2095,Results!$A$2:$A$2256,Results!N$2:N$2256,"")</f>
        <v>MILW 2933-21 17.5IN SHEAR KIT</v>
      </c>
      <c r="AT2095" s="2" t="str">
        <f>_xlfn.XLOOKUP($A2095,Results!$A$2:$A$2256,Results!O$2:O$2256,"")</f>
        <v>MILWAUKEE TOOL</v>
      </c>
      <c r="AU2095" s="2">
        <f>_xlfn.XLOOKUP($A2095,Results!$A$2:$A$2256,Results!P$2:P$2256,"")</f>
        <v>0</v>
      </c>
      <c r="AV2095" s="2" t="str">
        <f>_xlfn.XLOOKUP($A2095,Results!$A$2:$A$2256,Results!Q$2:Q$2256,"")</f>
        <v>NO_MANUFACTURERS_FOUND</v>
      </c>
      <c r="AW2095" s="2" t="str">
        <f>_xlfn.XLOOKUP($A2095,Results!$A$2:$A$2256,Results!R$2:R$2256,"")</f>
        <v>0.7519303882930382</v>
      </c>
      <c r="AX2095" s="2">
        <f>_xlfn.XLOOKUP($A2095,Results!$A$2:$A$2256,Results!S$2:S$2256,"")</f>
        <v>87</v>
      </c>
      <c r="AY2095" s="2">
        <f>_xlfn.XLOOKUP($A2095,Results!$A$2:$A$2256,Results!T$2:T$2256,"")</f>
        <v>80</v>
      </c>
      <c r="AZ2095" s="2">
        <f>_xlfn.XLOOKUP($A2095,Results!$A$2:$A$2256,Results!U$2:U$2256,"")</f>
        <v>82</v>
      </c>
      <c r="BA2095" s="2" t="str">
        <f>_xlfn.XLOOKUP($A2095,Results!$A$2:$A$2256,Results!V$2:V$2256,"")</f>
        <v>MILWAUKEE TOOL</v>
      </c>
      <c r="BB2095" s="2">
        <f>_xlfn.XLOOKUP($A2095,Results!$A$2:$A$2256,Results!W$2:W$2256,"")</f>
        <v>80</v>
      </c>
      <c r="BC2095" s="2">
        <f>_xlfn.XLOOKUP($A2095,Results!$A$2:$A$2256,Results!X$2:X$2256,"")</f>
        <v>27112700</v>
      </c>
      <c r="BD2095" s="2">
        <f>_xlfn.XLOOKUP($A2095,Results!$A$2:$A$2256,Results!Y$2:Y$2256,"")</f>
        <v>80</v>
      </c>
      <c r="BE2095" s="2" t="b">
        <f>_xlfn.XLOOKUP($A2095,Results!$A$2:$A$2256,Results!Z$2:Z$2256,"")</f>
        <v>1</v>
      </c>
    </row>
    <row r="2096" spans="1:57" ht="38.25" customHeight="1" x14ac:dyDescent="0.3">
      <c r="A2096">
        <v>907773</v>
      </c>
      <c r="B2096">
        <v>282036</v>
      </c>
      <c r="C2096" t="s">
        <v>36</v>
      </c>
      <c r="D2096">
        <v>1678812</v>
      </c>
      <c r="E2096" s="2" t="str">
        <f>VLOOKUP(F2096,'RPA Vendor Data '!F$1:$G$2418,2)</f>
        <v>TOTAL TOOL SUPPLY, INC.</v>
      </c>
      <c r="F2096" s="2">
        <v>13397</v>
      </c>
      <c r="G2096" s="2">
        <v>1</v>
      </c>
      <c r="H2096" t="s">
        <v>6465</v>
      </c>
      <c r="I2096">
        <v>3</v>
      </c>
      <c r="J2096" t="s">
        <v>65</v>
      </c>
      <c r="K2096" t="s">
        <v>39</v>
      </c>
      <c r="L2096">
        <v>3380.68</v>
      </c>
      <c r="M2096" s="2" t="s">
        <v>6424</v>
      </c>
      <c r="N2096" s="132" t="s">
        <v>6466</v>
      </c>
      <c r="O2096" t="s">
        <v>6466</v>
      </c>
      <c r="P2096" t="s">
        <v>36</v>
      </c>
      <c r="Q2096" t="s">
        <v>36</v>
      </c>
      <c r="R2096">
        <v>10142.040000000001</v>
      </c>
      <c r="S2096" s="1">
        <v>45744.917094907411</v>
      </c>
      <c r="T2096" t="s">
        <v>42</v>
      </c>
      <c r="U2096" s="1">
        <v>45744.707638888889</v>
      </c>
      <c r="V2096" t="s">
        <v>43</v>
      </c>
      <c r="W2096" t="s">
        <v>36</v>
      </c>
      <c r="X2096">
        <v>0</v>
      </c>
      <c r="Y2096">
        <v>0</v>
      </c>
      <c r="Z2096" t="s">
        <v>36</v>
      </c>
      <c r="AA2096">
        <v>3380.68</v>
      </c>
      <c r="AB2096" t="s">
        <v>36</v>
      </c>
      <c r="AC2096" t="s">
        <v>49</v>
      </c>
      <c r="AD2096" t="s">
        <v>49</v>
      </c>
      <c r="AE2096" t="s">
        <v>45</v>
      </c>
      <c r="AG2096" s="18" t="s">
        <v>6467</v>
      </c>
      <c r="AH2096" s="18"/>
      <c r="AI2096" s="2" t="s">
        <v>48</v>
      </c>
      <c r="AJ2096" s="2" t="e">
        <f>VLOOKUP(A2096,'Classification Test Result'!$A$2:$D$2428,4,FALSE)</f>
        <v>#N/A</v>
      </c>
      <c r="AL2096" s="2">
        <f>_xlfn.XLOOKUP($A2096,Results!$A$2:$A$2256,Results!G$2:G$2256,"")</f>
        <v>225849</v>
      </c>
      <c r="AM2096" s="2">
        <f>_xlfn.XLOOKUP($A2096,Results!$A$2:$A$2256,Results!H$2:H$2256,"")</f>
        <v>293321</v>
      </c>
      <c r="AN2096" s="2" t="str">
        <f>_xlfn.XLOOKUP($A2096,Results!$A$2:$A$2256,Results!I$2:I$2256,"")</f>
        <v>MILWAUKEE TOOL</v>
      </c>
      <c r="AO2096" s="2" t="str">
        <f>_xlfn.XLOOKUP($A2096,Results!$A$2:$A$2256,Results!J$2:J$2256,"")</f>
        <v>045242831524</v>
      </c>
      <c r="AP2096" s="2">
        <f>_xlfn.XLOOKUP($A2096,Results!$A$2:$A$2256,Results!K$2:K$2256,"")</f>
        <v>27112723</v>
      </c>
      <c r="AQ2096" s="2">
        <f>_xlfn.XLOOKUP($A2096,Results!$A$2:$A$2256,Results!L$2:L$2256,"")</f>
        <v>0</v>
      </c>
      <c r="AR2096" s="2">
        <f>_xlfn.XLOOKUP($A2096,Results!$A$2:$A$2256,Results!M$2:M$2256,"")</f>
        <v>176077</v>
      </c>
      <c r="AS2096" s="2" t="str">
        <f>_xlfn.XLOOKUP($A2096,Results!$A$2:$A$2256,Results!N$2:N$2256,"")</f>
        <v>MILW 2933-21 17.5IN SHEAR KIT</v>
      </c>
      <c r="AT2096" s="2" t="str">
        <f>_xlfn.XLOOKUP($A2096,Results!$A$2:$A$2256,Results!O$2:O$2256,"")</f>
        <v>MILWAUKEE TOOL</v>
      </c>
      <c r="AU2096" s="2">
        <f>_xlfn.XLOOKUP($A2096,Results!$A$2:$A$2256,Results!P$2:P$2256,"")</f>
        <v>0</v>
      </c>
      <c r="AV2096" s="2" t="str">
        <f>_xlfn.XLOOKUP($A2096,Results!$A$2:$A$2256,Results!Q$2:Q$2256,"")</f>
        <v>NO_MANUFACTURERS_FOUND</v>
      </c>
      <c r="AW2096" s="2" t="str">
        <f>_xlfn.XLOOKUP($A2096,Results!$A$2:$A$2256,Results!R$2:R$2256,"")</f>
        <v>0.7519303882930382</v>
      </c>
      <c r="AX2096" s="2">
        <f>_xlfn.XLOOKUP($A2096,Results!$A$2:$A$2256,Results!S$2:S$2256,"")</f>
        <v>87</v>
      </c>
      <c r="AY2096" s="2">
        <f>_xlfn.XLOOKUP($A2096,Results!$A$2:$A$2256,Results!T$2:T$2256,"")</f>
        <v>80</v>
      </c>
      <c r="AZ2096" s="2">
        <f>_xlfn.XLOOKUP($A2096,Results!$A$2:$A$2256,Results!U$2:U$2256,"")</f>
        <v>82</v>
      </c>
      <c r="BA2096" s="2" t="str">
        <f>_xlfn.XLOOKUP($A2096,Results!$A$2:$A$2256,Results!V$2:V$2256,"")</f>
        <v>MILWAUKEE TOOL</v>
      </c>
      <c r="BB2096" s="2">
        <f>_xlfn.XLOOKUP($A2096,Results!$A$2:$A$2256,Results!W$2:W$2256,"")</f>
        <v>80</v>
      </c>
      <c r="BC2096" s="2">
        <f>_xlfn.XLOOKUP($A2096,Results!$A$2:$A$2256,Results!X$2:X$2256,"")</f>
        <v>27112700</v>
      </c>
      <c r="BD2096" s="2">
        <f>_xlfn.XLOOKUP($A2096,Results!$A$2:$A$2256,Results!Y$2:Y$2256,"")</f>
        <v>80</v>
      </c>
      <c r="BE2096" s="2" t="b">
        <f>_xlfn.XLOOKUP($A2096,Results!$A$2:$A$2256,Results!Z$2:Z$2256,"")</f>
        <v>1</v>
      </c>
    </row>
    <row r="2097" spans="1:57" ht="38.25" customHeight="1" x14ac:dyDescent="0.3">
      <c r="A2097">
        <v>907774</v>
      </c>
      <c r="B2097">
        <v>281584</v>
      </c>
      <c r="C2097" t="s">
        <v>36</v>
      </c>
      <c r="D2097">
        <v>1678330</v>
      </c>
      <c r="E2097" s="2" t="str">
        <f>VLOOKUP(F2097,'RPA Vendor Data '!F$1:$G$2418,2)</f>
        <v>TOTAL TOOL SUPPLY, INC.</v>
      </c>
      <c r="F2097" s="2">
        <v>13397</v>
      </c>
      <c r="G2097" s="2">
        <v>1</v>
      </c>
      <c r="H2097" t="s">
        <v>6468</v>
      </c>
      <c r="I2097">
        <v>1</v>
      </c>
      <c r="J2097" t="s">
        <v>65</v>
      </c>
      <c r="K2097" t="s">
        <v>39</v>
      </c>
      <c r="L2097">
        <v>140</v>
      </c>
      <c r="M2097" s="2" t="s">
        <v>6469</v>
      </c>
      <c r="N2097" s="12" t="s">
        <v>6470</v>
      </c>
      <c r="O2097" t="s">
        <v>6471</v>
      </c>
      <c r="P2097" t="s">
        <v>36</v>
      </c>
      <c r="Q2097" t="s">
        <v>36</v>
      </c>
      <c r="R2097">
        <v>140</v>
      </c>
      <c r="S2097" s="1">
        <v>45744.459359953697</v>
      </c>
      <c r="T2097" t="s">
        <v>42</v>
      </c>
      <c r="U2097" s="1">
        <v>45744.248611111107</v>
      </c>
      <c r="V2097" t="s">
        <v>43</v>
      </c>
      <c r="W2097" t="s">
        <v>36</v>
      </c>
      <c r="X2097">
        <v>0</v>
      </c>
      <c r="Y2097">
        <v>201</v>
      </c>
      <c r="Z2097" t="s">
        <v>36</v>
      </c>
      <c r="AA2097" t="s">
        <v>36</v>
      </c>
      <c r="AB2097" t="s">
        <v>36</v>
      </c>
      <c r="AC2097" t="s">
        <v>49</v>
      </c>
      <c r="AD2097" t="s">
        <v>49</v>
      </c>
      <c r="AE2097" t="s">
        <v>45</v>
      </c>
      <c r="AF2097" s="44" t="s">
        <v>46</v>
      </c>
      <c r="AG2097" s="18" t="s">
        <v>6472</v>
      </c>
      <c r="AI2097" s="2" t="s">
        <v>48</v>
      </c>
      <c r="AJ2097" s="2" t="e">
        <f>VLOOKUP(A2097,'Classification Test Result'!$A$2:$D$2428,4,FALSE)</f>
        <v>#N/A</v>
      </c>
      <c r="AL2097" s="2">
        <f>_xlfn.XLOOKUP($A2097,Results!$A$2:$A$2256,Results!G$2:G$2256,"")</f>
        <v>0</v>
      </c>
      <c r="AM2097" s="2">
        <f>_xlfn.XLOOKUP($A2097,Results!$A$2:$A$2256,Results!H$2:H$2256,"")</f>
        <v>0</v>
      </c>
      <c r="AN2097" s="2">
        <f>_xlfn.XLOOKUP($A2097,Results!$A$2:$A$2256,Results!I$2:I$2256,"")</f>
        <v>0</v>
      </c>
      <c r="AO2097" s="2">
        <f>_xlfn.XLOOKUP($A2097,Results!$A$2:$A$2256,Results!J$2:J$2256,"")</f>
        <v>0</v>
      </c>
      <c r="AP2097" s="2">
        <f>_xlfn.XLOOKUP($A2097,Results!$A$2:$A$2256,Results!K$2:K$2256,"")</f>
        <v>0</v>
      </c>
      <c r="AQ2097" s="2">
        <f>_xlfn.XLOOKUP($A2097,Results!$A$2:$A$2256,Results!L$2:L$2256,"")</f>
        <v>0</v>
      </c>
      <c r="AR2097" s="2">
        <f>_xlfn.XLOOKUP($A2097,Results!$A$2:$A$2256,Results!M$2:M$2256,"")</f>
        <v>0</v>
      </c>
      <c r="AS2097" s="2">
        <f>_xlfn.XLOOKUP($A2097,Results!$A$2:$A$2256,Results!N$2:N$2256,"")</f>
        <v>0</v>
      </c>
      <c r="AT2097" s="2">
        <f>_xlfn.XLOOKUP($A2097,Results!$A$2:$A$2256,Results!O$2:O$2256,"")</f>
        <v>0</v>
      </c>
      <c r="AU2097" s="2">
        <f>_xlfn.XLOOKUP($A2097,Results!$A$2:$A$2256,Results!P$2:P$2256,"")</f>
        <v>0</v>
      </c>
      <c r="AV2097" s="2">
        <f>_xlfn.XLOOKUP($A2097,Results!$A$2:$A$2256,Results!Q$2:Q$2256,"")</f>
        <v>0</v>
      </c>
      <c r="AW2097" s="2">
        <f>_xlfn.XLOOKUP($A2097,Results!$A$2:$A$2256,Results!R$2:R$2256,"")</f>
        <v>0</v>
      </c>
      <c r="AX2097" s="2">
        <f>_xlfn.XLOOKUP($A2097,Results!$A$2:$A$2256,Results!S$2:S$2256,"")</f>
        <v>0</v>
      </c>
      <c r="AY2097" s="2">
        <f>_xlfn.XLOOKUP($A2097,Results!$A$2:$A$2256,Results!T$2:T$2256,"")</f>
        <v>0</v>
      </c>
      <c r="AZ2097" s="2">
        <f>_xlfn.XLOOKUP($A2097,Results!$A$2:$A$2256,Results!U$2:U$2256,"")</f>
        <v>0</v>
      </c>
      <c r="BA2097" s="2">
        <f>_xlfn.XLOOKUP($A2097,Results!$A$2:$A$2256,Results!V$2:V$2256,"")</f>
        <v>0</v>
      </c>
      <c r="BB2097" s="2">
        <f>_xlfn.XLOOKUP($A2097,Results!$A$2:$A$2256,Results!W$2:W$2256,"")</f>
        <v>0</v>
      </c>
      <c r="BC2097" s="2">
        <f>_xlfn.XLOOKUP($A2097,Results!$A$2:$A$2256,Results!X$2:X$2256,"")</f>
        <v>0</v>
      </c>
      <c r="BD2097" s="2">
        <f>_xlfn.XLOOKUP($A2097,Results!$A$2:$A$2256,Results!Y$2:Y$2256,"")</f>
        <v>0</v>
      </c>
      <c r="BE2097" s="2">
        <f>_xlfn.XLOOKUP($A2097,Results!$A$2:$A$2256,Results!Z$2:Z$2256,"")</f>
        <v>0</v>
      </c>
    </row>
    <row r="2098" spans="1:57" ht="38.25" customHeight="1" x14ac:dyDescent="0.3">
      <c r="A2098">
        <v>907775</v>
      </c>
      <c r="B2098">
        <v>281699</v>
      </c>
      <c r="C2098" t="s">
        <v>36</v>
      </c>
      <c r="D2098" t="s">
        <v>2244</v>
      </c>
      <c r="E2098" s="2" t="str">
        <f>VLOOKUP(F2098,'RPA Vendor Data '!F$1:$G$2418,2)</f>
        <v>VANDALIA RENTAL</v>
      </c>
      <c r="F2098" s="2">
        <v>14395</v>
      </c>
      <c r="G2098" s="2">
        <v>3</v>
      </c>
      <c r="H2098" t="s">
        <v>6473</v>
      </c>
      <c r="I2098">
        <v>1</v>
      </c>
      <c r="J2098" t="s">
        <v>39</v>
      </c>
      <c r="K2098" t="s">
        <v>39</v>
      </c>
      <c r="L2098">
        <v>650</v>
      </c>
      <c r="M2098" s="2" t="s">
        <v>2246</v>
      </c>
      <c r="N2098" s="85" t="s">
        <v>2247</v>
      </c>
      <c r="O2098" t="s">
        <v>36</v>
      </c>
      <c r="P2098" t="s">
        <v>36</v>
      </c>
      <c r="Q2098" t="s">
        <v>36</v>
      </c>
      <c r="R2098">
        <v>650</v>
      </c>
      <c r="S2098" s="1">
        <v>45744.521701620368</v>
      </c>
      <c r="T2098" t="s">
        <v>42</v>
      </c>
      <c r="U2098" s="1">
        <v>45744.307638888888</v>
      </c>
      <c r="V2098" t="s">
        <v>43</v>
      </c>
      <c r="W2098" t="s">
        <v>36</v>
      </c>
      <c r="X2098">
        <v>0</v>
      </c>
      <c r="Y2098">
        <v>999</v>
      </c>
      <c r="Z2098" t="s">
        <v>36</v>
      </c>
      <c r="AA2098" t="s">
        <v>36</v>
      </c>
      <c r="AB2098" t="s">
        <v>36</v>
      </c>
      <c r="AC2098" t="s">
        <v>44</v>
      </c>
      <c r="AD2098" t="s">
        <v>44</v>
      </c>
      <c r="AE2098" t="s">
        <v>45</v>
      </c>
      <c r="AF2098" s="44" t="s">
        <v>46</v>
      </c>
      <c r="AG2098" s="18" t="s">
        <v>6474</v>
      </c>
      <c r="AI2098" s="2" t="s">
        <v>48</v>
      </c>
      <c r="AJ2098" s="2" t="e">
        <f>VLOOKUP(A2098,'Classification Test Result'!$A$2:$D$2428,4,FALSE)</f>
        <v>#N/A</v>
      </c>
      <c r="AL2098" s="2">
        <f>_xlfn.XLOOKUP($A2098,Results!$A$2:$A$2256,Results!G$2:G$2256,"")</f>
        <v>0</v>
      </c>
      <c r="AM2098" s="2">
        <f>_xlfn.XLOOKUP($A2098,Results!$A$2:$A$2256,Results!H$2:H$2256,"")</f>
        <v>0</v>
      </c>
      <c r="AN2098" s="2">
        <f>_xlfn.XLOOKUP($A2098,Results!$A$2:$A$2256,Results!I$2:I$2256,"")</f>
        <v>0</v>
      </c>
      <c r="AO2098" s="2">
        <f>_xlfn.XLOOKUP($A2098,Results!$A$2:$A$2256,Results!J$2:J$2256,"")</f>
        <v>0</v>
      </c>
      <c r="AP2098" s="2">
        <f>_xlfn.XLOOKUP($A2098,Results!$A$2:$A$2256,Results!K$2:K$2256,"")</f>
        <v>0</v>
      </c>
      <c r="AQ2098" s="2">
        <f>_xlfn.XLOOKUP($A2098,Results!$A$2:$A$2256,Results!L$2:L$2256,"")</f>
        <v>0</v>
      </c>
      <c r="AR2098" s="2">
        <f>_xlfn.XLOOKUP($A2098,Results!$A$2:$A$2256,Results!M$2:M$2256,"")</f>
        <v>0</v>
      </c>
      <c r="AS2098" s="2">
        <f>_xlfn.XLOOKUP($A2098,Results!$A$2:$A$2256,Results!N$2:N$2256,"")</f>
        <v>0</v>
      </c>
      <c r="AT2098" s="2">
        <f>_xlfn.XLOOKUP($A2098,Results!$A$2:$A$2256,Results!O$2:O$2256,"")</f>
        <v>0</v>
      </c>
      <c r="AU2098" s="2">
        <f>_xlfn.XLOOKUP($A2098,Results!$A$2:$A$2256,Results!P$2:P$2256,"")</f>
        <v>0</v>
      </c>
      <c r="AV2098" s="2">
        <f>_xlfn.XLOOKUP($A2098,Results!$A$2:$A$2256,Results!Q$2:Q$2256,"")</f>
        <v>0</v>
      </c>
      <c r="AW2098" s="2">
        <f>_xlfn.XLOOKUP($A2098,Results!$A$2:$A$2256,Results!R$2:R$2256,"")</f>
        <v>0</v>
      </c>
      <c r="AX2098" s="2">
        <f>_xlfn.XLOOKUP($A2098,Results!$A$2:$A$2256,Results!S$2:S$2256,"")</f>
        <v>0</v>
      </c>
      <c r="AY2098" s="2">
        <f>_xlfn.XLOOKUP($A2098,Results!$A$2:$A$2256,Results!T$2:T$2256,"")</f>
        <v>0</v>
      </c>
      <c r="AZ2098" s="2">
        <f>_xlfn.XLOOKUP($A2098,Results!$A$2:$A$2256,Results!U$2:U$2256,"")</f>
        <v>0</v>
      </c>
      <c r="BA2098" s="2">
        <f>_xlfn.XLOOKUP($A2098,Results!$A$2:$A$2256,Results!V$2:V$2256,"")</f>
        <v>0</v>
      </c>
      <c r="BB2098" s="2">
        <f>_xlfn.XLOOKUP($A2098,Results!$A$2:$A$2256,Results!W$2:W$2256,"")</f>
        <v>0</v>
      </c>
      <c r="BC2098" s="2">
        <f>_xlfn.XLOOKUP($A2098,Results!$A$2:$A$2256,Results!X$2:X$2256,"")</f>
        <v>0</v>
      </c>
      <c r="BD2098" s="2">
        <f>_xlfn.XLOOKUP($A2098,Results!$A$2:$A$2256,Results!Y$2:Y$2256,"")</f>
        <v>0</v>
      </c>
      <c r="BE2098" s="2">
        <f>_xlfn.XLOOKUP($A2098,Results!$A$2:$A$2256,Results!Z$2:Z$2256,"")</f>
        <v>0</v>
      </c>
    </row>
    <row r="2099" spans="1:57" ht="38.25" customHeight="1" x14ac:dyDescent="0.3">
      <c r="A2099">
        <v>907776</v>
      </c>
      <c r="B2099">
        <v>281665</v>
      </c>
      <c r="C2099" t="s">
        <v>36</v>
      </c>
      <c r="D2099">
        <v>1678487</v>
      </c>
      <c r="E2099" s="2" t="str">
        <f>VLOOKUP(F2099,'RPA Vendor Data '!F$1:$G$2418,2)</f>
        <v>TOTAL TOOL SUPPLY, INC.</v>
      </c>
      <c r="F2099" s="2">
        <v>13397</v>
      </c>
      <c r="G2099" s="2">
        <v>1</v>
      </c>
      <c r="H2099" t="s">
        <v>6475</v>
      </c>
      <c r="I2099">
        <v>500</v>
      </c>
      <c r="J2099" t="s">
        <v>65</v>
      </c>
      <c r="K2099" t="s">
        <v>39</v>
      </c>
      <c r="L2099">
        <v>11.53</v>
      </c>
      <c r="M2099" s="2" t="s">
        <v>6476</v>
      </c>
      <c r="N2099" s="12" t="s">
        <v>6477</v>
      </c>
      <c r="O2099" t="s">
        <v>6478</v>
      </c>
      <c r="P2099" t="s">
        <v>36</v>
      </c>
      <c r="Q2099" t="s">
        <v>36</v>
      </c>
      <c r="R2099">
        <v>5765</v>
      </c>
      <c r="S2099" s="1">
        <v>45744.501312615743</v>
      </c>
      <c r="T2099" t="s">
        <v>42</v>
      </c>
      <c r="U2099" s="1">
        <v>45744.28125</v>
      </c>
      <c r="V2099" t="s">
        <v>43</v>
      </c>
      <c r="W2099" t="s">
        <v>36</v>
      </c>
      <c r="X2099">
        <v>1</v>
      </c>
      <c r="Y2099" t="s">
        <v>54</v>
      </c>
      <c r="Z2099" t="s">
        <v>36</v>
      </c>
      <c r="AA2099">
        <v>11.53</v>
      </c>
      <c r="AB2099" t="s">
        <v>36</v>
      </c>
      <c r="AC2099" t="s">
        <v>49</v>
      </c>
      <c r="AD2099" t="s">
        <v>49</v>
      </c>
      <c r="AE2099" t="s">
        <v>45</v>
      </c>
      <c r="AF2099" s="44" t="s">
        <v>46</v>
      </c>
      <c r="AG2099" s="18" t="s">
        <v>6479</v>
      </c>
      <c r="AI2099" s="2" t="s">
        <v>48</v>
      </c>
      <c r="AJ2099" s="2" t="e">
        <f>VLOOKUP(A2099,'Classification Test Result'!$A$2:$D$2428,4,FALSE)</f>
        <v>#N/A</v>
      </c>
      <c r="AK2099" s="2" t="s">
        <v>6480</v>
      </c>
      <c r="AL2099" s="2">
        <f>_xlfn.XLOOKUP($A2099,Results!$A$2:$A$2256,Results!G$2:G$2256,"")</f>
        <v>0</v>
      </c>
      <c r="AM2099" s="2">
        <f>_xlfn.XLOOKUP($A2099,Results!$A$2:$A$2256,Results!H$2:H$2256,"")</f>
        <v>0</v>
      </c>
      <c r="AN2099" s="2">
        <f>_xlfn.XLOOKUP($A2099,Results!$A$2:$A$2256,Results!I$2:I$2256,"")</f>
        <v>0</v>
      </c>
      <c r="AO2099" s="2">
        <f>_xlfn.XLOOKUP($A2099,Results!$A$2:$A$2256,Results!J$2:J$2256,"")</f>
        <v>0</v>
      </c>
      <c r="AP2099" s="2">
        <f>_xlfn.XLOOKUP($A2099,Results!$A$2:$A$2256,Results!K$2:K$2256,"")</f>
        <v>0</v>
      </c>
      <c r="AQ2099" s="2">
        <f>_xlfn.XLOOKUP($A2099,Results!$A$2:$A$2256,Results!L$2:L$2256,"")</f>
        <v>0</v>
      </c>
      <c r="AR2099" s="2">
        <f>_xlfn.XLOOKUP($A2099,Results!$A$2:$A$2256,Results!M$2:M$2256,"")</f>
        <v>0</v>
      </c>
      <c r="AS2099" s="2">
        <f>_xlfn.XLOOKUP($A2099,Results!$A$2:$A$2256,Results!N$2:N$2256,"")</f>
        <v>0</v>
      </c>
      <c r="AT2099" s="2">
        <f>_xlfn.XLOOKUP($A2099,Results!$A$2:$A$2256,Results!O$2:O$2256,"")</f>
        <v>0</v>
      </c>
      <c r="AU2099" s="2">
        <f>_xlfn.XLOOKUP($A2099,Results!$A$2:$A$2256,Results!P$2:P$2256,"")</f>
        <v>0</v>
      </c>
      <c r="AV2099" s="2">
        <f>_xlfn.XLOOKUP($A2099,Results!$A$2:$A$2256,Results!Q$2:Q$2256,"")</f>
        <v>0</v>
      </c>
      <c r="AW2099" s="2">
        <f>_xlfn.XLOOKUP($A2099,Results!$A$2:$A$2256,Results!R$2:R$2256,"")</f>
        <v>0</v>
      </c>
      <c r="AX2099" s="2">
        <f>_xlfn.XLOOKUP($A2099,Results!$A$2:$A$2256,Results!S$2:S$2256,"")</f>
        <v>0</v>
      </c>
      <c r="AY2099" s="2">
        <f>_xlfn.XLOOKUP($A2099,Results!$A$2:$A$2256,Results!T$2:T$2256,"")</f>
        <v>0</v>
      </c>
      <c r="AZ2099" s="2">
        <f>_xlfn.XLOOKUP($A2099,Results!$A$2:$A$2256,Results!U$2:U$2256,"")</f>
        <v>0</v>
      </c>
      <c r="BA2099" s="2">
        <f>_xlfn.XLOOKUP($A2099,Results!$A$2:$A$2256,Results!V$2:V$2256,"")</f>
        <v>0</v>
      </c>
      <c r="BB2099" s="2">
        <f>_xlfn.XLOOKUP($A2099,Results!$A$2:$A$2256,Results!W$2:W$2256,"")</f>
        <v>0</v>
      </c>
      <c r="BC2099" s="2">
        <f>_xlfn.XLOOKUP($A2099,Results!$A$2:$A$2256,Results!X$2:X$2256,"")</f>
        <v>39120000</v>
      </c>
      <c r="BD2099" s="2">
        <f>_xlfn.XLOOKUP($A2099,Results!$A$2:$A$2256,Results!Y$2:Y$2256,"")</f>
        <v>62</v>
      </c>
      <c r="BE2099" s="2">
        <f>_xlfn.XLOOKUP($A2099,Results!$A$2:$A$2256,Results!Z$2:Z$2256,"")</f>
        <v>0</v>
      </c>
    </row>
    <row r="2100" spans="1:57" s="50" customFormat="1" ht="38.25" customHeight="1" x14ac:dyDescent="0.3">
      <c r="A2100">
        <v>907777</v>
      </c>
      <c r="B2100">
        <v>281355</v>
      </c>
      <c r="C2100" t="s">
        <v>36</v>
      </c>
      <c r="D2100">
        <v>15295406</v>
      </c>
      <c r="E2100" s="2" t="str">
        <f>VLOOKUP(F2100,'RPA Vendor Data '!F$1:$G$2418,2)</f>
        <v>BUTLER SUPPLY, INC.</v>
      </c>
      <c r="F2100" s="2">
        <v>10485</v>
      </c>
      <c r="G2100" s="2">
        <v>1</v>
      </c>
      <c r="H2100" s="2" t="s">
        <v>6481</v>
      </c>
      <c r="I2100">
        <v>1</v>
      </c>
      <c r="J2100" t="s">
        <v>65</v>
      </c>
      <c r="K2100" t="s">
        <v>39</v>
      </c>
      <c r="L2100">
        <v>20.46</v>
      </c>
      <c r="M2100" s="2" t="s">
        <v>2091</v>
      </c>
      <c r="N2100" s="85" t="s">
        <v>6482</v>
      </c>
      <c r="O2100" t="s">
        <v>6483</v>
      </c>
      <c r="P2100" t="s">
        <v>6484</v>
      </c>
      <c r="Q2100" t="s">
        <v>36</v>
      </c>
      <c r="R2100">
        <v>20.46</v>
      </c>
      <c r="S2100" s="1">
        <v>45744.209051851853</v>
      </c>
      <c r="T2100" t="s">
        <v>42</v>
      </c>
      <c r="U2100" s="1">
        <v>45743.98333333333</v>
      </c>
      <c r="V2100" t="s">
        <v>43</v>
      </c>
      <c r="W2100" t="s">
        <v>36</v>
      </c>
      <c r="X2100">
        <v>1</v>
      </c>
      <c r="Y2100" t="s">
        <v>158</v>
      </c>
      <c r="Z2100">
        <v>20.46</v>
      </c>
      <c r="AA2100">
        <v>20.46</v>
      </c>
      <c r="AB2100">
        <v>188</v>
      </c>
      <c r="AC2100" t="s">
        <v>2059</v>
      </c>
      <c r="AD2100" t="s">
        <v>2059</v>
      </c>
      <c r="AE2100" t="s">
        <v>45</v>
      </c>
      <c r="AF2100" s="44"/>
      <c r="AG2100" s="18" t="s">
        <v>6485</v>
      </c>
      <c r="AH2100" s="18"/>
      <c r="AI2100" s="2" t="s">
        <v>48</v>
      </c>
      <c r="AJ2100" s="2" t="e">
        <f>VLOOKUP(A2100,'Classification Test Result'!$A$2:$D$2428,4,FALSE)</f>
        <v>#N/A</v>
      </c>
      <c r="AL2100" s="2">
        <f>_xlfn.XLOOKUP($A2100,Results!$A$2:$A$2256,Results!G$2:G$2256,"")</f>
        <v>336272</v>
      </c>
      <c r="AM2100" s="2">
        <f>_xlfn.XLOOKUP($A2100,Results!$A$2:$A$2256,Results!H$2:H$2256,"")</f>
        <v>48390521</v>
      </c>
      <c r="AN2100" s="2" t="str">
        <f>_xlfn.XLOOKUP($A2100,Results!$A$2:$A$2256,Results!I$2:I$2256,"")</f>
        <v>MILWAUKEE TOOL</v>
      </c>
      <c r="AO2100" s="2" t="str">
        <f>_xlfn.XLOOKUP($A2100,Results!$A$2:$A$2256,Results!J$2:J$2256,"")</f>
        <v>045242132263</v>
      </c>
      <c r="AP2100" s="2">
        <f>_xlfn.XLOOKUP($A2100,Results!$A$2:$A$2256,Results!K$2:K$2256,"")</f>
        <v>27112802</v>
      </c>
      <c r="AQ2100" s="2" t="str">
        <f>_xlfn.XLOOKUP($A2100,Results!$A$2:$A$2256,Results!L$2:L$2256,"")</f>
        <v>AK10609454</v>
      </c>
      <c r="AR2100" s="2">
        <f>_xlfn.XLOOKUP($A2100,Results!$A$2:$A$2256,Results!M$2:M$2256,"")</f>
        <v>1046761</v>
      </c>
      <c r="AS2100" s="2" t="str">
        <f>_xlfn.XLOOKUP($A2100,Results!$A$2:$A$2256,Results!N$2:N$2256,"")</f>
        <v>MILW 48-39-0521 18TPI BI-MET BD /PK</v>
      </c>
      <c r="AT2100" s="2" t="str">
        <f>_xlfn.XLOOKUP($A2100,Results!$A$2:$A$2256,Results!O$2:O$2256,"")</f>
        <v>MILWAUKEE TOOL</v>
      </c>
      <c r="AU2100" s="2">
        <f>_xlfn.XLOOKUP($A2100,Results!$A$2:$A$2256,Results!P$2:P$2256,"")</f>
        <v>0</v>
      </c>
      <c r="AV2100" s="2" t="str">
        <f>_xlfn.XLOOKUP($A2100,Results!$A$2:$A$2256,Results!Q$2:Q$2256,"")</f>
        <v>NO_MANUFACTURERS_FOUND</v>
      </c>
      <c r="AW2100" s="2" t="str">
        <f>_xlfn.XLOOKUP($A2100,Results!$A$2:$A$2256,Results!R$2:R$2256,"")</f>
        <v>0.7082525309637371</v>
      </c>
      <c r="AX2100" s="2">
        <f>_xlfn.XLOOKUP($A2100,Results!$A$2:$A$2256,Results!S$2:S$2256,"")</f>
        <v>100</v>
      </c>
      <c r="AY2100" s="2">
        <f>_xlfn.XLOOKUP($A2100,Results!$A$2:$A$2256,Results!T$2:T$2256,"")</f>
        <v>90</v>
      </c>
      <c r="AZ2100" s="2">
        <f>_xlfn.XLOOKUP($A2100,Results!$A$2:$A$2256,Results!U$2:U$2256,"")</f>
        <v>88</v>
      </c>
      <c r="BA2100" s="2" t="str">
        <f>_xlfn.XLOOKUP($A2100,Results!$A$2:$A$2256,Results!V$2:V$2256,"")</f>
        <v>MILWAUKEE TOOL</v>
      </c>
      <c r="BB2100" s="2">
        <f>_xlfn.XLOOKUP($A2100,Results!$A$2:$A$2256,Results!W$2:W$2256,"")</f>
        <v>86</v>
      </c>
      <c r="BC2100" s="2">
        <f>_xlfn.XLOOKUP($A2100,Results!$A$2:$A$2256,Results!X$2:X$2256,"")</f>
        <v>23242112</v>
      </c>
      <c r="BD2100" s="2">
        <f>_xlfn.XLOOKUP($A2100,Results!$A$2:$A$2256,Results!Y$2:Y$2256,"")</f>
        <v>51</v>
      </c>
      <c r="BE2100" s="2" t="b">
        <f>_xlfn.XLOOKUP($A2100,Results!$A$2:$A$2256,Results!Z$2:Z$2256,"")</f>
        <v>1</v>
      </c>
    </row>
    <row r="2101" spans="1:57" ht="38.25" customHeight="1" x14ac:dyDescent="0.3">
      <c r="A2101" s="49">
        <v>907778</v>
      </c>
      <c r="B2101">
        <v>281832</v>
      </c>
      <c r="C2101" t="s">
        <v>36</v>
      </c>
      <c r="D2101" t="s">
        <v>6486</v>
      </c>
      <c r="F2101" s="50">
        <v>16948</v>
      </c>
      <c r="G2101" s="50">
        <v>1</v>
      </c>
      <c r="H2101" s="49" t="s">
        <v>6487</v>
      </c>
      <c r="I2101">
        <v>1</v>
      </c>
      <c r="J2101" t="s">
        <v>65</v>
      </c>
      <c r="K2101" t="s">
        <v>39</v>
      </c>
      <c r="L2101">
        <v>52.86</v>
      </c>
      <c r="M2101" s="2" t="s">
        <v>2091</v>
      </c>
      <c r="N2101" s="134" t="s">
        <v>6488</v>
      </c>
      <c r="O2101" t="s">
        <v>36</v>
      </c>
      <c r="P2101" t="s">
        <v>36</v>
      </c>
      <c r="Q2101" t="s">
        <v>36</v>
      </c>
      <c r="R2101">
        <v>52.86</v>
      </c>
      <c r="S2101" s="1">
        <v>45744.62544221065</v>
      </c>
      <c r="T2101" t="s">
        <v>42</v>
      </c>
      <c r="U2101" s="1">
        <v>45744.404861111107</v>
      </c>
      <c r="V2101" t="s">
        <v>43</v>
      </c>
      <c r="W2101" t="s">
        <v>36</v>
      </c>
      <c r="X2101">
        <v>0</v>
      </c>
      <c r="Y2101">
        <v>201</v>
      </c>
      <c r="Z2101" t="s">
        <v>36</v>
      </c>
      <c r="AA2101" t="s">
        <v>36</v>
      </c>
      <c r="AB2101" t="s">
        <v>36</v>
      </c>
      <c r="AC2101" t="s">
        <v>49</v>
      </c>
      <c r="AD2101" t="s">
        <v>49</v>
      </c>
      <c r="AE2101" t="s">
        <v>45</v>
      </c>
      <c r="AF2101" s="135"/>
      <c r="AG2101" s="18" t="s">
        <v>6489</v>
      </c>
      <c r="AH2101" s="18"/>
      <c r="AI2101" s="50" t="s">
        <v>48</v>
      </c>
      <c r="AJ2101" s="2" t="e">
        <f>VLOOKUP(A2101,'Classification Test Result'!$A$2:$D$2428,4,FALSE)</f>
        <v>#N/A</v>
      </c>
      <c r="AL2101" s="2">
        <f>_xlfn.XLOOKUP($A2101,Results!$A$2:$A$2256,Results!G$2:G$2256,"")</f>
        <v>340407</v>
      </c>
      <c r="AM2101" s="2">
        <f>_xlfn.XLOOKUP($A2101,Results!$A$2:$A$2256,Results!H$2:H$2256,"")</f>
        <v>48899243</v>
      </c>
      <c r="AN2101" s="2" t="str">
        <f>_xlfn.XLOOKUP($A2101,Results!$A$2:$A$2256,Results!I$2:I$2256,"")</f>
        <v>MILWAUKEE TOOL</v>
      </c>
      <c r="AO2101" s="2" t="str">
        <f>_xlfn.XLOOKUP($A2101,Results!$A$2:$A$2256,Results!J$2:J$2256,"")</f>
        <v>045242505074</v>
      </c>
      <c r="AP2101" s="2">
        <f>_xlfn.XLOOKUP($A2101,Results!$A$2:$A$2256,Results!K$2:K$2256,"")</f>
        <v>23241640</v>
      </c>
      <c r="AQ2101" s="2" t="str">
        <f>_xlfn.XLOOKUP($A2101,Results!$A$2:$A$2256,Results!L$2:L$2256,"")</f>
        <v>AK10610371</v>
      </c>
      <c r="AR2101" s="2">
        <f>_xlfn.XLOOKUP($A2101,Results!$A$2:$A$2256,Results!M$2:M$2256,"")</f>
        <v>1082957</v>
      </c>
      <c r="AS2101" s="2" t="str">
        <f>_xlfn.XLOOKUP($A2101,Results!$A$2:$A$2256,Results!N$2:N$2256,"")</f>
        <v>MILW 48-89-9243 3/16-3/4 DRILL BIT</v>
      </c>
      <c r="AT2101" s="2" t="str">
        <f>_xlfn.XLOOKUP($A2101,Results!$A$2:$A$2256,Results!O$2:O$2256,"")</f>
        <v>MILWAUKEE TOOL</v>
      </c>
      <c r="AU2101" s="2" t="str">
        <f>_xlfn.XLOOKUP($A2101,Results!$A$2:$A$2256,Results!P$2:P$2256,"")</f>
        <v>MILW</v>
      </c>
      <c r="AV2101" s="2" t="str">
        <f>_xlfn.XLOOKUP($A2101,Results!$A$2:$A$2256,Results!Q$2:Q$2256,"")</f>
        <v>SINGLE_MATCH</v>
      </c>
      <c r="AW2101" s="2" t="str">
        <f>_xlfn.XLOOKUP($A2101,Results!$A$2:$A$2256,Results!R$2:R$2256,"")</f>
        <v>0.7376183027979334</v>
      </c>
      <c r="AX2101" s="2">
        <f>_xlfn.XLOOKUP($A2101,Results!$A$2:$A$2256,Results!S$2:S$2256,"")</f>
        <v>100</v>
      </c>
      <c r="AY2101" s="2">
        <f>_xlfn.XLOOKUP($A2101,Results!$A$2:$A$2256,Results!T$2:T$2256,"")</f>
        <v>100</v>
      </c>
      <c r="AZ2101" s="2">
        <f>_xlfn.XLOOKUP($A2101,Results!$A$2:$A$2256,Results!U$2:U$2256,"")</f>
        <v>100</v>
      </c>
      <c r="BA2101" s="2" t="str">
        <f>_xlfn.XLOOKUP($A2101,Results!$A$2:$A$2256,Results!V$2:V$2256,"")</f>
        <v>MILWAUKEE TOOL</v>
      </c>
      <c r="BB2101" s="2">
        <f>_xlfn.XLOOKUP($A2101,Results!$A$2:$A$2256,Results!W$2:W$2256,"")</f>
        <v>81</v>
      </c>
      <c r="BC2101" s="2">
        <f>_xlfn.XLOOKUP($A2101,Results!$A$2:$A$2256,Results!X$2:X$2256,"")</f>
        <v>23241640</v>
      </c>
      <c r="BD2101" s="2">
        <f>_xlfn.XLOOKUP($A2101,Results!$A$2:$A$2256,Results!Y$2:Y$2256,"")</f>
        <v>81</v>
      </c>
      <c r="BE2101" s="2" t="b">
        <f>_xlfn.XLOOKUP($A2101,Results!$A$2:$A$2256,Results!Z$2:Z$2256,"")</f>
        <v>1</v>
      </c>
    </row>
    <row r="2102" spans="1:57" ht="38.25" customHeight="1" x14ac:dyDescent="0.3">
      <c r="A2102">
        <v>907779</v>
      </c>
      <c r="B2102">
        <v>281773</v>
      </c>
      <c r="C2102" t="s">
        <v>36</v>
      </c>
      <c r="D2102">
        <v>236343</v>
      </c>
      <c r="F2102" s="2">
        <v>10280</v>
      </c>
      <c r="G2102" s="2">
        <v>4</v>
      </c>
      <c r="H2102" t="s">
        <v>6492</v>
      </c>
      <c r="I2102">
        <v>2</v>
      </c>
      <c r="J2102" t="s">
        <v>65</v>
      </c>
      <c r="K2102" t="s">
        <v>39</v>
      </c>
      <c r="L2102">
        <v>67.95</v>
      </c>
      <c r="M2102" s="2" t="s">
        <v>2091</v>
      </c>
      <c r="N2102" s="9" t="s">
        <v>6493</v>
      </c>
      <c r="O2102" t="s">
        <v>36</v>
      </c>
      <c r="P2102" t="s">
        <v>36</v>
      </c>
      <c r="Q2102" t="s">
        <v>36</v>
      </c>
      <c r="R2102">
        <v>135.9</v>
      </c>
      <c r="S2102" s="1">
        <v>45744.564703159733</v>
      </c>
      <c r="T2102" t="s">
        <v>42</v>
      </c>
      <c r="U2102" s="1">
        <v>45744.345833333333</v>
      </c>
      <c r="V2102" t="s">
        <v>43</v>
      </c>
      <c r="W2102" t="s">
        <v>36</v>
      </c>
      <c r="X2102">
        <v>6</v>
      </c>
      <c r="Y2102" t="s">
        <v>525</v>
      </c>
      <c r="Z2102" t="s">
        <v>36</v>
      </c>
      <c r="AA2102">
        <v>67.95</v>
      </c>
      <c r="AB2102" t="s">
        <v>36</v>
      </c>
      <c r="AC2102" t="s">
        <v>49</v>
      </c>
      <c r="AD2102" t="s">
        <v>49</v>
      </c>
      <c r="AE2102" t="s">
        <v>45</v>
      </c>
      <c r="AG2102" s="18" t="s">
        <v>6494</v>
      </c>
      <c r="AH2102" s="18"/>
      <c r="AI2102" s="2" t="s">
        <v>48</v>
      </c>
      <c r="AJ2102" s="2" t="e">
        <f>VLOOKUP(A2102,'Classification Test Result'!$A$2:$D$2428,4,FALSE)</f>
        <v>#N/A</v>
      </c>
      <c r="AL2102" s="2">
        <f>_xlfn.XLOOKUP($A2102,Results!$A$2:$A$2256,Results!G$2:G$2256,"")</f>
        <v>340340</v>
      </c>
      <c r="AM2102" s="2">
        <f>_xlfn.XLOOKUP($A2102,Results!$A$2:$A$2256,Results!H$2:H$2256,"")</f>
        <v>49224095</v>
      </c>
      <c r="AN2102" s="2" t="str">
        <f>_xlfn.XLOOKUP($A2102,Results!$A$2:$A$2256,Results!I$2:I$2256,"")</f>
        <v>MILWAUKEE TOOL</v>
      </c>
      <c r="AO2102" s="2" t="str">
        <f>_xlfn.XLOOKUP($A2102,Results!$A$2:$A$2256,Results!J$2:J$2256,"")</f>
        <v>045242154968</v>
      </c>
      <c r="AP2102" s="2">
        <f>_xlfn.XLOOKUP($A2102,Results!$A$2:$A$2256,Results!K$2:K$2256,"")</f>
        <v>27112826</v>
      </c>
      <c r="AQ2102" s="2" t="str">
        <f>_xlfn.XLOOKUP($A2102,Results!$A$2:$A$2256,Results!L$2:L$2256,"")</f>
        <v>AK10610763</v>
      </c>
      <c r="AR2102" s="2">
        <f>_xlfn.XLOOKUP($A2102,Results!$A$2:$A$2256,Results!M$2:M$2256,"")</f>
        <v>1085986</v>
      </c>
      <c r="AS2102" s="2" t="str">
        <f>_xlfn.XLOOKUP($A2102,Results!$A$2:$A$2256,Results!N$2:N$2256,"")</f>
        <v>MILW 49-22-4095 10PC ELEC H-SAW KIT</v>
      </c>
      <c r="AT2102" s="2" t="str">
        <f>_xlfn.XLOOKUP($A2102,Results!$A$2:$A$2256,Results!O$2:O$2256,"")</f>
        <v>MILWAUKEE TOOL</v>
      </c>
      <c r="AU2102" s="2">
        <f>_xlfn.XLOOKUP($A2102,Results!$A$2:$A$2256,Results!P$2:P$2256,"")</f>
        <v>0</v>
      </c>
      <c r="AV2102" s="2" t="str">
        <f>_xlfn.XLOOKUP($A2102,Results!$A$2:$A$2256,Results!Q$2:Q$2256,"")</f>
        <v>NO_MANUFACTURERS_FOUND</v>
      </c>
      <c r="AW2102" s="2" t="str">
        <f>_xlfn.XLOOKUP($A2102,Results!$A$2:$A$2256,Results!R$2:R$2256,"")</f>
        <v>0.6884858299018752</v>
      </c>
      <c r="AX2102" s="2">
        <f>_xlfn.XLOOKUP($A2102,Results!$A$2:$A$2256,Results!S$2:S$2256,"")</f>
        <v>99</v>
      </c>
      <c r="AY2102" s="2">
        <f>_xlfn.XLOOKUP($A2102,Results!$A$2:$A$2256,Results!T$2:T$2256,"")</f>
        <v>89</v>
      </c>
      <c r="AZ2102" s="2">
        <f>_xlfn.XLOOKUP($A2102,Results!$A$2:$A$2256,Results!U$2:U$2256,"")</f>
        <v>85</v>
      </c>
      <c r="BA2102" s="2" t="str">
        <f>_xlfn.XLOOKUP($A2102,Results!$A$2:$A$2256,Results!V$2:V$2256,"")</f>
        <v>MILWAUKEE TOOL</v>
      </c>
      <c r="BB2102" s="2">
        <f>_xlfn.XLOOKUP($A2102,Results!$A$2:$A$2256,Results!W$2:W$2256,"")</f>
        <v>77</v>
      </c>
      <c r="BC2102" s="2">
        <f>_xlfn.XLOOKUP($A2102,Results!$A$2:$A$2256,Results!X$2:X$2256,"")</f>
        <v>27112826</v>
      </c>
      <c r="BD2102" s="2">
        <f>_xlfn.XLOOKUP($A2102,Results!$A$2:$A$2256,Results!Y$2:Y$2256,"")</f>
        <v>77</v>
      </c>
      <c r="BE2102" s="2" t="b">
        <f>_xlfn.XLOOKUP($A2102,Results!$A$2:$A$2256,Results!Z$2:Z$2256,"")</f>
        <v>1</v>
      </c>
    </row>
    <row r="2103" spans="1:57" ht="38.25" customHeight="1" x14ac:dyDescent="0.3">
      <c r="A2103">
        <v>907780</v>
      </c>
      <c r="B2103">
        <v>281773</v>
      </c>
      <c r="C2103" t="s">
        <v>36</v>
      </c>
      <c r="D2103">
        <v>236343</v>
      </c>
      <c r="F2103" s="2">
        <v>10280</v>
      </c>
      <c r="G2103" s="2">
        <v>1</v>
      </c>
      <c r="H2103" t="s">
        <v>6495</v>
      </c>
      <c r="I2103">
        <v>3</v>
      </c>
      <c r="J2103" t="s">
        <v>65</v>
      </c>
      <c r="K2103" t="s">
        <v>39</v>
      </c>
      <c r="L2103">
        <v>91.95</v>
      </c>
      <c r="M2103" s="2" t="s">
        <v>2091</v>
      </c>
      <c r="N2103" s="85" t="s">
        <v>6496</v>
      </c>
      <c r="O2103" t="s">
        <v>36</v>
      </c>
      <c r="P2103" t="s">
        <v>36</v>
      </c>
      <c r="Q2103" t="s">
        <v>36</v>
      </c>
      <c r="R2103">
        <v>275.85000000000002</v>
      </c>
      <c r="S2103" s="1">
        <v>45744.564709375001</v>
      </c>
      <c r="T2103" t="s">
        <v>42</v>
      </c>
      <c r="U2103" s="1">
        <v>45744.345833333333</v>
      </c>
      <c r="V2103" t="s">
        <v>43</v>
      </c>
      <c r="W2103" t="s">
        <v>36</v>
      </c>
      <c r="X2103">
        <v>2</v>
      </c>
      <c r="Y2103" t="s">
        <v>525</v>
      </c>
      <c r="Z2103" t="s">
        <v>36</v>
      </c>
      <c r="AA2103">
        <v>91.95</v>
      </c>
      <c r="AB2103" t="s">
        <v>36</v>
      </c>
      <c r="AC2103" t="s">
        <v>49</v>
      </c>
      <c r="AD2103" t="s">
        <v>49</v>
      </c>
      <c r="AE2103" t="s">
        <v>45</v>
      </c>
      <c r="AG2103" s="18" t="s">
        <v>6497</v>
      </c>
      <c r="AH2103" s="18"/>
      <c r="AI2103" s="2" t="s">
        <v>48</v>
      </c>
      <c r="AJ2103" s="2" t="e">
        <f>VLOOKUP(A2103,'Classification Test Result'!$A$2:$D$2428,4,FALSE)</f>
        <v>#N/A</v>
      </c>
      <c r="AL2103" s="2">
        <f>_xlfn.XLOOKUP($A2103,Results!$A$2:$A$2256,Results!G$2:G$2256,"")</f>
        <v>237458</v>
      </c>
      <c r="AM2103" s="2">
        <f>_xlfn.XLOOKUP($A2103,Results!$A$2:$A$2256,Results!H$2:H$2256,"")</f>
        <v>48899221</v>
      </c>
      <c r="AN2103" s="2" t="str">
        <f>_xlfn.XLOOKUP($A2103,Results!$A$2:$A$2256,Results!I$2:I$2256,"")</f>
        <v>MILWAUKEE TOOL</v>
      </c>
      <c r="AO2103" s="2" t="str">
        <f>_xlfn.XLOOKUP($A2103,Results!$A$2:$A$2256,Results!J$2:J$2256,"")</f>
        <v>045242307746</v>
      </c>
      <c r="AP2103" s="2">
        <f>_xlfn.XLOOKUP($A2103,Results!$A$2:$A$2256,Results!K$2:K$2256,"")</f>
        <v>27112845</v>
      </c>
      <c r="AQ2103" s="2">
        <f>_xlfn.XLOOKUP($A2103,Results!$A$2:$A$2256,Results!L$2:L$2256,"")</f>
        <v>0</v>
      </c>
      <c r="AR2103" s="2">
        <f>_xlfn.XLOOKUP($A2103,Results!$A$2:$A$2256,Results!M$2:M$2256,"")</f>
        <v>451271</v>
      </c>
      <c r="AS2103" s="2" t="str">
        <f>_xlfn.XLOOKUP($A2103,Results!$A$2:$A$2256,Results!N$2:N$2256,"")</f>
        <v>MILW 48-89-9221 STEP DRILL BIT</v>
      </c>
      <c r="AT2103" s="2" t="str">
        <f>_xlfn.XLOOKUP($A2103,Results!$A$2:$A$2256,Results!O$2:O$2256,"")</f>
        <v>MILWAUKEE TOOL</v>
      </c>
      <c r="AU2103" s="2">
        <f>_xlfn.XLOOKUP($A2103,Results!$A$2:$A$2256,Results!P$2:P$2256,"")</f>
        <v>0</v>
      </c>
      <c r="AV2103" s="2" t="str">
        <f>_xlfn.XLOOKUP($A2103,Results!$A$2:$A$2256,Results!Q$2:Q$2256,"")</f>
        <v>NO_MANUFACTURERS_FOUND</v>
      </c>
      <c r="AW2103" s="2" t="str">
        <f>_xlfn.XLOOKUP($A2103,Results!$A$2:$A$2256,Results!R$2:R$2256,"")</f>
        <v>0.7320706418705049</v>
      </c>
      <c r="AX2103" s="2">
        <f>_xlfn.XLOOKUP($A2103,Results!$A$2:$A$2256,Results!S$2:S$2256,"")</f>
        <v>100</v>
      </c>
      <c r="AY2103" s="2">
        <f>_xlfn.XLOOKUP($A2103,Results!$A$2:$A$2256,Results!T$2:T$2256,"")</f>
        <v>92</v>
      </c>
      <c r="AZ2103" s="2">
        <f>_xlfn.XLOOKUP($A2103,Results!$A$2:$A$2256,Results!U$2:U$2256,"")</f>
        <v>91</v>
      </c>
      <c r="BA2103" s="2" t="str">
        <f>_xlfn.XLOOKUP($A2103,Results!$A$2:$A$2256,Results!V$2:V$2256,"")</f>
        <v>MILWAUKEE TOOL</v>
      </c>
      <c r="BB2103" s="2">
        <f>_xlfn.XLOOKUP($A2103,Results!$A$2:$A$2256,Results!W$2:W$2256,"")</f>
        <v>81</v>
      </c>
      <c r="BC2103" s="2">
        <f>_xlfn.XLOOKUP($A2103,Results!$A$2:$A$2256,Results!X$2:X$2256,"")</f>
        <v>27112845</v>
      </c>
      <c r="BD2103" s="2">
        <f>_xlfn.XLOOKUP($A2103,Results!$A$2:$A$2256,Results!Y$2:Y$2256,"")</f>
        <v>63</v>
      </c>
      <c r="BE2103" s="2" t="b">
        <f>_xlfn.XLOOKUP($A2103,Results!$A$2:$A$2256,Results!Z$2:Z$2256,"")</f>
        <v>1</v>
      </c>
    </row>
    <row r="2104" spans="1:57" ht="38.25" customHeight="1" x14ac:dyDescent="0.3">
      <c r="A2104">
        <v>907781</v>
      </c>
      <c r="B2104">
        <v>281773</v>
      </c>
      <c r="C2104" t="s">
        <v>36</v>
      </c>
      <c r="D2104">
        <v>236343</v>
      </c>
      <c r="F2104" s="2">
        <v>10280</v>
      </c>
      <c r="G2104" s="2">
        <v>3</v>
      </c>
      <c r="H2104" t="s">
        <v>6498</v>
      </c>
      <c r="I2104">
        <v>3</v>
      </c>
      <c r="J2104" t="s">
        <v>65</v>
      </c>
      <c r="K2104" t="s">
        <v>39</v>
      </c>
      <c r="L2104">
        <v>29.95</v>
      </c>
      <c r="M2104" s="2" t="s">
        <v>2091</v>
      </c>
      <c r="N2104" s="85" t="s">
        <v>6499</v>
      </c>
      <c r="O2104" t="s">
        <v>36</v>
      </c>
      <c r="P2104" t="s">
        <v>36</v>
      </c>
      <c r="Q2104" t="s">
        <v>36</v>
      </c>
      <c r="R2104">
        <v>89.85</v>
      </c>
      <c r="S2104" s="1">
        <v>45744.5647153588</v>
      </c>
      <c r="T2104" t="s">
        <v>42</v>
      </c>
      <c r="U2104" s="1">
        <v>45744.345833333333</v>
      </c>
      <c r="V2104" t="s">
        <v>43</v>
      </c>
      <c r="W2104" t="s">
        <v>36</v>
      </c>
      <c r="X2104">
        <v>4</v>
      </c>
      <c r="Y2104" t="s">
        <v>525</v>
      </c>
      <c r="Z2104" t="s">
        <v>36</v>
      </c>
      <c r="AA2104">
        <v>29.95</v>
      </c>
      <c r="AB2104" t="s">
        <v>36</v>
      </c>
      <c r="AC2104" t="s">
        <v>49</v>
      </c>
      <c r="AD2104" t="s">
        <v>49</v>
      </c>
      <c r="AE2104" t="s">
        <v>45</v>
      </c>
      <c r="AG2104" s="18" t="s">
        <v>6500</v>
      </c>
      <c r="AH2104" s="18"/>
      <c r="AI2104" s="2" t="s">
        <v>48</v>
      </c>
      <c r="AJ2104" s="2" t="e">
        <f>VLOOKUP(A2104,'Classification Test Result'!$A$2:$D$2428,4,FALSE)</f>
        <v>#N/A</v>
      </c>
      <c r="AL2104" s="2">
        <f>_xlfn.XLOOKUP($A2104,Results!$A$2:$A$2256,Results!G$2:G$2256,"")</f>
        <v>230914</v>
      </c>
      <c r="AM2104" s="2">
        <f>_xlfn.XLOOKUP($A2104,Results!$A$2:$A$2256,Results!H$2:H$2256,"")</f>
        <v>48894670</v>
      </c>
      <c r="AN2104" s="2" t="str">
        <f>_xlfn.XLOOKUP($A2104,Results!$A$2:$A$2256,Results!I$2:I$2256,"")</f>
        <v>MILWAUKEE TOOL</v>
      </c>
      <c r="AO2104" s="2" t="str">
        <f>_xlfn.XLOOKUP($A2104,Results!$A$2:$A$2256,Results!J$2:J$2256,"")</f>
        <v>045242749416</v>
      </c>
      <c r="AP2104" s="2">
        <f>_xlfn.XLOOKUP($A2104,Results!$A$2:$A$2256,Results!K$2:K$2256,"")</f>
        <v>27111700</v>
      </c>
      <c r="AQ2104" s="2">
        <f>_xlfn.XLOOKUP($A2104,Results!$A$2:$A$2256,Results!L$2:L$2256,"")</f>
        <v>0</v>
      </c>
      <c r="AR2104" s="2">
        <f>_xlfn.XLOOKUP($A2104,Results!$A$2:$A$2256,Results!M$2:M$2256,"")</f>
        <v>366189</v>
      </c>
      <c r="AS2104" s="2" t="str">
        <f>_xlfn.XLOOKUP($A2104,Results!$A$2:$A$2256,Results!N$2:N$2256,"")</f>
        <v>MILW 48-89-4670 DRILL BIT SET</v>
      </c>
      <c r="AT2104" s="2" t="str">
        <f>_xlfn.XLOOKUP($A2104,Results!$A$2:$A$2256,Results!O$2:O$2256,"")</f>
        <v>MILWAUKEE TOOL</v>
      </c>
      <c r="AU2104" s="2">
        <f>_xlfn.XLOOKUP($A2104,Results!$A$2:$A$2256,Results!P$2:P$2256,"")</f>
        <v>0</v>
      </c>
      <c r="AV2104" s="2" t="str">
        <f>_xlfn.XLOOKUP($A2104,Results!$A$2:$A$2256,Results!Q$2:Q$2256,"")</f>
        <v>NO_MANUFACTURERS_FOUND</v>
      </c>
      <c r="AW2104" s="2">
        <f>_xlfn.XLOOKUP($A2104,Results!$A$2:$A$2256,Results!R$2:R$2256,"")</f>
        <v>0.73228735440321502</v>
      </c>
      <c r="AX2104" s="2">
        <f>_xlfn.XLOOKUP($A2104,Results!$A$2:$A$2256,Results!S$2:S$2256,"")</f>
        <v>100</v>
      </c>
      <c r="AY2104" s="2">
        <f>_xlfn.XLOOKUP($A2104,Results!$A$2:$A$2256,Results!T$2:T$2256,"")</f>
        <v>92</v>
      </c>
      <c r="AZ2104" s="2">
        <f>_xlfn.XLOOKUP($A2104,Results!$A$2:$A$2256,Results!U$2:U$2256,"")</f>
        <v>92</v>
      </c>
      <c r="BA2104" s="2" t="str">
        <f>_xlfn.XLOOKUP($A2104,Results!$A$2:$A$2256,Results!V$2:V$2256,"")</f>
        <v>MILWAUKEE TOOL</v>
      </c>
      <c r="BB2104" s="2">
        <f>_xlfn.XLOOKUP($A2104,Results!$A$2:$A$2256,Results!W$2:W$2256,"")</f>
        <v>79</v>
      </c>
      <c r="BC2104" s="2">
        <f>_xlfn.XLOOKUP($A2104,Results!$A$2:$A$2256,Results!X$2:X$2256,"")</f>
        <v>27110000</v>
      </c>
      <c r="BD2104" s="2">
        <f>_xlfn.XLOOKUP($A2104,Results!$A$2:$A$2256,Results!Y$2:Y$2256,"")</f>
        <v>79</v>
      </c>
      <c r="BE2104" s="2" t="b">
        <f>_xlfn.XLOOKUP($A2104,Results!$A$2:$A$2256,Results!Z$2:Z$2256,"")</f>
        <v>1</v>
      </c>
    </row>
    <row r="2105" spans="1:57" ht="38.25" customHeight="1" x14ac:dyDescent="0.3">
      <c r="A2105">
        <v>907782</v>
      </c>
      <c r="B2105">
        <v>281774</v>
      </c>
      <c r="C2105" t="s">
        <v>36</v>
      </c>
      <c r="D2105">
        <v>236368</v>
      </c>
      <c r="F2105" s="2">
        <v>10280</v>
      </c>
      <c r="G2105" s="2">
        <v>2</v>
      </c>
      <c r="H2105" t="s">
        <v>6501</v>
      </c>
      <c r="I2105">
        <v>30</v>
      </c>
      <c r="J2105" t="s">
        <v>65</v>
      </c>
      <c r="K2105" t="s">
        <v>39</v>
      </c>
      <c r="L2105">
        <v>3.76</v>
      </c>
      <c r="M2105" s="2" t="s">
        <v>2091</v>
      </c>
      <c r="N2105" s="85" t="s">
        <v>6502</v>
      </c>
      <c r="O2105" t="s">
        <v>36</v>
      </c>
      <c r="P2105" t="s">
        <v>36</v>
      </c>
      <c r="Q2105" t="s">
        <v>36</v>
      </c>
      <c r="R2105">
        <v>112.8</v>
      </c>
      <c r="S2105" s="1">
        <v>45744.56467670139</v>
      </c>
      <c r="T2105" t="s">
        <v>42</v>
      </c>
      <c r="U2105" s="1">
        <v>45744.345833333333</v>
      </c>
      <c r="V2105" t="s">
        <v>43</v>
      </c>
      <c r="W2105" t="s">
        <v>36</v>
      </c>
      <c r="X2105">
        <v>1</v>
      </c>
      <c r="Y2105">
        <v>201</v>
      </c>
      <c r="Z2105" t="s">
        <v>36</v>
      </c>
      <c r="AA2105" t="s">
        <v>36</v>
      </c>
      <c r="AB2105" t="s">
        <v>36</v>
      </c>
      <c r="AC2105" t="s">
        <v>49</v>
      </c>
      <c r="AD2105" t="s">
        <v>49</v>
      </c>
      <c r="AE2105" t="s">
        <v>45</v>
      </c>
      <c r="AG2105" s="18" t="s">
        <v>6503</v>
      </c>
      <c r="AH2105" s="18"/>
      <c r="AI2105" s="2" t="s">
        <v>48</v>
      </c>
      <c r="AJ2105" s="2" t="e">
        <f>VLOOKUP(A2105,'Classification Test Result'!$A$2:$D$2428,4,FALSE)</f>
        <v>#N/A</v>
      </c>
      <c r="AL2105" s="2">
        <f>_xlfn.XLOOKUP($A2105,Results!$A$2:$A$2256,Results!G$2:G$2256,"")</f>
        <v>217052</v>
      </c>
      <c r="AM2105" s="2">
        <f>_xlfn.XLOOKUP($A2105,Results!$A$2:$A$2256,Results!H$2:H$2256,"")</f>
        <v>48390548</v>
      </c>
      <c r="AN2105" s="2" t="str">
        <f>_xlfn.XLOOKUP($A2105,Results!$A$2:$A$2256,Results!I$2:I$2256,"")</f>
        <v>MILWAUKEE TOOL</v>
      </c>
      <c r="AO2105" s="2" t="str">
        <f>_xlfn.XLOOKUP($A2105,Results!$A$2:$A$2256,Results!J$2:J$2256,"")</f>
        <v>045242546749</v>
      </c>
      <c r="AP2105" s="2">
        <f>_xlfn.XLOOKUP($A2105,Results!$A$2:$A$2256,Results!K$2:K$2256,"")</f>
        <v>27112802</v>
      </c>
      <c r="AQ2105" s="2">
        <f>_xlfn.XLOOKUP($A2105,Results!$A$2:$A$2256,Results!L$2:L$2256,"")</f>
        <v>0</v>
      </c>
      <c r="AR2105" s="2">
        <f>_xlfn.XLOOKUP($A2105,Results!$A$2:$A$2256,Results!M$2:M$2256,"")</f>
        <v>655049</v>
      </c>
      <c r="AS2105" s="2" t="str">
        <f>_xlfn.XLOOKUP($A2105,Results!$A$2:$A$2256,Results!N$2:N$2256,"")</f>
        <v>MILW 48-39-0548 35-3/8 SAW BLADE</v>
      </c>
      <c r="AT2105" s="2" t="str">
        <f>_xlfn.XLOOKUP($A2105,Results!$A$2:$A$2256,Results!O$2:O$2256,"")</f>
        <v>MILWAUKEE TOOL</v>
      </c>
      <c r="AU2105" s="2">
        <f>_xlfn.XLOOKUP($A2105,Results!$A$2:$A$2256,Results!P$2:P$2256,"")</f>
        <v>0</v>
      </c>
      <c r="AV2105" s="2" t="str">
        <f>_xlfn.XLOOKUP($A2105,Results!$A$2:$A$2256,Results!Q$2:Q$2256,"")</f>
        <v>NO_MANUFACTURERS_FOUND</v>
      </c>
      <c r="AW2105" s="2" t="str">
        <f>_xlfn.XLOOKUP($A2105,Results!$A$2:$A$2256,Results!R$2:R$2256,"")</f>
        <v>0.8021919272542962</v>
      </c>
      <c r="AX2105" s="2">
        <f>_xlfn.XLOOKUP($A2105,Results!$A$2:$A$2256,Results!S$2:S$2256,"")</f>
        <v>100</v>
      </c>
      <c r="AY2105" s="2">
        <f>_xlfn.XLOOKUP($A2105,Results!$A$2:$A$2256,Results!T$2:T$2256,"")</f>
        <v>97</v>
      </c>
      <c r="AZ2105" s="2">
        <f>_xlfn.XLOOKUP($A2105,Results!$A$2:$A$2256,Results!U$2:U$2256,"")</f>
        <v>100</v>
      </c>
      <c r="BA2105" s="2" t="str">
        <f>_xlfn.XLOOKUP($A2105,Results!$A$2:$A$2256,Results!V$2:V$2256,"")</f>
        <v>MILWAUKEE TOOL</v>
      </c>
      <c r="BB2105" s="2">
        <f>_xlfn.XLOOKUP($A2105,Results!$A$2:$A$2256,Results!W$2:W$2256,"")</f>
        <v>88</v>
      </c>
      <c r="BC2105" s="2">
        <f>_xlfn.XLOOKUP($A2105,Results!$A$2:$A$2256,Results!X$2:X$2256,"")</f>
        <v>23242112</v>
      </c>
      <c r="BD2105" s="2">
        <f>_xlfn.XLOOKUP($A2105,Results!$A$2:$A$2256,Results!Y$2:Y$2256,"")</f>
        <v>52</v>
      </c>
      <c r="BE2105" s="2" t="b">
        <f>_xlfn.XLOOKUP($A2105,Results!$A$2:$A$2256,Results!Z$2:Z$2256,"")</f>
        <v>1</v>
      </c>
    </row>
    <row r="2106" spans="1:57" ht="38.25" customHeight="1" x14ac:dyDescent="0.3">
      <c r="A2106">
        <v>907783</v>
      </c>
      <c r="B2106">
        <v>281774</v>
      </c>
      <c r="C2106" t="s">
        <v>36</v>
      </c>
      <c r="D2106">
        <v>236368</v>
      </c>
      <c r="F2106" s="2">
        <v>10280</v>
      </c>
      <c r="G2106" s="2">
        <v>1</v>
      </c>
      <c r="H2106" t="s">
        <v>6504</v>
      </c>
      <c r="I2106">
        <v>30</v>
      </c>
      <c r="J2106" t="s">
        <v>65</v>
      </c>
      <c r="K2106" t="s">
        <v>39</v>
      </c>
      <c r="L2106">
        <v>3.6</v>
      </c>
      <c r="M2106" s="2" t="s">
        <v>2091</v>
      </c>
      <c r="N2106" s="85" t="s">
        <v>6505</v>
      </c>
      <c r="O2106" t="s">
        <v>36</v>
      </c>
      <c r="P2106" t="s">
        <v>36</v>
      </c>
      <c r="Q2106" t="s">
        <v>36</v>
      </c>
      <c r="R2106">
        <v>108</v>
      </c>
      <c r="S2106" s="1">
        <v>45744.564679594907</v>
      </c>
      <c r="T2106" t="s">
        <v>42</v>
      </c>
      <c r="U2106" s="1">
        <v>45744.345833333333</v>
      </c>
      <c r="V2106" t="s">
        <v>43</v>
      </c>
      <c r="W2106" t="s">
        <v>36</v>
      </c>
      <c r="X2106">
        <v>1</v>
      </c>
      <c r="Y2106">
        <v>201</v>
      </c>
      <c r="Z2106" t="s">
        <v>36</v>
      </c>
      <c r="AA2106" t="s">
        <v>36</v>
      </c>
      <c r="AB2106" t="s">
        <v>36</v>
      </c>
      <c r="AC2106" t="s">
        <v>49</v>
      </c>
      <c r="AD2106" t="s">
        <v>49</v>
      </c>
      <c r="AE2106" t="s">
        <v>45</v>
      </c>
      <c r="AG2106" s="18" t="s">
        <v>6506</v>
      </c>
      <c r="AH2106" s="18"/>
      <c r="AI2106" s="2" t="s">
        <v>48</v>
      </c>
      <c r="AJ2106" s="2" t="e">
        <f>VLOOKUP(A2106,'Classification Test Result'!$A$2:$D$2428,4,FALSE)</f>
        <v>#N/A</v>
      </c>
      <c r="AL2106" s="2">
        <f>_xlfn.XLOOKUP($A2106,Results!$A$2:$A$2256,Results!G$2:G$2256,"")</f>
        <v>242610</v>
      </c>
      <c r="AM2106" s="2">
        <f>_xlfn.XLOOKUP($A2106,Results!$A$2:$A$2256,Results!H$2:H$2256,"")</f>
        <v>48390545</v>
      </c>
      <c r="AN2106" s="2" t="str">
        <f>_xlfn.XLOOKUP($A2106,Results!$A$2:$A$2256,Results!I$2:I$2256,"")</f>
        <v>MILWAUKEE TOOL</v>
      </c>
      <c r="AO2106" s="2" t="str">
        <f>_xlfn.XLOOKUP($A2106,Results!$A$2:$A$2256,Results!J$2:J$2256,"")</f>
        <v>045242546695</v>
      </c>
      <c r="AP2106" s="2">
        <f>_xlfn.XLOOKUP($A2106,Results!$A$2:$A$2256,Results!K$2:K$2256,"")</f>
        <v>27112802</v>
      </c>
      <c r="AQ2106" s="2">
        <f>_xlfn.XLOOKUP($A2106,Results!$A$2:$A$2256,Results!L$2:L$2256,"")</f>
        <v>0</v>
      </c>
      <c r="AR2106" s="2">
        <f>_xlfn.XLOOKUP($A2106,Results!$A$2:$A$2256,Results!M$2:M$2256,"")</f>
        <v>1112530</v>
      </c>
      <c r="AS2106" s="2" t="str">
        <f>_xlfn.XLOOKUP($A2106,Results!$A$2:$A$2256,Results!N$2:N$2256,"")</f>
        <v>MILW 48-39-0545 44-7/8 SAW BLADE</v>
      </c>
      <c r="AT2106" s="2" t="str">
        <f>_xlfn.XLOOKUP($A2106,Results!$A$2:$A$2256,Results!O$2:O$2256,"")</f>
        <v>MILWAUKEE TOOL</v>
      </c>
      <c r="AU2106" s="2">
        <f>_xlfn.XLOOKUP($A2106,Results!$A$2:$A$2256,Results!P$2:P$2256,"")</f>
        <v>0</v>
      </c>
      <c r="AV2106" s="2" t="str">
        <f>_xlfn.XLOOKUP($A2106,Results!$A$2:$A$2256,Results!Q$2:Q$2256,"")</f>
        <v>NO_MANUFACTURERS_FOUND</v>
      </c>
      <c r="AW2106" s="2" t="str">
        <f>_xlfn.XLOOKUP($A2106,Results!$A$2:$A$2256,Results!R$2:R$2256,"")</f>
        <v>0.7369402519829283</v>
      </c>
      <c r="AX2106" s="2">
        <f>_xlfn.XLOOKUP($A2106,Results!$A$2:$A$2256,Results!S$2:S$2256,"")</f>
        <v>100</v>
      </c>
      <c r="AY2106" s="2">
        <f>_xlfn.XLOOKUP($A2106,Results!$A$2:$A$2256,Results!T$2:T$2256,"")</f>
        <v>93</v>
      </c>
      <c r="AZ2106" s="2">
        <f>_xlfn.XLOOKUP($A2106,Results!$A$2:$A$2256,Results!U$2:U$2256,"")</f>
        <v>92</v>
      </c>
      <c r="BA2106" s="2" t="str">
        <f>_xlfn.XLOOKUP($A2106,Results!$A$2:$A$2256,Results!V$2:V$2256,"")</f>
        <v>MILWAUKEE TOOL</v>
      </c>
      <c r="BB2106" s="2">
        <f>_xlfn.XLOOKUP($A2106,Results!$A$2:$A$2256,Results!W$2:W$2256,"")</f>
        <v>85</v>
      </c>
      <c r="BC2106" s="2">
        <f>_xlfn.XLOOKUP($A2106,Results!$A$2:$A$2256,Results!X$2:X$2256,"")</f>
        <v>0</v>
      </c>
      <c r="BD2106" s="2">
        <f>_xlfn.XLOOKUP($A2106,Results!$A$2:$A$2256,Results!Y$2:Y$2256,"")</f>
        <v>0</v>
      </c>
      <c r="BE2106" s="2" t="b">
        <f>_xlfn.XLOOKUP($A2106,Results!$A$2:$A$2256,Results!Z$2:Z$2256,"")</f>
        <v>1</v>
      </c>
    </row>
    <row r="2107" spans="1:57" ht="38.25" customHeight="1" x14ac:dyDescent="0.3">
      <c r="A2107">
        <v>907784</v>
      </c>
      <c r="B2107">
        <v>281770</v>
      </c>
      <c r="C2107" t="s">
        <v>36</v>
      </c>
      <c r="D2107">
        <v>236346</v>
      </c>
      <c r="F2107" s="2">
        <v>10280</v>
      </c>
      <c r="G2107" s="2">
        <v>1</v>
      </c>
      <c r="H2107" t="s">
        <v>6507</v>
      </c>
      <c r="I2107">
        <v>27</v>
      </c>
      <c r="J2107" t="s">
        <v>65</v>
      </c>
      <c r="K2107" t="s">
        <v>39</v>
      </c>
      <c r="L2107">
        <v>3.8</v>
      </c>
      <c r="M2107" s="2" t="s">
        <v>2091</v>
      </c>
      <c r="N2107" s="85" t="s">
        <v>6508</v>
      </c>
      <c r="O2107" t="s">
        <v>36</v>
      </c>
      <c r="P2107" t="s">
        <v>36</v>
      </c>
      <c r="Q2107" t="s">
        <v>36</v>
      </c>
      <c r="R2107">
        <v>102.6</v>
      </c>
      <c r="S2107" s="1">
        <v>45744.56480378472</v>
      </c>
      <c r="T2107" t="s">
        <v>42</v>
      </c>
      <c r="U2107" s="1">
        <v>45744.345138888893</v>
      </c>
      <c r="V2107" t="s">
        <v>43</v>
      </c>
      <c r="W2107" t="s">
        <v>36</v>
      </c>
      <c r="X2107">
        <v>0</v>
      </c>
      <c r="Y2107">
        <v>999</v>
      </c>
      <c r="Z2107" t="s">
        <v>36</v>
      </c>
      <c r="AA2107" t="s">
        <v>36</v>
      </c>
      <c r="AB2107" t="s">
        <v>36</v>
      </c>
      <c r="AC2107" t="s">
        <v>49</v>
      </c>
      <c r="AD2107" t="s">
        <v>49</v>
      </c>
      <c r="AE2107" t="s">
        <v>45</v>
      </c>
      <c r="AG2107" s="18" t="s">
        <v>6509</v>
      </c>
      <c r="AH2107" s="18"/>
      <c r="AI2107" s="2" t="s">
        <v>48</v>
      </c>
      <c r="AJ2107" s="2" t="e">
        <f>VLOOKUP(A2107,'Classification Test Result'!$A$2:$D$2428,4,FALSE)</f>
        <v>#N/A</v>
      </c>
      <c r="AL2107" s="2">
        <f>_xlfn.XLOOKUP($A2107,Results!$A$2:$A$2256,Results!G$2:G$2256,"")</f>
        <v>243814</v>
      </c>
      <c r="AM2107" s="2">
        <f>_xlfn.XLOOKUP($A2107,Results!$A$2:$A$2256,Results!H$2:H$2256,"")</f>
        <v>48390544</v>
      </c>
      <c r="AN2107" s="2" t="str">
        <f>_xlfn.XLOOKUP($A2107,Results!$A$2:$A$2256,Results!I$2:I$2256,"")</f>
        <v>MILWAUKEE TOOL</v>
      </c>
      <c r="AO2107" s="2" t="str">
        <f>_xlfn.XLOOKUP($A2107,Results!$A$2:$A$2256,Results!J$2:J$2256,"")</f>
        <v>045242546688</v>
      </c>
      <c r="AP2107" s="2">
        <f>_xlfn.XLOOKUP($A2107,Results!$A$2:$A$2256,Results!K$2:K$2256,"")</f>
        <v>27112802</v>
      </c>
      <c r="AQ2107" s="2">
        <f>_xlfn.XLOOKUP($A2107,Results!$A$2:$A$2256,Results!L$2:L$2256,"")</f>
        <v>0</v>
      </c>
      <c r="AR2107" s="2">
        <f>_xlfn.XLOOKUP($A2107,Results!$A$2:$A$2256,Results!M$2:M$2256,"")</f>
        <v>731497</v>
      </c>
      <c r="AS2107" s="2" t="str">
        <f>_xlfn.XLOOKUP($A2107,Results!$A$2:$A$2256,Results!N$2:N$2256,"")</f>
        <v>MILW 48-39-0544 44-7/8 SAW BLADE</v>
      </c>
      <c r="AT2107" s="2" t="str">
        <f>_xlfn.XLOOKUP($A2107,Results!$A$2:$A$2256,Results!O$2:O$2256,"")</f>
        <v>MILWAUKEE TOOL</v>
      </c>
      <c r="AU2107" s="2">
        <f>_xlfn.XLOOKUP($A2107,Results!$A$2:$A$2256,Results!P$2:P$2256,"")</f>
        <v>0</v>
      </c>
      <c r="AV2107" s="2" t="str">
        <f>_xlfn.XLOOKUP($A2107,Results!$A$2:$A$2256,Results!Q$2:Q$2256,"")</f>
        <v>NO_MANUFACTURERS_FOUND</v>
      </c>
      <c r="AW2107" s="2" t="str">
        <f>_xlfn.XLOOKUP($A2107,Results!$A$2:$A$2256,Results!R$2:R$2256,"")</f>
        <v>0.7365544181933807</v>
      </c>
      <c r="AX2107" s="2">
        <f>_xlfn.XLOOKUP($A2107,Results!$A$2:$A$2256,Results!S$2:S$2256,"")</f>
        <v>100</v>
      </c>
      <c r="AY2107" s="2">
        <f>_xlfn.XLOOKUP($A2107,Results!$A$2:$A$2256,Results!T$2:T$2256,"")</f>
        <v>92</v>
      </c>
      <c r="AZ2107" s="2">
        <f>_xlfn.XLOOKUP($A2107,Results!$A$2:$A$2256,Results!U$2:U$2256,"")</f>
        <v>92</v>
      </c>
      <c r="BA2107" s="2" t="str">
        <f>_xlfn.XLOOKUP($A2107,Results!$A$2:$A$2256,Results!V$2:V$2256,"")</f>
        <v>MILWAUKEE TOOL</v>
      </c>
      <c r="BB2107" s="2">
        <f>_xlfn.XLOOKUP($A2107,Results!$A$2:$A$2256,Results!W$2:W$2256,"")</f>
        <v>80</v>
      </c>
      <c r="BC2107" s="2">
        <f>_xlfn.XLOOKUP($A2107,Results!$A$2:$A$2256,Results!X$2:X$2256,"")</f>
        <v>0</v>
      </c>
      <c r="BD2107" s="2">
        <f>_xlfn.XLOOKUP($A2107,Results!$A$2:$A$2256,Results!Y$2:Y$2256,"")</f>
        <v>0</v>
      </c>
      <c r="BE2107" s="2" t="b">
        <f>_xlfn.XLOOKUP($A2107,Results!$A$2:$A$2256,Results!Z$2:Z$2256,"")</f>
        <v>1</v>
      </c>
    </row>
    <row r="2108" spans="1:57" ht="38.25" customHeight="1" x14ac:dyDescent="0.3">
      <c r="A2108">
        <v>907785</v>
      </c>
      <c r="B2108">
        <v>281773</v>
      </c>
      <c r="C2108" t="s">
        <v>36</v>
      </c>
      <c r="D2108">
        <v>236343</v>
      </c>
      <c r="F2108" s="2">
        <v>10280</v>
      </c>
      <c r="G2108" s="2">
        <v>2</v>
      </c>
      <c r="H2108" t="s">
        <v>6510</v>
      </c>
      <c r="I2108">
        <v>3</v>
      </c>
      <c r="J2108" t="s">
        <v>65</v>
      </c>
      <c r="K2108" t="s">
        <v>39</v>
      </c>
      <c r="L2108">
        <v>36.950000000000003</v>
      </c>
      <c r="M2108" s="2" t="s">
        <v>2091</v>
      </c>
      <c r="N2108" s="85" t="s">
        <v>6511</v>
      </c>
      <c r="O2108" t="s">
        <v>36</v>
      </c>
      <c r="P2108" t="s">
        <v>36</v>
      </c>
      <c r="Q2108" t="s">
        <v>36</v>
      </c>
      <c r="R2108">
        <v>110.85</v>
      </c>
      <c r="S2108" s="1">
        <v>45744.564712418978</v>
      </c>
      <c r="T2108" t="s">
        <v>42</v>
      </c>
      <c r="U2108" s="1">
        <v>45744.345833333333</v>
      </c>
      <c r="V2108" t="s">
        <v>43</v>
      </c>
      <c r="W2108" t="s">
        <v>36</v>
      </c>
      <c r="X2108">
        <v>3</v>
      </c>
      <c r="Y2108" t="s">
        <v>525</v>
      </c>
      <c r="Z2108" t="s">
        <v>36</v>
      </c>
      <c r="AA2108">
        <v>36.950000000000003</v>
      </c>
      <c r="AB2108" t="s">
        <v>36</v>
      </c>
      <c r="AC2108" t="s">
        <v>49</v>
      </c>
      <c r="AD2108" t="s">
        <v>49</v>
      </c>
      <c r="AE2108" t="s">
        <v>45</v>
      </c>
      <c r="AG2108" s="18" t="s">
        <v>6512</v>
      </c>
      <c r="AH2108" s="18"/>
      <c r="AI2108" s="2" t="s">
        <v>48</v>
      </c>
      <c r="AJ2108" s="2" t="e">
        <f>VLOOKUP(A2108,'Classification Test Result'!$A$2:$D$2428,4,FALSE)</f>
        <v>#N/A</v>
      </c>
      <c r="AL2108" s="2">
        <f>_xlfn.XLOOKUP($A2108,Results!$A$2:$A$2256,Results!G$2:G$2256,"")</f>
        <v>249176</v>
      </c>
      <c r="AM2108" s="2">
        <f>_xlfn.XLOOKUP($A2108,Results!$A$2:$A$2256,Results!H$2:H$2256,"")</f>
        <v>48324097</v>
      </c>
      <c r="AN2108" s="2" t="str">
        <f>_xlfn.XLOOKUP($A2108,Results!$A$2:$A$2256,Results!I$2:I$2256,"")</f>
        <v>MILWAUKEE TOOL</v>
      </c>
      <c r="AO2108" s="2" t="str">
        <f>_xlfn.XLOOKUP($A2108,Results!$A$2:$A$2256,Results!J$2:J$2256,"")</f>
        <v>045242749324</v>
      </c>
      <c r="AP2108" s="2">
        <f>_xlfn.XLOOKUP($A2108,Results!$A$2:$A$2256,Results!K$2:K$2256,"")</f>
        <v>27112800</v>
      </c>
      <c r="AQ2108" s="2">
        <f>_xlfn.XLOOKUP($A2108,Results!$A$2:$A$2256,Results!L$2:L$2256,"")</f>
        <v>0</v>
      </c>
      <c r="AR2108" s="2">
        <f>_xlfn.XLOOKUP($A2108,Results!$A$2:$A$2256,Results!M$2:M$2256,"")</f>
        <v>778553</v>
      </c>
      <c r="AS2108" s="2" t="str">
        <f>_xlfn.XLOOKUP($A2108,Results!$A$2:$A$2256,Results!N$2:N$2256,"")</f>
        <v>MILW 48-32-4097 DRILL/DRIVE SET</v>
      </c>
      <c r="AT2108" s="2" t="str">
        <f>_xlfn.XLOOKUP($A2108,Results!$A$2:$A$2256,Results!O$2:O$2256,"")</f>
        <v>MILWAUKEE TOOL</v>
      </c>
      <c r="AU2108" s="2">
        <f>_xlfn.XLOOKUP($A2108,Results!$A$2:$A$2256,Results!P$2:P$2256,"")</f>
        <v>0</v>
      </c>
      <c r="AV2108" s="2" t="str">
        <f>_xlfn.XLOOKUP($A2108,Results!$A$2:$A$2256,Results!Q$2:Q$2256,"")</f>
        <v>NO_MANUFACTURERS_FOUND</v>
      </c>
      <c r="AW2108" s="2" t="str">
        <f>_xlfn.XLOOKUP($A2108,Results!$A$2:$A$2256,Results!R$2:R$2256,"")</f>
        <v>0.7040781277490782</v>
      </c>
      <c r="AX2108" s="2">
        <f>_xlfn.XLOOKUP($A2108,Results!$A$2:$A$2256,Results!S$2:S$2256,"")</f>
        <v>100</v>
      </c>
      <c r="AY2108" s="2">
        <f>_xlfn.XLOOKUP($A2108,Results!$A$2:$A$2256,Results!T$2:T$2256,"")</f>
        <v>90</v>
      </c>
      <c r="AZ2108" s="2">
        <f>_xlfn.XLOOKUP($A2108,Results!$A$2:$A$2256,Results!U$2:U$2256,"")</f>
        <v>87</v>
      </c>
      <c r="BA2108" s="2" t="str">
        <f>_xlfn.XLOOKUP($A2108,Results!$A$2:$A$2256,Results!V$2:V$2256,"")</f>
        <v>MILWAUKEE TOOL</v>
      </c>
      <c r="BB2108" s="2">
        <f>_xlfn.XLOOKUP($A2108,Results!$A$2:$A$2256,Results!W$2:W$2256,"")</f>
        <v>78</v>
      </c>
      <c r="BC2108" s="2">
        <f>_xlfn.XLOOKUP($A2108,Results!$A$2:$A$2256,Results!X$2:X$2256,"")</f>
        <v>27112800</v>
      </c>
      <c r="BD2108" s="2">
        <f>_xlfn.XLOOKUP($A2108,Results!$A$2:$A$2256,Results!Y$2:Y$2256,"")</f>
        <v>78</v>
      </c>
      <c r="BE2108" s="2" t="b">
        <f>_xlfn.XLOOKUP($A2108,Results!$A$2:$A$2256,Results!Z$2:Z$2256,"")</f>
        <v>1</v>
      </c>
    </row>
    <row r="2109" spans="1:57" ht="38.25" customHeight="1" x14ac:dyDescent="0.3">
      <c r="A2109">
        <v>907786</v>
      </c>
      <c r="B2109">
        <v>281956</v>
      </c>
      <c r="C2109" t="s">
        <v>36</v>
      </c>
      <c r="D2109">
        <v>34725</v>
      </c>
      <c r="E2109" s="2" t="str">
        <f>VLOOKUP(F2109,'RPA Vendor Data '!F$1:$G$2418,2)</f>
        <v>BROADWAY ELECTRIC SUPPLY</v>
      </c>
      <c r="F2109" s="2">
        <v>10455</v>
      </c>
      <c r="G2109" s="2">
        <v>3</v>
      </c>
      <c r="H2109" t="s">
        <v>6513</v>
      </c>
      <c r="I2109">
        <v>1000</v>
      </c>
      <c r="J2109" t="s">
        <v>39</v>
      </c>
      <c r="K2109" t="s">
        <v>39</v>
      </c>
      <c r="L2109">
        <v>1.1616299999999999</v>
      </c>
      <c r="M2109" s="2" t="s">
        <v>105</v>
      </c>
      <c r="N2109" s="85" t="s">
        <v>6514</v>
      </c>
      <c r="O2109">
        <v>161905</v>
      </c>
      <c r="P2109" t="s">
        <v>36</v>
      </c>
      <c r="Q2109" t="s">
        <v>36</v>
      </c>
      <c r="R2109">
        <v>1161.6300000000001</v>
      </c>
      <c r="S2109" s="1">
        <v>45744.833799652777</v>
      </c>
      <c r="T2109" t="s">
        <v>42</v>
      </c>
      <c r="U2109" s="1">
        <v>45744.619444444441</v>
      </c>
      <c r="V2109" t="s">
        <v>43</v>
      </c>
      <c r="W2109" t="s">
        <v>36</v>
      </c>
      <c r="X2109">
        <v>0</v>
      </c>
      <c r="Y2109">
        <v>999</v>
      </c>
      <c r="Z2109" t="s">
        <v>36</v>
      </c>
      <c r="AA2109" t="s">
        <v>36</v>
      </c>
      <c r="AB2109" t="s">
        <v>36</v>
      </c>
      <c r="AC2109" t="s">
        <v>49</v>
      </c>
      <c r="AD2109" t="s">
        <v>49</v>
      </c>
      <c r="AE2109" t="s">
        <v>45</v>
      </c>
      <c r="AF2109" s="44">
        <v>26121600</v>
      </c>
      <c r="AG2109" s="102" t="s">
        <v>3245</v>
      </c>
      <c r="AI2109" s="2" t="s">
        <v>48</v>
      </c>
      <c r="AJ2109" s="2" t="e">
        <f>VLOOKUP(A2109,'Classification Test Result'!$A$2:$D$2428,4,FALSE)</f>
        <v>#N/A</v>
      </c>
      <c r="AL2109" s="2">
        <f>_xlfn.XLOOKUP($A2109,Results!$A$2:$A$2256,Results!G$2:G$2256,"")</f>
        <v>869102</v>
      </c>
      <c r="AM2109" s="2" t="str">
        <f>_xlfn.XLOOKUP($A2109,Results!$A$2:$A$2256,Results!H$2:H$2256,"")</f>
        <v>2159S4200</v>
      </c>
      <c r="AN2109" s="2" t="str">
        <f>_xlfn.XLOOKUP($A2109,Results!$A$2:$A$2256,Results!I$2:I$2256,"")</f>
        <v>ATKORE</v>
      </c>
      <c r="AO2109" s="2" t="str">
        <f>_xlfn.XLOOKUP($A2109,Results!$A$2:$A$2256,Results!J$2:J$2256,"")</f>
        <v>077680230508</v>
      </c>
      <c r="AP2109" s="2">
        <f>_xlfn.XLOOKUP($A2109,Results!$A$2:$A$2256,Results!K$2:K$2256,"")</f>
        <v>26121614</v>
      </c>
      <c r="AQ2109" s="2">
        <f>_xlfn.XLOOKUP($A2109,Results!$A$2:$A$2256,Results!L$2:L$2256,"")</f>
        <v>0</v>
      </c>
      <c r="AR2109" s="2">
        <f>_xlfn.XLOOKUP($A2109,Results!$A$2:$A$2256,Results!M$2:M$2256,"")</f>
        <v>732620</v>
      </c>
      <c r="AS2109" s="2" t="str">
        <f>_xlfn.XLOOKUP($A2109,Results!$A$2:$A$2256,Results!N$2:N$2256,"")</f>
        <v>AFC 2159S42-00 12AWG 3C CABLE</v>
      </c>
      <c r="AT2109" s="2" t="str">
        <f>_xlfn.XLOOKUP($A2109,Results!$A$2:$A$2256,Results!O$2:O$2256,"")</f>
        <v>ATKORE</v>
      </c>
      <c r="AU2109" s="2">
        <f>_xlfn.XLOOKUP($A2109,Results!$A$2:$A$2256,Results!P$2:P$2256,"")</f>
        <v>0</v>
      </c>
      <c r="AV2109" s="2" t="str">
        <f>_xlfn.XLOOKUP($A2109,Results!$A$2:$A$2256,Results!Q$2:Q$2256,"")</f>
        <v>NO_MANUFACTURERS_FOUND</v>
      </c>
      <c r="AW2109" s="2" t="str">
        <f>_xlfn.XLOOKUP($A2109,Results!$A$2:$A$2256,Results!R$2:R$2256,"")</f>
        <v>0.6411526510339097</v>
      </c>
      <c r="AX2109" s="2">
        <f>_xlfn.XLOOKUP($A2109,Results!$A$2:$A$2256,Results!S$2:S$2256,"")</f>
        <v>100</v>
      </c>
      <c r="AY2109" s="2">
        <f>_xlfn.XLOOKUP($A2109,Results!$A$2:$A$2256,Results!T$2:T$2256,"")</f>
        <v>96</v>
      </c>
      <c r="AZ2109" s="2">
        <f>_xlfn.XLOOKUP($A2109,Results!$A$2:$A$2256,Results!U$2:U$2256,"")</f>
        <v>86</v>
      </c>
      <c r="BA2109" s="2">
        <f>_xlfn.XLOOKUP($A2109,Results!$A$2:$A$2256,Results!V$2:V$2256,"")</f>
        <v>0</v>
      </c>
      <c r="BB2109" s="2">
        <f>_xlfn.XLOOKUP($A2109,Results!$A$2:$A$2256,Results!W$2:W$2256,"")</f>
        <v>0</v>
      </c>
      <c r="BC2109" s="2">
        <f>_xlfn.XLOOKUP($A2109,Results!$A$2:$A$2256,Results!X$2:X$2256,"")</f>
        <v>26121600</v>
      </c>
      <c r="BD2109" s="2">
        <f>_xlfn.XLOOKUP($A2109,Results!$A$2:$A$2256,Results!Y$2:Y$2256,"")</f>
        <v>76</v>
      </c>
      <c r="BE2109" s="2">
        <f>_xlfn.XLOOKUP($A2109,Results!$A$2:$A$2256,Results!Z$2:Z$2256,"")</f>
        <v>0</v>
      </c>
    </row>
    <row r="2110" spans="1:57" ht="38.25" customHeight="1" x14ac:dyDescent="0.3">
      <c r="A2110">
        <v>907787</v>
      </c>
      <c r="B2110">
        <v>282025</v>
      </c>
      <c r="C2110" t="s">
        <v>36</v>
      </c>
      <c r="D2110">
        <v>1678780</v>
      </c>
      <c r="E2110" s="2" t="str">
        <f>VLOOKUP(F2110,'RPA Vendor Data '!F$1:$G$2418,2)</f>
        <v>TOTAL TOOL SUPPLY, INC.</v>
      </c>
      <c r="F2110" s="2">
        <v>13397</v>
      </c>
      <c r="G2110" s="2">
        <v>1</v>
      </c>
      <c r="H2110" t="s">
        <v>6515</v>
      </c>
      <c r="I2110">
        <v>114</v>
      </c>
      <c r="J2110" t="s">
        <v>65</v>
      </c>
      <c r="K2110" t="s">
        <v>39</v>
      </c>
      <c r="L2110">
        <v>-3</v>
      </c>
      <c r="M2110" s="2" t="s">
        <v>6516</v>
      </c>
      <c r="N2110" s="129" t="s">
        <v>6517</v>
      </c>
      <c r="O2110" t="s">
        <v>6518</v>
      </c>
      <c r="P2110" t="s">
        <v>36</v>
      </c>
      <c r="Q2110" t="s">
        <v>36</v>
      </c>
      <c r="R2110">
        <v>-342</v>
      </c>
      <c r="S2110" s="1">
        <v>45744.91731153935</v>
      </c>
      <c r="T2110" t="s">
        <v>42</v>
      </c>
      <c r="U2110" s="1">
        <v>45744.704861111109</v>
      </c>
      <c r="V2110" t="s">
        <v>43</v>
      </c>
      <c r="W2110" t="s">
        <v>36</v>
      </c>
      <c r="X2110">
        <v>0</v>
      </c>
      <c r="Y2110">
        <v>999</v>
      </c>
      <c r="Z2110" t="s">
        <v>36</v>
      </c>
      <c r="AA2110" t="s">
        <v>36</v>
      </c>
      <c r="AB2110" t="s">
        <v>36</v>
      </c>
      <c r="AC2110" t="s">
        <v>49</v>
      </c>
      <c r="AD2110" t="s">
        <v>49</v>
      </c>
      <c r="AE2110" t="s">
        <v>45</v>
      </c>
      <c r="AF2110" s="44" t="s">
        <v>46</v>
      </c>
      <c r="AG2110" s="18" t="s">
        <v>6519</v>
      </c>
      <c r="AI2110" s="2" t="s">
        <v>48</v>
      </c>
      <c r="AJ2110" s="2" t="e">
        <f>VLOOKUP(A2110,'Classification Test Result'!$A$2:$D$2428,4,FALSE)</f>
        <v>#N/A</v>
      </c>
      <c r="AL2110" s="2">
        <f>_xlfn.XLOOKUP($A2110,Results!$A$2:$A$2256,Results!G$2:G$2256,"")</f>
        <v>0</v>
      </c>
      <c r="AM2110" s="2">
        <f>_xlfn.XLOOKUP($A2110,Results!$A$2:$A$2256,Results!H$2:H$2256,"")</f>
        <v>0</v>
      </c>
      <c r="AN2110" s="2">
        <f>_xlfn.XLOOKUP($A2110,Results!$A$2:$A$2256,Results!I$2:I$2256,"")</f>
        <v>0</v>
      </c>
      <c r="AO2110" s="2">
        <f>_xlfn.XLOOKUP($A2110,Results!$A$2:$A$2256,Results!J$2:J$2256,"")</f>
        <v>0</v>
      </c>
      <c r="AP2110" s="2">
        <f>_xlfn.XLOOKUP($A2110,Results!$A$2:$A$2256,Results!K$2:K$2256,"")</f>
        <v>0</v>
      </c>
      <c r="AQ2110" s="2">
        <f>_xlfn.XLOOKUP($A2110,Results!$A$2:$A$2256,Results!L$2:L$2256,"")</f>
        <v>0</v>
      </c>
      <c r="AR2110" s="2">
        <f>_xlfn.XLOOKUP($A2110,Results!$A$2:$A$2256,Results!M$2:M$2256,"")</f>
        <v>0</v>
      </c>
      <c r="AS2110" s="2">
        <f>_xlfn.XLOOKUP($A2110,Results!$A$2:$A$2256,Results!N$2:N$2256,"")</f>
        <v>0</v>
      </c>
      <c r="AT2110" s="2" t="str">
        <f>_xlfn.XLOOKUP($A2110,Results!$A$2:$A$2256,Results!O$2:O$2256,"")</f>
        <v>LOUISVILLE LADDER</v>
      </c>
      <c r="AU2110" s="2" t="str">
        <f>_xlfn.XLOOKUP($A2110,Results!$A$2:$A$2256,Results!P$2:P$2256,"")</f>
        <v>LOUISVILLE LADDER</v>
      </c>
      <c r="AV2110" s="2" t="str">
        <f>_xlfn.XLOOKUP($A2110,Results!$A$2:$A$2256,Results!Q$2:Q$2256,"")</f>
        <v>SINGLE_MATCH</v>
      </c>
      <c r="AW2110" s="2">
        <f>_xlfn.XLOOKUP($A2110,Results!$A$2:$A$2256,Results!R$2:R$2256,"")</f>
        <v>0</v>
      </c>
      <c r="AX2110" s="2">
        <f>_xlfn.XLOOKUP($A2110,Results!$A$2:$A$2256,Results!S$2:S$2256,"")</f>
        <v>0</v>
      </c>
      <c r="AY2110" s="2">
        <f>_xlfn.XLOOKUP($A2110,Results!$A$2:$A$2256,Results!T$2:T$2256,"")</f>
        <v>100</v>
      </c>
      <c r="AZ2110" s="2">
        <f>_xlfn.XLOOKUP($A2110,Results!$A$2:$A$2256,Results!U$2:U$2256,"")</f>
        <v>0</v>
      </c>
      <c r="BA2110" s="2">
        <f>_xlfn.XLOOKUP($A2110,Results!$A$2:$A$2256,Results!V$2:V$2256,"")</f>
        <v>0</v>
      </c>
      <c r="BB2110" s="2">
        <f>_xlfn.XLOOKUP($A2110,Results!$A$2:$A$2256,Results!W$2:W$2256,"")</f>
        <v>0</v>
      </c>
      <c r="BC2110" s="2">
        <f>_xlfn.XLOOKUP($A2110,Results!$A$2:$A$2256,Results!X$2:X$2256,"")</f>
        <v>0</v>
      </c>
      <c r="BD2110" s="2">
        <f>_xlfn.XLOOKUP($A2110,Results!$A$2:$A$2256,Results!Y$2:Y$2256,"")</f>
        <v>0</v>
      </c>
      <c r="BE2110" s="2">
        <f>_xlfn.XLOOKUP($A2110,Results!$A$2:$A$2256,Results!Z$2:Z$2256,"")</f>
        <v>0</v>
      </c>
    </row>
    <row r="2111" spans="1:57" ht="38.25" customHeight="1" x14ac:dyDescent="0.3">
      <c r="A2111">
        <v>907788</v>
      </c>
      <c r="B2111">
        <v>281358</v>
      </c>
      <c r="C2111" t="s">
        <v>36</v>
      </c>
      <c r="D2111">
        <v>15295414</v>
      </c>
      <c r="F2111" s="2">
        <v>10485</v>
      </c>
      <c r="G2111" s="2">
        <v>1</v>
      </c>
      <c r="H2111" t="s">
        <v>6520</v>
      </c>
      <c r="I2111">
        <v>225</v>
      </c>
      <c r="J2111" t="s">
        <v>58</v>
      </c>
      <c r="K2111" t="s">
        <v>58</v>
      </c>
      <c r="L2111">
        <v>111.25</v>
      </c>
      <c r="M2111" s="2" t="s">
        <v>2402</v>
      </c>
      <c r="N2111" s="9" t="s">
        <v>6521</v>
      </c>
      <c r="O2111" t="s">
        <v>6522</v>
      </c>
      <c r="P2111" t="s">
        <v>6523</v>
      </c>
      <c r="Q2111" t="s">
        <v>36</v>
      </c>
      <c r="R2111">
        <v>250.31</v>
      </c>
      <c r="S2111" s="1">
        <v>45744.208989664352</v>
      </c>
      <c r="T2111" t="s">
        <v>42</v>
      </c>
      <c r="U2111" s="1">
        <v>45743.984722222223</v>
      </c>
      <c r="V2111" t="s">
        <v>43</v>
      </c>
      <c r="W2111" t="s">
        <v>36</v>
      </c>
      <c r="X2111">
        <v>0</v>
      </c>
      <c r="Y2111">
        <v>0</v>
      </c>
      <c r="Z2111">
        <v>111.25</v>
      </c>
      <c r="AA2111" t="s">
        <v>36</v>
      </c>
      <c r="AB2111">
        <v>188</v>
      </c>
      <c r="AC2111" t="s">
        <v>2352</v>
      </c>
      <c r="AD2111" t="s">
        <v>2352</v>
      </c>
      <c r="AE2111" t="s">
        <v>45</v>
      </c>
      <c r="AF2111" s="164">
        <v>39121704</v>
      </c>
      <c r="AG2111" s="18" t="s">
        <v>6524</v>
      </c>
      <c r="AH2111" s="18"/>
      <c r="AI2111" s="2" t="s">
        <v>48</v>
      </c>
      <c r="AJ2111" s="2" t="e">
        <f>VLOOKUP(A2111,'Classification Test Result'!$A$2:$D$2428,4,FALSE)</f>
        <v>#N/A</v>
      </c>
      <c r="AL2111" s="2">
        <f>_xlfn.XLOOKUP($A2111,Results!$A$2:$A$2256,Results!G$2:G$2256,"")</f>
        <v>335808</v>
      </c>
      <c r="AM2111" s="2">
        <f>_xlfn.XLOOKUP($A2111,Results!$A$2:$A$2256,Results!H$2:H$2256,"")</f>
        <v>8440140</v>
      </c>
      <c r="AN2111" s="2" t="str">
        <f>_xlfn.XLOOKUP($A2111,Results!$A$2:$A$2256,Results!I$2:I$2256,"")</f>
        <v>LEVITON</v>
      </c>
      <c r="AO2111" s="2" t="str">
        <f>_xlfn.XLOOKUP($A2111,Results!$A$2:$A$2256,Results!J$2:J$2256,"")</f>
        <v>078477435120</v>
      </c>
      <c r="AP2111" s="2">
        <f>_xlfn.XLOOKUP($A2111,Results!$A$2:$A$2256,Results!K$2:K$2256,"")</f>
        <v>39121704</v>
      </c>
      <c r="AQ2111" s="2" t="str">
        <f>_xlfn.XLOOKUP($A2111,Results!$A$2:$A$2256,Results!L$2:L$2256,"")</f>
        <v>AK10577588</v>
      </c>
      <c r="AR2111" s="2">
        <f>_xlfn.XLOOKUP($A2111,Results!$A$2:$A$2256,Results!M$2:M$2256,"")</f>
        <v>741724</v>
      </c>
      <c r="AS2111" s="2" t="str">
        <f>_xlfn.XLOOKUP($A2111,Results!$A$2:$A$2256,Results!N$2:N$2256,"")</f>
        <v>LEV 84401-40 1G SS METAL WALLPLATE</v>
      </c>
      <c r="AT2111" s="2" t="str">
        <f>_xlfn.XLOOKUP($A2111,Results!$A$2:$A$2256,Results!O$2:O$2256,"")</f>
        <v>LEVITON</v>
      </c>
      <c r="AU2111" s="2">
        <f>_xlfn.XLOOKUP($A2111,Results!$A$2:$A$2256,Results!P$2:P$2256,"")</f>
        <v>0</v>
      </c>
      <c r="AV2111" s="2" t="str">
        <f>_xlfn.XLOOKUP($A2111,Results!$A$2:$A$2256,Results!Q$2:Q$2256,"")</f>
        <v>NO_MANUFACTURERS_FOUND</v>
      </c>
      <c r="AW2111" s="2" t="str">
        <f>_xlfn.XLOOKUP($A2111,Results!$A$2:$A$2256,Results!R$2:R$2256,"")</f>
        <v>0.5652083861303824</v>
      </c>
      <c r="AX2111" s="2">
        <f>_xlfn.XLOOKUP($A2111,Results!$A$2:$A$2256,Results!S$2:S$2256,"")</f>
        <v>79</v>
      </c>
      <c r="AY2111" s="2">
        <f>_xlfn.XLOOKUP($A2111,Results!$A$2:$A$2256,Results!T$2:T$2256,"")</f>
        <v>74</v>
      </c>
      <c r="AZ2111" s="2">
        <f>_xlfn.XLOOKUP($A2111,Results!$A$2:$A$2256,Results!U$2:U$2256,"")</f>
        <v>59</v>
      </c>
      <c r="BA2111" s="2" t="str">
        <f>_xlfn.XLOOKUP($A2111,Results!$A$2:$A$2256,Results!V$2:V$2256,"")</f>
        <v>LEVITON</v>
      </c>
      <c r="BB2111" s="2">
        <f>_xlfn.XLOOKUP($A2111,Results!$A$2:$A$2256,Results!W$2:W$2256,"")</f>
        <v>79</v>
      </c>
      <c r="BC2111" s="2">
        <f>_xlfn.XLOOKUP($A2111,Results!$A$2:$A$2256,Results!X$2:X$2256,"")</f>
        <v>39121704</v>
      </c>
      <c r="BD2111" s="2">
        <f>_xlfn.XLOOKUP($A2111,Results!$A$2:$A$2256,Results!Y$2:Y$2256,"")</f>
        <v>79</v>
      </c>
      <c r="BE2111" s="2" t="b">
        <f>_xlfn.XLOOKUP($A2111,Results!$A$2:$A$2256,Results!Z$2:Z$2256,"")</f>
        <v>1</v>
      </c>
    </row>
    <row r="2112" spans="1:57" ht="38.25" customHeight="1" x14ac:dyDescent="0.3">
      <c r="A2112">
        <v>907789</v>
      </c>
      <c r="B2112">
        <v>281492</v>
      </c>
      <c r="C2112" t="s">
        <v>36</v>
      </c>
      <c r="D2112">
        <v>669695310</v>
      </c>
      <c r="F2112" s="2">
        <v>10207</v>
      </c>
      <c r="G2112" s="2">
        <v>2</v>
      </c>
      <c r="H2112" t="s">
        <v>6525</v>
      </c>
      <c r="I2112">
        <v>5</v>
      </c>
      <c r="J2112" t="s">
        <v>65</v>
      </c>
      <c r="K2112" t="s">
        <v>39</v>
      </c>
      <c r="L2112">
        <v>9</v>
      </c>
      <c r="M2112" s="2" t="s">
        <v>4472</v>
      </c>
      <c r="N2112" s="85" t="s">
        <v>6526</v>
      </c>
      <c r="O2112">
        <v>899227</v>
      </c>
      <c r="P2112" t="s">
        <v>36</v>
      </c>
      <c r="Q2112" t="s">
        <v>36</v>
      </c>
      <c r="R2112">
        <v>45</v>
      </c>
      <c r="S2112" s="1">
        <v>45744.354719525472</v>
      </c>
      <c r="T2112" t="s">
        <v>42</v>
      </c>
      <c r="U2112" s="1">
        <v>45744.137499999997</v>
      </c>
      <c r="V2112" t="s">
        <v>43</v>
      </c>
      <c r="W2112" t="s">
        <v>36</v>
      </c>
      <c r="X2112">
        <v>0</v>
      </c>
      <c r="Y2112">
        <v>201</v>
      </c>
      <c r="Z2112" t="s">
        <v>36</v>
      </c>
      <c r="AA2112" t="s">
        <v>36</v>
      </c>
      <c r="AB2112" t="s">
        <v>36</v>
      </c>
      <c r="AC2112" t="s">
        <v>49</v>
      </c>
      <c r="AD2112" t="s">
        <v>49</v>
      </c>
      <c r="AE2112" t="s">
        <v>45</v>
      </c>
      <c r="AG2112" s="18" t="s">
        <v>6527</v>
      </c>
      <c r="AH2112" s="18"/>
      <c r="AI2112" s="2" t="s">
        <v>48</v>
      </c>
      <c r="AJ2112" s="2" t="e">
        <f>VLOOKUP(A2112,'Classification Test Result'!$A$2:$D$2428,4,FALSE)</f>
        <v>#N/A</v>
      </c>
      <c r="AL2112" s="2">
        <f>_xlfn.XLOOKUP($A2112,Results!$A$2:$A$2256,Results!G$2:G$2256,"")</f>
        <v>0</v>
      </c>
      <c r="AM2112" s="2">
        <f>_xlfn.XLOOKUP($A2112,Results!$A$2:$A$2256,Results!H$2:H$2256,"")</f>
        <v>0</v>
      </c>
      <c r="AN2112" s="2">
        <f>_xlfn.XLOOKUP($A2112,Results!$A$2:$A$2256,Results!I$2:I$2256,"")</f>
        <v>0</v>
      </c>
      <c r="AO2112" s="2">
        <f>_xlfn.XLOOKUP($A2112,Results!$A$2:$A$2256,Results!J$2:J$2256,"")</f>
        <v>0</v>
      </c>
      <c r="AP2112" s="2">
        <f>_xlfn.XLOOKUP($A2112,Results!$A$2:$A$2256,Results!K$2:K$2256,"")</f>
        <v>0</v>
      </c>
      <c r="AQ2112" s="2">
        <f>_xlfn.XLOOKUP($A2112,Results!$A$2:$A$2256,Results!L$2:L$2256,"")</f>
        <v>0</v>
      </c>
      <c r="AR2112" s="2">
        <f>_xlfn.XLOOKUP($A2112,Results!$A$2:$A$2256,Results!M$2:M$2256,"")</f>
        <v>0</v>
      </c>
      <c r="AS2112" s="2">
        <f>_xlfn.XLOOKUP($A2112,Results!$A$2:$A$2256,Results!N$2:N$2256,"")</f>
        <v>0</v>
      </c>
      <c r="AT2112" s="2">
        <f>_xlfn.XLOOKUP($A2112,Results!$A$2:$A$2256,Results!O$2:O$2256,"")</f>
        <v>0</v>
      </c>
      <c r="AU2112" s="2">
        <f>_xlfn.XLOOKUP($A2112,Results!$A$2:$A$2256,Results!P$2:P$2256,"")</f>
        <v>0</v>
      </c>
      <c r="AV2112" s="2">
        <f>_xlfn.XLOOKUP($A2112,Results!$A$2:$A$2256,Results!Q$2:Q$2256,"")</f>
        <v>0</v>
      </c>
      <c r="AW2112" s="2">
        <f>_xlfn.XLOOKUP($A2112,Results!$A$2:$A$2256,Results!R$2:R$2256,"")</f>
        <v>0</v>
      </c>
      <c r="AX2112" s="2">
        <f>_xlfn.XLOOKUP($A2112,Results!$A$2:$A$2256,Results!S$2:S$2256,"")</f>
        <v>0</v>
      </c>
      <c r="AY2112" s="2">
        <f>_xlfn.XLOOKUP($A2112,Results!$A$2:$A$2256,Results!T$2:T$2256,"")</f>
        <v>0</v>
      </c>
      <c r="AZ2112" s="2">
        <f>_xlfn.XLOOKUP($A2112,Results!$A$2:$A$2256,Results!U$2:U$2256,"")</f>
        <v>0</v>
      </c>
      <c r="BA2112" s="2" t="str">
        <f>_xlfn.XLOOKUP($A2112,Results!$A$2:$A$2256,Results!V$2:V$2256,"")</f>
        <v>EDWARDS</v>
      </c>
      <c r="BB2112" s="2">
        <f>_xlfn.XLOOKUP($A2112,Results!$A$2:$A$2256,Results!W$2:W$2256,"")</f>
        <v>50</v>
      </c>
      <c r="BC2112" s="2">
        <f>_xlfn.XLOOKUP($A2112,Results!$A$2:$A$2256,Results!X$2:X$2256,"")</f>
        <v>39110000</v>
      </c>
      <c r="BD2112" s="2">
        <f>_xlfn.XLOOKUP($A2112,Results!$A$2:$A$2256,Results!Y$2:Y$2256,"")</f>
        <v>79</v>
      </c>
      <c r="BE2112" s="2" t="b">
        <f>_xlfn.XLOOKUP($A2112,Results!$A$2:$A$2256,Results!Z$2:Z$2256,"")</f>
        <v>1</v>
      </c>
    </row>
    <row r="2113" spans="1:57" ht="38.25" customHeight="1" x14ac:dyDescent="0.3">
      <c r="A2113">
        <v>907790</v>
      </c>
      <c r="B2113">
        <v>281493</v>
      </c>
      <c r="C2113" t="s">
        <v>36</v>
      </c>
      <c r="D2113">
        <v>669695312</v>
      </c>
      <c r="F2113" s="2">
        <v>10207</v>
      </c>
      <c r="G2113" s="2">
        <v>3</v>
      </c>
      <c r="H2113" t="s">
        <v>6525</v>
      </c>
      <c r="I2113">
        <v>2</v>
      </c>
      <c r="J2113" t="s">
        <v>65</v>
      </c>
      <c r="K2113" t="s">
        <v>39</v>
      </c>
      <c r="L2113">
        <v>9</v>
      </c>
      <c r="M2113" s="2" t="s">
        <v>4472</v>
      </c>
      <c r="N2113" s="85" t="s">
        <v>6526</v>
      </c>
      <c r="O2113">
        <v>899227</v>
      </c>
      <c r="P2113" t="s">
        <v>36</v>
      </c>
      <c r="Q2113" t="s">
        <v>36</v>
      </c>
      <c r="R2113">
        <v>18</v>
      </c>
      <c r="S2113" s="1">
        <v>45744.354660034733</v>
      </c>
      <c r="T2113" t="s">
        <v>42</v>
      </c>
      <c r="U2113" s="1">
        <v>45744.137499999997</v>
      </c>
      <c r="V2113" t="s">
        <v>43</v>
      </c>
      <c r="W2113" t="s">
        <v>36</v>
      </c>
      <c r="X2113">
        <v>5</v>
      </c>
      <c r="Y2113" t="s">
        <v>54</v>
      </c>
      <c r="Z2113" t="s">
        <v>36</v>
      </c>
      <c r="AA2113">
        <v>9</v>
      </c>
      <c r="AB2113" t="s">
        <v>36</v>
      </c>
      <c r="AC2113" t="s">
        <v>49</v>
      </c>
      <c r="AD2113" t="s">
        <v>49</v>
      </c>
      <c r="AE2113" t="s">
        <v>45</v>
      </c>
      <c r="AG2113" s="18" t="s">
        <v>6527</v>
      </c>
      <c r="AH2113" s="18"/>
      <c r="AI2113" s="2" t="s">
        <v>48</v>
      </c>
      <c r="AJ2113" s="2" t="e">
        <f>VLOOKUP(A2113,'Classification Test Result'!$A$2:$D$2428,4,FALSE)</f>
        <v>#N/A</v>
      </c>
      <c r="AL2113" s="2">
        <f>_xlfn.XLOOKUP($A2113,Results!$A$2:$A$2256,Results!G$2:G$2256,"")</f>
        <v>0</v>
      </c>
      <c r="AM2113" s="2">
        <f>_xlfn.XLOOKUP($A2113,Results!$A$2:$A$2256,Results!H$2:H$2256,"")</f>
        <v>0</v>
      </c>
      <c r="AN2113" s="2">
        <f>_xlfn.XLOOKUP($A2113,Results!$A$2:$A$2256,Results!I$2:I$2256,"")</f>
        <v>0</v>
      </c>
      <c r="AO2113" s="2">
        <f>_xlfn.XLOOKUP($A2113,Results!$A$2:$A$2256,Results!J$2:J$2256,"")</f>
        <v>0</v>
      </c>
      <c r="AP2113" s="2">
        <f>_xlfn.XLOOKUP($A2113,Results!$A$2:$A$2256,Results!K$2:K$2256,"")</f>
        <v>0</v>
      </c>
      <c r="AQ2113" s="2">
        <f>_xlfn.XLOOKUP($A2113,Results!$A$2:$A$2256,Results!L$2:L$2256,"")</f>
        <v>0</v>
      </c>
      <c r="AR2113" s="2">
        <f>_xlfn.XLOOKUP($A2113,Results!$A$2:$A$2256,Results!M$2:M$2256,"")</f>
        <v>0</v>
      </c>
      <c r="AS2113" s="2">
        <f>_xlfn.XLOOKUP($A2113,Results!$A$2:$A$2256,Results!N$2:N$2256,"")</f>
        <v>0</v>
      </c>
      <c r="AT2113" s="2">
        <f>_xlfn.XLOOKUP($A2113,Results!$A$2:$A$2256,Results!O$2:O$2256,"")</f>
        <v>0</v>
      </c>
      <c r="AU2113" s="2">
        <f>_xlfn.XLOOKUP($A2113,Results!$A$2:$A$2256,Results!P$2:P$2256,"")</f>
        <v>0</v>
      </c>
      <c r="AV2113" s="2">
        <f>_xlfn.XLOOKUP($A2113,Results!$A$2:$A$2256,Results!Q$2:Q$2256,"")</f>
        <v>0</v>
      </c>
      <c r="AW2113" s="2">
        <f>_xlfn.XLOOKUP($A2113,Results!$A$2:$A$2256,Results!R$2:R$2256,"")</f>
        <v>0</v>
      </c>
      <c r="AX2113" s="2">
        <f>_xlfn.XLOOKUP($A2113,Results!$A$2:$A$2256,Results!S$2:S$2256,"")</f>
        <v>0</v>
      </c>
      <c r="AY2113" s="2">
        <f>_xlfn.XLOOKUP($A2113,Results!$A$2:$A$2256,Results!T$2:T$2256,"")</f>
        <v>0</v>
      </c>
      <c r="AZ2113" s="2">
        <f>_xlfn.XLOOKUP($A2113,Results!$A$2:$A$2256,Results!U$2:U$2256,"")</f>
        <v>0</v>
      </c>
      <c r="BA2113" s="2" t="str">
        <f>_xlfn.XLOOKUP($A2113,Results!$A$2:$A$2256,Results!V$2:V$2256,"")</f>
        <v>EDWARDS</v>
      </c>
      <c r="BB2113" s="2">
        <f>_xlfn.XLOOKUP($A2113,Results!$A$2:$A$2256,Results!W$2:W$2256,"")</f>
        <v>50</v>
      </c>
      <c r="BC2113" s="2">
        <f>_xlfn.XLOOKUP($A2113,Results!$A$2:$A$2256,Results!X$2:X$2256,"")</f>
        <v>39110000</v>
      </c>
      <c r="BD2113" s="2">
        <f>_xlfn.XLOOKUP($A2113,Results!$A$2:$A$2256,Results!Y$2:Y$2256,"")</f>
        <v>79</v>
      </c>
      <c r="BE2113" s="2" t="b">
        <f>_xlfn.XLOOKUP($A2113,Results!$A$2:$A$2256,Results!Z$2:Z$2256,"")</f>
        <v>1</v>
      </c>
    </row>
    <row r="2114" spans="1:57" ht="38.25" customHeight="1" x14ac:dyDescent="0.3">
      <c r="A2114">
        <v>907791</v>
      </c>
      <c r="B2114">
        <v>281909</v>
      </c>
      <c r="C2114" t="s">
        <v>36</v>
      </c>
      <c r="D2114">
        <v>811642</v>
      </c>
      <c r="F2114" s="2">
        <v>13387</v>
      </c>
      <c r="G2114" s="2">
        <v>2</v>
      </c>
      <c r="H2114" t="s">
        <v>6528</v>
      </c>
      <c r="I2114">
        <v>5</v>
      </c>
      <c r="J2114" t="s">
        <v>65</v>
      </c>
      <c r="K2114" t="s">
        <v>39</v>
      </c>
      <c r="L2114">
        <v>305</v>
      </c>
      <c r="M2114" s="2" t="s">
        <v>6529</v>
      </c>
      <c r="N2114" s="2" t="s">
        <v>6530</v>
      </c>
      <c r="O2114" t="s">
        <v>6530</v>
      </c>
      <c r="P2114" t="s">
        <v>36</v>
      </c>
      <c r="Q2114" t="s">
        <v>36</v>
      </c>
      <c r="R2114">
        <v>1525</v>
      </c>
      <c r="S2114" s="1">
        <v>45744.708529201387</v>
      </c>
      <c r="T2114" t="s">
        <v>42</v>
      </c>
      <c r="U2114" s="1">
        <v>45744.490277777782</v>
      </c>
      <c r="V2114" t="s">
        <v>43</v>
      </c>
      <c r="W2114" t="s">
        <v>36</v>
      </c>
      <c r="X2114">
        <v>17</v>
      </c>
      <c r="Y2114" t="s">
        <v>525</v>
      </c>
      <c r="Z2114" t="s">
        <v>36</v>
      </c>
      <c r="AA2114">
        <v>305</v>
      </c>
      <c r="AB2114" t="s">
        <v>36</v>
      </c>
      <c r="AC2114" t="s">
        <v>49</v>
      </c>
      <c r="AD2114" t="s">
        <v>49</v>
      </c>
      <c r="AE2114" t="s">
        <v>45</v>
      </c>
      <c r="AG2114" s="18" t="s">
        <v>6531</v>
      </c>
      <c r="AH2114" s="18"/>
      <c r="AI2114" s="2" t="s">
        <v>48</v>
      </c>
      <c r="AJ2114" s="2" t="e">
        <f>VLOOKUP(A2114,'Classification Test Result'!$A$2:$D$2428,4,FALSE)</f>
        <v>#N/A</v>
      </c>
      <c r="AL2114" s="2">
        <f>_xlfn.XLOOKUP($A2114,Results!$A$2:$A$2256,Results!G$2:G$2256,"")</f>
        <v>486214</v>
      </c>
      <c r="AM2114" s="2" t="str">
        <f>_xlfn.XLOOKUP($A2114,Results!$A$2:$A$2256,Results!H$2:H$2256,"")</f>
        <v>L6212</v>
      </c>
      <c r="AN2114" s="2" t="str">
        <f>_xlfn.XLOOKUP($A2114,Results!$A$2:$A$2256,Results!I$2:I$2256,"")</f>
        <v>WERNER COMPANY</v>
      </c>
      <c r="AO2114" s="2" t="str">
        <f>_xlfn.XLOOKUP($A2114,Results!$A$2:$A$2256,Results!J$2:J$2256,"")</f>
        <v>051751129564</v>
      </c>
      <c r="AP2114" s="2">
        <f>_xlfn.XLOOKUP($A2114,Results!$A$2:$A$2256,Results!K$2:K$2256,"")</f>
        <v>30191506</v>
      </c>
      <c r="AQ2114" s="2">
        <f>_xlfn.XLOOKUP($A2114,Results!$A$2:$A$2256,Results!L$2:L$2256,"")</f>
        <v>0</v>
      </c>
      <c r="AR2114" s="2">
        <f>_xlfn.XLOOKUP($A2114,Results!$A$2:$A$2256,Results!M$2:M$2256,"")</f>
        <v>603665</v>
      </c>
      <c r="AS2114" s="2" t="str">
        <f>_xlfn.XLOOKUP($A2114,Results!$A$2:$A$2256,Results!N$2:N$2256,"")</f>
        <v>WER L6212 12FT STEP LADDER</v>
      </c>
      <c r="AT2114" s="2" t="str">
        <f>_xlfn.XLOOKUP($A2114,Results!$A$2:$A$2256,Results!O$2:O$2256,"")</f>
        <v>WERNER COMPANY</v>
      </c>
      <c r="AU2114" s="2">
        <f>_xlfn.XLOOKUP($A2114,Results!$A$2:$A$2256,Results!P$2:P$2256,"")</f>
        <v>0</v>
      </c>
      <c r="AV2114" s="2" t="str">
        <f>_xlfn.XLOOKUP($A2114,Results!$A$2:$A$2256,Results!Q$2:Q$2256,"")</f>
        <v>NO_MANUFACTURERS_FOUND</v>
      </c>
      <c r="AW2114" s="2" t="str">
        <f>_xlfn.XLOOKUP($A2114,Results!$A$2:$A$2256,Results!R$2:R$2256,"")</f>
        <v>0.8232019182142574</v>
      </c>
      <c r="AX2114" s="2">
        <f>_xlfn.XLOOKUP($A2114,Results!$A$2:$A$2256,Results!S$2:S$2256,"")</f>
        <v>93</v>
      </c>
      <c r="AY2114" s="2">
        <f>_xlfn.XLOOKUP($A2114,Results!$A$2:$A$2256,Results!T$2:T$2256,"")</f>
        <v>84</v>
      </c>
      <c r="AZ2114" s="2">
        <f>_xlfn.XLOOKUP($A2114,Results!$A$2:$A$2256,Results!U$2:U$2256,"")</f>
        <v>94</v>
      </c>
      <c r="BA2114" s="2" t="str">
        <f>_xlfn.XLOOKUP($A2114,Results!$A$2:$A$2256,Results!V$2:V$2256,"")</f>
        <v>WERNER COMPANY</v>
      </c>
      <c r="BB2114" s="2">
        <f>_xlfn.XLOOKUP($A2114,Results!$A$2:$A$2256,Results!W$2:W$2256,"")</f>
        <v>85</v>
      </c>
      <c r="BC2114" s="2">
        <f>_xlfn.XLOOKUP($A2114,Results!$A$2:$A$2256,Results!X$2:X$2256,"")</f>
        <v>30191500</v>
      </c>
      <c r="BD2114" s="2">
        <f>_xlfn.XLOOKUP($A2114,Results!$A$2:$A$2256,Results!Y$2:Y$2256,"")</f>
        <v>85</v>
      </c>
      <c r="BE2114" s="2" t="b">
        <f>_xlfn.XLOOKUP($A2114,Results!$A$2:$A$2256,Results!Z$2:Z$2256,"")</f>
        <v>1</v>
      </c>
    </row>
    <row r="2115" spans="1:57" ht="38.25" customHeight="1" x14ac:dyDescent="0.3">
      <c r="A2115">
        <v>907792</v>
      </c>
      <c r="B2115">
        <v>282018</v>
      </c>
      <c r="C2115" t="s">
        <v>36</v>
      </c>
      <c r="D2115">
        <v>1678759</v>
      </c>
      <c r="F2115" s="2">
        <v>13397</v>
      </c>
      <c r="G2115" s="2">
        <v>1</v>
      </c>
      <c r="H2115" t="s">
        <v>6532</v>
      </c>
      <c r="I2115">
        <v>1</v>
      </c>
      <c r="J2115" t="s">
        <v>65</v>
      </c>
      <c r="K2115" t="s">
        <v>39</v>
      </c>
      <c r="L2115">
        <v>26.88</v>
      </c>
      <c r="M2115" s="2" t="s">
        <v>2619</v>
      </c>
      <c r="N2115" s="129" t="s">
        <v>6533</v>
      </c>
      <c r="O2115" t="s">
        <v>6534</v>
      </c>
      <c r="P2115" t="s">
        <v>36</v>
      </c>
      <c r="Q2115" t="s">
        <v>36</v>
      </c>
      <c r="R2115">
        <v>26.88</v>
      </c>
      <c r="S2115" s="1">
        <v>45744.917458564807</v>
      </c>
      <c r="T2115" t="s">
        <v>42</v>
      </c>
      <c r="U2115" s="1">
        <v>45744.70208333333</v>
      </c>
      <c r="V2115" t="s">
        <v>43</v>
      </c>
      <c r="W2115" t="s">
        <v>36</v>
      </c>
      <c r="X2115">
        <v>3</v>
      </c>
      <c r="Y2115">
        <v>201</v>
      </c>
      <c r="Z2115" t="s">
        <v>36</v>
      </c>
      <c r="AA2115" t="s">
        <v>36</v>
      </c>
      <c r="AB2115" t="s">
        <v>36</v>
      </c>
      <c r="AC2115" t="s">
        <v>49</v>
      </c>
      <c r="AD2115" t="s">
        <v>49</v>
      </c>
      <c r="AE2115" t="s">
        <v>45</v>
      </c>
      <c r="AG2115" s="18" t="s">
        <v>6535</v>
      </c>
      <c r="AH2115" s="18"/>
      <c r="AI2115" s="2" t="s">
        <v>48</v>
      </c>
      <c r="AJ2115" s="2" t="e">
        <f>VLOOKUP(A2115,'Classification Test Result'!$A$2:$D$2428,4,FALSE)</f>
        <v>#N/A</v>
      </c>
      <c r="AL2115" s="2">
        <f>_xlfn.XLOOKUP($A2115,Results!$A$2:$A$2256,Results!G$2:G$2256,"")</f>
        <v>0</v>
      </c>
      <c r="AM2115" s="2">
        <f>_xlfn.XLOOKUP($A2115,Results!$A$2:$A$2256,Results!H$2:H$2256,"")</f>
        <v>0</v>
      </c>
      <c r="AN2115" s="2">
        <f>_xlfn.XLOOKUP($A2115,Results!$A$2:$A$2256,Results!I$2:I$2256,"")</f>
        <v>0</v>
      </c>
      <c r="AO2115" s="2">
        <f>_xlfn.XLOOKUP($A2115,Results!$A$2:$A$2256,Results!J$2:J$2256,"")</f>
        <v>0</v>
      </c>
      <c r="AP2115" s="2">
        <f>_xlfn.XLOOKUP($A2115,Results!$A$2:$A$2256,Results!K$2:K$2256,"")</f>
        <v>0</v>
      </c>
      <c r="AQ2115" s="2">
        <f>_xlfn.XLOOKUP($A2115,Results!$A$2:$A$2256,Results!L$2:L$2256,"")</f>
        <v>0</v>
      </c>
      <c r="AR2115" s="2">
        <f>_xlfn.XLOOKUP($A2115,Results!$A$2:$A$2256,Results!M$2:M$2256,"")</f>
        <v>0</v>
      </c>
      <c r="AS2115" s="2">
        <f>_xlfn.XLOOKUP($A2115,Results!$A$2:$A$2256,Results!N$2:N$2256,"")</f>
        <v>0</v>
      </c>
      <c r="AT2115" s="2">
        <f>_xlfn.XLOOKUP($A2115,Results!$A$2:$A$2256,Results!O$2:O$2256,"")</f>
        <v>0</v>
      </c>
      <c r="AU2115" s="2">
        <f>_xlfn.XLOOKUP($A2115,Results!$A$2:$A$2256,Results!P$2:P$2256,"")</f>
        <v>0</v>
      </c>
      <c r="AV2115" s="2">
        <f>_xlfn.XLOOKUP($A2115,Results!$A$2:$A$2256,Results!Q$2:Q$2256,"")</f>
        <v>0</v>
      </c>
      <c r="AW2115" s="2">
        <f>_xlfn.XLOOKUP($A2115,Results!$A$2:$A$2256,Results!R$2:R$2256,"")</f>
        <v>0</v>
      </c>
      <c r="AX2115" s="2">
        <f>_xlfn.XLOOKUP($A2115,Results!$A$2:$A$2256,Results!S$2:S$2256,"")</f>
        <v>0</v>
      </c>
      <c r="AY2115" s="2">
        <f>_xlfn.XLOOKUP($A2115,Results!$A$2:$A$2256,Results!T$2:T$2256,"")</f>
        <v>0</v>
      </c>
      <c r="AZ2115" s="2">
        <f>_xlfn.XLOOKUP($A2115,Results!$A$2:$A$2256,Results!U$2:U$2256,"")</f>
        <v>0</v>
      </c>
      <c r="BA2115" s="2">
        <f>_xlfn.XLOOKUP($A2115,Results!$A$2:$A$2256,Results!V$2:V$2256,"")</f>
        <v>0</v>
      </c>
      <c r="BB2115" s="2">
        <f>_xlfn.XLOOKUP($A2115,Results!$A$2:$A$2256,Results!W$2:W$2256,"")</f>
        <v>0</v>
      </c>
      <c r="BC2115" s="2">
        <f>_xlfn.XLOOKUP($A2115,Results!$A$2:$A$2256,Results!X$2:X$2256,"")</f>
        <v>0</v>
      </c>
      <c r="BD2115" s="2">
        <f>_xlfn.XLOOKUP($A2115,Results!$A$2:$A$2256,Results!Y$2:Y$2256,"")</f>
        <v>0</v>
      </c>
      <c r="BE2115" s="2">
        <f>_xlfn.XLOOKUP($A2115,Results!$A$2:$A$2256,Results!Z$2:Z$2256,"")</f>
        <v>0</v>
      </c>
    </row>
    <row r="2116" spans="1:57" ht="38.25" customHeight="1" x14ac:dyDescent="0.3">
      <c r="A2116">
        <v>907793</v>
      </c>
      <c r="B2116">
        <v>282019</v>
      </c>
      <c r="C2116" t="s">
        <v>36</v>
      </c>
      <c r="D2116">
        <v>1678773</v>
      </c>
      <c r="F2116" s="2">
        <v>13397</v>
      </c>
      <c r="G2116" s="2">
        <v>1</v>
      </c>
      <c r="H2116" t="s">
        <v>6536</v>
      </c>
      <c r="I2116">
        <v>1</v>
      </c>
      <c r="J2116" t="s">
        <v>65</v>
      </c>
      <c r="K2116" t="s">
        <v>39</v>
      </c>
      <c r="L2116">
        <v>16.47</v>
      </c>
      <c r="M2116" s="2" t="s">
        <v>2619</v>
      </c>
      <c r="N2116" s="129" t="s">
        <v>6537</v>
      </c>
      <c r="O2116" t="s">
        <v>6537</v>
      </c>
      <c r="P2116" t="s">
        <v>36</v>
      </c>
      <c r="Q2116" t="s">
        <v>36</v>
      </c>
      <c r="R2116">
        <v>16.47</v>
      </c>
      <c r="S2116" s="1">
        <v>45744.917441782411</v>
      </c>
      <c r="T2116" t="s">
        <v>42</v>
      </c>
      <c r="U2116" s="1">
        <v>45744.702777777777</v>
      </c>
      <c r="V2116" t="s">
        <v>43</v>
      </c>
      <c r="W2116" t="s">
        <v>36</v>
      </c>
      <c r="X2116">
        <v>0</v>
      </c>
      <c r="Y2116">
        <v>201</v>
      </c>
      <c r="Z2116" t="s">
        <v>36</v>
      </c>
      <c r="AA2116" t="s">
        <v>36</v>
      </c>
      <c r="AB2116" t="s">
        <v>36</v>
      </c>
      <c r="AC2116" t="s">
        <v>49</v>
      </c>
      <c r="AD2116" t="s">
        <v>49</v>
      </c>
      <c r="AE2116" t="s">
        <v>45</v>
      </c>
      <c r="AG2116" s="18" t="s">
        <v>6538</v>
      </c>
      <c r="AH2116" s="18"/>
      <c r="AI2116" s="2" t="s">
        <v>48</v>
      </c>
      <c r="AJ2116" s="2" t="e">
        <f>VLOOKUP(A2116,'Classification Test Result'!$A$2:$D$2428,4,FALSE)</f>
        <v>#N/A</v>
      </c>
      <c r="AL2116" s="2">
        <f>_xlfn.XLOOKUP($A2116,Results!$A$2:$A$2256,Results!G$2:G$2256,"")</f>
        <v>0</v>
      </c>
      <c r="AM2116" s="2">
        <f>_xlfn.XLOOKUP($A2116,Results!$A$2:$A$2256,Results!H$2:H$2256,"")</f>
        <v>0</v>
      </c>
      <c r="AN2116" s="2">
        <f>_xlfn.XLOOKUP($A2116,Results!$A$2:$A$2256,Results!I$2:I$2256,"")</f>
        <v>0</v>
      </c>
      <c r="AO2116" s="2">
        <f>_xlfn.XLOOKUP($A2116,Results!$A$2:$A$2256,Results!J$2:J$2256,"")</f>
        <v>0</v>
      </c>
      <c r="AP2116" s="2">
        <f>_xlfn.XLOOKUP($A2116,Results!$A$2:$A$2256,Results!K$2:K$2256,"")</f>
        <v>0</v>
      </c>
      <c r="AQ2116" s="2">
        <f>_xlfn.XLOOKUP($A2116,Results!$A$2:$A$2256,Results!L$2:L$2256,"")</f>
        <v>0</v>
      </c>
      <c r="AR2116" s="2">
        <f>_xlfn.XLOOKUP($A2116,Results!$A$2:$A$2256,Results!M$2:M$2256,"")</f>
        <v>0</v>
      </c>
      <c r="AS2116" s="2">
        <f>_xlfn.XLOOKUP($A2116,Results!$A$2:$A$2256,Results!N$2:N$2256,"")</f>
        <v>0</v>
      </c>
      <c r="AT2116" s="2" t="str">
        <f>_xlfn.XLOOKUP($A2116,Results!$A$2:$A$2256,Results!O$2:O$2256,"")</f>
        <v>KEYSTONE ELECTRONICS</v>
      </c>
      <c r="AU2116" s="2" t="str">
        <f>_xlfn.XLOOKUP($A2116,Results!$A$2:$A$2256,Results!P$2:P$2256,"")</f>
        <v>KEYSTONE</v>
      </c>
      <c r="AV2116" s="2" t="str">
        <f>_xlfn.XLOOKUP($A2116,Results!$A$2:$A$2256,Results!Q$2:Q$2256,"")</f>
        <v>MULTIPLE_MATCHES_ONE_VALID</v>
      </c>
      <c r="AW2116" s="2">
        <f>_xlfn.XLOOKUP($A2116,Results!$A$2:$A$2256,Results!R$2:R$2256,"")</f>
        <v>0</v>
      </c>
      <c r="AX2116" s="2">
        <f>_xlfn.XLOOKUP($A2116,Results!$A$2:$A$2256,Results!S$2:S$2256,"")</f>
        <v>0</v>
      </c>
      <c r="AY2116" s="2">
        <f>_xlfn.XLOOKUP($A2116,Results!$A$2:$A$2256,Results!T$2:T$2256,"")</f>
        <v>50</v>
      </c>
      <c r="AZ2116" s="2">
        <f>_xlfn.XLOOKUP($A2116,Results!$A$2:$A$2256,Results!U$2:U$2256,"")</f>
        <v>0</v>
      </c>
      <c r="BA2116" s="2" t="str">
        <f>_xlfn.XLOOKUP($A2116,Results!$A$2:$A$2256,Results!V$2:V$2256,"")</f>
        <v>KLEIN TOOLS</v>
      </c>
      <c r="BB2116" s="2">
        <f>_xlfn.XLOOKUP($A2116,Results!$A$2:$A$2256,Results!W$2:W$2256,"")</f>
        <v>80</v>
      </c>
      <c r="BC2116" s="2">
        <f>_xlfn.XLOOKUP($A2116,Results!$A$2:$A$2256,Results!X$2:X$2256,"")</f>
        <v>27111700</v>
      </c>
      <c r="BD2116" s="2">
        <f>_xlfn.XLOOKUP($A2116,Results!$A$2:$A$2256,Results!Y$2:Y$2256,"")</f>
        <v>80</v>
      </c>
      <c r="BE2116" s="2" t="b">
        <f>_xlfn.XLOOKUP($A2116,Results!$A$2:$A$2256,Results!Z$2:Z$2256,"")</f>
        <v>1</v>
      </c>
    </row>
    <row r="2117" spans="1:57" ht="38.25" customHeight="1" x14ac:dyDescent="0.3">
      <c r="A2117">
        <v>907794</v>
      </c>
      <c r="B2117">
        <v>282027</v>
      </c>
      <c r="C2117" t="s">
        <v>36</v>
      </c>
      <c r="D2117">
        <v>1678772</v>
      </c>
      <c r="F2117" s="2">
        <v>13397</v>
      </c>
      <c r="G2117" s="2">
        <v>1</v>
      </c>
      <c r="H2117" t="s">
        <v>6539</v>
      </c>
      <c r="I2117">
        <v>4</v>
      </c>
      <c r="J2117" t="s">
        <v>65</v>
      </c>
      <c r="K2117" t="s">
        <v>39</v>
      </c>
      <c r="L2117">
        <v>10.73</v>
      </c>
      <c r="M2117" s="2" t="s">
        <v>2619</v>
      </c>
      <c r="N2117" s="175">
        <v>32581</v>
      </c>
      <c r="O2117" t="s">
        <v>6540</v>
      </c>
      <c r="P2117" t="s">
        <v>36</v>
      </c>
      <c r="Q2117" t="s">
        <v>36</v>
      </c>
      <c r="R2117">
        <v>42.92</v>
      </c>
      <c r="S2117" s="1">
        <v>45744.917277199071</v>
      </c>
      <c r="T2117" t="s">
        <v>42</v>
      </c>
      <c r="U2117" s="1">
        <v>45744.705555555563</v>
      </c>
      <c r="V2117" t="s">
        <v>43</v>
      </c>
      <c r="W2117" t="s">
        <v>36</v>
      </c>
      <c r="X2117">
        <v>0</v>
      </c>
      <c r="Y2117">
        <v>201</v>
      </c>
      <c r="Z2117" t="s">
        <v>36</v>
      </c>
      <c r="AA2117" t="s">
        <v>36</v>
      </c>
      <c r="AB2117" t="s">
        <v>36</v>
      </c>
      <c r="AC2117" t="s">
        <v>49</v>
      </c>
      <c r="AD2117" t="s">
        <v>49</v>
      </c>
      <c r="AE2117" t="s">
        <v>45</v>
      </c>
      <c r="AG2117" s="18" t="s">
        <v>6541</v>
      </c>
      <c r="AH2117" s="18"/>
      <c r="AI2117" s="2" t="s">
        <v>48</v>
      </c>
      <c r="AJ2117" s="2" t="e">
        <f>VLOOKUP(A2117,'Classification Test Result'!$A$2:$D$2428,4,FALSE)</f>
        <v>#N/A</v>
      </c>
      <c r="AL2117" s="2">
        <f>_xlfn.XLOOKUP($A2117,Results!$A$2:$A$2256,Results!G$2:G$2256,"")</f>
        <v>339802</v>
      </c>
      <c r="AM2117" s="2">
        <f>_xlfn.XLOOKUP($A2117,Results!$A$2:$A$2256,Results!H$2:H$2256,"")</f>
        <v>32581</v>
      </c>
      <c r="AN2117" s="2" t="str">
        <f>_xlfn.XLOOKUP($A2117,Results!$A$2:$A$2256,Results!I$2:I$2256,"")</f>
        <v>KLEIN TOOLS</v>
      </c>
      <c r="AO2117" s="2" t="str">
        <f>_xlfn.XLOOKUP($A2117,Results!$A$2:$A$2256,Results!J$2:J$2256,"")</f>
        <v>092644325816</v>
      </c>
      <c r="AP2117" s="2">
        <f>_xlfn.XLOOKUP($A2117,Results!$A$2:$A$2256,Results!K$2:K$2256,"")</f>
        <v>27111734</v>
      </c>
      <c r="AQ2117" s="2" t="str">
        <f>_xlfn.XLOOKUP($A2117,Results!$A$2:$A$2256,Results!L$2:L$2256,"")</f>
        <v>AK10527484</v>
      </c>
      <c r="AR2117" s="2">
        <f>_xlfn.XLOOKUP($A2117,Results!$A$2:$A$2256,Results!M$2:M$2256,"")</f>
        <v>319381</v>
      </c>
      <c r="AS2117" s="2" t="str">
        <f>_xlfn.XLOOKUP($A2117,Results!$A$2:$A$2256,Results!N$2:N$2256,"")</f>
        <v>KLEIN 32581 4IN SCREWDRIVER</v>
      </c>
      <c r="AT2117" s="2" t="str">
        <f>_xlfn.XLOOKUP($A2117,Results!$A$2:$A$2256,Results!O$2:O$2256,"")</f>
        <v>KLEIN TOOLS</v>
      </c>
      <c r="AU2117" s="2">
        <f>_xlfn.XLOOKUP($A2117,Results!$A$2:$A$2256,Results!P$2:P$2256,"")</f>
        <v>0</v>
      </c>
      <c r="AV2117" s="2" t="str">
        <f>_xlfn.XLOOKUP($A2117,Results!$A$2:$A$2256,Results!Q$2:Q$2256,"")</f>
        <v>NO_MANUFACTURERS_FOUND</v>
      </c>
      <c r="AW2117" s="2" t="str">
        <f>_xlfn.XLOOKUP($A2117,Results!$A$2:$A$2256,Results!R$2:R$2256,"")</f>
        <v>0.6852552750788543</v>
      </c>
      <c r="AX2117" s="2">
        <f>_xlfn.XLOOKUP($A2117,Results!$A$2:$A$2256,Results!S$2:S$2256,"")</f>
        <v>68</v>
      </c>
      <c r="AY2117" s="2">
        <f>_xlfn.XLOOKUP($A2117,Results!$A$2:$A$2256,Results!T$2:T$2256,"")</f>
        <v>42</v>
      </c>
      <c r="AZ2117" s="2">
        <f>_xlfn.XLOOKUP($A2117,Results!$A$2:$A$2256,Results!U$2:U$2256,"")</f>
        <v>56</v>
      </c>
      <c r="BA2117" s="2">
        <f>_xlfn.XLOOKUP($A2117,Results!$A$2:$A$2256,Results!V$2:V$2256,"")</f>
        <v>0</v>
      </c>
      <c r="BB2117" s="2">
        <f>_xlfn.XLOOKUP($A2117,Results!$A$2:$A$2256,Results!W$2:W$2256,"")</f>
        <v>0</v>
      </c>
      <c r="BC2117" s="2">
        <f>_xlfn.XLOOKUP($A2117,Results!$A$2:$A$2256,Results!X$2:X$2256,"")</f>
        <v>27111700</v>
      </c>
      <c r="BD2117" s="2">
        <f>_xlfn.XLOOKUP($A2117,Results!$A$2:$A$2256,Results!Y$2:Y$2256,"")</f>
        <v>78</v>
      </c>
      <c r="BE2117" s="2">
        <f>_xlfn.XLOOKUP($A2117,Results!$A$2:$A$2256,Results!Z$2:Z$2256,"")</f>
        <v>0</v>
      </c>
    </row>
    <row r="2118" spans="1:57" ht="38.25" customHeight="1" x14ac:dyDescent="0.3">
      <c r="A2118">
        <v>907795</v>
      </c>
      <c r="B2118">
        <v>281465</v>
      </c>
      <c r="C2118" t="s">
        <v>36</v>
      </c>
      <c r="D2118" t="s">
        <v>6247</v>
      </c>
      <c r="F2118" s="2">
        <v>13482</v>
      </c>
      <c r="G2118" s="2">
        <v>3</v>
      </c>
      <c r="H2118" s="11" t="s">
        <v>6542</v>
      </c>
      <c r="I2118">
        <v>1</v>
      </c>
      <c r="J2118" t="s">
        <v>65</v>
      </c>
      <c r="K2118" t="s">
        <v>39</v>
      </c>
      <c r="L2118">
        <v>22</v>
      </c>
      <c r="M2118" s="2" t="s">
        <v>36</v>
      </c>
      <c r="O2118" t="s">
        <v>6543</v>
      </c>
      <c r="P2118" t="s">
        <v>36</v>
      </c>
      <c r="Q2118" t="s">
        <v>36</v>
      </c>
      <c r="R2118">
        <v>22</v>
      </c>
      <c r="S2118" s="1">
        <v>45744.334184722233</v>
      </c>
      <c r="T2118" t="s">
        <v>42</v>
      </c>
      <c r="U2118" s="1">
        <v>45744.117361111108</v>
      </c>
      <c r="V2118" t="s">
        <v>43</v>
      </c>
      <c r="W2118" t="s">
        <v>36</v>
      </c>
      <c r="X2118">
        <v>0</v>
      </c>
      <c r="Y2118">
        <v>999</v>
      </c>
      <c r="Z2118" t="s">
        <v>36</v>
      </c>
      <c r="AA2118" t="s">
        <v>36</v>
      </c>
      <c r="AB2118" t="s">
        <v>36</v>
      </c>
      <c r="AC2118" t="s">
        <v>44</v>
      </c>
      <c r="AD2118" t="s">
        <v>44</v>
      </c>
      <c r="AE2118" t="s">
        <v>45</v>
      </c>
      <c r="AF2118" s="2"/>
      <c r="AI2118" s="2" t="s">
        <v>1010</v>
      </c>
      <c r="AJ2118" s="2" t="e">
        <f>VLOOKUP(A2118,'Classification Test Result'!$A$2:$D$2428,4,FALSE)</f>
        <v>#N/A</v>
      </c>
      <c r="AL2118" s="2">
        <f>_xlfn.XLOOKUP($A2118,Results!$A$2:$A$2256,Results!G$2:G$2256,"")</f>
        <v>0</v>
      </c>
      <c r="AM2118" s="2">
        <f>_xlfn.XLOOKUP($A2118,Results!$A$2:$A$2256,Results!H$2:H$2256,"")</f>
        <v>0</v>
      </c>
      <c r="AN2118" s="2">
        <f>_xlfn.XLOOKUP($A2118,Results!$A$2:$A$2256,Results!I$2:I$2256,"")</f>
        <v>0</v>
      </c>
      <c r="AO2118" s="2">
        <f>_xlfn.XLOOKUP($A2118,Results!$A$2:$A$2256,Results!J$2:J$2256,"")</f>
        <v>0</v>
      </c>
      <c r="AP2118" s="2">
        <f>_xlfn.XLOOKUP($A2118,Results!$A$2:$A$2256,Results!K$2:K$2256,"")</f>
        <v>0</v>
      </c>
      <c r="AQ2118" s="2">
        <f>_xlfn.XLOOKUP($A2118,Results!$A$2:$A$2256,Results!L$2:L$2256,"")</f>
        <v>0</v>
      </c>
      <c r="AR2118" s="2">
        <f>_xlfn.XLOOKUP($A2118,Results!$A$2:$A$2256,Results!M$2:M$2256,"")</f>
        <v>0</v>
      </c>
      <c r="AS2118" s="2">
        <f>_xlfn.XLOOKUP($A2118,Results!$A$2:$A$2256,Results!N$2:N$2256,"")</f>
        <v>0</v>
      </c>
      <c r="AT2118" s="2">
        <f>_xlfn.XLOOKUP($A2118,Results!$A$2:$A$2256,Results!O$2:O$2256,"")</f>
        <v>0</v>
      </c>
      <c r="AU2118" s="2">
        <f>_xlfn.XLOOKUP($A2118,Results!$A$2:$A$2256,Results!P$2:P$2256,"")</f>
        <v>0</v>
      </c>
      <c r="AV2118" s="2">
        <f>_xlfn.XLOOKUP($A2118,Results!$A$2:$A$2256,Results!Q$2:Q$2256,"")</f>
        <v>0</v>
      </c>
      <c r="AW2118" s="2">
        <f>_xlfn.XLOOKUP($A2118,Results!$A$2:$A$2256,Results!R$2:R$2256,"")</f>
        <v>0</v>
      </c>
      <c r="AX2118" s="2">
        <f>_xlfn.XLOOKUP($A2118,Results!$A$2:$A$2256,Results!S$2:S$2256,"")</f>
        <v>0</v>
      </c>
      <c r="AY2118" s="2">
        <f>_xlfn.XLOOKUP($A2118,Results!$A$2:$A$2256,Results!T$2:T$2256,"")</f>
        <v>0</v>
      </c>
      <c r="AZ2118" s="2">
        <f>_xlfn.XLOOKUP($A2118,Results!$A$2:$A$2256,Results!U$2:U$2256,"")</f>
        <v>0</v>
      </c>
      <c r="BA2118" s="2">
        <f>_xlfn.XLOOKUP($A2118,Results!$A$2:$A$2256,Results!V$2:V$2256,"")</f>
        <v>0</v>
      </c>
      <c r="BB2118" s="2">
        <f>_xlfn.XLOOKUP($A2118,Results!$A$2:$A$2256,Results!W$2:W$2256,"")</f>
        <v>0</v>
      </c>
      <c r="BC2118" s="2">
        <f>_xlfn.XLOOKUP($A2118,Results!$A$2:$A$2256,Results!X$2:X$2256,"")</f>
        <v>0</v>
      </c>
      <c r="BD2118" s="2">
        <f>_xlfn.XLOOKUP($A2118,Results!$A$2:$A$2256,Results!Y$2:Y$2256,"")</f>
        <v>0</v>
      </c>
      <c r="BE2118" s="2">
        <f>_xlfn.XLOOKUP($A2118,Results!$A$2:$A$2256,Results!Z$2:Z$2256,"")</f>
        <v>0</v>
      </c>
    </row>
    <row r="2119" spans="1:57" ht="38.25" customHeight="1" x14ac:dyDescent="0.3">
      <c r="A2119">
        <v>907796</v>
      </c>
      <c r="B2119">
        <v>282033</v>
      </c>
      <c r="C2119" t="s">
        <v>36</v>
      </c>
      <c r="D2119">
        <v>1678815</v>
      </c>
      <c r="F2119" s="2">
        <v>13397</v>
      </c>
      <c r="G2119" s="2">
        <v>4</v>
      </c>
      <c r="H2119" t="s">
        <v>6544</v>
      </c>
      <c r="I2119">
        <v>2</v>
      </c>
      <c r="J2119" t="s">
        <v>65</v>
      </c>
      <c r="K2119" t="s">
        <v>39</v>
      </c>
      <c r="L2119">
        <v>19.37</v>
      </c>
      <c r="M2119" s="12" t="s">
        <v>6545</v>
      </c>
      <c r="N2119" s="9" t="s">
        <v>36</v>
      </c>
      <c r="O2119" t="s">
        <v>6546</v>
      </c>
      <c r="P2119" t="s">
        <v>36</v>
      </c>
      <c r="Q2119" t="s">
        <v>36</v>
      </c>
      <c r="R2119">
        <v>38.74</v>
      </c>
      <c r="S2119" s="1">
        <v>45744.917165474537</v>
      </c>
      <c r="T2119" t="s">
        <v>42</v>
      </c>
      <c r="U2119" s="1">
        <v>45744.707638888889</v>
      </c>
      <c r="V2119" t="s">
        <v>43</v>
      </c>
      <c r="W2119" t="s">
        <v>36</v>
      </c>
      <c r="X2119">
        <v>0</v>
      </c>
      <c r="Y2119">
        <v>999</v>
      </c>
      <c r="Z2119" t="s">
        <v>36</v>
      </c>
      <c r="AA2119" t="s">
        <v>36</v>
      </c>
      <c r="AB2119" t="s">
        <v>36</v>
      </c>
      <c r="AC2119" t="s">
        <v>49</v>
      </c>
      <c r="AD2119" t="s">
        <v>49</v>
      </c>
      <c r="AE2119" t="s">
        <v>45</v>
      </c>
      <c r="AF2119" s="118">
        <v>47120000</v>
      </c>
      <c r="AG2119" s="18" t="s">
        <v>6547</v>
      </c>
      <c r="AH2119" s="18"/>
      <c r="AI2119" s="2" t="s">
        <v>48</v>
      </c>
      <c r="AJ2119" s="2" t="e">
        <f>VLOOKUP(A2119,'Classification Test Result'!$A$2:$D$2428,4,FALSE)</f>
        <v>#N/A</v>
      </c>
      <c r="AL2119" s="2">
        <f>_xlfn.XLOOKUP($A2119,Results!$A$2:$A$2256,Results!G$2:G$2256,"")</f>
        <v>0</v>
      </c>
      <c r="AM2119" s="2">
        <f>_xlfn.XLOOKUP($A2119,Results!$A$2:$A$2256,Results!H$2:H$2256,"")</f>
        <v>0</v>
      </c>
      <c r="AN2119" s="2">
        <f>_xlfn.XLOOKUP($A2119,Results!$A$2:$A$2256,Results!I$2:I$2256,"")</f>
        <v>0</v>
      </c>
      <c r="AO2119" s="2">
        <f>_xlfn.XLOOKUP($A2119,Results!$A$2:$A$2256,Results!J$2:J$2256,"")</f>
        <v>0</v>
      </c>
      <c r="AP2119" s="2">
        <f>_xlfn.XLOOKUP($A2119,Results!$A$2:$A$2256,Results!K$2:K$2256,"")</f>
        <v>0</v>
      </c>
      <c r="AQ2119" s="2">
        <f>_xlfn.XLOOKUP($A2119,Results!$A$2:$A$2256,Results!L$2:L$2256,"")</f>
        <v>0</v>
      </c>
      <c r="AR2119" s="2">
        <f>_xlfn.XLOOKUP($A2119,Results!$A$2:$A$2256,Results!M$2:M$2256,"")</f>
        <v>0</v>
      </c>
      <c r="AS2119" s="2">
        <f>_xlfn.XLOOKUP($A2119,Results!$A$2:$A$2256,Results!N$2:N$2256,"")</f>
        <v>0</v>
      </c>
      <c r="AT2119" s="2" t="str">
        <f>_xlfn.XLOOKUP($A2119,Results!$A$2:$A$2256,Results!O$2:O$2256,"")</f>
        <v>WYPALL</v>
      </c>
      <c r="AU2119" s="2" t="str">
        <f>_xlfn.XLOOKUP($A2119,Results!$A$2:$A$2256,Results!P$2:P$2256,"")</f>
        <v>WYPALL</v>
      </c>
      <c r="AV2119" s="2" t="str">
        <f>_xlfn.XLOOKUP($A2119,Results!$A$2:$A$2256,Results!Q$2:Q$2256,"")</f>
        <v>SINGLE_MATCH</v>
      </c>
      <c r="AW2119" s="2">
        <f>_xlfn.XLOOKUP($A2119,Results!$A$2:$A$2256,Results!R$2:R$2256,"")</f>
        <v>0</v>
      </c>
      <c r="AX2119" s="2">
        <f>_xlfn.XLOOKUP($A2119,Results!$A$2:$A$2256,Results!S$2:S$2256,"")</f>
        <v>0</v>
      </c>
      <c r="AY2119" s="2">
        <f>_xlfn.XLOOKUP($A2119,Results!$A$2:$A$2256,Results!T$2:T$2256,"")</f>
        <v>90</v>
      </c>
      <c r="AZ2119" s="2">
        <f>_xlfn.XLOOKUP($A2119,Results!$A$2:$A$2256,Results!U$2:U$2256,"")</f>
        <v>0</v>
      </c>
      <c r="BA2119" s="2">
        <f>_xlfn.XLOOKUP($A2119,Results!$A$2:$A$2256,Results!V$2:V$2256,"")</f>
        <v>0</v>
      </c>
      <c r="BB2119" s="2">
        <f>_xlfn.XLOOKUP($A2119,Results!$A$2:$A$2256,Results!W$2:W$2256,"")</f>
        <v>0</v>
      </c>
      <c r="BC2119" s="2">
        <f>_xlfn.XLOOKUP($A2119,Results!$A$2:$A$2256,Results!X$2:X$2256,"")</f>
        <v>0</v>
      </c>
      <c r="BD2119" s="2">
        <f>_xlfn.XLOOKUP($A2119,Results!$A$2:$A$2256,Results!Y$2:Y$2256,"")</f>
        <v>0</v>
      </c>
      <c r="BE2119" s="2">
        <f>_xlfn.XLOOKUP($A2119,Results!$A$2:$A$2256,Results!Z$2:Z$2256,"")</f>
        <v>0</v>
      </c>
    </row>
    <row r="2120" spans="1:57" ht="38.25" customHeight="1" x14ac:dyDescent="0.3">
      <c r="A2120">
        <v>907797</v>
      </c>
      <c r="B2120">
        <v>281466</v>
      </c>
      <c r="C2120" t="s">
        <v>36</v>
      </c>
      <c r="D2120" t="s">
        <v>6250</v>
      </c>
      <c r="F2120" s="2">
        <v>13482</v>
      </c>
      <c r="G2120" s="2">
        <v>3</v>
      </c>
      <c r="H2120" s="11" t="s">
        <v>6542</v>
      </c>
      <c r="I2120">
        <v>1</v>
      </c>
      <c r="J2120" t="s">
        <v>65</v>
      </c>
      <c r="K2120" t="s">
        <v>39</v>
      </c>
      <c r="L2120">
        <v>175</v>
      </c>
      <c r="M2120" s="2" t="s">
        <v>36</v>
      </c>
      <c r="N2120" s="9" t="s">
        <v>36</v>
      </c>
      <c r="O2120" t="s">
        <v>6543</v>
      </c>
      <c r="P2120" t="s">
        <v>36</v>
      </c>
      <c r="Q2120" t="s">
        <v>36</v>
      </c>
      <c r="R2120">
        <v>175</v>
      </c>
      <c r="S2120" s="1">
        <v>45744.334158993057</v>
      </c>
      <c r="T2120" t="s">
        <v>42</v>
      </c>
      <c r="U2120" s="1">
        <v>45744.118055555547</v>
      </c>
      <c r="V2120" t="s">
        <v>43</v>
      </c>
      <c r="W2120" t="s">
        <v>36</v>
      </c>
      <c r="X2120">
        <v>0</v>
      </c>
      <c r="Y2120">
        <v>999</v>
      </c>
      <c r="Z2120" t="s">
        <v>36</v>
      </c>
      <c r="AA2120" t="s">
        <v>36</v>
      </c>
      <c r="AB2120" t="s">
        <v>36</v>
      </c>
      <c r="AC2120" t="s">
        <v>44</v>
      </c>
      <c r="AD2120" t="s">
        <v>44</v>
      </c>
      <c r="AE2120" t="s">
        <v>45</v>
      </c>
      <c r="AF2120" s="2"/>
      <c r="AI2120" s="2" t="s">
        <v>1010</v>
      </c>
      <c r="AJ2120" s="2" t="e">
        <f>VLOOKUP(A2120,'Classification Test Result'!$A$2:$D$2428,4,FALSE)</f>
        <v>#N/A</v>
      </c>
      <c r="AL2120" s="2">
        <f>_xlfn.XLOOKUP($A2120,Results!$A$2:$A$2256,Results!G$2:G$2256,"")</f>
        <v>0</v>
      </c>
      <c r="AM2120" s="2">
        <f>_xlfn.XLOOKUP($A2120,Results!$A$2:$A$2256,Results!H$2:H$2256,"")</f>
        <v>0</v>
      </c>
      <c r="AN2120" s="2">
        <f>_xlfn.XLOOKUP($A2120,Results!$A$2:$A$2256,Results!I$2:I$2256,"")</f>
        <v>0</v>
      </c>
      <c r="AO2120" s="2">
        <f>_xlfn.XLOOKUP($A2120,Results!$A$2:$A$2256,Results!J$2:J$2256,"")</f>
        <v>0</v>
      </c>
      <c r="AP2120" s="2">
        <f>_xlfn.XLOOKUP($A2120,Results!$A$2:$A$2256,Results!K$2:K$2256,"")</f>
        <v>0</v>
      </c>
      <c r="AQ2120" s="2">
        <f>_xlfn.XLOOKUP($A2120,Results!$A$2:$A$2256,Results!L$2:L$2256,"")</f>
        <v>0</v>
      </c>
      <c r="AR2120" s="2">
        <f>_xlfn.XLOOKUP($A2120,Results!$A$2:$A$2256,Results!M$2:M$2256,"")</f>
        <v>0</v>
      </c>
      <c r="AS2120" s="2">
        <f>_xlfn.XLOOKUP($A2120,Results!$A$2:$A$2256,Results!N$2:N$2256,"")</f>
        <v>0</v>
      </c>
      <c r="AT2120" s="2">
        <f>_xlfn.XLOOKUP($A2120,Results!$A$2:$A$2256,Results!O$2:O$2256,"")</f>
        <v>0</v>
      </c>
      <c r="AU2120" s="2">
        <f>_xlfn.XLOOKUP($A2120,Results!$A$2:$A$2256,Results!P$2:P$2256,"")</f>
        <v>0</v>
      </c>
      <c r="AV2120" s="2">
        <f>_xlfn.XLOOKUP($A2120,Results!$A$2:$A$2256,Results!Q$2:Q$2256,"")</f>
        <v>0</v>
      </c>
      <c r="AW2120" s="2">
        <f>_xlfn.XLOOKUP($A2120,Results!$A$2:$A$2256,Results!R$2:R$2256,"")</f>
        <v>0</v>
      </c>
      <c r="AX2120" s="2">
        <f>_xlfn.XLOOKUP($A2120,Results!$A$2:$A$2256,Results!S$2:S$2256,"")</f>
        <v>0</v>
      </c>
      <c r="AY2120" s="2">
        <f>_xlfn.XLOOKUP($A2120,Results!$A$2:$A$2256,Results!T$2:T$2256,"")</f>
        <v>0</v>
      </c>
      <c r="AZ2120" s="2">
        <f>_xlfn.XLOOKUP($A2120,Results!$A$2:$A$2256,Results!U$2:U$2256,"")</f>
        <v>0</v>
      </c>
      <c r="BA2120" s="2">
        <f>_xlfn.XLOOKUP($A2120,Results!$A$2:$A$2256,Results!V$2:V$2256,"")</f>
        <v>0</v>
      </c>
      <c r="BB2120" s="2">
        <f>_xlfn.XLOOKUP($A2120,Results!$A$2:$A$2256,Results!W$2:W$2256,"")</f>
        <v>0</v>
      </c>
      <c r="BC2120" s="2">
        <f>_xlfn.XLOOKUP($A2120,Results!$A$2:$A$2256,Results!X$2:X$2256,"")</f>
        <v>0</v>
      </c>
      <c r="BD2120" s="2">
        <f>_xlfn.XLOOKUP($A2120,Results!$A$2:$A$2256,Results!Y$2:Y$2256,"")</f>
        <v>0</v>
      </c>
      <c r="BE2120" s="2">
        <f>_xlfn.XLOOKUP($A2120,Results!$A$2:$A$2256,Results!Z$2:Z$2256,"")</f>
        <v>0</v>
      </c>
    </row>
    <row r="2121" spans="1:57" ht="38.25" customHeight="1" x14ac:dyDescent="0.3">
      <c r="A2121">
        <v>907798</v>
      </c>
      <c r="B2121">
        <v>281489</v>
      </c>
      <c r="C2121" t="s">
        <v>36</v>
      </c>
      <c r="D2121">
        <v>669695315</v>
      </c>
      <c r="F2121" s="2">
        <v>10207</v>
      </c>
      <c r="G2121" s="2">
        <v>1</v>
      </c>
      <c r="H2121" t="s">
        <v>6548</v>
      </c>
      <c r="I2121">
        <v>1</v>
      </c>
      <c r="J2121" t="s">
        <v>65</v>
      </c>
      <c r="K2121" t="s">
        <v>39</v>
      </c>
      <c r="L2121">
        <v>24.15</v>
      </c>
      <c r="M2121" s="97" t="s">
        <v>6549</v>
      </c>
      <c r="N2121" s="9" t="s">
        <v>6550</v>
      </c>
      <c r="O2121" t="s">
        <v>6551</v>
      </c>
      <c r="P2121" t="s">
        <v>36</v>
      </c>
      <c r="Q2121" t="s">
        <v>36</v>
      </c>
      <c r="R2121">
        <v>24.15</v>
      </c>
      <c r="S2121" s="1">
        <v>45744.354804594906</v>
      </c>
      <c r="T2121" t="s">
        <v>42</v>
      </c>
      <c r="U2121" s="1">
        <v>45744.136805555558</v>
      </c>
      <c r="V2121" t="s">
        <v>43</v>
      </c>
      <c r="W2121" t="s">
        <v>36</v>
      </c>
      <c r="X2121">
        <v>4</v>
      </c>
      <c r="Y2121" t="s">
        <v>54</v>
      </c>
      <c r="Z2121" t="s">
        <v>36</v>
      </c>
      <c r="AA2121">
        <v>24.15</v>
      </c>
      <c r="AB2121" t="s">
        <v>36</v>
      </c>
      <c r="AC2121" t="s">
        <v>49</v>
      </c>
      <c r="AD2121" t="s">
        <v>49</v>
      </c>
      <c r="AE2121" t="s">
        <v>45</v>
      </c>
      <c r="AF2121" s="137">
        <v>46171500</v>
      </c>
      <c r="AG2121" s="18" t="s">
        <v>6552</v>
      </c>
      <c r="AH2121" s="18"/>
      <c r="AI2121" s="2" t="s">
        <v>48</v>
      </c>
      <c r="AJ2121" s="2" t="e">
        <f>VLOOKUP(A2121,'Classification Test Result'!$A$2:$D$2428,4,FALSE)</f>
        <v>#N/A</v>
      </c>
      <c r="AL2121" s="2">
        <f>_xlfn.XLOOKUP($A2121,Results!$A$2:$A$2256,Results!G$2:G$2256,"")</f>
        <v>0</v>
      </c>
      <c r="AM2121" s="2">
        <f>_xlfn.XLOOKUP($A2121,Results!$A$2:$A$2256,Results!H$2:H$2256,"")</f>
        <v>0</v>
      </c>
      <c r="AN2121" s="2">
        <f>_xlfn.XLOOKUP($A2121,Results!$A$2:$A$2256,Results!I$2:I$2256,"")</f>
        <v>0</v>
      </c>
      <c r="AO2121" s="2">
        <f>_xlfn.XLOOKUP($A2121,Results!$A$2:$A$2256,Results!J$2:J$2256,"")</f>
        <v>0</v>
      </c>
      <c r="AP2121" s="2">
        <f>_xlfn.XLOOKUP($A2121,Results!$A$2:$A$2256,Results!K$2:K$2256,"")</f>
        <v>0</v>
      </c>
      <c r="AQ2121" s="2">
        <f>_xlfn.XLOOKUP($A2121,Results!$A$2:$A$2256,Results!L$2:L$2256,"")</f>
        <v>0</v>
      </c>
      <c r="AR2121" s="2">
        <f>_xlfn.XLOOKUP($A2121,Results!$A$2:$A$2256,Results!M$2:M$2256,"")</f>
        <v>0</v>
      </c>
      <c r="AS2121" s="2">
        <f>_xlfn.XLOOKUP($A2121,Results!$A$2:$A$2256,Results!N$2:N$2256,"")</f>
        <v>0</v>
      </c>
      <c r="AT2121" s="2" t="str">
        <f>_xlfn.XLOOKUP($A2121,Results!$A$2:$A$2256,Results!O$2:O$2256,"")</f>
        <v>GENERIC CONDUIT/CONDUIT FITTINGS</v>
      </c>
      <c r="AU2121" s="2" t="str">
        <f>_xlfn.XLOOKUP($A2121,Results!$A$2:$A$2256,Results!P$2:P$2256,"")</f>
        <v>FLEX</v>
      </c>
      <c r="AV2121" s="2" t="str">
        <f>_xlfn.XLOOKUP($A2121,Results!$A$2:$A$2256,Results!Q$2:Q$2256,"")</f>
        <v>SINGLE_MATCH</v>
      </c>
      <c r="AW2121" s="2">
        <f>_xlfn.XLOOKUP($A2121,Results!$A$2:$A$2256,Results!R$2:R$2256,"")</f>
        <v>0</v>
      </c>
      <c r="AX2121" s="2">
        <f>_xlfn.XLOOKUP($A2121,Results!$A$2:$A$2256,Results!S$2:S$2256,"")</f>
        <v>0</v>
      </c>
      <c r="AY2121" s="2">
        <f>_xlfn.XLOOKUP($A2121,Results!$A$2:$A$2256,Results!T$2:T$2256,"")</f>
        <v>75</v>
      </c>
      <c r="AZ2121" s="2">
        <f>_xlfn.XLOOKUP($A2121,Results!$A$2:$A$2256,Results!U$2:U$2256,"")</f>
        <v>0</v>
      </c>
      <c r="BA2121" s="2">
        <f>_xlfn.XLOOKUP($A2121,Results!$A$2:$A$2256,Results!V$2:V$2256,"")</f>
        <v>0</v>
      </c>
      <c r="BB2121" s="2">
        <f>_xlfn.XLOOKUP($A2121,Results!$A$2:$A$2256,Results!W$2:W$2256,"")</f>
        <v>0</v>
      </c>
      <c r="BC2121" s="2">
        <f>_xlfn.XLOOKUP($A2121,Results!$A$2:$A$2256,Results!X$2:X$2256,"")</f>
        <v>0</v>
      </c>
      <c r="BD2121" s="2">
        <f>_xlfn.XLOOKUP($A2121,Results!$A$2:$A$2256,Results!Y$2:Y$2256,"")</f>
        <v>0</v>
      </c>
      <c r="BE2121" s="2">
        <f>_xlfn.XLOOKUP($A2121,Results!$A$2:$A$2256,Results!Z$2:Z$2256,"")</f>
        <v>0</v>
      </c>
    </row>
    <row r="2122" spans="1:57" ht="38.25" customHeight="1" x14ac:dyDescent="0.3">
      <c r="A2122">
        <v>907799</v>
      </c>
      <c r="B2122">
        <v>281492</v>
      </c>
      <c r="C2122" t="s">
        <v>36</v>
      </c>
      <c r="D2122">
        <v>669695310</v>
      </c>
      <c r="F2122" s="2">
        <v>10207</v>
      </c>
      <c r="G2122" s="2">
        <v>11</v>
      </c>
      <c r="H2122" t="s">
        <v>6553</v>
      </c>
      <c r="I2122">
        <v>300</v>
      </c>
      <c r="J2122" t="s">
        <v>65</v>
      </c>
      <c r="K2122" t="s">
        <v>39</v>
      </c>
      <c r="L2122">
        <v>4.58</v>
      </c>
      <c r="M2122" s="176" t="s">
        <v>6554</v>
      </c>
      <c r="N2122" s="9" t="s">
        <v>6555</v>
      </c>
      <c r="O2122">
        <v>507674</v>
      </c>
      <c r="P2122" t="s">
        <v>36</v>
      </c>
      <c r="Q2122" t="s">
        <v>36</v>
      </c>
      <c r="R2122">
        <v>1374</v>
      </c>
      <c r="S2122" s="1">
        <v>45744.354746493053</v>
      </c>
      <c r="T2122" t="s">
        <v>42</v>
      </c>
      <c r="U2122" s="1">
        <v>45744.138194444437</v>
      </c>
      <c r="V2122" t="s">
        <v>43</v>
      </c>
      <c r="W2122" t="s">
        <v>36</v>
      </c>
      <c r="X2122">
        <v>0</v>
      </c>
      <c r="Y2122">
        <v>201</v>
      </c>
      <c r="Z2122" t="s">
        <v>36</v>
      </c>
      <c r="AA2122" t="s">
        <v>36</v>
      </c>
      <c r="AB2122" t="s">
        <v>36</v>
      </c>
      <c r="AC2122" t="s">
        <v>49</v>
      </c>
      <c r="AD2122" t="s">
        <v>49</v>
      </c>
      <c r="AE2122" t="s">
        <v>45</v>
      </c>
      <c r="AG2122" s="18" t="s">
        <v>6556</v>
      </c>
      <c r="AH2122" s="18"/>
      <c r="AI2122" s="2" t="s">
        <v>48</v>
      </c>
      <c r="AJ2122" s="2" t="e">
        <f>VLOOKUP(A2122,'Classification Test Result'!$A$2:$D$2428,4,FALSE)</f>
        <v>#N/A</v>
      </c>
      <c r="AL2122" s="2">
        <f>_xlfn.XLOOKUP($A2122,Results!$A$2:$A$2256,Results!G$2:G$2256,"")</f>
        <v>342355</v>
      </c>
      <c r="AM2122" s="2" t="str">
        <f>_xlfn.XLOOKUP($A2122,Results!$A$2:$A$2256,Results!H$2:H$2256,"")</f>
        <v>JP2SBC50RBL20</v>
      </c>
      <c r="AN2122" s="2" t="str">
        <f>_xlfn.XLOOKUP($A2122,Results!$A$2:$A$2256,Results!I$2:I$2256,"")</f>
        <v>PANDUIT</v>
      </c>
      <c r="AO2122" s="2" t="str">
        <f>_xlfn.XLOOKUP($A2122,Results!$A$2:$A$2256,Results!J$2:J$2256,"")</f>
        <v>074983966158</v>
      </c>
      <c r="AP2122" s="2">
        <f>_xlfn.XLOOKUP($A2122,Results!$A$2:$A$2256,Results!K$2:K$2256,"")</f>
        <v>39131700</v>
      </c>
      <c r="AQ2122" s="2" t="str">
        <f>_xlfn.XLOOKUP($A2122,Results!$A$2:$A$2256,Results!L$2:L$2256,"")</f>
        <v>AK10688723</v>
      </c>
      <c r="AR2122" s="2">
        <f>_xlfn.XLOOKUP($A2122,Results!$A$2:$A$2256,Results!M$2:M$2256,"")</f>
        <v>827913</v>
      </c>
      <c r="AS2122" s="2" t="str">
        <f>_xlfn.XLOOKUP($A2122,Results!$A$2:$A$2256,Results!N$2:N$2256,"")</f>
        <v>PAND JP2SBC50RB-L20 BEAM CLAMP</v>
      </c>
      <c r="AT2122" s="2" t="str">
        <f>_xlfn.XLOOKUP($A2122,Results!$A$2:$A$2256,Results!O$2:O$2256,"")</f>
        <v>PANDUIT</v>
      </c>
      <c r="AU2122" s="2">
        <f>_xlfn.XLOOKUP($A2122,Results!$A$2:$A$2256,Results!P$2:P$2256,"")</f>
        <v>0</v>
      </c>
      <c r="AV2122" s="2" t="str">
        <f>_xlfn.XLOOKUP($A2122,Results!$A$2:$A$2256,Results!Q$2:Q$2256,"")</f>
        <v>NO_MANUFACTURERS_FOUND</v>
      </c>
      <c r="AW2122" s="2" t="str">
        <f>_xlfn.XLOOKUP($A2122,Results!$A$2:$A$2256,Results!R$2:R$2256,"")</f>
        <v>0.7802730021506715</v>
      </c>
      <c r="AX2122" s="2">
        <f>_xlfn.XLOOKUP($A2122,Results!$A$2:$A$2256,Results!S$2:S$2256,"")</f>
        <v>100</v>
      </c>
      <c r="AY2122" s="2">
        <f>_xlfn.XLOOKUP($A2122,Results!$A$2:$A$2256,Results!T$2:T$2256,"")</f>
        <v>100</v>
      </c>
      <c r="AZ2122" s="2">
        <f>_xlfn.XLOOKUP($A2122,Results!$A$2:$A$2256,Results!U$2:U$2256,"")</f>
        <v>100</v>
      </c>
      <c r="BA2122" s="2" t="str">
        <f>_xlfn.XLOOKUP($A2122,Results!$A$2:$A$2256,Results!V$2:V$2256,"")</f>
        <v>PANDUIT</v>
      </c>
      <c r="BB2122" s="2">
        <f>_xlfn.XLOOKUP($A2122,Results!$A$2:$A$2256,Results!W$2:W$2256,"")</f>
        <v>83</v>
      </c>
      <c r="BC2122" s="2">
        <f>_xlfn.XLOOKUP($A2122,Results!$A$2:$A$2256,Results!X$2:X$2256,"")</f>
        <v>0</v>
      </c>
      <c r="BD2122" s="2">
        <f>_xlfn.XLOOKUP($A2122,Results!$A$2:$A$2256,Results!Y$2:Y$2256,"")</f>
        <v>0</v>
      </c>
      <c r="BE2122" s="2" t="b">
        <f>_xlfn.XLOOKUP($A2122,Results!$A$2:$A$2256,Results!Z$2:Z$2256,"")</f>
        <v>1</v>
      </c>
    </row>
    <row r="2123" spans="1:57" ht="38.25" customHeight="1" x14ac:dyDescent="0.3">
      <c r="A2123">
        <v>907800</v>
      </c>
      <c r="B2123">
        <v>281598</v>
      </c>
      <c r="C2123" t="s">
        <v>36</v>
      </c>
      <c r="D2123" t="s">
        <v>6560</v>
      </c>
      <c r="F2123" s="2">
        <v>14286</v>
      </c>
      <c r="G2123" s="2">
        <v>1</v>
      </c>
      <c r="H2123" t="s">
        <v>6561</v>
      </c>
      <c r="I2123">
        <v>1</v>
      </c>
      <c r="J2123" t="s">
        <v>39</v>
      </c>
      <c r="K2123" t="s">
        <v>39</v>
      </c>
      <c r="L2123">
        <v>1695</v>
      </c>
      <c r="M2123" s="177" t="s">
        <v>987</v>
      </c>
      <c r="N2123" s="9" t="s">
        <v>6562</v>
      </c>
      <c r="O2123" t="s">
        <v>36</v>
      </c>
      <c r="P2123" t="s">
        <v>36</v>
      </c>
      <c r="Q2123" t="s">
        <v>36</v>
      </c>
      <c r="R2123">
        <v>1695</v>
      </c>
      <c r="S2123" s="1">
        <v>45744.481361226863</v>
      </c>
      <c r="T2123" t="s">
        <v>42</v>
      </c>
      <c r="U2123" s="1">
        <v>45744.250694444447</v>
      </c>
      <c r="V2123" t="s">
        <v>43</v>
      </c>
      <c r="W2123" t="s">
        <v>36</v>
      </c>
      <c r="X2123">
        <v>0</v>
      </c>
      <c r="Y2123" t="s">
        <v>525</v>
      </c>
      <c r="Z2123" t="s">
        <v>36</v>
      </c>
      <c r="AA2123">
        <v>1695</v>
      </c>
      <c r="AB2123" t="s">
        <v>36</v>
      </c>
      <c r="AC2123" t="s">
        <v>49</v>
      </c>
      <c r="AD2123" t="s">
        <v>49</v>
      </c>
      <c r="AE2123" t="s">
        <v>45</v>
      </c>
      <c r="AG2123" s="18" t="s">
        <v>6563</v>
      </c>
      <c r="AH2123" s="18"/>
      <c r="AI2123" s="2" t="s">
        <v>48</v>
      </c>
      <c r="AJ2123" s="2" t="e">
        <f>VLOOKUP(A2123,'Classification Test Result'!$A$2:$D$2428,4,FALSE)</f>
        <v>#N/A</v>
      </c>
      <c r="AL2123" s="2">
        <f>_xlfn.XLOOKUP($A2123,Results!$A$2:$A$2256,Results!G$2:G$2256,"")</f>
        <v>859782</v>
      </c>
      <c r="AM2123" s="2" t="str">
        <f>_xlfn.XLOOKUP($A2123,Results!$A$2:$A$2256,Results!H$2:H$2256,"")</f>
        <v>HFXD63B250</v>
      </c>
      <c r="AN2123" s="2" t="str">
        <f>_xlfn.XLOOKUP($A2123,Results!$A$2:$A$2256,Results!I$2:I$2256,"")</f>
        <v>SIEMENS</v>
      </c>
      <c r="AO2123" s="2">
        <f>_xlfn.XLOOKUP($A2123,Results!$A$2:$A$2256,Results!J$2:J$2256,"")</f>
        <v>783643318519</v>
      </c>
      <c r="AP2123" s="2">
        <f>_xlfn.XLOOKUP($A2123,Results!$A$2:$A$2256,Results!K$2:K$2256,"")</f>
        <v>39121616</v>
      </c>
      <c r="AQ2123" s="2">
        <f>_xlfn.XLOOKUP($A2123,Results!$A$2:$A$2256,Results!L$2:L$2256,"")</f>
        <v>0</v>
      </c>
      <c r="AR2123" s="2">
        <f>_xlfn.XLOOKUP($A2123,Results!$A$2:$A$2256,Results!M$2:M$2256,"")</f>
        <v>336958</v>
      </c>
      <c r="AS2123" s="2" t="str">
        <f>_xlfn.XLOOKUP($A2123,Results!$A$2:$A$2256,Results!N$2:N$2256,"")</f>
        <v>SIEM5 HFXD63B250 3P 250A CKT BRKR</v>
      </c>
      <c r="AT2123" s="2" t="str">
        <f>_xlfn.XLOOKUP($A2123,Results!$A$2:$A$2256,Results!O$2:O$2256,"")</f>
        <v>SIEMENS</v>
      </c>
      <c r="AU2123" s="2">
        <f>_xlfn.XLOOKUP($A2123,Results!$A$2:$A$2256,Results!P$2:P$2256,"")</f>
        <v>0</v>
      </c>
      <c r="AV2123" s="2" t="str">
        <f>_xlfn.XLOOKUP($A2123,Results!$A$2:$A$2256,Results!Q$2:Q$2256,"")</f>
        <v>NO_VALID_MATCHES</v>
      </c>
      <c r="AW2123" s="2" t="str">
        <f>_xlfn.XLOOKUP($A2123,Results!$A$2:$A$2256,Results!R$2:R$2256,"")</f>
        <v>0.7938487722202652</v>
      </c>
      <c r="AX2123" s="2">
        <f>_xlfn.XLOOKUP($A2123,Results!$A$2:$A$2256,Results!S$2:S$2256,"")</f>
        <v>100</v>
      </c>
      <c r="AY2123" s="2">
        <f>_xlfn.XLOOKUP($A2123,Results!$A$2:$A$2256,Results!T$2:T$2256,"")</f>
        <v>86</v>
      </c>
      <c r="AZ2123" s="2">
        <f>_xlfn.XLOOKUP($A2123,Results!$A$2:$A$2256,Results!U$2:U$2256,"")</f>
        <v>98</v>
      </c>
      <c r="BA2123" s="2" t="str">
        <f>_xlfn.XLOOKUP($A2123,Results!$A$2:$A$2256,Results!V$2:V$2256,"")</f>
        <v>SIEMENS</v>
      </c>
      <c r="BB2123" s="2">
        <f>_xlfn.XLOOKUP($A2123,Results!$A$2:$A$2256,Results!W$2:W$2256,"")</f>
        <v>83</v>
      </c>
      <c r="BC2123" s="2">
        <f>_xlfn.XLOOKUP($A2123,Results!$A$2:$A$2256,Results!X$2:X$2256,"")</f>
        <v>39121600</v>
      </c>
      <c r="BD2123" s="2">
        <f>_xlfn.XLOOKUP($A2123,Results!$A$2:$A$2256,Results!Y$2:Y$2256,"")</f>
        <v>83</v>
      </c>
      <c r="BE2123" s="2" t="b">
        <f>_xlfn.XLOOKUP($A2123,Results!$A$2:$A$2256,Results!Z$2:Z$2256,"")</f>
        <v>1</v>
      </c>
    </row>
    <row r="2124" spans="1:57" ht="38.25" customHeight="1" x14ac:dyDescent="0.3">
      <c r="A2124">
        <v>907801</v>
      </c>
      <c r="B2124">
        <v>281598</v>
      </c>
      <c r="C2124" t="s">
        <v>36</v>
      </c>
      <c r="D2124" t="s">
        <v>6560</v>
      </c>
      <c r="F2124" s="2">
        <v>14286</v>
      </c>
      <c r="G2124" s="2">
        <v>2</v>
      </c>
      <c r="H2124" t="s">
        <v>6565</v>
      </c>
      <c r="I2124">
        <v>1</v>
      </c>
      <c r="J2124" t="s">
        <v>39</v>
      </c>
      <c r="K2124" t="s">
        <v>39</v>
      </c>
      <c r="L2124">
        <v>1550</v>
      </c>
      <c r="M2124" s="177" t="s">
        <v>987</v>
      </c>
      <c r="N2124" s="9" t="s">
        <v>6566</v>
      </c>
      <c r="O2124" t="s">
        <v>36</v>
      </c>
      <c r="P2124" t="s">
        <v>36</v>
      </c>
      <c r="Q2124" t="s">
        <v>36</v>
      </c>
      <c r="R2124">
        <v>1550</v>
      </c>
      <c r="S2124" s="1">
        <v>45744.481364664352</v>
      </c>
      <c r="T2124" t="s">
        <v>42</v>
      </c>
      <c r="U2124" s="1">
        <v>45744.250694444447</v>
      </c>
      <c r="V2124" t="s">
        <v>43</v>
      </c>
      <c r="W2124" t="s">
        <v>36</v>
      </c>
      <c r="X2124">
        <v>0</v>
      </c>
      <c r="Y2124" t="s">
        <v>525</v>
      </c>
      <c r="Z2124" t="s">
        <v>36</v>
      </c>
      <c r="AA2124">
        <v>1550</v>
      </c>
      <c r="AB2124" t="s">
        <v>36</v>
      </c>
      <c r="AC2124" t="s">
        <v>49</v>
      </c>
      <c r="AD2124" t="s">
        <v>49</v>
      </c>
      <c r="AE2124" t="s">
        <v>45</v>
      </c>
      <c r="AG2124" s="18" t="s">
        <v>6567</v>
      </c>
      <c r="AH2124" s="18"/>
      <c r="AI2124" s="2" t="s">
        <v>48</v>
      </c>
      <c r="AJ2124" s="2" t="e">
        <f>VLOOKUP(A2124,'Classification Test Result'!$A$2:$D$2428,4,FALSE)</f>
        <v>#N/A</v>
      </c>
      <c r="AL2124" s="2">
        <f>_xlfn.XLOOKUP($A2124,Results!$A$2:$A$2256,Results!G$2:G$2256,"")</f>
        <v>710555</v>
      </c>
      <c r="AM2124" s="2" t="str">
        <f>_xlfn.XLOOKUP($A2124,Results!$A$2:$A$2256,Results!H$2:H$2256,"")</f>
        <v>HEB3B080B</v>
      </c>
      <c r="AN2124" s="2" t="str">
        <f>_xlfn.XLOOKUP($A2124,Results!$A$2:$A$2256,Results!I$2:I$2256,"")</f>
        <v>SIEMENS</v>
      </c>
      <c r="AO2124" s="2">
        <f>_xlfn.XLOOKUP($A2124,Results!$A$2:$A$2256,Results!J$2:J$2256,"")</f>
        <v>783643559059</v>
      </c>
      <c r="AP2124" s="2">
        <f>_xlfn.XLOOKUP($A2124,Results!$A$2:$A$2256,Results!K$2:K$2256,"")</f>
        <v>39121601</v>
      </c>
      <c r="AQ2124" s="2">
        <f>_xlfn.XLOOKUP($A2124,Results!$A$2:$A$2256,Results!L$2:L$2256,"")</f>
        <v>0</v>
      </c>
      <c r="AR2124" s="2">
        <f>_xlfn.XLOOKUP($A2124,Results!$A$2:$A$2256,Results!M$2:M$2256,"")</f>
        <v>380149</v>
      </c>
      <c r="AS2124" s="2" t="str">
        <f>_xlfn.XLOOKUP($A2124,Results!$A$2:$A$2256,Results!N$2:N$2256,"")</f>
        <v>SIEM5 HEB3B080B 3P 80A 480V CB</v>
      </c>
      <c r="AT2124" s="2" t="str">
        <f>_xlfn.XLOOKUP($A2124,Results!$A$2:$A$2256,Results!O$2:O$2256,"")</f>
        <v>SIEMENS</v>
      </c>
      <c r="AU2124" s="2">
        <f>_xlfn.XLOOKUP($A2124,Results!$A$2:$A$2256,Results!P$2:P$2256,"")</f>
        <v>0</v>
      </c>
      <c r="AV2124" s="2" t="str">
        <f>_xlfn.XLOOKUP($A2124,Results!$A$2:$A$2256,Results!Q$2:Q$2256,"")</f>
        <v>NO_VALID_MATCHES</v>
      </c>
      <c r="AW2124" s="2" t="str">
        <f>_xlfn.XLOOKUP($A2124,Results!$A$2:$A$2256,Results!R$2:R$2256,"")</f>
        <v>0.7219666992805449</v>
      </c>
      <c r="AX2124" s="2">
        <f>_xlfn.XLOOKUP($A2124,Results!$A$2:$A$2256,Results!S$2:S$2256,"")</f>
        <v>100</v>
      </c>
      <c r="AY2124" s="2">
        <f>_xlfn.XLOOKUP($A2124,Results!$A$2:$A$2256,Results!T$2:T$2256,"")</f>
        <v>81</v>
      </c>
      <c r="AZ2124" s="2">
        <f>_xlfn.XLOOKUP($A2124,Results!$A$2:$A$2256,Results!U$2:U$2256,"")</f>
        <v>87</v>
      </c>
      <c r="BA2124" s="2" t="str">
        <f>_xlfn.XLOOKUP($A2124,Results!$A$2:$A$2256,Results!V$2:V$2256,"")</f>
        <v>SIEMENS</v>
      </c>
      <c r="BB2124" s="2">
        <f>_xlfn.XLOOKUP($A2124,Results!$A$2:$A$2256,Results!W$2:W$2256,"")</f>
        <v>78</v>
      </c>
      <c r="BC2124" s="2">
        <f>_xlfn.XLOOKUP($A2124,Results!$A$2:$A$2256,Results!X$2:X$2256,"")</f>
        <v>39121600</v>
      </c>
      <c r="BD2124" s="2">
        <f>_xlfn.XLOOKUP($A2124,Results!$A$2:$A$2256,Results!Y$2:Y$2256,"")</f>
        <v>78</v>
      </c>
      <c r="BE2124" s="2" t="b">
        <f>_xlfn.XLOOKUP($A2124,Results!$A$2:$A$2256,Results!Z$2:Z$2256,"")</f>
        <v>1</v>
      </c>
    </row>
    <row r="2125" spans="1:57" ht="38.25" customHeight="1" x14ac:dyDescent="0.3">
      <c r="A2125">
        <v>907802</v>
      </c>
      <c r="B2125">
        <v>281492</v>
      </c>
      <c r="C2125" t="s">
        <v>36</v>
      </c>
      <c r="D2125">
        <v>669695310</v>
      </c>
      <c r="F2125" s="2">
        <v>10207</v>
      </c>
      <c r="G2125" s="2">
        <v>7</v>
      </c>
      <c r="H2125" t="s">
        <v>6569</v>
      </c>
      <c r="I2125">
        <v>2</v>
      </c>
      <c r="J2125" t="s">
        <v>65</v>
      </c>
      <c r="K2125" t="s">
        <v>39</v>
      </c>
      <c r="L2125">
        <v>14.75</v>
      </c>
      <c r="M2125" s="136" t="s">
        <v>5036</v>
      </c>
      <c r="N2125" s="9" t="s">
        <v>6570</v>
      </c>
      <c r="O2125">
        <v>311647</v>
      </c>
      <c r="P2125" t="s">
        <v>36</v>
      </c>
      <c r="Q2125" t="s">
        <v>36</v>
      </c>
      <c r="R2125">
        <v>29.5</v>
      </c>
      <c r="S2125" s="1">
        <v>45744.354734641202</v>
      </c>
      <c r="T2125" t="s">
        <v>42</v>
      </c>
      <c r="U2125" s="1">
        <v>45744.137499999997</v>
      </c>
      <c r="V2125" t="s">
        <v>43</v>
      </c>
      <c r="W2125" t="s">
        <v>36</v>
      </c>
      <c r="X2125">
        <v>0</v>
      </c>
      <c r="Y2125">
        <v>201</v>
      </c>
      <c r="Z2125" t="s">
        <v>36</v>
      </c>
      <c r="AA2125" t="s">
        <v>36</v>
      </c>
      <c r="AB2125" t="s">
        <v>36</v>
      </c>
      <c r="AC2125" t="s">
        <v>49</v>
      </c>
      <c r="AD2125" t="s">
        <v>49</v>
      </c>
      <c r="AE2125" t="s">
        <v>45</v>
      </c>
      <c r="AG2125" s="18" t="s">
        <v>6571</v>
      </c>
      <c r="AH2125" s="18"/>
      <c r="AI2125" s="2" t="s">
        <v>48</v>
      </c>
      <c r="AJ2125" s="2" t="e">
        <f>VLOOKUP(A2125,'Classification Test Result'!$A$2:$D$2428,4,FALSE)</f>
        <v>#N/A</v>
      </c>
      <c r="AL2125" s="2">
        <f>_xlfn.XLOOKUP($A2125,Results!$A$2:$A$2256,Results!G$2:G$2256,"")</f>
        <v>0</v>
      </c>
      <c r="AM2125" s="2">
        <f>_xlfn.XLOOKUP($A2125,Results!$A$2:$A$2256,Results!H$2:H$2256,"")</f>
        <v>0</v>
      </c>
      <c r="AN2125" s="2">
        <f>_xlfn.XLOOKUP($A2125,Results!$A$2:$A$2256,Results!I$2:I$2256,"")</f>
        <v>0</v>
      </c>
      <c r="AO2125" s="2">
        <f>_xlfn.XLOOKUP($A2125,Results!$A$2:$A$2256,Results!J$2:J$2256,"")</f>
        <v>0</v>
      </c>
      <c r="AP2125" s="2">
        <f>_xlfn.XLOOKUP($A2125,Results!$A$2:$A$2256,Results!K$2:K$2256,"")</f>
        <v>0</v>
      </c>
      <c r="AQ2125" s="2">
        <f>_xlfn.XLOOKUP($A2125,Results!$A$2:$A$2256,Results!L$2:L$2256,"")</f>
        <v>0</v>
      </c>
      <c r="AR2125" s="2">
        <f>_xlfn.XLOOKUP($A2125,Results!$A$2:$A$2256,Results!M$2:M$2256,"")</f>
        <v>0</v>
      </c>
      <c r="AS2125" s="2">
        <f>_xlfn.XLOOKUP($A2125,Results!$A$2:$A$2256,Results!N$2:N$2256,"")</f>
        <v>0</v>
      </c>
      <c r="AT2125" s="2">
        <f>_xlfn.XLOOKUP($A2125,Results!$A$2:$A$2256,Results!O$2:O$2256,"")</f>
        <v>0</v>
      </c>
      <c r="AU2125" s="2">
        <f>_xlfn.XLOOKUP($A2125,Results!$A$2:$A$2256,Results!P$2:P$2256,"")</f>
        <v>0</v>
      </c>
      <c r="AV2125" s="2">
        <f>_xlfn.XLOOKUP($A2125,Results!$A$2:$A$2256,Results!Q$2:Q$2256,"")</f>
        <v>0</v>
      </c>
      <c r="AW2125" s="2">
        <f>_xlfn.XLOOKUP($A2125,Results!$A$2:$A$2256,Results!R$2:R$2256,"")</f>
        <v>0</v>
      </c>
      <c r="AX2125" s="2">
        <f>_xlfn.XLOOKUP($A2125,Results!$A$2:$A$2256,Results!S$2:S$2256,"")</f>
        <v>0</v>
      </c>
      <c r="AY2125" s="2">
        <f>_xlfn.XLOOKUP($A2125,Results!$A$2:$A$2256,Results!T$2:T$2256,"")</f>
        <v>0</v>
      </c>
      <c r="AZ2125" s="2">
        <f>_xlfn.XLOOKUP($A2125,Results!$A$2:$A$2256,Results!U$2:U$2256,"")</f>
        <v>0</v>
      </c>
      <c r="BA2125" s="2">
        <f>_xlfn.XLOOKUP($A2125,Results!$A$2:$A$2256,Results!V$2:V$2256,"")</f>
        <v>0</v>
      </c>
      <c r="BB2125" s="2">
        <f>_xlfn.XLOOKUP($A2125,Results!$A$2:$A$2256,Results!W$2:W$2256,"")</f>
        <v>0</v>
      </c>
      <c r="BC2125" s="2">
        <f>_xlfn.XLOOKUP($A2125,Results!$A$2:$A$2256,Results!X$2:X$2256,"")</f>
        <v>0</v>
      </c>
      <c r="BD2125" s="2">
        <f>_xlfn.XLOOKUP($A2125,Results!$A$2:$A$2256,Results!Y$2:Y$2256,"")</f>
        <v>0</v>
      </c>
      <c r="BE2125" s="2">
        <f>_xlfn.XLOOKUP($A2125,Results!$A$2:$A$2256,Results!Z$2:Z$2256,"")</f>
        <v>0</v>
      </c>
    </row>
    <row r="2126" spans="1:57" ht="38.25" customHeight="1" x14ac:dyDescent="0.3">
      <c r="A2126">
        <v>907803</v>
      </c>
      <c r="B2126">
        <v>281492</v>
      </c>
      <c r="C2126" t="s">
        <v>36</v>
      </c>
      <c r="D2126">
        <v>669695310</v>
      </c>
      <c r="F2126" s="2">
        <v>10207</v>
      </c>
      <c r="G2126" s="2">
        <v>8</v>
      </c>
      <c r="H2126" t="s">
        <v>6572</v>
      </c>
      <c r="I2126">
        <v>12</v>
      </c>
      <c r="J2126" t="s">
        <v>65</v>
      </c>
      <c r="K2126" t="s">
        <v>39</v>
      </c>
      <c r="L2126">
        <v>86.71</v>
      </c>
      <c r="M2126" s="136" t="s">
        <v>5036</v>
      </c>
      <c r="N2126" s="9" t="s">
        <v>6573</v>
      </c>
      <c r="O2126">
        <v>393333</v>
      </c>
      <c r="P2126" t="s">
        <v>36</v>
      </c>
      <c r="Q2126" t="s">
        <v>36</v>
      </c>
      <c r="R2126">
        <v>1040.52</v>
      </c>
      <c r="S2126" s="1">
        <v>45744.354737534719</v>
      </c>
      <c r="T2126" t="s">
        <v>42</v>
      </c>
      <c r="U2126" s="1">
        <v>45744.137499999997</v>
      </c>
      <c r="V2126" t="s">
        <v>43</v>
      </c>
      <c r="W2126" t="s">
        <v>36</v>
      </c>
      <c r="X2126">
        <v>0</v>
      </c>
      <c r="Y2126">
        <v>201</v>
      </c>
      <c r="Z2126" t="s">
        <v>36</v>
      </c>
      <c r="AA2126" t="s">
        <v>36</v>
      </c>
      <c r="AB2126" t="s">
        <v>36</v>
      </c>
      <c r="AC2126" t="s">
        <v>49</v>
      </c>
      <c r="AD2126" t="s">
        <v>49</v>
      </c>
      <c r="AE2126" t="s">
        <v>45</v>
      </c>
      <c r="AG2126" s="18" t="s">
        <v>6574</v>
      </c>
      <c r="AH2126" s="18"/>
      <c r="AI2126" s="2" t="s">
        <v>48</v>
      </c>
      <c r="AJ2126" s="2" t="e">
        <f>VLOOKUP(A2126,'Classification Test Result'!$A$2:$D$2428,4,FALSE)</f>
        <v>#N/A</v>
      </c>
      <c r="AL2126" s="2">
        <f>_xlfn.XLOOKUP($A2126,Results!$A$2:$A$2256,Results!G$2:G$2256,"")</f>
        <v>0</v>
      </c>
      <c r="AM2126" s="2">
        <f>_xlfn.XLOOKUP($A2126,Results!$A$2:$A$2256,Results!H$2:H$2256,"")</f>
        <v>0</v>
      </c>
      <c r="AN2126" s="2">
        <f>_xlfn.XLOOKUP($A2126,Results!$A$2:$A$2256,Results!I$2:I$2256,"")</f>
        <v>0</v>
      </c>
      <c r="AO2126" s="2">
        <f>_xlfn.XLOOKUP($A2126,Results!$A$2:$A$2256,Results!J$2:J$2256,"")</f>
        <v>0</v>
      </c>
      <c r="AP2126" s="2">
        <f>_xlfn.XLOOKUP($A2126,Results!$A$2:$A$2256,Results!K$2:K$2256,"")</f>
        <v>0</v>
      </c>
      <c r="AQ2126" s="2">
        <f>_xlfn.XLOOKUP($A2126,Results!$A$2:$A$2256,Results!L$2:L$2256,"")</f>
        <v>0</v>
      </c>
      <c r="AR2126" s="2">
        <f>_xlfn.XLOOKUP($A2126,Results!$A$2:$A$2256,Results!M$2:M$2256,"")</f>
        <v>0</v>
      </c>
      <c r="AS2126" s="2">
        <f>_xlfn.XLOOKUP($A2126,Results!$A$2:$A$2256,Results!N$2:N$2256,"")</f>
        <v>0</v>
      </c>
      <c r="AT2126" s="2">
        <f>_xlfn.XLOOKUP($A2126,Results!$A$2:$A$2256,Results!O$2:O$2256,"")</f>
        <v>0</v>
      </c>
      <c r="AU2126" s="2">
        <f>_xlfn.XLOOKUP($A2126,Results!$A$2:$A$2256,Results!P$2:P$2256,"")</f>
        <v>0</v>
      </c>
      <c r="AV2126" s="2">
        <f>_xlfn.XLOOKUP($A2126,Results!$A$2:$A$2256,Results!Q$2:Q$2256,"")</f>
        <v>0</v>
      </c>
      <c r="AW2126" s="2">
        <f>_xlfn.XLOOKUP($A2126,Results!$A$2:$A$2256,Results!R$2:R$2256,"")</f>
        <v>0</v>
      </c>
      <c r="AX2126" s="2">
        <f>_xlfn.XLOOKUP($A2126,Results!$A$2:$A$2256,Results!S$2:S$2256,"")</f>
        <v>0</v>
      </c>
      <c r="AY2126" s="2">
        <f>_xlfn.XLOOKUP($A2126,Results!$A$2:$A$2256,Results!T$2:T$2256,"")</f>
        <v>0</v>
      </c>
      <c r="AZ2126" s="2">
        <f>_xlfn.XLOOKUP($A2126,Results!$A$2:$A$2256,Results!U$2:U$2256,"")</f>
        <v>0</v>
      </c>
      <c r="BA2126" s="2" t="str">
        <f>_xlfn.XLOOKUP($A2126,Results!$A$2:$A$2256,Results!V$2:V$2256,"")</f>
        <v>LITHONIA LIGHTING</v>
      </c>
      <c r="BB2126" s="2">
        <f>_xlfn.XLOOKUP($A2126,Results!$A$2:$A$2256,Results!W$2:W$2256,"")</f>
        <v>76</v>
      </c>
      <c r="BC2126" s="2">
        <f>_xlfn.XLOOKUP($A2126,Results!$A$2:$A$2256,Results!X$2:X$2256,"")</f>
        <v>0</v>
      </c>
      <c r="BD2126" s="2">
        <f>_xlfn.XLOOKUP($A2126,Results!$A$2:$A$2256,Results!Y$2:Y$2256,"")</f>
        <v>0</v>
      </c>
      <c r="BE2126" s="2" t="b">
        <f>_xlfn.XLOOKUP($A2126,Results!$A$2:$A$2256,Results!Z$2:Z$2256,"")</f>
        <v>1</v>
      </c>
    </row>
    <row r="2127" spans="1:57" ht="38.25" customHeight="1" x14ac:dyDescent="0.3">
      <c r="A2127">
        <v>907804</v>
      </c>
      <c r="B2127">
        <v>281493</v>
      </c>
      <c r="C2127" t="s">
        <v>36</v>
      </c>
      <c r="D2127">
        <v>669695312</v>
      </c>
      <c r="F2127" s="2">
        <v>10207</v>
      </c>
      <c r="G2127" s="2">
        <v>9</v>
      </c>
      <c r="H2127" t="s">
        <v>6572</v>
      </c>
      <c r="I2127">
        <v>1</v>
      </c>
      <c r="J2127" t="s">
        <v>65</v>
      </c>
      <c r="K2127" t="s">
        <v>39</v>
      </c>
      <c r="L2127">
        <v>86.71</v>
      </c>
      <c r="M2127" s="136" t="s">
        <v>5036</v>
      </c>
      <c r="N2127" s="9" t="s">
        <v>6573</v>
      </c>
      <c r="O2127">
        <v>393333</v>
      </c>
      <c r="P2127" t="s">
        <v>36</v>
      </c>
      <c r="Q2127" t="s">
        <v>36</v>
      </c>
      <c r="R2127">
        <v>86.71</v>
      </c>
      <c r="S2127" s="1">
        <v>45744.354681018522</v>
      </c>
      <c r="T2127" t="s">
        <v>42</v>
      </c>
      <c r="U2127" s="1">
        <v>45744.138194444437</v>
      </c>
      <c r="V2127" t="s">
        <v>43</v>
      </c>
      <c r="W2127" t="s">
        <v>36</v>
      </c>
      <c r="X2127">
        <v>15</v>
      </c>
      <c r="Y2127" t="s">
        <v>54</v>
      </c>
      <c r="Z2127" t="s">
        <v>36</v>
      </c>
      <c r="AA2127">
        <v>86.71</v>
      </c>
      <c r="AB2127" t="s">
        <v>36</v>
      </c>
      <c r="AC2127" t="s">
        <v>49</v>
      </c>
      <c r="AD2127" t="s">
        <v>49</v>
      </c>
      <c r="AE2127" t="s">
        <v>45</v>
      </c>
      <c r="AG2127" s="18" t="s">
        <v>6574</v>
      </c>
      <c r="AH2127" s="18"/>
      <c r="AI2127" s="2" t="s">
        <v>48</v>
      </c>
      <c r="AJ2127" s="2" t="e">
        <f>VLOOKUP(A2127,'Classification Test Result'!$A$2:$D$2428,4,FALSE)</f>
        <v>#N/A</v>
      </c>
      <c r="AL2127" s="2">
        <f>_xlfn.XLOOKUP($A2127,Results!$A$2:$A$2256,Results!G$2:G$2256,"")</f>
        <v>0</v>
      </c>
      <c r="AM2127" s="2">
        <f>_xlfn.XLOOKUP($A2127,Results!$A$2:$A$2256,Results!H$2:H$2256,"")</f>
        <v>0</v>
      </c>
      <c r="AN2127" s="2">
        <f>_xlfn.XLOOKUP($A2127,Results!$A$2:$A$2256,Results!I$2:I$2256,"")</f>
        <v>0</v>
      </c>
      <c r="AO2127" s="2">
        <f>_xlfn.XLOOKUP($A2127,Results!$A$2:$A$2256,Results!J$2:J$2256,"")</f>
        <v>0</v>
      </c>
      <c r="AP2127" s="2">
        <f>_xlfn.XLOOKUP($A2127,Results!$A$2:$A$2256,Results!K$2:K$2256,"")</f>
        <v>0</v>
      </c>
      <c r="AQ2127" s="2">
        <f>_xlfn.XLOOKUP($A2127,Results!$A$2:$A$2256,Results!L$2:L$2256,"")</f>
        <v>0</v>
      </c>
      <c r="AR2127" s="2">
        <f>_xlfn.XLOOKUP($A2127,Results!$A$2:$A$2256,Results!M$2:M$2256,"")</f>
        <v>0</v>
      </c>
      <c r="AS2127" s="2">
        <f>_xlfn.XLOOKUP($A2127,Results!$A$2:$A$2256,Results!N$2:N$2256,"")</f>
        <v>0</v>
      </c>
      <c r="AT2127" s="2">
        <f>_xlfn.XLOOKUP($A2127,Results!$A$2:$A$2256,Results!O$2:O$2256,"")</f>
        <v>0</v>
      </c>
      <c r="AU2127" s="2">
        <f>_xlfn.XLOOKUP($A2127,Results!$A$2:$A$2256,Results!P$2:P$2256,"")</f>
        <v>0</v>
      </c>
      <c r="AV2127" s="2">
        <f>_xlfn.XLOOKUP($A2127,Results!$A$2:$A$2256,Results!Q$2:Q$2256,"")</f>
        <v>0</v>
      </c>
      <c r="AW2127" s="2">
        <f>_xlfn.XLOOKUP($A2127,Results!$A$2:$A$2256,Results!R$2:R$2256,"")</f>
        <v>0</v>
      </c>
      <c r="AX2127" s="2">
        <f>_xlfn.XLOOKUP($A2127,Results!$A$2:$A$2256,Results!S$2:S$2256,"")</f>
        <v>0</v>
      </c>
      <c r="AY2127" s="2">
        <f>_xlfn.XLOOKUP($A2127,Results!$A$2:$A$2256,Results!T$2:T$2256,"")</f>
        <v>0</v>
      </c>
      <c r="AZ2127" s="2">
        <f>_xlfn.XLOOKUP($A2127,Results!$A$2:$A$2256,Results!U$2:U$2256,"")</f>
        <v>0</v>
      </c>
      <c r="BA2127" s="2" t="str">
        <f>_xlfn.XLOOKUP($A2127,Results!$A$2:$A$2256,Results!V$2:V$2256,"")</f>
        <v>LITHONIA LIGHTING</v>
      </c>
      <c r="BB2127" s="2">
        <f>_xlfn.XLOOKUP($A2127,Results!$A$2:$A$2256,Results!W$2:W$2256,"")</f>
        <v>76</v>
      </c>
      <c r="BC2127" s="2">
        <f>_xlfn.XLOOKUP($A2127,Results!$A$2:$A$2256,Results!X$2:X$2256,"")</f>
        <v>0</v>
      </c>
      <c r="BD2127" s="2">
        <f>_xlfn.XLOOKUP($A2127,Results!$A$2:$A$2256,Results!Y$2:Y$2256,"")</f>
        <v>0</v>
      </c>
      <c r="BE2127" s="2" t="b">
        <f>_xlfn.XLOOKUP($A2127,Results!$A$2:$A$2256,Results!Z$2:Z$2256,"")</f>
        <v>1</v>
      </c>
    </row>
    <row r="2128" spans="1:57" ht="38.25" customHeight="1" x14ac:dyDescent="0.3">
      <c r="A2128">
        <v>907805</v>
      </c>
      <c r="B2128">
        <v>281468</v>
      </c>
      <c r="C2128" t="s">
        <v>36</v>
      </c>
      <c r="D2128" t="s">
        <v>4442</v>
      </c>
      <c r="F2128" s="2">
        <v>13482</v>
      </c>
      <c r="G2128" s="2">
        <v>3</v>
      </c>
      <c r="H2128" s="11" t="s">
        <v>6542</v>
      </c>
      <c r="I2128">
        <v>1</v>
      </c>
      <c r="J2128" t="s">
        <v>65</v>
      </c>
      <c r="K2128" t="s">
        <v>39</v>
      </c>
      <c r="L2128">
        <v>28</v>
      </c>
      <c r="M2128" s="2" t="s">
        <v>36</v>
      </c>
      <c r="N2128" s="9" t="s">
        <v>36</v>
      </c>
      <c r="O2128" t="s">
        <v>6543</v>
      </c>
      <c r="P2128" t="s">
        <v>36</v>
      </c>
      <c r="Q2128" t="s">
        <v>36</v>
      </c>
      <c r="R2128">
        <v>28</v>
      </c>
      <c r="S2128" s="1">
        <v>45744.334111226854</v>
      </c>
      <c r="T2128" t="s">
        <v>42</v>
      </c>
      <c r="U2128" s="1">
        <v>45744.118055555547</v>
      </c>
      <c r="V2128" t="s">
        <v>43</v>
      </c>
      <c r="W2128" t="s">
        <v>36</v>
      </c>
      <c r="X2128">
        <v>0</v>
      </c>
      <c r="Y2128">
        <v>999</v>
      </c>
      <c r="Z2128" t="s">
        <v>36</v>
      </c>
      <c r="AA2128" t="s">
        <v>36</v>
      </c>
      <c r="AB2128" t="s">
        <v>36</v>
      </c>
      <c r="AC2128" t="s">
        <v>44</v>
      </c>
      <c r="AD2128" t="s">
        <v>44</v>
      </c>
      <c r="AE2128" t="s">
        <v>45</v>
      </c>
      <c r="AF2128" s="2"/>
      <c r="AI2128" s="2" t="s">
        <v>1010</v>
      </c>
      <c r="AJ2128" s="2" t="e">
        <f>VLOOKUP(A2128,'Classification Test Result'!$A$2:$D$2428,4,FALSE)</f>
        <v>#N/A</v>
      </c>
      <c r="AL2128" s="2">
        <f>_xlfn.XLOOKUP($A2128,Results!$A$2:$A$2256,Results!G$2:G$2256,"")</f>
        <v>0</v>
      </c>
      <c r="AM2128" s="2">
        <f>_xlfn.XLOOKUP($A2128,Results!$A$2:$A$2256,Results!H$2:H$2256,"")</f>
        <v>0</v>
      </c>
      <c r="AN2128" s="2">
        <f>_xlfn.XLOOKUP($A2128,Results!$A$2:$A$2256,Results!I$2:I$2256,"")</f>
        <v>0</v>
      </c>
      <c r="AO2128" s="2">
        <f>_xlfn.XLOOKUP($A2128,Results!$A$2:$A$2256,Results!J$2:J$2256,"")</f>
        <v>0</v>
      </c>
      <c r="AP2128" s="2">
        <f>_xlfn.XLOOKUP($A2128,Results!$A$2:$A$2256,Results!K$2:K$2256,"")</f>
        <v>0</v>
      </c>
      <c r="AQ2128" s="2">
        <f>_xlfn.XLOOKUP($A2128,Results!$A$2:$A$2256,Results!L$2:L$2256,"")</f>
        <v>0</v>
      </c>
      <c r="AR2128" s="2">
        <f>_xlfn.XLOOKUP($A2128,Results!$A$2:$A$2256,Results!M$2:M$2256,"")</f>
        <v>0</v>
      </c>
      <c r="AS2128" s="2">
        <f>_xlfn.XLOOKUP($A2128,Results!$A$2:$A$2256,Results!N$2:N$2256,"")</f>
        <v>0</v>
      </c>
      <c r="AT2128" s="2">
        <f>_xlfn.XLOOKUP($A2128,Results!$A$2:$A$2256,Results!O$2:O$2256,"")</f>
        <v>0</v>
      </c>
      <c r="AU2128" s="2">
        <f>_xlfn.XLOOKUP($A2128,Results!$A$2:$A$2256,Results!P$2:P$2256,"")</f>
        <v>0</v>
      </c>
      <c r="AV2128" s="2">
        <f>_xlfn.XLOOKUP($A2128,Results!$A$2:$A$2256,Results!Q$2:Q$2256,"")</f>
        <v>0</v>
      </c>
      <c r="AW2128" s="2">
        <f>_xlfn.XLOOKUP($A2128,Results!$A$2:$A$2256,Results!R$2:R$2256,"")</f>
        <v>0</v>
      </c>
      <c r="AX2128" s="2">
        <f>_xlfn.XLOOKUP($A2128,Results!$A$2:$A$2256,Results!S$2:S$2256,"")</f>
        <v>0</v>
      </c>
      <c r="AY2128" s="2">
        <f>_xlfn.XLOOKUP($A2128,Results!$A$2:$A$2256,Results!T$2:T$2256,"")</f>
        <v>0</v>
      </c>
      <c r="AZ2128" s="2">
        <f>_xlfn.XLOOKUP($A2128,Results!$A$2:$A$2256,Results!U$2:U$2256,"")</f>
        <v>0</v>
      </c>
      <c r="BA2128" s="2">
        <f>_xlfn.XLOOKUP($A2128,Results!$A$2:$A$2256,Results!V$2:V$2256,"")</f>
        <v>0</v>
      </c>
      <c r="BB2128" s="2">
        <f>_xlfn.XLOOKUP($A2128,Results!$A$2:$A$2256,Results!W$2:W$2256,"")</f>
        <v>0</v>
      </c>
      <c r="BC2128" s="2">
        <f>_xlfn.XLOOKUP($A2128,Results!$A$2:$A$2256,Results!X$2:X$2256,"")</f>
        <v>0</v>
      </c>
      <c r="BD2128" s="2">
        <f>_xlfn.XLOOKUP($A2128,Results!$A$2:$A$2256,Results!Y$2:Y$2256,"")</f>
        <v>0</v>
      </c>
      <c r="BE2128" s="2">
        <f>_xlfn.XLOOKUP($A2128,Results!$A$2:$A$2256,Results!Z$2:Z$2256,"")</f>
        <v>0</v>
      </c>
    </row>
    <row r="2129" spans="1:57" ht="38.25" customHeight="1" x14ac:dyDescent="0.3">
      <c r="A2129">
        <v>907806</v>
      </c>
      <c r="B2129">
        <v>281471</v>
      </c>
      <c r="C2129" t="s">
        <v>36</v>
      </c>
      <c r="D2129" t="s">
        <v>6254</v>
      </c>
      <c r="F2129" s="2">
        <v>13482</v>
      </c>
      <c r="G2129" s="2">
        <v>3</v>
      </c>
      <c r="H2129" s="11" t="s">
        <v>6542</v>
      </c>
      <c r="I2129">
        <v>1</v>
      </c>
      <c r="J2129" t="s">
        <v>65</v>
      </c>
      <c r="K2129" t="s">
        <v>39</v>
      </c>
      <c r="L2129">
        <v>175</v>
      </c>
      <c r="M2129" s="2" t="s">
        <v>36</v>
      </c>
      <c r="N2129" s="9" t="s">
        <v>36</v>
      </c>
      <c r="O2129" t="s">
        <v>6543</v>
      </c>
      <c r="P2129" t="s">
        <v>36</v>
      </c>
      <c r="Q2129" t="s">
        <v>36</v>
      </c>
      <c r="R2129">
        <v>175</v>
      </c>
      <c r="S2129" s="1">
        <v>45744.334054016203</v>
      </c>
      <c r="T2129" t="s">
        <v>42</v>
      </c>
      <c r="U2129" s="1">
        <v>45744.118055555547</v>
      </c>
      <c r="V2129" t="s">
        <v>43</v>
      </c>
      <c r="W2129" t="s">
        <v>36</v>
      </c>
      <c r="X2129">
        <v>0</v>
      </c>
      <c r="Y2129">
        <v>999</v>
      </c>
      <c r="Z2129" t="s">
        <v>36</v>
      </c>
      <c r="AA2129" t="s">
        <v>36</v>
      </c>
      <c r="AB2129" t="s">
        <v>36</v>
      </c>
      <c r="AC2129" t="s">
        <v>44</v>
      </c>
      <c r="AD2129" t="s">
        <v>44</v>
      </c>
      <c r="AE2129" t="s">
        <v>45</v>
      </c>
      <c r="AF2129" s="2"/>
      <c r="AI2129" s="2" t="s">
        <v>1010</v>
      </c>
      <c r="AJ2129" s="2" t="e">
        <f>VLOOKUP(A2129,'Classification Test Result'!$A$2:$D$2428,4,FALSE)</f>
        <v>#N/A</v>
      </c>
      <c r="AL2129" s="2">
        <f>_xlfn.XLOOKUP($A2129,Results!$A$2:$A$2256,Results!G$2:G$2256,"")</f>
        <v>0</v>
      </c>
      <c r="AM2129" s="2">
        <f>_xlfn.XLOOKUP($A2129,Results!$A$2:$A$2256,Results!H$2:H$2256,"")</f>
        <v>0</v>
      </c>
      <c r="AN2129" s="2">
        <f>_xlfn.XLOOKUP($A2129,Results!$A$2:$A$2256,Results!I$2:I$2256,"")</f>
        <v>0</v>
      </c>
      <c r="AO2129" s="2">
        <f>_xlfn.XLOOKUP($A2129,Results!$A$2:$A$2256,Results!J$2:J$2256,"")</f>
        <v>0</v>
      </c>
      <c r="AP2129" s="2">
        <f>_xlfn.XLOOKUP($A2129,Results!$A$2:$A$2256,Results!K$2:K$2256,"")</f>
        <v>0</v>
      </c>
      <c r="AQ2129" s="2">
        <f>_xlfn.XLOOKUP($A2129,Results!$A$2:$A$2256,Results!L$2:L$2256,"")</f>
        <v>0</v>
      </c>
      <c r="AR2129" s="2">
        <f>_xlfn.XLOOKUP($A2129,Results!$A$2:$A$2256,Results!M$2:M$2256,"")</f>
        <v>0</v>
      </c>
      <c r="AS2129" s="2">
        <f>_xlfn.XLOOKUP($A2129,Results!$A$2:$A$2256,Results!N$2:N$2256,"")</f>
        <v>0</v>
      </c>
      <c r="AT2129" s="2">
        <f>_xlfn.XLOOKUP($A2129,Results!$A$2:$A$2256,Results!O$2:O$2256,"")</f>
        <v>0</v>
      </c>
      <c r="AU2129" s="2">
        <f>_xlfn.XLOOKUP($A2129,Results!$A$2:$A$2256,Results!P$2:P$2256,"")</f>
        <v>0</v>
      </c>
      <c r="AV2129" s="2">
        <f>_xlfn.XLOOKUP($A2129,Results!$A$2:$A$2256,Results!Q$2:Q$2256,"")</f>
        <v>0</v>
      </c>
      <c r="AW2129" s="2">
        <f>_xlfn.XLOOKUP($A2129,Results!$A$2:$A$2256,Results!R$2:R$2256,"")</f>
        <v>0</v>
      </c>
      <c r="AX2129" s="2">
        <f>_xlfn.XLOOKUP($A2129,Results!$A$2:$A$2256,Results!S$2:S$2256,"")</f>
        <v>0</v>
      </c>
      <c r="AY2129" s="2">
        <f>_xlfn.XLOOKUP($A2129,Results!$A$2:$A$2256,Results!T$2:T$2256,"")</f>
        <v>0</v>
      </c>
      <c r="AZ2129" s="2">
        <f>_xlfn.XLOOKUP($A2129,Results!$A$2:$A$2256,Results!U$2:U$2256,"")</f>
        <v>0</v>
      </c>
      <c r="BA2129" s="2">
        <f>_xlfn.XLOOKUP($A2129,Results!$A$2:$A$2256,Results!V$2:V$2256,"")</f>
        <v>0</v>
      </c>
      <c r="BB2129" s="2">
        <f>_xlfn.XLOOKUP($A2129,Results!$A$2:$A$2256,Results!W$2:W$2256,"")</f>
        <v>0</v>
      </c>
      <c r="BC2129" s="2">
        <f>_xlfn.XLOOKUP($A2129,Results!$A$2:$A$2256,Results!X$2:X$2256,"")</f>
        <v>0</v>
      </c>
      <c r="BD2129" s="2">
        <f>_xlfn.XLOOKUP($A2129,Results!$A$2:$A$2256,Results!Y$2:Y$2256,"")</f>
        <v>0</v>
      </c>
      <c r="BE2129" s="2">
        <f>_xlfn.XLOOKUP($A2129,Results!$A$2:$A$2256,Results!Z$2:Z$2256,"")</f>
        <v>0</v>
      </c>
    </row>
    <row r="2130" spans="1:57" ht="38.25" customHeight="1" x14ac:dyDescent="0.3">
      <c r="A2130">
        <v>907807</v>
      </c>
      <c r="B2130">
        <v>281348</v>
      </c>
      <c r="C2130" t="s">
        <v>36</v>
      </c>
      <c r="D2130">
        <v>15295402</v>
      </c>
      <c r="F2130" s="2">
        <v>10485</v>
      </c>
      <c r="G2130" s="2">
        <v>1</v>
      </c>
      <c r="H2130" t="s">
        <v>6576</v>
      </c>
      <c r="I2130">
        <v>114</v>
      </c>
      <c r="J2130" t="s">
        <v>58</v>
      </c>
      <c r="K2130" t="s">
        <v>58</v>
      </c>
      <c r="L2130">
        <v>107.32</v>
      </c>
      <c r="M2130" s="12" t="s">
        <v>6577</v>
      </c>
      <c r="N2130" s="138" t="s">
        <v>6578</v>
      </c>
      <c r="O2130" t="s">
        <v>6579</v>
      </c>
      <c r="P2130" t="s">
        <v>36</v>
      </c>
      <c r="Q2130" t="s">
        <v>36</v>
      </c>
      <c r="R2130">
        <v>122.34</v>
      </c>
      <c r="S2130" s="1">
        <v>45744.209200844911</v>
      </c>
      <c r="T2130" t="s">
        <v>42</v>
      </c>
      <c r="U2130" s="1">
        <v>45743.981944444437</v>
      </c>
      <c r="V2130" t="s">
        <v>43</v>
      </c>
      <c r="W2130" t="s">
        <v>36</v>
      </c>
      <c r="X2130">
        <v>0</v>
      </c>
      <c r="Y2130" s="3">
        <v>201301</v>
      </c>
      <c r="Z2130" t="s">
        <v>36</v>
      </c>
      <c r="AA2130" t="s">
        <v>36</v>
      </c>
      <c r="AB2130" t="s">
        <v>36</v>
      </c>
      <c r="AC2130" t="s">
        <v>49</v>
      </c>
      <c r="AD2130" t="s">
        <v>49</v>
      </c>
      <c r="AE2130" t="s">
        <v>45</v>
      </c>
      <c r="AG2130" s="18" t="s">
        <v>6580</v>
      </c>
      <c r="AH2130" s="18"/>
      <c r="AI2130" s="2" t="s">
        <v>48</v>
      </c>
      <c r="AJ2130" s="2" t="e">
        <f>VLOOKUP(A2130,'Classification Test Result'!$A$2:$D$2428,4,FALSE)</f>
        <v>#N/A</v>
      </c>
      <c r="AL2130" s="2">
        <f>_xlfn.XLOOKUP($A2130,Results!$A$2:$A$2256,Results!G$2:G$2256,"")</f>
        <v>0</v>
      </c>
      <c r="AM2130" s="2">
        <f>_xlfn.XLOOKUP($A2130,Results!$A$2:$A$2256,Results!H$2:H$2256,"")</f>
        <v>0</v>
      </c>
      <c r="AN2130" s="2">
        <f>_xlfn.XLOOKUP($A2130,Results!$A$2:$A$2256,Results!I$2:I$2256,"")</f>
        <v>0</v>
      </c>
      <c r="AO2130" s="2">
        <f>_xlfn.XLOOKUP($A2130,Results!$A$2:$A$2256,Results!J$2:J$2256,"")</f>
        <v>0</v>
      </c>
      <c r="AP2130" s="2">
        <f>_xlfn.XLOOKUP($A2130,Results!$A$2:$A$2256,Results!K$2:K$2256,"")</f>
        <v>0</v>
      </c>
      <c r="AQ2130" s="2">
        <f>_xlfn.XLOOKUP($A2130,Results!$A$2:$A$2256,Results!L$2:L$2256,"")</f>
        <v>0</v>
      </c>
      <c r="AR2130" s="2">
        <f>_xlfn.XLOOKUP($A2130,Results!$A$2:$A$2256,Results!M$2:M$2256,"")</f>
        <v>0</v>
      </c>
      <c r="AS2130" s="2">
        <f>_xlfn.XLOOKUP($A2130,Results!$A$2:$A$2256,Results!N$2:N$2256,"")</f>
        <v>0</v>
      </c>
      <c r="AT2130" s="2" t="str">
        <f>_xlfn.XLOOKUP($A2130,Results!$A$2:$A$2256,Results!O$2:O$2256,"")</f>
        <v>SCHNEIDER ELECTRIC</v>
      </c>
      <c r="AU2130" s="2" t="str">
        <f>_xlfn.XLOOKUP($A2130,Results!$A$2:$A$2256,Results!P$2:P$2256,"")</f>
        <v>SQ</v>
      </c>
      <c r="AV2130" s="2" t="str">
        <f>_xlfn.XLOOKUP($A2130,Results!$A$2:$A$2256,Results!Q$2:Q$2256,"")</f>
        <v>SINGLE_MATCH</v>
      </c>
      <c r="AW2130" s="2">
        <f>_xlfn.XLOOKUP($A2130,Results!$A$2:$A$2256,Results!R$2:R$2256,"")</f>
        <v>0</v>
      </c>
      <c r="AX2130" s="2">
        <f>_xlfn.XLOOKUP($A2130,Results!$A$2:$A$2256,Results!S$2:S$2256,"")</f>
        <v>0</v>
      </c>
      <c r="AY2130" s="2">
        <f>_xlfn.XLOOKUP($A2130,Results!$A$2:$A$2256,Results!T$2:T$2256,"")</f>
        <v>60</v>
      </c>
      <c r="AZ2130" s="2">
        <f>_xlfn.XLOOKUP($A2130,Results!$A$2:$A$2256,Results!U$2:U$2256,"")</f>
        <v>0</v>
      </c>
      <c r="BA2130" s="2">
        <f>_xlfn.XLOOKUP($A2130,Results!$A$2:$A$2256,Results!V$2:V$2256,"")</f>
        <v>0</v>
      </c>
      <c r="BB2130" s="2">
        <f>_xlfn.XLOOKUP($A2130,Results!$A$2:$A$2256,Results!W$2:W$2256,"")</f>
        <v>0</v>
      </c>
      <c r="BC2130" s="2">
        <f>_xlfn.XLOOKUP($A2130,Results!$A$2:$A$2256,Results!X$2:X$2256,"")</f>
        <v>31161800</v>
      </c>
      <c r="BD2130" s="2">
        <f>_xlfn.XLOOKUP($A2130,Results!$A$2:$A$2256,Results!Y$2:Y$2256,"")</f>
        <v>79</v>
      </c>
      <c r="BE2130" s="2">
        <f>_xlfn.XLOOKUP($A2130,Results!$A$2:$A$2256,Results!Z$2:Z$2256,"")</f>
        <v>0</v>
      </c>
    </row>
    <row r="2131" spans="1:57" ht="38.25" customHeight="1" x14ac:dyDescent="0.3">
      <c r="A2131">
        <v>907808</v>
      </c>
      <c r="B2131">
        <v>281733</v>
      </c>
      <c r="C2131" t="s">
        <v>36</v>
      </c>
      <c r="D2131" t="s">
        <v>335</v>
      </c>
      <c r="F2131" s="2">
        <v>10632</v>
      </c>
      <c r="G2131" s="2">
        <v>7</v>
      </c>
      <c r="H2131" t="s">
        <v>6581</v>
      </c>
      <c r="I2131">
        <v>100</v>
      </c>
      <c r="J2131" t="s">
        <v>58</v>
      </c>
      <c r="K2131" t="s">
        <v>58</v>
      </c>
      <c r="L2131">
        <v>10.38</v>
      </c>
      <c r="M2131" s="2" t="s">
        <v>6582</v>
      </c>
      <c r="N2131" s="9" t="s">
        <v>6583</v>
      </c>
      <c r="O2131" t="s">
        <v>36</v>
      </c>
      <c r="P2131" t="s">
        <v>36</v>
      </c>
      <c r="Q2131" t="s">
        <v>36</v>
      </c>
      <c r="R2131">
        <v>10.38</v>
      </c>
      <c r="S2131" s="1">
        <v>45744.543235532408</v>
      </c>
      <c r="T2131" t="s">
        <v>42</v>
      </c>
      <c r="U2131" s="1">
        <v>45744.319444444453</v>
      </c>
      <c r="V2131" t="s">
        <v>43</v>
      </c>
      <c r="W2131" t="s">
        <v>36</v>
      </c>
      <c r="X2131">
        <v>0</v>
      </c>
      <c r="Y2131">
        <v>999</v>
      </c>
      <c r="Z2131" t="s">
        <v>36</v>
      </c>
      <c r="AA2131" t="s">
        <v>36</v>
      </c>
      <c r="AB2131" t="s">
        <v>36</v>
      </c>
      <c r="AC2131" t="s">
        <v>49</v>
      </c>
      <c r="AD2131" t="s">
        <v>49</v>
      </c>
      <c r="AE2131" t="s">
        <v>45</v>
      </c>
      <c r="AF2131" s="139">
        <v>31161528</v>
      </c>
      <c r="AG2131" s="18" t="s">
        <v>6584</v>
      </c>
      <c r="AH2131" s="18"/>
      <c r="AI2131" s="2" t="s">
        <v>48</v>
      </c>
      <c r="AJ2131" s="2" t="e">
        <f>VLOOKUP(A2131,'Classification Test Result'!$A$2:$D$2428,4,FALSE)</f>
        <v>#N/A</v>
      </c>
      <c r="AL2131" s="2">
        <f>_xlfn.XLOOKUP($A2131,Results!$A$2:$A$2256,Results!G$2:G$2256,"")</f>
        <v>0</v>
      </c>
      <c r="AM2131" s="2">
        <f>_xlfn.XLOOKUP($A2131,Results!$A$2:$A$2256,Results!H$2:H$2256,"")</f>
        <v>0</v>
      </c>
      <c r="AN2131" s="2">
        <f>_xlfn.XLOOKUP($A2131,Results!$A$2:$A$2256,Results!I$2:I$2256,"")</f>
        <v>0</v>
      </c>
      <c r="AO2131" s="2">
        <f>_xlfn.XLOOKUP($A2131,Results!$A$2:$A$2256,Results!J$2:J$2256,"")</f>
        <v>0</v>
      </c>
      <c r="AP2131" s="2">
        <f>_xlfn.XLOOKUP($A2131,Results!$A$2:$A$2256,Results!K$2:K$2256,"")</f>
        <v>0</v>
      </c>
      <c r="AQ2131" s="2">
        <f>_xlfn.XLOOKUP($A2131,Results!$A$2:$A$2256,Results!L$2:L$2256,"")</f>
        <v>0</v>
      </c>
      <c r="AR2131" s="2">
        <f>_xlfn.XLOOKUP($A2131,Results!$A$2:$A$2256,Results!M$2:M$2256,"")</f>
        <v>0</v>
      </c>
      <c r="AS2131" s="2">
        <f>_xlfn.XLOOKUP($A2131,Results!$A$2:$A$2256,Results!N$2:N$2256,"")</f>
        <v>0</v>
      </c>
      <c r="AT2131" s="2">
        <f>_xlfn.XLOOKUP($A2131,Results!$A$2:$A$2256,Results!O$2:O$2256,"")</f>
        <v>0</v>
      </c>
      <c r="AU2131" s="2">
        <f>_xlfn.XLOOKUP($A2131,Results!$A$2:$A$2256,Results!P$2:P$2256,"")</f>
        <v>0</v>
      </c>
      <c r="AV2131" s="2">
        <f>_xlfn.XLOOKUP($A2131,Results!$A$2:$A$2256,Results!Q$2:Q$2256,"")</f>
        <v>0</v>
      </c>
      <c r="AW2131" s="2">
        <f>_xlfn.XLOOKUP($A2131,Results!$A$2:$A$2256,Results!R$2:R$2256,"")</f>
        <v>0</v>
      </c>
      <c r="AX2131" s="2">
        <f>_xlfn.XLOOKUP($A2131,Results!$A$2:$A$2256,Results!S$2:S$2256,"")</f>
        <v>0</v>
      </c>
      <c r="AY2131" s="2">
        <f>_xlfn.XLOOKUP($A2131,Results!$A$2:$A$2256,Results!T$2:T$2256,"")</f>
        <v>0</v>
      </c>
      <c r="AZ2131" s="2">
        <f>_xlfn.XLOOKUP($A2131,Results!$A$2:$A$2256,Results!U$2:U$2256,"")</f>
        <v>0</v>
      </c>
      <c r="BA2131" s="2" t="str">
        <f>_xlfn.XLOOKUP($A2131,Results!$A$2:$A$2256,Results!V$2:V$2256,"")</f>
        <v>HILTI</v>
      </c>
      <c r="BB2131" s="2">
        <f>_xlfn.XLOOKUP($A2131,Results!$A$2:$A$2256,Results!W$2:W$2256,"")</f>
        <v>67</v>
      </c>
      <c r="BC2131" s="2">
        <f>_xlfn.XLOOKUP($A2131,Results!$A$2:$A$2256,Results!X$2:X$2256,"")</f>
        <v>31161500</v>
      </c>
      <c r="BD2131" s="2">
        <f>_xlfn.XLOOKUP($A2131,Results!$A$2:$A$2256,Results!Y$2:Y$2256,"")</f>
        <v>83</v>
      </c>
      <c r="BE2131" s="2" t="b">
        <f>_xlfn.XLOOKUP($A2131,Results!$A$2:$A$2256,Results!Z$2:Z$2256,"")</f>
        <v>1</v>
      </c>
    </row>
    <row r="2132" spans="1:57" ht="38.25" customHeight="1" x14ac:dyDescent="0.3">
      <c r="A2132">
        <v>907809</v>
      </c>
      <c r="B2132">
        <v>281487</v>
      </c>
      <c r="C2132" t="s">
        <v>36</v>
      </c>
      <c r="D2132">
        <v>669695317</v>
      </c>
      <c r="F2132" s="2">
        <v>10207</v>
      </c>
      <c r="G2132" s="2">
        <v>1</v>
      </c>
      <c r="H2132" t="s">
        <v>6585</v>
      </c>
      <c r="I2132">
        <v>39</v>
      </c>
      <c r="J2132" t="s">
        <v>65</v>
      </c>
      <c r="K2132" t="s">
        <v>39</v>
      </c>
      <c r="L2132">
        <v>6.4</v>
      </c>
      <c r="M2132" s="136" t="s">
        <v>6586</v>
      </c>
      <c r="N2132" s="9" t="s">
        <v>6587</v>
      </c>
      <c r="O2132">
        <v>480055</v>
      </c>
      <c r="P2132" t="s">
        <v>36</v>
      </c>
      <c r="Q2132" t="s">
        <v>36</v>
      </c>
      <c r="R2132">
        <v>249.6</v>
      </c>
      <c r="S2132" s="1">
        <v>45744.354836921288</v>
      </c>
      <c r="T2132" t="s">
        <v>42</v>
      </c>
      <c r="U2132" s="1">
        <v>45744.136805555558</v>
      </c>
      <c r="V2132" t="s">
        <v>43</v>
      </c>
      <c r="W2132" t="s">
        <v>36</v>
      </c>
      <c r="X2132">
        <v>0</v>
      </c>
      <c r="Y2132" t="s">
        <v>54</v>
      </c>
      <c r="Z2132" t="s">
        <v>36</v>
      </c>
      <c r="AA2132">
        <v>6.4</v>
      </c>
      <c r="AB2132" t="s">
        <v>36</v>
      </c>
      <c r="AC2132" t="s">
        <v>49</v>
      </c>
      <c r="AD2132" t="s">
        <v>49</v>
      </c>
      <c r="AE2132" t="s">
        <v>45</v>
      </c>
      <c r="AG2132" s="18" t="s">
        <v>6588</v>
      </c>
      <c r="AH2132" s="18"/>
      <c r="AI2132" s="2" t="s">
        <v>48</v>
      </c>
      <c r="AJ2132" s="2" t="e">
        <f>VLOOKUP(A2132,'Classification Test Result'!$A$2:$D$2428,4,FALSE)</f>
        <v>#N/A</v>
      </c>
      <c r="AL2132" s="2">
        <f>_xlfn.XLOOKUP($A2132,Results!$A$2:$A$2256,Results!G$2:G$2256,"")</f>
        <v>0</v>
      </c>
      <c r="AM2132" s="2">
        <f>_xlfn.XLOOKUP($A2132,Results!$A$2:$A$2256,Results!H$2:H$2256,"")</f>
        <v>0</v>
      </c>
      <c r="AN2132" s="2">
        <f>_xlfn.XLOOKUP($A2132,Results!$A$2:$A$2256,Results!I$2:I$2256,"")</f>
        <v>0</v>
      </c>
      <c r="AO2132" s="2">
        <f>_xlfn.XLOOKUP($A2132,Results!$A$2:$A$2256,Results!J$2:J$2256,"")</f>
        <v>0</v>
      </c>
      <c r="AP2132" s="2">
        <f>_xlfn.XLOOKUP($A2132,Results!$A$2:$A$2256,Results!K$2:K$2256,"")</f>
        <v>0</v>
      </c>
      <c r="AQ2132" s="2">
        <f>_xlfn.XLOOKUP($A2132,Results!$A$2:$A$2256,Results!L$2:L$2256,"")</f>
        <v>0</v>
      </c>
      <c r="AR2132" s="2">
        <f>_xlfn.XLOOKUP($A2132,Results!$A$2:$A$2256,Results!M$2:M$2256,"")</f>
        <v>0</v>
      </c>
      <c r="AS2132" s="2">
        <f>_xlfn.XLOOKUP($A2132,Results!$A$2:$A$2256,Results!N$2:N$2256,"")</f>
        <v>0</v>
      </c>
      <c r="AT2132" s="2" t="str">
        <f>_xlfn.XLOOKUP($A2132,Results!$A$2:$A$2256,Results!O$2:O$2256,"")</f>
        <v>CLARITY</v>
      </c>
      <c r="AU2132" s="2" t="str">
        <f>_xlfn.XLOOKUP($A2132,Results!$A$2:$A$2256,Results!P$2:P$2256,"")</f>
        <v>CLARITY</v>
      </c>
      <c r="AV2132" s="2" t="str">
        <f>_xlfn.XLOOKUP($A2132,Results!$A$2:$A$2256,Results!Q$2:Q$2256,"")</f>
        <v>SINGLE_MATCH</v>
      </c>
      <c r="AW2132" s="2">
        <f>_xlfn.XLOOKUP($A2132,Results!$A$2:$A$2256,Results!R$2:R$2256,"")</f>
        <v>0</v>
      </c>
      <c r="AX2132" s="2">
        <f>_xlfn.XLOOKUP($A2132,Results!$A$2:$A$2256,Results!S$2:S$2256,"")</f>
        <v>0</v>
      </c>
      <c r="AY2132" s="2">
        <f>_xlfn.XLOOKUP($A2132,Results!$A$2:$A$2256,Results!T$2:T$2256,"")</f>
        <v>95</v>
      </c>
      <c r="AZ2132" s="2">
        <f>_xlfn.XLOOKUP($A2132,Results!$A$2:$A$2256,Results!U$2:U$2256,"")</f>
        <v>0</v>
      </c>
      <c r="BA2132" s="2" t="str">
        <f>_xlfn.XLOOKUP($A2132,Results!$A$2:$A$2256,Results!V$2:V$2256,"")</f>
        <v>HUBBELL PREMISE WIRING</v>
      </c>
      <c r="BB2132" s="2">
        <f>_xlfn.XLOOKUP($A2132,Results!$A$2:$A$2256,Results!W$2:W$2256,"")</f>
        <v>65</v>
      </c>
      <c r="BC2132" s="2">
        <f>_xlfn.XLOOKUP($A2132,Results!$A$2:$A$2256,Results!X$2:X$2256,"")</f>
        <v>39121444</v>
      </c>
      <c r="BD2132" s="2">
        <f>_xlfn.XLOOKUP($A2132,Results!$A$2:$A$2256,Results!Y$2:Y$2256,"")</f>
        <v>81</v>
      </c>
      <c r="BE2132" s="2" t="b">
        <f>_xlfn.XLOOKUP($A2132,Results!$A$2:$A$2256,Results!Z$2:Z$2256,"")</f>
        <v>1</v>
      </c>
    </row>
    <row r="2133" spans="1:57" ht="38.25" customHeight="1" x14ac:dyDescent="0.3">
      <c r="A2133">
        <v>907810</v>
      </c>
      <c r="B2133">
        <v>281496</v>
      </c>
      <c r="C2133" t="s">
        <v>36</v>
      </c>
      <c r="D2133">
        <v>669695318</v>
      </c>
      <c r="F2133" s="2">
        <v>10207</v>
      </c>
      <c r="G2133" s="2">
        <v>1</v>
      </c>
      <c r="H2133" t="s">
        <v>6585</v>
      </c>
      <c r="I2133">
        <v>179</v>
      </c>
      <c r="J2133" t="s">
        <v>65</v>
      </c>
      <c r="K2133" t="s">
        <v>39</v>
      </c>
      <c r="L2133">
        <v>6.4</v>
      </c>
      <c r="M2133" s="136" t="s">
        <v>6586</v>
      </c>
      <c r="N2133" s="9" t="s">
        <v>6587</v>
      </c>
      <c r="O2133">
        <v>480055</v>
      </c>
      <c r="P2133" t="s">
        <v>36</v>
      </c>
      <c r="Q2133" t="s">
        <v>36</v>
      </c>
      <c r="R2133">
        <v>1145.5999999999999</v>
      </c>
      <c r="S2133" s="1">
        <v>45744.354595983787</v>
      </c>
      <c r="T2133" t="s">
        <v>42</v>
      </c>
      <c r="U2133" s="1">
        <v>45744.138194444437</v>
      </c>
      <c r="V2133" t="s">
        <v>43</v>
      </c>
      <c r="W2133" t="s">
        <v>36</v>
      </c>
      <c r="X2133">
        <v>0</v>
      </c>
      <c r="Y2133" t="s">
        <v>211</v>
      </c>
      <c r="Z2133" t="s">
        <v>36</v>
      </c>
      <c r="AA2133">
        <v>6.4</v>
      </c>
      <c r="AB2133" t="s">
        <v>36</v>
      </c>
      <c r="AC2133" t="s">
        <v>49</v>
      </c>
      <c r="AD2133" t="s">
        <v>49</v>
      </c>
      <c r="AE2133" t="s">
        <v>45</v>
      </c>
      <c r="AG2133" s="18" t="s">
        <v>6588</v>
      </c>
      <c r="AH2133" s="18"/>
      <c r="AI2133" s="2" t="s">
        <v>48</v>
      </c>
      <c r="AJ2133" s="2" t="e">
        <f>VLOOKUP(A2133,'Classification Test Result'!$A$2:$D$2428,4,FALSE)</f>
        <v>#N/A</v>
      </c>
      <c r="AL2133" s="2">
        <f>_xlfn.XLOOKUP($A2133,Results!$A$2:$A$2256,Results!G$2:G$2256,"")</f>
        <v>0</v>
      </c>
      <c r="AM2133" s="2">
        <f>_xlfn.XLOOKUP($A2133,Results!$A$2:$A$2256,Results!H$2:H$2256,"")</f>
        <v>0</v>
      </c>
      <c r="AN2133" s="2">
        <f>_xlfn.XLOOKUP($A2133,Results!$A$2:$A$2256,Results!I$2:I$2256,"")</f>
        <v>0</v>
      </c>
      <c r="AO2133" s="2">
        <f>_xlfn.XLOOKUP($A2133,Results!$A$2:$A$2256,Results!J$2:J$2256,"")</f>
        <v>0</v>
      </c>
      <c r="AP2133" s="2">
        <f>_xlfn.XLOOKUP($A2133,Results!$A$2:$A$2256,Results!K$2:K$2256,"")</f>
        <v>0</v>
      </c>
      <c r="AQ2133" s="2">
        <f>_xlfn.XLOOKUP($A2133,Results!$A$2:$A$2256,Results!L$2:L$2256,"")</f>
        <v>0</v>
      </c>
      <c r="AR2133" s="2">
        <f>_xlfn.XLOOKUP($A2133,Results!$A$2:$A$2256,Results!M$2:M$2256,"")</f>
        <v>0</v>
      </c>
      <c r="AS2133" s="2">
        <f>_xlfn.XLOOKUP($A2133,Results!$A$2:$A$2256,Results!N$2:N$2256,"")</f>
        <v>0</v>
      </c>
      <c r="AT2133" s="2" t="str">
        <f>_xlfn.XLOOKUP($A2133,Results!$A$2:$A$2256,Results!O$2:O$2256,"")</f>
        <v>CLARITY</v>
      </c>
      <c r="AU2133" s="2" t="str">
        <f>_xlfn.XLOOKUP($A2133,Results!$A$2:$A$2256,Results!P$2:P$2256,"")</f>
        <v>CLARITY</v>
      </c>
      <c r="AV2133" s="2" t="str">
        <f>_xlfn.XLOOKUP($A2133,Results!$A$2:$A$2256,Results!Q$2:Q$2256,"")</f>
        <v>SINGLE_MATCH</v>
      </c>
      <c r="AW2133" s="2">
        <f>_xlfn.XLOOKUP($A2133,Results!$A$2:$A$2256,Results!R$2:R$2256,"")</f>
        <v>0</v>
      </c>
      <c r="AX2133" s="2">
        <f>_xlfn.XLOOKUP($A2133,Results!$A$2:$A$2256,Results!S$2:S$2256,"")</f>
        <v>0</v>
      </c>
      <c r="AY2133" s="2">
        <f>_xlfn.XLOOKUP($A2133,Results!$A$2:$A$2256,Results!T$2:T$2256,"")</f>
        <v>95</v>
      </c>
      <c r="AZ2133" s="2">
        <f>_xlfn.XLOOKUP($A2133,Results!$A$2:$A$2256,Results!U$2:U$2256,"")</f>
        <v>0</v>
      </c>
      <c r="BA2133" s="2" t="str">
        <f>_xlfn.XLOOKUP($A2133,Results!$A$2:$A$2256,Results!V$2:V$2256,"")</f>
        <v>HUBBELL PREMISE WIRING</v>
      </c>
      <c r="BB2133" s="2">
        <f>_xlfn.XLOOKUP($A2133,Results!$A$2:$A$2256,Results!W$2:W$2256,"")</f>
        <v>65</v>
      </c>
      <c r="BC2133" s="2">
        <f>_xlfn.XLOOKUP($A2133,Results!$A$2:$A$2256,Results!X$2:X$2256,"")</f>
        <v>39121444</v>
      </c>
      <c r="BD2133" s="2">
        <f>_xlfn.XLOOKUP($A2133,Results!$A$2:$A$2256,Results!Y$2:Y$2256,"")</f>
        <v>81</v>
      </c>
      <c r="BE2133" s="2" t="b">
        <f>_xlfn.XLOOKUP($A2133,Results!$A$2:$A$2256,Results!Z$2:Z$2256,"")</f>
        <v>1</v>
      </c>
    </row>
    <row r="2134" spans="1:57" ht="38.25" customHeight="1" x14ac:dyDescent="0.3">
      <c r="A2134">
        <v>907811</v>
      </c>
      <c r="B2134">
        <v>281424</v>
      </c>
      <c r="C2134" t="s">
        <v>36</v>
      </c>
      <c r="D2134">
        <v>190910512</v>
      </c>
      <c r="F2134" s="2">
        <v>13466</v>
      </c>
      <c r="G2134" s="2">
        <v>1</v>
      </c>
      <c r="H2134" t="s">
        <v>6589</v>
      </c>
      <c r="I2134">
        <v>1</v>
      </c>
      <c r="J2134" t="s">
        <v>65</v>
      </c>
      <c r="K2134" t="s">
        <v>39</v>
      </c>
      <c r="L2134">
        <v>530</v>
      </c>
      <c r="M2134" s="2" t="s">
        <v>1072</v>
      </c>
      <c r="N2134" s="12" t="s">
        <v>6590</v>
      </c>
      <c r="O2134" t="s">
        <v>6591</v>
      </c>
      <c r="P2134" t="s">
        <v>36</v>
      </c>
      <c r="Q2134" t="s">
        <v>36</v>
      </c>
      <c r="R2134">
        <v>530</v>
      </c>
      <c r="S2134" s="1">
        <v>45744.292446493047</v>
      </c>
      <c r="T2134" t="s">
        <v>42</v>
      </c>
      <c r="U2134" s="1">
        <v>45744.0625</v>
      </c>
      <c r="V2134" t="s">
        <v>43</v>
      </c>
      <c r="W2134" t="s">
        <v>36</v>
      </c>
      <c r="X2134">
        <v>0</v>
      </c>
      <c r="Y2134">
        <v>0</v>
      </c>
      <c r="Z2134" t="s">
        <v>36</v>
      </c>
      <c r="AA2134">
        <v>530</v>
      </c>
      <c r="AB2134" t="s">
        <v>36</v>
      </c>
      <c r="AC2134" t="s">
        <v>49</v>
      </c>
      <c r="AD2134" t="s">
        <v>49</v>
      </c>
      <c r="AE2134" t="s">
        <v>45</v>
      </c>
      <c r="AG2134" s="18" t="s">
        <v>6592</v>
      </c>
      <c r="AH2134" s="18"/>
      <c r="AI2134" s="2" t="s">
        <v>48</v>
      </c>
      <c r="AJ2134" s="2" t="e">
        <f>VLOOKUP(A2134,'Classification Test Result'!$A$2:$D$2428,4,FALSE)</f>
        <v>#N/A</v>
      </c>
      <c r="AL2134" s="2">
        <f>_xlfn.XLOOKUP($A2134,Results!$A$2:$A$2256,Results!G$2:G$2256,"")</f>
        <v>0</v>
      </c>
      <c r="AM2134" s="2">
        <f>_xlfn.XLOOKUP($A2134,Results!$A$2:$A$2256,Results!H$2:H$2256,"")</f>
        <v>0</v>
      </c>
      <c r="AN2134" s="2">
        <f>_xlfn.XLOOKUP($A2134,Results!$A$2:$A$2256,Results!I$2:I$2256,"")</f>
        <v>0</v>
      </c>
      <c r="AO2134" s="2">
        <f>_xlfn.XLOOKUP($A2134,Results!$A$2:$A$2256,Results!J$2:J$2256,"")</f>
        <v>0</v>
      </c>
      <c r="AP2134" s="2">
        <f>_xlfn.XLOOKUP($A2134,Results!$A$2:$A$2256,Results!K$2:K$2256,"")</f>
        <v>0</v>
      </c>
      <c r="AQ2134" s="2">
        <f>_xlfn.XLOOKUP($A2134,Results!$A$2:$A$2256,Results!L$2:L$2256,"")</f>
        <v>0</v>
      </c>
      <c r="AR2134" s="2">
        <f>_xlfn.XLOOKUP($A2134,Results!$A$2:$A$2256,Results!M$2:M$2256,"")</f>
        <v>0</v>
      </c>
      <c r="AS2134" s="2">
        <f>_xlfn.XLOOKUP($A2134,Results!$A$2:$A$2256,Results!N$2:N$2256,"")</f>
        <v>0</v>
      </c>
      <c r="AT2134" s="2">
        <f>_xlfn.XLOOKUP($A2134,Results!$A$2:$A$2256,Results!O$2:O$2256,"")</f>
        <v>0</v>
      </c>
      <c r="AU2134" s="2">
        <f>_xlfn.XLOOKUP($A2134,Results!$A$2:$A$2256,Results!P$2:P$2256,"")</f>
        <v>0</v>
      </c>
      <c r="AV2134" s="2">
        <f>_xlfn.XLOOKUP($A2134,Results!$A$2:$A$2256,Results!Q$2:Q$2256,"")</f>
        <v>0</v>
      </c>
      <c r="AW2134" s="2">
        <f>_xlfn.XLOOKUP($A2134,Results!$A$2:$A$2256,Results!R$2:R$2256,"")</f>
        <v>0</v>
      </c>
      <c r="AX2134" s="2">
        <f>_xlfn.XLOOKUP($A2134,Results!$A$2:$A$2256,Results!S$2:S$2256,"")</f>
        <v>0</v>
      </c>
      <c r="AY2134" s="2">
        <f>_xlfn.XLOOKUP($A2134,Results!$A$2:$A$2256,Results!T$2:T$2256,"")</f>
        <v>0</v>
      </c>
      <c r="AZ2134" s="2">
        <f>_xlfn.XLOOKUP($A2134,Results!$A$2:$A$2256,Results!U$2:U$2256,"")</f>
        <v>0</v>
      </c>
      <c r="BA2134" s="2" t="str">
        <f>_xlfn.XLOOKUP($A2134,Results!$A$2:$A$2256,Results!V$2:V$2256,"")</f>
        <v>PANDUIT</v>
      </c>
      <c r="BB2134" s="2">
        <f>_xlfn.XLOOKUP($A2134,Results!$A$2:$A$2256,Results!W$2:W$2256,"")</f>
        <v>62</v>
      </c>
      <c r="BC2134" s="2">
        <f>_xlfn.XLOOKUP($A2134,Results!$A$2:$A$2256,Results!X$2:X$2256,"")</f>
        <v>43212108</v>
      </c>
      <c r="BD2134" s="2">
        <f>_xlfn.XLOOKUP($A2134,Results!$A$2:$A$2256,Results!Y$2:Y$2256,"")</f>
        <v>62</v>
      </c>
      <c r="BE2134" s="2" t="b">
        <f>_xlfn.XLOOKUP($A2134,Results!$A$2:$A$2256,Results!Z$2:Z$2256,"")</f>
        <v>1</v>
      </c>
    </row>
    <row r="2135" spans="1:57" ht="38.25" customHeight="1" x14ac:dyDescent="0.3">
      <c r="A2135">
        <v>907812</v>
      </c>
      <c r="B2135">
        <v>281845</v>
      </c>
      <c r="C2135" t="s">
        <v>36</v>
      </c>
      <c r="D2135" t="s">
        <v>6593</v>
      </c>
      <c r="F2135" s="2">
        <v>10775</v>
      </c>
      <c r="G2135" s="2">
        <v>1</v>
      </c>
      <c r="H2135" t="s">
        <v>6594</v>
      </c>
      <c r="I2135">
        <v>1000</v>
      </c>
      <c r="J2135" t="s">
        <v>65</v>
      </c>
      <c r="K2135" t="s">
        <v>39</v>
      </c>
      <c r="L2135">
        <v>0.16</v>
      </c>
      <c r="M2135" s="2" t="s">
        <v>6595</v>
      </c>
      <c r="N2135" s="9" t="s">
        <v>6596</v>
      </c>
      <c r="O2135">
        <v>1094935</v>
      </c>
      <c r="P2135" t="s">
        <v>36</v>
      </c>
      <c r="Q2135" t="s">
        <v>36</v>
      </c>
      <c r="R2135">
        <v>160</v>
      </c>
      <c r="S2135" s="1">
        <v>45744.648875150473</v>
      </c>
      <c r="T2135" t="s">
        <v>42</v>
      </c>
      <c r="U2135" s="1">
        <v>45744.419444444437</v>
      </c>
      <c r="V2135" t="s">
        <v>43</v>
      </c>
      <c r="W2135" t="s">
        <v>36</v>
      </c>
      <c r="X2135">
        <v>0</v>
      </c>
      <c r="Y2135">
        <v>201</v>
      </c>
      <c r="Z2135" t="s">
        <v>36</v>
      </c>
      <c r="AA2135" t="s">
        <v>36</v>
      </c>
      <c r="AB2135" t="s">
        <v>36</v>
      </c>
      <c r="AC2135" t="s">
        <v>49</v>
      </c>
      <c r="AD2135" t="s">
        <v>49</v>
      </c>
      <c r="AE2135" t="s">
        <v>45</v>
      </c>
      <c r="AG2135" s="18" t="s">
        <v>6597</v>
      </c>
      <c r="AH2135" s="18"/>
      <c r="AI2135" s="2" t="s">
        <v>48</v>
      </c>
      <c r="AJ2135" s="2" t="e">
        <f>VLOOKUP(A2135,'Classification Test Result'!$A$2:$D$2428,4,FALSE)</f>
        <v>#N/A</v>
      </c>
      <c r="AL2135" s="2">
        <f>_xlfn.XLOOKUP($A2135,Results!$A$2:$A$2256,Results!G$2:G$2256,"")</f>
        <v>0</v>
      </c>
      <c r="AM2135" s="2">
        <f>_xlfn.XLOOKUP($A2135,Results!$A$2:$A$2256,Results!H$2:H$2256,"")</f>
        <v>0</v>
      </c>
      <c r="AN2135" s="2">
        <f>_xlfn.XLOOKUP($A2135,Results!$A$2:$A$2256,Results!I$2:I$2256,"")</f>
        <v>0</v>
      </c>
      <c r="AO2135" s="2">
        <f>_xlfn.XLOOKUP($A2135,Results!$A$2:$A$2256,Results!J$2:J$2256,"")</f>
        <v>0</v>
      </c>
      <c r="AP2135" s="2">
        <f>_xlfn.XLOOKUP($A2135,Results!$A$2:$A$2256,Results!K$2:K$2256,"")</f>
        <v>0</v>
      </c>
      <c r="AQ2135" s="2">
        <f>_xlfn.XLOOKUP($A2135,Results!$A$2:$A$2256,Results!L$2:L$2256,"")</f>
        <v>0</v>
      </c>
      <c r="AR2135" s="2">
        <f>_xlfn.XLOOKUP($A2135,Results!$A$2:$A$2256,Results!M$2:M$2256,"")</f>
        <v>0</v>
      </c>
      <c r="AS2135" s="2">
        <f>_xlfn.XLOOKUP($A2135,Results!$A$2:$A$2256,Results!N$2:N$2256,"")</f>
        <v>0</v>
      </c>
      <c r="AT2135" s="2">
        <f>_xlfn.XLOOKUP($A2135,Results!$A$2:$A$2256,Results!O$2:O$2256,"")</f>
        <v>0</v>
      </c>
      <c r="AU2135" s="2">
        <f>_xlfn.XLOOKUP($A2135,Results!$A$2:$A$2256,Results!P$2:P$2256,"")</f>
        <v>0</v>
      </c>
      <c r="AV2135" s="2">
        <f>_xlfn.XLOOKUP($A2135,Results!$A$2:$A$2256,Results!Q$2:Q$2256,"")</f>
        <v>0</v>
      </c>
      <c r="AW2135" s="2">
        <f>_xlfn.XLOOKUP($A2135,Results!$A$2:$A$2256,Results!R$2:R$2256,"")</f>
        <v>0</v>
      </c>
      <c r="AX2135" s="2">
        <f>_xlfn.XLOOKUP($A2135,Results!$A$2:$A$2256,Results!S$2:S$2256,"")</f>
        <v>0</v>
      </c>
      <c r="AY2135" s="2">
        <f>_xlfn.XLOOKUP($A2135,Results!$A$2:$A$2256,Results!T$2:T$2256,"")</f>
        <v>0</v>
      </c>
      <c r="AZ2135" s="2">
        <f>_xlfn.XLOOKUP($A2135,Results!$A$2:$A$2256,Results!U$2:U$2256,"")</f>
        <v>0</v>
      </c>
      <c r="BA2135" s="2">
        <f>_xlfn.XLOOKUP($A2135,Results!$A$2:$A$2256,Results!V$2:V$2256,"")</f>
        <v>0</v>
      </c>
      <c r="BB2135" s="2">
        <f>_xlfn.XLOOKUP($A2135,Results!$A$2:$A$2256,Results!W$2:W$2256,"")</f>
        <v>0</v>
      </c>
      <c r="BC2135" s="2">
        <f>_xlfn.XLOOKUP($A2135,Results!$A$2:$A$2256,Results!X$2:X$2256,"")</f>
        <v>31161500</v>
      </c>
      <c r="BD2135" s="2">
        <f>_xlfn.XLOOKUP($A2135,Results!$A$2:$A$2256,Results!Y$2:Y$2256,"")</f>
        <v>80</v>
      </c>
      <c r="BE2135" s="2">
        <f>_xlfn.XLOOKUP($A2135,Results!$A$2:$A$2256,Results!Z$2:Z$2256,"")</f>
        <v>0</v>
      </c>
    </row>
    <row r="2136" spans="1:57" ht="38.25" customHeight="1" x14ac:dyDescent="0.3">
      <c r="A2136">
        <v>907813</v>
      </c>
      <c r="B2136">
        <v>281959</v>
      </c>
      <c r="C2136" t="s">
        <v>36</v>
      </c>
      <c r="D2136" t="s">
        <v>6289</v>
      </c>
      <c r="E2136" s="2" t="str">
        <f>VLOOKUP(F2136,'RPA Vendor Data '!F$1:$G$2418,2)</f>
        <v>LORD &amp; SONS INC.</v>
      </c>
      <c r="F2136" s="2">
        <v>16948</v>
      </c>
      <c r="G2136" s="2">
        <v>2</v>
      </c>
      <c r="H2136" t="s">
        <v>6598</v>
      </c>
      <c r="I2136">
        <v>500</v>
      </c>
      <c r="J2136" t="s">
        <v>65</v>
      </c>
      <c r="K2136" t="s">
        <v>39</v>
      </c>
      <c r="L2136">
        <v>0.49</v>
      </c>
      <c r="M2136" s="2" t="s">
        <v>36</v>
      </c>
      <c r="N2136" s="85" t="s">
        <v>6599</v>
      </c>
      <c r="O2136" t="s">
        <v>36</v>
      </c>
      <c r="P2136" t="s">
        <v>36</v>
      </c>
      <c r="Q2136" t="s">
        <v>36</v>
      </c>
      <c r="R2136">
        <v>245</v>
      </c>
      <c r="S2136" s="1">
        <v>45744.875953206021</v>
      </c>
      <c r="T2136" t="s">
        <v>42</v>
      </c>
      <c r="U2136" s="1">
        <v>45744.65625</v>
      </c>
      <c r="V2136" t="s">
        <v>43</v>
      </c>
      <c r="W2136" t="s">
        <v>36</v>
      </c>
      <c r="X2136">
        <v>0</v>
      </c>
      <c r="Y2136">
        <v>201</v>
      </c>
      <c r="Z2136" t="s">
        <v>36</v>
      </c>
      <c r="AA2136" t="s">
        <v>36</v>
      </c>
      <c r="AB2136" t="s">
        <v>36</v>
      </c>
      <c r="AC2136" t="s">
        <v>49</v>
      </c>
      <c r="AD2136" t="s">
        <v>49</v>
      </c>
      <c r="AE2136" t="s">
        <v>45</v>
      </c>
      <c r="AG2136" s="2" t="s">
        <v>1668</v>
      </c>
      <c r="AI2136" s="2" t="s">
        <v>48</v>
      </c>
      <c r="AJ2136" s="2" t="e">
        <f>VLOOKUP(A2136,'Classification Test Result'!$A$2:$D$2428,4,FALSE)</f>
        <v>#N/A</v>
      </c>
      <c r="AL2136" s="2">
        <f>_xlfn.XLOOKUP($A2136,Results!$A$2:$A$2256,Results!G$2:G$2256,"")</f>
        <v>0</v>
      </c>
      <c r="AM2136" s="2">
        <f>_xlfn.XLOOKUP($A2136,Results!$A$2:$A$2256,Results!H$2:H$2256,"")</f>
        <v>0</v>
      </c>
      <c r="AN2136" s="2">
        <f>_xlfn.XLOOKUP($A2136,Results!$A$2:$A$2256,Results!I$2:I$2256,"")</f>
        <v>0</v>
      </c>
      <c r="AO2136" s="2">
        <f>_xlfn.XLOOKUP($A2136,Results!$A$2:$A$2256,Results!J$2:J$2256,"")</f>
        <v>0</v>
      </c>
      <c r="AP2136" s="2">
        <f>_xlfn.XLOOKUP($A2136,Results!$A$2:$A$2256,Results!K$2:K$2256,"")</f>
        <v>0</v>
      </c>
      <c r="AQ2136" s="2">
        <f>_xlfn.XLOOKUP($A2136,Results!$A$2:$A$2256,Results!L$2:L$2256,"")</f>
        <v>0</v>
      </c>
      <c r="AR2136" s="2">
        <f>_xlfn.XLOOKUP($A2136,Results!$A$2:$A$2256,Results!M$2:M$2256,"")</f>
        <v>0</v>
      </c>
      <c r="AS2136" s="2">
        <f>_xlfn.XLOOKUP($A2136,Results!$A$2:$A$2256,Results!N$2:N$2256,"")</f>
        <v>0</v>
      </c>
      <c r="AT2136" s="2" t="str">
        <f>_xlfn.XLOOKUP($A2136,Results!$A$2:$A$2256,Results!O$2:O$2256,"")</f>
        <v>GRIPPLE</v>
      </c>
      <c r="AU2136" s="2" t="str">
        <f>_xlfn.XLOOKUP($A2136,Results!$A$2:$A$2256,Results!P$2:P$2256,"")</f>
        <v>GRIPPLE</v>
      </c>
      <c r="AV2136" s="2" t="str">
        <f>_xlfn.XLOOKUP($A2136,Results!$A$2:$A$2256,Results!Q$2:Q$2256,"")</f>
        <v>SINGLE_MATCH</v>
      </c>
      <c r="AW2136" s="2">
        <f>_xlfn.XLOOKUP($A2136,Results!$A$2:$A$2256,Results!R$2:R$2256,"")</f>
        <v>0</v>
      </c>
      <c r="AX2136" s="2">
        <f>_xlfn.XLOOKUP($A2136,Results!$A$2:$A$2256,Results!S$2:S$2256,"")</f>
        <v>0</v>
      </c>
      <c r="AY2136" s="2">
        <f>_xlfn.XLOOKUP($A2136,Results!$A$2:$A$2256,Results!T$2:T$2256,"")</f>
        <v>95</v>
      </c>
      <c r="AZ2136" s="2">
        <f>_xlfn.XLOOKUP($A2136,Results!$A$2:$A$2256,Results!U$2:U$2256,"")</f>
        <v>0</v>
      </c>
      <c r="BA2136" s="2" t="str">
        <f>_xlfn.XLOOKUP($A2136,Results!$A$2:$A$2256,Results!V$2:V$2256,"")</f>
        <v>GRIPPLE</v>
      </c>
      <c r="BB2136" s="2">
        <f>_xlfn.XLOOKUP($A2136,Results!$A$2:$A$2256,Results!W$2:W$2256,"")</f>
        <v>70</v>
      </c>
      <c r="BC2136" s="2">
        <f>_xlfn.XLOOKUP($A2136,Results!$A$2:$A$2256,Results!X$2:X$2256,"")</f>
        <v>39131700</v>
      </c>
      <c r="BD2136" s="2">
        <f>_xlfn.XLOOKUP($A2136,Results!$A$2:$A$2256,Results!Y$2:Y$2256,"")</f>
        <v>70</v>
      </c>
      <c r="BE2136" s="2" t="b">
        <f>_xlfn.XLOOKUP($A2136,Results!$A$2:$A$2256,Results!Z$2:Z$2256,"")</f>
        <v>1</v>
      </c>
    </row>
    <row r="2137" spans="1:57" ht="38.25" customHeight="1" x14ac:dyDescent="0.3">
      <c r="A2137">
        <v>907814</v>
      </c>
      <c r="B2137">
        <v>282026</v>
      </c>
      <c r="C2137" t="s">
        <v>36</v>
      </c>
      <c r="D2137">
        <v>1678774</v>
      </c>
      <c r="F2137" s="2">
        <v>13397</v>
      </c>
      <c r="G2137" s="2">
        <v>1</v>
      </c>
      <c r="H2137" t="s">
        <v>6600</v>
      </c>
      <c r="I2137">
        <v>5</v>
      </c>
      <c r="J2137" t="s">
        <v>65</v>
      </c>
      <c r="K2137" t="s">
        <v>39</v>
      </c>
      <c r="L2137">
        <v>9.4</v>
      </c>
      <c r="M2137" s="177" t="s">
        <v>3080</v>
      </c>
      <c r="N2137" s="165">
        <v>17616</v>
      </c>
      <c r="O2137" t="s">
        <v>6601</v>
      </c>
      <c r="P2137" t="s">
        <v>36</v>
      </c>
      <c r="Q2137" t="s">
        <v>36</v>
      </c>
      <c r="R2137">
        <v>47</v>
      </c>
      <c r="S2137" s="1">
        <v>45744.917294560182</v>
      </c>
      <c r="T2137" t="s">
        <v>42</v>
      </c>
      <c r="U2137" s="1">
        <v>45744.704861111109</v>
      </c>
      <c r="V2137" t="s">
        <v>43</v>
      </c>
      <c r="W2137" t="s">
        <v>36</v>
      </c>
      <c r="X2137">
        <v>0</v>
      </c>
      <c r="Y2137">
        <v>201</v>
      </c>
      <c r="Z2137" t="s">
        <v>36</v>
      </c>
      <c r="AA2137" t="s">
        <v>36</v>
      </c>
      <c r="AB2137" t="s">
        <v>36</v>
      </c>
      <c r="AC2137" t="s">
        <v>49</v>
      </c>
      <c r="AD2137" t="s">
        <v>49</v>
      </c>
      <c r="AE2137" t="s">
        <v>45</v>
      </c>
      <c r="AG2137" s="18" t="s">
        <v>6602</v>
      </c>
      <c r="AH2137" s="18"/>
      <c r="AI2137" s="2" t="s">
        <v>48</v>
      </c>
      <c r="AJ2137" s="2" t="e">
        <f>VLOOKUP(A2137,'Classification Test Result'!$A$2:$D$2428,4,FALSE)</f>
        <v>#N/A</v>
      </c>
      <c r="AL2137" s="2">
        <f>_xlfn.XLOOKUP($A2137,Results!$A$2:$A$2256,Results!G$2:G$2256,"")</f>
        <v>988038</v>
      </c>
      <c r="AM2137" s="2">
        <f>_xlfn.XLOOKUP($A2137,Results!$A$2:$A$2256,Results!H$2:H$2256,"")</f>
        <v>17616</v>
      </c>
      <c r="AN2137" s="2" t="str">
        <f>_xlfn.XLOOKUP($A2137,Results!$A$2:$A$2256,Results!I$2:I$2256,"")</f>
        <v>FASTENING SPECIALISTS</v>
      </c>
      <c r="AO2137" s="2">
        <f>_xlfn.XLOOKUP($A2137,Results!$A$2:$A$2256,Results!J$2:J$2256,"")</f>
        <v>746071176168</v>
      </c>
      <c r="AP2137" s="2">
        <f>_xlfn.XLOOKUP($A2137,Results!$A$2:$A$2256,Results!K$2:K$2256,"")</f>
        <v>31161504</v>
      </c>
      <c r="AQ2137" s="2">
        <f>_xlfn.XLOOKUP($A2137,Results!$A$2:$A$2256,Results!L$2:L$2256,"")</f>
        <v>0</v>
      </c>
      <c r="AR2137" s="2">
        <f>_xlfn.XLOOKUP($A2137,Results!$A$2:$A$2256,Results!M$2:M$2256,"")</f>
        <v>1034404</v>
      </c>
      <c r="AS2137" s="2" t="str">
        <f>_xlfn.XLOOKUP($A2137,Results!$A$2:$A$2256,Results!N$2:N$2256,"")</f>
        <v>FAS 17616 8-32X1-3/4 SCREW</v>
      </c>
      <c r="AT2137" s="2" t="str">
        <f>_xlfn.XLOOKUP($A2137,Results!$A$2:$A$2256,Results!O$2:O$2256,"")</f>
        <v>FASTENING SPECIALISTS</v>
      </c>
      <c r="AU2137" s="2">
        <f>_xlfn.XLOOKUP($A2137,Results!$A$2:$A$2256,Results!P$2:P$2256,"")</f>
        <v>0</v>
      </c>
      <c r="AV2137" s="2" t="str">
        <f>_xlfn.XLOOKUP($A2137,Results!$A$2:$A$2256,Results!Q$2:Q$2256,"")</f>
        <v>NO_MANUFACTURERS_FOUND</v>
      </c>
      <c r="AW2137" s="2">
        <f>_xlfn.XLOOKUP($A2137,Results!$A$2:$A$2256,Results!R$2:R$2256,"")</f>
        <v>0.52749328533060502</v>
      </c>
      <c r="AX2137" s="2">
        <f>_xlfn.XLOOKUP($A2137,Results!$A$2:$A$2256,Results!S$2:S$2256,"")</f>
        <v>67</v>
      </c>
      <c r="AY2137" s="2">
        <f>_xlfn.XLOOKUP($A2137,Results!$A$2:$A$2256,Results!T$2:T$2256,"")</f>
        <v>32</v>
      </c>
      <c r="AZ2137" s="2">
        <f>_xlfn.XLOOKUP($A2137,Results!$A$2:$A$2256,Results!U$2:U$2256,"")</f>
        <v>24</v>
      </c>
      <c r="BA2137" s="2" t="str">
        <f>_xlfn.XLOOKUP($A2137,Results!$A$2:$A$2256,Results!V$2:V$2256,"")</f>
        <v>GREENLEE</v>
      </c>
      <c r="BB2137" s="2">
        <f>_xlfn.XLOOKUP($A2137,Results!$A$2:$A$2256,Results!W$2:W$2256,"")</f>
        <v>71</v>
      </c>
      <c r="BC2137" s="2">
        <f>_xlfn.XLOOKUP($A2137,Results!$A$2:$A$2256,Results!X$2:X$2256,"")</f>
        <v>27112800</v>
      </c>
      <c r="BD2137" s="2">
        <f>_xlfn.XLOOKUP($A2137,Results!$A$2:$A$2256,Results!Y$2:Y$2256,"")</f>
        <v>87</v>
      </c>
      <c r="BE2137" s="2" t="b">
        <f>_xlfn.XLOOKUP($A2137,Results!$A$2:$A$2256,Results!Z$2:Z$2256,"")</f>
        <v>1</v>
      </c>
    </row>
    <row r="2138" spans="1:57" ht="38.25" customHeight="1" x14ac:dyDescent="0.3">
      <c r="A2138">
        <v>907815</v>
      </c>
      <c r="B2138">
        <v>282049</v>
      </c>
      <c r="C2138" t="s">
        <v>36</v>
      </c>
      <c r="D2138" t="s">
        <v>2900</v>
      </c>
      <c r="F2138" s="2">
        <v>13061</v>
      </c>
      <c r="G2138" s="2">
        <v>3</v>
      </c>
      <c r="H2138" t="s">
        <v>6603</v>
      </c>
      <c r="I2138">
        <v>1</v>
      </c>
      <c r="J2138" t="s">
        <v>389</v>
      </c>
      <c r="K2138" t="s">
        <v>58</v>
      </c>
      <c r="L2138">
        <v>635.25</v>
      </c>
      <c r="M2138" s="2" t="s">
        <v>1128</v>
      </c>
      <c r="N2138" s="9" t="s">
        <v>6604</v>
      </c>
      <c r="O2138" t="s">
        <v>36</v>
      </c>
      <c r="P2138" t="s">
        <v>3389</v>
      </c>
      <c r="Q2138" t="s">
        <v>36</v>
      </c>
      <c r="R2138">
        <v>6.35</v>
      </c>
      <c r="S2138" s="1">
        <v>45744.958561342602</v>
      </c>
      <c r="T2138" t="s">
        <v>42</v>
      </c>
      <c r="U2138" s="1">
        <v>45744.747916666667</v>
      </c>
      <c r="V2138" t="s">
        <v>43</v>
      </c>
      <c r="W2138" t="s">
        <v>36</v>
      </c>
      <c r="X2138">
        <v>0</v>
      </c>
      <c r="Y2138" t="s">
        <v>54</v>
      </c>
      <c r="Z2138" t="s">
        <v>36</v>
      </c>
      <c r="AA2138">
        <v>635.25</v>
      </c>
      <c r="AB2138" t="s">
        <v>36</v>
      </c>
      <c r="AC2138" t="s">
        <v>59</v>
      </c>
      <c r="AD2138" t="s">
        <v>59</v>
      </c>
      <c r="AE2138" t="s">
        <v>45</v>
      </c>
      <c r="AG2138" s="18" t="s">
        <v>6605</v>
      </c>
      <c r="AH2138" s="18"/>
      <c r="AI2138" s="2" t="s">
        <v>48</v>
      </c>
      <c r="AJ2138" s="2" t="e">
        <f>VLOOKUP(A2138,'Classification Test Result'!$A$2:$D$2428,4,FALSE)</f>
        <v>#N/A</v>
      </c>
      <c r="AL2138" s="2">
        <f>_xlfn.XLOOKUP($A2138,Results!$A$2:$A$2256,Results!G$2:G$2256,"")</f>
        <v>0</v>
      </c>
      <c r="AM2138" s="2">
        <f>_xlfn.XLOOKUP($A2138,Results!$A$2:$A$2256,Results!H$2:H$2256,"")</f>
        <v>0</v>
      </c>
      <c r="AN2138" s="2">
        <f>_xlfn.XLOOKUP($A2138,Results!$A$2:$A$2256,Results!I$2:I$2256,"")</f>
        <v>0</v>
      </c>
      <c r="AO2138" s="2">
        <f>_xlfn.XLOOKUP($A2138,Results!$A$2:$A$2256,Results!J$2:J$2256,"")</f>
        <v>0</v>
      </c>
      <c r="AP2138" s="2">
        <f>_xlfn.XLOOKUP($A2138,Results!$A$2:$A$2256,Results!K$2:K$2256,"")</f>
        <v>0</v>
      </c>
      <c r="AQ2138" s="2">
        <f>_xlfn.XLOOKUP($A2138,Results!$A$2:$A$2256,Results!L$2:L$2256,"")</f>
        <v>0</v>
      </c>
      <c r="AR2138" s="2">
        <f>_xlfn.XLOOKUP($A2138,Results!$A$2:$A$2256,Results!M$2:M$2256,"")</f>
        <v>0</v>
      </c>
      <c r="AS2138" s="2">
        <f>_xlfn.XLOOKUP($A2138,Results!$A$2:$A$2256,Results!N$2:N$2256,"")</f>
        <v>0</v>
      </c>
      <c r="AT2138" s="2">
        <f>_xlfn.XLOOKUP($A2138,Results!$A$2:$A$2256,Results!O$2:O$2256,"")</f>
        <v>0</v>
      </c>
      <c r="AU2138" s="2">
        <f>_xlfn.XLOOKUP($A2138,Results!$A$2:$A$2256,Results!P$2:P$2256,"")</f>
        <v>0</v>
      </c>
      <c r="AV2138" s="2">
        <f>_xlfn.XLOOKUP($A2138,Results!$A$2:$A$2256,Results!Q$2:Q$2256,"")</f>
        <v>0</v>
      </c>
      <c r="AW2138" s="2">
        <f>_xlfn.XLOOKUP($A2138,Results!$A$2:$A$2256,Results!R$2:R$2256,"")</f>
        <v>0</v>
      </c>
      <c r="AX2138" s="2">
        <f>_xlfn.XLOOKUP($A2138,Results!$A$2:$A$2256,Results!S$2:S$2256,"")</f>
        <v>0</v>
      </c>
      <c r="AY2138" s="2">
        <f>_xlfn.XLOOKUP($A2138,Results!$A$2:$A$2256,Results!T$2:T$2256,"")</f>
        <v>0</v>
      </c>
      <c r="AZ2138" s="2">
        <f>_xlfn.XLOOKUP($A2138,Results!$A$2:$A$2256,Results!U$2:U$2256,"")</f>
        <v>0</v>
      </c>
      <c r="BA2138" s="2">
        <f>_xlfn.XLOOKUP($A2138,Results!$A$2:$A$2256,Results!V$2:V$2256,"")</f>
        <v>0</v>
      </c>
      <c r="BB2138" s="2">
        <f>_xlfn.XLOOKUP($A2138,Results!$A$2:$A$2256,Results!W$2:W$2256,"")</f>
        <v>0</v>
      </c>
      <c r="BC2138" s="2">
        <f>_xlfn.XLOOKUP($A2138,Results!$A$2:$A$2256,Results!X$2:X$2256,"")</f>
        <v>39131707</v>
      </c>
      <c r="BD2138" s="2">
        <f>_xlfn.XLOOKUP($A2138,Results!$A$2:$A$2256,Results!Y$2:Y$2256,"")</f>
        <v>66</v>
      </c>
      <c r="BE2138" s="2">
        <f>_xlfn.XLOOKUP($A2138,Results!$A$2:$A$2256,Results!Z$2:Z$2256,"")</f>
        <v>0</v>
      </c>
    </row>
    <row r="2139" spans="1:57" ht="38.25" customHeight="1" x14ac:dyDescent="0.3">
      <c r="A2139">
        <v>907816</v>
      </c>
      <c r="B2139">
        <v>281749</v>
      </c>
      <c r="C2139" t="s">
        <v>36</v>
      </c>
      <c r="D2139" t="s">
        <v>6606</v>
      </c>
      <c r="F2139" s="2">
        <v>10071</v>
      </c>
      <c r="G2139" s="2">
        <v>1</v>
      </c>
      <c r="H2139" t="s">
        <v>6607</v>
      </c>
      <c r="I2139">
        <v>1</v>
      </c>
      <c r="J2139" t="s">
        <v>39</v>
      </c>
      <c r="K2139" t="s">
        <v>39</v>
      </c>
      <c r="L2139">
        <v>25.99</v>
      </c>
      <c r="M2139" s="2" t="s">
        <v>6608</v>
      </c>
      <c r="N2139" s="9" t="s">
        <v>6609</v>
      </c>
      <c r="O2139" t="s">
        <v>6610</v>
      </c>
      <c r="P2139" t="s">
        <v>36</v>
      </c>
      <c r="Q2139" t="s">
        <v>36</v>
      </c>
      <c r="R2139">
        <v>25.99</v>
      </c>
      <c r="S2139" s="1">
        <v>45744.542733368064</v>
      </c>
      <c r="T2139" t="s">
        <v>42</v>
      </c>
      <c r="U2139" s="1">
        <v>45744.322222222218</v>
      </c>
      <c r="V2139" t="s">
        <v>43</v>
      </c>
      <c r="W2139" t="s">
        <v>36</v>
      </c>
      <c r="X2139">
        <v>0</v>
      </c>
      <c r="Y2139">
        <v>999</v>
      </c>
      <c r="Z2139" t="s">
        <v>36</v>
      </c>
      <c r="AA2139" t="s">
        <v>36</v>
      </c>
      <c r="AB2139" t="s">
        <v>36</v>
      </c>
      <c r="AC2139" t="s">
        <v>49</v>
      </c>
      <c r="AD2139" t="s">
        <v>49</v>
      </c>
      <c r="AE2139" t="s">
        <v>45</v>
      </c>
      <c r="AF2139" s="44" t="s">
        <v>46</v>
      </c>
      <c r="AG2139" s="18" t="s">
        <v>6611</v>
      </c>
      <c r="AH2139" s="18"/>
      <c r="AI2139" s="2" t="s">
        <v>48</v>
      </c>
      <c r="AJ2139" s="2" t="e">
        <f>VLOOKUP(A2139,'Classification Test Result'!$A$2:$D$2428,4,FALSE)</f>
        <v>#N/A</v>
      </c>
      <c r="AL2139" s="2">
        <f>_xlfn.XLOOKUP($A2139,Results!$A$2:$A$2256,Results!G$2:G$2256,"")</f>
        <v>0</v>
      </c>
      <c r="AM2139" s="2">
        <f>_xlfn.XLOOKUP($A2139,Results!$A$2:$A$2256,Results!H$2:H$2256,"")</f>
        <v>0</v>
      </c>
      <c r="AN2139" s="2">
        <f>_xlfn.XLOOKUP($A2139,Results!$A$2:$A$2256,Results!I$2:I$2256,"")</f>
        <v>0</v>
      </c>
      <c r="AO2139" s="2">
        <f>_xlfn.XLOOKUP($A2139,Results!$A$2:$A$2256,Results!J$2:J$2256,"")</f>
        <v>0</v>
      </c>
      <c r="AP2139" s="2">
        <f>_xlfn.XLOOKUP($A2139,Results!$A$2:$A$2256,Results!K$2:K$2256,"")</f>
        <v>0</v>
      </c>
      <c r="AQ2139" s="2">
        <f>_xlfn.XLOOKUP($A2139,Results!$A$2:$A$2256,Results!L$2:L$2256,"")</f>
        <v>0</v>
      </c>
      <c r="AR2139" s="2">
        <f>_xlfn.XLOOKUP($A2139,Results!$A$2:$A$2256,Results!M$2:M$2256,"")</f>
        <v>0</v>
      </c>
      <c r="AS2139" s="2">
        <f>_xlfn.XLOOKUP($A2139,Results!$A$2:$A$2256,Results!N$2:N$2256,"")</f>
        <v>0</v>
      </c>
      <c r="AT2139" s="2">
        <f>_xlfn.XLOOKUP($A2139,Results!$A$2:$A$2256,Results!O$2:O$2256,"")</f>
        <v>0</v>
      </c>
      <c r="AU2139" s="2">
        <f>_xlfn.XLOOKUP($A2139,Results!$A$2:$A$2256,Results!P$2:P$2256,"")</f>
        <v>0</v>
      </c>
      <c r="AV2139" s="2">
        <f>_xlfn.XLOOKUP($A2139,Results!$A$2:$A$2256,Results!Q$2:Q$2256,"")</f>
        <v>0</v>
      </c>
      <c r="AW2139" s="2">
        <f>_xlfn.XLOOKUP($A2139,Results!$A$2:$A$2256,Results!R$2:R$2256,"")</f>
        <v>0</v>
      </c>
      <c r="AX2139" s="2">
        <f>_xlfn.XLOOKUP($A2139,Results!$A$2:$A$2256,Results!S$2:S$2256,"")</f>
        <v>0</v>
      </c>
      <c r="AY2139" s="2">
        <f>_xlfn.XLOOKUP($A2139,Results!$A$2:$A$2256,Results!T$2:T$2256,"")</f>
        <v>0</v>
      </c>
      <c r="AZ2139" s="2">
        <f>_xlfn.XLOOKUP($A2139,Results!$A$2:$A$2256,Results!U$2:U$2256,"")</f>
        <v>0</v>
      </c>
      <c r="BA2139" s="2">
        <f>_xlfn.XLOOKUP($A2139,Results!$A$2:$A$2256,Results!V$2:V$2256,"")</f>
        <v>0</v>
      </c>
      <c r="BB2139" s="2">
        <f>_xlfn.XLOOKUP($A2139,Results!$A$2:$A$2256,Results!W$2:W$2256,"")</f>
        <v>0</v>
      </c>
      <c r="BC2139" s="2">
        <f>_xlfn.XLOOKUP($A2139,Results!$A$2:$A$2256,Results!X$2:X$2256,"")</f>
        <v>0</v>
      </c>
      <c r="BD2139" s="2">
        <f>_xlfn.XLOOKUP($A2139,Results!$A$2:$A$2256,Results!Y$2:Y$2256,"")</f>
        <v>0</v>
      </c>
      <c r="BE2139" s="2">
        <f>_xlfn.XLOOKUP($A2139,Results!$A$2:$A$2256,Results!Z$2:Z$2256,"")</f>
        <v>0</v>
      </c>
    </row>
    <row r="2140" spans="1:57" ht="38.25" customHeight="1" x14ac:dyDescent="0.3">
      <c r="A2140">
        <v>907817</v>
      </c>
      <c r="B2140">
        <v>282051</v>
      </c>
      <c r="C2140" t="s">
        <v>36</v>
      </c>
      <c r="D2140" t="s">
        <v>6612</v>
      </c>
      <c r="E2140" s="2" t="str">
        <f>VLOOKUP(F2140,'RPA Vendor Data '!F$1:$G$2418,2)</f>
        <v>SHEPHERD ELECT SUPPLY MD</v>
      </c>
      <c r="F2140" s="2">
        <v>13061</v>
      </c>
      <c r="G2140" s="2">
        <v>1</v>
      </c>
      <c r="H2140" t="s">
        <v>6613</v>
      </c>
      <c r="I2140">
        <v>-250</v>
      </c>
      <c r="J2140" t="s">
        <v>389</v>
      </c>
      <c r="K2140" t="s">
        <v>58</v>
      </c>
      <c r="L2140">
        <v>347.22</v>
      </c>
      <c r="M2140" s="2" t="s">
        <v>507</v>
      </c>
      <c r="N2140" s="9" t="s">
        <v>6614</v>
      </c>
      <c r="O2140">
        <v>71596</v>
      </c>
      <c r="P2140" t="s">
        <v>5942</v>
      </c>
      <c r="Q2140">
        <v>98001000103</v>
      </c>
      <c r="R2140">
        <v>-868.05</v>
      </c>
      <c r="S2140" s="1">
        <v>45744.958531331024</v>
      </c>
      <c r="T2140" t="s">
        <v>42</v>
      </c>
      <c r="U2140" s="1">
        <v>45744.749305555553</v>
      </c>
      <c r="V2140" t="s">
        <v>43</v>
      </c>
      <c r="W2140" t="s">
        <v>36</v>
      </c>
      <c r="X2140">
        <v>0</v>
      </c>
      <c r="Y2140">
        <v>999</v>
      </c>
      <c r="Z2140" t="s">
        <v>36</v>
      </c>
      <c r="AA2140" t="s">
        <v>36</v>
      </c>
      <c r="AB2140" t="s">
        <v>36</v>
      </c>
      <c r="AC2140" t="s">
        <v>59</v>
      </c>
      <c r="AD2140" t="s">
        <v>59</v>
      </c>
      <c r="AE2140" t="s">
        <v>45</v>
      </c>
      <c r="AG2140" s="18" t="s">
        <v>6615</v>
      </c>
      <c r="AH2140" s="18"/>
      <c r="AI2140" s="2" t="s">
        <v>48</v>
      </c>
      <c r="AJ2140" s="2" t="e">
        <f>VLOOKUP(A2140,'Classification Test Result'!$A$2:$D$2428,4,FALSE)</f>
        <v>#N/A</v>
      </c>
      <c r="AL2140" s="2">
        <f>_xlfn.XLOOKUP($A2140,Results!$A$2:$A$2256,Results!G$2:G$2256,"")</f>
        <v>1128639</v>
      </c>
      <c r="AM2140" s="2">
        <f>_xlfn.XLOOKUP($A2140,Results!$A$2:$A$2256,Results!H$2:H$2256,"")</f>
        <v>1250</v>
      </c>
      <c r="AN2140" s="2" t="str">
        <f>_xlfn.XLOOKUP($A2140,Results!$A$2:$A$2256,Results!I$2:I$2256,"")</f>
        <v>O Z GEDNEY</v>
      </c>
      <c r="AO2140" s="2">
        <f>_xlfn.XLOOKUP($A2140,Results!$A$2:$A$2256,Results!J$2:J$2256,"")</f>
        <v>783126580556</v>
      </c>
      <c r="AP2140" s="2">
        <f>_xlfn.XLOOKUP($A2140,Results!$A$2:$A$2256,Results!K$2:K$2256,"")</f>
        <v>31161716</v>
      </c>
      <c r="AQ2140" s="2">
        <f>_xlfn.XLOOKUP($A2140,Results!$A$2:$A$2256,Results!L$2:L$2256,"")</f>
        <v>0</v>
      </c>
      <c r="AR2140" s="2">
        <f>_xlfn.XLOOKUP($A2140,Results!$A$2:$A$2256,Results!M$2:M$2256,"")</f>
        <v>986549</v>
      </c>
      <c r="AS2140" s="2" t="str">
        <f>_xlfn.XLOOKUP($A2140,Results!$A$2:$A$2256,Results!N$2:N$2256,"")</f>
        <v>OZ-G 1-250 2-1/2 MALLEABLE LOCKNUT</v>
      </c>
      <c r="AT2140" s="2" t="str">
        <f>_xlfn.XLOOKUP($A2140,Results!$A$2:$A$2256,Results!O$2:O$2256,"")</f>
        <v>O Z GEDNEY</v>
      </c>
      <c r="AU2140" s="2">
        <f>_xlfn.XLOOKUP($A2140,Results!$A$2:$A$2256,Results!P$2:P$2256,"")</f>
        <v>0</v>
      </c>
      <c r="AV2140" s="2" t="str">
        <f>_xlfn.XLOOKUP($A2140,Results!$A$2:$A$2256,Results!Q$2:Q$2256,"")</f>
        <v>NO_MANUFACTURERS_FOUND</v>
      </c>
      <c r="AW2140" s="2" t="str">
        <f>_xlfn.XLOOKUP($A2140,Results!$A$2:$A$2256,Results!R$2:R$2256,"")</f>
        <v>0.4715448581926269</v>
      </c>
      <c r="AX2140" s="2">
        <f>_xlfn.XLOOKUP($A2140,Results!$A$2:$A$2256,Results!S$2:S$2256,"")</f>
        <v>49</v>
      </c>
      <c r="AY2140" s="2">
        <f>_xlfn.XLOOKUP($A2140,Results!$A$2:$A$2256,Results!T$2:T$2256,"")</f>
        <v>50</v>
      </c>
      <c r="AZ2140" s="2">
        <f>_xlfn.XLOOKUP($A2140,Results!$A$2:$A$2256,Results!U$2:U$2256,"")</f>
        <v>30</v>
      </c>
      <c r="BA2140" s="2">
        <f>_xlfn.XLOOKUP($A2140,Results!$A$2:$A$2256,Results!V$2:V$2256,"")</f>
        <v>0</v>
      </c>
      <c r="BB2140" s="2">
        <f>_xlfn.XLOOKUP($A2140,Results!$A$2:$A$2256,Results!W$2:W$2256,"")</f>
        <v>0</v>
      </c>
      <c r="BC2140" s="2">
        <f>_xlfn.XLOOKUP($A2140,Results!$A$2:$A$2256,Results!X$2:X$2256,"")</f>
        <v>0</v>
      </c>
      <c r="BD2140" s="2">
        <f>_xlfn.XLOOKUP($A2140,Results!$A$2:$A$2256,Results!Y$2:Y$2256,"")</f>
        <v>0</v>
      </c>
      <c r="BE2140" s="2">
        <f>_xlfn.XLOOKUP($A2140,Results!$A$2:$A$2256,Results!Z$2:Z$2256,"")</f>
        <v>0</v>
      </c>
    </row>
    <row r="2141" spans="1:57" ht="38.25" customHeight="1" x14ac:dyDescent="0.3">
      <c r="A2141">
        <v>907818</v>
      </c>
      <c r="B2141">
        <v>281561</v>
      </c>
      <c r="C2141" t="s">
        <v>36</v>
      </c>
      <c r="D2141" t="s">
        <v>874</v>
      </c>
      <c r="E2141" s="2" t="str">
        <f>VLOOKUP(F2141,'RPA Vendor Data '!F$1:$G$2418,2)</f>
        <v>SHEPHERD ELECT SUPPLY MD</v>
      </c>
      <c r="F2141" s="2">
        <v>13061</v>
      </c>
      <c r="G2141" s="2">
        <v>4</v>
      </c>
      <c r="H2141" t="s">
        <v>6616</v>
      </c>
      <c r="I2141">
        <v>300</v>
      </c>
      <c r="J2141" t="s">
        <v>389</v>
      </c>
      <c r="K2141" t="s">
        <v>58</v>
      </c>
      <c r="L2141">
        <v>230.24</v>
      </c>
      <c r="M2141" s="2" t="s">
        <v>507</v>
      </c>
      <c r="N2141" s="9" t="s">
        <v>6617</v>
      </c>
      <c r="O2141" t="s">
        <v>36</v>
      </c>
      <c r="P2141" t="s">
        <v>3334</v>
      </c>
      <c r="Q2141" t="s">
        <v>36</v>
      </c>
      <c r="R2141">
        <v>690.72</v>
      </c>
      <c r="S2141" s="1">
        <v>45744.460127627317</v>
      </c>
      <c r="T2141" t="s">
        <v>42</v>
      </c>
      <c r="U2141" s="1">
        <v>45744.243055555547</v>
      </c>
      <c r="V2141" t="s">
        <v>43</v>
      </c>
      <c r="W2141" t="s">
        <v>36</v>
      </c>
      <c r="X2141">
        <v>0</v>
      </c>
      <c r="Y2141">
        <v>201</v>
      </c>
      <c r="Z2141" t="s">
        <v>36</v>
      </c>
      <c r="AA2141" t="s">
        <v>36</v>
      </c>
      <c r="AB2141" t="s">
        <v>36</v>
      </c>
      <c r="AC2141" t="s">
        <v>59</v>
      </c>
      <c r="AD2141" t="s">
        <v>59</v>
      </c>
      <c r="AE2141" t="s">
        <v>45</v>
      </c>
      <c r="AG2141" s="18" t="s">
        <v>6618</v>
      </c>
      <c r="AH2141" s="18"/>
      <c r="AI2141" s="2" t="s">
        <v>48</v>
      </c>
      <c r="AJ2141" s="2" t="e">
        <f>VLOOKUP(A2141,'Classification Test Result'!$A$2:$D$2428,4,FALSE)</f>
        <v>#N/A</v>
      </c>
      <c r="AL2141" s="2">
        <f>_xlfn.XLOOKUP($A2141,Results!$A$2:$A$2256,Results!G$2:G$2256,"")</f>
        <v>0</v>
      </c>
      <c r="AM2141" s="2">
        <f>_xlfn.XLOOKUP($A2141,Results!$A$2:$A$2256,Results!H$2:H$2256,"")</f>
        <v>0</v>
      </c>
      <c r="AN2141" s="2">
        <f>_xlfn.XLOOKUP($A2141,Results!$A$2:$A$2256,Results!I$2:I$2256,"")</f>
        <v>0</v>
      </c>
      <c r="AO2141" s="2">
        <f>_xlfn.XLOOKUP($A2141,Results!$A$2:$A$2256,Results!J$2:J$2256,"")</f>
        <v>0</v>
      </c>
      <c r="AP2141" s="2">
        <f>_xlfn.XLOOKUP($A2141,Results!$A$2:$A$2256,Results!K$2:K$2256,"")</f>
        <v>0</v>
      </c>
      <c r="AQ2141" s="2">
        <f>_xlfn.XLOOKUP($A2141,Results!$A$2:$A$2256,Results!L$2:L$2256,"")</f>
        <v>0</v>
      </c>
      <c r="AR2141" s="2">
        <f>_xlfn.XLOOKUP($A2141,Results!$A$2:$A$2256,Results!M$2:M$2256,"")</f>
        <v>0</v>
      </c>
      <c r="AS2141" s="2">
        <f>_xlfn.XLOOKUP($A2141,Results!$A$2:$A$2256,Results!N$2:N$2256,"")</f>
        <v>0</v>
      </c>
      <c r="AT2141" s="2">
        <f>_xlfn.XLOOKUP($A2141,Results!$A$2:$A$2256,Results!O$2:O$2256,"")</f>
        <v>0</v>
      </c>
      <c r="AU2141" s="2">
        <f>_xlfn.XLOOKUP($A2141,Results!$A$2:$A$2256,Results!P$2:P$2256,"")</f>
        <v>0</v>
      </c>
      <c r="AV2141" s="2">
        <f>_xlfn.XLOOKUP($A2141,Results!$A$2:$A$2256,Results!Q$2:Q$2256,"")</f>
        <v>0</v>
      </c>
      <c r="AW2141" s="2">
        <f>_xlfn.XLOOKUP($A2141,Results!$A$2:$A$2256,Results!R$2:R$2256,"")</f>
        <v>0</v>
      </c>
      <c r="AX2141" s="2">
        <f>_xlfn.XLOOKUP($A2141,Results!$A$2:$A$2256,Results!S$2:S$2256,"")</f>
        <v>0</v>
      </c>
      <c r="AY2141" s="2">
        <f>_xlfn.XLOOKUP($A2141,Results!$A$2:$A$2256,Results!T$2:T$2256,"")</f>
        <v>0</v>
      </c>
      <c r="AZ2141" s="2">
        <f>_xlfn.XLOOKUP($A2141,Results!$A$2:$A$2256,Results!U$2:U$2256,"")</f>
        <v>0</v>
      </c>
      <c r="BA2141" s="2">
        <f>_xlfn.XLOOKUP($A2141,Results!$A$2:$A$2256,Results!V$2:V$2256,"")</f>
        <v>0</v>
      </c>
      <c r="BB2141" s="2">
        <f>_xlfn.XLOOKUP($A2141,Results!$A$2:$A$2256,Results!W$2:W$2256,"")</f>
        <v>0</v>
      </c>
      <c r="BC2141" s="2">
        <f>_xlfn.XLOOKUP($A2141,Results!$A$2:$A$2256,Results!X$2:X$2256,"")</f>
        <v>0</v>
      </c>
      <c r="BD2141" s="2">
        <f>_xlfn.XLOOKUP($A2141,Results!$A$2:$A$2256,Results!Y$2:Y$2256,"")</f>
        <v>0</v>
      </c>
      <c r="BE2141" s="2">
        <f>_xlfn.XLOOKUP($A2141,Results!$A$2:$A$2256,Results!Z$2:Z$2256,"")</f>
        <v>0</v>
      </c>
    </row>
    <row r="2142" spans="1:57" ht="38.25" customHeight="1" x14ac:dyDescent="0.3">
      <c r="A2142">
        <v>907819</v>
      </c>
      <c r="B2142">
        <v>281589</v>
      </c>
      <c r="C2142" t="s">
        <v>36</v>
      </c>
      <c r="D2142" t="s">
        <v>2259</v>
      </c>
      <c r="F2142" s="2">
        <v>14555</v>
      </c>
      <c r="G2142" s="2">
        <v>3</v>
      </c>
      <c r="H2142" s="11" t="s">
        <v>6619</v>
      </c>
      <c r="I2142">
        <v>1</v>
      </c>
      <c r="J2142" t="s">
        <v>65</v>
      </c>
      <c r="K2142" t="s">
        <v>39</v>
      </c>
      <c r="L2142">
        <v>20.18</v>
      </c>
      <c r="M2142" s="2" t="s">
        <v>36</v>
      </c>
      <c r="N2142" s="9" t="s">
        <v>6620</v>
      </c>
      <c r="O2142" t="s">
        <v>36</v>
      </c>
      <c r="P2142" t="s">
        <v>36</v>
      </c>
      <c r="Q2142" t="s">
        <v>36</v>
      </c>
      <c r="R2142">
        <v>20.18</v>
      </c>
      <c r="S2142" s="1">
        <v>45744.481920057871</v>
      </c>
      <c r="T2142" t="s">
        <v>42</v>
      </c>
      <c r="U2142" s="1">
        <v>45744.25</v>
      </c>
      <c r="V2142" t="s">
        <v>43</v>
      </c>
      <c r="W2142" t="s">
        <v>36</v>
      </c>
      <c r="X2142">
        <v>0</v>
      </c>
      <c r="Y2142">
        <v>999</v>
      </c>
      <c r="Z2142" t="s">
        <v>36</v>
      </c>
      <c r="AA2142" t="s">
        <v>36</v>
      </c>
      <c r="AB2142" t="s">
        <v>36</v>
      </c>
      <c r="AC2142" t="s">
        <v>44</v>
      </c>
      <c r="AD2142" t="s">
        <v>44</v>
      </c>
      <c r="AE2142" t="s">
        <v>45</v>
      </c>
      <c r="AF2142" s="2"/>
      <c r="AI2142" s="2" t="s">
        <v>92</v>
      </c>
      <c r="AJ2142" s="2" t="e">
        <f>VLOOKUP(A2142,'Classification Test Result'!$A$2:$D$2428,4,FALSE)</f>
        <v>#N/A</v>
      </c>
      <c r="AL2142" s="2">
        <f>_xlfn.XLOOKUP($A2142,Results!$A$2:$A$2256,Results!G$2:G$2256,"")</f>
        <v>0</v>
      </c>
      <c r="AM2142" s="2">
        <f>_xlfn.XLOOKUP($A2142,Results!$A$2:$A$2256,Results!H$2:H$2256,"")</f>
        <v>0</v>
      </c>
      <c r="AN2142" s="2">
        <f>_xlfn.XLOOKUP($A2142,Results!$A$2:$A$2256,Results!I$2:I$2256,"")</f>
        <v>0</v>
      </c>
      <c r="AO2142" s="2">
        <f>_xlfn.XLOOKUP($A2142,Results!$A$2:$A$2256,Results!J$2:J$2256,"")</f>
        <v>0</v>
      </c>
      <c r="AP2142" s="2">
        <f>_xlfn.XLOOKUP($A2142,Results!$A$2:$A$2256,Results!K$2:K$2256,"")</f>
        <v>0</v>
      </c>
      <c r="AQ2142" s="2">
        <f>_xlfn.XLOOKUP($A2142,Results!$A$2:$A$2256,Results!L$2:L$2256,"")</f>
        <v>0</v>
      </c>
      <c r="AR2142" s="2">
        <f>_xlfn.XLOOKUP($A2142,Results!$A$2:$A$2256,Results!M$2:M$2256,"")</f>
        <v>0</v>
      </c>
      <c r="AS2142" s="2">
        <f>_xlfn.XLOOKUP($A2142,Results!$A$2:$A$2256,Results!N$2:N$2256,"")</f>
        <v>0</v>
      </c>
      <c r="AT2142" s="2">
        <f>_xlfn.XLOOKUP($A2142,Results!$A$2:$A$2256,Results!O$2:O$2256,"")</f>
        <v>0</v>
      </c>
      <c r="AU2142" s="2">
        <f>_xlfn.XLOOKUP($A2142,Results!$A$2:$A$2256,Results!P$2:P$2256,"")</f>
        <v>0</v>
      </c>
      <c r="AV2142" s="2">
        <f>_xlfn.XLOOKUP($A2142,Results!$A$2:$A$2256,Results!Q$2:Q$2256,"")</f>
        <v>0</v>
      </c>
      <c r="AW2142" s="2">
        <f>_xlfn.XLOOKUP($A2142,Results!$A$2:$A$2256,Results!R$2:R$2256,"")</f>
        <v>0</v>
      </c>
      <c r="AX2142" s="2">
        <f>_xlfn.XLOOKUP($A2142,Results!$A$2:$A$2256,Results!S$2:S$2256,"")</f>
        <v>0</v>
      </c>
      <c r="AY2142" s="2">
        <f>_xlfn.XLOOKUP($A2142,Results!$A$2:$A$2256,Results!T$2:T$2256,"")</f>
        <v>0</v>
      </c>
      <c r="AZ2142" s="2">
        <f>_xlfn.XLOOKUP($A2142,Results!$A$2:$A$2256,Results!U$2:U$2256,"")</f>
        <v>0</v>
      </c>
      <c r="BA2142" s="2">
        <f>_xlfn.XLOOKUP($A2142,Results!$A$2:$A$2256,Results!V$2:V$2256,"")</f>
        <v>0</v>
      </c>
      <c r="BB2142" s="2">
        <f>_xlfn.XLOOKUP($A2142,Results!$A$2:$A$2256,Results!W$2:W$2256,"")</f>
        <v>0</v>
      </c>
      <c r="BC2142" s="2">
        <f>_xlfn.XLOOKUP($A2142,Results!$A$2:$A$2256,Results!X$2:X$2256,"")</f>
        <v>0</v>
      </c>
      <c r="BD2142" s="2">
        <f>_xlfn.XLOOKUP($A2142,Results!$A$2:$A$2256,Results!Y$2:Y$2256,"")</f>
        <v>0</v>
      </c>
      <c r="BE2142" s="2">
        <f>_xlfn.XLOOKUP($A2142,Results!$A$2:$A$2256,Results!Z$2:Z$2256,"")</f>
        <v>0</v>
      </c>
    </row>
    <row r="2143" spans="1:57" ht="38.25" customHeight="1" x14ac:dyDescent="0.3">
      <c r="A2143">
        <v>907820</v>
      </c>
      <c r="B2143">
        <v>281775</v>
      </c>
      <c r="C2143" t="s">
        <v>36</v>
      </c>
      <c r="D2143">
        <v>236374</v>
      </c>
      <c r="F2143" s="2">
        <v>10280</v>
      </c>
      <c r="G2143" s="2">
        <v>2</v>
      </c>
      <c r="H2143" t="s">
        <v>6621</v>
      </c>
      <c r="I2143">
        <v>1000</v>
      </c>
      <c r="J2143" t="s">
        <v>65</v>
      </c>
      <c r="K2143" t="s">
        <v>39</v>
      </c>
      <c r="L2143">
        <v>0.02</v>
      </c>
      <c r="M2143" s="2" t="s">
        <v>6582</v>
      </c>
      <c r="N2143" s="9" t="s">
        <v>6622</v>
      </c>
      <c r="O2143" t="s">
        <v>36</v>
      </c>
      <c r="P2143" t="s">
        <v>36</v>
      </c>
      <c r="Q2143" t="s">
        <v>36</v>
      </c>
      <c r="R2143">
        <v>20</v>
      </c>
      <c r="S2143" s="1">
        <v>45744.564656284732</v>
      </c>
      <c r="T2143" t="s">
        <v>42</v>
      </c>
      <c r="U2143" s="1">
        <v>45744.345833333333</v>
      </c>
      <c r="V2143" t="s">
        <v>43</v>
      </c>
      <c r="W2143" t="s">
        <v>36</v>
      </c>
      <c r="X2143">
        <v>1</v>
      </c>
      <c r="Y2143">
        <v>201</v>
      </c>
      <c r="Z2143" t="s">
        <v>36</v>
      </c>
      <c r="AA2143" t="s">
        <v>36</v>
      </c>
      <c r="AB2143" t="s">
        <v>36</v>
      </c>
      <c r="AC2143" t="s">
        <v>49</v>
      </c>
      <c r="AD2143" t="s">
        <v>49</v>
      </c>
      <c r="AE2143" t="s">
        <v>45</v>
      </c>
      <c r="AF2143" s="139">
        <v>31161807</v>
      </c>
      <c r="AG2143" s="18" t="s">
        <v>6623</v>
      </c>
      <c r="AH2143" s="18"/>
      <c r="AI2143" s="2" t="s">
        <v>48</v>
      </c>
      <c r="AJ2143" s="2" t="e">
        <f>VLOOKUP(A2143,'Classification Test Result'!$A$2:$D$2428,4,FALSE)</f>
        <v>#N/A</v>
      </c>
      <c r="AL2143" s="2">
        <f>_xlfn.XLOOKUP($A2143,Results!$A$2:$A$2256,Results!G$2:G$2256,"")</f>
        <v>0</v>
      </c>
      <c r="AM2143" s="2">
        <f>_xlfn.XLOOKUP($A2143,Results!$A$2:$A$2256,Results!H$2:H$2256,"")</f>
        <v>0</v>
      </c>
      <c r="AN2143" s="2">
        <f>_xlfn.XLOOKUP($A2143,Results!$A$2:$A$2256,Results!I$2:I$2256,"")</f>
        <v>0</v>
      </c>
      <c r="AO2143" s="2">
        <f>_xlfn.XLOOKUP($A2143,Results!$A$2:$A$2256,Results!J$2:J$2256,"")</f>
        <v>0</v>
      </c>
      <c r="AP2143" s="2">
        <f>_xlfn.XLOOKUP($A2143,Results!$A$2:$A$2256,Results!K$2:K$2256,"")</f>
        <v>0</v>
      </c>
      <c r="AQ2143" s="2">
        <f>_xlfn.XLOOKUP($A2143,Results!$A$2:$A$2256,Results!L$2:L$2256,"")</f>
        <v>0</v>
      </c>
      <c r="AR2143" s="2">
        <f>_xlfn.XLOOKUP($A2143,Results!$A$2:$A$2256,Results!M$2:M$2256,"")</f>
        <v>0</v>
      </c>
      <c r="AS2143" s="2">
        <f>_xlfn.XLOOKUP($A2143,Results!$A$2:$A$2256,Results!N$2:N$2256,"")</f>
        <v>0</v>
      </c>
      <c r="AT2143" s="2">
        <f>_xlfn.XLOOKUP($A2143,Results!$A$2:$A$2256,Results!O$2:O$2256,"")</f>
        <v>0</v>
      </c>
      <c r="AU2143" s="2">
        <f>_xlfn.XLOOKUP($A2143,Results!$A$2:$A$2256,Results!P$2:P$2256,"")</f>
        <v>0</v>
      </c>
      <c r="AV2143" s="2">
        <f>_xlfn.XLOOKUP($A2143,Results!$A$2:$A$2256,Results!Q$2:Q$2256,"")</f>
        <v>0</v>
      </c>
      <c r="AW2143" s="2">
        <f>_xlfn.XLOOKUP($A2143,Results!$A$2:$A$2256,Results!R$2:R$2256,"")</f>
        <v>0</v>
      </c>
      <c r="AX2143" s="2">
        <f>_xlfn.XLOOKUP($A2143,Results!$A$2:$A$2256,Results!S$2:S$2256,"")</f>
        <v>0</v>
      </c>
      <c r="AY2143" s="2">
        <f>_xlfn.XLOOKUP($A2143,Results!$A$2:$A$2256,Results!T$2:T$2256,"")</f>
        <v>0</v>
      </c>
      <c r="AZ2143" s="2">
        <f>_xlfn.XLOOKUP($A2143,Results!$A$2:$A$2256,Results!U$2:U$2256,"")</f>
        <v>0</v>
      </c>
      <c r="BA2143" s="2" t="str">
        <f>_xlfn.XLOOKUP($A2143,Results!$A$2:$A$2256,Results!V$2:V$2256,"")</f>
        <v>ZSI FOSTER MANUFACTURING</v>
      </c>
      <c r="BB2143" s="2">
        <f>_xlfn.XLOOKUP($A2143,Results!$A$2:$A$2256,Results!W$2:W$2256,"")</f>
        <v>54</v>
      </c>
      <c r="BC2143" s="2">
        <f>_xlfn.XLOOKUP($A2143,Results!$A$2:$A$2256,Results!X$2:X$2256,"")</f>
        <v>31161807</v>
      </c>
      <c r="BD2143" s="2">
        <f>_xlfn.XLOOKUP($A2143,Results!$A$2:$A$2256,Results!Y$2:Y$2256,"")</f>
        <v>86</v>
      </c>
      <c r="BE2143" s="2" t="b">
        <f>_xlfn.XLOOKUP($A2143,Results!$A$2:$A$2256,Results!Z$2:Z$2256,"")</f>
        <v>1</v>
      </c>
    </row>
    <row r="2144" spans="1:57" ht="38.25" customHeight="1" x14ac:dyDescent="0.3">
      <c r="A2144">
        <v>907821</v>
      </c>
      <c r="B2144">
        <v>281662</v>
      </c>
      <c r="C2144" t="s">
        <v>36</v>
      </c>
      <c r="D2144" t="s">
        <v>5573</v>
      </c>
      <c r="E2144" s="2" t="str">
        <f>VLOOKUP(F2144,'RPA Vendor Data '!F$1:$G$2418,2)</f>
        <v>CRESCO EQUIPMENT RENTALS</v>
      </c>
      <c r="F2144" s="2">
        <v>14555</v>
      </c>
      <c r="G2144" s="2">
        <v>2</v>
      </c>
      <c r="H2144" t="s">
        <v>6625</v>
      </c>
      <c r="I2144">
        <v>31</v>
      </c>
      <c r="J2144" t="s">
        <v>65</v>
      </c>
      <c r="K2144" t="s">
        <v>39</v>
      </c>
      <c r="L2144">
        <v>9.9499999999999993</v>
      </c>
      <c r="M2144" s="2" t="s">
        <v>5975</v>
      </c>
      <c r="N2144" s="2" t="s">
        <v>5975</v>
      </c>
      <c r="O2144" t="s">
        <v>36</v>
      </c>
      <c r="P2144" t="s">
        <v>36</v>
      </c>
      <c r="Q2144" t="s">
        <v>36</v>
      </c>
      <c r="R2144">
        <v>309.45</v>
      </c>
      <c r="S2144" s="1">
        <v>45744.501376504631</v>
      </c>
      <c r="T2144" t="s">
        <v>42</v>
      </c>
      <c r="U2144" s="1">
        <v>45744.28125</v>
      </c>
      <c r="V2144" t="s">
        <v>43</v>
      </c>
      <c r="W2144" t="s">
        <v>36</v>
      </c>
      <c r="X2144">
        <v>0</v>
      </c>
      <c r="Y2144">
        <v>999</v>
      </c>
      <c r="Z2144" t="s">
        <v>36</v>
      </c>
      <c r="AA2144" t="s">
        <v>36</v>
      </c>
      <c r="AB2144" t="s">
        <v>36</v>
      </c>
      <c r="AC2144" t="s">
        <v>44</v>
      </c>
      <c r="AD2144" t="s">
        <v>44</v>
      </c>
      <c r="AE2144" t="s">
        <v>45</v>
      </c>
      <c r="AF2144" s="44">
        <v>15101500</v>
      </c>
      <c r="AG2144" s="18" t="s">
        <v>6002</v>
      </c>
      <c r="AH2144" s="18"/>
      <c r="AI2144" s="2" t="s">
        <v>48</v>
      </c>
      <c r="AJ2144" s="2" t="e">
        <f>VLOOKUP(A2144,'Classification Test Result'!$A$2:$D$2428,4,FALSE)</f>
        <v>#N/A</v>
      </c>
      <c r="AL2144" s="2">
        <f>_xlfn.XLOOKUP($A2144,Results!$A$2:$A$2256,Results!G$2:G$2256,"")</f>
        <v>0</v>
      </c>
      <c r="AM2144" s="2">
        <f>_xlfn.XLOOKUP($A2144,Results!$A$2:$A$2256,Results!H$2:H$2256,"")</f>
        <v>0</v>
      </c>
      <c r="AN2144" s="2">
        <f>_xlfn.XLOOKUP($A2144,Results!$A$2:$A$2256,Results!I$2:I$2256,"")</f>
        <v>0</v>
      </c>
      <c r="AO2144" s="2">
        <f>_xlfn.XLOOKUP($A2144,Results!$A$2:$A$2256,Results!J$2:J$2256,"")</f>
        <v>0</v>
      </c>
      <c r="AP2144" s="2">
        <f>_xlfn.XLOOKUP($A2144,Results!$A$2:$A$2256,Results!K$2:K$2256,"")</f>
        <v>0</v>
      </c>
      <c r="AQ2144" s="2">
        <f>_xlfn.XLOOKUP($A2144,Results!$A$2:$A$2256,Results!L$2:L$2256,"")</f>
        <v>0</v>
      </c>
      <c r="AR2144" s="2">
        <f>_xlfn.XLOOKUP($A2144,Results!$A$2:$A$2256,Results!M$2:M$2256,"")</f>
        <v>0</v>
      </c>
      <c r="AS2144" s="2">
        <f>_xlfn.XLOOKUP($A2144,Results!$A$2:$A$2256,Results!N$2:N$2256,"")</f>
        <v>0</v>
      </c>
      <c r="AT2144" s="2">
        <f>_xlfn.XLOOKUP($A2144,Results!$A$2:$A$2256,Results!O$2:O$2256,"")</f>
        <v>0</v>
      </c>
      <c r="AU2144" s="2">
        <f>_xlfn.XLOOKUP($A2144,Results!$A$2:$A$2256,Results!P$2:P$2256,"")</f>
        <v>0</v>
      </c>
      <c r="AV2144" s="2">
        <f>_xlfn.XLOOKUP($A2144,Results!$A$2:$A$2256,Results!Q$2:Q$2256,"")</f>
        <v>0</v>
      </c>
      <c r="AW2144" s="2">
        <f>_xlfn.XLOOKUP($A2144,Results!$A$2:$A$2256,Results!R$2:R$2256,"")</f>
        <v>0</v>
      </c>
      <c r="AX2144" s="2">
        <f>_xlfn.XLOOKUP($A2144,Results!$A$2:$A$2256,Results!S$2:S$2256,"")</f>
        <v>0</v>
      </c>
      <c r="AY2144" s="2">
        <f>_xlfn.XLOOKUP($A2144,Results!$A$2:$A$2256,Results!T$2:T$2256,"")</f>
        <v>0</v>
      </c>
      <c r="AZ2144" s="2">
        <f>_xlfn.XLOOKUP($A2144,Results!$A$2:$A$2256,Results!U$2:U$2256,"")</f>
        <v>0</v>
      </c>
      <c r="BA2144" s="2">
        <f>_xlfn.XLOOKUP($A2144,Results!$A$2:$A$2256,Results!V$2:V$2256,"")</f>
        <v>0</v>
      </c>
      <c r="BB2144" s="2">
        <f>_xlfn.XLOOKUP($A2144,Results!$A$2:$A$2256,Results!W$2:W$2256,"")</f>
        <v>0</v>
      </c>
      <c r="BC2144" s="2">
        <f>_xlfn.XLOOKUP($A2144,Results!$A$2:$A$2256,Results!X$2:X$2256,"")</f>
        <v>0</v>
      </c>
      <c r="BD2144" s="2">
        <f>_xlfn.XLOOKUP($A2144,Results!$A$2:$A$2256,Results!Y$2:Y$2256,"")</f>
        <v>0</v>
      </c>
      <c r="BE2144" s="2">
        <f>_xlfn.XLOOKUP($A2144,Results!$A$2:$A$2256,Results!Z$2:Z$2256,"")</f>
        <v>0</v>
      </c>
    </row>
    <row r="2145" spans="1:57" ht="38.25" customHeight="1" x14ac:dyDescent="0.3">
      <c r="A2145">
        <v>907822</v>
      </c>
      <c r="B2145">
        <v>281493</v>
      </c>
      <c r="C2145" t="s">
        <v>36</v>
      </c>
      <c r="D2145">
        <v>669695312</v>
      </c>
      <c r="F2145" s="2">
        <v>10207</v>
      </c>
      <c r="G2145" s="2">
        <v>6</v>
      </c>
      <c r="H2145" t="s">
        <v>6626</v>
      </c>
      <c r="I2145">
        <v>1</v>
      </c>
      <c r="J2145" t="s">
        <v>65</v>
      </c>
      <c r="K2145" t="s">
        <v>39</v>
      </c>
      <c r="L2145">
        <v>1688.61</v>
      </c>
      <c r="M2145" s="2" t="s">
        <v>6627</v>
      </c>
      <c r="N2145" s="9" t="s">
        <v>6628</v>
      </c>
      <c r="O2145">
        <v>10214748</v>
      </c>
      <c r="P2145" t="s">
        <v>36</v>
      </c>
      <c r="Q2145" t="s">
        <v>36</v>
      </c>
      <c r="R2145">
        <v>1688.61</v>
      </c>
      <c r="S2145" s="1">
        <v>45744.354669560184</v>
      </c>
      <c r="T2145" t="s">
        <v>42</v>
      </c>
      <c r="U2145" s="1">
        <v>45744.137499999997</v>
      </c>
      <c r="V2145" t="s">
        <v>43</v>
      </c>
      <c r="W2145" t="s">
        <v>36</v>
      </c>
      <c r="X2145">
        <v>9</v>
      </c>
      <c r="Y2145" t="s">
        <v>54</v>
      </c>
      <c r="Z2145" t="s">
        <v>36</v>
      </c>
      <c r="AA2145">
        <v>1688.61</v>
      </c>
      <c r="AB2145" t="s">
        <v>36</v>
      </c>
      <c r="AC2145" t="s">
        <v>49</v>
      </c>
      <c r="AD2145" t="s">
        <v>49</v>
      </c>
      <c r="AE2145" t="s">
        <v>45</v>
      </c>
      <c r="AF2145" s="137">
        <v>39121031</v>
      </c>
      <c r="AG2145" s="18" t="s">
        <v>6629</v>
      </c>
      <c r="AH2145" s="18"/>
      <c r="AI2145" s="2" t="s">
        <v>48</v>
      </c>
      <c r="AJ2145" s="2" t="e">
        <f>VLOOKUP(A2145,'Classification Test Result'!$A$2:$D$2428,4,FALSE)</f>
        <v>#N/A</v>
      </c>
      <c r="AL2145" s="2">
        <f>_xlfn.XLOOKUP($A2145,Results!$A$2:$A$2256,Results!G$2:G$2256,"")</f>
        <v>0</v>
      </c>
      <c r="AM2145" s="2">
        <f>_xlfn.XLOOKUP($A2145,Results!$A$2:$A$2256,Results!H$2:H$2256,"")</f>
        <v>0</v>
      </c>
      <c r="AN2145" s="2">
        <f>_xlfn.XLOOKUP($A2145,Results!$A$2:$A$2256,Results!I$2:I$2256,"")</f>
        <v>0</v>
      </c>
      <c r="AO2145" s="2">
        <f>_xlfn.XLOOKUP($A2145,Results!$A$2:$A$2256,Results!J$2:J$2256,"")</f>
        <v>0</v>
      </c>
      <c r="AP2145" s="2">
        <f>_xlfn.XLOOKUP($A2145,Results!$A$2:$A$2256,Results!K$2:K$2256,"")</f>
        <v>0</v>
      </c>
      <c r="AQ2145" s="2">
        <f>_xlfn.XLOOKUP($A2145,Results!$A$2:$A$2256,Results!L$2:L$2256,"")</f>
        <v>0</v>
      </c>
      <c r="AR2145" s="2">
        <f>_xlfn.XLOOKUP($A2145,Results!$A$2:$A$2256,Results!M$2:M$2256,"")</f>
        <v>0</v>
      </c>
      <c r="AS2145" s="2">
        <f>_xlfn.XLOOKUP($A2145,Results!$A$2:$A$2256,Results!N$2:N$2256,"")</f>
        <v>0</v>
      </c>
      <c r="AT2145" s="2" t="str">
        <f>_xlfn.XLOOKUP($A2145,Results!$A$2:$A$2256,Results!O$2:O$2256,"")</f>
        <v>AMAZON</v>
      </c>
      <c r="AU2145" s="2" t="str">
        <f>_xlfn.XLOOKUP($A2145,Results!$A$2:$A$2256,Results!P$2:P$2256,"")</f>
        <v>AMAZON</v>
      </c>
      <c r="AV2145" s="2" t="str">
        <f>_xlfn.XLOOKUP($A2145,Results!$A$2:$A$2256,Results!Q$2:Q$2256,"")</f>
        <v>SINGLE_MATCH</v>
      </c>
      <c r="AW2145" s="2">
        <f>_xlfn.XLOOKUP($A2145,Results!$A$2:$A$2256,Results!R$2:R$2256,"")</f>
        <v>0</v>
      </c>
      <c r="AX2145" s="2">
        <f>_xlfn.XLOOKUP($A2145,Results!$A$2:$A$2256,Results!S$2:S$2256,"")</f>
        <v>0</v>
      </c>
      <c r="AY2145" s="2">
        <f>_xlfn.XLOOKUP($A2145,Results!$A$2:$A$2256,Results!T$2:T$2256,"")</f>
        <v>90</v>
      </c>
      <c r="AZ2145" s="2">
        <f>_xlfn.XLOOKUP($A2145,Results!$A$2:$A$2256,Results!U$2:U$2256,"")</f>
        <v>0</v>
      </c>
      <c r="BA2145" s="2">
        <f>_xlfn.XLOOKUP($A2145,Results!$A$2:$A$2256,Results!V$2:V$2256,"")</f>
        <v>0</v>
      </c>
      <c r="BB2145" s="2">
        <f>_xlfn.XLOOKUP($A2145,Results!$A$2:$A$2256,Results!W$2:W$2256,"")</f>
        <v>0</v>
      </c>
      <c r="BC2145" s="2">
        <f>_xlfn.XLOOKUP($A2145,Results!$A$2:$A$2256,Results!X$2:X$2256,"")</f>
        <v>0</v>
      </c>
      <c r="BD2145" s="2">
        <f>_xlfn.XLOOKUP($A2145,Results!$A$2:$A$2256,Results!Y$2:Y$2256,"")</f>
        <v>0</v>
      </c>
      <c r="BE2145" s="2">
        <f>_xlfn.XLOOKUP($A2145,Results!$A$2:$A$2256,Results!Z$2:Z$2256,"")</f>
        <v>0</v>
      </c>
    </row>
    <row r="2146" spans="1:57" ht="38.25" customHeight="1" x14ac:dyDescent="0.3">
      <c r="A2146">
        <v>907823</v>
      </c>
      <c r="B2146">
        <v>281492</v>
      </c>
      <c r="C2146" t="s">
        <v>36</v>
      </c>
      <c r="D2146">
        <v>669695310</v>
      </c>
      <c r="F2146" s="2">
        <v>10207</v>
      </c>
      <c r="G2146" s="2">
        <v>5</v>
      </c>
      <c r="H2146" t="s">
        <v>6631</v>
      </c>
      <c r="I2146">
        <v>2</v>
      </c>
      <c r="J2146" t="s">
        <v>65</v>
      </c>
      <c r="K2146" t="s">
        <v>39</v>
      </c>
      <c r="L2146">
        <v>2196.62</v>
      </c>
      <c r="M2146" s="2" t="s">
        <v>6627</v>
      </c>
      <c r="N2146" s="9" t="s">
        <v>6632</v>
      </c>
      <c r="O2146">
        <v>10214750</v>
      </c>
      <c r="P2146" t="s">
        <v>36</v>
      </c>
      <c r="Q2146" t="s">
        <v>36</v>
      </c>
      <c r="R2146">
        <v>4393.24</v>
      </c>
      <c r="S2146" s="1">
        <v>45744.354728622682</v>
      </c>
      <c r="T2146" t="s">
        <v>42</v>
      </c>
      <c r="U2146" s="1">
        <v>45744.137499999997</v>
      </c>
      <c r="V2146" t="s">
        <v>43</v>
      </c>
      <c r="W2146" t="s">
        <v>36</v>
      </c>
      <c r="X2146">
        <v>0</v>
      </c>
      <c r="Y2146">
        <v>201</v>
      </c>
      <c r="Z2146" t="s">
        <v>36</v>
      </c>
      <c r="AA2146" t="s">
        <v>36</v>
      </c>
      <c r="AB2146" t="s">
        <v>36</v>
      </c>
      <c r="AC2146" t="s">
        <v>49</v>
      </c>
      <c r="AD2146" t="s">
        <v>49</v>
      </c>
      <c r="AE2146" t="s">
        <v>45</v>
      </c>
      <c r="AF2146" s="44">
        <v>26121636</v>
      </c>
      <c r="AG2146" s="18" t="s">
        <v>6633</v>
      </c>
      <c r="AH2146" s="18"/>
      <c r="AI2146" s="2" t="s">
        <v>48</v>
      </c>
      <c r="AJ2146" s="2" t="e">
        <f>VLOOKUP(A2146,'Classification Test Result'!$A$2:$D$2428,4,FALSE)</f>
        <v>#N/A</v>
      </c>
      <c r="AL2146" s="2">
        <f>_xlfn.XLOOKUP($A2146,Results!$A$2:$A$2256,Results!G$2:G$2256,"")</f>
        <v>0</v>
      </c>
      <c r="AM2146" s="2">
        <f>_xlfn.XLOOKUP($A2146,Results!$A$2:$A$2256,Results!H$2:H$2256,"")</f>
        <v>0</v>
      </c>
      <c r="AN2146" s="2">
        <f>_xlfn.XLOOKUP($A2146,Results!$A$2:$A$2256,Results!I$2:I$2256,"")</f>
        <v>0</v>
      </c>
      <c r="AO2146" s="2">
        <f>_xlfn.XLOOKUP($A2146,Results!$A$2:$A$2256,Results!J$2:J$2256,"")</f>
        <v>0</v>
      </c>
      <c r="AP2146" s="2">
        <f>_xlfn.XLOOKUP($A2146,Results!$A$2:$A$2256,Results!K$2:K$2256,"")</f>
        <v>0</v>
      </c>
      <c r="AQ2146" s="2">
        <f>_xlfn.XLOOKUP($A2146,Results!$A$2:$A$2256,Results!L$2:L$2256,"")</f>
        <v>0</v>
      </c>
      <c r="AR2146" s="2">
        <f>_xlfn.XLOOKUP($A2146,Results!$A$2:$A$2256,Results!M$2:M$2256,"")</f>
        <v>0</v>
      </c>
      <c r="AS2146" s="2">
        <f>_xlfn.XLOOKUP($A2146,Results!$A$2:$A$2256,Results!N$2:N$2256,"")</f>
        <v>0</v>
      </c>
      <c r="AT2146" s="2" t="str">
        <f>_xlfn.XLOOKUP($A2146,Results!$A$2:$A$2256,Results!O$2:O$2256,"")</f>
        <v>AMAZON</v>
      </c>
      <c r="AU2146" s="2" t="str">
        <f>_xlfn.XLOOKUP($A2146,Results!$A$2:$A$2256,Results!P$2:P$2256,"")</f>
        <v>AMAZON</v>
      </c>
      <c r="AV2146" s="2" t="str">
        <f>_xlfn.XLOOKUP($A2146,Results!$A$2:$A$2256,Results!Q$2:Q$2256,"")</f>
        <v>SINGLE_MATCH</v>
      </c>
      <c r="AW2146" s="2">
        <f>_xlfn.XLOOKUP($A2146,Results!$A$2:$A$2256,Results!R$2:R$2256,"")</f>
        <v>0</v>
      </c>
      <c r="AX2146" s="2">
        <f>_xlfn.XLOOKUP($A2146,Results!$A$2:$A$2256,Results!S$2:S$2256,"")</f>
        <v>0</v>
      </c>
      <c r="AY2146" s="2">
        <f>_xlfn.XLOOKUP($A2146,Results!$A$2:$A$2256,Results!T$2:T$2256,"")</f>
        <v>90</v>
      </c>
      <c r="AZ2146" s="2">
        <f>_xlfn.XLOOKUP($A2146,Results!$A$2:$A$2256,Results!U$2:U$2256,"")</f>
        <v>0</v>
      </c>
      <c r="BA2146" s="2">
        <f>_xlfn.XLOOKUP($A2146,Results!$A$2:$A$2256,Results!V$2:V$2256,"")</f>
        <v>0</v>
      </c>
      <c r="BB2146" s="2">
        <f>_xlfn.XLOOKUP($A2146,Results!$A$2:$A$2256,Results!W$2:W$2256,"")</f>
        <v>0</v>
      </c>
      <c r="BC2146" s="2">
        <f>_xlfn.XLOOKUP($A2146,Results!$A$2:$A$2256,Results!X$2:X$2256,"")</f>
        <v>0</v>
      </c>
      <c r="BD2146" s="2">
        <f>_xlfn.XLOOKUP($A2146,Results!$A$2:$A$2256,Results!Y$2:Y$2256,"")</f>
        <v>0</v>
      </c>
      <c r="BE2146" s="2">
        <f>_xlfn.XLOOKUP($A2146,Results!$A$2:$A$2256,Results!Z$2:Z$2256,"")</f>
        <v>0</v>
      </c>
    </row>
    <row r="2147" spans="1:57" ht="38.25" customHeight="1" x14ac:dyDescent="0.3">
      <c r="A2147">
        <v>907824</v>
      </c>
      <c r="B2147">
        <v>281302</v>
      </c>
      <c r="C2147" t="s">
        <v>36</v>
      </c>
      <c r="D2147">
        <v>9453708696</v>
      </c>
      <c r="F2147" s="2">
        <v>11466</v>
      </c>
      <c r="G2147" s="2">
        <v>1</v>
      </c>
      <c r="H2147" t="s">
        <v>6634</v>
      </c>
      <c r="I2147">
        <v>20</v>
      </c>
      <c r="J2147" t="s">
        <v>39</v>
      </c>
      <c r="K2147" t="s">
        <v>39</v>
      </c>
      <c r="L2147">
        <v>59.85</v>
      </c>
      <c r="M2147" s="97" t="s">
        <v>6635</v>
      </c>
      <c r="N2147" s="9" t="s">
        <v>6636</v>
      </c>
      <c r="O2147" t="s">
        <v>6637</v>
      </c>
      <c r="P2147" t="s">
        <v>36</v>
      </c>
      <c r="Q2147" t="s">
        <v>36</v>
      </c>
      <c r="R2147">
        <v>1197</v>
      </c>
      <c r="S2147" s="1">
        <v>45744.167227511571</v>
      </c>
      <c r="T2147" t="s">
        <v>42</v>
      </c>
      <c r="U2147" s="1">
        <v>45743.941666666673</v>
      </c>
      <c r="V2147" t="s">
        <v>43</v>
      </c>
      <c r="W2147" t="s">
        <v>36</v>
      </c>
      <c r="X2147">
        <v>0</v>
      </c>
      <c r="Y2147">
        <v>999</v>
      </c>
      <c r="Z2147" t="s">
        <v>36</v>
      </c>
      <c r="AA2147" t="s">
        <v>36</v>
      </c>
      <c r="AB2147" t="s">
        <v>36</v>
      </c>
      <c r="AC2147" t="s">
        <v>6635</v>
      </c>
      <c r="AD2147" t="s">
        <v>6635</v>
      </c>
      <c r="AE2147" t="s">
        <v>45</v>
      </c>
      <c r="AF2147" s="44">
        <v>46191507</v>
      </c>
      <c r="AG2147" s="18" t="s">
        <v>6638</v>
      </c>
      <c r="AH2147" s="18"/>
      <c r="AI2147" s="2" t="s">
        <v>48</v>
      </c>
      <c r="AJ2147" s="2" t="e">
        <f>VLOOKUP(A2147,'Classification Test Result'!$A$2:$D$2428,4,FALSE)</f>
        <v>#N/A</v>
      </c>
      <c r="AL2147" s="2">
        <f>_xlfn.XLOOKUP($A2147,Results!$A$2:$A$2256,Results!G$2:G$2256,"")</f>
        <v>341807</v>
      </c>
      <c r="AM2147" s="2" t="str">
        <f>_xlfn.XLOOKUP($A2147,Results!$A$2:$A$2256,Results!H$2:H$2256,"")</f>
        <v>FP400</v>
      </c>
      <c r="AN2147" s="2" t="str">
        <f>_xlfn.XLOOKUP($A2147,Results!$A$2:$A$2256,Results!I$2:I$2256,"")</f>
        <v>SPECIFIED TECHNOLOGIES</v>
      </c>
      <c r="AO2147" s="2">
        <f>_xlfn.XLOOKUP($A2147,Results!$A$2:$A$2256,Results!J$2:J$2256,"")</f>
        <v>730573072042</v>
      </c>
      <c r="AP2147" s="2">
        <f>_xlfn.XLOOKUP($A2147,Results!$A$2:$A$2256,Results!K$2:K$2256,"")</f>
        <v>46191500</v>
      </c>
      <c r="AQ2147" s="2" t="str">
        <f>_xlfn.XLOOKUP($A2147,Results!$A$2:$A$2256,Results!L$2:L$2256,"")</f>
        <v>AK10956829</v>
      </c>
      <c r="AR2147" s="2">
        <f>_xlfn.XLOOKUP($A2147,Results!$A$2:$A$2256,Results!M$2:M$2256,"")</f>
        <v>406096</v>
      </c>
      <c r="AS2147" s="2" t="str">
        <f>_xlfn.XLOOKUP($A2147,Results!$A$2:$A$2256,Results!N$2:N$2256,"")</f>
        <v>STI FP400 4IN (102MM) FRSTOP PLUG</v>
      </c>
      <c r="AT2147" s="2" t="str">
        <f>_xlfn.XLOOKUP($A2147,Results!$A$2:$A$2256,Results!O$2:O$2256,"")</f>
        <v>SPECIFIED TECHNOLOGIES</v>
      </c>
      <c r="AU2147" s="2">
        <f>_xlfn.XLOOKUP($A2147,Results!$A$2:$A$2256,Results!P$2:P$2256,"")</f>
        <v>0</v>
      </c>
      <c r="AV2147" s="2" t="str">
        <f>_xlfn.XLOOKUP($A2147,Results!$A$2:$A$2256,Results!Q$2:Q$2256,"")</f>
        <v>NO_VALID_MATCHES</v>
      </c>
      <c r="AW2147" s="2" t="str">
        <f>_xlfn.XLOOKUP($A2147,Results!$A$2:$A$2256,Results!R$2:R$2256,"")</f>
        <v>0.6939179297667989</v>
      </c>
      <c r="AX2147" s="2">
        <f>_xlfn.XLOOKUP($A2147,Results!$A$2:$A$2256,Results!S$2:S$2256,"")</f>
        <v>61</v>
      </c>
      <c r="AY2147" s="2">
        <f>_xlfn.XLOOKUP($A2147,Results!$A$2:$A$2256,Results!T$2:T$2256,"")</f>
        <v>25</v>
      </c>
      <c r="AZ2147" s="2">
        <f>_xlfn.XLOOKUP($A2147,Results!$A$2:$A$2256,Results!U$2:U$2256,"")</f>
        <v>41</v>
      </c>
      <c r="BA2147" s="2">
        <f>_xlfn.XLOOKUP($A2147,Results!$A$2:$A$2256,Results!V$2:V$2256,"")</f>
        <v>0</v>
      </c>
      <c r="BB2147" s="2">
        <f>_xlfn.XLOOKUP($A2147,Results!$A$2:$A$2256,Results!W$2:W$2256,"")</f>
        <v>0</v>
      </c>
      <c r="BC2147" s="2">
        <f>_xlfn.XLOOKUP($A2147,Results!$A$2:$A$2256,Results!X$2:X$2256,"")</f>
        <v>46190000</v>
      </c>
      <c r="BD2147" s="2">
        <f>_xlfn.XLOOKUP($A2147,Results!$A$2:$A$2256,Results!Y$2:Y$2256,"")</f>
        <v>70</v>
      </c>
      <c r="BE2147" s="2">
        <f>_xlfn.XLOOKUP($A2147,Results!$A$2:$A$2256,Results!Z$2:Z$2256,"")</f>
        <v>0</v>
      </c>
    </row>
    <row r="2148" spans="1:57" ht="38.25" customHeight="1" x14ac:dyDescent="0.3">
      <c r="A2148">
        <v>907825</v>
      </c>
      <c r="B2148">
        <v>281673</v>
      </c>
      <c r="C2148" t="s">
        <v>36</v>
      </c>
      <c r="D2148">
        <v>3224124</v>
      </c>
      <c r="F2148" s="2">
        <v>10127</v>
      </c>
      <c r="G2148" s="2">
        <v>1</v>
      </c>
      <c r="H2148" t="s">
        <v>6639</v>
      </c>
      <c r="I2148">
        <v>1</v>
      </c>
      <c r="J2148" t="s">
        <v>65</v>
      </c>
      <c r="K2148" t="s">
        <v>39</v>
      </c>
      <c r="L2148">
        <v>428.34</v>
      </c>
      <c r="M2148" s="2" t="s">
        <v>6640</v>
      </c>
      <c r="N2148" s="9" t="s">
        <v>6641</v>
      </c>
      <c r="O2148" t="s">
        <v>6642</v>
      </c>
      <c r="P2148" t="s">
        <v>36</v>
      </c>
      <c r="Q2148" t="s">
        <v>36</v>
      </c>
      <c r="R2148">
        <v>428.34</v>
      </c>
      <c r="S2148" s="1">
        <v>45744.500892048607</v>
      </c>
      <c r="T2148" t="s">
        <v>42</v>
      </c>
      <c r="U2148" s="1">
        <v>45744.290972222218</v>
      </c>
      <c r="V2148" t="s">
        <v>43</v>
      </c>
      <c r="W2148" t="s">
        <v>36</v>
      </c>
      <c r="X2148">
        <v>1</v>
      </c>
      <c r="Y2148" t="s">
        <v>525</v>
      </c>
      <c r="Z2148" t="s">
        <v>36</v>
      </c>
      <c r="AA2148">
        <v>428.34</v>
      </c>
      <c r="AB2148" t="s">
        <v>36</v>
      </c>
      <c r="AC2148" t="s">
        <v>49</v>
      </c>
      <c r="AD2148" t="s">
        <v>49</v>
      </c>
      <c r="AE2148" t="s">
        <v>45</v>
      </c>
      <c r="AG2148" s="18" t="s">
        <v>6643</v>
      </c>
      <c r="AH2148" s="18"/>
      <c r="AI2148" s="2" t="s">
        <v>48</v>
      </c>
      <c r="AJ2148" s="2" t="e">
        <f>VLOOKUP(A2148,'Classification Test Result'!$A$2:$D$2428,4,FALSE)</f>
        <v>#N/A</v>
      </c>
      <c r="AL2148" s="2">
        <f>_xlfn.XLOOKUP($A2148,Results!$A$2:$A$2256,Results!G$2:G$2256,"")</f>
        <v>0</v>
      </c>
      <c r="AM2148" s="2">
        <f>_xlfn.XLOOKUP($A2148,Results!$A$2:$A$2256,Results!H$2:H$2256,"")</f>
        <v>0</v>
      </c>
      <c r="AN2148" s="2">
        <f>_xlfn.XLOOKUP($A2148,Results!$A$2:$A$2256,Results!I$2:I$2256,"")</f>
        <v>0</v>
      </c>
      <c r="AO2148" s="2">
        <f>_xlfn.XLOOKUP($A2148,Results!$A$2:$A$2256,Results!J$2:J$2256,"")</f>
        <v>0</v>
      </c>
      <c r="AP2148" s="2">
        <f>_xlfn.XLOOKUP($A2148,Results!$A$2:$A$2256,Results!K$2:K$2256,"")</f>
        <v>0</v>
      </c>
      <c r="AQ2148" s="2">
        <f>_xlfn.XLOOKUP($A2148,Results!$A$2:$A$2256,Results!L$2:L$2256,"")</f>
        <v>0</v>
      </c>
      <c r="AR2148" s="2">
        <f>_xlfn.XLOOKUP($A2148,Results!$A$2:$A$2256,Results!M$2:M$2256,"")</f>
        <v>0</v>
      </c>
      <c r="AS2148" s="2">
        <f>_xlfn.XLOOKUP($A2148,Results!$A$2:$A$2256,Results!N$2:N$2256,"")</f>
        <v>0</v>
      </c>
      <c r="AT2148" s="2" t="str">
        <f>_xlfn.XLOOKUP($A2148,Results!$A$2:$A$2256,Results!O$2:O$2256,"")</f>
        <v>WHEELOCK</v>
      </c>
      <c r="AU2148" s="2" t="str">
        <f>_xlfn.XLOOKUP($A2148,Results!$A$2:$A$2256,Results!P$2:P$2256,"")</f>
        <v>WHEELOCK</v>
      </c>
      <c r="AV2148" s="2" t="str">
        <f>_xlfn.XLOOKUP($A2148,Results!$A$2:$A$2256,Results!Q$2:Q$2256,"")</f>
        <v>MULTIPLE_MATCHES_ONE_VALID</v>
      </c>
      <c r="AW2148" s="2">
        <f>_xlfn.XLOOKUP($A2148,Results!$A$2:$A$2256,Results!R$2:R$2256,"")</f>
        <v>0</v>
      </c>
      <c r="AX2148" s="2">
        <f>_xlfn.XLOOKUP($A2148,Results!$A$2:$A$2256,Results!S$2:S$2256,"")</f>
        <v>0</v>
      </c>
      <c r="AY2148" s="2">
        <f>_xlfn.XLOOKUP($A2148,Results!$A$2:$A$2256,Results!T$2:T$2256,"")</f>
        <v>33</v>
      </c>
      <c r="AZ2148" s="2">
        <f>_xlfn.XLOOKUP($A2148,Results!$A$2:$A$2256,Results!U$2:U$2256,"")</f>
        <v>0</v>
      </c>
      <c r="BA2148" s="2">
        <f>_xlfn.XLOOKUP($A2148,Results!$A$2:$A$2256,Results!V$2:V$2256,"")</f>
        <v>0</v>
      </c>
      <c r="BB2148" s="2">
        <f>_xlfn.XLOOKUP($A2148,Results!$A$2:$A$2256,Results!W$2:W$2256,"")</f>
        <v>0</v>
      </c>
      <c r="BC2148" s="2">
        <f>_xlfn.XLOOKUP($A2148,Results!$A$2:$A$2256,Results!X$2:X$2256,"")</f>
        <v>0</v>
      </c>
      <c r="BD2148" s="2">
        <f>_xlfn.XLOOKUP($A2148,Results!$A$2:$A$2256,Results!Y$2:Y$2256,"")</f>
        <v>0</v>
      </c>
      <c r="BE2148" s="2">
        <f>_xlfn.XLOOKUP($A2148,Results!$A$2:$A$2256,Results!Z$2:Z$2256,"")</f>
        <v>0</v>
      </c>
    </row>
    <row r="2149" spans="1:57" ht="38.25" customHeight="1" x14ac:dyDescent="0.3">
      <c r="A2149">
        <v>907826</v>
      </c>
      <c r="B2149">
        <v>281747</v>
      </c>
      <c r="C2149" t="s">
        <v>36</v>
      </c>
      <c r="D2149" t="s">
        <v>6645</v>
      </c>
      <c r="F2149" s="2">
        <v>10071</v>
      </c>
      <c r="G2149" s="2">
        <v>1</v>
      </c>
      <c r="H2149" t="s">
        <v>6646</v>
      </c>
      <c r="I2149">
        <v>7</v>
      </c>
      <c r="J2149" t="s">
        <v>39</v>
      </c>
      <c r="K2149" t="s">
        <v>39</v>
      </c>
      <c r="L2149">
        <v>14.47</v>
      </c>
      <c r="M2149" s="2" t="s">
        <v>6647</v>
      </c>
      <c r="N2149" s="9" t="s">
        <v>6648</v>
      </c>
      <c r="O2149" t="s">
        <v>6649</v>
      </c>
      <c r="P2149" t="s">
        <v>36</v>
      </c>
      <c r="Q2149" t="s">
        <v>36</v>
      </c>
      <c r="R2149">
        <v>101.29</v>
      </c>
      <c r="S2149" s="1">
        <v>45744.54276527778</v>
      </c>
      <c r="T2149" t="s">
        <v>42</v>
      </c>
      <c r="U2149" s="1">
        <v>45744.322222222218</v>
      </c>
      <c r="V2149" t="s">
        <v>43</v>
      </c>
      <c r="W2149" t="s">
        <v>36</v>
      </c>
      <c r="X2149">
        <v>0</v>
      </c>
      <c r="Y2149" t="s">
        <v>525</v>
      </c>
      <c r="Z2149" t="s">
        <v>36</v>
      </c>
      <c r="AA2149">
        <v>14.47</v>
      </c>
      <c r="AB2149" t="s">
        <v>36</v>
      </c>
      <c r="AC2149" t="s">
        <v>349</v>
      </c>
      <c r="AD2149" t="s">
        <v>349</v>
      </c>
      <c r="AE2149" t="s">
        <v>45</v>
      </c>
      <c r="AF2149" s="44" t="s">
        <v>46</v>
      </c>
      <c r="AG2149" s="18" t="s">
        <v>6650</v>
      </c>
      <c r="AH2149" s="18"/>
      <c r="AI2149" s="2" t="s">
        <v>48</v>
      </c>
      <c r="AJ2149" s="2" t="e">
        <f>VLOOKUP(A2149,'Classification Test Result'!$A$2:$D$2428,4,FALSE)</f>
        <v>#N/A</v>
      </c>
      <c r="AL2149" s="2">
        <f>_xlfn.XLOOKUP($A2149,Results!$A$2:$A$2256,Results!G$2:G$2256,"")</f>
        <v>342595</v>
      </c>
      <c r="AM2149" s="2" t="str">
        <f>_xlfn.XLOOKUP($A2149,Results!$A$2:$A$2256,Results!H$2:H$2256,"")</f>
        <v>FLC430</v>
      </c>
      <c r="AN2149" s="2" t="str">
        <f>_xlfn.XLOOKUP($A2149,Results!$A$2:$A$2256,Results!I$2:I$2256,"")</f>
        <v>ARLINGTON INDUSTRIES</v>
      </c>
      <c r="AO2149" s="2" t="str">
        <f>_xlfn.XLOOKUP($A2149,Results!$A$2:$A$2256,Results!J$2:J$2256,"")</f>
        <v>018997097422</v>
      </c>
      <c r="AP2149" s="2">
        <f>_xlfn.XLOOKUP($A2149,Results!$A$2:$A$2256,Results!K$2:K$2256,"")</f>
        <v>46171610</v>
      </c>
      <c r="AQ2149" s="2" t="str">
        <f>_xlfn.XLOOKUP($A2149,Results!$A$2:$A$2256,Results!L$2:L$2256,"")</f>
        <v>AK10083479</v>
      </c>
      <c r="AR2149" s="2">
        <f>_xlfn.XLOOKUP($A2149,Results!$A$2:$A$2256,Results!M$2:M$2256,"")</f>
        <v>1102784</v>
      </c>
      <c r="AS2149" s="2" t="str">
        <f>_xlfn.XLOOKUP($A2149,Results!$A$2:$A$2256,Results!N$2:N$2256,"")</f>
        <v>ARL FLC430 ROUND WHITE SECURITY C</v>
      </c>
      <c r="AT2149" s="2" t="str">
        <f>_xlfn.XLOOKUP($A2149,Results!$A$2:$A$2256,Results!O$2:O$2256,"")</f>
        <v>ARLINGTON INDUSTRIES</v>
      </c>
      <c r="AU2149" s="2">
        <f>_xlfn.XLOOKUP($A2149,Results!$A$2:$A$2256,Results!P$2:P$2256,"")</f>
        <v>0</v>
      </c>
      <c r="AV2149" s="2" t="str">
        <f>_xlfn.XLOOKUP($A2149,Results!$A$2:$A$2256,Results!Q$2:Q$2256,"")</f>
        <v>NO_MANUFACTURERS_FOUND</v>
      </c>
      <c r="AW2149" s="2" t="str">
        <f>_xlfn.XLOOKUP($A2149,Results!$A$2:$A$2256,Results!R$2:R$2256,"")</f>
        <v>0.6191441133579918</v>
      </c>
      <c r="AX2149" s="2">
        <f>_xlfn.XLOOKUP($A2149,Results!$A$2:$A$2256,Results!S$2:S$2256,"")</f>
        <v>93</v>
      </c>
      <c r="AY2149" s="2">
        <f>_xlfn.XLOOKUP($A2149,Results!$A$2:$A$2256,Results!T$2:T$2256,"")</f>
        <v>84</v>
      </c>
      <c r="AZ2149" s="2">
        <f>_xlfn.XLOOKUP($A2149,Results!$A$2:$A$2256,Results!U$2:U$2256,"")</f>
        <v>74</v>
      </c>
      <c r="BA2149" s="2" t="str">
        <f>_xlfn.XLOOKUP($A2149,Results!$A$2:$A$2256,Results!V$2:V$2256,"")</f>
        <v>APPLETON</v>
      </c>
      <c r="BB2149" s="2">
        <f>_xlfn.XLOOKUP($A2149,Results!$A$2:$A$2256,Results!W$2:W$2256,"")</f>
        <v>61</v>
      </c>
      <c r="BC2149" s="2">
        <f>_xlfn.XLOOKUP($A2149,Results!$A$2:$A$2256,Results!X$2:X$2256,"")</f>
        <v>39111900</v>
      </c>
      <c r="BD2149" s="2">
        <f>_xlfn.XLOOKUP($A2149,Results!$A$2:$A$2256,Results!Y$2:Y$2256,"")</f>
        <v>61</v>
      </c>
      <c r="BE2149" s="2" t="b">
        <f>_xlfn.XLOOKUP($A2149,Results!$A$2:$A$2256,Results!Z$2:Z$2256,"")</f>
        <v>1</v>
      </c>
    </row>
    <row r="2150" spans="1:57" ht="38.25" customHeight="1" x14ac:dyDescent="0.3">
      <c r="A2150">
        <v>907827</v>
      </c>
      <c r="B2150">
        <v>281671</v>
      </c>
      <c r="C2150" t="s">
        <v>36</v>
      </c>
      <c r="D2150" t="s">
        <v>6651</v>
      </c>
      <c r="F2150" s="2">
        <v>11357</v>
      </c>
      <c r="G2150" s="2">
        <v>1</v>
      </c>
      <c r="H2150" t="s">
        <v>6652</v>
      </c>
      <c r="I2150">
        <v>3</v>
      </c>
      <c r="J2150" t="s">
        <v>65</v>
      </c>
      <c r="K2150" t="s">
        <v>39</v>
      </c>
      <c r="L2150">
        <v>116.08</v>
      </c>
      <c r="M2150" s="12" t="s">
        <v>6653</v>
      </c>
      <c r="N2150" s="140" t="s">
        <v>6654</v>
      </c>
      <c r="O2150" t="s">
        <v>6655</v>
      </c>
      <c r="P2150" t="s">
        <v>36</v>
      </c>
      <c r="Q2150">
        <v>78200174820</v>
      </c>
      <c r="R2150">
        <v>348.24</v>
      </c>
      <c r="S2150" s="1">
        <v>45744.501079594913</v>
      </c>
      <c r="T2150" t="s">
        <v>42</v>
      </c>
      <c r="U2150" s="1">
        <v>45744.289583333331</v>
      </c>
      <c r="V2150" t="s">
        <v>43</v>
      </c>
      <c r="W2150" t="s">
        <v>36</v>
      </c>
      <c r="X2150">
        <v>1</v>
      </c>
      <c r="Y2150">
        <v>201</v>
      </c>
      <c r="Z2150" t="s">
        <v>36</v>
      </c>
      <c r="AA2150" t="s">
        <v>36</v>
      </c>
      <c r="AB2150" t="s">
        <v>36</v>
      </c>
      <c r="AC2150" t="s">
        <v>3360</v>
      </c>
      <c r="AD2150" t="s">
        <v>3360</v>
      </c>
      <c r="AE2150" t="s">
        <v>45</v>
      </c>
      <c r="AG2150" s="18" t="s">
        <v>6656</v>
      </c>
      <c r="AH2150" s="18"/>
      <c r="AI2150" s="2" t="s">
        <v>48</v>
      </c>
      <c r="AJ2150" s="2" t="e">
        <f>VLOOKUP(A2150,'Classification Test Result'!$A$2:$D$2428,4,FALSE)</f>
        <v>#N/A</v>
      </c>
      <c r="AL2150" s="2">
        <f>_xlfn.XLOOKUP($A2150,Results!$A$2:$A$2256,Results!G$2:G$2256,"")</f>
        <v>0</v>
      </c>
      <c r="AM2150" s="2">
        <f>_xlfn.XLOOKUP($A2150,Results!$A$2:$A$2256,Results!H$2:H$2256,"")</f>
        <v>0</v>
      </c>
      <c r="AN2150" s="2">
        <f>_xlfn.XLOOKUP($A2150,Results!$A$2:$A$2256,Results!I$2:I$2256,"")</f>
        <v>0</v>
      </c>
      <c r="AO2150" s="2">
        <f>_xlfn.XLOOKUP($A2150,Results!$A$2:$A$2256,Results!J$2:J$2256,"")</f>
        <v>0</v>
      </c>
      <c r="AP2150" s="2">
        <f>_xlfn.XLOOKUP($A2150,Results!$A$2:$A$2256,Results!K$2:K$2256,"")</f>
        <v>0</v>
      </c>
      <c r="AQ2150" s="2">
        <f>_xlfn.XLOOKUP($A2150,Results!$A$2:$A$2256,Results!L$2:L$2256,"")</f>
        <v>0</v>
      </c>
      <c r="AR2150" s="2">
        <f>_xlfn.XLOOKUP($A2150,Results!$A$2:$A$2256,Results!M$2:M$2256,"")</f>
        <v>0</v>
      </c>
      <c r="AS2150" s="2">
        <f>_xlfn.XLOOKUP($A2150,Results!$A$2:$A$2256,Results!N$2:N$2256,"")</f>
        <v>0</v>
      </c>
      <c r="AT2150" s="2">
        <f>_xlfn.XLOOKUP($A2150,Results!$A$2:$A$2256,Results!O$2:O$2256,"")</f>
        <v>0</v>
      </c>
      <c r="AU2150" s="2">
        <f>_xlfn.XLOOKUP($A2150,Results!$A$2:$A$2256,Results!P$2:P$2256,"")</f>
        <v>0</v>
      </c>
      <c r="AV2150" s="2">
        <f>_xlfn.XLOOKUP($A2150,Results!$A$2:$A$2256,Results!Q$2:Q$2256,"")</f>
        <v>0</v>
      </c>
      <c r="AW2150" s="2">
        <f>_xlfn.XLOOKUP($A2150,Results!$A$2:$A$2256,Results!R$2:R$2256,"")</f>
        <v>0</v>
      </c>
      <c r="AX2150" s="2">
        <f>_xlfn.XLOOKUP($A2150,Results!$A$2:$A$2256,Results!S$2:S$2256,"")</f>
        <v>0</v>
      </c>
      <c r="AY2150" s="2">
        <f>_xlfn.XLOOKUP($A2150,Results!$A$2:$A$2256,Results!T$2:T$2256,"")</f>
        <v>0</v>
      </c>
      <c r="AZ2150" s="2">
        <f>_xlfn.XLOOKUP($A2150,Results!$A$2:$A$2256,Results!U$2:U$2256,"")</f>
        <v>0</v>
      </c>
      <c r="BA2150" s="2" t="str">
        <f>_xlfn.XLOOKUP($A2150,Results!$A$2:$A$2256,Results!V$2:V$2256,"")</f>
        <v>MERSEN</v>
      </c>
      <c r="BB2150" s="2">
        <f>_xlfn.XLOOKUP($A2150,Results!$A$2:$A$2256,Results!W$2:W$2256,"")</f>
        <v>67</v>
      </c>
      <c r="BC2150" s="2">
        <f>_xlfn.XLOOKUP($A2150,Results!$A$2:$A$2256,Results!X$2:X$2256,"")</f>
        <v>39121600</v>
      </c>
      <c r="BD2150" s="2">
        <f>_xlfn.XLOOKUP($A2150,Results!$A$2:$A$2256,Results!Y$2:Y$2256,"")</f>
        <v>84</v>
      </c>
      <c r="BE2150" s="2" t="b">
        <f>_xlfn.XLOOKUP($A2150,Results!$A$2:$A$2256,Results!Z$2:Z$2256,"")</f>
        <v>1</v>
      </c>
    </row>
    <row r="2151" spans="1:57" ht="38.25" customHeight="1" x14ac:dyDescent="0.3">
      <c r="A2151">
        <v>907828</v>
      </c>
      <c r="B2151">
        <v>282038</v>
      </c>
      <c r="C2151" t="s">
        <v>36</v>
      </c>
      <c r="D2151">
        <v>1678810</v>
      </c>
      <c r="F2151" s="2">
        <v>13397</v>
      </c>
      <c r="G2151" s="2">
        <v>1</v>
      </c>
      <c r="H2151" t="s">
        <v>6657</v>
      </c>
      <c r="I2151">
        <v>4</v>
      </c>
      <c r="J2151" t="s">
        <v>65</v>
      </c>
      <c r="K2151" t="s">
        <v>39</v>
      </c>
      <c r="L2151">
        <v>4250.1499999999996</v>
      </c>
      <c r="M2151" s="2" t="s">
        <v>4717</v>
      </c>
      <c r="N2151" s="12" t="s">
        <v>6658</v>
      </c>
      <c r="O2151" t="s">
        <v>6659</v>
      </c>
      <c r="P2151" t="s">
        <v>36</v>
      </c>
      <c r="Q2151" t="s">
        <v>36</v>
      </c>
      <c r="R2151">
        <v>17000.599999999999</v>
      </c>
      <c r="S2151" s="1">
        <v>45744.937950729167</v>
      </c>
      <c r="T2151" t="s">
        <v>42</v>
      </c>
      <c r="U2151" s="1">
        <v>45744.708333333343</v>
      </c>
      <c r="V2151" t="s">
        <v>43</v>
      </c>
      <c r="W2151" t="s">
        <v>36</v>
      </c>
      <c r="X2151">
        <v>0</v>
      </c>
      <c r="Y2151">
        <v>301</v>
      </c>
      <c r="Z2151" t="s">
        <v>36</v>
      </c>
      <c r="AA2151" t="s">
        <v>36</v>
      </c>
      <c r="AB2151" t="s">
        <v>36</v>
      </c>
      <c r="AC2151" t="s">
        <v>2736</v>
      </c>
      <c r="AD2151" t="s">
        <v>2736</v>
      </c>
      <c r="AE2151" t="s">
        <v>45</v>
      </c>
      <c r="AF2151" s="137">
        <v>27112750</v>
      </c>
      <c r="AG2151" s="18" t="s">
        <v>6660</v>
      </c>
      <c r="AH2151" s="18"/>
      <c r="AI2151" s="2" t="s">
        <v>48</v>
      </c>
      <c r="AJ2151" s="2" t="e">
        <f>VLOOKUP(A2151,'Classification Test Result'!$A$2:$D$2428,4,FALSE)</f>
        <v>#N/A</v>
      </c>
      <c r="AL2151" s="2">
        <f>_xlfn.XLOOKUP($A2151,Results!$A$2:$A$2256,Results!G$2:G$2256,"")</f>
        <v>0</v>
      </c>
      <c r="AM2151" s="2">
        <f>_xlfn.XLOOKUP($A2151,Results!$A$2:$A$2256,Results!H$2:H$2256,"")</f>
        <v>0</v>
      </c>
      <c r="AN2151" s="2">
        <f>_xlfn.XLOOKUP($A2151,Results!$A$2:$A$2256,Results!I$2:I$2256,"")</f>
        <v>0</v>
      </c>
      <c r="AO2151" s="2">
        <f>_xlfn.XLOOKUP($A2151,Results!$A$2:$A$2256,Results!J$2:J$2256,"")</f>
        <v>0</v>
      </c>
      <c r="AP2151" s="2">
        <f>_xlfn.XLOOKUP($A2151,Results!$A$2:$A$2256,Results!K$2:K$2256,"")</f>
        <v>0</v>
      </c>
      <c r="AQ2151" s="2">
        <f>_xlfn.XLOOKUP($A2151,Results!$A$2:$A$2256,Results!L$2:L$2256,"")</f>
        <v>0</v>
      </c>
      <c r="AR2151" s="2">
        <f>_xlfn.XLOOKUP($A2151,Results!$A$2:$A$2256,Results!M$2:M$2256,"")</f>
        <v>0</v>
      </c>
      <c r="AS2151" s="2">
        <f>_xlfn.XLOOKUP($A2151,Results!$A$2:$A$2256,Results!N$2:N$2256,"")</f>
        <v>0</v>
      </c>
      <c r="AT2151" s="2">
        <f>_xlfn.XLOOKUP($A2151,Results!$A$2:$A$2256,Results!O$2:O$2256,"")</f>
        <v>0</v>
      </c>
      <c r="AU2151" s="2">
        <f>_xlfn.XLOOKUP($A2151,Results!$A$2:$A$2256,Results!P$2:P$2256,"")</f>
        <v>0</v>
      </c>
      <c r="AV2151" s="2">
        <f>_xlfn.XLOOKUP($A2151,Results!$A$2:$A$2256,Results!Q$2:Q$2256,"")</f>
        <v>0</v>
      </c>
      <c r="AW2151" s="2">
        <f>_xlfn.XLOOKUP($A2151,Results!$A$2:$A$2256,Results!R$2:R$2256,"")</f>
        <v>0</v>
      </c>
      <c r="AX2151" s="2">
        <f>_xlfn.XLOOKUP($A2151,Results!$A$2:$A$2256,Results!S$2:S$2256,"")</f>
        <v>0</v>
      </c>
      <c r="AY2151" s="2">
        <f>_xlfn.XLOOKUP($A2151,Results!$A$2:$A$2256,Results!T$2:T$2256,"")</f>
        <v>0</v>
      </c>
      <c r="AZ2151" s="2">
        <f>_xlfn.XLOOKUP($A2151,Results!$A$2:$A$2256,Results!U$2:U$2256,"")</f>
        <v>0</v>
      </c>
      <c r="BA2151" s="2" t="str">
        <f>_xlfn.XLOOKUP($A2151,Results!$A$2:$A$2256,Results!V$2:V$2256,"")</f>
        <v>BURNDY</v>
      </c>
      <c r="BB2151" s="2">
        <f>_xlfn.XLOOKUP($A2151,Results!$A$2:$A$2256,Results!W$2:W$2256,"")</f>
        <v>80</v>
      </c>
      <c r="BC2151" s="2">
        <f>_xlfn.XLOOKUP($A2151,Results!$A$2:$A$2256,Results!X$2:X$2256,"")</f>
        <v>27112750</v>
      </c>
      <c r="BD2151" s="2">
        <f>_xlfn.XLOOKUP($A2151,Results!$A$2:$A$2256,Results!Y$2:Y$2256,"")</f>
        <v>80</v>
      </c>
      <c r="BE2151" s="2" t="b">
        <f>_xlfn.XLOOKUP($A2151,Results!$A$2:$A$2256,Results!Z$2:Z$2256,"")</f>
        <v>1</v>
      </c>
    </row>
    <row r="2152" spans="1:57" ht="38.25" customHeight="1" x14ac:dyDescent="0.3">
      <c r="A2152">
        <v>907829</v>
      </c>
      <c r="B2152">
        <v>282028</v>
      </c>
      <c r="C2152" t="s">
        <v>36</v>
      </c>
      <c r="D2152">
        <v>1678782</v>
      </c>
      <c r="F2152" s="2">
        <v>13397</v>
      </c>
      <c r="G2152" s="2">
        <v>1</v>
      </c>
      <c r="H2152" t="s">
        <v>6657</v>
      </c>
      <c r="I2152">
        <v>4</v>
      </c>
      <c r="J2152" t="s">
        <v>65</v>
      </c>
      <c r="K2152" t="s">
        <v>39</v>
      </c>
      <c r="L2152">
        <v>4250.1499999999996</v>
      </c>
      <c r="M2152" s="2" t="s">
        <v>4717</v>
      </c>
      <c r="N2152" s="12" t="s">
        <v>6658</v>
      </c>
      <c r="O2152" t="s">
        <v>6659</v>
      </c>
      <c r="P2152" t="s">
        <v>36</v>
      </c>
      <c r="Q2152" t="s">
        <v>36</v>
      </c>
      <c r="R2152">
        <v>17000.599999999999</v>
      </c>
      <c r="S2152" s="1">
        <v>45744.917259178241</v>
      </c>
      <c r="T2152" t="s">
        <v>42</v>
      </c>
      <c r="U2152" s="1">
        <v>45744.705555555563</v>
      </c>
      <c r="V2152" t="s">
        <v>43</v>
      </c>
      <c r="W2152" t="s">
        <v>36</v>
      </c>
      <c r="X2152">
        <v>0</v>
      </c>
      <c r="Y2152">
        <v>201</v>
      </c>
      <c r="Z2152" t="s">
        <v>36</v>
      </c>
      <c r="AA2152" t="s">
        <v>36</v>
      </c>
      <c r="AB2152" t="s">
        <v>36</v>
      </c>
      <c r="AC2152" t="s">
        <v>49</v>
      </c>
      <c r="AD2152" t="s">
        <v>49</v>
      </c>
      <c r="AE2152" t="s">
        <v>45</v>
      </c>
      <c r="AF2152" s="137">
        <v>27112750</v>
      </c>
      <c r="AG2152" s="18" t="s">
        <v>6660</v>
      </c>
      <c r="AH2152" s="18"/>
      <c r="AI2152" s="2" t="s">
        <v>48</v>
      </c>
      <c r="AJ2152" s="2" t="e">
        <f>VLOOKUP(A2152,'Classification Test Result'!$A$2:$D$2428,4,FALSE)</f>
        <v>#N/A</v>
      </c>
      <c r="AL2152" s="2">
        <f>_xlfn.XLOOKUP($A2152,Results!$A$2:$A$2256,Results!G$2:G$2256,"")</f>
        <v>0</v>
      </c>
      <c r="AM2152" s="2">
        <f>_xlfn.XLOOKUP($A2152,Results!$A$2:$A$2256,Results!H$2:H$2256,"")</f>
        <v>0</v>
      </c>
      <c r="AN2152" s="2">
        <f>_xlfn.XLOOKUP($A2152,Results!$A$2:$A$2256,Results!I$2:I$2256,"")</f>
        <v>0</v>
      </c>
      <c r="AO2152" s="2">
        <f>_xlfn.XLOOKUP($A2152,Results!$A$2:$A$2256,Results!J$2:J$2256,"")</f>
        <v>0</v>
      </c>
      <c r="AP2152" s="2">
        <f>_xlfn.XLOOKUP($A2152,Results!$A$2:$A$2256,Results!K$2:K$2256,"")</f>
        <v>0</v>
      </c>
      <c r="AQ2152" s="2">
        <f>_xlfn.XLOOKUP($A2152,Results!$A$2:$A$2256,Results!L$2:L$2256,"")</f>
        <v>0</v>
      </c>
      <c r="AR2152" s="2">
        <f>_xlfn.XLOOKUP($A2152,Results!$A$2:$A$2256,Results!M$2:M$2256,"")</f>
        <v>0</v>
      </c>
      <c r="AS2152" s="2">
        <f>_xlfn.XLOOKUP($A2152,Results!$A$2:$A$2256,Results!N$2:N$2256,"")</f>
        <v>0</v>
      </c>
      <c r="AT2152" s="2">
        <f>_xlfn.XLOOKUP($A2152,Results!$A$2:$A$2256,Results!O$2:O$2256,"")</f>
        <v>0</v>
      </c>
      <c r="AU2152" s="2">
        <f>_xlfn.XLOOKUP($A2152,Results!$A$2:$A$2256,Results!P$2:P$2256,"")</f>
        <v>0</v>
      </c>
      <c r="AV2152" s="2">
        <f>_xlfn.XLOOKUP($A2152,Results!$A$2:$A$2256,Results!Q$2:Q$2256,"")</f>
        <v>0</v>
      </c>
      <c r="AW2152" s="2">
        <f>_xlfn.XLOOKUP($A2152,Results!$A$2:$A$2256,Results!R$2:R$2256,"")</f>
        <v>0</v>
      </c>
      <c r="AX2152" s="2">
        <f>_xlfn.XLOOKUP($A2152,Results!$A$2:$A$2256,Results!S$2:S$2256,"")</f>
        <v>0</v>
      </c>
      <c r="AY2152" s="2">
        <f>_xlfn.XLOOKUP($A2152,Results!$A$2:$A$2256,Results!T$2:T$2256,"")</f>
        <v>0</v>
      </c>
      <c r="AZ2152" s="2">
        <f>_xlfn.XLOOKUP($A2152,Results!$A$2:$A$2256,Results!U$2:U$2256,"")</f>
        <v>0</v>
      </c>
      <c r="BA2152" s="2" t="str">
        <f>_xlfn.XLOOKUP($A2152,Results!$A$2:$A$2256,Results!V$2:V$2256,"")</f>
        <v>BURNDY</v>
      </c>
      <c r="BB2152" s="2">
        <f>_xlfn.XLOOKUP($A2152,Results!$A$2:$A$2256,Results!W$2:W$2256,"")</f>
        <v>80</v>
      </c>
      <c r="BC2152" s="2">
        <f>_xlfn.XLOOKUP($A2152,Results!$A$2:$A$2256,Results!X$2:X$2256,"")</f>
        <v>27112750</v>
      </c>
      <c r="BD2152" s="2">
        <f>_xlfn.XLOOKUP($A2152,Results!$A$2:$A$2256,Results!Y$2:Y$2256,"")</f>
        <v>80</v>
      </c>
      <c r="BE2152" s="2" t="b">
        <f>_xlfn.XLOOKUP($A2152,Results!$A$2:$A$2256,Results!Z$2:Z$2256,"")</f>
        <v>1</v>
      </c>
    </row>
    <row r="2153" spans="1:57" ht="38.25" customHeight="1" x14ac:dyDescent="0.3">
      <c r="A2153">
        <v>907830</v>
      </c>
      <c r="B2153">
        <v>281594</v>
      </c>
      <c r="C2153" t="s">
        <v>36</v>
      </c>
      <c r="D2153" t="s">
        <v>3134</v>
      </c>
      <c r="F2153" s="2">
        <v>14555</v>
      </c>
      <c r="G2153" s="2">
        <v>3</v>
      </c>
      <c r="H2153" s="11" t="s">
        <v>6619</v>
      </c>
      <c r="I2153">
        <v>1</v>
      </c>
      <c r="J2153" t="s">
        <v>65</v>
      </c>
      <c r="K2153" t="s">
        <v>39</v>
      </c>
      <c r="L2153">
        <v>10</v>
      </c>
      <c r="M2153" s="2" t="s">
        <v>36</v>
      </c>
      <c r="N2153" s="9" t="s">
        <v>6620</v>
      </c>
      <c r="O2153" t="s">
        <v>36</v>
      </c>
      <c r="P2153" t="s">
        <v>36</v>
      </c>
      <c r="Q2153" t="s">
        <v>36</v>
      </c>
      <c r="R2153">
        <v>10</v>
      </c>
      <c r="S2153" s="1">
        <v>45744.481613159733</v>
      </c>
      <c r="T2153" t="s">
        <v>42</v>
      </c>
      <c r="U2153" s="1">
        <v>45744.25</v>
      </c>
      <c r="V2153" t="s">
        <v>43</v>
      </c>
      <c r="W2153" t="s">
        <v>36</v>
      </c>
      <c r="X2153">
        <v>0</v>
      </c>
      <c r="Y2153">
        <v>999</v>
      </c>
      <c r="Z2153" t="s">
        <v>36</v>
      </c>
      <c r="AA2153" t="s">
        <v>36</v>
      </c>
      <c r="AB2153" t="s">
        <v>36</v>
      </c>
      <c r="AC2153" t="s">
        <v>44</v>
      </c>
      <c r="AD2153" t="s">
        <v>44</v>
      </c>
      <c r="AE2153" t="s">
        <v>45</v>
      </c>
      <c r="AF2153" s="2"/>
      <c r="AI2153" s="2" t="s">
        <v>92</v>
      </c>
      <c r="AJ2153" s="2" t="e">
        <f>VLOOKUP(A2153,'Classification Test Result'!$A$2:$D$2428,4,FALSE)</f>
        <v>#N/A</v>
      </c>
      <c r="AL2153" s="2">
        <f>_xlfn.XLOOKUP($A2153,Results!$A$2:$A$2256,Results!G$2:G$2256,"")</f>
        <v>0</v>
      </c>
      <c r="AM2153" s="2">
        <f>_xlfn.XLOOKUP($A2153,Results!$A$2:$A$2256,Results!H$2:H$2256,"")</f>
        <v>0</v>
      </c>
      <c r="AN2153" s="2">
        <f>_xlfn.XLOOKUP($A2153,Results!$A$2:$A$2256,Results!I$2:I$2256,"")</f>
        <v>0</v>
      </c>
      <c r="AO2153" s="2">
        <f>_xlfn.XLOOKUP($A2153,Results!$A$2:$A$2256,Results!J$2:J$2256,"")</f>
        <v>0</v>
      </c>
      <c r="AP2153" s="2">
        <f>_xlfn.XLOOKUP($A2153,Results!$A$2:$A$2256,Results!K$2:K$2256,"")</f>
        <v>0</v>
      </c>
      <c r="AQ2153" s="2">
        <f>_xlfn.XLOOKUP($A2153,Results!$A$2:$A$2256,Results!L$2:L$2256,"")</f>
        <v>0</v>
      </c>
      <c r="AR2153" s="2">
        <f>_xlfn.XLOOKUP($A2153,Results!$A$2:$A$2256,Results!M$2:M$2256,"")</f>
        <v>0</v>
      </c>
      <c r="AS2153" s="2">
        <f>_xlfn.XLOOKUP($A2153,Results!$A$2:$A$2256,Results!N$2:N$2256,"")</f>
        <v>0</v>
      </c>
      <c r="AT2153" s="2">
        <f>_xlfn.XLOOKUP($A2153,Results!$A$2:$A$2256,Results!O$2:O$2256,"")</f>
        <v>0</v>
      </c>
      <c r="AU2153" s="2">
        <f>_xlfn.XLOOKUP($A2153,Results!$A$2:$A$2256,Results!P$2:P$2256,"")</f>
        <v>0</v>
      </c>
      <c r="AV2153" s="2">
        <f>_xlfn.XLOOKUP($A2153,Results!$A$2:$A$2256,Results!Q$2:Q$2256,"")</f>
        <v>0</v>
      </c>
      <c r="AW2153" s="2">
        <f>_xlfn.XLOOKUP($A2153,Results!$A$2:$A$2256,Results!R$2:R$2256,"")</f>
        <v>0</v>
      </c>
      <c r="AX2153" s="2">
        <f>_xlfn.XLOOKUP($A2153,Results!$A$2:$A$2256,Results!S$2:S$2256,"")</f>
        <v>0</v>
      </c>
      <c r="AY2153" s="2">
        <f>_xlfn.XLOOKUP($A2153,Results!$A$2:$A$2256,Results!T$2:T$2256,"")</f>
        <v>0</v>
      </c>
      <c r="AZ2153" s="2">
        <f>_xlfn.XLOOKUP($A2153,Results!$A$2:$A$2256,Results!U$2:U$2256,"")</f>
        <v>0</v>
      </c>
      <c r="BA2153" s="2">
        <f>_xlfn.XLOOKUP($A2153,Results!$A$2:$A$2256,Results!V$2:V$2256,"")</f>
        <v>0</v>
      </c>
      <c r="BB2153" s="2">
        <f>_xlfn.XLOOKUP($A2153,Results!$A$2:$A$2256,Results!W$2:W$2256,"")</f>
        <v>0</v>
      </c>
      <c r="BC2153" s="2">
        <f>_xlfn.XLOOKUP($A2153,Results!$A$2:$A$2256,Results!X$2:X$2256,"")</f>
        <v>0</v>
      </c>
      <c r="BD2153" s="2">
        <f>_xlfn.XLOOKUP($A2153,Results!$A$2:$A$2256,Results!Y$2:Y$2256,"")</f>
        <v>0</v>
      </c>
      <c r="BE2153" s="2">
        <f>_xlfn.XLOOKUP($A2153,Results!$A$2:$A$2256,Results!Z$2:Z$2256,"")</f>
        <v>0</v>
      </c>
    </row>
    <row r="2154" spans="1:57" ht="38.25" customHeight="1" x14ac:dyDescent="0.3">
      <c r="A2154">
        <v>907831</v>
      </c>
      <c r="B2154">
        <v>281481</v>
      </c>
      <c r="C2154" t="s">
        <v>36</v>
      </c>
      <c r="D2154">
        <v>669695382</v>
      </c>
      <c r="F2154" s="2">
        <v>10207</v>
      </c>
      <c r="G2154" s="2">
        <v>1</v>
      </c>
      <c r="H2154" t="s">
        <v>6662</v>
      </c>
      <c r="I2154">
        <v>4</v>
      </c>
      <c r="J2154" t="s">
        <v>65</v>
      </c>
      <c r="K2154" t="s">
        <v>39</v>
      </c>
      <c r="L2154">
        <v>135.63999999999999</v>
      </c>
      <c r="M2154" s="97" t="s">
        <v>6663</v>
      </c>
      <c r="N2154" s="9" t="s">
        <v>6664</v>
      </c>
      <c r="O2154">
        <v>752509</v>
      </c>
      <c r="P2154" t="s">
        <v>36</v>
      </c>
      <c r="Q2154" t="s">
        <v>36</v>
      </c>
      <c r="R2154">
        <v>542.55999999999995</v>
      </c>
      <c r="S2154" s="1">
        <v>45744.354951851848</v>
      </c>
      <c r="T2154" t="s">
        <v>42</v>
      </c>
      <c r="U2154" s="1">
        <v>45744.134722222218</v>
      </c>
      <c r="V2154" t="s">
        <v>43</v>
      </c>
      <c r="W2154" t="s">
        <v>36</v>
      </c>
      <c r="X2154">
        <v>0</v>
      </c>
      <c r="Y2154">
        <v>999</v>
      </c>
      <c r="Z2154" t="s">
        <v>36</v>
      </c>
      <c r="AA2154" t="s">
        <v>36</v>
      </c>
      <c r="AB2154" t="s">
        <v>36</v>
      </c>
      <c r="AC2154" t="s">
        <v>49</v>
      </c>
      <c r="AD2154" t="s">
        <v>49</v>
      </c>
      <c r="AE2154" t="s">
        <v>45</v>
      </c>
      <c r="AG2154" s="18" t="s">
        <v>6665</v>
      </c>
      <c r="AH2154" s="18"/>
      <c r="AI2154" s="2" t="s">
        <v>48</v>
      </c>
      <c r="AJ2154" s="2" t="e">
        <f>VLOOKUP(A2154,'Classification Test Result'!$A$2:$D$2428,4,FALSE)</f>
        <v>#N/A</v>
      </c>
      <c r="AL2154" s="2">
        <f>_xlfn.XLOOKUP($A2154,Results!$A$2:$A$2256,Results!G$2:G$2256,"")</f>
        <v>86118</v>
      </c>
      <c r="AM2154" s="2" t="str">
        <f>_xlfn.XLOOKUP($A2154,Results!$A$2:$A$2256,Results!H$2:H$2256,"")</f>
        <v>EWMC24</v>
      </c>
      <c r="AN2154" s="2" t="str">
        <f>_xlfn.XLOOKUP($A2154,Results!$A$2:$A$2256,Results!I$2:I$2256,"")</f>
        <v>HOFFMAN</v>
      </c>
      <c r="AO2154" s="2">
        <f>_xlfn.XLOOKUP($A2154,Results!$A$2:$A$2256,Results!J$2:J$2256,"")</f>
        <v>783510179014</v>
      </c>
      <c r="AP2154" s="2">
        <f>_xlfn.XLOOKUP($A2154,Results!$A$2:$A$2256,Results!K$2:K$2256,"")</f>
        <v>39131600</v>
      </c>
      <c r="AQ2154" s="2">
        <f>_xlfn.XLOOKUP($A2154,Results!$A$2:$A$2256,Results!L$2:L$2256,"")</f>
        <v>0</v>
      </c>
      <c r="AR2154" s="2">
        <f>_xlfn.XLOOKUP($A2154,Results!$A$2:$A$2256,Results!M$2:M$2256,"")</f>
        <v>963534</v>
      </c>
      <c r="AS2154" s="2" t="str">
        <f>_xlfn.XLOOKUP($A2154,Results!$A$2:$A$2256,Results!N$2:N$2256,"")</f>
        <v>HOFF EWMC24 24IN STL/BLK CABLE MGR</v>
      </c>
      <c r="AT2154" s="2" t="str">
        <f>_xlfn.XLOOKUP($A2154,Results!$A$2:$A$2256,Results!O$2:O$2256,"")</f>
        <v>HOFFMAN</v>
      </c>
      <c r="AU2154" s="2">
        <f>_xlfn.XLOOKUP($A2154,Results!$A$2:$A$2256,Results!P$2:P$2256,"")</f>
        <v>0</v>
      </c>
      <c r="AV2154" s="2" t="str">
        <f>_xlfn.XLOOKUP($A2154,Results!$A$2:$A$2256,Results!Q$2:Q$2256,"")</f>
        <v>NO_MANUFACTURERS_FOUND</v>
      </c>
      <c r="AW2154" s="2" t="str">
        <f>_xlfn.XLOOKUP($A2154,Results!$A$2:$A$2256,Results!R$2:R$2256,"")</f>
        <v>0.7179940581021399</v>
      </c>
      <c r="AX2154" s="2">
        <f>_xlfn.XLOOKUP($A2154,Results!$A$2:$A$2256,Results!S$2:S$2256,"")</f>
        <v>100</v>
      </c>
      <c r="AY2154" s="2">
        <f>_xlfn.XLOOKUP($A2154,Results!$A$2:$A$2256,Results!T$2:T$2256,"")</f>
        <v>98</v>
      </c>
      <c r="AZ2154" s="2">
        <f>_xlfn.XLOOKUP($A2154,Results!$A$2:$A$2256,Results!U$2:U$2256,"")</f>
        <v>95</v>
      </c>
      <c r="BA2154" s="2" t="str">
        <f>_xlfn.XLOOKUP($A2154,Results!$A$2:$A$2256,Results!V$2:V$2256,"")</f>
        <v>HOFFMAN</v>
      </c>
      <c r="BB2154" s="2">
        <f>_xlfn.XLOOKUP($A2154,Results!$A$2:$A$2256,Results!W$2:W$2256,"")</f>
        <v>78</v>
      </c>
      <c r="BC2154" s="2">
        <f>_xlfn.XLOOKUP($A2154,Results!$A$2:$A$2256,Results!X$2:X$2256,"")</f>
        <v>39131600</v>
      </c>
      <c r="BD2154" s="2">
        <f>_xlfn.XLOOKUP($A2154,Results!$A$2:$A$2256,Results!Y$2:Y$2256,"")</f>
        <v>53</v>
      </c>
      <c r="BE2154" s="2" t="b">
        <f>_xlfn.XLOOKUP($A2154,Results!$A$2:$A$2256,Results!Z$2:Z$2256,"")</f>
        <v>1</v>
      </c>
    </row>
    <row r="2155" spans="1:57" ht="38.25" customHeight="1" x14ac:dyDescent="0.3">
      <c r="A2155">
        <v>907832</v>
      </c>
      <c r="B2155">
        <v>281651</v>
      </c>
      <c r="C2155" t="s">
        <v>36</v>
      </c>
      <c r="D2155">
        <v>1678503</v>
      </c>
      <c r="F2155" s="2">
        <v>13397</v>
      </c>
      <c r="G2155" s="2">
        <v>2</v>
      </c>
      <c r="H2155" t="s">
        <v>6666</v>
      </c>
      <c r="I2155">
        <v>3</v>
      </c>
      <c r="J2155" t="s">
        <v>65</v>
      </c>
      <c r="K2155" t="s">
        <v>39</v>
      </c>
      <c r="L2155">
        <v>10.71</v>
      </c>
      <c r="M2155" s="177" t="s">
        <v>6667</v>
      </c>
      <c r="N2155" s="2">
        <v>24025</v>
      </c>
      <c r="O2155" t="s">
        <v>6668</v>
      </c>
      <c r="P2155" t="s">
        <v>36</v>
      </c>
      <c r="Q2155" t="s">
        <v>36</v>
      </c>
      <c r="R2155">
        <v>32.130000000000003</v>
      </c>
      <c r="S2155" s="1">
        <v>45744.501656828703</v>
      </c>
      <c r="T2155" t="s">
        <v>42</v>
      </c>
      <c r="U2155" s="1">
        <v>45744.27847222222</v>
      </c>
      <c r="V2155" t="s">
        <v>43</v>
      </c>
      <c r="W2155" t="s">
        <v>36</v>
      </c>
      <c r="X2155">
        <v>2</v>
      </c>
      <c r="Y2155" t="s">
        <v>54</v>
      </c>
      <c r="Z2155" t="s">
        <v>36</v>
      </c>
      <c r="AA2155">
        <v>10.71</v>
      </c>
      <c r="AB2155" t="s">
        <v>36</v>
      </c>
      <c r="AC2155" t="s">
        <v>49</v>
      </c>
      <c r="AD2155" t="s">
        <v>49</v>
      </c>
      <c r="AE2155" t="s">
        <v>45</v>
      </c>
      <c r="AG2155" s="18" t="s">
        <v>6669</v>
      </c>
      <c r="AH2155" s="18"/>
      <c r="AI2155" s="2" t="s">
        <v>48</v>
      </c>
      <c r="AJ2155" s="2" t="e">
        <f>VLOOKUP(A2155,'Classification Test Result'!$A$2:$D$2428,4,FALSE)</f>
        <v>#N/A</v>
      </c>
      <c r="AL2155" s="2">
        <f>_xlfn.XLOOKUP($A2155,Results!$A$2:$A$2256,Results!G$2:G$2256,"")</f>
        <v>0</v>
      </c>
      <c r="AM2155" s="2">
        <f>_xlfn.XLOOKUP($A2155,Results!$A$2:$A$2256,Results!H$2:H$2256,"")</f>
        <v>0</v>
      </c>
      <c r="AN2155" s="2">
        <f>_xlfn.XLOOKUP($A2155,Results!$A$2:$A$2256,Results!I$2:I$2256,"")</f>
        <v>0</v>
      </c>
      <c r="AO2155" s="2">
        <f>_xlfn.XLOOKUP($A2155,Results!$A$2:$A$2256,Results!J$2:J$2256,"")</f>
        <v>0</v>
      </c>
      <c r="AP2155" s="2">
        <f>_xlfn.XLOOKUP($A2155,Results!$A$2:$A$2256,Results!K$2:K$2256,"")</f>
        <v>0</v>
      </c>
      <c r="AQ2155" s="2">
        <f>_xlfn.XLOOKUP($A2155,Results!$A$2:$A$2256,Results!L$2:L$2256,"")</f>
        <v>0</v>
      </c>
      <c r="AR2155" s="2">
        <f>_xlfn.XLOOKUP($A2155,Results!$A$2:$A$2256,Results!M$2:M$2256,"")</f>
        <v>0</v>
      </c>
      <c r="AS2155" s="2">
        <f>_xlfn.XLOOKUP($A2155,Results!$A$2:$A$2256,Results!N$2:N$2256,"")</f>
        <v>0</v>
      </c>
      <c r="AT2155" s="2">
        <f>_xlfn.XLOOKUP($A2155,Results!$A$2:$A$2256,Results!O$2:O$2256,"")</f>
        <v>0</v>
      </c>
      <c r="AU2155" s="2">
        <f>_xlfn.XLOOKUP($A2155,Results!$A$2:$A$2256,Results!P$2:P$2256,"")</f>
        <v>0</v>
      </c>
      <c r="AV2155" s="2">
        <f>_xlfn.XLOOKUP($A2155,Results!$A$2:$A$2256,Results!Q$2:Q$2256,"")</f>
        <v>0</v>
      </c>
      <c r="AW2155" s="2">
        <f>_xlfn.XLOOKUP($A2155,Results!$A$2:$A$2256,Results!R$2:R$2256,"")</f>
        <v>0</v>
      </c>
      <c r="AX2155" s="2">
        <f>_xlfn.XLOOKUP($A2155,Results!$A$2:$A$2256,Results!S$2:S$2256,"")</f>
        <v>0</v>
      </c>
      <c r="AY2155" s="2">
        <f>_xlfn.XLOOKUP($A2155,Results!$A$2:$A$2256,Results!T$2:T$2256,"")</f>
        <v>0</v>
      </c>
      <c r="AZ2155" s="2">
        <f>_xlfn.XLOOKUP($A2155,Results!$A$2:$A$2256,Results!U$2:U$2256,"")</f>
        <v>0</v>
      </c>
      <c r="BA2155" s="2" t="str">
        <f>_xlfn.XLOOKUP($A2155,Results!$A$2:$A$2256,Results!V$2:V$2256,"")</f>
        <v>MILWAUKEE TOOL</v>
      </c>
      <c r="BB2155" s="2">
        <f>_xlfn.XLOOKUP($A2155,Results!$A$2:$A$2256,Results!W$2:W$2256,"")</f>
        <v>61</v>
      </c>
      <c r="BC2155" s="2">
        <f>_xlfn.XLOOKUP($A2155,Results!$A$2:$A$2256,Results!X$2:X$2256,"")</f>
        <v>46181507</v>
      </c>
      <c r="BD2155" s="2">
        <f>_xlfn.XLOOKUP($A2155,Results!$A$2:$A$2256,Results!Y$2:Y$2256,"")</f>
        <v>77</v>
      </c>
      <c r="BE2155" s="2" t="b">
        <f>_xlfn.XLOOKUP($A2155,Results!$A$2:$A$2256,Results!Z$2:Z$2256,"")</f>
        <v>1</v>
      </c>
    </row>
    <row r="2156" spans="1:57" ht="38.25" customHeight="1" x14ac:dyDescent="0.3">
      <c r="A2156">
        <v>907833</v>
      </c>
      <c r="B2156">
        <v>282022</v>
      </c>
      <c r="C2156" t="s">
        <v>36</v>
      </c>
      <c r="D2156">
        <v>1678765</v>
      </c>
      <c r="F2156" s="2">
        <v>13397</v>
      </c>
      <c r="G2156" s="2">
        <v>1</v>
      </c>
      <c r="H2156" t="s">
        <v>6670</v>
      </c>
      <c r="I2156">
        <v>1</v>
      </c>
      <c r="J2156" t="s">
        <v>65</v>
      </c>
      <c r="K2156" t="s">
        <v>39</v>
      </c>
      <c r="L2156">
        <v>10.71</v>
      </c>
      <c r="M2156" s="177" t="s">
        <v>6667</v>
      </c>
      <c r="N2156" s="2">
        <v>24025</v>
      </c>
      <c r="O2156" t="s">
        <v>6671</v>
      </c>
      <c r="P2156" t="s">
        <v>36</v>
      </c>
      <c r="Q2156" t="s">
        <v>36</v>
      </c>
      <c r="R2156">
        <v>10.71</v>
      </c>
      <c r="S2156" s="1">
        <v>45744.917376307872</v>
      </c>
      <c r="T2156" t="s">
        <v>42</v>
      </c>
      <c r="U2156" s="1">
        <v>45744.70416666667</v>
      </c>
      <c r="V2156" t="s">
        <v>43</v>
      </c>
      <c r="W2156" t="s">
        <v>36</v>
      </c>
      <c r="X2156">
        <v>1</v>
      </c>
      <c r="Y2156" t="s">
        <v>54</v>
      </c>
      <c r="Z2156" t="s">
        <v>36</v>
      </c>
      <c r="AA2156">
        <v>10.71</v>
      </c>
      <c r="AB2156" t="s">
        <v>36</v>
      </c>
      <c r="AC2156" t="s">
        <v>49</v>
      </c>
      <c r="AD2156" t="s">
        <v>49</v>
      </c>
      <c r="AE2156" t="s">
        <v>45</v>
      </c>
      <c r="AG2156" s="18" t="s">
        <v>6669</v>
      </c>
      <c r="AH2156" s="18"/>
      <c r="AI2156" s="2" t="s">
        <v>48</v>
      </c>
      <c r="AJ2156" s="2" t="e">
        <f>VLOOKUP(A2156,'Classification Test Result'!$A$2:$D$2428,4,FALSE)</f>
        <v>#N/A</v>
      </c>
      <c r="AL2156" s="2">
        <f>_xlfn.XLOOKUP($A2156,Results!$A$2:$A$2256,Results!G$2:G$2256,"")</f>
        <v>0</v>
      </c>
      <c r="AM2156" s="2">
        <f>_xlfn.XLOOKUP($A2156,Results!$A$2:$A$2256,Results!H$2:H$2256,"")</f>
        <v>0</v>
      </c>
      <c r="AN2156" s="2">
        <f>_xlfn.XLOOKUP($A2156,Results!$A$2:$A$2256,Results!I$2:I$2256,"")</f>
        <v>0</v>
      </c>
      <c r="AO2156" s="2">
        <f>_xlfn.XLOOKUP($A2156,Results!$A$2:$A$2256,Results!J$2:J$2256,"")</f>
        <v>0</v>
      </c>
      <c r="AP2156" s="2">
        <f>_xlfn.XLOOKUP($A2156,Results!$A$2:$A$2256,Results!K$2:K$2256,"")</f>
        <v>0</v>
      </c>
      <c r="AQ2156" s="2">
        <f>_xlfn.XLOOKUP($A2156,Results!$A$2:$A$2256,Results!L$2:L$2256,"")</f>
        <v>0</v>
      </c>
      <c r="AR2156" s="2">
        <f>_xlfn.XLOOKUP($A2156,Results!$A$2:$A$2256,Results!M$2:M$2256,"")</f>
        <v>0</v>
      </c>
      <c r="AS2156" s="2">
        <f>_xlfn.XLOOKUP($A2156,Results!$A$2:$A$2256,Results!N$2:N$2256,"")</f>
        <v>0</v>
      </c>
      <c r="AT2156" s="2">
        <f>_xlfn.XLOOKUP($A2156,Results!$A$2:$A$2256,Results!O$2:O$2256,"")</f>
        <v>0</v>
      </c>
      <c r="AU2156" s="2">
        <f>_xlfn.XLOOKUP($A2156,Results!$A$2:$A$2256,Results!P$2:P$2256,"")</f>
        <v>0</v>
      </c>
      <c r="AV2156" s="2">
        <f>_xlfn.XLOOKUP($A2156,Results!$A$2:$A$2256,Results!Q$2:Q$2256,"")</f>
        <v>0</v>
      </c>
      <c r="AW2156" s="2">
        <f>_xlfn.XLOOKUP($A2156,Results!$A$2:$A$2256,Results!R$2:R$2256,"")</f>
        <v>0</v>
      </c>
      <c r="AX2156" s="2">
        <f>_xlfn.XLOOKUP($A2156,Results!$A$2:$A$2256,Results!S$2:S$2256,"")</f>
        <v>0</v>
      </c>
      <c r="AY2156" s="2">
        <f>_xlfn.XLOOKUP($A2156,Results!$A$2:$A$2256,Results!T$2:T$2256,"")</f>
        <v>0</v>
      </c>
      <c r="AZ2156" s="2">
        <f>_xlfn.XLOOKUP($A2156,Results!$A$2:$A$2256,Results!U$2:U$2256,"")</f>
        <v>0</v>
      </c>
      <c r="BA2156" s="2" t="str">
        <f>_xlfn.XLOOKUP($A2156,Results!$A$2:$A$2256,Results!V$2:V$2256,"")</f>
        <v>MILWAUKEE TOOL</v>
      </c>
      <c r="BB2156" s="2">
        <f>_xlfn.XLOOKUP($A2156,Results!$A$2:$A$2256,Results!W$2:W$2256,"")</f>
        <v>60</v>
      </c>
      <c r="BC2156" s="2">
        <f>_xlfn.XLOOKUP($A2156,Results!$A$2:$A$2256,Results!X$2:X$2256,"")</f>
        <v>46181507</v>
      </c>
      <c r="BD2156" s="2">
        <f>_xlfn.XLOOKUP($A2156,Results!$A$2:$A$2256,Results!Y$2:Y$2256,"")</f>
        <v>76</v>
      </c>
      <c r="BE2156" s="2" t="b">
        <f>_xlfn.XLOOKUP($A2156,Results!$A$2:$A$2256,Results!Z$2:Z$2256,"")</f>
        <v>1</v>
      </c>
    </row>
    <row r="2157" spans="1:57" ht="38.25" customHeight="1" x14ac:dyDescent="0.3">
      <c r="A2157">
        <v>907834</v>
      </c>
      <c r="B2157">
        <v>281651</v>
      </c>
      <c r="C2157" t="s">
        <v>36</v>
      </c>
      <c r="D2157">
        <v>1678503</v>
      </c>
      <c r="F2157" s="2">
        <v>13397</v>
      </c>
      <c r="G2157" s="2">
        <v>1</v>
      </c>
      <c r="H2157" t="s">
        <v>6670</v>
      </c>
      <c r="I2157">
        <v>1</v>
      </c>
      <c r="J2157" t="s">
        <v>65</v>
      </c>
      <c r="K2157" t="s">
        <v>39</v>
      </c>
      <c r="L2157">
        <v>10.71</v>
      </c>
      <c r="M2157" s="177" t="s">
        <v>6667</v>
      </c>
      <c r="N2157" s="2">
        <v>24025</v>
      </c>
      <c r="O2157" t="s">
        <v>6671</v>
      </c>
      <c r="P2157" t="s">
        <v>36</v>
      </c>
      <c r="Q2157" t="s">
        <v>36</v>
      </c>
      <c r="R2157">
        <v>10.71</v>
      </c>
      <c r="S2157" s="1">
        <v>45744.501653969914</v>
      </c>
      <c r="T2157" t="s">
        <v>42</v>
      </c>
      <c r="U2157" s="1">
        <v>45744.27847222222</v>
      </c>
      <c r="V2157" t="s">
        <v>43</v>
      </c>
      <c r="W2157" t="s">
        <v>36</v>
      </c>
      <c r="X2157">
        <v>1</v>
      </c>
      <c r="Y2157" t="s">
        <v>54</v>
      </c>
      <c r="Z2157" t="s">
        <v>36</v>
      </c>
      <c r="AA2157">
        <v>10.71</v>
      </c>
      <c r="AB2157" t="s">
        <v>36</v>
      </c>
      <c r="AC2157" t="s">
        <v>49</v>
      </c>
      <c r="AD2157" t="s">
        <v>49</v>
      </c>
      <c r="AE2157" t="s">
        <v>45</v>
      </c>
      <c r="AG2157" s="18" t="s">
        <v>6669</v>
      </c>
      <c r="AH2157" s="18"/>
      <c r="AI2157" s="2" t="s">
        <v>48</v>
      </c>
      <c r="AJ2157" s="2" t="e">
        <f>VLOOKUP(A2157,'Classification Test Result'!$A$2:$D$2428,4,FALSE)</f>
        <v>#N/A</v>
      </c>
      <c r="AL2157" s="2">
        <f>_xlfn.XLOOKUP($A2157,Results!$A$2:$A$2256,Results!G$2:G$2256,"")</f>
        <v>0</v>
      </c>
      <c r="AM2157" s="2">
        <f>_xlfn.XLOOKUP($A2157,Results!$A$2:$A$2256,Results!H$2:H$2256,"")</f>
        <v>0</v>
      </c>
      <c r="AN2157" s="2">
        <f>_xlfn.XLOOKUP($A2157,Results!$A$2:$A$2256,Results!I$2:I$2256,"")</f>
        <v>0</v>
      </c>
      <c r="AO2157" s="2">
        <f>_xlfn.XLOOKUP($A2157,Results!$A$2:$A$2256,Results!J$2:J$2256,"")</f>
        <v>0</v>
      </c>
      <c r="AP2157" s="2">
        <f>_xlfn.XLOOKUP($A2157,Results!$A$2:$A$2256,Results!K$2:K$2256,"")</f>
        <v>0</v>
      </c>
      <c r="AQ2157" s="2">
        <f>_xlfn.XLOOKUP($A2157,Results!$A$2:$A$2256,Results!L$2:L$2256,"")</f>
        <v>0</v>
      </c>
      <c r="AR2157" s="2">
        <f>_xlfn.XLOOKUP($A2157,Results!$A$2:$A$2256,Results!M$2:M$2256,"")</f>
        <v>0</v>
      </c>
      <c r="AS2157" s="2">
        <f>_xlfn.XLOOKUP($A2157,Results!$A$2:$A$2256,Results!N$2:N$2256,"")</f>
        <v>0</v>
      </c>
      <c r="AT2157" s="2">
        <f>_xlfn.XLOOKUP($A2157,Results!$A$2:$A$2256,Results!O$2:O$2256,"")</f>
        <v>0</v>
      </c>
      <c r="AU2157" s="2">
        <f>_xlfn.XLOOKUP($A2157,Results!$A$2:$A$2256,Results!P$2:P$2256,"")</f>
        <v>0</v>
      </c>
      <c r="AV2157" s="2">
        <f>_xlfn.XLOOKUP($A2157,Results!$A$2:$A$2256,Results!Q$2:Q$2256,"")</f>
        <v>0</v>
      </c>
      <c r="AW2157" s="2">
        <f>_xlfn.XLOOKUP($A2157,Results!$A$2:$A$2256,Results!R$2:R$2256,"")</f>
        <v>0</v>
      </c>
      <c r="AX2157" s="2">
        <f>_xlfn.XLOOKUP($A2157,Results!$A$2:$A$2256,Results!S$2:S$2256,"")</f>
        <v>0</v>
      </c>
      <c r="AY2157" s="2">
        <f>_xlfn.XLOOKUP($A2157,Results!$A$2:$A$2256,Results!T$2:T$2256,"")</f>
        <v>0</v>
      </c>
      <c r="AZ2157" s="2">
        <f>_xlfn.XLOOKUP($A2157,Results!$A$2:$A$2256,Results!U$2:U$2256,"")</f>
        <v>0</v>
      </c>
      <c r="BA2157" s="2" t="str">
        <f>_xlfn.XLOOKUP($A2157,Results!$A$2:$A$2256,Results!V$2:V$2256,"")</f>
        <v>MILWAUKEE TOOL</v>
      </c>
      <c r="BB2157" s="2">
        <f>_xlfn.XLOOKUP($A2157,Results!$A$2:$A$2256,Results!W$2:W$2256,"")</f>
        <v>60</v>
      </c>
      <c r="BC2157" s="2">
        <f>_xlfn.XLOOKUP($A2157,Results!$A$2:$A$2256,Results!X$2:X$2256,"")</f>
        <v>46181507</v>
      </c>
      <c r="BD2157" s="2">
        <f>_xlfn.XLOOKUP($A2157,Results!$A$2:$A$2256,Results!Y$2:Y$2256,"")</f>
        <v>76</v>
      </c>
      <c r="BE2157" s="2" t="b">
        <f>_xlfn.XLOOKUP($A2157,Results!$A$2:$A$2256,Results!Z$2:Z$2256,"")</f>
        <v>1</v>
      </c>
    </row>
    <row r="2158" spans="1:57" ht="38.25" customHeight="1" x14ac:dyDescent="0.3">
      <c r="A2158">
        <v>907835</v>
      </c>
      <c r="B2158">
        <v>282037</v>
      </c>
      <c r="C2158" t="s">
        <v>36</v>
      </c>
      <c r="D2158">
        <v>1678814</v>
      </c>
      <c r="F2158" s="2">
        <v>13397</v>
      </c>
      <c r="G2158" s="2">
        <v>1</v>
      </c>
      <c r="H2158" t="s">
        <v>6672</v>
      </c>
      <c r="I2158">
        <v>10</v>
      </c>
      <c r="J2158" t="s">
        <v>65</v>
      </c>
      <c r="K2158" t="s">
        <v>39</v>
      </c>
      <c r="L2158">
        <v>33.25</v>
      </c>
      <c r="M2158" s="2" t="s">
        <v>6673</v>
      </c>
      <c r="N2158" s="2">
        <v>18380</v>
      </c>
      <c r="O2158" t="s">
        <v>6674</v>
      </c>
      <c r="P2158" t="s">
        <v>36</v>
      </c>
      <c r="Q2158" t="s">
        <v>36</v>
      </c>
      <c r="R2158">
        <v>332.5</v>
      </c>
      <c r="S2158" s="1">
        <v>45744.937967511571</v>
      </c>
      <c r="T2158" t="s">
        <v>42</v>
      </c>
      <c r="U2158" s="1">
        <v>45744.708333333343</v>
      </c>
      <c r="V2158" t="s">
        <v>43</v>
      </c>
      <c r="W2158" t="s">
        <v>36</v>
      </c>
      <c r="X2158">
        <v>0</v>
      </c>
      <c r="Y2158">
        <v>999</v>
      </c>
      <c r="Z2158" t="s">
        <v>36</v>
      </c>
      <c r="AA2158" t="s">
        <v>36</v>
      </c>
      <c r="AB2158" t="s">
        <v>36</v>
      </c>
      <c r="AC2158" t="s">
        <v>49</v>
      </c>
      <c r="AD2158" t="s">
        <v>49</v>
      </c>
      <c r="AE2158" t="s">
        <v>45</v>
      </c>
      <c r="AG2158" s="18" t="s">
        <v>6675</v>
      </c>
      <c r="AH2158" s="18"/>
      <c r="AI2158" s="2" t="s">
        <v>48</v>
      </c>
      <c r="AJ2158" s="2" t="e">
        <f>VLOOKUP(A2158,'Classification Test Result'!$A$2:$D$2428,4,FALSE)</f>
        <v>#N/A</v>
      </c>
      <c r="AL2158" s="2">
        <f>_xlfn.XLOOKUP($A2158,Results!$A$2:$A$2256,Results!G$2:G$2256,"")</f>
        <v>0</v>
      </c>
      <c r="AM2158" s="2">
        <f>_xlfn.XLOOKUP($A2158,Results!$A$2:$A$2256,Results!H$2:H$2256,"")</f>
        <v>0</v>
      </c>
      <c r="AN2158" s="2">
        <f>_xlfn.XLOOKUP($A2158,Results!$A$2:$A$2256,Results!I$2:I$2256,"")</f>
        <v>0</v>
      </c>
      <c r="AO2158" s="2">
        <f>_xlfn.XLOOKUP($A2158,Results!$A$2:$A$2256,Results!J$2:J$2256,"")</f>
        <v>0</v>
      </c>
      <c r="AP2158" s="2">
        <f>_xlfn.XLOOKUP($A2158,Results!$A$2:$A$2256,Results!K$2:K$2256,"")</f>
        <v>0</v>
      </c>
      <c r="AQ2158" s="2">
        <f>_xlfn.XLOOKUP($A2158,Results!$A$2:$A$2256,Results!L$2:L$2256,"")</f>
        <v>0</v>
      </c>
      <c r="AR2158" s="2">
        <f>_xlfn.XLOOKUP($A2158,Results!$A$2:$A$2256,Results!M$2:M$2256,"")</f>
        <v>0</v>
      </c>
      <c r="AS2158" s="2">
        <f>_xlfn.XLOOKUP($A2158,Results!$A$2:$A$2256,Results!N$2:N$2256,"")</f>
        <v>0</v>
      </c>
      <c r="AT2158" s="2">
        <f>_xlfn.XLOOKUP($A2158,Results!$A$2:$A$2256,Results!O$2:O$2256,"")</f>
        <v>0</v>
      </c>
      <c r="AU2158" s="2">
        <f>_xlfn.XLOOKUP($A2158,Results!$A$2:$A$2256,Results!P$2:P$2256,"")</f>
        <v>0</v>
      </c>
      <c r="AV2158" s="2">
        <f>_xlfn.XLOOKUP($A2158,Results!$A$2:$A$2256,Results!Q$2:Q$2256,"")</f>
        <v>0</v>
      </c>
      <c r="AW2158" s="2">
        <f>_xlfn.XLOOKUP($A2158,Results!$A$2:$A$2256,Results!R$2:R$2256,"")</f>
        <v>0</v>
      </c>
      <c r="AX2158" s="2">
        <f>_xlfn.XLOOKUP($A2158,Results!$A$2:$A$2256,Results!S$2:S$2256,"")</f>
        <v>0</v>
      </c>
      <c r="AY2158" s="2">
        <f>_xlfn.XLOOKUP($A2158,Results!$A$2:$A$2256,Results!T$2:T$2256,"")</f>
        <v>0</v>
      </c>
      <c r="AZ2158" s="2">
        <f>_xlfn.XLOOKUP($A2158,Results!$A$2:$A$2256,Results!U$2:U$2256,"")</f>
        <v>0</v>
      </c>
      <c r="BA2158" s="2">
        <f>_xlfn.XLOOKUP($A2158,Results!$A$2:$A$2256,Results!V$2:V$2256,"")</f>
        <v>0</v>
      </c>
      <c r="BB2158" s="2">
        <f>_xlfn.XLOOKUP($A2158,Results!$A$2:$A$2256,Results!W$2:W$2256,"")</f>
        <v>0</v>
      </c>
      <c r="BC2158" s="2">
        <f>_xlfn.XLOOKUP($A2158,Results!$A$2:$A$2256,Results!X$2:X$2256,"")</f>
        <v>46181505</v>
      </c>
      <c r="BD2158" s="2">
        <f>_xlfn.XLOOKUP($A2158,Results!$A$2:$A$2256,Results!Y$2:Y$2256,"")</f>
        <v>79</v>
      </c>
      <c r="BE2158" s="2">
        <f>_xlfn.XLOOKUP($A2158,Results!$A$2:$A$2256,Results!Z$2:Z$2256,"")</f>
        <v>0</v>
      </c>
    </row>
    <row r="2159" spans="1:57" ht="38.25" customHeight="1" x14ac:dyDescent="0.3">
      <c r="A2159">
        <v>907836</v>
      </c>
      <c r="B2159">
        <v>281557</v>
      </c>
      <c r="C2159" t="s">
        <v>36</v>
      </c>
      <c r="D2159" t="s">
        <v>601</v>
      </c>
      <c r="F2159" s="2">
        <v>13061</v>
      </c>
      <c r="G2159" s="2">
        <v>1</v>
      </c>
      <c r="H2159" t="s">
        <v>6676</v>
      </c>
      <c r="I2159">
        <v>10</v>
      </c>
      <c r="J2159" t="s">
        <v>389</v>
      </c>
      <c r="K2159" t="s">
        <v>58</v>
      </c>
      <c r="L2159">
        <v>725.42</v>
      </c>
      <c r="M2159" s="2" t="s">
        <v>6673</v>
      </c>
      <c r="N2159" s="9" t="s">
        <v>6677</v>
      </c>
      <c r="O2159" t="s">
        <v>36</v>
      </c>
      <c r="P2159" t="s">
        <v>6678</v>
      </c>
      <c r="Q2159" t="s">
        <v>36</v>
      </c>
      <c r="R2159">
        <v>72.540000000000006</v>
      </c>
      <c r="S2159" s="1">
        <v>45744.46024216435</v>
      </c>
      <c r="T2159" t="s">
        <v>42</v>
      </c>
      <c r="U2159" s="1">
        <v>45744.242361111108</v>
      </c>
      <c r="V2159" t="s">
        <v>43</v>
      </c>
      <c r="W2159" t="s">
        <v>36</v>
      </c>
      <c r="X2159">
        <v>1</v>
      </c>
      <c r="Y2159" t="s">
        <v>54</v>
      </c>
      <c r="Z2159" t="s">
        <v>36</v>
      </c>
      <c r="AA2159">
        <v>725.42</v>
      </c>
      <c r="AB2159" t="s">
        <v>36</v>
      </c>
      <c r="AC2159" t="s">
        <v>59</v>
      </c>
      <c r="AD2159" t="s">
        <v>59</v>
      </c>
      <c r="AE2159" t="s">
        <v>45</v>
      </c>
      <c r="AG2159" s="18" t="s">
        <v>6679</v>
      </c>
      <c r="AH2159" s="18"/>
      <c r="AI2159" s="2" t="s">
        <v>48</v>
      </c>
      <c r="AJ2159" s="2" t="e">
        <f>VLOOKUP(A2159,'Classification Test Result'!$A$2:$D$2428,4,FALSE)</f>
        <v>#N/A</v>
      </c>
      <c r="AL2159" s="2">
        <f>_xlfn.XLOOKUP($A2159,Results!$A$2:$A$2256,Results!G$2:G$2256,"")</f>
        <v>325372</v>
      </c>
      <c r="AM2159" s="2" t="str">
        <f>_xlfn.XLOOKUP($A2159,Results!$A$2:$A$2256,Results!H$2:H$2256,"")</f>
        <v>EMT400</v>
      </c>
      <c r="AN2159" s="2" t="str">
        <f>_xlfn.XLOOKUP($A2159,Results!$A$2:$A$2256,Results!I$2:I$2256,"")</f>
        <v>SOUTHWIRE</v>
      </c>
      <c r="AO2159" s="2">
        <f>_xlfn.XLOOKUP($A2159,Results!$A$2:$A$2256,Results!J$2:J$2256,"")</f>
        <v>751338005099</v>
      </c>
      <c r="AP2159" s="2">
        <f>_xlfn.XLOOKUP($A2159,Results!$A$2:$A$2256,Results!K$2:K$2256,"")</f>
        <v>39121312</v>
      </c>
      <c r="AQ2159" s="2">
        <f>_xlfn.XLOOKUP($A2159,Results!$A$2:$A$2256,Results!L$2:L$2256,"")</f>
        <v>0</v>
      </c>
      <c r="AR2159" s="2">
        <f>_xlfn.XLOOKUP($A2159,Results!$A$2:$A$2256,Results!M$2:M$2256,"")</f>
        <v>774479</v>
      </c>
      <c r="AS2159" s="2" t="str">
        <f>_xlfn.XLOOKUP($A2159,Results!$A$2:$A$2256,Results!N$2:N$2256,"")</f>
        <v>TPZ EMT400 4IN INSULATING BUSHING</v>
      </c>
      <c r="AT2159" s="2" t="str">
        <f>_xlfn.XLOOKUP($A2159,Results!$A$2:$A$2256,Results!O$2:O$2256,"")</f>
        <v>SOUTHWIRE</v>
      </c>
      <c r="AU2159" s="2">
        <f>_xlfn.XLOOKUP($A2159,Results!$A$2:$A$2256,Results!P$2:P$2256,"")</f>
        <v>0</v>
      </c>
      <c r="AV2159" s="2" t="str">
        <f>_xlfn.XLOOKUP($A2159,Results!$A$2:$A$2256,Results!Q$2:Q$2256,"")</f>
        <v>NO_VALID_MATCHES</v>
      </c>
      <c r="AW2159" s="2" t="str">
        <f>_xlfn.XLOOKUP($A2159,Results!$A$2:$A$2256,Results!R$2:R$2256,"")</f>
        <v>0.6107033784860189</v>
      </c>
      <c r="AX2159" s="2">
        <f>_xlfn.XLOOKUP($A2159,Results!$A$2:$A$2256,Results!S$2:S$2256,"")</f>
        <v>77</v>
      </c>
      <c r="AY2159" s="2">
        <f>_xlfn.XLOOKUP($A2159,Results!$A$2:$A$2256,Results!T$2:T$2256,"")</f>
        <v>30</v>
      </c>
      <c r="AZ2159" s="2">
        <f>_xlfn.XLOOKUP($A2159,Results!$A$2:$A$2256,Results!U$2:U$2256,"")</f>
        <v>30</v>
      </c>
      <c r="BA2159" s="2">
        <f>_xlfn.XLOOKUP($A2159,Results!$A$2:$A$2256,Results!V$2:V$2256,"")</f>
        <v>0</v>
      </c>
      <c r="BB2159" s="2">
        <f>_xlfn.XLOOKUP($A2159,Results!$A$2:$A$2256,Results!W$2:W$2256,"")</f>
        <v>0</v>
      </c>
      <c r="BC2159" s="2">
        <f>_xlfn.XLOOKUP($A2159,Results!$A$2:$A$2256,Results!X$2:X$2256,"")</f>
        <v>39131700</v>
      </c>
      <c r="BD2159" s="2">
        <f>_xlfn.XLOOKUP($A2159,Results!$A$2:$A$2256,Results!Y$2:Y$2256,"")</f>
        <v>61</v>
      </c>
      <c r="BE2159" s="2">
        <f>_xlfn.XLOOKUP($A2159,Results!$A$2:$A$2256,Results!Z$2:Z$2256,"")</f>
        <v>0</v>
      </c>
    </row>
    <row r="2160" spans="1:57" ht="38.25" customHeight="1" x14ac:dyDescent="0.3">
      <c r="A2160">
        <v>907837</v>
      </c>
      <c r="B2160">
        <v>281590</v>
      </c>
      <c r="C2160" t="s">
        <v>36</v>
      </c>
      <c r="D2160">
        <v>34791</v>
      </c>
      <c r="F2160" s="2">
        <v>10455</v>
      </c>
      <c r="G2160" s="2">
        <v>1</v>
      </c>
      <c r="H2160" t="s">
        <v>6680</v>
      </c>
      <c r="I2160">
        <v>1000</v>
      </c>
      <c r="J2160" t="s">
        <v>39</v>
      </c>
      <c r="K2160" t="s">
        <v>39</v>
      </c>
      <c r="L2160">
        <v>1.9921</v>
      </c>
      <c r="M2160" s="2" t="s">
        <v>6681</v>
      </c>
      <c r="N2160" s="9" t="s">
        <v>5585</v>
      </c>
      <c r="O2160" t="s">
        <v>36</v>
      </c>
      <c r="P2160" t="s">
        <v>36</v>
      </c>
      <c r="Q2160">
        <v>98001002004</v>
      </c>
      <c r="R2160">
        <v>1992.1</v>
      </c>
      <c r="S2160" s="1">
        <v>45744.48184212963</v>
      </c>
      <c r="T2160" t="s">
        <v>42</v>
      </c>
      <c r="U2160" s="1">
        <v>45744.25</v>
      </c>
      <c r="V2160" t="s">
        <v>43</v>
      </c>
      <c r="W2160" t="s">
        <v>36</v>
      </c>
      <c r="X2160">
        <v>0</v>
      </c>
      <c r="Y2160">
        <v>999</v>
      </c>
      <c r="Z2160" t="s">
        <v>36</v>
      </c>
      <c r="AA2160" t="s">
        <v>36</v>
      </c>
      <c r="AB2160" t="s">
        <v>36</v>
      </c>
      <c r="AC2160" t="s">
        <v>59</v>
      </c>
      <c r="AD2160" t="s">
        <v>59</v>
      </c>
      <c r="AE2160" t="s">
        <v>45</v>
      </c>
      <c r="AF2160" s="145">
        <v>39121312</v>
      </c>
      <c r="AG2160" s="18" t="s">
        <v>6682</v>
      </c>
      <c r="AH2160" s="18"/>
      <c r="AI2160" s="2" t="s">
        <v>48</v>
      </c>
      <c r="AJ2160" s="2" t="e">
        <f>VLOOKUP(A2160,'Classification Test Result'!$A$2:$D$2428,4,FALSE)</f>
        <v>#N/A</v>
      </c>
      <c r="AL2160" s="2">
        <f>_xlfn.XLOOKUP($A2160,Results!$A$2:$A$2256,Results!G$2:G$2256,"")</f>
        <v>335828</v>
      </c>
      <c r="AM2160" s="2" t="str">
        <f>_xlfn.XLOOKUP($A2160,Results!$A$2:$A$2256,Results!H$2:H$2256,"")</f>
        <v>EMT125</v>
      </c>
      <c r="AN2160" s="2" t="str">
        <f>_xlfn.XLOOKUP($A2160,Results!$A$2:$A$2256,Results!I$2:I$2256,"")</f>
        <v>ARLINGTON INDUSTRIES</v>
      </c>
      <c r="AO2160" s="2" t="str">
        <f>_xlfn.XLOOKUP($A2160,Results!$A$2:$A$2256,Results!J$2:J$2256,"")</f>
        <v>018997122254</v>
      </c>
      <c r="AP2160" s="2">
        <f>_xlfn.XLOOKUP($A2160,Results!$A$2:$A$2256,Results!K$2:K$2256,"")</f>
        <v>39131700</v>
      </c>
      <c r="AQ2160" s="2" t="str">
        <f>_xlfn.XLOOKUP($A2160,Results!$A$2:$A$2256,Results!L$2:L$2256,"")</f>
        <v>AK10083254</v>
      </c>
      <c r="AR2160" s="2">
        <f>_xlfn.XLOOKUP($A2160,Results!$A$2:$A$2256,Results!M$2:M$2256,"")</f>
        <v>805533</v>
      </c>
      <c r="AS2160" s="2" t="str">
        <f>_xlfn.XLOOKUP($A2160,Results!$A$2:$A$2256,Results!N$2:N$2256,"")</f>
        <v>ARL EMT125 1-1/4 NM TERMINATOR</v>
      </c>
      <c r="AT2160" s="2" t="str">
        <f>_xlfn.XLOOKUP($A2160,Results!$A$2:$A$2256,Results!O$2:O$2256,"")</f>
        <v>ARLINGTON INDUSTRIES</v>
      </c>
      <c r="AU2160" s="2">
        <f>_xlfn.XLOOKUP($A2160,Results!$A$2:$A$2256,Results!P$2:P$2256,"")</f>
        <v>0</v>
      </c>
      <c r="AV2160" s="2" t="str">
        <f>_xlfn.XLOOKUP($A2160,Results!$A$2:$A$2256,Results!Q$2:Q$2256,"")</f>
        <v>NO_VALID_MATCHES</v>
      </c>
      <c r="AW2160" s="2" t="str">
        <f>_xlfn.XLOOKUP($A2160,Results!$A$2:$A$2256,Results!R$2:R$2256,"")</f>
        <v>0.6259570144184193</v>
      </c>
      <c r="AX2160" s="2">
        <f>_xlfn.XLOOKUP($A2160,Results!$A$2:$A$2256,Results!S$2:S$2256,"")</f>
        <v>79</v>
      </c>
      <c r="AY2160" s="2">
        <f>_xlfn.XLOOKUP($A2160,Results!$A$2:$A$2256,Results!T$2:T$2256,"")</f>
        <v>32</v>
      </c>
      <c r="AZ2160" s="2">
        <f>_xlfn.XLOOKUP($A2160,Results!$A$2:$A$2256,Results!U$2:U$2256,"")</f>
        <v>34</v>
      </c>
      <c r="BA2160" s="2">
        <f>_xlfn.XLOOKUP($A2160,Results!$A$2:$A$2256,Results!V$2:V$2256,"")</f>
        <v>0</v>
      </c>
      <c r="BB2160" s="2">
        <f>_xlfn.XLOOKUP($A2160,Results!$A$2:$A$2256,Results!W$2:W$2256,"")</f>
        <v>0</v>
      </c>
      <c r="BC2160" s="2">
        <f>_xlfn.XLOOKUP($A2160,Results!$A$2:$A$2256,Results!X$2:X$2256,"")</f>
        <v>0</v>
      </c>
      <c r="BD2160" s="2">
        <f>_xlfn.XLOOKUP($A2160,Results!$A$2:$A$2256,Results!Y$2:Y$2256,"")</f>
        <v>0</v>
      </c>
      <c r="BE2160" s="2">
        <f>_xlfn.XLOOKUP($A2160,Results!$A$2:$A$2256,Results!Z$2:Z$2256,"")</f>
        <v>0</v>
      </c>
    </row>
    <row r="2161" spans="1:57" ht="38.25" customHeight="1" x14ac:dyDescent="0.3">
      <c r="A2161">
        <v>907838</v>
      </c>
      <c r="B2161">
        <v>281750</v>
      </c>
      <c r="C2161" t="s">
        <v>36</v>
      </c>
      <c r="D2161">
        <v>34693</v>
      </c>
      <c r="E2161" s="2" t="str">
        <f>VLOOKUP(F2161,'RPA Vendor Data '!F$1:$G$2418,2)</f>
        <v>BROADWAY ELECTRIC SUPPLY</v>
      </c>
      <c r="F2161" s="2">
        <v>10455</v>
      </c>
      <c r="G2161" s="2">
        <v>5</v>
      </c>
      <c r="H2161" t="s">
        <v>6683</v>
      </c>
      <c r="I2161">
        <v>500</v>
      </c>
      <c r="J2161" t="s">
        <v>39</v>
      </c>
      <c r="K2161" t="s">
        <v>39</v>
      </c>
      <c r="L2161">
        <v>1.1984999999999999</v>
      </c>
      <c r="M2161" s="2" t="s">
        <v>507</v>
      </c>
      <c r="N2161" s="9" t="s">
        <v>5392</v>
      </c>
      <c r="O2161" t="s">
        <v>36</v>
      </c>
      <c r="P2161" t="s">
        <v>36</v>
      </c>
      <c r="Q2161">
        <v>98001002003</v>
      </c>
      <c r="R2161">
        <v>599.25</v>
      </c>
      <c r="S2161" s="1">
        <v>45744.542645682872</v>
      </c>
      <c r="T2161" t="s">
        <v>42</v>
      </c>
      <c r="U2161" s="1">
        <v>45744.322916666657</v>
      </c>
      <c r="V2161" t="s">
        <v>43</v>
      </c>
      <c r="W2161" t="s">
        <v>36</v>
      </c>
      <c r="X2161">
        <v>0</v>
      </c>
      <c r="Y2161">
        <v>999</v>
      </c>
      <c r="Z2161" t="s">
        <v>36</v>
      </c>
      <c r="AA2161" t="s">
        <v>36</v>
      </c>
      <c r="AB2161" t="s">
        <v>36</v>
      </c>
      <c r="AC2161" t="s">
        <v>59</v>
      </c>
      <c r="AD2161" t="s">
        <v>59</v>
      </c>
      <c r="AE2161" t="s">
        <v>45</v>
      </c>
      <c r="AG2161" s="18" t="s">
        <v>6684</v>
      </c>
      <c r="AH2161" s="18"/>
      <c r="AI2161" s="2" t="s">
        <v>48</v>
      </c>
      <c r="AJ2161" s="2" t="e">
        <f>VLOOKUP(A2161,'Classification Test Result'!$A$2:$D$2428,4,FALSE)</f>
        <v>#N/A</v>
      </c>
      <c r="AL2161" s="2">
        <f>_xlfn.XLOOKUP($A2161,Results!$A$2:$A$2256,Results!G$2:G$2256,"")</f>
        <v>322162</v>
      </c>
      <c r="AM2161" s="2" t="str">
        <f>_xlfn.XLOOKUP($A2161,Results!$A$2:$A$2256,Results!H$2:H$2256,"")</f>
        <v>EMT100</v>
      </c>
      <c r="AN2161" s="2" t="str">
        <f>_xlfn.XLOOKUP($A2161,Results!$A$2:$A$2256,Results!I$2:I$2256,"")</f>
        <v>SOUTHWIRE</v>
      </c>
      <c r="AO2161" s="2">
        <f>_xlfn.XLOOKUP($A2161,Results!$A$2:$A$2256,Results!J$2:J$2256,"")</f>
        <v>751338005020</v>
      </c>
      <c r="AP2161" s="2">
        <f>_xlfn.XLOOKUP($A2161,Results!$A$2:$A$2256,Results!K$2:K$2256,"")</f>
        <v>39121312</v>
      </c>
      <c r="AQ2161" s="2">
        <f>_xlfn.XLOOKUP($A2161,Results!$A$2:$A$2256,Results!L$2:L$2256,"")</f>
        <v>0</v>
      </c>
      <c r="AR2161" s="2">
        <f>_xlfn.XLOOKUP($A2161,Results!$A$2:$A$2256,Results!M$2:M$2256,"")</f>
        <v>109537</v>
      </c>
      <c r="AS2161" s="2" t="str">
        <f>_xlfn.XLOOKUP($A2161,Results!$A$2:$A$2256,Results!N$2:N$2256,"")</f>
        <v>TPZ EMT100 1IN INSULATING BUSHING</v>
      </c>
      <c r="AT2161" s="2" t="str">
        <f>_xlfn.XLOOKUP($A2161,Results!$A$2:$A$2256,Results!O$2:O$2256,"")</f>
        <v>SOUTHWIRE</v>
      </c>
      <c r="AU2161" s="2">
        <f>_xlfn.XLOOKUP($A2161,Results!$A$2:$A$2256,Results!P$2:P$2256,"")</f>
        <v>0</v>
      </c>
      <c r="AV2161" s="2" t="str">
        <f>_xlfn.XLOOKUP($A2161,Results!$A$2:$A$2256,Results!Q$2:Q$2256,"")</f>
        <v>NO_VALID_MATCHES</v>
      </c>
      <c r="AW2161" s="2" t="str">
        <f>_xlfn.XLOOKUP($A2161,Results!$A$2:$A$2256,Results!R$2:R$2256,"")</f>
        <v>0.5941907510349024</v>
      </c>
      <c r="AX2161" s="2">
        <f>_xlfn.XLOOKUP($A2161,Results!$A$2:$A$2256,Results!S$2:S$2256,"")</f>
        <v>54</v>
      </c>
      <c r="AY2161" s="2">
        <f>_xlfn.XLOOKUP($A2161,Results!$A$2:$A$2256,Results!T$2:T$2256,"")</f>
        <v>30</v>
      </c>
      <c r="AZ2161" s="2">
        <f>_xlfn.XLOOKUP($A2161,Results!$A$2:$A$2256,Results!U$2:U$2256,"")</f>
        <v>29</v>
      </c>
      <c r="BA2161" s="2" t="str">
        <f>_xlfn.XLOOKUP($A2161,Results!$A$2:$A$2256,Results!V$2:V$2256,"")</f>
        <v>EMC FASTENERS &amp; TOOLS</v>
      </c>
      <c r="BB2161" s="2">
        <f>_xlfn.XLOOKUP($A2161,Results!$A$2:$A$2256,Results!W$2:W$2256,"")</f>
        <v>62</v>
      </c>
      <c r="BC2161" s="2">
        <f>_xlfn.XLOOKUP($A2161,Results!$A$2:$A$2256,Results!X$2:X$2256,"")</f>
        <v>0</v>
      </c>
      <c r="BD2161" s="2">
        <f>_xlfn.XLOOKUP($A2161,Results!$A$2:$A$2256,Results!Y$2:Y$2256,"")</f>
        <v>0</v>
      </c>
      <c r="BE2161" s="2" t="b">
        <f>_xlfn.XLOOKUP($A2161,Results!$A$2:$A$2256,Results!Z$2:Z$2256,"")</f>
        <v>1</v>
      </c>
    </row>
    <row r="2162" spans="1:57" ht="38.25" customHeight="1" x14ac:dyDescent="0.3">
      <c r="A2162">
        <v>907839</v>
      </c>
      <c r="B2162">
        <v>281905</v>
      </c>
      <c r="C2162" t="s">
        <v>36</v>
      </c>
      <c r="D2162" t="s">
        <v>6685</v>
      </c>
      <c r="F2162" s="2">
        <v>13679</v>
      </c>
      <c r="G2162" s="2">
        <v>1</v>
      </c>
      <c r="H2162" t="s">
        <v>6686</v>
      </c>
      <c r="I2162">
        <v>-1</v>
      </c>
      <c r="J2162" t="s">
        <v>39</v>
      </c>
      <c r="K2162" t="s">
        <v>39</v>
      </c>
      <c r="L2162">
        <v>1114</v>
      </c>
      <c r="M2162" s="2" t="s">
        <v>2705</v>
      </c>
      <c r="N2162" s="2" t="s">
        <v>6687</v>
      </c>
      <c r="O2162" t="s">
        <v>6687</v>
      </c>
      <c r="P2162" t="s">
        <v>36</v>
      </c>
      <c r="Q2162">
        <v>300200836</v>
      </c>
      <c r="R2162">
        <v>-1114</v>
      </c>
      <c r="S2162" s="1">
        <v>45744.687635960647</v>
      </c>
      <c r="T2162" t="s">
        <v>42</v>
      </c>
      <c r="U2162" s="1">
        <v>45744.476388888892</v>
      </c>
      <c r="V2162" t="s">
        <v>43</v>
      </c>
      <c r="W2162" t="s">
        <v>36</v>
      </c>
      <c r="X2162">
        <v>0</v>
      </c>
      <c r="Y2162">
        <v>999</v>
      </c>
      <c r="Z2162" t="s">
        <v>36</v>
      </c>
      <c r="AA2162" t="s">
        <v>36</v>
      </c>
      <c r="AB2162" t="s">
        <v>36</v>
      </c>
      <c r="AC2162" t="s">
        <v>49</v>
      </c>
      <c r="AD2162" t="s">
        <v>49</v>
      </c>
      <c r="AE2162" t="s">
        <v>45</v>
      </c>
      <c r="AG2162" s="18" t="s">
        <v>6688</v>
      </c>
      <c r="AH2162" s="18"/>
      <c r="AI2162" s="2" t="s">
        <v>48</v>
      </c>
      <c r="AJ2162" s="2" t="e">
        <f>VLOOKUP(A2162,'Classification Test Result'!$A$2:$D$2428,4,FALSE)</f>
        <v>#N/A</v>
      </c>
      <c r="AL2162" s="2">
        <f>_xlfn.XLOOKUP($A2162,Results!$A$2:$A$2256,Results!G$2:G$2256,"")</f>
        <v>0</v>
      </c>
      <c r="AM2162" s="2">
        <f>_xlfn.XLOOKUP($A2162,Results!$A$2:$A$2256,Results!H$2:H$2256,"")</f>
        <v>0</v>
      </c>
      <c r="AN2162" s="2">
        <f>_xlfn.XLOOKUP($A2162,Results!$A$2:$A$2256,Results!I$2:I$2256,"")</f>
        <v>0</v>
      </c>
      <c r="AO2162" s="2">
        <f>_xlfn.XLOOKUP($A2162,Results!$A$2:$A$2256,Results!J$2:J$2256,"")</f>
        <v>0</v>
      </c>
      <c r="AP2162" s="2">
        <f>_xlfn.XLOOKUP($A2162,Results!$A$2:$A$2256,Results!K$2:K$2256,"")</f>
        <v>0</v>
      </c>
      <c r="AQ2162" s="2">
        <f>_xlfn.XLOOKUP($A2162,Results!$A$2:$A$2256,Results!L$2:L$2256,"")</f>
        <v>0</v>
      </c>
      <c r="AR2162" s="2">
        <f>_xlfn.XLOOKUP($A2162,Results!$A$2:$A$2256,Results!M$2:M$2256,"")</f>
        <v>0</v>
      </c>
      <c r="AS2162" s="2">
        <f>_xlfn.XLOOKUP($A2162,Results!$A$2:$A$2256,Results!N$2:N$2256,"")</f>
        <v>0</v>
      </c>
      <c r="AT2162" s="2" t="str">
        <f>_xlfn.XLOOKUP($A2162,Results!$A$2:$A$2256,Results!O$2:O$2256,"")</f>
        <v>JLG INDUSTRIES</v>
      </c>
      <c r="AU2162" s="2" t="str">
        <f>_xlfn.XLOOKUP($A2162,Results!$A$2:$A$2256,Results!P$2:P$2256,"")</f>
        <v>JLG</v>
      </c>
      <c r="AV2162" s="2" t="str">
        <f>_xlfn.XLOOKUP($A2162,Results!$A$2:$A$2256,Results!Q$2:Q$2256,"")</f>
        <v>SINGLE_MATCH</v>
      </c>
      <c r="AW2162" s="2">
        <f>_xlfn.XLOOKUP($A2162,Results!$A$2:$A$2256,Results!R$2:R$2256,"")</f>
        <v>0</v>
      </c>
      <c r="AX2162" s="2">
        <f>_xlfn.XLOOKUP($A2162,Results!$A$2:$A$2256,Results!S$2:S$2256,"")</f>
        <v>0</v>
      </c>
      <c r="AY2162" s="2">
        <f>_xlfn.XLOOKUP($A2162,Results!$A$2:$A$2256,Results!T$2:T$2256,"")</f>
        <v>60</v>
      </c>
      <c r="AZ2162" s="2">
        <f>_xlfn.XLOOKUP($A2162,Results!$A$2:$A$2256,Results!U$2:U$2256,"")</f>
        <v>0</v>
      </c>
      <c r="BA2162" s="2">
        <f>_xlfn.XLOOKUP($A2162,Results!$A$2:$A$2256,Results!V$2:V$2256,"")</f>
        <v>0</v>
      </c>
      <c r="BB2162" s="2">
        <f>_xlfn.XLOOKUP($A2162,Results!$A$2:$A$2256,Results!W$2:W$2256,"")</f>
        <v>0</v>
      </c>
      <c r="BC2162" s="2">
        <f>_xlfn.XLOOKUP($A2162,Results!$A$2:$A$2256,Results!X$2:X$2256,"")</f>
        <v>0</v>
      </c>
      <c r="BD2162" s="2">
        <f>_xlfn.XLOOKUP($A2162,Results!$A$2:$A$2256,Results!Y$2:Y$2256,"")</f>
        <v>0</v>
      </c>
      <c r="BE2162" s="2">
        <f>_xlfn.XLOOKUP($A2162,Results!$A$2:$A$2256,Results!Z$2:Z$2256,"")</f>
        <v>0</v>
      </c>
    </row>
    <row r="2163" spans="1:57" ht="38.25" customHeight="1" x14ac:dyDescent="0.3">
      <c r="A2163">
        <v>907840</v>
      </c>
      <c r="B2163">
        <v>281909</v>
      </c>
      <c r="C2163" t="s">
        <v>36</v>
      </c>
      <c r="D2163">
        <v>811642</v>
      </c>
      <c r="F2163" s="2">
        <v>13387</v>
      </c>
      <c r="G2163" s="2">
        <v>1</v>
      </c>
      <c r="H2163" t="s">
        <v>6689</v>
      </c>
      <c r="I2163">
        <v>6</v>
      </c>
      <c r="J2163" t="s">
        <v>65</v>
      </c>
      <c r="K2163" t="s">
        <v>39</v>
      </c>
      <c r="L2163">
        <v>198.75</v>
      </c>
      <c r="M2163" s="177" t="s">
        <v>3697</v>
      </c>
      <c r="N2163" s="97" t="s">
        <v>6690</v>
      </c>
      <c r="O2163" t="s">
        <v>6690</v>
      </c>
      <c r="P2163" t="s">
        <v>36</v>
      </c>
      <c r="Q2163" t="s">
        <v>36</v>
      </c>
      <c r="R2163">
        <v>1192.5</v>
      </c>
      <c r="S2163" s="1">
        <v>45744.708526006943</v>
      </c>
      <c r="T2163" t="s">
        <v>42</v>
      </c>
      <c r="U2163" s="1">
        <v>45744.490277777782</v>
      </c>
      <c r="V2163" t="s">
        <v>43</v>
      </c>
      <c r="W2163" t="s">
        <v>36</v>
      </c>
      <c r="X2163">
        <v>4</v>
      </c>
      <c r="Y2163" t="s">
        <v>525</v>
      </c>
      <c r="Z2163" t="s">
        <v>36</v>
      </c>
      <c r="AA2163">
        <v>198.75</v>
      </c>
      <c r="AB2163" t="s">
        <v>36</v>
      </c>
      <c r="AC2163" t="s">
        <v>49</v>
      </c>
      <c r="AD2163" t="s">
        <v>49</v>
      </c>
      <c r="AE2163" t="s">
        <v>45</v>
      </c>
      <c r="AG2163" s="18" t="s">
        <v>6691</v>
      </c>
      <c r="AH2163" s="18"/>
      <c r="AI2163" s="2" t="s">
        <v>48</v>
      </c>
      <c r="AJ2163" s="2" t="e">
        <f>VLOOKUP(A2163,'Classification Test Result'!$A$2:$D$2428,4,FALSE)</f>
        <v>#N/A</v>
      </c>
      <c r="AL2163" s="2">
        <f>_xlfn.XLOOKUP($A2163,Results!$A$2:$A$2256,Results!G$2:G$2256,"")</f>
        <v>828589</v>
      </c>
      <c r="AM2163" s="2" t="str">
        <f>_xlfn.XLOOKUP($A2163,Results!$A$2:$A$2256,Results!H$2:H$2256,"")</f>
        <v>DW0822CG</v>
      </c>
      <c r="AN2163" s="2" t="str">
        <f>_xlfn.XLOOKUP($A2163,Results!$A$2:$A$2256,Results!I$2:I$2256,"")</f>
        <v>DEWALT</v>
      </c>
      <c r="AO2163" s="2">
        <f>_xlfn.XLOOKUP($A2163,Results!$A$2:$A$2256,Results!J$2:J$2256,"")</f>
        <v>885911893183</v>
      </c>
      <c r="AP2163" s="2">
        <f>_xlfn.XLOOKUP($A2163,Results!$A$2:$A$2256,Results!K$2:K$2256,"")</f>
        <v>27111800</v>
      </c>
      <c r="AQ2163" s="2">
        <f>_xlfn.XLOOKUP($A2163,Results!$A$2:$A$2256,Results!L$2:L$2256,"")</f>
        <v>0</v>
      </c>
      <c r="AR2163" s="2">
        <f>_xlfn.XLOOKUP($A2163,Results!$A$2:$A$2256,Results!M$2:M$2256,"")</f>
        <v>705532</v>
      </c>
      <c r="AS2163" s="2" t="str">
        <f>_xlfn.XLOOKUP($A2163,Results!$A$2:$A$2256,Results!N$2:N$2256,"")</f>
        <v>DWT DW0822CG LINE/SPOT LASER</v>
      </c>
      <c r="AT2163" s="2" t="str">
        <f>_xlfn.XLOOKUP($A2163,Results!$A$2:$A$2256,Results!O$2:O$2256,"")</f>
        <v>DEWALT</v>
      </c>
      <c r="AU2163" s="2">
        <f>_xlfn.XLOOKUP($A2163,Results!$A$2:$A$2256,Results!P$2:P$2256,"")</f>
        <v>0</v>
      </c>
      <c r="AV2163" s="2" t="str">
        <f>_xlfn.XLOOKUP($A2163,Results!$A$2:$A$2256,Results!Q$2:Q$2256,"")</f>
        <v>NO_VALID_MATCHES</v>
      </c>
      <c r="AW2163" s="2" t="str">
        <f>_xlfn.XLOOKUP($A2163,Results!$A$2:$A$2256,Results!R$2:R$2256,"")</f>
        <v>0.7680477456129019</v>
      </c>
      <c r="AX2163" s="2">
        <f>_xlfn.XLOOKUP($A2163,Results!$A$2:$A$2256,Results!S$2:S$2256,"")</f>
        <v>100</v>
      </c>
      <c r="AY2163" s="2">
        <f>_xlfn.XLOOKUP($A2163,Results!$A$2:$A$2256,Results!T$2:T$2256,"")</f>
        <v>84</v>
      </c>
      <c r="AZ2163" s="2">
        <f>_xlfn.XLOOKUP($A2163,Results!$A$2:$A$2256,Results!U$2:U$2256,"")</f>
        <v>94</v>
      </c>
      <c r="BA2163" s="2" t="str">
        <f>_xlfn.XLOOKUP($A2163,Results!$A$2:$A$2256,Results!V$2:V$2256,"")</f>
        <v>DEWALT</v>
      </c>
      <c r="BB2163" s="2">
        <f>_xlfn.XLOOKUP($A2163,Results!$A$2:$A$2256,Results!W$2:W$2256,"")</f>
        <v>81</v>
      </c>
      <c r="BC2163" s="2">
        <f>_xlfn.XLOOKUP($A2163,Results!$A$2:$A$2256,Results!X$2:X$2256,"")</f>
        <v>27111800</v>
      </c>
      <c r="BD2163" s="2">
        <f>_xlfn.XLOOKUP($A2163,Results!$A$2:$A$2256,Results!Y$2:Y$2256,"")</f>
        <v>81</v>
      </c>
      <c r="BE2163" s="2" t="b">
        <f>_xlfn.XLOOKUP($A2163,Results!$A$2:$A$2256,Results!Z$2:Z$2256,"")</f>
        <v>1</v>
      </c>
    </row>
    <row r="2164" spans="1:57" ht="38.25" customHeight="1" x14ac:dyDescent="0.3">
      <c r="A2164">
        <v>907841</v>
      </c>
      <c r="B2164">
        <v>281908</v>
      </c>
      <c r="C2164" t="s">
        <v>36</v>
      </c>
      <c r="D2164">
        <v>811636</v>
      </c>
      <c r="F2164" s="2">
        <v>13387</v>
      </c>
      <c r="G2164" s="2">
        <v>1</v>
      </c>
      <c r="H2164" t="s">
        <v>6692</v>
      </c>
      <c r="I2164">
        <v>6</v>
      </c>
      <c r="J2164" t="s">
        <v>65</v>
      </c>
      <c r="K2164" t="s">
        <v>39</v>
      </c>
      <c r="L2164">
        <v>198.75</v>
      </c>
      <c r="M2164" s="177" t="s">
        <v>3697</v>
      </c>
      <c r="N2164" s="97" t="s">
        <v>6690</v>
      </c>
      <c r="O2164" t="s">
        <v>6690</v>
      </c>
      <c r="P2164" t="s">
        <v>36</v>
      </c>
      <c r="Q2164" t="s">
        <v>36</v>
      </c>
      <c r="R2164">
        <v>1192.5</v>
      </c>
      <c r="S2164" s="1">
        <v>45744.708546759262</v>
      </c>
      <c r="T2164" t="s">
        <v>42</v>
      </c>
      <c r="U2164" s="1">
        <v>45744.490277777782</v>
      </c>
      <c r="V2164" t="s">
        <v>43</v>
      </c>
      <c r="W2164" t="s">
        <v>36</v>
      </c>
      <c r="X2164">
        <v>6</v>
      </c>
      <c r="Y2164" t="s">
        <v>525</v>
      </c>
      <c r="Z2164" t="s">
        <v>36</v>
      </c>
      <c r="AA2164">
        <v>198.75</v>
      </c>
      <c r="AB2164" t="s">
        <v>36</v>
      </c>
      <c r="AC2164" t="s">
        <v>49</v>
      </c>
      <c r="AD2164" t="s">
        <v>49</v>
      </c>
      <c r="AE2164" t="s">
        <v>45</v>
      </c>
      <c r="AG2164" s="18" t="s">
        <v>6693</v>
      </c>
      <c r="AH2164" s="18"/>
      <c r="AI2164" s="2" t="s">
        <v>48</v>
      </c>
      <c r="AJ2164" s="2" t="e">
        <f>VLOOKUP(A2164,'Classification Test Result'!$A$2:$D$2428,4,FALSE)</f>
        <v>#N/A</v>
      </c>
      <c r="AL2164" s="2">
        <f>_xlfn.XLOOKUP($A2164,Results!$A$2:$A$2256,Results!G$2:G$2256,"")</f>
        <v>828589</v>
      </c>
      <c r="AM2164" s="2" t="str">
        <f>_xlfn.XLOOKUP($A2164,Results!$A$2:$A$2256,Results!H$2:H$2256,"")</f>
        <v>DW0822CG</v>
      </c>
      <c r="AN2164" s="2" t="str">
        <f>_xlfn.XLOOKUP($A2164,Results!$A$2:$A$2256,Results!I$2:I$2256,"")</f>
        <v>DEWALT</v>
      </c>
      <c r="AO2164" s="2">
        <f>_xlfn.XLOOKUP($A2164,Results!$A$2:$A$2256,Results!J$2:J$2256,"")</f>
        <v>885911893183</v>
      </c>
      <c r="AP2164" s="2">
        <f>_xlfn.XLOOKUP($A2164,Results!$A$2:$A$2256,Results!K$2:K$2256,"")</f>
        <v>27111800</v>
      </c>
      <c r="AQ2164" s="2">
        <f>_xlfn.XLOOKUP($A2164,Results!$A$2:$A$2256,Results!L$2:L$2256,"")</f>
        <v>0</v>
      </c>
      <c r="AR2164" s="2">
        <f>_xlfn.XLOOKUP($A2164,Results!$A$2:$A$2256,Results!M$2:M$2256,"")</f>
        <v>705532</v>
      </c>
      <c r="AS2164" s="2" t="str">
        <f>_xlfn.XLOOKUP($A2164,Results!$A$2:$A$2256,Results!N$2:N$2256,"")</f>
        <v>DWT DW0822CG LINE/SPOT LASER</v>
      </c>
      <c r="AT2164" s="2" t="str">
        <f>_xlfn.XLOOKUP($A2164,Results!$A$2:$A$2256,Results!O$2:O$2256,"")</f>
        <v>DEWALT</v>
      </c>
      <c r="AU2164" s="2">
        <f>_xlfn.XLOOKUP($A2164,Results!$A$2:$A$2256,Results!P$2:P$2256,"")</f>
        <v>0</v>
      </c>
      <c r="AV2164" s="2" t="str">
        <f>_xlfn.XLOOKUP($A2164,Results!$A$2:$A$2256,Results!Q$2:Q$2256,"")</f>
        <v>NO_VALID_MATCHES</v>
      </c>
      <c r="AW2164" s="2">
        <f>_xlfn.XLOOKUP($A2164,Results!$A$2:$A$2256,Results!R$2:R$2256,"")</f>
        <v>0.86077541929634804</v>
      </c>
      <c r="AX2164" s="2">
        <f>_xlfn.XLOOKUP($A2164,Results!$A$2:$A$2256,Results!S$2:S$2256,"")</f>
        <v>100</v>
      </c>
      <c r="AY2164" s="2">
        <f>_xlfn.XLOOKUP($A2164,Results!$A$2:$A$2256,Results!T$2:T$2256,"")</f>
        <v>91</v>
      </c>
      <c r="AZ2164" s="2">
        <f>_xlfn.XLOOKUP($A2164,Results!$A$2:$A$2256,Results!U$2:U$2256,"")</f>
        <v>100</v>
      </c>
      <c r="BA2164" s="2" t="str">
        <f>_xlfn.XLOOKUP($A2164,Results!$A$2:$A$2256,Results!V$2:V$2256,"")</f>
        <v>DEWALT</v>
      </c>
      <c r="BB2164" s="2">
        <f>_xlfn.XLOOKUP($A2164,Results!$A$2:$A$2256,Results!W$2:W$2256,"")</f>
        <v>70</v>
      </c>
      <c r="BC2164" s="2">
        <f>_xlfn.XLOOKUP($A2164,Results!$A$2:$A$2256,Results!X$2:X$2256,"")</f>
        <v>27111800</v>
      </c>
      <c r="BD2164" s="2">
        <f>_xlfn.XLOOKUP($A2164,Results!$A$2:$A$2256,Results!Y$2:Y$2256,"")</f>
        <v>88</v>
      </c>
      <c r="BE2164" s="2" t="b">
        <f>_xlfn.XLOOKUP($A2164,Results!$A$2:$A$2256,Results!Z$2:Z$2256,"")</f>
        <v>1</v>
      </c>
    </row>
    <row r="2165" spans="1:57" ht="38.25" customHeight="1" x14ac:dyDescent="0.3">
      <c r="A2165">
        <v>907842</v>
      </c>
      <c r="B2165">
        <v>281493</v>
      </c>
      <c r="C2165" t="s">
        <v>36</v>
      </c>
      <c r="D2165">
        <v>669695312</v>
      </c>
      <c r="F2165" s="2">
        <v>10207</v>
      </c>
      <c r="G2165" s="2">
        <v>8</v>
      </c>
      <c r="H2165" t="s">
        <v>6694</v>
      </c>
      <c r="I2165">
        <v>2</v>
      </c>
      <c r="J2165" t="s">
        <v>65</v>
      </c>
      <c r="K2165" t="s">
        <v>39</v>
      </c>
      <c r="L2165">
        <v>69.14</v>
      </c>
      <c r="M2165" s="97" t="s">
        <v>6695</v>
      </c>
      <c r="N2165" s="9" t="s">
        <v>6696</v>
      </c>
      <c r="O2165">
        <v>354945</v>
      </c>
      <c r="P2165" t="s">
        <v>36</v>
      </c>
      <c r="Q2165" t="s">
        <v>36</v>
      </c>
      <c r="R2165">
        <v>138.28</v>
      </c>
      <c r="S2165" s="1">
        <v>45744.354678240743</v>
      </c>
      <c r="T2165" t="s">
        <v>42</v>
      </c>
      <c r="U2165" s="1">
        <v>45744.138194444437</v>
      </c>
      <c r="V2165" t="s">
        <v>43</v>
      </c>
      <c r="W2165" t="s">
        <v>36</v>
      </c>
      <c r="X2165">
        <v>13</v>
      </c>
      <c r="Y2165" t="s">
        <v>54</v>
      </c>
      <c r="Z2165" t="s">
        <v>36</v>
      </c>
      <c r="AA2165">
        <v>69.14</v>
      </c>
      <c r="AB2165" t="s">
        <v>36</v>
      </c>
      <c r="AC2165" t="s">
        <v>49</v>
      </c>
      <c r="AD2165" t="s">
        <v>49</v>
      </c>
      <c r="AE2165" t="s">
        <v>45</v>
      </c>
      <c r="AF2165" s="103">
        <v>39121610</v>
      </c>
      <c r="AG2165" s="18" t="s">
        <v>6697</v>
      </c>
      <c r="AH2165" s="18"/>
      <c r="AI2165" s="2" t="s">
        <v>48</v>
      </c>
      <c r="AJ2165" s="2" t="e">
        <f>VLOOKUP(A2165,'Classification Test Result'!$A$2:$D$2428,4,FALSE)</f>
        <v>#N/A</v>
      </c>
      <c r="AL2165" s="2">
        <f>_xlfn.XLOOKUP($A2165,Results!$A$2:$A$2256,Results!G$2:G$2256,"")</f>
        <v>0</v>
      </c>
      <c r="AM2165" s="2">
        <f>_xlfn.XLOOKUP($A2165,Results!$A$2:$A$2256,Results!H$2:H$2256,"")</f>
        <v>0</v>
      </c>
      <c r="AN2165" s="2">
        <f>_xlfn.XLOOKUP($A2165,Results!$A$2:$A$2256,Results!I$2:I$2256,"")</f>
        <v>0</v>
      </c>
      <c r="AO2165" s="2">
        <f>_xlfn.XLOOKUP($A2165,Results!$A$2:$A$2256,Results!J$2:J$2256,"")</f>
        <v>0</v>
      </c>
      <c r="AP2165" s="2">
        <f>_xlfn.XLOOKUP($A2165,Results!$A$2:$A$2256,Results!K$2:K$2256,"")</f>
        <v>0</v>
      </c>
      <c r="AQ2165" s="2">
        <f>_xlfn.XLOOKUP($A2165,Results!$A$2:$A$2256,Results!L$2:L$2256,"")</f>
        <v>0</v>
      </c>
      <c r="AR2165" s="2">
        <f>_xlfn.XLOOKUP($A2165,Results!$A$2:$A$2256,Results!M$2:M$2256,"")</f>
        <v>0</v>
      </c>
      <c r="AS2165" s="2">
        <f>_xlfn.XLOOKUP($A2165,Results!$A$2:$A$2256,Results!N$2:N$2256,"")</f>
        <v>0</v>
      </c>
      <c r="AT2165" s="2">
        <f>_xlfn.XLOOKUP($A2165,Results!$A$2:$A$2256,Results!O$2:O$2256,"")</f>
        <v>0</v>
      </c>
      <c r="AU2165" s="2">
        <f>_xlfn.XLOOKUP($A2165,Results!$A$2:$A$2256,Results!P$2:P$2256,"")</f>
        <v>0</v>
      </c>
      <c r="AV2165" s="2">
        <f>_xlfn.XLOOKUP($A2165,Results!$A$2:$A$2256,Results!Q$2:Q$2256,"")</f>
        <v>0</v>
      </c>
      <c r="AW2165" s="2">
        <f>_xlfn.XLOOKUP($A2165,Results!$A$2:$A$2256,Results!R$2:R$2256,"")</f>
        <v>0</v>
      </c>
      <c r="AX2165" s="2">
        <f>_xlfn.XLOOKUP($A2165,Results!$A$2:$A$2256,Results!S$2:S$2256,"")</f>
        <v>0</v>
      </c>
      <c r="AY2165" s="2">
        <f>_xlfn.XLOOKUP($A2165,Results!$A$2:$A$2256,Results!T$2:T$2256,"")</f>
        <v>0</v>
      </c>
      <c r="AZ2165" s="2">
        <f>_xlfn.XLOOKUP($A2165,Results!$A$2:$A$2256,Results!U$2:U$2256,"")</f>
        <v>0</v>
      </c>
      <c r="BA2165" s="2" t="str">
        <f>_xlfn.XLOOKUP($A2165,Results!$A$2:$A$2256,Results!V$2:V$2256,"")</f>
        <v>NVENT THERMAL</v>
      </c>
      <c r="BB2165" s="2">
        <f>_xlfn.XLOOKUP($A2165,Results!$A$2:$A$2256,Results!W$2:W$2256,"")</f>
        <v>76</v>
      </c>
      <c r="BC2165" s="2">
        <f>_xlfn.XLOOKUP($A2165,Results!$A$2:$A$2256,Results!X$2:X$2256,"")</f>
        <v>39121610</v>
      </c>
      <c r="BD2165" s="2">
        <f>_xlfn.XLOOKUP($A2165,Results!$A$2:$A$2256,Results!Y$2:Y$2256,"")</f>
        <v>76</v>
      </c>
      <c r="BE2165" s="2" t="b">
        <f>_xlfn.XLOOKUP($A2165,Results!$A$2:$A$2256,Results!Z$2:Z$2256,"")</f>
        <v>1</v>
      </c>
    </row>
    <row r="2166" spans="1:57" ht="38.25" customHeight="1" x14ac:dyDescent="0.3">
      <c r="A2166">
        <v>907843</v>
      </c>
      <c r="B2166">
        <v>281505</v>
      </c>
      <c r="C2166" t="s">
        <v>36</v>
      </c>
      <c r="D2166" t="s">
        <v>6698</v>
      </c>
      <c r="F2166" s="2">
        <v>10071</v>
      </c>
      <c r="G2166" s="2">
        <v>2</v>
      </c>
      <c r="H2166" t="s">
        <v>6699</v>
      </c>
      <c r="I2166">
        <v>6</v>
      </c>
      <c r="J2166" t="s">
        <v>39</v>
      </c>
      <c r="K2166" t="s">
        <v>39</v>
      </c>
      <c r="L2166">
        <v>16.53</v>
      </c>
      <c r="M2166" s="2" t="s">
        <v>4472</v>
      </c>
      <c r="N2166" s="9" t="s">
        <v>6700</v>
      </c>
      <c r="O2166" t="s">
        <v>6701</v>
      </c>
      <c r="P2166" t="s">
        <v>36</v>
      </c>
      <c r="Q2166" t="s">
        <v>36</v>
      </c>
      <c r="R2166">
        <v>99.18</v>
      </c>
      <c r="S2166" s="1">
        <v>45744.396355092591</v>
      </c>
      <c r="T2166" t="s">
        <v>42</v>
      </c>
      <c r="U2166" s="1">
        <v>45744.186111111107</v>
      </c>
      <c r="V2166" t="s">
        <v>43</v>
      </c>
      <c r="W2166" t="s">
        <v>36</v>
      </c>
      <c r="X2166">
        <v>0</v>
      </c>
      <c r="Y2166">
        <v>999</v>
      </c>
      <c r="Z2166" t="s">
        <v>36</v>
      </c>
      <c r="AA2166" t="s">
        <v>36</v>
      </c>
      <c r="AB2166" t="s">
        <v>36</v>
      </c>
      <c r="AC2166" t="s">
        <v>49</v>
      </c>
      <c r="AD2166" t="s">
        <v>49</v>
      </c>
      <c r="AE2166" t="s">
        <v>45</v>
      </c>
      <c r="AF2166" s="44" t="s">
        <v>46</v>
      </c>
      <c r="AG2166" s="18" t="s">
        <v>6702</v>
      </c>
      <c r="AH2166" s="18"/>
      <c r="AI2166" s="2" t="s">
        <v>48</v>
      </c>
      <c r="AJ2166" s="2" t="e">
        <f>VLOOKUP(A2166,'Classification Test Result'!$A$2:$D$2428,4,FALSE)</f>
        <v>#N/A</v>
      </c>
      <c r="AL2166" s="2">
        <f>_xlfn.XLOOKUP($A2166,Results!$A$2:$A$2256,Results!G$2:G$2256,"")</f>
        <v>0</v>
      </c>
      <c r="AM2166" s="2">
        <f>_xlfn.XLOOKUP($A2166,Results!$A$2:$A$2256,Results!H$2:H$2256,"")</f>
        <v>0</v>
      </c>
      <c r="AN2166" s="2">
        <f>_xlfn.XLOOKUP($A2166,Results!$A$2:$A$2256,Results!I$2:I$2256,"")</f>
        <v>0</v>
      </c>
      <c r="AO2166" s="2">
        <f>_xlfn.XLOOKUP($A2166,Results!$A$2:$A$2256,Results!J$2:J$2256,"")</f>
        <v>0</v>
      </c>
      <c r="AP2166" s="2">
        <f>_xlfn.XLOOKUP($A2166,Results!$A$2:$A$2256,Results!K$2:K$2256,"")</f>
        <v>0</v>
      </c>
      <c r="AQ2166" s="2">
        <f>_xlfn.XLOOKUP($A2166,Results!$A$2:$A$2256,Results!L$2:L$2256,"")</f>
        <v>0</v>
      </c>
      <c r="AR2166" s="2">
        <f>_xlfn.XLOOKUP($A2166,Results!$A$2:$A$2256,Results!M$2:M$2256,"")</f>
        <v>0</v>
      </c>
      <c r="AS2166" s="2">
        <f>_xlfn.XLOOKUP($A2166,Results!$A$2:$A$2256,Results!N$2:N$2256,"")</f>
        <v>0</v>
      </c>
      <c r="AT2166" s="2">
        <f>_xlfn.XLOOKUP($A2166,Results!$A$2:$A$2256,Results!O$2:O$2256,"")</f>
        <v>0</v>
      </c>
      <c r="AU2166" s="2">
        <f>_xlfn.XLOOKUP($A2166,Results!$A$2:$A$2256,Results!P$2:P$2256,"")</f>
        <v>0</v>
      </c>
      <c r="AV2166" s="2">
        <f>_xlfn.XLOOKUP($A2166,Results!$A$2:$A$2256,Results!Q$2:Q$2256,"")</f>
        <v>0</v>
      </c>
      <c r="AW2166" s="2">
        <f>_xlfn.XLOOKUP($A2166,Results!$A$2:$A$2256,Results!R$2:R$2256,"")</f>
        <v>0</v>
      </c>
      <c r="AX2166" s="2">
        <f>_xlfn.XLOOKUP($A2166,Results!$A$2:$A$2256,Results!S$2:S$2256,"")</f>
        <v>0</v>
      </c>
      <c r="AY2166" s="2">
        <f>_xlfn.XLOOKUP($A2166,Results!$A$2:$A$2256,Results!T$2:T$2256,"")</f>
        <v>0</v>
      </c>
      <c r="AZ2166" s="2">
        <f>_xlfn.XLOOKUP($A2166,Results!$A$2:$A$2256,Results!U$2:U$2256,"")</f>
        <v>0</v>
      </c>
      <c r="BA2166" s="2">
        <f>_xlfn.XLOOKUP($A2166,Results!$A$2:$A$2256,Results!V$2:V$2256,"")</f>
        <v>0</v>
      </c>
      <c r="BB2166" s="2">
        <f>_xlfn.XLOOKUP($A2166,Results!$A$2:$A$2256,Results!W$2:W$2256,"")</f>
        <v>0</v>
      </c>
      <c r="BC2166" s="2">
        <f>_xlfn.XLOOKUP($A2166,Results!$A$2:$A$2256,Results!X$2:X$2256,"")</f>
        <v>0</v>
      </c>
      <c r="BD2166" s="2">
        <f>_xlfn.XLOOKUP($A2166,Results!$A$2:$A$2256,Results!Y$2:Y$2256,"")</f>
        <v>0</v>
      </c>
      <c r="BE2166" s="2">
        <f>_xlfn.XLOOKUP($A2166,Results!$A$2:$A$2256,Results!Z$2:Z$2256,"")</f>
        <v>0</v>
      </c>
    </row>
    <row r="2167" spans="1:57" ht="38.25" customHeight="1" x14ac:dyDescent="0.3">
      <c r="A2167">
        <v>907844</v>
      </c>
      <c r="B2167">
        <v>281492</v>
      </c>
      <c r="C2167" t="s">
        <v>36</v>
      </c>
      <c r="D2167">
        <v>669695310</v>
      </c>
      <c r="F2167" s="2">
        <v>10207</v>
      </c>
      <c r="G2167" s="2">
        <v>9</v>
      </c>
      <c r="H2167" t="s">
        <v>6703</v>
      </c>
      <c r="I2167">
        <v>2</v>
      </c>
      <c r="J2167" t="s">
        <v>65</v>
      </c>
      <c r="K2167" t="s">
        <v>39</v>
      </c>
      <c r="L2167">
        <v>94.24</v>
      </c>
      <c r="M2167" s="2" t="s">
        <v>6704</v>
      </c>
      <c r="N2167" s="85" t="s">
        <v>6705</v>
      </c>
      <c r="O2167">
        <v>274270</v>
      </c>
      <c r="P2167" t="s">
        <v>36</v>
      </c>
      <c r="Q2167" t="s">
        <v>36</v>
      </c>
      <c r="R2167">
        <v>188.48</v>
      </c>
      <c r="S2167" s="1">
        <v>45744.35474047454</v>
      </c>
      <c r="T2167" t="s">
        <v>42</v>
      </c>
      <c r="U2167" s="1">
        <v>45744.137499999997</v>
      </c>
      <c r="V2167" t="s">
        <v>43</v>
      </c>
      <c r="W2167" t="s">
        <v>36</v>
      </c>
      <c r="X2167">
        <v>0</v>
      </c>
      <c r="Y2167">
        <v>201</v>
      </c>
      <c r="Z2167" t="s">
        <v>36</v>
      </c>
      <c r="AA2167" t="s">
        <v>36</v>
      </c>
      <c r="AB2167" t="s">
        <v>36</v>
      </c>
      <c r="AC2167" t="s">
        <v>49</v>
      </c>
      <c r="AD2167" t="s">
        <v>49</v>
      </c>
      <c r="AE2167" t="s">
        <v>45</v>
      </c>
      <c r="AG2167" s="18" t="s">
        <v>6706</v>
      </c>
      <c r="AH2167" s="18"/>
      <c r="AI2167" s="2" t="s">
        <v>48</v>
      </c>
      <c r="AJ2167" s="2" t="e">
        <f>VLOOKUP(A2167,'Classification Test Result'!$A$2:$D$2428,4,FALSE)</f>
        <v>#N/A</v>
      </c>
      <c r="AL2167" s="2">
        <f>_xlfn.XLOOKUP($A2167,Results!$A$2:$A$2256,Results!G$2:G$2256,"")</f>
        <v>0</v>
      </c>
      <c r="AM2167" s="2">
        <f>_xlfn.XLOOKUP($A2167,Results!$A$2:$A$2256,Results!H$2:H$2256,"")</f>
        <v>0</v>
      </c>
      <c r="AN2167" s="2">
        <f>_xlfn.XLOOKUP($A2167,Results!$A$2:$A$2256,Results!I$2:I$2256,"")</f>
        <v>0</v>
      </c>
      <c r="AO2167" s="2">
        <f>_xlfn.XLOOKUP($A2167,Results!$A$2:$A$2256,Results!J$2:J$2256,"")</f>
        <v>0</v>
      </c>
      <c r="AP2167" s="2">
        <f>_xlfn.XLOOKUP($A2167,Results!$A$2:$A$2256,Results!K$2:K$2256,"")</f>
        <v>0</v>
      </c>
      <c r="AQ2167" s="2">
        <f>_xlfn.XLOOKUP($A2167,Results!$A$2:$A$2256,Results!L$2:L$2256,"")</f>
        <v>0</v>
      </c>
      <c r="AR2167" s="2">
        <f>_xlfn.XLOOKUP($A2167,Results!$A$2:$A$2256,Results!M$2:M$2256,"")</f>
        <v>0</v>
      </c>
      <c r="AS2167" s="2">
        <f>_xlfn.XLOOKUP($A2167,Results!$A$2:$A$2256,Results!N$2:N$2256,"")</f>
        <v>0</v>
      </c>
      <c r="AT2167" s="2">
        <f>_xlfn.XLOOKUP($A2167,Results!$A$2:$A$2256,Results!O$2:O$2256,"")</f>
        <v>0</v>
      </c>
      <c r="AU2167" s="2">
        <f>_xlfn.XLOOKUP($A2167,Results!$A$2:$A$2256,Results!P$2:P$2256,"")</f>
        <v>0</v>
      </c>
      <c r="AV2167" s="2">
        <f>_xlfn.XLOOKUP($A2167,Results!$A$2:$A$2256,Results!Q$2:Q$2256,"")</f>
        <v>0</v>
      </c>
      <c r="AW2167" s="2">
        <f>_xlfn.XLOOKUP($A2167,Results!$A$2:$A$2256,Results!R$2:R$2256,"")</f>
        <v>0</v>
      </c>
      <c r="AX2167" s="2">
        <f>_xlfn.XLOOKUP($A2167,Results!$A$2:$A$2256,Results!S$2:S$2256,"")</f>
        <v>0</v>
      </c>
      <c r="AY2167" s="2">
        <f>_xlfn.XLOOKUP($A2167,Results!$A$2:$A$2256,Results!T$2:T$2256,"")</f>
        <v>0</v>
      </c>
      <c r="AZ2167" s="2">
        <f>_xlfn.XLOOKUP($A2167,Results!$A$2:$A$2256,Results!U$2:U$2256,"")</f>
        <v>0</v>
      </c>
      <c r="BA2167" s="2" t="str">
        <f>_xlfn.XLOOKUP($A2167,Results!$A$2:$A$2256,Results!V$2:V$2256,"")</f>
        <v>WIELAND ELECTRIC</v>
      </c>
      <c r="BB2167" s="2">
        <f>_xlfn.XLOOKUP($A2167,Results!$A$2:$A$2256,Results!W$2:W$2256,"")</f>
        <v>75</v>
      </c>
      <c r="BC2167" s="2">
        <f>_xlfn.XLOOKUP($A2167,Results!$A$2:$A$2256,Results!X$2:X$2256,"")</f>
        <v>32151703</v>
      </c>
      <c r="BD2167" s="2">
        <f>_xlfn.XLOOKUP($A2167,Results!$A$2:$A$2256,Results!Y$2:Y$2256,"")</f>
        <v>75</v>
      </c>
      <c r="BE2167" s="2" t="b">
        <f>_xlfn.XLOOKUP($A2167,Results!$A$2:$A$2256,Results!Z$2:Z$2256,"")</f>
        <v>1</v>
      </c>
    </row>
    <row r="2168" spans="1:57" ht="38.25" customHeight="1" x14ac:dyDescent="0.3">
      <c r="A2168">
        <v>907845</v>
      </c>
      <c r="B2168">
        <v>281493</v>
      </c>
      <c r="C2168" t="s">
        <v>36</v>
      </c>
      <c r="D2168">
        <v>669695312</v>
      </c>
      <c r="F2168" s="2">
        <v>10207</v>
      </c>
      <c r="G2168" s="2">
        <v>11</v>
      </c>
      <c r="H2168" t="s">
        <v>6703</v>
      </c>
      <c r="I2168">
        <v>1</v>
      </c>
      <c r="J2168" t="s">
        <v>65</v>
      </c>
      <c r="K2168" t="s">
        <v>39</v>
      </c>
      <c r="L2168">
        <v>94.24</v>
      </c>
      <c r="M2168" s="2" t="s">
        <v>6704</v>
      </c>
      <c r="N2168" s="85" t="s">
        <v>6705</v>
      </c>
      <c r="O2168">
        <v>274270</v>
      </c>
      <c r="P2168" t="s">
        <v>36</v>
      </c>
      <c r="Q2168" t="s">
        <v>36</v>
      </c>
      <c r="R2168">
        <v>94.24</v>
      </c>
      <c r="S2168" s="1">
        <v>45744.354686805556</v>
      </c>
      <c r="T2168" t="s">
        <v>42</v>
      </c>
      <c r="U2168" s="1">
        <v>45744.138194444437</v>
      </c>
      <c r="V2168" t="s">
        <v>43</v>
      </c>
      <c r="W2168" t="s">
        <v>36</v>
      </c>
      <c r="X2168">
        <v>17</v>
      </c>
      <c r="Y2168" t="s">
        <v>54</v>
      </c>
      <c r="Z2168" t="s">
        <v>36</v>
      </c>
      <c r="AA2168">
        <v>94.24</v>
      </c>
      <c r="AB2168" t="s">
        <v>36</v>
      </c>
      <c r="AC2168" t="s">
        <v>49</v>
      </c>
      <c r="AD2168" t="s">
        <v>49</v>
      </c>
      <c r="AE2168" t="s">
        <v>45</v>
      </c>
      <c r="AG2168" s="18" t="s">
        <v>6706</v>
      </c>
      <c r="AH2168" s="18"/>
      <c r="AI2168" s="2" t="s">
        <v>48</v>
      </c>
      <c r="AJ2168" s="2" t="e">
        <f>VLOOKUP(A2168,'Classification Test Result'!$A$2:$D$2428,4,FALSE)</f>
        <v>#N/A</v>
      </c>
      <c r="AL2168" s="2">
        <f>_xlfn.XLOOKUP($A2168,Results!$A$2:$A$2256,Results!G$2:G$2256,"")</f>
        <v>0</v>
      </c>
      <c r="AM2168" s="2">
        <f>_xlfn.XLOOKUP($A2168,Results!$A$2:$A$2256,Results!H$2:H$2256,"")</f>
        <v>0</v>
      </c>
      <c r="AN2168" s="2">
        <f>_xlfn.XLOOKUP($A2168,Results!$A$2:$A$2256,Results!I$2:I$2256,"")</f>
        <v>0</v>
      </c>
      <c r="AO2168" s="2">
        <f>_xlfn.XLOOKUP($A2168,Results!$A$2:$A$2256,Results!J$2:J$2256,"")</f>
        <v>0</v>
      </c>
      <c r="AP2168" s="2">
        <f>_xlfn.XLOOKUP($A2168,Results!$A$2:$A$2256,Results!K$2:K$2256,"")</f>
        <v>0</v>
      </c>
      <c r="AQ2168" s="2">
        <f>_xlfn.XLOOKUP($A2168,Results!$A$2:$A$2256,Results!L$2:L$2256,"")</f>
        <v>0</v>
      </c>
      <c r="AR2168" s="2">
        <f>_xlfn.XLOOKUP($A2168,Results!$A$2:$A$2256,Results!M$2:M$2256,"")</f>
        <v>0</v>
      </c>
      <c r="AS2168" s="2">
        <f>_xlfn.XLOOKUP($A2168,Results!$A$2:$A$2256,Results!N$2:N$2256,"")</f>
        <v>0</v>
      </c>
      <c r="AT2168" s="2">
        <f>_xlfn.XLOOKUP($A2168,Results!$A$2:$A$2256,Results!O$2:O$2256,"")</f>
        <v>0</v>
      </c>
      <c r="AU2168" s="2">
        <f>_xlfn.XLOOKUP($A2168,Results!$A$2:$A$2256,Results!P$2:P$2256,"")</f>
        <v>0</v>
      </c>
      <c r="AV2168" s="2">
        <f>_xlfn.XLOOKUP($A2168,Results!$A$2:$A$2256,Results!Q$2:Q$2256,"")</f>
        <v>0</v>
      </c>
      <c r="AW2168" s="2">
        <f>_xlfn.XLOOKUP($A2168,Results!$A$2:$A$2256,Results!R$2:R$2256,"")</f>
        <v>0</v>
      </c>
      <c r="AX2168" s="2">
        <f>_xlfn.XLOOKUP($A2168,Results!$A$2:$A$2256,Results!S$2:S$2256,"")</f>
        <v>0</v>
      </c>
      <c r="AY2168" s="2">
        <f>_xlfn.XLOOKUP($A2168,Results!$A$2:$A$2256,Results!T$2:T$2256,"")</f>
        <v>0</v>
      </c>
      <c r="AZ2168" s="2">
        <f>_xlfn.XLOOKUP($A2168,Results!$A$2:$A$2256,Results!U$2:U$2256,"")</f>
        <v>0</v>
      </c>
      <c r="BA2168" s="2" t="str">
        <f>_xlfn.XLOOKUP($A2168,Results!$A$2:$A$2256,Results!V$2:V$2256,"")</f>
        <v>WIELAND ELECTRIC</v>
      </c>
      <c r="BB2168" s="2">
        <f>_xlfn.XLOOKUP($A2168,Results!$A$2:$A$2256,Results!W$2:W$2256,"")</f>
        <v>75</v>
      </c>
      <c r="BC2168" s="2">
        <f>_xlfn.XLOOKUP($A2168,Results!$A$2:$A$2256,Results!X$2:X$2256,"")</f>
        <v>32151703</v>
      </c>
      <c r="BD2168" s="2">
        <f>_xlfn.XLOOKUP($A2168,Results!$A$2:$A$2256,Results!Y$2:Y$2256,"")</f>
        <v>75</v>
      </c>
      <c r="BE2168" s="2" t="b">
        <f>_xlfn.XLOOKUP($A2168,Results!$A$2:$A$2256,Results!Z$2:Z$2256,"")</f>
        <v>1</v>
      </c>
    </row>
    <row r="2169" spans="1:57" ht="38.25" customHeight="1" x14ac:dyDescent="0.3">
      <c r="A2169">
        <v>907846</v>
      </c>
      <c r="B2169">
        <v>281802</v>
      </c>
      <c r="C2169" t="s">
        <v>36</v>
      </c>
      <c r="D2169" t="s">
        <v>6707</v>
      </c>
      <c r="F2169" s="2">
        <v>10071</v>
      </c>
      <c r="G2169" s="2">
        <v>1</v>
      </c>
      <c r="H2169" t="s">
        <v>6708</v>
      </c>
      <c r="I2169">
        <v>8</v>
      </c>
      <c r="J2169" t="s">
        <v>39</v>
      </c>
      <c r="K2169" t="s">
        <v>39</v>
      </c>
      <c r="L2169">
        <v>73.569999999999993</v>
      </c>
      <c r="M2169" s="2" t="s">
        <v>5038</v>
      </c>
      <c r="N2169" s="9" t="s">
        <v>6709</v>
      </c>
      <c r="O2169" t="s">
        <v>6710</v>
      </c>
      <c r="P2169" t="s">
        <v>36</v>
      </c>
      <c r="Q2169" t="s">
        <v>36</v>
      </c>
      <c r="R2169">
        <v>588.55999999999995</v>
      </c>
      <c r="S2169" s="1">
        <v>45744.583679826392</v>
      </c>
      <c r="T2169" t="s">
        <v>42</v>
      </c>
      <c r="U2169" s="1">
        <v>45744.356249999997</v>
      </c>
      <c r="V2169" t="s">
        <v>43</v>
      </c>
      <c r="W2169" t="s">
        <v>36</v>
      </c>
      <c r="X2169">
        <v>0</v>
      </c>
      <c r="Y2169">
        <v>999</v>
      </c>
      <c r="Z2169" t="s">
        <v>36</v>
      </c>
      <c r="AA2169" t="s">
        <v>36</v>
      </c>
      <c r="AB2169" t="s">
        <v>36</v>
      </c>
      <c r="AC2169" t="s">
        <v>49</v>
      </c>
      <c r="AD2169" t="s">
        <v>49</v>
      </c>
      <c r="AE2169" t="s">
        <v>45</v>
      </c>
      <c r="AF2169" s="44" t="s">
        <v>46</v>
      </c>
      <c r="AG2169" s="18" t="s">
        <v>6711</v>
      </c>
      <c r="AH2169" s="18"/>
      <c r="AI2169" s="2" t="s">
        <v>48</v>
      </c>
      <c r="AJ2169" s="2" t="e">
        <f>VLOOKUP(A2169,'Classification Test Result'!$A$2:$D$2428,4,FALSE)</f>
        <v>#N/A</v>
      </c>
      <c r="AL2169" s="2">
        <f>_xlfn.XLOOKUP($A2169,Results!$A$2:$A$2256,Results!G$2:G$2256,"")</f>
        <v>0</v>
      </c>
      <c r="AM2169" s="2">
        <f>_xlfn.XLOOKUP($A2169,Results!$A$2:$A$2256,Results!H$2:H$2256,"")</f>
        <v>0</v>
      </c>
      <c r="AN2169" s="2">
        <f>_xlfn.XLOOKUP($A2169,Results!$A$2:$A$2256,Results!I$2:I$2256,"")</f>
        <v>0</v>
      </c>
      <c r="AO2169" s="2">
        <f>_xlfn.XLOOKUP($A2169,Results!$A$2:$A$2256,Results!J$2:J$2256,"")</f>
        <v>0</v>
      </c>
      <c r="AP2169" s="2">
        <f>_xlfn.XLOOKUP($A2169,Results!$A$2:$A$2256,Results!K$2:K$2256,"")</f>
        <v>0</v>
      </c>
      <c r="AQ2169" s="2">
        <f>_xlfn.XLOOKUP($A2169,Results!$A$2:$A$2256,Results!L$2:L$2256,"")</f>
        <v>0</v>
      </c>
      <c r="AR2169" s="2">
        <f>_xlfn.XLOOKUP($A2169,Results!$A$2:$A$2256,Results!M$2:M$2256,"")</f>
        <v>0</v>
      </c>
      <c r="AS2169" s="2">
        <f>_xlfn.XLOOKUP($A2169,Results!$A$2:$A$2256,Results!N$2:N$2256,"")</f>
        <v>0</v>
      </c>
      <c r="AT2169" s="2">
        <f>_xlfn.XLOOKUP($A2169,Results!$A$2:$A$2256,Results!O$2:O$2256,"")</f>
        <v>0</v>
      </c>
      <c r="AU2169" s="2">
        <f>_xlfn.XLOOKUP($A2169,Results!$A$2:$A$2256,Results!P$2:P$2256,"")</f>
        <v>0</v>
      </c>
      <c r="AV2169" s="2">
        <f>_xlfn.XLOOKUP($A2169,Results!$A$2:$A$2256,Results!Q$2:Q$2256,"")</f>
        <v>0</v>
      </c>
      <c r="AW2169" s="2">
        <f>_xlfn.XLOOKUP($A2169,Results!$A$2:$A$2256,Results!R$2:R$2256,"")</f>
        <v>0</v>
      </c>
      <c r="AX2169" s="2">
        <f>_xlfn.XLOOKUP($A2169,Results!$A$2:$A$2256,Results!S$2:S$2256,"")</f>
        <v>0</v>
      </c>
      <c r="AY2169" s="2">
        <f>_xlfn.XLOOKUP($A2169,Results!$A$2:$A$2256,Results!T$2:T$2256,"")</f>
        <v>0</v>
      </c>
      <c r="AZ2169" s="2">
        <f>_xlfn.XLOOKUP($A2169,Results!$A$2:$A$2256,Results!U$2:U$2256,"")</f>
        <v>0</v>
      </c>
      <c r="BA2169" s="2">
        <f>_xlfn.XLOOKUP($A2169,Results!$A$2:$A$2256,Results!V$2:V$2256,"")</f>
        <v>0</v>
      </c>
      <c r="BB2169" s="2">
        <f>_xlfn.XLOOKUP($A2169,Results!$A$2:$A$2256,Results!W$2:W$2256,"")</f>
        <v>0</v>
      </c>
      <c r="BC2169" s="2">
        <f>_xlfn.XLOOKUP($A2169,Results!$A$2:$A$2256,Results!X$2:X$2256,"")</f>
        <v>0</v>
      </c>
      <c r="BD2169" s="2">
        <f>_xlfn.XLOOKUP($A2169,Results!$A$2:$A$2256,Results!Y$2:Y$2256,"")</f>
        <v>0</v>
      </c>
      <c r="BE2169" s="2">
        <f>_xlfn.XLOOKUP($A2169,Results!$A$2:$A$2256,Results!Z$2:Z$2256,"")</f>
        <v>0</v>
      </c>
    </row>
    <row r="2170" spans="1:57" ht="38.25" customHeight="1" x14ac:dyDescent="0.3">
      <c r="A2170">
        <v>907847</v>
      </c>
      <c r="B2170">
        <v>281895</v>
      </c>
      <c r="C2170" t="s">
        <v>36</v>
      </c>
      <c r="D2170">
        <v>15293938</v>
      </c>
      <c r="F2170" s="2">
        <v>10485</v>
      </c>
      <c r="G2170" s="2">
        <v>3</v>
      </c>
      <c r="H2170" t="s">
        <v>6712</v>
      </c>
      <c r="I2170">
        <v>50</v>
      </c>
      <c r="J2170" t="s">
        <v>58</v>
      </c>
      <c r="K2170" t="s">
        <v>58</v>
      </c>
      <c r="L2170">
        <v>93.01</v>
      </c>
      <c r="M2170" s="2" t="s">
        <v>6624</v>
      </c>
      <c r="N2170" s="141" t="s">
        <v>6713</v>
      </c>
      <c r="O2170" t="s">
        <v>6714</v>
      </c>
      <c r="P2170" t="s">
        <v>6715</v>
      </c>
      <c r="Q2170" t="s">
        <v>36</v>
      </c>
      <c r="R2170">
        <v>46.51</v>
      </c>
      <c r="S2170" s="1">
        <v>45744.667614004633</v>
      </c>
      <c r="T2170" t="s">
        <v>42</v>
      </c>
      <c r="U2170" s="1">
        <v>45744.450694444437</v>
      </c>
      <c r="V2170" t="s">
        <v>43</v>
      </c>
      <c r="W2170" t="s">
        <v>36</v>
      </c>
      <c r="X2170">
        <v>9</v>
      </c>
      <c r="Y2170" t="s">
        <v>158</v>
      </c>
      <c r="Z2170">
        <v>93.01</v>
      </c>
      <c r="AA2170">
        <v>93.01</v>
      </c>
      <c r="AB2170">
        <v>188</v>
      </c>
      <c r="AC2170" t="s">
        <v>102</v>
      </c>
      <c r="AD2170" t="s">
        <v>102</v>
      </c>
      <c r="AE2170" t="s">
        <v>45</v>
      </c>
      <c r="AF2170" s="141">
        <v>31162102</v>
      </c>
      <c r="AG2170" s="18" t="s">
        <v>6716</v>
      </c>
      <c r="AH2170" s="18"/>
      <c r="AI2170" s="2" t="s">
        <v>48</v>
      </c>
      <c r="AJ2170" s="2" t="e">
        <f>VLOOKUP(A2170,'Classification Test Result'!$A$2:$D$2428,4,FALSE)</f>
        <v>#N/A</v>
      </c>
      <c r="AL2170" s="2">
        <f>_xlfn.XLOOKUP($A2170,Results!$A$2:$A$2256,Results!G$2:G$2256,"")</f>
        <v>832041</v>
      </c>
      <c r="AM2170" s="2">
        <f>_xlfn.XLOOKUP($A2170,Results!$A$2:$A$2256,Results!H$2:H$2256,"")</f>
        <v>14314</v>
      </c>
      <c r="AN2170" s="2" t="str">
        <f>_xlfn.XLOOKUP($A2170,Results!$A$2:$A$2256,Results!I$2:I$2256,"")</f>
        <v>FASTENING SPECIALISTS</v>
      </c>
      <c r="AO2170" s="2">
        <f>_xlfn.XLOOKUP($A2170,Results!$A$2:$A$2256,Results!J$2:J$2256,"")</f>
        <v>746071143146</v>
      </c>
      <c r="AP2170" s="2">
        <f>_xlfn.XLOOKUP($A2170,Results!$A$2:$A$2256,Results!K$2:K$2256,"")</f>
        <v>31161620</v>
      </c>
      <c r="AQ2170" s="2">
        <f>_xlfn.XLOOKUP($A2170,Results!$A$2:$A$2256,Results!L$2:L$2256,"")</f>
        <v>0</v>
      </c>
      <c r="AR2170" s="2">
        <f>_xlfn.XLOOKUP($A2170,Results!$A$2:$A$2256,Results!M$2:M$2256,"")</f>
        <v>400335</v>
      </c>
      <c r="AS2170" s="2" t="str">
        <f>_xlfn.XLOOKUP($A2170,Results!$A$2:$A$2256,Results!N$2:N$2256,"")</f>
        <v>FAS 14314 1/4-20X2-1/2 TAP BOLT</v>
      </c>
      <c r="AT2170" s="2" t="str">
        <f>_xlfn.XLOOKUP($A2170,Results!$A$2:$A$2256,Results!O$2:O$2256,"")</f>
        <v>FASTENING SPECIALISTS</v>
      </c>
      <c r="AU2170" s="2">
        <f>_xlfn.XLOOKUP($A2170,Results!$A$2:$A$2256,Results!P$2:P$2256,"")</f>
        <v>0</v>
      </c>
      <c r="AV2170" s="2" t="str">
        <f>_xlfn.XLOOKUP($A2170,Results!$A$2:$A$2256,Results!Q$2:Q$2256,"")</f>
        <v>NO_MANUFACTURERS_FOUND</v>
      </c>
      <c r="AW2170" s="2" t="str">
        <f>_xlfn.XLOOKUP($A2170,Results!$A$2:$A$2256,Results!R$2:R$2256,"")</f>
        <v>0.5870469607972582</v>
      </c>
      <c r="AX2170" s="2">
        <f>_xlfn.XLOOKUP($A2170,Results!$A$2:$A$2256,Results!S$2:S$2256,"")</f>
        <v>59</v>
      </c>
      <c r="AY2170" s="2">
        <f>_xlfn.XLOOKUP($A2170,Results!$A$2:$A$2256,Results!T$2:T$2256,"")</f>
        <v>58</v>
      </c>
      <c r="AZ2170" s="2">
        <f>_xlfn.XLOOKUP($A2170,Results!$A$2:$A$2256,Results!U$2:U$2256,"")</f>
        <v>48</v>
      </c>
      <c r="BA2170" s="2" t="str">
        <f>_xlfn.XLOOKUP($A2170,Results!$A$2:$A$2256,Results!V$2:V$2256,"")</f>
        <v>FASTENING SPECIALISTS</v>
      </c>
      <c r="BB2170" s="2">
        <f>_xlfn.XLOOKUP($A2170,Results!$A$2:$A$2256,Results!W$2:W$2256,"")</f>
        <v>50</v>
      </c>
      <c r="BC2170" s="2">
        <f>_xlfn.XLOOKUP($A2170,Results!$A$2:$A$2256,Results!X$2:X$2256,"")</f>
        <v>31162102</v>
      </c>
      <c r="BD2170" s="2">
        <f>_xlfn.XLOOKUP($A2170,Results!$A$2:$A$2256,Results!Y$2:Y$2256,"")</f>
        <v>84</v>
      </c>
      <c r="BE2170" s="2" t="b">
        <f>_xlfn.XLOOKUP($A2170,Results!$A$2:$A$2256,Results!Z$2:Z$2256,"")</f>
        <v>1</v>
      </c>
    </row>
    <row r="2171" spans="1:57" ht="38.25" customHeight="1" x14ac:dyDescent="0.3">
      <c r="A2171">
        <v>907848</v>
      </c>
      <c r="B2171">
        <v>281896</v>
      </c>
      <c r="C2171" t="s">
        <v>36</v>
      </c>
      <c r="D2171">
        <v>15293937</v>
      </c>
      <c r="F2171" s="2">
        <v>10485</v>
      </c>
      <c r="G2171" s="2">
        <v>3</v>
      </c>
      <c r="H2171" t="s">
        <v>6717</v>
      </c>
      <c r="I2171">
        <v>50</v>
      </c>
      <c r="J2171" t="s">
        <v>58</v>
      </c>
      <c r="K2171" t="s">
        <v>58</v>
      </c>
      <c r="L2171">
        <v>93.01</v>
      </c>
      <c r="M2171" s="2" t="s">
        <v>6624</v>
      </c>
      <c r="N2171" s="141" t="s">
        <v>6713</v>
      </c>
      <c r="O2171" t="s">
        <v>6714</v>
      </c>
      <c r="P2171" t="s">
        <v>36</v>
      </c>
      <c r="Q2171" t="s">
        <v>36</v>
      </c>
      <c r="R2171">
        <v>46.51</v>
      </c>
      <c r="S2171" s="1">
        <v>45744.667588194447</v>
      </c>
      <c r="T2171" t="s">
        <v>42</v>
      </c>
      <c r="U2171" s="1">
        <v>45744.450694444437</v>
      </c>
      <c r="V2171" t="s">
        <v>43</v>
      </c>
      <c r="W2171" t="s">
        <v>36</v>
      </c>
      <c r="X2171">
        <v>0</v>
      </c>
      <c r="Y2171" s="3">
        <v>201301</v>
      </c>
      <c r="Z2171" t="s">
        <v>36</v>
      </c>
      <c r="AA2171" t="s">
        <v>36</v>
      </c>
      <c r="AB2171" t="s">
        <v>36</v>
      </c>
      <c r="AC2171" t="s">
        <v>49</v>
      </c>
      <c r="AD2171" t="s">
        <v>49</v>
      </c>
      <c r="AE2171" t="s">
        <v>45</v>
      </c>
      <c r="AF2171" s="141">
        <v>31162102</v>
      </c>
      <c r="AG2171" s="18" t="s">
        <v>6716</v>
      </c>
      <c r="AH2171" s="18"/>
      <c r="AI2171" s="2" t="s">
        <v>48</v>
      </c>
      <c r="AJ2171" s="2" t="e">
        <f>VLOOKUP(A2171,'Classification Test Result'!$A$2:$D$2428,4,FALSE)</f>
        <v>#N/A</v>
      </c>
      <c r="AL2171" s="2">
        <f>_xlfn.XLOOKUP($A2171,Results!$A$2:$A$2256,Results!G$2:G$2256,"")</f>
        <v>832041</v>
      </c>
      <c r="AM2171" s="2">
        <f>_xlfn.XLOOKUP($A2171,Results!$A$2:$A$2256,Results!H$2:H$2256,"")</f>
        <v>14314</v>
      </c>
      <c r="AN2171" s="2" t="str">
        <f>_xlfn.XLOOKUP($A2171,Results!$A$2:$A$2256,Results!I$2:I$2256,"")</f>
        <v>FASTENING SPECIALISTS</v>
      </c>
      <c r="AO2171" s="2">
        <f>_xlfn.XLOOKUP($A2171,Results!$A$2:$A$2256,Results!J$2:J$2256,"")</f>
        <v>746071143146</v>
      </c>
      <c r="AP2171" s="2">
        <f>_xlfn.XLOOKUP($A2171,Results!$A$2:$A$2256,Results!K$2:K$2256,"")</f>
        <v>31161620</v>
      </c>
      <c r="AQ2171" s="2">
        <f>_xlfn.XLOOKUP($A2171,Results!$A$2:$A$2256,Results!L$2:L$2256,"")</f>
        <v>0</v>
      </c>
      <c r="AR2171" s="2">
        <f>_xlfn.XLOOKUP($A2171,Results!$A$2:$A$2256,Results!M$2:M$2256,"")</f>
        <v>400335</v>
      </c>
      <c r="AS2171" s="2" t="str">
        <f>_xlfn.XLOOKUP($A2171,Results!$A$2:$A$2256,Results!N$2:N$2256,"")</f>
        <v>FAS 14314 1/4-20X2-1/2 TAP BOLT</v>
      </c>
      <c r="AT2171" s="2" t="str">
        <f>_xlfn.XLOOKUP($A2171,Results!$A$2:$A$2256,Results!O$2:O$2256,"")</f>
        <v>FASTENING SPECIALISTS</v>
      </c>
      <c r="AU2171" s="2">
        <f>_xlfn.XLOOKUP($A2171,Results!$A$2:$A$2256,Results!P$2:P$2256,"")</f>
        <v>0</v>
      </c>
      <c r="AV2171" s="2" t="str">
        <f>_xlfn.XLOOKUP($A2171,Results!$A$2:$A$2256,Results!Q$2:Q$2256,"")</f>
        <v>NO_MANUFACTURERS_FOUND</v>
      </c>
      <c r="AW2171" s="2" t="str">
        <f>_xlfn.XLOOKUP($A2171,Results!$A$2:$A$2256,Results!R$2:R$2256,"")</f>
        <v>0.5930207528025646</v>
      </c>
      <c r="AX2171" s="2">
        <f>_xlfn.XLOOKUP($A2171,Results!$A$2:$A$2256,Results!S$2:S$2256,"")</f>
        <v>60</v>
      </c>
      <c r="AY2171" s="2">
        <f>_xlfn.XLOOKUP($A2171,Results!$A$2:$A$2256,Results!T$2:T$2256,"")</f>
        <v>58</v>
      </c>
      <c r="AZ2171" s="2">
        <f>_xlfn.XLOOKUP($A2171,Results!$A$2:$A$2256,Results!U$2:U$2256,"")</f>
        <v>49</v>
      </c>
      <c r="BA2171" s="2" t="str">
        <f>_xlfn.XLOOKUP($A2171,Results!$A$2:$A$2256,Results!V$2:V$2256,"")</f>
        <v>FASTENING SPECIALISTS</v>
      </c>
      <c r="BB2171" s="2">
        <f>_xlfn.XLOOKUP($A2171,Results!$A$2:$A$2256,Results!W$2:W$2256,"")</f>
        <v>50</v>
      </c>
      <c r="BC2171" s="2">
        <f>_xlfn.XLOOKUP($A2171,Results!$A$2:$A$2256,Results!X$2:X$2256,"")</f>
        <v>31162102</v>
      </c>
      <c r="BD2171" s="2">
        <f>_xlfn.XLOOKUP($A2171,Results!$A$2:$A$2256,Results!Y$2:Y$2256,"")</f>
        <v>84</v>
      </c>
      <c r="BE2171" s="2" t="b">
        <f>_xlfn.XLOOKUP($A2171,Results!$A$2:$A$2256,Results!Z$2:Z$2256,"")</f>
        <v>1</v>
      </c>
    </row>
    <row r="2172" spans="1:57" ht="38.25" customHeight="1" x14ac:dyDescent="0.3">
      <c r="A2172">
        <v>907849</v>
      </c>
      <c r="B2172">
        <v>281342</v>
      </c>
      <c r="C2172" t="s">
        <v>36</v>
      </c>
      <c r="D2172">
        <v>15295405</v>
      </c>
      <c r="F2172" s="2">
        <v>10485</v>
      </c>
      <c r="G2172" s="2">
        <v>1</v>
      </c>
      <c r="H2172" t="s">
        <v>6718</v>
      </c>
      <c r="I2172">
        <v>86</v>
      </c>
      <c r="J2172" t="s">
        <v>58</v>
      </c>
      <c r="K2172" t="s">
        <v>58</v>
      </c>
      <c r="L2172">
        <v>38.869999999999997</v>
      </c>
      <c r="M2172" s="2" t="s">
        <v>6624</v>
      </c>
      <c r="N2172" s="2">
        <v>30415</v>
      </c>
      <c r="O2172" t="s">
        <v>6719</v>
      </c>
      <c r="P2172" t="s">
        <v>6720</v>
      </c>
      <c r="Q2172" t="s">
        <v>36</v>
      </c>
      <c r="R2172">
        <v>33.43</v>
      </c>
      <c r="S2172" s="1">
        <v>45744.209343402777</v>
      </c>
      <c r="T2172" t="s">
        <v>42</v>
      </c>
      <c r="U2172" s="1">
        <v>45743.981249999997</v>
      </c>
      <c r="V2172" t="s">
        <v>43</v>
      </c>
      <c r="W2172" t="s">
        <v>36</v>
      </c>
      <c r="X2172">
        <v>5</v>
      </c>
      <c r="Y2172" t="s">
        <v>158</v>
      </c>
      <c r="Z2172">
        <v>38.869999999999997</v>
      </c>
      <c r="AA2172">
        <v>38.869999999999997</v>
      </c>
      <c r="AB2172">
        <v>188</v>
      </c>
      <c r="AC2172" t="s">
        <v>102</v>
      </c>
      <c r="AD2172" t="s">
        <v>102</v>
      </c>
      <c r="AE2172" t="s">
        <v>45</v>
      </c>
      <c r="AG2172" s="18" t="s">
        <v>6721</v>
      </c>
      <c r="AH2172" s="18"/>
      <c r="AI2172" s="2" t="s">
        <v>48</v>
      </c>
      <c r="AJ2172" s="2" t="e">
        <f>VLOOKUP(A2172,'Classification Test Result'!$A$2:$D$2428,4,FALSE)</f>
        <v>#N/A</v>
      </c>
      <c r="AL2172" s="2">
        <f>_xlfn.XLOOKUP($A2172,Results!$A$2:$A$2256,Results!G$2:G$2256,"")</f>
        <v>0</v>
      </c>
      <c r="AM2172" s="2">
        <f>_xlfn.XLOOKUP($A2172,Results!$A$2:$A$2256,Results!H$2:H$2256,"")</f>
        <v>0</v>
      </c>
      <c r="AN2172" s="2">
        <f>_xlfn.XLOOKUP($A2172,Results!$A$2:$A$2256,Results!I$2:I$2256,"")</f>
        <v>0</v>
      </c>
      <c r="AO2172" s="2">
        <f>_xlfn.XLOOKUP($A2172,Results!$A$2:$A$2256,Results!J$2:J$2256,"")</f>
        <v>0</v>
      </c>
      <c r="AP2172" s="2">
        <f>_xlfn.XLOOKUP($A2172,Results!$A$2:$A$2256,Results!K$2:K$2256,"")</f>
        <v>0</v>
      </c>
      <c r="AQ2172" s="2">
        <f>_xlfn.XLOOKUP($A2172,Results!$A$2:$A$2256,Results!L$2:L$2256,"")</f>
        <v>0</v>
      </c>
      <c r="AR2172" s="2">
        <f>_xlfn.XLOOKUP($A2172,Results!$A$2:$A$2256,Results!M$2:M$2256,"")</f>
        <v>0</v>
      </c>
      <c r="AS2172" s="2">
        <f>_xlfn.XLOOKUP($A2172,Results!$A$2:$A$2256,Results!N$2:N$2256,"")</f>
        <v>0</v>
      </c>
      <c r="AT2172" s="2">
        <f>_xlfn.XLOOKUP($A2172,Results!$A$2:$A$2256,Results!O$2:O$2256,"")</f>
        <v>0</v>
      </c>
      <c r="AU2172" s="2">
        <f>_xlfn.XLOOKUP($A2172,Results!$A$2:$A$2256,Results!P$2:P$2256,"")</f>
        <v>0</v>
      </c>
      <c r="AV2172" s="2">
        <f>_xlfn.XLOOKUP($A2172,Results!$A$2:$A$2256,Results!Q$2:Q$2256,"")</f>
        <v>0</v>
      </c>
      <c r="AW2172" s="2">
        <f>_xlfn.XLOOKUP($A2172,Results!$A$2:$A$2256,Results!R$2:R$2256,"")</f>
        <v>0</v>
      </c>
      <c r="AX2172" s="2">
        <f>_xlfn.XLOOKUP($A2172,Results!$A$2:$A$2256,Results!S$2:S$2256,"")</f>
        <v>0</v>
      </c>
      <c r="AY2172" s="2">
        <f>_xlfn.XLOOKUP($A2172,Results!$A$2:$A$2256,Results!T$2:T$2256,"")</f>
        <v>0</v>
      </c>
      <c r="AZ2172" s="2">
        <f>_xlfn.XLOOKUP($A2172,Results!$A$2:$A$2256,Results!U$2:U$2256,"")</f>
        <v>0</v>
      </c>
      <c r="BA2172" s="2">
        <f>_xlfn.XLOOKUP($A2172,Results!$A$2:$A$2256,Results!V$2:V$2256,"")</f>
        <v>0</v>
      </c>
      <c r="BB2172" s="2">
        <f>_xlfn.XLOOKUP($A2172,Results!$A$2:$A$2256,Results!W$2:W$2256,"")</f>
        <v>0</v>
      </c>
      <c r="BC2172" s="2">
        <f>_xlfn.XLOOKUP($A2172,Results!$A$2:$A$2256,Results!X$2:X$2256,"")</f>
        <v>0</v>
      </c>
      <c r="BD2172" s="2">
        <f>_xlfn.XLOOKUP($A2172,Results!$A$2:$A$2256,Results!Y$2:Y$2256,"")</f>
        <v>0</v>
      </c>
      <c r="BE2172" s="2">
        <f>_xlfn.XLOOKUP($A2172,Results!$A$2:$A$2256,Results!Z$2:Z$2256,"")</f>
        <v>0</v>
      </c>
    </row>
    <row r="2173" spans="1:57" ht="38.25" customHeight="1" x14ac:dyDescent="0.3">
      <c r="A2173">
        <v>907850</v>
      </c>
      <c r="B2173">
        <v>281355</v>
      </c>
      <c r="C2173" t="s">
        <v>36</v>
      </c>
      <c r="D2173">
        <v>15295406</v>
      </c>
      <c r="F2173" s="2">
        <v>10485</v>
      </c>
      <c r="G2173" s="2">
        <v>4</v>
      </c>
      <c r="H2173" t="s">
        <v>6722</v>
      </c>
      <c r="I2173">
        <v>100</v>
      </c>
      <c r="J2173" t="s">
        <v>58</v>
      </c>
      <c r="K2173" t="s">
        <v>58</v>
      </c>
      <c r="L2173">
        <v>16.91</v>
      </c>
      <c r="M2173" s="2" t="s">
        <v>6624</v>
      </c>
      <c r="N2173" s="141" t="s">
        <v>6723</v>
      </c>
      <c r="O2173" t="s">
        <v>6724</v>
      </c>
      <c r="P2173" t="s">
        <v>6725</v>
      </c>
      <c r="Q2173" t="s">
        <v>36</v>
      </c>
      <c r="R2173">
        <v>16.91</v>
      </c>
      <c r="S2173" s="1">
        <v>45744.209065706018</v>
      </c>
      <c r="T2173" t="s">
        <v>42</v>
      </c>
      <c r="U2173" s="1">
        <v>45743.984027777777</v>
      </c>
      <c r="V2173" t="s">
        <v>43</v>
      </c>
      <c r="W2173" t="s">
        <v>36</v>
      </c>
      <c r="X2173">
        <v>4</v>
      </c>
      <c r="Y2173" t="s">
        <v>158</v>
      </c>
      <c r="Z2173">
        <v>16.91</v>
      </c>
      <c r="AA2173">
        <v>16.91</v>
      </c>
      <c r="AB2173">
        <v>188</v>
      </c>
      <c r="AC2173" t="s">
        <v>102</v>
      </c>
      <c r="AD2173" t="s">
        <v>102</v>
      </c>
      <c r="AE2173" t="s">
        <v>45</v>
      </c>
      <c r="AF2173" s="141">
        <v>31161620</v>
      </c>
      <c r="AG2173" s="18" t="s">
        <v>6726</v>
      </c>
      <c r="AH2173" s="18"/>
      <c r="AI2173" s="2" t="s">
        <v>48</v>
      </c>
      <c r="AJ2173" s="2" t="e">
        <f>VLOOKUP(A2173,'Classification Test Result'!$A$2:$D$2428,4,FALSE)</f>
        <v>#N/A</v>
      </c>
      <c r="AL2173" s="2">
        <f>_xlfn.XLOOKUP($A2173,Results!$A$2:$A$2256,Results!G$2:G$2256,"")</f>
        <v>0</v>
      </c>
      <c r="AM2173" s="2">
        <f>_xlfn.XLOOKUP($A2173,Results!$A$2:$A$2256,Results!H$2:H$2256,"")</f>
        <v>0</v>
      </c>
      <c r="AN2173" s="2">
        <f>_xlfn.XLOOKUP($A2173,Results!$A$2:$A$2256,Results!I$2:I$2256,"")</f>
        <v>0</v>
      </c>
      <c r="AO2173" s="2">
        <f>_xlfn.XLOOKUP($A2173,Results!$A$2:$A$2256,Results!J$2:J$2256,"")</f>
        <v>0</v>
      </c>
      <c r="AP2173" s="2">
        <f>_xlfn.XLOOKUP($A2173,Results!$A$2:$A$2256,Results!K$2:K$2256,"")</f>
        <v>0</v>
      </c>
      <c r="AQ2173" s="2">
        <f>_xlfn.XLOOKUP($A2173,Results!$A$2:$A$2256,Results!L$2:L$2256,"")</f>
        <v>0</v>
      </c>
      <c r="AR2173" s="2">
        <f>_xlfn.XLOOKUP($A2173,Results!$A$2:$A$2256,Results!M$2:M$2256,"")</f>
        <v>0</v>
      </c>
      <c r="AS2173" s="2">
        <f>_xlfn.XLOOKUP($A2173,Results!$A$2:$A$2256,Results!N$2:N$2256,"")</f>
        <v>0</v>
      </c>
      <c r="AT2173" s="2">
        <f>_xlfn.XLOOKUP($A2173,Results!$A$2:$A$2256,Results!O$2:O$2256,"")</f>
        <v>0</v>
      </c>
      <c r="AU2173" s="2">
        <f>_xlfn.XLOOKUP($A2173,Results!$A$2:$A$2256,Results!P$2:P$2256,"")</f>
        <v>0</v>
      </c>
      <c r="AV2173" s="2">
        <f>_xlfn.XLOOKUP($A2173,Results!$A$2:$A$2256,Results!Q$2:Q$2256,"")</f>
        <v>0</v>
      </c>
      <c r="AW2173" s="2">
        <f>_xlfn.XLOOKUP($A2173,Results!$A$2:$A$2256,Results!R$2:R$2256,"")</f>
        <v>0</v>
      </c>
      <c r="AX2173" s="2">
        <f>_xlfn.XLOOKUP($A2173,Results!$A$2:$A$2256,Results!S$2:S$2256,"")</f>
        <v>0</v>
      </c>
      <c r="AY2173" s="2">
        <f>_xlfn.XLOOKUP($A2173,Results!$A$2:$A$2256,Results!T$2:T$2256,"")</f>
        <v>0</v>
      </c>
      <c r="AZ2173" s="2">
        <f>_xlfn.XLOOKUP($A2173,Results!$A$2:$A$2256,Results!U$2:U$2256,"")</f>
        <v>0</v>
      </c>
      <c r="BA2173" s="2" t="str">
        <f>_xlfn.XLOOKUP($A2173,Results!$A$2:$A$2256,Results!V$2:V$2256,"")</f>
        <v>FASTENING SPECIALISTS</v>
      </c>
      <c r="BB2173" s="2">
        <f>_xlfn.XLOOKUP($A2173,Results!$A$2:$A$2256,Results!W$2:W$2256,"")</f>
        <v>65</v>
      </c>
      <c r="BC2173" s="2">
        <f>_xlfn.XLOOKUP($A2173,Results!$A$2:$A$2256,Results!X$2:X$2256,"")</f>
        <v>31161501</v>
      </c>
      <c r="BD2173" s="2">
        <f>_xlfn.XLOOKUP($A2173,Results!$A$2:$A$2256,Results!Y$2:Y$2256,"")</f>
        <v>80</v>
      </c>
      <c r="BE2173" s="2" t="b">
        <f>_xlfn.XLOOKUP($A2173,Results!$A$2:$A$2256,Results!Z$2:Z$2256,"")</f>
        <v>1</v>
      </c>
    </row>
    <row r="2174" spans="1:57" ht="38.25" customHeight="1" x14ac:dyDescent="0.3">
      <c r="A2174">
        <v>907851</v>
      </c>
      <c r="B2174">
        <v>281896</v>
      </c>
      <c r="C2174" t="s">
        <v>36</v>
      </c>
      <c r="D2174">
        <v>15293937</v>
      </c>
      <c r="F2174" s="2">
        <v>10485</v>
      </c>
      <c r="G2174" s="2">
        <v>7</v>
      </c>
      <c r="H2174" t="s">
        <v>6727</v>
      </c>
      <c r="I2174">
        <v>100</v>
      </c>
      <c r="J2174" t="s">
        <v>58</v>
      </c>
      <c r="K2174" t="s">
        <v>58</v>
      </c>
      <c r="L2174">
        <v>9.35</v>
      </c>
      <c r="M2174" s="2" t="s">
        <v>6624</v>
      </c>
      <c r="N2174" s="141" t="s">
        <v>6728</v>
      </c>
      <c r="O2174" t="s">
        <v>6729</v>
      </c>
      <c r="P2174" t="s">
        <v>6730</v>
      </c>
      <c r="Q2174" t="s">
        <v>36</v>
      </c>
      <c r="R2174">
        <v>9.35</v>
      </c>
      <c r="S2174" s="1">
        <v>45744.667573495368</v>
      </c>
      <c r="T2174" t="s">
        <v>42</v>
      </c>
      <c r="U2174" s="1">
        <v>45744.451388888891</v>
      </c>
      <c r="V2174" t="s">
        <v>43</v>
      </c>
      <c r="W2174" t="s">
        <v>36</v>
      </c>
      <c r="X2174">
        <v>0</v>
      </c>
      <c r="Y2174" t="s">
        <v>158</v>
      </c>
      <c r="Z2174">
        <v>9.35</v>
      </c>
      <c r="AA2174">
        <v>9.35</v>
      </c>
      <c r="AB2174">
        <v>188</v>
      </c>
      <c r="AC2174" t="s">
        <v>102</v>
      </c>
      <c r="AD2174" t="s">
        <v>102</v>
      </c>
      <c r="AE2174" t="s">
        <v>45</v>
      </c>
      <c r="AF2174" s="141">
        <v>31161620</v>
      </c>
      <c r="AG2174" s="18" t="s">
        <v>6731</v>
      </c>
      <c r="AH2174" s="18"/>
      <c r="AI2174" s="2" t="s">
        <v>48</v>
      </c>
      <c r="AJ2174" s="2" t="e">
        <f>VLOOKUP(A2174,'Classification Test Result'!$A$2:$D$2428,4,FALSE)</f>
        <v>#N/A</v>
      </c>
      <c r="AL2174" s="2">
        <f>_xlfn.XLOOKUP($A2174,Results!$A$2:$A$2256,Results!G$2:G$2256,"")</f>
        <v>0</v>
      </c>
      <c r="AM2174" s="2">
        <f>_xlfn.XLOOKUP($A2174,Results!$A$2:$A$2256,Results!H$2:H$2256,"")</f>
        <v>0</v>
      </c>
      <c r="AN2174" s="2">
        <f>_xlfn.XLOOKUP($A2174,Results!$A$2:$A$2256,Results!I$2:I$2256,"")</f>
        <v>0</v>
      </c>
      <c r="AO2174" s="2">
        <f>_xlfn.XLOOKUP($A2174,Results!$A$2:$A$2256,Results!J$2:J$2256,"")</f>
        <v>0</v>
      </c>
      <c r="AP2174" s="2">
        <f>_xlfn.XLOOKUP($A2174,Results!$A$2:$A$2256,Results!K$2:K$2256,"")</f>
        <v>0</v>
      </c>
      <c r="AQ2174" s="2">
        <f>_xlfn.XLOOKUP($A2174,Results!$A$2:$A$2256,Results!L$2:L$2256,"")</f>
        <v>0</v>
      </c>
      <c r="AR2174" s="2">
        <f>_xlfn.XLOOKUP($A2174,Results!$A$2:$A$2256,Results!M$2:M$2256,"")</f>
        <v>0</v>
      </c>
      <c r="AS2174" s="2">
        <f>_xlfn.XLOOKUP($A2174,Results!$A$2:$A$2256,Results!N$2:N$2256,"")</f>
        <v>0</v>
      </c>
      <c r="AT2174" s="2">
        <f>_xlfn.XLOOKUP($A2174,Results!$A$2:$A$2256,Results!O$2:O$2256,"")</f>
        <v>0</v>
      </c>
      <c r="AU2174" s="2">
        <f>_xlfn.XLOOKUP($A2174,Results!$A$2:$A$2256,Results!P$2:P$2256,"")</f>
        <v>0</v>
      </c>
      <c r="AV2174" s="2">
        <f>_xlfn.XLOOKUP($A2174,Results!$A$2:$A$2256,Results!Q$2:Q$2256,"")</f>
        <v>0</v>
      </c>
      <c r="AW2174" s="2">
        <f>_xlfn.XLOOKUP($A2174,Results!$A$2:$A$2256,Results!R$2:R$2256,"")</f>
        <v>0</v>
      </c>
      <c r="AX2174" s="2">
        <f>_xlfn.XLOOKUP($A2174,Results!$A$2:$A$2256,Results!S$2:S$2256,"")</f>
        <v>0</v>
      </c>
      <c r="AY2174" s="2">
        <f>_xlfn.XLOOKUP($A2174,Results!$A$2:$A$2256,Results!T$2:T$2256,"")</f>
        <v>0</v>
      </c>
      <c r="AZ2174" s="2">
        <f>_xlfn.XLOOKUP($A2174,Results!$A$2:$A$2256,Results!U$2:U$2256,"")</f>
        <v>0</v>
      </c>
      <c r="BA2174" s="2" t="str">
        <f>_xlfn.XLOOKUP($A2174,Results!$A$2:$A$2256,Results!V$2:V$2256,"")</f>
        <v>FASTENING SPECIALISTS</v>
      </c>
      <c r="BB2174" s="2">
        <f>_xlfn.XLOOKUP($A2174,Results!$A$2:$A$2256,Results!W$2:W$2256,"")</f>
        <v>81</v>
      </c>
      <c r="BC2174" s="2">
        <f>_xlfn.XLOOKUP($A2174,Results!$A$2:$A$2256,Results!X$2:X$2256,"")</f>
        <v>31161501</v>
      </c>
      <c r="BD2174" s="2">
        <f>_xlfn.XLOOKUP($A2174,Results!$A$2:$A$2256,Results!Y$2:Y$2256,"")</f>
        <v>81</v>
      </c>
      <c r="BE2174" s="2" t="b">
        <f>_xlfn.XLOOKUP($A2174,Results!$A$2:$A$2256,Results!Z$2:Z$2256,"")</f>
        <v>1</v>
      </c>
    </row>
    <row r="2175" spans="1:57" ht="38.25" customHeight="1" x14ac:dyDescent="0.3">
      <c r="A2175">
        <v>907852</v>
      </c>
      <c r="B2175">
        <v>281595</v>
      </c>
      <c r="C2175" t="s">
        <v>36</v>
      </c>
      <c r="D2175" t="s">
        <v>978</v>
      </c>
      <c r="F2175" s="2">
        <v>14555</v>
      </c>
      <c r="G2175" s="2">
        <v>3</v>
      </c>
      <c r="H2175" s="11" t="s">
        <v>6619</v>
      </c>
      <c r="I2175">
        <v>1</v>
      </c>
      <c r="J2175" t="s">
        <v>65</v>
      </c>
      <c r="K2175" t="s">
        <v>39</v>
      </c>
      <c r="L2175">
        <v>45</v>
      </c>
      <c r="M2175" s="2" t="s">
        <v>36</v>
      </c>
      <c r="N2175" s="9" t="s">
        <v>6620</v>
      </c>
      <c r="O2175" t="s">
        <v>36</v>
      </c>
      <c r="P2175" t="s">
        <v>36</v>
      </c>
      <c r="Q2175" t="s">
        <v>36</v>
      </c>
      <c r="R2175">
        <v>45</v>
      </c>
      <c r="S2175" s="1">
        <v>45744.481588391202</v>
      </c>
      <c r="T2175" t="s">
        <v>42</v>
      </c>
      <c r="U2175" s="1">
        <v>45744.25</v>
      </c>
      <c r="V2175" t="s">
        <v>43</v>
      </c>
      <c r="W2175" t="s">
        <v>36</v>
      </c>
      <c r="X2175">
        <v>0</v>
      </c>
      <c r="Y2175">
        <v>999</v>
      </c>
      <c r="Z2175" t="s">
        <v>36</v>
      </c>
      <c r="AA2175" t="s">
        <v>36</v>
      </c>
      <c r="AB2175" t="s">
        <v>36</v>
      </c>
      <c r="AC2175" t="s">
        <v>44</v>
      </c>
      <c r="AD2175" t="s">
        <v>44</v>
      </c>
      <c r="AE2175" t="s">
        <v>45</v>
      </c>
      <c r="AF2175" s="2"/>
      <c r="AI2175" s="2" t="s">
        <v>92</v>
      </c>
      <c r="AJ2175" s="2" t="e">
        <f>VLOOKUP(A2175,'Classification Test Result'!$A$2:$D$2428,4,FALSE)</f>
        <v>#N/A</v>
      </c>
      <c r="AL2175" s="2">
        <f>_xlfn.XLOOKUP($A2175,Results!$A$2:$A$2256,Results!G$2:G$2256,"")</f>
        <v>0</v>
      </c>
      <c r="AM2175" s="2">
        <f>_xlfn.XLOOKUP($A2175,Results!$A$2:$A$2256,Results!H$2:H$2256,"")</f>
        <v>0</v>
      </c>
      <c r="AN2175" s="2">
        <f>_xlfn.XLOOKUP($A2175,Results!$A$2:$A$2256,Results!I$2:I$2256,"")</f>
        <v>0</v>
      </c>
      <c r="AO2175" s="2">
        <f>_xlfn.XLOOKUP($A2175,Results!$A$2:$A$2256,Results!J$2:J$2256,"")</f>
        <v>0</v>
      </c>
      <c r="AP2175" s="2">
        <f>_xlfn.XLOOKUP($A2175,Results!$A$2:$A$2256,Results!K$2:K$2256,"")</f>
        <v>0</v>
      </c>
      <c r="AQ2175" s="2">
        <f>_xlfn.XLOOKUP($A2175,Results!$A$2:$A$2256,Results!L$2:L$2256,"")</f>
        <v>0</v>
      </c>
      <c r="AR2175" s="2">
        <f>_xlfn.XLOOKUP($A2175,Results!$A$2:$A$2256,Results!M$2:M$2256,"")</f>
        <v>0</v>
      </c>
      <c r="AS2175" s="2">
        <f>_xlfn.XLOOKUP($A2175,Results!$A$2:$A$2256,Results!N$2:N$2256,"")</f>
        <v>0</v>
      </c>
      <c r="AT2175" s="2">
        <f>_xlfn.XLOOKUP($A2175,Results!$A$2:$A$2256,Results!O$2:O$2256,"")</f>
        <v>0</v>
      </c>
      <c r="AU2175" s="2">
        <f>_xlfn.XLOOKUP($A2175,Results!$A$2:$A$2256,Results!P$2:P$2256,"")</f>
        <v>0</v>
      </c>
      <c r="AV2175" s="2">
        <f>_xlfn.XLOOKUP($A2175,Results!$A$2:$A$2256,Results!Q$2:Q$2256,"")</f>
        <v>0</v>
      </c>
      <c r="AW2175" s="2">
        <f>_xlfn.XLOOKUP($A2175,Results!$A$2:$A$2256,Results!R$2:R$2256,"")</f>
        <v>0</v>
      </c>
      <c r="AX2175" s="2">
        <f>_xlfn.XLOOKUP($A2175,Results!$A$2:$A$2256,Results!S$2:S$2256,"")</f>
        <v>0</v>
      </c>
      <c r="AY2175" s="2">
        <f>_xlfn.XLOOKUP($A2175,Results!$A$2:$A$2256,Results!T$2:T$2256,"")</f>
        <v>0</v>
      </c>
      <c r="AZ2175" s="2">
        <f>_xlfn.XLOOKUP($A2175,Results!$A$2:$A$2256,Results!U$2:U$2256,"")</f>
        <v>0</v>
      </c>
      <c r="BA2175" s="2">
        <f>_xlfn.XLOOKUP($A2175,Results!$A$2:$A$2256,Results!V$2:V$2256,"")</f>
        <v>0</v>
      </c>
      <c r="BB2175" s="2">
        <f>_xlfn.XLOOKUP($A2175,Results!$A$2:$A$2256,Results!W$2:W$2256,"")</f>
        <v>0</v>
      </c>
      <c r="BC2175" s="2">
        <f>_xlfn.XLOOKUP($A2175,Results!$A$2:$A$2256,Results!X$2:X$2256,"")</f>
        <v>0</v>
      </c>
      <c r="BD2175" s="2">
        <f>_xlfn.XLOOKUP($A2175,Results!$A$2:$A$2256,Results!Y$2:Y$2256,"")</f>
        <v>0</v>
      </c>
      <c r="BE2175" s="2">
        <f>_xlfn.XLOOKUP($A2175,Results!$A$2:$A$2256,Results!Z$2:Z$2256,"")</f>
        <v>0</v>
      </c>
    </row>
    <row r="2176" spans="1:57" ht="38.25" customHeight="1" x14ac:dyDescent="0.3">
      <c r="A2176">
        <v>907853</v>
      </c>
      <c r="B2176">
        <v>281344</v>
      </c>
      <c r="C2176" t="s">
        <v>36</v>
      </c>
      <c r="D2176">
        <v>15295420</v>
      </c>
      <c r="F2176" s="2">
        <v>10485</v>
      </c>
      <c r="G2176" s="2">
        <v>4</v>
      </c>
      <c r="H2176" t="s">
        <v>6732</v>
      </c>
      <c r="I2176">
        <v>100</v>
      </c>
      <c r="J2176" t="s">
        <v>58</v>
      </c>
      <c r="K2176" t="s">
        <v>58</v>
      </c>
      <c r="L2176">
        <v>3.11</v>
      </c>
      <c r="M2176" s="2" t="s">
        <v>6624</v>
      </c>
      <c r="N2176" s="141" t="s">
        <v>3685</v>
      </c>
      <c r="O2176" t="s">
        <v>6733</v>
      </c>
      <c r="P2176" t="s">
        <v>3721</v>
      </c>
      <c r="Q2176" t="s">
        <v>36</v>
      </c>
      <c r="R2176">
        <v>3.11</v>
      </c>
      <c r="S2176" s="1">
        <v>45744.209296064822</v>
      </c>
      <c r="T2176" t="s">
        <v>42</v>
      </c>
      <c r="U2176" s="1">
        <v>45743.981944444437</v>
      </c>
      <c r="V2176" t="s">
        <v>43</v>
      </c>
      <c r="W2176" t="s">
        <v>36</v>
      </c>
      <c r="X2176">
        <v>4</v>
      </c>
      <c r="Y2176" t="s">
        <v>158</v>
      </c>
      <c r="Z2176">
        <v>3.11</v>
      </c>
      <c r="AA2176">
        <v>3.11</v>
      </c>
      <c r="AB2176">
        <v>188</v>
      </c>
      <c r="AC2176" t="s">
        <v>102</v>
      </c>
      <c r="AD2176" t="s">
        <v>102</v>
      </c>
      <c r="AE2176" t="s">
        <v>45</v>
      </c>
      <c r="AF2176" s="141">
        <v>31161801</v>
      </c>
      <c r="AG2176" s="18" t="s">
        <v>6734</v>
      </c>
      <c r="AH2176" s="18"/>
      <c r="AI2176" s="2" t="s">
        <v>48</v>
      </c>
      <c r="AJ2176" s="2" t="e">
        <f>VLOOKUP(A2176,'Classification Test Result'!$A$2:$D$2428,4,FALSE)</f>
        <v>#N/A</v>
      </c>
      <c r="AL2176" s="2">
        <f>_xlfn.XLOOKUP($A2176,Results!$A$2:$A$2256,Results!G$2:G$2256,"")</f>
        <v>0</v>
      </c>
      <c r="AM2176" s="2">
        <f>_xlfn.XLOOKUP($A2176,Results!$A$2:$A$2256,Results!H$2:H$2256,"")</f>
        <v>0</v>
      </c>
      <c r="AN2176" s="2">
        <f>_xlfn.XLOOKUP($A2176,Results!$A$2:$A$2256,Results!I$2:I$2256,"")</f>
        <v>0</v>
      </c>
      <c r="AO2176" s="2">
        <f>_xlfn.XLOOKUP($A2176,Results!$A$2:$A$2256,Results!J$2:J$2256,"")</f>
        <v>0</v>
      </c>
      <c r="AP2176" s="2">
        <f>_xlfn.XLOOKUP($A2176,Results!$A$2:$A$2256,Results!K$2:K$2256,"")</f>
        <v>0</v>
      </c>
      <c r="AQ2176" s="2">
        <f>_xlfn.XLOOKUP($A2176,Results!$A$2:$A$2256,Results!L$2:L$2256,"")</f>
        <v>0</v>
      </c>
      <c r="AR2176" s="2">
        <f>_xlfn.XLOOKUP($A2176,Results!$A$2:$A$2256,Results!M$2:M$2256,"")</f>
        <v>0</v>
      </c>
      <c r="AS2176" s="2">
        <f>_xlfn.XLOOKUP($A2176,Results!$A$2:$A$2256,Results!N$2:N$2256,"")</f>
        <v>0</v>
      </c>
      <c r="AT2176" s="2">
        <f>_xlfn.XLOOKUP($A2176,Results!$A$2:$A$2256,Results!O$2:O$2256,"")</f>
        <v>0</v>
      </c>
      <c r="AU2176" s="2">
        <f>_xlfn.XLOOKUP($A2176,Results!$A$2:$A$2256,Results!P$2:P$2256,"")</f>
        <v>0</v>
      </c>
      <c r="AV2176" s="2">
        <f>_xlfn.XLOOKUP($A2176,Results!$A$2:$A$2256,Results!Q$2:Q$2256,"")</f>
        <v>0</v>
      </c>
      <c r="AW2176" s="2">
        <f>_xlfn.XLOOKUP($A2176,Results!$A$2:$A$2256,Results!R$2:R$2256,"")</f>
        <v>0</v>
      </c>
      <c r="AX2176" s="2">
        <f>_xlfn.XLOOKUP($A2176,Results!$A$2:$A$2256,Results!S$2:S$2256,"")</f>
        <v>0</v>
      </c>
      <c r="AY2176" s="2">
        <f>_xlfn.XLOOKUP($A2176,Results!$A$2:$A$2256,Results!T$2:T$2256,"")</f>
        <v>0</v>
      </c>
      <c r="AZ2176" s="2">
        <f>_xlfn.XLOOKUP($A2176,Results!$A$2:$A$2256,Results!U$2:U$2256,"")</f>
        <v>0</v>
      </c>
      <c r="BA2176" s="2" t="str">
        <f>_xlfn.XLOOKUP($A2176,Results!$A$2:$A$2256,Results!V$2:V$2256,"")</f>
        <v>METALLICS</v>
      </c>
      <c r="BB2176" s="2">
        <f>_xlfn.XLOOKUP($A2176,Results!$A$2:$A$2256,Results!W$2:W$2256,"")</f>
        <v>65</v>
      </c>
      <c r="BC2176" s="2">
        <f>_xlfn.XLOOKUP($A2176,Results!$A$2:$A$2256,Results!X$2:X$2256,"")</f>
        <v>31161801</v>
      </c>
      <c r="BD2176" s="2">
        <f>_xlfn.XLOOKUP($A2176,Results!$A$2:$A$2256,Results!Y$2:Y$2256,"")</f>
        <v>82</v>
      </c>
      <c r="BE2176" s="2" t="b">
        <f>_xlfn.XLOOKUP($A2176,Results!$A$2:$A$2256,Results!Z$2:Z$2256,"")</f>
        <v>1</v>
      </c>
    </row>
    <row r="2177" spans="1:57" ht="38.25" customHeight="1" x14ac:dyDescent="0.3">
      <c r="A2177">
        <v>907854</v>
      </c>
      <c r="B2177">
        <v>281355</v>
      </c>
      <c r="C2177" t="s">
        <v>36</v>
      </c>
      <c r="D2177">
        <v>15295406</v>
      </c>
      <c r="F2177" s="2">
        <v>10485</v>
      </c>
      <c r="G2177" s="2">
        <v>3</v>
      </c>
      <c r="H2177" t="s">
        <v>6732</v>
      </c>
      <c r="I2177">
        <v>100</v>
      </c>
      <c r="J2177" t="s">
        <v>58</v>
      </c>
      <c r="K2177" t="s">
        <v>58</v>
      </c>
      <c r="L2177">
        <v>3.11</v>
      </c>
      <c r="M2177" s="2" t="s">
        <v>6624</v>
      </c>
      <c r="N2177" s="141" t="s">
        <v>3685</v>
      </c>
      <c r="O2177" t="s">
        <v>6733</v>
      </c>
      <c r="P2177" t="s">
        <v>3721</v>
      </c>
      <c r="Q2177" t="s">
        <v>36</v>
      </c>
      <c r="R2177">
        <v>3.11</v>
      </c>
      <c r="S2177" s="1">
        <v>45744.209058761568</v>
      </c>
      <c r="T2177" t="s">
        <v>42</v>
      </c>
      <c r="U2177" s="1">
        <v>45743.984027777777</v>
      </c>
      <c r="V2177" t="s">
        <v>43</v>
      </c>
      <c r="W2177" t="s">
        <v>36</v>
      </c>
      <c r="X2177">
        <v>3</v>
      </c>
      <c r="Y2177" t="s">
        <v>158</v>
      </c>
      <c r="Z2177">
        <v>3.11</v>
      </c>
      <c r="AA2177">
        <v>3.11</v>
      </c>
      <c r="AB2177">
        <v>188</v>
      </c>
      <c r="AC2177" t="s">
        <v>102</v>
      </c>
      <c r="AD2177" t="s">
        <v>102</v>
      </c>
      <c r="AE2177" t="s">
        <v>45</v>
      </c>
      <c r="AF2177" s="141">
        <v>31161801</v>
      </c>
      <c r="AG2177" s="18" t="s">
        <v>6734</v>
      </c>
      <c r="AH2177" s="18"/>
      <c r="AI2177" s="2" t="s">
        <v>48</v>
      </c>
      <c r="AJ2177" s="2" t="e">
        <f>VLOOKUP(A2177,'Classification Test Result'!$A$2:$D$2428,4,FALSE)</f>
        <v>#N/A</v>
      </c>
      <c r="AL2177" s="2">
        <f>_xlfn.XLOOKUP($A2177,Results!$A$2:$A$2256,Results!G$2:G$2256,"")</f>
        <v>0</v>
      </c>
      <c r="AM2177" s="2">
        <f>_xlfn.XLOOKUP($A2177,Results!$A$2:$A$2256,Results!H$2:H$2256,"")</f>
        <v>0</v>
      </c>
      <c r="AN2177" s="2">
        <f>_xlfn.XLOOKUP($A2177,Results!$A$2:$A$2256,Results!I$2:I$2256,"")</f>
        <v>0</v>
      </c>
      <c r="AO2177" s="2">
        <f>_xlfn.XLOOKUP($A2177,Results!$A$2:$A$2256,Results!J$2:J$2256,"")</f>
        <v>0</v>
      </c>
      <c r="AP2177" s="2">
        <f>_xlfn.XLOOKUP($A2177,Results!$A$2:$A$2256,Results!K$2:K$2256,"")</f>
        <v>0</v>
      </c>
      <c r="AQ2177" s="2">
        <f>_xlfn.XLOOKUP($A2177,Results!$A$2:$A$2256,Results!L$2:L$2256,"")</f>
        <v>0</v>
      </c>
      <c r="AR2177" s="2">
        <f>_xlfn.XLOOKUP($A2177,Results!$A$2:$A$2256,Results!M$2:M$2256,"")</f>
        <v>0</v>
      </c>
      <c r="AS2177" s="2">
        <f>_xlfn.XLOOKUP($A2177,Results!$A$2:$A$2256,Results!N$2:N$2256,"")</f>
        <v>0</v>
      </c>
      <c r="AT2177" s="2">
        <f>_xlfn.XLOOKUP($A2177,Results!$A$2:$A$2256,Results!O$2:O$2256,"")</f>
        <v>0</v>
      </c>
      <c r="AU2177" s="2">
        <f>_xlfn.XLOOKUP($A2177,Results!$A$2:$A$2256,Results!P$2:P$2256,"")</f>
        <v>0</v>
      </c>
      <c r="AV2177" s="2">
        <f>_xlfn.XLOOKUP($A2177,Results!$A$2:$A$2256,Results!Q$2:Q$2256,"")</f>
        <v>0</v>
      </c>
      <c r="AW2177" s="2">
        <f>_xlfn.XLOOKUP($A2177,Results!$A$2:$A$2256,Results!R$2:R$2256,"")</f>
        <v>0</v>
      </c>
      <c r="AX2177" s="2">
        <f>_xlfn.XLOOKUP($A2177,Results!$A$2:$A$2256,Results!S$2:S$2256,"")</f>
        <v>0</v>
      </c>
      <c r="AY2177" s="2">
        <f>_xlfn.XLOOKUP($A2177,Results!$A$2:$A$2256,Results!T$2:T$2256,"")</f>
        <v>0</v>
      </c>
      <c r="AZ2177" s="2">
        <f>_xlfn.XLOOKUP($A2177,Results!$A$2:$A$2256,Results!U$2:U$2256,"")</f>
        <v>0</v>
      </c>
      <c r="BA2177" s="2" t="str">
        <f>_xlfn.XLOOKUP($A2177,Results!$A$2:$A$2256,Results!V$2:V$2256,"")</f>
        <v>METALLICS</v>
      </c>
      <c r="BB2177" s="2">
        <f>_xlfn.XLOOKUP($A2177,Results!$A$2:$A$2256,Results!W$2:W$2256,"")</f>
        <v>65</v>
      </c>
      <c r="BC2177" s="2">
        <f>_xlfn.XLOOKUP($A2177,Results!$A$2:$A$2256,Results!X$2:X$2256,"")</f>
        <v>31161801</v>
      </c>
      <c r="BD2177" s="2">
        <f>_xlfn.XLOOKUP($A2177,Results!$A$2:$A$2256,Results!Y$2:Y$2256,"")</f>
        <v>82</v>
      </c>
      <c r="BE2177" s="2" t="b">
        <f>_xlfn.XLOOKUP($A2177,Results!$A$2:$A$2256,Results!Z$2:Z$2256,"")</f>
        <v>1</v>
      </c>
    </row>
    <row r="2178" spans="1:57" ht="38.25" customHeight="1" x14ac:dyDescent="0.3">
      <c r="A2178">
        <v>907855</v>
      </c>
      <c r="B2178">
        <v>281344</v>
      </c>
      <c r="C2178" t="s">
        <v>36</v>
      </c>
      <c r="D2178">
        <v>15295420</v>
      </c>
      <c r="F2178" s="2">
        <v>10485</v>
      </c>
      <c r="G2178" s="2">
        <v>2</v>
      </c>
      <c r="H2178" t="s">
        <v>6735</v>
      </c>
      <c r="I2178">
        <v>100</v>
      </c>
      <c r="J2178" t="s">
        <v>58</v>
      </c>
      <c r="K2178" t="s">
        <v>58</v>
      </c>
      <c r="L2178">
        <v>4.3600000000000003</v>
      </c>
      <c r="M2178" s="2" t="s">
        <v>6624</v>
      </c>
      <c r="N2178" s="141" t="s">
        <v>6736</v>
      </c>
      <c r="O2178" t="s">
        <v>6737</v>
      </c>
      <c r="P2178" t="s">
        <v>6738</v>
      </c>
      <c r="Q2178" t="s">
        <v>36</v>
      </c>
      <c r="R2178">
        <v>4.3600000000000003</v>
      </c>
      <c r="S2178" s="1">
        <v>45744.209282407413</v>
      </c>
      <c r="T2178" t="s">
        <v>42</v>
      </c>
      <c r="U2178" s="1">
        <v>45743.981944444437</v>
      </c>
      <c r="V2178" t="s">
        <v>43</v>
      </c>
      <c r="W2178" t="s">
        <v>36</v>
      </c>
      <c r="X2178">
        <v>2</v>
      </c>
      <c r="Y2178" t="s">
        <v>158</v>
      </c>
      <c r="Z2178">
        <v>4.3600000000000003</v>
      </c>
      <c r="AA2178">
        <v>4.3600000000000003</v>
      </c>
      <c r="AB2178">
        <v>188</v>
      </c>
      <c r="AC2178" t="s">
        <v>102</v>
      </c>
      <c r="AD2178" t="s">
        <v>102</v>
      </c>
      <c r="AE2178" t="s">
        <v>45</v>
      </c>
      <c r="AF2178" s="141">
        <v>31161801</v>
      </c>
      <c r="AG2178" s="18" t="s">
        <v>6739</v>
      </c>
      <c r="AH2178" s="18"/>
      <c r="AI2178" s="2" t="s">
        <v>48</v>
      </c>
      <c r="AJ2178" s="2" t="e">
        <f>VLOOKUP(A2178,'Classification Test Result'!$A$2:$D$2428,4,FALSE)</f>
        <v>#N/A</v>
      </c>
      <c r="AL2178" s="2">
        <f>_xlfn.XLOOKUP($A2178,Results!$A$2:$A$2256,Results!G$2:G$2256,"")</f>
        <v>0</v>
      </c>
      <c r="AM2178" s="2">
        <f>_xlfn.XLOOKUP($A2178,Results!$A$2:$A$2256,Results!H$2:H$2256,"")</f>
        <v>0</v>
      </c>
      <c r="AN2178" s="2">
        <f>_xlfn.XLOOKUP($A2178,Results!$A$2:$A$2256,Results!I$2:I$2256,"")</f>
        <v>0</v>
      </c>
      <c r="AO2178" s="2">
        <f>_xlfn.XLOOKUP($A2178,Results!$A$2:$A$2256,Results!J$2:J$2256,"")</f>
        <v>0</v>
      </c>
      <c r="AP2178" s="2">
        <f>_xlfn.XLOOKUP($A2178,Results!$A$2:$A$2256,Results!K$2:K$2256,"")</f>
        <v>0</v>
      </c>
      <c r="AQ2178" s="2">
        <f>_xlfn.XLOOKUP($A2178,Results!$A$2:$A$2256,Results!L$2:L$2256,"")</f>
        <v>0</v>
      </c>
      <c r="AR2178" s="2">
        <f>_xlfn.XLOOKUP($A2178,Results!$A$2:$A$2256,Results!M$2:M$2256,"")</f>
        <v>0</v>
      </c>
      <c r="AS2178" s="2">
        <f>_xlfn.XLOOKUP($A2178,Results!$A$2:$A$2256,Results!N$2:N$2256,"")</f>
        <v>0</v>
      </c>
      <c r="AT2178" s="2">
        <f>_xlfn.XLOOKUP($A2178,Results!$A$2:$A$2256,Results!O$2:O$2256,"")</f>
        <v>0</v>
      </c>
      <c r="AU2178" s="2">
        <f>_xlfn.XLOOKUP($A2178,Results!$A$2:$A$2256,Results!P$2:P$2256,"")</f>
        <v>0</v>
      </c>
      <c r="AV2178" s="2">
        <f>_xlfn.XLOOKUP($A2178,Results!$A$2:$A$2256,Results!Q$2:Q$2256,"")</f>
        <v>0</v>
      </c>
      <c r="AW2178" s="2">
        <f>_xlfn.XLOOKUP($A2178,Results!$A$2:$A$2256,Results!R$2:R$2256,"")</f>
        <v>0</v>
      </c>
      <c r="AX2178" s="2">
        <f>_xlfn.XLOOKUP($A2178,Results!$A$2:$A$2256,Results!S$2:S$2256,"")</f>
        <v>0</v>
      </c>
      <c r="AY2178" s="2">
        <f>_xlfn.XLOOKUP($A2178,Results!$A$2:$A$2256,Results!T$2:T$2256,"")</f>
        <v>0</v>
      </c>
      <c r="AZ2178" s="2">
        <f>_xlfn.XLOOKUP($A2178,Results!$A$2:$A$2256,Results!U$2:U$2256,"")</f>
        <v>0</v>
      </c>
      <c r="BA2178" s="2" t="str">
        <f>_xlfn.XLOOKUP($A2178,Results!$A$2:$A$2256,Results!V$2:V$2256,"")</f>
        <v>METALLICS</v>
      </c>
      <c r="BB2178" s="2">
        <f>_xlfn.XLOOKUP($A2178,Results!$A$2:$A$2256,Results!W$2:W$2256,"")</f>
        <v>65</v>
      </c>
      <c r="BC2178" s="2">
        <f>_xlfn.XLOOKUP($A2178,Results!$A$2:$A$2256,Results!X$2:X$2256,"")</f>
        <v>31161801</v>
      </c>
      <c r="BD2178" s="2">
        <f>_xlfn.XLOOKUP($A2178,Results!$A$2:$A$2256,Results!Y$2:Y$2256,"")</f>
        <v>82</v>
      </c>
      <c r="BE2178" s="2" t="b">
        <f>_xlfn.XLOOKUP($A2178,Results!$A$2:$A$2256,Results!Z$2:Z$2256,"")</f>
        <v>1</v>
      </c>
    </row>
    <row r="2179" spans="1:57" ht="38.25" customHeight="1" x14ac:dyDescent="0.3">
      <c r="A2179">
        <v>907856</v>
      </c>
      <c r="B2179">
        <v>281357</v>
      </c>
      <c r="C2179" t="s">
        <v>36</v>
      </c>
      <c r="D2179">
        <v>15295417</v>
      </c>
      <c r="F2179" s="2">
        <v>10485</v>
      </c>
      <c r="G2179" s="2">
        <v>2</v>
      </c>
      <c r="H2179" t="s">
        <v>6740</v>
      </c>
      <c r="I2179">
        <v>175</v>
      </c>
      <c r="J2179" t="s">
        <v>58</v>
      </c>
      <c r="K2179" t="s">
        <v>58</v>
      </c>
      <c r="L2179">
        <v>14.33</v>
      </c>
      <c r="M2179" s="2" t="s">
        <v>6624</v>
      </c>
      <c r="N2179" s="141" t="s">
        <v>6741</v>
      </c>
      <c r="O2179" t="s">
        <v>6742</v>
      </c>
      <c r="P2179" t="s">
        <v>6743</v>
      </c>
      <c r="Q2179" t="s">
        <v>36</v>
      </c>
      <c r="R2179">
        <v>25.08</v>
      </c>
      <c r="S2179" s="1">
        <v>45744.209010416656</v>
      </c>
      <c r="T2179" t="s">
        <v>42</v>
      </c>
      <c r="U2179" s="1">
        <v>45743.984722222223</v>
      </c>
      <c r="V2179" t="s">
        <v>43</v>
      </c>
      <c r="W2179" t="s">
        <v>36</v>
      </c>
      <c r="X2179">
        <v>2</v>
      </c>
      <c r="Y2179" t="s">
        <v>158</v>
      </c>
      <c r="Z2179">
        <v>14.33</v>
      </c>
      <c r="AA2179">
        <v>14.33</v>
      </c>
      <c r="AB2179">
        <v>188</v>
      </c>
      <c r="AC2179" t="s">
        <v>102</v>
      </c>
      <c r="AD2179" t="s">
        <v>102</v>
      </c>
      <c r="AE2179" t="s">
        <v>45</v>
      </c>
      <c r="AF2179" s="141">
        <v>31161727</v>
      </c>
      <c r="AG2179" s="18" t="s">
        <v>6744</v>
      </c>
      <c r="AH2179" s="18"/>
      <c r="AI2179" s="2" t="s">
        <v>48</v>
      </c>
      <c r="AJ2179" s="2" t="e">
        <f>VLOOKUP(A2179,'Classification Test Result'!$A$2:$D$2428,4,FALSE)</f>
        <v>#N/A</v>
      </c>
      <c r="AL2179" s="2">
        <f>_xlfn.XLOOKUP($A2179,Results!$A$2:$A$2256,Results!G$2:G$2256,"")</f>
        <v>0</v>
      </c>
      <c r="AM2179" s="2">
        <f>_xlfn.XLOOKUP($A2179,Results!$A$2:$A$2256,Results!H$2:H$2256,"")</f>
        <v>0</v>
      </c>
      <c r="AN2179" s="2">
        <f>_xlfn.XLOOKUP($A2179,Results!$A$2:$A$2256,Results!I$2:I$2256,"")</f>
        <v>0</v>
      </c>
      <c r="AO2179" s="2">
        <f>_xlfn.XLOOKUP($A2179,Results!$A$2:$A$2256,Results!J$2:J$2256,"")</f>
        <v>0</v>
      </c>
      <c r="AP2179" s="2">
        <f>_xlfn.XLOOKUP($A2179,Results!$A$2:$A$2256,Results!K$2:K$2256,"")</f>
        <v>0</v>
      </c>
      <c r="AQ2179" s="2">
        <f>_xlfn.XLOOKUP($A2179,Results!$A$2:$A$2256,Results!L$2:L$2256,"")</f>
        <v>0</v>
      </c>
      <c r="AR2179" s="2">
        <f>_xlfn.XLOOKUP($A2179,Results!$A$2:$A$2256,Results!M$2:M$2256,"")</f>
        <v>0</v>
      </c>
      <c r="AS2179" s="2">
        <f>_xlfn.XLOOKUP($A2179,Results!$A$2:$A$2256,Results!N$2:N$2256,"")</f>
        <v>0</v>
      </c>
      <c r="AT2179" s="2">
        <f>_xlfn.XLOOKUP($A2179,Results!$A$2:$A$2256,Results!O$2:O$2256,"")</f>
        <v>0</v>
      </c>
      <c r="AU2179" s="2">
        <f>_xlfn.XLOOKUP($A2179,Results!$A$2:$A$2256,Results!P$2:P$2256,"")</f>
        <v>0</v>
      </c>
      <c r="AV2179" s="2">
        <f>_xlfn.XLOOKUP($A2179,Results!$A$2:$A$2256,Results!Q$2:Q$2256,"")</f>
        <v>0</v>
      </c>
      <c r="AW2179" s="2">
        <f>_xlfn.XLOOKUP($A2179,Results!$A$2:$A$2256,Results!R$2:R$2256,"")</f>
        <v>0</v>
      </c>
      <c r="AX2179" s="2">
        <f>_xlfn.XLOOKUP($A2179,Results!$A$2:$A$2256,Results!S$2:S$2256,"")</f>
        <v>0</v>
      </c>
      <c r="AY2179" s="2">
        <f>_xlfn.XLOOKUP($A2179,Results!$A$2:$A$2256,Results!T$2:T$2256,"")</f>
        <v>0</v>
      </c>
      <c r="AZ2179" s="2">
        <f>_xlfn.XLOOKUP($A2179,Results!$A$2:$A$2256,Results!U$2:U$2256,"")</f>
        <v>0</v>
      </c>
      <c r="BA2179" s="2" t="str">
        <f>_xlfn.XLOOKUP($A2179,Results!$A$2:$A$2256,Results!V$2:V$2256,"")</f>
        <v>LH DOTTIE</v>
      </c>
      <c r="BB2179" s="2">
        <f>_xlfn.XLOOKUP($A2179,Results!$A$2:$A$2256,Results!W$2:W$2256,"")</f>
        <v>84</v>
      </c>
      <c r="BC2179" s="2">
        <f>_xlfn.XLOOKUP($A2179,Results!$A$2:$A$2256,Results!X$2:X$2256,"")</f>
        <v>31161727</v>
      </c>
      <c r="BD2179" s="2">
        <f>_xlfn.XLOOKUP($A2179,Results!$A$2:$A$2256,Results!Y$2:Y$2256,"")</f>
        <v>84</v>
      </c>
      <c r="BE2179" s="2" t="b">
        <f>_xlfn.XLOOKUP($A2179,Results!$A$2:$A$2256,Results!Z$2:Z$2256,"")</f>
        <v>1</v>
      </c>
    </row>
    <row r="2180" spans="1:57" ht="38.25" customHeight="1" x14ac:dyDescent="0.3">
      <c r="A2180">
        <v>907857</v>
      </c>
      <c r="B2180">
        <v>281362</v>
      </c>
      <c r="C2180" t="s">
        <v>36</v>
      </c>
      <c r="D2180">
        <v>15295407</v>
      </c>
      <c r="F2180" s="2">
        <v>10485</v>
      </c>
      <c r="G2180" s="2">
        <v>2</v>
      </c>
      <c r="H2180" t="s">
        <v>6740</v>
      </c>
      <c r="I2180">
        <v>825</v>
      </c>
      <c r="J2180" t="s">
        <v>58</v>
      </c>
      <c r="K2180" t="s">
        <v>58</v>
      </c>
      <c r="L2180">
        <v>14.33</v>
      </c>
      <c r="M2180" s="2" t="s">
        <v>6624</v>
      </c>
      <c r="N2180" s="141" t="s">
        <v>6741</v>
      </c>
      <c r="O2180" t="s">
        <v>6742</v>
      </c>
      <c r="P2180" t="s">
        <v>6743</v>
      </c>
      <c r="Q2180" t="s">
        <v>36</v>
      </c>
      <c r="R2180">
        <v>118.22</v>
      </c>
      <c r="S2180" s="1">
        <v>45744.208880439823</v>
      </c>
      <c r="T2180" t="s">
        <v>42</v>
      </c>
      <c r="U2180" s="1">
        <v>45743.98541666667</v>
      </c>
      <c r="V2180" t="s">
        <v>43</v>
      </c>
      <c r="W2180" t="s">
        <v>36</v>
      </c>
      <c r="X2180">
        <v>0</v>
      </c>
      <c r="Y2180" t="s">
        <v>525</v>
      </c>
      <c r="Z2180">
        <v>14.33</v>
      </c>
      <c r="AA2180">
        <v>14.33</v>
      </c>
      <c r="AB2180">
        <v>188</v>
      </c>
      <c r="AC2180" t="s">
        <v>102</v>
      </c>
      <c r="AD2180" t="s">
        <v>102</v>
      </c>
      <c r="AE2180" t="s">
        <v>45</v>
      </c>
      <c r="AF2180" s="141">
        <v>31161727</v>
      </c>
      <c r="AG2180" s="18" t="s">
        <v>6744</v>
      </c>
      <c r="AH2180" s="18"/>
      <c r="AI2180" s="2" t="s">
        <v>48</v>
      </c>
      <c r="AJ2180" s="2" t="e">
        <f>VLOOKUP(A2180,'Classification Test Result'!$A$2:$D$2428,4,FALSE)</f>
        <v>#N/A</v>
      </c>
      <c r="AL2180" s="2">
        <f>_xlfn.XLOOKUP($A2180,Results!$A$2:$A$2256,Results!G$2:G$2256,"")</f>
        <v>0</v>
      </c>
      <c r="AM2180" s="2">
        <f>_xlfn.XLOOKUP($A2180,Results!$A$2:$A$2256,Results!H$2:H$2256,"")</f>
        <v>0</v>
      </c>
      <c r="AN2180" s="2">
        <f>_xlfn.XLOOKUP($A2180,Results!$A$2:$A$2256,Results!I$2:I$2256,"")</f>
        <v>0</v>
      </c>
      <c r="AO2180" s="2">
        <f>_xlfn.XLOOKUP($A2180,Results!$A$2:$A$2256,Results!J$2:J$2256,"")</f>
        <v>0</v>
      </c>
      <c r="AP2180" s="2">
        <f>_xlfn.XLOOKUP($A2180,Results!$A$2:$A$2256,Results!K$2:K$2256,"")</f>
        <v>0</v>
      </c>
      <c r="AQ2180" s="2">
        <f>_xlfn.XLOOKUP($A2180,Results!$A$2:$A$2256,Results!L$2:L$2256,"")</f>
        <v>0</v>
      </c>
      <c r="AR2180" s="2">
        <f>_xlfn.XLOOKUP($A2180,Results!$A$2:$A$2256,Results!M$2:M$2256,"")</f>
        <v>0</v>
      </c>
      <c r="AS2180" s="2">
        <f>_xlfn.XLOOKUP($A2180,Results!$A$2:$A$2256,Results!N$2:N$2256,"")</f>
        <v>0</v>
      </c>
      <c r="AT2180" s="2">
        <f>_xlfn.XLOOKUP($A2180,Results!$A$2:$A$2256,Results!O$2:O$2256,"")</f>
        <v>0</v>
      </c>
      <c r="AU2180" s="2">
        <f>_xlfn.XLOOKUP($A2180,Results!$A$2:$A$2256,Results!P$2:P$2256,"")</f>
        <v>0</v>
      </c>
      <c r="AV2180" s="2">
        <f>_xlfn.XLOOKUP($A2180,Results!$A$2:$A$2256,Results!Q$2:Q$2256,"")</f>
        <v>0</v>
      </c>
      <c r="AW2180" s="2">
        <f>_xlfn.XLOOKUP($A2180,Results!$A$2:$A$2256,Results!R$2:R$2256,"")</f>
        <v>0</v>
      </c>
      <c r="AX2180" s="2">
        <f>_xlfn.XLOOKUP($A2180,Results!$A$2:$A$2256,Results!S$2:S$2256,"")</f>
        <v>0</v>
      </c>
      <c r="AY2180" s="2">
        <f>_xlfn.XLOOKUP($A2180,Results!$A$2:$A$2256,Results!T$2:T$2256,"")</f>
        <v>0</v>
      </c>
      <c r="AZ2180" s="2">
        <f>_xlfn.XLOOKUP($A2180,Results!$A$2:$A$2256,Results!U$2:U$2256,"")</f>
        <v>0</v>
      </c>
      <c r="BA2180" s="2" t="str">
        <f>_xlfn.XLOOKUP($A2180,Results!$A$2:$A$2256,Results!V$2:V$2256,"")</f>
        <v>LH DOTTIE</v>
      </c>
      <c r="BB2180" s="2">
        <f>_xlfn.XLOOKUP($A2180,Results!$A$2:$A$2256,Results!W$2:W$2256,"")</f>
        <v>84</v>
      </c>
      <c r="BC2180" s="2">
        <f>_xlfn.XLOOKUP($A2180,Results!$A$2:$A$2256,Results!X$2:X$2256,"")</f>
        <v>31161727</v>
      </c>
      <c r="BD2180" s="2">
        <f>_xlfn.XLOOKUP($A2180,Results!$A$2:$A$2256,Results!Y$2:Y$2256,"")</f>
        <v>84</v>
      </c>
      <c r="BE2180" s="2" t="b">
        <f>_xlfn.XLOOKUP($A2180,Results!$A$2:$A$2256,Results!Z$2:Z$2256,"")</f>
        <v>1</v>
      </c>
    </row>
    <row r="2181" spans="1:57" ht="38.25" customHeight="1" x14ac:dyDescent="0.3">
      <c r="A2181">
        <v>907858</v>
      </c>
      <c r="B2181">
        <v>281347</v>
      </c>
      <c r="C2181" t="s">
        <v>36</v>
      </c>
      <c r="D2181">
        <v>15295410</v>
      </c>
      <c r="F2181" s="2">
        <v>10485</v>
      </c>
      <c r="G2181" s="2">
        <v>2</v>
      </c>
      <c r="H2181" t="s">
        <v>6745</v>
      </c>
      <c r="I2181">
        <v>100</v>
      </c>
      <c r="J2181" t="s">
        <v>58</v>
      </c>
      <c r="K2181" t="s">
        <v>58</v>
      </c>
      <c r="L2181">
        <v>4.78</v>
      </c>
      <c r="M2181" s="2" t="s">
        <v>6624</v>
      </c>
      <c r="N2181" s="141" t="s">
        <v>6746</v>
      </c>
      <c r="O2181" t="s">
        <v>6747</v>
      </c>
      <c r="P2181" t="s">
        <v>6748</v>
      </c>
      <c r="Q2181" t="s">
        <v>36</v>
      </c>
      <c r="R2181">
        <v>4.78</v>
      </c>
      <c r="S2181" s="1">
        <v>45744.209231365741</v>
      </c>
      <c r="T2181" t="s">
        <v>42</v>
      </c>
      <c r="U2181" s="1">
        <v>45743.981944444437</v>
      </c>
      <c r="V2181" t="s">
        <v>43</v>
      </c>
      <c r="W2181" t="s">
        <v>36</v>
      </c>
      <c r="X2181">
        <v>2</v>
      </c>
      <c r="Y2181" t="s">
        <v>158</v>
      </c>
      <c r="Z2181">
        <v>4.78</v>
      </c>
      <c r="AA2181">
        <v>4.78</v>
      </c>
      <c r="AB2181">
        <v>188</v>
      </c>
      <c r="AC2181" t="s">
        <v>102</v>
      </c>
      <c r="AD2181" t="s">
        <v>102</v>
      </c>
      <c r="AE2181" t="s">
        <v>45</v>
      </c>
      <c r="AF2181" s="141">
        <v>31161807</v>
      </c>
      <c r="AG2181" s="18" t="s">
        <v>6749</v>
      </c>
      <c r="AH2181" s="18"/>
      <c r="AI2181" s="2" t="s">
        <v>48</v>
      </c>
      <c r="AJ2181" s="2" t="e">
        <f>VLOOKUP(A2181,'Classification Test Result'!$A$2:$D$2428,4,FALSE)</f>
        <v>#N/A</v>
      </c>
      <c r="AL2181" s="2">
        <f>_xlfn.XLOOKUP($A2181,Results!$A$2:$A$2256,Results!G$2:G$2256,"")</f>
        <v>0</v>
      </c>
      <c r="AM2181" s="2">
        <f>_xlfn.XLOOKUP($A2181,Results!$A$2:$A$2256,Results!H$2:H$2256,"")</f>
        <v>0</v>
      </c>
      <c r="AN2181" s="2">
        <f>_xlfn.XLOOKUP($A2181,Results!$A$2:$A$2256,Results!I$2:I$2256,"")</f>
        <v>0</v>
      </c>
      <c r="AO2181" s="2">
        <f>_xlfn.XLOOKUP($A2181,Results!$A$2:$A$2256,Results!J$2:J$2256,"")</f>
        <v>0</v>
      </c>
      <c r="AP2181" s="2">
        <f>_xlfn.XLOOKUP($A2181,Results!$A$2:$A$2256,Results!K$2:K$2256,"")</f>
        <v>0</v>
      </c>
      <c r="AQ2181" s="2">
        <f>_xlfn.XLOOKUP($A2181,Results!$A$2:$A$2256,Results!L$2:L$2256,"")</f>
        <v>0</v>
      </c>
      <c r="AR2181" s="2">
        <f>_xlfn.XLOOKUP($A2181,Results!$A$2:$A$2256,Results!M$2:M$2256,"")</f>
        <v>0</v>
      </c>
      <c r="AS2181" s="2">
        <f>_xlfn.XLOOKUP($A2181,Results!$A$2:$A$2256,Results!N$2:N$2256,"")</f>
        <v>0</v>
      </c>
      <c r="AT2181" s="2">
        <f>_xlfn.XLOOKUP($A2181,Results!$A$2:$A$2256,Results!O$2:O$2256,"")</f>
        <v>0</v>
      </c>
      <c r="AU2181" s="2">
        <f>_xlfn.XLOOKUP($A2181,Results!$A$2:$A$2256,Results!P$2:P$2256,"")</f>
        <v>0</v>
      </c>
      <c r="AV2181" s="2">
        <f>_xlfn.XLOOKUP($A2181,Results!$A$2:$A$2256,Results!Q$2:Q$2256,"")</f>
        <v>0</v>
      </c>
      <c r="AW2181" s="2">
        <f>_xlfn.XLOOKUP($A2181,Results!$A$2:$A$2256,Results!R$2:R$2256,"")</f>
        <v>0</v>
      </c>
      <c r="AX2181" s="2">
        <f>_xlfn.XLOOKUP($A2181,Results!$A$2:$A$2256,Results!S$2:S$2256,"")</f>
        <v>0</v>
      </c>
      <c r="AY2181" s="2">
        <f>_xlfn.XLOOKUP($A2181,Results!$A$2:$A$2256,Results!T$2:T$2256,"")</f>
        <v>0</v>
      </c>
      <c r="AZ2181" s="2">
        <f>_xlfn.XLOOKUP($A2181,Results!$A$2:$A$2256,Results!U$2:U$2256,"")</f>
        <v>0</v>
      </c>
      <c r="BA2181" s="2" t="str">
        <f>_xlfn.XLOOKUP($A2181,Results!$A$2:$A$2256,Results!V$2:V$2256,"")</f>
        <v>LH DOTTIE</v>
      </c>
      <c r="BB2181" s="2">
        <f>_xlfn.XLOOKUP($A2181,Results!$A$2:$A$2256,Results!W$2:W$2256,"")</f>
        <v>82</v>
      </c>
      <c r="BC2181" s="2">
        <f>_xlfn.XLOOKUP($A2181,Results!$A$2:$A$2256,Results!X$2:X$2256,"")</f>
        <v>31161807</v>
      </c>
      <c r="BD2181" s="2">
        <f>_xlfn.XLOOKUP($A2181,Results!$A$2:$A$2256,Results!Y$2:Y$2256,"")</f>
        <v>82</v>
      </c>
      <c r="BE2181" s="2" t="b">
        <f>_xlfn.XLOOKUP($A2181,Results!$A$2:$A$2256,Results!Z$2:Z$2256,"")</f>
        <v>1</v>
      </c>
    </row>
    <row r="2182" spans="1:57" ht="38.25" customHeight="1" x14ac:dyDescent="0.3">
      <c r="A2182">
        <v>907859</v>
      </c>
      <c r="B2182">
        <v>281363</v>
      </c>
      <c r="C2182" t="s">
        <v>36</v>
      </c>
      <c r="D2182">
        <v>15295408</v>
      </c>
      <c r="F2182" s="2">
        <v>10485</v>
      </c>
      <c r="G2182" s="2">
        <v>1</v>
      </c>
      <c r="H2182" t="s">
        <v>6750</v>
      </c>
      <c r="I2182">
        <v>50</v>
      </c>
      <c r="J2182" t="s">
        <v>58</v>
      </c>
      <c r="K2182" t="s">
        <v>58</v>
      </c>
      <c r="L2182">
        <v>9.65</v>
      </c>
      <c r="M2182" s="2" t="s">
        <v>6624</v>
      </c>
      <c r="N2182" s="141" t="s">
        <v>6751</v>
      </c>
      <c r="O2182" t="s">
        <v>6752</v>
      </c>
      <c r="P2182" t="s">
        <v>6753</v>
      </c>
      <c r="Q2182" t="s">
        <v>36</v>
      </c>
      <c r="R2182">
        <v>4.83</v>
      </c>
      <c r="S2182" s="1">
        <v>45744.208859606479</v>
      </c>
      <c r="T2182" t="s">
        <v>42</v>
      </c>
      <c r="U2182" s="1">
        <v>45743.98541666667</v>
      </c>
      <c r="V2182" t="s">
        <v>43</v>
      </c>
      <c r="W2182" t="s">
        <v>36</v>
      </c>
      <c r="X2182">
        <v>0</v>
      </c>
      <c r="Y2182" t="s">
        <v>525</v>
      </c>
      <c r="Z2182">
        <v>9.65</v>
      </c>
      <c r="AA2182">
        <v>9.65</v>
      </c>
      <c r="AB2182">
        <v>188</v>
      </c>
      <c r="AC2182" t="s">
        <v>102</v>
      </c>
      <c r="AD2182" t="s">
        <v>102</v>
      </c>
      <c r="AE2182" t="s">
        <v>45</v>
      </c>
      <c r="AF2182" s="141">
        <v>31161807</v>
      </c>
      <c r="AG2182" s="18" t="s">
        <v>6754</v>
      </c>
      <c r="AH2182" s="18"/>
      <c r="AI2182" s="2" t="s">
        <v>48</v>
      </c>
      <c r="AJ2182" s="2" t="e">
        <f>VLOOKUP(A2182,'Classification Test Result'!$A$2:$D$2428,4,FALSE)</f>
        <v>#N/A</v>
      </c>
      <c r="AL2182" s="2">
        <f>_xlfn.XLOOKUP($A2182,Results!$A$2:$A$2256,Results!G$2:G$2256,"")</f>
        <v>0</v>
      </c>
      <c r="AM2182" s="2">
        <f>_xlfn.XLOOKUP($A2182,Results!$A$2:$A$2256,Results!H$2:H$2256,"")</f>
        <v>0</v>
      </c>
      <c r="AN2182" s="2">
        <f>_xlfn.XLOOKUP($A2182,Results!$A$2:$A$2256,Results!I$2:I$2256,"")</f>
        <v>0</v>
      </c>
      <c r="AO2182" s="2">
        <f>_xlfn.XLOOKUP($A2182,Results!$A$2:$A$2256,Results!J$2:J$2256,"")</f>
        <v>0</v>
      </c>
      <c r="AP2182" s="2">
        <f>_xlfn.XLOOKUP($A2182,Results!$A$2:$A$2256,Results!K$2:K$2256,"")</f>
        <v>0</v>
      </c>
      <c r="AQ2182" s="2">
        <f>_xlfn.XLOOKUP($A2182,Results!$A$2:$A$2256,Results!L$2:L$2256,"")</f>
        <v>0</v>
      </c>
      <c r="AR2182" s="2">
        <f>_xlfn.XLOOKUP($A2182,Results!$A$2:$A$2256,Results!M$2:M$2256,"")</f>
        <v>0</v>
      </c>
      <c r="AS2182" s="2">
        <f>_xlfn.XLOOKUP($A2182,Results!$A$2:$A$2256,Results!N$2:N$2256,"")</f>
        <v>0</v>
      </c>
      <c r="AT2182" s="2">
        <f>_xlfn.XLOOKUP($A2182,Results!$A$2:$A$2256,Results!O$2:O$2256,"")</f>
        <v>0</v>
      </c>
      <c r="AU2182" s="2">
        <f>_xlfn.XLOOKUP($A2182,Results!$A$2:$A$2256,Results!P$2:P$2256,"")</f>
        <v>0</v>
      </c>
      <c r="AV2182" s="2">
        <f>_xlfn.XLOOKUP($A2182,Results!$A$2:$A$2256,Results!Q$2:Q$2256,"")</f>
        <v>0</v>
      </c>
      <c r="AW2182" s="2">
        <f>_xlfn.XLOOKUP($A2182,Results!$A$2:$A$2256,Results!R$2:R$2256,"")</f>
        <v>0</v>
      </c>
      <c r="AX2182" s="2">
        <f>_xlfn.XLOOKUP($A2182,Results!$A$2:$A$2256,Results!S$2:S$2256,"")</f>
        <v>0</v>
      </c>
      <c r="AY2182" s="2">
        <f>_xlfn.XLOOKUP($A2182,Results!$A$2:$A$2256,Results!T$2:T$2256,"")</f>
        <v>0</v>
      </c>
      <c r="AZ2182" s="2">
        <f>_xlfn.XLOOKUP($A2182,Results!$A$2:$A$2256,Results!U$2:U$2256,"")</f>
        <v>0</v>
      </c>
      <c r="BA2182" s="2" t="str">
        <f>_xlfn.XLOOKUP($A2182,Results!$A$2:$A$2256,Results!V$2:V$2256,"")</f>
        <v>LH DOTTIE</v>
      </c>
      <c r="BB2182" s="2">
        <f>_xlfn.XLOOKUP($A2182,Results!$A$2:$A$2256,Results!W$2:W$2256,"")</f>
        <v>83</v>
      </c>
      <c r="BC2182" s="2">
        <f>_xlfn.XLOOKUP($A2182,Results!$A$2:$A$2256,Results!X$2:X$2256,"")</f>
        <v>31161807</v>
      </c>
      <c r="BD2182" s="2">
        <f>_xlfn.XLOOKUP($A2182,Results!$A$2:$A$2256,Results!Y$2:Y$2256,"")</f>
        <v>83</v>
      </c>
      <c r="BE2182" s="2" t="b">
        <f>_xlfn.XLOOKUP($A2182,Results!$A$2:$A$2256,Results!Z$2:Z$2256,"")</f>
        <v>1</v>
      </c>
    </row>
    <row r="2183" spans="1:57" ht="38.25" customHeight="1" x14ac:dyDescent="0.3">
      <c r="A2183">
        <v>907860</v>
      </c>
      <c r="B2183">
        <v>281347</v>
      </c>
      <c r="C2183" t="s">
        <v>36</v>
      </c>
      <c r="D2183">
        <v>15295410</v>
      </c>
      <c r="F2183" s="2">
        <v>10485</v>
      </c>
      <c r="G2183" s="2">
        <v>1</v>
      </c>
      <c r="H2183" t="s">
        <v>6755</v>
      </c>
      <c r="I2183">
        <v>100</v>
      </c>
      <c r="J2183" t="s">
        <v>58</v>
      </c>
      <c r="K2183" t="s">
        <v>58</v>
      </c>
      <c r="L2183">
        <v>8.8000000000000007</v>
      </c>
      <c r="M2183" s="2" t="s">
        <v>6624</v>
      </c>
      <c r="N2183" s="142" t="s">
        <v>6756</v>
      </c>
      <c r="O2183" t="s">
        <v>6757</v>
      </c>
      <c r="P2183" t="s">
        <v>6758</v>
      </c>
      <c r="Q2183" t="s">
        <v>36</v>
      </c>
      <c r="R2183">
        <v>8.8000000000000007</v>
      </c>
      <c r="S2183" s="1">
        <v>45744.209217557873</v>
      </c>
      <c r="T2183" t="s">
        <v>42</v>
      </c>
      <c r="U2183" s="1">
        <v>45743.981944444437</v>
      </c>
      <c r="V2183" t="s">
        <v>43</v>
      </c>
      <c r="W2183" t="s">
        <v>36</v>
      </c>
      <c r="X2183">
        <v>1</v>
      </c>
      <c r="Y2183" t="s">
        <v>158</v>
      </c>
      <c r="Z2183">
        <v>8.8000000000000007</v>
      </c>
      <c r="AA2183">
        <v>8.8000000000000007</v>
      </c>
      <c r="AB2183">
        <v>188</v>
      </c>
      <c r="AC2183" t="s">
        <v>102</v>
      </c>
      <c r="AD2183" t="s">
        <v>102</v>
      </c>
      <c r="AE2183" t="s">
        <v>45</v>
      </c>
      <c r="AF2183" s="141">
        <v>31161823</v>
      </c>
      <c r="AG2183" s="18" t="s">
        <v>6759</v>
      </c>
      <c r="AH2183" s="18"/>
      <c r="AI2183" s="2" t="s">
        <v>48</v>
      </c>
      <c r="AJ2183" s="2" t="e">
        <f>VLOOKUP(A2183,'Classification Test Result'!$A$2:$D$2428,4,FALSE)</f>
        <v>#N/A</v>
      </c>
      <c r="AL2183" s="2">
        <f>_xlfn.XLOOKUP($A2183,Results!$A$2:$A$2256,Results!G$2:G$2256,"")</f>
        <v>0</v>
      </c>
      <c r="AM2183" s="2">
        <f>_xlfn.XLOOKUP($A2183,Results!$A$2:$A$2256,Results!H$2:H$2256,"")</f>
        <v>0</v>
      </c>
      <c r="AN2183" s="2">
        <f>_xlfn.XLOOKUP($A2183,Results!$A$2:$A$2256,Results!I$2:I$2256,"")</f>
        <v>0</v>
      </c>
      <c r="AO2183" s="2">
        <f>_xlfn.XLOOKUP($A2183,Results!$A$2:$A$2256,Results!J$2:J$2256,"")</f>
        <v>0</v>
      </c>
      <c r="AP2183" s="2">
        <f>_xlfn.XLOOKUP($A2183,Results!$A$2:$A$2256,Results!K$2:K$2256,"")</f>
        <v>0</v>
      </c>
      <c r="AQ2183" s="2">
        <f>_xlfn.XLOOKUP($A2183,Results!$A$2:$A$2256,Results!L$2:L$2256,"")</f>
        <v>0</v>
      </c>
      <c r="AR2183" s="2">
        <f>_xlfn.XLOOKUP($A2183,Results!$A$2:$A$2256,Results!M$2:M$2256,"")</f>
        <v>0</v>
      </c>
      <c r="AS2183" s="2">
        <f>_xlfn.XLOOKUP($A2183,Results!$A$2:$A$2256,Results!N$2:N$2256,"")</f>
        <v>0</v>
      </c>
      <c r="AT2183" s="2">
        <f>_xlfn.XLOOKUP($A2183,Results!$A$2:$A$2256,Results!O$2:O$2256,"")</f>
        <v>0</v>
      </c>
      <c r="AU2183" s="2">
        <f>_xlfn.XLOOKUP($A2183,Results!$A$2:$A$2256,Results!P$2:P$2256,"")</f>
        <v>0</v>
      </c>
      <c r="AV2183" s="2">
        <f>_xlfn.XLOOKUP($A2183,Results!$A$2:$A$2256,Results!Q$2:Q$2256,"")</f>
        <v>0</v>
      </c>
      <c r="AW2183" s="2">
        <f>_xlfn.XLOOKUP($A2183,Results!$A$2:$A$2256,Results!R$2:R$2256,"")</f>
        <v>0</v>
      </c>
      <c r="AX2183" s="2">
        <f>_xlfn.XLOOKUP($A2183,Results!$A$2:$A$2256,Results!S$2:S$2256,"")</f>
        <v>0</v>
      </c>
      <c r="AY2183" s="2">
        <f>_xlfn.XLOOKUP($A2183,Results!$A$2:$A$2256,Results!T$2:T$2256,"")</f>
        <v>0</v>
      </c>
      <c r="AZ2183" s="2">
        <f>_xlfn.XLOOKUP($A2183,Results!$A$2:$A$2256,Results!U$2:U$2256,"")</f>
        <v>0</v>
      </c>
      <c r="BA2183" s="2">
        <f>_xlfn.XLOOKUP($A2183,Results!$A$2:$A$2256,Results!V$2:V$2256,"")</f>
        <v>0</v>
      </c>
      <c r="BB2183" s="2">
        <f>_xlfn.XLOOKUP($A2183,Results!$A$2:$A$2256,Results!W$2:W$2256,"")</f>
        <v>0</v>
      </c>
      <c r="BC2183" s="2">
        <f>_xlfn.XLOOKUP($A2183,Results!$A$2:$A$2256,Results!X$2:X$2256,"")</f>
        <v>31161823</v>
      </c>
      <c r="BD2183" s="2">
        <f>_xlfn.XLOOKUP($A2183,Results!$A$2:$A$2256,Results!Y$2:Y$2256,"")</f>
        <v>83</v>
      </c>
      <c r="BE2183" s="2">
        <f>_xlfn.XLOOKUP($A2183,Results!$A$2:$A$2256,Results!Z$2:Z$2256,"")</f>
        <v>0</v>
      </c>
    </row>
    <row r="2184" spans="1:57" ht="38.25" customHeight="1" x14ac:dyDescent="0.3">
      <c r="A2184">
        <v>907861</v>
      </c>
      <c r="B2184">
        <v>281896</v>
      </c>
      <c r="C2184" t="s">
        <v>36</v>
      </c>
      <c r="D2184">
        <v>15293937</v>
      </c>
      <c r="F2184" s="2">
        <v>10485</v>
      </c>
      <c r="G2184" s="2">
        <v>5</v>
      </c>
      <c r="H2184" t="s">
        <v>6760</v>
      </c>
      <c r="I2184">
        <v>100</v>
      </c>
      <c r="J2184" t="s">
        <v>58</v>
      </c>
      <c r="K2184" t="s">
        <v>58</v>
      </c>
      <c r="L2184">
        <v>8.81</v>
      </c>
      <c r="M2184" s="2" t="s">
        <v>6624</v>
      </c>
      <c r="N2184" s="85" t="s">
        <v>3728</v>
      </c>
      <c r="O2184" t="s">
        <v>6761</v>
      </c>
      <c r="P2184" t="s">
        <v>36</v>
      </c>
      <c r="Q2184" t="s">
        <v>36</v>
      </c>
      <c r="R2184">
        <v>8.81</v>
      </c>
      <c r="S2184" s="1">
        <v>45744.667582407397</v>
      </c>
      <c r="T2184" t="s">
        <v>42</v>
      </c>
      <c r="U2184" s="1">
        <v>45744.450694444437</v>
      </c>
      <c r="V2184" t="s">
        <v>43</v>
      </c>
      <c r="W2184" t="s">
        <v>36</v>
      </c>
      <c r="X2184">
        <v>0</v>
      </c>
      <c r="Y2184" s="3">
        <v>201301</v>
      </c>
      <c r="Z2184" t="s">
        <v>36</v>
      </c>
      <c r="AA2184" t="s">
        <v>36</v>
      </c>
      <c r="AB2184" t="s">
        <v>36</v>
      </c>
      <c r="AC2184" t="s">
        <v>49</v>
      </c>
      <c r="AD2184" t="s">
        <v>49</v>
      </c>
      <c r="AE2184" t="s">
        <v>45</v>
      </c>
      <c r="AF2184" s="141">
        <v>31161823</v>
      </c>
      <c r="AG2184" s="18" t="s">
        <v>6762</v>
      </c>
      <c r="AH2184" s="18"/>
      <c r="AI2184" s="2" t="s">
        <v>48</v>
      </c>
      <c r="AJ2184" s="2" t="e">
        <f>VLOOKUP(A2184,'Classification Test Result'!$A$2:$D$2428,4,FALSE)</f>
        <v>#N/A</v>
      </c>
      <c r="AL2184" s="2">
        <f>_xlfn.XLOOKUP($A2184,Results!$A$2:$A$2256,Results!G$2:G$2256,"")</f>
        <v>0</v>
      </c>
      <c r="AM2184" s="2">
        <f>_xlfn.XLOOKUP($A2184,Results!$A$2:$A$2256,Results!H$2:H$2256,"")</f>
        <v>0</v>
      </c>
      <c r="AN2184" s="2">
        <f>_xlfn.XLOOKUP($A2184,Results!$A$2:$A$2256,Results!I$2:I$2256,"")</f>
        <v>0</v>
      </c>
      <c r="AO2184" s="2">
        <f>_xlfn.XLOOKUP($A2184,Results!$A$2:$A$2256,Results!J$2:J$2256,"")</f>
        <v>0</v>
      </c>
      <c r="AP2184" s="2">
        <f>_xlfn.XLOOKUP($A2184,Results!$A$2:$A$2256,Results!K$2:K$2256,"")</f>
        <v>0</v>
      </c>
      <c r="AQ2184" s="2">
        <f>_xlfn.XLOOKUP($A2184,Results!$A$2:$A$2256,Results!L$2:L$2256,"")</f>
        <v>0</v>
      </c>
      <c r="AR2184" s="2">
        <f>_xlfn.XLOOKUP($A2184,Results!$A$2:$A$2256,Results!M$2:M$2256,"")</f>
        <v>0</v>
      </c>
      <c r="AS2184" s="2">
        <f>_xlfn.XLOOKUP($A2184,Results!$A$2:$A$2256,Results!N$2:N$2256,"")</f>
        <v>0</v>
      </c>
      <c r="AT2184" s="2">
        <f>_xlfn.XLOOKUP($A2184,Results!$A$2:$A$2256,Results!O$2:O$2256,"")</f>
        <v>0</v>
      </c>
      <c r="AU2184" s="2">
        <f>_xlfn.XLOOKUP($A2184,Results!$A$2:$A$2256,Results!P$2:P$2256,"")</f>
        <v>0</v>
      </c>
      <c r="AV2184" s="2">
        <f>_xlfn.XLOOKUP($A2184,Results!$A$2:$A$2256,Results!Q$2:Q$2256,"")</f>
        <v>0</v>
      </c>
      <c r="AW2184" s="2">
        <f>_xlfn.XLOOKUP($A2184,Results!$A$2:$A$2256,Results!R$2:R$2256,"")</f>
        <v>0</v>
      </c>
      <c r="AX2184" s="2">
        <f>_xlfn.XLOOKUP($A2184,Results!$A$2:$A$2256,Results!S$2:S$2256,"")</f>
        <v>0</v>
      </c>
      <c r="AY2184" s="2">
        <f>_xlfn.XLOOKUP($A2184,Results!$A$2:$A$2256,Results!T$2:T$2256,"")</f>
        <v>0</v>
      </c>
      <c r="AZ2184" s="2">
        <f>_xlfn.XLOOKUP($A2184,Results!$A$2:$A$2256,Results!U$2:U$2256,"")</f>
        <v>0</v>
      </c>
      <c r="BA2184" s="2" t="str">
        <f>_xlfn.XLOOKUP($A2184,Results!$A$2:$A$2256,Results!V$2:V$2256,"")</f>
        <v>LH DOTTIE</v>
      </c>
      <c r="BB2184" s="2">
        <f>_xlfn.XLOOKUP($A2184,Results!$A$2:$A$2256,Results!W$2:W$2256,"")</f>
        <v>67</v>
      </c>
      <c r="BC2184" s="2">
        <f>_xlfn.XLOOKUP($A2184,Results!$A$2:$A$2256,Results!X$2:X$2256,"")</f>
        <v>31161823</v>
      </c>
      <c r="BD2184" s="2">
        <f>_xlfn.XLOOKUP($A2184,Results!$A$2:$A$2256,Results!Y$2:Y$2256,"")</f>
        <v>83</v>
      </c>
      <c r="BE2184" s="2" t="b">
        <f>_xlfn.XLOOKUP($A2184,Results!$A$2:$A$2256,Results!Z$2:Z$2256,"")</f>
        <v>1</v>
      </c>
    </row>
    <row r="2185" spans="1:57" ht="38.25" customHeight="1" x14ac:dyDescent="0.3">
      <c r="A2185">
        <v>907862</v>
      </c>
      <c r="B2185">
        <v>281612</v>
      </c>
      <c r="C2185" t="s">
        <v>36</v>
      </c>
      <c r="D2185" t="s">
        <v>2263</v>
      </c>
      <c r="F2185" s="2">
        <v>14555</v>
      </c>
      <c r="G2185" s="2">
        <v>4</v>
      </c>
      <c r="H2185" s="11" t="s">
        <v>6619</v>
      </c>
      <c r="I2185">
        <v>1</v>
      </c>
      <c r="J2185" t="s">
        <v>65</v>
      </c>
      <c r="K2185" t="s">
        <v>39</v>
      </c>
      <c r="L2185">
        <v>20</v>
      </c>
      <c r="M2185" s="2" t="s">
        <v>36</v>
      </c>
      <c r="N2185" s="9" t="s">
        <v>6620</v>
      </c>
      <c r="O2185" t="s">
        <v>36</v>
      </c>
      <c r="P2185" t="s">
        <v>36</v>
      </c>
      <c r="Q2185" t="s">
        <v>36</v>
      </c>
      <c r="R2185">
        <v>20</v>
      </c>
      <c r="S2185" s="1">
        <v>45744.48046446759</v>
      </c>
      <c r="T2185" t="s">
        <v>42</v>
      </c>
      <c r="U2185" s="1">
        <v>45744.254166666673</v>
      </c>
      <c r="V2185" t="s">
        <v>43</v>
      </c>
      <c r="W2185" t="s">
        <v>36</v>
      </c>
      <c r="X2185">
        <v>0</v>
      </c>
      <c r="Y2185">
        <v>999</v>
      </c>
      <c r="Z2185" t="s">
        <v>36</v>
      </c>
      <c r="AA2185" t="s">
        <v>36</v>
      </c>
      <c r="AB2185" t="s">
        <v>36</v>
      </c>
      <c r="AC2185" t="s">
        <v>44</v>
      </c>
      <c r="AD2185" t="s">
        <v>44</v>
      </c>
      <c r="AE2185" t="s">
        <v>45</v>
      </c>
      <c r="AF2185" s="2"/>
      <c r="AI2185" s="2" t="s">
        <v>92</v>
      </c>
      <c r="AJ2185" s="2" t="e">
        <f>VLOOKUP(A2185,'Classification Test Result'!$A$2:$D$2428,4,FALSE)</f>
        <v>#N/A</v>
      </c>
      <c r="AL2185" s="2">
        <f>_xlfn.XLOOKUP($A2185,Results!$A$2:$A$2256,Results!G$2:G$2256,"")</f>
        <v>0</v>
      </c>
      <c r="AM2185" s="2">
        <f>_xlfn.XLOOKUP($A2185,Results!$A$2:$A$2256,Results!H$2:H$2256,"")</f>
        <v>0</v>
      </c>
      <c r="AN2185" s="2">
        <f>_xlfn.XLOOKUP($A2185,Results!$A$2:$A$2256,Results!I$2:I$2256,"")</f>
        <v>0</v>
      </c>
      <c r="AO2185" s="2">
        <f>_xlfn.XLOOKUP($A2185,Results!$A$2:$A$2256,Results!J$2:J$2256,"")</f>
        <v>0</v>
      </c>
      <c r="AP2185" s="2">
        <f>_xlfn.XLOOKUP($A2185,Results!$A$2:$A$2256,Results!K$2:K$2256,"")</f>
        <v>0</v>
      </c>
      <c r="AQ2185" s="2">
        <f>_xlfn.XLOOKUP($A2185,Results!$A$2:$A$2256,Results!L$2:L$2256,"")</f>
        <v>0</v>
      </c>
      <c r="AR2185" s="2">
        <f>_xlfn.XLOOKUP($A2185,Results!$A$2:$A$2256,Results!M$2:M$2256,"")</f>
        <v>0</v>
      </c>
      <c r="AS2185" s="2">
        <f>_xlfn.XLOOKUP($A2185,Results!$A$2:$A$2256,Results!N$2:N$2256,"")</f>
        <v>0</v>
      </c>
      <c r="AT2185" s="2">
        <f>_xlfn.XLOOKUP($A2185,Results!$A$2:$A$2256,Results!O$2:O$2256,"")</f>
        <v>0</v>
      </c>
      <c r="AU2185" s="2">
        <f>_xlfn.XLOOKUP($A2185,Results!$A$2:$A$2256,Results!P$2:P$2256,"")</f>
        <v>0</v>
      </c>
      <c r="AV2185" s="2">
        <f>_xlfn.XLOOKUP($A2185,Results!$A$2:$A$2256,Results!Q$2:Q$2256,"")</f>
        <v>0</v>
      </c>
      <c r="AW2185" s="2">
        <f>_xlfn.XLOOKUP($A2185,Results!$A$2:$A$2256,Results!R$2:R$2256,"")</f>
        <v>0</v>
      </c>
      <c r="AX2185" s="2">
        <f>_xlfn.XLOOKUP($A2185,Results!$A$2:$A$2256,Results!S$2:S$2256,"")</f>
        <v>0</v>
      </c>
      <c r="AY2185" s="2">
        <f>_xlfn.XLOOKUP($A2185,Results!$A$2:$A$2256,Results!T$2:T$2256,"")</f>
        <v>0</v>
      </c>
      <c r="AZ2185" s="2">
        <f>_xlfn.XLOOKUP($A2185,Results!$A$2:$A$2256,Results!U$2:U$2256,"")</f>
        <v>0</v>
      </c>
      <c r="BA2185" s="2">
        <f>_xlfn.XLOOKUP($A2185,Results!$A$2:$A$2256,Results!V$2:V$2256,"")</f>
        <v>0</v>
      </c>
      <c r="BB2185" s="2">
        <f>_xlfn.XLOOKUP($A2185,Results!$A$2:$A$2256,Results!W$2:W$2256,"")</f>
        <v>0</v>
      </c>
      <c r="BC2185" s="2">
        <f>_xlfn.XLOOKUP($A2185,Results!$A$2:$A$2256,Results!X$2:X$2256,"")</f>
        <v>0</v>
      </c>
      <c r="BD2185" s="2">
        <f>_xlfn.XLOOKUP($A2185,Results!$A$2:$A$2256,Results!Y$2:Y$2256,"")</f>
        <v>0</v>
      </c>
      <c r="BE2185" s="2">
        <f>_xlfn.XLOOKUP($A2185,Results!$A$2:$A$2256,Results!Z$2:Z$2256,"")</f>
        <v>0</v>
      </c>
    </row>
    <row r="2186" spans="1:57" ht="38.25" customHeight="1" x14ac:dyDescent="0.3">
      <c r="A2186">
        <v>907863</v>
      </c>
      <c r="B2186">
        <v>281619</v>
      </c>
      <c r="C2186" t="s">
        <v>36</v>
      </c>
      <c r="D2186" t="s">
        <v>37</v>
      </c>
      <c r="F2186" s="2">
        <v>14555</v>
      </c>
      <c r="G2186" s="2">
        <v>6</v>
      </c>
      <c r="H2186" s="11" t="s">
        <v>6619</v>
      </c>
      <c r="I2186">
        <v>1</v>
      </c>
      <c r="J2186" t="s">
        <v>65</v>
      </c>
      <c r="K2186" t="s">
        <v>39</v>
      </c>
      <c r="L2186">
        <v>34.630000000000003</v>
      </c>
      <c r="M2186" s="2" t="s">
        <v>36</v>
      </c>
      <c r="N2186" s="9" t="s">
        <v>6620</v>
      </c>
      <c r="O2186" t="s">
        <v>36</v>
      </c>
      <c r="P2186" t="s">
        <v>36</v>
      </c>
      <c r="Q2186" t="s">
        <v>36</v>
      </c>
      <c r="R2186">
        <v>34.630000000000003</v>
      </c>
      <c r="S2186" s="1">
        <v>45744.480213194453</v>
      </c>
      <c r="T2186" t="s">
        <v>42</v>
      </c>
      <c r="U2186" s="1">
        <v>45744.263888888891</v>
      </c>
      <c r="V2186" t="s">
        <v>43</v>
      </c>
      <c r="W2186" t="s">
        <v>36</v>
      </c>
      <c r="X2186">
        <v>0</v>
      </c>
      <c r="Y2186">
        <v>999</v>
      </c>
      <c r="Z2186" t="s">
        <v>36</v>
      </c>
      <c r="AA2186" t="s">
        <v>36</v>
      </c>
      <c r="AB2186" t="s">
        <v>36</v>
      </c>
      <c r="AC2186" t="s">
        <v>44</v>
      </c>
      <c r="AD2186" t="s">
        <v>44</v>
      </c>
      <c r="AE2186" t="s">
        <v>45</v>
      </c>
      <c r="AF2186" s="2"/>
      <c r="AI2186" s="2" t="s">
        <v>92</v>
      </c>
      <c r="AJ2186" s="2" t="e">
        <f>VLOOKUP(A2186,'Classification Test Result'!$A$2:$D$2428,4,FALSE)</f>
        <v>#N/A</v>
      </c>
      <c r="AL2186" s="2">
        <f>_xlfn.XLOOKUP($A2186,Results!$A$2:$A$2256,Results!G$2:G$2256,"")</f>
        <v>0</v>
      </c>
      <c r="AM2186" s="2">
        <f>_xlfn.XLOOKUP($A2186,Results!$A$2:$A$2256,Results!H$2:H$2256,"")</f>
        <v>0</v>
      </c>
      <c r="AN2186" s="2">
        <f>_xlfn.XLOOKUP($A2186,Results!$A$2:$A$2256,Results!I$2:I$2256,"")</f>
        <v>0</v>
      </c>
      <c r="AO2186" s="2">
        <f>_xlfn.XLOOKUP($A2186,Results!$A$2:$A$2256,Results!J$2:J$2256,"")</f>
        <v>0</v>
      </c>
      <c r="AP2186" s="2">
        <f>_xlfn.XLOOKUP($A2186,Results!$A$2:$A$2256,Results!K$2:K$2256,"")</f>
        <v>0</v>
      </c>
      <c r="AQ2186" s="2">
        <f>_xlfn.XLOOKUP($A2186,Results!$A$2:$A$2256,Results!L$2:L$2256,"")</f>
        <v>0</v>
      </c>
      <c r="AR2186" s="2">
        <f>_xlfn.XLOOKUP($A2186,Results!$A$2:$A$2256,Results!M$2:M$2256,"")</f>
        <v>0</v>
      </c>
      <c r="AS2186" s="2">
        <f>_xlfn.XLOOKUP($A2186,Results!$A$2:$A$2256,Results!N$2:N$2256,"")</f>
        <v>0</v>
      </c>
      <c r="AT2186" s="2">
        <f>_xlfn.XLOOKUP($A2186,Results!$A$2:$A$2256,Results!O$2:O$2256,"")</f>
        <v>0</v>
      </c>
      <c r="AU2186" s="2">
        <f>_xlfn.XLOOKUP($A2186,Results!$A$2:$A$2256,Results!P$2:P$2256,"")</f>
        <v>0</v>
      </c>
      <c r="AV2186" s="2">
        <f>_xlfn.XLOOKUP($A2186,Results!$A$2:$A$2256,Results!Q$2:Q$2256,"")</f>
        <v>0</v>
      </c>
      <c r="AW2186" s="2">
        <f>_xlfn.XLOOKUP($A2186,Results!$A$2:$A$2256,Results!R$2:R$2256,"")</f>
        <v>0</v>
      </c>
      <c r="AX2186" s="2">
        <f>_xlfn.XLOOKUP($A2186,Results!$A$2:$A$2256,Results!S$2:S$2256,"")</f>
        <v>0</v>
      </c>
      <c r="AY2186" s="2">
        <f>_xlfn.XLOOKUP($A2186,Results!$A$2:$A$2256,Results!T$2:T$2256,"")</f>
        <v>0</v>
      </c>
      <c r="AZ2186" s="2">
        <f>_xlfn.XLOOKUP($A2186,Results!$A$2:$A$2256,Results!U$2:U$2256,"")</f>
        <v>0</v>
      </c>
      <c r="BA2186" s="2">
        <f>_xlfn.XLOOKUP($A2186,Results!$A$2:$A$2256,Results!V$2:V$2256,"")</f>
        <v>0</v>
      </c>
      <c r="BB2186" s="2">
        <f>_xlfn.XLOOKUP($A2186,Results!$A$2:$A$2256,Results!W$2:W$2256,"")</f>
        <v>0</v>
      </c>
      <c r="BC2186" s="2">
        <f>_xlfn.XLOOKUP($A2186,Results!$A$2:$A$2256,Results!X$2:X$2256,"")</f>
        <v>0</v>
      </c>
      <c r="BD2186" s="2">
        <f>_xlfn.XLOOKUP($A2186,Results!$A$2:$A$2256,Results!Y$2:Y$2256,"")</f>
        <v>0</v>
      </c>
      <c r="BE2186" s="2">
        <f>_xlfn.XLOOKUP($A2186,Results!$A$2:$A$2256,Results!Z$2:Z$2256,"")</f>
        <v>0</v>
      </c>
    </row>
    <row r="2187" spans="1:57" ht="38.25" customHeight="1" x14ac:dyDescent="0.3">
      <c r="A2187">
        <v>907864</v>
      </c>
      <c r="B2187">
        <v>281662</v>
      </c>
      <c r="C2187" t="s">
        <v>36</v>
      </c>
      <c r="D2187" t="s">
        <v>5573</v>
      </c>
      <c r="F2187" s="2">
        <v>14555</v>
      </c>
      <c r="G2187" s="2">
        <v>4</v>
      </c>
      <c r="H2187" s="11" t="s">
        <v>6763</v>
      </c>
      <c r="I2187">
        <v>1</v>
      </c>
      <c r="J2187" t="s">
        <v>65</v>
      </c>
      <c r="K2187" t="s">
        <v>39</v>
      </c>
      <c r="L2187">
        <v>10</v>
      </c>
      <c r="M2187" s="2" t="s">
        <v>36</v>
      </c>
      <c r="N2187" s="9" t="s">
        <v>36</v>
      </c>
      <c r="O2187" t="s">
        <v>36</v>
      </c>
      <c r="P2187" t="s">
        <v>36</v>
      </c>
      <c r="Q2187" t="s">
        <v>36</v>
      </c>
      <c r="R2187">
        <v>10</v>
      </c>
      <c r="S2187" s="1">
        <v>45744.501381828697</v>
      </c>
      <c r="T2187" t="s">
        <v>42</v>
      </c>
      <c r="U2187" s="1">
        <v>45744.28125</v>
      </c>
      <c r="V2187" t="s">
        <v>43</v>
      </c>
      <c r="W2187" t="s">
        <v>36</v>
      </c>
      <c r="X2187">
        <v>0</v>
      </c>
      <c r="Y2187">
        <v>999</v>
      </c>
      <c r="Z2187" t="s">
        <v>36</v>
      </c>
      <c r="AA2187" t="s">
        <v>36</v>
      </c>
      <c r="AB2187" t="s">
        <v>36</v>
      </c>
      <c r="AC2187" t="s">
        <v>1055</v>
      </c>
      <c r="AD2187" t="s">
        <v>1055</v>
      </c>
      <c r="AE2187" t="s">
        <v>45</v>
      </c>
      <c r="AF2187" s="2"/>
      <c r="AG2187" s="18"/>
      <c r="AH2187" s="18"/>
      <c r="AI2187" s="2" t="s">
        <v>92</v>
      </c>
      <c r="AJ2187" s="2" t="e">
        <f>VLOOKUP(A2187,'Classification Test Result'!$A$2:$D$2428,4,FALSE)</f>
        <v>#N/A</v>
      </c>
      <c r="AL2187" s="2">
        <f>_xlfn.XLOOKUP($A2187,Results!$A$2:$A$2256,Results!G$2:G$2256,"")</f>
        <v>0</v>
      </c>
      <c r="AM2187" s="2">
        <f>_xlfn.XLOOKUP($A2187,Results!$A$2:$A$2256,Results!H$2:H$2256,"")</f>
        <v>0</v>
      </c>
      <c r="AN2187" s="2">
        <f>_xlfn.XLOOKUP($A2187,Results!$A$2:$A$2256,Results!I$2:I$2256,"")</f>
        <v>0</v>
      </c>
      <c r="AO2187" s="2">
        <f>_xlfn.XLOOKUP($A2187,Results!$A$2:$A$2256,Results!J$2:J$2256,"")</f>
        <v>0</v>
      </c>
      <c r="AP2187" s="2">
        <f>_xlfn.XLOOKUP($A2187,Results!$A$2:$A$2256,Results!K$2:K$2256,"")</f>
        <v>0</v>
      </c>
      <c r="AQ2187" s="2">
        <f>_xlfn.XLOOKUP($A2187,Results!$A$2:$A$2256,Results!L$2:L$2256,"")</f>
        <v>0</v>
      </c>
      <c r="AR2187" s="2">
        <f>_xlfn.XLOOKUP($A2187,Results!$A$2:$A$2256,Results!M$2:M$2256,"")</f>
        <v>0</v>
      </c>
      <c r="AS2187" s="2">
        <f>_xlfn.XLOOKUP($A2187,Results!$A$2:$A$2256,Results!N$2:N$2256,"")</f>
        <v>0</v>
      </c>
      <c r="AT2187" s="2">
        <f>_xlfn.XLOOKUP($A2187,Results!$A$2:$A$2256,Results!O$2:O$2256,"")</f>
        <v>0</v>
      </c>
      <c r="AU2187" s="2">
        <f>_xlfn.XLOOKUP($A2187,Results!$A$2:$A$2256,Results!P$2:P$2256,"")</f>
        <v>0</v>
      </c>
      <c r="AV2187" s="2">
        <f>_xlfn.XLOOKUP($A2187,Results!$A$2:$A$2256,Results!Q$2:Q$2256,"")</f>
        <v>0</v>
      </c>
      <c r="AW2187" s="2">
        <f>_xlfn.XLOOKUP($A2187,Results!$A$2:$A$2256,Results!R$2:R$2256,"")</f>
        <v>0</v>
      </c>
      <c r="AX2187" s="2">
        <f>_xlfn.XLOOKUP($A2187,Results!$A$2:$A$2256,Results!S$2:S$2256,"")</f>
        <v>0</v>
      </c>
      <c r="AY2187" s="2">
        <f>_xlfn.XLOOKUP($A2187,Results!$A$2:$A$2256,Results!T$2:T$2256,"")</f>
        <v>0</v>
      </c>
      <c r="AZ2187" s="2">
        <f>_xlfn.XLOOKUP($A2187,Results!$A$2:$A$2256,Results!U$2:U$2256,"")</f>
        <v>0</v>
      </c>
      <c r="BA2187" s="2">
        <f>_xlfn.XLOOKUP($A2187,Results!$A$2:$A$2256,Results!V$2:V$2256,"")</f>
        <v>0</v>
      </c>
      <c r="BB2187" s="2">
        <f>_xlfn.XLOOKUP($A2187,Results!$A$2:$A$2256,Results!W$2:W$2256,"")</f>
        <v>0</v>
      </c>
      <c r="BC2187" s="2">
        <f>_xlfn.XLOOKUP($A2187,Results!$A$2:$A$2256,Results!X$2:X$2256,"")</f>
        <v>0</v>
      </c>
      <c r="BD2187" s="2">
        <f>_xlfn.XLOOKUP($A2187,Results!$A$2:$A$2256,Results!Y$2:Y$2256,"")</f>
        <v>0</v>
      </c>
      <c r="BE2187" s="2">
        <f>_xlfn.XLOOKUP($A2187,Results!$A$2:$A$2256,Results!Z$2:Z$2256,"")</f>
        <v>0</v>
      </c>
    </row>
    <row r="2188" spans="1:57" ht="38.25" customHeight="1" x14ac:dyDescent="0.3">
      <c r="A2188">
        <v>907865</v>
      </c>
      <c r="B2188">
        <v>281694</v>
      </c>
      <c r="C2188" t="s">
        <v>36</v>
      </c>
      <c r="D2188" t="s">
        <v>697</v>
      </c>
      <c r="F2188" s="2">
        <v>14395</v>
      </c>
      <c r="G2188" s="2">
        <v>4</v>
      </c>
      <c r="H2188" s="11" t="s">
        <v>6764</v>
      </c>
      <c r="I2188">
        <v>1</v>
      </c>
      <c r="J2188" t="s">
        <v>65</v>
      </c>
      <c r="K2188" t="s">
        <v>39</v>
      </c>
      <c r="L2188">
        <v>19.829999999999998</v>
      </c>
      <c r="M2188" s="2" t="s">
        <v>36</v>
      </c>
      <c r="N2188" s="9" t="s">
        <v>36</v>
      </c>
      <c r="O2188" t="s">
        <v>6765</v>
      </c>
      <c r="P2188" t="s">
        <v>36</v>
      </c>
      <c r="Q2188" t="s">
        <v>36</v>
      </c>
      <c r="R2188">
        <v>19.829999999999998</v>
      </c>
      <c r="S2188" s="1">
        <v>45744.52181096065</v>
      </c>
      <c r="T2188" t="s">
        <v>42</v>
      </c>
      <c r="U2188" s="1">
        <v>45744.306250000001</v>
      </c>
      <c r="V2188" t="s">
        <v>43</v>
      </c>
      <c r="W2188" t="s">
        <v>36</v>
      </c>
      <c r="X2188">
        <v>0</v>
      </c>
      <c r="Y2188">
        <v>999</v>
      </c>
      <c r="Z2188" t="s">
        <v>36</v>
      </c>
      <c r="AA2188" t="s">
        <v>36</v>
      </c>
      <c r="AB2188" t="s">
        <v>36</v>
      </c>
      <c r="AC2188" t="s">
        <v>1055</v>
      </c>
      <c r="AD2188" t="s">
        <v>1055</v>
      </c>
      <c r="AE2188" t="s">
        <v>45</v>
      </c>
      <c r="AF2188" s="2"/>
      <c r="AI2188" s="2" t="s">
        <v>92</v>
      </c>
      <c r="AJ2188" s="2" t="e">
        <f>VLOOKUP(A2188,'Classification Test Result'!$A$2:$D$2428,4,FALSE)</f>
        <v>#N/A</v>
      </c>
      <c r="AL2188" s="2">
        <f>_xlfn.XLOOKUP($A2188,Results!$A$2:$A$2256,Results!G$2:G$2256,"")</f>
        <v>0</v>
      </c>
      <c r="AM2188" s="2">
        <f>_xlfn.XLOOKUP($A2188,Results!$A$2:$A$2256,Results!H$2:H$2256,"")</f>
        <v>0</v>
      </c>
      <c r="AN2188" s="2">
        <f>_xlfn.XLOOKUP($A2188,Results!$A$2:$A$2256,Results!I$2:I$2256,"")</f>
        <v>0</v>
      </c>
      <c r="AO2188" s="2">
        <f>_xlfn.XLOOKUP($A2188,Results!$A$2:$A$2256,Results!J$2:J$2256,"")</f>
        <v>0</v>
      </c>
      <c r="AP2188" s="2">
        <f>_xlfn.XLOOKUP($A2188,Results!$A$2:$A$2256,Results!K$2:K$2256,"")</f>
        <v>0</v>
      </c>
      <c r="AQ2188" s="2">
        <f>_xlfn.XLOOKUP($A2188,Results!$A$2:$A$2256,Results!L$2:L$2256,"")</f>
        <v>0</v>
      </c>
      <c r="AR2188" s="2">
        <f>_xlfn.XLOOKUP($A2188,Results!$A$2:$A$2256,Results!M$2:M$2256,"")</f>
        <v>0</v>
      </c>
      <c r="AS2188" s="2">
        <f>_xlfn.XLOOKUP($A2188,Results!$A$2:$A$2256,Results!N$2:N$2256,"")</f>
        <v>0</v>
      </c>
      <c r="AT2188" s="2">
        <f>_xlfn.XLOOKUP($A2188,Results!$A$2:$A$2256,Results!O$2:O$2256,"")</f>
        <v>0</v>
      </c>
      <c r="AU2188" s="2">
        <f>_xlfn.XLOOKUP($A2188,Results!$A$2:$A$2256,Results!P$2:P$2256,"")</f>
        <v>0</v>
      </c>
      <c r="AV2188" s="2">
        <f>_xlfn.XLOOKUP($A2188,Results!$A$2:$A$2256,Results!Q$2:Q$2256,"")</f>
        <v>0</v>
      </c>
      <c r="AW2188" s="2">
        <f>_xlfn.XLOOKUP($A2188,Results!$A$2:$A$2256,Results!R$2:R$2256,"")</f>
        <v>0</v>
      </c>
      <c r="AX2188" s="2">
        <f>_xlfn.XLOOKUP($A2188,Results!$A$2:$A$2256,Results!S$2:S$2256,"")</f>
        <v>0</v>
      </c>
      <c r="AY2188" s="2">
        <f>_xlfn.XLOOKUP($A2188,Results!$A$2:$A$2256,Results!T$2:T$2256,"")</f>
        <v>0</v>
      </c>
      <c r="AZ2188" s="2">
        <f>_xlfn.XLOOKUP($A2188,Results!$A$2:$A$2256,Results!U$2:U$2256,"")</f>
        <v>0</v>
      </c>
      <c r="BA2188" s="2">
        <f>_xlfn.XLOOKUP($A2188,Results!$A$2:$A$2256,Results!V$2:V$2256,"")</f>
        <v>0</v>
      </c>
      <c r="BB2188" s="2">
        <f>_xlfn.XLOOKUP($A2188,Results!$A$2:$A$2256,Results!W$2:W$2256,"")</f>
        <v>0</v>
      </c>
      <c r="BC2188" s="2">
        <f>_xlfn.XLOOKUP($A2188,Results!$A$2:$A$2256,Results!X$2:X$2256,"")</f>
        <v>0</v>
      </c>
      <c r="BD2188" s="2">
        <f>_xlfn.XLOOKUP($A2188,Results!$A$2:$A$2256,Results!Y$2:Y$2256,"")</f>
        <v>0</v>
      </c>
      <c r="BE2188" s="2">
        <f>_xlfn.XLOOKUP($A2188,Results!$A$2:$A$2256,Results!Z$2:Z$2256,"")</f>
        <v>0</v>
      </c>
    </row>
    <row r="2189" spans="1:57" ht="38.25" customHeight="1" x14ac:dyDescent="0.3">
      <c r="A2189">
        <v>907866</v>
      </c>
      <c r="B2189">
        <v>281695</v>
      </c>
      <c r="C2189" t="s">
        <v>36</v>
      </c>
      <c r="D2189" t="s">
        <v>1594</v>
      </c>
      <c r="F2189" s="2">
        <v>14395</v>
      </c>
      <c r="G2189" s="2">
        <v>2</v>
      </c>
      <c r="H2189" s="11" t="s">
        <v>6764</v>
      </c>
      <c r="I2189">
        <v>1</v>
      </c>
      <c r="J2189" t="s">
        <v>65</v>
      </c>
      <c r="K2189" t="s">
        <v>39</v>
      </c>
      <c r="L2189">
        <v>22.44</v>
      </c>
      <c r="M2189" s="2" t="s">
        <v>36</v>
      </c>
      <c r="N2189" s="9" t="s">
        <v>36</v>
      </c>
      <c r="O2189" t="s">
        <v>6765</v>
      </c>
      <c r="P2189" t="s">
        <v>36</v>
      </c>
      <c r="Q2189" t="s">
        <v>36</v>
      </c>
      <c r="R2189">
        <v>22</v>
      </c>
      <c r="S2189" s="1">
        <v>45744.5217849537</v>
      </c>
      <c r="T2189" t="s">
        <v>42</v>
      </c>
      <c r="U2189" s="1">
        <v>45744.306250000001</v>
      </c>
      <c r="V2189" t="s">
        <v>43</v>
      </c>
      <c r="W2189" t="s">
        <v>36</v>
      </c>
      <c r="X2189">
        <v>0</v>
      </c>
      <c r="Y2189">
        <v>999</v>
      </c>
      <c r="Z2189" t="s">
        <v>36</v>
      </c>
      <c r="AA2189" t="s">
        <v>36</v>
      </c>
      <c r="AB2189" t="s">
        <v>36</v>
      </c>
      <c r="AC2189" t="s">
        <v>1055</v>
      </c>
      <c r="AD2189" t="s">
        <v>1055</v>
      </c>
      <c r="AE2189" t="s">
        <v>45</v>
      </c>
      <c r="AF2189" s="2"/>
      <c r="AI2189" s="2" t="s">
        <v>92</v>
      </c>
      <c r="AJ2189" s="2" t="e">
        <f>VLOOKUP(A2189,'Classification Test Result'!$A$2:$D$2428,4,FALSE)</f>
        <v>#N/A</v>
      </c>
      <c r="AL2189" s="2">
        <f>_xlfn.XLOOKUP($A2189,Results!$A$2:$A$2256,Results!G$2:G$2256,"")</f>
        <v>0</v>
      </c>
      <c r="AM2189" s="2">
        <f>_xlfn.XLOOKUP($A2189,Results!$A$2:$A$2256,Results!H$2:H$2256,"")</f>
        <v>0</v>
      </c>
      <c r="AN2189" s="2">
        <f>_xlfn.XLOOKUP($A2189,Results!$A$2:$A$2256,Results!I$2:I$2256,"")</f>
        <v>0</v>
      </c>
      <c r="AO2189" s="2">
        <f>_xlfn.XLOOKUP($A2189,Results!$A$2:$A$2256,Results!J$2:J$2256,"")</f>
        <v>0</v>
      </c>
      <c r="AP2189" s="2">
        <f>_xlfn.XLOOKUP($A2189,Results!$A$2:$A$2256,Results!K$2:K$2256,"")</f>
        <v>0</v>
      </c>
      <c r="AQ2189" s="2">
        <f>_xlfn.XLOOKUP($A2189,Results!$A$2:$A$2256,Results!L$2:L$2256,"")</f>
        <v>0</v>
      </c>
      <c r="AR2189" s="2">
        <f>_xlfn.XLOOKUP($A2189,Results!$A$2:$A$2256,Results!M$2:M$2256,"")</f>
        <v>0</v>
      </c>
      <c r="AS2189" s="2">
        <f>_xlfn.XLOOKUP($A2189,Results!$A$2:$A$2256,Results!N$2:N$2256,"")</f>
        <v>0</v>
      </c>
      <c r="AT2189" s="2">
        <f>_xlfn.XLOOKUP($A2189,Results!$A$2:$A$2256,Results!O$2:O$2256,"")</f>
        <v>0</v>
      </c>
      <c r="AU2189" s="2">
        <f>_xlfn.XLOOKUP($A2189,Results!$A$2:$A$2256,Results!P$2:P$2256,"")</f>
        <v>0</v>
      </c>
      <c r="AV2189" s="2">
        <f>_xlfn.XLOOKUP($A2189,Results!$A$2:$A$2256,Results!Q$2:Q$2256,"")</f>
        <v>0</v>
      </c>
      <c r="AW2189" s="2">
        <f>_xlfn.XLOOKUP($A2189,Results!$A$2:$A$2256,Results!R$2:R$2256,"")</f>
        <v>0</v>
      </c>
      <c r="AX2189" s="2">
        <f>_xlfn.XLOOKUP($A2189,Results!$A$2:$A$2256,Results!S$2:S$2256,"")</f>
        <v>0</v>
      </c>
      <c r="AY2189" s="2">
        <f>_xlfn.XLOOKUP($A2189,Results!$A$2:$A$2256,Results!T$2:T$2256,"")</f>
        <v>0</v>
      </c>
      <c r="AZ2189" s="2">
        <f>_xlfn.XLOOKUP($A2189,Results!$A$2:$A$2256,Results!U$2:U$2256,"")</f>
        <v>0</v>
      </c>
      <c r="BA2189" s="2">
        <f>_xlfn.XLOOKUP($A2189,Results!$A$2:$A$2256,Results!V$2:V$2256,"")</f>
        <v>0</v>
      </c>
      <c r="BB2189" s="2">
        <f>_xlfn.XLOOKUP($A2189,Results!$A$2:$A$2256,Results!W$2:W$2256,"")</f>
        <v>0</v>
      </c>
      <c r="BC2189" s="2">
        <f>_xlfn.XLOOKUP($A2189,Results!$A$2:$A$2256,Results!X$2:X$2256,"")</f>
        <v>0</v>
      </c>
      <c r="BD2189" s="2">
        <f>_xlfn.XLOOKUP($A2189,Results!$A$2:$A$2256,Results!Y$2:Y$2256,"")</f>
        <v>0</v>
      </c>
      <c r="BE2189" s="2">
        <f>_xlfn.XLOOKUP($A2189,Results!$A$2:$A$2256,Results!Z$2:Z$2256,"")</f>
        <v>0</v>
      </c>
    </row>
    <row r="2190" spans="1:57" ht="38.25" customHeight="1" x14ac:dyDescent="0.3">
      <c r="A2190">
        <v>907867</v>
      </c>
      <c r="B2190">
        <v>281344</v>
      </c>
      <c r="C2190" t="s">
        <v>36</v>
      </c>
      <c r="D2190">
        <v>15295420</v>
      </c>
      <c r="F2190" s="2">
        <v>10485</v>
      </c>
      <c r="G2190" s="2">
        <v>3</v>
      </c>
      <c r="H2190" t="s">
        <v>6766</v>
      </c>
      <c r="I2190">
        <v>100</v>
      </c>
      <c r="J2190" t="s">
        <v>58</v>
      </c>
      <c r="K2190" t="s">
        <v>58</v>
      </c>
      <c r="L2190">
        <v>7.19</v>
      </c>
      <c r="M2190" s="2" t="s">
        <v>6624</v>
      </c>
      <c r="N2190" s="141" t="s">
        <v>6767</v>
      </c>
      <c r="O2190" t="s">
        <v>6768</v>
      </c>
      <c r="P2190" t="s">
        <v>6769</v>
      </c>
      <c r="Q2190" t="s">
        <v>36</v>
      </c>
      <c r="R2190">
        <v>7.19</v>
      </c>
      <c r="S2190" s="1">
        <v>45744.209289317128</v>
      </c>
      <c r="T2190" t="s">
        <v>42</v>
      </c>
      <c r="U2190" s="1">
        <v>45743.981944444437</v>
      </c>
      <c r="V2190" t="s">
        <v>43</v>
      </c>
      <c r="W2190" t="s">
        <v>36</v>
      </c>
      <c r="X2190">
        <v>3</v>
      </c>
      <c r="Y2190" t="s">
        <v>158</v>
      </c>
      <c r="Z2190">
        <v>7.19</v>
      </c>
      <c r="AA2190">
        <v>7.19</v>
      </c>
      <c r="AB2190">
        <v>188</v>
      </c>
      <c r="AC2190" t="s">
        <v>102</v>
      </c>
      <c r="AD2190" t="s">
        <v>102</v>
      </c>
      <c r="AE2190" t="s">
        <v>45</v>
      </c>
      <c r="AF2190" s="141">
        <v>31161823</v>
      </c>
      <c r="AG2190" s="18" t="s">
        <v>6770</v>
      </c>
      <c r="AH2190" s="18"/>
      <c r="AI2190" s="2" t="s">
        <v>48</v>
      </c>
      <c r="AJ2190" s="2" t="e">
        <f>VLOOKUP(A2190,'Classification Test Result'!$A$2:$D$2428,4,FALSE)</f>
        <v>#N/A</v>
      </c>
      <c r="AL2190" s="2">
        <f>_xlfn.XLOOKUP($A2190,Results!$A$2:$A$2256,Results!G$2:G$2256,"")</f>
        <v>0</v>
      </c>
      <c r="AM2190" s="2">
        <f>_xlfn.XLOOKUP($A2190,Results!$A$2:$A$2256,Results!H$2:H$2256,"")</f>
        <v>0</v>
      </c>
      <c r="AN2190" s="2">
        <f>_xlfn.XLOOKUP($A2190,Results!$A$2:$A$2256,Results!I$2:I$2256,"")</f>
        <v>0</v>
      </c>
      <c r="AO2190" s="2">
        <f>_xlfn.XLOOKUP($A2190,Results!$A$2:$A$2256,Results!J$2:J$2256,"")</f>
        <v>0</v>
      </c>
      <c r="AP2190" s="2">
        <f>_xlfn.XLOOKUP($A2190,Results!$A$2:$A$2256,Results!K$2:K$2256,"")</f>
        <v>0</v>
      </c>
      <c r="AQ2190" s="2">
        <f>_xlfn.XLOOKUP($A2190,Results!$A$2:$A$2256,Results!L$2:L$2256,"")</f>
        <v>0</v>
      </c>
      <c r="AR2190" s="2">
        <f>_xlfn.XLOOKUP($A2190,Results!$A$2:$A$2256,Results!M$2:M$2256,"")</f>
        <v>0</v>
      </c>
      <c r="AS2190" s="2">
        <f>_xlfn.XLOOKUP($A2190,Results!$A$2:$A$2256,Results!N$2:N$2256,"")</f>
        <v>0</v>
      </c>
      <c r="AT2190" s="2">
        <f>_xlfn.XLOOKUP($A2190,Results!$A$2:$A$2256,Results!O$2:O$2256,"")</f>
        <v>0</v>
      </c>
      <c r="AU2190" s="2">
        <f>_xlfn.XLOOKUP($A2190,Results!$A$2:$A$2256,Results!P$2:P$2256,"")</f>
        <v>0</v>
      </c>
      <c r="AV2190" s="2">
        <f>_xlfn.XLOOKUP($A2190,Results!$A$2:$A$2256,Results!Q$2:Q$2256,"")</f>
        <v>0</v>
      </c>
      <c r="AW2190" s="2">
        <f>_xlfn.XLOOKUP($A2190,Results!$A$2:$A$2256,Results!R$2:R$2256,"")</f>
        <v>0</v>
      </c>
      <c r="AX2190" s="2">
        <f>_xlfn.XLOOKUP($A2190,Results!$A$2:$A$2256,Results!S$2:S$2256,"")</f>
        <v>0</v>
      </c>
      <c r="AY2190" s="2">
        <f>_xlfn.XLOOKUP($A2190,Results!$A$2:$A$2256,Results!T$2:T$2256,"")</f>
        <v>0</v>
      </c>
      <c r="AZ2190" s="2">
        <f>_xlfn.XLOOKUP($A2190,Results!$A$2:$A$2256,Results!U$2:U$2256,"")</f>
        <v>0</v>
      </c>
      <c r="BA2190" s="2" t="str">
        <f>_xlfn.XLOOKUP($A2190,Results!$A$2:$A$2256,Results!V$2:V$2256,"")</f>
        <v>LH DOTTIE</v>
      </c>
      <c r="BB2190" s="2">
        <f>_xlfn.XLOOKUP($A2190,Results!$A$2:$A$2256,Results!W$2:W$2256,"")</f>
        <v>50</v>
      </c>
      <c r="BC2190" s="2">
        <f>_xlfn.XLOOKUP($A2190,Results!$A$2:$A$2256,Results!X$2:X$2256,"")</f>
        <v>31161823</v>
      </c>
      <c r="BD2190" s="2">
        <f>_xlfn.XLOOKUP($A2190,Results!$A$2:$A$2256,Results!Y$2:Y$2256,"")</f>
        <v>83</v>
      </c>
      <c r="BE2190" s="2" t="b">
        <f>_xlfn.XLOOKUP($A2190,Results!$A$2:$A$2256,Results!Z$2:Z$2256,"")</f>
        <v>1</v>
      </c>
    </row>
    <row r="2191" spans="1:57" ht="38.25" customHeight="1" x14ac:dyDescent="0.3">
      <c r="A2191">
        <v>907868</v>
      </c>
      <c r="B2191">
        <v>281696</v>
      </c>
      <c r="C2191" t="s">
        <v>36</v>
      </c>
      <c r="D2191" t="s">
        <v>1603</v>
      </c>
      <c r="F2191" s="2">
        <v>14395</v>
      </c>
      <c r="G2191" s="2">
        <v>2</v>
      </c>
      <c r="H2191" s="11" t="s">
        <v>6764</v>
      </c>
      <c r="I2191">
        <v>1</v>
      </c>
      <c r="J2191" t="s">
        <v>65</v>
      </c>
      <c r="K2191" t="s">
        <v>39</v>
      </c>
      <c r="L2191">
        <v>23.38</v>
      </c>
      <c r="M2191" s="2" t="s">
        <v>36</v>
      </c>
      <c r="N2191" s="9" t="s">
        <v>36</v>
      </c>
      <c r="O2191" t="s">
        <v>6765</v>
      </c>
      <c r="P2191" t="s">
        <v>36</v>
      </c>
      <c r="Q2191" t="s">
        <v>36</v>
      </c>
      <c r="R2191">
        <v>23</v>
      </c>
      <c r="S2191" s="1">
        <v>45744.521769525461</v>
      </c>
      <c r="T2191" t="s">
        <v>42</v>
      </c>
      <c r="U2191" s="1">
        <v>45744.306250000001</v>
      </c>
      <c r="V2191" t="s">
        <v>43</v>
      </c>
      <c r="W2191" t="s">
        <v>36</v>
      </c>
      <c r="X2191">
        <v>0</v>
      </c>
      <c r="Y2191">
        <v>999</v>
      </c>
      <c r="Z2191" t="s">
        <v>36</v>
      </c>
      <c r="AA2191" t="s">
        <v>36</v>
      </c>
      <c r="AB2191" t="s">
        <v>36</v>
      </c>
      <c r="AC2191" t="s">
        <v>1055</v>
      </c>
      <c r="AD2191" t="s">
        <v>1055</v>
      </c>
      <c r="AE2191" t="s">
        <v>45</v>
      </c>
      <c r="AF2191" s="2"/>
      <c r="AI2191" s="2" t="s">
        <v>92</v>
      </c>
      <c r="AJ2191" s="2" t="e">
        <f>VLOOKUP(A2191,'Classification Test Result'!$A$2:$D$2428,4,FALSE)</f>
        <v>#N/A</v>
      </c>
      <c r="AL2191" s="2">
        <f>_xlfn.XLOOKUP($A2191,Results!$A$2:$A$2256,Results!G$2:G$2256,"")</f>
        <v>0</v>
      </c>
      <c r="AM2191" s="2">
        <f>_xlfn.XLOOKUP($A2191,Results!$A$2:$A$2256,Results!H$2:H$2256,"")</f>
        <v>0</v>
      </c>
      <c r="AN2191" s="2">
        <f>_xlfn.XLOOKUP($A2191,Results!$A$2:$A$2256,Results!I$2:I$2256,"")</f>
        <v>0</v>
      </c>
      <c r="AO2191" s="2">
        <f>_xlfn.XLOOKUP($A2191,Results!$A$2:$A$2256,Results!J$2:J$2256,"")</f>
        <v>0</v>
      </c>
      <c r="AP2191" s="2">
        <f>_xlfn.XLOOKUP($A2191,Results!$A$2:$A$2256,Results!K$2:K$2256,"")</f>
        <v>0</v>
      </c>
      <c r="AQ2191" s="2">
        <f>_xlfn.XLOOKUP($A2191,Results!$A$2:$A$2256,Results!L$2:L$2256,"")</f>
        <v>0</v>
      </c>
      <c r="AR2191" s="2">
        <f>_xlfn.XLOOKUP($A2191,Results!$A$2:$A$2256,Results!M$2:M$2256,"")</f>
        <v>0</v>
      </c>
      <c r="AS2191" s="2">
        <f>_xlfn.XLOOKUP($A2191,Results!$A$2:$A$2256,Results!N$2:N$2256,"")</f>
        <v>0</v>
      </c>
      <c r="AT2191" s="2">
        <f>_xlfn.XLOOKUP($A2191,Results!$A$2:$A$2256,Results!O$2:O$2256,"")</f>
        <v>0</v>
      </c>
      <c r="AU2191" s="2">
        <f>_xlfn.XLOOKUP($A2191,Results!$A$2:$A$2256,Results!P$2:P$2256,"")</f>
        <v>0</v>
      </c>
      <c r="AV2191" s="2">
        <f>_xlfn.XLOOKUP($A2191,Results!$A$2:$A$2256,Results!Q$2:Q$2256,"")</f>
        <v>0</v>
      </c>
      <c r="AW2191" s="2">
        <f>_xlfn.XLOOKUP($A2191,Results!$A$2:$A$2256,Results!R$2:R$2256,"")</f>
        <v>0</v>
      </c>
      <c r="AX2191" s="2">
        <f>_xlfn.XLOOKUP($A2191,Results!$A$2:$A$2256,Results!S$2:S$2256,"")</f>
        <v>0</v>
      </c>
      <c r="AY2191" s="2">
        <f>_xlfn.XLOOKUP($A2191,Results!$A$2:$A$2256,Results!T$2:T$2256,"")</f>
        <v>0</v>
      </c>
      <c r="AZ2191" s="2">
        <f>_xlfn.XLOOKUP($A2191,Results!$A$2:$A$2256,Results!U$2:U$2256,"")</f>
        <v>0</v>
      </c>
      <c r="BA2191" s="2">
        <f>_xlfn.XLOOKUP($A2191,Results!$A$2:$A$2256,Results!V$2:V$2256,"")</f>
        <v>0</v>
      </c>
      <c r="BB2191" s="2">
        <f>_xlfn.XLOOKUP($A2191,Results!$A$2:$A$2256,Results!W$2:W$2256,"")</f>
        <v>0</v>
      </c>
      <c r="BC2191" s="2">
        <f>_xlfn.XLOOKUP($A2191,Results!$A$2:$A$2256,Results!X$2:X$2256,"")</f>
        <v>0</v>
      </c>
      <c r="BD2191" s="2">
        <f>_xlfn.XLOOKUP($A2191,Results!$A$2:$A$2256,Results!Y$2:Y$2256,"")</f>
        <v>0</v>
      </c>
      <c r="BE2191" s="2">
        <f>_xlfn.XLOOKUP($A2191,Results!$A$2:$A$2256,Results!Z$2:Z$2256,"")</f>
        <v>0</v>
      </c>
    </row>
    <row r="2192" spans="1:57" ht="38.25" customHeight="1" x14ac:dyDescent="0.3">
      <c r="A2192">
        <v>907869</v>
      </c>
      <c r="B2192">
        <v>281697</v>
      </c>
      <c r="C2192" t="s">
        <v>36</v>
      </c>
      <c r="D2192" t="s">
        <v>4461</v>
      </c>
      <c r="F2192" s="2">
        <v>14395</v>
      </c>
      <c r="G2192" s="2">
        <v>2</v>
      </c>
      <c r="H2192" s="11" t="s">
        <v>6764</v>
      </c>
      <c r="I2192">
        <v>1</v>
      </c>
      <c r="J2192" t="s">
        <v>65</v>
      </c>
      <c r="K2192" t="s">
        <v>39</v>
      </c>
      <c r="L2192">
        <v>23.38</v>
      </c>
      <c r="M2192" s="2" t="s">
        <v>36</v>
      </c>
      <c r="N2192" s="9" t="s">
        <v>36</v>
      </c>
      <c r="O2192" t="s">
        <v>6765</v>
      </c>
      <c r="P2192" t="s">
        <v>36</v>
      </c>
      <c r="Q2192" t="s">
        <v>36</v>
      </c>
      <c r="R2192">
        <v>23</v>
      </c>
      <c r="S2192" s="1">
        <v>45744.521754085647</v>
      </c>
      <c r="T2192" t="s">
        <v>42</v>
      </c>
      <c r="U2192" s="1">
        <v>45744.306944444441</v>
      </c>
      <c r="V2192" t="s">
        <v>43</v>
      </c>
      <c r="W2192" t="s">
        <v>36</v>
      </c>
      <c r="X2192">
        <v>0</v>
      </c>
      <c r="Y2192">
        <v>999</v>
      </c>
      <c r="Z2192" t="s">
        <v>36</v>
      </c>
      <c r="AA2192" t="s">
        <v>36</v>
      </c>
      <c r="AB2192" t="s">
        <v>36</v>
      </c>
      <c r="AC2192" t="s">
        <v>1055</v>
      </c>
      <c r="AD2192" t="s">
        <v>1055</v>
      </c>
      <c r="AE2192" t="s">
        <v>45</v>
      </c>
      <c r="AF2192" s="2"/>
      <c r="AI2192" s="2" t="s">
        <v>92</v>
      </c>
      <c r="AJ2192" s="2" t="e">
        <f>VLOOKUP(A2192,'Classification Test Result'!$A$2:$D$2428,4,FALSE)</f>
        <v>#N/A</v>
      </c>
      <c r="AL2192" s="2">
        <f>_xlfn.XLOOKUP($A2192,Results!$A$2:$A$2256,Results!G$2:G$2256,"")</f>
        <v>0</v>
      </c>
      <c r="AM2192" s="2">
        <f>_xlfn.XLOOKUP($A2192,Results!$A$2:$A$2256,Results!H$2:H$2256,"")</f>
        <v>0</v>
      </c>
      <c r="AN2192" s="2">
        <f>_xlfn.XLOOKUP($A2192,Results!$A$2:$A$2256,Results!I$2:I$2256,"")</f>
        <v>0</v>
      </c>
      <c r="AO2192" s="2">
        <f>_xlfn.XLOOKUP($A2192,Results!$A$2:$A$2256,Results!J$2:J$2256,"")</f>
        <v>0</v>
      </c>
      <c r="AP2192" s="2">
        <f>_xlfn.XLOOKUP($A2192,Results!$A$2:$A$2256,Results!K$2:K$2256,"")</f>
        <v>0</v>
      </c>
      <c r="AQ2192" s="2">
        <f>_xlfn.XLOOKUP($A2192,Results!$A$2:$A$2256,Results!L$2:L$2256,"")</f>
        <v>0</v>
      </c>
      <c r="AR2192" s="2">
        <f>_xlfn.XLOOKUP($A2192,Results!$A$2:$A$2256,Results!M$2:M$2256,"")</f>
        <v>0</v>
      </c>
      <c r="AS2192" s="2">
        <f>_xlfn.XLOOKUP($A2192,Results!$A$2:$A$2256,Results!N$2:N$2256,"")</f>
        <v>0</v>
      </c>
      <c r="AT2192" s="2">
        <f>_xlfn.XLOOKUP($A2192,Results!$A$2:$A$2256,Results!O$2:O$2256,"")</f>
        <v>0</v>
      </c>
      <c r="AU2192" s="2">
        <f>_xlfn.XLOOKUP($A2192,Results!$A$2:$A$2256,Results!P$2:P$2256,"")</f>
        <v>0</v>
      </c>
      <c r="AV2192" s="2">
        <f>_xlfn.XLOOKUP($A2192,Results!$A$2:$A$2256,Results!Q$2:Q$2256,"")</f>
        <v>0</v>
      </c>
      <c r="AW2192" s="2">
        <f>_xlfn.XLOOKUP($A2192,Results!$A$2:$A$2256,Results!R$2:R$2256,"")</f>
        <v>0</v>
      </c>
      <c r="AX2192" s="2">
        <f>_xlfn.XLOOKUP($A2192,Results!$A$2:$A$2256,Results!S$2:S$2256,"")</f>
        <v>0</v>
      </c>
      <c r="AY2192" s="2">
        <f>_xlfn.XLOOKUP($A2192,Results!$A$2:$A$2256,Results!T$2:T$2256,"")</f>
        <v>0</v>
      </c>
      <c r="AZ2192" s="2">
        <f>_xlfn.XLOOKUP($A2192,Results!$A$2:$A$2256,Results!U$2:U$2256,"")</f>
        <v>0</v>
      </c>
      <c r="BA2192" s="2">
        <f>_xlfn.XLOOKUP($A2192,Results!$A$2:$A$2256,Results!V$2:V$2256,"")</f>
        <v>0</v>
      </c>
      <c r="BB2192" s="2">
        <f>_xlfn.XLOOKUP($A2192,Results!$A$2:$A$2256,Results!W$2:W$2256,"")</f>
        <v>0</v>
      </c>
      <c r="BC2192" s="2">
        <f>_xlfn.XLOOKUP($A2192,Results!$A$2:$A$2256,Results!X$2:X$2256,"")</f>
        <v>0</v>
      </c>
      <c r="BD2192" s="2">
        <f>_xlfn.XLOOKUP($A2192,Results!$A$2:$A$2256,Results!Y$2:Y$2256,"")</f>
        <v>0</v>
      </c>
      <c r="BE2192" s="2">
        <f>_xlfn.XLOOKUP($A2192,Results!$A$2:$A$2256,Results!Z$2:Z$2256,"")</f>
        <v>0</v>
      </c>
    </row>
    <row r="2193" spans="1:57" ht="38.25" customHeight="1" x14ac:dyDescent="0.3">
      <c r="A2193">
        <v>907870</v>
      </c>
      <c r="B2193">
        <v>281896</v>
      </c>
      <c r="C2193" t="s">
        <v>36</v>
      </c>
      <c r="D2193">
        <v>15293937</v>
      </c>
      <c r="F2193" s="2">
        <v>10485</v>
      </c>
      <c r="G2193" s="2">
        <v>4</v>
      </c>
      <c r="H2193" t="s">
        <v>6771</v>
      </c>
      <c r="I2193">
        <v>100</v>
      </c>
      <c r="J2193" t="s">
        <v>58</v>
      </c>
      <c r="K2193" t="s">
        <v>58</v>
      </c>
      <c r="L2193">
        <v>8.81</v>
      </c>
      <c r="M2193" s="2" t="s">
        <v>3684</v>
      </c>
      <c r="N2193" s="178" t="s">
        <v>6772</v>
      </c>
      <c r="O2193" t="s">
        <v>6773</v>
      </c>
      <c r="P2193" t="s">
        <v>36</v>
      </c>
      <c r="Q2193" t="s">
        <v>36</v>
      </c>
      <c r="R2193">
        <v>8.81</v>
      </c>
      <c r="S2193" s="1">
        <v>45744.667579513887</v>
      </c>
      <c r="T2193" t="s">
        <v>42</v>
      </c>
      <c r="U2193" s="1">
        <v>45744.450694444437</v>
      </c>
      <c r="V2193" t="s">
        <v>43</v>
      </c>
      <c r="W2193" t="s">
        <v>36</v>
      </c>
      <c r="X2193">
        <v>0</v>
      </c>
      <c r="Y2193" s="3">
        <v>201301</v>
      </c>
      <c r="Z2193" t="s">
        <v>36</v>
      </c>
      <c r="AA2193" t="s">
        <v>36</v>
      </c>
      <c r="AB2193" t="s">
        <v>36</v>
      </c>
      <c r="AC2193" t="s">
        <v>49</v>
      </c>
      <c r="AD2193" t="s">
        <v>49</v>
      </c>
      <c r="AE2193" t="s">
        <v>45</v>
      </c>
      <c r="AG2193" s="18" t="s">
        <v>6774</v>
      </c>
      <c r="AH2193" s="18"/>
      <c r="AI2193" s="2" t="s">
        <v>48</v>
      </c>
      <c r="AJ2193" s="2" t="e">
        <f>VLOOKUP(A2193,'Classification Test Result'!$A$2:$D$2428,4,FALSE)</f>
        <v>#N/A</v>
      </c>
      <c r="AL2193" s="2">
        <f>_xlfn.XLOOKUP($A2193,Results!$A$2:$A$2256,Results!G$2:G$2256,"")</f>
        <v>0</v>
      </c>
      <c r="AM2193" s="2">
        <f>_xlfn.XLOOKUP($A2193,Results!$A$2:$A$2256,Results!H$2:H$2256,"")</f>
        <v>0</v>
      </c>
      <c r="AN2193" s="2">
        <f>_xlfn.XLOOKUP($A2193,Results!$A$2:$A$2256,Results!I$2:I$2256,"")</f>
        <v>0</v>
      </c>
      <c r="AO2193" s="2">
        <f>_xlfn.XLOOKUP($A2193,Results!$A$2:$A$2256,Results!J$2:J$2256,"")</f>
        <v>0</v>
      </c>
      <c r="AP2193" s="2">
        <f>_xlfn.XLOOKUP($A2193,Results!$A$2:$A$2256,Results!K$2:K$2256,"")</f>
        <v>0</v>
      </c>
      <c r="AQ2193" s="2">
        <f>_xlfn.XLOOKUP($A2193,Results!$A$2:$A$2256,Results!L$2:L$2256,"")</f>
        <v>0</v>
      </c>
      <c r="AR2193" s="2">
        <f>_xlfn.XLOOKUP($A2193,Results!$A$2:$A$2256,Results!M$2:M$2256,"")</f>
        <v>0</v>
      </c>
      <c r="AS2193" s="2">
        <f>_xlfn.XLOOKUP($A2193,Results!$A$2:$A$2256,Results!N$2:N$2256,"")</f>
        <v>0</v>
      </c>
      <c r="AT2193" s="2">
        <f>_xlfn.XLOOKUP($A2193,Results!$A$2:$A$2256,Results!O$2:O$2256,"")</f>
        <v>0</v>
      </c>
      <c r="AU2193" s="2">
        <f>_xlfn.XLOOKUP($A2193,Results!$A$2:$A$2256,Results!P$2:P$2256,"")</f>
        <v>0</v>
      </c>
      <c r="AV2193" s="2">
        <f>_xlfn.XLOOKUP($A2193,Results!$A$2:$A$2256,Results!Q$2:Q$2256,"")</f>
        <v>0</v>
      </c>
      <c r="AW2193" s="2">
        <f>_xlfn.XLOOKUP($A2193,Results!$A$2:$A$2256,Results!R$2:R$2256,"")</f>
        <v>0</v>
      </c>
      <c r="AX2193" s="2">
        <f>_xlfn.XLOOKUP($A2193,Results!$A$2:$A$2256,Results!S$2:S$2256,"")</f>
        <v>0</v>
      </c>
      <c r="AY2193" s="2">
        <f>_xlfn.XLOOKUP($A2193,Results!$A$2:$A$2256,Results!T$2:T$2256,"")</f>
        <v>0</v>
      </c>
      <c r="AZ2193" s="2">
        <f>_xlfn.XLOOKUP($A2193,Results!$A$2:$A$2256,Results!U$2:U$2256,"")</f>
        <v>0</v>
      </c>
      <c r="BA2193" s="2" t="str">
        <f>_xlfn.XLOOKUP($A2193,Results!$A$2:$A$2256,Results!V$2:V$2256,"")</f>
        <v>FASTENING SPECIALISTS</v>
      </c>
      <c r="BB2193" s="2">
        <f>_xlfn.XLOOKUP($A2193,Results!$A$2:$A$2256,Results!W$2:W$2256,"")</f>
        <v>66</v>
      </c>
      <c r="BC2193" s="2">
        <f>_xlfn.XLOOKUP($A2193,Results!$A$2:$A$2256,Results!X$2:X$2256,"")</f>
        <v>31161823</v>
      </c>
      <c r="BD2193" s="2">
        <f>_xlfn.XLOOKUP($A2193,Results!$A$2:$A$2256,Results!Y$2:Y$2256,"")</f>
        <v>83</v>
      </c>
      <c r="BE2193" s="2" t="b">
        <f>_xlfn.XLOOKUP($A2193,Results!$A$2:$A$2256,Results!Z$2:Z$2256,"")</f>
        <v>1</v>
      </c>
    </row>
    <row r="2194" spans="1:57" ht="38.25" customHeight="1" x14ac:dyDescent="0.3">
      <c r="A2194">
        <v>907871</v>
      </c>
      <c r="B2194">
        <v>281352</v>
      </c>
      <c r="C2194" t="s">
        <v>36</v>
      </c>
      <c r="D2194">
        <v>15295418</v>
      </c>
      <c r="F2194" s="2">
        <v>10485</v>
      </c>
      <c r="G2194" s="2">
        <v>1</v>
      </c>
      <c r="H2194" t="s">
        <v>6775</v>
      </c>
      <c r="I2194">
        <v>2</v>
      </c>
      <c r="J2194" t="s">
        <v>58</v>
      </c>
      <c r="K2194" t="s">
        <v>58</v>
      </c>
      <c r="L2194">
        <v>332.19</v>
      </c>
      <c r="M2194" s="2" t="s">
        <v>6624</v>
      </c>
      <c r="N2194" s="141" t="s">
        <v>6776</v>
      </c>
      <c r="O2194" t="s">
        <v>6777</v>
      </c>
      <c r="P2194" t="s">
        <v>6778</v>
      </c>
      <c r="Q2194" t="s">
        <v>36</v>
      </c>
      <c r="R2194">
        <v>6.64</v>
      </c>
      <c r="S2194" s="1">
        <v>45744.209130902767</v>
      </c>
      <c r="T2194" t="s">
        <v>42</v>
      </c>
      <c r="U2194" s="1">
        <v>45743.98333333333</v>
      </c>
      <c r="V2194" t="s">
        <v>43</v>
      </c>
      <c r="W2194" t="s">
        <v>36</v>
      </c>
      <c r="X2194">
        <v>0</v>
      </c>
      <c r="Y2194">
        <v>0</v>
      </c>
      <c r="Z2194">
        <v>332.19</v>
      </c>
      <c r="AA2194" t="s">
        <v>36</v>
      </c>
      <c r="AB2194">
        <v>188</v>
      </c>
      <c r="AC2194" t="s">
        <v>102</v>
      </c>
      <c r="AD2194" t="s">
        <v>102</v>
      </c>
      <c r="AE2194" t="s">
        <v>45</v>
      </c>
      <c r="AF2194" s="141">
        <v>39121311</v>
      </c>
      <c r="AG2194" s="18" t="s">
        <v>6779</v>
      </c>
      <c r="AH2194" s="18"/>
      <c r="AI2194" s="2" t="s">
        <v>48</v>
      </c>
      <c r="AJ2194" s="2" t="e">
        <f>VLOOKUP(A2194,'Classification Test Result'!$A$2:$D$2428,4,FALSE)</f>
        <v>#N/A</v>
      </c>
      <c r="AL2194" s="2">
        <f>_xlfn.XLOOKUP($A2194,Results!$A$2:$A$2256,Results!G$2:G$2256,"")</f>
        <v>0</v>
      </c>
      <c r="AM2194" s="2">
        <f>_xlfn.XLOOKUP($A2194,Results!$A$2:$A$2256,Results!H$2:H$2256,"")</f>
        <v>0</v>
      </c>
      <c r="AN2194" s="2">
        <f>_xlfn.XLOOKUP($A2194,Results!$A$2:$A$2256,Results!I$2:I$2256,"")</f>
        <v>0</v>
      </c>
      <c r="AO2194" s="2">
        <f>_xlfn.XLOOKUP($A2194,Results!$A$2:$A$2256,Results!J$2:J$2256,"")</f>
        <v>0</v>
      </c>
      <c r="AP2194" s="2">
        <f>_xlfn.XLOOKUP($A2194,Results!$A$2:$A$2256,Results!K$2:K$2256,"")</f>
        <v>0</v>
      </c>
      <c r="AQ2194" s="2">
        <f>_xlfn.XLOOKUP($A2194,Results!$A$2:$A$2256,Results!L$2:L$2256,"")</f>
        <v>0</v>
      </c>
      <c r="AR2194" s="2">
        <f>_xlfn.XLOOKUP($A2194,Results!$A$2:$A$2256,Results!M$2:M$2256,"")</f>
        <v>0</v>
      </c>
      <c r="AS2194" s="2">
        <f>_xlfn.XLOOKUP($A2194,Results!$A$2:$A$2256,Results!N$2:N$2256,"")</f>
        <v>0</v>
      </c>
      <c r="AT2194" s="2">
        <f>_xlfn.XLOOKUP($A2194,Results!$A$2:$A$2256,Results!O$2:O$2256,"")</f>
        <v>0</v>
      </c>
      <c r="AU2194" s="2">
        <f>_xlfn.XLOOKUP($A2194,Results!$A$2:$A$2256,Results!P$2:P$2256,"")</f>
        <v>0</v>
      </c>
      <c r="AV2194" s="2">
        <f>_xlfn.XLOOKUP($A2194,Results!$A$2:$A$2256,Results!Q$2:Q$2256,"")</f>
        <v>0</v>
      </c>
      <c r="AW2194" s="2">
        <f>_xlfn.XLOOKUP($A2194,Results!$A$2:$A$2256,Results!R$2:R$2256,"")</f>
        <v>0</v>
      </c>
      <c r="AX2194" s="2">
        <f>_xlfn.XLOOKUP($A2194,Results!$A$2:$A$2256,Results!S$2:S$2256,"")</f>
        <v>0</v>
      </c>
      <c r="AY2194" s="2">
        <f>_xlfn.XLOOKUP($A2194,Results!$A$2:$A$2256,Results!T$2:T$2256,"")</f>
        <v>0</v>
      </c>
      <c r="AZ2194" s="2">
        <f>_xlfn.XLOOKUP($A2194,Results!$A$2:$A$2256,Results!U$2:U$2256,"")</f>
        <v>0</v>
      </c>
      <c r="BA2194" s="2" t="str">
        <f>_xlfn.XLOOKUP($A2194,Results!$A$2:$A$2256,Results!V$2:V$2256,"")</f>
        <v>ORBIT INDUSTRIES</v>
      </c>
      <c r="BB2194" s="2">
        <f>_xlfn.XLOOKUP($A2194,Results!$A$2:$A$2256,Results!W$2:W$2256,"")</f>
        <v>79</v>
      </c>
      <c r="BC2194" s="2">
        <f>_xlfn.XLOOKUP($A2194,Results!$A$2:$A$2256,Results!X$2:X$2256,"")</f>
        <v>39131700</v>
      </c>
      <c r="BD2194" s="2">
        <f>_xlfn.XLOOKUP($A2194,Results!$A$2:$A$2256,Results!Y$2:Y$2256,"")</f>
        <v>79</v>
      </c>
      <c r="BE2194" s="2" t="b">
        <f>_xlfn.XLOOKUP($A2194,Results!$A$2:$A$2256,Results!Z$2:Z$2256,"")</f>
        <v>1</v>
      </c>
    </row>
    <row r="2195" spans="1:57" ht="38.25" customHeight="1" x14ac:dyDescent="0.3">
      <c r="A2195">
        <v>907872</v>
      </c>
      <c r="B2195">
        <v>281698</v>
      </c>
      <c r="C2195" t="s">
        <v>36</v>
      </c>
      <c r="D2195" t="s">
        <v>4465</v>
      </c>
      <c r="F2195" s="2">
        <v>14395</v>
      </c>
      <c r="G2195" s="2">
        <v>5</v>
      </c>
      <c r="H2195" s="11" t="s">
        <v>6764</v>
      </c>
      <c r="I2195">
        <v>1</v>
      </c>
      <c r="J2195" t="s">
        <v>65</v>
      </c>
      <c r="K2195" t="s">
        <v>39</v>
      </c>
      <c r="L2195">
        <v>93.52</v>
      </c>
      <c r="M2195" s="2" t="s">
        <v>36</v>
      </c>
      <c r="N2195" s="9" t="s">
        <v>36</v>
      </c>
      <c r="O2195" t="s">
        <v>6765</v>
      </c>
      <c r="P2195" t="s">
        <v>36</v>
      </c>
      <c r="Q2195" t="s">
        <v>36</v>
      </c>
      <c r="R2195">
        <v>93</v>
      </c>
      <c r="S2195" s="1">
        <v>45744.521735104157</v>
      </c>
      <c r="T2195" t="s">
        <v>42</v>
      </c>
      <c r="U2195" s="1">
        <v>45744.307638888888</v>
      </c>
      <c r="V2195" t="s">
        <v>43</v>
      </c>
      <c r="W2195" t="s">
        <v>36</v>
      </c>
      <c r="X2195">
        <v>0</v>
      </c>
      <c r="Y2195">
        <v>999</v>
      </c>
      <c r="Z2195" t="s">
        <v>36</v>
      </c>
      <c r="AA2195" t="s">
        <v>36</v>
      </c>
      <c r="AB2195" t="s">
        <v>36</v>
      </c>
      <c r="AC2195" t="s">
        <v>1055</v>
      </c>
      <c r="AD2195" t="s">
        <v>1055</v>
      </c>
      <c r="AE2195" t="s">
        <v>45</v>
      </c>
      <c r="AF2195" s="2"/>
      <c r="AI2195" s="2" t="s">
        <v>92</v>
      </c>
      <c r="AJ2195" s="2" t="e">
        <f>VLOOKUP(A2195,'Classification Test Result'!$A$2:$D$2428,4,FALSE)</f>
        <v>#N/A</v>
      </c>
      <c r="AL2195" s="2">
        <f>_xlfn.XLOOKUP($A2195,Results!$A$2:$A$2256,Results!G$2:G$2256,"")</f>
        <v>0</v>
      </c>
      <c r="AM2195" s="2">
        <f>_xlfn.XLOOKUP($A2195,Results!$A$2:$A$2256,Results!H$2:H$2256,"")</f>
        <v>0</v>
      </c>
      <c r="AN2195" s="2">
        <f>_xlfn.XLOOKUP($A2195,Results!$A$2:$A$2256,Results!I$2:I$2256,"")</f>
        <v>0</v>
      </c>
      <c r="AO2195" s="2">
        <f>_xlfn.XLOOKUP($A2195,Results!$A$2:$A$2256,Results!J$2:J$2256,"")</f>
        <v>0</v>
      </c>
      <c r="AP2195" s="2">
        <f>_xlfn.XLOOKUP($A2195,Results!$A$2:$A$2256,Results!K$2:K$2256,"")</f>
        <v>0</v>
      </c>
      <c r="AQ2195" s="2">
        <f>_xlfn.XLOOKUP($A2195,Results!$A$2:$A$2256,Results!L$2:L$2256,"")</f>
        <v>0</v>
      </c>
      <c r="AR2195" s="2">
        <f>_xlfn.XLOOKUP($A2195,Results!$A$2:$A$2256,Results!M$2:M$2256,"")</f>
        <v>0</v>
      </c>
      <c r="AS2195" s="2">
        <f>_xlfn.XLOOKUP($A2195,Results!$A$2:$A$2256,Results!N$2:N$2256,"")</f>
        <v>0</v>
      </c>
      <c r="AT2195" s="2">
        <f>_xlfn.XLOOKUP($A2195,Results!$A$2:$A$2256,Results!O$2:O$2256,"")</f>
        <v>0</v>
      </c>
      <c r="AU2195" s="2">
        <f>_xlfn.XLOOKUP($A2195,Results!$A$2:$A$2256,Results!P$2:P$2256,"")</f>
        <v>0</v>
      </c>
      <c r="AV2195" s="2">
        <f>_xlfn.XLOOKUP($A2195,Results!$A$2:$A$2256,Results!Q$2:Q$2256,"")</f>
        <v>0</v>
      </c>
      <c r="AW2195" s="2">
        <f>_xlfn.XLOOKUP($A2195,Results!$A$2:$A$2256,Results!R$2:R$2256,"")</f>
        <v>0</v>
      </c>
      <c r="AX2195" s="2">
        <f>_xlfn.XLOOKUP($A2195,Results!$A$2:$A$2256,Results!S$2:S$2256,"")</f>
        <v>0</v>
      </c>
      <c r="AY2195" s="2">
        <f>_xlfn.XLOOKUP($A2195,Results!$A$2:$A$2256,Results!T$2:T$2256,"")</f>
        <v>0</v>
      </c>
      <c r="AZ2195" s="2">
        <f>_xlfn.XLOOKUP($A2195,Results!$A$2:$A$2256,Results!U$2:U$2256,"")</f>
        <v>0</v>
      </c>
      <c r="BA2195" s="2">
        <f>_xlfn.XLOOKUP($A2195,Results!$A$2:$A$2256,Results!V$2:V$2256,"")</f>
        <v>0</v>
      </c>
      <c r="BB2195" s="2">
        <f>_xlfn.XLOOKUP($A2195,Results!$A$2:$A$2256,Results!W$2:W$2256,"")</f>
        <v>0</v>
      </c>
      <c r="BC2195" s="2">
        <f>_xlfn.XLOOKUP($A2195,Results!$A$2:$A$2256,Results!X$2:X$2256,"")</f>
        <v>0</v>
      </c>
      <c r="BD2195" s="2">
        <f>_xlfn.XLOOKUP($A2195,Results!$A$2:$A$2256,Results!Y$2:Y$2256,"")</f>
        <v>0</v>
      </c>
      <c r="BE2195" s="2">
        <f>_xlfn.XLOOKUP($A2195,Results!$A$2:$A$2256,Results!Z$2:Z$2256,"")</f>
        <v>0</v>
      </c>
    </row>
    <row r="2196" spans="1:57" ht="38.25" customHeight="1" x14ac:dyDescent="0.3">
      <c r="A2196">
        <v>907873</v>
      </c>
      <c r="B2196">
        <v>281699</v>
      </c>
      <c r="C2196" t="s">
        <v>36</v>
      </c>
      <c r="D2196" t="s">
        <v>2244</v>
      </c>
      <c r="F2196" s="2">
        <v>14395</v>
      </c>
      <c r="G2196" s="2">
        <v>7</v>
      </c>
      <c r="H2196" s="11" t="s">
        <v>6764</v>
      </c>
      <c r="I2196">
        <v>1</v>
      </c>
      <c r="J2196" t="s">
        <v>65</v>
      </c>
      <c r="K2196" t="s">
        <v>39</v>
      </c>
      <c r="L2196">
        <v>60.8</v>
      </c>
      <c r="M2196" s="2" t="s">
        <v>36</v>
      </c>
      <c r="N2196" s="9" t="s">
        <v>36</v>
      </c>
      <c r="O2196" t="s">
        <v>6765</v>
      </c>
      <c r="P2196" t="s">
        <v>36</v>
      </c>
      <c r="Q2196" t="s">
        <v>36</v>
      </c>
      <c r="R2196">
        <v>60</v>
      </c>
      <c r="S2196" s="1">
        <v>45744.521713506947</v>
      </c>
      <c r="T2196" t="s">
        <v>42</v>
      </c>
      <c r="U2196" s="1">
        <v>45744.307638888888</v>
      </c>
      <c r="V2196" t="s">
        <v>43</v>
      </c>
      <c r="W2196" t="s">
        <v>36</v>
      </c>
      <c r="X2196">
        <v>0</v>
      </c>
      <c r="Y2196">
        <v>999</v>
      </c>
      <c r="Z2196" t="s">
        <v>36</v>
      </c>
      <c r="AA2196" t="s">
        <v>36</v>
      </c>
      <c r="AB2196" t="s">
        <v>36</v>
      </c>
      <c r="AC2196" t="s">
        <v>1055</v>
      </c>
      <c r="AD2196" t="s">
        <v>1055</v>
      </c>
      <c r="AE2196" t="s">
        <v>45</v>
      </c>
      <c r="AF2196" s="2"/>
      <c r="AI2196" s="2" t="s">
        <v>92</v>
      </c>
      <c r="AJ2196" s="2" t="e">
        <f>VLOOKUP(A2196,'Classification Test Result'!$A$2:$D$2428,4,FALSE)</f>
        <v>#N/A</v>
      </c>
      <c r="AL2196" s="2">
        <f>_xlfn.XLOOKUP($A2196,Results!$A$2:$A$2256,Results!G$2:G$2256,"")</f>
        <v>0</v>
      </c>
      <c r="AM2196" s="2">
        <f>_xlfn.XLOOKUP($A2196,Results!$A$2:$A$2256,Results!H$2:H$2256,"")</f>
        <v>0</v>
      </c>
      <c r="AN2196" s="2">
        <f>_xlfn.XLOOKUP($A2196,Results!$A$2:$A$2256,Results!I$2:I$2256,"")</f>
        <v>0</v>
      </c>
      <c r="AO2196" s="2">
        <f>_xlfn.XLOOKUP($A2196,Results!$A$2:$A$2256,Results!J$2:J$2256,"")</f>
        <v>0</v>
      </c>
      <c r="AP2196" s="2">
        <f>_xlfn.XLOOKUP($A2196,Results!$A$2:$A$2256,Results!K$2:K$2256,"")</f>
        <v>0</v>
      </c>
      <c r="AQ2196" s="2">
        <f>_xlfn.XLOOKUP($A2196,Results!$A$2:$A$2256,Results!L$2:L$2256,"")</f>
        <v>0</v>
      </c>
      <c r="AR2196" s="2">
        <f>_xlfn.XLOOKUP($A2196,Results!$A$2:$A$2256,Results!M$2:M$2256,"")</f>
        <v>0</v>
      </c>
      <c r="AS2196" s="2">
        <f>_xlfn.XLOOKUP($A2196,Results!$A$2:$A$2256,Results!N$2:N$2256,"")</f>
        <v>0</v>
      </c>
      <c r="AT2196" s="2">
        <f>_xlfn.XLOOKUP($A2196,Results!$A$2:$A$2256,Results!O$2:O$2256,"")</f>
        <v>0</v>
      </c>
      <c r="AU2196" s="2">
        <f>_xlfn.XLOOKUP($A2196,Results!$A$2:$A$2256,Results!P$2:P$2256,"")</f>
        <v>0</v>
      </c>
      <c r="AV2196" s="2">
        <f>_xlfn.XLOOKUP($A2196,Results!$A$2:$A$2256,Results!Q$2:Q$2256,"")</f>
        <v>0</v>
      </c>
      <c r="AW2196" s="2">
        <f>_xlfn.XLOOKUP($A2196,Results!$A$2:$A$2256,Results!R$2:R$2256,"")</f>
        <v>0</v>
      </c>
      <c r="AX2196" s="2">
        <f>_xlfn.XLOOKUP($A2196,Results!$A$2:$A$2256,Results!S$2:S$2256,"")</f>
        <v>0</v>
      </c>
      <c r="AY2196" s="2">
        <f>_xlfn.XLOOKUP($A2196,Results!$A$2:$A$2256,Results!T$2:T$2256,"")</f>
        <v>0</v>
      </c>
      <c r="AZ2196" s="2">
        <f>_xlfn.XLOOKUP($A2196,Results!$A$2:$A$2256,Results!U$2:U$2256,"")</f>
        <v>0</v>
      </c>
      <c r="BA2196" s="2">
        <f>_xlfn.XLOOKUP($A2196,Results!$A$2:$A$2256,Results!V$2:V$2256,"")</f>
        <v>0</v>
      </c>
      <c r="BB2196" s="2">
        <f>_xlfn.XLOOKUP($A2196,Results!$A$2:$A$2256,Results!W$2:W$2256,"")</f>
        <v>0</v>
      </c>
      <c r="BC2196" s="2">
        <f>_xlfn.XLOOKUP($A2196,Results!$A$2:$A$2256,Results!X$2:X$2256,"")</f>
        <v>0</v>
      </c>
      <c r="BD2196" s="2">
        <f>_xlfn.XLOOKUP($A2196,Results!$A$2:$A$2256,Results!Y$2:Y$2256,"")</f>
        <v>0</v>
      </c>
      <c r="BE2196" s="2">
        <f>_xlfn.XLOOKUP($A2196,Results!$A$2:$A$2256,Results!Z$2:Z$2256,"")</f>
        <v>0</v>
      </c>
    </row>
    <row r="2197" spans="1:57" ht="38.25" customHeight="1" x14ac:dyDescent="0.3">
      <c r="A2197">
        <v>907874</v>
      </c>
      <c r="B2197">
        <v>281554</v>
      </c>
      <c r="C2197" t="s">
        <v>36</v>
      </c>
      <c r="D2197">
        <v>30387423</v>
      </c>
      <c r="F2197" s="2">
        <v>11439</v>
      </c>
      <c r="G2197" s="2">
        <v>1</v>
      </c>
      <c r="H2197" t="s">
        <v>6780</v>
      </c>
      <c r="I2197">
        <v>1</v>
      </c>
      <c r="J2197" t="s">
        <v>39</v>
      </c>
      <c r="K2197" t="s">
        <v>39</v>
      </c>
      <c r="L2197">
        <v>2900</v>
      </c>
      <c r="M2197" s="111" t="s">
        <v>6781</v>
      </c>
      <c r="N2197" s="85" t="s">
        <v>6782</v>
      </c>
      <c r="O2197" t="s">
        <v>36</v>
      </c>
      <c r="P2197" t="s">
        <v>36</v>
      </c>
      <c r="Q2197" t="s">
        <v>36</v>
      </c>
      <c r="R2197">
        <v>2900</v>
      </c>
      <c r="S2197" s="1">
        <v>45744.460332905102</v>
      </c>
      <c r="T2197" t="s">
        <v>42</v>
      </c>
      <c r="U2197" s="1">
        <v>45744.238888888889</v>
      </c>
      <c r="V2197" t="s">
        <v>43</v>
      </c>
      <c r="W2197" t="s">
        <v>36</v>
      </c>
      <c r="X2197">
        <v>0</v>
      </c>
      <c r="Y2197">
        <v>999</v>
      </c>
      <c r="Z2197" t="s">
        <v>36</v>
      </c>
      <c r="AA2197" t="s">
        <v>36</v>
      </c>
      <c r="AB2197" t="s">
        <v>36</v>
      </c>
      <c r="AC2197" t="s">
        <v>44</v>
      </c>
      <c r="AD2197" t="s">
        <v>44</v>
      </c>
      <c r="AE2197" t="s">
        <v>45</v>
      </c>
      <c r="AG2197" s="18" t="s">
        <v>6783</v>
      </c>
      <c r="AH2197" s="18"/>
      <c r="AI2197" s="2" t="s">
        <v>48</v>
      </c>
      <c r="AJ2197" s="2" t="e">
        <f>VLOOKUP(A2197,'Classification Test Result'!$A$2:$D$2428,4,FALSE)</f>
        <v>#N/A</v>
      </c>
      <c r="AL2197" s="2">
        <f>_xlfn.XLOOKUP($A2197,Results!$A$2:$A$2256,Results!G$2:G$2256,"")</f>
        <v>0</v>
      </c>
      <c r="AM2197" s="2">
        <f>_xlfn.XLOOKUP($A2197,Results!$A$2:$A$2256,Results!H$2:H$2256,"")</f>
        <v>0</v>
      </c>
      <c r="AN2197" s="2">
        <f>_xlfn.XLOOKUP($A2197,Results!$A$2:$A$2256,Results!I$2:I$2256,"")</f>
        <v>0</v>
      </c>
      <c r="AO2197" s="2">
        <f>_xlfn.XLOOKUP($A2197,Results!$A$2:$A$2256,Results!J$2:J$2256,"")</f>
        <v>0</v>
      </c>
      <c r="AP2197" s="2">
        <f>_xlfn.XLOOKUP($A2197,Results!$A$2:$A$2256,Results!K$2:K$2256,"")</f>
        <v>0</v>
      </c>
      <c r="AQ2197" s="2">
        <f>_xlfn.XLOOKUP($A2197,Results!$A$2:$A$2256,Results!L$2:L$2256,"")</f>
        <v>0</v>
      </c>
      <c r="AR2197" s="2">
        <f>_xlfn.XLOOKUP($A2197,Results!$A$2:$A$2256,Results!M$2:M$2256,"")</f>
        <v>0</v>
      </c>
      <c r="AS2197" s="2">
        <f>_xlfn.XLOOKUP($A2197,Results!$A$2:$A$2256,Results!N$2:N$2256,"")</f>
        <v>0</v>
      </c>
      <c r="AT2197" s="2">
        <f>_xlfn.XLOOKUP($A2197,Results!$A$2:$A$2256,Results!O$2:O$2256,"")</f>
        <v>0</v>
      </c>
      <c r="AU2197" s="2">
        <f>_xlfn.XLOOKUP($A2197,Results!$A$2:$A$2256,Results!P$2:P$2256,"")</f>
        <v>0</v>
      </c>
      <c r="AV2197" s="2">
        <f>_xlfn.XLOOKUP($A2197,Results!$A$2:$A$2256,Results!Q$2:Q$2256,"")</f>
        <v>0</v>
      </c>
      <c r="AW2197" s="2">
        <f>_xlfn.XLOOKUP($A2197,Results!$A$2:$A$2256,Results!R$2:R$2256,"")</f>
        <v>0</v>
      </c>
      <c r="AX2197" s="2">
        <f>_xlfn.XLOOKUP($A2197,Results!$A$2:$A$2256,Results!S$2:S$2256,"")</f>
        <v>0</v>
      </c>
      <c r="AY2197" s="2">
        <f>_xlfn.XLOOKUP($A2197,Results!$A$2:$A$2256,Results!T$2:T$2256,"")</f>
        <v>0</v>
      </c>
      <c r="AZ2197" s="2">
        <f>_xlfn.XLOOKUP($A2197,Results!$A$2:$A$2256,Results!U$2:U$2256,"")</f>
        <v>0</v>
      </c>
      <c r="BA2197" s="2">
        <f>_xlfn.XLOOKUP($A2197,Results!$A$2:$A$2256,Results!V$2:V$2256,"")</f>
        <v>0</v>
      </c>
      <c r="BB2197" s="2">
        <f>_xlfn.XLOOKUP($A2197,Results!$A$2:$A$2256,Results!W$2:W$2256,"")</f>
        <v>0</v>
      </c>
      <c r="BC2197" s="2">
        <f>_xlfn.XLOOKUP($A2197,Results!$A$2:$A$2256,Results!X$2:X$2256,"")</f>
        <v>0</v>
      </c>
      <c r="BD2197" s="2">
        <f>_xlfn.XLOOKUP($A2197,Results!$A$2:$A$2256,Results!Y$2:Y$2256,"")</f>
        <v>0</v>
      </c>
      <c r="BE2197" s="2">
        <f>_xlfn.XLOOKUP($A2197,Results!$A$2:$A$2256,Results!Z$2:Z$2256,"")</f>
        <v>0</v>
      </c>
    </row>
    <row r="2198" spans="1:57" ht="38.25" customHeight="1" x14ac:dyDescent="0.3">
      <c r="A2198">
        <v>907875</v>
      </c>
      <c r="B2198">
        <v>282016</v>
      </c>
      <c r="C2198" t="s">
        <v>36</v>
      </c>
      <c r="D2198">
        <v>122693</v>
      </c>
      <c r="E2198" s="2" t="str">
        <f>VLOOKUP(F2198,'RPA Vendor Data '!F$1:$G$2418,2)</f>
        <v>ALLSTAR CABLE PRODUCTS I</v>
      </c>
      <c r="F2198" s="2">
        <v>16534</v>
      </c>
      <c r="G2198" s="2">
        <v>1</v>
      </c>
      <c r="H2198" t="s">
        <v>6784</v>
      </c>
      <c r="I2198">
        <v>1</v>
      </c>
      <c r="J2198" t="s">
        <v>98</v>
      </c>
      <c r="K2198" t="s">
        <v>39</v>
      </c>
      <c r="L2198">
        <v>815</v>
      </c>
      <c r="M2198" s="2" t="s">
        <v>36</v>
      </c>
      <c r="N2198" s="85" t="s">
        <v>36</v>
      </c>
      <c r="O2198" t="s">
        <v>6785</v>
      </c>
      <c r="P2198" t="s">
        <v>36</v>
      </c>
      <c r="Q2198" t="s">
        <v>36</v>
      </c>
      <c r="R2198">
        <v>815</v>
      </c>
      <c r="S2198" s="1">
        <v>45744.896368715279</v>
      </c>
      <c r="T2198" t="s">
        <v>42</v>
      </c>
      <c r="U2198" s="1">
        <v>45744.682638888888</v>
      </c>
      <c r="V2198" t="s">
        <v>43</v>
      </c>
      <c r="W2198" t="s">
        <v>36</v>
      </c>
      <c r="X2198">
        <v>0</v>
      </c>
      <c r="Y2198">
        <v>999</v>
      </c>
      <c r="Z2198" t="s">
        <v>36</v>
      </c>
      <c r="AA2198" t="s">
        <v>36</v>
      </c>
      <c r="AB2198" t="s">
        <v>36</v>
      </c>
      <c r="AC2198" t="s">
        <v>49</v>
      </c>
      <c r="AD2198" t="s">
        <v>49</v>
      </c>
      <c r="AE2198" t="s">
        <v>45</v>
      </c>
      <c r="AG2198" s="2" t="s">
        <v>1668</v>
      </c>
      <c r="AI2198" s="2" t="s">
        <v>48</v>
      </c>
      <c r="AJ2198" s="2" t="e">
        <f>VLOOKUP(A2198,'Classification Test Result'!$A$2:$D$2428,4,FALSE)</f>
        <v>#N/A</v>
      </c>
      <c r="AL2198" s="2">
        <f>_xlfn.XLOOKUP($A2198,Results!$A$2:$A$2256,Results!G$2:G$2256,"")</f>
        <v>0</v>
      </c>
      <c r="AM2198" s="2">
        <f>_xlfn.XLOOKUP($A2198,Results!$A$2:$A$2256,Results!H$2:H$2256,"")</f>
        <v>0</v>
      </c>
      <c r="AN2198" s="2">
        <f>_xlfn.XLOOKUP($A2198,Results!$A$2:$A$2256,Results!I$2:I$2256,"")</f>
        <v>0</v>
      </c>
      <c r="AO2198" s="2">
        <f>_xlfn.XLOOKUP($A2198,Results!$A$2:$A$2256,Results!J$2:J$2256,"")</f>
        <v>0</v>
      </c>
      <c r="AP2198" s="2">
        <f>_xlfn.XLOOKUP($A2198,Results!$A$2:$A$2256,Results!K$2:K$2256,"")</f>
        <v>0</v>
      </c>
      <c r="AQ2198" s="2">
        <f>_xlfn.XLOOKUP($A2198,Results!$A$2:$A$2256,Results!L$2:L$2256,"")</f>
        <v>0</v>
      </c>
      <c r="AR2198" s="2">
        <f>_xlfn.XLOOKUP($A2198,Results!$A$2:$A$2256,Results!M$2:M$2256,"")</f>
        <v>0</v>
      </c>
      <c r="AS2198" s="2">
        <f>_xlfn.XLOOKUP($A2198,Results!$A$2:$A$2256,Results!N$2:N$2256,"")</f>
        <v>0</v>
      </c>
      <c r="AT2198" s="2" t="str">
        <f>_xlfn.XLOOKUP($A2198,Results!$A$2:$A$2256,Results!O$2:O$2256,"")</f>
        <v>GENERIC CONDUIT/CONDUIT FITTINGS</v>
      </c>
      <c r="AU2198" s="2" t="str">
        <f>_xlfn.XLOOKUP($A2198,Results!$A$2:$A$2256,Results!P$2:P$2256,"")</f>
        <v>PVC</v>
      </c>
      <c r="AV2198" s="2" t="str">
        <f>_xlfn.XLOOKUP($A2198,Results!$A$2:$A$2256,Results!Q$2:Q$2256,"")</f>
        <v>SINGLE_MATCH</v>
      </c>
      <c r="AW2198" s="2">
        <f>_xlfn.XLOOKUP($A2198,Results!$A$2:$A$2256,Results!R$2:R$2256,"")</f>
        <v>0</v>
      </c>
      <c r="AX2198" s="2">
        <f>_xlfn.XLOOKUP($A2198,Results!$A$2:$A$2256,Results!S$2:S$2256,"")</f>
        <v>0</v>
      </c>
      <c r="AY2198" s="2">
        <f>_xlfn.XLOOKUP($A2198,Results!$A$2:$A$2256,Results!T$2:T$2256,"")</f>
        <v>60</v>
      </c>
      <c r="AZ2198" s="2">
        <f>_xlfn.XLOOKUP($A2198,Results!$A$2:$A$2256,Results!U$2:U$2256,"")</f>
        <v>0</v>
      </c>
      <c r="BA2198" s="2" t="str">
        <f>_xlfn.XLOOKUP($A2198,Results!$A$2:$A$2256,Results!V$2:V$2256,"")</f>
        <v>CAROLINA PRODUCTS</v>
      </c>
      <c r="BB2198" s="2">
        <f>_xlfn.XLOOKUP($A2198,Results!$A$2:$A$2256,Results!W$2:W$2256,"")</f>
        <v>78</v>
      </c>
      <c r="BC2198" s="2">
        <f>_xlfn.XLOOKUP($A2198,Results!$A$2:$A$2256,Results!X$2:X$2256,"")</f>
        <v>26120000</v>
      </c>
      <c r="BD2198" s="2">
        <f>_xlfn.XLOOKUP($A2198,Results!$A$2:$A$2256,Results!Y$2:Y$2256,"")</f>
        <v>78</v>
      </c>
      <c r="BE2198" s="2" t="b">
        <f>_xlfn.XLOOKUP($A2198,Results!$A$2:$A$2256,Results!Z$2:Z$2256,"")</f>
        <v>1</v>
      </c>
    </row>
    <row r="2199" spans="1:57" ht="38.25" customHeight="1" x14ac:dyDescent="0.3">
      <c r="A2199">
        <v>907876</v>
      </c>
      <c r="B2199">
        <v>281505</v>
      </c>
      <c r="C2199" t="s">
        <v>36</v>
      </c>
      <c r="D2199" t="s">
        <v>6698</v>
      </c>
      <c r="F2199" s="2">
        <v>10071</v>
      </c>
      <c r="G2199" s="2">
        <v>1</v>
      </c>
      <c r="H2199" t="s">
        <v>6786</v>
      </c>
      <c r="I2199">
        <v>6</v>
      </c>
      <c r="J2199" t="s">
        <v>39</v>
      </c>
      <c r="K2199" t="s">
        <v>39</v>
      </c>
      <c r="L2199">
        <v>259.48</v>
      </c>
      <c r="M2199" s="2" t="s">
        <v>4472</v>
      </c>
      <c r="N2199" s="9" t="s">
        <v>6787</v>
      </c>
      <c r="O2199" t="s">
        <v>6788</v>
      </c>
      <c r="P2199" t="s">
        <v>36</v>
      </c>
      <c r="Q2199" t="s">
        <v>36</v>
      </c>
      <c r="R2199">
        <v>1556.88</v>
      </c>
      <c r="S2199" s="1">
        <v>45744.396358368052</v>
      </c>
      <c r="T2199" t="s">
        <v>42</v>
      </c>
      <c r="U2199" s="1">
        <v>45744.186111111107</v>
      </c>
      <c r="V2199" t="s">
        <v>43</v>
      </c>
      <c r="W2199" t="s">
        <v>36</v>
      </c>
      <c r="X2199">
        <v>0</v>
      </c>
      <c r="Y2199">
        <v>999</v>
      </c>
      <c r="Z2199" t="s">
        <v>36</v>
      </c>
      <c r="AA2199" t="s">
        <v>36</v>
      </c>
      <c r="AB2199" t="s">
        <v>36</v>
      </c>
      <c r="AC2199" t="s">
        <v>49</v>
      </c>
      <c r="AD2199" t="s">
        <v>49</v>
      </c>
      <c r="AE2199" t="s">
        <v>45</v>
      </c>
      <c r="AF2199" s="44" t="s">
        <v>46</v>
      </c>
      <c r="AG2199" s="18" t="s">
        <v>6789</v>
      </c>
      <c r="AH2199" s="18"/>
      <c r="AI2199" s="2" t="s">
        <v>48</v>
      </c>
      <c r="AJ2199" s="2" t="e">
        <f>VLOOKUP(A2199,'Classification Test Result'!$A$2:$D$2428,4,FALSE)</f>
        <v>#N/A</v>
      </c>
      <c r="AL2199" s="2" t="str">
        <f>_xlfn.XLOOKUP($A2199,Results!$A$2:$A$2256,Results!G$2:G$2256,"")</f>
        <v/>
      </c>
      <c r="AM2199" s="2" t="str">
        <f>_xlfn.XLOOKUP($A2199,Results!$A$2:$A$2256,Results!H$2:H$2256,"")</f>
        <v/>
      </c>
      <c r="AN2199" s="2" t="str">
        <f>_xlfn.XLOOKUP($A2199,Results!$A$2:$A$2256,Results!I$2:I$2256,"")</f>
        <v/>
      </c>
      <c r="AO2199" s="2" t="str">
        <f>_xlfn.XLOOKUP($A2199,Results!$A$2:$A$2256,Results!J$2:J$2256,"")</f>
        <v/>
      </c>
      <c r="AP2199" s="2" t="str">
        <f>_xlfn.XLOOKUP($A2199,Results!$A$2:$A$2256,Results!K$2:K$2256,"")</f>
        <v/>
      </c>
      <c r="AQ2199" s="2" t="str">
        <f>_xlfn.XLOOKUP($A2199,Results!$A$2:$A$2256,Results!L$2:L$2256,"")</f>
        <v/>
      </c>
      <c r="AR2199" s="2" t="str">
        <f>_xlfn.XLOOKUP($A2199,Results!$A$2:$A$2256,Results!M$2:M$2256,"")</f>
        <v/>
      </c>
      <c r="AS2199" s="2" t="str">
        <f>_xlfn.XLOOKUP($A2199,Results!$A$2:$A$2256,Results!N$2:N$2256,"")</f>
        <v/>
      </c>
      <c r="AT2199" s="2" t="str">
        <f>_xlfn.XLOOKUP($A2199,Results!$A$2:$A$2256,Results!O$2:O$2256,"")</f>
        <v/>
      </c>
      <c r="AU2199" s="2" t="str">
        <f>_xlfn.XLOOKUP($A2199,Results!$A$2:$A$2256,Results!P$2:P$2256,"")</f>
        <v/>
      </c>
      <c r="AV2199" s="2" t="str">
        <f>_xlfn.XLOOKUP($A2199,Results!$A$2:$A$2256,Results!Q$2:Q$2256,"")</f>
        <v/>
      </c>
      <c r="AW2199" s="2" t="str">
        <f>_xlfn.XLOOKUP($A2199,Results!$A$2:$A$2256,Results!R$2:R$2256,"")</f>
        <v/>
      </c>
      <c r="AX2199" s="2" t="str">
        <f>_xlfn.XLOOKUP($A2199,Results!$A$2:$A$2256,Results!S$2:S$2256,"")</f>
        <v/>
      </c>
      <c r="AY2199" s="2" t="str">
        <f>_xlfn.XLOOKUP($A2199,Results!$A$2:$A$2256,Results!T$2:T$2256,"")</f>
        <v/>
      </c>
      <c r="AZ2199" s="2" t="str">
        <f>_xlfn.XLOOKUP($A2199,Results!$A$2:$A$2256,Results!U$2:U$2256,"")</f>
        <v/>
      </c>
      <c r="BA2199" s="2" t="str">
        <f>_xlfn.XLOOKUP($A2199,Results!$A$2:$A$2256,Results!V$2:V$2256,"")</f>
        <v/>
      </c>
      <c r="BB2199" s="2" t="str">
        <f>_xlfn.XLOOKUP($A2199,Results!$A$2:$A$2256,Results!W$2:W$2256,"")</f>
        <v/>
      </c>
      <c r="BC2199" s="2" t="str">
        <f>_xlfn.XLOOKUP($A2199,Results!$A$2:$A$2256,Results!X$2:X$2256,"")</f>
        <v/>
      </c>
      <c r="BD2199" s="2" t="str">
        <f>_xlfn.XLOOKUP($A2199,Results!$A$2:$A$2256,Results!Y$2:Y$2256,"")</f>
        <v/>
      </c>
      <c r="BE2199" s="2" t="str">
        <f>_xlfn.XLOOKUP($A2199,Results!$A$2:$A$2256,Results!Z$2:Z$2256,"")</f>
        <v/>
      </c>
    </row>
    <row r="2200" spans="1:57" ht="38.25" customHeight="1" x14ac:dyDescent="0.3">
      <c r="A2200">
        <v>907877</v>
      </c>
      <c r="B2200">
        <v>281569</v>
      </c>
      <c r="C2200" t="s">
        <v>36</v>
      </c>
      <c r="D2200">
        <v>50030636300</v>
      </c>
      <c r="F2200" s="2">
        <v>11545</v>
      </c>
      <c r="G2200" s="2">
        <v>1</v>
      </c>
      <c r="H2200" s="11" t="s">
        <v>6790</v>
      </c>
      <c r="I2200">
        <v>1</v>
      </c>
      <c r="J2200" t="s">
        <v>39</v>
      </c>
      <c r="K2200" t="s">
        <v>39</v>
      </c>
      <c r="L2200">
        <v>100</v>
      </c>
      <c r="M2200" s="2" t="s">
        <v>36</v>
      </c>
      <c r="N2200" s="9" t="s">
        <v>36</v>
      </c>
      <c r="O2200" t="s">
        <v>4364</v>
      </c>
      <c r="P2200" t="s">
        <v>36</v>
      </c>
      <c r="Q2200" t="s">
        <v>36</v>
      </c>
      <c r="R2200">
        <v>100</v>
      </c>
      <c r="S2200" s="1">
        <v>45744.459762615741</v>
      </c>
      <c r="T2200" t="s">
        <v>42</v>
      </c>
      <c r="U2200" s="1">
        <v>45744.245138888888</v>
      </c>
      <c r="V2200" t="s">
        <v>43</v>
      </c>
      <c r="W2200" t="s">
        <v>36</v>
      </c>
      <c r="X2200">
        <v>0</v>
      </c>
      <c r="Y2200">
        <v>301</v>
      </c>
      <c r="Z2200" t="s">
        <v>36</v>
      </c>
      <c r="AA2200" t="s">
        <v>36</v>
      </c>
      <c r="AB2200" t="s">
        <v>36</v>
      </c>
      <c r="AC2200" t="s">
        <v>1010</v>
      </c>
      <c r="AD2200" t="s">
        <v>1010</v>
      </c>
      <c r="AE2200" t="s">
        <v>45</v>
      </c>
      <c r="AF2200" s="2"/>
      <c r="AI2200" s="2" t="s">
        <v>1010</v>
      </c>
      <c r="AJ2200" s="2" t="e">
        <f>VLOOKUP(A2200,'Classification Test Result'!$A$2:$D$2428,4,FALSE)</f>
        <v>#N/A</v>
      </c>
      <c r="AL2200" s="2">
        <f>_xlfn.XLOOKUP($A2200,Results!$A$2:$A$2256,Results!G$2:G$2256,"")</f>
        <v>0</v>
      </c>
      <c r="AM2200" s="2">
        <f>_xlfn.XLOOKUP($A2200,Results!$A$2:$A$2256,Results!H$2:H$2256,"")</f>
        <v>0</v>
      </c>
      <c r="AN2200" s="2">
        <f>_xlfn.XLOOKUP($A2200,Results!$A$2:$A$2256,Results!I$2:I$2256,"")</f>
        <v>0</v>
      </c>
      <c r="AO2200" s="2">
        <f>_xlfn.XLOOKUP($A2200,Results!$A$2:$A$2256,Results!J$2:J$2256,"")</f>
        <v>0</v>
      </c>
      <c r="AP2200" s="2">
        <f>_xlfn.XLOOKUP($A2200,Results!$A$2:$A$2256,Results!K$2:K$2256,"")</f>
        <v>0</v>
      </c>
      <c r="AQ2200" s="2">
        <f>_xlfn.XLOOKUP($A2200,Results!$A$2:$A$2256,Results!L$2:L$2256,"")</f>
        <v>0</v>
      </c>
      <c r="AR2200" s="2">
        <f>_xlfn.XLOOKUP($A2200,Results!$A$2:$A$2256,Results!M$2:M$2256,"")</f>
        <v>0</v>
      </c>
      <c r="AS2200" s="2">
        <f>_xlfn.XLOOKUP($A2200,Results!$A$2:$A$2256,Results!N$2:N$2256,"")</f>
        <v>0</v>
      </c>
      <c r="AT2200" s="2">
        <f>_xlfn.XLOOKUP($A2200,Results!$A$2:$A$2256,Results!O$2:O$2256,"")</f>
        <v>0</v>
      </c>
      <c r="AU2200" s="2">
        <f>_xlfn.XLOOKUP($A2200,Results!$A$2:$A$2256,Results!P$2:P$2256,"")</f>
        <v>0</v>
      </c>
      <c r="AV2200" s="2">
        <f>_xlfn.XLOOKUP($A2200,Results!$A$2:$A$2256,Results!Q$2:Q$2256,"")</f>
        <v>0</v>
      </c>
      <c r="AW2200" s="2">
        <f>_xlfn.XLOOKUP($A2200,Results!$A$2:$A$2256,Results!R$2:R$2256,"")</f>
        <v>0</v>
      </c>
      <c r="AX2200" s="2">
        <f>_xlfn.XLOOKUP($A2200,Results!$A$2:$A$2256,Results!S$2:S$2256,"")</f>
        <v>0</v>
      </c>
      <c r="AY2200" s="2">
        <f>_xlfn.XLOOKUP($A2200,Results!$A$2:$A$2256,Results!T$2:T$2256,"")</f>
        <v>0</v>
      </c>
      <c r="AZ2200" s="2">
        <f>_xlfn.XLOOKUP($A2200,Results!$A$2:$A$2256,Results!U$2:U$2256,"")</f>
        <v>0</v>
      </c>
      <c r="BA2200" s="2">
        <f>_xlfn.XLOOKUP($A2200,Results!$A$2:$A$2256,Results!V$2:V$2256,"")</f>
        <v>0</v>
      </c>
      <c r="BB2200" s="2">
        <f>_xlfn.XLOOKUP($A2200,Results!$A$2:$A$2256,Results!W$2:W$2256,"")</f>
        <v>0</v>
      </c>
      <c r="BC2200" s="2">
        <f>_xlfn.XLOOKUP($A2200,Results!$A$2:$A$2256,Results!X$2:X$2256,"")</f>
        <v>0</v>
      </c>
      <c r="BD2200" s="2">
        <f>_xlfn.XLOOKUP($A2200,Results!$A$2:$A$2256,Results!Y$2:Y$2256,"")</f>
        <v>0</v>
      </c>
      <c r="BE2200" s="2">
        <f>_xlfn.XLOOKUP($A2200,Results!$A$2:$A$2256,Results!Z$2:Z$2256,"")</f>
        <v>0</v>
      </c>
    </row>
    <row r="2201" spans="1:57" ht="38.25" customHeight="1" x14ac:dyDescent="0.3">
      <c r="A2201">
        <v>907878</v>
      </c>
      <c r="B2201">
        <v>281493</v>
      </c>
      <c r="C2201" t="s">
        <v>36</v>
      </c>
      <c r="D2201">
        <v>669695312</v>
      </c>
      <c r="F2201" s="2">
        <v>10207</v>
      </c>
      <c r="G2201" s="2">
        <v>7</v>
      </c>
      <c r="H2201" t="s">
        <v>6791</v>
      </c>
      <c r="I2201">
        <v>2</v>
      </c>
      <c r="J2201" t="s">
        <v>65</v>
      </c>
      <c r="K2201" t="s">
        <v>39</v>
      </c>
      <c r="L2201">
        <v>25.53</v>
      </c>
      <c r="M2201" s="2" t="s">
        <v>5036</v>
      </c>
      <c r="N2201" s="85" t="s">
        <v>6792</v>
      </c>
      <c r="O2201">
        <v>377091</v>
      </c>
      <c r="P2201" t="s">
        <v>36</v>
      </c>
      <c r="Q2201" t="s">
        <v>36</v>
      </c>
      <c r="R2201">
        <v>51.06</v>
      </c>
      <c r="S2201" s="1">
        <v>45744.354672488429</v>
      </c>
      <c r="T2201" t="s">
        <v>42</v>
      </c>
      <c r="U2201" s="1">
        <v>45744.137499999997</v>
      </c>
      <c r="V2201" t="s">
        <v>43</v>
      </c>
      <c r="W2201" t="s">
        <v>36</v>
      </c>
      <c r="X2201">
        <v>12</v>
      </c>
      <c r="Y2201" t="s">
        <v>54</v>
      </c>
      <c r="Z2201" t="s">
        <v>36</v>
      </c>
      <c r="AA2201">
        <v>25.53</v>
      </c>
      <c r="AB2201" t="s">
        <v>36</v>
      </c>
      <c r="AC2201" t="s">
        <v>49</v>
      </c>
      <c r="AD2201" t="s">
        <v>49</v>
      </c>
      <c r="AE2201" t="s">
        <v>45</v>
      </c>
      <c r="AG2201" s="18" t="s">
        <v>6793</v>
      </c>
      <c r="AH2201" s="18"/>
      <c r="AI2201" s="2" t="s">
        <v>48</v>
      </c>
      <c r="AJ2201" s="2" t="e">
        <f>VLOOKUP(A2201,'Classification Test Result'!$A$2:$D$2428,4,FALSE)</f>
        <v>#N/A</v>
      </c>
      <c r="AL2201" s="2">
        <f>_xlfn.XLOOKUP($A2201,Results!$A$2:$A$2256,Results!G$2:G$2256,"")</f>
        <v>0</v>
      </c>
      <c r="AM2201" s="2">
        <f>_xlfn.XLOOKUP($A2201,Results!$A$2:$A$2256,Results!H$2:H$2256,"")</f>
        <v>0</v>
      </c>
      <c r="AN2201" s="2">
        <f>_xlfn.XLOOKUP($A2201,Results!$A$2:$A$2256,Results!I$2:I$2256,"")</f>
        <v>0</v>
      </c>
      <c r="AO2201" s="2">
        <f>_xlfn.XLOOKUP($A2201,Results!$A$2:$A$2256,Results!J$2:J$2256,"")</f>
        <v>0</v>
      </c>
      <c r="AP2201" s="2">
        <f>_xlfn.XLOOKUP($A2201,Results!$A$2:$A$2256,Results!K$2:K$2256,"")</f>
        <v>0</v>
      </c>
      <c r="AQ2201" s="2">
        <f>_xlfn.XLOOKUP($A2201,Results!$A$2:$A$2256,Results!L$2:L$2256,"")</f>
        <v>0</v>
      </c>
      <c r="AR2201" s="2">
        <f>_xlfn.XLOOKUP($A2201,Results!$A$2:$A$2256,Results!M$2:M$2256,"")</f>
        <v>0</v>
      </c>
      <c r="AS2201" s="2">
        <f>_xlfn.XLOOKUP($A2201,Results!$A$2:$A$2256,Results!N$2:N$2256,"")</f>
        <v>0</v>
      </c>
      <c r="AT2201" s="2">
        <f>_xlfn.XLOOKUP($A2201,Results!$A$2:$A$2256,Results!O$2:O$2256,"")</f>
        <v>0</v>
      </c>
      <c r="AU2201" s="2">
        <f>_xlfn.XLOOKUP($A2201,Results!$A$2:$A$2256,Results!P$2:P$2256,"")</f>
        <v>0</v>
      </c>
      <c r="AV2201" s="2">
        <f>_xlfn.XLOOKUP($A2201,Results!$A$2:$A$2256,Results!Q$2:Q$2256,"")</f>
        <v>0</v>
      </c>
      <c r="AW2201" s="2">
        <f>_xlfn.XLOOKUP($A2201,Results!$A$2:$A$2256,Results!R$2:R$2256,"")</f>
        <v>0</v>
      </c>
      <c r="AX2201" s="2">
        <f>_xlfn.XLOOKUP($A2201,Results!$A$2:$A$2256,Results!S$2:S$2256,"")</f>
        <v>0</v>
      </c>
      <c r="AY2201" s="2">
        <f>_xlfn.XLOOKUP($A2201,Results!$A$2:$A$2256,Results!T$2:T$2256,"")</f>
        <v>0</v>
      </c>
      <c r="AZ2201" s="2">
        <f>_xlfn.XLOOKUP($A2201,Results!$A$2:$A$2256,Results!U$2:U$2256,"")</f>
        <v>0</v>
      </c>
      <c r="BA2201" s="2" t="str">
        <f>_xlfn.XLOOKUP($A2201,Results!$A$2:$A$2256,Results!V$2:V$2256,"")</f>
        <v>DEWALT</v>
      </c>
      <c r="BB2201" s="2">
        <f>_xlfn.XLOOKUP($A2201,Results!$A$2:$A$2256,Results!W$2:W$2256,"")</f>
        <v>76</v>
      </c>
      <c r="BC2201" s="2">
        <f>_xlfn.XLOOKUP($A2201,Results!$A$2:$A$2256,Results!X$2:X$2256,"")</f>
        <v>27112700</v>
      </c>
      <c r="BD2201" s="2">
        <f>_xlfn.XLOOKUP($A2201,Results!$A$2:$A$2256,Results!Y$2:Y$2256,"")</f>
        <v>76</v>
      </c>
      <c r="BE2201" s="2" t="b">
        <f>_xlfn.XLOOKUP($A2201,Results!$A$2:$A$2256,Results!Z$2:Z$2256,"")</f>
        <v>1</v>
      </c>
    </row>
    <row r="2202" spans="1:57" ht="38.25" customHeight="1" x14ac:dyDescent="0.3">
      <c r="A2202">
        <v>907879</v>
      </c>
      <c r="B2202">
        <v>281492</v>
      </c>
      <c r="C2202" t="s">
        <v>36</v>
      </c>
      <c r="D2202">
        <v>669695310</v>
      </c>
      <c r="F2202" s="2">
        <v>10207</v>
      </c>
      <c r="G2202" s="2">
        <v>6</v>
      </c>
      <c r="H2202" t="s">
        <v>6794</v>
      </c>
      <c r="I2202">
        <v>4</v>
      </c>
      <c r="J2202" t="s">
        <v>65</v>
      </c>
      <c r="K2202" t="s">
        <v>39</v>
      </c>
      <c r="L2202">
        <v>25.53</v>
      </c>
      <c r="M2202" s="2" t="s">
        <v>5036</v>
      </c>
      <c r="N2202" s="85" t="s">
        <v>6792</v>
      </c>
      <c r="O2202">
        <v>377091</v>
      </c>
      <c r="P2202" t="s">
        <v>36</v>
      </c>
      <c r="Q2202" t="s">
        <v>36</v>
      </c>
      <c r="R2202">
        <v>102.12</v>
      </c>
      <c r="S2202" s="1">
        <v>45744.354731516207</v>
      </c>
      <c r="T2202" t="s">
        <v>42</v>
      </c>
      <c r="U2202" s="1">
        <v>45744.137499999997</v>
      </c>
      <c r="V2202" t="s">
        <v>43</v>
      </c>
      <c r="W2202" t="s">
        <v>36</v>
      </c>
      <c r="X2202">
        <v>0</v>
      </c>
      <c r="Y2202">
        <v>201</v>
      </c>
      <c r="Z2202" t="s">
        <v>36</v>
      </c>
      <c r="AA2202" t="s">
        <v>36</v>
      </c>
      <c r="AB2202" t="s">
        <v>36</v>
      </c>
      <c r="AC2202" t="s">
        <v>49</v>
      </c>
      <c r="AD2202" t="s">
        <v>49</v>
      </c>
      <c r="AE2202" t="s">
        <v>45</v>
      </c>
      <c r="AG2202" s="18" t="s">
        <v>6793</v>
      </c>
      <c r="AH2202" s="18"/>
      <c r="AI2202" s="2" t="s">
        <v>48</v>
      </c>
      <c r="AJ2202" s="2" t="e">
        <f>VLOOKUP(A2202,'Classification Test Result'!$A$2:$D$2428,4,FALSE)</f>
        <v>#N/A</v>
      </c>
      <c r="AL2202" s="2">
        <f>_xlfn.XLOOKUP($A2202,Results!$A$2:$A$2256,Results!G$2:G$2256,"")</f>
        <v>0</v>
      </c>
      <c r="AM2202" s="2">
        <f>_xlfn.XLOOKUP($A2202,Results!$A$2:$A$2256,Results!H$2:H$2256,"")</f>
        <v>0</v>
      </c>
      <c r="AN2202" s="2">
        <f>_xlfn.XLOOKUP($A2202,Results!$A$2:$A$2256,Results!I$2:I$2256,"")</f>
        <v>0</v>
      </c>
      <c r="AO2202" s="2">
        <f>_xlfn.XLOOKUP($A2202,Results!$A$2:$A$2256,Results!J$2:J$2256,"")</f>
        <v>0</v>
      </c>
      <c r="AP2202" s="2">
        <f>_xlfn.XLOOKUP($A2202,Results!$A$2:$A$2256,Results!K$2:K$2256,"")</f>
        <v>0</v>
      </c>
      <c r="AQ2202" s="2">
        <f>_xlfn.XLOOKUP($A2202,Results!$A$2:$A$2256,Results!L$2:L$2256,"")</f>
        <v>0</v>
      </c>
      <c r="AR2202" s="2">
        <f>_xlfn.XLOOKUP($A2202,Results!$A$2:$A$2256,Results!M$2:M$2256,"")</f>
        <v>0</v>
      </c>
      <c r="AS2202" s="2">
        <f>_xlfn.XLOOKUP($A2202,Results!$A$2:$A$2256,Results!N$2:N$2256,"")</f>
        <v>0</v>
      </c>
      <c r="AT2202" s="2">
        <f>_xlfn.XLOOKUP($A2202,Results!$A$2:$A$2256,Results!O$2:O$2256,"")</f>
        <v>0</v>
      </c>
      <c r="AU2202" s="2">
        <f>_xlfn.XLOOKUP($A2202,Results!$A$2:$A$2256,Results!P$2:P$2256,"")</f>
        <v>0</v>
      </c>
      <c r="AV2202" s="2">
        <f>_xlfn.XLOOKUP($A2202,Results!$A$2:$A$2256,Results!Q$2:Q$2256,"")</f>
        <v>0</v>
      </c>
      <c r="AW2202" s="2">
        <f>_xlfn.XLOOKUP($A2202,Results!$A$2:$A$2256,Results!R$2:R$2256,"")</f>
        <v>0</v>
      </c>
      <c r="AX2202" s="2">
        <f>_xlfn.XLOOKUP($A2202,Results!$A$2:$A$2256,Results!S$2:S$2256,"")</f>
        <v>0</v>
      </c>
      <c r="AY2202" s="2">
        <f>_xlfn.XLOOKUP($A2202,Results!$A$2:$A$2256,Results!T$2:T$2256,"")</f>
        <v>0</v>
      </c>
      <c r="AZ2202" s="2">
        <f>_xlfn.XLOOKUP($A2202,Results!$A$2:$A$2256,Results!U$2:U$2256,"")</f>
        <v>0</v>
      </c>
      <c r="BA2202" s="2" t="str">
        <f>_xlfn.XLOOKUP($A2202,Results!$A$2:$A$2256,Results!V$2:V$2256,"")</f>
        <v>DEWALT</v>
      </c>
      <c r="BB2202" s="2">
        <f>_xlfn.XLOOKUP($A2202,Results!$A$2:$A$2256,Results!W$2:W$2256,"")</f>
        <v>64</v>
      </c>
      <c r="BC2202" s="2">
        <f>_xlfn.XLOOKUP($A2202,Results!$A$2:$A$2256,Results!X$2:X$2256,"")</f>
        <v>27112700</v>
      </c>
      <c r="BD2202" s="2">
        <f>_xlfn.XLOOKUP($A2202,Results!$A$2:$A$2256,Results!Y$2:Y$2256,"")</f>
        <v>64</v>
      </c>
      <c r="BE2202" s="2" t="b">
        <f>_xlfn.XLOOKUP($A2202,Results!$A$2:$A$2256,Results!Z$2:Z$2256,"")</f>
        <v>1</v>
      </c>
    </row>
    <row r="2203" spans="1:57" ht="38.25" customHeight="1" x14ac:dyDescent="0.3">
      <c r="A2203">
        <v>907880</v>
      </c>
      <c r="B2203">
        <v>281673</v>
      </c>
      <c r="C2203" t="s">
        <v>36</v>
      </c>
      <c r="D2203">
        <v>3224124</v>
      </c>
      <c r="F2203" s="2">
        <v>10127</v>
      </c>
      <c r="G2203" s="2">
        <v>2</v>
      </c>
      <c r="H2203" t="s">
        <v>6795</v>
      </c>
      <c r="I2203">
        <v>5</v>
      </c>
      <c r="J2203" t="s">
        <v>65</v>
      </c>
      <c r="K2203" t="s">
        <v>39</v>
      </c>
      <c r="L2203">
        <v>37.369999999999997</v>
      </c>
      <c r="M2203" s="2" t="s">
        <v>6796</v>
      </c>
      <c r="N2203" s="9" t="s">
        <v>6797</v>
      </c>
      <c r="O2203" t="s">
        <v>6798</v>
      </c>
      <c r="P2203" t="s">
        <v>36</v>
      </c>
      <c r="Q2203" t="s">
        <v>36</v>
      </c>
      <c r="R2203">
        <v>186.85</v>
      </c>
      <c r="S2203" s="1">
        <v>45744.500894791658</v>
      </c>
      <c r="T2203" t="s">
        <v>42</v>
      </c>
      <c r="U2203" s="1">
        <v>45744.290972222218</v>
      </c>
      <c r="V2203" t="s">
        <v>43</v>
      </c>
      <c r="W2203" t="s">
        <v>36</v>
      </c>
      <c r="X2203">
        <v>2</v>
      </c>
      <c r="Y2203" t="s">
        <v>525</v>
      </c>
      <c r="Z2203" t="s">
        <v>36</v>
      </c>
      <c r="AA2203">
        <v>37.369999999999997</v>
      </c>
      <c r="AB2203" t="s">
        <v>36</v>
      </c>
      <c r="AC2203" t="s">
        <v>49</v>
      </c>
      <c r="AD2203" t="s">
        <v>49</v>
      </c>
      <c r="AE2203" t="s">
        <v>45</v>
      </c>
      <c r="AF2203" s="44" t="s">
        <v>46</v>
      </c>
      <c r="AG2203" s="18" t="s">
        <v>6799</v>
      </c>
      <c r="AH2203" s="18"/>
      <c r="AI2203" s="2" t="s">
        <v>48</v>
      </c>
      <c r="AJ2203" s="2" t="e">
        <f>VLOOKUP(A2203,'Classification Test Result'!$A$2:$D$2428,4,FALSE)</f>
        <v>#N/A</v>
      </c>
      <c r="AL2203" s="2">
        <f>_xlfn.XLOOKUP($A2203,Results!$A$2:$A$2256,Results!G$2:G$2256,"")</f>
        <v>0</v>
      </c>
      <c r="AM2203" s="2">
        <f>_xlfn.XLOOKUP($A2203,Results!$A$2:$A$2256,Results!H$2:H$2256,"")</f>
        <v>0</v>
      </c>
      <c r="AN2203" s="2">
        <f>_xlfn.XLOOKUP($A2203,Results!$A$2:$A$2256,Results!I$2:I$2256,"")</f>
        <v>0</v>
      </c>
      <c r="AO2203" s="2">
        <f>_xlfn.XLOOKUP($A2203,Results!$A$2:$A$2256,Results!J$2:J$2256,"")</f>
        <v>0</v>
      </c>
      <c r="AP2203" s="2">
        <f>_xlfn.XLOOKUP($A2203,Results!$A$2:$A$2256,Results!K$2:K$2256,"")</f>
        <v>0</v>
      </c>
      <c r="AQ2203" s="2">
        <f>_xlfn.XLOOKUP($A2203,Results!$A$2:$A$2256,Results!L$2:L$2256,"")</f>
        <v>0</v>
      </c>
      <c r="AR2203" s="2">
        <f>_xlfn.XLOOKUP($A2203,Results!$A$2:$A$2256,Results!M$2:M$2256,"")</f>
        <v>0</v>
      </c>
      <c r="AS2203" s="2">
        <f>_xlfn.XLOOKUP($A2203,Results!$A$2:$A$2256,Results!N$2:N$2256,"")</f>
        <v>0</v>
      </c>
      <c r="AT2203" s="2">
        <f>_xlfn.XLOOKUP($A2203,Results!$A$2:$A$2256,Results!O$2:O$2256,"")</f>
        <v>0</v>
      </c>
      <c r="AU2203" s="2">
        <f>_xlfn.XLOOKUP($A2203,Results!$A$2:$A$2256,Results!P$2:P$2256,"")</f>
        <v>0</v>
      </c>
      <c r="AV2203" s="2">
        <f>_xlfn.XLOOKUP($A2203,Results!$A$2:$A$2256,Results!Q$2:Q$2256,"")</f>
        <v>0</v>
      </c>
      <c r="AW2203" s="2">
        <f>_xlfn.XLOOKUP($A2203,Results!$A$2:$A$2256,Results!R$2:R$2256,"")</f>
        <v>0</v>
      </c>
      <c r="AX2203" s="2">
        <f>_xlfn.XLOOKUP($A2203,Results!$A$2:$A$2256,Results!S$2:S$2256,"")</f>
        <v>0</v>
      </c>
      <c r="AY2203" s="2">
        <f>_xlfn.XLOOKUP($A2203,Results!$A$2:$A$2256,Results!T$2:T$2256,"")</f>
        <v>0</v>
      </c>
      <c r="AZ2203" s="2">
        <f>_xlfn.XLOOKUP($A2203,Results!$A$2:$A$2256,Results!U$2:U$2256,"")</f>
        <v>0</v>
      </c>
      <c r="BA2203" s="2" t="str">
        <f>_xlfn.XLOOKUP($A2203,Results!$A$2:$A$2256,Results!V$2:V$2256,"")</f>
        <v>ELCO LIGHTING</v>
      </c>
      <c r="BB2203" s="2">
        <f>_xlfn.XLOOKUP($A2203,Results!$A$2:$A$2256,Results!W$2:W$2256,"")</f>
        <v>78</v>
      </c>
      <c r="BC2203" s="2">
        <f>_xlfn.XLOOKUP($A2203,Results!$A$2:$A$2256,Results!X$2:X$2256,"")</f>
        <v>39111500</v>
      </c>
      <c r="BD2203" s="2">
        <f>_xlfn.XLOOKUP($A2203,Results!$A$2:$A$2256,Results!Y$2:Y$2256,"")</f>
        <v>78</v>
      </c>
      <c r="BE2203" s="2" t="b">
        <f>_xlfn.XLOOKUP($A2203,Results!$A$2:$A$2256,Results!Z$2:Z$2256,"")</f>
        <v>1</v>
      </c>
    </row>
    <row r="2204" spans="1:57" ht="38.25" customHeight="1" x14ac:dyDescent="0.3">
      <c r="A2204">
        <v>907881</v>
      </c>
      <c r="B2204">
        <v>281673</v>
      </c>
      <c r="C2204" t="s">
        <v>36</v>
      </c>
      <c r="D2204">
        <v>3224124</v>
      </c>
      <c r="F2204" s="2">
        <v>10127</v>
      </c>
      <c r="G2204" s="2">
        <v>3</v>
      </c>
      <c r="H2204" t="s">
        <v>6800</v>
      </c>
      <c r="I2204">
        <v>3</v>
      </c>
      <c r="J2204" t="s">
        <v>65</v>
      </c>
      <c r="K2204" t="s">
        <v>39</v>
      </c>
      <c r="L2204">
        <v>48.88</v>
      </c>
      <c r="M2204" s="2" t="s">
        <v>6796</v>
      </c>
      <c r="N2204" s="9" t="s">
        <v>6801</v>
      </c>
      <c r="O2204" t="s">
        <v>6802</v>
      </c>
      <c r="P2204" t="s">
        <v>36</v>
      </c>
      <c r="Q2204" t="s">
        <v>36</v>
      </c>
      <c r="R2204">
        <v>146.63999999999999</v>
      </c>
      <c r="S2204" s="1">
        <v>45744.500886493057</v>
      </c>
      <c r="T2204" t="s">
        <v>42</v>
      </c>
      <c r="U2204" s="1">
        <v>45744.290972222218</v>
      </c>
      <c r="V2204" t="s">
        <v>43</v>
      </c>
      <c r="W2204" t="s">
        <v>36</v>
      </c>
      <c r="X2204">
        <v>3</v>
      </c>
      <c r="Y2204" t="s">
        <v>525</v>
      </c>
      <c r="Z2204" t="s">
        <v>36</v>
      </c>
      <c r="AA2204">
        <v>48.88</v>
      </c>
      <c r="AB2204" t="s">
        <v>36</v>
      </c>
      <c r="AC2204" t="s">
        <v>49</v>
      </c>
      <c r="AD2204" t="s">
        <v>49</v>
      </c>
      <c r="AE2204" t="s">
        <v>45</v>
      </c>
      <c r="AF2204" s="44" t="s">
        <v>46</v>
      </c>
      <c r="AG2204" s="18" t="s">
        <v>6803</v>
      </c>
      <c r="AH2204" s="18"/>
      <c r="AI2204" s="2" t="s">
        <v>48</v>
      </c>
      <c r="AJ2204" s="2" t="e">
        <f>VLOOKUP(A2204,'Classification Test Result'!$A$2:$D$2428,4,FALSE)</f>
        <v>#N/A</v>
      </c>
      <c r="AL2204" s="2">
        <f>_xlfn.XLOOKUP($A2204,Results!$A$2:$A$2256,Results!G$2:G$2256,"")</f>
        <v>0</v>
      </c>
      <c r="AM2204" s="2">
        <f>_xlfn.XLOOKUP($A2204,Results!$A$2:$A$2256,Results!H$2:H$2256,"")</f>
        <v>0</v>
      </c>
      <c r="AN2204" s="2">
        <f>_xlfn.XLOOKUP($A2204,Results!$A$2:$A$2256,Results!I$2:I$2256,"")</f>
        <v>0</v>
      </c>
      <c r="AO2204" s="2">
        <f>_xlfn.XLOOKUP($A2204,Results!$A$2:$A$2256,Results!J$2:J$2256,"")</f>
        <v>0</v>
      </c>
      <c r="AP2204" s="2">
        <f>_xlfn.XLOOKUP($A2204,Results!$A$2:$A$2256,Results!K$2:K$2256,"")</f>
        <v>0</v>
      </c>
      <c r="AQ2204" s="2">
        <f>_xlfn.XLOOKUP($A2204,Results!$A$2:$A$2256,Results!L$2:L$2256,"")</f>
        <v>0</v>
      </c>
      <c r="AR2204" s="2">
        <f>_xlfn.XLOOKUP($A2204,Results!$A$2:$A$2256,Results!M$2:M$2256,"")</f>
        <v>0</v>
      </c>
      <c r="AS2204" s="2">
        <f>_xlfn.XLOOKUP($A2204,Results!$A$2:$A$2256,Results!N$2:N$2256,"")</f>
        <v>0</v>
      </c>
      <c r="AT2204" s="2">
        <f>_xlfn.XLOOKUP($A2204,Results!$A$2:$A$2256,Results!O$2:O$2256,"")</f>
        <v>0</v>
      </c>
      <c r="AU2204" s="2">
        <f>_xlfn.XLOOKUP($A2204,Results!$A$2:$A$2256,Results!P$2:P$2256,"")</f>
        <v>0</v>
      </c>
      <c r="AV2204" s="2">
        <f>_xlfn.XLOOKUP($A2204,Results!$A$2:$A$2256,Results!Q$2:Q$2256,"")</f>
        <v>0</v>
      </c>
      <c r="AW2204" s="2">
        <f>_xlfn.XLOOKUP($A2204,Results!$A$2:$A$2256,Results!R$2:R$2256,"")</f>
        <v>0</v>
      </c>
      <c r="AX2204" s="2">
        <f>_xlfn.XLOOKUP($A2204,Results!$A$2:$A$2256,Results!S$2:S$2256,"")</f>
        <v>0</v>
      </c>
      <c r="AY2204" s="2">
        <f>_xlfn.XLOOKUP($A2204,Results!$A$2:$A$2256,Results!T$2:T$2256,"")</f>
        <v>0</v>
      </c>
      <c r="AZ2204" s="2">
        <f>_xlfn.XLOOKUP($A2204,Results!$A$2:$A$2256,Results!U$2:U$2256,"")</f>
        <v>0</v>
      </c>
      <c r="BA2204" s="2" t="str">
        <f>_xlfn.XLOOKUP($A2204,Results!$A$2:$A$2256,Results!V$2:V$2256,"")</f>
        <v>ELCO LIGHTING</v>
      </c>
      <c r="BB2204" s="2">
        <f>_xlfn.XLOOKUP($A2204,Results!$A$2:$A$2256,Results!W$2:W$2256,"")</f>
        <v>78</v>
      </c>
      <c r="BC2204" s="2">
        <f>_xlfn.XLOOKUP($A2204,Results!$A$2:$A$2256,Results!X$2:X$2256,"")</f>
        <v>39111500</v>
      </c>
      <c r="BD2204" s="2">
        <f>_xlfn.XLOOKUP($A2204,Results!$A$2:$A$2256,Results!Y$2:Y$2256,"")</f>
        <v>78</v>
      </c>
      <c r="BE2204" s="2" t="b">
        <f>_xlfn.XLOOKUP($A2204,Results!$A$2:$A$2256,Results!Z$2:Z$2256,"")</f>
        <v>1</v>
      </c>
    </row>
    <row r="2205" spans="1:57" ht="38.25" customHeight="1" x14ac:dyDescent="0.3">
      <c r="A2205">
        <v>907882</v>
      </c>
      <c r="B2205">
        <v>281935</v>
      </c>
      <c r="C2205" t="s">
        <v>36</v>
      </c>
      <c r="D2205">
        <v>192583</v>
      </c>
      <c r="F2205" s="2">
        <v>10845</v>
      </c>
      <c r="G2205" s="2">
        <v>2</v>
      </c>
      <c r="H2205" s="11" t="s">
        <v>6804</v>
      </c>
      <c r="I2205">
        <v>-1</v>
      </c>
      <c r="J2205" t="s">
        <v>39</v>
      </c>
      <c r="K2205" t="s">
        <v>39</v>
      </c>
      <c r="L2205">
        <v>25</v>
      </c>
      <c r="M2205" s="2" t="s">
        <v>36</v>
      </c>
      <c r="N2205" s="9" t="s">
        <v>36</v>
      </c>
      <c r="O2205" t="s">
        <v>6805</v>
      </c>
      <c r="P2205" t="s">
        <v>36</v>
      </c>
      <c r="Q2205" t="s">
        <v>36</v>
      </c>
      <c r="R2205">
        <v>-25</v>
      </c>
      <c r="S2205" s="1">
        <v>45744.834559988427</v>
      </c>
      <c r="T2205" t="s">
        <v>42</v>
      </c>
      <c r="U2205" s="1">
        <v>45744.612500000003</v>
      </c>
      <c r="V2205" t="s">
        <v>43</v>
      </c>
      <c r="W2205" t="s">
        <v>36</v>
      </c>
      <c r="X2205">
        <v>0</v>
      </c>
      <c r="Y2205">
        <v>999</v>
      </c>
      <c r="Z2205" t="s">
        <v>36</v>
      </c>
      <c r="AA2205" t="s">
        <v>36</v>
      </c>
      <c r="AB2205" t="s">
        <v>36</v>
      </c>
      <c r="AC2205" t="s">
        <v>44</v>
      </c>
      <c r="AD2205" t="s">
        <v>44</v>
      </c>
      <c r="AE2205" t="s">
        <v>45</v>
      </c>
      <c r="AF2205" s="2"/>
      <c r="AI2205" s="2" t="s">
        <v>1010</v>
      </c>
      <c r="AJ2205" s="2" t="e">
        <f>VLOOKUP(A2205,'Classification Test Result'!$A$2:$D$2428,4,FALSE)</f>
        <v>#N/A</v>
      </c>
      <c r="AL2205" s="2">
        <f>_xlfn.XLOOKUP($A2205,Results!$A$2:$A$2256,Results!G$2:G$2256,"")</f>
        <v>0</v>
      </c>
      <c r="AM2205" s="2">
        <f>_xlfn.XLOOKUP($A2205,Results!$A$2:$A$2256,Results!H$2:H$2256,"")</f>
        <v>0</v>
      </c>
      <c r="AN2205" s="2">
        <f>_xlfn.XLOOKUP($A2205,Results!$A$2:$A$2256,Results!I$2:I$2256,"")</f>
        <v>0</v>
      </c>
      <c r="AO2205" s="2">
        <f>_xlfn.XLOOKUP($A2205,Results!$A$2:$A$2256,Results!J$2:J$2256,"")</f>
        <v>0</v>
      </c>
      <c r="AP2205" s="2">
        <f>_xlfn.XLOOKUP($A2205,Results!$A$2:$A$2256,Results!K$2:K$2256,"")</f>
        <v>0</v>
      </c>
      <c r="AQ2205" s="2">
        <f>_xlfn.XLOOKUP($A2205,Results!$A$2:$A$2256,Results!L$2:L$2256,"")</f>
        <v>0</v>
      </c>
      <c r="AR2205" s="2">
        <f>_xlfn.XLOOKUP($A2205,Results!$A$2:$A$2256,Results!M$2:M$2256,"")</f>
        <v>0</v>
      </c>
      <c r="AS2205" s="2">
        <f>_xlfn.XLOOKUP($A2205,Results!$A$2:$A$2256,Results!N$2:N$2256,"")</f>
        <v>0</v>
      </c>
      <c r="AT2205" s="2">
        <f>_xlfn.XLOOKUP($A2205,Results!$A$2:$A$2256,Results!O$2:O$2256,"")</f>
        <v>0</v>
      </c>
      <c r="AU2205" s="2">
        <f>_xlfn.XLOOKUP($A2205,Results!$A$2:$A$2256,Results!P$2:P$2256,"")</f>
        <v>0</v>
      </c>
      <c r="AV2205" s="2">
        <f>_xlfn.XLOOKUP($A2205,Results!$A$2:$A$2256,Results!Q$2:Q$2256,"")</f>
        <v>0</v>
      </c>
      <c r="AW2205" s="2">
        <f>_xlfn.XLOOKUP($A2205,Results!$A$2:$A$2256,Results!R$2:R$2256,"")</f>
        <v>0</v>
      </c>
      <c r="AX2205" s="2">
        <f>_xlfn.XLOOKUP($A2205,Results!$A$2:$A$2256,Results!S$2:S$2256,"")</f>
        <v>0</v>
      </c>
      <c r="AY2205" s="2">
        <f>_xlfn.XLOOKUP($A2205,Results!$A$2:$A$2256,Results!T$2:T$2256,"")</f>
        <v>0</v>
      </c>
      <c r="AZ2205" s="2">
        <f>_xlfn.XLOOKUP($A2205,Results!$A$2:$A$2256,Results!U$2:U$2256,"")</f>
        <v>0</v>
      </c>
      <c r="BA2205" s="2">
        <f>_xlfn.XLOOKUP($A2205,Results!$A$2:$A$2256,Results!V$2:V$2256,"")</f>
        <v>0</v>
      </c>
      <c r="BB2205" s="2">
        <f>_xlfn.XLOOKUP($A2205,Results!$A$2:$A$2256,Results!W$2:W$2256,"")</f>
        <v>0</v>
      </c>
      <c r="BC2205" s="2">
        <f>_xlfn.XLOOKUP($A2205,Results!$A$2:$A$2256,Results!X$2:X$2256,"")</f>
        <v>0</v>
      </c>
      <c r="BD2205" s="2">
        <f>_xlfn.XLOOKUP($A2205,Results!$A$2:$A$2256,Results!Y$2:Y$2256,"")</f>
        <v>0</v>
      </c>
      <c r="BE2205" s="2">
        <f>_xlfn.XLOOKUP($A2205,Results!$A$2:$A$2256,Results!Z$2:Z$2256,"")</f>
        <v>0</v>
      </c>
    </row>
    <row r="2206" spans="1:57" ht="38.25" customHeight="1" x14ac:dyDescent="0.3">
      <c r="A2206">
        <v>907883</v>
      </c>
      <c r="B2206">
        <v>281478</v>
      </c>
      <c r="C2206" t="s">
        <v>36</v>
      </c>
      <c r="D2206">
        <v>50030725496</v>
      </c>
      <c r="F2206" s="2">
        <v>11545</v>
      </c>
      <c r="G2206" s="2">
        <v>1</v>
      </c>
      <c r="H2206" s="2" t="s">
        <v>6806</v>
      </c>
      <c r="I2206">
        <v>1</v>
      </c>
      <c r="J2206" t="s">
        <v>39</v>
      </c>
      <c r="K2206" t="s">
        <v>39</v>
      </c>
      <c r="L2206">
        <v>400</v>
      </c>
      <c r="M2206" s="2" t="s">
        <v>36</v>
      </c>
      <c r="N2206" s="9" t="s">
        <v>36</v>
      </c>
      <c r="O2206" t="s">
        <v>6807</v>
      </c>
      <c r="P2206" t="s">
        <v>36</v>
      </c>
      <c r="Q2206" t="s">
        <v>36</v>
      </c>
      <c r="R2206">
        <v>400</v>
      </c>
      <c r="S2206" s="1">
        <v>45744.333906400461</v>
      </c>
      <c r="T2206" t="s">
        <v>42</v>
      </c>
      <c r="U2206" s="1">
        <v>45744.120138888888</v>
      </c>
      <c r="V2206" t="s">
        <v>43</v>
      </c>
      <c r="W2206" t="s">
        <v>36</v>
      </c>
      <c r="X2206">
        <v>0</v>
      </c>
      <c r="Y2206">
        <v>999</v>
      </c>
      <c r="Z2206" t="s">
        <v>36</v>
      </c>
      <c r="AA2206" t="s">
        <v>36</v>
      </c>
      <c r="AB2206" t="s">
        <v>36</v>
      </c>
      <c r="AC2206" t="s">
        <v>49</v>
      </c>
      <c r="AD2206" t="s">
        <v>49</v>
      </c>
      <c r="AE2206" t="s">
        <v>45</v>
      </c>
      <c r="AF2206" s="2"/>
      <c r="AI2206" s="2" t="s">
        <v>165</v>
      </c>
      <c r="AJ2206" s="2" t="e">
        <f>VLOOKUP(A2206,'Classification Test Result'!$A$2:$D$2428,4,FALSE)</f>
        <v>#N/A</v>
      </c>
      <c r="AL2206" s="2">
        <f>_xlfn.XLOOKUP($A2206,Results!$A$2:$A$2256,Results!G$2:G$2256,"")</f>
        <v>0</v>
      </c>
      <c r="AM2206" s="2">
        <f>_xlfn.XLOOKUP($A2206,Results!$A$2:$A$2256,Results!H$2:H$2256,"")</f>
        <v>0</v>
      </c>
      <c r="AN2206" s="2">
        <f>_xlfn.XLOOKUP($A2206,Results!$A$2:$A$2256,Results!I$2:I$2256,"")</f>
        <v>0</v>
      </c>
      <c r="AO2206" s="2">
        <f>_xlfn.XLOOKUP($A2206,Results!$A$2:$A$2256,Results!J$2:J$2256,"")</f>
        <v>0</v>
      </c>
      <c r="AP2206" s="2">
        <f>_xlfn.XLOOKUP($A2206,Results!$A$2:$A$2256,Results!K$2:K$2256,"")</f>
        <v>0</v>
      </c>
      <c r="AQ2206" s="2">
        <f>_xlfn.XLOOKUP($A2206,Results!$A$2:$A$2256,Results!L$2:L$2256,"")</f>
        <v>0</v>
      </c>
      <c r="AR2206" s="2">
        <f>_xlfn.XLOOKUP($A2206,Results!$A$2:$A$2256,Results!M$2:M$2256,"")</f>
        <v>0</v>
      </c>
      <c r="AS2206" s="2">
        <f>_xlfn.XLOOKUP($A2206,Results!$A$2:$A$2256,Results!N$2:N$2256,"")</f>
        <v>0</v>
      </c>
      <c r="AT2206" s="2">
        <f>_xlfn.XLOOKUP($A2206,Results!$A$2:$A$2256,Results!O$2:O$2256,"")</f>
        <v>0</v>
      </c>
      <c r="AU2206" s="2">
        <f>_xlfn.XLOOKUP($A2206,Results!$A$2:$A$2256,Results!P$2:P$2256,"")</f>
        <v>0</v>
      </c>
      <c r="AV2206" s="2">
        <f>_xlfn.XLOOKUP($A2206,Results!$A$2:$A$2256,Results!Q$2:Q$2256,"")</f>
        <v>0</v>
      </c>
      <c r="AW2206" s="2">
        <f>_xlfn.XLOOKUP($A2206,Results!$A$2:$A$2256,Results!R$2:R$2256,"")</f>
        <v>0</v>
      </c>
      <c r="AX2206" s="2">
        <f>_xlfn.XLOOKUP($A2206,Results!$A$2:$A$2256,Results!S$2:S$2256,"")</f>
        <v>0</v>
      </c>
      <c r="AY2206" s="2">
        <f>_xlfn.XLOOKUP($A2206,Results!$A$2:$A$2256,Results!T$2:T$2256,"")</f>
        <v>0</v>
      </c>
      <c r="AZ2206" s="2">
        <f>_xlfn.XLOOKUP($A2206,Results!$A$2:$A$2256,Results!U$2:U$2256,"")</f>
        <v>0</v>
      </c>
      <c r="BA2206" s="2" t="str">
        <f>_xlfn.XLOOKUP($A2206,Results!$A$2:$A$2256,Results!V$2:V$2256,"")</f>
        <v>HILTI</v>
      </c>
      <c r="BB2206" s="2">
        <f>_xlfn.XLOOKUP($A2206,Results!$A$2:$A$2256,Results!W$2:W$2256,"")</f>
        <v>79</v>
      </c>
      <c r="BC2206" s="2">
        <f>_xlfn.XLOOKUP($A2206,Results!$A$2:$A$2256,Results!X$2:X$2256,"")</f>
        <v>27110000</v>
      </c>
      <c r="BD2206" s="2">
        <f>_xlfn.XLOOKUP($A2206,Results!$A$2:$A$2256,Results!Y$2:Y$2256,"")</f>
        <v>79</v>
      </c>
      <c r="BE2206" s="2" t="b">
        <f>_xlfn.XLOOKUP($A2206,Results!$A$2:$A$2256,Results!Z$2:Z$2256,"")</f>
        <v>1</v>
      </c>
    </row>
    <row r="2207" spans="1:57" ht="38.25" customHeight="1" x14ac:dyDescent="0.3">
      <c r="A2207">
        <v>907884</v>
      </c>
      <c r="B2207">
        <v>281741</v>
      </c>
      <c r="C2207" t="s">
        <v>36</v>
      </c>
      <c r="D2207">
        <v>930069334</v>
      </c>
      <c r="F2207" s="2">
        <v>10427</v>
      </c>
      <c r="G2207" s="2">
        <v>2</v>
      </c>
      <c r="H2207" t="s">
        <v>6808</v>
      </c>
      <c r="I2207">
        <v>100</v>
      </c>
      <c r="J2207" t="s">
        <v>65</v>
      </c>
      <c r="K2207" t="s">
        <v>58</v>
      </c>
      <c r="L2207">
        <v>6.72</v>
      </c>
      <c r="M2207" s="12" t="s">
        <v>567</v>
      </c>
      <c r="N2207" s="85" t="s">
        <v>6809</v>
      </c>
      <c r="O2207">
        <v>2709299</v>
      </c>
      <c r="P2207" t="s">
        <v>6810</v>
      </c>
      <c r="Q2207" t="s">
        <v>36</v>
      </c>
      <c r="R2207">
        <v>6.72</v>
      </c>
      <c r="S2207" s="1">
        <v>45744.542919131942</v>
      </c>
      <c r="T2207" t="s">
        <v>42</v>
      </c>
      <c r="U2207" s="1">
        <v>45744.320138888892</v>
      </c>
      <c r="V2207" t="s">
        <v>43</v>
      </c>
      <c r="W2207" t="s">
        <v>36</v>
      </c>
      <c r="X2207">
        <v>6</v>
      </c>
      <c r="Y2207">
        <v>0</v>
      </c>
      <c r="Z2207">
        <v>6.72</v>
      </c>
      <c r="AA2207" t="s">
        <v>36</v>
      </c>
      <c r="AB2207">
        <v>141</v>
      </c>
      <c r="AC2207" t="s">
        <v>567</v>
      </c>
      <c r="AD2207" t="s">
        <v>567</v>
      </c>
      <c r="AE2207" t="s">
        <v>45</v>
      </c>
      <c r="AG2207" s="18" t="s">
        <v>6811</v>
      </c>
      <c r="AH2207" s="18"/>
      <c r="AI2207" s="2" t="s">
        <v>48</v>
      </c>
      <c r="AJ2207" s="2" t="e">
        <f>VLOOKUP(A2207,'Classification Test Result'!$A$2:$D$2428,4,FALSE)</f>
        <v>#N/A</v>
      </c>
      <c r="AL2207" s="2">
        <f>_xlfn.XLOOKUP($A2207,Results!$A$2:$A$2256,Results!G$2:G$2256,"")</f>
        <v>336305</v>
      </c>
      <c r="AM2207" s="2" t="str">
        <f>_xlfn.XLOOKUP($A2207,Results!$A$2:$A$2256,Results!H$2:H$2256,"")</f>
        <v>CT8BK50C</v>
      </c>
      <c r="AN2207" s="2" t="str">
        <f>_xlfn.XLOOKUP($A2207,Results!$A$2:$A$2256,Results!I$2:I$2256,"")</f>
        <v>3M</v>
      </c>
      <c r="AO2207" s="2" t="str">
        <f>_xlfn.XLOOKUP($A2207,Results!$A$2:$A$2256,Results!J$2:J$2256,"")</f>
        <v>051128592939</v>
      </c>
      <c r="AP2207" s="2">
        <f>_xlfn.XLOOKUP($A2207,Results!$A$2:$A$2256,Results!K$2:K$2256,"")</f>
        <v>39121703</v>
      </c>
      <c r="AQ2207" s="2" t="str">
        <f>_xlfn.XLOOKUP($A2207,Results!$A$2:$A$2256,Results!L$2:L$2256,"")</f>
        <v>AK10005670</v>
      </c>
      <c r="AR2207" s="2">
        <f>_xlfn.XLOOKUP($A2207,Results!$A$2:$A$2256,Results!M$2:M$2256,"")</f>
        <v>712451</v>
      </c>
      <c r="AS2207" s="2" t="str">
        <f>_xlfn.XLOOKUP($A2207,Results!$A$2:$A$2256,Results!N$2:N$2256,"")</f>
        <v>3M CT8BK50-C 8IN NY BLK CBL TIE</v>
      </c>
      <c r="AT2207" s="2" t="str">
        <f>_xlfn.XLOOKUP($A2207,Results!$A$2:$A$2256,Results!O$2:O$2256,"")</f>
        <v>3M</v>
      </c>
      <c r="AU2207" s="2">
        <f>_xlfn.XLOOKUP($A2207,Results!$A$2:$A$2256,Results!P$2:P$2256,"")</f>
        <v>0</v>
      </c>
      <c r="AV2207" s="2" t="str">
        <f>_xlfn.XLOOKUP($A2207,Results!$A$2:$A$2256,Results!Q$2:Q$2256,"")</f>
        <v>NO_MANUFACTURERS_FOUND</v>
      </c>
      <c r="AW2207" s="2" t="str">
        <f>_xlfn.XLOOKUP($A2207,Results!$A$2:$A$2256,Results!R$2:R$2256,"")</f>
        <v>0.8139317648280051</v>
      </c>
      <c r="AX2207" s="2">
        <f>_xlfn.XLOOKUP($A2207,Results!$A$2:$A$2256,Results!S$2:S$2256,"")</f>
        <v>100</v>
      </c>
      <c r="AY2207" s="2">
        <f>_xlfn.XLOOKUP($A2207,Results!$A$2:$A$2256,Results!T$2:T$2256,"")</f>
        <v>100</v>
      </c>
      <c r="AZ2207" s="2">
        <f>_xlfn.XLOOKUP($A2207,Results!$A$2:$A$2256,Results!U$2:U$2256,"")</f>
        <v>100</v>
      </c>
      <c r="BA2207" s="2" t="str">
        <f>_xlfn.XLOOKUP($A2207,Results!$A$2:$A$2256,Results!V$2:V$2256,"")</f>
        <v>3M</v>
      </c>
      <c r="BB2207" s="2">
        <f>_xlfn.XLOOKUP($A2207,Results!$A$2:$A$2256,Results!W$2:W$2256,"")</f>
        <v>84</v>
      </c>
      <c r="BC2207" s="2">
        <f>_xlfn.XLOOKUP($A2207,Results!$A$2:$A$2256,Results!X$2:X$2256,"")</f>
        <v>39121703</v>
      </c>
      <c r="BD2207" s="2">
        <f>_xlfn.XLOOKUP($A2207,Results!$A$2:$A$2256,Results!Y$2:Y$2256,"")</f>
        <v>84</v>
      </c>
      <c r="BE2207" s="2" t="b">
        <f>_xlfn.XLOOKUP($A2207,Results!$A$2:$A$2256,Results!Z$2:Z$2256,"")</f>
        <v>1</v>
      </c>
    </row>
    <row r="2208" spans="1:57" ht="38.25" customHeight="1" x14ac:dyDescent="0.3">
      <c r="A2208">
        <v>907885</v>
      </c>
      <c r="B2208">
        <v>281741</v>
      </c>
      <c r="C2208" t="s">
        <v>36</v>
      </c>
      <c r="D2208">
        <v>930069334</v>
      </c>
      <c r="F2208" s="2">
        <v>10427</v>
      </c>
      <c r="G2208" s="2">
        <v>1</v>
      </c>
      <c r="H2208" t="s">
        <v>6814</v>
      </c>
      <c r="I2208">
        <v>500</v>
      </c>
      <c r="J2208" t="s">
        <v>65</v>
      </c>
      <c r="K2208" t="s">
        <v>58</v>
      </c>
      <c r="L2208">
        <v>1.76</v>
      </c>
      <c r="M2208" s="12" t="s">
        <v>567</v>
      </c>
      <c r="N2208" s="85" t="s">
        <v>6815</v>
      </c>
      <c r="O2208">
        <v>2709279</v>
      </c>
      <c r="P2208" t="s">
        <v>6816</v>
      </c>
      <c r="Q2208" t="s">
        <v>36</v>
      </c>
      <c r="R2208">
        <v>8.8000000000000007</v>
      </c>
      <c r="S2208" s="1">
        <v>45744.542912418983</v>
      </c>
      <c r="T2208" t="s">
        <v>42</v>
      </c>
      <c r="U2208" s="1">
        <v>45744.320138888892</v>
      </c>
      <c r="V2208" t="s">
        <v>43</v>
      </c>
      <c r="W2208" t="s">
        <v>36</v>
      </c>
      <c r="X2208">
        <v>6</v>
      </c>
      <c r="Y2208">
        <v>201</v>
      </c>
      <c r="Z2208" t="s">
        <v>36</v>
      </c>
      <c r="AA2208" t="s">
        <v>36</v>
      </c>
      <c r="AB2208" t="s">
        <v>36</v>
      </c>
      <c r="AC2208" t="s">
        <v>567</v>
      </c>
      <c r="AD2208" t="s">
        <v>567</v>
      </c>
      <c r="AE2208" t="s">
        <v>45</v>
      </c>
      <c r="AG2208" s="18" t="s">
        <v>6817</v>
      </c>
      <c r="AH2208" s="18"/>
      <c r="AI2208" s="2" t="s">
        <v>48</v>
      </c>
      <c r="AJ2208" s="2" t="e">
        <f>VLOOKUP(A2208,'Classification Test Result'!$A$2:$D$2428,4,FALSE)</f>
        <v>#N/A</v>
      </c>
      <c r="AL2208" s="2">
        <f>_xlfn.XLOOKUP($A2208,Results!$A$2:$A$2256,Results!G$2:G$2256,"")</f>
        <v>336303</v>
      </c>
      <c r="AM2208" s="2" t="str">
        <f>_xlfn.XLOOKUP($A2208,Results!$A$2:$A$2256,Results!H$2:H$2256,"")</f>
        <v>CT4BK18C</v>
      </c>
      <c r="AN2208" s="2" t="str">
        <f>_xlfn.XLOOKUP($A2208,Results!$A$2:$A$2256,Results!I$2:I$2256,"")</f>
        <v>3M</v>
      </c>
      <c r="AO2208" s="2" t="str">
        <f>_xlfn.XLOOKUP($A2208,Results!$A$2:$A$2256,Results!J$2:J$2256,"")</f>
        <v>051128592731</v>
      </c>
      <c r="AP2208" s="2">
        <f>_xlfn.XLOOKUP($A2208,Results!$A$2:$A$2256,Results!K$2:K$2256,"")</f>
        <v>39121703</v>
      </c>
      <c r="AQ2208" s="2" t="str">
        <f>_xlfn.XLOOKUP($A2208,Results!$A$2:$A$2256,Results!L$2:L$2256,"")</f>
        <v>AK10005654</v>
      </c>
      <c r="AR2208" s="2">
        <f>_xlfn.XLOOKUP($A2208,Results!$A$2:$A$2256,Results!M$2:M$2256,"")</f>
        <v>1092477</v>
      </c>
      <c r="AS2208" s="2" t="str">
        <f>_xlfn.XLOOKUP($A2208,Results!$A$2:$A$2256,Results!N$2:N$2256,"")</f>
        <v>3M CT4BK18-C 4IN NY BLK CBL TIE</v>
      </c>
      <c r="AT2208" s="2" t="str">
        <f>_xlfn.XLOOKUP($A2208,Results!$A$2:$A$2256,Results!O$2:O$2256,"")</f>
        <v>3M</v>
      </c>
      <c r="AU2208" s="2">
        <f>_xlfn.XLOOKUP($A2208,Results!$A$2:$A$2256,Results!P$2:P$2256,"")</f>
        <v>0</v>
      </c>
      <c r="AV2208" s="2" t="str">
        <f>_xlfn.XLOOKUP($A2208,Results!$A$2:$A$2256,Results!Q$2:Q$2256,"")</f>
        <v>NO_MANUFACTURERS_FOUND</v>
      </c>
      <c r="AW2208" s="2" t="str">
        <f>_xlfn.XLOOKUP($A2208,Results!$A$2:$A$2256,Results!R$2:R$2256,"")</f>
        <v>0.8411290842566956</v>
      </c>
      <c r="AX2208" s="2">
        <f>_xlfn.XLOOKUP($A2208,Results!$A$2:$A$2256,Results!S$2:S$2256,"")</f>
        <v>100</v>
      </c>
      <c r="AY2208" s="2">
        <f>_xlfn.XLOOKUP($A2208,Results!$A$2:$A$2256,Results!T$2:T$2256,"")</f>
        <v>100</v>
      </c>
      <c r="AZ2208" s="2">
        <f>_xlfn.XLOOKUP($A2208,Results!$A$2:$A$2256,Results!U$2:U$2256,"")</f>
        <v>100</v>
      </c>
      <c r="BA2208" s="2" t="str">
        <f>_xlfn.XLOOKUP($A2208,Results!$A$2:$A$2256,Results!V$2:V$2256,"")</f>
        <v>3M</v>
      </c>
      <c r="BB2208" s="2">
        <f>_xlfn.XLOOKUP($A2208,Results!$A$2:$A$2256,Results!W$2:W$2256,"")</f>
        <v>72</v>
      </c>
      <c r="BC2208" s="2">
        <f>_xlfn.XLOOKUP($A2208,Results!$A$2:$A$2256,Results!X$2:X$2256,"")</f>
        <v>39121703</v>
      </c>
      <c r="BD2208" s="2">
        <f>_xlfn.XLOOKUP($A2208,Results!$A$2:$A$2256,Results!Y$2:Y$2256,"")</f>
        <v>86</v>
      </c>
      <c r="BE2208" s="2" t="b">
        <f>_xlfn.XLOOKUP($A2208,Results!$A$2:$A$2256,Results!Z$2:Z$2256,"")</f>
        <v>1</v>
      </c>
    </row>
    <row r="2209" spans="1:57" ht="38.25" customHeight="1" x14ac:dyDescent="0.3">
      <c r="A2209">
        <v>907886</v>
      </c>
      <c r="B2209">
        <v>281482</v>
      </c>
      <c r="C2209" t="s">
        <v>36</v>
      </c>
      <c r="D2209">
        <v>669695381</v>
      </c>
      <c r="F2209" s="2">
        <v>10207</v>
      </c>
      <c r="G2209" s="2">
        <v>1</v>
      </c>
      <c r="H2209" t="s">
        <v>6820</v>
      </c>
      <c r="I2209">
        <v>24</v>
      </c>
      <c r="J2209" t="s">
        <v>65</v>
      </c>
      <c r="K2209" t="s">
        <v>39</v>
      </c>
      <c r="L2209">
        <v>117.81</v>
      </c>
      <c r="M2209" s="97" t="s">
        <v>6821</v>
      </c>
      <c r="N2209" s="97" t="s">
        <v>6822</v>
      </c>
      <c r="O2209" t="s">
        <v>6823</v>
      </c>
      <c r="P2209" t="s">
        <v>36</v>
      </c>
      <c r="Q2209" t="s">
        <v>36</v>
      </c>
      <c r="R2209">
        <v>2827.44</v>
      </c>
      <c r="S2209" s="1">
        <v>45744.354935300929</v>
      </c>
      <c r="T2209" t="s">
        <v>42</v>
      </c>
      <c r="U2209" s="1">
        <v>45744.134722222218</v>
      </c>
      <c r="V2209" t="s">
        <v>43</v>
      </c>
      <c r="W2209" t="s">
        <v>36</v>
      </c>
      <c r="X2209">
        <v>0</v>
      </c>
      <c r="Y2209">
        <v>999</v>
      </c>
      <c r="Z2209" t="s">
        <v>36</v>
      </c>
      <c r="AA2209" t="s">
        <v>36</v>
      </c>
      <c r="AB2209" t="s">
        <v>36</v>
      </c>
      <c r="AC2209" t="s">
        <v>6824</v>
      </c>
      <c r="AD2209" t="s">
        <v>6824</v>
      </c>
      <c r="AE2209" t="s">
        <v>45</v>
      </c>
      <c r="AG2209" s="18" t="s">
        <v>6825</v>
      </c>
      <c r="AH2209" s="18"/>
      <c r="AI2209" s="2" t="s">
        <v>48</v>
      </c>
      <c r="AJ2209" s="2" t="e">
        <f>VLOOKUP(A2209,'Classification Test Result'!$A$2:$D$2428,4,FALSE)</f>
        <v>#N/A</v>
      </c>
      <c r="AL2209" s="2">
        <f>_xlfn.XLOOKUP($A2209,Results!$A$2:$A$2256,Results!G$2:G$2256,"")</f>
        <v>0</v>
      </c>
      <c r="AM2209" s="2">
        <f>_xlfn.XLOOKUP($A2209,Results!$A$2:$A$2256,Results!H$2:H$2256,"")</f>
        <v>0</v>
      </c>
      <c r="AN2209" s="2">
        <f>_xlfn.XLOOKUP($A2209,Results!$A$2:$A$2256,Results!I$2:I$2256,"")</f>
        <v>0</v>
      </c>
      <c r="AO2209" s="2">
        <f>_xlfn.XLOOKUP($A2209,Results!$A$2:$A$2256,Results!J$2:J$2256,"")</f>
        <v>0</v>
      </c>
      <c r="AP2209" s="2">
        <f>_xlfn.XLOOKUP($A2209,Results!$A$2:$A$2256,Results!K$2:K$2256,"")</f>
        <v>0</v>
      </c>
      <c r="AQ2209" s="2">
        <f>_xlfn.XLOOKUP($A2209,Results!$A$2:$A$2256,Results!L$2:L$2256,"")</f>
        <v>0</v>
      </c>
      <c r="AR2209" s="2">
        <f>_xlfn.XLOOKUP($A2209,Results!$A$2:$A$2256,Results!M$2:M$2256,"")</f>
        <v>0</v>
      </c>
      <c r="AS2209" s="2">
        <f>_xlfn.XLOOKUP($A2209,Results!$A$2:$A$2256,Results!N$2:N$2256,"")</f>
        <v>0</v>
      </c>
      <c r="AT2209" s="2">
        <f>_xlfn.XLOOKUP($A2209,Results!$A$2:$A$2256,Results!O$2:O$2256,"")</f>
        <v>0</v>
      </c>
      <c r="AU2209" s="2">
        <f>_xlfn.XLOOKUP($A2209,Results!$A$2:$A$2256,Results!P$2:P$2256,"")</f>
        <v>0</v>
      </c>
      <c r="AV2209" s="2">
        <f>_xlfn.XLOOKUP($A2209,Results!$A$2:$A$2256,Results!Q$2:Q$2256,"")</f>
        <v>0</v>
      </c>
      <c r="AW2209" s="2">
        <f>_xlfn.XLOOKUP($A2209,Results!$A$2:$A$2256,Results!R$2:R$2256,"")</f>
        <v>0</v>
      </c>
      <c r="AX2209" s="2">
        <f>_xlfn.XLOOKUP($A2209,Results!$A$2:$A$2256,Results!S$2:S$2256,"")</f>
        <v>0</v>
      </c>
      <c r="AY2209" s="2">
        <f>_xlfn.XLOOKUP($A2209,Results!$A$2:$A$2256,Results!T$2:T$2256,"")</f>
        <v>0</v>
      </c>
      <c r="AZ2209" s="2">
        <f>_xlfn.XLOOKUP($A2209,Results!$A$2:$A$2256,Results!U$2:U$2256,"")</f>
        <v>0</v>
      </c>
      <c r="BA2209" s="2">
        <f>_xlfn.XLOOKUP($A2209,Results!$A$2:$A$2256,Results!V$2:V$2256,"")</f>
        <v>0</v>
      </c>
      <c r="BB2209" s="2">
        <f>_xlfn.XLOOKUP($A2209,Results!$A$2:$A$2256,Results!W$2:W$2256,"")</f>
        <v>0</v>
      </c>
      <c r="BC2209" s="2">
        <f>_xlfn.XLOOKUP($A2209,Results!$A$2:$A$2256,Results!X$2:X$2256,"")</f>
        <v>0</v>
      </c>
      <c r="BD2209" s="2">
        <f>_xlfn.XLOOKUP($A2209,Results!$A$2:$A$2256,Results!Y$2:Y$2256,"")</f>
        <v>0</v>
      </c>
      <c r="BE2209" s="2">
        <f>_xlfn.XLOOKUP($A2209,Results!$A$2:$A$2256,Results!Z$2:Z$2256,"")</f>
        <v>0</v>
      </c>
    </row>
    <row r="2210" spans="1:57" ht="38.25" customHeight="1" x14ac:dyDescent="0.3">
      <c r="A2210">
        <v>907887</v>
      </c>
      <c r="B2210">
        <v>281499</v>
      </c>
      <c r="C2210" t="s">
        <v>36</v>
      </c>
      <c r="D2210">
        <v>669695372</v>
      </c>
      <c r="F2210" s="2">
        <v>10207</v>
      </c>
      <c r="G2210" s="2">
        <v>1</v>
      </c>
      <c r="H2210" t="s">
        <v>6826</v>
      </c>
      <c r="I2210">
        <v>1</v>
      </c>
      <c r="J2210" t="s">
        <v>65</v>
      </c>
      <c r="K2210" t="s">
        <v>39</v>
      </c>
      <c r="L2210">
        <v>352.55</v>
      </c>
      <c r="M2210" s="97" t="s">
        <v>6821</v>
      </c>
      <c r="N2210" s="12" t="s">
        <v>6827</v>
      </c>
      <c r="O2210" t="s">
        <v>6828</v>
      </c>
      <c r="P2210" t="s">
        <v>36</v>
      </c>
      <c r="Q2210" t="s">
        <v>36</v>
      </c>
      <c r="R2210">
        <v>352.55</v>
      </c>
      <c r="S2210" s="1">
        <v>45744.354543553243</v>
      </c>
      <c r="T2210" t="s">
        <v>42</v>
      </c>
      <c r="U2210" s="1">
        <v>45744.138888888891</v>
      </c>
      <c r="V2210" t="s">
        <v>43</v>
      </c>
      <c r="W2210" t="s">
        <v>36</v>
      </c>
      <c r="X2210">
        <v>1</v>
      </c>
      <c r="Y2210" t="s">
        <v>54</v>
      </c>
      <c r="Z2210" t="s">
        <v>36</v>
      </c>
      <c r="AA2210">
        <v>352.55</v>
      </c>
      <c r="AB2210" t="s">
        <v>36</v>
      </c>
      <c r="AC2210" t="s">
        <v>6824</v>
      </c>
      <c r="AD2210" t="s">
        <v>6824</v>
      </c>
      <c r="AE2210" t="s">
        <v>45</v>
      </c>
      <c r="AF2210" s="103">
        <v>31162407</v>
      </c>
      <c r="AG2210" s="18" t="s">
        <v>6829</v>
      </c>
      <c r="AH2210" s="18"/>
      <c r="AI2210" s="2" t="s">
        <v>48</v>
      </c>
      <c r="AJ2210" s="2" t="e">
        <f>VLOOKUP(A2210,'Classification Test Result'!$A$2:$D$2428,4,FALSE)</f>
        <v>#N/A</v>
      </c>
      <c r="AL2210" s="2">
        <f>_xlfn.XLOOKUP($A2210,Results!$A$2:$A$2256,Results!G$2:G$2256,"")</f>
        <v>0</v>
      </c>
      <c r="AM2210" s="2">
        <f>_xlfn.XLOOKUP($A2210,Results!$A$2:$A$2256,Results!H$2:H$2256,"")</f>
        <v>0</v>
      </c>
      <c r="AN2210" s="2">
        <f>_xlfn.XLOOKUP($A2210,Results!$A$2:$A$2256,Results!I$2:I$2256,"")</f>
        <v>0</v>
      </c>
      <c r="AO2210" s="2">
        <f>_xlfn.XLOOKUP($A2210,Results!$A$2:$A$2256,Results!J$2:J$2256,"")</f>
        <v>0</v>
      </c>
      <c r="AP2210" s="2">
        <f>_xlfn.XLOOKUP($A2210,Results!$A$2:$A$2256,Results!K$2:K$2256,"")</f>
        <v>0</v>
      </c>
      <c r="AQ2210" s="2">
        <f>_xlfn.XLOOKUP($A2210,Results!$A$2:$A$2256,Results!L$2:L$2256,"")</f>
        <v>0</v>
      </c>
      <c r="AR2210" s="2">
        <f>_xlfn.XLOOKUP($A2210,Results!$A$2:$A$2256,Results!M$2:M$2256,"")</f>
        <v>0</v>
      </c>
      <c r="AS2210" s="2">
        <f>_xlfn.XLOOKUP($A2210,Results!$A$2:$A$2256,Results!N$2:N$2256,"")</f>
        <v>0</v>
      </c>
      <c r="AT2210" s="2">
        <f>_xlfn.XLOOKUP($A2210,Results!$A$2:$A$2256,Results!O$2:O$2256,"")</f>
        <v>0</v>
      </c>
      <c r="AU2210" s="2">
        <f>_xlfn.XLOOKUP($A2210,Results!$A$2:$A$2256,Results!P$2:P$2256,"")</f>
        <v>0</v>
      </c>
      <c r="AV2210" s="2">
        <f>_xlfn.XLOOKUP($A2210,Results!$A$2:$A$2256,Results!Q$2:Q$2256,"")</f>
        <v>0</v>
      </c>
      <c r="AW2210" s="2">
        <f>_xlfn.XLOOKUP($A2210,Results!$A$2:$A$2256,Results!R$2:R$2256,"")</f>
        <v>0</v>
      </c>
      <c r="AX2210" s="2">
        <f>_xlfn.XLOOKUP($A2210,Results!$A$2:$A$2256,Results!S$2:S$2256,"")</f>
        <v>0</v>
      </c>
      <c r="AY2210" s="2">
        <f>_xlfn.XLOOKUP($A2210,Results!$A$2:$A$2256,Results!T$2:T$2256,"")</f>
        <v>0</v>
      </c>
      <c r="AZ2210" s="2">
        <f>_xlfn.XLOOKUP($A2210,Results!$A$2:$A$2256,Results!U$2:U$2256,"")</f>
        <v>0</v>
      </c>
      <c r="BA2210" s="2">
        <f>_xlfn.XLOOKUP($A2210,Results!$A$2:$A$2256,Results!V$2:V$2256,"")</f>
        <v>0</v>
      </c>
      <c r="BB2210" s="2">
        <f>_xlfn.XLOOKUP($A2210,Results!$A$2:$A$2256,Results!W$2:W$2256,"")</f>
        <v>0</v>
      </c>
      <c r="BC2210" s="2">
        <f>_xlfn.XLOOKUP($A2210,Results!$A$2:$A$2256,Results!X$2:X$2256,"")</f>
        <v>0</v>
      </c>
      <c r="BD2210" s="2">
        <f>_xlfn.XLOOKUP($A2210,Results!$A$2:$A$2256,Results!Y$2:Y$2256,"")</f>
        <v>0</v>
      </c>
      <c r="BE2210" s="2">
        <f>_xlfn.XLOOKUP($A2210,Results!$A$2:$A$2256,Results!Z$2:Z$2256,"")</f>
        <v>0</v>
      </c>
    </row>
    <row r="2211" spans="1:57" ht="38.25" customHeight="1" x14ac:dyDescent="0.3">
      <c r="A2211">
        <v>907888</v>
      </c>
      <c r="B2211">
        <v>281341</v>
      </c>
      <c r="C2211" t="s">
        <v>36</v>
      </c>
      <c r="D2211">
        <v>15295403</v>
      </c>
      <c r="F2211" s="2">
        <v>10485</v>
      </c>
      <c r="G2211" s="2">
        <v>1</v>
      </c>
      <c r="H2211" t="s">
        <v>6830</v>
      </c>
      <c r="I2211">
        <v>5</v>
      </c>
      <c r="J2211" t="s">
        <v>65</v>
      </c>
      <c r="K2211" t="s">
        <v>39</v>
      </c>
      <c r="L2211">
        <v>33.19</v>
      </c>
      <c r="M2211" s="2" t="s">
        <v>6831</v>
      </c>
      <c r="N2211" s="143" t="s">
        <v>6832</v>
      </c>
      <c r="O2211" t="s">
        <v>6833</v>
      </c>
      <c r="P2211" t="s">
        <v>6834</v>
      </c>
      <c r="Q2211" t="s">
        <v>36</v>
      </c>
      <c r="R2211">
        <v>165.95</v>
      </c>
      <c r="S2211" s="1">
        <v>45744.209360104163</v>
      </c>
      <c r="T2211" t="s">
        <v>42</v>
      </c>
      <c r="U2211" s="1">
        <v>45743.981249999997</v>
      </c>
      <c r="V2211" t="s">
        <v>43</v>
      </c>
      <c r="W2211" t="s">
        <v>36</v>
      </c>
      <c r="X2211">
        <v>0</v>
      </c>
      <c r="Y2211">
        <v>0</v>
      </c>
      <c r="Z2211">
        <v>33.19</v>
      </c>
      <c r="AA2211" t="s">
        <v>36</v>
      </c>
      <c r="AB2211">
        <v>188</v>
      </c>
      <c r="AC2211" t="s">
        <v>686</v>
      </c>
      <c r="AD2211" t="s">
        <v>686</v>
      </c>
      <c r="AE2211" t="s">
        <v>45</v>
      </c>
      <c r="AG2211" s="18" t="s">
        <v>6835</v>
      </c>
      <c r="AH2211" s="18"/>
      <c r="AI2211" s="2" t="s">
        <v>48</v>
      </c>
      <c r="AJ2211" s="2" t="e">
        <f>VLOOKUP(A2211,'Classification Test Result'!$A$2:$D$2428,4,FALSE)</f>
        <v>#N/A</v>
      </c>
      <c r="AL2211" s="2">
        <f>_xlfn.XLOOKUP($A2211,Results!$A$2:$A$2256,Results!G$2:G$2256,"")</f>
        <v>0</v>
      </c>
      <c r="AM2211" s="2">
        <f>_xlfn.XLOOKUP($A2211,Results!$A$2:$A$2256,Results!H$2:H$2256,"")</f>
        <v>0</v>
      </c>
      <c r="AN2211" s="2">
        <f>_xlfn.XLOOKUP($A2211,Results!$A$2:$A$2256,Results!I$2:I$2256,"")</f>
        <v>0</v>
      </c>
      <c r="AO2211" s="2">
        <f>_xlfn.XLOOKUP($A2211,Results!$A$2:$A$2256,Results!J$2:J$2256,"")</f>
        <v>0</v>
      </c>
      <c r="AP2211" s="2">
        <f>_xlfn.XLOOKUP($A2211,Results!$A$2:$A$2256,Results!K$2:K$2256,"")</f>
        <v>0</v>
      </c>
      <c r="AQ2211" s="2">
        <f>_xlfn.XLOOKUP($A2211,Results!$A$2:$A$2256,Results!L$2:L$2256,"")</f>
        <v>0</v>
      </c>
      <c r="AR2211" s="2">
        <f>_xlfn.XLOOKUP($A2211,Results!$A$2:$A$2256,Results!M$2:M$2256,"")</f>
        <v>0</v>
      </c>
      <c r="AS2211" s="2">
        <f>_xlfn.XLOOKUP($A2211,Results!$A$2:$A$2256,Results!N$2:N$2256,"")</f>
        <v>0</v>
      </c>
      <c r="AT2211" s="2">
        <f>_xlfn.XLOOKUP($A2211,Results!$A$2:$A$2256,Results!O$2:O$2256,"")</f>
        <v>0</v>
      </c>
      <c r="AU2211" s="2">
        <f>_xlfn.XLOOKUP($A2211,Results!$A$2:$A$2256,Results!P$2:P$2256,"")</f>
        <v>0</v>
      </c>
      <c r="AV2211" s="2">
        <f>_xlfn.XLOOKUP($A2211,Results!$A$2:$A$2256,Results!Q$2:Q$2256,"")</f>
        <v>0</v>
      </c>
      <c r="AW2211" s="2">
        <f>_xlfn.XLOOKUP($A2211,Results!$A$2:$A$2256,Results!R$2:R$2256,"")</f>
        <v>0</v>
      </c>
      <c r="AX2211" s="2">
        <f>_xlfn.XLOOKUP($A2211,Results!$A$2:$A$2256,Results!S$2:S$2256,"")</f>
        <v>0</v>
      </c>
      <c r="AY2211" s="2">
        <f>_xlfn.XLOOKUP($A2211,Results!$A$2:$A$2256,Results!T$2:T$2256,"")</f>
        <v>0</v>
      </c>
      <c r="AZ2211" s="2">
        <f>_xlfn.XLOOKUP($A2211,Results!$A$2:$A$2256,Results!U$2:U$2256,"")</f>
        <v>0</v>
      </c>
      <c r="BA2211" s="2" t="str">
        <f>_xlfn.XLOOKUP($A2211,Results!$A$2:$A$2256,Results!V$2:V$2256,"")</f>
        <v>ELCO LIGHTING</v>
      </c>
      <c r="BB2211" s="2">
        <f>_xlfn.XLOOKUP($A2211,Results!$A$2:$A$2256,Results!W$2:W$2256,"")</f>
        <v>60</v>
      </c>
      <c r="BC2211" s="2">
        <f>_xlfn.XLOOKUP($A2211,Results!$A$2:$A$2256,Results!X$2:X$2256,"")</f>
        <v>39110000</v>
      </c>
      <c r="BD2211" s="2">
        <f>_xlfn.XLOOKUP($A2211,Results!$A$2:$A$2256,Results!Y$2:Y$2256,"")</f>
        <v>78</v>
      </c>
      <c r="BE2211" s="2" t="b">
        <f>_xlfn.XLOOKUP($A2211,Results!$A$2:$A$2256,Results!Z$2:Z$2256,"")</f>
        <v>1</v>
      </c>
    </row>
    <row r="2212" spans="1:57" ht="38.25" customHeight="1" x14ac:dyDescent="0.3">
      <c r="A2212">
        <v>907889</v>
      </c>
      <c r="B2212">
        <v>281898</v>
      </c>
      <c r="C2212" t="s">
        <v>36</v>
      </c>
      <c r="D2212">
        <v>15293942</v>
      </c>
      <c r="F2212" s="2">
        <v>10485</v>
      </c>
      <c r="G2212" s="2">
        <v>1</v>
      </c>
      <c r="H2212" t="s">
        <v>6836</v>
      </c>
      <c r="I2212">
        <v>50</v>
      </c>
      <c r="J2212" t="s">
        <v>58</v>
      </c>
      <c r="K2212" t="s">
        <v>58</v>
      </c>
      <c r="L2212">
        <v>211.96</v>
      </c>
      <c r="M2212" s="144" t="s">
        <v>622</v>
      </c>
      <c r="N2212" s="145" t="s">
        <v>6837</v>
      </c>
      <c r="O2212" t="s">
        <v>4381</v>
      </c>
      <c r="P2212" t="s">
        <v>36</v>
      </c>
      <c r="Q2212" t="s">
        <v>36</v>
      </c>
      <c r="R2212">
        <v>105.98</v>
      </c>
      <c r="S2212" s="1">
        <v>45744.667507175916</v>
      </c>
      <c r="T2212" t="s">
        <v>42</v>
      </c>
      <c r="U2212" s="1">
        <v>45744.451388888891</v>
      </c>
      <c r="V2212" t="s">
        <v>43</v>
      </c>
      <c r="W2212" t="s">
        <v>36</v>
      </c>
      <c r="X2212">
        <v>0</v>
      </c>
      <c r="Y2212" s="3">
        <v>201301</v>
      </c>
      <c r="Z2212" t="s">
        <v>36</v>
      </c>
      <c r="AA2212" t="s">
        <v>36</v>
      </c>
      <c r="AB2212" t="s">
        <v>36</v>
      </c>
      <c r="AC2212" t="s">
        <v>49</v>
      </c>
      <c r="AD2212" t="s">
        <v>49</v>
      </c>
      <c r="AE2212" t="s">
        <v>45</v>
      </c>
      <c r="AG2212" s="18" t="s">
        <v>6838</v>
      </c>
      <c r="AH2212" s="18"/>
      <c r="AI2212" s="2" t="s">
        <v>48</v>
      </c>
      <c r="AJ2212" s="2" t="e">
        <f>VLOOKUP(A2212,'Classification Test Result'!$A$2:$D$2428,4,FALSE)</f>
        <v>#N/A</v>
      </c>
      <c r="AL2212" s="2">
        <f>_xlfn.XLOOKUP($A2212,Results!$A$2:$A$2256,Results!G$2:G$2256,"")</f>
        <v>0</v>
      </c>
      <c r="AM2212" s="2">
        <f>_xlfn.XLOOKUP($A2212,Results!$A$2:$A$2256,Results!H$2:H$2256,"")</f>
        <v>0</v>
      </c>
      <c r="AN2212" s="2">
        <f>_xlfn.XLOOKUP($A2212,Results!$A$2:$A$2256,Results!I$2:I$2256,"")</f>
        <v>0</v>
      </c>
      <c r="AO2212" s="2">
        <f>_xlfn.XLOOKUP($A2212,Results!$A$2:$A$2256,Results!J$2:J$2256,"")</f>
        <v>0</v>
      </c>
      <c r="AP2212" s="2">
        <f>_xlfn.XLOOKUP($A2212,Results!$A$2:$A$2256,Results!K$2:K$2256,"")</f>
        <v>0</v>
      </c>
      <c r="AQ2212" s="2">
        <f>_xlfn.XLOOKUP($A2212,Results!$A$2:$A$2256,Results!L$2:L$2256,"")</f>
        <v>0</v>
      </c>
      <c r="AR2212" s="2">
        <f>_xlfn.XLOOKUP($A2212,Results!$A$2:$A$2256,Results!M$2:M$2256,"")</f>
        <v>0</v>
      </c>
      <c r="AS2212" s="2">
        <f>_xlfn.XLOOKUP($A2212,Results!$A$2:$A$2256,Results!N$2:N$2256,"")</f>
        <v>0</v>
      </c>
      <c r="AT2212" s="2">
        <f>_xlfn.XLOOKUP($A2212,Results!$A$2:$A$2256,Results!O$2:O$2256,"")</f>
        <v>0</v>
      </c>
      <c r="AU2212" s="2">
        <f>_xlfn.XLOOKUP($A2212,Results!$A$2:$A$2256,Results!P$2:P$2256,"")</f>
        <v>0</v>
      </c>
      <c r="AV2212" s="2">
        <f>_xlfn.XLOOKUP($A2212,Results!$A$2:$A$2256,Results!Q$2:Q$2256,"")</f>
        <v>0</v>
      </c>
      <c r="AW2212" s="2">
        <f>_xlfn.XLOOKUP($A2212,Results!$A$2:$A$2256,Results!R$2:R$2256,"")</f>
        <v>0</v>
      </c>
      <c r="AX2212" s="2">
        <f>_xlfn.XLOOKUP($A2212,Results!$A$2:$A$2256,Results!S$2:S$2256,"")</f>
        <v>0</v>
      </c>
      <c r="AY2212" s="2">
        <f>_xlfn.XLOOKUP($A2212,Results!$A$2:$A$2256,Results!T$2:T$2256,"")</f>
        <v>0</v>
      </c>
      <c r="AZ2212" s="2">
        <f>_xlfn.XLOOKUP($A2212,Results!$A$2:$A$2256,Results!U$2:U$2256,"")</f>
        <v>0</v>
      </c>
      <c r="BA2212" s="2">
        <f>_xlfn.XLOOKUP($A2212,Results!$A$2:$A$2256,Results!V$2:V$2256,"")</f>
        <v>0</v>
      </c>
      <c r="BB2212" s="2">
        <f>_xlfn.XLOOKUP($A2212,Results!$A$2:$A$2256,Results!W$2:W$2256,"")</f>
        <v>0</v>
      </c>
      <c r="BC2212" s="2">
        <f>_xlfn.XLOOKUP($A2212,Results!$A$2:$A$2256,Results!X$2:X$2256,"")</f>
        <v>0</v>
      </c>
      <c r="BD2212" s="2">
        <f>_xlfn.XLOOKUP($A2212,Results!$A$2:$A$2256,Results!Y$2:Y$2256,"")</f>
        <v>0</v>
      </c>
      <c r="BE2212" s="2">
        <f>_xlfn.XLOOKUP($A2212,Results!$A$2:$A$2256,Results!Z$2:Z$2256,"")</f>
        <v>0</v>
      </c>
    </row>
    <row r="2213" spans="1:57" ht="38.25" customHeight="1" x14ac:dyDescent="0.3">
      <c r="A2213">
        <v>907890</v>
      </c>
      <c r="B2213">
        <v>281349</v>
      </c>
      <c r="C2213" t="s">
        <v>36</v>
      </c>
      <c r="D2213">
        <v>15295404</v>
      </c>
      <c r="F2213" s="2">
        <v>10485</v>
      </c>
      <c r="G2213" s="2">
        <v>1</v>
      </c>
      <c r="H2213" t="s">
        <v>6839</v>
      </c>
      <c r="I2213">
        <v>2</v>
      </c>
      <c r="J2213" t="s">
        <v>58</v>
      </c>
      <c r="K2213" t="s">
        <v>58</v>
      </c>
      <c r="L2213">
        <v>2956.09</v>
      </c>
      <c r="M2213" s="2" t="s">
        <v>1128</v>
      </c>
      <c r="N2213" s="97" t="s">
        <v>6840</v>
      </c>
      <c r="O2213" t="s">
        <v>6841</v>
      </c>
      <c r="P2213" t="s">
        <v>6842</v>
      </c>
      <c r="Q2213" t="s">
        <v>36</v>
      </c>
      <c r="R2213">
        <v>59.12</v>
      </c>
      <c r="S2213" s="1">
        <v>45744.209183564817</v>
      </c>
      <c r="T2213" t="s">
        <v>42</v>
      </c>
      <c r="U2213" s="1">
        <v>45743.98333333333</v>
      </c>
      <c r="V2213" t="s">
        <v>43</v>
      </c>
      <c r="W2213" t="s">
        <v>36</v>
      </c>
      <c r="X2213">
        <v>0</v>
      </c>
      <c r="Y2213" t="s">
        <v>158</v>
      </c>
      <c r="Z2213">
        <v>2956.09</v>
      </c>
      <c r="AA2213">
        <v>2956.09</v>
      </c>
      <c r="AB2213">
        <v>188</v>
      </c>
      <c r="AC2213" t="s">
        <v>59</v>
      </c>
      <c r="AD2213" t="s">
        <v>59</v>
      </c>
      <c r="AE2213" t="s">
        <v>45</v>
      </c>
      <c r="AG2213" s="18" t="s">
        <v>6843</v>
      </c>
      <c r="AH2213" s="18"/>
      <c r="AI2213" s="2" t="s">
        <v>48</v>
      </c>
      <c r="AJ2213" s="2" t="e">
        <f>VLOOKUP(A2213,'Classification Test Result'!$A$2:$D$2428,4,FALSE)</f>
        <v>#N/A</v>
      </c>
      <c r="AL2213" s="2">
        <f>_xlfn.XLOOKUP($A2213,Results!$A$2:$A$2256,Results!G$2:G$2256,"")</f>
        <v>0</v>
      </c>
      <c r="AM2213" s="2">
        <f>_xlfn.XLOOKUP($A2213,Results!$A$2:$A$2256,Results!H$2:H$2256,"")</f>
        <v>0</v>
      </c>
      <c r="AN2213" s="2">
        <f>_xlfn.XLOOKUP($A2213,Results!$A$2:$A$2256,Results!I$2:I$2256,"")</f>
        <v>0</v>
      </c>
      <c r="AO2213" s="2">
        <f>_xlfn.XLOOKUP($A2213,Results!$A$2:$A$2256,Results!J$2:J$2256,"")</f>
        <v>0</v>
      </c>
      <c r="AP2213" s="2">
        <f>_xlfn.XLOOKUP($A2213,Results!$A$2:$A$2256,Results!K$2:K$2256,"")</f>
        <v>0</v>
      </c>
      <c r="AQ2213" s="2">
        <f>_xlfn.XLOOKUP($A2213,Results!$A$2:$A$2256,Results!L$2:L$2256,"")</f>
        <v>0</v>
      </c>
      <c r="AR2213" s="2">
        <f>_xlfn.XLOOKUP($A2213,Results!$A$2:$A$2256,Results!M$2:M$2256,"")</f>
        <v>0</v>
      </c>
      <c r="AS2213" s="2">
        <f>_xlfn.XLOOKUP($A2213,Results!$A$2:$A$2256,Results!N$2:N$2256,"")</f>
        <v>0</v>
      </c>
      <c r="AT2213" s="2" t="str">
        <f>_xlfn.XLOOKUP($A2213,Results!$A$2:$A$2256,Results!O$2:O$2256,"")</f>
        <v>GENERIC CONDUIT/CONDUIT FITTINGS</v>
      </c>
      <c r="AU2213" s="2" t="str">
        <f>_xlfn.XLOOKUP($A2213,Results!$A$2:$A$2256,Results!P$2:P$2256,"")</f>
        <v>CONDUIT</v>
      </c>
      <c r="AV2213" s="2" t="str">
        <f>_xlfn.XLOOKUP($A2213,Results!$A$2:$A$2256,Results!Q$2:Q$2256,"")</f>
        <v>SINGLE_MATCH</v>
      </c>
      <c r="AW2213" s="2">
        <f>_xlfn.XLOOKUP($A2213,Results!$A$2:$A$2256,Results!R$2:R$2256,"")</f>
        <v>0</v>
      </c>
      <c r="AX2213" s="2">
        <f>_xlfn.XLOOKUP($A2213,Results!$A$2:$A$2256,Results!S$2:S$2256,"")</f>
        <v>0</v>
      </c>
      <c r="AY2213" s="2">
        <f>_xlfn.XLOOKUP($A2213,Results!$A$2:$A$2256,Results!T$2:T$2256,"")</f>
        <v>95</v>
      </c>
      <c r="AZ2213" s="2">
        <f>_xlfn.XLOOKUP($A2213,Results!$A$2:$A$2256,Results!U$2:U$2256,"")</f>
        <v>0</v>
      </c>
      <c r="BA2213" s="2">
        <f>_xlfn.XLOOKUP($A2213,Results!$A$2:$A$2256,Results!V$2:V$2256,"")</f>
        <v>0</v>
      </c>
      <c r="BB2213" s="2">
        <f>_xlfn.XLOOKUP($A2213,Results!$A$2:$A$2256,Results!W$2:W$2256,"")</f>
        <v>0</v>
      </c>
      <c r="BC2213" s="2">
        <f>_xlfn.XLOOKUP($A2213,Results!$A$2:$A$2256,Results!X$2:X$2256,"")</f>
        <v>39131718</v>
      </c>
      <c r="BD2213" s="2">
        <f>_xlfn.XLOOKUP($A2213,Results!$A$2:$A$2256,Results!Y$2:Y$2256,"")</f>
        <v>81</v>
      </c>
      <c r="BE2213" s="2">
        <f>_xlfn.XLOOKUP($A2213,Results!$A$2:$A$2256,Results!Z$2:Z$2256,"")</f>
        <v>0</v>
      </c>
    </row>
    <row r="2214" spans="1:57" ht="38.25" customHeight="1" x14ac:dyDescent="0.3">
      <c r="A2214">
        <v>907891</v>
      </c>
      <c r="B2214">
        <v>281360</v>
      </c>
      <c r="C2214" t="s">
        <v>36</v>
      </c>
      <c r="D2214">
        <v>15295411</v>
      </c>
      <c r="E2214" s="2" t="str">
        <f>VLOOKUP(F2214,'RPA Vendor Data '!F$1:$G$2418,2)</f>
        <v>BUTLER SUPPLY, INC.</v>
      </c>
      <c r="F2214" s="2">
        <v>10485</v>
      </c>
      <c r="G2214" s="2">
        <v>4</v>
      </c>
      <c r="H2214" t="s">
        <v>6844</v>
      </c>
      <c r="I2214">
        <v>6</v>
      </c>
      <c r="J2214" t="s">
        <v>58</v>
      </c>
      <c r="K2214" t="s">
        <v>58</v>
      </c>
      <c r="L2214">
        <v>879.85</v>
      </c>
      <c r="M2214" s="2" t="s">
        <v>36</v>
      </c>
      <c r="N2214" s="85" t="s">
        <v>36</v>
      </c>
      <c r="O2214" t="s">
        <v>6845</v>
      </c>
      <c r="P2214" t="s">
        <v>6846</v>
      </c>
      <c r="Q2214" t="s">
        <v>36</v>
      </c>
      <c r="R2214">
        <v>52.79</v>
      </c>
      <c r="S2214" s="1">
        <v>45744.208941631943</v>
      </c>
      <c r="T2214" t="s">
        <v>42</v>
      </c>
      <c r="U2214" s="1">
        <v>45743.98541666667</v>
      </c>
      <c r="V2214" t="s">
        <v>43</v>
      </c>
      <c r="W2214" t="s">
        <v>36</v>
      </c>
      <c r="X2214">
        <v>0</v>
      </c>
      <c r="Y2214">
        <v>0</v>
      </c>
      <c r="Z2214">
        <v>879.85</v>
      </c>
      <c r="AA2214" t="s">
        <v>36</v>
      </c>
      <c r="AB2214">
        <v>188</v>
      </c>
      <c r="AC2214" t="s">
        <v>59</v>
      </c>
      <c r="AD2214" t="s">
        <v>59</v>
      </c>
      <c r="AE2214" t="s">
        <v>45</v>
      </c>
      <c r="AG2214" s="2" t="s">
        <v>1668</v>
      </c>
      <c r="AI2214" s="2" t="s">
        <v>48</v>
      </c>
      <c r="AJ2214" s="2" t="e">
        <f>VLOOKUP(A2214,'Classification Test Result'!$A$2:$D$2428,4,FALSE)</f>
        <v>#N/A</v>
      </c>
      <c r="AL2214" s="2">
        <f>_xlfn.XLOOKUP($A2214,Results!$A$2:$A$2256,Results!G$2:G$2256,"")</f>
        <v>0</v>
      </c>
      <c r="AM2214" s="2">
        <f>_xlfn.XLOOKUP($A2214,Results!$A$2:$A$2256,Results!H$2:H$2256,"")</f>
        <v>0</v>
      </c>
      <c r="AN2214" s="2">
        <f>_xlfn.XLOOKUP($A2214,Results!$A$2:$A$2256,Results!I$2:I$2256,"")</f>
        <v>0</v>
      </c>
      <c r="AO2214" s="2">
        <f>_xlfn.XLOOKUP($A2214,Results!$A$2:$A$2256,Results!J$2:J$2256,"")</f>
        <v>0</v>
      </c>
      <c r="AP2214" s="2">
        <f>_xlfn.XLOOKUP($A2214,Results!$A$2:$A$2256,Results!K$2:K$2256,"")</f>
        <v>0</v>
      </c>
      <c r="AQ2214" s="2">
        <f>_xlfn.XLOOKUP($A2214,Results!$A$2:$A$2256,Results!L$2:L$2256,"")</f>
        <v>0</v>
      </c>
      <c r="AR2214" s="2">
        <f>_xlfn.XLOOKUP($A2214,Results!$A$2:$A$2256,Results!M$2:M$2256,"")</f>
        <v>0</v>
      </c>
      <c r="AS2214" s="2">
        <f>_xlfn.XLOOKUP($A2214,Results!$A$2:$A$2256,Results!N$2:N$2256,"")</f>
        <v>0</v>
      </c>
      <c r="AT2214" s="2">
        <f>_xlfn.XLOOKUP($A2214,Results!$A$2:$A$2256,Results!O$2:O$2256,"")</f>
        <v>0</v>
      </c>
      <c r="AU2214" s="2">
        <f>_xlfn.XLOOKUP($A2214,Results!$A$2:$A$2256,Results!P$2:P$2256,"")</f>
        <v>0</v>
      </c>
      <c r="AV2214" s="2">
        <f>_xlfn.XLOOKUP($A2214,Results!$A$2:$A$2256,Results!Q$2:Q$2256,"")</f>
        <v>0</v>
      </c>
      <c r="AW2214" s="2">
        <f>_xlfn.XLOOKUP($A2214,Results!$A$2:$A$2256,Results!R$2:R$2256,"")</f>
        <v>0</v>
      </c>
      <c r="AX2214" s="2">
        <f>_xlfn.XLOOKUP($A2214,Results!$A$2:$A$2256,Results!S$2:S$2256,"")</f>
        <v>0</v>
      </c>
      <c r="AY2214" s="2">
        <f>_xlfn.XLOOKUP($A2214,Results!$A$2:$A$2256,Results!T$2:T$2256,"")</f>
        <v>0</v>
      </c>
      <c r="AZ2214" s="2">
        <f>_xlfn.XLOOKUP($A2214,Results!$A$2:$A$2256,Results!U$2:U$2256,"")</f>
        <v>0</v>
      </c>
      <c r="BA2214" s="2" t="str">
        <f>_xlfn.XLOOKUP($A2214,Results!$A$2:$A$2256,Results!V$2:V$2256,"")</f>
        <v>ATKORE</v>
      </c>
      <c r="BB2214" s="2">
        <f>_xlfn.XLOOKUP($A2214,Results!$A$2:$A$2256,Results!W$2:W$2256,"")</f>
        <v>76</v>
      </c>
      <c r="BC2214" s="2">
        <f>_xlfn.XLOOKUP($A2214,Results!$A$2:$A$2256,Results!X$2:X$2256,"")</f>
        <v>0</v>
      </c>
      <c r="BD2214" s="2">
        <f>_xlfn.XLOOKUP($A2214,Results!$A$2:$A$2256,Results!Y$2:Y$2256,"")</f>
        <v>0</v>
      </c>
      <c r="BE2214" s="2" t="b">
        <f>_xlfn.XLOOKUP($A2214,Results!$A$2:$A$2256,Results!Z$2:Z$2256,"")</f>
        <v>1</v>
      </c>
    </row>
    <row r="2215" spans="1:57" ht="38.25" customHeight="1" x14ac:dyDescent="0.3">
      <c r="A2215">
        <v>907892</v>
      </c>
      <c r="B2215">
        <v>281351</v>
      </c>
      <c r="C2215" t="s">
        <v>36</v>
      </c>
      <c r="D2215">
        <v>15295409</v>
      </c>
      <c r="E2215" s="2" t="str">
        <f>VLOOKUP(F2215,'RPA Vendor Data '!F$1:$G$2418,2)</f>
        <v>BUTLER SUPPLY, INC.</v>
      </c>
      <c r="F2215" s="2">
        <v>10485</v>
      </c>
      <c r="G2215" s="2">
        <v>1</v>
      </c>
      <c r="H2215" t="s">
        <v>6847</v>
      </c>
      <c r="I2215">
        <v>40</v>
      </c>
      <c r="J2215" t="s">
        <v>58</v>
      </c>
      <c r="K2215" t="s">
        <v>58</v>
      </c>
      <c r="L2215">
        <v>509.07</v>
      </c>
      <c r="M2215" s="2" t="s">
        <v>444</v>
      </c>
      <c r="N2215" s="97" t="s">
        <v>6848</v>
      </c>
      <c r="O2215" t="s">
        <v>6849</v>
      </c>
      <c r="P2215" t="s">
        <v>6850</v>
      </c>
      <c r="Q2215" t="s">
        <v>36</v>
      </c>
      <c r="R2215">
        <v>203.63</v>
      </c>
      <c r="S2215" s="1">
        <v>45744.209145335648</v>
      </c>
      <c r="T2215" t="s">
        <v>42</v>
      </c>
      <c r="U2215" s="1">
        <v>45743.98333333333</v>
      </c>
      <c r="V2215" t="s">
        <v>43</v>
      </c>
      <c r="W2215" t="s">
        <v>36</v>
      </c>
      <c r="X2215">
        <v>0</v>
      </c>
      <c r="Y2215" t="s">
        <v>54</v>
      </c>
      <c r="Z2215" t="s">
        <v>36</v>
      </c>
      <c r="AA2215">
        <v>509.07</v>
      </c>
      <c r="AB2215" t="s">
        <v>36</v>
      </c>
      <c r="AC2215" t="s">
        <v>59</v>
      </c>
      <c r="AD2215" t="s">
        <v>59</v>
      </c>
      <c r="AE2215" t="s">
        <v>45</v>
      </c>
      <c r="AG2215" s="18" t="s">
        <v>6851</v>
      </c>
      <c r="AH2215" s="18"/>
      <c r="AI2215" s="2" t="s">
        <v>48</v>
      </c>
      <c r="AJ2215" s="2" t="e">
        <f>VLOOKUP(A2215,'Classification Test Result'!$A$2:$D$2428,4,FALSE)</f>
        <v>#N/A</v>
      </c>
      <c r="AL2215" s="2">
        <f>_xlfn.XLOOKUP($A2215,Results!$A$2:$A$2256,Results!G$2:G$2256,"")</f>
        <v>0</v>
      </c>
      <c r="AM2215" s="2">
        <f>_xlfn.XLOOKUP($A2215,Results!$A$2:$A$2256,Results!H$2:H$2256,"")</f>
        <v>0</v>
      </c>
      <c r="AN2215" s="2">
        <f>_xlfn.XLOOKUP($A2215,Results!$A$2:$A$2256,Results!I$2:I$2256,"")</f>
        <v>0</v>
      </c>
      <c r="AO2215" s="2">
        <f>_xlfn.XLOOKUP($A2215,Results!$A$2:$A$2256,Results!J$2:J$2256,"")</f>
        <v>0</v>
      </c>
      <c r="AP2215" s="2">
        <f>_xlfn.XLOOKUP($A2215,Results!$A$2:$A$2256,Results!K$2:K$2256,"")</f>
        <v>0</v>
      </c>
      <c r="AQ2215" s="2">
        <f>_xlfn.XLOOKUP($A2215,Results!$A$2:$A$2256,Results!L$2:L$2256,"")</f>
        <v>0</v>
      </c>
      <c r="AR2215" s="2">
        <f>_xlfn.XLOOKUP($A2215,Results!$A$2:$A$2256,Results!M$2:M$2256,"")</f>
        <v>0</v>
      </c>
      <c r="AS2215" s="2">
        <f>_xlfn.XLOOKUP($A2215,Results!$A$2:$A$2256,Results!N$2:N$2256,"")</f>
        <v>0</v>
      </c>
      <c r="AT2215" s="2">
        <f>_xlfn.XLOOKUP($A2215,Results!$A$2:$A$2256,Results!O$2:O$2256,"")</f>
        <v>0</v>
      </c>
      <c r="AU2215" s="2">
        <f>_xlfn.XLOOKUP($A2215,Results!$A$2:$A$2256,Results!P$2:P$2256,"")</f>
        <v>0</v>
      </c>
      <c r="AV2215" s="2">
        <f>_xlfn.XLOOKUP($A2215,Results!$A$2:$A$2256,Results!Q$2:Q$2256,"")</f>
        <v>0</v>
      </c>
      <c r="AW2215" s="2">
        <f>_xlfn.XLOOKUP($A2215,Results!$A$2:$A$2256,Results!R$2:R$2256,"")</f>
        <v>0</v>
      </c>
      <c r="AX2215" s="2">
        <f>_xlfn.XLOOKUP($A2215,Results!$A$2:$A$2256,Results!S$2:S$2256,"")</f>
        <v>0</v>
      </c>
      <c r="AY2215" s="2">
        <f>_xlfn.XLOOKUP($A2215,Results!$A$2:$A$2256,Results!T$2:T$2256,"")</f>
        <v>0</v>
      </c>
      <c r="AZ2215" s="2">
        <f>_xlfn.XLOOKUP($A2215,Results!$A$2:$A$2256,Results!U$2:U$2256,"")</f>
        <v>0</v>
      </c>
      <c r="BA2215" s="2">
        <f>_xlfn.XLOOKUP($A2215,Results!$A$2:$A$2256,Results!V$2:V$2256,"")</f>
        <v>0</v>
      </c>
      <c r="BB2215" s="2">
        <f>_xlfn.XLOOKUP($A2215,Results!$A$2:$A$2256,Results!W$2:W$2256,"")</f>
        <v>0</v>
      </c>
      <c r="BC2215" s="2">
        <f>_xlfn.XLOOKUP($A2215,Results!$A$2:$A$2256,Results!X$2:X$2256,"")</f>
        <v>0</v>
      </c>
      <c r="BD2215" s="2">
        <f>_xlfn.XLOOKUP($A2215,Results!$A$2:$A$2256,Results!Y$2:Y$2256,"")</f>
        <v>0</v>
      </c>
      <c r="BE2215" s="2">
        <f>_xlfn.XLOOKUP($A2215,Results!$A$2:$A$2256,Results!Z$2:Z$2256,"")</f>
        <v>0</v>
      </c>
    </row>
    <row r="2216" spans="1:57" ht="38.25" customHeight="1" x14ac:dyDescent="0.3">
      <c r="A2216">
        <v>907893</v>
      </c>
      <c r="B2216">
        <v>281492</v>
      </c>
      <c r="C2216" t="s">
        <v>36</v>
      </c>
      <c r="D2216">
        <v>669695310</v>
      </c>
      <c r="F2216" s="2">
        <v>10207</v>
      </c>
      <c r="G2216" s="2">
        <v>1</v>
      </c>
      <c r="H2216" t="s">
        <v>6852</v>
      </c>
      <c r="I2216">
        <v>5</v>
      </c>
      <c r="J2216" t="s">
        <v>65</v>
      </c>
      <c r="K2216" t="s">
        <v>39</v>
      </c>
      <c r="L2216">
        <v>94.12</v>
      </c>
      <c r="M2216" s="136" t="s">
        <v>4472</v>
      </c>
      <c r="N2216" s="85" t="s">
        <v>6853</v>
      </c>
      <c r="O2216">
        <v>899219</v>
      </c>
      <c r="P2216" t="s">
        <v>36</v>
      </c>
      <c r="Q2216" t="s">
        <v>36</v>
      </c>
      <c r="R2216">
        <v>470.6</v>
      </c>
      <c r="S2216" s="1">
        <v>45744.354716550923</v>
      </c>
      <c r="T2216" t="s">
        <v>42</v>
      </c>
      <c r="U2216" s="1">
        <v>45744.137499999997</v>
      </c>
      <c r="V2216" t="s">
        <v>43</v>
      </c>
      <c r="W2216" t="s">
        <v>36</v>
      </c>
      <c r="X2216">
        <v>0</v>
      </c>
      <c r="Y2216">
        <v>201</v>
      </c>
      <c r="Z2216" t="s">
        <v>36</v>
      </c>
      <c r="AA2216" t="s">
        <v>36</v>
      </c>
      <c r="AB2216" t="s">
        <v>36</v>
      </c>
      <c r="AC2216" t="s">
        <v>49</v>
      </c>
      <c r="AD2216" t="s">
        <v>49</v>
      </c>
      <c r="AE2216" t="s">
        <v>45</v>
      </c>
      <c r="AG2216" s="18" t="s">
        <v>6854</v>
      </c>
      <c r="AH2216" s="18"/>
      <c r="AI2216" s="2" t="s">
        <v>48</v>
      </c>
      <c r="AJ2216" s="2" t="e">
        <f>VLOOKUP(A2216,'Classification Test Result'!$A$2:$D$2428,4,FALSE)</f>
        <v>#N/A</v>
      </c>
      <c r="AL2216" s="2">
        <f>_xlfn.XLOOKUP($A2216,Results!$A$2:$A$2256,Results!G$2:G$2256,"")</f>
        <v>0</v>
      </c>
      <c r="AM2216" s="2">
        <f>_xlfn.XLOOKUP($A2216,Results!$A$2:$A$2256,Results!H$2:H$2256,"")</f>
        <v>0</v>
      </c>
      <c r="AN2216" s="2">
        <f>_xlfn.XLOOKUP($A2216,Results!$A$2:$A$2256,Results!I$2:I$2256,"")</f>
        <v>0</v>
      </c>
      <c r="AO2216" s="2">
        <f>_xlfn.XLOOKUP($A2216,Results!$A$2:$A$2256,Results!J$2:J$2256,"")</f>
        <v>0</v>
      </c>
      <c r="AP2216" s="2">
        <f>_xlfn.XLOOKUP($A2216,Results!$A$2:$A$2256,Results!K$2:K$2256,"")</f>
        <v>0</v>
      </c>
      <c r="AQ2216" s="2">
        <f>_xlfn.XLOOKUP($A2216,Results!$A$2:$A$2256,Results!L$2:L$2256,"")</f>
        <v>0</v>
      </c>
      <c r="AR2216" s="2">
        <f>_xlfn.XLOOKUP($A2216,Results!$A$2:$A$2256,Results!M$2:M$2256,"")</f>
        <v>0</v>
      </c>
      <c r="AS2216" s="2">
        <f>_xlfn.XLOOKUP($A2216,Results!$A$2:$A$2256,Results!N$2:N$2256,"")</f>
        <v>0</v>
      </c>
      <c r="AT2216" s="2">
        <f>_xlfn.XLOOKUP($A2216,Results!$A$2:$A$2256,Results!O$2:O$2256,"")</f>
        <v>0</v>
      </c>
      <c r="AU2216" s="2">
        <f>_xlfn.XLOOKUP($A2216,Results!$A$2:$A$2256,Results!P$2:P$2256,"")</f>
        <v>0</v>
      </c>
      <c r="AV2216" s="2">
        <f>_xlfn.XLOOKUP($A2216,Results!$A$2:$A$2256,Results!Q$2:Q$2256,"")</f>
        <v>0</v>
      </c>
      <c r="AW2216" s="2">
        <f>_xlfn.XLOOKUP($A2216,Results!$A$2:$A$2256,Results!R$2:R$2256,"")</f>
        <v>0</v>
      </c>
      <c r="AX2216" s="2">
        <f>_xlfn.XLOOKUP($A2216,Results!$A$2:$A$2256,Results!S$2:S$2256,"")</f>
        <v>0</v>
      </c>
      <c r="AY2216" s="2">
        <f>_xlfn.XLOOKUP($A2216,Results!$A$2:$A$2256,Results!T$2:T$2256,"")</f>
        <v>0</v>
      </c>
      <c r="AZ2216" s="2">
        <f>_xlfn.XLOOKUP($A2216,Results!$A$2:$A$2256,Results!U$2:U$2256,"")</f>
        <v>0</v>
      </c>
      <c r="BA2216" s="2" t="str">
        <f>_xlfn.XLOOKUP($A2216,Results!$A$2:$A$2256,Results!V$2:V$2256,"")</f>
        <v>EDWARDS</v>
      </c>
      <c r="BB2216" s="2">
        <f>_xlfn.XLOOKUP($A2216,Results!$A$2:$A$2256,Results!W$2:W$2256,"")</f>
        <v>80</v>
      </c>
      <c r="BC2216" s="2">
        <f>_xlfn.XLOOKUP($A2216,Results!$A$2:$A$2256,Results!X$2:X$2256,"")</f>
        <v>52161512</v>
      </c>
      <c r="BD2216" s="2">
        <f>_xlfn.XLOOKUP($A2216,Results!$A$2:$A$2256,Results!Y$2:Y$2256,"")</f>
        <v>80</v>
      </c>
      <c r="BE2216" s="2" t="b">
        <f>_xlfn.XLOOKUP($A2216,Results!$A$2:$A$2256,Results!Z$2:Z$2256,"")</f>
        <v>1</v>
      </c>
    </row>
    <row r="2217" spans="1:57" ht="38.25" customHeight="1" x14ac:dyDescent="0.3">
      <c r="A2217">
        <v>907894</v>
      </c>
      <c r="B2217">
        <v>281493</v>
      </c>
      <c r="C2217" t="s">
        <v>36</v>
      </c>
      <c r="D2217">
        <v>669695312</v>
      </c>
      <c r="F2217" s="2">
        <v>10207</v>
      </c>
      <c r="G2217" s="2">
        <v>2</v>
      </c>
      <c r="H2217" t="s">
        <v>6852</v>
      </c>
      <c r="I2217">
        <v>2</v>
      </c>
      <c r="J2217" t="s">
        <v>65</v>
      </c>
      <c r="K2217" t="s">
        <v>39</v>
      </c>
      <c r="L2217">
        <v>94.12</v>
      </c>
      <c r="M2217" s="136" t="s">
        <v>4472</v>
      </c>
      <c r="N2217" s="85" t="s">
        <v>6853</v>
      </c>
      <c r="O2217">
        <v>899219</v>
      </c>
      <c r="P2217" t="s">
        <v>36</v>
      </c>
      <c r="Q2217" t="s">
        <v>36</v>
      </c>
      <c r="R2217">
        <v>188.24</v>
      </c>
      <c r="S2217" s="1">
        <v>45744.354657141201</v>
      </c>
      <c r="T2217" t="s">
        <v>42</v>
      </c>
      <c r="U2217" s="1">
        <v>45744.137499999997</v>
      </c>
      <c r="V2217" t="s">
        <v>43</v>
      </c>
      <c r="W2217" t="s">
        <v>36</v>
      </c>
      <c r="X2217">
        <v>4</v>
      </c>
      <c r="Y2217" t="s">
        <v>54</v>
      </c>
      <c r="Z2217" t="s">
        <v>36</v>
      </c>
      <c r="AA2217">
        <v>94.12</v>
      </c>
      <c r="AB2217" t="s">
        <v>36</v>
      </c>
      <c r="AC2217" t="s">
        <v>49</v>
      </c>
      <c r="AD2217" t="s">
        <v>49</v>
      </c>
      <c r="AE2217" t="s">
        <v>45</v>
      </c>
      <c r="AG2217" s="18" t="s">
        <v>6854</v>
      </c>
      <c r="AH2217" s="18"/>
      <c r="AI2217" s="2" t="s">
        <v>48</v>
      </c>
      <c r="AJ2217" s="2" t="e">
        <f>VLOOKUP(A2217,'Classification Test Result'!$A$2:$D$2428,4,FALSE)</f>
        <v>#N/A</v>
      </c>
      <c r="AL2217" s="2">
        <f>_xlfn.XLOOKUP($A2217,Results!$A$2:$A$2256,Results!G$2:G$2256,"")</f>
        <v>0</v>
      </c>
      <c r="AM2217" s="2">
        <f>_xlfn.XLOOKUP($A2217,Results!$A$2:$A$2256,Results!H$2:H$2256,"")</f>
        <v>0</v>
      </c>
      <c r="AN2217" s="2">
        <f>_xlfn.XLOOKUP($A2217,Results!$A$2:$A$2256,Results!I$2:I$2256,"")</f>
        <v>0</v>
      </c>
      <c r="AO2217" s="2">
        <f>_xlfn.XLOOKUP($A2217,Results!$A$2:$A$2256,Results!J$2:J$2256,"")</f>
        <v>0</v>
      </c>
      <c r="AP2217" s="2">
        <f>_xlfn.XLOOKUP($A2217,Results!$A$2:$A$2256,Results!K$2:K$2256,"")</f>
        <v>0</v>
      </c>
      <c r="AQ2217" s="2">
        <f>_xlfn.XLOOKUP($A2217,Results!$A$2:$A$2256,Results!L$2:L$2256,"")</f>
        <v>0</v>
      </c>
      <c r="AR2217" s="2">
        <f>_xlfn.XLOOKUP($A2217,Results!$A$2:$A$2256,Results!M$2:M$2256,"")</f>
        <v>0</v>
      </c>
      <c r="AS2217" s="2">
        <f>_xlfn.XLOOKUP($A2217,Results!$A$2:$A$2256,Results!N$2:N$2256,"")</f>
        <v>0</v>
      </c>
      <c r="AT2217" s="2">
        <f>_xlfn.XLOOKUP($A2217,Results!$A$2:$A$2256,Results!O$2:O$2256,"")</f>
        <v>0</v>
      </c>
      <c r="AU2217" s="2">
        <f>_xlfn.XLOOKUP($A2217,Results!$A$2:$A$2256,Results!P$2:P$2256,"")</f>
        <v>0</v>
      </c>
      <c r="AV2217" s="2">
        <f>_xlfn.XLOOKUP($A2217,Results!$A$2:$A$2256,Results!Q$2:Q$2256,"")</f>
        <v>0</v>
      </c>
      <c r="AW2217" s="2">
        <f>_xlfn.XLOOKUP($A2217,Results!$A$2:$A$2256,Results!R$2:R$2256,"")</f>
        <v>0</v>
      </c>
      <c r="AX2217" s="2">
        <f>_xlfn.XLOOKUP($A2217,Results!$A$2:$A$2256,Results!S$2:S$2256,"")</f>
        <v>0</v>
      </c>
      <c r="AY2217" s="2">
        <f>_xlfn.XLOOKUP($A2217,Results!$A$2:$A$2256,Results!T$2:T$2256,"")</f>
        <v>0</v>
      </c>
      <c r="AZ2217" s="2">
        <f>_xlfn.XLOOKUP($A2217,Results!$A$2:$A$2256,Results!U$2:U$2256,"")</f>
        <v>0</v>
      </c>
      <c r="BA2217" s="2" t="str">
        <f>_xlfn.XLOOKUP($A2217,Results!$A$2:$A$2256,Results!V$2:V$2256,"")</f>
        <v>EDWARDS</v>
      </c>
      <c r="BB2217" s="2">
        <f>_xlfn.XLOOKUP($A2217,Results!$A$2:$A$2256,Results!W$2:W$2256,"")</f>
        <v>80</v>
      </c>
      <c r="BC2217" s="2">
        <f>_xlfn.XLOOKUP($A2217,Results!$A$2:$A$2256,Results!X$2:X$2256,"")</f>
        <v>52161512</v>
      </c>
      <c r="BD2217" s="2">
        <f>_xlfn.XLOOKUP($A2217,Results!$A$2:$A$2256,Results!Y$2:Y$2256,"")</f>
        <v>80</v>
      </c>
      <c r="BE2217" s="2" t="b">
        <f>_xlfn.XLOOKUP($A2217,Results!$A$2:$A$2256,Results!Z$2:Z$2256,"")</f>
        <v>1</v>
      </c>
    </row>
    <row r="2218" spans="1:57" ht="38.25" customHeight="1" x14ac:dyDescent="0.3">
      <c r="A2218">
        <v>907895</v>
      </c>
      <c r="B2218">
        <v>281293</v>
      </c>
      <c r="C2218" t="s">
        <v>36</v>
      </c>
      <c r="D2218" t="s">
        <v>6855</v>
      </c>
      <c r="F2218" s="2">
        <v>14286</v>
      </c>
      <c r="G2218" s="2">
        <v>1</v>
      </c>
      <c r="H2218" t="s">
        <v>6856</v>
      </c>
      <c r="I2218">
        <v>1</v>
      </c>
      <c r="J2218" t="s">
        <v>39</v>
      </c>
      <c r="K2218" t="s">
        <v>39</v>
      </c>
      <c r="L2218">
        <v>350</v>
      </c>
      <c r="M2218" s="146" t="s">
        <v>6857</v>
      </c>
      <c r="N2218" s="146" t="s">
        <v>6858</v>
      </c>
      <c r="O2218" t="s">
        <v>36</v>
      </c>
      <c r="P2218" t="s">
        <v>36</v>
      </c>
      <c r="Q2218" t="s">
        <v>36</v>
      </c>
      <c r="R2218">
        <v>350</v>
      </c>
      <c r="S2218" s="1">
        <v>45744.146298344909</v>
      </c>
      <c r="T2218" t="s">
        <v>42</v>
      </c>
      <c r="U2218" s="1">
        <v>45743.917361111111</v>
      </c>
      <c r="V2218" t="s">
        <v>43</v>
      </c>
      <c r="W2218" t="s">
        <v>36</v>
      </c>
      <c r="X2218">
        <v>0</v>
      </c>
      <c r="Y2218" t="s">
        <v>525</v>
      </c>
      <c r="Z2218" t="s">
        <v>36</v>
      </c>
      <c r="AA2218">
        <v>350</v>
      </c>
      <c r="AB2218" t="s">
        <v>36</v>
      </c>
      <c r="AC2218" t="s">
        <v>49</v>
      </c>
      <c r="AD2218" t="s">
        <v>49</v>
      </c>
      <c r="AE2218" t="s">
        <v>45</v>
      </c>
      <c r="AG2218" s="18" t="s">
        <v>6859</v>
      </c>
      <c r="AH2218" s="18"/>
      <c r="AI2218" s="2" t="s">
        <v>48</v>
      </c>
      <c r="AJ2218" s="2" t="e">
        <f>VLOOKUP(A2218,'Classification Test Result'!$A$2:$D$2428,4,FALSE)</f>
        <v>#N/A</v>
      </c>
      <c r="AL2218" s="2">
        <f>_xlfn.XLOOKUP($A2218,Results!$A$2:$A$2256,Results!G$2:G$2256,"")</f>
        <v>0</v>
      </c>
      <c r="AM2218" s="2">
        <f>_xlfn.XLOOKUP($A2218,Results!$A$2:$A$2256,Results!H$2:H$2256,"")</f>
        <v>0</v>
      </c>
      <c r="AN2218" s="2">
        <f>_xlfn.XLOOKUP($A2218,Results!$A$2:$A$2256,Results!I$2:I$2256,"")</f>
        <v>0</v>
      </c>
      <c r="AO2218" s="2">
        <f>_xlfn.XLOOKUP($A2218,Results!$A$2:$A$2256,Results!J$2:J$2256,"")</f>
        <v>0</v>
      </c>
      <c r="AP2218" s="2">
        <f>_xlfn.XLOOKUP($A2218,Results!$A$2:$A$2256,Results!K$2:K$2256,"")</f>
        <v>0</v>
      </c>
      <c r="AQ2218" s="2">
        <f>_xlfn.XLOOKUP($A2218,Results!$A$2:$A$2256,Results!L$2:L$2256,"")</f>
        <v>0</v>
      </c>
      <c r="AR2218" s="2">
        <f>_xlfn.XLOOKUP($A2218,Results!$A$2:$A$2256,Results!M$2:M$2256,"")</f>
        <v>0</v>
      </c>
      <c r="AS2218" s="2">
        <f>_xlfn.XLOOKUP($A2218,Results!$A$2:$A$2256,Results!N$2:N$2256,"")</f>
        <v>0</v>
      </c>
      <c r="AT2218" s="2" t="str">
        <f>_xlfn.XLOOKUP($A2218,Results!$A$2:$A$2256,Results!O$2:O$2256,"")</f>
        <v>EATON DISTRIBUTION EQUIP</v>
      </c>
      <c r="AU2218" s="2" t="str">
        <f>_xlfn.XLOOKUP($A2218,Results!$A$2:$A$2256,Results!P$2:P$2256,"")</f>
        <v>CUTLER HAMMER</v>
      </c>
      <c r="AV2218" s="2" t="str">
        <f>_xlfn.XLOOKUP($A2218,Results!$A$2:$A$2256,Results!Q$2:Q$2256,"")</f>
        <v>SINGLE_MATCH</v>
      </c>
      <c r="AW2218" s="2">
        <f>_xlfn.XLOOKUP($A2218,Results!$A$2:$A$2256,Results!R$2:R$2256,"")</f>
        <v>0</v>
      </c>
      <c r="AX2218" s="2">
        <f>_xlfn.XLOOKUP($A2218,Results!$A$2:$A$2256,Results!S$2:S$2256,"")</f>
        <v>0</v>
      </c>
      <c r="AY2218" s="2">
        <f>_xlfn.XLOOKUP($A2218,Results!$A$2:$A$2256,Results!T$2:T$2256,"")</f>
        <v>100</v>
      </c>
      <c r="AZ2218" s="2">
        <f>_xlfn.XLOOKUP($A2218,Results!$A$2:$A$2256,Results!U$2:U$2256,"")</f>
        <v>0</v>
      </c>
      <c r="BA2218" s="2">
        <f>_xlfn.XLOOKUP($A2218,Results!$A$2:$A$2256,Results!V$2:V$2256,"")</f>
        <v>0</v>
      </c>
      <c r="BB2218" s="2">
        <f>_xlfn.XLOOKUP($A2218,Results!$A$2:$A$2256,Results!W$2:W$2256,"")</f>
        <v>0</v>
      </c>
      <c r="BC2218" s="2">
        <f>_xlfn.XLOOKUP($A2218,Results!$A$2:$A$2256,Results!X$2:X$2256,"")</f>
        <v>0</v>
      </c>
      <c r="BD2218" s="2">
        <f>_xlfn.XLOOKUP($A2218,Results!$A$2:$A$2256,Results!Y$2:Y$2256,"")</f>
        <v>0</v>
      </c>
      <c r="BE2218" s="2">
        <f>_xlfn.XLOOKUP($A2218,Results!$A$2:$A$2256,Results!Z$2:Z$2256,"")</f>
        <v>0</v>
      </c>
    </row>
    <row r="2219" spans="1:57" ht="38.25" customHeight="1" x14ac:dyDescent="0.3">
      <c r="A2219">
        <v>907896</v>
      </c>
      <c r="B2219">
        <v>281293</v>
      </c>
      <c r="C2219" t="s">
        <v>36</v>
      </c>
      <c r="D2219" t="s">
        <v>6855</v>
      </c>
      <c r="F2219" s="2">
        <v>14286</v>
      </c>
      <c r="G2219" s="2">
        <v>2</v>
      </c>
      <c r="H2219" t="s">
        <v>6860</v>
      </c>
      <c r="I2219">
        <v>1</v>
      </c>
      <c r="J2219" t="s">
        <v>39</v>
      </c>
      <c r="K2219" t="s">
        <v>39</v>
      </c>
      <c r="L2219">
        <v>1595</v>
      </c>
      <c r="M2219" s="111" t="s">
        <v>6861</v>
      </c>
      <c r="N2219" s="85" t="s">
        <v>6862</v>
      </c>
      <c r="O2219" t="s">
        <v>36</v>
      </c>
      <c r="P2219" t="s">
        <v>36</v>
      </c>
      <c r="Q2219" t="s">
        <v>36</v>
      </c>
      <c r="R2219">
        <v>1595</v>
      </c>
      <c r="S2219" s="1">
        <v>45744.146312384262</v>
      </c>
      <c r="T2219" t="s">
        <v>42</v>
      </c>
      <c r="U2219" s="1">
        <v>45743.917361111111</v>
      </c>
      <c r="V2219" t="s">
        <v>43</v>
      </c>
      <c r="W2219" t="s">
        <v>36</v>
      </c>
      <c r="X2219">
        <v>0</v>
      </c>
      <c r="Y2219" t="s">
        <v>525</v>
      </c>
      <c r="Z2219" t="s">
        <v>36</v>
      </c>
      <c r="AA2219">
        <v>1595</v>
      </c>
      <c r="AB2219" t="s">
        <v>36</v>
      </c>
      <c r="AC2219" t="s">
        <v>49</v>
      </c>
      <c r="AD2219" t="s">
        <v>49</v>
      </c>
      <c r="AE2219" t="s">
        <v>45</v>
      </c>
      <c r="AG2219" s="18" t="s">
        <v>6863</v>
      </c>
      <c r="AH2219" s="18"/>
      <c r="AI2219" s="2" t="s">
        <v>48</v>
      </c>
      <c r="AJ2219" s="2" t="e">
        <f>VLOOKUP(A2219,'Classification Test Result'!$A$2:$D$2428,4,FALSE)</f>
        <v>#N/A</v>
      </c>
      <c r="AL2219" s="2">
        <f>_xlfn.XLOOKUP($A2219,Results!$A$2:$A$2256,Results!G$2:G$2256,"")</f>
        <v>0</v>
      </c>
      <c r="AM2219" s="2">
        <f>_xlfn.XLOOKUP($A2219,Results!$A$2:$A$2256,Results!H$2:H$2256,"")</f>
        <v>0</v>
      </c>
      <c r="AN2219" s="2">
        <f>_xlfn.XLOOKUP($A2219,Results!$A$2:$A$2256,Results!I$2:I$2256,"")</f>
        <v>0</v>
      </c>
      <c r="AO2219" s="2">
        <f>_xlfn.XLOOKUP($A2219,Results!$A$2:$A$2256,Results!J$2:J$2256,"")</f>
        <v>0</v>
      </c>
      <c r="AP2219" s="2">
        <f>_xlfn.XLOOKUP($A2219,Results!$A$2:$A$2256,Results!K$2:K$2256,"")</f>
        <v>0</v>
      </c>
      <c r="AQ2219" s="2">
        <f>_xlfn.XLOOKUP($A2219,Results!$A$2:$A$2256,Results!L$2:L$2256,"")</f>
        <v>0</v>
      </c>
      <c r="AR2219" s="2">
        <f>_xlfn.XLOOKUP($A2219,Results!$A$2:$A$2256,Results!M$2:M$2256,"")</f>
        <v>0</v>
      </c>
      <c r="AS2219" s="2">
        <f>_xlfn.XLOOKUP($A2219,Results!$A$2:$A$2256,Results!N$2:N$2256,"")</f>
        <v>0</v>
      </c>
      <c r="AT2219" s="2">
        <f>_xlfn.XLOOKUP($A2219,Results!$A$2:$A$2256,Results!O$2:O$2256,"")</f>
        <v>0</v>
      </c>
      <c r="AU2219" s="2">
        <f>_xlfn.XLOOKUP($A2219,Results!$A$2:$A$2256,Results!P$2:P$2256,"")</f>
        <v>0</v>
      </c>
      <c r="AV2219" s="2">
        <f>_xlfn.XLOOKUP($A2219,Results!$A$2:$A$2256,Results!Q$2:Q$2256,"")</f>
        <v>0</v>
      </c>
      <c r="AW2219" s="2">
        <f>_xlfn.XLOOKUP($A2219,Results!$A$2:$A$2256,Results!R$2:R$2256,"")</f>
        <v>0</v>
      </c>
      <c r="AX2219" s="2">
        <f>_xlfn.XLOOKUP($A2219,Results!$A$2:$A$2256,Results!S$2:S$2256,"")</f>
        <v>0</v>
      </c>
      <c r="AY2219" s="2">
        <f>_xlfn.XLOOKUP($A2219,Results!$A$2:$A$2256,Results!T$2:T$2256,"")</f>
        <v>0</v>
      </c>
      <c r="AZ2219" s="2">
        <f>_xlfn.XLOOKUP($A2219,Results!$A$2:$A$2256,Results!U$2:U$2256,"")</f>
        <v>0</v>
      </c>
      <c r="BA2219" s="2" t="str">
        <f>_xlfn.XLOOKUP($A2219,Results!$A$2:$A$2256,Results!V$2:V$2256,"")</f>
        <v>SIEMENS</v>
      </c>
      <c r="BB2219" s="2">
        <f>_xlfn.XLOOKUP($A2219,Results!$A$2:$A$2256,Results!W$2:W$2256,"")</f>
        <v>78</v>
      </c>
      <c r="BC2219" s="2">
        <f>_xlfn.XLOOKUP($A2219,Results!$A$2:$A$2256,Results!X$2:X$2256,"")</f>
        <v>39121600</v>
      </c>
      <c r="BD2219" s="2">
        <f>_xlfn.XLOOKUP($A2219,Results!$A$2:$A$2256,Results!Y$2:Y$2256,"")</f>
        <v>78</v>
      </c>
      <c r="BE2219" s="2" t="b">
        <f>_xlfn.XLOOKUP($A2219,Results!$A$2:$A$2256,Results!Z$2:Z$2256,"")</f>
        <v>1</v>
      </c>
    </row>
    <row r="2220" spans="1:57" ht="38.25" customHeight="1" x14ac:dyDescent="0.3">
      <c r="A2220">
        <v>907897</v>
      </c>
      <c r="B2220">
        <v>281957</v>
      </c>
      <c r="C2220" t="s">
        <v>36</v>
      </c>
      <c r="D2220" t="s">
        <v>6864</v>
      </c>
      <c r="E2220" s="2" t="str">
        <f>VLOOKUP(F2220,'RPA Vendor Data '!F$1:$G$2418,2)</f>
        <v>TOMARCO</v>
      </c>
      <c r="F2220" s="2">
        <v>13380</v>
      </c>
      <c r="G2220" s="2">
        <v>1</v>
      </c>
      <c r="H2220" t="s">
        <v>6865</v>
      </c>
      <c r="I2220">
        <v>200</v>
      </c>
      <c r="J2220" t="s">
        <v>65</v>
      </c>
      <c r="K2220" t="s">
        <v>39</v>
      </c>
      <c r="L2220">
        <v>2.7</v>
      </c>
      <c r="M2220" s="2" t="s">
        <v>36</v>
      </c>
      <c r="N2220" s="85" t="s">
        <v>6866</v>
      </c>
      <c r="O2220" t="s">
        <v>36</v>
      </c>
      <c r="P2220" t="s">
        <v>36</v>
      </c>
      <c r="Q2220">
        <v>10001012401</v>
      </c>
      <c r="R2220">
        <v>540</v>
      </c>
      <c r="S2220" s="1">
        <v>45744.854302662039</v>
      </c>
      <c r="T2220" t="s">
        <v>42</v>
      </c>
      <c r="U2220" s="1">
        <v>45744.627083333333</v>
      </c>
      <c r="V2220" t="s">
        <v>43</v>
      </c>
      <c r="W2220" t="s">
        <v>36</v>
      </c>
      <c r="X2220">
        <v>0</v>
      </c>
      <c r="Y2220">
        <v>999</v>
      </c>
      <c r="Z2220" t="s">
        <v>36</v>
      </c>
      <c r="AA2220" t="s">
        <v>36</v>
      </c>
      <c r="AB2220" t="s">
        <v>36</v>
      </c>
      <c r="AC2220" t="s">
        <v>49</v>
      </c>
      <c r="AD2220" t="s">
        <v>49</v>
      </c>
      <c r="AE2220" t="s">
        <v>45</v>
      </c>
      <c r="AG2220" s="2" t="s">
        <v>1668</v>
      </c>
      <c r="AI2220" s="2" t="s">
        <v>48</v>
      </c>
      <c r="AJ2220" s="2" t="e">
        <f>VLOOKUP(A2220,'Classification Test Result'!$A$2:$D$2428,4,FALSE)</f>
        <v>#N/A</v>
      </c>
      <c r="AL2220" s="2">
        <f>_xlfn.XLOOKUP($A2220,Results!$A$2:$A$2256,Results!G$2:G$2256,"")</f>
        <v>0</v>
      </c>
      <c r="AM2220" s="2">
        <f>_xlfn.XLOOKUP($A2220,Results!$A$2:$A$2256,Results!H$2:H$2256,"")</f>
        <v>0</v>
      </c>
      <c r="AN2220" s="2">
        <f>_xlfn.XLOOKUP($A2220,Results!$A$2:$A$2256,Results!I$2:I$2256,"")</f>
        <v>0</v>
      </c>
      <c r="AO2220" s="2">
        <f>_xlfn.XLOOKUP($A2220,Results!$A$2:$A$2256,Results!J$2:J$2256,"")</f>
        <v>0</v>
      </c>
      <c r="AP2220" s="2">
        <f>_xlfn.XLOOKUP($A2220,Results!$A$2:$A$2256,Results!K$2:K$2256,"")</f>
        <v>0</v>
      </c>
      <c r="AQ2220" s="2">
        <f>_xlfn.XLOOKUP($A2220,Results!$A$2:$A$2256,Results!L$2:L$2256,"")</f>
        <v>0</v>
      </c>
      <c r="AR2220" s="2">
        <f>_xlfn.XLOOKUP($A2220,Results!$A$2:$A$2256,Results!M$2:M$2256,"")</f>
        <v>0</v>
      </c>
      <c r="AS2220" s="2">
        <f>_xlfn.XLOOKUP($A2220,Results!$A$2:$A$2256,Results!N$2:N$2256,"")</f>
        <v>0</v>
      </c>
      <c r="AT2220" s="2">
        <f>_xlfn.XLOOKUP($A2220,Results!$A$2:$A$2256,Results!O$2:O$2256,"")</f>
        <v>0</v>
      </c>
      <c r="AU2220" s="2">
        <f>_xlfn.XLOOKUP($A2220,Results!$A$2:$A$2256,Results!P$2:P$2256,"")</f>
        <v>0</v>
      </c>
      <c r="AV2220" s="2">
        <f>_xlfn.XLOOKUP($A2220,Results!$A$2:$A$2256,Results!Q$2:Q$2256,"")</f>
        <v>0</v>
      </c>
      <c r="AW2220" s="2">
        <f>_xlfn.XLOOKUP($A2220,Results!$A$2:$A$2256,Results!R$2:R$2256,"")</f>
        <v>0</v>
      </c>
      <c r="AX2220" s="2">
        <f>_xlfn.XLOOKUP($A2220,Results!$A$2:$A$2256,Results!S$2:S$2256,"")</f>
        <v>0</v>
      </c>
      <c r="AY2220" s="2">
        <f>_xlfn.XLOOKUP($A2220,Results!$A$2:$A$2256,Results!T$2:T$2256,"")</f>
        <v>0</v>
      </c>
      <c r="AZ2220" s="2">
        <f>_xlfn.XLOOKUP($A2220,Results!$A$2:$A$2256,Results!U$2:U$2256,"")</f>
        <v>0</v>
      </c>
      <c r="BA2220" s="2">
        <f>_xlfn.XLOOKUP($A2220,Results!$A$2:$A$2256,Results!V$2:V$2256,"")</f>
        <v>0</v>
      </c>
      <c r="BB2220" s="2">
        <f>_xlfn.XLOOKUP($A2220,Results!$A$2:$A$2256,Results!W$2:W$2256,"")</f>
        <v>0</v>
      </c>
      <c r="BC2220" s="2">
        <f>_xlfn.XLOOKUP($A2220,Results!$A$2:$A$2256,Results!X$2:X$2256,"")</f>
        <v>0</v>
      </c>
      <c r="BD2220" s="2">
        <f>_xlfn.XLOOKUP($A2220,Results!$A$2:$A$2256,Results!Y$2:Y$2256,"")</f>
        <v>0</v>
      </c>
      <c r="BE2220" s="2">
        <f>_xlfn.XLOOKUP($A2220,Results!$A$2:$A$2256,Results!Z$2:Z$2256,"")</f>
        <v>0</v>
      </c>
    </row>
    <row r="2221" spans="1:57" ht="38.25" customHeight="1" x14ac:dyDescent="0.3">
      <c r="A2221">
        <v>907898</v>
      </c>
      <c r="B2221">
        <v>281584</v>
      </c>
      <c r="C2221" t="s">
        <v>36</v>
      </c>
      <c r="D2221">
        <v>1678330</v>
      </c>
      <c r="F2221" s="2">
        <v>13397</v>
      </c>
      <c r="G2221" s="2">
        <v>2</v>
      </c>
      <c r="H2221" t="s">
        <v>6867</v>
      </c>
      <c r="I2221">
        <v>4</v>
      </c>
      <c r="J2221" t="s">
        <v>65</v>
      </c>
      <c r="K2221" t="s">
        <v>39</v>
      </c>
      <c r="L2221">
        <v>98.56</v>
      </c>
      <c r="M2221" s="2" t="s">
        <v>844</v>
      </c>
      <c r="N2221" s="110" t="s">
        <v>6868</v>
      </c>
      <c r="O2221" t="s">
        <v>6869</v>
      </c>
      <c r="P2221" t="s">
        <v>36</v>
      </c>
      <c r="Q2221" t="s">
        <v>36</v>
      </c>
      <c r="R2221">
        <v>394.24</v>
      </c>
      <c r="S2221" s="1">
        <v>45744.459363159724</v>
      </c>
      <c r="T2221" t="s">
        <v>42</v>
      </c>
      <c r="U2221" s="1">
        <v>45744.248611111107</v>
      </c>
      <c r="V2221" t="s">
        <v>43</v>
      </c>
      <c r="W2221" t="s">
        <v>36</v>
      </c>
      <c r="X2221">
        <v>0</v>
      </c>
      <c r="Y2221">
        <v>201</v>
      </c>
      <c r="Z2221" t="s">
        <v>36</v>
      </c>
      <c r="AA2221" t="s">
        <v>36</v>
      </c>
      <c r="AB2221" t="s">
        <v>36</v>
      </c>
      <c r="AC2221" t="s">
        <v>49</v>
      </c>
      <c r="AD2221" t="s">
        <v>49</v>
      </c>
      <c r="AE2221" t="s">
        <v>45</v>
      </c>
      <c r="AG2221" s="18" t="s">
        <v>6870</v>
      </c>
      <c r="AH2221" s="18"/>
      <c r="AI2221" s="2" t="s">
        <v>48</v>
      </c>
      <c r="AJ2221" s="2" t="e">
        <f>VLOOKUP(A2221,'Classification Test Result'!$A$2:$D$2428,4,FALSE)</f>
        <v>#N/A</v>
      </c>
      <c r="AL2221" s="2">
        <f>_xlfn.XLOOKUP($A2221,Results!$A$2:$A$2256,Results!G$2:G$2256,"")</f>
        <v>0</v>
      </c>
      <c r="AM2221" s="2">
        <f>_xlfn.XLOOKUP($A2221,Results!$A$2:$A$2256,Results!H$2:H$2256,"")</f>
        <v>0</v>
      </c>
      <c r="AN2221" s="2">
        <f>_xlfn.XLOOKUP($A2221,Results!$A$2:$A$2256,Results!I$2:I$2256,"")</f>
        <v>0</v>
      </c>
      <c r="AO2221" s="2">
        <f>_xlfn.XLOOKUP($A2221,Results!$A$2:$A$2256,Results!J$2:J$2256,"")</f>
        <v>0</v>
      </c>
      <c r="AP2221" s="2">
        <f>_xlfn.XLOOKUP($A2221,Results!$A$2:$A$2256,Results!K$2:K$2256,"")</f>
        <v>0</v>
      </c>
      <c r="AQ2221" s="2">
        <f>_xlfn.XLOOKUP($A2221,Results!$A$2:$A$2256,Results!L$2:L$2256,"")</f>
        <v>0</v>
      </c>
      <c r="AR2221" s="2">
        <f>_xlfn.XLOOKUP($A2221,Results!$A$2:$A$2256,Results!M$2:M$2256,"")</f>
        <v>0</v>
      </c>
      <c r="AS2221" s="2">
        <f>_xlfn.XLOOKUP($A2221,Results!$A$2:$A$2256,Results!N$2:N$2256,"")</f>
        <v>0</v>
      </c>
      <c r="AT2221" s="2" t="str">
        <f>_xlfn.XLOOKUP($A2221,Results!$A$2:$A$2256,Results!O$2:O$2256,"")</f>
        <v>GENERIC WIRE</v>
      </c>
      <c r="AU2221" s="2" t="str">
        <f>_xlfn.XLOOKUP($A2221,Results!$A$2:$A$2256,Results!P$2:P$2256,"")</f>
        <v>CORD</v>
      </c>
      <c r="AV2221" s="2" t="str">
        <f>_xlfn.XLOOKUP($A2221,Results!$A$2:$A$2256,Results!Q$2:Q$2256,"")</f>
        <v>SINGLE_MATCH</v>
      </c>
      <c r="AW2221" s="2">
        <f>_xlfn.XLOOKUP($A2221,Results!$A$2:$A$2256,Results!R$2:R$2256,"")</f>
        <v>0</v>
      </c>
      <c r="AX2221" s="2">
        <f>_xlfn.XLOOKUP($A2221,Results!$A$2:$A$2256,Results!S$2:S$2256,"")</f>
        <v>0</v>
      </c>
      <c r="AY2221" s="2">
        <f>_xlfn.XLOOKUP($A2221,Results!$A$2:$A$2256,Results!T$2:T$2256,"")</f>
        <v>75</v>
      </c>
      <c r="AZ2221" s="2">
        <f>_xlfn.XLOOKUP($A2221,Results!$A$2:$A$2256,Results!U$2:U$2256,"")</f>
        <v>0</v>
      </c>
      <c r="BA2221" s="2" t="str">
        <f>_xlfn.XLOOKUP($A2221,Results!$A$2:$A$2256,Results!V$2:V$2256,"")</f>
        <v>SOUTHWIRE</v>
      </c>
      <c r="BB2221" s="2">
        <f>_xlfn.XLOOKUP($A2221,Results!$A$2:$A$2256,Results!W$2:W$2256,"")</f>
        <v>78</v>
      </c>
      <c r="BC2221" s="2">
        <f>_xlfn.XLOOKUP($A2221,Results!$A$2:$A$2256,Results!X$2:X$2256,"")</f>
        <v>26121536</v>
      </c>
      <c r="BD2221" s="2">
        <f>_xlfn.XLOOKUP($A2221,Results!$A$2:$A$2256,Results!Y$2:Y$2256,"")</f>
        <v>78</v>
      </c>
      <c r="BE2221" s="2" t="b">
        <f>_xlfn.XLOOKUP($A2221,Results!$A$2:$A$2256,Results!Z$2:Z$2256,"")</f>
        <v>1</v>
      </c>
    </row>
    <row r="2222" spans="1:57" ht="38.25" customHeight="1" x14ac:dyDescent="0.3">
      <c r="A2222">
        <v>907899</v>
      </c>
      <c r="B2222">
        <v>281493</v>
      </c>
      <c r="C2222" t="s">
        <v>36</v>
      </c>
      <c r="D2222">
        <v>669695312</v>
      </c>
      <c r="F2222" s="2">
        <v>10207</v>
      </c>
      <c r="G2222" s="2">
        <v>13</v>
      </c>
      <c r="H2222" t="s">
        <v>6871</v>
      </c>
      <c r="I2222">
        <v>2</v>
      </c>
      <c r="J2222" t="s">
        <v>910</v>
      </c>
      <c r="K2222" t="s">
        <v>39</v>
      </c>
      <c r="L2222">
        <v>195</v>
      </c>
      <c r="M2222" s="179" t="s">
        <v>6872</v>
      </c>
      <c r="N2222" s="85" t="s">
        <v>6873</v>
      </c>
      <c r="O2222">
        <v>370139</v>
      </c>
      <c r="P2222" t="s">
        <v>36</v>
      </c>
      <c r="Q2222" t="s">
        <v>36</v>
      </c>
      <c r="R2222">
        <v>390</v>
      </c>
      <c r="S2222" s="1">
        <v>45744.354699537027</v>
      </c>
      <c r="T2222" t="s">
        <v>42</v>
      </c>
      <c r="U2222" s="1">
        <v>45744.138194444437</v>
      </c>
      <c r="V2222" t="s">
        <v>43</v>
      </c>
      <c r="W2222" t="s">
        <v>36</v>
      </c>
      <c r="X2222">
        <v>19</v>
      </c>
      <c r="Y2222" t="s">
        <v>54</v>
      </c>
      <c r="Z2222" t="s">
        <v>36</v>
      </c>
      <c r="AA2222">
        <v>195</v>
      </c>
      <c r="AB2222" t="s">
        <v>36</v>
      </c>
      <c r="AC2222" t="s">
        <v>2687</v>
      </c>
      <c r="AD2222" t="s">
        <v>2687</v>
      </c>
      <c r="AE2222" t="s">
        <v>45</v>
      </c>
      <c r="AF2222" s="103">
        <v>31162606</v>
      </c>
      <c r="AG2222" s="18" t="s">
        <v>6874</v>
      </c>
      <c r="AH2222" s="18"/>
      <c r="AI2222" s="2" t="s">
        <v>48</v>
      </c>
      <c r="AJ2222" s="2" t="e">
        <f>VLOOKUP(A2222,'Classification Test Result'!$A$2:$D$2428,4,FALSE)</f>
        <v>#N/A</v>
      </c>
      <c r="AL2222" s="2">
        <f>_xlfn.XLOOKUP($A2222,Results!$A$2:$A$2256,Results!G$2:G$2256,"")</f>
        <v>1127404</v>
      </c>
      <c r="AM2222" s="2" t="str">
        <f>_xlfn.XLOOKUP($A2222,Results!$A$2:$A$2256,Results!H$2:H$2256,"")</f>
        <v>CAT48HP</v>
      </c>
      <c r="AN2222" s="2" t="str">
        <f>_xlfn.XLOOKUP($A2222,Results!$A$2:$A$2256,Results!I$2:I$2256,"")</f>
        <v>NVENT THERMAL</v>
      </c>
      <c r="AO2222" s="2">
        <f>_xlfn.XLOOKUP($A2222,Results!$A$2:$A$2256,Results!J$2:J$2256,"")</f>
        <v>782856617624</v>
      </c>
      <c r="AP2222" s="2">
        <f>_xlfn.XLOOKUP($A2222,Results!$A$2:$A$2256,Results!K$2:K$2256,"")</f>
        <v>31162606</v>
      </c>
      <c r="AQ2222" s="2">
        <f>_xlfn.XLOOKUP($A2222,Results!$A$2:$A$2256,Results!L$2:L$2256,"")</f>
        <v>0</v>
      </c>
      <c r="AR2222" s="2">
        <f>_xlfn.XLOOKUP($A2222,Results!$A$2:$A$2256,Results!M$2:M$2256,"")</f>
        <v>978162</v>
      </c>
      <c r="AS2222" s="2" t="str">
        <f>_xlfn.XLOOKUP($A2222,Results!$A$2:$A$2256,Results!N$2:N$2256,"")</f>
        <v>ERC CAT48HP 3IN CABLE CLIP</v>
      </c>
      <c r="AT2222" s="2" t="str">
        <f>_xlfn.XLOOKUP($A2222,Results!$A$2:$A$2256,Results!O$2:O$2256,"")</f>
        <v>NVENT THERMAL</v>
      </c>
      <c r="AU2222" s="2">
        <f>_xlfn.XLOOKUP($A2222,Results!$A$2:$A$2256,Results!P$2:P$2256,"")</f>
        <v>0</v>
      </c>
      <c r="AV2222" s="2" t="str">
        <f>_xlfn.XLOOKUP($A2222,Results!$A$2:$A$2256,Results!Q$2:Q$2256,"")</f>
        <v>NO_MANUFACTURERS_FOUND</v>
      </c>
      <c r="AW2222" s="2" t="str">
        <f>_xlfn.XLOOKUP($A2222,Results!$A$2:$A$2256,Results!R$2:R$2256,"")</f>
        <v>0.6669955068405975</v>
      </c>
      <c r="AX2222" s="2">
        <f>_xlfn.XLOOKUP($A2222,Results!$A$2:$A$2256,Results!S$2:S$2256,"")</f>
        <v>100</v>
      </c>
      <c r="AY2222" s="2">
        <f>_xlfn.XLOOKUP($A2222,Results!$A$2:$A$2256,Results!T$2:T$2256,"")</f>
        <v>98</v>
      </c>
      <c r="AZ2222" s="2">
        <f>_xlfn.XLOOKUP($A2222,Results!$A$2:$A$2256,Results!U$2:U$2256,"")</f>
        <v>90</v>
      </c>
      <c r="BA2222" s="2">
        <f>_xlfn.XLOOKUP($A2222,Results!$A$2:$A$2256,Results!V$2:V$2256,"")</f>
        <v>0</v>
      </c>
      <c r="BB2222" s="2">
        <f>_xlfn.XLOOKUP($A2222,Results!$A$2:$A$2256,Results!W$2:W$2256,"")</f>
        <v>0</v>
      </c>
      <c r="BC2222" s="2">
        <f>_xlfn.XLOOKUP($A2222,Results!$A$2:$A$2256,Results!X$2:X$2256,"")</f>
        <v>31162606</v>
      </c>
      <c r="BD2222" s="2">
        <f>_xlfn.XLOOKUP($A2222,Results!$A$2:$A$2256,Results!Y$2:Y$2256,"")</f>
        <v>65</v>
      </c>
      <c r="BE2222" s="2">
        <f>_xlfn.XLOOKUP($A2222,Results!$A$2:$A$2256,Results!Z$2:Z$2256,"")</f>
        <v>0</v>
      </c>
    </row>
    <row r="2223" spans="1:57" ht="38.25" customHeight="1" x14ac:dyDescent="0.3">
      <c r="A2223">
        <v>907900</v>
      </c>
      <c r="B2223">
        <v>281535</v>
      </c>
      <c r="C2223" t="s">
        <v>36</v>
      </c>
      <c r="D2223">
        <v>930104249</v>
      </c>
      <c r="F2223" s="2">
        <v>10427</v>
      </c>
      <c r="G2223" s="2">
        <v>2</v>
      </c>
      <c r="H2223" t="s">
        <v>6875</v>
      </c>
      <c r="I2223">
        <v>10</v>
      </c>
      <c r="J2223" t="s">
        <v>65</v>
      </c>
      <c r="K2223" t="s">
        <v>39</v>
      </c>
      <c r="L2223">
        <v>25.15</v>
      </c>
      <c r="M2223" s="2" t="s">
        <v>6876</v>
      </c>
      <c r="N2223" s="85" t="s">
        <v>6877</v>
      </c>
      <c r="O2223" t="s">
        <v>36</v>
      </c>
      <c r="P2223" t="s">
        <v>36</v>
      </c>
      <c r="Q2223" t="s">
        <v>36</v>
      </c>
      <c r="R2223">
        <v>251.5</v>
      </c>
      <c r="S2223" s="1">
        <v>45744.437956481481</v>
      </c>
      <c r="T2223" t="s">
        <v>42</v>
      </c>
      <c r="U2223" s="1">
        <v>45744.228472222218</v>
      </c>
      <c r="V2223" t="s">
        <v>43</v>
      </c>
      <c r="W2223" t="s">
        <v>36</v>
      </c>
      <c r="X2223">
        <v>0</v>
      </c>
      <c r="Y2223">
        <v>999</v>
      </c>
      <c r="Z2223" t="s">
        <v>36</v>
      </c>
      <c r="AA2223" t="s">
        <v>36</v>
      </c>
      <c r="AB2223" t="s">
        <v>36</v>
      </c>
      <c r="AC2223" t="s">
        <v>49</v>
      </c>
      <c r="AD2223" t="s">
        <v>49</v>
      </c>
      <c r="AE2223" t="s">
        <v>45</v>
      </c>
      <c r="AF2223" s="161">
        <v>39121324</v>
      </c>
      <c r="AG2223" s="18" t="s">
        <v>6878</v>
      </c>
      <c r="AH2223" s="18"/>
      <c r="AI2223" s="2" t="s">
        <v>48</v>
      </c>
      <c r="AJ2223" s="2" t="e">
        <f>VLOOKUP(A2223,'Classification Test Result'!$A$2:$D$2428,4,FALSE)</f>
        <v>#N/A</v>
      </c>
      <c r="AL2223" s="2">
        <f>_xlfn.XLOOKUP($A2223,Results!$A$2:$A$2256,Results!G$2:G$2256,"")</f>
        <v>603930</v>
      </c>
      <c r="AM2223" s="2" t="str">
        <f>_xlfn.XLOOKUP($A2223,Results!$A$2:$A$2256,Results!H$2:H$2256,"")</f>
        <v>C3R664ESCNK</v>
      </c>
      <c r="AN2223" s="2" t="str">
        <f>_xlfn.XLOOKUP($A2223,Results!$A$2:$A$2256,Results!I$2:I$2256,"")</f>
        <v>HAMMOND MANUFACTURING</v>
      </c>
      <c r="AO2223" s="2">
        <f>_xlfn.XLOOKUP($A2223,Results!$A$2:$A$2256,Results!J$2:J$2256,"")</f>
        <v>623980133508</v>
      </c>
      <c r="AP2223" s="2">
        <f>_xlfn.XLOOKUP($A2223,Results!$A$2:$A$2256,Results!K$2:K$2256,"")</f>
        <v>39121332</v>
      </c>
      <c r="AQ2223" s="2">
        <f>_xlfn.XLOOKUP($A2223,Results!$A$2:$A$2256,Results!L$2:L$2256,"")</f>
        <v>0</v>
      </c>
      <c r="AR2223" s="2">
        <f>_xlfn.XLOOKUP($A2223,Results!$A$2:$A$2256,Results!M$2:M$2256,"")</f>
        <v>1055612</v>
      </c>
      <c r="AS2223" s="2" t="str">
        <f>_xlfn.XLOOKUP($A2223,Results!$A$2:$A$2256,Results!N$2:N$2256,"")</f>
        <v>HMND C3R664ESCNK 6X6X4 J-BOX</v>
      </c>
      <c r="AT2223" s="2" t="str">
        <f>_xlfn.XLOOKUP($A2223,Results!$A$2:$A$2256,Results!O$2:O$2256,"")</f>
        <v>HAMMOND MANUFACTURING</v>
      </c>
      <c r="AU2223" s="2">
        <f>_xlfn.XLOOKUP($A2223,Results!$A$2:$A$2256,Results!P$2:P$2256,"")</f>
        <v>0</v>
      </c>
      <c r="AV2223" s="2" t="str">
        <f>_xlfn.XLOOKUP($A2223,Results!$A$2:$A$2256,Results!Q$2:Q$2256,"")</f>
        <v>NO_MANUFACTURERS_FOUND</v>
      </c>
      <c r="AW2223" s="2" t="str">
        <f>_xlfn.XLOOKUP($A2223,Results!$A$2:$A$2256,Results!R$2:R$2256,"")</f>
        <v>0.6066645284526347</v>
      </c>
      <c r="AX2223" s="2">
        <f>_xlfn.XLOOKUP($A2223,Results!$A$2:$A$2256,Results!S$2:S$2256,"")</f>
        <v>100</v>
      </c>
      <c r="AY2223" s="2">
        <f>_xlfn.XLOOKUP($A2223,Results!$A$2:$A$2256,Results!T$2:T$2256,"")</f>
        <v>98</v>
      </c>
      <c r="AZ2223" s="2">
        <f>_xlfn.XLOOKUP($A2223,Results!$A$2:$A$2256,Results!U$2:U$2256,"")</f>
        <v>84</v>
      </c>
      <c r="BA2223" s="2">
        <f>_xlfn.XLOOKUP($A2223,Results!$A$2:$A$2256,Results!V$2:V$2256,"")</f>
        <v>0</v>
      </c>
      <c r="BB2223" s="2">
        <f>_xlfn.XLOOKUP($A2223,Results!$A$2:$A$2256,Results!W$2:W$2256,"")</f>
        <v>0</v>
      </c>
      <c r="BC2223" s="2">
        <f>_xlfn.XLOOKUP($A2223,Results!$A$2:$A$2256,Results!X$2:X$2256,"")</f>
        <v>0</v>
      </c>
      <c r="BD2223" s="2">
        <f>_xlfn.XLOOKUP($A2223,Results!$A$2:$A$2256,Results!Y$2:Y$2256,"")</f>
        <v>0</v>
      </c>
      <c r="BE2223" s="2">
        <f>_xlfn.XLOOKUP($A2223,Results!$A$2:$A$2256,Results!Z$2:Z$2256,"")</f>
        <v>0</v>
      </c>
    </row>
    <row r="2224" spans="1:57" ht="38.25" customHeight="1" x14ac:dyDescent="0.3">
      <c r="A2224">
        <v>907901</v>
      </c>
      <c r="B2224">
        <v>281823</v>
      </c>
      <c r="C2224" t="s">
        <v>36</v>
      </c>
      <c r="D2224" t="s">
        <v>6879</v>
      </c>
      <c r="F2224" s="2">
        <v>11737</v>
      </c>
      <c r="G2224" s="2">
        <v>1</v>
      </c>
      <c r="H2224" t="s">
        <v>6880</v>
      </c>
      <c r="I2224">
        <v>1</v>
      </c>
      <c r="J2224" t="s">
        <v>6881</v>
      </c>
      <c r="K2224" t="s">
        <v>39</v>
      </c>
      <c r="L2224">
        <v>59.25</v>
      </c>
      <c r="M2224" s="2" t="s">
        <v>6882</v>
      </c>
      <c r="N2224" s="85" t="s">
        <v>6883</v>
      </c>
      <c r="O2224" t="s">
        <v>6883</v>
      </c>
      <c r="P2224" t="s">
        <v>36</v>
      </c>
      <c r="Q2224" t="s">
        <v>36</v>
      </c>
      <c r="R2224">
        <v>59.25</v>
      </c>
      <c r="S2224" s="1">
        <v>45744.604608715279</v>
      </c>
      <c r="T2224" t="s">
        <v>42</v>
      </c>
      <c r="U2224" s="1">
        <v>45744.392361111109</v>
      </c>
      <c r="V2224" t="s">
        <v>43</v>
      </c>
      <c r="W2224" t="s">
        <v>36</v>
      </c>
      <c r="X2224">
        <v>0</v>
      </c>
      <c r="Y2224">
        <v>999</v>
      </c>
      <c r="Z2224" t="s">
        <v>36</v>
      </c>
      <c r="AA2224" t="s">
        <v>36</v>
      </c>
      <c r="AB2224" t="s">
        <v>36</v>
      </c>
      <c r="AC2224" t="s">
        <v>49</v>
      </c>
      <c r="AD2224" t="s">
        <v>49</v>
      </c>
      <c r="AE2224" t="s">
        <v>45</v>
      </c>
      <c r="AF2224" s="44">
        <v>47131824</v>
      </c>
      <c r="AG2224" s="18" t="s">
        <v>6884</v>
      </c>
      <c r="AH2224" s="18"/>
      <c r="AI2224" s="2" t="s">
        <v>48</v>
      </c>
      <c r="AJ2224" s="2" t="e">
        <f>VLOOKUP(A2224,'Classification Test Result'!$A$2:$D$2428,4,FALSE)</f>
        <v>#N/A</v>
      </c>
      <c r="AL2224" s="2">
        <f>_xlfn.XLOOKUP($A2224,Results!$A$2:$A$2256,Results!G$2:G$2256,"")</f>
        <v>0</v>
      </c>
      <c r="AM2224" s="2">
        <f>_xlfn.XLOOKUP($A2224,Results!$A$2:$A$2256,Results!H$2:H$2256,"")</f>
        <v>0</v>
      </c>
      <c r="AN2224" s="2">
        <f>_xlfn.XLOOKUP($A2224,Results!$A$2:$A$2256,Results!I$2:I$2256,"")</f>
        <v>0</v>
      </c>
      <c r="AO2224" s="2">
        <f>_xlfn.XLOOKUP($A2224,Results!$A$2:$A$2256,Results!J$2:J$2256,"")</f>
        <v>0</v>
      </c>
      <c r="AP2224" s="2">
        <f>_xlfn.XLOOKUP($A2224,Results!$A$2:$A$2256,Results!K$2:K$2256,"")</f>
        <v>0</v>
      </c>
      <c r="AQ2224" s="2">
        <f>_xlfn.XLOOKUP($A2224,Results!$A$2:$A$2256,Results!L$2:L$2256,"")</f>
        <v>0</v>
      </c>
      <c r="AR2224" s="2">
        <f>_xlfn.XLOOKUP($A2224,Results!$A$2:$A$2256,Results!M$2:M$2256,"")</f>
        <v>0</v>
      </c>
      <c r="AS2224" s="2">
        <f>_xlfn.XLOOKUP($A2224,Results!$A$2:$A$2256,Results!N$2:N$2256,"")</f>
        <v>0</v>
      </c>
      <c r="AT2224" s="2">
        <f>_xlfn.XLOOKUP($A2224,Results!$A$2:$A$2256,Results!O$2:O$2256,"")</f>
        <v>0</v>
      </c>
      <c r="AU2224" s="2">
        <f>_xlfn.XLOOKUP($A2224,Results!$A$2:$A$2256,Results!P$2:P$2256,"")</f>
        <v>0</v>
      </c>
      <c r="AV2224" s="2">
        <f>_xlfn.XLOOKUP($A2224,Results!$A$2:$A$2256,Results!Q$2:Q$2256,"")</f>
        <v>0</v>
      </c>
      <c r="AW2224" s="2">
        <f>_xlfn.XLOOKUP($A2224,Results!$A$2:$A$2256,Results!R$2:R$2256,"")</f>
        <v>0</v>
      </c>
      <c r="AX2224" s="2">
        <f>_xlfn.XLOOKUP($A2224,Results!$A$2:$A$2256,Results!S$2:S$2256,"")</f>
        <v>0</v>
      </c>
      <c r="AY2224" s="2">
        <f>_xlfn.XLOOKUP($A2224,Results!$A$2:$A$2256,Results!T$2:T$2256,"")</f>
        <v>0</v>
      </c>
      <c r="AZ2224" s="2">
        <f>_xlfn.XLOOKUP($A2224,Results!$A$2:$A$2256,Results!U$2:U$2256,"")</f>
        <v>0</v>
      </c>
      <c r="BA2224" s="2">
        <f>_xlfn.XLOOKUP($A2224,Results!$A$2:$A$2256,Results!V$2:V$2256,"")</f>
        <v>0</v>
      </c>
      <c r="BB2224" s="2">
        <f>_xlfn.XLOOKUP($A2224,Results!$A$2:$A$2256,Results!W$2:W$2256,"")</f>
        <v>0</v>
      </c>
      <c r="BC2224" s="2">
        <f>_xlfn.XLOOKUP($A2224,Results!$A$2:$A$2256,Results!X$2:X$2256,"")</f>
        <v>47131800</v>
      </c>
      <c r="BD2224" s="2">
        <f>_xlfn.XLOOKUP($A2224,Results!$A$2:$A$2256,Results!Y$2:Y$2256,"")</f>
        <v>77</v>
      </c>
      <c r="BE2224" s="2">
        <f>_xlfn.XLOOKUP($A2224,Results!$A$2:$A$2256,Results!Z$2:Z$2256,"")</f>
        <v>0</v>
      </c>
    </row>
    <row r="2225" spans="1:57" ht="38.25" customHeight="1" x14ac:dyDescent="0.3">
      <c r="A2225">
        <v>907902</v>
      </c>
      <c r="B2225">
        <v>281891</v>
      </c>
      <c r="C2225" t="s">
        <v>36</v>
      </c>
      <c r="D2225">
        <v>15282538</v>
      </c>
      <c r="F2225" s="2">
        <v>10485</v>
      </c>
      <c r="G2225" s="2">
        <v>3</v>
      </c>
      <c r="H2225" t="s">
        <v>6885</v>
      </c>
      <c r="I2225">
        <v>1</v>
      </c>
      <c r="J2225" t="s">
        <v>65</v>
      </c>
      <c r="K2225" t="s">
        <v>39</v>
      </c>
      <c r="L2225">
        <v>36.49</v>
      </c>
      <c r="M2225" s="103" t="s">
        <v>1934</v>
      </c>
      <c r="N2225" s="103" t="s">
        <v>6886</v>
      </c>
      <c r="O2225" t="s">
        <v>6887</v>
      </c>
      <c r="P2225" t="s">
        <v>6888</v>
      </c>
      <c r="Q2225" t="s">
        <v>36</v>
      </c>
      <c r="R2225">
        <v>36.49</v>
      </c>
      <c r="S2225" s="1">
        <v>45744.667684259257</v>
      </c>
      <c r="T2225" t="s">
        <v>42</v>
      </c>
      <c r="U2225" s="1">
        <v>45744.45</v>
      </c>
      <c r="V2225" t="s">
        <v>43</v>
      </c>
      <c r="W2225" t="s">
        <v>36</v>
      </c>
      <c r="X2225">
        <v>0</v>
      </c>
      <c r="Y2225" t="s">
        <v>726</v>
      </c>
      <c r="Z2225">
        <v>36.49</v>
      </c>
      <c r="AA2225" t="s">
        <v>36</v>
      </c>
      <c r="AB2225">
        <v>188</v>
      </c>
      <c r="AC2225" t="s">
        <v>4304</v>
      </c>
      <c r="AD2225" t="s">
        <v>4304</v>
      </c>
      <c r="AE2225" t="s">
        <v>45</v>
      </c>
      <c r="AG2225" s="18" t="s">
        <v>6889</v>
      </c>
      <c r="AH2225" s="18"/>
      <c r="AI2225" s="2" t="s">
        <v>48</v>
      </c>
      <c r="AJ2225" s="2" t="e">
        <f>VLOOKUP(A2225,'Classification Test Result'!$A$2:$D$2428,4,FALSE)</f>
        <v>#N/A</v>
      </c>
      <c r="AL2225" s="2">
        <f>_xlfn.XLOOKUP($A2225,Results!$A$2:$A$2256,Results!G$2:G$2256,"")</f>
        <v>0</v>
      </c>
      <c r="AM2225" s="2">
        <f>_xlfn.XLOOKUP($A2225,Results!$A$2:$A$2256,Results!H$2:H$2256,"")</f>
        <v>0</v>
      </c>
      <c r="AN2225" s="2">
        <f>_xlfn.XLOOKUP($A2225,Results!$A$2:$A$2256,Results!I$2:I$2256,"")</f>
        <v>0</v>
      </c>
      <c r="AO2225" s="2">
        <f>_xlfn.XLOOKUP($A2225,Results!$A$2:$A$2256,Results!J$2:J$2256,"")</f>
        <v>0</v>
      </c>
      <c r="AP2225" s="2">
        <f>_xlfn.XLOOKUP($A2225,Results!$A$2:$A$2256,Results!K$2:K$2256,"")</f>
        <v>0</v>
      </c>
      <c r="AQ2225" s="2">
        <f>_xlfn.XLOOKUP($A2225,Results!$A$2:$A$2256,Results!L$2:L$2256,"")</f>
        <v>0</v>
      </c>
      <c r="AR2225" s="2">
        <f>_xlfn.XLOOKUP($A2225,Results!$A$2:$A$2256,Results!M$2:M$2256,"")</f>
        <v>0</v>
      </c>
      <c r="AS2225" s="2">
        <f>_xlfn.XLOOKUP($A2225,Results!$A$2:$A$2256,Results!N$2:N$2256,"")</f>
        <v>0</v>
      </c>
      <c r="AT2225" s="2">
        <f>_xlfn.XLOOKUP($A2225,Results!$A$2:$A$2256,Results!O$2:O$2256,"")</f>
        <v>0</v>
      </c>
      <c r="AU2225" s="2">
        <f>_xlfn.XLOOKUP($A2225,Results!$A$2:$A$2256,Results!P$2:P$2256,"")</f>
        <v>0</v>
      </c>
      <c r="AV2225" s="2">
        <f>_xlfn.XLOOKUP($A2225,Results!$A$2:$A$2256,Results!Q$2:Q$2256,"")</f>
        <v>0</v>
      </c>
      <c r="AW2225" s="2">
        <f>_xlfn.XLOOKUP($A2225,Results!$A$2:$A$2256,Results!R$2:R$2256,"")</f>
        <v>0</v>
      </c>
      <c r="AX2225" s="2">
        <f>_xlfn.XLOOKUP($A2225,Results!$A$2:$A$2256,Results!S$2:S$2256,"")</f>
        <v>0</v>
      </c>
      <c r="AY2225" s="2">
        <f>_xlfn.XLOOKUP($A2225,Results!$A$2:$A$2256,Results!T$2:T$2256,"")</f>
        <v>0</v>
      </c>
      <c r="AZ2225" s="2">
        <f>_xlfn.XLOOKUP($A2225,Results!$A$2:$A$2256,Results!U$2:U$2256,"")</f>
        <v>0</v>
      </c>
      <c r="BA2225" s="2">
        <f>_xlfn.XLOOKUP($A2225,Results!$A$2:$A$2256,Results!V$2:V$2256,"")</f>
        <v>0</v>
      </c>
      <c r="BB2225" s="2">
        <f>_xlfn.XLOOKUP($A2225,Results!$A$2:$A$2256,Results!W$2:W$2256,"")</f>
        <v>0</v>
      </c>
      <c r="BC2225" s="2">
        <f>_xlfn.XLOOKUP($A2225,Results!$A$2:$A$2256,Results!X$2:X$2256,"")</f>
        <v>0</v>
      </c>
      <c r="BD2225" s="2">
        <f>_xlfn.XLOOKUP($A2225,Results!$A$2:$A$2256,Results!Y$2:Y$2256,"")</f>
        <v>0</v>
      </c>
      <c r="BE2225" s="2">
        <f>_xlfn.XLOOKUP($A2225,Results!$A$2:$A$2256,Results!Z$2:Z$2256,"")</f>
        <v>0</v>
      </c>
    </row>
    <row r="2226" spans="1:57" ht="38.25" customHeight="1" x14ac:dyDescent="0.3">
      <c r="A2226">
        <v>907903</v>
      </c>
      <c r="B2226">
        <v>281354</v>
      </c>
      <c r="C2226" t="s">
        <v>36</v>
      </c>
      <c r="D2226">
        <v>15295401</v>
      </c>
      <c r="F2226" s="2">
        <v>10485</v>
      </c>
      <c r="G2226" s="2">
        <v>1</v>
      </c>
      <c r="H2226" t="s">
        <v>6890</v>
      </c>
      <c r="I2226">
        <v>3</v>
      </c>
      <c r="J2226" t="s">
        <v>65</v>
      </c>
      <c r="K2226" t="s">
        <v>39</v>
      </c>
      <c r="L2226">
        <v>38.33</v>
      </c>
      <c r="M2226" s="2" t="s">
        <v>3357</v>
      </c>
      <c r="N2226" s="132" t="s">
        <v>6891</v>
      </c>
      <c r="O2226" t="s">
        <v>6892</v>
      </c>
      <c r="P2226" t="s">
        <v>36</v>
      </c>
      <c r="Q2226" t="s">
        <v>36</v>
      </c>
      <c r="R2226">
        <v>114.99</v>
      </c>
      <c r="S2226" s="1">
        <v>45744.20909016204</v>
      </c>
      <c r="T2226" t="s">
        <v>42</v>
      </c>
      <c r="U2226" s="1">
        <v>45743.98333333333</v>
      </c>
      <c r="V2226" t="s">
        <v>43</v>
      </c>
      <c r="W2226" t="s">
        <v>36</v>
      </c>
      <c r="X2226">
        <v>0</v>
      </c>
      <c r="Y2226">
        <v>201</v>
      </c>
      <c r="Z2226" t="s">
        <v>36</v>
      </c>
      <c r="AA2226" t="s">
        <v>36</v>
      </c>
      <c r="AB2226" t="s">
        <v>36</v>
      </c>
      <c r="AC2226" t="s">
        <v>49</v>
      </c>
      <c r="AD2226" t="s">
        <v>49</v>
      </c>
      <c r="AE2226" t="s">
        <v>45</v>
      </c>
      <c r="AG2226" s="18" t="s">
        <v>6893</v>
      </c>
      <c r="AH2226" s="18"/>
      <c r="AI2226" s="2" t="s">
        <v>48</v>
      </c>
      <c r="AJ2226" s="2" t="e">
        <f>VLOOKUP(A2226,'Classification Test Result'!$A$2:$D$2428,4,FALSE)</f>
        <v>#N/A</v>
      </c>
      <c r="AL2226" s="2">
        <f>_xlfn.XLOOKUP($A2226,Results!$A$2:$A$2256,Results!G$2:G$2256,"")</f>
        <v>338706</v>
      </c>
      <c r="AM2226" s="2" t="str">
        <f>_xlfn.XLOOKUP($A2226,Results!$A$2:$A$2256,Results!H$2:H$2256,"")</f>
        <v>FEB1111</v>
      </c>
      <c r="AN2226" s="2" t="str">
        <f>_xlfn.XLOOKUP($A2226,Results!$A$2:$A$2256,Results!I$2:I$2256,"")</f>
        <v>MERSEN</v>
      </c>
      <c r="AO2226" s="2">
        <f>_xlfn.XLOOKUP($A2226,Results!$A$2:$A$2256,Results!J$2:J$2256,"")</f>
        <v>782001300685</v>
      </c>
      <c r="AP2226" s="2">
        <f>_xlfn.XLOOKUP($A2226,Results!$A$2:$A$2256,Results!K$2:K$2256,"")</f>
        <v>39121624</v>
      </c>
      <c r="AQ2226" s="2" t="str">
        <f>_xlfn.XLOOKUP($A2226,Results!$A$2:$A$2256,Results!L$2:L$2256,"")</f>
        <v>AK10602137</v>
      </c>
      <c r="AR2226" s="2">
        <f>_xlfn.XLOOKUP($A2226,Results!$A$2:$A$2256,Results!M$2:M$2256,"")</f>
        <v>594078</v>
      </c>
      <c r="AS2226" s="2" t="str">
        <f>_xlfn.XLOOKUP($A2226,Results!$A$2:$A$2256,Results!N$2:N$2256,"")</f>
        <v>MFZ FEB-11-11 600V 1P FUSEHOLDER</v>
      </c>
      <c r="AT2226" s="2" t="str">
        <f>_xlfn.XLOOKUP($A2226,Results!$A$2:$A$2256,Results!O$2:O$2256,"")</f>
        <v>MERSEN</v>
      </c>
      <c r="AU2226" s="2">
        <f>_xlfn.XLOOKUP($A2226,Results!$A$2:$A$2256,Results!P$2:P$2256,"")</f>
        <v>0</v>
      </c>
      <c r="AV2226" s="2" t="str">
        <f>_xlfn.XLOOKUP($A2226,Results!$A$2:$A$2256,Results!Q$2:Q$2256,"")</f>
        <v>NO_MANUFACTURERS_FOUND</v>
      </c>
      <c r="AW2226" s="2" t="str">
        <f>_xlfn.XLOOKUP($A2226,Results!$A$2:$A$2256,Results!R$2:R$2256,"")</f>
        <v>0.7541087032391611</v>
      </c>
      <c r="AX2226" s="2">
        <f>_xlfn.XLOOKUP($A2226,Results!$A$2:$A$2256,Results!S$2:S$2256,"")</f>
        <v>96</v>
      </c>
      <c r="AY2226" s="2">
        <f>_xlfn.XLOOKUP($A2226,Results!$A$2:$A$2256,Results!T$2:T$2256,"")</f>
        <v>86</v>
      </c>
      <c r="AZ2226" s="2">
        <f>_xlfn.XLOOKUP($A2226,Results!$A$2:$A$2256,Results!U$2:U$2256,"")</f>
        <v>88</v>
      </c>
      <c r="BA2226" s="2" t="str">
        <f>_xlfn.XLOOKUP($A2226,Results!$A$2:$A$2256,Results!V$2:V$2256,"")</f>
        <v>MERSEN</v>
      </c>
      <c r="BB2226" s="2">
        <f>_xlfn.XLOOKUP($A2226,Results!$A$2:$A$2256,Results!W$2:W$2256,"")</f>
        <v>81</v>
      </c>
      <c r="BC2226" s="2">
        <f>_xlfn.XLOOKUP($A2226,Results!$A$2:$A$2256,Results!X$2:X$2256,"")</f>
        <v>39121600</v>
      </c>
      <c r="BD2226" s="2">
        <f>_xlfn.XLOOKUP($A2226,Results!$A$2:$A$2256,Results!Y$2:Y$2256,"")</f>
        <v>81</v>
      </c>
      <c r="BE2226" s="2" t="b">
        <f>_xlfn.XLOOKUP($A2226,Results!$A$2:$A$2256,Results!Z$2:Z$2256,"")</f>
        <v>1</v>
      </c>
    </row>
    <row r="2227" spans="1:57" ht="38.25" customHeight="1" x14ac:dyDescent="0.3">
      <c r="A2227">
        <v>907904</v>
      </c>
      <c r="B2227">
        <v>281902</v>
      </c>
      <c r="C2227" t="s">
        <v>36</v>
      </c>
      <c r="D2227" t="s">
        <v>6895</v>
      </c>
      <c r="F2227" s="2">
        <v>11357</v>
      </c>
      <c r="G2227" s="2">
        <v>1</v>
      </c>
      <c r="H2227" t="s">
        <v>6896</v>
      </c>
      <c r="I2227">
        <v>-6</v>
      </c>
      <c r="J2227" t="s">
        <v>65</v>
      </c>
      <c r="K2227" t="s">
        <v>58</v>
      </c>
      <c r="L2227">
        <v>2247.71</v>
      </c>
      <c r="M2227" s="145" t="s">
        <v>4759</v>
      </c>
      <c r="N2227" s="145" t="s">
        <v>6897</v>
      </c>
      <c r="O2227" t="s">
        <v>6898</v>
      </c>
      <c r="P2227" t="s">
        <v>36</v>
      </c>
      <c r="Q2227">
        <v>78174709286</v>
      </c>
      <c r="R2227">
        <v>-134.86000000000001</v>
      </c>
      <c r="S2227" s="1">
        <v>45744.667435844909</v>
      </c>
      <c r="T2227" t="s">
        <v>42</v>
      </c>
      <c r="U2227" s="1">
        <v>45744.452777777777</v>
      </c>
      <c r="V2227" t="s">
        <v>43</v>
      </c>
      <c r="W2227" t="s">
        <v>36</v>
      </c>
      <c r="X2227">
        <v>0</v>
      </c>
      <c r="Y2227">
        <v>999</v>
      </c>
      <c r="Z2227" t="s">
        <v>36</v>
      </c>
      <c r="AA2227" t="s">
        <v>36</v>
      </c>
      <c r="AB2227" t="s">
        <v>36</v>
      </c>
      <c r="AC2227" t="s">
        <v>4227</v>
      </c>
      <c r="AD2227" t="s">
        <v>4227</v>
      </c>
      <c r="AE2227" t="s">
        <v>45</v>
      </c>
      <c r="AF2227" s="145">
        <v>39131707</v>
      </c>
      <c r="AG2227" s="18" t="s">
        <v>6899</v>
      </c>
      <c r="AH2227" s="18"/>
      <c r="AI2227" s="2" t="s">
        <v>48</v>
      </c>
      <c r="AJ2227" s="2" t="e">
        <f>VLOOKUP(A2227,'Classification Test Result'!$A$2:$D$2428,4,FALSE)</f>
        <v>#N/A</v>
      </c>
      <c r="AL2227" s="2">
        <f>_xlfn.XLOOKUP($A2227,Results!$A$2:$A$2256,Results!G$2:G$2256,"")</f>
        <v>0</v>
      </c>
      <c r="AM2227" s="2">
        <f>_xlfn.XLOOKUP($A2227,Results!$A$2:$A$2256,Results!H$2:H$2256,"")</f>
        <v>0</v>
      </c>
      <c r="AN2227" s="2">
        <f>_xlfn.XLOOKUP($A2227,Results!$A$2:$A$2256,Results!I$2:I$2256,"")</f>
        <v>0</v>
      </c>
      <c r="AO2227" s="2">
        <f>_xlfn.XLOOKUP($A2227,Results!$A$2:$A$2256,Results!J$2:J$2256,"")</f>
        <v>0</v>
      </c>
      <c r="AP2227" s="2">
        <f>_xlfn.XLOOKUP($A2227,Results!$A$2:$A$2256,Results!K$2:K$2256,"")</f>
        <v>0</v>
      </c>
      <c r="AQ2227" s="2">
        <f>_xlfn.XLOOKUP($A2227,Results!$A$2:$A$2256,Results!L$2:L$2256,"")</f>
        <v>0</v>
      </c>
      <c r="AR2227" s="2">
        <f>_xlfn.XLOOKUP($A2227,Results!$A$2:$A$2256,Results!M$2:M$2256,"")</f>
        <v>0</v>
      </c>
      <c r="AS2227" s="2">
        <f>_xlfn.XLOOKUP($A2227,Results!$A$2:$A$2256,Results!N$2:N$2256,"")</f>
        <v>0</v>
      </c>
      <c r="AT2227" s="2" t="str">
        <f>_xlfn.XLOOKUP($A2227,Results!$A$2:$A$2256,Results!O$2:O$2256,"")</f>
        <v>GENERIC CONDUIT/CONDUIT FITTINGS</v>
      </c>
      <c r="AU2227" s="2" t="str">
        <f>_xlfn.XLOOKUP($A2227,Results!$A$2:$A$2256,Results!P$2:P$2256,"")</f>
        <v>FLEX</v>
      </c>
      <c r="AV2227" s="2" t="str">
        <f>_xlfn.XLOOKUP($A2227,Results!$A$2:$A$2256,Results!Q$2:Q$2256,"")</f>
        <v>SINGLE_MATCH</v>
      </c>
      <c r="AW2227" s="2">
        <f>_xlfn.XLOOKUP($A2227,Results!$A$2:$A$2256,Results!R$2:R$2256,"")</f>
        <v>0</v>
      </c>
      <c r="AX2227" s="2">
        <f>_xlfn.XLOOKUP($A2227,Results!$A$2:$A$2256,Results!S$2:S$2256,"")</f>
        <v>0</v>
      </c>
      <c r="AY2227" s="2">
        <f>_xlfn.XLOOKUP($A2227,Results!$A$2:$A$2256,Results!T$2:T$2256,"")</f>
        <v>75</v>
      </c>
      <c r="AZ2227" s="2">
        <f>_xlfn.XLOOKUP($A2227,Results!$A$2:$A$2256,Results!U$2:U$2256,"")</f>
        <v>0</v>
      </c>
      <c r="BA2227" s="2" t="str">
        <f>_xlfn.XLOOKUP($A2227,Results!$A$2:$A$2256,Results!V$2:V$2256,"")</f>
        <v>BRIDGEPORT FITTING</v>
      </c>
      <c r="BB2227" s="2">
        <f>_xlfn.XLOOKUP($A2227,Results!$A$2:$A$2256,Results!W$2:W$2256,"")</f>
        <v>87</v>
      </c>
      <c r="BC2227" s="2">
        <f>_xlfn.XLOOKUP($A2227,Results!$A$2:$A$2256,Results!X$2:X$2256,"")</f>
        <v>39121700</v>
      </c>
      <c r="BD2227" s="2">
        <f>_xlfn.XLOOKUP($A2227,Results!$A$2:$A$2256,Results!Y$2:Y$2256,"")</f>
        <v>71</v>
      </c>
      <c r="BE2227" s="2" t="b">
        <f>_xlfn.XLOOKUP($A2227,Results!$A$2:$A$2256,Results!Z$2:Z$2256,"")</f>
        <v>1</v>
      </c>
    </row>
    <row r="2228" spans="1:57" ht="38.25" customHeight="1" x14ac:dyDescent="0.3">
      <c r="A2228">
        <v>907905</v>
      </c>
      <c r="B2228">
        <v>281360</v>
      </c>
      <c r="C2228" t="s">
        <v>36</v>
      </c>
      <c r="D2228">
        <v>15295411</v>
      </c>
      <c r="F2228" s="2">
        <v>10485</v>
      </c>
      <c r="G2228" s="2">
        <v>3</v>
      </c>
      <c r="H2228" t="s">
        <v>6900</v>
      </c>
      <c r="I2228">
        <v>10</v>
      </c>
      <c r="J2228" t="s">
        <v>58</v>
      </c>
      <c r="K2228" t="s">
        <v>58</v>
      </c>
      <c r="L2228">
        <v>529.69000000000005</v>
      </c>
      <c r="M2228" s="147" t="s">
        <v>4778</v>
      </c>
      <c r="N2228" s="165" t="s">
        <v>6901</v>
      </c>
      <c r="O2228" t="s">
        <v>6902</v>
      </c>
      <c r="P2228" t="s">
        <v>6903</v>
      </c>
      <c r="Q2228" t="s">
        <v>36</v>
      </c>
      <c r="R2228">
        <v>52.97</v>
      </c>
      <c r="S2228" s="1">
        <v>45744.208916238429</v>
      </c>
      <c r="T2228" t="s">
        <v>42</v>
      </c>
      <c r="U2228" s="1">
        <v>45743.98541666667</v>
      </c>
      <c r="V2228" t="s">
        <v>43</v>
      </c>
      <c r="W2228" t="s">
        <v>36</v>
      </c>
      <c r="X2228">
        <v>0</v>
      </c>
      <c r="Y2228">
        <v>0</v>
      </c>
      <c r="Z2228">
        <v>529.69000000000005</v>
      </c>
      <c r="AA2228" t="s">
        <v>36</v>
      </c>
      <c r="AB2228">
        <v>188</v>
      </c>
      <c r="AC2228" t="s">
        <v>4227</v>
      </c>
      <c r="AD2228" t="s">
        <v>4227</v>
      </c>
      <c r="AE2228" t="s">
        <v>45</v>
      </c>
      <c r="AG2228" s="18" t="s">
        <v>6904</v>
      </c>
      <c r="AH2228" s="18"/>
      <c r="AI2228" s="2" t="s">
        <v>48</v>
      </c>
      <c r="AJ2228" s="2" t="e">
        <f>VLOOKUP(A2228,'Classification Test Result'!$A$2:$D$2428,4,FALSE)</f>
        <v>#N/A</v>
      </c>
      <c r="AL2228" s="2">
        <f>_xlfn.XLOOKUP($A2228,Results!$A$2:$A$2256,Results!G$2:G$2256,"")</f>
        <v>0</v>
      </c>
      <c r="AM2228" s="2">
        <f>_xlfn.XLOOKUP($A2228,Results!$A$2:$A$2256,Results!H$2:H$2256,"")</f>
        <v>0</v>
      </c>
      <c r="AN2228" s="2">
        <f>_xlfn.XLOOKUP($A2228,Results!$A$2:$A$2256,Results!I$2:I$2256,"")</f>
        <v>0</v>
      </c>
      <c r="AO2228" s="2">
        <f>_xlfn.XLOOKUP($A2228,Results!$A$2:$A$2256,Results!J$2:J$2256,"")</f>
        <v>0</v>
      </c>
      <c r="AP2228" s="2">
        <f>_xlfn.XLOOKUP($A2228,Results!$A$2:$A$2256,Results!K$2:K$2256,"")</f>
        <v>0</v>
      </c>
      <c r="AQ2228" s="2">
        <f>_xlfn.XLOOKUP($A2228,Results!$A$2:$A$2256,Results!L$2:L$2256,"")</f>
        <v>0</v>
      </c>
      <c r="AR2228" s="2">
        <f>_xlfn.XLOOKUP($A2228,Results!$A$2:$A$2256,Results!M$2:M$2256,"")</f>
        <v>0</v>
      </c>
      <c r="AS2228" s="2">
        <f>_xlfn.XLOOKUP($A2228,Results!$A$2:$A$2256,Results!N$2:N$2256,"")</f>
        <v>0</v>
      </c>
      <c r="AT2228" s="2">
        <f>_xlfn.XLOOKUP($A2228,Results!$A$2:$A$2256,Results!O$2:O$2256,"")</f>
        <v>0</v>
      </c>
      <c r="AU2228" s="2">
        <f>_xlfn.XLOOKUP($A2228,Results!$A$2:$A$2256,Results!P$2:P$2256,"")</f>
        <v>0</v>
      </c>
      <c r="AV2228" s="2">
        <f>_xlfn.XLOOKUP($A2228,Results!$A$2:$A$2256,Results!Q$2:Q$2256,"")</f>
        <v>0</v>
      </c>
      <c r="AW2228" s="2">
        <f>_xlfn.XLOOKUP($A2228,Results!$A$2:$A$2256,Results!R$2:R$2256,"")</f>
        <v>0</v>
      </c>
      <c r="AX2228" s="2">
        <f>_xlfn.XLOOKUP($A2228,Results!$A$2:$A$2256,Results!S$2:S$2256,"")</f>
        <v>0</v>
      </c>
      <c r="AY2228" s="2">
        <f>_xlfn.XLOOKUP($A2228,Results!$A$2:$A$2256,Results!T$2:T$2256,"")</f>
        <v>0</v>
      </c>
      <c r="AZ2228" s="2">
        <f>_xlfn.XLOOKUP($A2228,Results!$A$2:$A$2256,Results!U$2:U$2256,"")</f>
        <v>0</v>
      </c>
      <c r="BA2228" s="2" t="str">
        <f>_xlfn.XLOOKUP($A2228,Results!$A$2:$A$2256,Results!V$2:V$2256,"")</f>
        <v>BRIDGEPORT FITTING</v>
      </c>
      <c r="BB2228" s="2">
        <f>_xlfn.XLOOKUP($A2228,Results!$A$2:$A$2256,Results!W$2:W$2256,"")</f>
        <v>78</v>
      </c>
      <c r="BC2228" s="2">
        <f>_xlfn.XLOOKUP($A2228,Results!$A$2:$A$2256,Results!X$2:X$2256,"")</f>
        <v>39120000</v>
      </c>
      <c r="BD2228" s="2">
        <f>_xlfn.XLOOKUP($A2228,Results!$A$2:$A$2256,Results!Y$2:Y$2256,"")</f>
        <v>78</v>
      </c>
      <c r="BE2228" s="2" t="b">
        <f>_xlfn.XLOOKUP($A2228,Results!$A$2:$A$2256,Results!Z$2:Z$2256,"")</f>
        <v>1</v>
      </c>
    </row>
    <row r="2229" spans="1:57" ht="38.25" customHeight="1" x14ac:dyDescent="0.3">
      <c r="A2229">
        <v>907906</v>
      </c>
      <c r="B2229">
        <v>281897</v>
      </c>
      <c r="C2229" t="s">
        <v>36</v>
      </c>
      <c r="D2229">
        <v>15293940</v>
      </c>
      <c r="F2229" s="2">
        <v>10485</v>
      </c>
      <c r="G2229" s="2">
        <v>5</v>
      </c>
      <c r="H2229" t="s">
        <v>6905</v>
      </c>
      <c r="I2229">
        <v>20</v>
      </c>
      <c r="J2229" t="s">
        <v>58</v>
      </c>
      <c r="K2229" t="s">
        <v>58</v>
      </c>
      <c r="L2229">
        <v>33.04</v>
      </c>
      <c r="M2229" s="2" t="s">
        <v>6036</v>
      </c>
      <c r="N2229" s="85" t="s">
        <v>4859</v>
      </c>
      <c r="O2229" t="s">
        <v>6906</v>
      </c>
      <c r="P2229" t="s">
        <v>4857</v>
      </c>
      <c r="Q2229" t="s">
        <v>36</v>
      </c>
      <c r="R2229">
        <v>6.61</v>
      </c>
      <c r="S2229" s="1">
        <v>45744.667550659717</v>
      </c>
      <c r="T2229" t="s">
        <v>42</v>
      </c>
      <c r="U2229" s="1">
        <v>45744.451388888891</v>
      </c>
      <c r="V2229" t="s">
        <v>43</v>
      </c>
      <c r="W2229" t="s">
        <v>36</v>
      </c>
      <c r="X2229">
        <v>6</v>
      </c>
      <c r="Y2229" t="s">
        <v>158</v>
      </c>
      <c r="Z2229">
        <v>33.04</v>
      </c>
      <c r="AA2229">
        <v>33.04</v>
      </c>
      <c r="AB2229">
        <v>188</v>
      </c>
      <c r="AC2229" t="s">
        <v>4227</v>
      </c>
      <c r="AD2229" t="s">
        <v>4227</v>
      </c>
      <c r="AE2229" t="s">
        <v>45</v>
      </c>
      <c r="AF2229" s="12">
        <v>39121312</v>
      </c>
      <c r="AG2229" s="18" t="s">
        <v>6907</v>
      </c>
      <c r="AH2229" s="18"/>
      <c r="AI2229" s="2" t="s">
        <v>48</v>
      </c>
      <c r="AJ2229" s="2" t="e">
        <f>VLOOKUP(A2229,'Classification Test Result'!$A$2:$D$2428,4,FALSE)</f>
        <v>#N/A</v>
      </c>
      <c r="AL2229" s="2">
        <f>_xlfn.XLOOKUP($A2229,Results!$A$2:$A$2256,Results!G$2:G$2256,"")</f>
        <v>0</v>
      </c>
      <c r="AM2229" s="2">
        <f>_xlfn.XLOOKUP($A2229,Results!$A$2:$A$2256,Results!H$2:H$2256,"")</f>
        <v>0</v>
      </c>
      <c r="AN2229" s="2">
        <f>_xlfn.XLOOKUP($A2229,Results!$A$2:$A$2256,Results!I$2:I$2256,"")</f>
        <v>0</v>
      </c>
      <c r="AO2229" s="2">
        <f>_xlfn.XLOOKUP($A2229,Results!$A$2:$A$2256,Results!J$2:J$2256,"")</f>
        <v>0</v>
      </c>
      <c r="AP2229" s="2">
        <f>_xlfn.XLOOKUP($A2229,Results!$A$2:$A$2256,Results!K$2:K$2256,"")</f>
        <v>0</v>
      </c>
      <c r="AQ2229" s="2">
        <f>_xlfn.XLOOKUP($A2229,Results!$A$2:$A$2256,Results!L$2:L$2256,"")</f>
        <v>0</v>
      </c>
      <c r="AR2229" s="2">
        <f>_xlfn.XLOOKUP($A2229,Results!$A$2:$A$2256,Results!M$2:M$2256,"")</f>
        <v>0</v>
      </c>
      <c r="AS2229" s="2">
        <f>_xlfn.XLOOKUP($A2229,Results!$A$2:$A$2256,Results!N$2:N$2256,"")</f>
        <v>0</v>
      </c>
      <c r="AT2229" s="2">
        <f>_xlfn.XLOOKUP($A2229,Results!$A$2:$A$2256,Results!O$2:O$2256,"")</f>
        <v>0</v>
      </c>
      <c r="AU2229" s="2">
        <f>_xlfn.XLOOKUP($A2229,Results!$A$2:$A$2256,Results!P$2:P$2256,"")</f>
        <v>0</v>
      </c>
      <c r="AV2229" s="2">
        <f>_xlfn.XLOOKUP($A2229,Results!$A$2:$A$2256,Results!Q$2:Q$2256,"")</f>
        <v>0</v>
      </c>
      <c r="AW2229" s="2">
        <f>_xlfn.XLOOKUP($A2229,Results!$A$2:$A$2256,Results!R$2:R$2256,"")</f>
        <v>0</v>
      </c>
      <c r="AX2229" s="2">
        <f>_xlfn.XLOOKUP($A2229,Results!$A$2:$A$2256,Results!S$2:S$2256,"")</f>
        <v>0</v>
      </c>
      <c r="AY2229" s="2">
        <f>_xlfn.XLOOKUP($A2229,Results!$A$2:$A$2256,Results!T$2:T$2256,"")</f>
        <v>0</v>
      </c>
      <c r="AZ2229" s="2">
        <f>_xlfn.XLOOKUP($A2229,Results!$A$2:$A$2256,Results!U$2:U$2256,"")</f>
        <v>0</v>
      </c>
      <c r="BA2229" s="2" t="str">
        <f>_xlfn.XLOOKUP($A2229,Results!$A$2:$A$2256,Results!V$2:V$2256,"")</f>
        <v>BRIDGEPORT FITTING</v>
      </c>
      <c r="BB2229" s="2">
        <f>_xlfn.XLOOKUP($A2229,Results!$A$2:$A$2256,Results!W$2:W$2256,"")</f>
        <v>82</v>
      </c>
      <c r="BC2229" s="2">
        <f>_xlfn.XLOOKUP($A2229,Results!$A$2:$A$2256,Results!X$2:X$2256,"")</f>
        <v>39121312</v>
      </c>
      <c r="BD2229" s="2">
        <f>_xlfn.XLOOKUP($A2229,Results!$A$2:$A$2256,Results!Y$2:Y$2256,"")</f>
        <v>82</v>
      </c>
      <c r="BE2229" s="2" t="b">
        <f>_xlfn.XLOOKUP($A2229,Results!$A$2:$A$2256,Results!Z$2:Z$2256,"")</f>
        <v>1</v>
      </c>
    </row>
    <row r="2230" spans="1:57" ht="38.25" customHeight="1" x14ac:dyDescent="0.3">
      <c r="A2230">
        <v>907907</v>
      </c>
      <c r="B2230">
        <v>282019</v>
      </c>
      <c r="C2230" t="s">
        <v>36</v>
      </c>
      <c r="D2230">
        <v>1678773</v>
      </c>
      <c r="F2230" s="2">
        <v>13397</v>
      </c>
      <c r="G2230" s="2">
        <v>3</v>
      </c>
      <c r="H2230" t="s">
        <v>6908</v>
      </c>
      <c r="I2230">
        <v>1</v>
      </c>
      <c r="J2230" t="s">
        <v>65</v>
      </c>
      <c r="K2230" t="s">
        <v>39</v>
      </c>
      <c r="L2230">
        <v>8.0399999999999991</v>
      </c>
      <c r="M2230" s="148" t="s">
        <v>6909</v>
      </c>
      <c r="N2230" s="12">
        <v>12589</v>
      </c>
      <c r="O2230" t="s">
        <v>6910</v>
      </c>
      <c r="P2230" t="s">
        <v>36</v>
      </c>
      <c r="Q2230" t="s">
        <v>36</v>
      </c>
      <c r="R2230">
        <v>8.0399999999999991</v>
      </c>
      <c r="S2230" s="1">
        <v>45744.917438576391</v>
      </c>
      <c r="T2230" t="s">
        <v>42</v>
      </c>
      <c r="U2230" s="1">
        <v>45744.702777777777</v>
      </c>
      <c r="V2230" t="s">
        <v>43</v>
      </c>
      <c r="W2230" t="s">
        <v>36</v>
      </c>
      <c r="X2230">
        <v>0</v>
      </c>
      <c r="Y2230">
        <v>201</v>
      </c>
      <c r="Z2230" t="s">
        <v>36</v>
      </c>
      <c r="AA2230" t="s">
        <v>36</v>
      </c>
      <c r="AB2230" t="s">
        <v>36</v>
      </c>
      <c r="AC2230" t="s">
        <v>49</v>
      </c>
      <c r="AD2230" t="s">
        <v>49</v>
      </c>
      <c r="AE2230" t="s">
        <v>45</v>
      </c>
      <c r="AG2230" s="18" t="s">
        <v>6911</v>
      </c>
      <c r="AH2230" s="18"/>
      <c r="AI2230" s="2" t="s">
        <v>48</v>
      </c>
      <c r="AJ2230" s="2" t="e">
        <f>VLOOKUP(A2230,'Classification Test Result'!$A$2:$D$2428,4,FALSE)</f>
        <v>#N/A</v>
      </c>
      <c r="AL2230" s="2">
        <f>_xlfn.XLOOKUP($A2230,Results!$A$2:$A$2256,Results!G$2:G$2256,"")</f>
        <v>0</v>
      </c>
      <c r="AM2230" s="2">
        <f>_xlfn.XLOOKUP($A2230,Results!$A$2:$A$2256,Results!H$2:H$2256,"")</f>
        <v>0</v>
      </c>
      <c r="AN2230" s="2">
        <f>_xlfn.XLOOKUP($A2230,Results!$A$2:$A$2256,Results!I$2:I$2256,"")</f>
        <v>0</v>
      </c>
      <c r="AO2230" s="2">
        <f>_xlfn.XLOOKUP($A2230,Results!$A$2:$A$2256,Results!J$2:J$2256,"")</f>
        <v>0</v>
      </c>
      <c r="AP2230" s="2">
        <f>_xlfn.XLOOKUP($A2230,Results!$A$2:$A$2256,Results!K$2:K$2256,"")</f>
        <v>0</v>
      </c>
      <c r="AQ2230" s="2">
        <f>_xlfn.XLOOKUP($A2230,Results!$A$2:$A$2256,Results!L$2:L$2256,"")</f>
        <v>0</v>
      </c>
      <c r="AR2230" s="2">
        <f>_xlfn.XLOOKUP($A2230,Results!$A$2:$A$2256,Results!M$2:M$2256,"")</f>
        <v>0</v>
      </c>
      <c r="AS2230" s="2">
        <f>_xlfn.XLOOKUP($A2230,Results!$A$2:$A$2256,Results!N$2:N$2256,"")</f>
        <v>0</v>
      </c>
      <c r="AT2230" s="2">
        <f>_xlfn.XLOOKUP($A2230,Results!$A$2:$A$2256,Results!O$2:O$2256,"")</f>
        <v>0</v>
      </c>
      <c r="AU2230" s="2">
        <f>_xlfn.XLOOKUP($A2230,Results!$A$2:$A$2256,Results!P$2:P$2256,"")</f>
        <v>0</v>
      </c>
      <c r="AV2230" s="2">
        <f>_xlfn.XLOOKUP($A2230,Results!$A$2:$A$2256,Results!Q$2:Q$2256,"")</f>
        <v>0</v>
      </c>
      <c r="AW2230" s="2">
        <f>_xlfn.XLOOKUP($A2230,Results!$A$2:$A$2256,Results!R$2:R$2256,"")</f>
        <v>0</v>
      </c>
      <c r="AX2230" s="2">
        <f>_xlfn.XLOOKUP($A2230,Results!$A$2:$A$2256,Results!S$2:S$2256,"")</f>
        <v>0</v>
      </c>
      <c r="AY2230" s="2">
        <f>_xlfn.XLOOKUP($A2230,Results!$A$2:$A$2256,Results!T$2:T$2256,"")</f>
        <v>0</v>
      </c>
      <c r="AZ2230" s="2">
        <f>_xlfn.XLOOKUP($A2230,Results!$A$2:$A$2256,Results!U$2:U$2256,"")</f>
        <v>0</v>
      </c>
      <c r="BA2230" s="2" t="str">
        <f>_xlfn.XLOOKUP($A2230,Results!$A$2:$A$2256,Results!V$2:V$2256,"")</f>
        <v>BLACK &amp; DECKER</v>
      </c>
      <c r="BB2230" s="2">
        <f>_xlfn.XLOOKUP($A2230,Results!$A$2:$A$2256,Results!W$2:W$2256,"")</f>
        <v>50</v>
      </c>
      <c r="BC2230" s="2">
        <f>_xlfn.XLOOKUP($A2230,Results!$A$2:$A$2256,Results!X$2:X$2256,"")</f>
        <v>27111710</v>
      </c>
      <c r="BD2230" s="2">
        <f>_xlfn.XLOOKUP($A2230,Results!$A$2:$A$2256,Results!Y$2:Y$2256,"")</f>
        <v>83</v>
      </c>
      <c r="BE2230" s="2" t="b">
        <f>_xlfn.XLOOKUP($A2230,Results!$A$2:$A$2256,Results!Z$2:Z$2256,"")</f>
        <v>1</v>
      </c>
    </row>
    <row r="2231" spans="1:57" ht="38.25" customHeight="1" x14ac:dyDescent="0.3">
      <c r="A2231">
        <v>907908</v>
      </c>
      <c r="B2231">
        <v>282019</v>
      </c>
      <c r="C2231" t="s">
        <v>36</v>
      </c>
      <c r="D2231">
        <v>1678773</v>
      </c>
      <c r="F2231" s="2">
        <v>13397</v>
      </c>
      <c r="G2231" s="2">
        <v>2</v>
      </c>
      <c r="H2231" t="s">
        <v>6912</v>
      </c>
      <c r="I2231">
        <v>1</v>
      </c>
      <c r="J2231" t="s">
        <v>65</v>
      </c>
      <c r="K2231" t="s">
        <v>39</v>
      </c>
      <c r="L2231">
        <v>11.39</v>
      </c>
      <c r="M2231" s="148" t="s">
        <v>6909</v>
      </c>
      <c r="N2231" s="12">
        <v>12585</v>
      </c>
      <c r="O2231" t="s">
        <v>6913</v>
      </c>
      <c r="P2231" t="s">
        <v>36</v>
      </c>
      <c r="Q2231" t="s">
        <v>36</v>
      </c>
      <c r="R2231">
        <v>11.39</v>
      </c>
      <c r="S2231" s="1">
        <v>45744.917431944443</v>
      </c>
      <c r="T2231" t="s">
        <v>42</v>
      </c>
      <c r="U2231" s="1">
        <v>45744.702777777777</v>
      </c>
      <c r="V2231" t="s">
        <v>43</v>
      </c>
      <c r="W2231" t="s">
        <v>36</v>
      </c>
      <c r="X2231">
        <v>0</v>
      </c>
      <c r="Y2231">
        <v>201</v>
      </c>
      <c r="Z2231" t="s">
        <v>36</v>
      </c>
      <c r="AA2231" t="s">
        <v>36</v>
      </c>
      <c r="AB2231" t="s">
        <v>36</v>
      </c>
      <c r="AC2231" t="s">
        <v>49</v>
      </c>
      <c r="AD2231" t="s">
        <v>49</v>
      </c>
      <c r="AE2231" t="s">
        <v>45</v>
      </c>
      <c r="AG2231" s="18" t="s">
        <v>6914</v>
      </c>
      <c r="AH2231" s="18"/>
      <c r="AI2231" s="2" t="s">
        <v>48</v>
      </c>
      <c r="AJ2231" s="2" t="e">
        <f>VLOOKUP(A2231,'Classification Test Result'!$A$2:$D$2428,4,FALSE)</f>
        <v>#N/A</v>
      </c>
      <c r="AL2231" s="2">
        <f>_xlfn.XLOOKUP($A2231,Results!$A$2:$A$2256,Results!G$2:G$2256,"")</f>
        <v>0</v>
      </c>
      <c r="AM2231" s="2">
        <f>_xlfn.XLOOKUP($A2231,Results!$A$2:$A$2256,Results!H$2:H$2256,"")</f>
        <v>0</v>
      </c>
      <c r="AN2231" s="2">
        <f>_xlfn.XLOOKUP($A2231,Results!$A$2:$A$2256,Results!I$2:I$2256,"")</f>
        <v>0</v>
      </c>
      <c r="AO2231" s="2">
        <f>_xlfn.XLOOKUP($A2231,Results!$A$2:$A$2256,Results!J$2:J$2256,"")</f>
        <v>0</v>
      </c>
      <c r="AP2231" s="2">
        <f>_xlfn.XLOOKUP($A2231,Results!$A$2:$A$2256,Results!K$2:K$2256,"")</f>
        <v>0</v>
      </c>
      <c r="AQ2231" s="2">
        <f>_xlfn.XLOOKUP($A2231,Results!$A$2:$A$2256,Results!L$2:L$2256,"")</f>
        <v>0</v>
      </c>
      <c r="AR2231" s="2">
        <f>_xlfn.XLOOKUP($A2231,Results!$A$2:$A$2256,Results!M$2:M$2256,"")</f>
        <v>0</v>
      </c>
      <c r="AS2231" s="2">
        <f>_xlfn.XLOOKUP($A2231,Results!$A$2:$A$2256,Results!N$2:N$2256,"")</f>
        <v>0</v>
      </c>
      <c r="AT2231" s="2">
        <f>_xlfn.XLOOKUP($A2231,Results!$A$2:$A$2256,Results!O$2:O$2256,"")</f>
        <v>0</v>
      </c>
      <c r="AU2231" s="2">
        <f>_xlfn.XLOOKUP($A2231,Results!$A$2:$A$2256,Results!P$2:P$2256,"")</f>
        <v>0</v>
      </c>
      <c r="AV2231" s="2">
        <f>_xlfn.XLOOKUP($A2231,Results!$A$2:$A$2256,Results!Q$2:Q$2256,"")</f>
        <v>0</v>
      </c>
      <c r="AW2231" s="2">
        <f>_xlfn.XLOOKUP($A2231,Results!$A$2:$A$2256,Results!R$2:R$2256,"")</f>
        <v>0</v>
      </c>
      <c r="AX2231" s="2">
        <f>_xlfn.XLOOKUP($A2231,Results!$A$2:$A$2256,Results!S$2:S$2256,"")</f>
        <v>0</v>
      </c>
      <c r="AY2231" s="2">
        <f>_xlfn.XLOOKUP($A2231,Results!$A$2:$A$2256,Results!T$2:T$2256,"")</f>
        <v>0</v>
      </c>
      <c r="AZ2231" s="2">
        <f>_xlfn.XLOOKUP($A2231,Results!$A$2:$A$2256,Results!U$2:U$2256,"")</f>
        <v>0</v>
      </c>
      <c r="BA2231" s="2" t="str">
        <f>_xlfn.XLOOKUP($A2231,Results!$A$2:$A$2256,Results!V$2:V$2256,"")</f>
        <v>BLACK &amp; DECKER</v>
      </c>
      <c r="BB2231" s="2">
        <f>_xlfn.XLOOKUP($A2231,Results!$A$2:$A$2256,Results!W$2:W$2256,"")</f>
        <v>50</v>
      </c>
      <c r="BC2231" s="2">
        <f>_xlfn.XLOOKUP($A2231,Results!$A$2:$A$2256,Results!X$2:X$2256,"")</f>
        <v>27111710</v>
      </c>
      <c r="BD2231" s="2">
        <f>_xlfn.XLOOKUP($A2231,Results!$A$2:$A$2256,Results!Y$2:Y$2256,"")</f>
        <v>82</v>
      </c>
      <c r="BE2231" s="2" t="b">
        <f>_xlfn.XLOOKUP($A2231,Results!$A$2:$A$2256,Results!Z$2:Z$2256,"")</f>
        <v>1</v>
      </c>
    </row>
    <row r="2232" spans="1:57" ht="38.25" customHeight="1" x14ac:dyDescent="0.3">
      <c r="A2232">
        <v>907909</v>
      </c>
      <c r="B2232">
        <v>281347</v>
      </c>
      <c r="C2232" t="s">
        <v>36</v>
      </c>
      <c r="D2232">
        <v>15295410</v>
      </c>
      <c r="F2232" s="2">
        <v>10485</v>
      </c>
      <c r="G2232" s="2">
        <v>3</v>
      </c>
      <c r="H2232" t="s">
        <v>6915</v>
      </c>
      <c r="I2232">
        <v>100</v>
      </c>
      <c r="J2232" t="s">
        <v>58</v>
      </c>
      <c r="K2232" t="s">
        <v>58</v>
      </c>
      <c r="L2232">
        <v>209.8</v>
      </c>
      <c r="M2232" s="103" t="s">
        <v>4311</v>
      </c>
      <c r="N2232" s="103" t="s">
        <v>5111</v>
      </c>
      <c r="O2232" t="s">
        <v>6916</v>
      </c>
      <c r="P2232" t="s">
        <v>5112</v>
      </c>
      <c r="Q2232" t="s">
        <v>36</v>
      </c>
      <c r="R2232">
        <v>209.8</v>
      </c>
      <c r="S2232" s="1">
        <v>45744.209224456019</v>
      </c>
      <c r="T2232" t="s">
        <v>42</v>
      </c>
      <c r="U2232" s="1">
        <v>45743.981944444437</v>
      </c>
      <c r="V2232" t="s">
        <v>43</v>
      </c>
      <c r="W2232" t="s">
        <v>36</v>
      </c>
      <c r="X2232">
        <v>3</v>
      </c>
      <c r="Y2232" t="s">
        <v>158</v>
      </c>
      <c r="Z2232">
        <v>209.8</v>
      </c>
      <c r="AA2232">
        <v>209.8</v>
      </c>
      <c r="AB2232">
        <v>188</v>
      </c>
      <c r="AC2232" t="s">
        <v>1932</v>
      </c>
      <c r="AD2232" t="s">
        <v>1932</v>
      </c>
      <c r="AE2232" t="s">
        <v>45</v>
      </c>
      <c r="AG2232" s="18" t="s">
        <v>6917</v>
      </c>
      <c r="AH2232" s="18"/>
      <c r="AI2232" s="2" t="s">
        <v>48</v>
      </c>
      <c r="AJ2232" s="2" t="e">
        <f>VLOOKUP(A2232,'Classification Test Result'!$A$2:$D$2428,4,FALSE)</f>
        <v>#N/A</v>
      </c>
      <c r="AL2232" s="2">
        <f>_xlfn.XLOOKUP($A2232,Results!$A$2:$A$2256,Results!G$2:G$2256,"")</f>
        <v>0</v>
      </c>
      <c r="AM2232" s="2">
        <f>_xlfn.XLOOKUP($A2232,Results!$A$2:$A$2256,Results!H$2:H$2256,"")</f>
        <v>0</v>
      </c>
      <c r="AN2232" s="2">
        <f>_xlfn.XLOOKUP($A2232,Results!$A$2:$A$2256,Results!I$2:I$2256,"")</f>
        <v>0</v>
      </c>
      <c r="AO2232" s="2">
        <f>_xlfn.XLOOKUP($A2232,Results!$A$2:$A$2256,Results!J$2:J$2256,"")</f>
        <v>0</v>
      </c>
      <c r="AP2232" s="2">
        <f>_xlfn.XLOOKUP($A2232,Results!$A$2:$A$2256,Results!K$2:K$2256,"")</f>
        <v>0</v>
      </c>
      <c r="AQ2232" s="2">
        <f>_xlfn.XLOOKUP($A2232,Results!$A$2:$A$2256,Results!L$2:L$2256,"")</f>
        <v>0</v>
      </c>
      <c r="AR2232" s="2">
        <f>_xlfn.XLOOKUP($A2232,Results!$A$2:$A$2256,Results!M$2:M$2256,"")</f>
        <v>0</v>
      </c>
      <c r="AS2232" s="2">
        <f>_xlfn.XLOOKUP($A2232,Results!$A$2:$A$2256,Results!N$2:N$2256,"")</f>
        <v>0</v>
      </c>
      <c r="AT2232" s="2">
        <f>_xlfn.XLOOKUP($A2232,Results!$A$2:$A$2256,Results!O$2:O$2256,"")</f>
        <v>0</v>
      </c>
      <c r="AU2232" s="2">
        <f>_xlfn.XLOOKUP($A2232,Results!$A$2:$A$2256,Results!P$2:P$2256,"")</f>
        <v>0</v>
      </c>
      <c r="AV2232" s="2">
        <f>_xlfn.XLOOKUP($A2232,Results!$A$2:$A$2256,Results!Q$2:Q$2256,"")</f>
        <v>0</v>
      </c>
      <c r="AW2232" s="2">
        <f>_xlfn.XLOOKUP($A2232,Results!$A$2:$A$2256,Results!R$2:R$2256,"")</f>
        <v>0</v>
      </c>
      <c r="AX2232" s="2">
        <f>_xlfn.XLOOKUP($A2232,Results!$A$2:$A$2256,Results!S$2:S$2256,"")</f>
        <v>0</v>
      </c>
      <c r="AY2232" s="2">
        <f>_xlfn.XLOOKUP($A2232,Results!$A$2:$A$2256,Results!T$2:T$2256,"")</f>
        <v>0</v>
      </c>
      <c r="AZ2232" s="2">
        <f>_xlfn.XLOOKUP($A2232,Results!$A$2:$A$2256,Results!U$2:U$2256,"")</f>
        <v>0</v>
      </c>
      <c r="BA2232" s="2" t="str">
        <f>_xlfn.XLOOKUP($A2232,Results!$A$2:$A$2256,Results!V$2:V$2256,"")</f>
        <v>EATON</v>
      </c>
      <c r="BB2232" s="2">
        <f>_xlfn.XLOOKUP($A2232,Results!$A$2:$A$2256,Results!W$2:W$2256,"")</f>
        <v>70</v>
      </c>
      <c r="BC2232" s="2">
        <f>_xlfn.XLOOKUP($A2232,Results!$A$2:$A$2256,Results!X$2:X$2256,"")</f>
        <v>31161700</v>
      </c>
      <c r="BD2232" s="2">
        <f>_xlfn.XLOOKUP($A2232,Results!$A$2:$A$2256,Results!Y$2:Y$2256,"")</f>
        <v>86</v>
      </c>
      <c r="BE2232" s="2" t="b">
        <f>_xlfn.XLOOKUP($A2232,Results!$A$2:$A$2256,Results!Z$2:Z$2256,"")</f>
        <v>1</v>
      </c>
    </row>
    <row r="2233" spans="1:57" ht="38.25" customHeight="1" x14ac:dyDescent="0.3">
      <c r="A2233">
        <v>907910</v>
      </c>
      <c r="B2233">
        <v>281895</v>
      </c>
      <c r="C2233" t="s">
        <v>36</v>
      </c>
      <c r="D2233">
        <v>15293938</v>
      </c>
      <c r="F2233" s="2">
        <v>10485</v>
      </c>
      <c r="G2233" s="2">
        <v>1</v>
      </c>
      <c r="H2233" t="s">
        <v>6918</v>
      </c>
      <c r="I2233">
        <v>100</v>
      </c>
      <c r="J2233" t="s">
        <v>58</v>
      </c>
      <c r="K2233" t="s">
        <v>58</v>
      </c>
      <c r="L2233">
        <v>97.28</v>
      </c>
      <c r="M2233" s="145" t="s">
        <v>5237</v>
      </c>
      <c r="N2233" s="2" t="s">
        <v>5124</v>
      </c>
      <c r="O2233" t="s">
        <v>6919</v>
      </c>
      <c r="P2233" t="s">
        <v>5125</v>
      </c>
      <c r="Q2233" t="s">
        <v>36</v>
      </c>
      <c r="R2233">
        <v>97.28</v>
      </c>
      <c r="S2233" s="1">
        <v>45744.667601076391</v>
      </c>
      <c r="T2233" t="s">
        <v>42</v>
      </c>
      <c r="U2233" s="1">
        <v>45744.450694444437</v>
      </c>
      <c r="V2233" t="s">
        <v>43</v>
      </c>
      <c r="W2233" t="s">
        <v>36</v>
      </c>
      <c r="X2233">
        <v>7</v>
      </c>
      <c r="Y2233" t="s">
        <v>158</v>
      </c>
      <c r="Z2233">
        <v>97.28</v>
      </c>
      <c r="AA2233">
        <v>97.28</v>
      </c>
      <c r="AB2233">
        <v>188</v>
      </c>
      <c r="AC2233" t="s">
        <v>1932</v>
      </c>
      <c r="AD2233" t="s">
        <v>1932</v>
      </c>
      <c r="AE2233" t="s">
        <v>45</v>
      </c>
      <c r="AF2233" s="164">
        <v>30101804</v>
      </c>
      <c r="AG2233" s="18" t="s">
        <v>6920</v>
      </c>
      <c r="AH2233" s="18"/>
      <c r="AI2233" s="2" t="s">
        <v>48</v>
      </c>
      <c r="AJ2233" s="2" t="e">
        <f>VLOOKUP(A2233,'Classification Test Result'!$A$2:$D$2428,4,FALSE)</f>
        <v>#N/A</v>
      </c>
      <c r="AL2233" s="2">
        <f>_xlfn.XLOOKUP($A2233,Results!$A$2:$A$2256,Results!G$2:G$2256,"")</f>
        <v>0</v>
      </c>
      <c r="AM2233" s="2">
        <f>_xlfn.XLOOKUP($A2233,Results!$A$2:$A$2256,Results!H$2:H$2256,"")</f>
        <v>0</v>
      </c>
      <c r="AN2233" s="2">
        <f>_xlfn.XLOOKUP($A2233,Results!$A$2:$A$2256,Results!I$2:I$2256,"")</f>
        <v>0</v>
      </c>
      <c r="AO2233" s="2">
        <f>_xlfn.XLOOKUP($A2233,Results!$A$2:$A$2256,Results!J$2:J$2256,"")</f>
        <v>0</v>
      </c>
      <c r="AP2233" s="2">
        <f>_xlfn.XLOOKUP($A2233,Results!$A$2:$A$2256,Results!K$2:K$2256,"")</f>
        <v>0</v>
      </c>
      <c r="AQ2233" s="2">
        <f>_xlfn.XLOOKUP($A2233,Results!$A$2:$A$2256,Results!L$2:L$2256,"")</f>
        <v>0</v>
      </c>
      <c r="AR2233" s="2">
        <f>_xlfn.XLOOKUP($A2233,Results!$A$2:$A$2256,Results!M$2:M$2256,"")</f>
        <v>0</v>
      </c>
      <c r="AS2233" s="2">
        <f>_xlfn.XLOOKUP($A2233,Results!$A$2:$A$2256,Results!N$2:N$2256,"")</f>
        <v>0</v>
      </c>
      <c r="AT2233" s="2">
        <f>_xlfn.XLOOKUP($A2233,Results!$A$2:$A$2256,Results!O$2:O$2256,"")</f>
        <v>0</v>
      </c>
      <c r="AU2233" s="2">
        <f>_xlfn.XLOOKUP($A2233,Results!$A$2:$A$2256,Results!P$2:P$2256,"")</f>
        <v>0</v>
      </c>
      <c r="AV2233" s="2">
        <f>_xlfn.XLOOKUP($A2233,Results!$A$2:$A$2256,Results!Q$2:Q$2256,"")</f>
        <v>0</v>
      </c>
      <c r="AW2233" s="2">
        <f>_xlfn.XLOOKUP($A2233,Results!$A$2:$A$2256,Results!R$2:R$2256,"")</f>
        <v>0</v>
      </c>
      <c r="AX2233" s="2">
        <f>_xlfn.XLOOKUP($A2233,Results!$A$2:$A$2256,Results!S$2:S$2256,"")</f>
        <v>0</v>
      </c>
      <c r="AY2233" s="2">
        <f>_xlfn.XLOOKUP($A2233,Results!$A$2:$A$2256,Results!T$2:T$2256,"")</f>
        <v>0</v>
      </c>
      <c r="AZ2233" s="2">
        <f>_xlfn.XLOOKUP($A2233,Results!$A$2:$A$2256,Results!U$2:U$2256,"")</f>
        <v>0</v>
      </c>
      <c r="BA2233" s="2">
        <f>_xlfn.XLOOKUP($A2233,Results!$A$2:$A$2256,Results!V$2:V$2256,"")</f>
        <v>0</v>
      </c>
      <c r="BB2233" s="2">
        <f>_xlfn.XLOOKUP($A2233,Results!$A$2:$A$2256,Results!W$2:W$2256,"")</f>
        <v>0</v>
      </c>
      <c r="BC2233" s="2">
        <f>_xlfn.XLOOKUP($A2233,Results!$A$2:$A$2256,Results!X$2:X$2256,"")</f>
        <v>31161700</v>
      </c>
      <c r="BD2233" s="2">
        <f>_xlfn.XLOOKUP($A2233,Results!$A$2:$A$2256,Results!Y$2:Y$2256,"")</f>
        <v>84</v>
      </c>
      <c r="BE2233" s="2">
        <f>_xlfn.XLOOKUP($A2233,Results!$A$2:$A$2256,Results!Z$2:Z$2256,"")</f>
        <v>0</v>
      </c>
    </row>
    <row r="2234" spans="1:57" ht="38.25" customHeight="1" x14ac:dyDescent="0.3">
      <c r="A2234">
        <v>907911</v>
      </c>
      <c r="B2234">
        <v>281895</v>
      </c>
      <c r="C2234" t="s">
        <v>36</v>
      </c>
      <c r="D2234">
        <v>15293938</v>
      </c>
      <c r="F2234" s="2">
        <v>10485</v>
      </c>
      <c r="G2234" s="2">
        <v>2</v>
      </c>
      <c r="H2234" t="s">
        <v>6921</v>
      </c>
      <c r="I2234">
        <v>100</v>
      </c>
      <c r="J2234" t="s">
        <v>58</v>
      </c>
      <c r="K2234" t="s">
        <v>58</v>
      </c>
      <c r="L2234">
        <v>88.73</v>
      </c>
      <c r="M2234" s="145" t="s">
        <v>5237</v>
      </c>
      <c r="N2234" s="145" t="s">
        <v>5128</v>
      </c>
      <c r="O2234" t="s">
        <v>6922</v>
      </c>
      <c r="P2234" t="s">
        <v>5129</v>
      </c>
      <c r="Q2234" t="s">
        <v>36</v>
      </c>
      <c r="R2234">
        <v>88.73</v>
      </c>
      <c r="S2234" s="1">
        <v>45744.66760763889</v>
      </c>
      <c r="T2234" t="s">
        <v>42</v>
      </c>
      <c r="U2234" s="1">
        <v>45744.450694444437</v>
      </c>
      <c r="V2234" t="s">
        <v>43</v>
      </c>
      <c r="W2234" t="s">
        <v>36</v>
      </c>
      <c r="X2234">
        <v>8</v>
      </c>
      <c r="Y2234" t="s">
        <v>158</v>
      </c>
      <c r="Z2234">
        <v>88.73</v>
      </c>
      <c r="AA2234">
        <v>88.73</v>
      </c>
      <c r="AB2234">
        <v>188</v>
      </c>
      <c r="AC2234" t="s">
        <v>1932</v>
      </c>
      <c r="AD2234" t="s">
        <v>1932</v>
      </c>
      <c r="AE2234" t="s">
        <v>45</v>
      </c>
      <c r="AG2234" s="18" t="s">
        <v>6923</v>
      </c>
      <c r="AH2234" s="18"/>
      <c r="AI2234" s="2" t="s">
        <v>48</v>
      </c>
      <c r="AJ2234" s="2" t="e">
        <f>VLOOKUP(A2234,'Classification Test Result'!$A$2:$D$2428,4,FALSE)</f>
        <v>#N/A</v>
      </c>
      <c r="AL2234" s="2">
        <f>_xlfn.XLOOKUP($A2234,Results!$A$2:$A$2256,Results!G$2:G$2256,"")</f>
        <v>0</v>
      </c>
      <c r="AM2234" s="2">
        <f>_xlfn.XLOOKUP($A2234,Results!$A$2:$A$2256,Results!H$2:H$2256,"")</f>
        <v>0</v>
      </c>
      <c r="AN2234" s="2">
        <f>_xlfn.XLOOKUP($A2234,Results!$A$2:$A$2256,Results!I$2:I$2256,"")</f>
        <v>0</v>
      </c>
      <c r="AO2234" s="2">
        <f>_xlfn.XLOOKUP($A2234,Results!$A$2:$A$2256,Results!J$2:J$2256,"")</f>
        <v>0</v>
      </c>
      <c r="AP2234" s="2">
        <f>_xlfn.XLOOKUP($A2234,Results!$A$2:$A$2256,Results!K$2:K$2256,"")</f>
        <v>0</v>
      </c>
      <c r="AQ2234" s="2">
        <f>_xlfn.XLOOKUP($A2234,Results!$A$2:$A$2256,Results!L$2:L$2256,"")</f>
        <v>0</v>
      </c>
      <c r="AR2234" s="2">
        <f>_xlfn.XLOOKUP($A2234,Results!$A$2:$A$2256,Results!M$2:M$2256,"")</f>
        <v>0</v>
      </c>
      <c r="AS2234" s="2">
        <f>_xlfn.XLOOKUP($A2234,Results!$A$2:$A$2256,Results!N$2:N$2256,"")</f>
        <v>0</v>
      </c>
      <c r="AT2234" s="2">
        <f>_xlfn.XLOOKUP($A2234,Results!$A$2:$A$2256,Results!O$2:O$2256,"")</f>
        <v>0</v>
      </c>
      <c r="AU2234" s="2">
        <f>_xlfn.XLOOKUP($A2234,Results!$A$2:$A$2256,Results!P$2:P$2256,"")</f>
        <v>0</v>
      </c>
      <c r="AV2234" s="2">
        <f>_xlfn.XLOOKUP($A2234,Results!$A$2:$A$2256,Results!Q$2:Q$2256,"")</f>
        <v>0</v>
      </c>
      <c r="AW2234" s="2">
        <f>_xlfn.XLOOKUP($A2234,Results!$A$2:$A$2256,Results!R$2:R$2256,"")</f>
        <v>0</v>
      </c>
      <c r="AX2234" s="2">
        <f>_xlfn.XLOOKUP($A2234,Results!$A$2:$A$2256,Results!S$2:S$2256,"")</f>
        <v>0</v>
      </c>
      <c r="AY2234" s="2">
        <f>_xlfn.XLOOKUP($A2234,Results!$A$2:$A$2256,Results!T$2:T$2256,"")</f>
        <v>0</v>
      </c>
      <c r="AZ2234" s="2">
        <f>_xlfn.XLOOKUP($A2234,Results!$A$2:$A$2256,Results!U$2:U$2256,"")</f>
        <v>0</v>
      </c>
      <c r="BA2234" s="2">
        <f>_xlfn.XLOOKUP($A2234,Results!$A$2:$A$2256,Results!V$2:V$2256,"")</f>
        <v>0</v>
      </c>
      <c r="BB2234" s="2">
        <f>_xlfn.XLOOKUP($A2234,Results!$A$2:$A$2256,Results!W$2:W$2256,"")</f>
        <v>0</v>
      </c>
      <c r="BC2234" s="2">
        <f>_xlfn.XLOOKUP($A2234,Results!$A$2:$A$2256,Results!X$2:X$2256,"")</f>
        <v>31161708</v>
      </c>
      <c r="BD2234" s="2">
        <f>_xlfn.XLOOKUP($A2234,Results!$A$2:$A$2256,Results!Y$2:Y$2256,"")</f>
        <v>84</v>
      </c>
      <c r="BE2234" s="2">
        <f>_xlfn.XLOOKUP($A2234,Results!$A$2:$A$2256,Results!Z$2:Z$2256,"")</f>
        <v>0</v>
      </c>
    </row>
    <row r="2235" spans="1:57" ht="38.25" customHeight="1" x14ac:dyDescent="0.3">
      <c r="A2235">
        <v>907912</v>
      </c>
      <c r="B2235">
        <v>281356</v>
      </c>
      <c r="C2235" t="s">
        <v>36</v>
      </c>
      <c r="D2235">
        <v>15295412</v>
      </c>
      <c r="F2235" s="2">
        <v>10485</v>
      </c>
      <c r="G2235" s="2">
        <v>1</v>
      </c>
      <c r="H2235" t="s">
        <v>6924</v>
      </c>
      <c r="I2235">
        <v>50</v>
      </c>
      <c r="J2235" t="s">
        <v>58</v>
      </c>
      <c r="K2235" t="s">
        <v>58</v>
      </c>
      <c r="L2235">
        <v>210.34</v>
      </c>
      <c r="M2235" s="145" t="s">
        <v>5237</v>
      </c>
      <c r="N2235" s="145" t="s">
        <v>4316</v>
      </c>
      <c r="O2235" t="s">
        <v>6925</v>
      </c>
      <c r="P2235" t="s">
        <v>4319</v>
      </c>
      <c r="Q2235" t="s">
        <v>36</v>
      </c>
      <c r="R2235">
        <v>105.17</v>
      </c>
      <c r="S2235" s="1">
        <v>45744.209024456017</v>
      </c>
      <c r="T2235" t="s">
        <v>42</v>
      </c>
      <c r="U2235" s="1">
        <v>45743.984027777777</v>
      </c>
      <c r="V2235" t="s">
        <v>43</v>
      </c>
      <c r="W2235" t="s">
        <v>36</v>
      </c>
      <c r="X2235">
        <v>0</v>
      </c>
      <c r="Y2235">
        <v>0</v>
      </c>
      <c r="Z2235">
        <v>210.34</v>
      </c>
      <c r="AA2235" t="s">
        <v>36</v>
      </c>
      <c r="AB2235">
        <v>188</v>
      </c>
      <c r="AC2235" t="s">
        <v>1932</v>
      </c>
      <c r="AD2235" t="s">
        <v>1932</v>
      </c>
      <c r="AE2235" t="s">
        <v>45</v>
      </c>
      <c r="AG2235" s="18" t="s">
        <v>6926</v>
      </c>
      <c r="AH2235" s="18"/>
      <c r="AI2235" s="2" t="s">
        <v>48</v>
      </c>
      <c r="AJ2235" s="2" t="e">
        <f>VLOOKUP(A2235,'Classification Test Result'!$A$2:$D$2428,4,FALSE)</f>
        <v>#N/A</v>
      </c>
      <c r="AL2235" s="2">
        <f>_xlfn.XLOOKUP($A2235,Results!$A$2:$A$2256,Results!G$2:G$2256,"")</f>
        <v>0</v>
      </c>
      <c r="AM2235" s="2">
        <f>_xlfn.XLOOKUP($A2235,Results!$A$2:$A$2256,Results!H$2:H$2256,"")</f>
        <v>0</v>
      </c>
      <c r="AN2235" s="2">
        <f>_xlfn.XLOOKUP($A2235,Results!$A$2:$A$2256,Results!I$2:I$2256,"")</f>
        <v>0</v>
      </c>
      <c r="AO2235" s="2">
        <f>_xlfn.XLOOKUP($A2235,Results!$A$2:$A$2256,Results!J$2:J$2256,"")</f>
        <v>0</v>
      </c>
      <c r="AP2235" s="2">
        <f>_xlfn.XLOOKUP($A2235,Results!$A$2:$A$2256,Results!K$2:K$2256,"")</f>
        <v>0</v>
      </c>
      <c r="AQ2235" s="2">
        <f>_xlfn.XLOOKUP($A2235,Results!$A$2:$A$2256,Results!L$2:L$2256,"")</f>
        <v>0</v>
      </c>
      <c r="AR2235" s="2">
        <f>_xlfn.XLOOKUP($A2235,Results!$A$2:$A$2256,Results!M$2:M$2256,"")</f>
        <v>0</v>
      </c>
      <c r="AS2235" s="2">
        <f>_xlfn.XLOOKUP($A2235,Results!$A$2:$A$2256,Results!N$2:N$2256,"")</f>
        <v>0</v>
      </c>
      <c r="AT2235" s="2" t="str">
        <f>_xlfn.XLOOKUP($A2235,Results!$A$2:$A$2256,Results!O$2:O$2256,"")</f>
        <v>GENERIC CONDUIT/CONDUIT FITTINGS</v>
      </c>
      <c r="AU2235" s="2" t="str">
        <f>_xlfn.XLOOKUP($A2235,Results!$A$2:$A$2256,Results!P$2:P$2256,"")</f>
        <v>THREADED ROD</v>
      </c>
      <c r="AV2235" s="2" t="str">
        <f>_xlfn.XLOOKUP($A2235,Results!$A$2:$A$2256,Results!Q$2:Q$2256,"")</f>
        <v>MULTIPLE_MATCHES_ONE_VALID</v>
      </c>
      <c r="AW2235" s="2">
        <f>_xlfn.XLOOKUP($A2235,Results!$A$2:$A$2256,Results!R$2:R$2256,"")</f>
        <v>0</v>
      </c>
      <c r="AX2235" s="2">
        <f>_xlfn.XLOOKUP($A2235,Results!$A$2:$A$2256,Results!S$2:S$2256,"")</f>
        <v>0</v>
      </c>
      <c r="AY2235" s="2">
        <f>_xlfn.XLOOKUP($A2235,Results!$A$2:$A$2256,Results!T$2:T$2256,"")</f>
        <v>50</v>
      </c>
      <c r="AZ2235" s="2">
        <f>_xlfn.XLOOKUP($A2235,Results!$A$2:$A$2256,Results!U$2:U$2256,"")</f>
        <v>0</v>
      </c>
      <c r="BA2235" s="2" t="str">
        <f>_xlfn.XLOOKUP($A2235,Results!$A$2:$A$2256,Results!V$2:V$2256,"")</f>
        <v>ATKORE</v>
      </c>
      <c r="BB2235" s="2">
        <f>_xlfn.XLOOKUP($A2235,Results!$A$2:$A$2256,Results!W$2:W$2256,"")</f>
        <v>61</v>
      </c>
      <c r="BC2235" s="2">
        <f>_xlfn.XLOOKUP($A2235,Results!$A$2:$A$2256,Results!X$2:X$2256,"")</f>
        <v>0</v>
      </c>
      <c r="BD2235" s="2">
        <f>_xlfn.XLOOKUP($A2235,Results!$A$2:$A$2256,Results!Y$2:Y$2256,"")</f>
        <v>0</v>
      </c>
      <c r="BE2235" s="2" t="b">
        <f>_xlfn.XLOOKUP($A2235,Results!$A$2:$A$2256,Results!Z$2:Z$2256,"")</f>
        <v>1</v>
      </c>
    </row>
    <row r="2236" spans="1:57" ht="38.25" customHeight="1" x14ac:dyDescent="0.3">
      <c r="A2236">
        <v>907913</v>
      </c>
      <c r="B2236">
        <v>281357</v>
      </c>
      <c r="C2236" t="s">
        <v>36</v>
      </c>
      <c r="D2236">
        <v>15295417</v>
      </c>
      <c r="F2236" s="2">
        <v>10485</v>
      </c>
      <c r="G2236" s="2">
        <v>1</v>
      </c>
      <c r="H2236" t="s">
        <v>6927</v>
      </c>
      <c r="I2236">
        <v>86</v>
      </c>
      <c r="J2236" t="s">
        <v>58</v>
      </c>
      <c r="K2236" t="s">
        <v>58</v>
      </c>
      <c r="L2236">
        <v>107.32</v>
      </c>
      <c r="M2236" s="145" t="s">
        <v>5237</v>
      </c>
      <c r="N2236" s="145" t="s">
        <v>5977</v>
      </c>
      <c r="O2236" t="s">
        <v>6928</v>
      </c>
      <c r="P2236" t="s">
        <v>6929</v>
      </c>
      <c r="Q2236" t="s">
        <v>36</v>
      </c>
      <c r="R2236">
        <v>92.3</v>
      </c>
      <c r="S2236" s="1">
        <v>45744.209003275457</v>
      </c>
      <c r="T2236" t="s">
        <v>42</v>
      </c>
      <c r="U2236" s="1">
        <v>45743.984722222223</v>
      </c>
      <c r="V2236" t="s">
        <v>43</v>
      </c>
      <c r="W2236" t="s">
        <v>36</v>
      </c>
      <c r="X2236">
        <v>1</v>
      </c>
      <c r="Y2236" t="s">
        <v>158</v>
      </c>
      <c r="Z2236">
        <v>191</v>
      </c>
      <c r="AA2236">
        <v>107.32</v>
      </c>
      <c r="AB2236">
        <v>188</v>
      </c>
      <c r="AC2236" t="s">
        <v>1932</v>
      </c>
      <c r="AD2236" t="s">
        <v>1932</v>
      </c>
      <c r="AE2236" t="s">
        <v>45</v>
      </c>
      <c r="AG2236" s="18" t="s">
        <v>6930</v>
      </c>
      <c r="AH2236" s="18"/>
      <c r="AI2236" s="2" t="s">
        <v>48</v>
      </c>
      <c r="AJ2236" s="2" t="e">
        <f>VLOOKUP(A2236,'Classification Test Result'!$A$2:$D$2428,4,FALSE)</f>
        <v>#N/A</v>
      </c>
      <c r="AL2236" s="2">
        <f>_xlfn.XLOOKUP($A2236,Results!$A$2:$A$2256,Results!G$2:G$2256,"")</f>
        <v>0</v>
      </c>
      <c r="AM2236" s="2">
        <f>_xlfn.XLOOKUP($A2236,Results!$A$2:$A$2256,Results!H$2:H$2256,"")</f>
        <v>0</v>
      </c>
      <c r="AN2236" s="2">
        <f>_xlfn.XLOOKUP($A2236,Results!$A$2:$A$2256,Results!I$2:I$2256,"")</f>
        <v>0</v>
      </c>
      <c r="AO2236" s="2">
        <f>_xlfn.XLOOKUP($A2236,Results!$A$2:$A$2256,Results!J$2:J$2256,"")</f>
        <v>0</v>
      </c>
      <c r="AP2236" s="2">
        <f>_xlfn.XLOOKUP($A2236,Results!$A$2:$A$2256,Results!K$2:K$2256,"")</f>
        <v>0</v>
      </c>
      <c r="AQ2236" s="2">
        <f>_xlfn.XLOOKUP($A2236,Results!$A$2:$A$2256,Results!L$2:L$2256,"")</f>
        <v>0</v>
      </c>
      <c r="AR2236" s="2">
        <f>_xlfn.XLOOKUP($A2236,Results!$A$2:$A$2256,Results!M$2:M$2256,"")</f>
        <v>0</v>
      </c>
      <c r="AS2236" s="2">
        <f>_xlfn.XLOOKUP($A2236,Results!$A$2:$A$2256,Results!N$2:N$2256,"")</f>
        <v>0</v>
      </c>
      <c r="AT2236" s="2" t="str">
        <f>_xlfn.XLOOKUP($A2236,Results!$A$2:$A$2256,Results!O$2:O$2256,"")</f>
        <v>SCHNEIDER ELECTRIC</v>
      </c>
      <c r="AU2236" s="2" t="str">
        <f>_xlfn.XLOOKUP($A2236,Results!$A$2:$A$2256,Results!P$2:P$2256,"")</f>
        <v>SQ</v>
      </c>
      <c r="AV2236" s="2" t="str">
        <f>_xlfn.XLOOKUP($A2236,Results!$A$2:$A$2256,Results!Q$2:Q$2256,"")</f>
        <v>SINGLE_MATCH</v>
      </c>
      <c r="AW2236" s="2">
        <f>_xlfn.XLOOKUP($A2236,Results!$A$2:$A$2256,Results!R$2:R$2256,"")</f>
        <v>0</v>
      </c>
      <c r="AX2236" s="2">
        <f>_xlfn.XLOOKUP($A2236,Results!$A$2:$A$2256,Results!S$2:S$2256,"")</f>
        <v>0</v>
      </c>
      <c r="AY2236" s="2">
        <f>_xlfn.XLOOKUP($A2236,Results!$A$2:$A$2256,Results!T$2:T$2256,"")</f>
        <v>60</v>
      </c>
      <c r="AZ2236" s="2">
        <f>_xlfn.XLOOKUP($A2236,Results!$A$2:$A$2256,Results!U$2:U$2256,"")</f>
        <v>0</v>
      </c>
      <c r="BA2236" s="2" t="str">
        <f>_xlfn.XLOOKUP($A2236,Results!$A$2:$A$2256,Results!V$2:V$2256,"")</f>
        <v>EATON</v>
      </c>
      <c r="BB2236" s="2">
        <f>_xlfn.XLOOKUP($A2236,Results!$A$2:$A$2256,Results!W$2:W$2256,"")</f>
        <v>85</v>
      </c>
      <c r="BC2236" s="2">
        <f>_xlfn.XLOOKUP($A2236,Results!$A$2:$A$2256,Results!X$2:X$2256,"")</f>
        <v>0</v>
      </c>
      <c r="BD2236" s="2">
        <f>_xlfn.XLOOKUP($A2236,Results!$A$2:$A$2256,Results!Y$2:Y$2256,"")</f>
        <v>0</v>
      </c>
      <c r="BE2236" s="2" t="b">
        <f>_xlfn.XLOOKUP($A2236,Results!$A$2:$A$2256,Results!Z$2:Z$2256,"")</f>
        <v>1</v>
      </c>
    </row>
    <row r="2237" spans="1:57" ht="38.25" customHeight="1" x14ac:dyDescent="0.3">
      <c r="A2237">
        <v>907914</v>
      </c>
      <c r="B2237">
        <v>281362</v>
      </c>
      <c r="C2237" t="s">
        <v>36</v>
      </c>
      <c r="D2237">
        <v>15295407</v>
      </c>
      <c r="F2237" s="2">
        <v>10485</v>
      </c>
      <c r="G2237" s="2">
        <v>1</v>
      </c>
      <c r="H2237" t="s">
        <v>6927</v>
      </c>
      <c r="I2237">
        <v>114</v>
      </c>
      <c r="J2237" t="s">
        <v>58</v>
      </c>
      <c r="K2237" t="s">
        <v>58</v>
      </c>
      <c r="L2237">
        <v>107.32</v>
      </c>
      <c r="M2237" s="145" t="s">
        <v>5237</v>
      </c>
      <c r="N2237" s="145" t="s">
        <v>5977</v>
      </c>
      <c r="O2237" t="s">
        <v>6928</v>
      </c>
      <c r="P2237" t="s">
        <v>6929</v>
      </c>
      <c r="Q2237" t="s">
        <v>36</v>
      </c>
      <c r="R2237">
        <v>122.34</v>
      </c>
      <c r="S2237" s="1">
        <v>45744.20887372685</v>
      </c>
      <c r="T2237" t="s">
        <v>42</v>
      </c>
      <c r="U2237" s="1">
        <v>45743.98541666667</v>
      </c>
      <c r="V2237" t="s">
        <v>43</v>
      </c>
      <c r="W2237" t="s">
        <v>36</v>
      </c>
      <c r="X2237">
        <v>0</v>
      </c>
      <c r="Y2237" t="s">
        <v>525</v>
      </c>
      <c r="Z2237">
        <v>191</v>
      </c>
      <c r="AA2237">
        <v>107.32</v>
      </c>
      <c r="AB2237">
        <v>188</v>
      </c>
      <c r="AC2237" t="s">
        <v>1932</v>
      </c>
      <c r="AD2237" t="s">
        <v>1932</v>
      </c>
      <c r="AE2237" t="s">
        <v>45</v>
      </c>
      <c r="AG2237" s="18" t="s">
        <v>6930</v>
      </c>
      <c r="AH2237" s="18"/>
      <c r="AI2237" s="2" t="s">
        <v>48</v>
      </c>
      <c r="AJ2237" s="2" t="e">
        <f>VLOOKUP(A2237,'Classification Test Result'!$A$2:$D$2428,4,FALSE)</f>
        <v>#N/A</v>
      </c>
      <c r="AL2237" s="2">
        <f>_xlfn.XLOOKUP($A2237,Results!$A$2:$A$2256,Results!G$2:G$2256,"")</f>
        <v>0</v>
      </c>
      <c r="AM2237" s="2">
        <f>_xlfn.XLOOKUP($A2237,Results!$A$2:$A$2256,Results!H$2:H$2256,"")</f>
        <v>0</v>
      </c>
      <c r="AN2237" s="2">
        <f>_xlfn.XLOOKUP($A2237,Results!$A$2:$A$2256,Results!I$2:I$2256,"")</f>
        <v>0</v>
      </c>
      <c r="AO2237" s="2">
        <f>_xlfn.XLOOKUP($A2237,Results!$A$2:$A$2256,Results!J$2:J$2256,"")</f>
        <v>0</v>
      </c>
      <c r="AP2237" s="2">
        <f>_xlfn.XLOOKUP($A2237,Results!$A$2:$A$2256,Results!K$2:K$2256,"")</f>
        <v>0</v>
      </c>
      <c r="AQ2237" s="2">
        <f>_xlfn.XLOOKUP($A2237,Results!$A$2:$A$2256,Results!L$2:L$2256,"")</f>
        <v>0</v>
      </c>
      <c r="AR2237" s="2">
        <f>_xlfn.XLOOKUP($A2237,Results!$A$2:$A$2256,Results!M$2:M$2256,"")</f>
        <v>0</v>
      </c>
      <c r="AS2237" s="2">
        <f>_xlfn.XLOOKUP($A2237,Results!$A$2:$A$2256,Results!N$2:N$2256,"")</f>
        <v>0</v>
      </c>
      <c r="AT2237" s="2" t="str">
        <f>_xlfn.XLOOKUP($A2237,Results!$A$2:$A$2256,Results!O$2:O$2256,"")</f>
        <v>SCHNEIDER ELECTRIC</v>
      </c>
      <c r="AU2237" s="2" t="str">
        <f>_xlfn.XLOOKUP($A2237,Results!$A$2:$A$2256,Results!P$2:P$2256,"")</f>
        <v>SQ</v>
      </c>
      <c r="AV2237" s="2" t="str">
        <f>_xlfn.XLOOKUP($A2237,Results!$A$2:$A$2256,Results!Q$2:Q$2256,"")</f>
        <v>SINGLE_MATCH</v>
      </c>
      <c r="AW2237" s="2">
        <f>_xlfn.XLOOKUP($A2237,Results!$A$2:$A$2256,Results!R$2:R$2256,"")</f>
        <v>0</v>
      </c>
      <c r="AX2237" s="2">
        <f>_xlfn.XLOOKUP($A2237,Results!$A$2:$A$2256,Results!S$2:S$2256,"")</f>
        <v>0</v>
      </c>
      <c r="AY2237" s="2">
        <f>_xlfn.XLOOKUP($A2237,Results!$A$2:$A$2256,Results!T$2:T$2256,"")</f>
        <v>60</v>
      </c>
      <c r="AZ2237" s="2">
        <f>_xlfn.XLOOKUP($A2237,Results!$A$2:$A$2256,Results!U$2:U$2256,"")</f>
        <v>0</v>
      </c>
      <c r="BA2237" s="2" t="str">
        <f>_xlfn.XLOOKUP($A2237,Results!$A$2:$A$2256,Results!V$2:V$2256,"")</f>
        <v>EATON</v>
      </c>
      <c r="BB2237" s="2">
        <f>_xlfn.XLOOKUP($A2237,Results!$A$2:$A$2256,Results!W$2:W$2256,"")</f>
        <v>85</v>
      </c>
      <c r="BC2237" s="2">
        <f>_xlfn.XLOOKUP($A2237,Results!$A$2:$A$2256,Results!X$2:X$2256,"")</f>
        <v>0</v>
      </c>
      <c r="BD2237" s="2">
        <f>_xlfn.XLOOKUP($A2237,Results!$A$2:$A$2256,Results!Y$2:Y$2256,"")</f>
        <v>0</v>
      </c>
      <c r="BE2237" s="2" t="b">
        <f>_xlfn.XLOOKUP($A2237,Results!$A$2:$A$2256,Results!Z$2:Z$2256,"")</f>
        <v>1</v>
      </c>
    </row>
    <row r="2238" spans="1:57" ht="38.25" customHeight="1" x14ac:dyDescent="0.3">
      <c r="A2238">
        <v>907915</v>
      </c>
      <c r="B2238">
        <v>281359</v>
      </c>
      <c r="C2238" t="s">
        <v>36</v>
      </c>
      <c r="D2238">
        <v>15295416</v>
      </c>
      <c r="F2238" s="2">
        <v>10485</v>
      </c>
      <c r="G2238" s="2">
        <v>1</v>
      </c>
      <c r="H2238" t="s">
        <v>6931</v>
      </c>
      <c r="I2238">
        <v>30</v>
      </c>
      <c r="J2238" t="s">
        <v>65</v>
      </c>
      <c r="K2238" t="s">
        <v>39</v>
      </c>
      <c r="L2238">
        <v>2.0699999999999998</v>
      </c>
      <c r="M2238" s="103" t="s">
        <v>4311</v>
      </c>
      <c r="N2238" s="103" t="s">
        <v>5102</v>
      </c>
      <c r="O2238" t="s">
        <v>6932</v>
      </c>
      <c r="P2238" t="s">
        <v>36</v>
      </c>
      <c r="Q2238" t="s">
        <v>36</v>
      </c>
      <c r="R2238">
        <v>62.1</v>
      </c>
      <c r="S2238" s="1">
        <v>45744.208972916669</v>
      </c>
      <c r="T2238" t="s">
        <v>42</v>
      </c>
      <c r="U2238" s="1">
        <v>45743.984722222223</v>
      </c>
      <c r="V2238" t="s">
        <v>43</v>
      </c>
      <c r="W2238" t="s">
        <v>36</v>
      </c>
      <c r="X2238">
        <v>0</v>
      </c>
      <c r="Y2238">
        <v>201</v>
      </c>
      <c r="Z2238" t="s">
        <v>36</v>
      </c>
      <c r="AA2238" t="s">
        <v>36</v>
      </c>
      <c r="AB2238" t="s">
        <v>36</v>
      </c>
      <c r="AC2238" t="s">
        <v>49</v>
      </c>
      <c r="AD2238" t="s">
        <v>49</v>
      </c>
      <c r="AE2238" t="s">
        <v>45</v>
      </c>
      <c r="AG2238" s="18" t="s">
        <v>6933</v>
      </c>
      <c r="AH2238" s="18"/>
      <c r="AI2238" s="2" t="s">
        <v>48</v>
      </c>
      <c r="AJ2238" s="2" t="e">
        <f>VLOOKUP(A2238,'Classification Test Result'!$A$2:$D$2428,4,FALSE)</f>
        <v>#N/A</v>
      </c>
      <c r="AL2238" s="2">
        <f>_xlfn.XLOOKUP($A2238,Results!$A$2:$A$2256,Results!G$2:G$2256,"")</f>
        <v>0</v>
      </c>
      <c r="AM2238" s="2">
        <f>_xlfn.XLOOKUP($A2238,Results!$A$2:$A$2256,Results!H$2:H$2256,"")</f>
        <v>0</v>
      </c>
      <c r="AN2238" s="2">
        <f>_xlfn.XLOOKUP($A2238,Results!$A$2:$A$2256,Results!I$2:I$2256,"")</f>
        <v>0</v>
      </c>
      <c r="AO2238" s="2">
        <f>_xlfn.XLOOKUP($A2238,Results!$A$2:$A$2256,Results!J$2:J$2256,"")</f>
        <v>0</v>
      </c>
      <c r="AP2238" s="2">
        <f>_xlfn.XLOOKUP($A2238,Results!$A$2:$A$2256,Results!K$2:K$2256,"")</f>
        <v>0</v>
      </c>
      <c r="AQ2238" s="2">
        <f>_xlfn.XLOOKUP($A2238,Results!$A$2:$A$2256,Results!L$2:L$2256,"")</f>
        <v>0</v>
      </c>
      <c r="AR2238" s="2">
        <f>_xlfn.XLOOKUP($A2238,Results!$A$2:$A$2256,Results!M$2:M$2256,"")</f>
        <v>0</v>
      </c>
      <c r="AS2238" s="2">
        <f>_xlfn.XLOOKUP($A2238,Results!$A$2:$A$2256,Results!N$2:N$2256,"")</f>
        <v>0</v>
      </c>
      <c r="AT2238" s="2" t="str">
        <f>_xlfn.XLOOKUP($A2238,Results!$A$2:$A$2256,Results!O$2:O$2256,"")</f>
        <v>GENERIC CONDUIT/CONDUIT FITTINGS</v>
      </c>
      <c r="AU2238" s="2" t="str">
        <f>_xlfn.XLOOKUP($A2238,Results!$A$2:$A$2256,Results!P$2:P$2256,"")</f>
        <v>EMT</v>
      </c>
      <c r="AV2238" s="2" t="str">
        <f>_xlfn.XLOOKUP($A2238,Results!$A$2:$A$2256,Results!Q$2:Q$2256,"")</f>
        <v>SINGLE_MATCH</v>
      </c>
      <c r="AW2238" s="2">
        <f>_xlfn.XLOOKUP($A2238,Results!$A$2:$A$2256,Results!R$2:R$2256,"")</f>
        <v>0</v>
      </c>
      <c r="AX2238" s="2">
        <f>_xlfn.XLOOKUP($A2238,Results!$A$2:$A$2256,Results!S$2:S$2256,"")</f>
        <v>0</v>
      </c>
      <c r="AY2238" s="2">
        <f>_xlfn.XLOOKUP($A2238,Results!$A$2:$A$2256,Results!T$2:T$2256,"")</f>
        <v>60</v>
      </c>
      <c r="AZ2238" s="2">
        <f>_xlfn.XLOOKUP($A2238,Results!$A$2:$A$2256,Results!U$2:U$2256,"")</f>
        <v>0</v>
      </c>
      <c r="BA2238" s="2" t="str">
        <f>_xlfn.XLOOKUP($A2238,Results!$A$2:$A$2256,Results!V$2:V$2256,"")</f>
        <v>ATKORE</v>
      </c>
      <c r="BB2238" s="2">
        <f>_xlfn.XLOOKUP($A2238,Results!$A$2:$A$2256,Results!W$2:W$2256,"")</f>
        <v>85</v>
      </c>
      <c r="BC2238" s="2">
        <f>_xlfn.XLOOKUP($A2238,Results!$A$2:$A$2256,Results!X$2:X$2256,"")</f>
        <v>0</v>
      </c>
      <c r="BD2238" s="2">
        <f>_xlfn.XLOOKUP($A2238,Results!$A$2:$A$2256,Results!Y$2:Y$2256,"")</f>
        <v>0</v>
      </c>
      <c r="BE2238" s="2" t="b">
        <f>_xlfn.XLOOKUP($A2238,Results!$A$2:$A$2256,Results!Z$2:Z$2256,"")</f>
        <v>1</v>
      </c>
    </row>
    <row r="2239" spans="1:57" ht="38.25" customHeight="1" x14ac:dyDescent="0.3">
      <c r="A2239">
        <v>907916</v>
      </c>
      <c r="B2239">
        <v>281344</v>
      </c>
      <c r="C2239" t="s">
        <v>36</v>
      </c>
      <c r="D2239">
        <v>15295420</v>
      </c>
      <c r="F2239" s="2">
        <v>10485</v>
      </c>
      <c r="G2239" s="2">
        <v>1</v>
      </c>
      <c r="H2239" t="s">
        <v>6934</v>
      </c>
      <c r="I2239">
        <v>12</v>
      </c>
      <c r="J2239" t="s">
        <v>58</v>
      </c>
      <c r="K2239" t="s">
        <v>58</v>
      </c>
      <c r="L2239">
        <v>359.77</v>
      </c>
      <c r="M2239" s="103" t="s">
        <v>4311</v>
      </c>
      <c r="N2239" s="103" t="s">
        <v>6935</v>
      </c>
      <c r="O2239" t="s">
        <v>6936</v>
      </c>
      <c r="P2239" t="s">
        <v>5193</v>
      </c>
      <c r="Q2239" t="s">
        <v>36</v>
      </c>
      <c r="R2239">
        <v>43.17</v>
      </c>
      <c r="S2239" s="1">
        <v>45744.209309259262</v>
      </c>
      <c r="T2239" t="s">
        <v>42</v>
      </c>
      <c r="U2239" s="1">
        <v>45743.981944444437</v>
      </c>
      <c r="V2239" t="s">
        <v>43</v>
      </c>
      <c r="W2239" t="s">
        <v>36</v>
      </c>
      <c r="X2239">
        <v>1</v>
      </c>
      <c r="Y2239" t="s">
        <v>158</v>
      </c>
      <c r="Z2239">
        <v>359.77</v>
      </c>
      <c r="AA2239">
        <v>359.77</v>
      </c>
      <c r="AB2239">
        <v>188</v>
      </c>
      <c r="AC2239" t="s">
        <v>1932</v>
      </c>
      <c r="AD2239" t="s">
        <v>1932</v>
      </c>
      <c r="AE2239" t="s">
        <v>45</v>
      </c>
      <c r="AG2239" s="18" t="s">
        <v>6937</v>
      </c>
      <c r="AH2239" s="18"/>
      <c r="AI2239" s="2" t="s">
        <v>48</v>
      </c>
      <c r="AJ2239" s="2" t="e">
        <f>VLOOKUP(A2239,'Classification Test Result'!$A$2:$D$2428,4,FALSE)</f>
        <v>#N/A</v>
      </c>
      <c r="AL2239" s="2">
        <f>_xlfn.XLOOKUP($A2239,Results!$A$2:$A$2256,Results!G$2:G$2256,"")</f>
        <v>0</v>
      </c>
      <c r="AM2239" s="2">
        <f>_xlfn.XLOOKUP($A2239,Results!$A$2:$A$2256,Results!H$2:H$2256,"")</f>
        <v>0</v>
      </c>
      <c r="AN2239" s="2">
        <f>_xlfn.XLOOKUP($A2239,Results!$A$2:$A$2256,Results!I$2:I$2256,"")</f>
        <v>0</v>
      </c>
      <c r="AO2239" s="2">
        <f>_xlfn.XLOOKUP($A2239,Results!$A$2:$A$2256,Results!J$2:J$2256,"")</f>
        <v>0</v>
      </c>
      <c r="AP2239" s="2">
        <f>_xlfn.XLOOKUP($A2239,Results!$A$2:$A$2256,Results!K$2:K$2256,"")</f>
        <v>0</v>
      </c>
      <c r="AQ2239" s="2">
        <f>_xlfn.XLOOKUP($A2239,Results!$A$2:$A$2256,Results!L$2:L$2256,"")</f>
        <v>0</v>
      </c>
      <c r="AR2239" s="2">
        <f>_xlfn.XLOOKUP($A2239,Results!$A$2:$A$2256,Results!M$2:M$2256,"")</f>
        <v>0</v>
      </c>
      <c r="AS2239" s="2">
        <f>_xlfn.XLOOKUP($A2239,Results!$A$2:$A$2256,Results!N$2:N$2256,"")</f>
        <v>0</v>
      </c>
      <c r="AT2239" s="2">
        <f>_xlfn.XLOOKUP($A2239,Results!$A$2:$A$2256,Results!O$2:O$2256,"")</f>
        <v>0</v>
      </c>
      <c r="AU2239" s="2">
        <f>_xlfn.XLOOKUP($A2239,Results!$A$2:$A$2256,Results!P$2:P$2256,"")</f>
        <v>0</v>
      </c>
      <c r="AV2239" s="2">
        <f>_xlfn.XLOOKUP($A2239,Results!$A$2:$A$2256,Results!Q$2:Q$2256,"")</f>
        <v>0</v>
      </c>
      <c r="AW2239" s="2">
        <f>_xlfn.XLOOKUP($A2239,Results!$A$2:$A$2256,Results!R$2:R$2256,"")</f>
        <v>0</v>
      </c>
      <c r="AX2239" s="2">
        <f>_xlfn.XLOOKUP($A2239,Results!$A$2:$A$2256,Results!S$2:S$2256,"")</f>
        <v>0</v>
      </c>
      <c r="AY2239" s="2">
        <f>_xlfn.XLOOKUP($A2239,Results!$A$2:$A$2256,Results!T$2:T$2256,"")</f>
        <v>0</v>
      </c>
      <c r="AZ2239" s="2">
        <f>_xlfn.XLOOKUP($A2239,Results!$A$2:$A$2256,Results!U$2:U$2256,"")</f>
        <v>0</v>
      </c>
      <c r="BA2239" s="2" t="str">
        <f>_xlfn.XLOOKUP($A2239,Results!$A$2:$A$2256,Results!V$2:V$2256,"")</f>
        <v>EATON</v>
      </c>
      <c r="BB2239" s="2">
        <f>_xlfn.XLOOKUP($A2239,Results!$A$2:$A$2256,Results!W$2:W$2256,"")</f>
        <v>64</v>
      </c>
      <c r="BC2239" s="2">
        <f>_xlfn.XLOOKUP($A2239,Results!$A$2:$A$2256,Results!X$2:X$2256,"")</f>
        <v>30100000</v>
      </c>
      <c r="BD2239" s="2">
        <f>_xlfn.XLOOKUP($A2239,Results!$A$2:$A$2256,Results!Y$2:Y$2256,"")</f>
        <v>81</v>
      </c>
      <c r="BE2239" s="2" t="b">
        <f>_xlfn.XLOOKUP($A2239,Results!$A$2:$A$2256,Results!Z$2:Z$2256,"")</f>
        <v>1</v>
      </c>
    </row>
    <row r="2240" spans="1:57" ht="38.25" customHeight="1" x14ac:dyDescent="0.3">
      <c r="A2240">
        <v>907917</v>
      </c>
      <c r="B2240">
        <v>281355</v>
      </c>
      <c r="C2240" t="s">
        <v>36</v>
      </c>
      <c r="D2240">
        <v>15295406</v>
      </c>
      <c r="F2240" s="2">
        <v>10485</v>
      </c>
      <c r="G2240" s="2">
        <v>2</v>
      </c>
      <c r="H2240" t="s">
        <v>6934</v>
      </c>
      <c r="I2240">
        <v>12</v>
      </c>
      <c r="J2240" t="s">
        <v>58</v>
      </c>
      <c r="K2240" t="s">
        <v>58</v>
      </c>
      <c r="L2240">
        <v>359.77</v>
      </c>
      <c r="M2240" s="103" t="s">
        <v>4311</v>
      </c>
      <c r="N2240" s="103" t="s">
        <v>5192</v>
      </c>
      <c r="O2240" t="s">
        <v>6936</v>
      </c>
      <c r="P2240" t="s">
        <v>5193</v>
      </c>
      <c r="Q2240" t="s">
        <v>36</v>
      </c>
      <c r="R2240">
        <v>43.17</v>
      </c>
      <c r="S2240" s="1">
        <v>45744.209045138887</v>
      </c>
      <c r="T2240" t="s">
        <v>42</v>
      </c>
      <c r="U2240" s="1">
        <v>45743.984027777777</v>
      </c>
      <c r="V2240" t="s">
        <v>43</v>
      </c>
      <c r="W2240" t="s">
        <v>36</v>
      </c>
      <c r="X2240">
        <v>2</v>
      </c>
      <c r="Y2240" t="s">
        <v>158</v>
      </c>
      <c r="Z2240">
        <v>359.77</v>
      </c>
      <c r="AA2240">
        <v>359.77</v>
      </c>
      <c r="AB2240">
        <v>188</v>
      </c>
      <c r="AC2240" t="s">
        <v>1932</v>
      </c>
      <c r="AD2240" t="s">
        <v>1932</v>
      </c>
      <c r="AE2240" t="s">
        <v>45</v>
      </c>
      <c r="AG2240" s="18" t="s">
        <v>6937</v>
      </c>
      <c r="AH2240" s="18"/>
      <c r="AI2240" s="2" t="s">
        <v>48</v>
      </c>
      <c r="AJ2240" s="2" t="e">
        <f>VLOOKUP(A2240,'Classification Test Result'!$A$2:$D$2428,4,FALSE)</f>
        <v>#N/A</v>
      </c>
      <c r="AL2240" s="2">
        <f>_xlfn.XLOOKUP($A2240,Results!$A$2:$A$2256,Results!G$2:G$2256,"")</f>
        <v>0</v>
      </c>
      <c r="AM2240" s="2">
        <f>_xlfn.XLOOKUP($A2240,Results!$A$2:$A$2256,Results!H$2:H$2256,"")</f>
        <v>0</v>
      </c>
      <c r="AN2240" s="2">
        <f>_xlfn.XLOOKUP($A2240,Results!$A$2:$A$2256,Results!I$2:I$2256,"")</f>
        <v>0</v>
      </c>
      <c r="AO2240" s="2">
        <f>_xlfn.XLOOKUP($A2240,Results!$A$2:$A$2256,Results!J$2:J$2256,"")</f>
        <v>0</v>
      </c>
      <c r="AP2240" s="2">
        <f>_xlfn.XLOOKUP($A2240,Results!$A$2:$A$2256,Results!K$2:K$2256,"")</f>
        <v>0</v>
      </c>
      <c r="AQ2240" s="2">
        <f>_xlfn.XLOOKUP($A2240,Results!$A$2:$A$2256,Results!L$2:L$2256,"")</f>
        <v>0</v>
      </c>
      <c r="AR2240" s="2">
        <f>_xlfn.XLOOKUP($A2240,Results!$A$2:$A$2256,Results!M$2:M$2256,"")</f>
        <v>0</v>
      </c>
      <c r="AS2240" s="2">
        <f>_xlfn.XLOOKUP($A2240,Results!$A$2:$A$2256,Results!N$2:N$2256,"")</f>
        <v>0</v>
      </c>
      <c r="AT2240" s="2">
        <f>_xlfn.XLOOKUP($A2240,Results!$A$2:$A$2256,Results!O$2:O$2256,"")</f>
        <v>0</v>
      </c>
      <c r="AU2240" s="2">
        <f>_xlfn.XLOOKUP($A2240,Results!$A$2:$A$2256,Results!P$2:P$2256,"")</f>
        <v>0</v>
      </c>
      <c r="AV2240" s="2">
        <f>_xlfn.XLOOKUP($A2240,Results!$A$2:$A$2256,Results!Q$2:Q$2256,"")</f>
        <v>0</v>
      </c>
      <c r="AW2240" s="2">
        <f>_xlfn.XLOOKUP($A2240,Results!$A$2:$A$2256,Results!R$2:R$2256,"")</f>
        <v>0</v>
      </c>
      <c r="AX2240" s="2">
        <f>_xlfn.XLOOKUP($A2240,Results!$A$2:$A$2256,Results!S$2:S$2256,"")</f>
        <v>0</v>
      </c>
      <c r="AY2240" s="2">
        <f>_xlfn.XLOOKUP($A2240,Results!$A$2:$A$2256,Results!T$2:T$2256,"")</f>
        <v>0</v>
      </c>
      <c r="AZ2240" s="2">
        <f>_xlfn.XLOOKUP($A2240,Results!$A$2:$A$2256,Results!U$2:U$2256,"")</f>
        <v>0</v>
      </c>
      <c r="BA2240" s="2" t="str">
        <f>_xlfn.XLOOKUP($A2240,Results!$A$2:$A$2256,Results!V$2:V$2256,"")</f>
        <v>EATON</v>
      </c>
      <c r="BB2240" s="2">
        <f>_xlfn.XLOOKUP($A2240,Results!$A$2:$A$2256,Results!W$2:W$2256,"")</f>
        <v>64</v>
      </c>
      <c r="BC2240" s="2">
        <f>_xlfn.XLOOKUP($A2240,Results!$A$2:$A$2256,Results!X$2:X$2256,"")</f>
        <v>30100000</v>
      </c>
      <c r="BD2240" s="2">
        <f>_xlfn.XLOOKUP($A2240,Results!$A$2:$A$2256,Results!Y$2:Y$2256,"")</f>
        <v>81</v>
      </c>
      <c r="BE2240" s="2" t="b">
        <f>_xlfn.XLOOKUP($A2240,Results!$A$2:$A$2256,Results!Z$2:Z$2256,"")</f>
        <v>1</v>
      </c>
    </row>
    <row r="2241" spans="1:57" ht="38.25" customHeight="1" x14ac:dyDescent="0.3">
      <c r="A2241">
        <v>907918</v>
      </c>
      <c r="B2241">
        <v>281356</v>
      </c>
      <c r="C2241" t="s">
        <v>36</v>
      </c>
      <c r="D2241">
        <v>15295412</v>
      </c>
      <c r="F2241" s="2">
        <v>10485</v>
      </c>
      <c r="G2241" s="2">
        <v>2</v>
      </c>
      <c r="H2241" t="s">
        <v>6938</v>
      </c>
      <c r="I2241">
        <v>200</v>
      </c>
      <c r="J2241" t="s">
        <v>58</v>
      </c>
      <c r="K2241" t="s">
        <v>58</v>
      </c>
      <c r="L2241">
        <v>48.55</v>
      </c>
      <c r="M2241" s="103" t="s">
        <v>4311</v>
      </c>
      <c r="N2241" s="98" t="s">
        <v>6939</v>
      </c>
      <c r="O2241" t="s">
        <v>6940</v>
      </c>
      <c r="P2241" t="s">
        <v>6941</v>
      </c>
      <c r="Q2241" t="s">
        <v>36</v>
      </c>
      <c r="R2241">
        <v>97.1</v>
      </c>
      <c r="S2241" s="1">
        <v>45744.209031365739</v>
      </c>
      <c r="T2241" t="s">
        <v>42</v>
      </c>
      <c r="U2241" s="1">
        <v>45743.984027777777</v>
      </c>
      <c r="V2241" t="s">
        <v>43</v>
      </c>
      <c r="W2241" t="s">
        <v>36</v>
      </c>
      <c r="X2241">
        <v>0</v>
      </c>
      <c r="Y2241">
        <v>0</v>
      </c>
      <c r="Z2241">
        <v>48.55</v>
      </c>
      <c r="AA2241" t="s">
        <v>36</v>
      </c>
      <c r="AB2241">
        <v>188</v>
      </c>
      <c r="AC2241" t="s">
        <v>1932</v>
      </c>
      <c r="AD2241" t="s">
        <v>1932</v>
      </c>
      <c r="AE2241" t="s">
        <v>45</v>
      </c>
      <c r="AF2241" s="173">
        <v>39121311</v>
      </c>
      <c r="AG2241" s="18" t="s">
        <v>6942</v>
      </c>
      <c r="AH2241" s="18"/>
      <c r="AI2241" s="2" t="s">
        <v>48</v>
      </c>
      <c r="AJ2241" s="2" t="e">
        <f>VLOOKUP(A2241,'Classification Test Result'!$A$2:$D$2428,4,FALSE)</f>
        <v>#N/A</v>
      </c>
      <c r="AL2241" s="2">
        <f>_xlfn.XLOOKUP($A2241,Results!$A$2:$A$2256,Results!G$2:G$2256,"")</f>
        <v>0</v>
      </c>
      <c r="AM2241" s="2">
        <f>_xlfn.XLOOKUP($A2241,Results!$A$2:$A$2256,Results!H$2:H$2256,"")</f>
        <v>0</v>
      </c>
      <c r="AN2241" s="2">
        <f>_xlfn.XLOOKUP($A2241,Results!$A$2:$A$2256,Results!I$2:I$2256,"")</f>
        <v>0</v>
      </c>
      <c r="AO2241" s="2">
        <f>_xlfn.XLOOKUP($A2241,Results!$A$2:$A$2256,Results!J$2:J$2256,"")</f>
        <v>0</v>
      </c>
      <c r="AP2241" s="2">
        <f>_xlfn.XLOOKUP($A2241,Results!$A$2:$A$2256,Results!K$2:K$2256,"")</f>
        <v>0</v>
      </c>
      <c r="AQ2241" s="2">
        <f>_xlfn.XLOOKUP($A2241,Results!$A$2:$A$2256,Results!L$2:L$2256,"")</f>
        <v>0</v>
      </c>
      <c r="AR2241" s="2">
        <f>_xlfn.XLOOKUP($A2241,Results!$A$2:$A$2256,Results!M$2:M$2256,"")</f>
        <v>0</v>
      </c>
      <c r="AS2241" s="2">
        <f>_xlfn.XLOOKUP($A2241,Results!$A$2:$A$2256,Results!N$2:N$2256,"")</f>
        <v>0</v>
      </c>
      <c r="AT2241" s="2" t="str">
        <f>_xlfn.XLOOKUP($A2241,Results!$A$2:$A$2256,Results!O$2:O$2256,"")</f>
        <v>GENERIC CONDUIT/CONDUIT FITTINGS</v>
      </c>
      <c r="AU2241" s="2" t="str">
        <f>_xlfn.XLOOKUP($A2241,Results!$A$2:$A$2256,Results!P$2:P$2256,"")</f>
        <v>THREADED ROD</v>
      </c>
      <c r="AV2241" s="2" t="str">
        <f>_xlfn.XLOOKUP($A2241,Results!$A$2:$A$2256,Results!Q$2:Q$2256,"")</f>
        <v>SINGLE_MATCH</v>
      </c>
      <c r="AW2241" s="2">
        <f>_xlfn.XLOOKUP($A2241,Results!$A$2:$A$2256,Results!R$2:R$2256,"")</f>
        <v>0</v>
      </c>
      <c r="AX2241" s="2">
        <f>_xlfn.XLOOKUP($A2241,Results!$A$2:$A$2256,Results!S$2:S$2256,"")</f>
        <v>0</v>
      </c>
      <c r="AY2241" s="2">
        <f>_xlfn.XLOOKUP($A2241,Results!$A$2:$A$2256,Results!T$2:T$2256,"")</f>
        <v>100</v>
      </c>
      <c r="AZ2241" s="2">
        <f>_xlfn.XLOOKUP($A2241,Results!$A$2:$A$2256,Results!U$2:U$2256,"")</f>
        <v>0</v>
      </c>
      <c r="BA2241" s="2" t="str">
        <f>_xlfn.XLOOKUP($A2241,Results!$A$2:$A$2256,Results!V$2:V$2256,"")</f>
        <v>EATON</v>
      </c>
      <c r="BB2241" s="2">
        <f>_xlfn.XLOOKUP($A2241,Results!$A$2:$A$2256,Results!W$2:W$2256,"")</f>
        <v>67</v>
      </c>
      <c r="BC2241" s="2">
        <f>_xlfn.XLOOKUP($A2241,Results!$A$2:$A$2256,Results!X$2:X$2256,"")</f>
        <v>31161618</v>
      </c>
      <c r="BD2241" s="2">
        <f>_xlfn.XLOOKUP($A2241,Results!$A$2:$A$2256,Results!Y$2:Y$2256,"")</f>
        <v>83</v>
      </c>
      <c r="BE2241" s="2" t="b">
        <f>_xlfn.XLOOKUP($A2241,Results!$A$2:$A$2256,Results!Z$2:Z$2256,"")</f>
        <v>1</v>
      </c>
    </row>
    <row r="2242" spans="1:57" ht="38.25" customHeight="1" x14ac:dyDescent="0.3">
      <c r="A2242">
        <v>907919</v>
      </c>
      <c r="B2242">
        <v>281366</v>
      </c>
      <c r="C2242" t="s">
        <v>36</v>
      </c>
      <c r="D2242" t="s">
        <v>6943</v>
      </c>
      <c r="F2242" s="2">
        <v>10071</v>
      </c>
      <c r="G2242" s="2">
        <v>1</v>
      </c>
      <c r="H2242" t="s">
        <v>6944</v>
      </c>
      <c r="I2242">
        <v>150</v>
      </c>
      <c r="J2242" t="s">
        <v>39</v>
      </c>
      <c r="K2242" t="s">
        <v>39</v>
      </c>
      <c r="L2242">
        <v>73.52</v>
      </c>
      <c r="M2242" s="2" t="s">
        <v>6229</v>
      </c>
      <c r="N2242" s="9" t="s">
        <v>6945</v>
      </c>
      <c r="O2242" t="s">
        <v>6946</v>
      </c>
      <c r="P2242" t="s">
        <v>36</v>
      </c>
      <c r="Q2242" t="s">
        <v>36</v>
      </c>
      <c r="R2242">
        <v>11028</v>
      </c>
      <c r="S2242" s="1">
        <v>45744.208800231478</v>
      </c>
      <c r="T2242" t="s">
        <v>42</v>
      </c>
      <c r="U2242" s="1">
        <v>45743.990972222222</v>
      </c>
      <c r="V2242" t="s">
        <v>43</v>
      </c>
      <c r="W2242" t="s">
        <v>36</v>
      </c>
      <c r="X2242">
        <v>0</v>
      </c>
      <c r="Y2242">
        <v>999</v>
      </c>
      <c r="Z2242" t="s">
        <v>36</v>
      </c>
      <c r="AA2242" t="s">
        <v>36</v>
      </c>
      <c r="AB2242" t="s">
        <v>36</v>
      </c>
      <c r="AC2242" t="s">
        <v>49</v>
      </c>
      <c r="AD2242" t="s">
        <v>49</v>
      </c>
      <c r="AE2242" t="s">
        <v>45</v>
      </c>
      <c r="AF2242" s="44" t="s">
        <v>46</v>
      </c>
      <c r="AG2242" s="18" t="s">
        <v>6947</v>
      </c>
      <c r="AH2242" s="18"/>
      <c r="AI2242" s="2" t="s">
        <v>48</v>
      </c>
      <c r="AJ2242" s="2" t="e">
        <f>VLOOKUP(A2242,'Classification Test Result'!$A$2:$D$2428,4,FALSE)</f>
        <v>#N/A</v>
      </c>
      <c r="AL2242" s="2">
        <f>_xlfn.XLOOKUP($A2242,Results!$A$2:$A$2256,Results!G$2:G$2256,"")</f>
        <v>0</v>
      </c>
      <c r="AM2242" s="2">
        <f>_xlfn.XLOOKUP($A2242,Results!$A$2:$A$2256,Results!H$2:H$2256,"")</f>
        <v>0</v>
      </c>
      <c r="AN2242" s="2">
        <f>_xlfn.XLOOKUP($A2242,Results!$A$2:$A$2256,Results!I$2:I$2256,"")</f>
        <v>0</v>
      </c>
      <c r="AO2242" s="2">
        <f>_xlfn.XLOOKUP($A2242,Results!$A$2:$A$2256,Results!J$2:J$2256,"")</f>
        <v>0</v>
      </c>
      <c r="AP2242" s="2">
        <f>_xlfn.XLOOKUP($A2242,Results!$A$2:$A$2256,Results!K$2:K$2256,"")</f>
        <v>0</v>
      </c>
      <c r="AQ2242" s="2">
        <f>_xlfn.XLOOKUP($A2242,Results!$A$2:$A$2256,Results!L$2:L$2256,"")</f>
        <v>0</v>
      </c>
      <c r="AR2242" s="2">
        <f>_xlfn.XLOOKUP($A2242,Results!$A$2:$A$2256,Results!M$2:M$2256,"")</f>
        <v>0</v>
      </c>
      <c r="AS2242" s="2">
        <f>_xlfn.XLOOKUP($A2242,Results!$A$2:$A$2256,Results!N$2:N$2256,"")</f>
        <v>0</v>
      </c>
      <c r="AT2242" s="2">
        <f>_xlfn.XLOOKUP($A2242,Results!$A$2:$A$2256,Results!O$2:O$2256,"")</f>
        <v>0</v>
      </c>
      <c r="AU2242" s="2">
        <f>_xlfn.XLOOKUP($A2242,Results!$A$2:$A$2256,Results!P$2:P$2256,"")</f>
        <v>0</v>
      </c>
      <c r="AV2242" s="2">
        <f>_xlfn.XLOOKUP($A2242,Results!$A$2:$A$2256,Results!Q$2:Q$2256,"")</f>
        <v>0</v>
      </c>
      <c r="AW2242" s="2">
        <f>_xlfn.XLOOKUP($A2242,Results!$A$2:$A$2256,Results!R$2:R$2256,"")</f>
        <v>0</v>
      </c>
      <c r="AX2242" s="2">
        <f>_xlfn.XLOOKUP($A2242,Results!$A$2:$A$2256,Results!S$2:S$2256,"")</f>
        <v>0</v>
      </c>
      <c r="AY2242" s="2">
        <f>_xlfn.XLOOKUP($A2242,Results!$A$2:$A$2256,Results!T$2:T$2256,"")</f>
        <v>0</v>
      </c>
      <c r="AZ2242" s="2">
        <f>_xlfn.XLOOKUP($A2242,Results!$A$2:$A$2256,Results!U$2:U$2256,"")</f>
        <v>0</v>
      </c>
      <c r="BA2242" s="2">
        <f>_xlfn.XLOOKUP($A2242,Results!$A$2:$A$2256,Results!V$2:V$2256,"")</f>
        <v>0</v>
      </c>
      <c r="BB2242" s="2">
        <f>_xlfn.XLOOKUP($A2242,Results!$A$2:$A$2256,Results!W$2:W$2256,"")</f>
        <v>0</v>
      </c>
      <c r="BC2242" s="2">
        <f>_xlfn.XLOOKUP($A2242,Results!$A$2:$A$2256,Results!X$2:X$2256,"")</f>
        <v>0</v>
      </c>
      <c r="BD2242" s="2">
        <f>_xlfn.XLOOKUP($A2242,Results!$A$2:$A$2256,Results!Y$2:Y$2256,"")</f>
        <v>0</v>
      </c>
      <c r="BE2242" s="2">
        <f>_xlfn.XLOOKUP($A2242,Results!$A$2:$A$2256,Results!Z$2:Z$2256,"")</f>
        <v>0</v>
      </c>
    </row>
    <row r="2243" spans="1:57" ht="38.25" customHeight="1" x14ac:dyDescent="0.3">
      <c r="A2243">
        <v>907920</v>
      </c>
      <c r="B2243">
        <v>281365</v>
      </c>
      <c r="C2243" t="s">
        <v>36</v>
      </c>
      <c r="D2243" t="s">
        <v>6224</v>
      </c>
      <c r="F2243" s="2">
        <v>10071</v>
      </c>
      <c r="G2243" s="2">
        <v>1</v>
      </c>
      <c r="H2243" t="s">
        <v>6948</v>
      </c>
      <c r="I2243">
        <v>57</v>
      </c>
      <c r="J2243" t="s">
        <v>39</v>
      </c>
      <c r="K2243" t="s">
        <v>39</v>
      </c>
      <c r="L2243">
        <v>70.709999999999994</v>
      </c>
      <c r="M2243" s="2" t="s">
        <v>6229</v>
      </c>
      <c r="N2243" s="9" t="s">
        <v>6949</v>
      </c>
      <c r="O2243" t="s">
        <v>6950</v>
      </c>
      <c r="P2243" t="s">
        <v>36</v>
      </c>
      <c r="Q2243" t="s">
        <v>36</v>
      </c>
      <c r="R2243">
        <v>4030.47</v>
      </c>
      <c r="S2243" s="1">
        <v>45744.208821493063</v>
      </c>
      <c r="T2243" t="s">
        <v>42</v>
      </c>
      <c r="U2243" s="1">
        <v>45743.990972222222</v>
      </c>
      <c r="V2243" t="s">
        <v>43</v>
      </c>
      <c r="W2243" t="s">
        <v>36</v>
      </c>
      <c r="X2243">
        <v>0</v>
      </c>
      <c r="Y2243">
        <v>999</v>
      </c>
      <c r="Z2243" t="s">
        <v>36</v>
      </c>
      <c r="AA2243" t="s">
        <v>36</v>
      </c>
      <c r="AB2243" t="s">
        <v>36</v>
      </c>
      <c r="AC2243" t="s">
        <v>49</v>
      </c>
      <c r="AD2243" t="s">
        <v>49</v>
      </c>
      <c r="AE2243" t="s">
        <v>45</v>
      </c>
      <c r="AF2243" s="44" t="s">
        <v>46</v>
      </c>
      <c r="AG2243" s="18" t="s">
        <v>6951</v>
      </c>
      <c r="AH2243" s="18"/>
      <c r="AI2243" s="2" t="s">
        <v>48</v>
      </c>
      <c r="AJ2243" s="2" t="e">
        <f>VLOOKUP(A2243,'Classification Test Result'!$A$2:$D$2428,4,FALSE)</f>
        <v>#N/A</v>
      </c>
      <c r="AL2243" s="2">
        <f>_xlfn.XLOOKUP($A2243,Results!$A$2:$A$2256,Results!G$2:G$2256,"")</f>
        <v>0</v>
      </c>
      <c r="AM2243" s="2">
        <f>_xlfn.XLOOKUP($A2243,Results!$A$2:$A$2256,Results!H$2:H$2256,"")</f>
        <v>0</v>
      </c>
      <c r="AN2243" s="2">
        <f>_xlfn.XLOOKUP($A2243,Results!$A$2:$A$2256,Results!I$2:I$2256,"")</f>
        <v>0</v>
      </c>
      <c r="AO2243" s="2">
        <f>_xlfn.XLOOKUP($A2243,Results!$A$2:$A$2256,Results!J$2:J$2256,"")</f>
        <v>0</v>
      </c>
      <c r="AP2243" s="2">
        <f>_xlfn.XLOOKUP($A2243,Results!$A$2:$A$2256,Results!K$2:K$2256,"")</f>
        <v>0</v>
      </c>
      <c r="AQ2243" s="2">
        <f>_xlfn.XLOOKUP($A2243,Results!$A$2:$A$2256,Results!L$2:L$2256,"")</f>
        <v>0</v>
      </c>
      <c r="AR2243" s="2">
        <f>_xlfn.XLOOKUP($A2243,Results!$A$2:$A$2256,Results!M$2:M$2256,"")</f>
        <v>0</v>
      </c>
      <c r="AS2243" s="2">
        <f>_xlfn.XLOOKUP($A2243,Results!$A$2:$A$2256,Results!N$2:N$2256,"")</f>
        <v>0</v>
      </c>
      <c r="AT2243" s="2">
        <f>_xlfn.XLOOKUP($A2243,Results!$A$2:$A$2256,Results!O$2:O$2256,"")</f>
        <v>0</v>
      </c>
      <c r="AU2243" s="2">
        <f>_xlfn.XLOOKUP($A2243,Results!$A$2:$A$2256,Results!P$2:P$2256,"")</f>
        <v>0</v>
      </c>
      <c r="AV2243" s="2">
        <f>_xlfn.XLOOKUP($A2243,Results!$A$2:$A$2256,Results!Q$2:Q$2256,"")</f>
        <v>0</v>
      </c>
      <c r="AW2243" s="2">
        <f>_xlfn.XLOOKUP($A2243,Results!$A$2:$A$2256,Results!R$2:R$2256,"")</f>
        <v>0</v>
      </c>
      <c r="AX2243" s="2">
        <f>_xlfn.XLOOKUP($A2243,Results!$A$2:$A$2256,Results!S$2:S$2256,"")</f>
        <v>0</v>
      </c>
      <c r="AY2243" s="2">
        <f>_xlfn.XLOOKUP($A2243,Results!$A$2:$A$2256,Results!T$2:T$2256,"")</f>
        <v>0</v>
      </c>
      <c r="AZ2243" s="2">
        <f>_xlfn.XLOOKUP($A2243,Results!$A$2:$A$2256,Results!U$2:U$2256,"")</f>
        <v>0</v>
      </c>
      <c r="BA2243" s="2">
        <f>_xlfn.XLOOKUP($A2243,Results!$A$2:$A$2256,Results!V$2:V$2256,"")</f>
        <v>0</v>
      </c>
      <c r="BB2243" s="2">
        <f>_xlfn.XLOOKUP($A2243,Results!$A$2:$A$2256,Results!W$2:W$2256,"")</f>
        <v>0</v>
      </c>
      <c r="BC2243" s="2">
        <f>_xlfn.XLOOKUP($A2243,Results!$A$2:$A$2256,Results!X$2:X$2256,"")</f>
        <v>0</v>
      </c>
      <c r="BD2243" s="2">
        <f>_xlfn.XLOOKUP($A2243,Results!$A$2:$A$2256,Results!Y$2:Y$2256,"")</f>
        <v>0</v>
      </c>
      <c r="BE2243" s="2">
        <f>_xlfn.XLOOKUP($A2243,Results!$A$2:$A$2256,Results!Z$2:Z$2256,"")</f>
        <v>0</v>
      </c>
    </row>
    <row r="2244" spans="1:57" ht="38.25" customHeight="1" x14ac:dyDescent="0.3">
      <c r="A2244">
        <v>907921</v>
      </c>
      <c r="B2244">
        <v>281733</v>
      </c>
      <c r="C2244" t="s">
        <v>36</v>
      </c>
      <c r="D2244" t="s">
        <v>335</v>
      </c>
      <c r="F2244" s="2">
        <v>10632</v>
      </c>
      <c r="G2244" s="2">
        <v>6</v>
      </c>
      <c r="H2244" t="s">
        <v>6952</v>
      </c>
      <c r="I2244">
        <v>10</v>
      </c>
      <c r="J2244" t="s">
        <v>58</v>
      </c>
      <c r="K2244" t="s">
        <v>58</v>
      </c>
      <c r="L2244">
        <v>118.95</v>
      </c>
      <c r="M2244" s="2" t="s">
        <v>6953</v>
      </c>
      <c r="N2244" s="9" t="s">
        <v>6954</v>
      </c>
      <c r="O2244" t="s">
        <v>36</v>
      </c>
      <c r="P2244" t="s">
        <v>36</v>
      </c>
      <c r="Q2244" t="s">
        <v>36</v>
      </c>
      <c r="R2244">
        <v>11.9</v>
      </c>
      <c r="S2244" s="1">
        <v>45744.543232326389</v>
      </c>
      <c r="T2244" t="s">
        <v>42</v>
      </c>
      <c r="U2244" s="1">
        <v>45744.319444444453</v>
      </c>
      <c r="V2244" t="s">
        <v>43</v>
      </c>
      <c r="W2244" t="s">
        <v>36</v>
      </c>
      <c r="X2244">
        <v>0</v>
      </c>
      <c r="Y2244">
        <v>999</v>
      </c>
      <c r="Z2244" t="s">
        <v>36</v>
      </c>
      <c r="AA2244" t="s">
        <v>36</v>
      </c>
      <c r="AB2244" t="s">
        <v>36</v>
      </c>
      <c r="AC2244" t="s">
        <v>49</v>
      </c>
      <c r="AD2244" t="s">
        <v>49</v>
      </c>
      <c r="AE2244" t="s">
        <v>45</v>
      </c>
      <c r="AG2244" s="18" t="s">
        <v>6955</v>
      </c>
      <c r="AH2244" s="18"/>
      <c r="AI2244" s="2" t="s">
        <v>48</v>
      </c>
      <c r="AJ2244" s="2" t="e">
        <f>VLOOKUP(A2244,'Classification Test Result'!$A$2:$D$2428,4,FALSE)</f>
        <v>#N/A</v>
      </c>
      <c r="AL2244" s="2">
        <f>_xlfn.XLOOKUP($A2244,Results!$A$2:$A$2256,Results!G$2:G$2256,"")</f>
        <v>0</v>
      </c>
      <c r="AM2244" s="2">
        <f>_xlfn.XLOOKUP($A2244,Results!$A$2:$A$2256,Results!H$2:H$2256,"")</f>
        <v>0</v>
      </c>
      <c r="AN2244" s="2">
        <f>_xlfn.XLOOKUP($A2244,Results!$A$2:$A$2256,Results!I$2:I$2256,"")</f>
        <v>0</v>
      </c>
      <c r="AO2244" s="2">
        <f>_xlfn.XLOOKUP($A2244,Results!$A$2:$A$2256,Results!J$2:J$2256,"")</f>
        <v>0</v>
      </c>
      <c r="AP2244" s="2">
        <f>_xlfn.XLOOKUP($A2244,Results!$A$2:$A$2256,Results!K$2:K$2256,"")</f>
        <v>0</v>
      </c>
      <c r="AQ2244" s="2">
        <f>_xlfn.XLOOKUP($A2244,Results!$A$2:$A$2256,Results!L$2:L$2256,"")</f>
        <v>0</v>
      </c>
      <c r="AR2244" s="2">
        <f>_xlfn.XLOOKUP($A2244,Results!$A$2:$A$2256,Results!M$2:M$2256,"")</f>
        <v>0</v>
      </c>
      <c r="AS2244" s="2">
        <f>_xlfn.XLOOKUP($A2244,Results!$A$2:$A$2256,Results!N$2:N$2256,"")</f>
        <v>0</v>
      </c>
      <c r="AT2244" s="2">
        <f>_xlfn.XLOOKUP($A2244,Results!$A$2:$A$2256,Results!O$2:O$2256,"")</f>
        <v>0</v>
      </c>
      <c r="AU2244" s="2">
        <f>_xlfn.XLOOKUP($A2244,Results!$A$2:$A$2256,Results!P$2:P$2256,"")</f>
        <v>0</v>
      </c>
      <c r="AV2244" s="2">
        <f>_xlfn.XLOOKUP($A2244,Results!$A$2:$A$2256,Results!Q$2:Q$2256,"")</f>
        <v>0</v>
      </c>
      <c r="AW2244" s="2">
        <f>_xlfn.XLOOKUP($A2244,Results!$A$2:$A$2256,Results!R$2:R$2256,"")</f>
        <v>0</v>
      </c>
      <c r="AX2244" s="2">
        <f>_xlfn.XLOOKUP($A2244,Results!$A$2:$A$2256,Results!S$2:S$2256,"")</f>
        <v>0</v>
      </c>
      <c r="AY2244" s="2">
        <f>_xlfn.XLOOKUP($A2244,Results!$A$2:$A$2256,Results!T$2:T$2256,"")</f>
        <v>0</v>
      </c>
      <c r="AZ2244" s="2">
        <f>_xlfn.XLOOKUP($A2244,Results!$A$2:$A$2256,Results!U$2:U$2256,"")</f>
        <v>0</v>
      </c>
      <c r="BA2244" s="2" t="str">
        <f>_xlfn.XLOOKUP($A2244,Results!$A$2:$A$2256,Results!V$2:V$2256,"")</f>
        <v>NVENT THERMAL</v>
      </c>
      <c r="BB2244" s="2">
        <f>_xlfn.XLOOKUP($A2244,Results!$A$2:$A$2256,Results!W$2:W$2256,"")</f>
        <v>70</v>
      </c>
      <c r="BC2244" s="2">
        <f>_xlfn.XLOOKUP($A2244,Results!$A$2:$A$2256,Results!X$2:X$2256,"")</f>
        <v>31162905</v>
      </c>
      <c r="BD2244" s="2">
        <f>_xlfn.XLOOKUP($A2244,Results!$A$2:$A$2256,Results!Y$2:Y$2256,"")</f>
        <v>86</v>
      </c>
      <c r="BE2244" s="2" t="b">
        <f>_xlfn.XLOOKUP($A2244,Results!$A$2:$A$2256,Results!Z$2:Z$2256,"")</f>
        <v>1</v>
      </c>
    </row>
    <row r="2245" spans="1:57" ht="38.25" customHeight="1" x14ac:dyDescent="0.3">
      <c r="A2245">
        <v>907922</v>
      </c>
      <c r="B2245">
        <v>281493</v>
      </c>
      <c r="C2245" t="s">
        <v>36</v>
      </c>
      <c r="D2245">
        <v>669695312</v>
      </c>
      <c r="E2245" s="2" t="str">
        <f>VLOOKUP(F2245,'RPA Vendor Data '!F$1:$G$2418,2)</f>
        <v>ANIXTER, INC.</v>
      </c>
      <c r="F2245" s="2">
        <v>10207</v>
      </c>
      <c r="G2245" s="2">
        <v>12</v>
      </c>
      <c r="H2245" t="s">
        <v>6956</v>
      </c>
      <c r="I2245">
        <v>51</v>
      </c>
      <c r="J2245" t="s">
        <v>65</v>
      </c>
      <c r="K2245" t="s">
        <v>39</v>
      </c>
      <c r="L2245">
        <v>3.11</v>
      </c>
      <c r="M2245" s="2" t="s">
        <v>36</v>
      </c>
      <c r="N2245" s="85" t="s">
        <v>6957</v>
      </c>
      <c r="O2245">
        <v>249487</v>
      </c>
      <c r="P2245" t="s">
        <v>36</v>
      </c>
      <c r="Q2245" t="s">
        <v>36</v>
      </c>
      <c r="R2245">
        <v>158.61000000000001</v>
      </c>
      <c r="S2245" s="1">
        <v>45744.354693518508</v>
      </c>
      <c r="T2245" t="s">
        <v>42</v>
      </c>
      <c r="U2245" s="1">
        <v>45744.138194444437</v>
      </c>
      <c r="V2245" t="s">
        <v>43</v>
      </c>
      <c r="W2245" t="s">
        <v>36</v>
      </c>
      <c r="X2245">
        <v>18</v>
      </c>
      <c r="Y2245" t="s">
        <v>54</v>
      </c>
      <c r="Z2245" t="s">
        <v>36</v>
      </c>
      <c r="AA2245">
        <v>3.11</v>
      </c>
      <c r="AB2245" t="s">
        <v>36</v>
      </c>
      <c r="AC2245" t="s">
        <v>2687</v>
      </c>
      <c r="AD2245" t="s">
        <v>2687</v>
      </c>
      <c r="AE2245" t="s">
        <v>45</v>
      </c>
      <c r="AG2245" s="2" t="s">
        <v>1668</v>
      </c>
      <c r="AI2245" s="2" t="s">
        <v>48</v>
      </c>
      <c r="AJ2245" s="2" t="e">
        <f>VLOOKUP(A2245,'Classification Test Result'!$A$2:$D$2428,4,FALSE)</f>
        <v>#N/A</v>
      </c>
      <c r="AL2245" s="2">
        <f>_xlfn.XLOOKUP($A2245,Results!$A$2:$A$2256,Results!G$2:G$2256,"")</f>
        <v>337550</v>
      </c>
      <c r="AM2245" s="2" t="str">
        <f>_xlfn.XLOOKUP($A2245,Results!$A$2:$A$2256,Results!H$2:H$2256,"")</f>
        <v>BC260025EG</v>
      </c>
      <c r="AN2245" s="2" t="str">
        <f>_xlfn.XLOOKUP($A2245,Results!$A$2:$A$2256,Results!I$2:I$2256,"")</f>
        <v>ERICO</v>
      </c>
      <c r="AO2245" s="2">
        <f>_xlfn.XLOOKUP($A2245,Results!$A$2:$A$2256,Results!J$2:J$2256,"")</f>
        <v>782856340256</v>
      </c>
      <c r="AP2245" s="2">
        <f>_xlfn.XLOOKUP($A2245,Results!$A$2:$A$2256,Results!K$2:K$2256,"")</f>
        <v>31162905</v>
      </c>
      <c r="AQ2245" s="2" t="str">
        <f>_xlfn.XLOOKUP($A2245,Results!$A$2:$A$2256,Results!L$2:L$2256,"")</f>
        <v>AK10629425</v>
      </c>
      <c r="AR2245" s="2">
        <f>_xlfn.XLOOKUP($A2245,Results!$A$2:$A$2256,Results!M$2:M$2256,"")</f>
        <v>704809</v>
      </c>
      <c r="AS2245" s="2" t="str">
        <f>_xlfn.XLOOKUP($A2245,Results!$A$2:$A$2256,Results!N$2:N$2256,"")</f>
        <v>ERC BC260025EG 1/4 MALL BEAM CLAMP</v>
      </c>
      <c r="AT2245" s="2" t="str">
        <f>_xlfn.XLOOKUP($A2245,Results!$A$2:$A$2256,Results!O$2:O$2256,"")</f>
        <v>ERICO</v>
      </c>
      <c r="AU2245" s="2">
        <f>_xlfn.XLOOKUP($A2245,Results!$A$2:$A$2256,Results!P$2:P$2256,"")</f>
        <v>0</v>
      </c>
      <c r="AV2245" s="2" t="str">
        <f>_xlfn.XLOOKUP($A2245,Results!$A$2:$A$2256,Results!Q$2:Q$2256,"")</f>
        <v>NO_MANUFACTURERS_FOUND</v>
      </c>
      <c r="AW2245" s="2" t="str">
        <f>_xlfn.XLOOKUP($A2245,Results!$A$2:$A$2256,Results!R$2:R$2256,"")</f>
        <v>0.7938095694084074</v>
      </c>
      <c r="AX2245" s="2">
        <f>_xlfn.XLOOKUP($A2245,Results!$A$2:$A$2256,Results!S$2:S$2256,"")</f>
        <v>100</v>
      </c>
      <c r="AY2245" s="2">
        <f>_xlfn.XLOOKUP($A2245,Results!$A$2:$A$2256,Results!T$2:T$2256,"")</f>
        <v>100</v>
      </c>
      <c r="AZ2245" s="2">
        <f>_xlfn.XLOOKUP($A2245,Results!$A$2:$A$2256,Results!U$2:U$2256,"")</f>
        <v>100</v>
      </c>
      <c r="BA2245" s="2" t="str">
        <f>_xlfn.XLOOKUP($A2245,Results!$A$2:$A$2256,Results!V$2:V$2256,"")</f>
        <v>NVENT THERMAL</v>
      </c>
      <c r="BB2245" s="2">
        <f>_xlfn.XLOOKUP($A2245,Results!$A$2:$A$2256,Results!W$2:W$2256,"")</f>
        <v>64</v>
      </c>
      <c r="BC2245" s="2">
        <f>_xlfn.XLOOKUP($A2245,Results!$A$2:$A$2256,Results!X$2:X$2256,"")</f>
        <v>31162905</v>
      </c>
      <c r="BD2245" s="2">
        <f>_xlfn.XLOOKUP($A2245,Results!$A$2:$A$2256,Results!Y$2:Y$2256,"")</f>
        <v>83</v>
      </c>
      <c r="BE2245" s="2" t="b">
        <f>_xlfn.XLOOKUP($A2245,Results!$A$2:$A$2256,Results!Z$2:Z$2256,"")</f>
        <v>1</v>
      </c>
    </row>
    <row r="2246" spans="1:57" ht="38.25" customHeight="1" x14ac:dyDescent="0.3">
      <c r="A2246">
        <v>907923</v>
      </c>
      <c r="B2246">
        <v>281493</v>
      </c>
      <c r="C2246" t="s">
        <v>36</v>
      </c>
      <c r="D2246">
        <v>669695312</v>
      </c>
      <c r="F2246" s="2">
        <v>10207</v>
      </c>
      <c r="G2246" s="2">
        <v>10</v>
      </c>
      <c r="H2246" t="s">
        <v>6959</v>
      </c>
      <c r="I2246">
        <v>1</v>
      </c>
      <c r="J2246" t="s">
        <v>65</v>
      </c>
      <c r="K2246" t="s">
        <v>39</v>
      </c>
      <c r="L2246">
        <v>10.15</v>
      </c>
      <c r="M2246" s="97" t="s">
        <v>6575</v>
      </c>
      <c r="N2246" s="85" t="s">
        <v>6960</v>
      </c>
      <c r="O2246">
        <v>311454</v>
      </c>
      <c r="P2246" t="s">
        <v>36</v>
      </c>
      <c r="Q2246" t="s">
        <v>36</v>
      </c>
      <c r="R2246">
        <v>10.15</v>
      </c>
      <c r="S2246" s="1">
        <v>45744.354683912039</v>
      </c>
      <c r="T2246" t="s">
        <v>42</v>
      </c>
      <c r="U2246" s="1">
        <v>45744.138194444437</v>
      </c>
      <c r="V2246" t="s">
        <v>43</v>
      </c>
      <c r="W2246" t="s">
        <v>36</v>
      </c>
      <c r="X2246">
        <v>16</v>
      </c>
      <c r="Y2246" t="s">
        <v>54</v>
      </c>
      <c r="Z2246" t="s">
        <v>36</v>
      </c>
      <c r="AA2246">
        <v>10.15</v>
      </c>
      <c r="AB2246" t="s">
        <v>36</v>
      </c>
      <c r="AC2246" t="s">
        <v>49</v>
      </c>
      <c r="AD2246" t="s">
        <v>49</v>
      </c>
      <c r="AE2246" t="s">
        <v>45</v>
      </c>
      <c r="AF2246" s="103">
        <v>46171500</v>
      </c>
      <c r="AG2246" s="18" t="s">
        <v>6961</v>
      </c>
      <c r="AH2246" s="18"/>
      <c r="AI2246" s="2" t="s">
        <v>48</v>
      </c>
      <c r="AJ2246" s="2" t="e">
        <f>VLOOKUP(A2246,'Classification Test Result'!$A$2:$D$2428,4,FALSE)</f>
        <v>#N/A</v>
      </c>
      <c r="AL2246" s="2">
        <f>_xlfn.XLOOKUP($A2246,Results!$A$2:$A$2256,Results!G$2:G$2256,"")</f>
        <v>0</v>
      </c>
      <c r="AM2246" s="2">
        <f>_xlfn.XLOOKUP($A2246,Results!$A$2:$A$2256,Results!H$2:H$2256,"")</f>
        <v>0</v>
      </c>
      <c r="AN2246" s="2">
        <f>_xlfn.XLOOKUP($A2246,Results!$A$2:$A$2256,Results!I$2:I$2256,"")</f>
        <v>0</v>
      </c>
      <c r="AO2246" s="2">
        <f>_xlfn.XLOOKUP($A2246,Results!$A$2:$A$2256,Results!J$2:J$2256,"")</f>
        <v>0</v>
      </c>
      <c r="AP2246" s="2">
        <f>_xlfn.XLOOKUP($A2246,Results!$A$2:$A$2256,Results!K$2:K$2256,"")</f>
        <v>0</v>
      </c>
      <c r="AQ2246" s="2">
        <f>_xlfn.XLOOKUP($A2246,Results!$A$2:$A$2256,Results!L$2:L$2256,"")</f>
        <v>0</v>
      </c>
      <c r="AR2246" s="2">
        <f>_xlfn.XLOOKUP($A2246,Results!$A$2:$A$2256,Results!M$2:M$2256,"")</f>
        <v>0</v>
      </c>
      <c r="AS2246" s="2">
        <f>_xlfn.XLOOKUP($A2246,Results!$A$2:$A$2256,Results!N$2:N$2256,"")</f>
        <v>0</v>
      </c>
      <c r="AT2246" s="2">
        <f>_xlfn.XLOOKUP($A2246,Results!$A$2:$A$2256,Results!O$2:O$2256,"")</f>
        <v>0</v>
      </c>
      <c r="AU2246" s="2">
        <f>_xlfn.XLOOKUP($A2246,Results!$A$2:$A$2256,Results!P$2:P$2256,"")</f>
        <v>0</v>
      </c>
      <c r="AV2246" s="2">
        <f>_xlfn.XLOOKUP($A2246,Results!$A$2:$A$2256,Results!Q$2:Q$2256,"")</f>
        <v>0</v>
      </c>
      <c r="AW2246" s="2">
        <f>_xlfn.XLOOKUP($A2246,Results!$A$2:$A$2256,Results!R$2:R$2256,"")</f>
        <v>0</v>
      </c>
      <c r="AX2246" s="2">
        <f>_xlfn.XLOOKUP($A2246,Results!$A$2:$A$2256,Results!S$2:S$2256,"")</f>
        <v>0</v>
      </c>
      <c r="AY2246" s="2">
        <f>_xlfn.XLOOKUP($A2246,Results!$A$2:$A$2256,Results!T$2:T$2256,"")</f>
        <v>0</v>
      </c>
      <c r="AZ2246" s="2">
        <f>_xlfn.XLOOKUP($A2246,Results!$A$2:$A$2256,Results!U$2:U$2256,"")</f>
        <v>0</v>
      </c>
      <c r="BA2246" s="2">
        <f>_xlfn.XLOOKUP($A2246,Results!$A$2:$A$2256,Results!V$2:V$2256,"")</f>
        <v>0</v>
      </c>
      <c r="BB2246" s="2">
        <f>_xlfn.XLOOKUP($A2246,Results!$A$2:$A$2256,Results!W$2:W$2256,"")</f>
        <v>0</v>
      </c>
      <c r="BC2246" s="2">
        <f>_xlfn.XLOOKUP($A2246,Results!$A$2:$A$2256,Results!X$2:X$2256,"")</f>
        <v>0</v>
      </c>
      <c r="BD2246" s="2">
        <f>_xlfn.XLOOKUP($A2246,Results!$A$2:$A$2256,Results!Y$2:Y$2256,"")</f>
        <v>0</v>
      </c>
      <c r="BE2246" s="2">
        <f>_xlfn.XLOOKUP($A2246,Results!$A$2:$A$2256,Results!Z$2:Z$2256,"")</f>
        <v>0</v>
      </c>
    </row>
    <row r="2247" spans="1:57" ht="38.25" customHeight="1" x14ac:dyDescent="0.3">
      <c r="A2247">
        <v>907924</v>
      </c>
      <c r="B2247">
        <v>281923</v>
      </c>
      <c r="C2247" t="s">
        <v>36</v>
      </c>
      <c r="D2247" t="s">
        <v>6962</v>
      </c>
      <c r="E2247" s="2" t="str">
        <f>VLOOKUP(F2247,'RPA Vendor Data '!F$1:$G$2418,2)</f>
        <v>AMAZON CAPITAL SERVICES</v>
      </c>
      <c r="F2247" s="2">
        <v>10170</v>
      </c>
      <c r="G2247" s="2">
        <v>2</v>
      </c>
      <c r="H2247" t="s">
        <v>6963</v>
      </c>
      <c r="I2247">
        <v>2</v>
      </c>
      <c r="J2247" t="s">
        <v>39</v>
      </c>
      <c r="K2247" t="s">
        <v>39</v>
      </c>
      <c r="L2247">
        <v>8.7799999999999994</v>
      </c>
      <c r="M2247" s="2" t="s">
        <v>6964</v>
      </c>
      <c r="N2247" s="85" t="s">
        <v>6965</v>
      </c>
      <c r="O2247" t="s">
        <v>6966</v>
      </c>
      <c r="P2247" t="s">
        <v>36</v>
      </c>
      <c r="Q2247" t="s">
        <v>36</v>
      </c>
      <c r="R2247">
        <v>17.559999999999999</v>
      </c>
      <c r="S2247" s="1">
        <v>45744.791915046299</v>
      </c>
      <c r="T2247" t="s">
        <v>42</v>
      </c>
      <c r="U2247" s="1">
        <v>45744.570833333331</v>
      </c>
      <c r="V2247" t="s">
        <v>43</v>
      </c>
      <c r="W2247" t="s">
        <v>36</v>
      </c>
      <c r="X2247">
        <v>0</v>
      </c>
      <c r="Y2247">
        <v>999</v>
      </c>
      <c r="Z2247" t="s">
        <v>36</v>
      </c>
      <c r="AA2247" t="s">
        <v>36</v>
      </c>
      <c r="AB2247" t="s">
        <v>36</v>
      </c>
      <c r="AC2247" t="s">
        <v>49</v>
      </c>
      <c r="AD2247" t="s">
        <v>49</v>
      </c>
      <c r="AE2247" t="s">
        <v>45</v>
      </c>
      <c r="AF2247" s="44" t="s">
        <v>46</v>
      </c>
      <c r="AG2247" s="18" t="s">
        <v>6967</v>
      </c>
      <c r="AI2247" s="2" t="s">
        <v>48</v>
      </c>
      <c r="AJ2247" s="2" t="e">
        <f>VLOOKUP(A2247,'Classification Test Result'!$A$2:$D$2428,4,FALSE)</f>
        <v>#N/A</v>
      </c>
      <c r="AL2247" s="2">
        <f>_xlfn.XLOOKUP($A2247,Results!$A$2:$A$2256,Results!G$2:G$2256,"")</f>
        <v>0</v>
      </c>
      <c r="AM2247" s="2">
        <f>_xlfn.XLOOKUP($A2247,Results!$A$2:$A$2256,Results!H$2:H$2256,"")</f>
        <v>0</v>
      </c>
      <c r="AN2247" s="2">
        <f>_xlfn.XLOOKUP($A2247,Results!$A$2:$A$2256,Results!I$2:I$2256,"")</f>
        <v>0</v>
      </c>
      <c r="AO2247" s="2">
        <f>_xlfn.XLOOKUP($A2247,Results!$A$2:$A$2256,Results!J$2:J$2256,"")</f>
        <v>0</v>
      </c>
      <c r="AP2247" s="2">
        <f>_xlfn.XLOOKUP($A2247,Results!$A$2:$A$2256,Results!K$2:K$2256,"")</f>
        <v>0</v>
      </c>
      <c r="AQ2247" s="2">
        <f>_xlfn.XLOOKUP($A2247,Results!$A$2:$A$2256,Results!L$2:L$2256,"")</f>
        <v>0</v>
      </c>
      <c r="AR2247" s="2">
        <f>_xlfn.XLOOKUP($A2247,Results!$A$2:$A$2256,Results!M$2:M$2256,"")</f>
        <v>0</v>
      </c>
      <c r="AS2247" s="2">
        <f>_xlfn.XLOOKUP($A2247,Results!$A$2:$A$2256,Results!N$2:N$2256,"")</f>
        <v>0</v>
      </c>
      <c r="AT2247" s="2">
        <f>_xlfn.XLOOKUP($A2247,Results!$A$2:$A$2256,Results!O$2:O$2256,"")</f>
        <v>0</v>
      </c>
      <c r="AU2247" s="2">
        <f>_xlfn.XLOOKUP($A2247,Results!$A$2:$A$2256,Results!P$2:P$2256,"")</f>
        <v>0</v>
      </c>
      <c r="AV2247" s="2">
        <f>_xlfn.XLOOKUP($A2247,Results!$A$2:$A$2256,Results!Q$2:Q$2256,"")</f>
        <v>0</v>
      </c>
      <c r="AW2247" s="2">
        <f>_xlfn.XLOOKUP($A2247,Results!$A$2:$A$2256,Results!R$2:R$2256,"")</f>
        <v>0</v>
      </c>
      <c r="AX2247" s="2">
        <f>_xlfn.XLOOKUP($A2247,Results!$A$2:$A$2256,Results!S$2:S$2256,"")</f>
        <v>0</v>
      </c>
      <c r="AY2247" s="2">
        <f>_xlfn.XLOOKUP($A2247,Results!$A$2:$A$2256,Results!T$2:T$2256,"")</f>
        <v>0</v>
      </c>
      <c r="AZ2247" s="2">
        <f>_xlfn.XLOOKUP($A2247,Results!$A$2:$A$2256,Results!U$2:U$2256,"")</f>
        <v>0</v>
      </c>
      <c r="BA2247" s="2" t="str">
        <f>_xlfn.XLOOKUP($A2247,Results!$A$2:$A$2256,Results!V$2:V$2256,"")</f>
        <v>FASTENING SPECIALISTS</v>
      </c>
      <c r="BB2247" s="2">
        <f>_xlfn.XLOOKUP($A2247,Results!$A$2:$A$2256,Results!W$2:W$2256,"")</f>
        <v>78</v>
      </c>
      <c r="BC2247" s="2">
        <f>_xlfn.XLOOKUP($A2247,Results!$A$2:$A$2256,Results!X$2:X$2256,"")</f>
        <v>31161600</v>
      </c>
      <c r="BD2247" s="2">
        <f>_xlfn.XLOOKUP($A2247,Results!$A$2:$A$2256,Results!Y$2:Y$2256,"")</f>
        <v>78</v>
      </c>
      <c r="BE2247" s="2" t="b">
        <f>_xlfn.XLOOKUP($A2247,Results!$A$2:$A$2256,Results!Z$2:Z$2256,"")</f>
        <v>1</v>
      </c>
    </row>
    <row r="2248" spans="1:57" ht="38.25" customHeight="1" x14ac:dyDescent="0.3">
      <c r="A2248">
        <v>907925</v>
      </c>
      <c r="B2248">
        <v>281915</v>
      </c>
      <c r="C2248" t="s">
        <v>36</v>
      </c>
      <c r="D2248" t="s">
        <v>6969</v>
      </c>
      <c r="F2248" s="2">
        <v>10170</v>
      </c>
      <c r="G2248" s="2">
        <v>1</v>
      </c>
      <c r="H2248" t="s">
        <v>6970</v>
      </c>
      <c r="I2248">
        <v>5</v>
      </c>
      <c r="J2248" t="s">
        <v>39</v>
      </c>
      <c r="K2248" t="s">
        <v>39</v>
      </c>
      <c r="L2248">
        <v>37.99</v>
      </c>
      <c r="M2248" s="2" t="s">
        <v>6971</v>
      </c>
      <c r="N2248" s="149"/>
      <c r="O2248" t="s">
        <v>6972</v>
      </c>
      <c r="P2248" t="s">
        <v>36</v>
      </c>
      <c r="Q2248" t="s">
        <v>36</v>
      </c>
      <c r="R2248">
        <v>189.95</v>
      </c>
      <c r="S2248" s="1">
        <v>45744.750145104168</v>
      </c>
      <c r="T2248" t="s">
        <v>42</v>
      </c>
      <c r="U2248" s="1">
        <v>45744.540277777778</v>
      </c>
      <c r="V2248" t="s">
        <v>43</v>
      </c>
      <c r="W2248" t="s">
        <v>36</v>
      </c>
      <c r="X2248">
        <v>0</v>
      </c>
      <c r="Y2248">
        <v>999</v>
      </c>
      <c r="Z2248" t="s">
        <v>36</v>
      </c>
      <c r="AA2248" t="s">
        <v>36</v>
      </c>
      <c r="AB2248" t="s">
        <v>36</v>
      </c>
      <c r="AC2248" t="s">
        <v>49</v>
      </c>
      <c r="AD2248" t="s">
        <v>49</v>
      </c>
      <c r="AE2248" t="s">
        <v>45</v>
      </c>
      <c r="AG2248" s="18" t="s">
        <v>6973</v>
      </c>
      <c r="AH2248" s="18"/>
      <c r="AI2248" s="2" t="s">
        <v>48</v>
      </c>
      <c r="AJ2248" s="2" t="e">
        <f>VLOOKUP(A2248,'Classification Test Result'!$A$2:$D$2428,4,FALSE)</f>
        <v>#N/A</v>
      </c>
      <c r="AL2248" s="2">
        <f>_xlfn.XLOOKUP($A2248,Results!$A$2:$A$2256,Results!G$2:G$2256,"")</f>
        <v>0</v>
      </c>
      <c r="AM2248" s="2">
        <f>_xlfn.XLOOKUP($A2248,Results!$A$2:$A$2256,Results!H$2:H$2256,"")</f>
        <v>0</v>
      </c>
      <c r="AN2248" s="2">
        <f>_xlfn.XLOOKUP($A2248,Results!$A$2:$A$2256,Results!I$2:I$2256,"")</f>
        <v>0</v>
      </c>
      <c r="AO2248" s="2">
        <f>_xlfn.XLOOKUP($A2248,Results!$A$2:$A$2256,Results!J$2:J$2256,"")</f>
        <v>0</v>
      </c>
      <c r="AP2248" s="2">
        <f>_xlfn.XLOOKUP($A2248,Results!$A$2:$A$2256,Results!K$2:K$2256,"")</f>
        <v>0</v>
      </c>
      <c r="AQ2248" s="2">
        <f>_xlfn.XLOOKUP($A2248,Results!$A$2:$A$2256,Results!L$2:L$2256,"")</f>
        <v>0</v>
      </c>
      <c r="AR2248" s="2">
        <f>_xlfn.XLOOKUP($A2248,Results!$A$2:$A$2256,Results!M$2:M$2256,"")</f>
        <v>0</v>
      </c>
      <c r="AS2248" s="2">
        <f>_xlfn.XLOOKUP($A2248,Results!$A$2:$A$2256,Results!N$2:N$2256,"")</f>
        <v>0</v>
      </c>
      <c r="AT2248" s="2" t="str">
        <f>_xlfn.XLOOKUP($A2248,Results!$A$2:$A$2256,Results!O$2:O$2256,"")</f>
        <v>GENERIC WIRE</v>
      </c>
      <c r="AU2248" s="2" t="str">
        <f>_xlfn.XLOOKUP($A2248,Results!$A$2:$A$2256,Results!P$2:P$2256,"")</f>
        <v>CORD</v>
      </c>
      <c r="AV2248" s="2" t="str">
        <f>_xlfn.XLOOKUP($A2248,Results!$A$2:$A$2256,Results!Q$2:Q$2256,"")</f>
        <v>SINGLE_MATCH</v>
      </c>
      <c r="AW2248" s="2">
        <f>_xlfn.XLOOKUP($A2248,Results!$A$2:$A$2256,Results!R$2:R$2256,"")</f>
        <v>0</v>
      </c>
      <c r="AX2248" s="2">
        <f>_xlfn.XLOOKUP($A2248,Results!$A$2:$A$2256,Results!S$2:S$2256,"")</f>
        <v>0</v>
      </c>
      <c r="AY2248" s="2">
        <f>_xlfn.XLOOKUP($A2248,Results!$A$2:$A$2256,Results!T$2:T$2256,"")</f>
        <v>75</v>
      </c>
      <c r="AZ2248" s="2">
        <f>_xlfn.XLOOKUP($A2248,Results!$A$2:$A$2256,Results!U$2:U$2256,"")</f>
        <v>0</v>
      </c>
      <c r="BA2248" s="2">
        <f>_xlfn.XLOOKUP($A2248,Results!$A$2:$A$2256,Results!V$2:V$2256,"")</f>
        <v>0</v>
      </c>
      <c r="BB2248" s="2">
        <f>_xlfn.XLOOKUP($A2248,Results!$A$2:$A$2256,Results!W$2:W$2256,"")</f>
        <v>0</v>
      </c>
      <c r="BC2248" s="2">
        <f>_xlfn.XLOOKUP($A2248,Results!$A$2:$A$2256,Results!X$2:X$2256,"")</f>
        <v>39121031</v>
      </c>
      <c r="BD2248" s="2">
        <f>_xlfn.XLOOKUP($A2248,Results!$A$2:$A$2256,Results!Y$2:Y$2256,"")</f>
        <v>78</v>
      </c>
      <c r="BE2248" s="2">
        <f>_xlfn.XLOOKUP($A2248,Results!$A$2:$A$2256,Results!Z$2:Z$2256,"")</f>
        <v>0</v>
      </c>
    </row>
    <row r="2249" spans="1:57" ht="38.25" customHeight="1" x14ac:dyDescent="0.3">
      <c r="A2249">
        <v>907926</v>
      </c>
      <c r="B2249">
        <v>281923</v>
      </c>
      <c r="C2249" t="s">
        <v>36</v>
      </c>
      <c r="D2249" t="s">
        <v>6962</v>
      </c>
      <c r="F2249" s="2">
        <v>10170</v>
      </c>
      <c r="G2249" s="2">
        <v>1</v>
      </c>
      <c r="H2249" t="s">
        <v>6974</v>
      </c>
      <c r="I2249">
        <v>2</v>
      </c>
      <c r="J2249" t="s">
        <v>39</v>
      </c>
      <c r="K2249" t="s">
        <v>39</v>
      </c>
      <c r="L2249">
        <v>4.99</v>
      </c>
      <c r="M2249" s="150" t="s">
        <v>6975</v>
      </c>
      <c r="N2249" s="110">
        <v>804018</v>
      </c>
      <c r="O2249" t="s">
        <v>6976</v>
      </c>
      <c r="P2249" t="s">
        <v>36</v>
      </c>
      <c r="Q2249" t="s">
        <v>36</v>
      </c>
      <c r="R2249">
        <v>9.98</v>
      </c>
      <c r="S2249" s="1">
        <v>45744.791911921297</v>
      </c>
      <c r="T2249" t="s">
        <v>42</v>
      </c>
      <c r="U2249" s="1">
        <v>45744.570833333331</v>
      </c>
      <c r="V2249" t="s">
        <v>43</v>
      </c>
      <c r="W2249" t="s">
        <v>36</v>
      </c>
      <c r="X2249">
        <v>0</v>
      </c>
      <c r="Y2249">
        <v>999</v>
      </c>
      <c r="Z2249" t="s">
        <v>36</v>
      </c>
      <c r="AA2249" t="s">
        <v>36</v>
      </c>
      <c r="AB2249" t="s">
        <v>36</v>
      </c>
      <c r="AC2249" t="s">
        <v>49</v>
      </c>
      <c r="AD2249" t="s">
        <v>49</v>
      </c>
      <c r="AE2249" t="s">
        <v>45</v>
      </c>
      <c r="AG2249" s="18" t="s">
        <v>6977</v>
      </c>
      <c r="AH2249" s="18"/>
      <c r="AI2249" s="2" t="s">
        <v>48</v>
      </c>
      <c r="AJ2249" s="2" t="e">
        <f>VLOOKUP(A2249,'Classification Test Result'!$A$2:$D$2428,4,FALSE)</f>
        <v>#N/A</v>
      </c>
      <c r="AL2249" s="2">
        <f>_xlfn.XLOOKUP($A2249,Results!$A$2:$A$2256,Results!G$2:G$2256,"")</f>
        <v>0</v>
      </c>
      <c r="AM2249" s="2">
        <f>_xlfn.XLOOKUP($A2249,Results!$A$2:$A$2256,Results!H$2:H$2256,"")</f>
        <v>0</v>
      </c>
      <c r="AN2249" s="2">
        <f>_xlfn.XLOOKUP($A2249,Results!$A$2:$A$2256,Results!I$2:I$2256,"")</f>
        <v>0</v>
      </c>
      <c r="AO2249" s="2">
        <f>_xlfn.XLOOKUP($A2249,Results!$A$2:$A$2256,Results!J$2:J$2256,"")</f>
        <v>0</v>
      </c>
      <c r="AP2249" s="2">
        <f>_xlfn.XLOOKUP($A2249,Results!$A$2:$A$2256,Results!K$2:K$2256,"")</f>
        <v>0</v>
      </c>
      <c r="AQ2249" s="2">
        <f>_xlfn.XLOOKUP($A2249,Results!$A$2:$A$2256,Results!L$2:L$2256,"")</f>
        <v>0</v>
      </c>
      <c r="AR2249" s="2">
        <f>_xlfn.XLOOKUP($A2249,Results!$A$2:$A$2256,Results!M$2:M$2256,"")</f>
        <v>0</v>
      </c>
      <c r="AS2249" s="2">
        <f>_xlfn.XLOOKUP($A2249,Results!$A$2:$A$2256,Results!N$2:N$2256,"")</f>
        <v>0</v>
      </c>
      <c r="AT2249" s="2">
        <f>_xlfn.XLOOKUP($A2249,Results!$A$2:$A$2256,Results!O$2:O$2256,"")</f>
        <v>0</v>
      </c>
      <c r="AU2249" s="2">
        <f>_xlfn.XLOOKUP($A2249,Results!$A$2:$A$2256,Results!P$2:P$2256,"")</f>
        <v>0</v>
      </c>
      <c r="AV2249" s="2">
        <f>_xlfn.XLOOKUP($A2249,Results!$A$2:$A$2256,Results!Q$2:Q$2256,"")</f>
        <v>0</v>
      </c>
      <c r="AW2249" s="2">
        <f>_xlfn.XLOOKUP($A2249,Results!$A$2:$A$2256,Results!R$2:R$2256,"")</f>
        <v>0</v>
      </c>
      <c r="AX2249" s="2">
        <f>_xlfn.XLOOKUP($A2249,Results!$A$2:$A$2256,Results!S$2:S$2256,"")</f>
        <v>0</v>
      </c>
      <c r="AY2249" s="2">
        <f>_xlfn.XLOOKUP($A2249,Results!$A$2:$A$2256,Results!T$2:T$2256,"")</f>
        <v>0</v>
      </c>
      <c r="AZ2249" s="2">
        <f>_xlfn.XLOOKUP($A2249,Results!$A$2:$A$2256,Results!U$2:U$2256,"")</f>
        <v>0</v>
      </c>
      <c r="BA2249" s="2" t="str">
        <f>_xlfn.XLOOKUP($A2249,Results!$A$2:$A$2256,Results!V$2:V$2256,"")</f>
        <v>FASTENING SPECIALISTS</v>
      </c>
      <c r="BB2249" s="2">
        <f>_xlfn.XLOOKUP($A2249,Results!$A$2:$A$2256,Results!W$2:W$2256,"")</f>
        <v>78</v>
      </c>
      <c r="BC2249" s="2">
        <f>_xlfn.XLOOKUP($A2249,Results!$A$2:$A$2256,Results!X$2:X$2256,"")</f>
        <v>31161600</v>
      </c>
      <c r="BD2249" s="2">
        <f>_xlfn.XLOOKUP($A2249,Results!$A$2:$A$2256,Results!Y$2:Y$2256,"")</f>
        <v>78</v>
      </c>
      <c r="BE2249" s="2" t="b">
        <f>_xlfn.XLOOKUP($A2249,Results!$A$2:$A$2256,Results!Z$2:Z$2256,"")</f>
        <v>1</v>
      </c>
    </row>
    <row r="2250" spans="1:57" ht="38.25" customHeight="1" x14ac:dyDescent="0.3">
      <c r="A2250">
        <v>907927</v>
      </c>
      <c r="B2250">
        <v>282057</v>
      </c>
      <c r="C2250" t="s">
        <v>36</v>
      </c>
      <c r="D2250" t="s">
        <v>6978</v>
      </c>
      <c r="F2250" s="2">
        <v>10170</v>
      </c>
      <c r="G2250" s="2">
        <v>1</v>
      </c>
      <c r="H2250" t="s">
        <v>6979</v>
      </c>
      <c r="I2250">
        <v>1</v>
      </c>
      <c r="J2250" t="s">
        <v>39</v>
      </c>
      <c r="K2250" t="s">
        <v>39</v>
      </c>
      <c r="L2250">
        <v>125.9</v>
      </c>
      <c r="M2250" s="2" t="s">
        <v>6980</v>
      </c>
      <c r="N2250" s="9" t="s">
        <v>6981</v>
      </c>
      <c r="O2250" t="s">
        <v>6982</v>
      </c>
      <c r="P2250" t="s">
        <v>36</v>
      </c>
      <c r="Q2250" t="s">
        <v>36</v>
      </c>
      <c r="R2250">
        <v>125.9</v>
      </c>
      <c r="S2250" s="1">
        <v>45744.97936380787</v>
      </c>
      <c r="T2250" t="s">
        <v>42</v>
      </c>
      <c r="U2250" s="1">
        <v>45744.761111111111</v>
      </c>
      <c r="V2250" t="s">
        <v>43</v>
      </c>
      <c r="W2250" t="s">
        <v>36</v>
      </c>
      <c r="X2250">
        <v>0</v>
      </c>
      <c r="Y2250">
        <v>999</v>
      </c>
      <c r="Z2250" t="s">
        <v>36</v>
      </c>
      <c r="AA2250" t="s">
        <v>36</v>
      </c>
      <c r="AB2250" t="s">
        <v>36</v>
      </c>
      <c r="AC2250" t="s">
        <v>49</v>
      </c>
      <c r="AD2250" t="s">
        <v>49</v>
      </c>
      <c r="AE2250" t="s">
        <v>45</v>
      </c>
      <c r="AF2250" s="44" t="s">
        <v>46</v>
      </c>
      <c r="AG2250" s="18" t="s">
        <v>6983</v>
      </c>
      <c r="AH2250" s="18"/>
      <c r="AI2250" s="2" t="s">
        <v>48</v>
      </c>
      <c r="AJ2250" s="2" t="e">
        <f>VLOOKUP(A2250,'Classification Test Result'!$A$2:$D$2428,4,FALSE)</f>
        <v>#N/A</v>
      </c>
      <c r="AL2250" s="2">
        <f>_xlfn.XLOOKUP($A2250,Results!$A$2:$A$2256,Results!G$2:G$2256,"")</f>
        <v>0</v>
      </c>
      <c r="AM2250" s="2">
        <f>_xlfn.XLOOKUP($A2250,Results!$A$2:$A$2256,Results!H$2:H$2256,"")</f>
        <v>0</v>
      </c>
      <c r="AN2250" s="2">
        <f>_xlfn.XLOOKUP($A2250,Results!$A$2:$A$2256,Results!I$2:I$2256,"")</f>
        <v>0</v>
      </c>
      <c r="AO2250" s="2">
        <f>_xlfn.XLOOKUP($A2250,Results!$A$2:$A$2256,Results!J$2:J$2256,"")</f>
        <v>0</v>
      </c>
      <c r="AP2250" s="2">
        <f>_xlfn.XLOOKUP($A2250,Results!$A$2:$A$2256,Results!K$2:K$2256,"")</f>
        <v>0</v>
      </c>
      <c r="AQ2250" s="2">
        <f>_xlfn.XLOOKUP($A2250,Results!$A$2:$A$2256,Results!L$2:L$2256,"")</f>
        <v>0</v>
      </c>
      <c r="AR2250" s="2">
        <f>_xlfn.XLOOKUP($A2250,Results!$A$2:$A$2256,Results!M$2:M$2256,"")</f>
        <v>0</v>
      </c>
      <c r="AS2250" s="2">
        <f>_xlfn.XLOOKUP($A2250,Results!$A$2:$A$2256,Results!N$2:N$2256,"")</f>
        <v>0</v>
      </c>
      <c r="AT2250" s="2" t="str">
        <f>_xlfn.XLOOKUP($A2250,Results!$A$2:$A$2256,Results!O$2:O$2256,"")</f>
        <v>TOSHIBA</v>
      </c>
      <c r="AU2250" s="2" t="str">
        <f>_xlfn.XLOOKUP($A2250,Results!$A$2:$A$2256,Results!P$2:P$2256,"")</f>
        <v>TOSHIBA</v>
      </c>
      <c r="AV2250" s="2" t="str">
        <f>_xlfn.XLOOKUP($A2250,Results!$A$2:$A$2256,Results!Q$2:Q$2256,"")</f>
        <v>SINGLE_MATCH</v>
      </c>
      <c r="AW2250" s="2">
        <f>_xlfn.XLOOKUP($A2250,Results!$A$2:$A$2256,Results!R$2:R$2256,"")</f>
        <v>0</v>
      </c>
      <c r="AX2250" s="2">
        <f>_xlfn.XLOOKUP($A2250,Results!$A$2:$A$2256,Results!S$2:S$2256,"")</f>
        <v>0</v>
      </c>
      <c r="AY2250" s="2">
        <f>_xlfn.XLOOKUP($A2250,Results!$A$2:$A$2256,Results!T$2:T$2256,"")</f>
        <v>95</v>
      </c>
      <c r="AZ2250" s="2">
        <f>_xlfn.XLOOKUP($A2250,Results!$A$2:$A$2256,Results!U$2:U$2256,"")</f>
        <v>0</v>
      </c>
      <c r="BA2250" s="2">
        <f>_xlfn.XLOOKUP($A2250,Results!$A$2:$A$2256,Results!V$2:V$2256,"")</f>
        <v>0</v>
      </c>
      <c r="BB2250" s="2">
        <f>_xlfn.XLOOKUP($A2250,Results!$A$2:$A$2256,Results!W$2:W$2256,"")</f>
        <v>0</v>
      </c>
      <c r="BC2250" s="2">
        <f>_xlfn.XLOOKUP($A2250,Results!$A$2:$A$2256,Results!X$2:X$2256,"")</f>
        <v>0</v>
      </c>
      <c r="BD2250" s="2">
        <f>_xlfn.XLOOKUP($A2250,Results!$A$2:$A$2256,Results!Y$2:Y$2256,"")</f>
        <v>0</v>
      </c>
      <c r="BE2250" s="2">
        <f>_xlfn.XLOOKUP($A2250,Results!$A$2:$A$2256,Results!Z$2:Z$2256,"")</f>
        <v>0</v>
      </c>
    </row>
    <row r="2251" spans="1:57" ht="38.25" customHeight="1" x14ac:dyDescent="0.3">
      <c r="A2251">
        <v>907928</v>
      </c>
      <c r="B2251">
        <v>281924</v>
      </c>
      <c r="C2251" t="s">
        <v>36</v>
      </c>
      <c r="D2251" t="s">
        <v>6984</v>
      </c>
      <c r="F2251" s="2">
        <v>10170</v>
      </c>
      <c r="G2251" s="2">
        <v>1</v>
      </c>
      <c r="H2251" t="s">
        <v>6985</v>
      </c>
      <c r="I2251">
        <v>2</v>
      </c>
      <c r="J2251" t="s">
        <v>39</v>
      </c>
      <c r="K2251" t="s">
        <v>39</v>
      </c>
      <c r="L2251">
        <v>15.07</v>
      </c>
      <c r="M2251" s="151" t="s">
        <v>6986</v>
      </c>
      <c r="N2251" s="151" t="s">
        <v>6987</v>
      </c>
      <c r="O2251" t="s">
        <v>6988</v>
      </c>
      <c r="P2251" t="s">
        <v>36</v>
      </c>
      <c r="Q2251" t="s">
        <v>36</v>
      </c>
      <c r="R2251">
        <v>30.14</v>
      </c>
      <c r="S2251" s="1">
        <v>45744.791893831018</v>
      </c>
      <c r="T2251" t="s">
        <v>42</v>
      </c>
      <c r="U2251" s="1">
        <v>45744.578472222223</v>
      </c>
      <c r="V2251" t="s">
        <v>43</v>
      </c>
      <c r="W2251" t="s">
        <v>36</v>
      </c>
      <c r="X2251">
        <v>0</v>
      </c>
      <c r="Y2251">
        <v>999</v>
      </c>
      <c r="Z2251" t="s">
        <v>36</v>
      </c>
      <c r="AA2251" t="s">
        <v>36</v>
      </c>
      <c r="AB2251" t="s">
        <v>36</v>
      </c>
      <c r="AC2251" t="s">
        <v>49</v>
      </c>
      <c r="AD2251" t="s">
        <v>49</v>
      </c>
      <c r="AE2251" t="s">
        <v>45</v>
      </c>
      <c r="AG2251" s="18" t="s">
        <v>6989</v>
      </c>
      <c r="AH2251" s="18"/>
      <c r="AI2251" s="2" t="s">
        <v>48</v>
      </c>
      <c r="AJ2251" s="2" t="e">
        <f>VLOOKUP(A2251,'Classification Test Result'!$A$2:$D$2428,4,FALSE)</f>
        <v>#N/A</v>
      </c>
      <c r="AL2251" s="2">
        <f>_xlfn.XLOOKUP($A2251,Results!$A$2:$A$2256,Results!G$2:G$2256,"")</f>
        <v>0</v>
      </c>
      <c r="AM2251" s="2">
        <f>_xlfn.XLOOKUP($A2251,Results!$A$2:$A$2256,Results!H$2:H$2256,"")</f>
        <v>0</v>
      </c>
      <c r="AN2251" s="2">
        <f>_xlfn.XLOOKUP($A2251,Results!$A$2:$A$2256,Results!I$2:I$2256,"")</f>
        <v>0</v>
      </c>
      <c r="AO2251" s="2">
        <f>_xlfn.XLOOKUP($A2251,Results!$A$2:$A$2256,Results!J$2:J$2256,"")</f>
        <v>0</v>
      </c>
      <c r="AP2251" s="2">
        <f>_xlfn.XLOOKUP($A2251,Results!$A$2:$A$2256,Results!K$2:K$2256,"")</f>
        <v>0</v>
      </c>
      <c r="AQ2251" s="2">
        <f>_xlfn.XLOOKUP($A2251,Results!$A$2:$A$2256,Results!L$2:L$2256,"")</f>
        <v>0</v>
      </c>
      <c r="AR2251" s="2">
        <f>_xlfn.XLOOKUP($A2251,Results!$A$2:$A$2256,Results!M$2:M$2256,"")</f>
        <v>0</v>
      </c>
      <c r="AS2251" s="2">
        <f>_xlfn.XLOOKUP($A2251,Results!$A$2:$A$2256,Results!N$2:N$2256,"")</f>
        <v>0</v>
      </c>
      <c r="AT2251" s="2" t="str">
        <f>_xlfn.XLOOKUP($A2251,Results!$A$2:$A$2256,Results!O$2:O$2256,"")</f>
        <v>RAUCKMAN UTILITY PRODUCTS</v>
      </c>
      <c r="AU2251" s="2" t="str">
        <f>_xlfn.XLOOKUP($A2251,Results!$A$2:$A$2256,Results!P$2:P$2256,"")</f>
        <v>RAUCKMAN UTILITY PRODUCTS</v>
      </c>
      <c r="AV2251" s="2" t="str">
        <f>_xlfn.XLOOKUP($A2251,Results!$A$2:$A$2256,Results!Q$2:Q$2256,"")</f>
        <v>SINGLE_MATCH</v>
      </c>
      <c r="AW2251" s="2">
        <f>_xlfn.XLOOKUP($A2251,Results!$A$2:$A$2256,Results!R$2:R$2256,"")</f>
        <v>0</v>
      </c>
      <c r="AX2251" s="2">
        <f>_xlfn.XLOOKUP($A2251,Results!$A$2:$A$2256,Results!S$2:S$2256,"")</f>
        <v>0</v>
      </c>
      <c r="AY2251" s="2">
        <f>_xlfn.XLOOKUP($A2251,Results!$A$2:$A$2256,Results!T$2:T$2256,"")</f>
        <v>100</v>
      </c>
      <c r="AZ2251" s="2">
        <f>_xlfn.XLOOKUP($A2251,Results!$A$2:$A$2256,Results!U$2:U$2256,"")</f>
        <v>0</v>
      </c>
      <c r="BA2251" s="2" t="str">
        <f>_xlfn.XLOOKUP($A2251,Results!$A$2:$A$2256,Results!V$2:V$2256,"")</f>
        <v>SNAP ON</v>
      </c>
      <c r="BB2251" s="2">
        <f>_xlfn.XLOOKUP($A2251,Results!$A$2:$A$2256,Results!W$2:W$2256,"")</f>
        <v>61</v>
      </c>
      <c r="BC2251" s="2">
        <f>_xlfn.XLOOKUP($A2251,Results!$A$2:$A$2256,Results!X$2:X$2256,"")</f>
        <v>27112828</v>
      </c>
      <c r="BD2251" s="2">
        <f>_xlfn.XLOOKUP($A2251,Results!$A$2:$A$2256,Results!Y$2:Y$2256,"")</f>
        <v>76</v>
      </c>
      <c r="BE2251" s="2" t="b">
        <f>_xlfn.XLOOKUP($A2251,Results!$A$2:$A$2256,Results!Z$2:Z$2256,"")</f>
        <v>1</v>
      </c>
    </row>
    <row r="2252" spans="1:57" ht="38.25" customHeight="1" x14ac:dyDescent="0.3">
      <c r="A2252">
        <v>907929</v>
      </c>
      <c r="B2252">
        <v>281528</v>
      </c>
      <c r="C2252" t="s">
        <v>36</v>
      </c>
      <c r="D2252" t="s">
        <v>1322</v>
      </c>
      <c r="F2252" s="2">
        <v>10170</v>
      </c>
      <c r="G2252" s="2">
        <v>1</v>
      </c>
      <c r="H2252" t="s">
        <v>6991</v>
      </c>
      <c r="I2252">
        <v>4</v>
      </c>
      <c r="J2252" t="s">
        <v>39</v>
      </c>
      <c r="K2252" t="s">
        <v>39</v>
      </c>
      <c r="L2252">
        <v>140.04</v>
      </c>
      <c r="M2252" s="98" t="s">
        <v>987</v>
      </c>
      <c r="N2252" s="86" t="s">
        <v>6992</v>
      </c>
      <c r="O2252" t="s">
        <v>6993</v>
      </c>
      <c r="P2252" t="s">
        <v>36</v>
      </c>
      <c r="Q2252" t="s">
        <v>36</v>
      </c>
      <c r="R2252">
        <v>560.16</v>
      </c>
      <c r="S2252" s="1">
        <v>45744.43814366898</v>
      </c>
      <c r="T2252" t="s">
        <v>42</v>
      </c>
      <c r="U2252" s="1">
        <v>45744.219444444447</v>
      </c>
      <c r="V2252" t="s">
        <v>43</v>
      </c>
      <c r="W2252" t="s">
        <v>36</v>
      </c>
      <c r="X2252">
        <v>0</v>
      </c>
      <c r="Y2252">
        <v>999</v>
      </c>
      <c r="Z2252" t="s">
        <v>36</v>
      </c>
      <c r="AA2252" t="s">
        <v>36</v>
      </c>
      <c r="AB2252" t="s">
        <v>36</v>
      </c>
      <c r="AC2252" t="s">
        <v>49</v>
      </c>
      <c r="AD2252" t="s">
        <v>49</v>
      </c>
      <c r="AE2252" t="s">
        <v>45</v>
      </c>
      <c r="AG2252" s="18" t="s">
        <v>6994</v>
      </c>
      <c r="AH2252" s="18"/>
      <c r="AI2252" s="2" t="s">
        <v>48</v>
      </c>
      <c r="AJ2252" s="2" t="e">
        <f>VLOOKUP(A2252,'Classification Test Result'!$A$2:$D$2428,4,FALSE)</f>
        <v>#N/A</v>
      </c>
      <c r="AL2252" s="2">
        <f>_xlfn.XLOOKUP($A2252,Results!$A$2:$A$2256,Results!G$2:G$2256,"")</f>
        <v>1140383</v>
      </c>
      <c r="AM2252" s="2" t="str">
        <f>_xlfn.XLOOKUP($A2252,Results!$A$2:$A$2256,Results!H$2:H$2256,"")</f>
        <v>QE240</v>
      </c>
      <c r="AN2252" s="2" t="str">
        <f>_xlfn.XLOOKUP($A2252,Results!$A$2:$A$2256,Results!I$2:I$2256,"")</f>
        <v>SIEMENS</v>
      </c>
      <c r="AO2252" s="2">
        <f>_xlfn.XLOOKUP($A2252,Results!$A$2:$A$2256,Results!J$2:J$2256,"")</f>
        <v>783643305922</v>
      </c>
      <c r="AP2252" s="2">
        <f>_xlfn.XLOOKUP($A2252,Results!$A$2:$A$2256,Results!K$2:K$2256,"")</f>
        <v>39121601</v>
      </c>
      <c r="AQ2252" s="2">
        <f>_xlfn.XLOOKUP($A2252,Results!$A$2:$A$2256,Results!L$2:L$2256,"")</f>
        <v>0</v>
      </c>
      <c r="AR2252" s="2">
        <f>_xlfn.XLOOKUP($A2252,Results!$A$2:$A$2256,Results!M$2:M$2256,"")</f>
        <v>266127</v>
      </c>
      <c r="AS2252" s="2" t="str">
        <f>_xlfn.XLOOKUP($A2252,Results!$A$2:$A$2256,Results!N$2:N$2256,"")</f>
        <v>SIEM5 QE240 2P 40A GFCI</v>
      </c>
      <c r="AT2252" s="2" t="str">
        <f>_xlfn.XLOOKUP($A2252,Results!$A$2:$A$2256,Results!O$2:O$2256,"")</f>
        <v>SIEMENS</v>
      </c>
      <c r="AU2252" s="2">
        <f>_xlfn.XLOOKUP($A2252,Results!$A$2:$A$2256,Results!P$2:P$2256,"")</f>
        <v>0</v>
      </c>
      <c r="AV2252" s="2" t="str">
        <f>_xlfn.XLOOKUP($A2252,Results!$A$2:$A$2256,Results!Q$2:Q$2256,"")</f>
        <v>NO_VALID_MATCHES</v>
      </c>
      <c r="AW2252" s="2" t="str">
        <f>_xlfn.XLOOKUP($A2252,Results!$A$2:$A$2256,Results!R$2:R$2256,"")</f>
        <v>0.7847795053803612</v>
      </c>
      <c r="AX2252" s="2">
        <f>_xlfn.XLOOKUP($A2252,Results!$A$2:$A$2256,Results!S$2:S$2256,"")</f>
        <v>84</v>
      </c>
      <c r="AY2252" s="2">
        <f>_xlfn.XLOOKUP($A2252,Results!$A$2:$A$2256,Results!T$2:T$2256,"")</f>
        <v>65</v>
      </c>
      <c r="AZ2252" s="2">
        <f>_xlfn.XLOOKUP($A2252,Results!$A$2:$A$2256,Results!U$2:U$2256,"")</f>
        <v>78</v>
      </c>
      <c r="BA2252" s="2" t="str">
        <f>_xlfn.XLOOKUP($A2252,Results!$A$2:$A$2256,Results!V$2:V$2256,"")</f>
        <v>SIEMENS</v>
      </c>
      <c r="BB2252" s="2">
        <f>_xlfn.XLOOKUP($A2252,Results!$A$2:$A$2256,Results!W$2:W$2256,"")</f>
        <v>82</v>
      </c>
      <c r="BC2252" s="2">
        <f>_xlfn.XLOOKUP($A2252,Results!$A$2:$A$2256,Results!X$2:X$2256,"")</f>
        <v>39121600</v>
      </c>
      <c r="BD2252" s="2">
        <f>_xlfn.XLOOKUP($A2252,Results!$A$2:$A$2256,Results!Y$2:Y$2256,"")</f>
        <v>82</v>
      </c>
      <c r="BE2252" s="2" t="b">
        <f>_xlfn.XLOOKUP($A2252,Results!$A$2:$A$2256,Results!Z$2:Z$2256,"")</f>
        <v>1</v>
      </c>
    </row>
    <row r="2253" spans="1:57" ht="38.25" customHeight="1" x14ac:dyDescent="0.3">
      <c r="A2253">
        <v>907930</v>
      </c>
      <c r="B2253">
        <v>281772</v>
      </c>
      <c r="C2253" t="s">
        <v>36</v>
      </c>
      <c r="D2253">
        <v>236367</v>
      </c>
      <c r="F2253" s="2">
        <v>10280</v>
      </c>
      <c r="G2253" s="2">
        <v>2</v>
      </c>
      <c r="H2253" t="s">
        <v>6995</v>
      </c>
      <c r="I2253">
        <v>12</v>
      </c>
      <c r="J2253" t="s">
        <v>65</v>
      </c>
      <c r="K2253" t="s">
        <v>39</v>
      </c>
      <c r="L2253">
        <v>4.6900000000000004</v>
      </c>
      <c r="M2253" s="108" t="s">
        <v>6996</v>
      </c>
      <c r="N2253" s="85" t="s">
        <v>6997</v>
      </c>
      <c r="O2253" t="s">
        <v>36</v>
      </c>
      <c r="P2253" t="s">
        <v>36</v>
      </c>
      <c r="Q2253" t="s">
        <v>36</v>
      </c>
      <c r="R2253">
        <v>56.28</v>
      </c>
      <c r="S2253" s="1">
        <v>45744.564733796287</v>
      </c>
      <c r="T2253" t="s">
        <v>42</v>
      </c>
      <c r="U2253" s="1">
        <v>45744.345833333333</v>
      </c>
      <c r="V2253" t="s">
        <v>43</v>
      </c>
      <c r="W2253" t="s">
        <v>36</v>
      </c>
      <c r="X2253">
        <v>3</v>
      </c>
      <c r="Y2253" t="s">
        <v>525</v>
      </c>
      <c r="Z2253" t="s">
        <v>36</v>
      </c>
      <c r="AA2253">
        <v>4.6900000000000004</v>
      </c>
      <c r="AB2253" t="s">
        <v>36</v>
      </c>
      <c r="AC2253" t="s">
        <v>49</v>
      </c>
      <c r="AD2253" t="s">
        <v>49</v>
      </c>
      <c r="AE2253" t="s">
        <v>45</v>
      </c>
      <c r="AG2253" s="18" t="s">
        <v>6998</v>
      </c>
      <c r="AH2253" s="18"/>
      <c r="AI2253" s="2" t="s">
        <v>48</v>
      </c>
      <c r="AJ2253" s="2" t="e">
        <f>VLOOKUP(A2253,'Classification Test Result'!$A$2:$D$2428,4,FALSE)</f>
        <v>#N/A</v>
      </c>
      <c r="AL2253" s="2">
        <f>_xlfn.XLOOKUP($A2253,Results!$A$2:$A$2256,Results!G$2:G$2256,"")</f>
        <v>0</v>
      </c>
      <c r="AM2253" s="2">
        <f>_xlfn.XLOOKUP($A2253,Results!$A$2:$A$2256,Results!H$2:H$2256,"")</f>
        <v>0</v>
      </c>
      <c r="AN2253" s="2">
        <f>_xlfn.XLOOKUP($A2253,Results!$A$2:$A$2256,Results!I$2:I$2256,"")</f>
        <v>0</v>
      </c>
      <c r="AO2253" s="2">
        <f>_xlfn.XLOOKUP($A2253,Results!$A$2:$A$2256,Results!J$2:J$2256,"")</f>
        <v>0</v>
      </c>
      <c r="AP2253" s="2">
        <f>_xlfn.XLOOKUP($A2253,Results!$A$2:$A$2256,Results!K$2:K$2256,"")</f>
        <v>0</v>
      </c>
      <c r="AQ2253" s="2">
        <f>_xlfn.XLOOKUP($A2253,Results!$A$2:$A$2256,Results!L$2:L$2256,"")</f>
        <v>0</v>
      </c>
      <c r="AR2253" s="2">
        <f>_xlfn.XLOOKUP($A2253,Results!$A$2:$A$2256,Results!M$2:M$2256,"")</f>
        <v>0</v>
      </c>
      <c r="AS2253" s="2">
        <f>_xlfn.XLOOKUP($A2253,Results!$A$2:$A$2256,Results!N$2:N$2256,"")</f>
        <v>0</v>
      </c>
      <c r="AT2253" s="2">
        <f>_xlfn.XLOOKUP($A2253,Results!$A$2:$A$2256,Results!O$2:O$2256,"")</f>
        <v>0</v>
      </c>
      <c r="AU2253" s="2">
        <f>_xlfn.XLOOKUP($A2253,Results!$A$2:$A$2256,Results!P$2:P$2256,"")</f>
        <v>0</v>
      </c>
      <c r="AV2253" s="2">
        <f>_xlfn.XLOOKUP($A2253,Results!$A$2:$A$2256,Results!Q$2:Q$2256,"")</f>
        <v>0</v>
      </c>
      <c r="AW2253" s="2">
        <f>_xlfn.XLOOKUP($A2253,Results!$A$2:$A$2256,Results!R$2:R$2256,"")</f>
        <v>0</v>
      </c>
      <c r="AX2253" s="2">
        <f>_xlfn.XLOOKUP($A2253,Results!$A$2:$A$2256,Results!S$2:S$2256,"")</f>
        <v>0</v>
      </c>
      <c r="AY2253" s="2">
        <f>_xlfn.XLOOKUP($A2253,Results!$A$2:$A$2256,Results!T$2:T$2256,"")</f>
        <v>0</v>
      </c>
      <c r="AZ2253" s="2">
        <f>_xlfn.XLOOKUP($A2253,Results!$A$2:$A$2256,Results!U$2:U$2256,"")</f>
        <v>0</v>
      </c>
      <c r="BA2253" s="2">
        <f>_xlfn.XLOOKUP($A2253,Results!$A$2:$A$2256,Results!V$2:V$2256,"")</f>
        <v>0</v>
      </c>
      <c r="BB2253" s="2">
        <f>_xlfn.XLOOKUP($A2253,Results!$A$2:$A$2256,Results!W$2:W$2256,"")</f>
        <v>0</v>
      </c>
      <c r="BC2253" s="2">
        <f>_xlfn.XLOOKUP($A2253,Results!$A$2:$A$2256,Results!X$2:X$2256,"")</f>
        <v>0</v>
      </c>
      <c r="BD2253" s="2">
        <f>_xlfn.XLOOKUP($A2253,Results!$A$2:$A$2256,Results!Y$2:Y$2256,"")</f>
        <v>0</v>
      </c>
      <c r="BE2253" s="2">
        <f>_xlfn.XLOOKUP($A2253,Results!$A$2:$A$2256,Results!Z$2:Z$2256,"")</f>
        <v>0</v>
      </c>
    </row>
    <row r="2254" spans="1:57" ht="38.25" customHeight="1" x14ac:dyDescent="0.3">
      <c r="A2254">
        <v>907931</v>
      </c>
      <c r="B2254">
        <v>281827</v>
      </c>
      <c r="C2254" t="s">
        <v>36</v>
      </c>
      <c r="D2254">
        <v>1665758</v>
      </c>
      <c r="F2254" s="2">
        <v>13397</v>
      </c>
      <c r="G2254" s="2">
        <v>3</v>
      </c>
      <c r="H2254" t="s">
        <v>6999</v>
      </c>
      <c r="I2254">
        <v>4</v>
      </c>
      <c r="J2254" t="s">
        <v>65</v>
      </c>
      <c r="K2254" t="s">
        <v>39</v>
      </c>
      <c r="L2254">
        <v>7.28</v>
      </c>
      <c r="M2254" s="80" t="s">
        <v>6909</v>
      </c>
      <c r="N2254" s="152">
        <v>91295</v>
      </c>
      <c r="O2254" t="s">
        <v>7000</v>
      </c>
      <c r="P2254" t="s">
        <v>36</v>
      </c>
      <c r="Q2254" t="s">
        <v>36</v>
      </c>
      <c r="R2254">
        <v>29.12</v>
      </c>
      <c r="S2254" s="1">
        <v>45744.625528738427</v>
      </c>
      <c r="T2254" t="s">
        <v>42</v>
      </c>
      <c r="U2254" s="1">
        <v>45744.404166666667</v>
      </c>
      <c r="V2254" t="s">
        <v>43</v>
      </c>
      <c r="W2254" t="s">
        <v>36</v>
      </c>
      <c r="X2254">
        <v>0</v>
      </c>
      <c r="Y2254">
        <v>999</v>
      </c>
      <c r="Z2254" t="s">
        <v>36</v>
      </c>
      <c r="AA2254" t="s">
        <v>36</v>
      </c>
      <c r="AB2254" t="s">
        <v>36</v>
      </c>
      <c r="AC2254" t="s">
        <v>49</v>
      </c>
      <c r="AD2254" t="s">
        <v>49</v>
      </c>
      <c r="AE2254" t="s">
        <v>45</v>
      </c>
      <c r="AG2254" s="18" t="s">
        <v>7001</v>
      </c>
      <c r="AH2254" s="18"/>
      <c r="AI2254" s="2" t="s">
        <v>48</v>
      </c>
      <c r="AJ2254" s="2" t="e">
        <f>VLOOKUP(A2254,'Classification Test Result'!$A$2:$D$2428,4,FALSE)</f>
        <v>#N/A</v>
      </c>
      <c r="AL2254" s="2">
        <f>_xlfn.XLOOKUP($A2254,Results!$A$2:$A$2256,Results!G$2:G$2256,"")</f>
        <v>0</v>
      </c>
      <c r="AM2254" s="2">
        <f>_xlfn.XLOOKUP($A2254,Results!$A$2:$A$2256,Results!H$2:H$2256,"")</f>
        <v>0</v>
      </c>
      <c r="AN2254" s="2">
        <f>_xlfn.XLOOKUP($A2254,Results!$A$2:$A$2256,Results!I$2:I$2256,"")</f>
        <v>0</v>
      </c>
      <c r="AO2254" s="2">
        <f>_xlfn.XLOOKUP($A2254,Results!$A$2:$A$2256,Results!J$2:J$2256,"")</f>
        <v>0</v>
      </c>
      <c r="AP2254" s="2">
        <f>_xlfn.XLOOKUP($A2254,Results!$A$2:$A$2256,Results!K$2:K$2256,"")</f>
        <v>0</v>
      </c>
      <c r="AQ2254" s="2">
        <f>_xlfn.XLOOKUP($A2254,Results!$A$2:$A$2256,Results!L$2:L$2256,"")</f>
        <v>0</v>
      </c>
      <c r="AR2254" s="2">
        <f>_xlfn.XLOOKUP($A2254,Results!$A$2:$A$2256,Results!M$2:M$2256,"")</f>
        <v>0</v>
      </c>
      <c r="AS2254" s="2">
        <f>_xlfn.XLOOKUP($A2254,Results!$A$2:$A$2256,Results!N$2:N$2256,"")</f>
        <v>0</v>
      </c>
      <c r="AT2254" s="2">
        <f>_xlfn.XLOOKUP($A2254,Results!$A$2:$A$2256,Results!O$2:O$2256,"")</f>
        <v>0</v>
      </c>
      <c r="AU2254" s="2">
        <f>_xlfn.XLOOKUP($A2254,Results!$A$2:$A$2256,Results!P$2:P$2256,"")</f>
        <v>0</v>
      </c>
      <c r="AV2254" s="2">
        <f>_xlfn.XLOOKUP($A2254,Results!$A$2:$A$2256,Results!Q$2:Q$2256,"")</f>
        <v>0</v>
      </c>
      <c r="AW2254" s="2">
        <f>_xlfn.XLOOKUP($A2254,Results!$A$2:$A$2256,Results!R$2:R$2256,"")</f>
        <v>0</v>
      </c>
      <c r="AX2254" s="2">
        <f>_xlfn.XLOOKUP($A2254,Results!$A$2:$A$2256,Results!S$2:S$2256,"")</f>
        <v>0</v>
      </c>
      <c r="AY2254" s="2">
        <f>_xlfn.XLOOKUP($A2254,Results!$A$2:$A$2256,Results!T$2:T$2256,"")</f>
        <v>0</v>
      </c>
      <c r="AZ2254" s="2">
        <f>_xlfn.XLOOKUP($A2254,Results!$A$2:$A$2256,Results!U$2:U$2256,"")</f>
        <v>0</v>
      </c>
      <c r="BA2254" s="2">
        <f>_xlfn.XLOOKUP($A2254,Results!$A$2:$A$2256,Results!V$2:V$2256,"")</f>
        <v>0</v>
      </c>
      <c r="BB2254" s="2">
        <f>_xlfn.XLOOKUP($A2254,Results!$A$2:$A$2256,Results!W$2:W$2256,"")</f>
        <v>0</v>
      </c>
      <c r="BC2254" s="2">
        <f>_xlfn.XLOOKUP($A2254,Results!$A$2:$A$2256,Results!X$2:X$2256,"")</f>
        <v>0</v>
      </c>
      <c r="BD2254" s="2">
        <f>_xlfn.XLOOKUP($A2254,Results!$A$2:$A$2256,Results!Y$2:Y$2256,"")</f>
        <v>0</v>
      </c>
      <c r="BE2254" s="2">
        <f>_xlfn.XLOOKUP($A2254,Results!$A$2:$A$2256,Results!Z$2:Z$2256,"")</f>
        <v>0</v>
      </c>
    </row>
    <row r="2255" spans="1:57" ht="38.25" customHeight="1" x14ac:dyDescent="0.3">
      <c r="A2255">
        <v>907932</v>
      </c>
      <c r="B2255">
        <v>281796</v>
      </c>
      <c r="C2255" t="s">
        <v>36</v>
      </c>
      <c r="D2255">
        <v>9341427761</v>
      </c>
      <c r="F2255" s="2">
        <v>11471</v>
      </c>
      <c r="G2255" s="2">
        <v>1</v>
      </c>
      <c r="H2255" t="s">
        <v>7002</v>
      </c>
      <c r="I2255">
        <v>20</v>
      </c>
      <c r="J2255" t="s">
        <v>39</v>
      </c>
      <c r="K2255" t="s">
        <v>39</v>
      </c>
      <c r="L2255">
        <v>10.71</v>
      </c>
      <c r="M2255" s="12" t="s">
        <v>7003</v>
      </c>
      <c r="N2255" s="85" t="s">
        <v>7004</v>
      </c>
      <c r="O2255" t="s">
        <v>36</v>
      </c>
      <c r="P2255" t="s">
        <v>36</v>
      </c>
      <c r="Q2255" t="s">
        <v>36</v>
      </c>
      <c r="R2255">
        <v>214.2</v>
      </c>
      <c r="S2255" s="1">
        <v>45744.563838506947</v>
      </c>
      <c r="T2255" t="s">
        <v>42</v>
      </c>
      <c r="U2255" s="1">
        <v>45744.353472222218</v>
      </c>
      <c r="V2255" t="s">
        <v>43</v>
      </c>
      <c r="W2255" t="s">
        <v>36</v>
      </c>
      <c r="X2255">
        <v>0</v>
      </c>
      <c r="Y2255" t="s">
        <v>211</v>
      </c>
      <c r="Z2255" t="s">
        <v>36</v>
      </c>
      <c r="AA2255">
        <v>10.71</v>
      </c>
      <c r="AB2255" t="s">
        <v>36</v>
      </c>
      <c r="AC2255" t="s">
        <v>49</v>
      </c>
      <c r="AD2255" t="s">
        <v>49</v>
      </c>
      <c r="AE2255" t="s">
        <v>45</v>
      </c>
      <c r="AG2255" s="18" t="s">
        <v>7005</v>
      </c>
      <c r="AH2255" s="18"/>
      <c r="AI2255" s="2" t="s">
        <v>48</v>
      </c>
      <c r="AJ2255" s="2" t="e">
        <f>VLOOKUP(A2255,'Classification Test Result'!$A$2:$D$2428,4,FALSE)</f>
        <v>#N/A</v>
      </c>
      <c r="AL2255" s="2">
        <f>_xlfn.XLOOKUP($A2255,Results!$A$2:$A$2256,Results!G$2:G$2256,"")</f>
        <v>0</v>
      </c>
      <c r="AM2255" s="2">
        <f>_xlfn.XLOOKUP($A2255,Results!$A$2:$A$2256,Results!H$2:H$2256,"")</f>
        <v>0</v>
      </c>
      <c r="AN2255" s="2">
        <f>_xlfn.XLOOKUP($A2255,Results!$A$2:$A$2256,Results!I$2:I$2256,"")</f>
        <v>0</v>
      </c>
      <c r="AO2255" s="2">
        <f>_xlfn.XLOOKUP($A2255,Results!$A$2:$A$2256,Results!J$2:J$2256,"")</f>
        <v>0</v>
      </c>
      <c r="AP2255" s="2">
        <f>_xlfn.XLOOKUP($A2255,Results!$A$2:$A$2256,Results!K$2:K$2256,"")</f>
        <v>0</v>
      </c>
      <c r="AQ2255" s="2">
        <f>_xlfn.XLOOKUP($A2255,Results!$A$2:$A$2256,Results!L$2:L$2256,"")</f>
        <v>0</v>
      </c>
      <c r="AR2255" s="2">
        <f>_xlfn.XLOOKUP($A2255,Results!$A$2:$A$2256,Results!M$2:M$2256,"")</f>
        <v>0</v>
      </c>
      <c r="AS2255" s="2">
        <f>_xlfn.XLOOKUP($A2255,Results!$A$2:$A$2256,Results!N$2:N$2256,"")</f>
        <v>0</v>
      </c>
      <c r="AT2255" s="2" t="str">
        <f>_xlfn.XLOOKUP($A2255,Results!$A$2:$A$2256,Results!O$2:O$2256,"")</f>
        <v>ALLEN TEL PRODUCTS</v>
      </c>
      <c r="AU2255" s="2" t="str">
        <f>_xlfn.XLOOKUP($A2255,Results!$A$2:$A$2256,Results!P$2:P$2256,"")</f>
        <v>ALLEN TEL PRODUCTS INCORPORATED</v>
      </c>
      <c r="AV2255" s="2" t="str">
        <f>_xlfn.XLOOKUP($A2255,Results!$A$2:$A$2256,Results!Q$2:Q$2256,"")</f>
        <v>SINGLE_MATCH</v>
      </c>
      <c r="AW2255" s="2">
        <f>_xlfn.XLOOKUP($A2255,Results!$A$2:$A$2256,Results!R$2:R$2256,"")</f>
        <v>0</v>
      </c>
      <c r="AX2255" s="2">
        <f>_xlfn.XLOOKUP($A2255,Results!$A$2:$A$2256,Results!S$2:S$2256,"")</f>
        <v>0</v>
      </c>
      <c r="AY2255" s="2">
        <f>_xlfn.XLOOKUP($A2255,Results!$A$2:$A$2256,Results!T$2:T$2256,"")</f>
        <v>100</v>
      </c>
      <c r="AZ2255" s="2">
        <f>_xlfn.XLOOKUP($A2255,Results!$A$2:$A$2256,Results!U$2:U$2256,"")</f>
        <v>0</v>
      </c>
      <c r="BA2255" s="2">
        <f>_xlfn.XLOOKUP($A2255,Results!$A$2:$A$2256,Results!V$2:V$2256,"")</f>
        <v>0</v>
      </c>
      <c r="BB2255" s="2">
        <f>_xlfn.XLOOKUP($A2255,Results!$A$2:$A$2256,Results!W$2:W$2256,"")</f>
        <v>0</v>
      </c>
      <c r="BC2255" s="2">
        <f>_xlfn.XLOOKUP($A2255,Results!$A$2:$A$2256,Results!X$2:X$2256,"")</f>
        <v>0</v>
      </c>
      <c r="BD2255" s="2">
        <f>_xlfn.XLOOKUP($A2255,Results!$A$2:$A$2256,Results!Y$2:Y$2256,"")</f>
        <v>0</v>
      </c>
      <c r="BE2255" s="2">
        <f>_xlfn.XLOOKUP($A2255,Results!$A$2:$A$2256,Results!Z$2:Z$2256,"")</f>
        <v>0</v>
      </c>
    </row>
    <row r="2256" spans="1:57" ht="38.25" customHeight="1" x14ac:dyDescent="0.3">
      <c r="A2256">
        <v>907933</v>
      </c>
      <c r="B2256">
        <v>281360</v>
      </c>
      <c r="C2256" t="s">
        <v>36</v>
      </c>
      <c r="D2256">
        <v>15295411</v>
      </c>
      <c r="F2256" s="2">
        <v>10485</v>
      </c>
      <c r="G2256" s="2">
        <v>2</v>
      </c>
      <c r="H2256" t="s">
        <v>7006</v>
      </c>
      <c r="I2256">
        <v>100</v>
      </c>
      <c r="J2256" t="s">
        <v>58</v>
      </c>
      <c r="K2256" t="s">
        <v>58</v>
      </c>
      <c r="L2256">
        <v>19.11</v>
      </c>
      <c r="M2256" s="2" t="s">
        <v>857</v>
      </c>
      <c r="N2256" s="97" t="s">
        <v>7007</v>
      </c>
      <c r="O2256" t="s">
        <v>7008</v>
      </c>
      <c r="P2256" t="s">
        <v>7009</v>
      </c>
      <c r="Q2256" t="s">
        <v>36</v>
      </c>
      <c r="R2256">
        <v>19.11</v>
      </c>
      <c r="S2256" s="1">
        <v>45744.208934259259</v>
      </c>
      <c r="T2256" t="s">
        <v>42</v>
      </c>
      <c r="U2256" s="1">
        <v>45743.98541666667</v>
      </c>
      <c r="V2256" t="s">
        <v>43</v>
      </c>
      <c r="W2256" t="s">
        <v>36</v>
      </c>
      <c r="X2256">
        <v>0</v>
      </c>
      <c r="Y2256">
        <v>0</v>
      </c>
      <c r="Z2256">
        <v>19.11</v>
      </c>
      <c r="AA2256" t="s">
        <v>36</v>
      </c>
      <c r="AB2256">
        <v>188</v>
      </c>
      <c r="AC2256" t="s">
        <v>349</v>
      </c>
      <c r="AD2256" t="s">
        <v>349</v>
      </c>
      <c r="AE2256" t="s">
        <v>45</v>
      </c>
      <c r="AG2256" s="18" t="s">
        <v>7010</v>
      </c>
      <c r="AH2256" s="18"/>
      <c r="AI2256" s="2" t="s">
        <v>48</v>
      </c>
      <c r="AJ2256" s="2" t="e">
        <f>VLOOKUP(A2256,'Classification Test Result'!$A$2:$D$2428,4,FALSE)</f>
        <v>#N/A</v>
      </c>
      <c r="AL2256" s="2">
        <f>_xlfn.XLOOKUP($A2256,Results!$A$2:$A$2256,Results!G$2:G$2256,"")</f>
        <v>0</v>
      </c>
      <c r="AM2256" s="2">
        <f>_xlfn.XLOOKUP($A2256,Results!$A$2:$A$2256,Results!H$2:H$2256,"")</f>
        <v>0</v>
      </c>
      <c r="AN2256" s="2">
        <f>_xlfn.XLOOKUP($A2256,Results!$A$2:$A$2256,Results!I$2:I$2256,"")</f>
        <v>0</v>
      </c>
      <c r="AO2256" s="2">
        <f>_xlfn.XLOOKUP($A2256,Results!$A$2:$A$2256,Results!J$2:J$2256,"")</f>
        <v>0</v>
      </c>
      <c r="AP2256" s="2">
        <f>_xlfn.XLOOKUP($A2256,Results!$A$2:$A$2256,Results!K$2:K$2256,"")</f>
        <v>0</v>
      </c>
      <c r="AQ2256" s="2">
        <f>_xlfn.XLOOKUP($A2256,Results!$A$2:$A$2256,Results!L$2:L$2256,"")</f>
        <v>0</v>
      </c>
      <c r="AR2256" s="2">
        <f>_xlfn.XLOOKUP($A2256,Results!$A$2:$A$2256,Results!M$2:M$2256,"")</f>
        <v>0</v>
      </c>
      <c r="AS2256" s="2">
        <f>_xlfn.XLOOKUP($A2256,Results!$A$2:$A$2256,Results!N$2:N$2256,"")</f>
        <v>0</v>
      </c>
      <c r="AT2256" s="2">
        <f>_xlfn.XLOOKUP($A2256,Results!$A$2:$A$2256,Results!O$2:O$2256,"")</f>
        <v>0</v>
      </c>
      <c r="AU2256" s="2">
        <f>_xlfn.XLOOKUP($A2256,Results!$A$2:$A$2256,Results!P$2:P$2256,"")</f>
        <v>0</v>
      </c>
      <c r="AV2256" s="2">
        <f>_xlfn.XLOOKUP($A2256,Results!$A$2:$A$2256,Results!Q$2:Q$2256,"")</f>
        <v>0</v>
      </c>
      <c r="AW2256" s="2">
        <f>_xlfn.XLOOKUP($A2256,Results!$A$2:$A$2256,Results!R$2:R$2256,"")</f>
        <v>0</v>
      </c>
      <c r="AX2256" s="2">
        <f>_xlfn.XLOOKUP($A2256,Results!$A$2:$A$2256,Results!S$2:S$2256,"")</f>
        <v>0</v>
      </c>
      <c r="AY2256" s="2">
        <f>_xlfn.XLOOKUP($A2256,Results!$A$2:$A$2256,Results!T$2:T$2256,"")</f>
        <v>0</v>
      </c>
      <c r="AZ2256" s="2">
        <f>_xlfn.XLOOKUP($A2256,Results!$A$2:$A$2256,Results!U$2:U$2256,"")</f>
        <v>0</v>
      </c>
      <c r="BA2256" s="2" t="str">
        <f>_xlfn.XLOOKUP($A2256,Results!$A$2:$A$2256,Results!V$2:V$2256,"")</f>
        <v>MINERALLAC COMPANY</v>
      </c>
      <c r="BB2256" s="2">
        <f>_xlfn.XLOOKUP($A2256,Results!$A$2:$A$2256,Results!W$2:W$2256,"")</f>
        <v>65</v>
      </c>
      <c r="BC2256" s="2">
        <f>_xlfn.XLOOKUP($A2256,Results!$A$2:$A$2256,Results!X$2:X$2256,"")</f>
        <v>31161809</v>
      </c>
      <c r="BD2256" s="2">
        <f>_xlfn.XLOOKUP($A2256,Results!$A$2:$A$2256,Results!Y$2:Y$2256,"")</f>
        <v>82</v>
      </c>
      <c r="BE2256" s="2" t="b">
        <f>_xlfn.XLOOKUP($A2256,Results!$A$2:$A$2256,Results!Z$2:Z$2256,"")</f>
        <v>1</v>
      </c>
    </row>
    <row r="2257" spans="1:57" ht="38.25" customHeight="1" x14ac:dyDescent="0.3">
      <c r="A2257">
        <v>907934</v>
      </c>
      <c r="B2257">
        <v>281896</v>
      </c>
      <c r="C2257" t="s">
        <v>36</v>
      </c>
      <c r="D2257">
        <v>15293937</v>
      </c>
      <c r="F2257" s="2">
        <v>10485</v>
      </c>
      <c r="G2257" s="2">
        <v>1</v>
      </c>
      <c r="H2257" t="s">
        <v>7011</v>
      </c>
      <c r="I2257">
        <v>3</v>
      </c>
      <c r="J2257" t="s">
        <v>58</v>
      </c>
      <c r="K2257" t="s">
        <v>58</v>
      </c>
      <c r="L2257">
        <v>692.49</v>
      </c>
      <c r="M2257" s="2" t="s">
        <v>857</v>
      </c>
      <c r="N2257" s="112" t="s">
        <v>7012</v>
      </c>
      <c r="O2257" t="s">
        <v>7013</v>
      </c>
      <c r="P2257" t="s">
        <v>36</v>
      </c>
      <c r="Q2257" t="s">
        <v>36</v>
      </c>
      <c r="R2257">
        <v>20.77</v>
      </c>
      <c r="S2257" s="1">
        <v>45744.667585300929</v>
      </c>
      <c r="T2257" t="s">
        <v>42</v>
      </c>
      <c r="U2257" s="1">
        <v>45744.450694444437</v>
      </c>
      <c r="V2257" t="s">
        <v>43</v>
      </c>
      <c r="W2257" t="s">
        <v>36</v>
      </c>
      <c r="X2257">
        <v>0</v>
      </c>
      <c r="Y2257" s="3">
        <v>201301</v>
      </c>
      <c r="Z2257" t="s">
        <v>36</v>
      </c>
      <c r="AA2257" t="s">
        <v>36</v>
      </c>
      <c r="AB2257" t="s">
        <v>36</v>
      </c>
      <c r="AC2257" t="s">
        <v>49</v>
      </c>
      <c r="AD2257" t="s">
        <v>49</v>
      </c>
      <c r="AE2257" t="s">
        <v>45</v>
      </c>
      <c r="AF2257" s="112">
        <v>39121420</v>
      </c>
      <c r="AG2257" s="18" t="s">
        <v>7014</v>
      </c>
      <c r="AH2257" s="18"/>
      <c r="AI2257" s="2" t="s">
        <v>48</v>
      </c>
      <c r="AJ2257" s="2" t="e">
        <f>VLOOKUP(A2257,'Classification Test Result'!$A$2:$D$2428,4,FALSE)</f>
        <v>#N/A</v>
      </c>
      <c r="AL2257" s="2">
        <f>_xlfn.XLOOKUP($A2257,Results!$A$2:$A$2256,Results!G$2:G$2256,"")</f>
        <v>0</v>
      </c>
      <c r="AM2257" s="2">
        <f>_xlfn.XLOOKUP($A2257,Results!$A$2:$A$2256,Results!H$2:H$2256,"")</f>
        <v>0</v>
      </c>
      <c r="AN2257" s="2">
        <f>_xlfn.XLOOKUP($A2257,Results!$A$2:$A$2256,Results!I$2:I$2256,"")</f>
        <v>0</v>
      </c>
      <c r="AO2257" s="2">
        <f>_xlfn.XLOOKUP($A2257,Results!$A$2:$A$2256,Results!J$2:J$2256,"")</f>
        <v>0</v>
      </c>
      <c r="AP2257" s="2">
        <f>_xlfn.XLOOKUP($A2257,Results!$A$2:$A$2256,Results!K$2:K$2256,"")</f>
        <v>0</v>
      </c>
      <c r="AQ2257" s="2">
        <f>_xlfn.XLOOKUP($A2257,Results!$A$2:$A$2256,Results!L$2:L$2256,"")</f>
        <v>0</v>
      </c>
      <c r="AR2257" s="2">
        <f>_xlfn.XLOOKUP($A2257,Results!$A$2:$A$2256,Results!M$2:M$2256,"")</f>
        <v>0</v>
      </c>
      <c r="AS2257" s="2">
        <f>_xlfn.XLOOKUP($A2257,Results!$A$2:$A$2256,Results!N$2:N$2256,"")</f>
        <v>0</v>
      </c>
      <c r="AT2257" s="2">
        <f>_xlfn.XLOOKUP($A2257,Results!$A$2:$A$2256,Results!O$2:O$2256,"")</f>
        <v>0</v>
      </c>
      <c r="AU2257" s="2">
        <f>_xlfn.XLOOKUP($A2257,Results!$A$2:$A$2256,Results!P$2:P$2256,"")</f>
        <v>0</v>
      </c>
      <c r="AV2257" s="2">
        <f>_xlfn.XLOOKUP($A2257,Results!$A$2:$A$2256,Results!Q$2:Q$2256,"")</f>
        <v>0</v>
      </c>
      <c r="AW2257" s="2">
        <f>_xlfn.XLOOKUP($A2257,Results!$A$2:$A$2256,Results!R$2:R$2256,"")</f>
        <v>0</v>
      </c>
      <c r="AX2257" s="2">
        <f>_xlfn.XLOOKUP($A2257,Results!$A$2:$A$2256,Results!S$2:S$2256,"")</f>
        <v>0</v>
      </c>
      <c r="AY2257" s="2">
        <f>_xlfn.XLOOKUP($A2257,Results!$A$2:$A$2256,Results!T$2:T$2256,"")</f>
        <v>0</v>
      </c>
      <c r="AZ2257" s="2">
        <f>_xlfn.XLOOKUP($A2257,Results!$A$2:$A$2256,Results!U$2:U$2256,"")</f>
        <v>0</v>
      </c>
      <c r="BA2257" s="2" t="str">
        <f>_xlfn.XLOOKUP($A2257,Results!$A$2:$A$2256,Results!V$2:V$2256,"")</f>
        <v>ARLINGTON INDUSTRIES</v>
      </c>
      <c r="BB2257" s="2">
        <f>_xlfn.XLOOKUP($A2257,Results!$A$2:$A$2256,Results!W$2:W$2256,"")</f>
        <v>82</v>
      </c>
      <c r="BC2257" s="2">
        <f>_xlfn.XLOOKUP($A2257,Results!$A$2:$A$2256,Results!X$2:X$2256,"")</f>
        <v>39121400</v>
      </c>
      <c r="BD2257" s="2">
        <f>_xlfn.XLOOKUP($A2257,Results!$A$2:$A$2256,Results!Y$2:Y$2256,"")</f>
        <v>82</v>
      </c>
      <c r="BE2257" s="2" t="b">
        <f>_xlfn.XLOOKUP($A2257,Results!$A$2:$A$2256,Results!Z$2:Z$2256,"")</f>
        <v>1</v>
      </c>
    </row>
    <row r="2258" spans="1:57" ht="38.25" customHeight="1" x14ac:dyDescent="0.3">
      <c r="A2258">
        <v>907935</v>
      </c>
      <c r="B2258">
        <v>281886</v>
      </c>
      <c r="C2258" t="s">
        <v>36</v>
      </c>
      <c r="D2258" t="s">
        <v>591</v>
      </c>
      <c r="F2258" s="2">
        <v>11048</v>
      </c>
      <c r="G2258" s="2">
        <v>1</v>
      </c>
      <c r="H2258" s="2" t="s">
        <v>7015</v>
      </c>
      <c r="I2258">
        <v>250</v>
      </c>
      <c r="J2258" t="s">
        <v>97</v>
      </c>
      <c r="K2258" t="s">
        <v>98</v>
      </c>
      <c r="L2258">
        <v>603.66</v>
      </c>
      <c r="M2258" s="2" t="s">
        <v>844</v>
      </c>
      <c r="N2258" s="85" t="s">
        <v>7016</v>
      </c>
      <c r="O2258" t="s">
        <v>36</v>
      </c>
      <c r="P2258" t="s">
        <v>36</v>
      </c>
      <c r="Q2258" t="s">
        <v>36</v>
      </c>
      <c r="R2258">
        <v>150.91999999999999</v>
      </c>
      <c r="S2258" s="1">
        <v>45744.667947071757</v>
      </c>
      <c r="T2258" t="s">
        <v>42</v>
      </c>
      <c r="U2258" s="1">
        <v>45744.447916666657</v>
      </c>
      <c r="V2258" t="s">
        <v>43</v>
      </c>
      <c r="W2258" t="s">
        <v>36</v>
      </c>
      <c r="X2258">
        <v>1</v>
      </c>
      <c r="Y2258" t="s">
        <v>54</v>
      </c>
      <c r="Z2258" t="s">
        <v>36</v>
      </c>
      <c r="AA2258">
        <v>603.66</v>
      </c>
      <c r="AB2258" t="s">
        <v>36</v>
      </c>
      <c r="AC2258" t="s">
        <v>534</v>
      </c>
      <c r="AD2258" t="s">
        <v>534</v>
      </c>
      <c r="AE2258" t="s">
        <v>45</v>
      </c>
      <c r="AG2258" s="18" t="s">
        <v>7017</v>
      </c>
      <c r="AH2258" s="18"/>
      <c r="AI2258" s="2" t="s">
        <v>48</v>
      </c>
      <c r="AJ2258" s="2" t="e">
        <f>VLOOKUP(A2258,'Classification Test Result'!$A$2:$D$2428,4,FALSE)</f>
        <v>#N/A</v>
      </c>
      <c r="AL2258" s="2">
        <f>_xlfn.XLOOKUP($A2258,Results!$A$2:$A$2256,Results!G$2:G$2256,"")</f>
        <v>336530</v>
      </c>
      <c r="AM2258" s="2" t="str">
        <f>_xlfn.XLOOKUP($A2258,Results!$A$2:$A$2256,Results!H$2:H$2256,"")</f>
        <v>A0044200</v>
      </c>
      <c r="AN2258" s="2" t="str">
        <f>_xlfn.XLOOKUP($A2258,Results!$A$2:$A$2256,Results!I$2:I$2256,"")</f>
        <v>AFC CABLE SYSTEMS</v>
      </c>
      <c r="AO2258" s="2" t="str">
        <f>_xlfn.XLOOKUP($A2258,Results!$A$2:$A$2256,Results!J$2:J$2256,"")</f>
        <v>077680351524</v>
      </c>
      <c r="AP2258" s="2">
        <f>_xlfn.XLOOKUP($A2258,Results!$A$2:$A$2256,Results!K$2:K$2256,"")</f>
        <v>26121614</v>
      </c>
      <c r="AQ2258" s="2" t="str">
        <f>_xlfn.XLOOKUP($A2258,Results!$A$2:$A$2256,Results!L$2:L$2256,"")</f>
        <v>AK10084781</v>
      </c>
      <c r="AR2258" s="2">
        <f>_xlfn.XLOOKUP($A2258,Results!$A$2:$A$2256,Results!M$2:M$2256,"")</f>
        <v>159941</v>
      </c>
      <c r="AS2258" s="2" t="str">
        <f>_xlfn.XLOOKUP($A2258,Results!$A$2:$A$2256,Results!N$2:N$2256,"")</f>
        <v>AFC A004-42-00 250FT AL CBL</v>
      </c>
      <c r="AT2258" s="2" t="str">
        <f>_xlfn.XLOOKUP($A2258,Results!$A$2:$A$2256,Results!O$2:O$2256,"")</f>
        <v>AFC CABLE SYSTEMS</v>
      </c>
      <c r="AU2258" s="2" t="str">
        <f>_xlfn.XLOOKUP($A2258,Results!$A$2:$A$2256,Results!P$2:P$2256,"")</f>
        <v>AFC</v>
      </c>
      <c r="AV2258" s="2" t="str">
        <f>_xlfn.XLOOKUP($A2258,Results!$A$2:$A$2256,Results!Q$2:Q$2256,"")</f>
        <v>MULTIPLE_MATCHES_ONE_VALID</v>
      </c>
      <c r="AW2258" s="2" t="str">
        <f>_xlfn.XLOOKUP($A2258,Results!$A$2:$A$2256,Results!R$2:R$2256,"")</f>
        <v>0.7111124371127426</v>
      </c>
      <c r="AX2258" s="2">
        <f>_xlfn.XLOOKUP($A2258,Results!$A$2:$A$2256,Results!S$2:S$2256,"")</f>
        <v>76</v>
      </c>
      <c r="AY2258" s="2">
        <f>_xlfn.XLOOKUP($A2258,Results!$A$2:$A$2256,Results!T$2:T$2256,"")</f>
        <v>86</v>
      </c>
      <c r="AZ2258" s="2">
        <f>_xlfn.XLOOKUP($A2258,Results!$A$2:$A$2256,Results!U$2:U$2256,"")</f>
        <v>100</v>
      </c>
      <c r="BA2258" s="2">
        <f>_xlfn.XLOOKUP($A2258,Results!$A$2:$A$2256,Results!V$2:V$2256,"")</f>
        <v>0</v>
      </c>
      <c r="BB2258" s="2">
        <f>_xlfn.XLOOKUP($A2258,Results!$A$2:$A$2256,Results!W$2:W$2256,"")</f>
        <v>0</v>
      </c>
      <c r="BC2258" s="2">
        <f>_xlfn.XLOOKUP($A2258,Results!$A$2:$A$2256,Results!X$2:X$2256,"")</f>
        <v>26121600</v>
      </c>
      <c r="BD2258" s="2">
        <f>_xlfn.XLOOKUP($A2258,Results!$A$2:$A$2256,Results!Y$2:Y$2256,"")</f>
        <v>79</v>
      </c>
      <c r="BE2258" s="2">
        <f>_xlfn.XLOOKUP($A2258,Results!$A$2:$A$2256,Results!Z$2:Z$2256,"")</f>
        <v>0</v>
      </c>
    </row>
    <row r="2259" spans="1:57" ht="38.25" customHeight="1" x14ac:dyDescent="0.3">
      <c r="A2259">
        <v>907936</v>
      </c>
      <c r="B2259">
        <v>281775</v>
      </c>
      <c r="C2259" t="s">
        <v>36</v>
      </c>
      <c r="D2259">
        <v>236374</v>
      </c>
      <c r="E2259" s="2" t="str">
        <f>VLOOKUP(F2259,'RPA Vendor Data '!F$1:$G$2418,2)</f>
        <v>ATLANTIC HARDWARE SUPPLY</v>
      </c>
      <c r="F2259" s="2">
        <v>10280</v>
      </c>
      <c r="G2259" s="2">
        <v>1</v>
      </c>
      <c r="H2259" t="s">
        <v>7018</v>
      </c>
      <c r="I2259">
        <v>50</v>
      </c>
      <c r="J2259" t="s">
        <v>65</v>
      </c>
      <c r="K2259" t="s">
        <v>39</v>
      </c>
      <c r="L2259">
        <v>51.5</v>
      </c>
      <c r="M2259" s="2" t="s">
        <v>36</v>
      </c>
      <c r="N2259" s="85" t="s">
        <v>7019</v>
      </c>
      <c r="O2259" t="s">
        <v>36</v>
      </c>
      <c r="P2259" t="s">
        <v>36</v>
      </c>
      <c r="Q2259" t="s">
        <v>36</v>
      </c>
      <c r="R2259">
        <v>2575</v>
      </c>
      <c r="S2259" s="1">
        <v>45744.56465335648</v>
      </c>
      <c r="T2259" t="s">
        <v>42</v>
      </c>
      <c r="U2259" s="1">
        <v>45744.345833333333</v>
      </c>
      <c r="V2259" t="s">
        <v>43</v>
      </c>
      <c r="W2259" t="s">
        <v>36</v>
      </c>
      <c r="X2259">
        <v>1</v>
      </c>
      <c r="Y2259">
        <v>201</v>
      </c>
      <c r="Z2259" t="s">
        <v>36</v>
      </c>
      <c r="AA2259" t="s">
        <v>36</v>
      </c>
      <c r="AB2259" t="s">
        <v>36</v>
      </c>
      <c r="AC2259" t="s">
        <v>49</v>
      </c>
      <c r="AD2259" t="s">
        <v>49</v>
      </c>
      <c r="AE2259" t="s">
        <v>45</v>
      </c>
      <c r="AG2259" s="2" t="s">
        <v>1668</v>
      </c>
      <c r="AI2259" s="2" t="s">
        <v>48</v>
      </c>
      <c r="AJ2259" s="2" t="e">
        <f>VLOOKUP(A2259,'Classification Test Result'!$A$2:$D$2428,4,FALSE)</f>
        <v>#N/A</v>
      </c>
      <c r="AL2259" s="2">
        <f>_xlfn.XLOOKUP($A2259,Results!$A$2:$A$2256,Results!G$2:G$2256,"")</f>
        <v>0</v>
      </c>
      <c r="AM2259" s="2">
        <f>_xlfn.XLOOKUP($A2259,Results!$A$2:$A$2256,Results!H$2:H$2256,"")</f>
        <v>0</v>
      </c>
      <c r="AN2259" s="2">
        <f>_xlfn.XLOOKUP($A2259,Results!$A$2:$A$2256,Results!I$2:I$2256,"")</f>
        <v>0</v>
      </c>
      <c r="AO2259" s="2">
        <f>_xlfn.XLOOKUP($A2259,Results!$A$2:$A$2256,Results!J$2:J$2256,"")</f>
        <v>0</v>
      </c>
      <c r="AP2259" s="2">
        <f>_xlfn.XLOOKUP($A2259,Results!$A$2:$A$2256,Results!K$2:K$2256,"")</f>
        <v>0</v>
      </c>
      <c r="AQ2259" s="2">
        <f>_xlfn.XLOOKUP($A2259,Results!$A$2:$A$2256,Results!L$2:L$2256,"")</f>
        <v>0</v>
      </c>
      <c r="AR2259" s="2">
        <f>_xlfn.XLOOKUP($A2259,Results!$A$2:$A$2256,Results!M$2:M$2256,"")</f>
        <v>0</v>
      </c>
      <c r="AS2259" s="2">
        <f>_xlfn.XLOOKUP($A2259,Results!$A$2:$A$2256,Results!N$2:N$2256,"")</f>
        <v>0</v>
      </c>
      <c r="AT2259" s="2">
        <f>_xlfn.XLOOKUP($A2259,Results!$A$2:$A$2256,Results!O$2:O$2256,"")</f>
        <v>0</v>
      </c>
      <c r="AU2259" s="2">
        <f>_xlfn.XLOOKUP($A2259,Results!$A$2:$A$2256,Results!P$2:P$2256,"")</f>
        <v>0</v>
      </c>
      <c r="AV2259" s="2">
        <f>_xlfn.XLOOKUP($A2259,Results!$A$2:$A$2256,Results!Q$2:Q$2256,"")</f>
        <v>0</v>
      </c>
      <c r="AW2259" s="2">
        <f>_xlfn.XLOOKUP($A2259,Results!$A$2:$A$2256,Results!R$2:R$2256,"")</f>
        <v>0</v>
      </c>
      <c r="AX2259" s="2">
        <f>_xlfn.XLOOKUP($A2259,Results!$A$2:$A$2256,Results!S$2:S$2256,"")</f>
        <v>0</v>
      </c>
      <c r="AY2259" s="2">
        <f>_xlfn.XLOOKUP($A2259,Results!$A$2:$A$2256,Results!T$2:T$2256,"")</f>
        <v>0</v>
      </c>
      <c r="AZ2259" s="2">
        <f>_xlfn.XLOOKUP($A2259,Results!$A$2:$A$2256,Results!U$2:U$2256,"")</f>
        <v>0</v>
      </c>
      <c r="BA2259" s="2" t="str">
        <f>_xlfn.XLOOKUP($A2259,Results!$A$2:$A$2256,Results!V$2:V$2256,"")</f>
        <v>ATKORE</v>
      </c>
      <c r="BB2259" s="2">
        <f>_xlfn.XLOOKUP($A2259,Results!$A$2:$A$2256,Results!W$2:W$2256,"")</f>
        <v>82</v>
      </c>
      <c r="BC2259" s="2">
        <f>_xlfn.XLOOKUP($A2259,Results!$A$2:$A$2256,Results!X$2:X$2256,"")</f>
        <v>30101804</v>
      </c>
      <c r="BD2259" s="2">
        <f>_xlfn.XLOOKUP($A2259,Results!$A$2:$A$2256,Results!Y$2:Y$2256,"")</f>
        <v>82</v>
      </c>
      <c r="BE2259" s="2" t="b">
        <f>_xlfn.XLOOKUP($A2259,Results!$A$2:$A$2256,Results!Z$2:Z$2256,"")</f>
        <v>1</v>
      </c>
    </row>
    <row r="2260" spans="1:57" ht="38.25" customHeight="1" x14ac:dyDescent="0.3">
      <c r="A2260">
        <v>907937</v>
      </c>
      <c r="B2260">
        <v>281939</v>
      </c>
      <c r="C2260" t="s">
        <v>36</v>
      </c>
      <c r="D2260">
        <v>9341429237</v>
      </c>
      <c r="F2260" s="2">
        <v>11471</v>
      </c>
      <c r="G2260" s="2">
        <v>3</v>
      </c>
      <c r="H2260" t="s">
        <v>7020</v>
      </c>
      <c r="I2260">
        <v>250</v>
      </c>
      <c r="J2260" t="s">
        <v>58</v>
      </c>
      <c r="K2260" t="s">
        <v>58</v>
      </c>
      <c r="L2260">
        <v>44.97</v>
      </c>
      <c r="M2260" s="2" t="s">
        <v>7021</v>
      </c>
      <c r="N2260" s="85" t="s">
        <v>6521</v>
      </c>
      <c r="O2260" t="s">
        <v>7022</v>
      </c>
      <c r="P2260" t="s">
        <v>36</v>
      </c>
      <c r="Q2260" t="s">
        <v>36</v>
      </c>
      <c r="R2260">
        <v>112.43</v>
      </c>
      <c r="S2260" s="1">
        <v>45744.834400925924</v>
      </c>
      <c r="T2260" t="s">
        <v>42</v>
      </c>
      <c r="U2260" s="1">
        <v>45744.615972222222</v>
      </c>
      <c r="V2260" t="s">
        <v>43</v>
      </c>
      <c r="W2260" t="s">
        <v>36</v>
      </c>
      <c r="X2260">
        <v>0</v>
      </c>
      <c r="Y2260" t="s">
        <v>54</v>
      </c>
      <c r="Z2260" t="s">
        <v>36</v>
      </c>
      <c r="AA2260">
        <v>44.97</v>
      </c>
      <c r="AB2260" t="s">
        <v>36</v>
      </c>
      <c r="AC2260" t="s">
        <v>49</v>
      </c>
      <c r="AD2260" t="s">
        <v>49</v>
      </c>
      <c r="AE2260" t="s">
        <v>45</v>
      </c>
      <c r="AG2260" s="18" t="s">
        <v>7023</v>
      </c>
      <c r="AH2260" s="18"/>
      <c r="AI2260" s="2" t="s">
        <v>48</v>
      </c>
      <c r="AJ2260" s="2" t="e">
        <f>VLOOKUP(A2260,'Classification Test Result'!$A$2:$D$2428,4,FALSE)</f>
        <v>#N/A</v>
      </c>
      <c r="AL2260" s="2">
        <f>_xlfn.XLOOKUP($A2260,Results!$A$2:$A$2256,Results!G$2:G$2256,"")</f>
        <v>338458</v>
      </c>
      <c r="AM2260" s="2" t="str">
        <f>_xlfn.XLOOKUP($A2260,Results!$A$2:$A$2256,Results!H$2:H$2256,"")</f>
        <v>GP1050</v>
      </c>
      <c r="AN2260" s="2" t="str">
        <f>_xlfn.XLOOKUP($A2260,Results!$A$2:$A$2256,Results!I$2:I$2256,"")</f>
        <v>LH DOTTIE</v>
      </c>
      <c r="AO2260" s="2">
        <f>_xlfn.XLOOKUP($A2260,Results!$A$2:$A$2256,Results!J$2:J$2256,"")</f>
        <v>781002161028</v>
      </c>
      <c r="AP2260" s="2">
        <f>_xlfn.XLOOKUP($A2260,Results!$A$2:$A$2256,Results!K$2:K$2256,"")</f>
        <v>39121613</v>
      </c>
      <c r="AQ2260" s="2" t="str">
        <f>_xlfn.XLOOKUP($A2260,Results!$A$2:$A$2256,Results!L$2:L$2256,"")</f>
        <v>AK10587542</v>
      </c>
      <c r="AR2260" s="2">
        <f>_xlfn.XLOOKUP($A2260,Results!$A$2:$A$2256,Results!M$2:M$2256,"")</f>
        <v>339007</v>
      </c>
      <c r="AS2260" s="2" t="str">
        <f>_xlfn.XLOOKUP($A2260,Results!$A$2:$A$2256,Results!N$2:N$2256,"")</f>
        <v>DOTTIE GP1050 GRD PIGTAIL</v>
      </c>
      <c r="AT2260" s="2" t="str">
        <f>_xlfn.XLOOKUP($A2260,Results!$A$2:$A$2256,Results!O$2:O$2256,"")</f>
        <v>LH DOTTIE</v>
      </c>
      <c r="AU2260" s="2" t="str">
        <f>_xlfn.XLOOKUP($A2260,Results!$A$2:$A$2256,Results!P$2:P$2256,"")</f>
        <v>L H DOTTIE CO</v>
      </c>
      <c r="AV2260" s="2" t="str">
        <f>_xlfn.XLOOKUP($A2260,Results!$A$2:$A$2256,Results!Q$2:Q$2256,"")</f>
        <v>SINGLE_MATCH</v>
      </c>
      <c r="AW2260" s="2" t="str">
        <f>_xlfn.XLOOKUP($A2260,Results!$A$2:$A$2256,Results!R$2:R$2256,"")</f>
        <v>0.8404059400624612</v>
      </c>
      <c r="AX2260" s="2">
        <f>_xlfn.XLOOKUP($A2260,Results!$A$2:$A$2256,Results!S$2:S$2256,"")</f>
        <v>100</v>
      </c>
      <c r="AY2260" s="2">
        <f>_xlfn.XLOOKUP($A2260,Results!$A$2:$A$2256,Results!T$2:T$2256,"")</f>
        <v>100</v>
      </c>
      <c r="AZ2260" s="2">
        <f>_xlfn.XLOOKUP($A2260,Results!$A$2:$A$2256,Results!U$2:U$2256,"")</f>
        <v>100</v>
      </c>
      <c r="BA2260" s="2" t="str">
        <f>_xlfn.XLOOKUP($A2260,Results!$A$2:$A$2256,Results!V$2:V$2256,"")</f>
        <v>LH DOTTIE</v>
      </c>
      <c r="BB2260" s="2">
        <f>_xlfn.XLOOKUP($A2260,Results!$A$2:$A$2256,Results!W$2:W$2256,"")</f>
        <v>74</v>
      </c>
      <c r="BC2260" s="2">
        <f>_xlfn.XLOOKUP($A2260,Results!$A$2:$A$2256,Results!X$2:X$2256,"")</f>
        <v>39120000</v>
      </c>
      <c r="BD2260" s="2">
        <f>_xlfn.XLOOKUP($A2260,Results!$A$2:$A$2256,Results!Y$2:Y$2256,"")</f>
        <v>86</v>
      </c>
      <c r="BE2260" s="2" t="b">
        <f>_xlfn.XLOOKUP($A2260,Results!$A$2:$A$2256,Results!Z$2:Z$2256,"")</f>
        <v>1</v>
      </c>
    </row>
    <row r="2261" spans="1:57" ht="38.25" customHeight="1" x14ac:dyDescent="0.3">
      <c r="A2261">
        <v>907938</v>
      </c>
      <c r="B2261">
        <v>281893</v>
      </c>
      <c r="C2261" t="s">
        <v>36</v>
      </c>
      <c r="D2261">
        <v>15282529</v>
      </c>
      <c r="F2261" s="2">
        <v>10485</v>
      </c>
      <c r="G2261" s="2">
        <v>1</v>
      </c>
      <c r="H2261" t="s">
        <v>7025</v>
      </c>
      <c r="I2261">
        <v>4</v>
      </c>
      <c r="J2261" t="s">
        <v>65</v>
      </c>
      <c r="K2261" t="s">
        <v>39</v>
      </c>
      <c r="L2261">
        <v>9.99</v>
      </c>
      <c r="M2261" s="2" t="s">
        <v>567</v>
      </c>
      <c r="N2261" s="108" t="s">
        <v>7026</v>
      </c>
      <c r="O2261" t="s">
        <v>7027</v>
      </c>
      <c r="P2261" t="s">
        <v>7028</v>
      </c>
      <c r="Q2261" t="s">
        <v>36</v>
      </c>
      <c r="R2261">
        <v>39.96</v>
      </c>
      <c r="S2261" s="1">
        <v>45744.667646527778</v>
      </c>
      <c r="T2261" t="s">
        <v>42</v>
      </c>
      <c r="U2261" s="1">
        <v>45744.45</v>
      </c>
      <c r="V2261" t="s">
        <v>43</v>
      </c>
      <c r="W2261" t="s">
        <v>36</v>
      </c>
      <c r="X2261">
        <v>14</v>
      </c>
      <c r="Y2261" t="s">
        <v>158</v>
      </c>
      <c r="Z2261">
        <v>9.99</v>
      </c>
      <c r="AA2261">
        <v>9.99</v>
      </c>
      <c r="AB2261">
        <v>188</v>
      </c>
      <c r="AC2261" t="s">
        <v>567</v>
      </c>
      <c r="AD2261" t="s">
        <v>567</v>
      </c>
      <c r="AE2261" t="s">
        <v>45</v>
      </c>
      <c r="AG2261" s="18" t="s">
        <v>7029</v>
      </c>
      <c r="AH2261" s="18"/>
      <c r="AI2261" s="2" t="s">
        <v>48</v>
      </c>
      <c r="AJ2261" s="2" t="e">
        <f>VLOOKUP(A2261,'Classification Test Result'!$A$2:$D$2428,4,FALSE)</f>
        <v>#N/A</v>
      </c>
      <c r="AL2261" s="2">
        <f>_xlfn.XLOOKUP($A2261,Results!$A$2:$A$2256,Results!G$2:G$2256,"")</f>
        <v>0</v>
      </c>
      <c r="AM2261" s="2">
        <f>_xlfn.XLOOKUP($A2261,Results!$A$2:$A$2256,Results!H$2:H$2256,"")</f>
        <v>0</v>
      </c>
      <c r="AN2261" s="2">
        <f>_xlfn.XLOOKUP($A2261,Results!$A$2:$A$2256,Results!I$2:I$2256,"")</f>
        <v>0</v>
      </c>
      <c r="AO2261" s="2">
        <f>_xlfn.XLOOKUP($A2261,Results!$A$2:$A$2256,Results!J$2:J$2256,"")</f>
        <v>0</v>
      </c>
      <c r="AP2261" s="2">
        <f>_xlfn.XLOOKUP($A2261,Results!$A$2:$A$2256,Results!K$2:K$2256,"")</f>
        <v>0</v>
      </c>
      <c r="AQ2261" s="2">
        <f>_xlfn.XLOOKUP($A2261,Results!$A$2:$A$2256,Results!L$2:L$2256,"")</f>
        <v>0</v>
      </c>
      <c r="AR2261" s="2">
        <f>_xlfn.XLOOKUP($A2261,Results!$A$2:$A$2256,Results!M$2:M$2256,"")</f>
        <v>0</v>
      </c>
      <c r="AS2261" s="2">
        <f>_xlfn.XLOOKUP($A2261,Results!$A$2:$A$2256,Results!N$2:N$2256,"")</f>
        <v>0</v>
      </c>
      <c r="AT2261" s="2">
        <f>_xlfn.XLOOKUP($A2261,Results!$A$2:$A$2256,Results!O$2:O$2256,"")</f>
        <v>0</v>
      </c>
      <c r="AU2261" s="2">
        <f>_xlfn.XLOOKUP($A2261,Results!$A$2:$A$2256,Results!P$2:P$2256,"")</f>
        <v>0</v>
      </c>
      <c r="AV2261" s="2">
        <f>_xlfn.XLOOKUP($A2261,Results!$A$2:$A$2256,Results!Q$2:Q$2256,"")</f>
        <v>0</v>
      </c>
      <c r="AW2261" s="2">
        <f>_xlfn.XLOOKUP($A2261,Results!$A$2:$A$2256,Results!R$2:R$2256,"")</f>
        <v>0</v>
      </c>
      <c r="AX2261" s="2">
        <f>_xlfn.XLOOKUP($A2261,Results!$A$2:$A$2256,Results!S$2:S$2256,"")</f>
        <v>0</v>
      </c>
      <c r="AY2261" s="2">
        <f>_xlfn.XLOOKUP($A2261,Results!$A$2:$A$2256,Results!T$2:T$2256,"")</f>
        <v>0</v>
      </c>
      <c r="AZ2261" s="2">
        <f>_xlfn.XLOOKUP($A2261,Results!$A$2:$A$2256,Results!U$2:U$2256,"")</f>
        <v>0</v>
      </c>
      <c r="BA2261" s="2" t="str">
        <f>_xlfn.XLOOKUP($A2261,Results!$A$2:$A$2256,Results!V$2:V$2256,"")</f>
        <v>3M</v>
      </c>
      <c r="BB2261" s="2">
        <f>_xlfn.XLOOKUP($A2261,Results!$A$2:$A$2256,Results!W$2:W$2256,"")</f>
        <v>76</v>
      </c>
      <c r="BC2261" s="2">
        <f>_xlfn.XLOOKUP($A2261,Results!$A$2:$A$2256,Results!X$2:X$2256,"")</f>
        <v>31201502</v>
      </c>
      <c r="BD2261" s="2">
        <f>_xlfn.XLOOKUP($A2261,Results!$A$2:$A$2256,Results!Y$2:Y$2256,"")</f>
        <v>76</v>
      </c>
      <c r="BE2261" s="2" t="b">
        <f>_xlfn.XLOOKUP($A2261,Results!$A$2:$A$2256,Results!Z$2:Z$2256,"")</f>
        <v>1</v>
      </c>
    </row>
    <row r="2262" spans="1:57" ht="38.25" customHeight="1" x14ac:dyDescent="0.3">
      <c r="A2262">
        <v>907939</v>
      </c>
      <c r="B2262">
        <v>281925</v>
      </c>
      <c r="C2262" t="s">
        <v>36</v>
      </c>
      <c r="D2262" t="s">
        <v>7030</v>
      </c>
      <c r="E2262" s="2" t="str">
        <f>VLOOKUP(F2262,'RPA Vendor Data '!F$1:$G$2418,2)</f>
        <v>GENETEC INC</v>
      </c>
      <c r="F2262" s="2">
        <v>11410</v>
      </c>
      <c r="G2262" s="2">
        <v>1</v>
      </c>
      <c r="H2262" t="s">
        <v>7031</v>
      </c>
      <c r="I2262">
        <v>6</v>
      </c>
      <c r="J2262" t="s">
        <v>65</v>
      </c>
      <c r="K2262" t="s">
        <v>39</v>
      </c>
      <c r="L2262">
        <v>4.92</v>
      </c>
      <c r="M2262" s="2" t="s">
        <v>36</v>
      </c>
      <c r="N2262" s="85" t="s">
        <v>36</v>
      </c>
      <c r="O2262" t="s">
        <v>7032</v>
      </c>
      <c r="P2262" t="s">
        <v>36</v>
      </c>
      <c r="Q2262" t="s">
        <v>36</v>
      </c>
      <c r="R2262">
        <v>29.52</v>
      </c>
      <c r="S2262" s="1">
        <v>45744.791877083328</v>
      </c>
      <c r="T2262" t="s">
        <v>42</v>
      </c>
      <c r="U2262" s="1">
        <v>45744.582638888889</v>
      </c>
      <c r="V2262" t="s">
        <v>43</v>
      </c>
      <c r="W2262" t="s">
        <v>36</v>
      </c>
      <c r="X2262">
        <v>0</v>
      </c>
      <c r="Y2262" t="s">
        <v>525</v>
      </c>
      <c r="Z2262" t="s">
        <v>36</v>
      </c>
      <c r="AA2262">
        <v>4.92</v>
      </c>
      <c r="AB2262" t="s">
        <v>36</v>
      </c>
      <c r="AC2262" t="s">
        <v>49</v>
      </c>
      <c r="AD2262" t="s">
        <v>49</v>
      </c>
      <c r="AE2262" t="s">
        <v>45</v>
      </c>
      <c r="AG2262" s="2" t="s">
        <v>1668</v>
      </c>
      <c r="AI2262" s="2" t="s">
        <v>48</v>
      </c>
      <c r="AJ2262" s="2" t="e">
        <f>VLOOKUP(A2262,'Classification Test Result'!$A$2:$D$2428,4,FALSE)</f>
        <v>#N/A</v>
      </c>
      <c r="AL2262" s="2">
        <f>_xlfn.XLOOKUP($A2262,Results!$A$2:$A$2256,Results!G$2:G$2256,"")</f>
        <v>0</v>
      </c>
      <c r="AM2262" s="2">
        <f>_xlfn.XLOOKUP($A2262,Results!$A$2:$A$2256,Results!H$2:H$2256,"")</f>
        <v>0</v>
      </c>
      <c r="AN2262" s="2">
        <f>_xlfn.XLOOKUP($A2262,Results!$A$2:$A$2256,Results!I$2:I$2256,"")</f>
        <v>0</v>
      </c>
      <c r="AO2262" s="2">
        <f>_xlfn.XLOOKUP($A2262,Results!$A$2:$A$2256,Results!J$2:J$2256,"")</f>
        <v>0</v>
      </c>
      <c r="AP2262" s="2">
        <f>_xlfn.XLOOKUP($A2262,Results!$A$2:$A$2256,Results!K$2:K$2256,"")</f>
        <v>0</v>
      </c>
      <c r="AQ2262" s="2">
        <f>_xlfn.XLOOKUP($A2262,Results!$A$2:$A$2256,Results!L$2:L$2256,"")</f>
        <v>0</v>
      </c>
      <c r="AR2262" s="2">
        <f>_xlfn.XLOOKUP($A2262,Results!$A$2:$A$2256,Results!M$2:M$2256,"")</f>
        <v>0</v>
      </c>
      <c r="AS2262" s="2">
        <f>_xlfn.XLOOKUP($A2262,Results!$A$2:$A$2256,Results!N$2:N$2256,"")</f>
        <v>0</v>
      </c>
      <c r="AT2262" s="2" t="str">
        <f>_xlfn.XLOOKUP($A2262,Results!$A$2:$A$2256,Results!O$2:O$2256,"")</f>
        <v>ADVANCE</v>
      </c>
      <c r="AU2262" s="2" t="str">
        <f>_xlfn.XLOOKUP($A2262,Results!$A$2:$A$2256,Results!P$2:P$2256,"")</f>
        <v>ADV</v>
      </c>
      <c r="AV2262" s="2" t="str">
        <f>_xlfn.XLOOKUP($A2262,Results!$A$2:$A$2256,Results!Q$2:Q$2256,"")</f>
        <v>SINGLE_MATCH</v>
      </c>
      <c r="AW2262" s="2">
        <f>_xlfn.XLOOKUP($A2262,Results!$A$2:$A$2256,Results!R$2:R$2256,"")</f>
        <v>0</v>
      </c>
      <c r="AX2262" s="2">
        <f>_xlfn.XLOOKUP($A2262,Results!$A$2:$A$2256,Results!S$2:S$2256,"")</f>
        <v>0</v>
      </c>
      <c r="AY2262" s="2">
        <f>_xlfn.XLOOKUP($A2262,Results!$A$2:$A$2256,Results!T$2:T$2256,"")</f>
        <v>60</v>
      </c>
      <c r="AZ2262" s="2">
        <f>_xlfn.XLOOKUP($A2262,Results!$A$2:$A$2256,Results!U$2:U$2256,"")</f>
        <v>0</v>
      </c>
      <c r="BA2262" s="2">
        <f>_xlfn.XLOOKUP($A2262,Results!$A$2:$A$2256,Results!V$2:V$2256,"")</f>
        <v>0</v>
      </c>
      <c r="BB2262" s="2">
        <f>_xlfn.XLOOKUP($A2262,Results!$A$2:$A$2256,Results!W$2:W$2256,"")</f>
        <v>0</v>
      </c>
      <c r="BC2262" s="2">
        <f>_xlfn.XLOOKUP($A2262,Results!$A$2:$A$2256,Results!X$2:X$2256,"")</f>
        <v>0</v>
      </c>
      <c r="BD2262" s="2">
        <f>_xlfn.XLOOKUP($A2262,Results!$A$2:$A$2256,Results!Y$2:Y$2256,"")</f>
        <v>0</v>
      </c>
      <c r="BE2262" s="2">
        <f>_xlfn.XLOOKUP($A2262,Results!$A$2:$A$2256,Results!Z$2:Z$2256,"")</f>
        <v>0</v>
      </c>
    </row>
    <row r="2263" spans="1:57" ht="38.25" customHeight="1" x14ac:dyDescent="0.3">
      <c r="A2263">
        <v>907940</v>
      </c>
      <c r="B2263">
        <v>281464</v>
      </c>
      <c r="C2263" t="s">
        <v>36</v>
      </c>
      <c r="D2263" t="s">
        <v>7033</v>
      </c>
      <c r="E2263" s="2" t="str">
        <f>VLOOKUP(F2263,'RPA Vendor Data '!F$1:$G$2418,2)</f>
        <v>UNITED RENTALS</v>
      </c>
      <c r="F2263" s="2">
        <v>13482</v>
      </c>
      <c r="G2263" s="2">
        <v>1</v>
      </c>
      <c r="H2263" t="s">
        <v>7034</v>
      </c>
      <c r="I2263">
        <v>1</v>
      </c>
      <c r="J2263" t="s">
        <v>39</v>
      </c>
      <c r="K2263" t="s">
        <v>39</v>
      </c>
      <c r="L2263">
        <v>577.5</v>
      </c>
      <c r="M2263" s="2" t="s">
        <v>36</v>
      </c>
      <c r="N2263" s="85" t="s">
        <v>36</v>
      </c>
      <c r="O2263" t="s">
        <v>7035</v>
      </c>
      <c r="P2263" t="s">
        <v>36</v>
      </c>
      <c r="Q2263" t="s">
        <v>36</v>
      </c>
      <c r="R2263">
        <v>577.5</v>
      </c>
      <c r="S2263" s="1">
        <v>45744.334204513892</v>
      </c>
      <c r="T2263" t="s">
        <v>42</v>
      </c>
      <c r="U2263" s="1">
        <v>45744.116666666669</v>
      </c>
      <c r="V2263" t="s">
        <v>43</v>
      </c>
      <c r="W2263" t="s">
        <v>36</v>
      </c>
      <c r="X2263">
        <v>0</v>
      </c>
      <c r="Y2263">
        <v>999</v>
      </c>
      <c r="Z2263" t="s">
        <v>36</v>
      </c>
      <c r="AA2263" t="s">
        <v>36</v>
      </c>
      <c r="AB2263" t="s">
        <v>36</v>
      </c>
      <c r="AC2263" t="s">
        <v>44</v>
      </c>
      <c r="AD2263" t="s">
        <v>44</v>
      </c>
      <c r="AE2263" t="s">
        <v>45</v>
      </c>
      <c r="AG2263" s="2" t="s">
        <v>1668</v>
      </c>
      <c r="AI2263" s="2" t="s">
        <v>48</v>
      </c>
      <c r="AJ2263" s="2" t="e">
        <f>VLOOKUP(A2263,'Classification Test Result'!$A$2:$D$2428,4,FALSE)</f>
        <v>#N/A</v>
      </c>
      <c r="AL2263" s="2">
        <f>_xlfn.XLOOKUP($A2263,Results!$A$2:$A$2256,Results!G$2:G$2256,"")</f>
        <v>0</v>
      </c>
      <c r="AM2263" s="2">
        <f>_xlfn.XLOOKUP($A2263,Results!$A$2:$A$2256,Results!H$2:H$2256,"")</f>
        <v>0</v>
      </c>
      <c r="AN2263" s="2">
        <f>_xlfn.XLOOKUP($A2263,Results!$A$2:$A$2256,Results!I$2:I$2256,"")</f>
        <v>0</v>
      </c>
      <c r="AO2263" s="2">
        <f>_xlfn.XLOOKUP($A2263,Results!$A$2:$A$2256,Results!J$2:J$2256,"")</f>
        <v>0</v>
      </c>
      <c r="AP2263" s="2">
        <f>_xlfn.XLOOKUP($A2263,Results!$A$2:$A$2256,Results!K$2:K$2256,"")</f>
        <v>0</v>
      </c>
      <c r="AQ2263" s="2">
        <f>_xlfn.XLOOKUP($A2263,Results!$A$2:$A$2256,Results!L$2:L$2256,"")</f>
        <v>0</v>
      </c>
      <c r="AR2263" s="2">
        <f>_xlfn.XLOOKUP($A2263,Results!$A$2:$A$2256,Results!M$2:M$2256,"")</f>
        <v>0</v>
      </c>
      <c r="AS2263" s="2">
        <f>_xlfn.XLOOKUP($A2263,Results!$A$2:$A$2256,Results!N$2:N$2256,"")</f>
        <v>0</v>
      </c>
      <c r="AT2263" s="2">
        <f>_xlfn.XLOOKUP($A2263,Results!$A$2:$A$2256,Results!O$2:O$2256,"")</f>
        <v>0</v>
      </c>
      <c r="AU2263" s="2">
        <f>_xlfn.XLOOKUP($A2263,Results!$A$2:$A$2256,Results!P$2:P$2256,"")</f>
        <v>0</v>
      </c>
      <c r="AV2263" s="2">
        <f>_xlfn.XLOOKUP($A2263,Results!$A$2:$A$2256,Results!Q$2:Q$2256,"")</f>
        <v>0</v>
      </c>
      <c r="AW2263" s="2">
        <f>_xlfn.XLOOKUP($A2263,Results!$A$2:$A$2256,Results!R$2:R$2256,"")</f>
        <v>0</v>
      </c>
      <c r="AX2263" s="2">
        <f>_xlfn.XLOOKUP($A2263,Results!$A$2:$A$2256,Results!S$2:S$2256,"")</f>
        <v>0</v>
      </c>
      <c r="AY2263" s="2">
        <f>_xlfn.XLOOKUP($A2263,Results!$A$2:$A$2256,Results!T$2:T$2256,"")</f>
        <v>0</v>
      </c>
      <c r="AZ2263" s="2">
        <f>_xlfn.XLOOKUP($A2263,Results!$A$2:$A$2256,Results!U$2:U$2256,"")</f>
        <v>0</v>
      </c>
      <c r="BA2263" s="2">
        <f>_xlfn.XLOOKUP($A2263,Results!$A$2:$A$2256,Results!V$2:V$2256,"")</f>
        <v>0</v>
      </c>
      <c r="BB2263" s="2">
        <f>_xlfn.XLOOKUP($A2263,Results!$A$2:$A$2256,Results!W$2:W$2256,"")</f>
        <v>0</v>
      </c>
      <c r="BC2263" s="2">
        <f>_xlfn.XLOOKUP($A2263,Results!$A$2:$A$2256,Results!X$2:X$2256,"")</f>
        <v>0</v>
      </c>
      <c r="BD2263" s="2">
        <f>_xlfn.XLOOKUP($A2263,Results!$A$2:$A$2256,Results!Y$2:Y$2256,"")</f>
        <v>0</v>
      </c>
      <c r="BE2263" s="2">
        <f>_xlfn.XLOOKUP($A2263,Results!$A$2:$A$2256,Results!Z$2:Z$2256,"")</f>
        <v>0</v>
      </c>
    </row>
    <row r="2264" spans="1:57" ht="38.25" customHeight="1" x14ac:dyDescent="0.3">
      <c r="A2264">
        <v>907941</v>
      </c>
      <c r="B2264">
        <v>281451</v>
      </c>
      <c r="C2264" t="s">
        <v>36</v>
      </c>
      <c r="D2264" t="s">
        <v>611</v>
      </c>
      <c r="E2264" s="2" t="str">
        <f>VLOOKUP(F2264,'RPA Vendor Data '!F$1:$G$2418,2)</f>
        <v>UNITED RENTALS</v>
      </c>
      <c r="F2264" s="2">
        <v>13482</v>
      </c>
      <c r="G2264" s="2">
        <v>2</v>
      </c>
      <c r="H2264" t="s">
        <v>7036</v>
      </c>
      <c r="I2264">
        <v>1</v>
      </c>
      <c r="J2264" t="s">
        <v>39</v>
      </c>
      <c r="K2264" t="s">
        <v>39</v>
      </c>
      <c r="L2264">
        <v>247</v>
      </c>
      <c r="M2264" s="2" t="s">
        <v>36</v>
      </c>
      <c r="N2264" s="85" t="s">
        <v>36</v>
      </c>
      <c r="O2264" t="s">
        <v>7037</v>
      </c>
      <c r="P2264" t="s">
        <v>36</v>
      </c>
      <c r="Q2264" t="s">
        <v>36</v>
      </c>
      <c r="R2264">
        <v>243</v>
      </c>
      <c r="S2264" s="1">
        <v>45744.334447187503</v>
      </c>
      <c r="T2264" t="s">
        <v>42</v>
      </c>
      <c r="U2264" s="1">
        <v>45744.114583333343</v>
      </c>
      <c r="V2264" t="s">
        <v>43</v>
      </c>
      <c r="W2264" t="s">
        <v>36</v>
      </c>
      <c r="X2264">
        <v>0</v>
      </c>
      <c r="Y2264">
        <v>999</v>
      </c>
      <c r="Z2264" t="s">
        <v>36</v>
      </c>
      <c r="AA2264" t="s">
        <v>36</v>
      </c>
      <c r="AB2264" t="s">
        <v>36</v>
      </c>
      <c r="AC2264" t="s">
        <v>44</v>
      </c>
      <c r="AD2264" t="s">
        <v>44</v>
      </c>
      <c r="AE2264" t="s">
        <v>45</v>
      </c>
      <c r="AG2264" s="2" t="s">
        <v>1668</v>
      </c>
      <c r="AI2264" s="2" t="s">
        <v>48</v>
      </c>
      <c r="AJ2264" s="2" t="e">
        <f>VLOOKUP(A2264,'Classification Test Result'!$A$2:$D$2428,4,FALSE)</f>
        <v>#N/A</v>
      </c>
      <c r="AL2264" s="2">
        <f>_xlfn.XLOOKUP($A2264,Results!$A$2:$A$2256,Results!G$2:G$2256,"")</f>
        <v>0</v>
      </c>
      <c r="AM2264" s="2">
        <f>_xlfn.XLOOKUP($A2264,Results!$A$2:$A$2256,Results!H$2:H$2256,"")</f>
        <v>0</v>
      </c>
      <c r="AN2264" s="2">
        <f>_xlfn.XLOOKUP($A2264,Results!$A$2:$A$2256,Results!I$2:I$2256,"")</f>
        <v>0</v>
      </c>
      <c r="AO2264" s="2">
        <f>_xlfn.XLOOKUP($A2264,Results!$A$2:$A$2256,Results!J$2:J$2256,"")</f>
        <v>0</v>
      </c>
      <c r="AP2264" s="2">
        <f>_xlfn.XLOOKUP($A2264,Results!$A$2:$A$2256,Results!K$2:K$2256,"")</f>
        <v>0</v>
      </c>
      <c r="AQ2264" s="2">
        <f>_xlfn.XLOOKUP($A2264,Results!$A$2:$A$2256,Results!L$2:L$2256,"")</f>
        <v>0</v>
      </c>
      <c r="AR2264" s="2">
        <f>_xlfn.XLOOKUP($A2264,Results!$A$2:$A$2256,Results!M$2:M$2256,"")</f>
        <v>0</v>
      </c>
      <c r="AS2264" s="2">
        <f>_xlfn.XLOOKUP($A2264,Results!$A$2:$A$2256,Results!N$2:N$2256,"")</f>
        <v>0</v>
      </c>
      <c r="AT2264" s="2">
        <f>_xlfn.XLOOKUP($A2264,Results!$A$2:$A$2256,Results!O$2:O$2256,"")</f>
        <v>0</v>
      </c>
      <c r="AU2264" s="2">
        <f>_xlfn.XLOOKUP($A2264,Results!$A$2:$A$2256,Results!P$2:P$2256,"")</f>
        <v>0</v>
      </c>
      <c r="AV2264" s="2">
        <f>_xlfn.XLOOKUP($A2264,Results!$A$2:$A$2256,Results!Q$2:Q$2256,"")</f>
        <v>0</v>
      </c>
      <c r="AW2264" s="2">
        <f>_xlfn.XLOOKUP($A2264,Results!$A$2:$A$2256,Results!R$2:R$2256,"")</f>
        <v>0</v>
      </c>
      <c r="AX2264" s="2">
        <f>_xlfn.XLOOKUP($A2264,Results!$A$2:$A$2256,Results!S$2:S$2256,"")</f>
        <v>0</v>
      </c>
      <c r="AY2264" s="2">
        <f>_xlfn.XLOOKUP($A2264,Results!$A$2:$A$2256,Results!T$2:T$2256,"")</f>
        <v>0</v>
      </c>
      <c r="AZ2264" s="2">
        <f>_xlfn.XLOOKUP($A2264,Results!$A$2:$A$2256,Results!U$2:U$2256,"")</f>
        <v>0</v>
      </c>
      <c r="BA2264" s="2">
        <f>_xlfn.XLOOKUP($A2264,Results!$A$2:$A$2256,Results!V$2:V$2256,"")</f>
        <v>0</v>
      </c>
      <c r="BB2264" s="2">
        <f>_xlfn.XLOOKUP($A2264,Results!$A$2:$A$2256,Results!W$2:W$2256,"")</f>
        <v>0</v>
      </c>
      <c r="BC2264" s="2">
        <f>_xlfn.XLOOKUP($A2264,Results!$A$2:$A$2256,Results!X$2:X$2256,"")</f>
        <v>0</v>
      </c>
      <c r="BD2264" s="2">
        <f>_xlfn.XLOOKUP($A2264,Results!$A$2:$A$2256,Results!Y$2:Y$2256,"")</f>
        <v>0</v>
      </c>
      <c r="BE2264" s="2">
        <f>_xlfn.XLOOKUP($A2264,Results!$A$2:$A$2256,Results!Z$2:Z$2256,"")</f>
        <v>0</v>
      </c>
    </row>
    <row r="2265" spans="1:57" ht="38.25" customHeight="1" x14ac:dyDescent="0.3">
      <c r="A2265">
        <v>907942</v>
      </c>
      <c r="B2265">
        <v>281617</v>
      </c>
      <c r="C2265" t="s">
        <v>36</v>
      </c>
      <c r="D2265" t="s">
        <v>7038</v>
      </c>
      <c r="F2265" s="2">
        <v>11314</v>
      </c>
      <c r="G2265" s="2">
        <v>2</v>
      </c>
      <c r="H2265" t="s">
        <v>7039</v>
      </c>
      <c r="I2265">
        <v>1500</v>
      </c>
      <c r="J2265" t="s">
        <v>65</v>
      </c>
      <c r="K2265" t="s">
        <v>39</v>
      </c>
      <c r="L2265">
        <v>0.88</v>
      </c>
      <c r="M2265" s="2" t="s">
        <v>7040</v>
      </c>
      <c r="N2265" s="85" t="s">
        <v>7041</v>
      </c>
      <c r="O2265" t="s">
        <v>36</v>
      </c>
      <c r="P2265" t="s">
        <v>36</v>
      </c>
      <c r="Q2265" t="s">
        <v>36</v>
      </c>
      <c r="R2265">
        <v>1320</v>
      </c>
      <c r="S2265" s="1">
        <v>45744.480338310183</v>
      </c>
      <c r="T2265" t="s">
        <v>42</v>
      </c>
      <c r="U2265" s="1">
        <v>45744.258333333331</v>
      </c>
      <c r="V2265" t="s">
        <v>43</v>
      </c>
      <c r="W2265" t="s">
        <v>36</v>
      </c>
      <c r="X2265">
        <v>0</v>
      </c>
      <c r="Y2265" t="s">
        <v>525</v>
      </c>
      <c r="Z2265" t="s">
        <v>36</v>
      </c>
      <c r="AA2265">
        <v>0.88</v>
      </c>
      <c r="AB2265" t="s">
        <v>36</v>
      </c>
      <c r="AC2265" t="s">
        <v>49</v>
      </c>
      <c r="AD2265" t="s">
        <v>49</v>
      </c>
      <c r="AE2265" t="s">
        <v>45</v>
      </c>
      <c r="AG2265" s="18" t="s">
        <v>7042</v>
      </c>
      <c r="AH2265" s="18"/>
      <c r="AI2265" s="2" t="s">
        <v>48</v>
      </c>
      <c r="AJ2265" s="2" t="e">
        <f>VLOOKUP(A2265,'Classification Test Result'!$A$2:$D$2428,4,FALSE)</f>
        <v>#N/A</v>
      </c>
      <c r="AL2265" s="2">
        <f>_xlfn.XLOOKUP($A2265,Results!$A$2:$A$2256,Results!G$2:G$2256,"")</f>
        <v>0</v>
      </c>
      <c r="AM2265" s="2">
        <f>_xlfn.XLOOKUP($A2265,Results!$A$2:$A$2256,Results!H$2:H$2256,"")</f>
        <v>0</v>
      </c>
      <c r="AN2265" s="2">
        <f>_xlfn.XLOOKUP($A2265,Results!$A$2:$A$2256,Results!I$2:I$2256,"")</f>
        <v>0</v>
      </c>
      <c r="AO2265" s="2">
        <f>_xlfn.XLOOKUP($A2265,Results!$A$2:$A$2256,Results!J$2:J$2256,"")</f>
        <v>0</v>
      </c>
      <c r="AP2265" s="2">
        <f>_xlfn.XLOOKUP($A2265,Results!$A$2:$A$2256,Results!K$2:K$2256,"")</f>
        <v>0</v>
      </c>
      <c r="AQ2265" s="2">
        <f>_xlfn.XLOOKUP($A2265,Results!$A$2:$A$2256,Results!L$2:L$2256,"")</f>
        <v>0</v>
      </c>
      <c r="AR2265" s="2">
        <f>_xlfn.XLOOKUP($A2265,Results!$A$2:$A$2256,Results!M$2:M$2256,"")</f>
        <v>0</v>
      </c>
      <c r="AS2265" s="2">
        <f>_xlfn.XLOOKUP($A2265,Results!$A$2:$A$2256,Results!N$2:N$2256,"")</f>
        <v>0</v>
      </c>
      <c r="AT2265" s="2">
        <f>_xlfn.XLOOKUP($A2265,Results!$A$2:$A$2256,Results!O$2:O$2256,"")</f>
        <v>0</v>
      </c>
      <c r="AU2265" s="2">
        <f>_xlfn.XLOOKUP($A2265,Results!$A$2:$A$2256,Results!P$2:P$2256,"")</f>
        <v>0</v>
      </c>
      <c r="AV2265" s="2">
        <f>_xlfn.XLOOKUP($A2265,Results!$A$2:$A$2256,Results!Q$2:Q$2256,"")</f>
        <v>0</v>
      </c>
      <c r="AW2265" s="2">
        <f>_xlfn.XLOOKUP($A2265,Results!$A$2:$A$2256,Results!R$2:R$2256,"")</f>
        <v>0</v>
      </c>
      <c r="AX2265" s="2">
        <f>_xlfn.XLOOKUP($A2265,Results!$A$2:$A$2256,Results!S$2:S$2256,"")</f>
        <v>0</v>
      </c>
      <c r="AY2265" s="2">
        <f>_xlfn.XLOOKUP($A2265,Results!$A$2:$A$2256,Results!T$2:T$2256,"")</f>
        <v>0</v>
      </c>
      <c r="AZ2265" s="2">
        <f>_xlfn.XLOOKUP($A2265,Results!$A$2:$A$2256,Results!U$2:U$2256,"")</f>
        <v>0</v>
      </c>
      <c r="BA2265" s="2">
        <f>_xlfn.XLOOKUP($A2265,Results!$A$2:$A$2256,Results!V$2:V$2256,"")</f>
        <v>0</v>
      </c>
      <c r="BB2265" s="2">
        <f>_xlfn.XLOOKUP($A2265,Results!$A$2:$A$2256,Results!W$2:W$2256,"")</f>
        <v>0</v>
      </c>
      <c r="BC2265" s="2">
        <f>_xlfn.XLOOKUP($A2265,Results!$A$2:$A$2256,Results!X$2:X$2256,"")</f>
        <v>0</v>
      </c>
      <c r="BD2265" s="2">
        <f>_xlfn.XLOOKUP($A2265,Results!$A$2:$A$2256,Results!Y$2:Y$2256,"")</f>
        <v>0</v>
      </c>
      <c r="BE2265" s="2">
        <f>_xlfn.XLOOKUP($A2265,Results!$A$2:$A$2256,Results!Z$2:Z$2256,"")</f>
        <v>0</v>
      </c>
    </row>
    <row r="2266" spans="1:57" ht="38.25" customHeight="1" x14ac:dyDescent="0.3">
      <c r="A2266">
        <v>907943</v>
      </c>
      <c r="B2266">
        <v>281490</v>
      </c>
      <c r="C2266" t="s">
        <v>36</v>
      </c>
      <c r="D2266">
        <v>669695311</v>
      </c>
      <c r="F2266" s="2">
        <v>10207</v>
      </c>
      <c r="G2266" s="2">
        <v>1</v>
      </c>
      <c r="H2266" t="s">
        <v>7043</v>
      </c>
      <c r="I2266">
        <v>10</v>
      </c>
      <c r="J2266" t="s">
        <v>65</v>
      </c>
      <c r="K2266" t="s">
        <v>39</v>
      </c>
      <c r="L2266">
        <v>199.31</v>
      </c>
      <c r="M2266" s="2" t="s">
        <v>7044</v>
      </c>
      <c r="N2266" s="98" t="s">
        <v>7045</v>
      </c>
      <c r="O2266" t="s">
        <v>7046</v>
      </c>
      <c r="P2266" t="s">
        <v>36</v>
      </c>
      <c r="Q2266" t="s">
        <v>36</v>
      </c>
      <c r="R2266">
        <v>1993.1</v>
      </c>
      <c r="S2266" s="1">
        <v>45744.354788310193</v>
      </c>
      <c r="T2266" t="s">
        <v>42</v>
      </c>
      <c r="U2266" s="1">
        <v>45744.136805555558</v>
      </c>
      <c r="V2266" t="s">
        <v>43</v>
      </c>
      <c r="W2266" t="s">
        <v>36</v>
      </c>
      <c r="X2266">
        <v>0</v>
      </c>
      <c r="Y2266">
        <v>201</v>
      </c>
      <c r="Z2266" t="s">
        <v>36</v>
      </c>
      <c r="AA2266" t="s">
        <v>36</v>
      </c>
      <c r="AB2266" t="s">
        <v>36</v>
      </c>
      <c r="AC2266" t="s">
        <v>49</v>
      </c>
      <c r="AD2266" t="s">
        <v>49</v>
      </c>
      <c r="AE2266" t="s">
        <v>45</v>
      </c>
      <c r="AG2266" s="94" t="s">
        <v>7047</v>
      </c>
      <c r="AH2266" s="94"/>
      <c r="AI2266" s="2" t="s">
        <v>48</v>
      </c>
      <c r="AJ2266" s="2" t="e">
        <f>VLOOKUP(A2266,'Classification Test Result'!$A$2:$D$2428,4,FALSE)</f>
        <v>#N/A</v>
      </c>
      <c r="AL2266" s="2">
        <f>_xlfn.XLOOKUP($A2266,Results!$A$2:$A$2256,Results!G$2:G$2256,"")</f>
        <v>0</v>
      </c>
      <c r="AM2266" s="2">
        <f>_xlfn.XLOOKUP($A2266,Results!$A$2:$A$2256,Results!H$2:H$2256,"")</f>
        <v>0</v>
      </c>
      <c r="AN2266" s="2">
        <f>_xlfn.XLOOKUP($A2266,Results!$A$2:$A$2256,Results!I$2:I$2256,"")</f>
        <v>0</v>
      </c>
      <c r="AO2266" s="2">
        <f>_xlfn.XLOOKUP($A2266,Results!$A$2:$A$2256,Results!J$2:J$2256,"")</f>
        <v>0</v>
      </c>
      <c r="AP2266" s="2">
        <f>_xlfn.XLOOKUP($A2266,Results!$A$2:$A$2256,Results!K$2:K$2256,"")</f>
        <v>0</v>
      </c>
      <c r="AQ2266" s="2">
        <f>_xlfn.XLOOKUP($A2266,Results!$A$2:$A$2256,Results!L$2:L$2256,"")</f>
        <v>0</v>
      </c>
      <c r="AR2266" s="2">
        <f>_xlfn.XLOOKUP($A2266,Results!$A$2:$A$2256,Results!M$2:M$2256,"")</f>
        <v>0</v>
      </c>
      <c r="AS2266" s="2">
        <f>_xlfn.XLOOKUP($A2266,Results!$A$2:$A$2256,Results!N$2:N$2256,"")</f>
        <v>0</v>
      </c>
      <c r="AT2266" s="2" t="str">
        <f>_xlfn.XLOOKUP($A2266,Results!$A$2:$A$2256,Results!O$2:O$2256,"")</f>
        <v>AMAZON</v>
      </c>
      <c r="AU2266" s="2" t="str">
        <f>_xlfn.XLOOKUP($A2266,Results!$A$2:$A$2256,Results!P$2:P$2256,"")</f>
        <v>AMAZON</v>
      </c>
      <c r="AV2266" s="2" t="str">
        <f>_xlfn.XLOOKUP($A2266,Results!$A$2:$A$2256,Results!Q$2:Q$2256,"")</f>
        <v>SINGLE_MATCH</v>
      </c>
      <c r="AW2266" s="2">
        <f>_xlfn.XLOOKUP($A2266,Results!$A$2:$A$2256,Results!R$2:R$2256,"")</f>
        <v>0</v>
      </c>
      <c r="AX2266" s="2">
        <f>_xlfn.XLOOKUP($A2266,Results!$A$2:$A$2256,Results!S$2:S$2256,"")</f>
        <v>0</v>
      </c>
      <c r="AY2266" s="2">
        <f>_xlfn.XLOOKUP($A2266,Results!$A$2:$A$2256,Results!T$2:T$2256,"")</f>
        <v>90</v>
      </c>
      <c r="AZ2266" s="2">
        <f>_xlfn.XLOOKUP($A2266,Results!$A$2:$A$2256,Results!U$2:U$2256,"")</f>
        <v>0</v>
      </c>
      <c r="BA2266" s="2">
        <f>_xlfn.XLOOKUP($A2266,Results!$A$2:$A$2256,Results!V$2:V$2256,"")</f>
        <v>0</v>
      </c>
      <c r="BB2266" s="2">
        <f>_xlfn.XLOOKUP($A2266,Results!$A$2:$A$2256,Results!W$2:W$2256,"")</f>
        <v>0</v>
      </c>
      <c r="BC2266" s="2">
        <f>_xlfn.XLOOKUP($A2266,Results!$A$2:$A$2256,Results!X$2:X$2256,"")</f>
        <v>0</v>
      </c>
      <c r="BD2266" s="2">
        <f>_xlfn.XLOOKUP($A2266,Results!$A$2:$A$2256,Results!Y$2:Y$2256,"")</f>
        <v>0</v>
      </c>
      <c r="BE2266" s="2">
        <f>_xlfn.XLOOKUP($A2266,Results!$A$2:$A$2256,Results!Z$2:Z$2256,"")</f>
        <v>0</v>
      </c>
    </row>
    <row r="2267" spans="1:57" ht="38.25" customHeight="1" x14ac:dyDescent="0.3">
      <c r="A2267">
        <v>907944</v>
      </c>
      <c r="B2267">
        <v>281491</v>
      </c>
      <c r="C2267" t="s">
        <v>36</v>
      </c>
      <c r="D2267">
        <v>669695314</v>
      </c>
      <c r="F2267" s="2">
        <v>10207</v>
      </c>
      <c r="G2267" s="2">
        <v>1</v>
      </c>
      <c r="H2267" t="s">
        <v>7043</v>
      </c>
      <c r="I2267">
        <v>2</v>
      </c>
      <c r="J2267" t="s">
        <v>65</v>
      </c>
      <c r="K2267" t="s">
        <v>39</v>
      </c>
      <c r="L2267">
        <v>199.31</v>
      </c>
      <c r="M2267" s="2" t="s">
        <v>7044</v>
      </c>
      <c r="N2267" s="85" t="s">
        <v>7048</v>
      </c>
      <c r="O2267" t="s">
        <v>7046</v>
      </c>
      <c r="P2267" t="s">
        <v>36</v>
      </c>
      <c r="Q2267" t="s">
        <v>36</v>
      </c>
      <c r="R2267">
        <v>398.62</v>
      </c>
      <c r="S2267" s="1">
        <v>45744.354771527767</v>
      </c>
      <c r="T2267" t="s">
        <v>42</v>
      </c>
      <c r="U2267" s="1">
        <v>45744.137499999997</v>
      </c>
      <c r="V2267" t="s">
        <v>43</v>
      </c>
      <c r="W2267" t="s">
        <v>36</v>
      </c>
      <c r="X2267">
        <v>1</v>
      </c>
      <c r="Y2267" t="s">
        <v>54</v>
      </c>
      <c r="Z2267" t="s">
        <v>36</v>
      </c>
      <c r="AA2267">
        <v>199.31</v>
      </c>
      <c r="AB2267" t="s">
        <v>36</v>
      </c>
      <c r="AC2267" t="s">
        <v>49</v>
      </c>
      <c r="AD2267" t="s">
        <v>49</v>
      </c>
      <c r="AE2267" t="s">
        <v>45</v>
      </c>
      <c r="AG2267" s="94" t="s">
        <v>7047</v>
      </c>
      <c r="AH2267" s="94"/>
      <c r="AI2267" s="2" t="s">
        <v>48</v>
      </c>
      <c r="AJ2267" s="2" t="e">
        <f>VLOOKUP(A2267,'Classification Test Result'!$A$2:$D$2428,4,FALSE)</f>
        <v>#N/A</v>
      </c>
      <c r="AL2267" s="2">
        <f>_xlfn.XLOOKUP($A2267,Results!$A$2:$A$2256,Results!G$2:G$2256,"")</f>
        <v>0</v>
      </c>
      <c r="AM2267" s="2">
        <f>_xlfn.XLOOKUP($A2267,Results!$A$2:$A$2256,Results!H$2:H$2256,"")</f>
        <v>0</v>
      </c>
      <c r="AN2267" s="2">
        <f>_xlfn.XLOOKUP($A2267,Results!$A$2:$A$2256,Results!I$2:I$2256,"")</f>
        <v>0</v>
      </c>
      <c r="AO2267" s="2">
        <f>_xlfn.XLOOKUP($A2267,Results!$A$2:$A$2256,Results!J$2:J$2256,"")</f>
        <v>0</v>
      </c>
      <c r="AP2267" s="2">
        <f>_xlfn.XLOOKUP($A2267,Results!$A$2:$A$2256,Results!K$2:K$2256,"")</f>
        <v>0</v>
      </c>
      <c r="AQ2267" s="2">
        <f>_xlfn.XLOOKUP($A2267,Results!$A$2:$A$2256,Results!L$2:L$2256,"")</f>
        <v>0</v>
      </c>
      <c r="AR2267" s="2">
        <f>_xlfn.XLOOKUP($A2267,Results!$A$2:$A$2256,Results!M$2:M$2256,"")</f>
        <v>0</v>
      </c>
      <c r="AS2267" s="2">
        <f>_xlfn.XLOOKUP($A2267,Results!$A$2:$A$2256,Results!N$2:N$2256,"")</f>
        <v>0</v>
      </c>
      <c r="AT2267" s="2" t="str">
        <f>_xlfn.XLOOKUP($A2267,Results!$A$2:$A$2256,Results!O$2:O$2256,"")</f>
        <v>AMAZON</v>
      </c>
      <c r="AU2267" s="2" t="str">
        <f>_xlfn.XLOOKUP($A2267,Results!$A$2:$A$2256,Results!P$2:P$2256,"")</f>
        <v>AMAZON</v>
      </c>
      <c r="AV2267" s="2" t="str">
        <f>_xlfn.XLOOKUP($A2267,Results!$A$2:$A$2256,Results!Q$2:Q$2256,"")</f>
        <v>SINGLE_MATCH</v>
      </c>
      <c r="AW2267" s="2">
        <f>_xlfn.XLOOKUP($A2267,Results!$A$2:$A$2256,Results!R$2:R$2256,"")</f>
        <v>0</v>
      </c>
      <c r="AX2267" s="2">
        <f>_xlfn.XLOOKUP($A2267,Results!$A$2:$A$2256,Results!S$2:S$2256,"")</f>
        <v>0</v>
      </c>
      <c r="AY2267" s="2">
        <f>_xlfn.XLOOKUP($A2267,Results!$A$2:$A$2256,Results!T$2:T$2256,"")</f>
        <v>90</v>
      </c>
      <c r="AZ2267" s="2">
        <f>_xlfn.XLOOKUP($A2267,Results!$A$2:$A$2256,Results!U$2:U$2256,"")</f>
        <v>0</v>
      </c>
      <c r="BA2267" s="2">
        <f>_xlfn.XLOOKUP($A2267,Results!$A$2:$A$2256,Results!V$2:V$2256,"")</f>
        <v>0</v>
      </c>
      <c r="BB2267" s="2">
        <f>_xlfn.XLOOKUP($A2267,Results!$A$2:$A$2256,Results!W$2:W$2256,"")</f>
        <v>0</v>
      </c>
      <c r="BC2267" s="2">
        <f>_xlfn.XLOOKUP($A2267,Results!$A$2:$A$2256,Results!X$2:X$2256,"")</f>
        <v>0</v>
      </c>
      <c r="BD2267" s="2">
        <f>_xlfn.XLOOKUP($A2267,Results!$A$2:$A$2256,Results!Y$2:Y$2256,"")</f>
        <v>0</v>
      </c>
      <c r="BE2267" s="2">
        <f>_xlfn.XLOOKUP($A2267,Results!$A$2:$A$2256,Results!Z$2:Z$2256,"")</f>
        <v>0</v>
      </c>
    </row>
    <row r="2268" spans="1:57" ht="38.25" customHeight="1" x14ac:dyDescent="0.3">
      <c r="A2268">
        <v>907945</v>
      </c>
      <c r="B2268">
        <v>281486</v>
      </c>
      <c r="C2268" t="s">
        <v>36</v>
      </c>
      <c r="D2268">
        <v>669695308</v>
      </c>
      <c r="F2268" s="2">
        <v>10207</v>
      </c>
      <c r="G2268" s="2">
        <v>1</v>
      </c>
      <c r="H2268" t="s">
        <v>7049</v>
      </c>
      <c r="I2268">
        <v>2</v>
      </c>
      <c r="J2268" t="s">
        <v>65</v>
      </c>
      <c r="K2268" t="s">
        <v>39</v>
      </c>
      <c r="L2268">
        <v>199.31</v>
      </c>
      <c r="M2268" s="2" t="s">
        <v>7044</v>
      </c>
      <c r="N2268" s="85" t="s">
        <v>7048</v>
      </c>
      <c r="O2268" t="s">
        <v>7046</v>
      </c>
      <c r="P2268" t="s">
        <v>36</v>
      </c>
      <c r="Q2268" t="s">
        <v>36</v>
      </c>
      <c r="R2268">
        <v>398.62</v>
      </c>
      <c r="S2268" s="1">
        <v>45744.354853159719</v>
      </c>
      <c r="T2268" t="s">
        <v>42</v>
      </c>
      <c r="U2268" s="1">
        <v>45744.136805555558</v>
      </c>
      <c r="V2268" t="s">
        <v>43</v>
      </c>
      <c r="W2268" t="s">
        <v>36</v>
      </c>
      <c r="X2268">
        <v>0</v>
      </c>
      <c r="Y2268">
        <v>201</v>
      </c>
      <c r="Z2268" t="s">
        <v>36</v>
      </c>
      <c r="AA2268" t="s">
        <v>36</v>
      </c>
      <c r="AB2268" t="s">
        <v>36</v>
      </c>
      <c r="AC2268" t="s">
        <v>49</v>
      </c>
      <c r="AD2268" t="s">
        <v>49</v>
      </c>
      <c r="AE2268" t="s">
        <v>45</v>
      </c>
      <c r="AG2268" s="94" t="s">
        <v>7047</v>
      </c>
      <c r="AH2268" s="94"/>
      <c r="AI2268" s="2" t="s">
        <v>48</v>
      </c>
      <c r="AJ2268" s="2" t="e">
        <f>VLOOKUP(A2268,'Classification Test Result'!$A$2:$D$2428,4,FALSE)</f>
        <v>#N/A</v>
      </c>
      <c r="AL2268" s="2">
        <f>_xlfn.XLOOKUP($A2268,Results!$A$2:$A$2256,Results!G$2:G$2256,"")</f>
        <v>0</v>
      </c>
      <c r="AM2268" s="2">
        <f>_xlfn.XLOOKUP($A2268,Results!$A$2:$A$2256,Results!H$2:H$2256,"")</f>
        <v>0</v>
      </c>
      <c r="AN2268" s="2">
        <f>_xlfn.XLOOKUP($A2268,Results!$A$2:$A$2256,Results!I$2:I$2256,"")</f>
        <v>0</v>
      </c>
      <c r="AO2268" s="2">
        <f>_xlfn.XLOOKUP($A2268,Results!$A$2:$A$2256,Results!J$2:J$2256,"")</f>
        <v>0</v>
      </c>
      <c r="AP2268" s="2">
        <f>_xlfn.XLOOKUP($A2268,Results!$A$2:$A$2256,Results!K$2:K$2256,"")</f>
        <v>0</v>
      </c>
      <c r="AQ2268" s="2">
        <f>_xlfn.XLOOKUP($A2268,Results!$A$2:$A$2256,Results!L$2:L$2256,"")</f>
        <v>0</v>
      </c>
      <c r="AR2268" s="2">
        <f>_xlfn.XLOOKUP($A2268,Results!$A$2:$A$2256,Results!M$2:M$2256,"")</f>
        <v>0</v>
      </c>
      <c r="AS2268" s="2">
        <f>_xlfn.XLOOKUP($A2268,Results!$A$2:$A$2256,Results!N$2:N$2256,"")</f>
        <v>0</v>
      </c>
      <c r="AT2268" s="2">
        <f>_xlfn.XLOOKUP($A2268,Results!$A$2:$A$2256,Results!O$2:O$2256,"")</f>
        <v>0</v>
      </c>
      <c r="AU2268" s="2">
        <f>_xlfn.XLOOKUP($A2268,Results!$A$2:$A$2256,Results!P$2:P$2256,"")</f>
        <v>0</v>
      </c>
      <c r="AV2268" s="2">
        <f>_xlfn.XLOOKUP($A2268,Results!$A$2:$A$2256,Results!Q$2:Q$2256,"")</f>
        <v>0</v>
      </c>
      <c r="AW2268" s="2">
        <f>_xlfn.XLOOKUP($A2268,Results!$A$2:$A$2256,Results!R$2:R$2256,"")</f>
        <v>0</v>
      </c>
      <c r="AX2268" s="2">
        <f>_xlfn.XLOOKUP($A2268,Results!$A$2:$A$2256,Results!S$2:S$2256,"")</f>
        <v>0</v>
      </c>
      <c r="AY2268" s="2">
        <f>_xlfn.XLOOKUP($A2268,Results!$A$2:$A$2256,Results!T$2:T$2256,"")</f>
        <v>0</v>
      </c>
      <c r="AZ2268" s="2">
        <f>_xlfn.XLOOKUP($A2268,Results!$A$2:$A$2256,Results!U$2:U$2256,"")</f>
        <v>0</v>
      </c>
      <c r="BA2268" s="2">
        <f>_xlfn.XLOOKUP($A2268,Results!$A$2:$A$2256,Results!V$2:V$2256,"")</f>
        <v>0</v>
      </c>
      <c r="BB2268" s="2">
        <f>_xlfn.XLOOKUP($A2268,Results!$A$2:$A$2256,Results!W$2:W$2256,"")</f>
        <v>0</v>
      </c>
      <c r="BC2268" s="2">
        <f>_xlfn.XLOOKUP($A2268,Results!$A$2:$A$2256,Results!X$2:X$2256,"")</f>
        <v>0</v>
      </c>
      <c r="BD2268" s="2">
        <f>_xlfn.XLOOKUP($A2268,Results!$A$2:$A$2256,Results!Y$2:Y$2256,"")</f>
        <v>0</v>
      </c>
      <c r="BE2268" s="2">
        <f>_xlfn.XLOOKUP($A2268,Results!$A$2:$A$2256,Results!Z$2:Z$2256,"")</f>
        <v>0</v>
      </c>
    </row>
    <row r="2269" spans="1:57" ht="38.25" customHeight="1" x14ac:dyDescent="0.3">
      <c r="A2269">
        <v>907946</v>
      </c>
      <c r="B2269">
        <v>281488</v>
      </c>
      <c r="C2269" t="s">
        <v>36</v>
      </c>
      <c r="D2269">
        <v>669695309</v>
      </c>
      <c r="F2269" s="2">
        <v>10207</v>
      </c>
      <c r="G2269" s="2">
        <v>1</v>
      </c>
      <c r="H2269" t="s">
        <v>7049</v>
      </c>
      <c r="I2269">
        <v>1</v>
      </c>
      <c r="J2269" t="s">
        <v>65</v>
      </c>
      <c r="K2269" t="s">
        <v>39</v>
      </c>
      <c r="L2269">
        <v>199.31</v>
      </c>
      <c r="M2269" s="2" t="s">
        <v>7044</v>
      </c>
      <c r="N2269" s="85" t="s">
        <v>7048</v>
      </c>
      <c r="O2269" t="s">
        <v>7046</v>
      </c>
      <c r="P2269" t="s">
        <v>36</v>
      </c>
      <c r="Q2269" t="s">
        <v>36</v>
      </c>
      <c r="R2269">
        <v>199.31</v>
      </c>
      <c r="S2269" s="1">
        <v>45744.35482079861</v>
      </c>
      <c r="T2269" t="s">
        <v>42</v>
      </c>
      <c r="U2269" s="1">
        <v>45744.136805555558</v>
      </c>
      <c r="V2269" t="s">
        <v>43</v>
      </c>
      <c r="W2269" t="s">
        <v>36</v>
      </c>
      <c r="X2269">
        <v>0</v>
      </c>
      <c r="Y2269">
        <v>201</v>
      </c>
      <c r="Z2269" t="s">
        <v>36</v>
      </c>
      <c r="AA2269" t="s">
        <v>36</v>
      </c>
      <c r="AB2269" t="s">
        <v>36</v>
      </c>
      <c r="AC2269" t="s">
        <v>49</v>
      </c>
      <c r="AD2269" t="s">
        <v>49</v>
      </c>
      <c r="AE2269" t="s">
        <v>45</v>
      </c>
      <c r="AG2269" s="94" t="s">
        <v>7047</v>
      </c>
      <c r="AH2269" s="94"/>
      <c r="AI2269" s="2" t="s">
        <v>48</v>
      </c>
      <c r="AJ2269" s="2" t="e">
        <f>VLOOKUP(A2269,'Classification Test Result'!$A$2:$D$2428,4,FALSE)</f>
        <v>#N/A</v>
      </c>
      <c r="AL2269" s="2">
        <f>_xlfn.XLOOKUP($A2269,Results!$A$2:$A$2256,Results!G$2:G$2256,"")</f>
        <v>0</v>
      </c>
      <c r="AM2269" s="2">
        <f>_xlfn.XLOOKUP($A2269,Results!$A$2:$A$2256,Results!H$2:H$2256,"")</f>
        <v>0</v>
      </c>
      <c r="AN2269" s="2">
        <f>_xlfn.XLOOKUP($A2269,Results!$A$2:$A$2256,Results!I$2:I$2256,"")</f>
        <v>0</v>
      </c>
      <c r="AO2269" s="2">
        <f>_xlfn.XLOOKUP($A2269,Results!$A$2:$A$2256,Results!J$2:J$2256,"")</f>
        <v>0</v>
      </c>
      <c r="AP2269" s="2">
        <f>_xlfn.XLOOKUP($A2269,Results!$A$2:$A$2256,Results!K$2:K$2256,"")</f>
        <v>0</v>
      </c>
      <c r="AQ2269" s="2">
        <f>_xlfn.XLOOKUP($A2269,Results!$A$2:$A$2256,Results!L$2:L$2256,"")</f>
        <v>0</v>
      </c>
      <c r="AR2269" s="2">
        <f>_xlfn.XLOOKUP($A2269,Results!$A$2:$A$2256,Results!M$2:M$2256,"")</f>
        <v>0</v>
      </c>
      <c r="AS2269" s="2">
        <f>_xlfn.XLOOKUP($A2269,Results!$A$2:$A$2256,Results!N$2:N$2256,"")</f>
        <v>0</v>
      </c>
      <c r="AT2269" s="2">
        <f>_xlfn.XLOOKUP($A2269,Results!$A$2:$A$2256,Results!O$2:O$2256,"")</f>
        <v>0</v>
      </c>
      <c r="AU2269" s="2">
        <f>_xlfn.XLOOKUP($A2269,Results!$A$2:$A$2256,Results!P$2:P$2256,"")</f>
        <v>0</v>
      </c>
      <c r="AV2269" s="2">
        <f>_xlfn.XLOOKUP($A2269,Results!$A$2:$A$2256,Results!Q$2:Q$2256,"")</f>
        <v>0</v>
      </c>
      <c r="AW2269" s="2">
        <f>_xlfn.XLOOKUP($A2269,Results!$A$2:$A$2256,Results!R$2:R$2256,"")</f>
        <v>0</v>
      </c>
      <c r="AX2269" s="2">
        <f>_xlfn.XLOOKUP($A2269,Results!$A$2:$A$2256,Results!S$2:S$2256,"")</f>
        <v>0</v>
      </c>
      <c r="AY2269" s="2">
        <f>_xlfn.XLOOKUP($A2269,Results!$A$2:$A$2256,Results!T$2:T$2256,"")</f>
        <v>0</v>
      </c>
      <c r="AZ2269" s="2">
        <f>_xlfn.XLOOKUP($A2269,Results!$A$2:$A$2256,Results!U$2:U$2256,"")</f>
        <v>0</v>
      </c>
      <c r="BA2269" s="2">
        <f>_xlfn.XLOOKUP($A2269,Results!$A$2:$A$2256,Results!V$2:V$2256,"")</f>
        <v>0</v>
      </c>
      <c r="BB2269" s="2">
        <f>_xlfn.XLOOKUP($A2269,Results!$A$2:$A$2256,Results!W$2:W$2256,"")</f>
        <v>0</v>
      </c>
      <c r="BC2269" s="2">
        <f>_xlfn.XLOOKUP($A2269,Results!$A$2:$A$2256,Results!X$2:X$2256,"")</f>
        <v>0</v>
      </c>
      <c r="BD2269" s="2">
        <f>_xlfn.XLOOKUP($A2269,Results!$A$2:$A$2256,Results!Y$2:Y$2256,"")</f>
        <v>0</v>
      </c>
      <c r="BE2269" s="2">
        <f>_xlfn.XLOOKUP($A2269,Results!$A$2:$A$2256,Results!Z$2:Z$2256,"")</f>
        <v>0</v>
      </c>
    </row>
    <row r="2270" spans="1:57" ht="38.25" customHeight="1" x14ac:dyDescent="0.3">
      <c r="A2270">
        <v>907947</v>
      </c>
      <c r="B2270">
        <v>281479</v>
      </c>
      <c r="C2270" t="s">
        <v>36</v>
      </c>
      <c r="D2270">
        <v>50030723594</v>
      </c>
      <c r="F2270" s="2">
        <v>11545</v>
      </c>
      <c r="G2270" s="2">
        <v>2</v>
      </c>
      <c r="H2270" t="s">
        <v>7050</v>
      </c>
      <c r="I2270">
        <v>24</v>
      </c>
      <c r="J2270" t="s">
        <v>39</v>
      </c>
      <c r="K2270" t="s">
        <v>39</v>
      </c>
      <c r="L2270">
        <v>6.99</v>
      </c>
      <c r="M2270" s="2" t="s">
        <v>1117</v>
      </c>
      <c r="N2270" s="166" t="s">
        <v>7051</v>
      </c>
      <c r="O2270" t="s">
        <v>7052</v>
      </c>
      <c r="P2270" t="s">
        <v>36</v>
      </c>
      <c r="Q2270" t="s">
        <v>36</v>
      </c>
      <c r="R2270">
        <v>167.76</v>
      </c>
      <c r="S2270" s="1">
        <v>45744.333882789353</v>
      </c>
      <c r="T2270" t="s">
        <v>42</v>
      </c>
      <c r="U2270" s="1">
        <v>45744.120138888888</v>
      </c>
      <c r="V2270" t="s">
        <v>43</v>
      </c>
      <c r="W2270" t="s">
        <v>36</v>
      </c>
      <c r="X2270">
        <v>0</v>
      </c>
      <c r="Y2270">
        <v>999</v>
      </c>
      <c r="Z2270" t="s">
        <v>36</v>
      </c>
      <c r="AA2270" t="s">
        <v>36</v>
      </c>
      <c r="AB2270" t="s">
        <v>36</v>
      </c>
      <c r="AC2270" t="s">
        <v>49</v>
      </c>
      <c r="AD2270" t="s">
        <v>49</v>
      </c>
      <c r="AE2270" t="s">
        <v>45</v>
      </c>
      <c r="AG2270" s="18" t="s">
        <v>7053</v>
      </c>
      <c r="AH2270" s="18"/>
      <c r="AI2270" s="2" t="s">
        <v>48</v>
      </c>
      <c r="AJ2270" s="2" t="e">
        <f>VLOOKUP(A2270,'Classification Test Result'!$A$2:$D$2428,4,FALSE)</f>
        <v>#N/A</v>
      </c>
      <c r="AL2270" s="2">
        <f>_xlfn.XLOOKUP($A2270,Results!$A$2:$A$2256,Results!G$2:G$2256,"")</f>
        <v>0</v>
      </c>
      <c r="AM2270" s="2">
        <f>_xlfn.XLOOKUP($A2270,Results!$A$2:$A$2256,Results!H$2:H$2256,"")</f>
        <v>0</v>
      </c>
      <c r="AN2270" s="2">
        <f>_xlfn.XLOOKUP($A2270,Results!$A$2:$A$2256,Results!I$2:I$2256,"")</f>
        <v>0</v>
      </c>
      <c r="AO2270" s="2">
        <f>_xlfn.XLOOKUP($A2270,Results!$A$2:$A$2256,Results!J$2:J$2256,"")</f>
        <v>0</v>
      </c>
      <c r="AP2270" s="2">
        <f>_xlfn.XLOOKUP($A2270,Results!$A$2:$A$2256,Results!K$2:K$2256,"")</f>
        <v>0</v>
      </c>
      <c r="AQ2270" s="2">
        <f>_xlfn.XLOOKUP($A2270,Results!$A$2:$A$2256,Results!L$2:L$2256,"")</f>
        <v>0</v>
      </c>
      <c r="AR2270" s="2">
        <f>_xlfn.XLOOKUP($A2270,Results!$A$2:$A$2256,Results!M$2:M$2256,"")</f>
        <v>0</v>
      </c>
      <c r="AS2270" s="2">
        <f>_xlfn.XLOOKUP($A2270,Results!$A$2:$A$2256,Results!N$2:N$2256,"")</f>
        <v>0</v>
      </c>
      <c r="AT2270" s="2" t="str">
        <f>_xlfn.XLOOKUP($A2270,Results!$A$2:$A$2256,Results!O$2:O$2256,"")</f>
        <v>RUSTOLEUM CORPORATION</v>
      </c>
      <c r="AU2270" s="2" t="str">
        <f>_xlfn.XLOOKUP($A2270,Results!$A$2:$A$2256,Results!P$2:P$2256,"")</f>
        <v>RUST-OLEUM</v>
      </c>
      <c r="AV2270" s="2" t="str">
        <f>_xlfn.XLOOKUP($A2270,Results!$A$2:$A$2256,Results!Q$2:Q$2256,"")</f>
        <v>SINGLE_MATCH</v>
      </c>
      <c r="AW2270" s="2">
        <f>_xlfn.XLOOKUP($A2270,Results!$A$2:$A$2256,Results!R$2:R$2256,"")</f>
        <v>0</v>
      </c>
      <c r="AX2270" s="2">
        <f>_xlfn.XLOOKUP($A2270,Results!$A$2:$A$2256,Results!S$2:S$2256,"")</f>
        <v>0</v>
      </c>
      <c r="AY2270" s="2">
        <f>_xlfn.XLOOKUP($A2270,Results!$A$2:$A$2256,Results!T$2:T$2256,"")</f>
        <v>100</v>
      </c>
      <c r="AZ2270" s="2">
        <f>_xlfn.XLOOKUP($A2270,Results!$A$2:$A$2256,Results!U$2:U$2256,"")</f>
        <v>0</v>
      </c>
      <c r="BA2270" s="2">
        <f>_xlfn.XLOOKUP($A2270,Results!$A$2:$A$2256,Results!V$2:V$2256,"")</f>
        <v>0</v>
      </c>
      <c r="BB2270" s="2">
        <f>_xlfn.XLOOKUP($A2270,Results!$A$2:$A$2256,Results!W$2:W$2256,"")</f>
        <v>0</v>
      </c>
      <c r="BC2270" s="2">
        <f>_xlfn.XLOOKUP($A2270,Results!$A$2:$A$2256,Results!X$2:X$2256,"")</f>
        <v>31211500</v>
      </c>
      <c r="BD2270" s="2">
        <f>_xlfn.XLOOKUP($A2270,Results!$A$2:$A$2256,Results!Y$2:Y$2256,"")</f>
        <v>77</v>
      </c>
      <c r="BE2270" s="2">
        <f>_xlfn.XLOOKUP($A2270,Results!$A$2:$A$2256,Results!Z$2:Z$2256,"")</f>
        <v>0</v>
      </c>
    </row>
    <row r="2271" spans="1:57" ht="38.25" customHeight="1" x14ac:dyDescent="0.3">
      <c r="A2271">
        <v>907948</v>
      </c>
      <c r="B2271">
        <v>281492</v>
      </c>
      <c r="C2271" t="s">
        <v>36</v>
      </c>
      <c r="D2271">
        <v>669695310</v>
      </c>
      <c r="F2271" s="2">
        <v>10207</v>
      </c>
      <c r="G2271" s="2">
        <v>10</v>
      </c>
      <c r="H2271" t="s">
        <v>7054</v>
      </c>
      <c r="I2271">
        <v>1</v>
      </c>
      <c r="J2271" t="s">
        <v>65</v>
      </c>
      <c r="K2271" t="s">
        <v>39</v>
      </c>
      <c r="L2271">
        <v>20</v>
      </c>
      <c r="M2271" s="2" t="s">
        <v>567</v>
      </c>
      <c r="N2271" s="85">
        <v>7000006381</v>
      </c>
      <c r="O2271">
        <v>174609</v>
      </c>
      <c r="P2271" t="s">
        <v>36</v>
      </c>
      <c r="Q2271">
        <v>7000006381</v>
      </c>
      <c r="R2271">
        <v>20</v>
      </c>
      <c r="S2271" s="1">
        <v>45744.354743553238</v>
      </c>
      <c r="T2271" t="s">
        <v>42</v>
      </c>
      <c r="U2271" s="1">
        <v>45744.138194444437</v>
      </c>
      <c r="V2271" t="s">
        <v>43</v>
      </c>
      <c r="W2271" t="s">
        <v>36</v>
      </c>
      <c r="X2271">
        <v>0</v>
      </c>
      <c r="Y2271">
        <v>201</v>
      </c>
      <c r="Z2271" t="s">
        <v>36</v>
      </c>
      <c r="AA2271" t="s">
        <v>36</v>
      </c>
      <c r="AB2271" t="s">
        <v>36</v>
      </c>
      <c r="AC2271" t="s">
        <v>49</v>
      </c>
      <c r="AD2271" t="s">
        <v>49</v>
      </c>
      <c r="AE2271" t="s">
        <v>45</v>
      </c>
      <c r="AF2271" s="108">
        <v>46191507</v>
      </c>
      <c r="AG2271" s="18" t="s">
        <v>7055</v>
      </c>
      <c r="AH2271" s="18"/>
      <c r="AI2271" s="2" t="s">
        <v>48</v>
      </c>
      <c r="AJ2271" s="2" t="e">
        <f>VLOOKUP(A2271,'Classification Test Result'!$A$2:$D$2428,4,FALSE)</f>
        <v>#N/A</v>
      </c>
      <c r="AL2271" s="2">
        <f>_xlfn.XLOOKUP($A2271,Results!$A$2:$A$2256,Results!G$2:G$2256,"")</f>
        <v>0</v>
      </c>
      <c r="AM2271" s="2">
        <f>_xlfn.XLOOKUP($A2271,Results!$A$2:$A$2256,Results!H$2:H$2256,"")</f>
        <v>0</v>
      </c>
      <c r="AN2271" s="2">
        <f>_xlfn.XLOOKUP($A2271,Results!$A$2:$A$2256,Results!I$2:I$2256,"")</f>
        <v>0</v>
      </c>
      <c r="AO2271" s="2">
        <f>_xlfn.XLOOKUP($A2271,Results!$A$2:$A$2256,Results!J$2:J$2256,"")</f>
        <v>0</v>
      </c>
      <c r="AP2271" s="2">
        <f>_xlfn.XLOOKUP($A2271,Results!$A$2:$A$2256,Results!K$2:K$2256,"")</f>
        <v>0</v>
      </c>
      <c r="AQ2271" s="2">
        <f>_xlfn.XLOOKUP($A2271,Results!$A$2:$A$2256,Results!L$2:L$2256,"")</f>
        <v>0</v>
      </c>
      <c r="AR2271" s="2">
        <f>_xlfn.XLOOKUP($A2271,Results!$A$2:$A$2256,Results!M$2:M$2256,"")</f>
        <v>0</v>
      </c>
      <c r="AS2271" s="2">
        <f>_xlfn.XLOOKUP($A2271,Results!$A$2:$A$2256,Results!N$2:N$2256,"")</f>
        <v>0</v>
      </c>
      <c r="AT2271" s="2">
        <f>_xlfn.XLOOKUP($A2271,Results!$A$2:$A$2256,Results!O$2:O$2256,"")</f>
        <v>0</v>
      </c>
      <c r="AU2271" s="2">
        <f>_xlfn.XLOOKUP($A2271,Results!$A$2:$A$2256,Results!P$2:P$2256,"")</f>
        <v>0</v>
      </c>
      <c r="AV2271" s="2">
        <f>_xlfn.XLOOKUP($A2271,Results!$A$2:$A$2256,Results!Q$2:Q$2256,"")</f>
        <v>0</v>
      </c>
      <c r="AW2271" s="2">
        <f>_xlfn.XLOOKUP($A2271,Results!$A$2:$A$2256,Results!R$2:R$2256,"")</f>
        <v>0</v>
      </c>
      <c r="AX2271" s="2">
        <f>_xlfn.XLOOKUP($A2271,Results!$A$2:$A$2256,Results!S$2:S$2256,"")</f>
        <v>0</v>
      </c>
      <c r="AY2271" s="2">
        <f>_xlfn.XLOOKUP($A2271,Results!$A$2:$A$2256,Results!T$2:T$2256,"")</f>
        <v>0</v>
      </c>
      <c r="AZ2271" s="2">
        <f>_xlfn.XLOOKUP($A2271,Results!$A$2:$A$2256,Results!U$2:U$2256,"")</f>
        <v>0</v>
      </c>
      <c r="BA2271" s="2" t="str">
        <f>_xlfn.XLOOKUP($A2271,Results!$A$2:$A$2256,Results!V$2:V$2256,"")</f>
        <v>3M</v>
      </c>
      <c r="BB2271" s="2">
        <f>_xlfn.XLOOKUP($A2271,Results!$A$2:$A$2256,Results!W$2:W$2256,"")</f>
        <v>57</v>
      </c>
      <c r="BC2271" s="2">
        <f>_xlfn.XLOOKUP($A2271,Results!$A$2:$A$2256,Results!X$2:X$2256,"")</f>
        <v>46191500</v>
      </c>
      <c r="BD2271" s="2">
        <f>_xlfn.XLOOKUP($A2271,Results!$A$2:$A$2256,Results!Y$2:Y$2256,"")</f>
        <v>76</v>
      </c>
      <c r="BE2271" s="2" t="b">
        <f>_xlfn.XLOOKUP($A2271,Results!$A$2:$A$2256,Results!Z$2:Z$2256,"")</f>
        <v>1</v>
      </c>
    </row>
    <row r="2272" spans="1:57" ht="38.25" customHeight="1" x14ac:dyDescent="0.3">
      <c r="A2272">
        <v>907949</v>
      </c>
      <c r="B2272">
        <v>281493</v>
      </c>
      <c r="C2272" t="s">
        <v>36</v>
      </c>
      <c r="D2272">
        <v>669695312</v>
      </c>
      <c r="F2272" s="2">
        <v>10207</v>
      </c>
      <c r="G2272" s="2">
        <v>5</v>
      </c>
      <c r="H2272" t="s">
        <v>7054</v>
      </c>
      <c r="I2272">
        <v>1</v>
      </c>
      <c r="J2272" t="s">
        <v>65</v>
      </c>
      <c r="K2272" t="s">
        <v>39</v>
      </c>
      <c r="L2272">
        <v>20</v>
      </c>
      <c r="M2272" s="2" t="s">
        <v>567</v>
      </c>
      <c r="N2272" s="85">
        <v>7000006381</v>
      </c>
      <c r="O2272">
        <v>174609</v>
      </c>
      <c r="P2272" t="s">
        <v>36</v>
      </c>
      <c r="Q2272">
        <v>7000006381</v>
      </c>
      <c r="R2272">
        <v>20</v>
      </c>
      <c r="S2272" s="1">
        <v>45744.354666666673</v>
      </c>
      <c r="T2272" t="s">
        <v>42</v>
      </c>
      <c r="U2272" s="1">
        <v>45744.137499999997</v>
      </c>
      <c r="V2272" t="s">
        <v>43</v>
      </c>
      <c r="W2272" t="s">
        <v>36</v>
      </c>
      <c r="X2272">
        <v>8</v>
      </c>
      <c r="Y2272" t="s">
        <v>54</v>
      </c>
      <c r="Z2272" t="s">
        <v>36</v>
      </c>
      <c r="AA2272">
        <v>20</v>
      </c>
      <c r="AB2272" t="s">
        <v>36</v>
      </c>
      <c r="AC2272" t="s">
        <v>49</v>
      </c>
      <c r="AD2272" t="s">
        <v>49</v>
      </c>
      <c r="AE2272" t="s">
        <v>45</v>
      </c>
      <c r="AF2272" s="108">
        <v>46191507</v>
      </c>
      <c r="AG2272" s="18" t="s">
        <v>7055</v>
      </c>
      <c r="AH2272" s="18"/>
      <c r="AI2272" s="2" t="s">
        <v>48</v>
      </c>
      <c r="AJ2272" s="2" t="e">
        <f>VLOOKUP(A2272,'Classification Test Result'!$A$2:$D$2428,4,FALSE)</f>
        <v>#N/A</v>
      </c>
      <c r="AL2272" s="2">
        <f>_xlfn.XLOOKUP($A2272,Results!$A$2:$A$2256,Results!G$2:G$2256,"")</f>
        <v>0</v>
      </c>
      <c r="AM2272" s="2">
        <f>_xlfn.XLOOKUP($A2272,Results!$A$2:$A$2256,Results!H$2:H$2256,"")</f>
        <v>0</v>
      </c>
      <c r="AN2272" s="2">
        <f>_xlfn.XLOOKUP($A2272,Results!$A$2:$A$2256,Results!I$2:I$2256,"")</f>
        <v>0</v>
      </c>
      <c r="AO2272" s="2">
        <f>_xlfn.XLOOKUP($A2272,Results!$A$2:$A$2256,Results!J$2:J$2256,"")</f>
        <v>0</v>
      </c>
      <c r="AP2272" s="2">
        <f>_xlfn.XLOOKUP($A2272,Results!$A$2:$A$2256,Results!K$2:K$2256,"")</f>
        <v>0</v>
      </c>
      <c r="AQ2272" s="2">
        <f>_xlfn.XLOOKUP($A2272,Results!$A$2:$A$2256,Results!L$2:L$2256,"")</f>
        <v>0</v>
      </c>
      <c r="AR2272" s="2">
        <f>_xlfn.XLOOKUP($A2272,Results!$A$2:$A$2256,Results!M$2:M$2256,"")</f>
        <v>0</v>
      </c>
      <c r="AS2272" s="2">
        <f>_xlfn.XLOOKUP($A2272,Results!$A$2:$A$2256,Results!N$2:N$2256,"")</f>
        <v>0</v>
      </c>
      <c r="AT2272" s="2">
        <f>_xlfn.XLOOKUP($A2272,Results!$A$2:$A$2256,Results!O$2:O$2256,"")</f>
        <v>0</v>
      </c>
      <c r="AU2272" s="2">
        <f>_xlfn.XLOOKUP($A2272,Results!$A$2:$A$2256,Results!P$2:P$2256,"")</f>
        <v>0</v>
      </c>
      <c r="AV2272" s="2">
        <f>_xlfn.XLOOKUP($A2272,Results!$A$2:$A$2256,Results!Q$2:Q$2256,"")</f>
        <v>0</v>
      </c>
      <c r="AW2272" s="2">
        <f>_xlfn.XLOOKUP($A2272,Results!$A$2:$A$2256,Results!R$2:R$2256,"")</f>
        <v>0</v>
      </c>
      <c r="AX2272" s="2">
        <f>_xlfn.XLOOKUP($A2272,Results!$A$2:$A$2256,Results!S$2:S$2256,"")</f>
        <v>0</v>
      </c>
      <c r="AY2272" s="2">
        <f>_xlfn.XLOOKUP($A2272,Results!$A$2:$A$2256,Results!T$2:T$2256,"")</f>
        <v>0</v>
      </c>
      <c r="AZ2272" s="2">
        <f>_xlfn.XLOOKUP($A2272,Results!$A$2:$A$2256,Results!U$2:U$2256,"")</f>
        <v>0</v>
      </c>
      <c r="BA2272" s="2" t="str">
        <f>_xlfn.XLOOKUP($A2272,Results!$A$2:$A$2256,Results!V$2:V$2256,"")</f>
        <v>3M</v>
      </c>
      <c r="BB2272" s="2">
        <f>_xlfn.XLOOKUP($A2272,Results!$A$2:$A$2256,Results!W$2:W$2256,"")</f>
        <v>57</v>
      </c>
      <c r="BC2272" s="2">
        <f>_xlfn.XLOOKUP($A2272,Results!$A$2:$A$2256,Results!X$2:X$2256,"")</f>
        <v>46191500</v>
      </c>
      <c r="BD2272" s="2">
        <f>_xlfn.XLOOKUP($A2272,Results!$A$2:$A$2256,Results!Y$2:Y$2256,"")</f>
        <v>76</v>
      </c>
      <c r="BE2272" s="2" t="b">
        <f>_xlfn.XLOOKUP($A2272,Results!$A$2:$A$2256,Results!Z$2:Z$2256,"")</f>
        <v>1</v>
      </c>
    </row>
    <row r="2273" spans="1:57" ht="38.25" customHeight="1" x14ac:dyDescent="0.3">
      <c r="A2273">
        <v>907950</v>
      </c>
      <c r="B2273">
        <v>281483</v>
      </c>
      <c r="C2273" t="s">
        <v>36</v>
      </c>
      <c r="D2273">
        <v>669695306</v>
      </c>
      <c r="F2273" s="2">
        <v>10207</v>
      </c>
      <c r="G2273" s="2">
        <v>1</v>
      </c>
      <c r="H2273" t="s">
        <v>7056</v>
      </c>
      <c r="I2273">
        <v>1</v>
      </c>
      <c r="J2273" t="s">
        <v>65</v>
      </c>
      <c r="K2273" t="s">
        <v>39</v>
      </c>
      <c r="L2273">
        <v>4</v>
      </c>
      <c r="M2273" s="136" t="s">
        <v>6133</v>
      </c>
      <c r="N2273" s="85" t="s">
        <v>7057</v>
      </c>
      <c r="O2273">
        <v>436455</v>
      </c>
      <c r="P2273" t="s">
        <v>36</v>
      </c>
      <c r="Q2273" t="s">
        <v>36</v>
      </c>
      <c r="R2273">
        <v>4</v>
      </c>
      <c r="S2273" s="1">
        <v>45744.354916087963</v>
      </c>
      <c r="T2273" t="s">
        <v>42</v>
      </c>
      <c r="U2273" s="1">
        <v>45744.135416666657</v>
      </c>
      <c r="V2273" t="s">
        <v>43</v>
      </c>
      <c r="W2273" t="s">
        <v>36</v>
      </c>
      <c r="X2273">
        <v>0</v>
      </c>
      <c r="Y2273" t="s">
        <v>54</v>
      </c>
      <c r="Z2273" t="s">
        <v>36</v>
      </c>
      <c r="AA2273">
        <v>4</v>
      </c>
      <c r="AB2273" t="s">
        <v>36</v>
      </c>
      <c r="AC2273" t="s">
        <v>7058</v>
      </c>
      <c r="AD2273" t="s">
        <v>7058</v>
      </c>
      <c r="AE2273" t="s">
        <v>45</v>
      </c>
      <c r="AG2273" s="18" t="s">
        <v>7059</v>
      </c>
      <c r="AH2273" s="18"/>
      <c r="AI2273" s="2" t="s">
        <v>48</v>
      </c>
      <c r="AJ2273" s="2" t="e">
        <f>VLOOKUP(A2273,'Classification Test Result'!$A$2:$D$2428,4,FALSE)</f>
        <v>#N/A</v>
      </c>
      <c r="AL2273" s="2">
        <f>_xlfn.XLOOKUP($A2273,Results!$A$2:$A$2256,Results!G$2:G$2256,"")</f>
        <v>0</v>
      </c>
      <c r="AM2273" s="2">
        <f>_xlfn.XLOOKUP($A2273,Results!$A$2:$A$2256,Results!H$2:H$2256,"")</f>
        <v>0</v>
      </c>
      <c r="AN2273" s="2">
        <f>_xlfn.XLOOKUP($A2273,Results!$A$2:$A$2256,Results!I$2:I$2256,"")</f>
        <v>0</v>
      </c>
      <c r="AO2273" s="2">
        <f>_xlfn.XLOOKUP($A2273,Results!$A$2:$A$2256,Results!J$2:J$2256,"")</f>
        <v>0</v>
      </c>
      <c r="AP2273" s="2">
        <f>_xlfn.XLOOKUP($A2273,Results!$A$2:$A$2256,Results!K$2:K$2256,"")</f>
        <v>0</v>
      </c>
      <c r="AQ2273" s="2">
        <f>_xlfn.XLOOKUP($A2273,Results!$A$2:$A$2256,Results!L$2:L$2256,"")</f>
        <v>0</v>
      </c>
      <c r="AR2273" s="2">
        <f>_xlfn.XLOOKUP($A2273,Results!$A$2:$A$2256,Results!M$2:M$2256,"")</f>
        <v>0</v>
      </c>
      <c r="AS2273" s="2">
        <f>_xlfn.XLOOKUP($A2273,Results!$A$2:$A$2256,Results!N$2:N$2256,"")</f>
        <v>0</v>
      </c>
      <c r="AT2273" s="2" t="str">
        <f>_xlfn.XLOOKUP($A2273,Results!$A$2:$A$2256,Results!O$2:O$2256,"")</f>
        <v>WATTSTOPPER</v>
      </c>
      <c r="AU2273" s="2" t="str">
        <f>_xlfn.XLOOKUP($A2273,Results!$A$2:$A$2256,Results!P$2:P$2256,"")</f>
        <v>WATT</v>
      </c>
      <c r="AV2273" s="2" t="str">
        <f>_xlfn.XLOOKUP($A2273,Results!$A$2:$A$2256,Results!Q$2:Q$2256,"")</f>
        <v>SINGLE_MATCH</v>
      </c>
      <c r="AW2273" s="2">
        <f>_xlfn.XLOOKUP($A2273,Results!$A$2:$A$2256,Results!R$2:R$2256,"")</f>
        <v>0</v>
      </c>
      <c r="AX2273" s="2">
        <f>_xlfn.XLOOKUP($A2273,Results!$A$2:$A$2256,Results!S$2:S$2256,"")</f>
        <v>0</v>
      </c>
      <c r="AY2273" s="2">
        <f>_xlfn.XLOOKUP($A2273,Results!$A$2:$A$2256,Results!T$2:T$2256,"")</f>
        <v>75</v>
      </c>
      <c r="AZ2273" s="2">
        <f>_xlfn.XLOOKUP($A2273,Results!$A$2:$A$2256,Results!U$2:U$2256,"")</f>
        <v>0</v>
      </c>
      <c r="BA2273" s="2">
        <f>_xlfn.XLOOKUP($A2273,Results!$A$2:$A$2256,Results!V$2:V$2256,"")</f>
        <v>0</v>
      </c>
      <c r="BB2273" s="2">
        <f>_xlfn.XLOOKUP($A2273,Results!$A$2:$A$2256,Results!W$2:W$2256,"")</f>
        <v>0</v>
      </c>
      <c r="BC2273" s="2">
        <f>_xlfn.XLOOKUP($A2273,Results!$A$2:$A$2256,Results!X$2:X$2256,"")</f>
        <v>0</v>
      </c>
      <c r="BD2273" s="2">
        <f>_xlfn.XLOOKUP($A2273,Results!$A$2:$A$2256,Results!Y$2:Y$2256,"")</f>
        <v>0</v>
      </c>
      <c r="BE2273" s="2">
        <f>_xlfn.XLOOKUP($A2273,Results!$A$2:$A$2256,Results!Z$2:Z$2256,"")</f>
        <v>0</v>
      </c>
    </row>
    <row r="2274" spans="1:57" ht="38.25" customHeight="1" x14ac:dyDescent="0.3">
      <c r="A2274">
        <v>907951</v>
      </c>
      <c r="B2274">
        <v>281485</v>
      </c>
      <c r="C2274" t="s">
        <v>36</v>
      </c>
      <c r="D2274">
        <v>669695305</v>
      </c>
      <c r="F2274" s="2">
        <v>10207</v>
      </c>
      <c r="G2274" s="2">
        <v>1</v>
      </c>
      <c r="H2274" t="s">
        <v>7056</v>
      </c>
      <c r="I2274">
        <v>4</v>
      </c>
      <c r="J2274" t="s">
        <v>65</v>
      </c>
      <c r="K2274" t="s">
        <v>39</v>
      </c>
      <c r="L2274">
        <v>4</v>
      </c>
      <c r="M2274" s="136" t="s">
        <v>6133</v>
      </c>
      <c r="N2274" s="85" t="s">
        <v>7057</v>
      </c>
      <c r="O2274">
        <v>436455</v>
      </c>
      <c r="P2274" t="s">
        <v>36</v>
      </c>
      <c r="Q2274" t="s">
        <v>36</v>
      </c>
      <c r="R2274">
        <v>16</v>
      </c>
      <c r="S2274" s="1">
        <v>45744.354874108787</v>
      </c>
      <c r="T2274" t="s">
        <v>42</v>
      </c>
      <c r="U2274" s="1">
        <v>45744.135416666657</v>
      </c>
      <c r="V2274" t="s">
        <v>43</v>
      </c>
      <c r="W2274" t="s">
        <v>36</v>
      </c>
      <c r="X2274">
        <v>1</v>
      </c>
      <c r="Y2274" t="s">
        <v>54</v>
      </c>
      <c r="Z2274" t="s">
        <v>36</v>
      </c>
      <c r="AA2274">
        <v>4</v>
      </c>
      <c r="AB2274" t="s">
        <v>36</v>
      </c>
      <c r="AC2274" t="s">
        <v>7058</v>
      </c>
      <c r="AD2274" t="s">
        <v>7058</v>
      </c>
      <c r="AE2274" t="s">
        <v>45</v>
      </c>
      <c r="AG2274" s="18" t="s">
        <v>7059</v>
      </c>
      <c r="AH2274" s="18"/>
      <c r="AI2274" s="2" t="s">
        <v>48</v>
      </c>
      <c r="AJ2274" s="2" t="e">
        <f>VLOOKUP(A2274,'Classification Test Result'!$A$2:$D$2428,4,FALSE)</f>
        <v>#N/A</v>
      </c>
      <c r="AL2274" s="2">
        <f>_xlfn.XLOOKUP($A2274,Results!$A$2:$A$2256,Results!G$2:G$2256,"")</f>
        <v>0</v>
      </c>
      <c r="AM2274" s="2">
        <f>_xlfn.XLOOKUP($A2274,Results!$A$2:$A$2256,Results!H$2:H$2256,"")</f>
        <v>0</v>
      </c>
      <c r="AN2274" s="2">
        <f>_xlfn.XLOOKUP($A2274,Results!$A$2:$A$2256,Results!I$2:I$2256,"")</f>
        <v>0</v>
      </c>
      <c r="AO2274" s="2">
        <f>_xlfn.XLOOKUP($A2274,Results!$A$2:$A$2256,Results!J$2:J$2256,"")</f>
        <v>0</v>
      </c>
      <c r="AP2274" s="2">
        <f>_xlfn.XLOOKUP($A2274,Results!$A$2:$A$2256,Results!K$2:K$2256,"")</f>
        <v>0</v>
      </c>
      <c r="AQ2274" s="2">
        <f>_xlfn.XLOOKUP($A2274,Results!$A$2:$A$2256,Results!L$2:L$2256,"")</f>
        <v>0</v>
      </c>
      <c r="AR2274" s="2">
        <f>_xlfn.XLOOKUP($A2274,Results!$A$2:$A$2256,Results!M$2:M$2256,"")</f>
        <v>0</v>
      </c>
      <c r="AS2274" s="2">
        <f>_xlfn.XLOOKUP($A2274,Results!$A$2:$A$2256,Results!N$2:N$2256,"")</f>
        <v>0</v>
      </c>
      <c r="AT2274" s="2" t="str">
        <f>_xlfn.XLOOKUP($A2274,Results!$A$2:$A$2256,Results!O$2:O$2256,"")</f>
        <v>WATTSTOPPER</v>
      </c>
      <c r="AU2274" s="2" t="str">
        <f>_xlfn.XLOOKUP($A2274,Results!$A$2:$A$2256,Results!P$2:P$2256,"")</f>
        <v>WATT</v>
      </c>
      <c r="AV2274" s="2" t="str">
        <f>_xlfn.XLOOKUP($A2274,Results!$A$2:$A$2256,Results!Q$2:Q$2256,"")</f>
        <v>SINGLE_MATCH</v>
      </c>
      <c r="AW2274" s="2">
        <f>_xlfn.XLOOKUP($A2274,Results!$A$2:$A$2256,Results!R$2:R$2256,"")</f>
        <v>0</v>
      </c>
      <c r="AX2274" s="2">
        <f>_xlfn.XLOOKUP($A2274,Results!$A$2:$A$2256,Results!S$2:S$2256,"")</f>
        <v>0</v>
      </c>
      <c r="AY2274" s="2">
        <f>_xlfn.XLOOKUP($A2274,Results!$A$2:$A$2256,Results!T$2:T$2256,"")</f>
        <v>75</v>
      </c>
      <c r="AZ2274" s="2">
        <f>_xlfn.XLOOKUP($A2274,Results!$A$2:$A$2256,Results!U$2:U$2256,"")</f>
        <v>0</v>
      </c>
      <c r="BA2274" s="2">
        <f>_xlfn.XLOOKUP($A2274,Results!$A$2:$A$2256,Results!V$2:V$2256,"")</f>
        <v>0</v>
      </c>
      <c r="BB2274" s="2">
        <f>_xlfn.XLOOKUP($A2274,Results!$A$2:$A$2256,Results!W$2:W$2256,"")</f>
        <v>0</v>
      </c>
      <c r="BC2274" s="2">
        <f>_xlfn.XLOOKUP($A2274,Results!$A$2:$A$2256,Results!X$2:X$2256,"")</f>
        <v>0</v>
      </c>
      <c r="BD2274" s="2">
        <f>_xlfn.XLOOKUP($A2274,Results!$A$2:$A$2256,Results!Y$2:Y$2256,"")</f>
        <v>0</v>
      </c>
      <c r="BE2274" s="2">
        <f>_xlfn.XLOOKUP($A2274,Results!$A$2:$A$2256,Results!Z$2:Z$2256,"")</f>
        <v>0</v>
      </c>
    </row>
    <row r="2275" spans="1:57" ht="38.25" customHeight="1" x14ac:dyDescent="0.3">
      <c r="A2275">
        <v>907952</v>
      </c>
      <c r="B2275">
        <v>281492</v>
      </c>
      <c r="C2275" t="s">
        <v>36</v>
      </c>
      <c r="D2275">
        <v>669695310</v>
      </c>
      <c r="F2275" s="2">
        <v>10207</v>
      </c>
      <c r="G2275" s="2">
        <v>4</v>
      </c>
      <c r="H2275" t="s">
        <v>7060</v>
      </c>
      <c r="I2275">
        <v>8</v>
      </c>
      <c r="J2275" t="s">
        <v>65</v>
      </c>
      <c r="K2275" t="s">
        <v>39</v>
      </c>
      <c r="L2275">
        <v>2.98</v>
      </c>
      <c r="M2275" s="136" t="s">
        <v>6133</v>
      </c>
      <c r="N2275" s="85">
        <v>6644</v>
      </c>
      <c r="O2275">
        <v>356844</v>
      </c>
      <c r="P2275" t="s">
        <v>36</v>
      </c>
      <c r="Q2275" t="s">
        <v>36</v>
      </c>
      <c r="R2275">
        <v>23.84</v>
      </c>
      <c r="S2275" s="1">
        <v>45744.354725428238</v>
      </c>
      <c r="T2275" t="s">
        <v>42</v>
      </c>
      <c r="U2275" s="1">
        <v>45744.137499999997</v>
      </c>
      <c r="V2275" t="s">
        <v>43</v>
      </c>
      <c r="W2275" t="s">
        <v>36</v>
      </c>
      <c r="X2275">
        <v>0</v>
      </c>
      <c r="Y2275">
        <v>201</v>
      </c>
      <c r="Z2275" t="s">
        <v>36</v>
      </c>
      <c r="AA2275" t="s">
        <v>36</v>
      </c>
      <c r="AB2275" t="s">
        <v>36</v>
      </c>
      <c r="AC2275" t="s">
        <v>49</v>
      </c>
      <c r="AD2275" t="s">
        <v>49</v>
      </c>
      <c r="AE2275" t="s">
        <v>45</v>
      </c>
      <c r="AG2275" s="18" t="s">
        <v>7061</v>
      </c>
      <c r="AH2275" s="18"/>
      <c r="AI2275" s="2" t="s">
        <v>48</v>
      </c>
      <c r="AJ2275" s="2" t="e">
        <f>VLOOKUP(A2275,'Classification Test Result'!$A$2:$D$2428,4,FALSE)</f>
        <v>#N/A</v>
      </c>
      <c r="AL2275" s="2">
        <f>_xlfn.XLOOKUP($A2275,Results!$A$2:$A$2256,Results!G$2:G$2256,"")</f>
        <v>0</v>
      </c>
      <c r="AM2275" s="2">
        <f>_xlfn.XLOOKUP($A2275,Results!$A$2:$A$2256,Results!H$2:H$2256,"")</f>
        <v>0</v>
      </c>
      <c r="AN2275" s="2">
        <f>_xlfn.XLOOKUP($A2275,Results!$A$2:$A$2256,Results!I$2:I$2256,"")</f>
        <v>0</v>
      </c>
      <c r="AO2275" s="2">
        <f>_xlfn.XLOOKUP($A2275,Results!$A$2:$A$2256,Results!J$2:J$2256,"")</f>
        <v>0</v>
      </c>
      <c r="AP2275" s="2">
        <f>_xlfn.XLOOKUP($A2275,Results!$A$2:$A$2256,Results!K$2:K$2256,"")</f>
        <v>0</v>
      </c>
      <c r="AQ2275" s="2">
        <f>_xlfn.XLOOKUP($A2275,Results!$A$2:$A$2256,Results!L$2:L$2256,"")</f>
        <v>0</v>
      </c>
      <c r="AR2275" s="2">
        <f>_xlfn.XLOOKUP($A2275,Results!$A$2:$A$2256,Results!M$2:M$2256,"")</f>
        <v>0</v>
      </c>
      <c r="AS2275" s="2">
        <f>_xlfn.XLOOKUP($A2275,Results!$A$2:$A$2256,Results!N$2:N$2256,"")</f>
        <v>0</v>
      </c>
      <c r="AT2275" s="2" t="str">
        <f>_xlfn.XLOOKUP($A2275,Results!$A$2:$A$2256,Results!O$2:O$2256,"")</f>
        <v>WATTSTOPPER</v>
      </c>
      <c r="AU2275" s="2" t="str">
        <f>_xlfn.XLOOKUP($A2275,Results!$A$2:$A$2256,Results!P$2:P$2256,"")</f>
        <v>WATT</v>
      </c>
      <c r="AV2275" s="2" t="str">
        <f>_xlfn.XLOOKUP($A2275,Results!$A$2:$A$2256,Results!Q$2:Q$2256,"")</f>
        <v>SINGLE_MATCH</v>
      </c>
      <c r="AW2275" s="2">
        <f>_xlfn.XLOOKUP($A2275,Results!$A$2:$A$2256,Results!R$2:R$2256,"")</f>
        <v>0</v>
      </c>
      <c r="AX2275" s="2">
        <f>_xlfn.XLOOKUP($A2275,Results!$A$2:$A$2256,Results!S$2:S$2256,"")</f>
        <v>0</v>
      </c>
      <c r="AY2275" s="2">
        <f>_xlfn.XLOOKUP($A2275,Results!$A$2:$A$2256,Results!T$2:T$2256,"")</f>
        <v>75</v>
      </c>
      <c r="AZ2275" s="2">
        <f>_xlfn.XLOOKUP($A2275,Results!$A$2:$A$2256,Results!U$2:U$2256,"")</f>
        <v>0</v>
      </c>
      <c r="BA2275" s="2" t="str">
        <f>_xlfn.XLOOKUP($A2275,Results!$A$2:$A$2256,Results!V$2:V$2256,"")</f>
        <v>WIELAND ELECTRIC</v>
      </c>
      <c r="BB2275" s="2">
        <f>_xlfn.XLOOKUP($A2275,Results!$A$2:$A$2256,Results!W$2:W$2256,"")</f>
        <v>59</v>
      </c>
      <c r="BC2275" s="2">
        <f>_xlfn.XLOOKUP($A2275,Results!$A$2:$A$2256,Results!X$2:X$2256,"")</f>
        <v>39121400</v>
      </c>
      <c r="BD2275" s="2">
        <f>_xlfn.XLOOKUP($A2275,Results!$A$2:$A$2256,Results!Y$2:Y$2256,"")</f>
        <v>59</v>
      </c>
      <c r="BE2275" s="2" t="b">
        <f>_xlfn.XLOOKUP($A2275,Results!$A$2:$A$2256,Results!Z$2:Z$2256,"")</f>
        <v>1</v>
      </c>
    </row>
    <row r="2276" spans="1:57" ht="38.25" customHeight="1" x14ac:dyDescent="0.3">
      <c r="A2276">
        <v>907953</v>
      </c>
      <c r="B2276">
        <v>281479</v>
      </c>
      <c r="C2276" t="s">
        <v>36</v>
      </c>
      <c r="D2276">
        <v>50030723594</v>
      </c>
      <c r="F2276" s="2">
        <v>11545</v>
      </c>
      <c r="G2276" s="2">
        <v>4</v>
      </c>
      <c r="H2276" t="s">
        <v>7062</v>
      </c>
      <c r="I2276">
        <v>600</v>
      </c>
      <c r="J2276" t="s">
        <v>39</v>
      </c>
      <c r="K2276" t="s">
        <v>39</v>
      </c>
      <c r="L2276">
        <v>0.5</v>
      </c>
      <c r="M2276" s="111" t="s">
        <v>7063</v>
      </c>
      <c r="N2276" s="111">
        <v>1006000</v>
      </c>
      <c r="O2276">
        <v>6501006000</v>
      </c>
      <c r="P2276" t="s">
        <v>36</v>
      </c>
      <c r="Q2276">
        <v>6501006000</v>
      </c>
      <c r="R2276">
        <v>300.60000000000002</v>
      </c>
      <c r="S2276" s="1">
        <v>45744.333888692126</v>
      </c>
      <c r="T2276" t="s">
        <v>42</v>
      </c>
      <c r="U2276" s="1">
        <v>45744.120138888888</v>
      </c>
      <c r="V2276" t="s">
        <v>43</v>
      </c>
      <c r="W2276" t="s">
        <v>36</v>
      </c>
      <c r="X2276">
        <v>0</v>
      </c>
      <c r="Y2276">
        <v>999</v>
      </c>
      <c r="Z2276" t="s">
        <v>36</v>
      </c>
      <c r="AA2276" t="s">
        <v>36</v>
      </c>
      <c r="AB2276" t="s">
        <v>36</v>
      </c>
      <c r="AC2276" t="s">
        <v>49</v>
      </c>
      <c r="AD2276" t="s">
        <v>49</v>
      </c>
      <c r="AE2276" t="s">
        <v>45</v>
      </c>
      <c r="AG2276" s="18" t="s">
        <v>7064</v>
      </c>
      <c r="AH2276" s="18"/>
      <c r="AI2276" s="2" t="s">
        <v>48</v>
      </c>
      <c r="AJ2276" s="2" t="e">
        <f>VLOOKUP(A2276,'Classification Test Result'!$A$2:$D$2428,4,FALSE)</f>
        <v>#N/A</v>
      </c>
      <c r="AL2276" s="2">
        <f>_xlfn.XLOOKUP($A2276,Results!$A$2:$A$2256,Results!G$2:G$2256,"")</f>
        <v>0</v>
      </c>
      <c r="AM2276" s="2">
        <f>_xlfn.XLOOKUP($A2276,Results!$A$2:$A$2256,Results!H$2:H$2256,"")</f>
        <v>0</v>
      </c>
      <c r="AN2276" s="2">
        <f>_xlfn.XLOOKUP($A2276,Results!$A$2:$A$2256,Results!I$2:I$2256,"")</f>
        <v>0</v>
      </c>
      <c r="AO2276" s="2">
        <f>_xlfn.XLOOKUP($A2276,Results!$A$2:$A$2256,Results!J$2:J$2256,"")</f>
        <v>0</v>
      </c>
      <c r="AP2276" s="2">
        <f>_xlfn.XLOOKUP($A2276,Results!$A$2:$A$2256,Results!K$2:K$2256,"")</f>
        <v>0</v>
      </c>
      <c r="AQ2276" s="2">
        <f>_xlfn.XLOOKUP($A2276,Results!$A$2:$A$2256,Results!L$2:L$2256,"")</f>
        <v>0</v>
      </c>
      <c r="AR2276" s="2">
        <f>_xlfn.XLOOKUP($A2276,Results!$A$2:$A$2256,Results!M$2:M$2256,"")</f>
        <v>0</v>
      </c>
      <c r="AS2276" s="2">
        <f>_xlfn.XLOOKUP($A2276,Results!$A$2:$A$2256,Results!N$2:N$2256,"")</f>
        <v>0</v>
      </c>
      <c r="AT2276" s="2" t="str">
        <f>_xlfn.XLOOKUP($A2276,Results!$A$2:$A$2256,Results!O$2:O$2256,"")</f>
        <v>ITW CCNA</v>
      </c>
      <c r="AU2276" s="2" t="str">
        <f>_xlfn.XLOOKUP($A2276,Results!$A$2:$A$2256,Results!P$2:P$2256,"")</f>
        <v>ITW</v>
      </c>
      <c r="AV2276" s="2" t="str">
        <f>_xlfn.XLOOKUP($A2276,Results!$A$2:$A$2256,Results!Q$2:Q$2256,"")</f>
        <v>SINGLE_MATCH</v>
      </c>
      <c r="AW2276" s="2">
        <f>_xlfn.XLOOKUP($A2276,Results!$A$2:$A$2256,Results!R$2:R$2256,"")</f>
        <v>0</v>
      </c>
      <c r="AX2276" s="2">
        <f>_xlfn.XLOOKUP($A2276,Results!$A$2:$A$2256,Results!S$2:S$2256,"")</f>
        <v>0</v>
      </c>
      <c r="AY2276" s="2">
        <f>_xlfn.XLOOKUP($A2276,Results!$A$2:$A$2256,Results!T$2:T$2256,"")</f>
        <v>60</v>
      </c>
      <c r="AZ2276" s="2">
        <f>_xlfn.XLOOKUP($A2276,Results!$A$2:$A$2256,Results!U$2:U$2256,"")</f>
        <v>0</v>
      </c>
      <c r="BA2276" s="2" t="str">
        <f>_xlfn.XLOOKUP($A2276,Results!$A$2:$A$2256,Results!V$2:V$2256,"")</f>
        <v>MINERALLAC COMPANY</v>
      </c>
      <c r="BB2276" s="2">
        <f>_xlfn.XLOOKUP($A2276,Results!$A$2:$A$2256,Results!W$2:W$2256,"")</f>
        <v>79</v>
      </c>
      <c r="BC2276" s="2">
        <f>_xlfn.XLOOKUP($A2276,Results!$A$2:$A$2256,Results!X$2:X$2256,"")</f>
        <v>31161528</v>
      </c>
      <c r="BD2276" s="2">
        <f>_xlfn.XLOOKUP($A2276,Results!$A$2:$A$2256,Results!Y$2:Y$2256,"")</f>
        <v>79</v>
      </c>
      <c r="BE2276" s="2" t="b">
        <f>_xlfn.XLOOKUP($A2276,Results!$A$2:$A$2256,Results!Z$2:Z$2256,"")</f>
        <v>1</v>
      </c>
    </row>
    <row r="2277" spans="1:57" ht="38.25" customHeight="1" x14ac:dyDescent="0.3">
      <c r="A2277">
        <v>907954</v>
      </c>
      <c r="B2277">
        <v>281492</v>
      </c>
      <c r="C2277" t="s">
        <v>36</v>
      </c>
      <c r="D2277">
        <v>669695310</v>
      </c>
      <c r="F2277" s="2">
        <v>10207</v>
      </c>
      <c r="G2277" s="2">
        <v>12</v>
      </c>
      <c r="H2277" t="s">
        <v>7066</v>
      </c>
      <c r="I2277">
        <v>3000</v>
      </c>
      <c r="J2277" t="s">
        <v>7067</v>
      </c>
      <c r="K2277" t="s">
        <v>98</v>
      </c>
      <c r="L2277">
        <v>397</v>
      </c>
      <c r="M2277" s="179" t="s">
        <v>5712</v>
      </c>
      <c r="N2277" s="85" t="s">
        <v>7068</v>
      </c>
      <c r="O2277" t="s">
        <v>7069</v>
      </c>
      <c r="P2277" t="s">
        <v>36</v>
      </c>
      <c r="Q2277" t="s">
        <v>36</v>
      </c>
      <c r="R2277">
        <v>1191</v>
      </c>
      <c r="S2277" s="1">
        <v>45744.354749386577</v>
      </c>
      <c r="T2277" t="s">
        <v>42</v>
      </c>
      <c r="U2277" s="1">
        <v>45744.138194444437</v>
      </c>
      <c r="V2277" t="s">
        <v>43</v>
      </c>
      <c r="W2277" t="s">
        <v>36</v>
      </c>
      <c r="X2277">
        <v>0</v>
      </c>
      <c r="Y2277">
        <v>201</v>
      </c>
      <c r="Z2277" t="s">
        <v>36</v>
      </c>
      <c r="AA2277" t="s">
        <v>36</v>
      </c>
      <c r="AB2277" t="s">
        <v>36</v>
      </c>
      <c r="AC2277" t="s">
        <v>49</v>
      </c>
      <c r="AD2277" t="s">
        <v>49</v>
      </c>
      <c r="AE2277" t="s">
        <v>45</v>
      </c>
      <c r="AF2277" s="103">
        <v>26121524</v>
      </c>
      <c r="AG2277" s="18" t="s">
        <v>7070</v>
      </c>
      <c r="AH2277" s="18"/>
      <c r="AI2277" s="2" t="s">
        <v>48</v>
      </c>
      <c r="AJ2277" s="2" t="e">
        <f>VLOOKUP(A2277,'Classification Test Result'!$A$2:$D$2428,4,FALSE)</f>
        <v>#N/A</v>
      </c>
      <c r="AL2277" s="2">
        <f>_xlfn.XLOOKUP($A2277,Results!$A$2:$A$2256,Results!G$2:G$2256,"")</f>
        <v>0</v>
      </c>
      <c r="AM2277" s="2">
        <f>_xlfn.XLOOKUP($A2277,Results!$A$2:$A$2256,Results!H$2:H$2256,"")</f>
        <v>0</v>
      </c>
      <c r="AN2277" s="2">
        <f>_xlfn.XLOOKUP($A2277,Results!$A$2:$A$2256,Results!I$2:I$2256,"")</f>
        <v>0</v>
      </c>
      <c r="AO2277" s="2">
        <f>_xlfn.XLOOKUP($A2277,Results!$A$2:$A$2256,Results!J$2:J$2256,"")</f>
        <v>0</v>
      </c>
      <c r="AP2277" s="2">
        <f>_xlfn.XLOOKUP($A2277,Results!$A$2:$A$2256,Results!K$2:K$2256,"")</f>
        <v>0</v>
      </c>
      <c r="AQ2277" s="2">
        <f>_xlfn.XLOOKUP($A2277,Results!$A$2:$A$2256,Results!L$2:L$2256,"")</f>
        <v>0</v>
      </c>
      <c r="AR2277" s="2">
        <f>_xlfn.XLOOKUP($A2277,Results!$A$2:$A$2256,Results!M$2:M$2256,"")</f>
        <v>0</v>
      </c>
      <c r="AS2277" s="2">
        <f>_xlfn.XLOOKUP($A2277,Results!$A$2:$A$2256,Results!N$2:N$2256,"")</f>
        <v>0</v>
      </c>
      <c r="AT2277" s="2">
        <f>_xlfn.XLOOKUP($A2277,Results!$A$2:$A$2256,Results!O$2:O$2256,"")</f>
        <v>0</v>
      </c>
      <c r="AU2277" s="2">
        <f>_xlfn.XLOOKUP($A2277,Results!$A$2:$A$2256,Results!P$2:P$2256,"")</f>
        <v>0</v>
      </c>
      <c r="AV2277" s="2">
        <f>_xlfn.XLOOKUP($A2277,Results!$A$2:$A$2256,Results!Q$2:Q$2256,"")</f>
        <v>0</v>
      </c>
      <c r="AW2277" s="2">
        <f>_xlfn.XLOOKUP($A2277,Results!$A$2:$A$2256,Results!R$2:R$2256,"")</f>
        <v>0</v>
      </c>
      <c r="AX2277" s="2">
        <f>_xlfn.XLOOKUP($A2277,Results!$A$2:$A$2256,Results!S$2:S$2256,"")</f>
        <v>0</v>
      </c>
      <c r="AY2277" s="2">
        <f>_xlfn.XLOOKUP($A2277,Results!$A$2:$A$2256,Results!T$2:T$2256,"")</f>
        <v>0</v>
      </c>
      <c r="AZ2277" s="2">
        <f>_xlfn.XLOOKUP($A2277,Results!$A$2:$A$2256,Results!U$2:U$2256,"")</f>
        <v>0</v>
      </c>
      <c r="BA2277" s="2" t="str">
        <f>_xlfn.XLOOKUP($A2277,Results!$A$2:$A$2256,Results!V$2:V$2256,"")</f>
        <v>SUPERIOR ESSEX</v>
      </c>
      <c r="BB2277" s="2">
        <f>_xlfn.XLOOKUP($A2277,Results!$A$2:$A$2256,Results!W$2:W$2256,"")</f>
        <v>62</v>
      </c>
      <c r="BC2277" s="2">
        <f>_xlfn.XLOOKUP($A2277,Results!$A$2:$A$2256,Results!X$2:X$2256,"")</f>
        <v>26121629</v>
      </c>
      <c r="BD2277" s="2">
        <f>_xlfn.XLOOKUP($A2277,Results!$A$2:$A$2256,Results!Y$2:Y$2256,"")</f>
        <v>62</v>
      </c>
      <c r="BE2277" s="2" t="b">
        <f>_xlfn.XLOOKUP($A2277,Results!$A$2:$A$2256,Results!Z$2:Z$2256,"")</f>
        <v>1</v>
      </c>
    </row>
    <row r="2278" spans="1:57" ht="38.25" customHeight="1" x14ac:dyDescent="0.3">
      <c r="A2278">
        <v>907955</v>
      </c>
      <c r="B2278">
        <v>281492</v>
      </c>
      <c r="C2278" t="s">
        <v>36</v>
      </c>
      <c r="D2278">
        <v>669695310</v>
      </c>
      <c r="F2278" s="2">
        <v>10207</v>
      </c>
      <c r="G2278" s="2">
        <v>13</v>
      </c>
      <c r="H2278" t="s">
        <v>7071</v>
      </c>
      <c r="I2278">
        <v>2000</v>
      </c>
      <c r="J2278" t="s">
        <v>7067</v>
      </c>
      <c r="K2278" t="s">
        <v>98</v>
      </c>
      <c r="L2278">
        <v>263.69</v>
      </c>
      <c r="M2278" s="179" t="s">
        <v>5712</v>
      </c>
      <c r="N2278" s="85" t="s">
        <v>7072</v>
      </c>
      <c r="O2278" t="s">
        <v>7073</v>
      </c>
      <c r="P2278" t="s">
        <v>36</v>
      </c>
      <c r="Q2278" t="s">
        <v>36</v>
      </c>
      <c r="R2278">
        <v>527.38</v>
      </c>
      <c r="S2278" s="1">
        <v>45744.354752233798</v>
      </c>
      <c r="T2278" t="s">
        <v>42</v>
      </c>
      <c r="U2278" s="1">
        <v>45744.138194444437</v>
      </c>
      <c r="V2278" t="s">
        <v>43</v>
      </c>
      <c r="W2278" t="s">
        <v>36</v>
      </c>
      <c r="X2278">
        <v>0</v>
      </c>
      <c r="Y2278">
        <v>201</v>
      </c>
      <c r="Z2278" t="s">
        <v>36</v>
      </c>
      <c r="AA2278" t="s">
        <v>36</v>
      </c>
      <c r="AB2278" t="s">
        <v>36</v>
      </c>
      <c r="AC2278" t="s">
        <v>49</v>
      </c>
      <c r="AD2278" t="s">
        <v>49</v>
      </c>
      <c r="AE2278" t="s">
        <v>45</v>
      </c>
      <c r="AF2278" s="108">
        <v>26121524</v>
      </c>
      <c r="AG2278" s="18" t="s">
        <v>7074</v>
      </c>
      <c r="AH2278" s="18"/>
      <c r="AI2278" s="2" t="s">
        <v>48</v>
      </c>
      <c r="AJ2278" s="2" t="e">
        <f>VLOOKUP(A2278,'Classification Test Result'!$A$2:$D$2428,4,FALSE)</f>
        <v>#N/A</v>
      </c>
      <c r="AL2278" s="2">
        <f>_xlfn.XLOOKUP($A2278,Results!$A$2:$A$2256,Results!G$2:G$2256,"")</f>
        <v>0</v>
      </c>
      <c r="AM2278" s="2">
        <f>_xlfn.XLOOKUP($A2278,Results!$A$2:$A$2256,Results!H$2:H$2256,"")</f>
        <v>0</v>
      </c>
      <c r="AN2278" s="2">
        <f>_xlfn.XLOOKUP($A2278,Results!$A$2:$A$2256,Results!I$2:I$2256,"")</f>
        <v>0</v>
      </c>
      <c r="AO2278" s="2">
        <f>_xlfn.XLOOKUP($A2278,Results!$A$2:$A$2256,Results!J$2:J$2256,"")</f>
        <v>0</v>
      </c>
      <c r="AP2278" s="2">
        <f>_xlfn.XLOOKUP($A2278,Results!$A$2:$A$2256,Results!K$2:K$2256,"")</f>
        <v>0</v>
      </c>
      <c r="AQ2278" s="2">
        <f>_xlfn.XLOOKUP($A2278,Results!$A$2:$A$2256,Results!L$2:L$2256,"")</f>
        <v>0</v>
      </c>
      <c r="AR2278" s="2">
        <f>_xlfn.XLOOKUP($A2278,Results!$A$2:$A$2256,Results!M$2:M$2256,"")</f>
        <v>0</v>
      </c>
      <c r="AS2278" s="2">
        <f>_xlfn.XLOOKUP($A2278,Results!$A$2:$A$2256,Results!N$2:N$2256,"")</f>
        <v>0</v>
      </c>
      <c r="AT2278" s="2">
        <f>_xlfn.XLOOKUP($A2278,Results!$A$2:$A$2256,Results!O$2:O$2256,"")</f>
        <v>0</v>
      </c>
      <c r="AU2278" s="2">
        <f>_xlfn.XLOOKUP($A2278,Results!$A$2:$A$2256,Results!P$2:P$2256,"")</f>
        <v>0</v>
      </c>
      <c r="AV2278" s="2">
        <f>_xlfn.XLOOKUP($A2278,Results!$A$2:$A$2256,Results!Q$2:Q$2256,"")</f>
        <v>0</v>
      </c>
      <c r="AW2278" s="2">
        <f>_xlfn.XLOOKUP($A2278,Results!$A$2:$A$2256,Results!R$2:R$2256,"")</f>
        <v>0</v>
      </c>
      <c r="AX2278" s="2">
        <f>_xlfn.XLOOKUP($A2278,Results!$A$2:$A$2256,Results!S$2:S$2256,"")</f>
        <v>0</v>
      </c>
      <c r="AY2278" s="2">
        <f>_xlfn.XLOOKUP($A2278,Results!$A$2:$A$2256,Results!T$2:T$2256,"")</f>
        <v>0</v>
      </c>
      <c r="AZ2278" s="2">
        <f>_xlfn.XLOOKUP($A2278,Results!$A$2:$A$2256,Results!U$2:U$2256,"")</f>
        <v>0</v>
      </c>
      <c r="BA2278" s="2">
        <f>_xlfn.XLOOKUP($A2278,Results!$A$2:$A$2256,Results!V$2:V$2256,"")</f>
        <v>0</v>
      </c>
      <c r="BB2278" s="2">
        <f>_xlfn.XLOOKUP($A2278,Results!$A$2:$A$2256,Results!W$2:W$2256,"")</f>
        <v>0</v>
      </c>
      <c r="BC2278" s="2">
        <f>_xlfn.XLOOKUP($A2278,Results!$A$2:$A$2256,Results!X$2:X$2256,"")</f>
        <v>0</v>
      </c>
      <c r="BD2278" s="2">
        <f>_xlfn.XLOOKUP($A2278,Results!$A$2:$A$2256,Results!Y$2:Y$2256,"")</f>
        <v>0</v>
      </c>
      <c r="BE2278" s="2">
        <f>_xlfn.XLOOKUP($A2278,Results!$A$2:$A$2256,Results!Z$2:Z$2256,"")</f>
        <v>0</v>
      </c>
    </row>
    <row r="2279" spans="1:57" ht="38.25" customHeight="1" x14ac:dyDescent="0.3">
      <c r="A2279">
        <v>907956</v>
      </c>
      <c r="B2279">
        <v>281641</v>
      </c>
      <c r="C2279" t="s">
        <v>36</v>
      </c>
      <c r="D2279">
        <v>5261073714</v>
      </c>
      <c r="E2279" s="2" t="str">
        <f>VLOOKUP(F2279,'RPA Vendor Data '!F$1:$G$2418,2)</f>
        <v>CINTAS CORPORATION</v>
      </c>
      <c r="F2279" s="2">
        <v>10616</v>
      </c>
      <c r="G2279" s="2">
        <v>3</v>
      </c>
      <c r="H2279" t="s">
        <v>7075</v>
      </c>
      <c r="I2279">
        <v>1</v>
      </c>
      <c r="J2279" t="s">
        <v>39</v>
      </c>
      <c r="K2279" t="s">
        <v>39</v>
      </c>
      <c r="L2279">
        <v>12.54</v>
      </c>
      <c r="M2279" s="2" t="s">
        <v>36</v>
      </c>
      <c r="N2279" s="85" t="s">
        <v>36</v>
      </c>
      <c r="O2279">
        <v>616845</v>
      </c>
      <c r="P2279" t="s">
        <v>36</v>
      </c>
      <c r="Q2279" t="s">
        <v>36</v>
      </c>
      <c r="R2279">
        <v>12.54</v>
      </c>
      <c r="S2279" s="1">
        <v>45744.501908530103</v>
      </c>
      <c r="T2279" t="s">
        <v>42</v>
      </c>
      <c r="U2279" s="1">
        <v>45744.275694444441</v>
      </c>
      <c r="V2279" t="s">
        <v>43</v>
      </c>
      <c r="W2279" t="s">
        <v>36</v>
      </c>
      <c r="X2279">
        <v>0</v>
      </c>
      <c r="Y2279">
        <v>999</v>
      </c>
      <c r="Z2279" t="s">
        <v>36</v>
      </c>
      <c r="AA2279" t="s">
        <v>36</v>
      </c>
      <c r="AB2279" t="s">
        <v>36</v>
      </c>
      <c r="AC2279" t="s">
        <v>49</v>
      </c>
      <c r="AD2279" t="s">
        <v>49</v>
      </c>
      <c r="AE2279" t="s">
        <v>45</v>
      </c>
      <c r="AG2279" s="2" t="s">
        <v>1668</v>
      </c>
      <c r="AI2279" s="2" t="s">
        <v>48</v>
      </c>
      <c r="AJ2279" s="2" t="e">
        <f>VLOOKUP(A2279,'Classification Test Result'!$A$2:$D$2428,4,FALSE)</f>
        <v>#N/A</v>
      </c>
      <c r="AL2279" s="2">
        <f>_xlfn.XLOOKUP($A2279,Results!$A$2:$A$2256,Results!G$2:G$2256,"")</f>
        <v>0</v>
      </c>
      <c r="AM2279" s="2">
        <f>_xlfn.XLOOKUP($A2279,Results!$A$2:$A$2256,Results!H$2:H$2256,"")</f>
        <v>0</v>
      </c>
      <c r="AN2279" s="2">
        <f>_xlfn.XLOOKUP($A2279,Results!$A$2:$A$2256,Results!I$2:I$2256,"")</f>
        <v>0</v>
      </c>
      <c r="AO2279" s="2">
        <f>_xlfn.XLOOKUP($A2279,Results!$A$2:$A$2256,Results!J$2:J$2256,"")</f>
        <v>0</v>
      </c>
      <c r="AP2279" s="2">
        <f>_xlfn.XLOOKUP($A2279,Results!$A$2:$A$2256,Results!K$2:K$2256,"")</f>
        <v>0</v>
      </c>
      <c r="AQ2279" s="2">
        <f>_xlfn.XLOOKUP($A2279,Results!$A$2:$A$2256,Results!L$2:L$2256,"")</f>
        <v>0</v>
      </c>
      <c r="AR2279" s="2">
        <f>_xlfn.XLOOKUP($A2279,Results!$A$2:$A$2256,Results!M$2:M$2256,"")</f>
        <v>0</v>
      </c>
      <c r="AS2279" s="2">
        <f>_xlfn.XLOOKUP($A2279,Results!$A$2:$A$2256,Results!N$2:N$2256,"")</f>
        <v>0</v>
      </c>
      <c r="AT2279" s="2">
        <f>_xlfn.XLOOKUP($A2279,Results!$A$2:$A$2256,Results!O$2:O$2256,"")</f>
        <v>0</v>
      </c>
      <c r="AU2279" s="2">
        <f>_xlfn.XLOOKUP($A2279,Results!$A$2:$A$2256,Results!P$2:P$2256,"")</f>
        <v>0</v>
      </c>
      <c r="AV2279" s="2">
        <f>_xlfn.XLOOKUP($A2279,Results!$A$2:$A$2256,Results!Q$2:Q$2256,"")</f>
        <v>0</v>
      </c>
      <c r="AW2279" s="2">
        <f>_xlfn.XLOOKUP($A2279,Results!$A$2:$A$2256,Results!R$2:R$2256,"")</f>
        <v>0</v>
      </c>
      <c r="AX2279" s="2">
        <f>_xlfn.XLOOKUP($A2279,Results!$A$2:$A$2256,Results!S$2:S$2256,"")</f>
        <v>0</v>
      </c>
      <c r="AY2279" s="2">
        <f>_xlfn.XLOOKUP($A2279,Results!$A$2:$A$2256,Results!T$2:T$2256,"")</f>
        <v>0</v>
      </c>
      <c r="AZ2279" s="2">
        <f>_xlfn.XLOOKUP($A2279,Results!$A$2:$A$2256,Results!U$2:U$2256,"")</f>
        <v>0</v>
      </c>
      <c r="BA2279" s="2">
        <f>_xlfn.XLOOKUP($A2279,Results!$A$2:$A$2256,Results!V$2:V$2256,"")</f>
        <v>0</v>
      </c>
      <c r="BB2279" s="2">
        <f>_xlfn.XLOOKUP($A2279,Results!$A$2:$A$2256,Results!W$2:W$2256,"")</f>
        <v>0</v>
      </c>
      <c r="BC2279" s="2">
        <f>_xlfn.XLOOKUP($A2279,Results!$A$2:$A$2256,Results!X$2:X$2256,"")</f>
        <v>0</v>
      </c>
      <c r="BD2279" s="2">
        <f>_xlfn.XLOOKUP($A2279,Results!$A$2:$A$2256,Results!Y$2:Y$2256,"")</f>
        <v>0</v>
      </c>
      <c r="BE2279" s="2">
        <f>_xlfn.XLOOKUP($A2279,Results!$A$2:$A$2256,Results!Z$2:Z$2256,"")</f>
        <v>0</v>
      </c>
    </row>
    <row r="2280" spans="1:57" ht="38.25" customHeight="1" x14ac:dyDescent="0.3">
      <c r="A2280">
        <v>907957</v>
      </c>
      <c r="B2280">
        <v>281581</v>
      </c>
      <c r="C2280" t="s">
        <v>36</v>
      </c>
      <c r="D2280">
        <v>4624206016</v>
      </c>
      <c r="F2280" s="2">
        <v>11585</v>
      </c>
      <c r="G2280" s="2">
        <v>27</v>
      </c>
      <c r="H2280" t="s">
        <v>7076</v>
      </c>
      <c r="I2280">
        <v>2</v>
      </c>
      <c r="J2280" t="s">
        <v>65</v>
      </c>
      <c r="K2280" t="s">
        <v>39</v>
      </c>
      <c r="L2280">
        <v>1218.73</v>
      </c>
      <c r="M2280" s="2" t="s">
        <v>622</v>
      </c>
      <c r="N2280" s="85">
        <v>6002665</v>
      </c>
      <c r="O2280" t="s">
        <v>36</v>
      </c>
      <c r="P2280" t="s">
        <v>36</v>
      </c>
      <c r="Q2280" t="s">
        <v>36</v>
      </c>
      <c r="R2280">
        <v>2437.46</v>
      </c>
      <c r="S2280" s="1">
        <v>45744.459502314807</v>
      </c>
      <c r="T2280" t="s">
        <v>42</v>
      </c>
      <c r="U2280" s="1">
        <v>45744.248611111107</v>
      </c>
      <c r="V2280" t="s">
        <v>43</v>
      </c>
      <c r="W2280" t="s">
        <v>36</v>
      </c>
      <c r="X2280">
        <v>4</v>
      </c>
      <c r="Y2280">
        <v>999</v>
      </c>
      <c r="Z2280" t="s">
        <v>36</v>
      </c>
      <c r="AA2280" t="s">
        <v>36</v>
      </c>
      <c r="AB2280" t="s">
        <v>36</v>
      </c>
      <c r="AC2280" t="s">
        <v>49</v>
      </c>
      <c r="AD2280" t="s">
        <v>49</v>
      </c>
      <c r="AE2280" t="s">
        <v>45</v>
      </c>
      <c r="AF2280" s="111">
        <v>39111709</v>
      </c>
      <c r="AG2280" s="18" t="s">
        <v>7077</v>
      </c>
      <c r="AH2280" s="18"/>
      <c r="AI2280" s="2" t="s">
        <v>48</v>
      </c>
      <c r="AJ2280" s="2" t="e">
        <f>VLOOKUP(A2280,'Classification Test Result'!$A$2:$D$2428,4,FALSE)</f>
        <v>#N/A</v>
      </c>
      <c r="AL2280" s="2">
        <f>_xlfn.XLOOKUP($A2280,Results!$A$2:$A$2256,Results!G$2:G$2256,"")</f>
        <v>0</v>
      </c>
      <c r="AM2280" s="2">
        <f>_xlfn.XLOOKUP($A2280,Results!$A$2:$A$2256,Results!H$2:H$2256,"")</f>
        <v>0</v>
      </c>
      <c r="AN2280" s="2">
        <f>_xlfn.XLOOKUP($A2280,Results!$A$2:$A$2256,Results!I$2:I$2256,"")</f>
        <v>0</v>
      </c>
      <c r="AO2280" s="2">
        <f>_xlfn.XLOOKUP($A2280,Results!$A$2:$A$2256,Results!J$2:J$2256,"")</f>
        <v>0</v>
      </c>
      <c r="AP2280" s="2">
        <f>_xlfn.XLOOKUP($A2280,Results!$A$2:$A$2256,Results!K$2:K$2256,"")</f>
        <v>0</v>
      </c>
      <c r="AQ2280" s="2">
        <f>_xlfn.XLOOKUP($A2280,Results!$A$2:$A$2256,Results!L$2:L$2256,"")</f>
        <v>0</v>
      </c>
      <c r="AR2280" s="2">
        <f>_xlfn.XLOOKUP($A2280,Results!$A$2:$A$2256,Results!M$2:M$2256,"")</f>
        <v>0</v>
      </c>
      <c r="AS2280" s="2">
        <f>_xlfn.XLOOKUP($A2280,Results!$A$2:$A$2256,Results!N$2:N$2256,"")</f>
        <v>0</v>
      </c>
      <c r="AT2280" s="2">
        <f>_xlfn.XLOOKUP($A2280,Results!$A$2:$A$2256,Results!O$2:O$2256,"")</f>
        <v>0</v>
      </c>
      <c r="AU2280" s="2">
        <f>_xlfn.XLOOKUP($A2280,Results!$A$2:$A$2256,Results!P$2:P$2256,"")</f>
        <v>0</v>
      </c>
      <c r="AV2280" s="2">
        <f>_xlfn.XLOOKUP($A2280,Results!$A$2:$A$2256,Results!Q$2:Q$2256,"")</f>
        <v>0</v>
      </c>
      <c r="AW2280" s="2">
        <f>_xlfn.XLOOKUP($A2280,Results!$A$2:$A$2256,Results!R$2:R$2256,"")</f>
        <v>0</v>
      </c>
      <c r="AX2280" s="2">
        <f>_xlfn.XLOOKUP($A2280,Results!$A$2:$A$2256,Results!S$2:S$2256,"")</f>
        <v>0</v>
      </c>
      <c r="AY2280" s="2">
        <f>_xlfn.XLOOKUP($A2280,Results!$A$2:$A$2256,Results!T$2:T$2256,"")</f>
        <v>0</v>
      </c>
      <c r="AZ2280" s="2">
        <f>_xlfn.XLOOKUP($A2280,Results!$A$2:$A$2256,Results!U$2:U$2256,"")</f>
        <v>0</v>
      </c>
      <c r="BA2280" s="2">
        <f>_xlfn.XLOOKUP($A2280,Results!$A$2:$A$2256,Results!V$2:V$2256,"")</f>
        <v>0</v>
      </c>
      <c r="BB2280" s="2">
        <f>_xlfn.XLOOKUP($A2280,Results!$A$2:$A$2256,Results!W$2:W$2256,"")</f>
        <v>0</v>
      </c>
      <c r="BC2280" s="2">
        <f>_xlfn.XLOOKUP($A2280,Results!$A$2:$A$2256,Results!X$2:X$2256,"")</f>
        <v>0</v>
      </c>
      <c r="BD2280" s="2">
        <f>_xlfn.XLOOKUP($A2280,Results!$A$2:$A$2256,Results!Y$2:Y$2256,"")</f>
        <v>0</v>
      </c>
      <c r="BE2280" s="2">
        <f>_xlfn.XLOOKUP($A2280,Results!$A$2:$A$2256,Results!Z$2:Z$2256,"")</f>
        <v>0</v>
      </c>
    </row>
    <row r="2281" spans="1:57" ht="38.25" customHeight="1" x14ac:dyDescent="0.3">
      <c r="A2281">
        <v>907958</v>
      </c>
      <c r="B2281">
        <v>281581</v>
      </c>
      <c r="C2281" t="s">
        <v>36</v>
      </c>
      <c r="D2281">
        <v>4624206016</v>
      </c>
      <c r="F2281" s="2">
        <v>11585</v>
      </c>
      <c r="G2281" s="2">
        <v>26</v>
      </c>
      <c r="H2281" t="s">
        <v>7078</v>
      </c>
      <c r="I2281">
        <v>6</v>
      </c>
      <c r="J2281" t="s">
        <v>65</v>
      </c>
      <c r="K2281" t="s">
        <v>39</v>
      </c>
      <c r="L2281">
        <v>1211.1600000000001</v>
      </c>
      <c r="M2281" s="153" t="s">
        <v>7079</v>
      </c>
      <c r="N2281" s="85">
        <v>6002664</v>
      </c>
      <c r="O2281" t="s">
        <v>36</v>
      </c>
      <c r="P2281" t="s">
        <v>36</v>
      </c>
      <c r="Q2281" t="s">
        <v>36</v>
      </c>
      <c r="R2281">
        <v>7266.96</v>
      </c>
      <c r="S2281" s="1">
        <v>45744.459521874996</v>
      </c>
      <c r="T2281" t="s">
        <v>42</v>
      </c>
      <c r="U2281" s="1">
        <v>45744.248611111107</v>
      </c>
      <c r="V2281" t="s">
        <v>43</v>
      </c>
      <c r="W2281" t="s">
        <v>36</v>
      </c>
      <c r="X2281">
        <v>4</v>
      </c>
      <c r="Y2281">
        <v>999</v>
      </c>
      <c r="Z2281" t="s">
        <v>36</v>
      </c>
      <c r="AA2281" t="s">
        <v>36</v>
      </c>
      <c r="AB2281" t="s">
        <v>36</v>
      </c>
      <c r="AC2281" t="s">
        <v>49</v>
      </c>
      <c r="AD2281" t="s">
        <v>49</v>
      </c>
      <c r="AE2281" t="s">
        <v>45</v>
      </c>
      <c r="AG2281" s="18" t="s">
        <v>7080</v>
      </c>
      <c r="AH2281" s="18"/>
      <c r="AI2281" s="2" t="s">
        <v>48</v>
      </c>
      <c r="AJ2281" s="2" t="e">
        <f>VLOOKUP(A2281,'Classification Test Result'!$A$2:$D$2428,4,FALSE)</f>
        <v>#N/A</v>
      </c>
      <c r="AL2281" s="2">
        <f>_xlfn.XLOOKUP($A2281,Results!$A$2:$A$2256,Results!G$2:G$2256,"")</f>
        <v>0</v>
      </c>
      <c r="AM2281" s="2">
        <f>_xlfn.XLOOKUP($A2281,Results!$A$2:$A$2256,Results!H$2:H$2256,"")</f>
        <v>0</v>
      </c>
      <c r="AN2281" s="2">
        <f>_xlfn.XLOOKUP($A2281,Results!$A$2:$A$2256,Results!I$2:I$2256,"")</f>
        <v>0</v>
      </c>
      <c r="AO2281" s="2">
        <f>_xlfn.XLOOKUP($A2281,Results!$A$2:$A$2256,Results!J$2:J$2256,"")</f>
        <v>0</v>
      </c>
      <c r="AP2281" s="2">
        <f>_xlfn.XLOOKUP($A2281,Results!$A$2:$A$2256,Results!K$2:K$2256,"")</f>
        <v>0</v>
      </c>
      <c r="AQ2281" s="2">
        <f>_xlfn.XLOOKUP($A2281,Results!$A$2:$A$2256,Results!L$2:L$2256,"")</f>
        <v>0</v>
      </c>
      <c r="AR2281" s="2">
        <f>_xlfn.XLOOKUP($A2281,Results!$A$2:$A$2256,Results!M$2:M$2256,"")</f>
        <v>0</v>
      </c>
      <c r="AS2281" s="2">
        <f>_xlfn.XLOOKUP($A2281,Results!$A$2:$A$2256,Results!N$2:N$2256,"")</f>
        <v>0</v>
      </c>
      <c r="AT2281" s="2">
        <f>_xlfn.XLOOKUP($A2281,Results!$A$2:$A$2256,Results!O$2:O$2256,"")</f>
        <v>0</v>
      </c>
      <c r="AU2281" s="2">
        <f>_xlfn.XLOOKUP($A2281,Results!$A$2:$A$2256,Results!P$2:P$2256,"")</f>
        <v>0</v>
      </c>
      <c r="AV2281" s="2">
        <f>_xlfn.XLOOKUP($A2281,Results!$A$2:$A$2256,Results!Q$2:Q$2256,"")</f>
        <v>0</v>
      </c>
      <c r="AW2281" s="2">
        <f>_xlfn.XLOOKUP($A2281,Results!$A$2:$A$2256,Results!R$2:R$2256,"")</f>
        <v>0</v>
      </c>
      <c r="AX2281" s="2">
        <f>_xlfn.XLOOKUP($A2281,Results!$A$2:$A$2256,Results!S$2:S$2256,"")</f>
        <v>0</v>
      </c>
      <c r="AY2281" s="2">
        <f>_xlfn.XLOOKUP($A2281,Results!$A$2:$A$2256,Results!T$2:T$2256,"")</f>
        <v>0</v>
      </c>
      <c r="AZ2281" s="2">
        <f>_xlfn.XLOOKUP($A2281,Results!$A$2:$A$2256,Results!U$2:U$2256,"")</f>
        <v>0</v>
      </c>
      <c r="BA2281" s="2">
        <f>_xlfn.XLOOKUP($A2281,Results!$A$2:$A$2256,Results!V$2:V$2256,"")</f>
        <v>0</v>
      </c>
      <c r="BB2281" s="2">
        <f>_xlfn.XLOOKUP($A2281,Results!$A$2:$A$2256,Results!W$2:W$2256,"")</f>
        <v>0</v>
      </c>
      <c r="BC2281" s="2">
        <f>_xlfn.XLOOKUP($A2281,Results!$A$2:$A$2256,Results!X$2:X$2256,"")</f>
        <v>0</v>
      </c>
      <c r="BD2281" s="2">
        <f>_xlfn.XLOOKUP($A2281,Results!$A$2:$A$2256,Results!Y$2:Y$2256,"")</f>
        <v>0</v>
      </c>
      <c r="BE2281" s="2">
        <f>_xlfn.XLOOKUP($A2281,Results!$A$2:$A$2256,Results!Z$2:Z$2256,"")</f>
        <v>0</v>
      </c>
    </row>
    <row r="2282" spans="1:57" ht="38.25" customHeight="1" x14ac:dyDescent="0.3">
      <c r="A2282">
        <v>907959</v>
      </c>
      <c r="B2282">
        <v>281581</v>
      </c>
      <c r="C2282" t="s">
        <v>36</v>
      </c>
      <c r="D2282">
        <v>4624206016</v>
      </c>
      <c r="F2282" s="2">
        <v>11585</v>
      </c>
      <c r="G2282" s="2">
        <v>25</v>
      </c>
      <c r="H2282" t="s">
        <v>7081</v>
      </c>
      <c r="I2282">
        <v>1</v>
      </c>
      <c r="J2282" t="s">
        <v>65</v>
      </c>
      <c r="K2282" t="s">
        <v>39</v>
      </c>
      <c r="L2282">
        <v>1194.8399999999999</v>
      </c>
      <c r="M2282" s="103" t="s">
        <v>7082</v>
      </c>
      <c r="N2282" s="85">
        <v>6002662</v>
      </c>
      <c r="O2282" t="s">
        <v>36</v>
      </c>
      <c r="P2282" t="s">
        <v>36</v>
      </c>
      <c r="Q2282" t="s">
        <v>36</v>
      </c>
      <c r="R2282">
        <v>1194.8399999999999</v>
      </c>
      <c r="S2282" s="1">
        <v>45744.459472418981</v>
      </c>
      <c r="T2282" t="s">
        <v>42</v>
      </c>
      <c r="U2282" s="1">
        <v>45744.247916666667</v>
      </c>
      <c r="V2282" t="s">
        <v>43</v>
      </c>
      <c r="W2282" t="s">
        <v>36</v>
      </c>
      <c r="X2282">
        <v>4</v>
      </c>
      <c r="Y2282">
        <v>999</v>
      </c>
      <c r="Z2282" t="s">
        <v>36</v>
      </c>
      <c r="AA2282" t="s">
        <v>36</v>
      </c>
      <c r="AB2282" t="s">
        <v>36</v>
      </c>
      <c r="AC2282" t="s">
        <v>49</v>
      </c>
      <c r="AD2282" t="s">
        <v>49</v>
      </c>
      <c r="AE2282" t="s">
        <v>45</v>
      </c>
      <c r="AG2282" s="18" t="s">
        <v>7083</v>
      </c>
      <c r="AH2282" s="18"/>
      <c r="AI2282" s="2" t="s">
        <v>48</v>
      </c>
      <c r="AJ2282" s="2" t="e">
        <f>VLOOKUP(A2282,'Classification Test Result'!$A$2:$D$2428,4,FALSE)</f>
        <v>#N/A</v>
      </c>
      <c r="AL2282" s="2">
        <f>_xlfn.XLOOKUP($A2282,Results!$A$2:$A$2256,Results!G$2:G$2256,"")</f>
        <v>0</v>
      </c>
      <c r="AM2282" s="2">
        <f>_xlfn.XLOOKUP($A2282,Results!$A$2:$A$2256,Results!H$2:H$2256,"")</f>
        <v>0</v>
      </c>
      <c r="AN2282" s="2">
        <f>_xlfn.XLOOKUP($A2282,Results!$A$2:$A$2256,Results!I$2:I$2256,"")</f>
        <v>0</v>
      </c>
      <c r="AO2282" s="2">
        <f>_xlfn.XLOOKUP($A2282,Results!$A$2:$A$2256,Results!J$2:J$2256,"")</f>
        <v>0</v>
      </c>
      <c r="AP2282" s="2">
        <f>_xlfn.XLOOKUP($A2282,Results!$A$2:$A$2256,Results!K$2:K$2256,"")</f>
        <v>0</v>
      </c>
      <c r="AQ2282" s="2">
        <f>_xlfn.XLOOKUP($A2282,Results!$A$2:$A$2256,Results!L$2:L$2256,"")</f>
        <v>0</v>
      </c>
      <c r="AR2282" s="2">
        <f>_xlfn.XLOOKUP($A2282,Results!$A$2:$A$2256,Results!M$2:M$2256,"")</f>
        <v>0</v>
      </c>
      <c r="AS2282" s="2">
        <f>_xlfn.XLOOKUP($A2282,Results!$A$2:$A$2256,Results!N$2:N$2256,"")</f>
        <v>0</v>
      </c>
      <c r="AT2282" s="2">
        <f>_xlfn.XLOOKUP($A2282,Results!$A$2:$A$2256,Results!O$2:O$2256,"")</f>
        <v>0</v>
      </c>
      <c r="AU2282" s="2">
        <f>_xlfn.XLOOKUP($A2282,Results!$A$2:$A$2256,Results!P$2:P$2256,"")</f>
        <v>0</v>
      </c>
      <c r="AV2282" s="2">
        <f>_xlfn.XLOOKUP($A2282,Results!$A$2:$A$2256,Results!Q$2:Q$2256,"")</f>
        <v>0</v>
      </c>
      <c r="AW2282" s="2">
        <f>_xlfn.XLOOKUP($A2282,Results!$A$2:$A$2256,Results!R$2:R$2256,"")</f>
        <v>0</v>
      </c>
      <c r="AX2282" s="2">
        <f>_xlfn.XLOOKUP($A2282,Results!$A$2:$A$2256,Results!S$2:S$2256,"")</f>
        <v>0</v>
      </c>
      <c r="AY2282" s="2">
        <f>_xlfn.XLOOKUP($A2282,Results!$A$2:$A$2256,Results!T$2:T$2256,"")</f>
        <v>0</v>
      </c>
      <c r="AZ2282" s="2">
        <f>_xlfn.XLOOKUP($A2282,Results!$A$2:$A$2256,Results!U$2:U$2256,"")</f>
        <v>0</v>
      </c>
      <c r="BA2282" s="2">
        <f>_xlfn.XLOOKUP($A2282,Results!$A$2:$A$2256,Results!V$2:V$2256,"")</f>
        <v>0</v>
      </c>
      <c r="BB2282" s="2">
        <f>_xlfn.XLOOKUP($A2282,Results!$A$2:$A$2256,Results!W$2:W$2256,"")</f>
        <v>0</v>
      </c>
      <c r="BC2282" s="2">
        <f>_xlfn.XLOOKUP($A2282,Results!$A$2:$A$2256,Results!X$2:X$2256,"")</f>
        <v>0</v>
      </c>
      <c r="BD2282" s="2">
        <f>_xlfn.XLOOKUP($A2282,Results!$A$2:$A$2256,Results!Y$2:Y$2256,"")</f>
        <v>0</v>
      </c>
      <c r="BE2282" s="2">
        <f>_xlfn.XLOOKUP($A2282,Results!$A$2:$A$2256,Results!Z$2:Z$2256,"")</f>
        <v>0</v>
      </c>
    </row>
    <row r="2283" spans="1:57" ht="38.25" customHeight="1" x14ac:dyDescent="0.3">
      <c r="A2283">
        <v>907960</v>
      </c>
      <c r="B2283">
        <v>281581</v>
      </c>
      <c r="C2283" t="s">
        <v>36</v>
      </c>
      <c r="D2283">
        <v>4624206016</v>
      </c>
      <c r="F2283" s="2">
        <v>11585</v>
      </c>
      <c r="G2283" s="2">
        <v>24</v>
      </c>
      <c r="H2283" t="s">
        <v>7084</v>
      </c>
      <c r="I2283">
        <v>1</v>
      </c>
      <c r="J2283" t="s">
        <v>65</v>
      </c>
      <c r="K2283" t="s">
        <v>39</v>
      </c>
      <c r="L2283">
        <v>1186.68</v>
      </c>
      <c r="M2283" s="2" t="s">
        <v>6521</v>
      </c>
      <c r="N2283" s="85">
        <v>6002661</v>
      </c>
      <c r="O2283" t="s">
        <v>36</v>
      </c>
      <c r="P2283" t="s">
        <v>36</v>
      </c>
      <c r="Q2283" t="s">
        <v>36</v>
      </c>
      <c r="R2283">
        <v>1186.68</v>
      </c>
      <c r="S2283" s="1">
        <v>45744.459469062502</v>
      </c>
      <c r="T2283" t="s">
        <v>42</v>
      </c>
      <c r="U2283" s="1">
        <v>45744.247916666667</v>
      </c>
      <c r="V2283" t="s">
        <v>43</v>
      </c>
      <c r="W2283" t="s">
        <v>36</v>
      </c>
      <c r="X2283">
        <v>4</v>
      </c>
      <c r="Y2283">
        <v>999</v>
      </c>
      <c r="Z2283" t="s">
        <v>36</v>
      </c>
      <c r="AA2283" t="s">
        <v>36</v>
      </c>
      <c r="AB2283" t="s">
        <v>36</v>
      </c>
      <c r="AC2283" t="s">
        <v>49</v>
      </c>
      <c r="AD2283" t="s">
        <v>49</v>
      </c>
      <c r="AE2283" t="s">
        <v>45</v>
      </c>
      <c r="AF2283" s="93">
        <v>23242105</v>
      </c>
      <c r="AG2283" s="18" t="s">
        <v>7085</v>
      </c>
      <c r="AH2283" s="18"/>
      <c r="AI2283" s="2" t="s">
        <v>48</v>
      </c>
      <c r="AJ2283" s="2" t="e">
        <f>VLOOKUP(A2283,'Classification Test Result'!$A$2:$D$2428,4,FALSE)</f>
        <v>#N/A</v>
      </c>
      <c r="AL2283" s="2">
        <f>_xlfn.XLOOKUP($A2283,Results!$A$2:$A$2256,Results!G$2:G$2256,"")</f>
        <v>0</v>
      </c>
      <c r="AM2283" s="2">
        <f>_xlfn.XLOOKUP($A2283,Results!$A$2:$A$2256,Results!H$2:H$2256,"")</f>
        <v>0</v>
      </c>
      <c r="AN2283" s="2">
        <f>_xlfn.XLOOKUP($A2283,Results!$A$2:$A$2256,Results!I$2:I$2256,"")</f>
        <v>0</v>
      </c>
      <c r="AO2283" s="2">
        <f>_xlfn.XLOOKUP($A2283,Results!$A$2:$A$2256,Results!J$2:J$2256,"")</f>
        <v>0</v>
      </c>
      <c r="AP2283" s="2">
        <f>_xlfn.XLOOKUP($A2283,Results!$A$2:$A$2256,Results!K$2:K$2256,"")</f>
        <v>0</v>
      </c>
      <c r="AQ2283" s="2">
        <f>_xlfn.XLOOKUP($A2283,Results!$A$2:$A$2256,Results!L$2:L$2256,"")</f>
        <v>0</v>
      </c>
      <c r="AR2283" s="2">
        <f>_xlfn.XLOOKUP($A2283,Results!$A$2:$A$2256,Results!M$2:M$2256,"")</f>
        <v>0</v>
      </c>
      <c r="AS2283" s="2">
        <f>_xlfn.XLOOKUP($A2283,Results!$A$2:$A$2256,Results!N$2:N$2256,"")</f>
        <v>0</v>
      </c>
      <c r="AT2283" s="2">
        <f>_xlfn.XLOOKUP($A2283,Results!$A$2:$A$2256,Results!O$2:O$2256,"")</f>
        <v>0</v>
      </c>
      <c r="AU2283" s="2">
        <f>_xlfn.XLOOKUP($A2283,Results!$A$2:$A$2256,Results!P$2:P$2256,"")</f>
        <v>0</v>
      </c>
      <c r="AV2283" s="2">
        <f>_xlfn.XLOOKUP($A2283,Results!$A$2:$A$2256,Results!Q$2:Q$2256,"")</f>
        <v>0</v>
      </c>
      <c r="AW2283" s="2">
        <f>_xlfn.XLOOKUP($A2283,Results!$A$2:$A$2256,Results!R$2:R$2256,"")</f>
        <v>0</v>
      </c>
      <c r="AX2283" s="2">
        <f>_xlfn.XLOOKUP($A2283,Results!$A$2:$A$2256,Results!S$2:S$2256,"")</f>
        <v>0</v>
      </c>
      <c r="AY2283" s="2">
        <f>_xlfn.XLOOKUP($A2283,Results!$A$2:$A$2256,Results!T$2:T$2256,"")</f>
        <v>0</v>
      </c>
      <c r="AZ2283" s="2">
        <f>_xlfn.XLOOKUP($A2283,Results!$A$2:$A$2256,Results!U$2:U$2256,"")</f>
        <v>0</v>
      </c>
      <c r="BA2283" s="2">
        <f>_xlfn.XLOOKUP($A2283,Results!$A$2:$A$2256,Results!V$2:V$2256,"")</f>
        <v>0</v>
      </c>
      <c r="BB2283" s="2">
        <f>_xlfn.XLOOKUP($A2283,Results!$A$2:$A$2256,Results!W$2:W$2256,"")</f>
        <v>0</v>
      </c>
      <c r="BC2283" s="2">
        <f>_xlfn.XLOOKUP($A2283,Results!$A$2:$A$2256,Results!X$2:X$2256,"")</f>
        <v>0</v>
      </c>
      <c r="BD2283" s="2">
        <f>_xlfn.XLOOKUP($A2283,Results!$A$2:$A$2256,Results!Y$2:Y$2256,"")</f>
        <v>0</v>
      </c>
      <c r="BE2283" s="2">
        <f>_xlfn.XLOOKUP($A2283,Results!$A$2:$A$2256,Results!Z$2:Z$2256,"")</f>
        <v>0</v>
      </c>
    </row>
    <row r="2284" spans="1:57" ht="38.25" customHeight="1" x14ac:dyDescent="0.3">
      <c r="A2284">
        <v>907961</v>
      </c>
      <c r="B2284">
        <v>281581</v>
      </c>
      <c r="C2284" t="s">
        <v>36</v>
      </c>
      <c r="D2284">
        <v>4624206016</v>
      </c>
      <c r="E2284" s="2" t="str">
        <f>VLOOKUP(F2284,'RPA Vendor Data '!F$1:$G$2418,2)</f>
        <v>HILTI INC</v>
      </c>
      <c r="F2284" s="2">
        <v>11585</v>
      </c>
      <c r="G2284" s="2">
        <v>23</v>
      </c>
      <c r="H2284" t="s">
        <v>7086</v>
      </c>
      <c r="I2284">
        <v>1</v>
      </c>
      <c r="J2284" t="s">
        <v>65</v>
      </c>
      <c r="K2284" t="s">
        <v>39</v>
      </c>
      <c r="L2284">
        <v>1055.51</v>
      </c>
      <c r="M2284" s="2" t="s">
        <v>36</v>
      </c>
      <c r="N2284" s="85">
        <v>6002660</v>
      </c>
      <c r="O2284" t="s">
        <v>36</v>
      </c>
      <c r="P2284" t="s">
        <v>36</v>
      </c>
      <c r="Q2284" t="s">
        <v>36</v>
      </c>
      <c r="R2284">
        <v>1055.51</v>
      </c>
      <c r="S2284" s="1">
        <v>45744.459518634263</v>
      </c>
      <c r="T2284" t="s">
        <v>42</v>
      </c>
      <c r="U2284" s="1">
        <v>45744.247916666667</v>
      </c>
      <c r="V2284" t="s">
        <v>43</v>
      </c>
      <c r="W2284" t="s">
        <v>36</v>
      </c>
      <c r="X2284">
        <v>4</v>
      </c>
      <c r="Y2284">
        <v>999</v>
      </c>
      <c r="Z2284" t="s">
        <v>36</v>
      </c>
      <c r="AA2284" t="s">
        <v>36</v>
      </c>
      <c r="AB2284" t="s">
        <v>36</v>
      </c>
      <c r="AC2284" t="s">
        <v>49</v>
      </c>
      <c r="AD2284" t="s">
        <v>49</v>
      </c>
      <c r="AE2284" t="s">
        <v>45</v>
      </c>
      <c r="AF2284" s="44">
        <v>30102400</v>
      </c>
      <c r="AG2284" s="18" t="s">
        <v>7087</v>
      </c>
      <c r="AI2284" s="2" t="s">
        <v>48</v>
      </c>
      <c r="AJ2284" s="2" t="e">
        <f>VLOOKUP(A2284,'Classification Test Result'!$A$2:$D$2428,4,FALSE)</f>
        <v>#N/A</v>
      </c>
      <c r="AL2284" s="2">
        <f>_xlfn.XLOOKUP($A2284,Results!$A$2:$A$2256,Results!G$2:G$2256,"")</f>
        <v>0</v>
      </c>
      <c r="AM2284" s="2">
        <f>_xlfn.XLOOKUP($A2284,Results!$A$2:$A$2256,Results!H$2:H$2256,"")</f>
        <v>0</v>
      </c>
      <c r="AN2284" s="2">
        <f>_xlfn.XLOOKUP($A2284,Results!$A$2:$A$2256,Results!I$2:I$2256,"")</f>
        <v>0</v>
      </c>
      <c r="AO2284" s="2">
        <f>_xlfn.XLOOKUP($A2284,Results!$A$2:$A$2256,Results!J$2:J$2256,"")</f>
        <v>0</v>
      </c>
      <c r="AP2284" s="2">
        <f>_xlfn.XLOOKUP($A2284,Results!$A$2:$A$2256,Results!K$2:K$2256,"")</f>
        <v>0</v>
      </c>
      <c r="AQ2284" s="2">
        <f>_xlfn.XLOOKUP($A2284,Results!$A$2:$A$2256,Results!L$2:L$2256,"")</f>
        <v>0</v>
      </c>
      <c r="AR2284" s="2">
        <f>_xlfn.XLOOKUP($A2284,Results!$A$2:$A$2256,Results!M$2:M$2256,"")</f>
        <v>0</v>
      </c>
      <c r="AS2284" s="2">
        <f>_xlfn.XLOOKUP($A2284,Results!$A$2:$A$2256,Results!N$2:N$2256,"")</f>
        <v>0</v>
      </c>
      <c r="AT2284" s="2">
        <f>_xlfn.XLOOKUP($A2284,Results!$A$2:$A$2256,Results!O$2:O$2256,"")</f>
        <v>0</v>
      </c>
      <c r="AU2284" s="2">
        <f>_xlfn.XLOOKUP($A2284,Results!$A$2:$A$2256,Results!P$2:P$2256,"")</f>
        <v>0</v>
      </c>
      <c r="AV2284" s="2">
        <f>_xlfn.XLOOKUP($A2284,Results!$A$2:$A$2256,Results!Q$2:Q$2256,"")</f>
        <v>0</v>
      </c>
      <c r="AW2284" s="2">
        <f>_xlfn.XLOOKUP($A2284,Results!$A$2:$A$2256,Results!R$2:R$2256,"")</f>
        <v>0</v>
      </c>
      <c r="AX2284" s="2">
        <f>_xlfn.XLOOKUP($A2284,Results!$A$2:$A$2256,Results!S$2:S$2256,"")</f>
        <v>0</v>
      </c>
      <c r="AY2284" s="2">
        <f>_xlfn.XLOOKUP($A2284,Results!$A$2:$A$2256,Results!T$2:T$2256,"")</f>
        <v>0</v>
      </c>
      <c r="AZ2284" s="2">
        <f>_xlfn.XLOOKUP($A2284,Results!$A$2:$A$2256,Results!U$2:U$2256,"")</f>
        <v>0</v>
      </c>
      <c r="BA2284" s="2">
        <f>_xlfn.XLOOKUP($A2284,Results!$A$2:$A$2256,Results!V$2:V$2256,"")</f>
        <v>0</v>
      </c>
      <c r="BB2284" s="2">
        <f>_xlfn.XLOOKUP($A2284,Results!$A$2:$A$2256,Results!W$2:W$2256,"")</f>
        <v>0</v>
      </c>
      <c r="BC2284" s="2">
        <f>_xlfn.XLOOKUP($A2284,Results!$A$2:$A$2256,Results!X$2:X$2256,"")</f>
        <v>0</v>
      </c>
      <c r="BD2284" s="2">
        <f>_xlfn.XLOOKUP($A2284,Results!$A$2:$A$2256,Results!Y$2:Y$2256,"")</f>
        <v>0</v>
      </c>
      <c r="BE2284" s="2">
        <f>_xlfn.XLOOKUP($A2284,Results!$A$2:$A$2256,Results!Z$2:Z$2256,"")</f>
        <v>0</v>
      </c>
    </row>
    <row r="2285" spans="1:57" ht="38.25" customHeight="1" x14ac:dyDescent="0.3">
      <c r="A2285">
        <v>907962</v>
      </c>
      <c r="B2285">
        <v>281581</v>
      </c>
      <c r="C2285" t="s">
        <v>36</v>
      </c>
      <c r="D2285">
        <v>4624206016</v>
      </c>
      <c r="E2285" s="2" t="str">
        <f>VLOOKUP(F2285,'RPA Vendor Data '!F$1:$G$2418,2)</f>
        <v>HILTI INC</v>
      </c>
      <c r="F2285" s="2">
        <v>11585</v>
      </c>
      <c r="G2285" s="2">
        <v>22</v>
      </c>
      <c r="H2285" t="s">
        <v>7088</v>
      </c>
      <c r="I2285">
        <v>1</v>
      </c>
      <c r="J2285" t="s">
        <v>65</v>
      </c>
      <c r="K2285" t="s">
        <v>39</v>
      </c>
      <c r="L2285">
        <v>1047.3399999999999</v>
      </c>
      <c r="M2285" s="2" t="s">
        <v>36</v>
      </c>
      <c r="N2285" s="85">
        <v>6002339</v>
      </c>
      <c r="O2285" t="s">
        <v>36</v>
      </c>
      <c r="P2285" t="s">
        <v>36</v>
      </c>
      <c r="Q2285" t="s">
        <v>36</v>
      </c>
      <c r="R2285">
        <v>1047.3399999999999</v>
      </c>
      <c r="S2285" s="1">
        <v>45744.459465706022</v>
      </c>
      <c r="T2285" t="s">
        <v>42</v>
      </c>
      <c r="U2285" s="1">
        <v>45744.247916666667</v>
      </c>
      <c r="V2285" t="s">
        <v>43</v>
      </c>
      <c r="W2285" t="s">
        <v>36</v>
      </c>
      <c r="X2285">
        <v>4</v>
      </c>
      <c r="Y2285">
        <v>999</v>
      </c>
      <c r="Z2285" t="s">
        <v>36</v>
      </c>
      <c r="AA2285" t="s">
        <v>36</v>
      </c>
      <c r="AB2285" t="s">
        <v>36</v>
      </c>
      <c r="AC2285" t="s">
        <v>49</v>
      </c>
      <c r="AD2285" t="s">
        <v>49</v>
      </c>
      <c r="AE2285" t="s">
        <v>45</v>
      </c>
      <c r="AF2285" s="44">
        <v>30102400</v>
      </c>
      <c r="AG2285" s="18" t="s">
        <v>7087</v>
      </c>
      <c r="AI2285" s="2" t="s">
        <v>48</v>
      </c>
      <c r="AJ2285" s="2" t="e">
        <f>VLOOKUP(A2285,'Classification Test Result'!$A$2:$D$2428,4,FALSE)</f>
        <v>#N/A</v>
      </c>
      <c r="AL2285" s="2">
        <f>_xlfn.XLOOKUP($A2285,Results!$A$2:$A$2256,Results!G$2:G$2256,"")</f>
        <v>0</v>
      </c>
      <c r="AM2285" s="2">
        <f>_xlfn.XLOOKUP($A2285,Results!$A$2:$A$2256,Results!H$2:H$2256,"")</f>
        <v>0</v>
      </c>
      <c r="AN2285" s="2">
        <f>_xlfn.XLOOKUP($A2285,Results!$A$2:$A$2256,Results!I$2:I$2256,"")</f>
        <v>0</v>
      </c>
      <c r="AO2285" s="2">
        <f>_xlfn.XLOOKUP($A2285,Results!$A$2:$A$2256,Results!J$2:J$2256,"")</f>
        <v>0</v>
      </c>
      <c r="AP2285" s="2">
        <f>_xlfn.XLOOKUP($A2285,Results!$A$2:$A$2256,Results!K$2:K$2256,"")</f>
        <v>0</v>
      </c>
      <c r="AQ2285" s="2">
        <f>_xlfn.XLOOKUP($A2285,Results!$A$2:$A$2256,Results!L$2:L$2256,"")</f>
        <v>0</v>
      </c>
      <c r="AR2285" s="2">
        <f>_xlfn.XLOOKUP($A2285,Results!$A$2:$A$2256,Results!M$2:M$2256,"")</f>
        <v>0</v>
      </c>
      <c r="AS2285" s="2">
        <f>_xlfn.XLOOKUP($A2285,Results!$A$2:$A$2256,Results!N$2:N$2256,"")</f>
        <v>0</v>
      </c>
      <c r="AT2285" s="2">
        <f>_xlfn.XLOOKUP($A2285,Results!$A$2:$A$2256,Results!O$2:O$2256,"")</f>
        <v>0</v>
      </c>
      <c r="AU2285" s="2">
        <f>_xlfn.XLOOKUP($A2285,Results!$A$2:$A$2256,Results!P$2:P$2256,"")</f>
        <v>0</v>
      </c>
      <c r="AV2285" s="2">
        <f>_xlfn.XLOOKUP($A2285,Results!$A$2:$A$2256,Results!Q$2:Q$2256,"")</f>
        <v>0</v>
      </c>
      <c r="AW2285" s="2">
        <f>_xlfn.XLOOKUP($A2285,Results!$A$2:$A$2256,Results!R$2:R$2256,"")</f>
        <v>0</v>
      </c>
      <c r="AX2285" s="2">
        <f>_xlfn.XLOOKUP($A2285,Results!$A$2:$A$2256,Results!S$2:S$2256,"")</f>
        <v>0</v>
      </c>
      <c r="AY2285" s="2">
        <f>_xlfn.XLOOKUP($A2285,Results!$A$2:$A$2256,Results!T$2:T$2256,"")</f>
        <v>0</v>
      </c>
      <c r="AZ2285" s="2">
        <f>_xlfn.XLOOKUP($A2285,Results!$A$2:$A$2256,Results!U$2:U$2256,"")</f>
        <v>0</v>
      </c>
      <c r="BA2285" s="2">
        <f>_xlfn.XLOOKUP($A2285,Results!$A$2:$A$2256,Results!V$2:V$2256,"")</f>
        <v>0</v>
      </c>
      <c r="BB2285" s="2">
        <f>_xlfn.XLOOKUP($A2285,Results!$A$2:$A$2256,Results!W$2:W$2256,"")</f>
        <v>0</v>
      </c>
      <c r="BC2285" s="2">
        <f>_xlfn.XLOOKUP($A2285,Results!$A$2:$A$2256,Results!X$2:X$2256,"")</f>
        <v>0</v>
      </c>
      <c r="BD2285" s="2">
        <f>_xlfn.XLOOKUP($A2285,Results!$A$2:$A$2256,Results!Y$2:Y$2256,"")</f>
        <v>0</v>
      </c>
      <c r="BE2285" s="2">
        <f>_xlfn.XLOOKUP($A2285,Results!$A$2:$A$2256,Results!Z$2:Z$2256,"")</f>
        <v>0</v>
      </c>
    </row>
    <row r="2286" spans="1:57" ht="38.25" customHeight="1" x14ac:dyDescent="0.3">
      <c r="A2286">
        <v>907963</v>
      </c>
      <c r="B2286">
        <v>281581</v>
      </c>
      <c r="C2286" t="s">
        <v>36</v>
      </c>
      <c r="D2286">
        <v>4624206016</v>
      </c>
      <c r="E2286" s="2" t="str">
        <f>VLOOKUP(F2286,'RPA Vendor Data '!F$1:$G$2418,2)</f>
        <v>HILTI INC</v>
      </c>
      <c r="F2286" s="2">
        <v>11585</v>
      </c>
      <c r="G2286" s="2">
        <v>21</v>
      </c>
      <c r="H2286" t="s">
        <v>7089</v>
      </c>
      <c r="I2286">
        <v>1</v>
      </c>
      <c r="J2286" t="s">
        <v>65</v>
      </c>
      <c r="K2286" t="s">
        <v>39</v>
      </c>
      <c r="L2286">
        <v>1039.18</v>
      </c>
      <c r="M2286" s="2" t="s">
        <v>36</v>
      </c>
      <c r="N2286" s="85">
        <v>6002338</v>
      </c>
      <c r="O2286" t="s">
        <v>36</v>
      </c>
      <c r="P2286" t="s">
        <v>36</v>
      </c>
      <c r="Q2286" t="s">
        <v>36</v>
      </c>
      <c r="R2286">
        <v>1039.18</v>
      </c>
      <c r="S2286" s="1">
        <v>45744.459462534724</v>
      </c>
      <c r="T2286" t="s">
        <v>42</v>
      </c>
      <c r="U2286" s="1">
        <v>45744.247916666667</v>
      </c>
      <c r="V2286" t="s">
        <v>43</v>
      </c>
      <c r="W2286" t="s">
        <v>36</v>
      </c>
      <c r="X2286">
        <v>4</v>
      </c>
      <c r="Y2286">
        <v>999</v>
      </c>
      <c r="Z2286" t="s">
        <v>36</v>
      </c>
      <c r="AA2286" t="s">
        <v>36</v>
      </c>
      <c r="AB2286" t="s">
        <v>36</v>
      </c>
      <c r="AC2286" t="s">
        <v>49</v>
      </c>
      <c r="AD2286" t="s">
        <v>49</v>
      </c>
      <c r="AE2286" t="s">
        <v>45</v>
      </c>
      <c r="AF2286" s="44">
        <v>30102400</v>
      </c>
      <c r="AG2286" s="18" t="s">
        <v>7087</v>
      </c>
      <c r="AI2286" s="2" t="s">
        <v>48</v>
      </c>
      <c r="AJ2286" s="2" t="e">
        <f>VLOOKUP(A2286,'Classification Test Result'!$A$2:$D$2428,4,FALSE)</f>
        <v>#N/A</v>
      </c>
      <c r="AL2286" s="2">
        <f>_xlfn.XLOOKUP($A2286,Results!$A$2:$A$2256,Results!G$2:G$2256,"")</f>
        <v>0</v>
      </c>
      <c r="AM2286" s="2">
        <f>_xlfn.XLOOKUP($A2286,Results!$A$2:$A$2256,Results!H$2:H$2256,"")</f>
        <v>0</v>
      </c>
      <c r="AN2286" s="2">
        <f>_xlfn.XLOOKUP($A2286,Results!$A$2:$A$2256,Results!I$2:I$2256,"")</f>
        <v>0</v>
      </c>
      <c r="AO2286" s="2">
        <f>_xlfn.XLOOKUP($A2286,Results!$A$2:$A$2256,Results!J$2:J$2256,"")</f>
        <v>0</v>
      </c>
      <c r="AP2286" s="2">
        <f>_xlfn.XLOOKUP($A2286,Results!$A$2:$A$2256,Results!K$2:K$2256,"")</f>
        <v>0</v>
      </c>
      <c r="AQ2286" s="2">
        <f>_xlfn.XLOOKUP($A2286,Results!$A$2:$A$2256,Results!L$2:L$2256,"")</f>
        <v>0</v>
      </c>
      <c r="AR2286" s="2">
        <f>_xlfn.XLOOKUP($A2286,Results!$A$2:$A$2256,Results!M$2:M$2256,"")</f>
        <v>0</v>
      </c>
      <c r="AS2286" s="2">
        <f>_xlfn.XLOOKUP($A2286,Results!$A$2:$A$2256,Results!N$2:N$2256,"")</f>
        <v>0</v>
      </c>
      <c r="AT2286" s="2">
        <f>_xlfn.XLOOKUP($A2286,Results!$A$2:$A$2256,Results!O$2:O$2256,"")</f>
        <v>0</v>
      </c>
      <c r="AU2286" s="2">
        <f>_xlfn.XLOOKUP($A2286,Results!$A$2:$A$2256,Results!P$2:P$2256,"")</f>
        <v>0</v>
      </c>
      <c r="AV2286" s="2">
        <f>_xlfn.XLOOKUP($A2286,Results!$A$2:$A$2256,Results!Q$2:Q$2256,"")</f>
        <v>0</v>
      </c>
      <c r="AW2286" s="2">
        <f>_xlfn.XLOOKUP($A2286,Results!$A$2:$A$2256,Results!R$2:R$2256,"")</f>
        <v>0</v>
      </c>
      <c r="AX2286" s="2">
        <f>_xlfn.XLOOKUP($A2286,Results!$A$2:$A$2256,Results!S$2:S$2256,"")</f>
        <v>0</v>
      </c>
      <c r="AY2286" s="2">
        <f>_xlfn.XLOOKUP($A2286,Results!$A$2:$A$2256,Results!T$2:T$2256,"")</f>
        <v>0</v>
      </c>
      <c r="AZ2286" s="2">
        <f>_xlfn.XLOOKUP($A2286,Results!$A$2:$A$2256,Results!U$2:U$2256,"")</f>
        <v>0</v>
      </c>
      <c r="BA2286" s="2">
        <f>_xlfn.XLOOKUP($A2286,Results!$A$2:$A$2256,Results!V$2:V$2256,"")</f>
        <v>0</v>
      </c>
      <c r="BB2286" s="2">
        <f>_xlfn.XLOOKUP($A2286,Results!$A$2:$A$2256,Results!W$2:W$2256,"")</f>
        <v>0</v>
      </c>
      <c r="BC2286" s="2">
        <f>_xlfn.XLOOKUP($A2286,Results!$A$2:$A$2256,Results!X$2:X$2256,"")</f>
        <v>0</v>
      </c>
      <c r="BD2286" s="2">
        <f>_xlfn.XLOOKUP($A2286,Results!$A$2:$A$2256,Results!Y$2:Y$2256,"")</f>
        <v>0</v>
      </c>
      <c r="BE2286" s="2">
        <f>_xlfn.XLOOKUP($A2286,Results!$A$2:$A$2256,Results!Z$2:Z$2256,"")</f>
        <v>0</v>
      </c>
    </row>
    <row r="2287" spans="1:57" ht="38.25" customHeight="1" x14ac:dyDescent="0.3">
      <c r="A2287">
        <v>907964</v>
      </c>
      <c r="B2287">
        <v>281581</v>
      </c>
      <c r="C2287" t="s">
        <v>36</v>
      </c>
      <c r="D2287">
        <v>4624206016</v>
      </c>
      <c r="E2287" s="2" t="str">
        <f>VLOOKUP(F2287,'RPA Vendor Data '!F$1:$G$2418,2)</f>
        <v>HILTI INC</v>
      </c>
      <c r="F2287" s="2">
        <v>11585</v>
      </c>
      <c r="G2287" s="2">
        <v>20</v>
      </c>
      <c r="H2287" t="s">
        <v>7090</v>
      </c>
      <c r="I2287">
        <v>2</v>
      </c>
      <c r="J2287" t="s">
        <v>65</v>
      </c>
      <c r="K2287" t="s">
        <v>39</v>
      </c>
      <c r="L2287">
        <v>1031.6199999999999</v>
      </c>
      <c r="M2287" s="2" t="s">
        <v>36</v>
      </c>
      <c r="N2287" s="85">
        <v>6002337</v>
      </c>
      <c r="O2287" t="s">
        <v>36</v>
      </c>
      <c r="P2287" t="s">
        <v>36</v>
      </c>
      <c r="Q2287" t="s">
        <v>36</v>
      </c>
      <c r="R2287">
        <v>2063.2399999999998</v>
      </c>
      <c r="S2287" s="1">
        <v>45744.459498958327</v>
      </c>
      <c r="T2287" t="s">
        <v>42</v>
      </c>
      <c r="U2287" s="1">
        <v>45744.247916666667</v>
      </c>
      <c r="V2287" t="s">
        <v>43</v>
      </c>
      <c r="W2287" t="s">
        <v>36</v>
      </c>
      <c r="X2287">
        <v>4</v>
      </c>
      <c r="Y2287">
        <v>999</v>
      </c>
      <c r="Z2287" t="s">
        <v>36</v>
      </c>
      <c r="AA2287" t="s">
        <v>36</v>
      </c>
      <c r="AB2287" t="s">
        <v>36</v>
      </c>
      <c r="AC2287" t="s">
        <v>49</v>
      </c>
      <c r="AD2287" t="s">
        <v>49</v>
      </c>
      <c r="AE2287" t="s">
        <v>45</v>
      </c>
      <c r="AF2287" s="44">
        <v>30102400</v>
      </c>
      <c r="AG2287" s="18" t="s">
        <v>7087</v>
      </c>
      <c r="AI2287" s="2" t="s">
        <v>48</v>
      </c>
      <c r="AJ2287" s="2" t="e">
        <f>VLOOKUP(A2287,'Classification Test Result'!$A$2:$D$2428,4,FALSE)</f>
        <v>#N/A</v>
      </c>
      <c r="AL2287" s="2">
        <f>_xlfn.XLOOKUP($A2287,Results!$A$2:$A$2256,Results!G$2:G$2256,"")</f>
        <v>0</v>
      </c>
      <c r="AM2287" s="2">
        <f>_xlfn.XLOOKUP($A2287,Results!$A$2:$A$2256,Results!H$2:H$2256,"")</f>
        <v>0</v>
      </c>
      <c r="AN2287" s="2">
        <f>_xlfn.XLOOKUP($A2287,Results!$A$2:$A$2256,Results!I$2:I$2256,"")</f>
        <v>0</v>
      </c>
      <c r="AO2287" s="2">
        <f>_xlfn.XLOOKUP($A2287,Results!$A$2:$A$2256,Results!J$2:J$2256,"")</f>
        <v>0</v>
      </c>
      <c r="AP2287" s="2">
        <f>_xlfn.XLOOKUP($A2287,Results!$A$2:$A$2256,Results!K$2:K$2256,"")</f>
        <v>0</v>
      </c>
      <c r="AQ2287" s="2">
        <f>_xlfn.XLOOKUP($A2287,Results!$A$2:$A$2256,Results!L$2:L$2256,"")</f>
        <v>0</v>
      </c>
      <c r="AR2287" s="2">
        <f>_xlfn.XLOOKUP($A2287,Results!$A$2:$A$2256,Results!M$2:M$2256,"")</f>
        <v>0</v>
      </c>
      <c r="AS2287" s="2">
        <f>_xlfn.XLOOKUP($A2287,Results!$A$2:$A$2256,Results!N$2:N$2256,"")</f>
        <v>0</v>
      </c>
      <c r="AT2287" s="2">
        <f>_xlfn.XLOOKUP($A2287,Results!$A$2:$A$2256,Results!O$2:O$2256,"")</f>
        <v>0</v>
      </c>
      <c r="AU2287" s="2">
        <f>_xlfn.XLOOKUP($A2287,Results!$A$2:$A$2256,Results!P$2:P$2256,"")</f>
        <v>0</v>
      </c>
      <c r="AV2287" s="2">
        <f>_xlfn.XLOOKUP($A2287,Results!$A$2:$A$2256,Results!Q$2:Q$2256,"")</f>
        <v>0</v>
      </c>
      <c r="AW2287" s="2">
        <f>_xlfn.XLOOKUP($A2287,Results!$A$2:$A$2256,Results!R$2:R$2256,"")</f>
        <v>0</v>
      </c>
      <c r="AX2287" s="2">
        <f>_xlfn.XLOOKUP($A2287,Results!$A$2:$A$2256,Results!S$2:S$2256,"")</f>
        <v>0</v>
      </c>
      <c r="AY2287" s="2">
        <f>_xlfn.XLOOKUP($A2287,Results!$A$2:$A$2256,Results!T$2:T$2256,"")</f>
        <v>0</v>
      </c>
      <c r="AZ2287" s="2">
        <f>_xlfn.XLOOKUP($A2287,Results!$A$2:$A$2256,Results!U$2:U$2256,"")</f>
        <v>0</v>
      </c>
      <c r="BA2287" s="2">
        <f>_xlfn.XLOOKUP($A2287,Results!$A$2:$A$2256,Results!V$2:V$2256,"")</f>
        <v>0</v>
      </c>
      <c r="BB2287" s="2">
        <f>_xlfn.XLOOKUP($A2287,Results!$A$2:$A$2256,Results!W$2:W$2256,"")</f>
        <v>0</v>
      </c>
      <c r="BC2287" s="2">
        <f>_xlfn.XLOOKUP($A2287,Results!$A$2:$A$2256,Results!X$2:X$2256,"")</f>
        <v>0</v>
      </c>
      <c r="BD2287" s="2">
        <f>_xlfn.XLOOKUP($A2287,Results!$A$2:$A$2256,Results!Y$2:Y$2256,"")</f>
        <v>0</v>
      </c>
      <c r="BE2287" s="2">
        <f>_xlfn.XLOOKUP($A2287,Results!$A$2:$A$2256,Results!Z$2:Z$2256,"")</f>
        <v>0</v>
      </c>
    </row>
    <row r="2288" spans="1:57" ht="38.25" customHeight="1" x14ac:dyDescent="0.3">
      <c r="A2288">
        <v>907965</v>
      </c>
      <c r="B2288">
        <v>281581</v>
      </c>
      <c r="C2288" t="s">
        <v>36</v>
      </c>
      <c r="D2288">
        <v>4624206016</v>
      </c>
      <c r="E2288" s="2" t="str">
        <f>VLOOKUP(F2288,'RPA Vendor Data '!F$1:$G$2418,2)</f>
        <v>HILTI INC</v>
      </c>
      <c r="F2288" s="2">
        <v>11585</v>
      </c>
      <c r="G2288" s="2">
        <v>19</v>
      </c>
      <c r="H2288" t="s">
        <v>7091</v>
      </c>
      <c r="I2288">
        <v>1</v>
      </c>
      <c r="J2288" t="s">
        <v>65</v>
      </c>
      <c r="K2288" t="s">
        <v>39</v>
      </c>
      <c r="L2288">
        <v>1023.46</v>
      </c>
      <c r="M2288" s="2" t="s">
        <v>36</v>
      </c>
      <c r="N2288" s="85">
        <v>6002336</v>
      </c>
      <c r="O2288" t="s">
        <v>36</v>
      </c>
      <c r="P2288" t="s">
        <v>36</v>
      </c>
      <c r="Q2288" t="s">
        <v>36</v>
      </c>
      <c r="R2288">
        <v>1023.46</v>
      </c>
      <c r="S2288" s="1">
        <v>45744.459459259262</v>
      </c>
      <c r="T2288" t="s">
        <v>42</v>
      </c>
      <c r="U2288" s="1">
        <v>45744.247916666667</v>
      </c>
      <c r="V2288" t="s">
        <v>43</v>
      </c>
      <c r="W2288" t="s">
        <v>36</v>
      </c>
      <c r="X2288">
        <v>4</v>
      </c>
      <c r="Y2288">
        <v>999</v>
      </c>
      <c r="Z2288" t="s">
        <v>36</v>
      </c>
      <c r="AA2288" t="s">
        <v>36</v>
      </c>
      <c r="AB2288" t="s">
        <v>36</v>
      </c>
      <c r="AC2288" t="s">
        <v>49</v>
      </c>
      <c r="AD2288" t="s">
        <v>49</v>
      </c>
      <c r="AE2288" t="s">
        <v>45</v>
      </c>
      <c r="AF2288" s="44">
        <v>30102400</v>
      </c>
      <c r="AG2288" s="18" t="s">
        <v>7087</v>
      </c>
      <c r="AI2288" s="2" t="s">
        <v>48</v>
      </c>
      <c r="AJ2288" s="2" t="e">
        <f>VLOOKUP(A2288,'Classification Test Result'!$A$2:$D$2428,4,FALSE)</f>
        <v>#N/A</v>
      </c>
      <c r="AL2288" s="2">
        <f>_xlfn.XLOOKUP($A2288,Results!$A$2:$A$2256,Results!G$2:G$2256,"")</f>
        <v>0</v>
      </c>
      <c r="AM2288" s="2">
        <f>_xlfn.XLOOKUP($A2288,Results!$A$2:$A$2256,Results!H$2:H$2256,"")</f>
        <v>0</v>
      </c>
      <c r="AN2288" s="2">
        <f>_xlfn.XLOOKUP($A2288,Results!$A$2:$A$2256,Results!I$2:I$2256,"")</f>
        <v>0</v>
      </c>
      <c r="AO2288" s="2">
        <f>_xlfn.XLOOKUP($A2288,Results!$A$2:$A$2256,Results!J$2:J$2256,"")</f>
        <v>0</v>
      </c>
      <c r="AP2288" s="2">
        <f>_xlfn.XLOOKUP($A2288,Results!$A$2:$A$2256,Results!K$2:K$2256,"")</f>
        <v>0</v>
      </c>
      <c r="AQ2288" s="2">
        <f>_xlfn.XLOOKUP($A2288,Results!$A$2:$A$2256,Results!L$2:L$2256,"")</f>
        <v>0</v>
      </c>
      <c r="AR2288" s="2">
        <f>_xlfn.XLOOKUP($A2288,Results!$A$2:$A$2256,Results!M$2:M$2256,"")</f>
        <v>0</v>
      </c>
      <c r="AS2288" s="2">
        <f>_xlfn.XLOOKUP($A2288,Results!$A$2:$A$2256,Results!N$2:N$2256,"")</f>
        <v>0</v>
      </c>
      <c r="AT2288" s="2">
        <f>_xlfn.XLOOKUP($A2288,Results!$A$2:$A$2256,Results!O$2:O$2256,"")</f>
        <v>0</v>
      </c>
      <c r="AU2288" s="2">
        <f>_xlfn.XLOOKUP($A2288,Results!$A$2:$A$2256,Results!P$2:P$2256,"")</f>
        <v>0</v>
      </c>
      <c r="AV2288" s="2">
        <f>_xlfn.XLOOKUP($A2288,Results!$A$2:$A$2256,Results!Q$2:Q$2256,"")</f>
        <v>0</v>
      </c>
      <c r="AW2288" s="2">
        <f>_xlfn.XLOOKUP($A2288,Results!$A$2:$A$2256,Results!R$2:R$2256,"")</f>
        <v>0</v>
      </c>
      <c r="AX2288" s="2">
        <f>_xlfn.XLOOKUP($A2288,Results!$A$2:$A$2256,Results!S$2:S$2256,"")</f>
        <v>0</v>
      </c>
      <c r="AY2288" s="2">
        <f>_xlfn.XLOOKUP($A2288,Results!$A$2:$A$2256,Results!T$2:T$2256,"")</f>
        <v>0</v>
      </c>
      <c r="AZ2288" s="2">
        <f>_xlfn.XLOOKUP($A2288,Results!$A$2:$A$2256,Results!U$2:U$2256,"")</f>
        <v>0</v>
      </c>
      <c r="BA2288" s="2">
        <f>_xlfn.XLOOKUP($A2288,Results!$A$2:$A$2256,Results!V$2:V$2256,"")</f>
        <v>0</v>
      </c>
      <c r="BB2288" s="2">
        <f>_xlfn.XLOOKUP($A2288,Results!$A$2:$A$2256,Results!W$2:W$2256,"")</f>
        <v>0</v>
      </c>
      <c r="BC2288" s="2">
        <f>_xlfn.XLOOKUP($A2288,Results!$A$2:$A$2256,Results!X$2:X$2256,"")</f>
        <v>0</v>
      </c>
      <c r="BD2288" s="2">
        <f>_xlfn.XLOOKUP($A2288,Results!$A$2:$A$2256,Results!Y$2:Y$2256,"")</f>
        <v>0</v>
      </c>
      <c r="BE2288" s="2">
        <f>_xlfn.XLOOKUP($A2288,Results!$A$2:$A$2256,Results!Z$2:Z$2256,"")</f>
        <v>0</v>
      </c>
    </row>
    <row r="2289" spans="1:57" ht="38.25" customHeight="1" x14ac:dyDescent="0.3">
      <c r="A2289">
        <v>907966</v>
      </c>
      <c r="B2289">
        <v>281581</v>
      </c>
      <c r="C2289" t="s">
        <v>36</v>
      </c>
      <c r="D2289">
        <v>4624206016</v>
      </c>
      <c r="E2289" s="2" t="str">
        <f>VLOOKUP(F2289,'RPA Vendor Data '!F$1:$G$2418,2)</f>
        <v>HILTI INC</v>
      </c>
      <c r="F2289" s="2">
        <v>11585</v>
      </c>
      <c r="G2289" s="2">
        <v>18</v>
      </c>
      <c r="H2289" t="s">
        <v>7092</v>
      </c>
      <c r="I2289">
        <v>1</v>
      </c>
      <c r="J2289" t="s">
        <v>65</v>
      </c>
      <c r="K2289" t="s">
        <v>39</v>
      </c>
      <c r="L2289">
        <v>974.5</v>
      </c>
      <c r="M2289" s="2" t="s">
        <v>36</v>
      </c>
      <c r="N2289" s="85">
        <v>6002334</v>
      </c>
      <c r="O2289" t="s">
        <v>36</v>
      </c>
      <c r="P2289" t="s">
        <v>36</v>
      </c>
      <c r="Q2289" t="s">
        <v>36</v>
      </c>
      <c r="R2289">
        <v>974.5</v>
      </c>
      <c r="S2289" s="1">
        <v>45744.459455868047</v>
      </c>
      <c r="T2289" t="s">
        <v>42</v>
      </c>
      <c r="U2289" s="1">
        <v>45744.247916666667</v>
      </c>
      <c r="V2289" t="s">
        <v>43</v>
      </c>
      <c r="W2289" t="s">
        <v>36</v>
      </c>
      <c r="X2289">
        <v>4</v>
      </c>
      <c r="Y2289">
        <v>999</v>
      </c>
      <c r="Z2289" t="s">
        <v>36</v>
      </c>
      <c r="AA2289" t="s">
        <v>36</v>
      </c>
      <c r="AB2289" t="s">
        <v>36</v>
      </c>
      <c r="AC2289" t="s">
        <v>49</v>
      </c>
      <c r="AD2289" t="s">
        <v>49</v>
      </c>
      <c r="AE2289" t="s">
        <v>45</v>
      </c>
      <c r="AF2289" s="44">
        <v>30102400</v>
      </c>
      <c r="AG2289" s="18" t="s">
        <v>7087</v>
      </c>
      <c r="AI2289" s="2" t="s">
        <v>48</v>
      </c>
      <c r="AJ2289" s="2" t="e">
        <f>VLOOKUP(A2289,'Classification Test Result'!$A$2:$D$2428,4,FALSE)</f>
        <v>#N/A</v>
      </c>
      <c r="AL2289" s="2">
        <f>_xlfn.XLOOKUP($A2289,Results!$A$2:$A$2256,Results!G$2:G$2256,"")</f>
        <v>0</v>
      </c>
      <c r="AM2289" s="2">
        <f>_xlfn.XLOOKUP($A2289,Results!$A$2:$A$2256,Results!H$2:H$2256,"")</f>
        <v>0</v>
      </c>
      <c r="AN2289" s="2">
        <f>_xlfn.XLOOKUP($A2289,Results!$A$2:$A$2256,Results!I$2:I$2256,"")</f>
        <v>0</v>
      </c>
      <c r="AO2289" s="2">
        <f>_xlfn.XLOOKUP($A2289,Results!$A$2:$A$2256,Results!J$2:J$2256,"")</f>
        <v>0</v>
      </c>
      <c r="AP2289" s="2">
        <f>_xlfn.XLOOKUP($A2289,Results!$A$2:$A$2256,Results!K$2:K$2256,"")</f>
        <v>0</v>
      </c>
      <c r="AQ2289" s="2">
        <f>_xlfn.XLOOKUP($A2289,Results!$A$2:$A$2256,Results!L$2:L$2256,"")</f>
        <v>0</v>
      </c>
      <c r="AR2289" s="2">
        <f>_xlfn.XLOOKUP($A2289,Results!$A$2:$A$2256,Results!M$2:M$2256,"")</f>
        <v>0</v>
      </c>
      <c r="AS2289" s="2">
        <f>_xlfn.XLOOKUP($A2289,Results!$A$2:$A$2256,Results!N$2:N$2256,"")</f>
        <v>0</v>
      </c>
      <c r="AT2289" s="2">
        <f>_xlfn.XLOOKUP($A2289,Results!$A$2:$A$2256,Results!O$2:O$2256,"")</f>
        <v>0</v>
      </c>
      <c r="AU2289" s="2">
        <f>_xlfn.XLOOKUP($A2289,Results!$A$2:$A$2256,Results!P$2:P$2256,"")</f>
        <v>0</v>
      </c>
      <c r="AV2289" s="2">
        <f>_xlfn.XLOOKUP($A2289,Results!$A$2:$A$2256,Results!Q$2:Q$2256,"")</f>
        <v>0</v>
      </c>
      <c r="AW2289" s="2">
        <f>_xlfn.XLOOKUP($A2289,Results!$A$2:$A$2256,Results!R$2:R$2256,"")</f>
        <v>0</v>
      </c>
      <c r="AX2289" s="2">
        <f>_xlfn.XLOOKUP($A2289,Results!$A$2:$A$2256,Results!S$2:S$2256,"")</f>
        <v>0</v>
      </c>
      <c r="AY2289" s="2">
        <f>_xlfn.XLOOKUP($A2289,Results!$A$2:$A$2256,Results!T$2:T$2256,"")</f>
        <v>0</v>
      </c>
      <c r="AZ2289" s="2">
        <f>_xlfn.XLOOKUP($A2289,Results!$A$2:$A$2256,Results!U$2:U$2256,"")</f>
        <v>0</v>
      </c>
      <c r="BA2289" s="2">
        <f>_xlfn.XLOOKUP($A2289,Results!$A$2:$A$2256,Results!V$2:V$2256,"")</f>
        <v>0</v>
      </c>
      <c r="BB2289" s="2">
        <f>_xlfn.XLOOKUP($A2289,Results!$A$2:$A$2256,Results!W$2:W$2256,"")</f>
        <v>0</v>
      </c>
      <c r="BC2289" s="2">
        <f>_xlfn.XLOOKUP($A2289,Results!$A$2:$A$2256,Results!X$2:X$2256,"")</f>
        <v>0</v>
      </c>
      <c r="BD2289" s="2">
        <f>_xlfn.XLOOKUP($A2289,Results!$A$2:$A$2256,Results!Y$2:Y$2256,"")</f>
        <v>0</v>
      </c>
      <c r="BE2289" s="2">
        <f>_xlfn.XLOOKUP($A2289,Results!$A$2:$A$2256,Results!Z$2:Z$2256,"")</f>
        <v>0</v>
      </c>
    </row>
    <row r="2290" spans="1:57" ht="38.25" customHeight="1" x14ac:dyDescent="0.3">
      <c r="A2290">
        <v>907967</v>
      </c>
      <c r="B2290">
        <v>281581</v>
      </c>
      <c r="C2290" t="s">
        <v>36</v>
      </c>
      <c r="D2290">
        <v>4624206016</v>
      </c>
      <c r="E2290" s="2" t="str">
        <f>VLOOKUP(F2290,'RPA Vendor Data '!F$1:$G$2418,2)</f>
        <v>HILTI INC</v>
      </c>
      <c r="F2290" s="2">
        <v>11585</v>
      </c>
      <c r="G2290" s="2">
        <v>16</v>
      </c>
      <c r="H2290" t="s">
        <v>7093</v>
      </c>
      <c r="I2290">
        <v>38</v>
      </c>
      <c r="J2290" t="s">
        <v>65</v>
      </c>
      <c r="K2290" t="s">
        <v>39</v>
      </c>
      <c r="L2290">
        <v>630.9</v>
      </c>
      <c r="M2290" s="2" t="s">
        <v>36</v>
      </c>
      <c r="N2290" s="85">
        <v>6002079</v>
      </c>
      <c r="O2290" t="s">
        <v>36</v>
      </c>
      <c r="P2290" t="s">
        <v>36</v>
      </c>
      <c r="Q2290" t="s">
        <v>36</v>
      </c>
      <c r="R2290">
        <v>23974.2</v>
      </c>
      <c r="S2290" s="1">
        <v>45744.45944583333</v>
      </c>
      <c r="T2290" t="s">
        <v>42</v>
      </c>
      <c r="U2290" s="1">
        <v>45744.247916666667</v>
      </c>
      <c r="V2290" t="s">
        <v>43</v>
      </c>
      <c r="W2290" t="s">
        <v>36</v>
      </c>
      <c r="X2290">
        <v>4</v>
      </c>
      <c r="Y2290">
        <v>999</v>
      </c>
      <c r="Z2290" t="s">
        <v>36</v>
      </c>
      <c r="AA2290" t="s">
        <v>36</v>
      </c>
      <c r="AB2290" t="s">
        <v>36</v>
      </c>
      <c r="AC2290" t="s">
        <v>49</v>
      </c>
      <c r="AD2290" t="s">
        <v>49</v>
      </c>
      <c r="AE2290" t="s">
        <v>45</v>
      </c>
      <c r="AF2290" s="44">
        <v>30102400</v>
      </c>
      <c r="AG2290" s="18" t="s">
        <v>7087</v>
      </c>
      <c r="AI2290" s="2" t="s">
        <v>48</v>
      </c>
      <c r="AJ2290" s="2" t="e">
        <f>VLOOKUP(A2290,'Classification Test Result'!$A$2:$D$2428,4,FALSE)</f>
        <v>#N/A</v>
      </c>
      <c r="AL2290" s="2">
        <f>_xlfn.XLOOKUP($A2290,Results!$A$2:$A$2256,Results!G$2:G$2256,"")</f>
        <v>0</v>
      </c>
      <c r="AM2290" s="2">
        <f>_xlfn.XLOOKUP($A2290,Results!$A$2:$A$2256,Results!H$2:H$2256,"")</f>
        <v>0</v>
      </c>
      <c r="AN2290" s="2">
        <f>_xlfn.XLOOKUP($A2290,Results!$A$2:$A$2256,Results!I$2:I$2256,"")</f>
        <v>0</v>
      </c>
      <c r="AO2290" s="2">
        <f>_xlfn.XLOOKUP($A2290,Results!$A$2:$A$2256,Results!J$2:J$2256,"")</f>
        <v>0</v>
      </c>
      <c r="AP2290" s="2">
        <f>_xlfn.XLOOKUP($A2290,Results!$A$2:$A$2256,Results!K$2:K$2256,"")</f>
        <v>0</v>
      </c>
      <c r="AQ2290" s="2">
        <f>_xlfn.XLOOKUP($A2290,Results!$A$2:$A$2256,Results!L$2:L$2256,"")</f>
        <v>0</v>
      </c>
      <c r="AR2290" s="2">
        <f>_xlfn.XLOOKUP($A2290,Results!$A$2:$A$2256,Results!M$2:M$2256,"")</f>
        <v>0</v>
      </c>
      <c r="AS2290" s="2">
        <f>_xlfn.XLOOKUP($A2290,Results!$A$2:$A$2256,Results!N$2:N$2256,"")</f>
        <v>0</v>
      </c>
      <c r="AT2290" s="2">
        <f>_xlfn.XLOOKUP($A2290,Results!$A$2:$A$2256,Results!O$2:O$2256,"")</f>
        <v>0</v>
      </c>
      <c r="AU2290" s="2">
        <f>_xlfn.XLOOKUP($A2290,Results!$A$2:$A$2256,Results!P$2:P$2256,"")</f>
        <v>0</v>
      </c>
      <c r="AV2290" s="2">
        <f>_xlfn.XLOOKUP($A2290,Results!$A$2:$A$2256,Results!Q$2:Q$2256,"")</f>
        <v>0</v>
      </c>
      <c r="AW2290" s="2">
        <f>_xlfn.XLOOKUP($A2290,Results!$A$2:$A$2256,Results!R$2:R$2256,"")</f>
        <v>0</v>
      </c>
      <c r="AX2290" s="2">
        <f>_xlfn.XLOOKUP($A2290,Results!$A$2:$A$2256,Results!S$2:S$2256,"")</f>
        <v>0</v>
      </c>
      <c r="AY2290" s="2">
        <f>_xlfn.XLOOKUP($A2290,Results!$A$2:$A$2256,Results!T$2:T$2256,"")</f>
        <v>0</v>
      </c>
      <c r="AZ2290" s="2">
        <f>_xlfn.XLOOKUP($A2290,Results!$A$2:$A$2256,Results!U$2:U$2256,"")</f>
        <v>0</v>
      </c>
      <c r="BA2290" s="2">
        <f>_xlfn.XLOOKUP($A2290,Results!$A$2:$A$2256,Results!V$2:V$2256,"")</f>
        <v>0</v>
      </c>
      <c r="BB2290" s="2">
        <f>_xlfn.XLOOKUP($A2290,Results!$A$2:$A$2256,Results!W$2:W$2256,"")</f>
        <v>0</v>
      </c>
      <c r="BC2290" s="2">
        <f>_xlfn.XLOOKUP($A2290,Results!$A$2:$A$2256,Results!X$2:X$2256,"")</f>
        <v>0</v>
      </c>
      <c r="BD2290" s="2">
        <f>_xlfn.XLOOKUP($A2290,Results!$A$2:$A$2256,Results!Y$2:Y$2256,"")</f>
        <v>0</v>
      </c>
      <c r="BE2290" s="2">
        <f>_xlfn.XLOOKUP($A2290,Results!$A$2:$A$2256,Results!Z$2:Z$2256,"")</f>
        <v>0</v>
      </c>
    </row>
    <row r="2291" spans="1:57" ht="38.25" customHeight="1" x14ac:dyDescent="0.3">
      <c r="A2291">
        <v>907968</v>
      </c>
      <c r="B2291">
        <v>281581</v>
      </c>
      <c r="C2291" t="s">
        <v>36</v>
      </c>
      <c r="D2291">
        <v>4624206016</v>
      </c>
      <c r="E2291" s="2" t="str">
        <f>VLOOKUP(F2291,'RPA Vendor Data '!F$1:$G$2418,2)</f>
        <v>HILTI INC</v>
      </c>
      <c r="F2291" s="2">
        <v>11585</v>
      </c>
      <c r="G2291" s="2">
        <v>15</v>
      </c>
      <c r="H2291" t="s">
        <v>7094</v>
      </c>
      <c r="I2291">
        <v>1</v>
      </c>
      <c r="J2291" t="s">
        <v>65</v>
      </c>
      <c r="K2291" t="s">
        <v>39</v>
      </c>
      <c r="L2291">
        <v>231.08</v>
      </c>
      <c r="M2291" s="2" t="s">
        <v>36</v>
      </c>
      <c r="N2291" s="85">
        <v>6002078</v>
      </c>
      <c r="O2291" t="s">
        <v>36</v>
      </c>
      <c r="P2291" t="s">
        <v>36</v>
      </c>
      <c r="Q2291" t="s">
        <v>36</v>
      </c>
      <c r="R2291">
        <v>231.08</v>
      </c>
      <c r="S2291" s="1">
        <v>45744.459442395833</v>
      </c>
      <c r="T2291" t="s">
        <v>42</v>
      </c>
      <c r="U2291" s="1">
        <v>45744.247916666667</v>
      </c>
      <c r="V2291" t="s">
        <v>43</v>
      </c>
      <c r="W2291" t="s">
        <v>36</v>
      </c>
      <c r="X2291">
        <v>4</v>
      </c>
      <c r="Y2291">
        <v>999</v>
      </c>
      <c r="Z2291" t="s">
        <v>36</v>
      </c>
      <c r="AA2291" t="s">
        <v>36</v>
      </c>
      <c r="AB2291" t="s">
        <v>36</v>
      </c>
      <c r="AC2291" t="s">
        <v>49</v>
      </c>
      <c r="AD2291" t="s">
        <v>49</v>
      </c>
      <c r="AE2291" t="s">
        <v>45</v>
      </c>
      <c r="AF2291" s="44">
        <v>30102400</v>
      </c>
      <c r="AG2291" s="18" t="s">
        <v>7087</v>
      </c>
      <c r="AI2291" s="2" t="s">
        <v>48</v>
      </c>
      <c r="AJ2291" s="2" t="e">
        <f>VLOOKUP(A2291,'Classification Test Result'!$A$2:$D$2428,4,FALSE)</f>
        <v>#N/A</v>
      </c>
      <c r="AL2291" s="2">
        <f>_xlfn.XLOOKUP($A2291,Results!$A$2:$A$2256,Results!G$2:G$2256,"")</f>
        <v>0</v>
      </c>
      <c r="AM2291" s="2">
        <f>_xlfn.XLOOKUP($A2291,Results!$A$2:$A$2256,Results!H$2:H$2256,"")</f>
        <v>0</v>
      </c>
      <c r="AN2291" s="2">
        <f>_xlfn.XLOOKUP($A2291,Results!$A$2:$A$2256,Results!I$2:I$2256,"")</f>
        <v>0</v>
      </c>
      <c r="AO2291" s="2">
        <f>_xlfn.XLOOKUP($A2291,Results!$A$2:$A$2256,Results!J$2:J$2256,"")</f>
        <v>0</v>
      </c>
      <c r="AP2291" s="2">
        <f>_xlfn.XLOOKUP($A2291,Results!$A$2:$A$2256,Results!K$2:K$2256,"")</f>
        <v>0</v>
      </c>
      <c r="AQ2291" s="2">
        <f>_xlfn.XLOOKUP($A2291,Results!$A$2:$A$2256,Results!L$2:L$2256,"")</f>
        <v>0</v>
      </c>
      <c r="AR2291" s="2">
        <f>_xlfn.XLOOKUP($A2291,Results!$A$2:$A$2256,Results!M$2:M$2256,"")</f>
        <v>0</v>
      </c>
      <c r="AS2291" s="2">
        <f>_xlfn.XLOOKUP($A2291,Results!$A$2:$A$2256,Results!N$2:N$2256,"")</f>
        <v>0</v>
      </c>
      <c r="AT2291" s="2">
        <f>_xlfn.XLOOKUP($A2291,Results!$A$2:$A$2256,Results!O$2:O$2256,"")</f>
        <v>0</v>
      </c>
      <c r="AU2291" s="2">
        <f>_xlfn.XLOOKUP($A2291,Results!$A$2:$A$2256,Results!P$2:P$2256,"")</f>
        <v>0</v>
      </c>
      <c r="AV2291" s="2">
        <f>_xlfn.XLOOKUP($A2291,Results!$A$2:$A$2256,Results!Q$2:Q$2256,"")</f>
        <v>0</v>
      </c>
      <c r="AW2291" s="2">
        <f>_xlfn.XLOOKUP($A2291,Results!$A$2:$A$2256,Results!R$2:R$2256,"")</f>
        <v>0</v>
      </c>
      <c r="AX2291" s="2">
        <f>_xlfn.XLOOKUP($A2291,Results!$A$2:$A$2256,Results!S$2:S$2256,"")</f>
        <v>0</v>
      </c>
      <c r="AY2291" s="2">
        <f>_xlfn.XLOOKUP($A2291,Results!$A$2:$A$2256,Results!T$2:T$2256,"")</f>
        <v>0</v>
      </c>
      <c r="AZ2291" s="2">
        <f>_xlfn.XLOOKUP($A2291,Results!$A$2:$A$2256,Results!U$2:U$2256,"")</f>
        <v>0</v>
      </c>
      <c r="BA2291" s="2">
        <f>_xlfn.XLOOKUP($A2291,Results!$A$2:$A$2256,Results!V$2:V$2256,"")</f>
        <v>0</v>
      </c>
      <c r="BB2291" s="2">
        <f>_xlfn.XLOOKUP($A2291,Results!$A$2:$A$2256,Results!W$2:W$2256,"")</f>
        <v>0</v>
      </c>
      <c r="BC2291" s="2">
        <f>_xlfn.XLOOKUP($A2291,Results!$A$2:$A$2256,Results!X$2:X$2256,"")</f>
        <v>0</v>
      </c>
      <c r="BD2291" s="2">
        <f>_xlfn.XLOOKUP($A2291,Results!$A$2:$A$2256,Results!Y$2:Y$2256,"")</f>
        <v>0</v>
      </c>
      <c r="BE2291" s="2">
        <f>_xlfn.XLOOKUP($A2291,Results!$A$2:$A$2256,Results!Z$2:Z$2256,"")</f>
        <v>0</v>
      </c>
    </row>
    <row r="2292" spans="1:57" ht="38.25" customHeight="1" x14ac:dyDescent="0.3">
      <c r="A2292">
        <v>907969</v>
      </c>
      <c r="B2292">
        <v>281581</v>
      </c>
      <c r="C2292" t="s">
        <v>36</v>
      </c>
      <c r="D2292">
        <v>4624206016</v>
      </c>
      <c r="E2292" s="2" t="str">
        <f>VLOOKUP(F2292,'RPA Vendor Data '!F$1:$G$2418,2)</f>
        <v>HILTI INC</v>
      </c>
      <c r="F2292" s="2">
        <v>11585</v>
      </c>
      <c r="G2292" s="2">
        <v>14</v>
      </c>
      <c r="H2292" t="s">
        <v>7095</v>
      </c>
      <c r="I2292">
        <v>7</v>
      </c>
      <c r="J2292" t="s">
        <v>65</v>
      </c>
      <c r="K2292" t="s">
        <v>39</v>
      </c>
      <c r="L2292">
        <v>8977.06</v>
      </c>
      <c r="M2292" s="2" t="s">
        <v>36</v>
      </c>
      <c r="N2292" s="85">
        <v>6002077</v>
      </c>
      <c r="O2292" t="s">
        <v>36</v>
      </c>
      <c r="P2292" t="s">
        <v>36</v>
      </c>
      <c r="Q2292" t="s">
        <v>36</v>
      </c>
      <c r="R2292">
        <v>62839.42</v>
      </c>
      <c r="S2292" s="1">
        <v>45744.459495601863</v>
      </c>
      <c r="T2292" t="s">
        <v>42</v>
      </c>
      <c r="U2292" s="1">
        <v>45744.247916666667</v>
      </c>
      <c r="V2292" t="s">
        <v>43</v>
      </c>
      <c r="W2292" t="s">
        <v>36</v>
      </c>
      <c r="X2292">
        <v>4</v>
      </c>
      <c r="Y2292">
        <v>999</v>
      </c>
      <c r="Z2292" t="s">
        <v>36</v>
      </c>
      <c r="AA2292" t="s">
        <v>36</v>
      </c>
      <c r="AB2292" t="s">
        <v>36</v>
      </c>
      <c r="AC2292" t="s">
        <v>49</v>
      </c>
      <c r="AD2292" t="s">
        <v>49</v>
      </c>
      <c r="AE2292" t="s">
        <v>45</v>
      </c>
      <c r="AF2292" s="44">
        <v>30102400</v>
      </c>
      <c r="AG2292" s="18" t="s">
        <v>7087</v>
      </c>
      <c r="AI2292" s="2" t="s">
        <v>48</v>
      </c>
      <c r="AJ2292" s="2" t="e">
        <f>VLOOKUP(A2292,'Classification Test Result'!$A$2:$D$2428,4,FALSE)</f>
        <v>#N/A</v>
      </c>
      <c r="AL2292" s="2">
        <f>_xlfn.XLOOKUP($A2292,Results!$A$2:$A$2256,Results!G$2:G$2256,"")</f>
        <v>0</v>
      </c>
      <c r="AM2292" s="2">
        <f>_xlfn.XLOOKUP($A2292,Results!$A$2:$A$2256,Results!H$2:H$2256,"")</f>
        <v>0</v>
      </c>
      <c r="AN2292" s="2">
        <f>_xlfn.XLOOKUP($A2292,Results!$A$2:$A$2256,Results!I$2:I$2256,"")</f>
        <v>0</v>
      </c>
      <c r="AO2292" s="2">
        <f>_xlfn.XLOOKUP($A2292,Results!$A$2:$A$2256,Results!J$2:J$2256,"")</f>
        <v>0</v>
      </c>
      <c r="AP2292" s="2">
        <f>_xlfn.XLOOKUP($A2292,Results!$A$2:$A$2256,Results!K$2:K$2256,"")</f>
        <v>0</v>
      </c>
      <c r="AQ2292" s="2">
        <f>_xlfn.XLOOKUP($A2292,Results!$A$2:$A$2256,Results!L$2:L$2256,"")</f>
        <v>0</v>
      </c>
      <c r="AR2292" s="2">
        <f>_xlfn.XLOOKUP($A2292,Results!$A$2:$A$2256,Results!M$2:M$2256,"")</f>
        <v>0</v>
      </c>
      <c r="AS2292" s="2">
        <f>_xlfn.XLOOKUP($A2292,Results!$A$2:$A$2256,Results!N$2:N$2256,"")</f>
        <v>0</v>
      </c>
      <c r="AT2292" s="2">
        <f>_xlfn.XLOOKUP($A2292,Results!$A$2:$A$2256,Results!O$2:O$2256,"")</f>
        <v>0</v>
      </c>
      <c r="AU2292" s="2">
        <f>_xlfn.XLOOKUP($A2292,Results!$A$2:$A$2256,Results!P$2:P$2256,"")</f>
        <v>0</v>
      </c>
      <c r="AV2292" s="2">
        <f>_xlfn.XLOOKUP($A2292,Results!$A$2:$A$2256,Results!Q$2:Q$2256,"")</f>
        <v>0</v>
      </c>
      <c r="AW2292" s="2">
        <f>_xlfn.XLOOKUP($A2292,Results!$A$2:$A$2256,Results!R$2:R$2256,"")</f>
        <v>0</v>
      </c>
      <c r="AX2292" s="2">
        <f>_xlfn.XLOOKUP($A2292,Results!$A$2:$A$2256,Results!S$2:S$2256,"")</f>
        <v>0</v>
      </c>
      <c r="AY2292" s="2">
        <f>_xlfn.XLOOKUP($A2292,Results!$A$2:$A$2256,Results!T$2:T$2256,"")</f>
        <v>0</v>
      </c>
      <c r="AZ2292" s="2">
        <f>_xlfn.XLOOKUP($A2292,Results!$A$2:$A$2256,Results!U$2:U$2256,"")</f>
        <v>0</v>
      </c>
      <c r="BA2292" s="2">
        <f>_xlfn.XLOOKUP($A2292,Results!$A$2:$A$2256,Results!V$2:V$2256,"")</f>
        <v>0</v>
      </c>
      <c r="BB2292" s="2">
        <f>_xlfn.XLOOKUP($A2292,Results!$A$2:$A$2256,Results!W$2:W$2256,"")</f>
        <v>0</v>
      </c>
      <c r="BC2292" s="2">
        <f>_xlfn.XLOOKUP($A2292,Results!$A$2:$A$2256,Results!X$2:X$2256,"")</f>
        <v>0</v>
      </c>
      <c r="BD2292" s="2">
        <f>_xlfn.XLOOKUP($A2292,Results!$A$2:$A$2256,Results!Y$2:Y$2256,"")</f>
        <v>0</v>
      </c>
      <c r="BE2292" s="2">
        <f>_xlfn.XLOOKUP($A2292,Results!$A$2:$A$2256,Results!Z$2:Z$2256,"")</f>
        <v>0</v>
      </c>
    </row>
    <row r="2293" spans="1:57" ht="38.25" customHeight="1" x14ac:dyDescent="0.3">
      <c r="A2293">
        <v>907970</v>
      </c>
      <c r="B2293">
        <v>281581</v>
      </c>
      <c r="C2293" t="s">
        <v>36</v>
      </c>
      <c r="D2293">
        <v>4624206016</v>
      </c>
      <c r="E2293" s="2" t="str">
        <f>VLOOKUP(F2293,'RPA Vendor Data '!F$1:$G$2418,2)</f>
        <v>HILTI INC</v>
      </c>
      <c r="F2293" s="2">
        <v>11585</v>
      </c>
      <c r="G2293" s="2">
        <v>13</v>
      </c>
      <c r="H2293" t="s">
        <v>7096</v>
      </c>
      <c r="I2293">
        <v>6</v>
      </c>
      <c r="J2293" t="s">
        <v>65</v>
      </c>
      <c r="K2293" t="s">
        <v>39</v>
      </c>
      <c r="L2293">
        <v>10383.27</v>
      </c>
      <c r="M2293" s="2" t="s">
        <v>36</v>
      </c>
      <c r="N2293" s="85">
        <v>6002076</v>
      </c>
      <c r="O2293" t="s">
        <v>36</v>
      </c>
      <c r="P2293" t="s">
        <v>36</v>
      </c>
      <c r="Q2293" t="s">
        <v>36</v>
      </c>
      <c r="R2293">
        <v>62299.62</v>
      </c>
      <c r="S2293" s="1">
        <v>45744.459435879631</v>
      </c>
      <c r="T2293" t="s">
        <v>42</v>
      </c>
      <c r="U2293" s="1">
        <v>45744.247916666667</v>
      </c>
      <c r="V2293" t="s">
        <v>43</v>
      </c>
      <c r="W2293" t="s">
        <v>36</v>
      </c>
      <c r="X2293">
        <v>4</v>
      </c>
      <c r="Y2293">
        <v>999</v>
      </c>
      <c r="Z2293" t="s">
        <v>36</v>
      </c>
      <c r="AA2293" t="s">
        <v>36</v>
      </c>
      <c r="AB2293" t="s">
        <v>36</v>
      </c>
      <c r="AC2293" t="s">
        <v>49</v>
      </c>
      <c r="AD2293" t="s">
        <v>49</v>
      </c>
      <c r="AE2293" t="s">
        <v>45</v>
      </c>
      <c r="AF2293" s="44">
        <v>30102400</v>
      </c>
      <c r="AG2293" s="18" t="s">
        <v>7087</v>
      </c>
      <c r="AI2293" s="2" t="s">
        <v>48</v>
      </c>
      <c r="AJ2293" s="2" t="e">
        <f>VLOOKUP(A2293,'Classification Test Result'!$A$2:$D$2428,4,FALSE)</f>
        <v>#N/A</v>
      </c>
      <c r="AL2293" s="2">
        <f>_xlfn.XLOOKUP($A2293,Results!$A$2:$A$2256,Results!G$2:G$2256,"")</f>
        <v>0</v>
      </c>
      <c r="AM2293" s="2">
        <f>_xlfn.XLOOKUP($A2293,Results!$A$2:$A$2256,Results!H$2:H$2256,"")</f>
        <v>0</v>
      </c>
      <c r="AN2293" s="2">
        <f>_xlfn.XLOOKUP($A2293,Results!$A$2:$A$2256,Results!I$2:I$2256,"")</f>
        <v>0</v>
      </c>
      <c r="AO2293" s="2">
        <f>_xlfn.XLOOKUP($A2293,Results!$A$2:$A$2256,Results!J$2:J$2256,"")</f>
        <v>0</v>
      </c>
      <c r="AP2293" s="2">
        <f>_xlfn.XLOOKUP($A2293,Results!$A$2:$A$2256,Results!K$2:K$2256,"")</f>
        <v>0</v>
      </c>
      <c r="AQ2293" s="2">
        <f>_xlfn.XLOOKUP($A2293,Results!$A$2:$A$2256,Results!L$2:L$2256,"")</f>
        <v>0</v>
      </c>
      <c r="AR2293" s="2">
        <f>_xlfn.XLOOKUP($A2293,Results!$A$2:$A$2256,Results!M$2:M$2256,"")</f>
        <v>0</v>
      </c>
      <c r="AS2293" s="2">
        <f>_xlfn.XLOOKUP($A2293,Results!$A$2:$A$2256,Results!N$2:N$2256,"")</f>
        <v>0</v>
      </c>
      <c r="AT2293" s="2">
        <f>_xlfn.XLOOKUP($A2293,Results!$A$2:$A$2256,Results!O$2:O$2256,"")</f>
        <v>0</v>
      </c>
      <c r="AU2293" s="2">
        <f>_xlfn.XLOOKUP($A2293,Results!$A$2:$A$2256,Results!P$2:P$2256,"")</f>
        <v>0</v>
      </c>
      <c r="AV2293" s="2">
        <f>_xlfn.XLOOKUP($A2293,Results!$A$2:$A$2256,Results!Q$2:Q$2256,"")</f>
        <v>0</v>
      </c>
      <c r="AW2293" s="2">
        <f>_xlfn.XLOOKUP($A2293,Results!$A$2:$A$2256,Results!R$2:R$2256,"")</f>
        <v>0</v>
      </c>
      <c r="AX2293" s="2">
        <f>_xlfn.XLOOKUP($A2293,Results!$A$2:$A$2256,Results!S$2:S$2256,"")</f>
        <v>0</v>
      </c>
      <c r="AY2293" s="2">
        <f>_xlfn.XLOOKUP($A2293,Results!$A$2:$A$2256,Results!T$2:T$2256,"")</f>
        <v>0</v>
      </c>
      <c r="AZ2293" s="2">
        <f>_xlfn.XLOOKUP($A2293,Results!$A$2:$A$2256,Results!U$2:U$2256,"")</f>
        <v>0</v>
      </c>
      <c r="BA2293" s="2">
        <f>_xlfn.XLOOKUP($A2293,Results!$A$2:$A$2256,Results!V$2:V$2256,"")</f>
        <v>0</v>
      </c>
      <c r="BB2293" s="2">
        <f>_xlfn.XLOOKUP($A2293,Results!$A$2:$A$2256,Results!W$2:W$2256,"")</f>
        <v>0</v>
      </c>
      <c r="BC2293" s="2">
        <f>_xlfn.XLOOKUP($A2293,Results!$A$2:$A$2256,Results!X$2:X$2256,"")</f>
        <v>0</v>
      </c>
      <c r="BD2293" s="2">
        <f>_xlfn.XLOOKUP($A2293,Results!$A$2:$A$2256,Results!Y$2:Y$2256,"")</f>
        <v>0</v>
      </c>
      <c r="BE2293" s="2">
        <f>_xlfn.XLOOKUP($A2293,Results!$A$2:$A$2256,Results!Z$2:Z$2256,"")</f>
        <v>0</v>
      </c>
    </row>
    <row r="2294" spans="1:57" ht="38.25" customHeight="1" x14ac:dyDescent="0.3">
      <c r="A2294">
        <v>907971</v>
      </c>
      <c r="B2294">
        <v>281581</v>
      </c>
      <c r="C2294" t="s">
        <v>36</v>
      </c>
      <c r="D2294">
        <v>4624206016</v>
      </c>
      <c r="E2294" s="2" t="str">
        <f>VLOOKUP(F2294,'RPA Vendor Data '!F$1:$G$2418,2)</f>
        <v>HILTI INC</v>
      </c>
      <c r="F2294" s="2">
        <v>11585</v>
      </c>
      <c r="G2294" s="2">
        <v>29</v>
      </c>
      <c r="H2294" t="s">
        <v>7097</v>
      </c>
      <c r="I2294">
        <v>6</v>
      </c>
      <c r="J2294" t="s">
        <v>65</v>
      </c>
      <c r="K2294" t="s">
        <v>39</v>
      </c>
      <c r="L2294">
        <v>10138.93</v>
      </c>
      <c r="M2294" s="2" t="s">
        <v>36</v>
      </c>
      <c r="N2294" s="85">
        <v>6002075</v>
      </c>
      <c r="O2294" t="s">
        <v>36</v>
      </c>
      <c r="P2294" t="s">
        <v>36</v>
      </c>
      <c r="Q2294" t="s">
        <v>36</v>
      </c>
      <c r="R2294">
        <v>60833.58</v>
      </c>
      <c r="S2294" s="1">
        <v>45744.459475891214</v>
      </c>
      <c r="T2294" t="s">
        <v>42</v>
      </c>
      <c r="U2294" s="1">
        <v>45744.248611111107</v>
      </c>
      <c r="V2294" t="s">
        <v>43</v>
      </c>
      <c r="W2294" t="s">
        <v>36</v>
      </c>
      <c r="X2294">
        <v>4</v>
      </c>
      <c r="Y2294">
        <v>999</v>
      </c>
      <c r="Z2294" t="s">
        <v>36</v>
      </c>
      <c r="AA2294" t="s">
        <v>36</v>
      </c>
      <c r="AB2294" t="s">
        <v>36</v>
      </c>
      <c r="AC2294" t="s">
        <v>49</v>
      </c>
      <c r="AD2294" t="s">
        <v>49</v>
      </c>
      <c r="AE2294" t="s">
        <v>45</v>
      </c>
      <c r="AF2294" s="44">
        <v>30102400</v>
      </c>
      <c r="AG2294" s="18" t="s">
        <v>7087</v>
      </c>
      <c r="AI2294" s="2" t="s">
        <v>48</v>
      </c>
      <c r="AJ2294" s="2" t="e">
        <f>VLOOKUP(A2294,'Classification Test Result'!$A$2:$D$2428,4,FALSE)</f>
        <v>#N/A</v>
      </c>
      <c r="AL2294" s="2">
        <f>_xlfn.XLOOKUP($A2294,Results!$A$2:$A$2256,Results!G$2:G$2256,"")</f>
        <v>0</v>
      </c>
      <c r="AM2294" s="2">
        <f>_xlfn.XLOOKUP($A2294,Results!$A$2:$A$2256,Results!H$2:H$2256,"")</f>
        <v>0</v>
      </c>
      <c r="AN2294" s="2">
        <f>_xlfn.XLOOKUP($A2294,Results!$A$2:$A$2256,Results!I$2:I$2256,"")</f>
        <v>0</v>
      </c>
      <c r="AO2294" s="2">
        <f>_xlfn.XLOOKUP($A2294,Results!$A$2:$A$2256,Results!J$2:J$2256,"")</f>
        <v>0</v>
      </c>
      <c r="AP2294" s="2">
        <f>_xlfn.XLOOKUP($A2294,Results!$A$2:$A$2256,Results!K$2:K$2256,"")</f>
        <v>0</v>
      </c>
      <c r="AQ2294" s="2">
        <f>_xlfn.XLOOKUP($A2294,Results!$A$2:$A$2256,Results!L$2:L$2256,"")</f>
        <v>0</v>
      </c>
      <c r="AR2294" s="2">
        <f>_xlfn.XLOOKUP($A2294,Results!$A$2:$A$2256,Results!M$2:M$2256,"")</f>
        <v>0</v>
      </c>
      <c r="AS2294" s="2">
        <f>_xlfn.XLOOKUP($A2294,Results!$A$2:$A$2256,Results!N$2:N$2256,"")</f>
        <v>0</v>
      </c>
      <c r="AT2294" s="2">
        <f>_xlfn.XLOOKUP($A2294,Results!$A$2:$A$2256,Results!O$2:O$2256,"")</f>
        <v>0</v>
      </c>
      <c r="AU2294" s="2">
        <f>_xlfn.XLOOKUP($A2294,Results!$A$2:$A$2256,Results!P$2:P$2256,"")</f>
        <v>0</v>
      </c>
      <c r="AV2294" s="2">
        <f>_xlfn.XLOOKUP($A2294,Results!$A$2:$A$2256,Results!Q$2:Q$2256,"")</f>
        <v>0</v>
      </c>
      <c r="AW2294" s="2">
        <f>_xlfn.XLOOKUP($A2294,Results!$A$2:$A$2256,Results!R$2:R$2256,"")</f>
        <v>0</v>
      </c>
      <c r="AX2294" s="2">
        <f>_xlfn.XLOOKUP($A2294,Results!$A$2:$A$2256,Results!S$2:S$2256,"")</f>
        <v>0</v>
      </c>
      <c r="AY2294" s="2">
        <f>_xlfn.XLOOKUP($A2294,Results!$A$2:$A$2256,Results!T$2:T$2256,"")</f>
        <v>0</v>
      </c>
      <c r="AZ2294" s="2">
        <f>_xlfn.XLOOKUP($A2294,Results!$A$2:$A$2256,Results!U$2:U$2256,"")</f>
        <v>0</v>
      </c>
      <c r="BA2294" s="2">
        <f>_xlfn.XLOOKUP($A2294,Results!$A$2:$A$2256,Results!V$2:V$2256,"")</f>
        <v>0</v>
      </c>
      <c r="BB2294" s="2">
        <f>_xlfn.XLOOKUP($A2294,Results!$A$2:$A$2256,Results!W$2:W$2256,"")</f>
        <v>0</v>
      </c>
      <c r="BC2294" s="2">
        <f>_xlfn.XLOOKUP($A2294,Results!$A$2:$A$2256,Results!X$2:X$2256,"")</f>
        <v>0</v>
      </c>
      <c r="BD2294" s="2">
        <f>_xlfn.XLOOKUP($A2294,Results!$A$2:$A$2256,Results!Y$2:Y$2256,"")</f>
        <v>0</v>
      </c>
      <c r="BE2294" s="2">
        <f>_xlfn.XLOOKUP($A2294,Results!$A$2:$A$2256,Results!Z$2:Z$2256,"")</f>
        <v>0</v>
      </c>
    </row>
    <row r="2295" spans="1:57" ht="38.25" customHeight="1" x14ac:dyDescent="0.3">
      <c r="A2295">
        <v>907972</v>
      </c>
      <c r="B2295">
        <v>281581</v>
      </c>
      <c r="C2295" t="s">
        <v>36</v>
      </c>
      <c r="D2295">
        <v>4624206016</v>
      </c>
      <c r="E2295" s="2" t="str">
        <f>VLOOKUP(F2295,'RPA Vendor Data '!F$1:$G$2418,2)</f>
        <v>HILTI INC</v>
      </c>
      <c r="F2295" s="2">
        <v>11585</v>
      </c>
      <c r="G2295" s="2">
        <v>28</v>
      </c>
      <c r="H2295" t="s">
        <v>7098</v>
      </c>
      <c r="I2295">
        <v>7</v>
      </c>
      <c r="J2295" t="s">
        <v>65</v>
      </c>
      <c r="K2295" t="s">
        <v>39</v>
      </c>
      <c r="L2295">
        <v>10138.33</v>
      </c>
      <c r="M2295" s="2" t="s">
        <v>36</v>
      </c>
      <c r="N2295" s="85">
        <v>6002074</v>
      </c>
      <c r="O2295" t="s">
        <v>36</v>
      </c>
      <c r="P2295" t="s">
        <v>36</v>
      </c>
      <c r="Q2295" t="s">
        <v>36</v>
      </c>
      <c r="R2295">
        <v>70968.31</v>
      </c>
      <c r="S2295" s="1">
        <v>45744.459525428239</v>
      </c>
      <c r="T2295" t="s">
        <v>42</v>
      </c>
      <c r="U2295" s="1">
        <v>45744.248611111107</v>
      </c>
      <c r="V2295" t="s">
        <v>43</v>
      </c>
      <c r="W2295" t="s">
        <v>36</v>
      </c>
      <c r="X2295">
        <v>4</v>
      </c>
      <c r="Y2295">
        <v>999</v>
      </c>
      <c r="Z2295" t="s">
        <v>36</v>
      </c>
      <c r="AA2295" t="s">
        <v>36</v>
      </c>
      <c r="AB2295" t="s">
        <v>36</v>
      </c>
      <c r="AC2295" t="s">
        <v>49</v>
      </c>
      <c r="AD2295" t="s">
        <v>49</v>
      </c>
      <c r="AE2295" t="s">
        <v>45</v>
      </c>
      <c r="AF2295" s="44">
        <v>30102400</v>
      </c>
      <c r="AG2295" s="18" t="s">
        <v>7087</v>
      </c>
      <c r="AI2295" s="2" t="s">
        <v>48</v>
      </c>
      <c r="AJ2295" s="2" t="e">
        <f>VLOOKUP(A2295,'Classification Test Result'!$A$2:$D$2428,4,FALSE)</f>
        <v>#N/A</v>
      </c>
      <c r="AL2295" s="2">
        <f>_xlfn.XLOOKUP($A2295,Results!$A$2:$A$2256,Results!G$2:G$2256,"")</f>
        <v>0</v>
      </c>
      <c r="AM2295" s="2">
        <f>_xlfn.XLOOKUP($A2295,Results!$A$2:$A$2256,Results!H$2:H$2256,"")</f>
        <v>0</v>
      </c>
      <c r="AN2295" s="2">
        <f>_xlfn.XLOOKUP($A2295,Results!$A$2:$A$2256,Results!I$2:I$2256,"")</f>
        <v>0</v>
      </c>
      <c r="AO2295" s="2">
        <f>_xlfn.XLOOKUP($A2295,Results!$A$2:$A$2256,Results!J$2:J$2256,"")</f>
        <v>0</v>
      </c>
      <c r="AP2295" s="2">
        <f>_xlfn.XLOOKUP($A2295,Results!$A$2:$A$2256,Results!K$2:K$2256,"")</f>
        <v>0</v>
      </c>
      <c r="AQ2295" s="2">
        <f>_xlfn.XLOOKUP($A2295,Results!$A$2:$A$2256,Results!L$2:L$2256,"")</f>
        <v>0</v>
      </c>
      <c r="AR2295" s="2">
        <f>_xlfn.XLOOKUP($A2295,Results!$A$2:$A$2256,Results!M$2:M$2256,"")</f>
        <v>0</v>
      </c>
      <c r="AS2295" s="2">
        <f>_xlfn.XLOOKUP($A2295,Results!$A$2:$A$2256,Results!N$2:N$2256,"")</f>
        <v>0</v>
      </c>
      <c r="AT2295" s="2">
        <f>_xlfn.XLOOKUP($A2295,Results!$A$2:$A$2256,Results!O$2:O$2256,"")</f>
        <v>0</v>
      </c>
      <c r="AU2295" s="2">
        <f>_xlfn.XLOOKUP($A2295,Results!$A$2:$A$2256,Results!P$2:P$2256,"")</f>
        <v>0</v>
      </c>
      <c r="AV2295" s="2">
        <f>_xlfn.XLOOKUP($A2295,Results!$A$2:$A$2256,Results!Q$2:Q$2256,"")</f>
        <v>0</v>
      </c>
      <c r="AW2295" s="2">
        <f>_xlfn.XLOOKUP($A2295,Results!$A$2:$A$2256,Results!R$2:R$2256,"")</f>
        <v>0</v>
      </c>
      <c r="AX2295" s="2">
        <f>_xlfn.XLOOKUP($A2295,Results!$A$2:$A$2256,Results!S$2:S$2256,"")</f>
        <v>0</v>
      </c>
      <c r="AY2295" s="2">
        <f>_xlfn.XLOOKUP($A2295,Results!$A$2:$A$2256,Results!T$2:T$2256,"")</f>
        <v>0</v>
      </c>
      <c r="AZ2295" s="2">
        <f>_xlfn.XLOOKUP($A2295,Results!$A$2:$A$2256,Results!U$2:U$2256,"")</f>
        <v>0</v>
      </c>
      <c r="BA2295" s="2">
        <f>_xlfn.XLOOKUP($A2295,Results!$A$2:$A$2256,Results!V$2:V$2256,"")</f>
        <v>0</v>
      </c>
      <c r="BB2295" s="2">
        <f>_xlfn.XLOOKUP($A2295,Results!$A$2:$A$2256,Results!W$2:W$2256,"")</f>
        <v>0</v>
      </c>
      <c r="BC2295" s="2">
        <f>_xlfn.XLOOKUP($A2295,Results!$A$2:$A$2256,Results!X$2:X$2256,"")</f>
        <v>0</v>
      </c>
      <c r="BD2295" s="2">
        <f>_xlfn.XLOOKUP($A2295,Results!$A$2:$A$2256,Results!Y$2:Y$2256,"")</f>
        <v>0</v>
      </c>
      <c r="BE2295" s="2">
        <f>_xlfn.XLOOKUP($A2295,Results!$A$2:$A$2256,Results!Z$2:Z$2256,"")</f>
        <v>0</v>
      </c>
    </row>
    <row r="2296" spans="1:57" ht="38.25" customHeight="1" x14ac:dyDescent="0.3">
      <c r="A2296">
        <v>907973</v>
      </c>
      <c r="B2296">
        <v>281581</v>
      </c>
      <c r="C2296" t="s">
        <v>36</v>
      </c>
      <c r="D2296">
        <v>4624206016</v>
      </c>
      <c r="E2296" s="2" t="str">
        <f>VLOOKUP(F2296,'RPA Vendor Data '!F$1:$G$2418,2)</f>
        <v>HILTI INC</v>
      </c>
      <c r="F2296" s="2">
        <v>11585</v>
      </c>
      <c r="G2296" s="2">
        <v>12</v>
      </c>
      <c r="H2296" t="s">
        <v>7099</v>
      </c>
      <c r="I2296">
        <v>1</v>
      </c>
      <c r="J2296" t="s">
        <v>65</v>
      </c>
      <c r="K2296" t="s">
        <v>39</v>
      </c>
      <c r="L2296">
        <v>9724.89</v>
      </c>
      <c r="M2296" s="2" t="s">
        <v>36</v>
      </c>
      <c r="N2296" s="85">
        <v>6002050</v>
      </c>
      <c r="O2296" t="s">
        <v>36</v>
      </c>
      <c r="P2296" t="s">
        <v>36</v>
      </c>
      <c r="Q2296" t="s">
        <v>36</v>
      </c>
      <c r="R2296">
        <v>9724.89</v>
      </c>
      <c r="S2296" s="1">
        <v>45744.459432326388</v>
      </c>
      <c r="T2296" t="s">
        <v>42</v>
      </c>
      <c r="U2296" s="1">
        <v>45744.247916666667</v>
      </c>
      <c r="V2296" t="s">
        <v>43</v>
      </c>
      <c r="W2296" t="s">
        <v>36</v>
      </c>
      <c r="X2296">
        <v>4</v>
      </c>
      <c r="Y2296">
        <v>999</v>
      </c>
      <c r="Z2296" t="s">
        <v>36</v>
      </c>
      <c r="AA2296" t="s">
        <v>36</v>
      </c>
      <c r="AB2296" t="s">
        <v>36</v>
      </c>
      <c r="AC2296" t="s">
        <v>49</v>
      </c>
      <c r="AD2296" t="s">
        <v>49</v>
      </c>
      <c r="AE2296" t="s">
        <v>45</v>
      </c>
      <c r="AF2296" s="44">
        <v>30102400</v>
      </c>
      <c r="AG2296" s="18" t="s">
        <v>7087</v>
      </c>
      <c r="AI2296" s="2" t="s">
        <v>48</v>
      </c>
      <c r="AJ2296" s="2" t="e">
        <f>VLOOKUP(A2296,'Classification Test Result'!$A$2:$D$2428,4,FALSE)</f>
        <v>#N/A</v>
      </c>
      <c r="AL2296" s="2">
        <f>_xlfn.XLOOKUP($A2296,Results!$A$2:$A$2256,Results!G$2:G$2256,"")</f>
        <v>0</v>
      </c>
      <c r="AM2296" s="2">
        <f>_xlfn.XLOOKUP($A2296,Results!$A$2:$A$2256,Results!H$2:H$2256,"")</f>
        <v>0</v>
      </c>
      <c r="AN2296" s="2">
        <f>_xlfn.XLOOKUP($A2296,Results!$A$2:$A$2256,Results!I$2:I$2256,"")</f>
        <v>0</v>
      </c>
      <c r="AO2296" s="2">
        <f>_xlfn.XLOOKUP($A2296,Results!$A$2:$A$2256,Results!J$2:J$2256,"")</f>
        <v>0</v>
      </c>
      <c r="AP2296" s="2">
        <f>_xlfn.XLOOKUP($A2296,Results!$A$2:$A$2256,Results!K$2:K$2256,"")</f>
        <v>0</v>
      </c>
      <c r="AQ2296" s="2">
        <f>_xlfn.XLOOKUP($A2296,Results!$A$2:$A$2256,Results!L$2:L$2256,"")</f>
        <v>0</v>
      </c>
      <c r="AR2296" s="2">
        <f>_xlfn.XLOOKUP($A2296,Results!$A$2:$A$2256,Results!M$2:M$2256,"")</f>
        <v>0</v>
      </c>
      <c r="AS2296" s="2">
        <f>_xlfn.XLOOKUP($A2296,Results!$A$2:$A$2256,Results!N$2:N$2256,"")</f>
        <v>0</v>
      </c>
      <c r="AT2296" s="2">
        <f>_xlfn.XLOOKUP($A2296,Results!$A$2:$A$2256,Results!O$2:O$2256,"")</f>
        <v>0</v>
      </c>
      <c r="AU2296" s="2">
        <f>_xlfn.XLOOKUP($A2296,Results!$A$2:$A$2256,Results!P$2:P$2256,"")</f>
        <v>0</v>
      </c>
      <c r="AV2296" s="2">
        <f>_xlfn.XLOOKUP($A2296,Results!$A$2:$A$2256,Results!Q$2:Q$2256,"")</f>
        <v>0</v>
      </c>
      <c r="AW2296" s="2">
        <f>_xlfn.XLOOKUP($A2296,Results!$A$2:$A$2256,Results!R$2:R$2256,"")</f>
        <v>0</v>
      </c>
      <c r="AX2296" s="2">
        <f>_xlfn.XLOOKUP($A2296,Results!$A$2:$A$2256,Results!S$2:S$2256,"")</f>
        <v>0</v>
      </c>
      <c r="AY2296" s="2">
        <f>_xlfn.XLOOKUP($A2296,Results!$A$2:$A$2256,Results!T$2:T$2256,"")</f>
        <v>0</v>
      </c>
      <c r="AZ2296" s="2">
        <f>_xlfn.XLOOKUP($A2296,Results!$A$2:$A$2256,Results!U$2:U$2256,"")</f>
        <v>0</v>
      </c>
      <c r="BA2296" s="2">
        <f>_xlfn.XLOOKUP($A2296,Results!$A$2:$A$2256,Results!V$2:V$2256,"")</f>
        <v>0</v>
      </c>
      <c r="BB2296" s="2">
        <f>_xlfn.XLOOKUP($A2296,Results!$A$2:$A$2256,Results!W$2:W$2256,"")</f>
        <v>0</v>
      </c>
      <c r="BC2296" s="2">
        <f>_xlfn.XLOOKUP($A2296,Results!$A$2:$A$2256,Results!X$2:X$2256,"")</f>
        <v>0</v>
      </c>
      <c r="BD2296" s="2">
        <f>_xlfn.XLOOKUP($A2296,Results!$A$2:$A$2256,Results!Y$2:Y$2256,"")</f>
        <v>0</v>
      </c>
      <c r="BE2296" s="2">
        <f>_xlfn.XLOOKUP($A2296,Results!$A$2:$A$2256,Results!Z$2:Z$2256,"")</f>
        <v>0</v>
      </c>
    </row>
    <row r="2297" spans="1:57" ht="38.25" customHeight="1" x14ac:dyDescent="0.3">
      <c r="A2297">
        <v>907974</v>
      </c>
      <c r="B2297">
        <v>281581</v>
      </c>
      <c r="C2297" t="s">
        <v>36</v>
      </c>
      <c r="D2297">
        <v>4624206016</v>
      </c>
      <c r="E2297" s="2" t="str">
        <f>VLOOKUP(F2297,'RPA Vendor Data '!F$1:$G$2418,2)</f>
        <v>HILTI INC</v>
      </c>
      <c r="F2297" s="2">
        <v>11585</v>
      </c>
      <c r="G2297" s="2">
        <v>11</v>
      </c>
      <c r="H2297" t="s">
        <v>7100</v>
      </c>
      <c r="I2297">
        <v>1</v>
      </c>
      <c r="J2297" t="s">
        <v>65</v>
      </c>
      <c r="K2297" t="s">
        <v>39</v>
      </c>
      <c r="L2297">
        <v>8066.3</v>
      </c>
      <c r="M2297" s="2" t="s">
        <v>36</v>
      </c>
      <c r="N2297" s="85">
        <v>6002049</v>
      </c>
      <c r="O2297" t="s">
        <v>36</v>
      </c>
      <c r="P2297" t="s">
        <v>36</v>
      </c>
      <c r="Q2297" t="s">
        <v>36</v>
      </c>
      <c r="R2297">
        <v>8066.3</v>
      </c>
      <c r="S2297" s="1">
        <v>45744.45949228009</v>
      </c>
      <c r="T2297" t="s">
        <v>42</v>
      </c>
      <c r="U2297" s="1">
        <v>45744.247916666667</v>
      </c>
      <c r="V2297" t="s">
        <v>43</v>
      </c>
      <c r="W2297" t="s">
        <v>36</v>
      </c>
      <c r="X2297">
        <v>4</v>
      </c>
      <c r="Y2297">
        <v>999</v>
      </c>
      <c r="Z2297" t="s">
        <v>36</v>
      </c>
      <c r="AA2297" t="s">
        <v>36</v>
      </c>
      <c r="AB2297" t="s">
        <v>36</v>
      </c>
      <c r="AC2297" t="s">
        <v>49</v>
      </c>
      <c r="AD2297" t="s">
        <v>49</v>
      </c>
      <c r="AE2297" t="s">
        <v>45</v>
      </c>
      <c r="AF2297" s="44">
        <v>30102400</v>
      </c>
      <c r="AG2297" s="18" t="s">
        <v>7087</v>
      </c>
      <c r="AI2297" s="2" t="s">
        <v>48</v>
      </c>
      <c r="AJ2297" s="2" t="e">
        <f>VLOOKUP(A2297,'Classification Test Result'!$A$2:$D$2428,4,FALSE)</f>
        <v>#N/A</v>
      </c>
      <c r="AL2297" s="2">
        <f>_xlfn.XLOOKUP($A2297,Results!$A$2:$A$2256,Results!G$2:G$2256,"")</f>
        <v>0</v>
      </c>
      <c r="AM2297" s="2">
        <f>_xlfn.XLOOKUP($A2297,Results!$A$2:$A$2256,Results!H$2:H$2256,"")</f>
        <v>0</v>
      </c>
      <c r="AN2297" s="2">
        <f>_xlfn.XLOOKUP($A2297,Results!$A$2:$A$2256,Results!I$2:I$2256,"")</f>
        <v>0</v>
      </c>
      <c r="AO2297" s="2">
        <f>_xlfn.XLOOKUP($A2297,Results!$A$2:$A$2256,Results!J$2:J$2256,"")</f>
        <v>0</v>
      </c>
      <c r="AP2297" s="2">
        <f>_xlfn.XLOOKUP($A2297,Results!$A$2:$A$2256,Results!K$2:K$2256,"")</f>
        <v>0</v>
      </c>
      <c r="AQ2297" s="2">
        <f>_xlfn.XLOOKUP($A2297,Results!$A$2:$A$2256,Results!L$2:L$2256,"")</f>
        <v>0</v>
      </c>
      <c r="AR2297" s="2">
        <f>_xlfn.XLOOKUP($A2297,Results!$A$2:$A$2256,Results!M$2:M$2256,"")</f>
        <v>0</v>
      </c>
      <c r="AS2297" s="2">
        <f>_xlfn.XLOOKUP($A2297,Results!$A$2:$A$2256,Results!N$2:N$2256,"")</f>
        <v>0</v>
      </c>
      <c r="AT2297" s="2">
        <f>_xlfn.XLOOKUP($A2297,Results!$A$2:$A$2256,Results!O$2:O$2256,"")</f>
        <v>0</v>
      </c>
      <c r="AU2297" s="2">
        <f>_xlfn.XLOOKUP($A2297,Results!$A$2:$A$2256,Results!P$2:P$2256,"")</f>
        <v>0</v>
      </c>
      <c r="AV2297" s="2">
        <f>_xlfn.XLOOKUP($A2297,Results!$A$2:$A$2256,Results!Q$2:Q$2256,"")</f>
        <v>0</v>
      </c>
      <c r="AW2297" s="2">
        <f>_xlfn.XLOOKUP($A2297,Results!$A$2:$A$2256,Results!R$2:R$2256,"")</f>
        <v>0</v>
      </c>
      <c r="AX2297" s="2">
        <f>_xlfn.XLOOKUP($A2297,Results!$A$2:$A$2256,Results!S$2:S$2256,"")</f>
        <v>0</v>
      </c>
      <c r="AY2297" s="2">
        <f>_xlfn.XLOOKUP($A2297,Results!$A$2:$A$2256,Results!T$2:T$2256,"")</f>
        <v>0</v>
      </c>
      <c r="AZ2297" s="2">
        <f>_xlfn.XLOOKUP($A2297,Results!$A$2:$A$2256,Results!U$2:U$2256,"")</f>
        <v>0</v>
      </c>
      <c r="BA2297" s="2">
        <f>_xlfn.XLOOKUP($A2297,Results!$A$2:$A$2256,Results!V$2:V$2256,"")</f>
        <v>0</v>
      </c>
      <c r="BB2297" s="2">
        <f>_xlfn.XLOOKUP($A2297,Results!$A$2:$A$2256,Results!W$2:W$2256,"")</f>
        <v>0</v>
      </c>
      <c r="BC2297" s="2">
        <f>_xlfn.XLOOKUP($A2297,Results!$A$2:$A$2256,Results!X$2:X$2256,"")</f>
        <v>0</v>
      </c>
      <c r="BD2297" s="2">
        <f>_xlfn.XLOOKUP($A2297,Results!$A$2:$A$2256,Results!Y$2:Y$2256,"")</f>
        <v>0</v>
      </c>
      <c r="BE2297" s="2">
        <f>_xlfn.XLOOKUP($A2297,Results!$A$2:$A$2256,Results!Z$2:Z$2256,"")</f>
        <v>0</v>
      </c>
    </row>
    <row r="2298" spans="1:57" ht="38.25" customHeight="1" x14ac:dyDescent="0.3">
      <c r="A2298">
        <v>907975</v>
      </c>
      <c r="B2298">
        <v>281581</v>
      </c>
      <c r="C2298" t="s">
        <v>36</v>
      </c>
      <c r="D2298">
        <v>4624206016</v>
      </c>
      <c r="E2298" s="2" t="str">
        <f>VLOOKUP(F2298,'RPA Vendor Data '!F$1:$G$2418,2)</f>
        <v>HILTI INC</v>
      </c>
      <c r="F2298" s="2">
        <v>11585</v>
      </c>
      <c r="G2298" s="2">
        <v>8</v>
      </c>
      <c r="H2298" t="s">
        <v>7101</v>
      </c>
      <c r="I2298">
        <v>3</v>
      </c>
      <c r="J2298" t="s">
        <v>65</v>
      </c>
      <c r="K2298" t="s">
        <v>39</v>
      </c>
      <c r="L2298">
        <v>10160.719999999999</v>
      </c>
      <c r="M2298" s="2" t="s">
        <v>36</v>
      </c>
      <c r="N2298" s="85">
        <v>6002048</v>
      </c>
      <c r="O2298" t="s">
        <v>36</v>
      </c>
      <c r="P2298" t="s">
        <v>36</v>
      </c>
      <c r="Q2298" t="s">
        <v>36</v>
      </c>
      <c r="R2298">
        <v>30482.16</v>
      </c>
      <c r="S2298" s="1">
        <v>45744.45942890046</v>
      </c>
      <c r="T2298" t="s">
        <v>42</v>
      </c>
      <c r="U2298" s="1">
        <v>45744.247916666667</v>
      </c>
      <c r="V2298" t="s">
        <v>43</v>
      </c>
      <c r="W2298" t="s">
        <v>36</v>
      </c>
      <c r="X2298">
        <v>4</v>
      </c>
      <c r="Y2298">
        <v>999</v>
      </c>
      <c r="Z2298" t="s">
        <v>36</v>
      </c>
      <c r="AA2298" t="s">
        <v>36</v>
      </c>
      <c r="AB2298" t="s">
        <v>36</v>
      </c>
      <c r="AC2298" t="s">
        <v>49</v>
      </c>
      <c r="AD2298" t="s">
        <v>49</v>
      </c>
      <c r="AE2298" t="s">
        <v>45</v>
      </c>
      <c r="AF2298" s="44">
        <v>30102400</v>
      </c>
      <c r="AG2298" s="18" t="s">
        <v>7087</v>
      </c>
      <c r="AI2298" s="2" t="s">
        <v>48</v>
      </c>
      <c r="AJ2298" s="2" t="e">
        <f>VLOOKUP(A2298,'Classification Test Result'!$A$2:$D$2428,4,FALSE)</f>
        <v>#N/A</v>
      </c>
      <c r="AL2298" s="2">
        <f>_xlfn.XLOOKUP($A2298,Results!$A$2:$A$2256,Results!G$2:G$2256,"")</f>
        <v>0</v>
      </c>
      <c r="AM2298" s="2">
        <f>_xlfn.XLOOKUP($A2298,Results!$A$2:$A$2256,Results!H$2:H$2256,"")</f>
        <v>0</v>
      </c>
      <c r="AN2298" s="2">
        <f>_xlfn.XLOOKUP($A2298,Results!$A$2:$A$2256,Results!I$2:I$2256,"")</f>
        <v>0</v>
      </c>
      <c r="AO2298" s="2">
        <f>_xlfn.XLOOKUP($A2298,Results!$A$2:$A$2256,Results!J$2:J$2256,"")</f>
        <v>0</v>
      </c>
      <c r="AP2298" s="2">
        <f>_xlfn.XLOOKUP($A2298,Results!$A$2:$A$2256,Results!K$2:K$2256,"")</f>
        <v>0</v>
      </c>
      <c r="AQ2298" s="2">
        <f>_xlfn.XLOOKUP($A2298,Results!$A$2:$A$2256,Results!L$2:L$2256,"")</f>
        <v>0</v>
      </c>
      <c r="AR2298" s="2">
        <f>_xlfn.XLOOKUP($A2298,Results!$A$2:$A$2256,Results!M$2:M$2256,"")</f>
        <v>0</v>
      </c>
      <c r="AS2298" s="2">
        <f>_xlfn.XLOOKUP($A2298,Results!$A$2:$A$2256,Results!N$2:N$2256,"")</f>
        <v>0</v>
      </c>
      <c r="AT2298" s="2">
        <f>_xlfn.XLOOKUP($A2298,Results!$A$2:$A$2256,Results!O$2:O$2256,"")</f>
        <v>0</v>
      </c>
      <c r="AU2298" s="2">
        <f>_xlfn.XLOOKUP($A2298,Results!$A$2:$A$2256,Results!P$2:P$2256,"")</f>
        <v>0</v>
      </c>
      <c r="AV2298" s="2">
        <f>_xlfn.XLOOKUP($A2298,Results!$A$2:$A$2256,Results!Q$2:Q$2256,"")</f>
        <v>0</v>
      </c>
      <c r="AW2298" s="2">
        <f>_xlfn.XLOOKUP($A2298,Results!$A$2:$A$2256,Results!R$2:R$2256,"")</f>
        <v>0</v>
      </c>
      <c r="AX2298" s="2">
        <f>_xlfn.XLOOKUP($A2298,Results!$A$2:$A$2256,Results!S$2:S$2256,"")</f>
        <v>0</v>
      </c>
      <c r="AY2298" s="2">
        <f>_xlfn.XLOOKUP($A2298,Results!$A$2:$A$2256,Results!T$2:T$2256,"")</f>
        <v>0</v>
      </c>
      <c r="AZ2298" s="2">
        <f>_xlfn.XLOOKUP($A2298,Results!$A$2:$A$2256,Results!U$2:U$2256,"")</f>
        <v>0</v>
      </c>
      <c r="BA2298" s="2">
        <f>_xlfn.XLOOKUP($A2298,Results!$A$2:$A$2256,Results!V$2:V$2256,"")</f>
        <v>0</v>
      </c>
      <c r="BB2298" s="2">
        <f>_xlfn.XLOOKUP($A2298,Results!$A$2:$A$2256,Results!W$2:W$2256,"")</f>
        <v>0</v>
      </c>
      <c r="BC2298" s="2">
        <f>_xlfn.XLOOKUP($A2298,Results!$A$2:$A$2256,Results!X$2:X$2256,"")</f>
        <v>0</v>
      </c>
      <c r="BD2298" s="2">
        <f>_xlfn.XLOOKUP($A2298,Results!$A$2:$A$2256,Results!Y$2:Y$2256,"")</f>
        <v>0</v>
      </c>
      <c r="BE2298" s="2">
        <f>_xlfn.XLOOKUP($A2298,Results!$A$2:$A$2256,Results!Z$2:Z$2256,"")</f>
        <v>0</v>
      </c>
    </row>
    <row r="2299" spans="1:57" ht="38.25" customHeight="1" x14ac:dyDescent="0.3">
      <c r="A2299">
        <v>907976</v>
      </c>
      <c r="B2299">
        <v>281581</v>
      </c>
      <c r="C2299" t="s">
        <v>36</v>
      </c>
      <c r="D2299">
        <v>4624206016</v>
      </c>
      <c r="E2299" s="2" t="str">
        <f>VLOOKUP(F2299,'RPA Vendor Data '!F$1:$G$2418,2)</f>
        <v>HILTI INC</v>
      </c>
      <c r="F2299" s="2">
        <v>11585</v>
      </c>
      <c r="G2299" s="2">
        <v>10</v>
      </c>
      <c r="H2299" t="s">
        <v>7102</v>
      </c>
      <c r="I2299">
        <v>1</v>
      </c>
      <c r="J2299" t="s">
        <v>65</v>
      </c>
      <c r="K2299" t="s">
        <v>39</v>
      </c>
      <c r="L2299">
        <v>10160.719999999999</v>
      </c>
      <c r="M2299" s="2" t="s">
        <v>36</v>
      </c>
      <c r="N2299" s="85">
        <v>6002047</v>
      </c>
      <c r="O2299" t="s">
        <v>36</v>
      </c>
      <c r="P2299" t="s">
        <v>36</v>
      </c>
      <c r="Q2299" t="s">
        <v>36</v>
      </c>
      <c r="R2299">
        <v>10160.719999999999</v>
      </c>
      <c r="S2299" s="1">
        <v>45744.459515428243</v>
      </c>
      <c r="T2299" t="s">
        <v>42</v>
      </c>
      <c r="U2299" s="1">
        <v>45744.247916666667</v>
      </c>
      <c r="V2299" t="s">
        <v>43</v>
      </c>
      <c r="W2299" t="s">
        <v>36</v>
      </c>
      <c r="X2299">
        <v>4</v>
      </c>
      <c r="Y2299">
        <v>999</v>
      </c>
      <c r="Z2299" t="s">
        <v>36</v>
      </c>
      <c r="AA2299" t="s">
        <v>36</v>
      </c>
      <c r="AB2299" t="s">
        <v>36</v>
      </c>
      <c r="AC2299" t="s">
        <v>49</v>
      </c>
      <c r="AD2299" t="s">
        <v>49</v>
      </c>
      <c r="AE2299" t="s">
        <v>45</v>
      </c>
      <c r="AF2299" s="44">
        <v>30102400</v>
      </c>
      <c r="AG2299" s="18" t="s">
        <v>7087</v>
      </c>
      <c r="AI2299" s="2" t="s">
        <v>48</v>
      </c>
      <c r="AJ2299" s="2" t="e">
        <f>VLOOKUP(A2299,'Classification Test Result'!$A$2:$D$2428,4,FALSE)</f>
        <v>#N/A</v>
      </c>
      <c r="AL2299" s="2">
        <f>_xlfn.XLOOKUP($A2299,Results!$A$2:$A$2256,Results!G$2:G$2256,"")</f>
        <v>0</v>
      </c>
      <c r="AM2299" s="2">
        <f>_xlfn.XLOOKUP($A2299,Results!$A$2:$A$2256,Results!H$2:H$2256,"")</f>
        <v>0</v>
      </c>
      <c r="AN2299" s="2">
        <f>_xlfn.XLOOKUP($A2299,Results!$A$2:$A$2256,Results!I$2:I$2256,"")</f>
        <v>0</v>
      </c>
      <c r="AO2299" s="2">
        <f>_xlfn.XLOOKUP($A2299,Results!$A$2:$A$2256,Results!J$2:J$2256,"")</f>
        <v>0</v>
      </c>
      <c r="AP2299" s="2">
        <f>_xlfn.XLOOKUP($A2299,Results!$A$2:$A$2256,Results!K$2:K$2256,"")</f>
        <v>0</v>
      </c>
      <c r="AQ2299" s="2">
        <f>_xlfn.XLOOKUP($A2299,Results!$A$2:$A$2256,Results!L$2:L$2256,"")</f>
        <v>0</v>
      </c>
      <c r="AR2299" s="2">
        <f>_xlfn.XLOOKUP($A2299,Results!$A$2:$A$2256,Results!M$2:M$2256,"")</f>
        <v>0</v>
      </c>
      <c r="AS2299" s="2">
        <f>_xlfn.XLOOKUP($A2299,Results!$A$2:$A$2256,Results!N$2:N$2256,"")</f>
        <v>0</v>
      </c>
      <c r="AT2299" s="2">
        <f>_xlfn.XLOOKUP($A2299,Results!$A$2:$A$2256,Results!O$2:O$2256,"")</f>
        <v>0</v>
      </c>
      <c r="AU2299" s="2">
        <f>_xlfn.XLOOKUP($A2299,Results!$A$2:$A$2256,Results!P$2:P$2256,"")</f>
        <v>0</v>
      </c>
      <c r="AV2299" s="2">
        <f>_xlfn.XLOOKUP($A2299,Results!$A$2:$A$2256,Results!Q$2:Q$2256,"")</f>
        <v>0</v>
      </c>
      <c r="AW2299" s="2">
        <f>_xlfn.XLOOKUP($A2299,Results!$A$2:$A$2256,Results!R$2:R$2256,"")</f>
        <v>0</v>
      </c>
      <c r="AX2299" s="2">
        <f>_xlfn.XLOOKUP($A2299,Results!$A$2:$A$2256,Results!S$2:S$2256,"")</f>
        <v>0</v>
      </c>
      <c r="AY2299" s="2">
        <f>_xlfn.XLOOKUP($A2299,Results!$A$2:$A$2256,Results!T$2:T$2256,"")</f>
        <v>0</v>
      </c>
      <c r="AZ2299" s="2">
        <f>_xlfn.XLOOKUP($A2299,Results!$A$2:$A$2256,Results!U$2:U$2256,"")</f>
        <v>0</v>
      </c>
      <c r="BA2299" s="2">
        <f>_xlfn.XLOOKUP($A2299,Results!$A$2:$A$2256,Results!V$2:V$2256,"")</f>
        <v>0</v>
      </c>
      <c r="BB2299" s="2">
        <f>_xlfn.XLOOKUP($A2299,Results!$A$2:$A$2256,Results!W$2:W$2256,"")</f>
        <v>0</v>
      </c>
      <c r="BC2299" s="2">
        <f>_xlfn.XLOOKUP($A2299,Results!$A$2:$A$2256,Results!X$2:X$2256,"")</f>
        <v>0</v>
      </c>
      <c r="BD2299" s="2">
        <f>_xlfn.XLOOKUP($A2299,Results!$A$2:$A$2256,Results!Y$2:Y$2256,"")</f>
        <v>0</v>
      </c>
      <c r="BE2299" s="2">
        <f>_xlfn.XLOOKUP($A2299,Results!$A$2:$A$2256,Results!Z$2:Z$2256,"")</f>
        <v>0</v>
      </c>
    </row>
    <row r="2300" spans="1:57" ht="38.25" customHeight="1" x14ac:dyDescent="0.3">
      <c r="A2300">
        <v>907977</v>
      </c>
      <c r="B2300">
        <v>281581</v>
      </c>
      <c r="C2300" t="s">
        <v>36</v>
      </c>
      <c r="D2300">
        <v>4624206016</v>
      </c>
      <c r="E2300" s="2" t="str">
        <f>VLOOKUP(F2300,'RPA Vendor Data '!F$1:$G$2418,2)</f>
        <v>HILTI INC</v>
      </c>
      <c r="F2300" s="2">
        <v>11585</v>
      </c>
      <c r="G2300" s="2">
        <v>9</v>
      </c>
      <c r="H2300" t="s">
        <v>7103</v>
      </c>
      <c r="I2300">
        <v>1</v>
      </c>
      <c r="J2300" t="s">
        <v>65</v>
      </c>
      <c r="K2300" t="s">
        <v>39</v>
      </c>
      <c r="L2300">
        <v>10160.719999999999</v>
      </c>
      <c r="M2300" s="2" t="s">
        <v>36</v>
      </c>
      <c r="N2300" s="85">
        <v>6002046</v>
      </c>
      <c r="O2300" t="s">
        <v>36</v>
      </c>
      <c r="P2300" t="s">
        <v>36</v>
      </c>
      <c r="Q2300" t="s">
        <v>36</v>
      </c>
      <c r="R2300">
        <v>10160.719999999999</v>
      </c>
      <c r="S2300" s="1">
        <v>45744.459488969907</v>
      </c>
      <c r="T2300" t="s">
        <v>42</v>
      </c>
      <c r="U2300" s="1">
        <v>45744.247916666667</v>
      </c>
      <c r="V2300" t="s">
        <v>43</v>
      </c>
      <c r="W2300" t="s">
        <v>36</v>
      </c>
      <c r="X2300">
        <v>4</v>
      </c>
      <c r="Y2300">
        <v>999</v>
      </c>
      <c r="Z2300" t="s">
        <v>36</v>
      </c>
      <c r="AA2300" t="s">
        <v>36</v>
      </c>
      <c r="AB2300" t="s">
        <v>36</v>
      </c>
      <c r="AC2300" t="s">
        <v>49</v>
      </c>
      <c r="AD2300" t="s">
        <v>49</v>
      </c>
      <c r="AE2300" t="s">
        <v>45</v>
      </c>
      <c r="AF2300" s="44">
        <v>30102400</v>
      </c>
      <c r="AG2300" s="18" t="s">
        <v>7087</v>
      </c>
      <c r="AI2300" s="2" t="s">
        <v>48</v>
      </c>
      <c r="AJ2300" s="2" t="e">
        <f>VLOOKUP(A2300,'Classification Test Result'!$A$2:$D$2428,4,FALSE)</f>
        <v>#N/A</v>
      </c>
      <c r="AL2300" s="2">
        <f>_xlfn.XLOOKUP($A2300,Results!$A$2:$A$2256,Results!G$2:G$2256,"")</f>
        <v>0</v>
      </c>
      <c r="AM2300" s="2">
        <f>_xlfn.XLOOKUP($A2300,Results!$A$2:$A$2256,Results!H$2:H$2256,"")</f>
        <v>0</v>
      </c>
      <c r="AN2300" s="2">
        <f>_xlfn.XLOOKUP($A2300,Results!$A$2:$A$2256,Results!I$2:I$2256,"")</f>
        <v>0</v>
      </c>
      <c r="AO2300" s="2">
        <f>_xlfn.XLOOKUP($A2300,Results!$A$2:$A$2256,Results!J$2:J$2256,"")</f>
        <v>0</v>
      </c>
      <c r="AP2300" s="2">
        <f>_xlfn.XLOOKUP($A2300,Results!$A$2:$A$2256,Results!K$2:K$2256,"")</f>
        <v>0</v>
      </c>
      <c r="AQ2300" s="2">
        <f>_xlfn.XLOOKUP($A2300,Results!$A$2:$A$2256,Results!L$2:L$2256,"")</f>
        <v>0</v>
      </c>
      <c r="AR2300" s="2">
        <f>_xlfn.XLOOKUP($A2300,Results!$A$2:$A$2256,Results!M$2:M$2256,"")</f>
        <v>0</v>
      </c>
      <c r="AS2300" s="2">
        <f>_xlfn.XLOOKUP($A2300,Results!$A$2:$A$2256,Results!N$2:N$2256,"")</f>
        <v>0</v>
      </c>
      <c r="AT2300" s="2">
        <f>_xlfn.XLOOKUP($A2300,Results!$A$2:$A$2256,Results!O$2:O$2256,"")</f>
        <v>0</v>
      </c>
      <c r="AU2300" s="2">
        <f>_xlfn.XLOOKUP($A2300,Results!$A$2:$A$2256,Results!P$2:P$2256,"")</f>
        <v>0</v>
      </c>
      <c r="AV2300" s="2">
        <f>_xlfn.XLOOKUP($A2300,Results!$A$2:$A$2256,Results!Q$2:Q$2256,"")</f>
        <v>0</v>
      </c>
      <c r="AW2300" s="2">
        <f>_xlfn.XLOOKUP($A2300,Results!$A$2:$A$2256,Results!R$2:R$2256,"")</f>
        <v>0</v>
      </c>
      <c r="AX2300" s="2">
        <f>_xlfn.XLOOKUP($A2300,Results!$A$2:$A$2256,Results!S$2:S$2256,"")</f>
        <v>0</v>
      </c>
      <c r="AY2300" s="2">
        <f>_xlfn.XLOOKUP($A2300,Results!$A$2:$A$2256,Results!T$2:T$2256,"")</f>
        <v>0</v>
      </c>
      <c r="AZ2300" s="2">
        <f>_xlfn.XLOOKUP($A2300,Results!$A$2:$A$2256,Results!U$2:U$2256,"")</f>
        <v>0</v>
      </c>
      <c r="BA2300" s="2">
        <f>_xlfn.XLOOKUP($A2300,Results!$A$2:$A$2256,Results!V$2:V$2256,"")</f>
        <v>0</v>
      </c>
      <c r="BB2300" s="2">
        <f>_xlfn.XLOOKUP($A2300,Results!$A$2:$A$2256,Results!W$2:W$2256,"")</f>
        <v>0</v>
      </c>
      <c r="BC2300" s="2">
        <f>_xlfn.XLOOKUP($A2300,Results!$A$2:$A$2256,Results!X$2:X$2256,"")</f>
        <v>0</v>
      </c>
      <c r="BD2300" s="2">
        <f>_xlfn.XLOOKUP($A2300,Results!$A$2:$A$2256,Results!Y$2:Y$2256,"")</f>
        <v>0</v>
      </c>
      <c r="BE2300" s="2">
        <f>_xlfn.XLOOKUP($A2300,Results!$A$2:$A$2256,Results!Z$2:Z$2256,"")</f>
        <v>0</v>
      </c>
    </row>
    <row r="2301" spans="1:57" ht="38.25" customHeight="1" x14ac:dyDescent="0.3">
      <c r="A2301">
        <v>907978</v>
      </c>
      <c r="B2301">
        <v>281581</v>
      </c>
      <c r="C2301" t="s">
        <v>36</v>
      </c>
      <c r="D2301">
        <v>4624206016</v>
      </c>
      <c r="E2301" s="2" t="str">
        <f>VLOOKUP(F2301,'RPA Vendor Data '!F$1:$G$2418,2)</f>
        <v>HILTI INC</v>
      </c>
      <c r="F2301" s="2">
        <v>11585</v>
      </c>
      <c r="G2301" s="2">
        <v>17</v>
      </c>
      <c r="H2301" t="s">
        <v>7104</v>
      </c>
      <c r="I2301">
        <v>5</v>
      </c>
      <c r="J2301" t="s">
        <v>65</v>
      </c>
      <c r="K2301" t="s">
        <v>39</v>
      </c>
      <c r="L2301">
        <v>9462.58</v>
      </c>
      <c r="M2301" s="2" t="s">
        <v>36</v>
      </c>
      <c r="N2301" s="85">
        <v>6002045</v>
      </c>
      <c r="O2301" t="s">
        <v>36</v>
      </c>
      <c r="P2301" t="s">
        <v>36</v>
      </c>
      <c r="Q2301" t="s">
        <v>36</v>
      </c>
      <c r="R2301">
        <v>47312.9</v>
      </c>
      <c r="S2301" s="1">
        <v>45744.459452627307</v>
      </c>
      <c r="T2301" t="s">
        <v>42</v>
      </c>
      <c r="U2301" s="1">
        <v>45744.247916666667</v>
      </c>
      <c r="V2301" t="s">
        <v>43</v>
      </c>
      <c r="W2301" t="s">
        <v>36</v>
      </c>
      <c r="X2301">
        <v>4</v>
      </c>
      <c r="Y2301">
        <v>999</v>
      </c>
      <c r="Z2301" t="s">
        <v>36</v>
      </c>
      <c r="AA2301" t="s">
        <v>36</v>
      </c>
      <c r="AB2301" t="s">
        <v>36</v>
      </c>
      <c r="AC2301" t="s">
        <v>49</v>
      </c>
      <c r="AD2301" t="s">
        <v>49</v>
      </c>
      <c r="AE2301" t="s">
        <v>45</v>
      </c>
      <c r="AF2301" s="44">
        <v>30102400</v>
      </c>
      <c r="AG2301" s="18" t="s">
        <v>7087</v>
      </c>
      <c r="AI2301" s="2" t="s">
        <v>48</v>
      </c>
      <c r="AJ2301" s="2" t="e">
        <f>VLOOKUP(A2301,'Classification Test Result'!$A$2:$D$2428,4,FALSE)</f>
        <v>#N/A</v>
      </c>
      <c r="AL2301" s="2">
        <f>_xlfn.XLOOKUP($A2301,Results!$A$2:$A$2256,Results!G$2:G$2256,"")</f>
        <v>0</v>
      </c>
      <c r="AM2301" s="2">
        <f>_xlfn.XLOOKUP($A2301,Results!$A$2:$A$2256,Results!H$2:H$2256,"")</f>
        <v>0</v>
      </c>
      <c r="AN2301" s="2">
        <f>_xlfn.XLOOKUP($A2301,Results!$A$2:$A$2256,Results!I$2:I$2256,"")</f>
        <v>0</v>
      </c>
      <c r="AO2301" s="2">
        <f>_xlfn.XLOOKUP($A2301,Results!$A$2:$A$2256,Results!J$2:J$2256,"")</f>
        <v>0</v>
      </c>
      <c r="AP2301" s="2">
        <f>_xlfn.XLOOKUP($A2301,Results!$A$2:$A$2256,Results!K$2:K$2256,"")</f>
        <v>0</v>
      </c>
      <c r="AQ2301" s="2">
        <f>_xlfn.XLOOKUP($A2301,Results!$A$2:$A$2256,Results!L$2:L$2256,"")</f>
        <v>0</v>
      </c>
      <c r="AR2301" s="2">
        <f>_xlfn.XLOOKUP($A2301,Results!$A$2:$A$2256,Results!M$2:M$2256,"")</f>
        <v>0</v>
      </c>
      <c r="AS2301" s="2">
        <f>_xlfn.XLOOKUP($A2301,Results!$A$2:$A$2256,Results!N$2:N$2256,"")</f>
        <v>0</v>
      </c>
      <c r="AT2301" s="2">
        <f>_xlfn.XLOOKUP($A2301,Results!$A$2:$A$2256,Results!O$2:O$2256,"")</f>
        <v>0</v>
      </c>
      <c r="AU2301" s="2">
        <f>_xlfn.XLOOKUP($A2301,Results!$A$2:$A$2256,Results!P$2:P$2256,"")</f>
        <v>0</v>
      </c>
      <c r="AV2301" s="2">
        <f>_xlfn.XLOOKUP($A2301,Results!$A$2:$A$2256,Results!Q$2:Q$2256,"")</f>
        <v>0</v>
      </c>
      <c r="AW2301" s="2">
        <f>_xlfn.XLOOKUP($A2301,Results!$A$2:$A$2256,Results!R$2:R$2256,"")</f>
        <v>0</v>
      </c>
      <c r="AX2301" s="2">
        <f>_xlfn.XLOOKUP($A2301,Results!$A$2:$A$2256,Results!S$2:S$2256,"")</f>
        <v>0</v>
      </c>
      <c r="AY2301" s="2">
        <f>_xlfn.XLOOKUP($A2301,Results!$A$2:$A$2256,Results!T$2:T$2256,"")</f>
        <v>0</v>
      </c>
      <c r="AZ2301" s="2">
        <f>_xlfn.XLOOKUP($A2301,Results!$A$2:$A$2256,Results!U$2:U$2256,"")</f>
        <v>0</v>
      </c>
      <c r="BA2301" s="2">
        <f>_xlfn.XLOOKUP($A2301,Results!$A$2:$A$2256,Results!V$2:V$2256,"")</f>
        <v>0</v>
      </c>
      <c r="BB2301" s="2">
        <f>_xlfn.XLOOKUP($A2301,Results!$A$2:$A$2256,Results!W$2:W$2256,"")</f>
        <v>0</v>
      </c>
      <c r="BC2301" s="2">
        <f>_xlfn.XLOOKUP($A2301,Results!$A$2:$A$2256,Results!X$2:X$2256,"")</f>
        <v>0</v>
      </c>
      <c r="BD2301" s="2">
        <f>_xlfn.XLOOKUP($A2301,Results!$A$2:$A$2256,Results!Y$2:Y$2256,"")</f>
        <v>0</v>
      </c>
      <c r="BE2301" s="2">
        <f>_xlfn.XLOOKUP($A2301,Results!$A$2:$A$2256,Results!Z$2:Z$2256,"")</f>
        <v>0</v>
      </c>
    </row>
    <row r="2302" spans="1:57" ht="38.25" customHeight="1" x14ac:dyDescent="0.3">
      <c r="A2302">
        <v>907979</v>
      </c>
      <c r="B2302">
        <v>281581</v>
      </c>
      <c r="C2302" t="s">
        <v>36</v>
      </c>
      <c r="D2302">
        <v>4624206016</v>
      </c>
      <c r="E2302" s="2" t="str">
        <f>VLOOKUP(F2302,'RPA Vendor Data '!F$1:$G$2418,2)</f>
        <v>HILTI INC</v>
      </c>
      <c r="F2302" s="2">
        <v>11585</v>
      </c>
      <c r="G2302" s="2">
        <v>7</v>
      </c>
      <c r="H2302" t="s">
        <v>7105</v>
      </c>
      <c r="I2302">
        <v>1</v>
      </c>
      <c r="J2302" t="s">
        <v>65</v>
      </c>
      <c r="K2302" t="s">
        <v>39</v>
      </c>
      <c r="L2302">
        <v>9462.58</v>
      </c>
      <c r="M2302" s="2" t="s">
        <v>36</v>
      </c>
      <c r="N2302" s="85">
        <v>6002044</v>
      </c>
      <c r="O2302" t="s">
        <v>36</v>
      </c>
      <c r="P2302" t="s">
        <v>36</v>
      </c>
      <c r="Q2302" t="s">
        <v>36</v>
      </c>
      <c r="R2302">
        <v>9462.58</v>
      </c>
      <c r="S2302" s="1">
        <v>45744.4595122338</v>
      </c>
      <c r="T2302" t="s">
        <v>42</v>
      </c>
      <c r="U2302" s="1">
        <v>45744.247916666667</v>
      </c>
      <c r="V2302" t="s">
        <v>43</v>
      </c>
      <c r="W2302" t="s">
        <v>36</v>
      </c>
      <c r="X2302">
        <v>4</v>
      </c>
      <c r="Y2302">
        <v>999</v>
      </c>
      <c r="Z2302" t="s">
        <v>36</v>
      </c>
      <c r="AA2302" t="s">
        <v>36</v>
      </c>
      <c r="AB2302" t="s">
        <v>36</v>
      </c>
      <c r="AC2302" t="s">
        <v>49</v>
      </c>
      <c r="AD2302" t="s">
        <v>49</v>
      </c>
      <c r="AE2302" t="s">
        <v>45</v>
      </c>
      <c r="AF2302" s="44">
        <v>30102400</v>
      </c>
      <c r="AG2302" s="18" t="s">
        <v>7087</v>
      </c>
      <c r="AI2302" s="2" t="s">
        <v>48</v>
      </c>
      <c r="AJ2302" s="2" t="e">
        <f>VLOOKUP(A2302,'Classification Test Result'!$A$2:$D$2428,4,FALSE)</f>
        <v>#N/A</v>
      </c>
      <c r="AL2302" s="2">
        <f>_xlfn.XLOOKUP($A2302,Results!$A$2:$A$2256,Results!G$2:G$2256,"")</f>
        <v>0</v>
      </c>
      <c r="AM2302" s="2">
        <f>_xlfn.XLOOKUP($A2302,Results!$A$2:$A$2256,Results!H$2:H$2256,"")</f>
        <v>0</v>
      </c>
      <c r="AN2302" s="2">
        <f>_xlfn.XLOOKUP($A2302,Results!$A$2:$A$2256,Results!I$2:I$2256,"")</f>
        <v>0</v>
      </c>
      <c r="AO2302" s="2">
        <f>_xlfn.XLOOKUP($A2302,Results!$A$2:$A$2256,Results!J$2:J$2256,"")</f>
        <v>0</v>
      </c>
      <c r="AP2302" s="2">
        <f>_xlfn.XLOOKUP($A2302,Results!$A$2:$A$2256,Results!K$2:K$2256,"")</f>
        <v>0</v>
      </c>
      <c r="AQ2302" s="2">
        <f>_xlfn.XLOOKUP($A2302,Results!$A$2:$A$2256,Results!L$2:L$2256,"")</f>
        <v>0</v>
      </c>
      <c r="AR2302" s="2">
        <f>_xlfn.XLOOKUP($A2302,Results!$A$2:$A$2256,Results!M$2:M$2256,"")</f>
        <v>0</v>
      </c>
      <c r="AS2302" s="2">
        <f>_xlfn.XLOOKUP($A2302,Results!$A$2:$A$2256,Results!N$2:N$2256,"")</f>
        <v>0</v>
      </c>
      <c r="AT2302" s="2">
        <f>_xlfn.XLOOKUP($A2302,Results!$A$2:$A$2256,Results!O$2:O$2256,"")</f>
        <v>0</v>
      </c>
      <c r="AU2302" s="2">
        <f>_xlfn.XLOOKUP($A2302,Results!$A$2:$A$2256,Results!P$2:P$2256,"")</f>
        <v>0</v>
      </c>
      <c r="AV2302" s="2">
        <f>_xlfn.XLOOKUP($A2302,Results!$A$2:$A$2256,Results!Q$2:Q$2256,"")</f>
        <v>0</v>
      </c>
      <c r="AW2302" s="2">
        <f>_xlfn.XLOOKUP($A2302,Results!$A$2:$A$2256,Results!R$2:R$2256,"")</f>
        <v>0</v>
      </c>
      <c r="AX2302" s="2">
        <f>_xlfn.XLOOKUP($A2302,Results!$A$2:$A$2256,Results!S$2:S$2256,"")</f>
        <v>0</v>
      </c>
      <c r="AY2302" s="2">
        <f>_xlfn.XLOOKUP($A2302,Results!$A$2:$A$2256,Results!T$2:T$2256,"")</f>
        <v>0</v>
      </c>
      <c r="AZ2302" s="2">
        <f>_xlfn.XLOOKUP($A2302,Results!$A$2:$A$2256,Results!U$2:U$2256,"")</f>
        <v>0</v>
      </c>
      <c r="BA2302" s="2">
        <f>_xlfn.XLOOKUP($A2302,Results!$A$2:$A$2256,Results!V$2:V$2256,"")</f>
        <v>0</v>
      </c>
      <c r="BB2302" s="2">
        <f>_xlfn.XLOOKUP($A2302,Results!$A$2:$A$2256,Results!W$2:W$2256,"")</f>
        <v>0</v>
      </c>
      <c r="BC2302" s="2">
        <f>_xlfn.XLOOKUP($A2302,Results!$A$2:$A$2256,Results!X$2:X$2256,"")</f>
        <v>0</v>
      </c>
      <c r="BD2302" s="2">
        <f>_xlfn.XLOOKUP($A2302,Results!$A$2:$A$2256,Results!Y$2:Y$2256,"")</f>
        <v>0</v>
      </c>
      <c r="BE2302" s="2">
        <f>_xlfn.XLOOKUP($A2302,Results!$A$2:$A$2256,Results!Z$2:Z$2256,"")</f>
        <v>0</v>
      </c>
    </row>
    <row r="2303" spans="1:57" ht="38.25" customHeight="1" x14ac:dyDescent="0.3">
      <c r="A2303">
        <v>907980</v>
      </c>
      <c r="B2303">
        <v>281581</v>
      </c>
      <c r="C2303" t="s">
        <v>36</v>
      </c>
      <c r="D2303">
        <v>4624206016</v>
      </c>
      <c r="E2303" s="2" t="str">
        <f>VLOOKUP(F2303,'RPA Vendor Data '!F$1:$G$2418,2)</f>
        <v>HILTI INC</v>
      </c>
      <c r="F2303" s="2">
        <v>11585</v>
      </c>
      <c r="G2303" s="2">
        <v>4</v>
      </c>
      <c r="H2303" t="s">
        <v>7106</v>
      </c>
      <c r="I2303">
        <v>1</v>
      </c>
      <c r="J2303" t="s">
        <v>65</v>
      </c>
      <c r="K2303" t="s">
        <v>39</v>
      </c>
      <c r="L2303">
        <v>8580.7000000000007</v>
      </c>
      <c r="M2303" s="2" t="s">
        <v>36</v>
      </c>
      <c r="N2303" s="85">
        <v>6002042</v>
      </c>
      <c r="O2303" t="s">
        <v>36</v>
      </c>
      <c r="P2303" t="s">
        <v>36</v>
      </c>
      <c r="Q2303" t="s">
        <v>36</v>
      </c>
      <c r="R2303">
        <v>8580.7000000000007</v>
      </c>
      <c r="S2303" s="1">
        <v>45744.45948229167</v>
      </c>
      <c r="T2303" t="s">
        <v>42</v>
      </c>
      <c r="U2303" s="1">
        <v>45744.247916666667</v>
      </c>
      <c r="V2303" t="s">
        <v>43</v>
      </c>
      <c r="W2303" t="s">
        <v>36</v>
      </c>
      <c r="X2303">
        <v>4</v>
      </c>
      <c r="Y2303">
        <v>999</v>
      </c>
      <c r="Z2303" t="s">
        <v>36</v>
      </c>
      <c r="AA2303" t="s">
        <v>36</v>
      </c>
      <c r="AB2303" t="s">
        <v>36</v>
      </c>
      <c r="AC2303" t="s">
        <v>49</v>
      </c>
      <c r="AD2303" t="s">
        <v>49</v>
      </c>
      <c r="AE2303" t="s">
        <v>45</v>
      </c>
      <c r="AF2303" s="44">
        <v>30102400</v>
      </c>
      <c r="AG2303" s="18" t="s">
        <v>7087</v>
      </c>
      <c r="AI2303" s="2" t="s">
        <v>48</v>
      </c>
      <c r="AJ2303" s="2" t="e">
        <f>VLOOKUP(A2303,'Classification Test Result'!$A$2:$D$2428,4,FALSE)</f>
        <v>#N/A</v>
      </c>
      <c r="AL2303" s="2">
        <f>_xlfn.XLOOKUP($A2303,Results!$A$2:$A$2256,Results!G$2:G$2256,"")</f>
        <v>0</v>
      </c>
      <c r="AM2303" s="2">
        <f>_xlfn.XLOOKUP($A2303,Results!$A$2:$A$2256,Results!H$2:H$2256,"")</f>
        <v>0</v>
      </c>
      <c r="AN2303" s="2">
        <f>_xlfn.XLOOKUP($A2303,Results!$A$2:$A$2256,Results!I$2:I$2256,"")</f>
        <v>0</v>
      </c>
      <c r="AO2303" s="2">
        <f>_xlfn.XLOOKUP($A2303,Results!$A$2:$A$2256,Results!J$2:J$2256,"")</f>
        <v>0</v>
      </c>
      <c r="AP2303" s="2">
        <f>_xlfn.XLOOKUP($A2303,Results!$A$2:$A$2256,Results!K$2:K$2256,"")</f>
        <v>0</v>
      </c>
      <c r="AQ2303" s="2">
        <f>_xlfn.XLOOKUP($A2303,Results!$A$2:$A$2256,Results!L$2:L$2256,"")</f>
        <v>0</v>
      </c>
      <c r="AR2303" s="2">
        <f>_xlfn.XLOOKUP($A2303,Results!$A$2:$A$2256,Results!M$2:M$2256,"")</f>
        <v>0</v>
      </c>
      <c r="AS2303" s="2">
        <f>_xlfn.XLOOKUP($A2303,Results!$A$2:$A$2256,Results!N$2:N$2256,"")</f>
        <v>0</v>
      </c>
      <c r="AT2303" s="2">
        <f>_xlfn.XLOOKUP($A2303,Results!$A$2:$A$2256,Results!O$2:O$2256,"")</f>
        <v>0</v>
      </c>
      <c r="AU2303" s="2">
        <f>_xlfn.XLOOKUP($A2303,Results!$A$2:$A$2256,Results!P$2:P$2256,"")</f>
        <v>0</v>
      </c>
      <c r="AV2303" s="2">
        <f>_xlfn.XLOOKUP($A2303,Results!$A$2:$A$2256,Results!Q$2:Q$2256,"")</f>
        <v>0</v>
      </c>
      <c r="AW2303" s="2">
        <f>_xlfn.XLOOKUP($A2303,Results!$A$2:$A$2256,Results!R$2:R$2256,"")</f>
        <v>0</v>
      </c>
      <c r="AX2303" s="2">
        <f>_xlfn.XLOOKUP($A2303,Results!$A$2:$A$2256,Results!S$2:S$2256,"")</f>
        <v>0</v>
      </c>
      <c r="AY2303" s="2">
        <f>_xlfn.XLOOKUP($A2303,Results!$A$2:$A$2256,Results!T$2:T$2256,"")</f>
        <v>0</v>
      </c>
      <c r="AZ2303" s="2">
        <f>_xlfn.XLOOKUP($A2303,Results!$A$2:$A$2256,Results!U$2:U$2256,"")</f>
        <v>0</v>
      </c>
      <c r="BA2303" s="2">
        <f>_xlfn.XLOOKUP($A2303,Results!$A$2:$A$2256,Results!V$2:V$2256,"")</f>
        <v>0</v>
      </c>
      <c r="BB2303" s="2">
        <f>_xlfn.XLOOKUP($A2303,Results!$A$2:$A$2256,Results!W$2:W$2256,"")</f>
        <v>0</v>
      </c>
      <c r="BC2303" s="2">
        <f>_xlfn.XLOOKUP($A2303,Results!$A$2:$A$2256,Results!X$2:X$2256,"")</f>
        <v>0</v>
      </c>
      <c r="BD2303" s="2">
        <f>_xlfn.XLOOKUP($A2303,Results!$A$2:$A$2256,Results!Y$2:Y$2256,"")</f>
        <v>0</v>
      </c>
      <c r="BE2303" s="2">
        <f>_xlfn.XLOOKUP($A2303,Results!$A$2:$A$2256,Results!Z$2:Z$2256,"")</f>
        <v>0</v>
      </c>
    </row>
    <row r="2304" spans="1:57" ht="38.25" customHeight="1" x14ac:dyDescent="0.3">
      <c r="A2304">
        <v>907981</v>
      </c>
      <c r="B2304">
        <v>281581</v>
      </c>
      <c r="C2304" t="s">
        <v>36</v>
      </c>
      <c r="D2304">
        <v>4624206016</v>
      </c>
      <c r="E2304" s="2" t="str">
        <f>VLOOKUP(F2304,'RPA Vendor Data '!F$1:$G$2418,2)</f>
        <v>HILTI INC</v>
      </c>
      <c r="F2304" s="2">
        <v>11585</v>
      </c>
      <c r="G2304" s="2">
        <v>5</v>
      </c>
      <c r="H2304" t="s">
        <v>7107</v>
      </c>
      <c r="I2304">
        <v>1</v>
      </c>
      <c r="J2304" t="s">
        <v>65</v>
      </c>
      <c r="K2304" t="s">
        <v>39</v>
      </c>
      <c r="L2304">
        <v>8580.7000000000007</v>
      </c>
      <c r="M2304" s="2" t="s">
        <v>36</v>
      </c>
      <c r="N2304" s="85">
        <v>6002041</v>
      </c>
      <c r="O2304" t="s">
        <v>36</v>
      </c>
      <c r="P2304" t="s">
        <v>36</v>
      </c>
      <c r="Q2304" t="s">
        <v>36</v>
      </c>
      <c r="R2304">
        <v>8580.7000000000007</v>
      </c>
      <c r="S2304" s="1">
        <v>45744.459425613422</v>
      </c>
      <c r="T2304" t="s">
        <v>42</v>
      </c>
      <c r="U2304" s="1">
        <v>45744.247916666667</v>
      </c>
      <c r="V2304" t="s">
        <v>43</v>
      </c>
      <c r="W2304" t="s">
        <v>36</v>
      </c>
      <c r="X2304">
        <v>4</v>
      </c>
      <c r="Y2304">
        <v>999</v>
      </c>
      <c r="Z2304" t="s">
        <v>36</v>
      </c>
      <c r="AA2304" t="s">
        <v>36</v>
      </c>
      <c r="AB2304" t="s">
        <v>36</v>
      </c>
      <c r="AC2304" t="s">
        <v>49</v>
      </c>
      <c r="AD2304" t="s">
        <v>49</v>
      </c>
      <c r="AE2304" t="s">
        <v>45</v>
      </c>
      <c r="AF2304" s="44">
        <v>30102400</v>
      </c>
      <c r="AG2304" s="18" t="s">
        <v>7087</v>
      </c>
      <c r="AI2304" s="2" t="s">
        <v>48</v>
      </c>
      <c r="AJ2304" s="2" t="e">
        <f>VLOOKUP(A2304,'Classification Test Result'!$A$2:$D$2428,4,FALSE)</f>
        <v>#N/A</v>
      </c>
      <c r="AL2304" s="2">
        <f>_xlfn.XLOOKUP($A2304,Results!$A$2:$A$2256,Results!G$2:G$2256,"")</f>
        <v>0</v>
      </c>
      <c r="AM2304" s="2">
        <f>_xlfn.XLOOKUP($A2304,Results!$A$2:$A$2256,Results!H$2:H$2256,"")</f>
        <v>0</v>
      </c>
      <c r="AN2304" s="2">
        <f>_xlfn.XLOOKUP($A2304,Results!$A$2:$A$2256,Results!I$2:I$2256,"")</f>
        <v>0</v>
      </c>
      <c r="AO2304" s="2">
        <f>_xlfn.XLOOKUP($A2304,Results!$A$2:$A$2256,Results!J$2:J$2256,"")</f>
        <v>0</v>
      </c>
      <c r="AP2304" s="2">
        <f>_xlfn.XLOOKUP($A2304,Results!$A$2:$A$2256,Results!K$2:K$2256,"")</f>
        <v>0</v>
      </c>
      <c r="AQ2304" s="2">
        <f>_xlfn.XLOOKUP($A2304,Results!$A$2:$A$2256,Results!L$2:L$2256,"")</f>
        <v>0</v>
      </c>
      <c r="AR2304" s="2">
        <f>_xlfn.XLOOKUP($A2304,Results!$A$2:$A$2256,Results!M$2:M$2256,"")</f>
        <v>0</v>
      </c>
      <c r="AS2304" s="2">
        <f>_xlfn.XLOOKUP($A2304,Results!$A$2:$A$2256,Results!N$2:N$2256,"")</f>
        <v>0</v>
      </c>
      <c r="AT2304" s="2">
        <f>_xlfn.XLOOKUP($A2304,Results!$A$2:$A$2256,Results!O$2:O$2256,"")</f>
        <v>0</v>
      </c>
      <c r="AU2304" s="2">
        <f>_xlfn.XLOOKUP($A2304,Results!$A$2:$A$2256,Results!P$2:P$2256,"")</f>
        <v>0</v>
      </c>
      <c r="AV2304" s="2">
        <f>_xlfn.XLOOKUP($A2304,Results!$A$2:$A$2256,Results!Q$2:Q$2256,"")</f>
        <v>0</v>
      </c>
      <c r="AW2304" s="2">
        <f>_xlfn.XLOOKUP($A2304,Results!$A$2:$A$2256,Results!R$2:R$2256,"")</f>
        <v>0</v>
      </c>
      <c r="AX2304" s="2">
        <f>_xlfn.XLOOKUP($A2304,Results!$A$2:$A$2256,Results!S$2:S$2256,"")</f>
        <v>0</v>
      </c>
      <c r="AY2304" s="2">
        <f>_xlfn.XLOOKUP($A2304,Results!$A$2:$A$2256,Results!T$2:T$2256,"")</f>
        <v>0</v>
      </c>
      <c r="AZ2304" s="2">
        <f>_xlfn.XLOOKUP($A2304,Results!$A$2:$A$2256,Results!U$2:U$2256,"")</f>
        <v>0</v>
      </c>
      <c r="BA2304" s="2">
        <f>_xlfn.XLOOKUP($A2304,Results!$A$2:$A$2256,Results!V$2:V$2256,"")</f>
        <v>0</v>
      </c>
      <c r="BB2304" s="2">
        <f>_xlfn.XLOOKUP($A2304,Results!$A$2:$A$2256,Results!W$2:W$2256,"")</f>
        <v>0</v>
      </c>
      <c r="BC2304" s="2">
        <f>_xlfn.XLOOKUP($A2304,Results!$A$2:$A$2256,Results!X$2:X$2256,"")</f>
        <v>0</v>
      </c>
      <c r="BD2304" s="2">
        <f>_xlfn.XLOOKUP($A2304,Results!$A$2:$A$2256,Results!Y$2:Y$2256,"")</f>
        <v>0</v>
      </c>
      <c r="BE2304" s="2">
        <f>_xlfn.XLOOKUP($A2304,Results!$A$2:$A$2256,Results!Z$2:Z$2256,"")</f>
        <v>0</v>
      </c>
    </row>
    <row r="2305" spans="1:57" ht="38.25" customHeight="1" x14ac:dyDescent="0.3">
      <c r="A2305">
        <v>907982</v>
      </c>
      <c r="B2305">
        <v>281581</v>
      </c>
      <c r="C2305" t="s">
        <v>36</v>
      </c>
      <c r="D2305">
        <v>4624206016</v>
      </c>
      <c r="E2305" s="2" t="str">
        <f>VLOOKUP(F2305,'RPA Vendor Data '!F$1:$G$2418,2)</f>
        <v>HILTI INC</v>
      </c>
      <c r="F2305" s="2">
        <v>11585</v>
      </c>
      <c r="G2305" s="2">
        <v>3</v>
      </c>
      <c r="H2305" t="s">
        <v>7108</v>
      </c>
      <c r="I2305">
        <v>1</v>
      </c>
      <c r="J2305" t="s">
        <v>65</v>
      </c>
      <c r="K2305" t="s">
        <v>39</v>
      </c>
      <c r="L2305">
        <v>8405.9599999999991</v>
      </c>
      <c r="M2305" s="2" t="s">
        <v>36</v>
      </c>
      <c r="N2305" s="85">
        <v>6002040</v>
      </c>
      <c r="O2305" t="s">
        <v>36</v>
      </c>
      <c r="P2305" t="s">
        <v>36</v>
      </c>
      <c r="Q2305" t="s">
        <v>36</v>
      </c>
      <c r="R2305">
        <v>8405.9599999999991</v>
      </c>
      <c r="S2305" s="1">
        <v>45744.459422337961</v>
      </c>
      <c r="T2305" t="s">
        <v>42</v>
      </c>
      <c r="U2305" s="1">
        <v>45744.247916666667</v>
      </c>
      <c r="V2305" t="s">
        <v>43</v>
      </c>
      <c r="W2305" t="s">
        <v>36</v>
      </c>
      <c r="X2305">
        <v>4</v>
      </c>
      <c r="Y2305">
        <v>999</v>
      </c>
      <c r="Z2305" t="s">
        <v>36</v>
      </c>
      <c r="AA2305" t="s">
        <v>36</v>
      </c>
      <c r="AB2305" t="s">
        <v>36</v>
      </c>
      <c r="AC2305" t="s">
        <v>49</v>
      </c>
      <c r="AD2305" t="s">
        <v>49</v>
      </c>
      <c r="AE2305" t="s">
        <v>45</v>
      </c>
      <c r="AF2305" s="44">
        <v>30102400</v>
      </c>
      <c r="AG2305" s="18" t="s">
        <v>7087</v>
      </c>
      <c r="AI2305" s="2" t="s">
        <v>48</v>
      </c>
      <c r="AJ2305" s="2" t="e">
        <f>VLOOKUP(A2305,'Classification Test Result'!$A$2:$D$2428,4,FALSE)</f>
        <v>#N/A</v>
      </c>
      <c r="AL2305" s="2">
        <f>_xlfn.XLOOKUP($A2305,Results!$A$2:$A$2256,Results!G$2:G$2256,"")</f>
        <v>0</v>
      </c>
      <c r="AM2305" s="2">
        <f>_xlfn.XLOOKUP($A2305,Results!$A$2:$A$2256,Results!H$2:H$2256,"")</f>
        <v>0</v>
      </c>
      <c r="AN2305" s="2">
        <f>_xlfn.XLOOKUP($A2305,Results!$A$2:$A$2256,Results!I$2:I$2256,"")</f>
        <v>0</v>
      </c>
      <c r="AO2305" s="2">
        <f>_xlfn.XLOOKUP($A2305,Results!$A$2:$A$2256,Results!J$2:J$2256,"")</f>
        <v>0</v>
      </c>
      <c r="AP2305" s="2">
        <f>_xlfn.XLOOKUP($A2305,Results!$A$2:$A$2256,Results!K$2:K$2256,"")</f>
        <v>0</v>
      </c>
      <c r="AQ2305" s="2">
        <f>_xlfn.XLOOKUP($A2305,Results!$A$2:$A$2256,Results!L$2:L$2256,"")</f>
        <v>0</v>
      </c>
      <c r="AR2305" s="2">
        <f>_xlfn.XLOOKUP($A2305,Results!$A$2:$A$2256,Results!M$2:M$2256,"")</f>
        <v>0</v>
      </c>
      <c r="AS2305" s="2">
        <f>_xlfn.XLOOKUP($A2305,Results!$A$2:$A$2256,Results!N$2:N$2256,"")</f>
        <v>0</v>
      </c>
      <c r="AT2305" s="2">
        <f>_xlfn.XLOOKUP($A2305,Results!$A$2:$A$2256,Results!O$2:O$2256,"")</f>
        <v>0</v>
      </c>
      <c r="AU2305" s="2">
        <f>_xlfn.XLOOKUP($A2305,Results!$A$2:$A$2256,Results!P$2:P$2256,"")</f>
        <v>0</v>
      </c>
      <c r="AV2305" s="2">
        <f>_xlfn.XLOOKUP($A2305,Results!$A$2:$A$2256,Results!Q$2:Q$2256,"")</f>
        <v>0</v>
      </c>
      <c r="AW2305" s="2">
        <f>_xlfn.XLOOKUP($A2305,Results!$A$2:$A$2256,Results!R$2:R$2256,"")</f>
        <v>0</v>
      </c>
      <c r="AX2305" s="2">
        <f>_xlfn.XLOOKUP($A2305,Results!$A$2:$A$2256,Results!S$2:S$2256,"")</f>
        <v>0</v>
      </c>
      <c r="AY2305" s="2">
        <f>_xlfn.XLOOKUP($A2305,Results!$A$2:$A$2256,Results!T$2:T$2256,"")</f>
        <v>0</v>
      </c>
      <c r="AZ2305" s="2">
        <f>_xlfn.XLOOKUP($A2305,Results!$A$2:$A$2256,Results!U$2:U$2256,"")</f>
        <v>0</v>
      </c>
      <c r="BA2305" s="2">
        <f>_xlfn.XLOOKUP($A2305,Results!$A$2:$A$2256,Results!V$2:V$2256,"")</f>
        <v>0</v>
      </c>
      <c r="BB2305" s="2">
        <f>_xlfn.XLOOKUP($A2305,Results!$A$2:$A$2256,Results!W$2:W$2256,"")</f>
        <v>0</v>
      </c>
      <c r="BC2305" s="2">
        <f>_xlfn.XLOOKUP($A2305,Results!$A$2:$A$2256,Results!X$2:X$2256,"")</f>
        <v>0</v>
      </c>
      <c r="BD2305" s="2">
        <f>_xlfn.XLOOKUP($A2305,Results!$A$2:$A$2256,Results!Y$2:Y$2256,"")</f>
        <v>0</v>
      </c>
      <c r="BE2305" s="2">
        <f>_xlfn.XLOOKUP($A2305,Results!$A$2:$A$2256,Results!Z$2:Z$2256,"")</f>
        <v>0</v>
      </c>
    </row>
    <row r="2306" spans="1:57" ht="38.25" customHeight="1" x14ac:dyDescent="0.3">
      <c r="A2306">
        <v>907983</v>
      </c>
      <c r="B2306">
        <v>281581</v>
      </c>
      <c r="C2306" t="s">
        <v>36</v>
      </c>
      <c r="D2306">
        <v>4624206016</v>
      </c>
      <c r="E2306" s="2" t="str">
        <f>VLOOKUP(F2306,'RPA Vendor Data '!F$1:$G$2418,2)</f>
        <v>HILTI INC</v>
      </c>
      <c r="F2306" s="2">
        <v>11585</v>
      </c>
      <c r="G2306" s="2">
        <v>6</v>
      </c>
      <c r="H2306" t="s">
        <v>7109</v>
      </c>
      <c r="I2306">
        <v>1</v>
      </c>
      <c r="J2306" t="s">
        <v>65</v>
      </c>
      <c r="K2306" t="s">
        <v>39</v>
      </c>
      <c r="L2306">
        <v>9410.65</v>
      </c>
      <c r="M2306" s="2" t="s">
        <v>36</v>
      </c>
      <c r="N2306" s="85">
        <v>6000978</v>
      </c>
      <c r="O2306" t="s">
        <v>36</v>
      </c>
      <c r="P2306" t="s">
        <v>36</v>
      </c>
      <c r="Q2306" t="s">
        <v>36</v>
      </c>
      <c r="R2306">
        <v>9410.65</v>
      </c>
      <c r="S2306" s="1">
        <v>45744.459485648149</v>
      </c>
      <c r="T2306" t="s">
        <v>42</v>
      </c>
      <c r="U2306" s="1">
        <v>45744.247916666667</v>
      </c>
      <c r="V2306" t="s">
        <v>43</v>
      </c>
      <c r="W2306" t="s">
        <v>36</v>
      </c>
      <c r="X2306">
        <v>4</v>
      </c>
      <c r="Y2306">
        <v>999</v>
      </c>
      <c r="Z2306" t="s">
        <v>36</v>
      </c>
      <c r="AA2306" t="s">
        <v>36</v>
      </c>
      <c r="AB2306" t="s">
        <v>36</v>
      </c>
      <c r="AC2306" t="s">
        <v>49</v>
      </c>
      <c r="AD2306" t="s">
        <v>49</v>
      </c>
      <c r="AE2306" t="s">
        <v>45</v>
      </c>
      <c r="AF2306" s="44">
        <v>30102400</v>
      </c>
      <c r="AG2306" s="18" t="s">
        <v>7087</v>
      </c>
      <c r="AI2306" s="2" t="s">
        <v>48</v>
      </c>
      <c r="AJ2306" s="2" t="e">
        <f>VLOOKUP(A2306,'Classification Test Result'!$A$2:$D$2428,4,FALSE)</f>
        <v>#N/A</v>
      </c>
      <c r="AL2306" s="2">
        <f>_xlfn.XLOOKUP($A2306,Results!$A$2:$A$2256,Results!G$2:G$2256,"")</f>
        <v>0</v>
      </c>
      <c r="AM2306" s="2">
        <f>_xlfn.XLOOKUP($A2306,Results!$A$2:$A$2256,Results!H$2:H$2256,"")</f>
        <v>0</v>
      </c>
      <c r="AN2306" s="2">
        <f>_xlfn.XLOOKUP($A2306,Results!$A$2:$A$2256,Results!I$2:I$2256,"")</f>
        <v>0</v>
      </c>
      <c r="AO2306" s="2">
        <f>_xlfn.XLOOKUP($A2306,Results!$A$2:$A$2256,Results!J$2:J$2256,"")</f>
        <v>0</v>
      </c>
      <c r="AP2306" s="2">
        <f>_xlfn.XLOOKUP($A2306,Results!$A$2:$A$2256,Results!K$2:K$2256,"")</f>
        <v>0</v>
      </c>
      <c r="AQ2306" s="2">
        <f>_xlfn.XLOOKUP($A2306,Results!$A$2:$A$2256,Results!L$2:L$2256,"")</f>
        <v>0</v>
      </c>
      <c r="AR2306" s="2">
        <f>_xlfn.XLOOKUP($A2306,Results!$A$2:$A$2256,Results!M$2:M$2256,"")</f>
        <v>0</v>
      </c>
      <c r="AS2306" s="2">
        <f>_xlfn.XLOOKUP($A2306,Results!$A$2:$A$2256,Results!N$2:N$2256,"")</f>
        <v>0</v>
      </c>
      <c r="AT2306" s="2">
        <f>_xlfn.XLOOKUP($A2306,Results!$A$2:$A$2256,Results!O$2:O$2256,"")</f>
        <v>0</v>
      </c>
      <c r="AU2306" s="2">
        <f>_xlfn.XLOOKUP($A2306,Results!$A$2:$A$2256,Results!P$2:P$2256,"")</f>
        <v>0</v>
      </c>
      <c r="AV2306" s="2">
        <f>_xlfn.XLOOKUP($A2306,Results!$A$2:$A$2256,Results!Q$2:Q$2256,"")</f>
        <v>0</v>
      </c>
      <c r="AW2306" s="2">
        <f>_xlfn.XLOOKUP($A2306,Results!$A$2:$A$2256,Results!R$2:R$2256,"")</f>
        <v>0</v>
      </c>
      <c r="AX2306" s="2">
        <f>_xlfn.XLOOKUP($A2306,Results!$A$2:$A$2256,Results!S$2:S$2256,"")</f>
        <v>0</v>
      </c>
      <c r="AY2306" s="2">
        <f>_xlfn.XLOOKUP($A2306,Results!$A$2:$A$2256,Results!T$2:T$2256,"")</f>
        <v>0</v>
      </c>
      <c r="AZ2306" s="2">
        <f>_xlfn.XLOOKUP($A2306,Results!$A$2:$A$2256,Results!U$2:U$2256,"")</f>
        <v>0</v>
      </c>
      <c r="BA2306" s="2">
        <f>_xlfn.XLOOKUP($A2306,Results!$A$2:$A$2256,Results!V$2:V$2256,"")</f>
        <v>0</v>
      </c>
      <c r="BB2306" s="2">
        <f>_xlfn.XLOOKUP($A2306,Results!$A$2:$A$2256,Results!W$2:W$2256,"")</f>
        <v>0</v>
      </c>
      <c r="BC2306" s="2">
        <f>_xlfn.XLOOKUP($A2306,Results!$A$2:$A$2256,Results!X$2:X$2256,"")</f>
        <v>0</v>
      </c>
      <c r="BD2306" s="2">
        <f>_xlfn.XLOOKUP($A2306,Results!$A$2:$A$2256,Results!Y$2:Y$2256,"")</f>
        <v>0</v>
      </c>
      <c r="BE2306" s="2">
        <f>_xlfn.XLOOKUP($A2306,Results!$A$2:$A$2256,Results!Z$2:Z$2256,"")</f>
        <v>0</v>
      </c>
    </row>
    <row r="2307" spans="1:57" ht="38.25" customHeight="1" x14ac:dyDescent="0.3">
      <c r="A2307">
        <v>907984</v>
      </c>
      <c r="B2307">
        <v>281581</v>
      </c>
      <c r="C2307" t="s">
        <v>36</v>
      </c>
      <c r="D2307">
        <v>4624206016</v>
      </c>
      <c r="E2307" s="2" t="str">
        <f>VLOOKUP(F2307,'RPA Vendor Data '!F$1:$G$2418,2)</f>
        <v>HILTI INC</v>
      </c>
      <c r="F2307" s="2">
        <v>11585</v>
      </c>
      <c r="G2307" s="2">
        <v>1</v>
      </c>
      <c r="H2307" t="s">
        <v>7110</v>
      </c>
      <c r="I2307">
        <v>7</v>
      </c>
      <c r="J2307" t="s">
        <v>65</v>
      </c>
      <c r="K2307" t="s">
        <v>39</v>
      </c>
      <c r="L2307">
        <v>7893.43</v>
      </c>
      <c r="M2307" s="2" t="s">
        <v>36</v>
      </c>
      <c r="N2307" s="85">
        <v>6000977</v>
      </c>
      <c r="O2307" t="s">
        <v>36</v>
      </c>
      <c r="P2307" t="s">
        <v>36</v>
      </c>
      <c r="Q2307" t="s">
        <v>36</v>
      </c>
      <c r="R2307">
        <v>55254.01</v>
      </c>
      <c r="S2307" s="1">
        <v>45744.459479131947</v>
      </c>
      <c r="T2307" t="s">
        <v>42</v>
      </c>
      <c r="U2307" s="1">
        <v>45744.247916666667</v>
      </c>
      <c r="V2307" t="s">
        <v>43</v>
      </c>
      <c r="W2307" t="s">
        <v>36</v>
      </c>
      <c r="X2307">
        <v>4</v>
      </c>
      <c r="Y2307">
        <v>999</v>
      </c>
      <c r="Z2307" t="s">
        <v>36</v>
      </c>
      <c r="AA2307" t="s">
        <v>36</v>
      </c>
      <c r="AB2307" t="s">
        <v>36</v>
      </c>
      <c r="AC2307" t="s">
        <v>49</v>
      </c>
      <c r="AD2307" t="s">
        <v>49</v>
      </c>
      <c r="AE2307" t="s">
        <v>45</v>
      </c>
      <c r="AF2307" s="44">
        <v>30102400</v>
      </c>
      <c r="AG2307" s="18" t="s">
        <v>7087</v>
      </c>
      <c r="AI2307" s="2" t="s">
        <v>48</v>
      </c>
      <c r="AJ2307" s="2" t="e">
        <f>VLOOKUP(A2307,'Classification Test Result'!$A$2:$D$2428,4,FALSE)</f>
        <v>#N/A</v>
      </c>
      <c r="AL2307" s="2">
        <f>_xlfn.XLOOKUP($A2307,Results!$A$2:$A$2256,Results!G$2:G$2256,"")</f>
        <v>0</v>
      </c>
      <c r="AM2307" s="2">
        <f>_xlfn.XLOOKUP($A2307,Results!$A$2:$A$2256,Results!H$2:H$2256,"")</f>
        <v>0</v>
      </c>
      <c r="AN2307" s="2">
        <f>_xlfn.XLOOKUP($A2307,Results!$A$2:$A$2256,Results!I$2:I$2256,"")</f>
        <v>0</v>
      </c>
      <c r="AO2307" s="2">
        <f>_xlfn.XLOOKUP($A2307,Results!$A$2:$A$2256,Results!J$2:J$2256,"")</f>
        <v>0</v>
      </c>
      <c r="AP2307" s="2">
        <f>_xlfn.XLOOKUP($A2307,Results!$A$2:$A$2256,Results!K$2:K$2256,"")</f>
        <v>0</v>
      </c>
      <c r="AQ2307" s="2">
        <f>_xlfn.XLOOKUP($A2307,Results!$A$2:$A$2256,Results!L$2:L$2256,"")</f>
        <v>0</v>
      </c>
      <c r="AR2307" s="2">
        <f>_xlfn.XLOOKUP($A2307,Results!$A$2:$A$2256,Results!M$2:M$2256,"")</f>
        <v>0</v>
      </c>
      <c r="AS2307" s="2">
        <f>_xlfn.XLOOKUP($A2307,Results!$A$2:$A$2256,Results!N$2:N$2256,"")</f>
        <v>0</v>
      </c>
      <c r="AT2307" s="2">
        <f>_xlfn.XLOOKUP($A2307,Results!$A$2:$A$2256,Results!O$2:O$2256,"")</f>
        <v>0</v>
      </c>
      <c r="AU2307" s="2">
        <f>_xlfn.XLOOKUP($A2307,Results!$A$2:$A$2256,Results!P$2:P$2256,"")</f>
        <v>0</v>
      </c>
      <c r="AV2307" s="2">
        <f>_xlfn.XLOOKUP($A2307,Results!$A$2:$A$2256,Results!Q$2:Q$2256,"")</f>
        <v>0</v>
      </c>
      <c r="AW2307" s="2">
        <f>_xlfn.XLOOKUP($A2307,Results!$A$2:$A$2256,Results!R$2:R$2256,"")</f>
        <v>0</v>
      </c>
      <c r="AX2307" s="2">
        <f>_xlfn.XLOOKUP($A2307,Results!$A$2:$A$2256,Results!S$2:S$2256,"")</f>
        <v>0</v>
      </c>
      <c r="AY2307" s="2">
        <f>_xlfn.XLOOKUP($A2307,Results!$A$2:$A$2256,Results!T$2:T$2256,"")</f>
        <v>0</v>
      </c>
      <c r="AZ2307" s="2">
        <f>_xlfn.XLOOKUP($A2307,Results!$A$2:$A$2256,Results!U$2:U$2256,"")</f>
        <v>0</v>
      </c>
      <c r="BA2307" s="2">
        <f>_xlfn.XLOOKUP($A2307,Results!$A$2:$A$2256,Results!V$2:V$2256,"")</f>
        <v>0</v>
      </c>
      <c r="BB2307" s="2">
        <f>_xlfn.XLOOKUP($A2307,Results!$A$2:$A$2256,Results!W$2:W$2256,"")</f>
        <v>0</v>
      </c>
      <c r="BC2307" s="2">
        <f>_xlfn.XLOOKUP($A2307,Results!$A$2:$A$2256,Results!X$2:X$2256,"")</f>
        <v>0</v>
      </c>
      <c r="BD2307" s="2">
        <f>_xlfn.XLOOKUP($A2307,Results!$A$2:$A$2256,Results!Y$2:Y$2256,"")</f>
        <v>0</v>
      </c>
      <c r="BE2307" s="2">
        <f>_xlfn.XLOOKUP($A2307,Results!$A$2:$A$2256,Results!Z$2:Z$2256,"")</f>
        <v>0</v>
      </c>
    </row>
    <row r="2308" spans="1:57" ht="38.25" customHeight="1" x14ac:dyDescent="0.3">
      <c r="A2308">
        <v>907985</v>
      </c>
      <c r="B2308">
        <v>281581</v>
      </c>
      <c r="C2308" t="s">
        <v>36</v>
      </c>
      <c r="D2308">
        <v>4624206016</v>
      </c>
      <c r="E2308" s="2" t="str">
        <f>VLOOKUP(F2308,'RPA Vendor Data '!F$1:$G$2418,2)</f>
        <v>HILTI INC</v>
      </c>
      <c r="F2308" s="2">
        <v>11585</v>
      </c>
      <c r="G2308" s="2">
        <v>2</v>
      </c>
      <c r="H2308" t="s">
        <v>7111</v>
      </c>
      <c r="I2308">
        <v>2</v>
      </c>
      <c r="J2308" t="s">
        <v>65</v>
      </c>
      <c r="K2308" t="s">
        <v>39</v>
      </c>
      <c r="L2308">
        <v>7893.43</v>
      </c>
      <c r="M2308" s="2" t="s">
        <v>36</v>
      </c>
      <c r="N2308" s="85">
        <v>6000976</v>
      </c>
      <c r="O2308" t="s">
        <v>36</v>
      </c>
      <c r="P2308" t="s">
        <v>36</v>
      </c>
      <c r="Q2308" t="s">
        <v>36</v>
      </c>
      <c r="R2308">
        <v>15786.86</v>
      </c>
      <c r="S2308" s="1">
        <v>45744.459508877313</v>
      </c>
      <c r="T2308" t="s">
        <v>42</v>
      </c>
      <c r="U2308" s="1">
        <v>45744.247916666667</v>
      </c>
      <c r="V2308" t="s">
        <v>43</v>
      </c>
      <c r="W2308" t="s">
        <v>36</v>
      </c>
      <c r="X2308">
        <v>4</v>
      </c>
      <c r="Y2308">
        <v>999</v>
      </c>
      <c r="Z2308" t="s">
        <v>36</v>
      </c>
      <c r="AA2308" t="s">
        <v>36</v>
      </c>
      <c r="AB2308" t="s">
        <v>36</v>
      </c>
      <c r="AC2308" t="s">
        <v>49</v>
      </c>
      <c r="AD2308" t="s">
        <v>49</v>
      </c>
      <c r="AE2308" t="s">
        <v>45</v>
      </c>
      <c r="AF2308" s="44">
        <v>30102400</v>
      </c>
      <c r="AG2308" s="18" t="s">
        <v>7087</v>
      </c>
      <c r="AI2308" s="2" t="s">
        <v>48</v>
      </c>
      <c r="AJ2308" s="2" t="e">
        <f>VLOOKUP(A2308,'Classification Test Result'!$A$2:$D$2428,4,FALSE)</f>
        <v>#N/A</v>
      </c>
      <c r="AL2308" s="2">
        <f>_xlfn.XLOOKUP($A2308,Results!$A$2:$A$2256,Results!G$2:G$2256,"")</f>
        <v>0</v>
      </c>
      <c r="AM2308" s="2">
        <f>_xlfn.XLOOKUP($A2308,Results!$A$2:$A$2256,Results!H$2:H$2256,"")</f>
        <v>0</v>
      </c>
      <c r="AN2308" s="2">
        <f>_xlfn.XLOOKUP($A2308,Results!$A$2:$A$2256,Results!I$2:I$2256,"")</f>
        <v>0</v>
      </c>
      <c r="AO2308" s="2">
        <f>_xlfn.XLOOKUP($A2308,Results!$A$2:$A$2256,Results!J$2:J$2256,"")</f>
        <v>0</v>
      </c>
      <c r="AP2308" s="2">
        <f>_xlfn.XLOOKUP($A2308,Results!$A$2:$A$2256,Results!K$2:K$2256,"")</f>
        <v>0</v>
      </c>
      <c r="AQ2308" s="2">
        <f>_xlfn.XLOOKUP($A2308,Results!$A$2:$A$2256,Results!L$2:L$2256,"")</f>
        <v>0</v>
      </c>
      <c r="AR2308" s="2">
        <f>_xlfn.XLOOKUP($A2308,Results!$A$2:$A$2256,Results!M$2:M$2256,"")</f>
        <v>0</v>
      </c>
      <c r="AS2308" s="2">
        <f>_xlfn.XLOOKUP($A2308,Results!$A$2:$A$2256,Results!N$2:N$2256,"")</f>
        <v>0</v>
      </c>
      <c r="AT2308" s="2">
        <f>_xlfn.XLOOKUP($A2308,Results!$A$2:$A$2256,Results!O$2:O$2256,"")</f>
        <v>0</v>
      </c>
      <c r="AU2308" s="2">
        <f>_xlfn.XLOOKUP($A2308,Results!$A$2:$A$2256,Results!P$2:P$2256,"")</f>
        <v>0</v>
      </c>
      <c r="AV2308" s="2">
        <f>_xlfn.XLOOKUP($A2308,Results!$A$2:$A$2256,Results!Q$2:Q$2256,"")</f>
        <v>0</v>
      </c>
      <c r="AW2308" s="2">
        <f>_xlfn.XLOOKUP($A2308,Results!$A$2:$A$2256,Results!R$2:R$2256,"")</f>
        <v>0</v>
      </c>
      <c r="AX2308" s="2">
        <f>_xlfn.XLOOKUP($A2308,Results!$A$2:$A$2256,Results!S$2:S$2256,"")</f>
        <v>0</v>
      </c>
      <c r="AY2308" s="2">
        <f>_xlfn.XLOOKUP($A2308,Results!$A$2:$A$2256,Results!T$2:T$2256,"")</f>
        <v>0</v>
      </c>
      <c r="AZ2308" s="2">
        <f>_xlfn.XLOOKUP($A2308,Results!$A$2:$A$2256,Results!U$2:U$2256,"")</f>
        <v>0</v>
      </c>
      <c r="BA2308" s="2">
        <f>_xlfn.XLOOKUP($A2308,Results!$A$2:$A$2256,Results!V$2:V$2256,"")</f>
        <v>0</v>
      </c>
      <c r="BB2308" s="2">
        <f>_xlfn.XLOOKUP($A2308,Results!$A$2:$A$2256,Results!W$2:W$2256,"")</f>
        <v>0</v>
      </c>
      <c r="BC2308" s="2">
        <f>_xlfn.XLOOKUP($A2308,Results!$A$2:$A$2256,Results!X$2:X$2256,"")</f>
        <v>0</v>
      </c>
      <c r="BD2308" s="2">
        <f>_xlfn.XLOOKUP($A2308,Results!$A$2:$A$2256,Results!Y$2:Y$2256,"")</f>
        <v>0</v>
      </c>
      <c r="BE2308" s="2">
        <f>_xlfn.XLOOKUP($A2308,Results!$A$2:$A$2256,Results!Z$2:Z$2256,"")</f>
        <v>0</v>
      </c>
    </row>
    <row r="2309" spans="1:57" ht="38.25" customHeight="1" x14ac:dyDescent="0.3">
      <c r="A2309">
        <v>907986</v>
      </c>
      <c r="B2309">
        <v>281641</v>
      </c>
      <c r="C2309" t="s">
        <v>36</v>
      </c>
      <c r="D2309">
        <v>5261073714</v>
      </c>
      <c r="E2309" s="2" t="str">
        <f>VLOOKUP(F2309,'RPA Vendor Data '!F$1:$G$2418,2)</f>
        <v>CINTAS CORPORATION</v>
      </c>
      <c r="F2309" s="2">
        <v>10616</v>
      </c>
      <c r="G2309" s="2">
        <v>1</v>
      </c>
      <c r="H2309" t="s">
        <v>7112</v>
      </c>
      <c r="I2309">
        <v>1</v>
      </c>
      <c r="J2309" t="s">
        <v>39</v>
      </c>
      <c r="K2309" t="s">
        <v>39</v>
      </c>
      <c r="L2309">
        <v>9.4499999999999993</v>
      </c>
      <c r="M2309" s="2" t="s">
        <v>36</v>
      </c>
      <c r="N2309" s="85" t="s">
        <v>36</v>
      </c>
      <c r="O2309">
        <v>55555</v>
      </c>
      <c r="P2309" t="s">
        <v>36</v>
      </c>
      <c r="Q2309" t="s">
        <v>36</v>
      </c>
      <c r="R2309">
        <v>9.4499999999999993</v>
      </c>
      <c r="S2309" s="1">
        <v>45744.501905787038</v>
      </c>
      <c r="T2309" t="s">
        <v>42</v>
      </c>
      <c r="U2309" s="1">
        <v>45744.275694444441</v>
      </c>
      <c r="V2309" t="s">
        <v>43</v>
      </c>
      <c r="W2309" t="s">
        <v>36</v>
      </c>
      <c r="X2309">
        <v>0</v>
      </c>
      <c r="Y2309">
        <v>999</v>
      </c>
      <c r="Z2309" t="s">
        <v>36</v>
      </c>
      <c r="AA2309" t="s">
        <v>36</v>
      </c>
      <c r="AB2309" t="s">
        <v>36</v>
      </c>
      <c r="AC2309" t="s">
        <v>49</v>
      </c>
      <c r="AD2309" t="s">
        <v>49</v>
      </c>
      <c r="AE2309" t="s">
        <v>45</v>
      </c>
      <c r="AG2309" s="2" t="s">
        <v>1668</v>
      </c>
      <c r="AI2309" s="2" t="s">
        <v>48</v>
      </c>
      <c r="AJ2309" s="2" t="e">
        <f>VLOOKUP(A2309,'Classification Test Result'!$A$2:$D$2428,4,FALSE)</f>
        <v>#N/A</v>
      </c>
      <c r="AL2309" s="2">
        <f>_xlfn.XLOOKUP($A2309,Results!$A$2:$A$2256,Results!G$2:G$2256,"")</f>
        <v>0</v>
      </c>
      <c r="AM2309" s="2">
        <f>_xlfn.XLOOKUP($A2309,Results!$A$2:$A$2256,Results!H$2:H$2256,"")</f>
        <v>0</v>
      </c>
      <c r="AN2309" s="2">
        <f>_xlfn.XLOOKUP($A2309,Results!$A$2:$A$2256,Results!I$2:I$2256,"")</f>
        <v>0</v>
      </c>
      <c r="AO2309" s="2">
        <f>_xlfn.XLOOKUP($A2309,Results!$A$2:$A$2256,Results!J$2:J$2256,"")</f>
        <v>0</v>
      </c>
      <c r="AP2309" s="2">
        <f>_xlfn.XLOOKUP($A2309,Results!$A$2:$A$2256,Results!K$2:K$2256,"")</f>
        <v>0</v>
      </c>
      <c r="AQ2309" s="2">
        <f>_xlfn.XLOOKUP($A2309,Results!$A$2:$A$2256,Results!L$2:L$2256,"")</f>
        <v>0</v>
      </c>
      <c r="AR2309" s="2">
        <f>_xlfn.XLOOKUP($A2309,Results!$A$2:$A$2256,Results!M$2:M$2256,"")</f>
        <v>0</v>
      </c>
      <c r="AS2309" s="2">
        <f>_xlfn.XLOOKUP($A2309,Results!$A$2:$A$2256,Results!N$2:N$2256,"")</f>
        <v>0</v>
      </c>
      <c r="AT2309" s="2">
        <f>_xlfn.XLOOKUP($A2309,Results!$A$2:$A$2256,Results!O$2:O$2256,"")</f>
        <v>0</v>
      </c>
      <c r="AU2309" s="2">
        <f>_xlfn.XLOOKUP($A2309,Results!$A$2:$A$2256,Results!P$2:P$2256,"")</f>
        <v>0</v>
      </c>
      <c r="AV2309" s="2">
        <f>_xlfn.XLOOKUP($A2309,Results!$A$2:$A$2256,Results!Q$2:Q$2256,"")</f>
        <v>0</v>
      </c>
      <c r="AW2309" s="2">
        <f>_xlfn.XLOOKUP($A2309,Results!$A$2:$A$2256,Results!R$2:R$2256,"")</f>
        <v>0</v>
      </c>
      <c r="AX2309" s="2">
        <f>_xlfn.XLOOKUP($A2309,Results!$A$2:$A$2256,Results!S$2:S$2256,"")</f>
        <v>0</v>
      </c>
      <c r="AY2309" s="2">
        <f>_xlfn.XLOOKUP($A2309,Results!$A$2:$A$2256,Results!T$2:T$2256,"")</f>
        <v>0</v>
      </c>
      <c r="AZ2309" s="2">
        <f>_xlfn.XLOOKUP($A2309,Results!$A$2:$A$2256,Results!U$2:U$2256,"")</f>
        <v>0</v>
      </c>
      <c r="BA2309" s="2">
        <f>_xlfn.XLOOKUP($A2309,Results!$A$2:$A$2256,Results!V$2:V$2256,"")</f>
        <v>0</v>
      </c>
      <c r="BB2309" s="2">
        <f>_xlfn.XLOOKUP($A2309,Results!$A$2:$A$2256,Results!W$2:W$2256,"")</f>
        <v>0</v>
      </c>
      <c r="BC2309" s="2">
        <f>_xlfn.XLOOKUP($A2309,Results!$A$2:$A$2256,Results!X$2:X$2256,"")</f>
        <v>0</v>
      </c>
      <c r="BD2309" s="2">
        <f>_xlfn.XLOOKUP($A2309,Results!$A$2:$A$2256,Results!Y$2:Y$2256,"")</f>
        <v>0</v>
      </c>
      <c r="BE2309" s="2">
        <f>_xlfn.XLOOKUP($A2309,Results!$A$2:$A$2256,Results!Z$2:Z$2256,"")</f>
        <v>0</v>
      </c>
    </row>
    <row r="2310" spans="1:57" ht="38.25" customHeight="1" x14ac:dyDescent="0.3">
      <c r="A2310">
        <v>907987</v>
      </c>
      <c r="B2310">
        <v>281868</v>
      </c>
      <c r="C2310" t="s">
        <v>36</v>
      </c>
      <c r="D2310" t="s">
        <v>7113</v>
      </c>
      <c r="F2310" s="2">
        <v>10775</v>
      </c>
      <c r="G2310" s="2">
        <v>2</v>
      </c>
      <c r="H2310" t="s">
        <v>7114</v>
      </c>
      <c r="I2310">
        <v>34</v>
      </c>
      <c r="J2310" t="s">
        <v>65</v>
      </c>
      <c r="K2310" t="s">
        <v>39</v>
      </c>
      <c r="L2310">
        <v>14.07</v>
      </c>
      <c r="M2310" s="98" t="s">
        <v>1117</v>
      </c>
      <c r="N2310" s="98" t="s">
        <v>7115</v>
      </c>
      <c r="O2310">
        <v>5175655</v>
      </c>
      <c r="P2310" t="s">
        <v>36</v>
      </c>
      <c r="Q2310" t="s">
        <v>36</v>
      </c>
      <c r="R2310">
        <v>478.38</v>
      </c>
      <c r="S2310" s="1">
        <v>45744.647589733802</v>
      </c>
      <c r="T2310" t="s">
        <v>42</v>
      </c>
      <c r="U2310" s="1">
        <v>45744.428472222222</v>
      </c>
      <c r="V2310" t="s">
        <v>43</v>
      </c>
      <c r="W2310" t="s">
        <v>36</v>
      </c>
      <c r="X2310">
        <v>0</v>
      </c>
      <c r="Y2310">
        <v>201</v>
      </c>
      <c r="Z2310" t="s">
        <v>36</v>
      </c>
      <c r="AA2310" t="s">
        <v>36</v>
      </c>
      <c r="AB2310" t="s">
        <v>36</v>
      </c>
      <c r="AC2310" t="s">
        <v>49</v>
      </c>
      <c r="AD2310" t="s">
        <v>49</v>
      </c>
      <c r="AE2310" t="s">
        <v>45</v>
      </c>
      <c r="AG2310" s="18" t="s">
        <v>7116</v>
      </c>
      <c r="AH2310" s="18"/>
      <c r="AI2310" s="2" t="s">
        <v>48</v>
      </c>
      <c r="AJ2310" s="2" t="e">
        <f>VLOOKUP(A2310,'Classification Test Result'!$A$2:$D$2428,4,FALSE)</f>
        <v>#N/A</v>
      </c>
      <c r="AL2310" s="2">
        <f>_xlfn.XLOOKUP($A2310,Results!$A$2:$A$2256,Results!G$2:G$2256,"")</f>
        <v>0</v>
      </c>
      <c r="AM2310" s="2">
        <f>_xlfn.XLOOKUP($A2310,Results!$A$2:$A$2256,Results!H$2:H$2256,"")</f>
        <v>0</v>
      </c>
      <c r="AN2310" s="2">
        <f>_xlfn.XLOOKUP($A2310,Results!$A$2:$A$2256,Results!I$2:I$2256,"")</f>
        <v>0</v>
      </c>
      <c r="AO2310" s="2">
        <f>_xlfn.XLOOKUP($A2310,Results!$A$2:$A$2256,Results!J$2:J$2256,"")</f>
        <v>0</v>
      </c>
      <c r="AP2310" s="2">
        <f>_xlfn.XLOOKUP($A2310,Results!$A$2:$A$2256,Results!K$2:K$2256,"")</f>
        <v>0</v>
      </c>
      <c r="AQ2310" s="2">
        <f>_xlfn.XLOOKUP($A2310,Results!$A$2:$A$2256,Results!L$2:L$2256,"")</f>
        <v>0</v>
      </c>
      <c r="AR2310" s="2">
        <f>_xlfn.XLOOKUP($A2310,Results!$A$2:$A$2256,Results!M$2:M$2256,"")</f>
        <v>0</v>
      </c>
      <c r="AS2310" s="2">
        <f>_xlfn.XLOOKUP($A2310,Results!$A$2:$A$2256,Results!N$2:N$2256,"")</f>
        <v>0</v>
      </c>
      <c r="AT2310" s="2">
        <f>_xlfn.XLOOKUP($A2310,Results!$A$2:$A$2256,Results!O$2:O$2256,"")</f>
        <v>0</v>
      </c>
      <c r="AU2310" s="2">
        <f>_xlfn.XLOOKUP($A2310,Results!$A$2:$A$2256,Results!P$2:P$2256,"")</f>
        <v>0</v>
      </c>
      <c r="AV2310" s="2">
        <f>_xlfn.XLOOKUP($A2310,Results!$A$2:$A$2256,Results!Q$2:Q$2256,"")</f>
        <v>0</v>
      </c>
      <c r="AW2310" s="2">
        <f>_xlfn.XLOOKUP($A2310,Results!$A$2:$A$2256,Results!R$2:R$2256,"")</f>
        <v>0</v>
      </c>
      <c r="AX2310" s="2">
        <f>_xlfn.XLOOKUP($A2310,Results!$A$2:$A$2256,Results!S$2:S$2256,"")</f>
        <v>0</v>
      </c>
      <c r="AY2310" s="2">
        <f>_xlfn.XLOOKUP($A2310,Results!$A$2:$A$2256,Results!T$2:T$2256,"")</f>
        <v>0</v>
      </c>
      <c r="AZ2310" s="2">
        <f>_xlfn.XLOOKUP($A2310,Results!$A$2:$A$2256,Results!U$2:U$2256,"")</f>
        <v>0</v>
      </c>
      <c r="BA2310" s="2">
        <f>_xlfn.XLOOKUP($A2310,Results!$A$2:$A$2256,Results!V$2:V$2256,"")</f>
        <v>0</v>
      </c>
      <c r="BB2310" s="2">
        <f>_xlfn.XLOOKUP($A2310,Results!$A$2:$A$2256,Results!W$2:W$2256,"")</f>
        <v>0</v>
      </c>
      <c r="BC2310" s="2">
        <f>_xlfn.XLOOKUP($A2310,Results!$A$2:$A$2256,Results!X$2:X$2256,"")</f>
        <v>0</v>
      </c>
      <c r="BD2310" s="2">
        <f>_xlfn.XLOOKUP($A2310,Results!$A$2:$A$2256,Results!Y$2:Y$2256,"")</f>
        <v>0</v>
      </c>
      <c r="BE2310" s="2">
        <f>_xlfn.XLOOKUP($A2310,Results!$A$2:$A$2256,Results!Z$2:Z$2256,"")</f>
        <v>0</v>
      </c>
    </row>
    <row r="2311" spans="1:57" ht="38.25" customHeight="1" x14ac:dyDescent="0.3">
      <c r="A2311">
        <v>907988</v>
      </c>
      <c r="B2311">
        <v>281907</v>
      </c>
      <c r="C2311" t="s">
        <v>36</v>
      </c>
      <c r="D2311">
        <v>811638</v>
      </c>
      <c r="F2311" s="2">
        <v>13387</v>
      </c>
      <c r="G2311" s="2">
        <v>1</v>
      </c>
      <c r="H2311" t="s">
        <v>7117</v>
      </c>
      <c r="I2311">
        <v>2</v>
      </c>
      <c r="J2311" t="s">
        <v>65</v>
      </c>
      <c r="K2311" t="s">
        <v>39</v>
      </c>
      <c r="L2311">
        <v>1975</v>
      </c>
      <c r="M2311" s="2" t="s">
        <v>7118</v>
      </c>
      <c r="N2311">
        <v>513</v>
      </c>
      <c r="O2311">
        <v>513</v>
      </c>
      <c r="P2311" t="s">
        <v>36</v>
      </c>
      <c r="Q2311" t="s">
        <v>36</v>
      </c>
      <c r="R2311">
        <v>3950</v>
      </c>
      <c r="S2311" s="1">
        <v>45744.708566053239</v>
      </c>
      <c r="T2311" t="s">
        <v>42</v>
      </c>
      <c r="U2311" s="1">
        <v>45744.490277777782</v>
      </c>
      <c r="V2311" t="s">
        <v>43</v>
      </c>
      <c r="W2311" t="s">
        <v>36</v>
      </c>
      <c r="X2311">
        <v>1</v>
      </c>
      <c r="Y2311" t="s">
        <v>525</v>
      </c>
      <c r="Z2311" t="s">
        <v>36</v>
      </c>
      <c r="AA2311">
        <v>1975</v>
      </c>
      <c r="AB2311" t="s">
        <v>36</v>
      </c>
      <c r="AC2311" t="s">
        <v>49</v>
      </c>
      <c r="AD2311" t="s">
        <v>49</v>
      </c>
      <c r="AE2311" t="s">
        <v>45</v>
      </c>
      <c r="AG2311" s="94" t="s">
        <v>7119</v>
      </c>
      <c r="AH2311" s="94"/>
      <c r="AI2311" s="2" t="s">
        <v>48</v>
      </c>
      <c r="AJ2311" s="2" t="e">
        <f>VLOOKUP(A2311,'Classification Test Result'!$A$2:$D$2428,4,FALSE)</f>
        <v>#N/A</v>
      </c>
      <c r="AL2311" s="2">
        <f>_xlfn.XLOOKUP($A2311,Results!$A$2:$A$2256,Results!G$2:G$2256,"")</f>
        <v>0</v>
      </c>
      <c r="AM2311" s="2">
        <f>_xlfn.XLOOKUP($A2311,Results!$A$2:$A$2256,Results!H$2:H$2256,"")</f>
        <v>0</v>
      </c>
      <c r="AN2311" s="2">
        <f>_xlfn.XLOOKUP($A2311,Results!$A$2:$A$2256,Results!I$2:I$2256,"")</f>
        <v>0</v>
      </c>
      <c r="AO2311" s="2">
        <f>_xlfn.XLOOKUP($A2311,Results!$A$2:$A$2256,Results!J$2:J$2256,"")</f>
        <v>0</v>
      </c>
      <c r="AP2311" s="2">
        <f>_xlfn.XLOOKUP($A2311,Results!$A$2:$A$2256,Results!K$2:K$2256,"")</f>
        <v>0</v>
      </c>
      <c r="AQ2311" s="2">
        <f>_xlfn.XLOOKUP($A2311,Results!$A$2:$A$2256,Results!L$2:L$2256,"")</f>
        <v>0</v>
      </c>
      <c r="AR2311" s="2">
        <f>_xlfn.XLOOKUP($A2311,Results!$A$2:$A$2256,Results!M$2:M$2256,"")</f>
        <v>0</v>
      </c>
      <c r="AS2311" s="2">
        <f>_xlfn.XLOOKUP($A2311,Results!$A$2:$A$2256,Results!N$2:N$2256,"")</f>
        <v>0</v>
      </c>
      <c r="AT2311" s="2" t="str">
        <f>_xlfn.XLOOKUP($A2311,Results!$A$2:$A$2256,Results!O$2:O$2256,"")</f>
        <v>GENERIC CONDUIT/CONDUIT FITTINGS</v>
      </c>
      <c r="AU2311" s="2" t="str">
        <f>_xlfn.XLOOKUP($A2311,Results!$A$2:$A$2256,Results!P$2:P$2256,"")</f>
        <v>CONDUIT</v>
      </c>
      <c r="AV2311" s="2" t="str">
        <f>_xlfn.XLOOKUP($A2311,Results!$A$2:$A$2256,Results!Q$2:Q$2256,"")</f>
        <v>SINGLE_MATCH</v>
      </c>
      <c r="AW2311" s="2">
        <f>_xlfn.XLOOKUP($A2311,Results!$A$2:$A$2256,Results!R$2:R$2256,"")</f>
        <v>0</v>
      </c>
      <c r="AX2311" s="2">
        <f>_xlfn.XLOOKUP($A2311,Results!$A$2:$A$2256,Results!S$2:S$2256,"")</f>
        <v>0</v>
      </c>
      <c r="AY2311" s="2">
        <f>_xlfn.XLOOKUP($A2311,Results!$A$2:$A$2256,Results!T$2:T$2256,"")</f>
        <v>95</v>
      </c>
      <c r="AZ2311" s="2">
        <f>_xlfn.XLOOKUP($A2311,Results!$A$2:$A$2256,Results!U$2:U$2256,"")</f>
        <v>0</v>
      </c>
      <c r="BA2311" s="2">
        <f>_xlfn.XLOOKUP($A2311,Results!$A$2:$A$2256,Results!V$2:V$2256,"")</f>
        <v>0</v>
      </c>
      <c r="BB2311" s="2">
        <f>_xlfn.XLOOKUP($A2311,Results!$A$2:$A$2256,Results!W$2:W$2256,"")</f>
        <v>0</v>
      </c>
      <c r="BC2311" s="2">
        <f>_xlfn.XLOOKUP($A2311,Results!$A$2:$A$2256,Results!X$2:X$2256,"")</f>
        <v>0</v>
      </c>
      <c r="BD2311" s="2">
        <f>_xlfn.XLOOKUP($A2311,Results!$A$2:$A$2256,Results!Y$2:Y$2256,"")</f>
        <v>0</v>
      </c>
      <c r="BE2311" s="2">
        <f>_xlfn.XLOOKUP($A2311,Results!$A$2:$A$2256,Results!Z$2:Z$2256,"")</f>
        <v>0</v>
      </c>
    </row>
    <row r="2312" spans="1:57" ht="38.25" customHeight="1" x14ac:dyDescent="0.3">
      <c r="A2312">
        <v>907989</v>
      </c>
      <c r="B2312">
        <v>281872</v>
      </c>
      <c r="C2312" t="s">
        <v>36</v>
      </c>
      <c r="D2312" t="s">
        <v>3853</v>
      </c>
      <c r="F2312" s="2">
        <v>12430</v>
      </c>
      <c r="G2312" s="2">
        <v>8</v>
      </c>
      <c r="H2312" t="s">
        <v>7120</v>
      </c>
      <c r="I2312">
        <v>500</v>
      </c>
      <c r="J2312" t="s">
        <v>65</v>
      </c>
      <c r="K2312" t="s">
        <v>58</v>
      </c>
      <c r="L2312">
        <v>15.8</v>
      </c>
      <c r="M2312" s="103" t="s">
        <v>5061</v>
      </c>
      <c r="N2312" s="85" t="s">
        <v>7121</v>
      </c>
      <c r="O2312" t="s">
        <v>36</v>
      </c>
      <c r="P2312" t="s">
        <v>36</v>
      </c>
      <c r="Q2312" t="s">
        <v>36</v>
      </c>
      <c r="R2312">
        <v>79</v>
      </c>
      <c r="S2312" s="1">
        <v>45744.647424733797</v>
      </c>
      <c r="T2312" t="s">
        <v>42</v>
      </c>
      <c r="U2312" s="1">
        <v>45744.430555555547</v>
      </c>
      <c r="V2312" t="s">
        <v>43</v>
      </c>
      <c r="W2312" t="s">
        <v>36</v>
      </c>
      <c r="X2312">
        <v>0</v>
      </c>
      <c r="Y2312">
        <v>999</v>
      </c>
      <c r="Z2312" t="s">
        <v>36</v>
      </c>
      <c r="AA2312" t="s">
        <v>36</v>
      </c>
      <c r="AB2312" t="s">
        <v>36</v>
      </c>
      <c r="AC2312" t="s">
        <v>49</v>
      </c>
      <c r="AD2312" t="s">
        <v>49</v>
      </c>
      <c r="AE2312" t="s">
        <v>45</v>
      </c>
      <c r="AG2312" s="18" t="s">
        <v>7122</v>
      </c>
      <c r="AH2312" s="18"/>
      <c r="AI2312" s="2" t="s">
        <v>48</v>
      </c>
      <c r="AJ2312" s="2" t="e">
        <f>VLOOKUP(A2312,'Classification Test Result'!$A$2:$D$2428,4,FALSE)</f>
        <v>#N/A</v>
      </c>
      <c r="AL2312" s="2">
        <f>_xlfn.XLOOKUP($A2312,Results!$A$2:$A$2256,Results!G$2:G$2256,"")</f>
        <v>0</v>
      </c>
      <c r="AM2312" s="2">
        <f>_xlfn.XLOOKUP($A2312,Results!$A$2:$A$2256,Results!H$2:H$2256,"")</f>
        <v>0</v>
      </c>
      <c r="AN2312" s="2">
        <f>_xlfn.XLOOKUP($A2312,Results!$A$2:$A$2256,Results!I$2:I$2256,"")</f>
        <v>0</v>
      </c>
      <c r="AO2312" s="2">
        <f>_xlfn.XLOOKUP($A2312,Results!$A$2:$A$2256,Results!J$2:J$2256,"")</f>
        <v>0</v>
      </c>
      <c r="AP2312" s="2">
        <f>_xlfn.XLOOKUP($A2312,Results!$A$2:$A$2256,Results!K$2:K$2256,"")</f>
        <v>0</v>
      </c>
      <c r="AQ2312" s="2">
        <f>_xlfn.XLOOKUP($A2312,Results!$A$2:$A$2256,Results!L$2:L$2256,"")</f>
        <v>0</v>
      </c>
      <c r="AR2312" s="2">
        <f>_xlfn.XLOOKUP($A2312,Results!$A$2:$A$2256,Results!M$2:M$2256,"")</f>
        <v>0</v>
      </c>
      <c r="AS2312" s="2">
        <f>_xlfn.XLOOKUP($A2312,Results!$A$2:$A$2256,Results!N$2:N$2256,"")</f>
        <v>0</v>
      </c>
      <c r="AT2312" s="2">
        <f>_xlfn.XLOOKUP($A2312,Results!$A$2:$A$2256,Results!O$2:O$2256,"")</f>
        <v>0</v>
      </c>
      <c r="AU2312" s="2">
        <f>_xlfn.XLOOKUP($A2312,Results!$A$2:$A$2256,Results!P$2:P$2256,"")</f>
        <v>0</v>
      </c>
      <c r="AV2312" s="2">
        <f>_xlfn.XLOOKUP($A2312,Results!$A$2:$A$2256,Results!Q$2:Q$2256,"")</f>
        <v>0</v>
      </c>
      <c r="AW2312" s="2">
        <f>_xlfn.XLOOKUP($A2312,Results!$A$2:$A$2256,Results!R$2:R$2256,"")</f>
        <v>0</v>
      </c>
      <c r="AX2312" s="2">
        <f>_xlfn.XLOOKUP($A2312,Results!$A$2:$A$2256,Results!S$2:S$2256,"")</f>
        <v>0</v>
      </c>
      <c r="AY2312" s="2">
        <f>_xlfn.XLOOKUP($A2312,Results!$A$2:$A$2256,Results!T$2:T$2256,"")</f>
        <v>0</v>
      </c>
      <c r="AZ2312" s="2">
        <f>_xlfn.XLOOKUP($A2312,Results!$A$2:$A$2256,Results!U$2:U$2256,"")</f>
        <v>0</v>
      </c>
      <c r="BA2312" s="2">
        <f>_xlfn.XLOOKUP($A2312,Results!$A$2:$A$2256,Results!V$2:V$2256,"")</f>
        <v>0</v>
      </c>
      <c r="BB2312" s="2">
        <f>_xlfn.XLOOKUP($A2312,Results!$A$2:$A$2256,Results!W$2:W$2256,"")</f>
        <v>0</v>
      </c>
      <c r="BC2312" s="2">
        <f>_xlfn.XLOOKUP($A2312,Results!$A$2:$A$2256,Results!X$2:X$2256,"")</f>
        <v>39131711</v>
      </c>
      <c r="BD2312" s="2">
        <f>_xlfn.XLOOKUP($A2312,Results!$A$2:$A$2256,Results!Y$2:Y$2256,"")</f>
        <v>53</v>
      </c>
      <c r="BE2312" s="2">
        <f>_xlfn.XLOOKUP($A2312,Results!$A$2:$A$2256,Results!Z$2:Z$2256,"")</f>
        <v>0</v>
      </c>
    </row>
    <row r="2313" spans="1:57" ht="38.25" customHeight="1" x14ac:dyDescent="0.3">
      <c r="A2313">
        <v>907990</v>
      </c>
      <c r="B2313">
        <v>281804</v>
      </c>
      <c r="C2313" t="s">
        <v>36</v>
      </c>
      <c r="D2313" t="s">
        <v>7123</v>
      </c>
      <c r="F2313" s="2">
        <v>12430</v>
      </c>
      <c r="G2313" s="2">
        <v>1</v>
      </c>
      <c r="H2313" t="s">
        <v>7124</v>
      </c>
      <c r="I2313">
        <v>100</v>
      </c>
      <c r="J2313" t="s">
        <v>65</v>
      </c>
      <c r="K2313" t="s">
        <v>58</v>
      </c>
      <c r="L2313">
        <v>12</v>
      </c>
      <c r="M2313" s="103" t="s">
        <v>5061</v>
      </c>
      <c r="N2313" s="85" t="s">
        <v>7125</v>
      </c>
      <c r="O2313" t="s">
        <v>36</v>
      </c>
      <c r="P2313" t="s">
        <v>36</v>
      </c>
      <c r="Q2313" t="s">
        <v>36</v>
      </c>
      <c r="R2313">
        <v>12</v>
      </c>
      <c r="S2313" s="1">
        <v>45744.583618946759</v>
      </c>
      <c r="T2313" t="s">
        <v>42</v>
      </c>
      <c r="U2313" s="1">
        <v>45744.359722222223</v>
      </c>
      <c r="V2313" t="s">
        <v>43</v>
      </c>
      <c r="W2313" t="s">
        <v>36</v>
      </c>
      <c r="X2313">
        <v>0</v>
      </c>
      <c r="Y2313">
        <v>999</v>
      </c>
      <c r="Z2313" t="s">
        <v>36</v>
      </c>
      <c r="AA2313" t="s">
        <v>36</v>
      </c>
      <c r="AB2313" t="s">
        <v>36</v>
      </c>
      <c r="AC2313" t="s">
        <v>49</v>
      </c>
      <c r="AD2313" t="s">
        <v>49</v>
      </c>
      <c r="AE2313" t="s">
        <v>45</v>
      </c>
      <c r="AG2313" s="18" t="s">
        <v>7126</v>
      </c>
      <c r="AH2313" s="18"/>
      <c r="AI2313" s="2" t="s">
        <v>48</v>
      </c>
      <c r="AJ2313" s="2" t="e">
        <f>VLOOKUP(A2313,'Classification Test Result'!$A$2:$D$2428,4,FALSE)</f>
        <v>#N/A</v>
      </c>
      <c r="AL2313" s="2">
        <f>_xlfn.XLOOKUP($A2313,Results!$A$2:$A$2256,Results!G$2:G$2256,"")</f>
        <v>0</v>
      </c>
      <c r="AM2313" s="2">
        <f>_xlfn.XLOOKUP($A2313,Results!$A$2:$A$2256,Results!H$2:H$2256,"")</f>
        <v>0</v>
      </c>
      <c r="AN2313" s="2">
        <f>_xlfn.XLOOKUP($A2313,Results!$A$2:$A$2256,Results!I$2:I$2256,"")</f>
        <v>0</v>
      </c>
      <c r="AO2313" s="2">
        <f>_xlfn.XLOOKUP($A2313,Results!$A$2:$A$2256,Results!J$2:J$2256,"")</f>
        <v>0</v>
      </c>
      <c r="AP2313" s="2">
        <f>_xlfn.XLOOKUP($A2313,Results!$A$2:$A$2256,Results!K$2:K$2256,"")</f>
        <v>0</v>
      </c>
      <c r="AQ2313" s="2">
        <f>_xlfn.XLOOKUP($A2313,Results!$A$2:$A$2256,Results!L$2:L$2256,"")</f>
        <v>0</v>
      </c>
      <c r="AR2313" s="2">
        <f>_xlfn.XLOOKUP($A2313,Results!$A$2:$A$2256,Results!M$2:M$2256,"")</f>
        <v>0</v>
      </c>
      <c r="AS2313" s="2">
        <f>_xlfn.XLOOKUP($A2313,Results!$A$2:$A$2256,Results!N$2:N$2256,"")</f>
        <v>0</v>
      </c>
      <c r="AT2313" s="2">
        <f>_xlfn.XLOOKUP($A2313,Results!$A$2:$A$2256,Results!O$2:O$2256,"")</f>
        <v>0</v>
      </c>
      <c r="AU2313" s="2">
        <f>_xlfn.XLOOKUP($A2313,Results!$A$2:$A$2256,Results!P$2:P$2256,"")</f>
        <v>0</v>
      </c>
      <c r="AV2313" s="2">
        <f>_xlfn.XLOOKUP($A2313,Results!$A$2:$A$2256,Results!Q$2:Q$2256,"")</f>
        <v>0</v>
      </c>
      <c r="AW2313" s="2">
        <f>_xlfn.XLOOKUP($A2313,Results!$A$2:$A$2256,Results!R$2:R$2256,"")</f>
        <v>0</v>
      </c>
      <c r="AX2313" s="2">
        <f>_xlfn.XLOOKUP($A2313,Results!$A$2:$A$2256,Results!S$2:S$2256,"")</f>
        <v>0</v>
      </c>
      <c r="AY2313" s="2">
        <f>_xlfn.XLOOKUP($A2313,Results!$A$2:$A$2256,Results!T$2:T$2256,"")</f>
        <v>0</v>
      </c>
      <c r="AZ2313" s="2">
        <f>_xlfn.XLOOKUP($A2313,Results!$A$2:$A$2256,Results!U$2:U$2256,"")</f>
        <v>0</v>
      </c>
      <c r="BA2313" s="2" t="str">
        <f>_xlfn.XLOOKUP($A2313,Results!$A$2:$A$2256,Results!V$2:V$2256,"")</f>
        <v>PECO SALES</v>
      </c>
      <c r="BB2313" s="2">
        <f>_xlfn.XLOOKUP($A2313,Results!$A$2:$A$2256,Results!W$2:W$2256,"")</f>
        <v>84</v>
      </c>
      <c r="BC2313" s="2">
        <f>_xlfn.XLOOKUP($A2313,Results!$A$2:$A$2256,Results!X$2:X$2256,"")</f>
        <v>31161807</v>
      </c>
      <c r="BD2313" s="2">
        <f>_xlfn.XLOOKUP($A2313,Results!$A$2:$A$2256,Results!Y$2:Y$2256,"")</f>
        <v>84</v>
      </c>
      <c r="BE2313" s="2" t="b">
        <f>_xlfn.XLOOKUP($A2313,Results!$A$2:$A$2256,Results!Z$2:Z$2256,"")</f>
        <v>1</v>
      </c>
    </row>
    <row r="2314" spans="1:57" ht="38.25" customHeight="1" x14ac:dyDescent="0.3">
      <c r="A2314">
        <v>907991</v>
      </c>
      <c r="B2314">
        <v>281872</v>
      </c>
      <c r="C2314" t="s">
        <v>36</v>
      </c>
      <c r="D2314" t="s">
        <v>3853</v>
      </c>
      <c r="F2314" s="2">
        <v>12430</v>
      </c>
      <c r="G2314" s="2">
        <v>7</v>
      </c>
      <c r="H2314" t="s">
        <v>7127</v>
      </c>
      <c r="I2314">
        <v>500</v>
      </c>
      <c r="J2314" t="s">
        <v>65</v>
      </c>
      <c r="K2314" t="s">
        <v>58</v>
      </c>
      <c r="L2314">
        <v>13.054</v>
      </c>
      <c r="M2314" s="103" t="s">
        <v>5061</v>
      </c>
      <c r="N2314" s="85" t="s">
        <v>7128</v>
      </c>
      <c r="O2314" t="s">
        <v>36</v>
      </c>
      <c r="P2314" t="s">
        <v>36</v>
      </c>
      <c r="Q2314" t="s">
        <v>36</v>
      </c>
      <c r="R2314">
        <v>65.27</v>
      </c>
      <c r="S2314" s="1">
        <v>45744.647419710651</v>
      </c>
      <c r="T2314" t="s">
        <v>42</v>
      </c>
      <c r="U2314" s="1">
        <v>45744.430555555547</v>
      </c>
      <c r="V2314" t="s">
        <v>43</v>
      </c>
      <c r="W2314" t="s">
        <v>36</v>
      </c>
      <c r="X2314">
        <v>0</v>
      </c>
      <c r="Y2314">
        <v>999</v>
      </c>
      <c r="Z2314" t="s">
        <v>36</v>
      </c>
      <c r="AA2314" t="s">
        <v>36</v>
      </c>
      <c r="AB2314" t="s">
        <v>36</v>
      </c>
      <c r="AC2314" t="s">
        <v>49</v>
      </c>
      <c r="AD2314" t="s">
        <v>49</v>
      </c>
      <c r="AE2314" t="s">
        <v>45</v>
      </c>
      <c r="AG2314" s="18" t="s">
        <v>7129</v>
      </c>
      <c r="AH2314" s="18"/>
      <c r="AI2314" s="2" t="s">
        <v>48</v>
      </c>
      <c r="AJ2314" s="2" t="e">
        <f>VLOOKUP(A2314,'Classification Test Result'!$A$2:$D$2428,4,FALSE)</f>
        <v>#N/A</v>
      </c>
      <c r="AL2314" s="2">
        <f>_xlfn.XLOOKUP($A2314,Results!$A$2:$A$2256,Results!G$2:G$2256,"")</f>
        <v>0</v>
      </c>
      <c r="AM2314" s="2">
        <f>_xlfn.XLOOKUP($A2314,Results!$A$2:$A$2256,Results!H$2:H$2256,"")</f>
        <v>0</v>
      </c>
      <c r="AN2314" s="2">
        <f>_xlfn.XLOOKUP($A2314,Results!$A$2:$A$2256,Results!I$2:I$2256,"")</f>
        <v>0</v>
      </c>
      <c r="AO2314" s="2">
        <f>_xlfn.XLOOKUP($A2314,Results!$A$2:$A$2256,Results!J$2:J$2256,"")</f>
        <v>0</v>
      </c>
      <c r="AP2314" s="2">
        <f>_xlfn.XLOOKUP($A2314,Results!$A$2:$A$2256,Results!K$2:K$2256,"")</f>
        <v>0</v>
      </c>
      <c r="AQ2314" s="2">
        <f>_xlfn.XLOOKUP($A2314,Results!$A$2:$A$2256,Results!L$2:L$2256,"")</f>
        <v>0</v>
      </c>
      <c r="AR2314" s="2">
        <f>_xlfn.XLOOKUP($A2314,Results!$A$2:$A$2256,Results!M$2:M$2256,"")</f>
        <v>0</v>
      </c>
      <c r="AS2314" s="2">
        <f>_xlfn.XLOOKUP($A2314,Results!$A$2:$A$2256,Results!N$2:N$2256,"")</f>
        <v>0</v>
      </c>
      <c r="AT2314" s="2">
        <f>_xlfn.XLOOKUP($A2314,Results!$A$2:$A$2256,Results!O$2:O$2256,"")</f>
        <v>0</v>
      </c>
      <c r="AU2314" s="2">
        <f>_xlfn.XLOOKUP($A2314,Results!$A$2:$A$2256,Results!P$2:P$2256,"")</f>
        <v>0</v>
      </c>
      <c r="AV2314" s="2">
        <f>_xlfn.XLOOKUP($A2314,Results!$A$2:$A$2256,Results!Q$2:Q$2256,"")</f>
        <v>0</v>
      </c>
      <c r="AW2314" s="2">
        <f>_xlfn.XLOOKUP($A2314,Results!$A$2:$A$2256,Results!R$2:R$2256,"")</f>
        <v>0</v>
      </c>
      <c r="AX2314" s="2">
        <f>_xlfn.XLOOKUP($A2314,Results!$A$2:$A$2256,Results!S$2:S$2256,"")</f>
        <v>0</v>
      </c>
      <c r="AY2314" s="2">
        <f>_xlfn.XLOOKUP($A2314,Results!$A$2:$A$2256,Results!T$2:T$2256,"")</f>
        <v>0</v>
      </c>
      <c r="AZ2314" s="2">
        <f>_xlfn.XLOOKUP($A2314,Results!$A$2:$A$2256,Results!U$2:U$2256,"")</f>
        <v>0</v>
      </c>
      <c r="BA2314" s="2">
        <f>_xlfn.XLOOKUP($A2314,Results!$A$2:$A$2256,Results!V$2:V$2256,"")</f>
        <v>0</v>
      </c>
      <c r="BB2314" s="2">
        <f>_xlfn.XLOOKUP($A2314,Results!$A$2:$A$2256,Results!W$2:W$2256,"")</f>
        <v>0</v>
      </c>
      <c r="BC2314" s="2">
        <f>_xlfn.XLOOKUP($A2314,Results!$A$2:$A$2256,Results!X$2:X$2256,"")</f>
        <v>31161728</v>
      </c>
      <c r="BD2314" s="2">
        <f>_xlfn.XLOOKUP($A2314,Results!$A$2:$A$2256,Results!Y$2:Y$2256,"")</f>
        <v>64</v>
      </c>
      <c r="BE2314" s="2">
        <f>_xlfn.XLOOKUP($A2314,Results!$A$2:$A$2256,Results!Z$2:Z$2256,"")</f>
        <v>0</v>
      </c>
    </row>
    <row r="2315" spans="1:57" ht="38.25" customHeight="1" x14ac:dyDescent="0.3">
      <c r="A2315">
        <v>907992</v>
      </c>
      <c r="B2315">
        <v>281872</v>
      </c>
      <c r="C2315" t="s">
        <v>36</v>
      </c>
      <c r="D2315" t="s">
        <v>3853</v>
      </c>
      <c r="F2315" s="2">
        <v>12430</v>
      </c>
      <c r="G2315" s="2">
        <v>6</v>
      </c>
      <c r="H2315" t="s">
        <v>7130</v>
      </c>
      <c r="I2315">
        <v>200</v>
      </c>
      <c r="J2315" t="s">
        <v>65</v>
      </c>
      <c r="K2315" t="s">
        <v>58</v>
      </c>
      <c r="L2315">
        <v>67</v>
      </c>
      <c r="M2315" s="103" t="s">
        <v>5061</v>
      </c>
      <c r="N2315" s="85" t="s">
        <v>7131</v>
      </c>
      <c r="O2315" t="s">
        <v>36</v>
      </c>
      <c r="P2315" t="s">
        <v>36</v>
      </c>
      <c r="Q2315" t="s">
        <v>36</v>
      </c>
      <c r="R2315">
        <v>134</v>
      </c>
      <c r="S2315" s="1">
        <v>45744.64741539352</v>
      </c>
      <c r="T2315" t="s">
        <v>42</v>
      </c>
      <c r="U2315" s="1">
        <v>45744.430555555547</v>
      </c>
      <c r="V2315" t="s">
        <v>43</v>
      </c>
      <c r="W2315" t="s">
        <v>36</v>
      </c>
      <c r="X2315">
        <v>0</v>
      </c>
      <c r="Y2315">
        <v>999</v>
      </c>
      <c r="Z2315" t="s">
        <v>36</v>
      </c>
      <c r="AA2315" t="s">
        <v>36</v>
      </c>
      <c r="AB2315" t="s">
        <v>36</v>
      </c>
      <c r="AC2315" t="s">
        <v>49</v>
      </c>
      <c r="AD2315" t="s">
        <v>49</v>
      </c>
      <c r="AE2315" t="s">
        <v>45</v>
      </c>
      <c r="AG2315" s="18" t="s">
        <v>7132</v>
      </c>
      <c r="AH2315" s="18"/>
      <c r="AI2315" s="2" t="s">
        <v>48</v>
      </c>
      <c r="AJ2315" s="2" t="e">
        <f>VLOOKUP(A2315,'Classification Test Result'!$A$2:$D$2428,4,FALSE)</f>
        <v>#N/A</v>
      </c>
      <c r="AL2315" s="2">
        <f>_xlfn.XLOOKUP($A2315,Results!$A$2:$A$2256,Results!G$2:G$2256,"")</f>
        <v>0</v>
      </c>
      <c r="AM2315" s="2">
        <f>_xlfn.XLOOKUP($A2315,Results!$A$2:$A$2256,Results!H$2:H$2256,"")</f>
        <v>0</v>
      </c>
      <c r="AN2315" s="2">
        <f>_xlfn.XLOOKUP($A2315,Results!$A$2:$A$2256,Results!I$2:I$2256,"")</f>
        <v>0</v>
      </c>
      <c r="AO2315" s="2">
        <f>_xlfn.XLOOKUP($A2315,Results!$A$2:$A$2256,Results!J$2:J$2256,"")</f>
        <v>0</v>
      </c>
      <c r="AP2315" s="2">
        <f>_xlfn.XLOOKUP($A2315,Results!$A$2:$A$2256,Results!K$2:K$2256,"")</f>
        <v>0</v>
      </c>
      <c r="AQ2315" s="2">
        <f>_xlfn.XLOOKUP($A2315,Results!$A$2:$A$2256,Results!L$2:L$2256,"")</f>
        <v>0</v>
      </c>
      <c r="AR2315" s="2">
        <f>_xlfn.XLOOKUP($A2315,Results!$A$2:$A$2256,Results!M$2:M$2256,"")</f>
        <v>0</v>
      </c>
      <c r="AS2315" s="2">
        <f>_xlfn.XLOOKUP($A2315,Results!$A$2:$A$2256,Results!N$2:N$2256,"")</f>
        <v>0</v>
      </c>
      <c r="AT2315" s="2">
        <f>_xlfn.XLOOKUP($A2315,Results!$A$2:$A$2256,Results!O$2:O$2256,"")</f>
        <v>0</v>
      </c>
      <c r="AU2315" s="2">
        <f>_xlfn.XLOOKUP($A2315,Results!$A$2:$A$2256,Results!P$2:P$2256,"")</f>
        <v>0</v>
      </c>
      <c r="AV2315" s="2">
        <f>_xlfn.XLOOKUP($A2315,Results!$A$2:$A$2256,Results!Q$2:Q$2256,"")</f>
        <v>0</v>
      </c>
      <c r="AW2315" s="2">
        <f>_xlfn.XLOOKUP($A2315,Results!$A$2:$A$2256,Results!R$2:R$2256,"")</f>
        <v>0</v>
      </c>
      <c r="AX2315" s="2">
        <f>_xlfn.XLOOKUP($A2315,Results!$A$2:$A$2256,Results!S$2:S$2256,"")</f>
        <v>0</v>
      </c>
      <c r="AY2315" s="2">
        <f>_xlfn.XLOOKUP($A2315,Results!$A$2:$A$2256,Results!T$2:T$2256,"")</f>
        <v>0</v>
      </c>
      <c r="AZ2315" s="2">
        <f>_xlfn.XLOOKUP($A2315,Results!$A$2:$A$2256,Results!U$2:U$2256,"")</f>
        <v>0</v>
      </c>
      <c r="BA2315" s="2" t="str">
        <f>_xlfn.XLOOKUP($A2315,Results!$A$2:$A$2256,Results!V$2:V$2256,"")</f>
        <v>PECO SALES</v>
      </c>
      <c r="BB2315" s="2">
        <f>_xlfn.XLOOKUP($A2315,Results!$A$2:$A$2256,Results!W$2:W$2256,"")</f>
        <v>60</v>
      </c>
      <c r="BC2315" s="2">
        <f>_xlfn.XLOOKUP($A2315,Results!$A$2:$A$2256,Results!X$2:X$2256,"")</f>
        <v>31160000</v>
      </c>
      <c r="BD2315" s="2">
        <f>_xlfn.XLOOKUP($A2315,Results!$A$2:$A$2256,Results!Y$2:Y$2256,"")</f>
        <v>75</v>
      </c>
      <c r="BE2315" s="2" t="b">
        <f>_xlfn.XLOOKUP($A2315,Results!$A$2:$A$2256,Results!Z$2:Z$2256,"")</f>
        <v>1</v>
      </c>
    </row>
    <row r="2316" spans="1:57" ht="38.25" customHeight="1" x14ac:dyDescent="0.3">
      <c r="A2316">
        <v>907993</v>
      </c>
      <c r="B2316">
        <v>281484</v>
      </c>
      <c r="C2316" t="s">
        <v>36</v>
      </c>
      <c r="D2316">
        <v>669695307</v>
      </c>
      <c r="F2316" s="2">
        <v>10207</v>
      </c>
      <c r="G2316" s="2">
        <v>1</v>
      </c>
      <c r="H2316" t="s">
        <v>7133</v>
      </c>
      <c r="I2316">
        <v>1</v>
      </c>
      <c r="J2316" t="s">
        <v>65</v>
      </c>
      <c r="K2316" t="s">
        <v>39</v>
      </c>
      <c r="L2316">
        <v>43.07</v>
      </c>
      <c r="M2316" s="97" t="s">
        <v>7134</v>
      </c>
      <c r="N2316" s="85" t="s">
        <v>7135</v>
      </c>
      <c r="O2316">
        <v>485556</v>
      </c>
      <c r="P2316" t="s">
        <v>36</v>
      </c>
      <c r="Q2316" t="s">
        <v>36</v>
      </c>
      <c r="R2316">
        <v>43.07</v>
      </c>
      <c r="S2316" s="1">
        <v>45744.354893483804</v>
      </c>
      <c r="T2316" t="s">
        <v>42</v>
      </c>
      <c r="U2316" s="1">
        <v>45744.135416666657</v>
      </c>
      <c r="V2316" t="s">
        <v>43</v>
      </c>
      <c r="W2316" t="s">
        <v>36</v>
      </c>
      <c r="X2316">
        <v>0</v>
      </c>
      <c r="Y2316">
        <v>201</v>
      </c>
      <c r="Z2316" t="s">
        <v>36</v>
      </c>
      <c r="AA2316" t="s">
        <v>36</v>
      </c>
      <c r="AB2316" t="s">
        <v>36</v>
      </c>
      <c r="AC2316" t="s">
        <v>49</v>
      </c>
      <c r="AD2316" t="s">
        <v>49</v>
      </c>
      <c r="AE2316" t="s">
        <v>45</v>
      </c>
      <c r="AF2316" s="103">
        <v>39121031</v>
      </c>
      <c r="AG2316" s="18" t="s">
        <v>7136</v>
      </c>
      <c r="AH2316" s="18"/>
      <c r="AI2316" s="2" t="s">
        <v>48</v>
      </c>
      <c r="AJ2316" s="2" t="e">
        <f>VLOOKUP(A2316,'Classification Test Result'!$A$2:$D$2428,4,FALSE)</f>
        <v>#N/A</v>
      </c>
      <c r="AL2316" s="2">
        <f>_xlfn.XLOOKUP($A2316,Results!$A$2:$A$2256,Results!G$2:G$2256,"")</f>
        <v>0</v>
      </c>
      <c r="AM2316" s="2">
        <f>_xlfn.XLOOKUP($A2316,Results!$A$2:$A$2256,Results!H$2:H$2256,"")</f>
        <v>0</v>
      </c>
      <c r="AN2316" s="2">
        <f>_xlfn.XLOOKUP($A2316,Results!$A$2:$A$2256,Results!I$2:I$2256,"")</f>
        <v>0</v>
      </c>
      <c r="AO2316" s="2">
        <f>_xlfn.XLOOKUP($A2316,Results!$A$2:$A$2256,Results!J$2:J$2256,"")</f>
        <v>0</v>
      </c>
      <c r="AP2316" s="2">
        <f>_xlfn.XLOOKUP($A2316,Results!$A$2:$A$2256,Results!K$2:K$2256,"")</f>
        <v>0</v>
      </c>
      <c r="AQ2316" s="2">
        <f>_xlfn.XLOOKUP($A2316,Results!$A$2:$A$2256,Results!L$2:L$2256,"")</f>
        <v>0</v>
      </c>
      <c r="AR2316" s="2">
        <f>_xlfn.XLOOKUP($A2316,Results!$A$2:$A$2256,Results!M$2:M$2256,"")</f>
        <v>0</v>
      </c>
      <c r="AS2316" s="2">
        <f>_xlfn.XLOOKUP($A2316,Results!$A$2:$A$2256,Results!N$2:N$2256,"")</f>
        <v>0</v>
      </c>
      <c r="AT2316" s="2" t="str">
        <f>_xlfn.XLOOKUP($A2316,Results!$A$2:$A$2256,Results!O$2:O$2256,"")</f>
        <v>ADAPTER</v>
      </c>
      <c r="AU2316" s="2" t="str">
        <f>_xlfn.XLOOKUP($A2316,Results!$A$2:$A$2256,Results!P$2:P$2256,"")</f>
        <v>ADAPTER</v>
      </c>
      <c r="AV2316" s="2" t="str">
        <f>_xlfn.XLOOKUP($A2316,Results!$A$2:$A$2256,Results!Q$2:Q$2256,"")</f>
        <v>MULTIPLE_MATCHES_ONE_VALID</v>
      </c>
      <c r="AW2316" s="2">
        <f>_xlfn.XLOOKUP($A2316,Results!$A$2:$A$2256,Results!R$2:R$2256,"")</f>
        <v>0</v>
      </c>
      <c r="AX2316" s="2">
        <f>_xlfn.XLOOKUP($A2316,Results!$A$2:$A$2256,Results!S$2:S$2256,"")</f>
        <v>0</v>
      </c>
      <c r="AY2316" s="2">
        <f>_xlfn.XLOOKUP($A2316,Results!$A$2:$A$2256,Results!T$2:T$2256,"")</f>
        <v>50</v>
      </c>
      <c r="AZ2316" s="2">
        <f>_xlfn.XLOOKUP($A2316,Results!$A$2:$A$2256,Results!U$2:U$2256,"")</f>
        <v>0</v>
      </c>
      <c r="BA2316" s="2">
        <f>_xlfn.XLOOKUP($A2316,Results!$A$2:$A$2256,Results!V$2:V$2256,"")</f>
        <v>0</v>
      </c>
      <c r="BB2316" s="2">
        <f>_xlfn.XLOOKUP($A2316,Results!$A$2:$A$2256,Results!W$2:W$2256,"")</f>
        <v>0</v>
      </c>
      <c r="BC2316" s="2">
        <f>_xlfn.XLOOKUP($A2316,Results!$A$2:$A$2256,Results!X$2:X$2256,"")</f>
        <v>0</v>
      </c>
      <c r="BD2316" s="2">
        <f>_xlfn.XLOOKUP($A2316,Results!$A$2:$A$2256,Results!Y$2:Y$2256,"")</f>
        <v>0</v>
      </c>
      <c r="BE2316" s="2">
        <f>_xlfn.XLOOKUP($A2316,Results!$A$2:$A$2256,Results!Z$2:Z$2256,"")</f>
        <v>0</v>
      </c>
    </row>
    <row r="2317" spans="1:57" ht="38.25" customHeight="1" x14ac:dyDescent="0.3">
      <c r="A2317">
        <v>907994</v>
      </c>
      <c r="B2317">
        <v>281583</v>
      </c>
      <c r="C2317" t="s">
        <v>36</v>
      </c>
      <c r="D2317">
        <v>5331868809</v>
      </c>
      <c r="F2317" s="2">
        <v>13073</v>
      </c>
      <c r="G2317" s="2">
        <v>1</v>
      </c>
      <c r="H2317" t="s">
        <v>7138</v>
      </c>
      <c r="I2317">
        <v>1</v>
      </c>
      <c r="J2317" t="s">
        <v>5702</v>
      </c>
      <c r="K2317" t="s">
        <v>39</v>
      </c>
      <c r="L2317">
        <v>19.61</v>
      </c>
      <c r="M2317" s="154" t="s">
        <v>7139</v>
      </c>
      <c r="N2317" s="154" t="s">
        <v>7140</v>
      </c>
      <c r="O2317" t="s">
        <v>7140</v>
      </c>
      <c r="P2317" t="s">
        <v>36</v>
      </c>
      <c r="Q2317">
        <v>8531909001</v>
      </c>
      <c r="R2317">
        <v>19.61</v>
      </c>
      <c r="S2317" s="1">
        <v>45744.459384224538</v>
      </c>
      <c r="T2317" t="s">
        <v>42</v>
      </c>
      <c r="U2317" s="1">
        <v>45744.247916666667</v>
      </c>
      <c r="V2317" t="s">
        <v>43</v>
      </c>
      <c r="W2317" t="s">
        <v>36</v>
      </c>
      <c r="X2317">
        <v>0</v>
      </c>
      <c r="Y2317">
        <v>999</v>
      </c>
      <c r="Z2317" t="s">
        <v>36</v>
      </c>
      <c r="AA2317" t="s">
        <v>36</v>
      </c>
      <c r="AB2317" t="s">
        <v>36</v>
      </c>
      <c r="AC2317" t="s">
        <v>49</v>
      </c>
      <c r="AD2317" t="s">
        <v>49</v>
      </c>
      <c r="AE2317" t="s">
        <v>45</v>
      </c>
      <c r="AG2317" s="18" t="s">
        <v>7141</v>
      </c>
      <c r="AH2317" s="18"/>
      <c r="AI2317" s="2" t="s">
        <v>48</v>
      </c>
      <c r="AJ2317" s="2" t="e">
        <f>VLOOKUP(A2317,'Classification Test Result'!$A$2:$D$2428,4,FALSE)</f>
        <v>#N/A</v>
      </c>
      <c r="AL2317" s="2">
        <f>_xlfn.XLOOKUP($A2317,Results!$A$2:$A$2256,Results!G$2:G$2256,"")</f>
        <v>0</v>
      </c>
      <c r="AM2317" s="2">
        <f>_xlfn.XLOOKUP($A2317,Results!$A$2:$A$2256,Results!H$2:H$2256,"")</f>
        <v>0</v>
      </c>
      <c r="AN2317" s="2">
        <f>_xlfn.XLOOKUP($A2317,Results!$A$2:$A$2256,Results!I$2:I$2256,"")</f>
        <v>0</v>
      </c>
      <c r="AO2317" s="2">
        <f>_xlfn.XLOOKUP($A2317,Results!$A$2:$A$2256,Results!J$2:J$2256,"")</f>
        <v>0</v>
      </c>
      <c r="AP2317" s="2">
        <f>_xlfn.XLOOKUP($A2317,Results!$A$2:$A$2256,Results!K$2:K$2256,"")</f>
        <v>0</v>
      </c>
      <c r="AQ2317" s="2">
        <f>_xlfn.XLOOKUP($A2317,Results!$A$2:$A$2256,Results!L$2:L$2256,"")</f>
        <v>0</v>
      </c>
      <c r="AR2317" s="2">
        <f>_xlfn.XLOOKUP($A2317,Results!$A$2:$A$2256,Results!M$2:M$2256,"")</f>
        <v>0</v>
      </c>
      <c r="AS2317" s="2">
        <f>_xlfn.XLOOKUP($A2317,Results!$A$2:$A$2256,Results!N$2:N$2256,"")</f>
        <v>0</v>
      </c>
      <c r="AT2317" s="2">
        <f>_xlfn.XLOOKUP($A2317,Results!$A$2:$A$2256,Results!O$2:O$2256,"")</f>
        <v>0</v>
      </c>
      <c r="AU2317" s="2">
        <f>_xlfn.XLOOKUP($A2317,Results!$A$2:$A$2256,Results!P$2:P$2256,"")</f>
        <v>0</v>
      </c>
      <c r="AV2317" s="2">
        <f>_xlfn.XLOOKUP($A2317,Results!$A$2:$A$2256,Results!Q$2:Q$2256,"")</f>
        <v>0</v>
      </c>
      <c r="AW2317" s="2">
        <f>_xlfn.XLOOKUP($A2317,Results!$A$2:$A$2256,Results!R$2:R$2256,"")</f>
        <v>0</v>
      </c>
      <c r="AX2317" s="2">
        <f>_xlfn.XLOOKUP($A2317,Results!$A$2:$A$2256,Results!S$2:S$2256,"")</f>
        <v>0</v>
      </c>
      <c r="AY2317" s="2">
        <f>_xlfn.XLOOKUP($A2317,Results!$A$2:$A$2256,Results!T$2:T$2256,"")</f>
        <v>0</v>
      </c>
      <c r="AZ2317" s="2">
        <f>_xlfn.XLOOKUP($A2317,Results!$A$2:$A$2256,Results!U$2:U$2256,"")</f>
        <v>0</v>
      </c>
      <c r="BA2317" s="2">
        <f>_xlfn.XLOOKUP($A2317,Results!$A$2:$A$2256,Results!V$2:V$2256,"")</f>
        <v>0</v>
      </c>
      <c r="BB2317" s="2">
        <f>_xlfn.XLOOKUP($A2317,Results!$A$2:$A$2256,Results!W$2:W$2256,"")</f>
        <v>0</v>
      </c>
      <c r="BC2317" s="2">
        <f>_xlfn.XLOOKUP($A2317,Results!$A$2:$A$2256,Results!X$2:X$2256,"")</f>
        <v>0</v>
      </c>
      <c r="BD2317" s="2">
        <f>_xlfn.XLOOKUP($A2317,Results!$A$2:$A$2256,Results!Y$2:Y$2256,"")</f>
        <v>0</v>
      </c>
      <c r="BE2317" s="2">
        <f>_xlfn.XLOOKUP($A2317,Results!$A$2:$A$2256,Results!Z$2:Z$2256,"")</f>
        <v>0</v>
      </c>
    </row>
    <row r="2318" spans="1:57" ht="38.25" customHeight="1" x14ac:dyDescent="0.3">
      <c r="A2318">
        <v>907995</v>
      </c>
      <c r="B2318">
        <v>281621</v>
      </c>
      <c r="C2318" t="s">
        <v>36</v>
      </c>
      <c r="D2318">
        <v>9341426313</v>
      </c>
      <c r="F2318" s="2">
        <v>11471</v>
      </c>
      <c r="G2318" s="2">
        <v>11</v>
      </c>
      <c r="H2318" t="s">
        <v>7142</v>
      </c>
      <c r="I2318">
        <v>2</v>
      </c>
      <c r="J2318" t="s">
        <v>39</v>
      </c>
      <c r="K2318" t="s">
        <v>39</v>
      </c>
      <c r="L2318">
        <v>204.68</v>
      </c>
      <c r="M2318" s="2" t="s">
        <v>4219</v>
      </c>
      <c r="N2318" s="85" t="s">
        <v>4345</v>
      </c>
      <c r="O2318" t="s">
        <v>36</v>
      </c>
      <c r="P2318" t="s">
        <v>36</v>
      </c>
      <c r="Q2318" t="s">
        <v>36</v>
      </c>
      <c r="R2318">
        <v>409.36</v>
      </c>
      <c r="S2318" s="1">
        <v>45744.480069872683</v>
      </c>
      <c r="T2318" t="s">
        <v>42</v>
      </c>
      <c r="U2318" s="1">
        <v>45744.26458333333</v>
      </c>
      <c r="V2318" t="s">
        <v>43</v>
      </c>
      <c r="W2318" t="s">
        <v>36</v>
      </c>
      <c r="X2318">
        <v>0</v>
      </c>
      <c r="Y2318">
        <v>201</v>
      </c>
      <c r="Z2318" t="s">
        <v>36</v>
      </c>
      <c r="AA2318" t="s">
        <v>36</v>
      </c>
      <c r="AB2318" t="s">
        <v>36</v>
      </c>
      <c r="AC2318" t="s">
        <v>1932</v>
      </c>
      <c r="AD2318" t="s">
        <v>1932</v>
      </c>
      <c r="AE2318" t="s">
        <v>45</v>
      </c>
      <c r="AG2318" s="18" t="s">
        <v>7143</v>
      </c>
      <c r="AH2318" s="18"/>
      <c r="AI2318" s="2" t="s">
        <v>48</v>
      </c>
      <c r="AJ2318" s="2" t="e">
        <f>VLOOKUP(A2318,'Classification Test Result'!$A$2:$D$2428,4,FALSE)</f>
        <v>#N/A</v>
      </c>
      <c r="AL2318" s="2">
        <f>_xlfn.XLOOKUP($A2318,Results!$A$2:$A$2256,Results!G$2:G$2256,"")</f>
        <v>1093537</v>
      </c>
      <c r="AM2318" s="2" t="str">
        <f>_xlfn.XLOOKUP($A2318,Results!$A$2:$A$2256,Results!H$2:H$2256,"")</f>
        <v>4A3090HB36</v>
      </c>
      <c r="AN2318" s="2" t="str">
        <f>_xlfn.XLOOKUP($A2318,Results!$A$2:$A$2256,Results!I$2:I$2256,"")</f>
        <v>EATON</v>
      </c>
      <c r="AO2318" s="2">
        <f>_xlfn.XLOOKUP($A2318,Results!$A$2:$A$2256,Results!J$2:J$2256,"")</f>
        <v>781011156848</v>
      </c>
      <c r="AP2318" s="2">
        <f>_xlfn.XLOOKUP($A2318,Results!$A$2:$A$2256,Results!K$2:K$2256,"")</f>
        <v>39131705</v>
      </c>
      <c r="AQ2318" s="2">
        <f>_xlfn.XLOOKUP($A2318,Results!$A$2:$A$2256,Results!L$2:L$2256,"")</f>
        <v>0</v>
      </c>
      <c r="AR2318" s="2">
        <f>_xlfn.XLOOKUP($A2318,Results!$A$2:$A$2256,Results!M$2:M$2256,"")</f>
        <v>217417</v>
      </c>
      <c r="AS2318" s="2" t="str">
        <f>_xlfn.XLOOKUP($A2318,Results!$A$2:$A$2256,Results!N$2:N$2256,"")</f>
        <v>BLINE1 4A-30-90HB36 30IN BEND</v>
      </c>
      <c r="AT2318" s="2" t="str">
        <f>_xlfn.XLOOKUP($A2318,Results!$A$2:$A$2256,Results!O$2:O$2256,"")</f>
        <v>EATON</v>
      </c>
      <c r="AU2318" s="2">
        <f>_xlfn.XLOOKUP($A2318,Results!$A$2:$A$2256,Results!P$2:P$2256,"")</f>
        <v>0</v>
      </c>
      <c r="AV2318" s="2" t="str">
        <f>_xlfn.XLOOKUP($A2318,Results!$A$2:$A$2256,Results!Q$2:Q$2256,"")</f>
        <v>NO_VALID_MATCHES</v>
      </c>
      <c r="AW2318" s="2" t="str">
        <f>_xlfn.XLOOKUP($A2318,Results!$A$2:$A$2256,Results!R$2:R$2256,"")</f>
        <v>0.6911994855655926</v>
      </c>
      <c r="AX2318" s="2">
        <f>_xlfn.XLOOKUP($A2318,Results!$A$2:$A$2256,Results!S$2:S$2256,"")</f>
        <v>87</v>
      </c>
      <c r="AY2318" s="2">
        <f>_xlfn.XLOOKUP($A2318,Results!$A$2:$A$2256,Results!T$2:T$2256,"")</f>
        <v>55</v>
      </c>
      <c r="AZ2318" s="2">
        <f>_xlfn.XLOOKUP($A2318,Results!$A$2:$A$2256,Results!U$2:U$2256,"")</f>
        <v>67</v>
      </c>
      <c r="BA2318" s="2" t="str">
        <f>_xlfn.XLOOKUP($A2318,Results!$A$2:$A$2256,Results!V$2:V$2256,"")</f>
        <v>EATON</v>
      </c>
      <c r="BB2318" s="2">
        <f>_xlfn.XLOOKUP($A2318,Results!$A$2:$A$2256,Results!W$2:W$2256,"")</f>
        <v>76</v>
      </c>
      <c r="BC2318" s="2">
        <f>_xlfn.XLOOKUP($A2318,Results!$A$2:$A$2256,Results!X$2:X$2256,"")</f>
        <v>39131705</v>
      </c>
      <c r="BD2318" s="2">
        <f>_xlfn.XLOOKUP($A2318,Results!$A$2:$A$2256,Results!Y$2:Y$2256,"")</f>
        <v>76</v>
      </c>
      <c r="BE2318" s="2" t="b">
        <f>_xlfn.XLOOKUP($A2318,Results!$A$2:$A$2256,Results!Z$2:Z$2256,"")</f>
        <v>1</v>
      </c>
    </row>
    <row r="2319" spans="1:57" ht="38.25" customHeight="1" x14ac:dyDescent="0.3">
      <c r="A2319">
        <v>907996</v>
      </c>
      <c r="B2319">
        <v>281621</v>
      </c>
      <c r="C2319" t="s">
        <v>36</v>
      </c>
      <c r="D2319">
        <v>9341426313</v>
      </c>
      <c r="F2319" s="2">
        <v>11471</v>
      </c>
      <c r="G2319" s="2">
        <v>10</v>
      </c>
      <c r="H2319" t="s">
        <v>7142</v>
      </c>
      <c r="I2319">
        <v>2</v>
      </c>
      <c r="J2319" t="s">
        <v>39</v>
      </c>
      <c r="K2319" t="s">
        <v>39</v>
      </c>
      <c r="L2319">
        <v>204.68</v>
      </c>
      <c r="M2319" s="2" t="s">
        <v>4219</v>
      </c>
      <c r="N2319" s="85" t="s">
        <v>4345</v>
      </c>
      <c r="O2319" t="s">
        <v>36</v>
      </c>
      <c r="P2319" t="s">
        <v>36</v>
      </c>
      <c r="Q2319" t="s">
        <v>36</v>
      </c>
      <c r="R2319">
        <v>409.36</v>
      </c>
      <c r="S2319" s="1">
        <v>45744.480065011572</v>
      </c>
      <c r="T2319" t="s">
        <v>42</v>
      </c>
      <c r="U2319" s="1">
        <v>45744.263888888891</v>
      </c>
      <c r="V2319" t="s">
        <v>43</v>
      </c>
      <c r="W2319" t="s">
        <v>36</v>
      </c>
      <c r="X2319">
        <v>0</v>
      </c>
      <c r="Y2319">
        <v>201</v>
      </c>
      <c r="Z2319" t="s">
        <v>36</v>
      </c>
      <c r="AA2319" t="s">
        <v>36</v>
      </c>
      <c r="AB2319" t="s">
        <v>36</v>
      </c>
      <c r="AC2319" t="s">
        <v>1932</v>
      </c>
      <c r="AD2319" t="s">
        <v>1932</v>
      </c>
      <c r="AE2319" t="s">
        <v>45</v>
      </c>
      <c r="AG2319" s="18" t="s">
        <v>7143</v>
      </c>
      <c r="AH2319" s="18"/>
      <c r="AI2319" s="2" t="s">
        <v>48</v>
      </c>
      <c r="AJ2319" s="2" t="e">
        <f>VLOOKUP(A2319,'Classification Test Result'!$A$2:$D$2428,4,FALSE)</f>
        <v>#N/A</v>
      </c>
      <c r="AL2319" s="2">
        <f>_xlfn.XLOOKUP($A2319,Results!$A$2:$A$2256,Results!G$2:G$2256,"")</f>
        <v>1093537</v>
      </c>
      <c r="AM2319" s="2" t="str">
        <f>_xlfn.XLOOKUP($A2319,Results!$A$2:$A$2256,Results!H$2:H$2256,"")</f>
        <v>4A3090HB36</v>
      </c>
      <c r="AN2319" s="2" t="str">
        <f>_xlfn.XLOOKUP($A2319,Results!$A$2:$A$2256,Results!I$2:I$2256,"")</f>
        <v>EATON</v>
      </c>
      <c r="AO2319" s="2">
        <f>_xlfn.XLOOKUP($A2319,Results!$A$2:$A$2256,Results!J$2:J$2256,"")</f>
        <v>781011156848</v>
      </c>
      <c r="AP2319" s="2">
        <f>_xlfn.XLOOKUP($A2319,Results!$A$2:$A$2256,Results!K$2:K$2256,"")</f>
        <v>39131705</v>
      </c>
      <c r="AQ2319" s="2">
        <f>_xlfn.XLOOKUP($A2319,Results!$A$2:$A$2256,Results!L$2:L$2256,"")</f>
        <v>0</v>
      </c>
      <c r="AR2319" s="2">
        <f>_xlfn.XLOOKUP($A2319,Results!$A$2:$A$2256,Results!M$2:M$2256,"")</f>
        <v>217417</v>
      </c>
      <c r="AS2319" s="2" t="str">
        <f>_xlfn.XLOOKUP($A2319,Results!$A$2:$A$2256,Results!N$2:N$2256,"")</f>
        <v>BLINE1 4A-30-90HB36 30IN BEND</v>
      </c>
      <c r="AT2319" s="2" t="str">
        <f>_xlfn.XLOOKUP($A2319,Results!$A$2:$A$2256,Results!O$2:O$2256,"")</f>
        <v>EATON</v>
      </c>
      <c r="AU2319" s="2">
        <f>_xlfn.XLOOKUP($A2319,Results!$A$2:$A$2256,Results!P$2:P$2256,"")</f>
        <v>0</v>
      </c>
      <c r="AV2319" s="2" t="str">
        <f>_xlfn.XLOOKUP($A2319,Results!$A$2:$A$2256,Results!Q$2:Q$2256,"")</f>
        <v>NO_VALID_MATCHES</v>
      </c>
      <c r="AW2319" s="2" t="str">
        <f>_xlfn.XLOOKUP($A2319,Results!$A$2:$A$2256,Results!R$2:R$2256,"")</f>
        <v>0.6911994855655926</v>
      </c>
      <c r="AX2319" s="2">
        <f>_xlfn.XLOOKUP($A2319,Results!$A$2:$A$2256,Results!S$2:S$2256,"")</f>
        <v>87</v>
      </c>
      <c r="AY2319" s="2">
        <f>_xlfn.XLOOKUP($A2319,Results!$A$2:$A$2256,Results!T$2:T$2256,"")</f>
        <v>55</v>
      </c>
      <c r="AZ2319" s="2">
        <f>_xlfn.XLOOKUP($A2319,Results!$A$2:$A$2256,Results!U$2:U$2256,"")</f>
        <v>67</v>
      </c>
      <c r="BA2319" s="2" t="str">
        <f>_xlfn.XLOOKUP($A2319,Results!$A$2:$A$2256,Results!V$2:V$2256,"")</f>
        <v>EATON</v>
      </c>
      <c r="BB2319" s="2">
        <f>_xlfn.XLOOKUP($A2319,Results!$A$2:$A$2256,Results!W$2:W$2256,"")</f>
        <v>76</v>
      </c>
      <c r="BC2319" s="2">
        <f>_xlfn.XLOOKUP($A2319,Results!$A$2:$A$2256,Results!X$2:X$2256,"")</f>
        <v>39131705</v>
      </c>
      <c r="BD2319" s="2">
        <f>_xlfn.XLOOKUP($A2319,Results!$A$2:$A$2256,Results!Y$2:Y$2256,"")</f>
        <v>76</v>
      </c>
      <c r="BE2319" s="2" t="b">
        <f>_xlfn.XLOOKUP($A2319,Results!$A$2:$A$2256,Results!Z$2:Z$2256,"")</f>
        <v>1</v>
      </c>
    </row>
    <row r="2320" spans="1:57" ht="38.25" customHeight="1" x14ac:dyDescent="0.3">
      <c r="A2320">
        <v>907997</v>
      </c>
      <c r="B2320">
        <v>281621</v>
      </c>
      <c r="C2320" t="s">
        <v>36</v>
      </c>
      <c r="D2320">
        <v>9341426313</v>
      </c>
      <c r="F2320" s="2">
        <v>11471</v>
      </c>
      <c r="G2320" s="2">
        <v>8</v>
      </c>
      <c r="H2320" t="s">
        <v>7142</v>
      </c>
      <c r="I2320">
        <v>2</v>
      </c>
      <c r="J2320" t="s">
        <v>39</v>
      </c>
      <c r="K2320" t="s">
        <v>39</v>
      </c>
      <c r="L2320">
        <v>204.68</v>
      </c>
      <c r="M2320" s="2" t="s">
        <v>4219</v>
      </c>
      <c r="N2320" s="85" t="s">
        <v>4345</v>
      </c>
      <c r="O2320" t="s">
        <v>36</v>
      </c>
      <c r="P2320" t="s">
        <v>36</v>
      </c>
      <c r="Q2320" t="s">
        <v>36</v>
      </c>
      <c r="R2320">
        <v>409.36</v>
      </c>
      <c r="S2320" s="1">
        <v>45744.480036805558</v>
      </c>
      <c r="T2320" t="s">
        <v>42</v>
      </c>
      <c r="U2320" s="1">
        <v>45744.263888888891</v>
      </c>
      <c r="V2320" t="s">
        <v>43</v>
      </c>
      <c r="W2320" t="s">
        <v>36</v>
      </c>
      <c r="X2320">
        <v>0</v>
      </c>
      <c r="Y2320">
        <v>201</v>
      </c>
      <c r="Z2320" t="s">
        <v>36</v>
      </c>
      <c r="AA2320" t="s">
        <v>36</v>
      </c>
      <c r="AB2320" t="s">
        <v>36</v>
      </c>
      <c r="AC2320" t="s">
        <v>1932</v>
      </c>
      <c r="AD2320" t="s">
        <v>1932</v>
      </c>
      <c r="AE2320" t="s">
        <v>45</v>
      </c>
      <c r="AG2320" s="18" t="s">
        <v>7143</v>
      </c>
      <c r="AH2320" s="18"/>
      <c r="AI2320" s="2" t="s">
        <v>48</v>
      </c>
      <c r="AJ2320" s="2" t="e">
        <f>VLOOKUP(A2320,'Classification Test Result'!$A$2:$D$2428,4,FALSE)</f>
        <v>#N/A</v>
      </c>
      <c r="AL2320" s="2">
        <f>_xlfn.XLOOKUP($A2320,Results!$A$2:$A$2256,Results!G$2:G$2256,"")</f>
        <v>1093537</v>
      </c>
      <c r="AM2320" s="2" t="str">
        <f>_xlfn.XLOOKUP($A2320,Results!$A$2:$A$2256,Results!H$2:H$2256,"")</f>
        <v>4A3090HB36</v>
      </c>
      <c r="AN2320" s="2" t="str">
        <f>_xlfn.XLOOKUP($A2320,Results!$A$2:$A$2256,Results!I$2:I$2256,"")</f>
        <v>EATON</v>
      </c>
      <c r="AO2320" s="2">
        <f>_xlfn.XLOOKUP($A2320,Results!$A$2:$A$2256,Results!J$2:J$2256,"")</f>
        <v>781011156848</v>
      </c>
      <c r="AP2320" s="2">
        <f>_xlfn.XLOOKUP($A2320,Results!$A$2:$A$2256,Results!K$2:K$2256,"")</f>
        <v>39131705</v>
      </c>
      <c r="AQ2320" s="2">
        <f>_xlfn.XLOOKUP($A2320,Results!$A$2:$A$2256,Results!L$2:L$2256,"")</f>
        <v>0</v>
      </c>
      <c r="AR2320" s="2">
        <f>_xlfn.XLOOKUP($A2320,Results!$A$2:$A$2256,Results!M$2:M$2256,"")</f>
        <v>217417</v>
      </c>
      <c r="AS2320" s="2" t="str">
        <f>_xlfn.XLOOKUP($A2320,Results!$A$2:$A$2256,Results!N$2:N$2256,"")</f>
        <v>BLINE1 4A-30-90HB36 30IN BEND</v>
      </c>
      <c r="AT2320" s="2" t="str">
        <f>_xlfn.XLOOKUP($A2320,Results!$A$2:$A$2256,Results!O$2:O$2256,"")</f>
        <v>EATON</v>
      </c>
      <c r="AU2320" s="2">
        <f>_xlfn.XLOOKUP($A2320,Results!$A$2:$A$2256,Results!P$2:P$2256,"")</f>
        <v>0</v>
      </c>
      <c r="AV2320" s="2" t="str">
        <f>_xlfn.XLOOKUP($A2320,Results!$A$2:$A$2256,Results!Q$2:Q$2256,"")</f>
        <v>NO_VALID_MATCHES</v>
      </c>
      <c r="AW2320" s="2" t="str">
        <f>_xlfn.XLOOKUP($A2320,Results!$A$2:$A$2256,Results!R$2:R$2256,"")</f>
        <v>0.6911994855655926</v>
      </c>
      <c r="AX2320" s="2">
        <f>_xlfn.XLOOKUP($A2320,Results!$A$2:$A$2256,Results!S$2:S$2256,"")</f>
        <v>87</v>
      </c>
      <c r="AY2320" s="2">
        <f>_xlfn.XLOOKUP($A2320,Results!$A$2:$A$2256,Results!T$2:T$2256,"")</f>
        <v>55</v>
      </c>
      <c r="AZ2320" s="2">
        <f>_xlfn.XLOOKUP($A2320,Results!$A$2:$A$2256,Results!U$2:U$2256,"")</f>
        <v>67</v>
      </c>
      <c r="BA2320" s="2" t="str">
        <f>_xlfn.XLOOKUP($A2320,Results!$A$2:$A$2256,Results!V$2:V$2256,"")</f>
        <v>EATON</v>
      </c>
      <c r="BB2320" s="2">
        <f>_xlfn.XLOOKUP($A2320,Results!$A$2:$A$2256,Results!W$2:W$2256,"")</f>
        <v>76</v>
      </c>
      <c r="BC2320" s="2">
        <f>_xlfn.XLOOKUP($A2320,Results!$A$2:$A$2256,Results!X$2:X$2256,"")</f>
        <v>39131705</v>
      </c>
      <c r="BD2320" s="2">
        <f>_xlfn.XLOOKUP($A2320,Results!$A$2:$A$2256,Results!Y$2:Y$2256,"")</f>
        <v>76</v>
      </c>
      <c r="BE2320" s="2" t="b">
        <f>_xlfn.XLOOKUP($A2320,Results!$A$2:$A$2256,Results!Z$2:Z$2256,"")</f>
        <v>1</v>
      </c>
    </row>
    <row r="2321" spans="1:57" ht="38.25" customHeight="1" x14ac:dyDescent="0.3">
      <c r="A2321">
        <v>907998</v>
      </c>
      <c r="B2321">
        <v>281298</v>
      </c>
      <c r="C2321" t="s">
        <v>36</v>
      </c>
      <c r="D2321">
        <v>9453008584</v>
      </c>
      <c r="F2321" s="2">
        <v>11466</v>
      </c>
      <c r="G2321" s="2">
        <v>1</v>
      </c>
      <c r="H2321" t="s">
        <v>7145</v>
      </c>
      <c r="I2321">
        <v>6</v>
      </c>
      <c r="J2321" t="s">
        <v>39</v>
      </c>
      <c r="K2321" t="s">
        <v>39</v>
      </c>
      <c r="L2321">
        <v>100</v>
      </c>
      <c r="M2321" s="86" t="s">
        <v>2075</v>
      </c>
      <c r="N2321" s="85" t="s">
        <v>7146</v>
      </c>
      <c r="O2321" t="s">
        <v>7147</v>
      </c>
      <c r="P2321" t="s">
        <v>36</v>
      </c>
      <c r="Q2321" t="s">
        <v>36</v>
      </c>
      <c r="R2321">
        <v>600</v>
      </c>
      <c r="S2321" s="1">
        <v>45744.167303703704</v>
      </c>
      <c r="T2321" t="s">
        <v>42</v>
      </c>
      <c r="U2321" s="1">
        <v>45743.938888888893</v>
      </c>
      <c r="V2321" t="s">
        <v>43</v>
      </c>
      <c r="W2321" t="s">
        <v>36</v>
      </c>
      <c r="X2321">
        <v>1</v>
      </c>
      <c r="Y2321" t="s">
        <v>525</v>
      </c>
      <c r="Z2321" t="s">
        <v>36</v>
      </c>
      <c r="AA2321">
        <v>100</v>
      </c>
      <c r="AB2321" t="s">
        <v>36</v>
      </c>
      <c r="AC2321" t="s">
        <v>49</v>
      </c>
      <c r="AD2321" t="s">
        <v>49</v>
      </c>
      <c r="AE2321" t="s">
        <v>45</v>
      </c>
      <c r="AG2321" s="18" t="s">
        <v>7148</v>
      </c>
      <c r="AH2321" s="18"/>
      <c r="AI2321" s="2" t="s">
        <v>48</v>
      </c>
      <c r="AJ2321" s="2" t="e">
        <f>VLOOKUP(A2321,'Classification Test Result'!$A$2:$D$2428,4,FALSE)</f>
        <v>#N/A</v>
      </c>
      <c r="AL2321" s="2">
        <f>_xlfn.XLOOKUP($A2321,Results!$A$2:$A$2256,Results!G$2:G$2256,"")</f>
        <v>336638</v>
      </c>
      <c r="AM2321" s="2">
        <f>_xlfn.XLOOKUP($A2321,Results!$A$2:$A$2256,Results!H$2:H$2256,"")</f>
        <v>48899205</v>
      </c>
      <c r="AN2321" s="2" t="str">
        <f>_xlfn.XLOOKUP($A2321,Results!$A$2:$A$2256,Results!I$2:I$2256,"")</f>
        <v>MILWAUKEE TOOL</v>
      </c>
      <c r="AO2321" s="2" t="str">
        <f>_xlfn.XLOOKUP($A2321,Results!$A$2:$A$2256,Results!J$2:J$2256,"")</f>
        <v>045242307678</v>
      </c>
      <c r="AP2321" s="2">
        <f>_xlfn.XLOOKUP($A2321,Results!$A$2:$A$2256,Results!K$2:K$2256,"")</f>
        <v>23241640</v>
      </c>
      <c r="AQ2321" s="2" t="str">
        <f>_xlfn.XLOOKUP($A2321,Results!$A$2:$A$2256,Results!L$2:L$2256,"")</f>
        <v>AK10610357</v>
      </c>
      <c r="AR2321" s="2">
        <f>_xlfn.XLOOKUP($A2321,Results!$A$2:$A$2256,Results!M$2:M$2256,"")</f>
        <v>311469</v>
      </c>
      <c r="AS2321" s="2" t="str">
        <f>_xlfn.XLOOKUP($A2321,Results!$A$2:$A$2256,Results!N$2:N$2256,"")</f>
        <v>MILW 48-89-9205 STEP DRILL BIT</v>
      </c>
      <c r="AT2321" s="2" t="str">
        <f>_xlfn.XLOOKUP($A2321,Results!$A$2:$A$2256,Results!O$2:O$2256,"")</f>
        <v>MILWAUKEE TOOL</v>
      </c>
      <c r="AU2321" s="2">
        <f>_xlfn.XLOOKUP($A2321,Results!$A$2:$A$2256,Results!P$2:P$2256,"")</f>
        <v>0</v>
      </c>
      <c r="AV2321" s="2" t="str">
        <f>_xlfn.XLOOKUP($A2321,Results!$A$2:$A$2256,Results!Q$2:Q$2256,"")</f>
        <v>NO_MANUFACTURERS_FOUND</v>
      </c>
      <c r="AW2321" s="2" t="str">
        <f>_xlfn.XLOOKUP($A2321,Results!$A$2:$A$2256,Results!R$2:R$2256,"")</f>
        <v>0.7308076421353444</v>
      </c>
      <c r="AX2321" s="2">
        <f>_xlfn.XLOOKUP($A2321,Results!$A$2:$A$2256,Results!S$2:S$2256,"")</f>
        <v>100</v>
      </c>
      <c r="AY2321" s="2">
        <f>_xlfn.XLOOKUP($A2321,Results!$A$2:$A$2256,Results!T$2:T$2256,"")</f>
        <v>99</v>
      </c>
      <c r="AZ2321" s="2">
        <f>_xlfn.XLOOKUP($A2321,Results!$A$2:$A$2256,Results!U$2:U$2256,"")</f>
        <v>97</v>
      </c>
      <c r="BA2321" s="2" t="str">
        <f>_xlfn.XLOOKUP($A2321,Results!$A$2:$A$2256,Results!V$2:V$2256,"")</f>
        <v>MILWAUKEE TOOL</v>
      </c>
      <c r="BB2321" s="2">
        <f>_xlfn.XLOOKUP($A2321,Results!$A$2:$A$2256,Results!W$2:W$2256,"")</f>
        <v>63</v>
      </c>
      <c r="BC2321" s="2">
        <f>_xlfn.XLOOKUP($A2321,Results!$A$2:$A$2256,Results!X$2:X$2256,"")</f>
        <v>23241600</v>
      </c>
      <c r="BD2321" s="2">
        <f>_xlfn.XLOOKUP($A2321,Results!$A$2:$A$2256,Results!Y$2:Y$2256,"")</f>
        <v>79</v>
      </c>
      <c r="BE2321" s="2" t="b">
        <f>_xlfn.XLOOKUP($A2321,Results!$A$2:$A$2256,Results!Z$2:Z$2256,"")</f>
        <v>1</v>
      </c>
    </row>
    <row r="2322" spans="1:57" ht="38.25" customHeight="1" x14ac:dyDescent="0.3">
      <c r="A2322">
        <v>907999</v>
      </c>
      <c r="B2322">
        <v>281442</v>
      </c>
      <c r="C2322" t="s">
        <v>36</v>
      </c>
      <c r="D2322" t="s">
        <v>602</v>
      </c>
      <c r="E2322" s="2" t="str">
        <f>VLOOKUP(F2322,'RPA Vendor Data '!F$1:$G$2418,2)</f>
        <v>COLONY HARDWARE CORP</v>
      </c>
      <c r="F2322" s="2">
        <v>10775</v>
      </c>
      <c r="G2322" s="2">
        <v>1</v>
      </c>
      <c r="H2322" t="s">
        <v>7151</v>
      </c>
      <c r="I2322">
        <v>1</v>
      </c>
      <c r="J2322" t="s">
        <v>65</v>
      </c>
      <c r="K2322" t="s">
        <v>39</v>
      </c>
      <c r="L2322">
        <v>869.84</v>
      </c>
      <c r="M2322" s="2" t="s">
        <v>36</v>
      </c>
      <c r="N2322" s="85">
        <v>4830</v>
      </c>
      <c r="O2322">
        <v>1016957</v>
      </c>
      <c r="P2322" t="s">
        <v>36</v>
      </c>
      <c r="Q2322" t="s">
        <v>36</v>
      </c>
      <c r="R2322">
        <v>869.84</v>
      </c>
      <c r="S2322" s="1">
        <v>45744.312653391207</v>
      </c>
      <c r="T2322" t="s">
        <v>42</v>
      </c>
      <c r="U2322" s="1">
        <v>45744.097916666673</v>
      </c>
      <c r="V2322" t="s">
        <v>43</v>
      </c>
      <c r="W2322" t="s">
        <v>36</v>
      </c>
      <c r="X2322">
        <v>5</v>
      </c>
      <c r="Y2322" t="s">
        <v>54</v>
      </c>
      <c r="Z2322" t="s">
        <v>36</v>
      </c>
      <c r="AA2322">
        <v>869.84</v>
      </c>
      <c r="AB2322" t="s">
        <v>36</v>
      </c>
      <c r="AC2322" t="s">
        <v>49</v>
      </c>
      <c r="AD2322" t="s">
        <v>49</v>
      </c>
      <c r="AE2322" t="s">
        <v>45</v>
      </c>
      <c r="AG2322" s="2" t="s">
        <v>1668</v>
      </c>
      <c r="AI2322" s="2" t="s">
        <v>48</v>
      </c>
      <c r="AJ2322" s="2" t="e">
        <f>VLOOKUP(A2322,'Classification Test Result'!$A$2:$D$2428,4,FALSE)</f>
        <v>#N/A</v>
      </c>
      <c r="AL2322" s="2">
        <f>_xlfn.XLOOKUP($A2322,Results!$A$2:$A$2256,Results!G$2:G$2256,"")</f>
        <v>0</v>
      </c>
      <c r="AM2322" s="2">
        <f>_xlfn.XLOOKUP($A2322,Results!$A$2:$A$2256,Results!H$2:H$2256,"")</f>
        <v>0</v>
      </c>
      <c r="AN2322" s="2">
        <f>_xlfn.XLOOKUP($A2322,Results!$A$2:$A$2256,Results!I$2:I$2256,"")</f>
        <v>0</v>
      </c>
      <c r="AO2322" s="2">
        <f>_xlfn.XLOOKUP($A2322,Results!$A$2:$A$2256,Results!J$2:J$2256,"")</f>
        <v>0</v>
      </c>
      <c r="AP2322" s="2">
        <f>_xlfn.XLOOKUP($A2322,Results!$A$2:$A$2256,Results!K$2:K$2256,"")</f>
        <v>0</v>
      </c>
      <c r="AQ2322" s="2">
        <f>_xlfn.XLOOKUP($A2322,Results!$A$2:$A$2256,Results!L$2:L$2256,"")</f>
        <v>0</v>
      </c>
      <c r="AR2322" s="2">
        <f>_xlfn.XLOOKUP($A2322,Results!$A$2:$A$2256,Results!M$2:M$2256,"")</f>
        <v>0</v>
      </c>
      <c r="AS2322" s="2">
        <f>_xlfn.XLOOKUP($A2322,Results!$A$2:$A$2256,Results!N$2:N$2256,"")</f>
        <v>0</v>
      </c>
      <c r="AT2322" s="2">
        <f>_xlfn.XLOOKUP($A2322,Results!$A$2:$A$2256,Results!O$2:O$2256,"")</f>
        <v>0</v>
      </c>
      <c r="AU2322" s="2">
        <f>_xlfn.XLOOKUP($A2322,Results!$A$2:$A$2256,Results!P$2:P$2256,"")</f>
        <v>0</v>
      </c>
      <c r="AV2322" s="2">
        <f>_xlfn.XLOOKUP($A2322,Results!$A$2:$A$2256,Results!Q$2:Q$2256,"")</f>
        <v>0</v>
      </c>
      <c r="AW2322" s="2">
        <f>_xlfn.XLOOKUP($A2322,Results!$A$2:$A$2256,Results!R$2:R$2256,"")</f>
        <v>0</v>
      </c>
      <c r="AX2322" s="2">
        <f>_xlfn.XLOOKUP($A2322,Results!$A$2:$A$2256,Results!S$2:S$2256,"")</f>
        <v>0</v>
      </c>
      <c r="AY2322" s="2">
        <f>_xlfn.XLOOKUP($A2322,Results!$A$2:$A$2256,Results!T$2:T$2256,"")</f>
        <v>0</v>
      </c>
      <c r="AZ2322" s="2">
        <f>_xlfn.XLOOKUP($A2322,Results!$A$2:$A$2256,Results!U$2:U$2256,"")</f>
        <v>0</v>
      </c>
      <c r="BA2322" s="2">
        <f>_xlfn.XLOOKUP($A2322,Results!$A$2:$A$2256,Results!V$2:V$2256,"")</f>
        <v>0</v>
      </c>
      <c r="BB2322" s="2">
        <f>_xlfn.XLOOKUP($A2322,Results!$A$2:$A$2256,Results!W$2:W$2256,"")</f>
        <v>0</v>
      </c>
      <c r="BC2322" s="2">
        <f>_xlfn.XLOOKUP($A2322,Results!$A$2:$A$2256,Results!X$2:X$2256,"")</f>
        <v>0</v>
      </c>
      <c r="BD2322" s="2">
        <f>_xlfn.XLOOKUP($A2322,Results!$A$2:$A$2256,Results!Y$2:Y$2256,"")</f>
        <v>0</v>
      </c>
      <c r="BE2322" s="2">
        <f>_xlfn.XLOOKUP($A2322,Results!$A$2:$A$2256,Results!Z$2:Z$2256,"")</f>
        <v>0</v>
      </c>
    </row>
    <row r="2323" spans="1:57" ht="38.25" customHeight="1" x14ac:dyDescent="0.3">
      <c r="A2323">
        <v>908000</v>
      </c>
      <c r="B2323">
        <v>281811</v>
      </c>
      <c r="C2323" t="s">
        <v>36</v>
      </c>
      <c r="D2323" t="s">
        <v>2186</v>
      </c>
      <c r="F2323" s="2">
        <v>10775</v>
      </c>
      <c r="G2323" s="2">
        <v>2</v>
      </c>
      <c r="H2323" t="s">
        <v>7152</v>
      </c>
      <c r="I2323">
        <v>18</v>
      </c>
      <c r="J2323" t="s">
        <v>910</v>
      </c>
      <c r="K2323" t="s">
        <v>39</v>
      </c>
      <c r="L2323">
        <v>179.99</v>
      </c>
      <c r="M2323" s="86" t="s">
        <v>2075</v>
      </c>
      <c r="N2323" s="85" t="s">
        <v>7153</v>
      </c>
      <c r="O2323">
        <v>1001066</v>
      </c>
      <c r="P2323" t="s">
        <v>36</v>
      </c>
      <c r="Q2323" t="s">
        <v>36</v>
      </c>
      <c r="R2323">
        <v>3239.82</v>
      </c>
      <c r="S2323" s="1">
        <v>45744.604878321763</v>
      </c>
      <c r="T2323" t="s">
        <v>42</v>
      </c>
      <c r="U2323" s="1">
        <v>45744.384027777778</v>
      </c>
      <c r="V2323" t="s">
        <v>43</v>
      </c>
      <c r="W2323" t="s">
        <v>36</v>
      </c>
      <c r="X2323">
        <v>0</v>
      </c>
      <c r="Y2323">
        <v>201</v>
      </c>
      <c r="Z2323" t="s">
        <v>36</v>
      </c>
      <c r="AA2323" t="s">
        <v>36</v>
      </c>
      <c r="AB2323" t="s">
        <v>36</v>
      </c>
      <c r="AC2323" t="s">
        <v>2059</v>
      </c>
      <c r="AD2323" t="s">
        <v>2059</v>
      </c>
      <c r="AE2323" t="s">
        <v>45</v>
      </c>
      <c r="AG2323" s="18" t="s">
        <v>7154</v>
      </c>
      <c r="AH2323" s="18"/>
      <c r="AI2323" s="2" t="s">
        <v>48</v>
      </c>
      <c r="AJ2323" s="2" t="e">
        <f>VLOOKUP(A2323,'Classification Test Result'!$A$2:$D$2428,4,FALSE)</f>
        <v>#N/A</v>
      </c>
      <c r="AL2323" s="2">
        <f>_xlfn.XLOOKUP($A2323,Results!$A$2:$A$2256,Results!G$2:G$2256,"")</f>
        <v>243892</v>
      </c>
      <c r="AM2323" s="2">
        <f>_xlfn.XLOOKUP($A2323,Results!$A$2:$A$2256,Results!H$2:H$2256,"")</f>
        <v>48111837</v>
      </c>
      <c r="AN2323" s="2" t="str">
        <f>_xlfn.XLOOKUP($A2323,Results!$A$2:$A$2256,Results!I$2:I$2256,"")</f>
        <v>MILWAUKEE TOOL</v>
      </c>
      <c r="AO2323" s="2" t="str">
        <f>_xlfn.XLOOKUP($A2323,Results!$A$2:$A$2256,Results!J$2:J$2256,"")</f>
        <v>045242541355</v>
      </c>
      <c r="AP2323" s="2">
        <f>_xlfn.XLOOKUP($A2323,Results!$A$2:$A$2256,Results!K$2:K$2256,"")</f>
        <v>27112700</v>
      </c>
      <c r="AQ2323" s="2">
        <f>_xlfn.XLOOKUP($A2323,Results!$A$2:$A$2256,Results!L$2:L$2256,"")</f>
        <v>0</v>
      </c>
      <c r="AR2323" s="2">
        <f>_xlfn.XLOOKUP($A2323,Results!$A$2:$A$2256,Results!M$2:M$2256,"")</f>
        <v>623191</v>
      </c>
      <c r="AS2323" s="2" t="str">
        <f>_xlfn.XLOOKUP($A2323,Results!$A$2:$A$2256,Results!N$2:N$2256,"")</f>
        <v>MILW 48-11-1837 BATTERY PACK</v>
      </c>
      <c r="AT2323" s="2" t="str">
        <f>_xlfn.XLOOKUP($A2323,Results!$A$2:$A$2256,Results!O$2:O$2256,"")</f>
        <v>MILWAUKEE TOOL</v>
      </c>
      <c r="AU2323" s="2">
        <f>_xlfn.XLOOKUP($A2323,Results!$A$2:$A$2256,Results!P$2:P$2256,"")</f>
        <v>0</v>
      </c>
      <c r="AV2323" s="2" t="str">
        <f>_xlfn.XLOOKUP($A2323,Results!$A$2:$A$2256,Results!Q$2:Q$2256,"")</f>
        <v>NO_MANUFACTURERS_FOUND</v>
      </c>
      <c r="AW2323" s="2" t="str">
        <f>_xlfn.XLOOKUP($A2323,Results!$A$2:$A$2256,Results!R$2:R$2256,"")</f>
        <v>0.7127913107779791</v>
      </c>
      <c r="AX2323" s="2">
        <f>_xlfn.XLOOKUP($A2323,Results!$A$2:$A$2256,Results!S$2:S$2256,"")</f>
        <v>75</v>
      </c>
      <c r="AY2323" s="2">
        <f>_xlfn.XLOOKUP($A2323,Results!$A$2:$A$2256,Results!T$2:T$2256,"")</f>
        <v>64</v>
      </c>
      <c r="AZ2323" s="2">
        <f>_xlfn.XLOOKUP($A2323,Results!$A$2:$A$2256,Results!U$2:U$2256,"")</f>
        <v>78</v>
      </c>
      <c r="BA2323" s="2" t="str">
        <f>_xlfn.XLOOKUP($A2323,Results!$A$2:$A$2256,Results!V$2:V$2256,"")</f>
        <v>MILWAUKEE TOOL</v>
      </c>
      <c r="BB2323" s="2">
        <f>_xlfn.XLOOKUP($A2323,Results!$A$2:$A$2256,Results!W$2:W$2256,"")</f>
        <v>80</v>
      </c>
      <c r="BC2323" s="2">
        <f>_xlfn.XLOOKUP($A2323,Results!$A$2:$A$2256,Results!X$2:X$2256,"")</f>
        <v>0</v>
      </c>
      <c r="BD2323" s="2">
        <f>_xlfn.XLOOKUP($A2323,Results!$A$2:$A$2256,Results!Y$2:Y$2256,"")</f>
        <v>0</v>
      </c>
      <c r="BE2323" s="2" t="b">
        <f>_xlfn.XLOOKUP($A2323,Results!$A$2:$A$2256,Results!Z$2:Z$2256,"")</f>
        <v>1</v>
      </c>
    </row>
    <row r="2324" spans="1:57" ht="38.25" customHeight="1" x14ac:dyDescent="0.3">
      <c r="A2324">
        <v>908001</v>
      </c>
      <c r="B2324">
        <v>281466</v>
      </c>
      <c r="C2324" t="s">
        <v>36</v>
      </c>
      <c r="D2324" t="s">
        <v>6250</v>
      </c>
      <c r="F2324" s="2">
        <v>13482</v>
      </c>
      <c r="G2324" s="2">
        <v>2</v>
      </c>
      <c r="H2324" t="s">
        <v>7155</v>
      </c>
      <c r="I2324">
        <v>1</v>
      </c>
      <c r="J2324" t="s">
        <v>65</v>
      </c>
      <c r="K2324" t="s">
        <v>39</v>
      </c>
      <c r="L2324">
        <v>106.81</v>
      </c>
      <c r="M2324" s="2" t="s">
        <v>2246</v>
      </c>
      <c r="N2324" s="167">
        <v>44423</v>
      </c>
      <c r="O2324">
        <v>44423</v>
      </c>
      <c r="P2324" t="s">
        <v>36</v>
      </c>
      <c r="Q2324" t="s">
        <v>36</v>
      </c>
      <c r="R2324">
        <v>106.81</v>
      </c>
      <c r="S2324" s="1">
        <v>45744.334156053243</v>
      </c>
      <c r="T2324" t="s">
        <v>42</v>
      </c>
      <c r="U2324" s="1">
        <v>45744.117361111108</v>
      </c>
      <c r="V2324" t="s">
        <v>43</v>
      </c>
      <c r="W2324" t="s">
        <v>36</v>
      </c>
      <c r="X2324">
        <v>0</v>
      </c>
      <c r="Y2324">
        <v>999</v>
      </c>
      <c r="Z2324" t="s">
        <v>36</v>
      </c>
      <c r="AA2324" t="s">
        <v>36</v>
      </c>
      <c r="AB2324" t="s">
        <v>36</v>
      </c>
      <c r="AC2324" t="s">
        <v>44</v>
      </c>
      <c r="AD2324" t="s">
        <v>44</v>
      </c>
      <c r="AE2324" t="s">
        <v>45</v>
      </c>
      <c r="AG2324" s="18" t="s">
        <v>7156</v>
      </c>
      <c r="AH2324" s="18"/>
      <c r="AI2324" s="2" t="s">
        <v>48</v>
      </c>
      <c r="AJ2324" s="2" t="e">
        <f>VLOOKUP(A2324,'Classification Test Result'!$A$2:$D$2428,4,FALSE)</f>
        <v>#N/A</v>
      </c>
      <c r="AL2324" s="2">
        <f>_xlfn.XLOOKUP($A2324,Results!$A$2:$A$2256,Results!G$2:G$2256,"")</f>
        <v>0</v>
      </c>
      <c r="AM2324" s="2">
        <f>_xlfn.XLOOKUP($A2324,Results!$A$2:$A$2256,Results!H$2:H$2256,"")</f>
        <v>0</v>
      </c>
      <c r="AN2324" s="2">
        <f>_xlfn.XLOOKUP($A2324,Results!$A$2:$A$2256,Results!I$2:I$2256,"")</f>
        <v>0</v>
      </c>
      <c r="AO2324" s="2">
        <f>_xlfn.XLOOKUP($A2324,Results!$A$2:$A$2256,Results!J$2:J$2256,"")</f>
        <v>0</v>
      </c>
      <c r="AP2324" s="2">
        <f>_xlfn.XLOOKUP($A2324,Results!$A$2:$A$2256,Results!K$2:K$2256,"")</f>
        <v>0</v>
      </c>
      <c r="AQ2324" s="2">
        <f>_xlfn.XLOOKUP($A2324,Results!$A$2:$A$2256,Results!L$2:L$2256,"")</f>
        <v>0</v>
      </c>
      <c r="AR2324" s="2">
        <f>_xlfn.XLOOKUP($A2324,Results!$A$2:$A$2256,Results!M$2:M$2256,"")</f>
        <v>0</v>
      </c>
      <c r="AS2324" s="2">
        <f>_xlfn.XLOOKUP($A2324,Results!$A$2:$A$2256,Results!N$2:N$2256,"")</f>
        <v>0</v>
      </c>
      <c r="AT2324" s="2">
        <f>_xlfn.XLOOKUP($A2324,Results!$A$2:$A$2256,Results!O$2:O$2256,"")</f>
        <v>0</v>
      </c>
      <c r="AU2324" s="2">
        <f>_xlfn.XLOOKUP($A2324,Results!$A$2:$A$2256,Results!P$2:P$2256,"")</f>
        <v>0</v>
      </c>
      <c r="AV2324" s="2">
        <f>_xlfn.XLOOKUP($A2324,Results!$A$2:$A$2256,Results!Q$2:Q$2256,"")</f>
        <v>0</v>
      </c>
      <c r="AW2324" s="2">
        <f>_xlfn.XLOOKUP($A2324,Results!$A$2:$A$2256,Results!R$2:R$2256,"")</f>
        <v>0</v>
      </c>
      <c r="AX2324" s="2">
        <f>_xlfn.XLOOKUP($A2324,Results!$A$2:$A$2256,Results!S$2:S$2256,"")</f>
        <v>0</v>
      </c>
      <c r="AY2324" s="2">
        <f>_xlfn.XLOOKUP($A2324,Results!$A$2:$A$2256,Results!T$2:T$2256,"")</f>
        <v>0</v>
      </c>
      <c r="AZ2324" s="2">
        <f>_xlfn.XLOOKUP($A2324,Results!$A$2:$A$2256,Results!U$2:U$2256,"")</f>
        <v>0</v>
      </c>
      <c r="BA2324" s="2">
        <f>_xlfn.XLOOKUP($A2324,Results!$A$2:$A$2256,Results!V$2:V$2256,"")</f>
        <v>0</v>
      </c>
      <c r="BB2324" s="2">
        <f>_xlfn.XLOOKUP($A2324,Results!$A$2:$A$2256,Results!W$2:W$2256,"")</f>
        <v>0</v>
      </c>
      <c r="BC2324" s="2">
        <f>_xlfn.XLOOKUP($A2324,Results!$A$2:$A$2256,Results!X$2:X$2256,"")</f>
        <v>0</v>
      </c>
      <c r="BD2324" s="2">
        <f>_xlfn.XLOOKUP($A2324,Results!$A$2:$A$2256,Results!Y$2:Y$2256,"")</f>
        <v>0</v>
      </c>
      <c r="BE2324" s="2">
        <f>_xlfn.XLOOKUP($A2324,Results!$A$2:$A$2256,Results!Z$2:Z$2256,"")</f>
        <v>0</v>
      </c>
    </row>
    <row r="2325" spans="1:57" ht="38.25" customHeight="1" x14ac:dyDescent="0.3">
      <c r="A2325">
        <v>908002</v>
      </c>
      <c r="B2325">
        <v>281471</v>
      </c>
      <c r="C2325" t="s">
        <v>36</v>
      </c>
      <c r="D2325" t="s">
        <v>6254</v>
      </c>
      <c r="F2325" s="2">
        <v>13482</v>
      </c>
      <c r="G2325" s="2">
        <v>2</v>
      </c>
      <c r="H2325" t="s">
        <v>7155</v>
      </c>
      <c r="I2325">
        <v>1</v>
      </c>
      <c r="J2325" t="s">
        <v>65</v>
      </c>
      <c r="K2325" t="s">
        <v>39</v>
      </c>
      <c r="L2325">
        <v>106.81</v>
      </c>
      <c r="M2325" s="2" t="s">
        <v>2246</v>
      </c>
      <c r="N2325" s="167">
        <v>44423</v>
      </c>
      <c r="O2325">
        <v>44423</v>
      </c>
      <c r="P2325" t="s">
        <v>36</v>
      </c>
      <c r="Q2325" t="s">
        <v>36</v>
      </c>
      <c r="R2325">
        <v>106.81</v>
      </c>
      <c r="S2325" s="1">
        <v>45744.334051157413</v>
      </c>
      <c r="T2325" t="s">
        <v>42</v>
      </c>
      <c r="U2325" s="1">
        <v>45744.118055555547</v>
      </c>
      <c r="V2325" t="s">
        <v>43</v>
      </c>
      <c r="W2325" t="s">
        <v>36</v>
      </c>
      <c r="X2325">
        <v>0</v>
      </c>
      <c r="Y2325">
        <v>999</v>
      </c>
      <c r="Z2325" t="s">
        <v>36</v>
      </c>
      <c r="AA2325" t="s">
        <v>36</v>
      </c>
      <c r="AB2325" t="s">
        <v>36</v>
      </c>
      <c r="AC2325" t="s">
        <v>44</v>
      </c>
      <c r="AD2325" t="s">
        <v>44</v>
      </c>
      <c r="AE2325" t="s">
        <v>45</v>
      </c>
      <c r="AG2325" s="18" t="s">
        <v>7156</v>
      </c>
      <c r="AH2325" s="18"/>
      <c r="AI2325" s="2" t="s">
        <v>48</v>
      </c>
      <c r="AJ2325" s="2" t="e">
        <f>VLOOKUP(A2325,'Classification Test Result'!$A$2:$D$2428,4,FALSE)</f>
        <v>#N/A</v>
      </c>
      <c r="AL2325" s="2">
        <f>_xlfn.XLOOKUP($A2325,Results!$A$2:$A$2256,Results!G$2:G$2256,"")</f>
        <v>0</v>
      </c>
      <c r="AM2325" s="2">
        <f>_xlfn.XLOOKUP($A2325,Results!$A$2:$A$2256,Results!H$2:H$2256,"")</f>
        <v>0</v>
      </c>
      <c r="AN2325" s="2">
        <f>_xlfn.XLOOKUP($A2325,Results!$A$2:$A$2256,Results!I$2:I$2256,"")</f>
        <v>0</v>
      </c>
      <c r="AO2325" s="2">
        <f>_xlfn.XLOOKUP($A2325,Results!$A$2:$A$2256,Results!J$2:J$2256,"")</f>
        <v>0</v>
      </c>
      <c r="AP2325" s="2">
        <f>_xlfn.XLOOKUP($A2325,Results!$A$2:$A$2256,Results!K$2:K$2256,"")</f>
        <v>0</v>
      </c>
      <c r="AQ2325" s="2">
        <f>_xlfn.XLOOKUP($A2325,Results!$A$2:$A$2256,Results!L$2:L$2256,"")</f>
        <v>0</v>
      </c>
      <c r="AR2325" s="2">
        <f>_xlfn.XLOOKUP($A2325,Results!$A$2:$A$2256,Results!M$2:M$2256,"")</f>
        <v>0</v>
      </c>
      <c r="AS2325" s="2">
        <f>_xlfn.XLOOKUP($A2325,Results!$A$2:$A$2256,Results!N$2:N$2256,"")</f>
        <v>0</v>
      </c>
      <c r="AT2325" s="2">
        <f>_xlfn.XLOOKUP($A2325,Results!$A$2:$A$2256,Results!O$2:O$2256,"")</f>
        <v>0</v>
      </c>
      <c r="AU2325" s="2">
        <f>_xlfn.XLOOKUP($A2325,Results!$A$2:$A$2256,Results!P$2:P$2256,"")</f>
        <v>0</v>
      </c>
      <c r="AV2325" s="2">
        <f>_xlfn.XLOOKUP($A2325,Results!$A$2:$A$2256,Results!Q$2:Q$2256,"")</f>
        <v>0</v>
      </c>
      <c r="AW2325" s="2">
        <f>_xlfn.XLOOKUP($A2325,Results!$A$2:$A$2256,Results!R$2:R$2256,"")</f>
        <v>0</v>
      </c>
      <c r="AX2325" s="2">
        <f>_xlfn.XLOOKUP($A2325,Results!$A$2:$A$2256,Results!S$2:S$2256,"")</f>
        <v>0</v>
      </c>
      <c r="AY2325" s="2">
        <f>_xlfn.XLOOKUP($A2325,Results!$A$2:$A$2256,Results!T$2:T$2256,"")</f>
        <v>0</v>
      </c>
      <c r="AZ2325" s="2">
        <f>_xlfn.XLOOKUP($A2325,Results!$A$2:$A$2256,Results!U$2:U$2256,"")</f>
        <v>0</v>
      </c>
      <c r="BA2325" s="2">
        <f>_xlfn.XLOOKUP($A2325,Results!$A$2:$A$2256,Results!V$2:V$2256,"")</f>
        <v>0</v>
      </c>
      <c r="BB2325" s="2">
        <f>_xlfn.XLOOKUP($A2325,Results!$A$2:$A$2256,Results!W$2:W$2256,"")</f>
        <v>0</v>
      </c>
      <c r="BC2325" s="2">
        <f>_xlfn.XLOOKUP($A2325,Results!$A$2:$A$2256,Results!X$2:X$2256,"")</f>
        <v>0</v>
      </c>
      <c r="BD2325" s="2">
        <f>_xlfn.XLOOKUP($A2325,Results!$A$2:$A$2256,Results!Y$2:Y$2256,"")</f>
        <v>0</v>
      </c>
      <c r="BE2325" s="2">
        <f>_xlfn.XLOOKUP($A2325,Results!$A$2:$A$2256,Results!Z$2:Z$2256,"")</f>
        <v>0</v>
      </c>
    </row>
    <row r="2326" spans="1:57" ht="38.25" customHeight="1" x14ac:dyDescent="0.3">
      <c r="A2326">
        <v>908003</v>
      </c>
      <c r="B2326">
        <v>281478</v>
      </c>
      <c r="C2326" t="s">
        <v>36</v>
      </c>
      <c r="D2326">
        <v>50030725496</v>
      </c>
      <c r="F2326" s="2">
        <v>11545</v>
      </c>
      <c r="G2326" s="2">
        <v>2</v>
      </c>
      <c r="H2326" t="s">
        <v>7157</v>
      </c>
      <c r="I2326">
        <v>100</v>
      </c>
      <c r="J2326" t="s">
        <v>39</v>
      </c>
      <c r="K2326" t="s">
        <v>39</v>
      </c>
      <c r="L2326">
        <v>8.7899999999999991</v>
      </c>
      <c r="M2326" s="2" t="s">
        <v>7158</v>
      </c>
      <c r="N2326" s="168">
        <v>6700861</v>
      </c>
      <c r="O2326">
        <v>43542060</v>
      </c>
      <c r="P2326" t="s">
        <v>36</v>
      </c>
      <c r="Q2326" t="s">
        <v>36</v>
      </c>
      <c r="R2326">
        <v>879</v>
      </c>
      <c r="S2326" s="1">
        <v>45744.333909062501</v>
      </c>
      <c r="T2326" t="s">
        <v>42</v>
      </c>
      <c r="U2326" s="1">
        <v>45744.120138888888</v>
      </c>
      <c r="V2326" t="s">
        <v>43</v>
      </c>
      <c r="W2326" t="s">
        <v>36</v>
      </c>
      <c r="X2326">
        <v>0</v>
      </c>
      <c r="Y2326">
        <v>999</v>
      </c>
      <c r="Z2326" t="s">
        <v>36</v>
      </c>
      <c r="AA2326" t="s">
        <v>36</v>
      </c>
      <c r="AB2326" t="s">
        <v>36</v>
      </c>
      <c r="AC2326" t="s">
        <v>49</v>
      </c>
      <c r="AD2326" t="s">
        <v>49</v>
      </c>
      <c r="AE2326" t="s">
        <v>45</v>
      </c>
      <c r="AG2326" s="94" t="s">
        <v>7159</v>
      </c>
      <c r="AH2326" s="94"/>
      <c r="AI2326" s="2" t="s">
        <v>48</v>
      </c>
      <c r="AJ2326" s="2" t="e">
        <f>VLOOKUP(A2326,'Classification Test Result'!$A$2:$D$2428,4,FALSE)</f>
        <v>#N/A</v>
      </c>
      <c r="AL2326" s="2">
        <f>_xlfn.XLOOKUP($A2326,Results!$A$2:$A$2256,Results!G$2:G$2256,"")</f>
        <v>0</v>
      </c>
      <c r="AM2326" s="2">
        <f>_xlfn.XLOOKUP($A2326,Results!$A$2:$A$2256,Results!H$2:H$2256,"")</f>
        <v>0</v>
      </c>
      <c r="AN2326" s="2">
        <f>_xlfn.XLOOKUP($A2326,Results!$A$2:$A$2256,Results!I$2:I$2256,"")</f>
        <v>0</v>
      </c>
      <c r="AO2326" s="2">
        <f>_xlfn.XLOOKUP($A2326,Results!$A$2:$A$2256,Results!J$2:J$2256,"")</f>
        <v>0</v>
      </c>
      <c r="AP2326" s="2">
        <f>_xlfn.XLOOKUP($A2326,Results!$A$2:$A$2256,Results!K$2:K$2256,"")</f>
        <v>0</v>
      </c>
      <c r="AQ2326" s="2">
        <f>_xlfn.XLOOKUP($A2326,Results!$A$2:$A$2256,Results!L$2:L$2256,"")</f>
        <v>0</v>
      </c>
      <c r="AR2326" s="2">
        <f>_xlfn.XLOOKUP($A2326,Results!$A$2:$A$2256,Results!M$2:M$2256,"")</f>
        <v>0</v>
      </c>
      <c r="AS2326" s="2">
        <f>_xlfn.XLOOKUP($A2326,Results!$A$2:$A$2256,Results!N$2:N$2256,"")</f>
        <v>0</v>
      </c>
      <c r="AT2326" s="2">
        <f>_xlfn.XLOOKUP($A2326,Results!$A$2:$A$2256,Results!O$2:O$2256,"")</f>
        <v>0</v>
      </c>
      <c r="AU2326" s="2">
        <f>_xlfn.XLOOKUP($A2326,Results!$A$2:$A$2256,Results!P$2:P$2256,"")</f>
        <v>0</v>
      </c>
      <c r="AV2326" s="2">
        <f>_xlfn.XLOOKUP($A2326,Results!$A$2:$A$2256,Results!Q$2:Q$2256,"")</f>
        <v>0</v>
      </c>
      <c r="AW2326" s="2">
        <f>_xlfn.XLOOKUP($A2326,Results!$A$2:$A$2256,Results!R$2:R$2256,"")</f>
        <v>0</v>
      </c>
      <c r="AX2326" s="2">
        <f>_xlfn.XLOOKUP($A2326,Results!$A$2:$A$2256,Results!S$2:S$2256,"")</f>
        <v>0</v>
      </c>
      <c r="AY2326" s="2">
        <f>_xlfn.XLOOKUP($A2326,Results!$A$2:$A$2256,Results!T$2:T$2256,"")</f>
        <v>0</v>
      </c>
      <c r="AZ2326" s="2">
        <f>_xlfn.XLOOKUP($A2326,Results!$A$2:$A$2256,Results!U$2:U$2256,"")</f>
        <v>0</v>
      </c>
      <c r="BA2326" s="2">
        <f>_xlfn.XLOOKUP($A2326,Results!$A$2:$A$2256,Results!V$2:V$2256,"")</f>
        <v>0</v>
      </c>
      <c r="BB2326" s="2">
        <f>_xlfn.XLOOKUP($A2326,Results!$A$2:$A$2256,Results!W$2:W$2256,"")</f>
        <v>0</v>
      </c>
      <c r="BC2326" s="2">
        <f>_xlfn.XLOOKUP($A2326,Results!$A$2:$A$2256,Results!X$2:X$2256,"")</f>
        <v>0</v>
      </c>
      <c r="BD2326" s="2">
        <f>_xlfn.XLOOKUP($A2326,Results!$A$2:$A$2256,Results!Y$2:Y$2256,"")</f>
        <v>0</v>
      </c>
      <c r="BE2326" s="2">
        <f>_xlfn.XLOOKUP($A2326,Results!$A$2:$A$2256,Results!Z$2:Z$2256,"")</f>
        <v>0</v>
      </c>
    </row>
    <row r="2327" spans="1:57" ht="38.25" customHeight="1" x14ac:dyDescent="0.3">
      <c r="A2327">
        <v>908004</v>
      </c>
      <c r="B2327">
        <v>281466</v>
      </c>
      <c r="C2327" t="s">
        <v>36</v>
      </c>
      <c r="D2327" t="s">
        <v>6250</v>
      </c>
      <c r="F2327" s="2">
        <v>13482</v>
      </c>
      <c r="G2327" s="2">
        <v>1</v>
      </c>
      <c r="H2327" t="s">
        <v>7160</v>
      </c>
      <c r="I2327">
        <v>1</v>
      </c>
      <c r="J2327" t="s">
        <v>65</v>
      </c>
      <c r="K2327" t="s">
        <v>39</v>
      </c>
      <c r="L2327">
        <v>1299.82</v>
      </c>
      <c r="M2327" s="169" t="s">
        <v>2246</v>
      </c>
      <c r="N2327" s="169">
        <v>4113</v>
      </c>
      <c r="O2327">
        <v>41137</v>
      </c>
      <c r="P2327" t="s">
        <v>36</v>
      </c>
      <c r="Q2327" t="s">
        <v>36</v>
      </c>
      <c r="R2327">
        <v>1299.82</v>
      </c>
      <c r="S2327" s="1">
        <v>45744.334153124997</v>
      </c>
      <c r="T2327" t="s">
        <v>42</v>
      </c>
      <c r="U2327" s="1">
        <v>45744.117361111108</v>
      </c>
      <c r="V2327" t="s">
        <v>43</v>
      </c>
      <c r="W2327" t="s">
        <v>36</v>
      </c>
      <c r="X2327">
        <v>0</v>
      </c>
      <c r="Y2327">
        <v>999</v>
      </c>
      <c r="Z2327" t="s">
        <v>36</v>
      </c>
      <c r="AA2327" t="s">
        <v>36</v>
      </c>
      <c r="AB2327" t="s">
        <v>36</v>
      </c>
      <c r="AC2327" t="s">
        <v>44</v>
      </c>
      <c r="AD2327" t="s">
        <v>44</v>
      </c>
      <c r="AE2327" t="s">
        <v>45</v>
      </c>
      <c r="AG2327" s="18" t="s">
        <v>7161</v>
      </c>
      <c r="AH2327" s="18"/>
      <c r="AI2327" s="2" t="s">
        <v>48</v>
      </c>
      <c r="AJ2327" s="2" t="e">
        <f>VLOOKUP(A2327,'Classification Test Result'!$A$2:$D$2428,4,FALSE)</f>
        <v>#N/A</v>
      </c>
      <c r="AL2327" s="2">
        <f>_xlfn.XLOOKUP($A2327,Results!$A$2:$A$2256,Results!G$2:G$2256,"")</f>
        <v>702314</v>
      </c>
      <c r="AM2327" s="2">
        <f>_xlfn.XLOOKUP($A2327,Results!$A$2:$A$2256,Results!H$2:H$2256,"")</f>
        <v>41137</v>
      </c>
      <c r="AN2327" s="2" t="str">
        <f>_xlfn.XLOOKUP($A2327,Results!$A$2:$A$2256,Results!I$2:I$2256,"")</f>
        <v>BRADY CORPORATION</v>
      </c>
      <c r="AO2327" s="2">
        <f>_xlfn.XLOOKUP($A2327,Results!$A$2:$A$2256,Results!J$2:J$2256,"")</f>
        <v>754473411374</v>
      </c>
      <c r="AP2327" s="2">
        <f>_xlfn.XLOOKUP($A2327,Results!$A$2:$A$2256,Results!K$2:K$2256,"")</f>
        <v>55121704</v>
      </c>
      <c r="AQ2327" s="2">
        <f>_xlfn.XLOOKUP($A2327,Results!$A$2:$A$2256,Results!L$2:L$2256,"")</f>
        <v>0</v>
      </c>
      <c r="AR2327" s="2">
        <f>_xlfn.XLOOKUP($A2327,Results!$A$2:$A$2256,Results!M$2:M$2256,"")</f>
        <v>250158</v>
      </c>
      <c r="AS2327" s="2" t="str">
        <f>_xlfn.XLOOKUP($A2327,Results!$A$2:$A$2256,Results!N$2:N$2256,"")</f>
        <v>BRADS 41137 7X10 HIGH VOLT SIGN</v>
      </c>
      <c r="AT2327" s="2" t="str">
        <f>_xlfn.XLOOKUP($A2327,Results!$A$2:$A$2256,Results!O$2:O$2256,"")</f>
        <v>BRADY CORPORATION</v>
      </c>
      <c r="AU2327" s="2">
        <f>_xlfn.XLOOKUP($A2327,Results!$A$2:$A$2256,Results!P$2:P$2256,"")</f>
        <v>0</v>
      </c>
      <c r="AV2327" s="2" t="str">
        <f>_xlfn.XLOOKUP($A2327,Results!$A$2:$A$2256,Results!Q$2:Q$2256,"")</f>
        <v>NO_MANUFACTURERS_FOUND</v>
      </c>
      <c r="AW2327" s="2" t="str">
        <f>_xlfn.XLOOKUP($A2327,Results!$A$2:$A$2256,Results!R$2:R$2256,"")</f>
        <v>0.4629266518362104</v>
      </c>
      <c r="AX2327" s="2">
        <f>_xlfn.XLOOKUP($A2327,Results!$A$2:$A$2256,Results!S$2:S$2256,"")</f>
        <v>61</v>
      </c>
      <c r="AY2327" s="2">
        <f>_xlfn.XLOOKUP($A2327,Results!$A$2:$A$2256,Results!T$2:T$2256,"")</f>
        <v>60</v>
      </c>
      <c r="AZ2327" s="2">
        <f>_xlfn.XLOOKUP($A2327,Results!$A$2:$A$2256,Results!U$2:U$2256,"")</f>
        <v>38</v>
      </c>
      <c r="BA2327" s="2">
        <f>_xlfn.XLOOKUP($A2327,Results!$A$2:$A$2256,Results!V$2:V$2256,"")</f>
        <v>0</v>
      </c>
      <c r="BB2327" s="2">
        <f>_xlfn.XLOOKUP($A2327,Results!$A$2:$A$2256,Results!W$2:W$2256,"")</f>
        <v>0</v>
      </c>
      <c r="BC2327" s="2">
        <f>_xlfn.XLOOKUP($A2327,Results!$A$2:$A$2256,Results!X$2:X$2256,"")</f>
        <v>0</v>
      </c>
      <c r="BD2327" s="2">
        <f>_xlfn.XLOOKUP($A2327,Results!$A$2:$A$2256,Results!Y$2:Y$2256,"")</f>
        <v>0</v>
      </c>
      <c r="BE2327" s="2">
        <f>_xlfn.XLOOKUP($A2327,Results!$A$2:$A$2256,Results!Z$2:Z$2256,"")</f>
        <v>0</v>
      </c>
    </row>
    <row r="2328" spans="1:57" ht="38.25" customHeight="1" x14ac:dyDescent="0.3">
      <c r="A2328">
        <v>908005</v>
      </c>
      <c r="B2328">
        <v>281471</v>
      </c>
      <c r="C2328" t="s">
        <v>36</v>
      </c>
      <c r="D2328" t="s">
        <v>6254</v>
      </c>
      <c r="F2328" s="2">
        <v>13482</v>
      </c>
      <c r="G2328" s="2">
        <v>1</v>
      </c>
      <c r="H2328" t="s">
        <v>7160</v>
      </c>
      <c r="I2328">
        <v>1</v>
      </c>
      <c r="J2328" t="s">
        <v>65</v>
      </c>
      <c r="K2328" t="s">
        <v>39</v>
      </c>
      <c r="L2328">
        <v>1299.82</v>
      </c>
      <c r="M2328" s="169" t="s">
        <v>2246</v>
      </c>
      <c r="N2328" s="169">
        <v>4113</v>
      </c>
      <c r="O2328">
        <v>41137</v>
      </c>
      <c r="P2328" t="s">
        <v>36</v>
      </c>
      <c r="Q2328" t="s">
        <v>36</v>
      </c>
      <c r="R2328">
        <v>1299.82</v>
      </c>
      <c r="S2328" s="1">
        <v>45744.334048182871</v>
      </c>
      <c r="T2328" t="s">
        <v>42</v>
      </c>
      <c r="U2328" s="1">
        <v>45744.118055555547</v>
      </c>
      <c r="V2328" t="s">
        <v>43</v>
      </c>
      <c r="W2328" t="s">
        <v>36</v>
      </c>
      <c r="X2328">
        <v>0</v>
      </c>
      <c r="Y2328">
        <v>999</v>
      </c>
      <c r="Z2328" t="s">
        <v>36</v>
      </c>
      <c r="AA2328" t="s">
        <v>36</v>
      </c>
      <c r="AB2328" t="s">
        <v>36</v>
      </c>
      <c r="AC2328" t="s">
        <v>44</v>
      </c>
      <c r="AD2328" t="s">
        <v>44</v>
      </c>
      <c r="AE2328" t="s">
        <v>45</v>
      </c>
      <c r="AG2328" s="18" t="s">
        <v>7161</v>
      </c>
      <c r="AH2328" s="18"/>
      <c r="AI2328" s="2" t="s">
        <v>48</v>
      </c>
      <c r="AJ2328" s="2" t="e">
        <f>VLOOKUP(A2328,'Classification Test Result'!$A$2:$D$2428,4,FALSE)</f>
        <v>#N/A</v>
      </c>
      <c r="AL2328" s="2">
        <f>_xlfn.XLOOKUP($A2328,Results!$A$2:$A$2256,Results!G$2:G$2256,"")</f>
        <v>702314</v>
      </c>
      <c r="AM2328" s="2">
        <f>_xlfn.XLOOKUP($A2328,Results!$A$2:$A$2256,Results!H$2:H$2256,"")</f>
        <v>41137</v>
      </c>
      <c r="AN2328" s="2" t="str">
        <f>_xlfn.XLOOKUP($A2328,Results!$A$2:$A$2256,Results!I$2:I$2256,"")</f>
        <v>BRADY CORPORATION</v>
      </c>
      <c r="AO2328" s="2">
        <f>_xlfn.XLOOKUP($A2328,Results!$A$2:$A$2256,Results!J$2:J$2256,"")</f>
        <v>754473411374</v>
      </c>
      <c r="AP2328" s="2">
        <f>_xlfn.XLOOKUP($A2328,Results!$A$2:$A$2256,Results!K$2:K$2256,"")</f>
        <v>55121704</v>
      </c>
      <c r="AQ2328" s="2">
        <f>_xlfn.XLOOKUP($A2328,Results!$A$2:$A$2256,Results!L$2:L$2256,"")</f>
        <v>0</v>
      </c>
      <c r="AR2328" s="2">
        <f>_xlfn.XLOOKUP($A2328,Results!$A$2:$A$2256,Results!M$2:M$2256,"")</f>
        <v>250158</v>
      </c>
      <c r="AS2328" s="2" t="str">
        <f>_xlfn.XLOOKUP($A2328,Results!$A$2:$A$2256,Results!N$2:N$2256,"")</f>
        <v>BRADS 41137 7X10 HIGH VOLT SIGN</v>
      </c>
      <c r="AT2328" s="2" t="str">
        <f>_xlfn.XLOOKUP($A2328,Results!$A$2:$A$2256,Results!O$2:O$2256,"")</f>
        <v>BRADY CORPORATION</v>
      </c>
      <c r="AU2328" s="2">
        <f>_xlfn.XLOOKUP($A2328,Results!$A$2:$A$2256,Results!P$2:P$2256,"")</f>
        <v>0</v>
      </c>
      <c r="AV2328" s="2" t="str">
        <f>_xlfn.XLOOKUP($A2328,Results!$A$2:$A$2256,Results!Q$2:Q$2256,"")</f>
        <v>NO_MANUFACTURERS_FOUND</v>
      </c>
      <c r="AW2328" s="2" t="str">
        <f>_xlfn.XLOOKUP($A2328,Results!$A$2:$A$2256,Results!R$2:R$2256,"")</f>
        <v>0.4629266518362104</v>
      </c>
      <c r="AX2328" s="2">
        <f>_xlfn.XLOOKUP($A2328,Results!$A$2:$A$2256,Results!S$2:S$2256,"")</f>
        <v>61</v>
      </c>
      <c r="AY2328" s="2">
        <f>_xlfn.XLOOKUP($A2328,Results!$A$2:$A$2256,Results!T$2:T$2256,"")</f>
        <v>60</v>
      </c>
      <c r="AZ2328" s="2">
        <f>_xlfn.XLOOKUP($A2328,Results!$A$2:$A$2256,Results!U$2:U$2256,"")</f>
        <v>38</v>
      </c>
      <c r="BA2328" s="2">
        <f>_xlfn.XLOOKUP($A2328,Results!$A$2:$A$2256,Results!V$2:V$2256,"")</f>
        <v>0</v>
      </c>
      <c r="BB2328" s="2">
        <f>_xlfn.XLOOKUP($A2328,Results!$A$2:$A$2256,Results!W$2:W$2256,"")</f>
        <v>0</v>
      </c>
      <c r="BC2328" s="2">
        <f>_xlfn.XLOOKUP($A2328,Results!$A$2:$A$2256,Results!X$2:X$2256,"")</f>
        <v>0</v>
      </c>
      <c r="BD2328" s="2">
        <f>_xlfn.XLOOKUP($A2328,Results!$A$2:$A$2256,Results!Y$2:Y$2256,"")</f>
        <v>0</v>
      </c>
      <c r="BE2328" s="2">
        <f>_xlfn.XLOOKUP($A2328,Results!$A$2:$A$2256,Results!Z$2:Z$2256,"")</f>
        <v>0</v>
      </c>
    </row>
    <row r="2329" spans="1:57" ht="38.25" customHeight="1" x14ac:dyDescent="0.3">
      <c r="A2329">
        <v>908006</v>
      </c>
      <c r="B2329">
        <v>281903</v>
      </c>
      <c r="C2329" t="s">
        <v>36</v>
      </c>
      <c r="D2329" t="s">
        <v>7162</v>
      </c>
      <c r="F2329" s="2">
        <v>11357</v>
      </c>
      <c r="G2329" s="2">
        <v>2</v>
      </c>
      <c r="H2329" t="s">
        <v>7163</v>
      </c>
      <c r="I2329">
        <v>-10</v>
      </c>
      <c r="J2329" t="s">
        <v>65</v>
      </c>
      <c r="K2329" t="s">
        <v>39</v>
      </c>
      <c r="L2329">
        <v>24.21</v>
      </c>
      <c r="M2329" s="155" t="s">
        <v>7164</v>
      </c>
      <c r="N2329" s="98" t="s">
        <v>7165</v>
      </c>
      <c r="O2329" t="s">
        <v>7166</v>
      </c>
      <c r="P2329" t="s">
        <v>36</v>
      </c>
      <c r="Q2329" t="s">
        <v>36</v>
      </c>
      <c r="R2329">
        <v>-242.1</v>
      </c>
      <c r="S2329" s="1">
        <v>45744.667422719911</v>
      </c>
      <c r="T2329" t="s">
        <v>42</v>
      </c>
      <c r="U2329" s="1">
        <v>45744.453472222223</v>
      </c>
      <c r="V2329" t="s">
        <v>43</v>
      </c>
      <c r="W2329" t="s">
        <v>36</v>
      </c>
      <c r="X2329">
        <v>0</v>
      </c>
      <c r="Y2329">
        <v>999</v>
      </c>
      <c r="Z2329" t="s">
        <v>36</v>
      </c>
      <c r="AA2329" t="s">
        <v>36</v>
      </c>
      <c r="AB2329" t="s">
        <v>36</v>
      </c>
      <c r="AC2329" t="s">
        <v>49</v>
      </c>
      <c r="AD2329" t="s">
        <v>49</v>
      </c>
      <c r="AE2329" t="s">
        <v>45</v>
      </c>
      <c r="AG2329" s="18" t="s">
        <v>7167</v>
      </c>
      <c r="AH2329" s="18"/>
      <c r="AI2329" s="2" t="s">
        <v>48</v>
      </c>
      <c r="AJ2329" s="2" t="e">
        <f>VLOOKUP(A2329,'Classification Test Result'!$A$2:$D$2428,4,FALSE)</f>
        <v>#N/A</v>
      </c>
      <c r="AL2329" s="2">
        <f>_xlfn.XLOOKUP($A2329,Results!$A$2:$A$2256,Results!G$2:G$2256,"")</f>
        <v>0</v>
      </c>
      <c r="AM2329" s="2">
        <f>_xlfn.XLOOKUP($A2329,Results!$A$2:$A$2256,Results!H$2:H$2256,"")</f>
        <v>0</v>
      </c>
      <c r="AN2329" s="2">
        <f>_xlfn.XLOOKUP($A2329,Results!$A$2:$A$2256,Results!I$2:I$2256,"")</f>
        <v>0</v>
      </c>
      <c r="AO2329" s="2">
        <f>_xlfn.XLOOKUP($A2329,Results!$A$2:$A$2256,Results!J$2:J$2256,"")</f>
        <v>0</v>
      </c>
      <c r="AP2329" s="2">
        <f>_xlfn.XLOOKUP($A2329,Results!$A$2:$A$2256,Results!K$2:K$2256,"")</f>
        <v>0</v>
      </c>
      <c r="AQ2329" s="2">
        <f>_xlfn.XLOOKUP($A2329,Results!$A$2:$A$2256,Results!L$2:L$2256,"")</f>
        <v>0</v>
      </c>
      <c r="AR2329" s="2">
        <f>_xlfn.XLOOKUP($A2329,Results!$A$2:$A$2256,Results!M$2:M$2256,"")</f>
        <v>0</v>
      </c>
      <c r="AS2329" s="2">
        <f>_xlfn.XLOOKUP($A2329,Results!$A$2:$A$2256,Results!N$2:N$2256,"")</f>
        <v>0</v>
      </c>
      <c r="AT2329" s="2" t="str">
        <f>_xlfn.XLOOKUP($A2329,Results!$A$2:$A$2256,Results!O$2:O$2256,"")</f>
        <v>GENERIC CONDUIT/CONDUIT FITTINGS</v>
      </c>
      <c r="AU2329" s="2" t="str">
        <f>_xlfn.XLOOKUP($A2329,Results!$A$2:$A$2256,Results!P$2:P$2256,"")</f>
        <v>PVC</v>
      </c>
      <c r="AV2329" s="2" t="str">
        <f>_xlfn.XLOOKUP($A2329,Results!$A$2:$A$2256,Results!Q$2:Q$2256,"")</f>
        <v>SINGLE_MATCH</v>
      </c>
      <c r="AW2329" s="2">
        <f>_xlfn.XLOOKUP($A2329,Results!$A$2:$A$2256,Results!R$2:R$2256,"")</f>
        <v>0</v>
      </c>
      <c r="AX2329" s="2">
        <f>_xlfn.XLOOKUP($A2329,Results!$A$2:$A$2256,Results!S$2:S$2256,"")</f>
        <v>0</v>
      </c>
      <c r="AY2329" s="2">
        <f>_xlfn.XLOOKUP($A2329,Results!$A$2:$A$2256,Results!T$2:T$2256,"")</f>
        <v>60</v>
      </c>
      <c r="AZ2329" s="2">
        <f>_xlfn.XLOOKUP($A2329,Results!$A$2:$A$2256,Results!U$2:U$2256,"")</f>
        <v>0</v>
      </c>
      <c r="BA2329" s="2" t="str">
        <f>_xlfn.XLOOKUP($A2329,Results!$A$2:$A$2256,Results!V$2:V$2256,"")</f>
        <v>IPEX</v>
      </c>
      <c r="BB2329" s="2">
        <f>_xlfn.XLOOKUP($A2329,Results!$A$2:$A$2256,Results!W$2:W$2256,"")</f>
        <v>81</v>
      </c>
      <c r="BC2329" s="2">
        <f>_xlfn.XLOOKUP($A2329,Results!$A$2:$A$2256,Results!X$2:X$2256,"")</f>
        <v>40172608</v>
      </c>
      <c r="BD2329" s="2">
        <f>_xlfn.XLOOKUP($A2329,Results!$A$2:$A$2256,Results!Y$2:Y$2256,"")</f>
        <v>81</v>
      </c>
      <c r="BE2329" s="2" t="b">
        <f>_xlfn.XLOOKUP($A2329,Results!$A$2:$A$2256,Results!Z$2:Z$2256,"")</f>
        <v>1</v>
      </c>
    </row>
    <row r="2330" spans="1:57" ht="38.25" customHeight="1" x14ac:dyDescent="0.3">
      <c r="A2330">
        <v>908007</v>
      </c>
      <c r="B2330">
        <v>281903</v>
      </c>
      <c r="C2330" t="s">
        <v>36</v>
      </c>
      <c r="D2330" t="s">
        <v>7162</v>
      </c>
      <c r="F2330" s="2">
        <v>11357</v>
      </c>
      <c r="G2330" s="2">
        <v>1</v>
      </c>
      <c r="H2330" t="s">
        <v>7168</v>
      </c>
      <c r="I2330">
        <v>-10</v>
      </c>
      <c r="J2330" t="s">
        <v>65</v>
      </c>
      <c r="K2330" t="s">
        <v>39</v>
      </c>
      <c r="L2330">
        <v>13.07</v>
      </c>
      <c r="M2330" s="155" t="s">
        <v>7164</v>
      </c>
      <c r="N2330" s="98" t="s">
        <v>7169</v>
      </c>
      <c r="O2330" t="s">
        <v>7170</v>
      </c>
      <c r="P2330" t="s">
        <v>36</v>
      </c>
      <c r="Q2330" t="s">
        <v>36</v>
      </c>
      <c r="R2330">
        <v>-130.69999999999999</v>
      </c>
      <c r="S2330" s="1">
        <v>45744.667419907397</v>
      </c>
      <c r="T2330" t="s">
        <v>42</v>
      </c>
      <c r="U2330" s="1">
        <v>45744.453472222223</v>
      </c>
      <c r="V2330" t="s">
        <v>43</v>
      </c>
      <c r="W2330" t="s">
        <v>36</v>
      </c>
      <c r="X2330">
        <v>0</v>
      </c>
      <c r="Y2330">
        <v>999</v>
      </c>
      <c r="Z2330" t="s">
        <v>36</v>
      </c>
      <c r="AA2330" t="s">
        <v>36</v>
      </c>
      <c r="AB2330" t="s">
        <v>36</v>
      </c>
      <c r="AC2330" t="s">
        <v>49</v>
      </c>
      <c r="AD2330" t="s">
        <v>49</v>
      </c>
      <c r="AE2330" t="s">
        <v>45</v>
      </c>
      <c r="AG2330" s="18" t="s">
        <v>7171</v>
      </c>
      <c r="AH2330" s="18"/>
      <c r="AI2330" s="2" t="s">
        <v>48</v>
      </c>
      <c r="AJ2330" s="2" t="e">
        <f>VLOOKUP(A2330,'Classification Test Result'!$A$2:$D$2428,4,FALSE)</f>
        <v>#N/A</v>
      </c>
      <c r="AL2330" s="2">
        <f>_xlfn.XLOOKUP($A2330,Results!$A$2:$A$2256,Results!G$2:G$2256,"")</f>
        <v>0</v>
      </c>
      <c r="AM2330" s="2">
        <f>_xlfn.XLOOKUP($A2330,Results!$A$2:$A$2256,Results!H$2:H$2256,"")</f>
        <v>0</v>
      </c>
      <c r="AN2330" s="2">
        <f>_xlfn.XLOOKUP($A2330,Results!$A$2:$A$2256,Results!I$2:I$2256,"")</f>
        <v>0</v>
      </c>
      <c r="AO2330" s="2">
        <f>_xlfn.XLOOKUP($A2330,Results!$A$2:$A$2256,Results!J$2:J$2256,"")</f>
        <v>0</v>
      </c>
      <c r="AP2330" s="2">
        <f>_xlfn.XLOOKUP($A2330,Results!$A$2:$A$2256,Results!K$2:K$2256,"")</f>
        <v>0</v>
      </c>
      <c r="AQ2330" s="2">
        <f>_xlfn.XLOOKUP($A2330,Results!$A$2:$A$2256,Results!L$2:L$2256,"")</f>
        <v>0</v>
      </c>
      <c r="AR2330" s="2">
        <f>_xlfn.XLOOKUP($A2330,Results!$A$2:$A$2256,Results!M$2:M$2256,"")</f>
        <v>0</v>
      </c>
      <c r="AS2330" s="2">
        <f>_xlfn.XLOOKUP($A2330,Results!$A$2:$A$2256,Results!N$2:N$2256,"")</f>
        <v>0</v>
      </c>
      <c r="AT2330" s="2" t="str">
        <f>_xlfn.XLOOKUP($A2330,Results!$A$2:$A$2256,Results!O$2:O$2256,"")</f>
        <v>GENERIC CONDUIT/CONDUIT FITTINGS</v>
      </c>
      <c r="AU2330" s="2" t="str">
        <f>_xlfn.XLOOKUP($A2330,Results!$A$2:$A$2256,Results!P$2:P$2256,"")</f>
        <v>PVC</v>
      </c>
      <c r="AV2330" s="2" t="str">
        <f>_xlfn.XLOOKUP($A2330,Results!$A$2:$A$2256,Results!Q$2:Q$2256,"")</f>
        <v>SINGLE_MATCH</v>
      </c>
      <c r="AW2330" s="2">
        <f>_xlfn.XLOOKUP($A2330,Results!$A$2:$A$2256,Results!R$2:R$2256,"")</f>
        <v>0</v>
      </c>
      <c r="AX2330" s="2">
        <f>_xlfn.XLOOKUP($A2330,Results!$A$2:$A$2256,Results!S$2:S$2256,"")</f>
        <v>0</v>
      </c>
      <c r="AY2330" s="2">
        <f>_xlfn.XLOOKUP($A2330,Results!$A$2:$A$2256,Results!T$2:T$2256,"")</f>
        <v>60</v>
      </c>
      <c r="AZ2330" s="2">
        <f>_xlfn.XLOOKUP($A2330,Results!$A$2:$A$2256,Results!U$2:U$2256,"")</f>
        <v>0</v>
      </c>
      <c r="BA2330" s="2" t="str">
        <f>_xlfn.XLOOKUP($A2330,Results!$A$2:$A$2256,Results!V$2:V$2256,"")</f>
        <v>IPEX</v>
      </c>
      <c r="BB2330" s="2">
        <f>_xlfn.XLOOKUP($A2330,Results!$A$2:$A$2256,Results!W$2:W$2256,"")</f>
        <v>81</v>
      </c>
      <c r="BC2330" s="2">
        <f>_xlfn.XLOOKUP($A2330,Results!$A$2:$A$2256,Results!X$2:X$2256,"")</f>
        <v>40172608</v>
      </c>
      <c r="BD2330" s="2">
        <f>_xlfn.XLOOKUP($A2330,Results!$A$2:$A$2256,Results!Y$2:Y$2256,"")</f>
        <v>81</v>
      </c>
      <c r="BE2330" s="2" t="b">
        <f>_xlfn.XLOOKUP($A2330,Results!$A$2:$A$2256,Results!Z$2:Z$2256,"")</f>
        <v>1</v>
      </c>
    </row>
    <row r="2331" spans="1:57" ht="38.25" customHeight="1" x14ac:dyDescent="0.3">
      <c r="A2331">
        <v>908008</v>
      </c>
      <c r="B2331">
        <v>281425</v>
      </c>
      <c r="C2331" t="s">
        <v>36</v>
      </c>
      <c r="D2331">
        <v>4624221270</v>
      </c>
      <c r="F2331" s="2">
        <v>11585</v>
      </c>
      <c r="G2331" s="2">
        <v>1</v>
      </c>
      <c r="H2331" t="s">
        <v>7172</v>
      </c>
      <c r="I2331">
        <v>2</v>
      </c>
      <c r="J2331" t="s">
        <v>65</v>
      </c>
      <c r="K2331" t="s">
        <v>39</v>
      </c>
      <c r="L2331">
        <v>480</v>
      </c>
      <c r="M2331" s="2" t="s">
        <v>7173</v>
      </c>
      <c r="N2331" s="156">
        <v>401552</v>
      </c>
      <c r="O2331" t="s">
        <v>36</v>
      </c>
      <c r="P2331" t="s">
        <v>36</v>
      </c>
      <c r="Q2331" t="s">
        <v>36</v>
      </c>
      <c r="R2331">
        <v>960</v>
      </c>
      <c r="S2331" s="1">
        <v>45744.292426770837</v>
      </c>
      <c r="T2331" t="s">
        <v>42</v>
      </c>
      <c r="U2331" s="1">
        <v>45744.0625</v>
      </c>
      <c r="V2331" t="s">
        <v>43</v>
      </c>
      <c r="W2331" t="s">
        <v>36</v>
      </c>
      <c r="X2331">
        <v>0</v>
      </c>
      <c r="Y2331">
        <v>999</v>
      </c>
      <c r="Z2331" t="s">
        <v>36</v>
      </c>
      <c r="AA2331" t="s">
        <v>36</v>
      </c>
      <c r="AB2331" t="s">
        <v>36</v>
      </c>
      <c r="AC2331" t="s">
        <v>49</v>
      </c>
      <c r="AD2331" t="s">
        <v>49</v>
      </c>
      <c r="AE2331" t="s">
        <v>45</v>
      </c>
      <c r="AG2331" s="18" t="s">
        <v>7174</v>
      </c>
      <c r="AH2331" s="18"/>
      <c r="AI2331" s="2" t="s">
        <v>48</v>
      </c>
      <c r="AJ2331" s="2" t="e">
        <f>VLOOKUP(A2331,'Classification Test Result'!$A$2:$D$2428,4,FALSE)</f>
        <v>#N/A</v>
      </c>
      <c r="AL2331" s="2">
        <f>_xlfn.XLOOKUP($A2331,Results!$A$2:$A$2256,Results!G$2:G$2256,"")</f>
        <v>667259</v>
      </c>
      <c r="AM2331" s="2" t="str">
        <f>_xlfn.XLOOKUP($A2331,Results!$A$2:$A$2256,Results!H$2:H$2256,"")</f>
        <v>2IN1</v>
      </c>
      <c r="AN2331" s="2" t="str">
        <f>_xlfn.XLOOKUP($A2331,Results!$A$2:$A$2256,Results!I$2:I$2256,"")</f>
        <v>EMC FASTENERS &amp; TOOLS</v>
      </c>
      <c r="AO2331" s="2">
        <f>_xlfn.XLOOKUP($A2331,Results!$A$2:$A$2256,Results!J$2:J$2256,"")</f>
        <v>718205032060</v>
      </c>
      <c r="AP2331" s="2">
        <f>_xlfn.XLOOKUP($A2331,Results!$A$2:$A$2256,Results!K$2:K$2256,"")</f>
        <v>27111701</v>
      </c>
      <c r="AQ2331" s="2">
        <f>_xlfn.XLOOKUP($A2331,Results!$A$2:$A$2256,Results!L$2:L$2256,"")</f>
        <v>0</v>
      </c>
      <c r="AR2331" s="2">
        <f>_xlfn.XLOOKUP($A2331,Results!$A$2:$A$2256,Results!M$2:M$2256,"")</f>
        <v>423158</v>
      </c>
      <c r="AS2331" s="2" t="str">
        <f>_xlfn.XLOOKUP($A2331,Results!$A$2:$A$2256,Results!N$2:N$2256,"")</f>
        <v>EMC 2-IN-1 SCREWDRIVER</v>
      </c>
      <c r="AT2331" s="2" t="str">
        <f>_xlfn.XLOOKUP($A2331,Results!$A$2:$A$2256,Results!O$2:O$2256,"")</f>
        <v>EMC FASTENERS &amp; TOOLS</v>
      </c>
      <c r="AU2331" s="2">
        <f>_xlfn.XLOOKUP($A2331,Results!$A$2:$A$2256,Results!P$2:P$2256,"")</f>
        <v>0</v>
      </c>
      <c r="AV2331" s="2" t="str">
        <f>_xlfn.XLOOKUP($A2331,Results!$A$2:$A$2256,Results!Q$2:Q$2256,"")</f>
        <v>NO_MANUFACTURERS_FOUND</v>
      </c>
      <c r="AW2331" s="2" t="str">
        <f>_xlfn.XLOOKUP($A2331,Results!$A$2:$A$2256,Results!R$2:R$2256,"")</f>
        <v>0.45120188968505315</v>
      </c>
      <c r="AX2331" s="2">
        <f>_xlfn.XLOOKUP($A2331,Results!$A$2:$A$2256,Results!S$2:S$2256,"")</f>
        <v>60</v>
      </c>
      <c r="AY2331" s="2">
        <f>_xlfn.XLOOKUP($A2331,Results!$A$2:$A$2256,Results!T$2:T$2256,"")</f>
        <v>59</v>
      </c>
      <c r="AZ2331" s="2">
        <f>_xlfn.XLOOKUP($A2331,Results!$A$2:$A$2256,Results!U$2:U$2256,"")</f>
        <v>36</v>
      </c>
      <c r="BA2331" s="2" t="str">
        <f>_xlfn.XLOOKUP($A2331,Results!$A$2:$A$2256,Results!V$2:V$2256,"")</f>
        <v>HILTI</v>
      </c>
      <c r="BB2331" s="2">
        <f>_xlfn.XLOOKUP($A2331,Results!$A$2:$A$2256,Results!W$2:W$2256,"")</f>
        <v>77</v>
      </c>
      <c r="BC2331" s="2">
        <f>_xlfn.XLOOKUP($A2331,Results!$A$2:$A$2256,Results!X$2:X$2256,"")</f>
        <v>0</v>
      </c>
      <c r="BD2331" s="2">
        <f>_xlfn.XLOOKUP($A2331,Results!$A$2:$A$2256,Results!Y$2:Y$2256,"")</f>
        <v>0</v>
      </c>
      <c r="BE2331" s="2" t="b">
        <f>_xlfn.XLOOKUP($A2331,Results!$A$2:$A$2256,Results!Z$2:Z$2256,"")</f>
        <v>1</v>
      </c>
    </row>
    <row r="2332" spans="1:57" ht="38.25" customHeight="1" x14ac:dyDescent="0.3">
      <c r="A2332">
        <v>908009</v>
      </c>
      <c r="B2332">
        <v>281877</v>
      </c>
      <c r="C2332" t="s">
        <v>36</v>
      </c>
      <c r="D2332" t="s">
        <v>3983</v>
      </c>
      <c r="F2332" s="2">
        <v>14286</v>
      </c>
      <c r="G2332" s="2">
        <v>1</v>
      </c>
      <c r="H2332" t="s">
        <v>7176</v>
      </c>
      <c r="I2332">
        <v>3</v>
      </c>
      <c r="J2332" t="s">
        <v>39</v>
      </c>
      <c r="K2332" t="s">
        <v>39</v>
      </c>
      <c r="L2332">
        <v>730</v>
      </c>
      <c r="M2332" s="2" t="s">
        <v>1934</v>
      </c>
      <c r="N2332" s="157" t="s">
        <v>7177</v>
      </c>
      <c r="O2332" t="s">
        <v>36</v>
      </c>
      <c r="P2332" t="s">
        <v>36</v>
      </c>
      <c r="Q2332" t="s">
        <v>36</v>
      </c>
      <c r="R2332">
        <v>2190</v>
      </c>
      <c r="S2332" s="1">
        <v>45744.64727306713</v>
      </c>
      <c r="T2332" t="s">
        <v>42</v>
      </c>
      <c r="U2332" s="1">
        <v>45744.433333333327</v>
      </c>
      <c r="V2332" t="s">
        <v>43</v>
      </c>
      <c r="W2332" t="s">
        <v>36</v>
      </c>
      <c r="X2332">
        <v>1</v>
      </c>
      <c r="Y2332">
        <v>999</v>
      </c>
      <c r="Z2332" t="s">
        <v>36</v>
      </c>
      <c r="AA2332" t="s">
        <v>36</v>
      </c>
      <c r="AB2332" t="s">
        <v>36</v>
      </c>
      <c r="AC2332" t="s">
        <v>49</v>
      </c>
      <c r="AD2332" t="s">
        <v>49</v>
      </c>
      <c r="AE2332" t="s">
        <v>45</v>
      </c>
      <c r="AG2332" s="18" t="s">
        <v>7178</v>
      </c>
      <c r="AH2332" s="18"/>
      <c r="AI2332" s="2" t="s">
        <v>48</v>
      </c>
      <c r="AJ2332" s="2" t="e">
        <f>VLOOKUP(A2332,'Classification Test Result'!$A$2:$D$2428,4,FALSE)</f>
        <v>#N/A</v>
      </c>
      <c r="AL2332" s="2">
        <f>_xlfn.XLOOKUP($A2332,Results!$A$2:$A$2256,Results!G$2:G$2256,"")</f>
        <v>0</v>
      </c>
      <c r="AM2332" s="2">
        <f>_xlfn.XLOOKUP($A2332,Results!$A$2:$A$2256,Results!H$2:H$2256,"")</f>
        <v>0</v>
      </c>
      <c r="AN2332" s="2">
        <f>_xlfn.XLOOKUP($A2332,Results!$A$2:$A$2256,Results!I$2:I$2256,"")</f>
        <v>0</v>
      </c>
      <c r="AO2332" s="2">
        <f>_xlfn.XLOOKUP($A2332,Results!$A$2:$A$2256,Results!J$2:J$2256,"")</f>
        <v>0</v>
      </c>
      <c r="AP2332" s="2">
        <f>_xlfn.XLOOKUP($A2332,Results!$A$2:$A$2256,Results!K$2:K$2256,"")</f>
        <v>0</v>
      </c>
      <c r="AQ2332" s="2">
        <f>_xlfn.XLOOKUP($A2332,Results!$A$2:$A$2256,Results!L$2:L$2256,"")</f>
        <v>0</v>
      </c>
      <c r="AR2332" s="2">
        <f>_xlfn.XLOOKUP($A2332,Results!$A$2:$A$2256,Results!M$2:M$2256,"")</f>
        <v>0</v>
      </c>
      <c r="AS2332" s="2">
        <f>_xlfn.XLOOKUP($A2332,Results!$A$2:$A$2256,Results!N$2:N$2256,"")</f>
        <v>0</v>
      </c>
      <c r="AT2332" s="2" t="str">
        <f>_xlfn.XLOOKUP($A2332,Results!$A$2:$A$2256,Results!O$2:O$2256,"")</f>
        <v>BUSSMANN</v>
      </c>
      <c r="AU2332" s="2" t="str">
        <f>_xlfn.XLOOKUP($A2332,Results!$A$2:$A$2256,Results!P$2:P$2256,"")</f>
        <v>BUSSMANN</v>
      </c>
      <c r="AV2332" s="2" t="str">
        <f>_xlfn.XLOOKUP($A2332,Results!$A$2:$A$2256,Results!Q$2:Q$2256,"")</f>
        <v>MULTIPLE_MATCHES_ONE_VALID</v>
      </c>
      <c r="AW2332" s="2">
        <f>_xlfn.XLOOKUP($A2332,Results!$A$2:$A$2256,Results!R$2:R$2256,"")</f>
        <v>0</v>
      </c>
      <c r="AX2332" s="2">
        <f>_xlfn.XLOOKUP($A2332,Results!$A$2:$A$2256,Results!S$2:S$2256,"")</f>
        <v>0</v>
      </c>
      <c r="AY2332" s="2">
        <f>_xlfn.XLOOKUP($A2332,Results!$A$2:$A$2256,Results!T$2:T$2256,"")</f>
        <v>33</v>
      </c>
      <c r="AZ2332" s="2">
        <f>_xlfn.XLOOKUP($A2332,Results!$A$2:$A$2256,Results!U$2:U$2256,"")</f>
        <v>0</v>
      </c>
      <c r="BA2332" s="2" t="str">
        <f>_xlfn.XLOOKUP($A2332,Results!$A$2:$A$2256,Results!V$2:V$2256,"")</f>
        <v>LITTELFUSE</v>
      </c>
      <c r="BB2332" s="2">
        <f>_xlfn.XLOOKUP($A2332,Results!$A$2:$A$2256,Results!W$2:W$2256,"")</f>
        <v>78</v>
      </c>
      <c r="BC2332" s="2">
        <f>_xlfn.XLOOKUP($A2332,Results!$A$2:$A$2256,Results!X$2:X$2256,"")</f>
        <v>39121636</v>
      </c>
      <c r="BD2332" s="2">
        <f>_xlfn.XLOOKUP($A2332,Results!$A$2:$A$2256,Results!Y$2:Y$2256,"")</f>
        <v>78</v>
      </c>
      <c r="BE2332" s="2" t="b">
        <f>_xlfn.XLOOKUP($A2332,Results!$A$2:$A$2256,Results!Z$2:Z$2256,"")</f>
        <v>1</v>
      </c>
    </row>
    <row r="2333" spans="1:57" ht="38.25" customHeight="1" x14ac:dyDescent="0.3">
      <c r="A2333">
        <v>908010</v>
      </c>
      <c r="B2333">
        <v>281426</v>
      </c>
      <c r="C2333" t="s">
        <v>36</v>
      </c>
      <c r="D2333">
        <v>4624218391</v>
      </c>
      <c r="E2333" s="2" t="str">
        <f>VLOOKUP(F2333,'RPA Vendor Data '!F$1:$G$2418,2)</f>
        <v>HILTI INC</v>
      </c>
      <c r="F2333" s="2">
        <v>11585</v>
      </c>
      <c r="G2333" s="2">
        <v>1</v>
      </c>
      <c r="H2333" t="s">
        <v>7179</v>
      </c>
      <c r="I2333">
        <v>9</v>
      </c>
      <c r="J2333" t="s">
        <v>65</v>
      </c>
      <c r="K2333" t="s">
        <v>39</v>
      </c>
      <c r="L2333">
        <v>174.37</v>
      </c>
      <c r="M2333" s="2" t="s">
        <v>36</v>
      </c>
      <c r="N2333" s="85">
        <v>3869206</v>
      </c>
      <c r="O2333" t="s">
        <v>36</v>
      </c>
      <c r="P2333" t="s">
        <v>36</v>
      </c>
      <c r="Q2333" t="s">
        <v>36</v>
      </c>
      <c r="R2333">
        <v>1569.33</v>
      </c>
      <c r="S2333" s="1">
        <v>45744.29240914352</v>
      </c>
      <c r="T2333" t="s">
        <v>42</v>
      </c>
      <c r="U2333" s="1">
        <v>45744.063194444447</v>
      </c>
      <c r="V2333" t="s">
        <v>43</v>
      </c>
      <c r="W2333" t="s">
        <v>36</v>
      </c>
      <c r="X2333">
        <v>0</v>
      </c>
      <c r="Y2333">
        <v>999</v>
      </c>
      <c r="Z2333" t="s">
        <v>36</v>
      </c>
      <c r="AA2333" t="s">
        <v>36</v>
      </c>
      <c r="AB2333" t="s">
        <v>36</v>
      </c>
      <c r="AC2333" t="s">
        <v>49</v>
      </c>
      <c r="AD2333" t="s">
        <v>49</v>
      </c>
      <c r="AE2333" t="s">
        <v>45</v>
      </c>
      <c r="AG2333" s="2" t="s">
        <v>1668</v>
      </c>
      <c r="AI2333" s="2" t="s">
        <v>48</v>
      </c>
      <c r="AJ2333" s="2" t="e">
        <f>VLOOKUP(A2333,'Classification Test Result'!$A$2:$D$2428,4,FALSE)</f>
        <v>#N/A</v>
      </c>
      <c r="AL2333" s="2">
        <f>_xlfn.XLOOKUP($A2333,Results!$A$2:$A$2256,Results!G$2:G$2256,"")</f>
        <v>0</v>
      </c>
      <c r="AM2333" s="2">
        <f>_xlfn.XLOOKUP($A2333,Results!$A$2:$A$2256,Results!H$2:H$2256,"")</f>
        <v>0</v>
      </c>
      <c r="AN2333" s="2">
        <f>_xlfn.XLOOKUP($A2333,Results!$A$2:$A$2256,Results!I$2:I$2256,"")</f>
        <v>0</v>
      </c>
      <c r="AO2333" s="2">
        <f>_xlfn.XLOOKUP($A2333,Results!$A$2:$A$2256,Results!J$2:J$2256,"")</f>
        <v>0</v>
      </c>
      <c r="AP2333" s="2">
        <f>_xlfn.XLOOKUP($A2333,Results!$A$2:$A$2256,Results!K$2:K$2256,"")</f>
        <v>0</v>
      </c>
      <c r="AQ2333" s="2">
        <f>_xlfn.XLOOKUP($A2333,Results!$A$2:$A$2256,Results!L$2:L$2256,"")</f>
        <v>0</v>
      </c>
      <c r="AR2333" s="2">
        <f>_xlfn.XLOOKUP($A2333,Results!$A$2:$A$2256,Results!M$2:M$2256,"")</f>
        <v>0</v>
      </c>
      <c r="AS2333" s="2">
        <f>_xlfn.XLOOKUP($A2333,Results!$A$2:$A$2256,Results!N$2:N$2256,"")</f>
        <v>0</v>
      </c>
      <c r="AT2333" s="2">
        <f>_xlfn.XLOOKUP($A2333,Results!$A$2:$A$2256,Results!O$2:O$2256,"")</f>
        <v>0</v>
      </c>
      <c r="AU2333" s="2">
        <f>_xlfn.XLOOKUP($A2333,Results!$A$2:$A$2256,Results!P$2:P$2256,"")</f>
        <v>0</v>
      </c>
      <c r="AV2333" s="2">
        <f>_xlfn.XLOOKUP($A2333,Results!$A$2:$A$2256,Results!Q$2:Q$2256,"")</f>
        <v>0</v>
      </c>
      <c r="AW2333" s="2">
        <f>_xlfn.XLOOKUP($A2333,Results!$A$2:$A$2256,Results!R$2:R$2256,"")</f>
        <v>0</v>
      </c>
      <c r="AX2333" s="2">
        <f>_xlfn.XLOOKUP($A2333,Results!$A$2:$A$2256,Results!S$2:S$2256,"")</f>
        <v>0</v>
      </c>
      <c r="AY2333" s="2">
        <f>_xlfn.XLOOKUP($A2333,Results!$A$2:$A$2256,Results!T$2:T$2256,"")</f>
        <v>0</v>
      </c>
      <c r="AZ2333" s="2">
        <f>_xlfn.XLOOKUP($A2333,Results!$A$2:$A$2256,Results!U$2:U$2256,"")</f>
        <v>0</v>
      </c>
      <c r="BA2333" s="2" t="str">
        <f>_xlfn.XLOOKUP($A2333,Results!$A$2:$A$2256,Results!V$2:V$2256,"")</f>
        <v>IDEAL INDUSTRIES</v>
      </c>
      <c r="BB2333" s="2">
        <f>_xlfn.XLOOKUP($A2333,Results!$A$2:$A$2256,Results!W$2:W$2256,"")</f>
        <v>64</v>
      </c>
      <c r="BC2333" s="2">
        <f>_xlfn.XLOOKUP($A2333,Results!$A$2:$A$2256,Results!X$2:X$2256,"")</f>
        <v>0</v>
      </c>
      <c r="BD2333" s="2">
        <f>_xlfn.XLOOKUP($A2333,Results!$A$2:$A$2256,Results!Y$2:Y$2256,"")</f>
        <v>0</v>
      </c>
      <c r="BE2333" s="2" t="b">
        <f>_xlfn.XLOOKUP($A2333,Results!$A$2:$A$2256,Results!Z$2:Z$2256,"")</f>
        <v>1</v>
      </c>
    </row>
    <row r="2334" spans="1:57" ht="38.25" customHeight="1" x14ac:dyDescent="0.3">
      <c r="A2334">
        <v>908011</v>
      </c>
      <c r="B2334">
        <v>281872</v>
      </c>
      <c r="C2334" t="s">
        <v>36</v>
      </c>
      <c r="D2334" t="s">
        <v>3853</v>
      </c>
      <c r="F2334" s="2">
        <v>12430</v>
      </c>
      <c r="G2334" s="2">
        <v>3</v>
      </c>
      <c r="H2334" t="s">
        <v>7180</v>
      </c>
      <c r="I2334">
        <v>5000</v>
      </c>
      <c r="J2334" t="s">
        <v>65</v>
      </c>
      <c r="K2334" t="s">
        <v>58</v>
      </c>
      <c r="L2334">
        <v>5.9</v>
      </c>
      <c r="M2334" s="2" t="s">
        <v>5061</v>
      </c>
      <c r="N2334" s="85" t="s">
        <v>7181</v>
      </c>
      <c r="O2334" t="s">
        <v>36</v>
      </c>
      <c r="P2334" t="s">
        <v>36</v>
      </c>
      <c r="Q2334" t="s">
        <v>36</v>
      </c>
      <c r="R2334">
        <v>295</v>
      </c>
      <c r="S2334" s="1">
        <v>45744.647396377317</v>
      </c>
      <c r="T2334" t="s">
        <v>42</v>
      </c>
      <c r="U2334" s="1">
        <v>45744.430555555547</v>
      </c>
      <c r="V2334" t="s">
        <v>43</v>
      </c>
      <c r="W2334" t="s">
        <v>36</v>
      </c>
      <c r="X2334">
        <v>0</v>
      </c>
      <c r="Y2334">
        <v>999</v>
      </c>
      <c r="Z2334" t="s">
        <v>36</v>
      </c>
      <c r="AA2334" t="s">
        <v>36</v>
      </c>
      <c r="AB2334" t="s">
        <v>36</v>
      </c>
      <c r="AC2334" t="s">
        <v>49</v>
      </c>
      <c r="AD2334" t="s">
        <v>49</v>
      </c>
      <c r="AE2334" t="s">
        <v>45</v>
      </c>
      <c r="AG2334" s="18" t="s">
        <v>7182</v>
      </c>
      <c r="AH2334" s="18"/>
      <c r="AI2334" s="2" t="s">
        <v>48</v>
      </c>
      <c r="AJ2334" s="2" t="e">
        <f>VLOOKUP(A2334,'Classification Test Result'!$A$2:$D$2428,4,FALSE)</f>
        <v>#N/A</v>
      </c>
      <c r="AL2334" s="2">
        <f>_xlfn.XLOOKUP($A2334,Results!$A$2:$A$2256,Results!G$2:G$2256,"")</f>
        <v>0</v>
      </c>
      <c r="AM2334" s="2">
        <f>_xlfn.XLOOKUP($A2334,Results!$A$2:$A$2256,Results!H$2:H$2256,"")</f>
        <v>0</v>
      </c>
      <c r="AN2334" s="2">
        <f>_xlfn.XLOOKUP($A2334,Results!$A$2:$A$2256,Results!I$2:I$2256,"")</f>
        <v>0</v>
      </c>
      <c r="AO2334" s="2">
        <f>_xlfn.XLOOKUP($A2334,Results!$A$2:$A$2256,Results!J$2:J$2256,"")</f>
        <v>0</v>
      </c>
      <c r="AP2334" s="2">
        <f>_xlfn.XLOOKUP($A2334,Results!$A$2:$A$2256,Results!K$2:K$2256,"")</f>
        <v>0</v>
      </c>
      <c r="AQ2334" s="2">
        <f>_xlfn.XLOOKUP($A2334,Results!$A$2:$A$2256,Results!L$2:L$2256,"")</f>
        <v>0</v>
      </c>
      <c r="AR2334" s="2">
        <f>_xlfn.XLOOKUP($A2334,Results!$A$2:$A$2256,Results!M$2:M$2256,"")</f>
        <v>0</v>
      </c>
      <c r="AS2334" s="2">
        <f>_xlfn.XLOOKUP($A2334,Results!$A$2:$A$2256,Results!N$2:N$2256,"")</f>
        <v>0</v>
      </c>
      <c r="AT2334" s="2">
        <f>_xlfn.XLOOKUP($A2334,Results!$A$2:$A$2256,Results!O$2:O$2256,"")</f>
        <v>0</v>
      </c>
      <c r="AU2334" s="2">
        <f>_xlfn.XLOOKUP($A2334,Results!$A$2:$A$2256,Results!P$2:P$2256,"")</f>
        <v>0</v>
      </c>
      <c r="AV2334" s="2">
        <f>_xlfn.XLOOKUP($A2334,Results!$A$2:$A$2256,Results!Q$2:Q$2256,"")</f>
        <v>0</v>
      </c>
      <c r="AW2334" s="2">
        <f>_xlfn.XLOOKUP($A2334,Results!$A$2:$A$2256,Results!R$2:R$2256,"")</f>
        <v>0</v>
      </c>
      <c r="AX2334" s="2">
        <f>_xlfn.XLOOKUP($A2334,Results!$A$2:$A$2256,Results!S$2:S$2256,"")</f>
        <v>0</v>
      </c>
      <c r="AY2334" s="2">
        <f>_xlfn.XLOOKUP($A2334,Results!$A$2:$A$2256,Results!T$2:T$2256,"")</f>
        <v>0</v>
      </c>
      <c r="AZ2334" s="2">
        <f>_xlfn.XLOOKUP($A2334,Results!$A$2:$A$2256,Results!U$2:U$2256,"")</f>
        <v>0</v>
      </c>
      <c r="BA2334" s="2" t="str">
        <f>_xlfn.XLOOKUP($A2334,Results!$A$2:$A$2256,Results!V$2:V$2256,"")</f>
        <v>PECO SALES</v>
      </c>
      <c r="BB2334" s="2">
        <f>_xlfn.XLOOKUP($A2334,Results!$A$2:$A$2256,Results!W$2:W$2256,"")</f>
        <v>81</v>
      </c>
      <c r="BC2334" s="2">
        <f>_xlfn.XLOOKUP($A2334,Results!$A$2:$A$2256,Results!X$2:X$2256,"")</f>
        <v>31161800</v>
      </c>
      <c r="BD2334" s="2">
        <f>_xlfn.XLOOKUP($A2334,Results!$A$2:$A$2256,Results!Y$2:Y$2256,"")</f>
        <v>81</v>
      </c>
      <c r="BE2334" s="2" t="b">
        <f>_xlfn.XLOOKUP($A2334,Results!$A$2:$A$2256,Results!Z$2:Z$2256,"")</f>
        <v>1</v>
      </c>
    </row>
    <row r="2335" spans="1:57" ht="38.25" customHeight="1" x14ac:dyDescent="0.3">
      <c r="A2335">
        <v>908012</v>
      </c>
      <c r="B2335">
        <v>281872</v>
      </c>
      <c r="C2335" t="s">
        <v>36</v>
      </c>
      <c r="D2335" t="s">
        <v>3853</v>
      </c>
      <c r="F2335" s="2">
        <v>12430</v>
      </c>
      <c r="G2335" s="2">
        <v>4</v>
      </c>
      <c r="H2335" t="s">
        <v>7183</v>
      </c>
      <c r="I2335">
        <v>5000</v>
      </c>
      <c r="J2335" t="s">
        <v>65</v>
      </c>
      <c r="K2335" t="s">
        <v>58</v>
      </c>
      <c r="L2335">
        <v>3.75</v>
      </c>
      <c r="M2335" s="2" t="s">
        <v>5061</v>
      </c>
      <c r="N2335" s="85" t="s">
        <v>7184</v>
      </c>
      <c r="O2335" t="s">
        <v>36</v>
      </c>
      <c r="P2335" t="s">
        <v>36</v>
      </c>
      <c r="Q2335" t="s">
        <v>36</v>
      </c>
      <c r="R2335">
        <v>187.5</v>
      </c>
      <c r="S2335" s="1">
        <v>45744.647401238428</v>
      </c>
      <c r="T2335" t="s">
        <v>42</v>
      </c>
      <c r="U2335" s="1">
        <v>45744.430555555547</v>
      </c>
      <c r="V2335" t="s">
        <v>43</v>
      </c>
      <c r="W2335" t="s">
        <v>36</v>
      </c>
      <c r="X2335">
        <v>0</v>
      </c>
      <c r="Y2335">
        <v>999</v>
      </c>
      <c r="Z2335" t="s">
        <v>36</v>
      </c>
      <c r="AA2335" t="s">
        <v>36</v>
      </c>
      <c r="AB2335" t="s">
        <v>36</v>
      </c>
      <c r="AC2335" t="s">
        <v>49</v>
      </c>
      <c r="AD2335" t="s">
        <v>49</v>
      </c>
      <c r="AE2335" t="s">
        <v>45</v>
      </c>
      <c r="AG2335" s="18" t="s">
        <v>7185</v>
      </c>
      <c r="AH2335" s="18"/>
      <c r="AI2335" s="2" t="s">
        <v>48</v>
      </c>
      <c r="AJ2335" s="2" t="e">
        <f>VLOOKUP(A2335,'Classification Test Result'!$A$2:$D$2428,4,FALSE)</f>
        <v>#N/A</v>
      </c>
      <c r="AL2335" s="2">
        <f>_xlfn.XLOOKUP($A2335,Results!$A$2:$A$2256,Results!G$2:G$2256,"")</f>
        <v>0</v>
      </c>
      <c r="AM2335" s="2">
        <f>_xlfn.XLOOKUP($A2335,Results!$A$2:$A$2256,Results!H$2:H$2256,"")</f>
        <v>0</v>
      </c>
      <c r="AN2335" s="2">
        <f>_xlfn.XLOOKUP($A2335,Results!$A$2:$A$2256,Results!I$2:I$2256,"")</f>
        <v>0</v>
      </c>
      <c r="AO2335" s="2">
        <f>_xlfn.XLOOKUP($A2335,Results!$A$2:$A$2256,Results!J$2:J$2256,"")</f>
        <v>0</v>
      </c>
      <c r="AP2335" s="2">
        <f>_xlfn.XLOOKUP($A2335,Results!$A$2:$A$2256,Results!K$2:K$2256,"")</f>
        <v>0</v>
      </c>
      <c r="AQ2335" s="2">
        <f>_xlfn.XLOOKUP($A2335,Results!$A$2:$A$2256,Results!L$2:L$2256,"")</f>
        <v>0</v>
      </c>
      <c r="AR2335" s="2">
        <f>_xlfn.XLOOKUP($A2335,Results!$A$2:$A$2256,Results!M$2:M$2256,"")</f>
        <v>0</v>
      </c>
      <c r="AS2335" s="2">
        <f>_xlfn.XLOOKUP($A2335,Results!$A$2:$A$2256,Results!N$2:N$2256,"")</f>
        <v>0</v>
      </c>
      <c r="AT2335" s="2">
        <f>_xlfn.XLOOKUP($A2335,Results!$A$2:$A$2256,Results!O$2:O$2256,"")</f>
        <v>0</v>
      </c>
      <c r="AU2335" s="2">
        <f>_xlfn.XLOOKUP($A2335,Results!$A$2:$A$2256,Results!P$2:P$2256,"")</f>
        <v>0</v>
      </c>
      <c r="AV2335" s="2">
        <f>_xlfn.XLOOKUP($A2335,Results!$A$2:$A$2256,Results!Q$2:Q$2256,"")</f>
        <v>0</v>
      </c>
      <c r="AW2335" s="2">
        <f>_xlfn.XLOOKUP($A2335,Results!$A$2:$A$2256,Results!R$2:R$2256,"")</f>
        <v>0</v>
      </c>
      <c r="AX2335" s="2">
        <f>_xlfn.XLOOKUP($A2335,Results!$A$2:$A$2256,Results!S$2:S$2256,"")</f>
        <v>0</v>
      </c>
      <c r="AY2335" s="2">
        <f>_xlfn.XLOOKUP($A2335,Results!$A$2:$A$2256,Results!T$2:T$2256,"")</f>
        <v>0</v>
      </c>
      <c r="AZ2335" s="2">
        <f>_xlfn.XLOOKUP($A2335,Results!$A$2:$A$2256,Results!U$2:U$2256,"")</f>
        <v>0</v>
      </c>
      <c r="BA2335" s="2" t="str">
        <f>_xlfn.XLOOKUP($A2335,Results!$A$2:$A$2256,Results!V$2:V$2256,"")</f>
        <v>PECO SALES</v>
      </c>
      <c r="BB2335" s="2">
        <f>_xlfn.XLOOKUP($A2335,Results!$A$2:$A$2256,Results!W$2:W$2256,"")</f>
        <v>82</v>
      </c>
      <c r="BC2335" s="2">
        <f>_xlfn.XLOOKUP($A2335,Results!$A$2:$A$2256,Results!X$2:X$2256,"")</f>
        <v>31161800</v>
      </c>
      <c r="BD2335" s="2">
        <f>_xlfn.XLOOKUP($A2335,Results!$A$2:$A$2256,Results!Y$2:Y$2256,"")</f>
        <v>82</v>
      </c>
      <c r="BE2335" s="2" t="b">
        <f>_xlfn.XLOOKUP($A2335,Results!$A$2:$A$2256,Results!Z$2:Z$2256,"")</f>
        <v>1</v>
      </c>
    </row>
    <row r="2336" spans="1:57" ht="38.25" customHeight="1" x14ac:dyDescent="0.3">
      <c r="A2336">
        <v>908013</v>
      </c>
      <c r="B2336">
        <v>281625</v>
      </c>
      <c r="C2336" t="s">
        <v>36</v>
      </c>
      <c r="D2336" t="s">
        <v>7186</v>
      </c>
      <c r="F2336" s="2">
        <v>12430</v>
      </c>
      <c r="G2336" s="2">
        <v>9</v>
      </c>
      <c r="H2336" t="s">
        <v>7183</v>
      </c>
      <c r="I2336">
        <v>4000</v>
      </c>
      <c r="J2336" t="s">
        <v>65</v>
      </c>
      <c r="K2336" t="s">
        <v>58</v>
      </c>
      <c r="L2336">
        <v>3.75</v>
      </c>
      <c r="M2336" s="2" t="s">
        <v>5061</v>
      </c>
      <c r="N2336" s="85" t="s">
        <v>7184</v>
      </c>
      <c r="O2336" t="s">
        <v>36</v>
      </c>
      <c r="P2336" t="s">
        <v>36</v>
      </c>
      <c r="Q2336" t="s">
        <v>36</v>
      </c>
      <c r="R2336">
        <v>150</v>
      </c>
      <c r="S2336" s="1">
        <v>45744.502237696761</v>
      </c>
      <c r="T2336" t="s">
        <v>42</v>
      </c>
      <c r="U2336" s="1">
        <v>45744.271527777782</v>
      </c>
      <c r="V2336" t="s">
        <v>43</v>
      </c>
      <c r="W2336" t="s">
        <v>36</v>
      </c>
      <c r="X2336">
        <v>0</v>
      </c>
      <c r="Y2336">
        <v>999</v>
      </c>
      <c r="Z2336" t="s">
        <v>36</v>
      </c>
      <c r="AA2336" t="s">
        <v>36</v>
      </c>
      <c r="AB2336" t="s">
        <v>36</v>
      </c>
      <c r="AC2336" t="s">
        <v>49</v>
      </c>
      <c r="AD2336" t="s">
        <v>49</v>
      </c>
      <c r="AE2336" t="s">
        <v>45</v>
      </c>
      <c r="AG2336" s="18" t="s">
        <v>7185</v>
      </c>
      <c r="AH2336" s="18"/>
      <c r="AI2336" s="2" t="s">
        <v>48</v>
      </c>
      <c r="AJ2336" s="2" t="e">
        <f>VLOOKUP(A2336,'Classification Test Result'!$A$2:$D$2428,4,FALSE)</f>
        <v>#N/A</v>
      </c>
      <c r="AL2336" s="2">
        <f>_xlfn.XLOOKUP($A2336,Results!$A$2:$A$2256,Results!G$2:G$2256,"")</f>
        <v>0</v>
      </c>
      <c r="AM2336" s="2">
        <f>_xlfn.XLOOKUP($A2336,Results!$A$2:$A$2256,Results!H$2:H$2256,"")</f>
        <v>0</v>
      </c>
      <c r="AN2336" s="2">
        <f>_xlfn.XLOOKUP($A2336,Results!$A$2:$A$2256,Results!I$2:I$2256,"")</f>
        <v>0</v>
      </c>
      <c r="AO2336" s="2">
        <f>_xlfn.XLOOKUP($A2336,Results!$A$2:$A$2256,Results!J$2:J$2256,"")</f>
        <v>0</v>
      </c>
      <c r="AP2336" s="2">
        <f>_xlfn.XLOOKUP($A2336,Results!$A$2:$A$2256,Results!K$2:K$2256,"")</f>
        <v>0</v>
      </c>
      <c r="AQ2336" s="2">
        <f>_xlfn.XLOOKUP($A2336,Results!$A$2:$A$2256,Results!L$2:L$2256,"")</f>
        <v>0</v>
      </c>
      <c r="AR2336" s="2">
        <f>_xlfn.XLOOKUP($A2336,Results!$A$2:$A$2256,Results!M$2:M$2256,"")</f>
        <v>0</v>
      </c>
      <c r="AS2336" s="2">
        <f>_xlfn.XLOOKUP($A2336,Results!$A$2:$A$2256,Results!N$2:N$2256,"")</f>
        <v>0</v>
      </c>
      <c r="AT2336" s="2">
        <f>_xlfn.XLOOKUP($A2336,Results!$A$2:$A$2256,Results!O$2:O$2256,"")</f>
        <v>0</v>
      </c>
      <c r="AU2336" s="2">
        <f>_xlfn.XLOOKUP($A2336,Results!$A$2:$A$2256,Results!P$2:P$2256,"")</f>
        <v>0</v>
      </c>
      <c r="AV2336" s="2">
        <f>_xlfn.XLOOKUP($A2336,Results!$A$2:$A$2256,Results!Q$2:Q$2256,"")</f>
        <v>0</v>
      </c>
      <c r="AW2336" s="2">
        <f>_xlfn.XLOOKUP($A2336,Results!$A$2:$A$2256,Results!R$2:R$2256,"")</f>
        <v>0</v>
      </c>
      <c r="AX2336" s="2">
        <f>_xlfn.XLOOKUP($A2336,Results!$A$2:$A$2256,Results!S$2:S$2256,"")</f>
        <v>0</v>
      </c>
      <c r="AY2336" s="2">
        <f>_xlfn.XLOOKUP($A2336,Results!$A$2:$A$2256,Results!T$2:T$2256,"")</f>
        <v>0</v>
      </c>
      <c r="AZ2336" s="2">
        <f>_xlfn.XLOOKUP($A2336,Results!$A$2:$A$2256,Results!U$2:U$2256,"")</f>
        <v>0</v>
      </c>
      <c r="BA2336" s="2" t="str">
        <f>_xlfn.XLOOKUP($A2336,Results!$A$2:$A$2256,Results!V$2:V$2256,"")</f>
        <v>PECO SALES</v>
      </c>
      <c r="BB2336" s="2">
        <f>_xlfn.XLOOKUP($A2336,Results!$A$2:$A$2256,Results!W$2:W$2256,"")</f>
        <v>82</v>
      </c>
      <c r="BC2336" s="2">
        <f>_xlfn.XLOOKUP($A2336,Results!$A$2:$A$2256,Results!X$2:X$2256,"")</f>
        <v>31161800</v>
      </c>
      <c r="BD2336" s="2">
        <f>_xlfn.XLOOKUP($A2336,Results!$A$2:$A$2256,Results!Y$2:Y$2256,"")</f>
        <v>82</v>
      </c>
      <c r="BE2336" s="2" t="b">
        <f>_xlfn.XLOOKUP($A2336,Results!$A$2:$A$2256,Results!Z$2:Z$2256,"")</f>
        <v>1</v>
      </c>
    </row>
    <row r="2337" spans="1:57" ht="38.25" customHeight="1" x14ac:dyDescent="0.3">
      <c r="A2337">
        <v>908014</v>
      </c>
      <c r="B2337">
        <v>281625</v>
      </c>
      <c r="C2337" t="s">
        <v>36</v>
      </c>
      <c r="D2337" t="s">
        <v>7186</v>
      </c>
      <c r="F2337" s="2">
        <v>12430</v>
      </c>
      <c r="G2337" s="2">
        <v>11</v>
      </c>
      <c r="H2337" t="s">
        <v>7187</v>
      </c>
      <c r="I2337">
        <v>200</v>
      </c>
      <c r="J2337" t="s">
        <v>65</v>
      </c>
      <c r="K2337" t="s">
        <v>58</v>
      </c>
      <c r="L2337">
        <v>33.5</v>
      </c>
      <c r="M2337" s="2" t="s">
        <v>5061</v>
      </c>
      <c r="N2337" s="85" t="s">
        <v>7188</v>
      </c>
      <c r="O2337" t="s">
        <v>36</v>
      </c>
      <c r="P2337" t="s">
        <v>36</v>
      </c>
      <c r="Q2337" t="s">
        <v>36</v>
      </c>
      <c r="R2337">
        <v>67</v>
      </c>
      <c r="S2337" s="1">
        <v>45744.502226932869</v>
      </c>
      <c r="T2337" t="s">
        <v>42</v>
      </c>
      <c r="U2337" s="1">
        <v>45744.271527777782</v>
      </c>
      <c r="V2337" t="s">
        <v>43</v>
      </c>
      <c r="W2337" t="s">
        <v>36</v>
      </c>
      <c r="X2337">
        <v>0</v>
      </c>
      <c r="Y2337">
        <v>999</v>
      </c>
      <c r="Z2337" t="s">
        <v>36</v>
      </c>
      <c r="AA2337" t="s">
        <v>36</v>
      </c>
      <c r="AB2337" t="s">
        <v>36</v>
      </c>
      <c r="AC2337" t="s">
        <v>49</v>
      </c>
      <c r="AD2337" t="s">
        <v>49</v>
      </c>
      <c r="AE2337" t="s">
        <v>45</v>
      </c>
      <c r="AG2337" s="18" t="s">
        <v>7189</v>
      </c>
      <c r="AH2337" s="18"/>
      <c r="AI2337" s="2" t="s">
        <v>48</v>
      </c>
      <c r="AJ2337" s="2" t="e">
        <f>VLOOKUP(A2337,'Classification Test Result'!$A$2:$D$2428,4,FALSE)</f>
        <v>#N/A</v>
      </c>
      <c r="AL2337" s="2">
        <f>_xlfn.XLOOKUP($A2337,Results!$A$2:$A$2256,Results!G$2:G$2256,"")</f>
        <v>0</v>
      </c>
      <c r="AM2337" s="2">
        <f>_xlfn.XLOOKUP($A2337,Results!$A$2:$A$2256,Results!H$2:H$2256,"")</f>
        <v>0</v>
      </c>
      <c r="AN2337" s="2">
        <f>_xlfn.XLOOKUP($A2337,Results!$A$2:$A$2256,Results!I$2:I$2256,"")</f>
        <v>0</v>
      </c>
      <c r="AO2337" s="2">
        <f>_xlfn.XLOOKUP($A2337,Results!$A$2:$A$2256,Results!J$2:J$2256,"")</f>
        <v>0</v>
      </c>
      <c r="AP2337" s="2">
        <f>_xlfn.XLOOKUP($A2337,Results!$A$2:$A$2256,Results!K$2:K$2256,"")</f>
        <v>0</v>
      </c>
      <c r="AQ2337" s="2">
        <f>_xlfn.XLOOKUP($A2337,Results!$A$2:$A$2256,Results!L$2:L$2256,"")</f>
        <v>0</v>
      </c>
      <c r="AR2337" s="2">
        <f>_xlfn.XLOOKUP($A2337,Results!$A$2:$A$2256,Results!M$2:M$2256,"")</f>
        <v>0</v>
      </c>
      <c r="AS2337" s="2">
        <f>_xlfn.XLOOKUP($A2337,Results!$A$2:$A$2256,Results!N$2:N$2256,"")</f>
        <v>0</v>
      </c>
      <c r="AT2337" s="2">
        <f>_xlfn.XLOOKUP($A2337,Results!$A$2:$A$2256,Results!O$2:O$2256,"")</f>
        <v>0</v>
      </c>
      <c r="AU2337" s="2">
        <f>_xlfn.XLOOKUP($A2337,Results!$A$2:$A$2256,Results!P$2:P$2256,"")</f>
        <v>0</v>
      </c>
      <c r="AV2337" s="2">
        <f>_xlfn.XLOOKUP($A2337,Results!$A$2:$A$2256,Results!Q$2:Q$2256,"")</f>
        <v>0</v>
      </c>
      <c r="AW2337" s="2">
        <f>_xlfn.XLOOKUP($A2337,Results!$A$2:$A$2256,Results!R$2:R$2256,"")</f>
        <v>0</v>
      </c>
      <c r="AX2337" s="2">
        <f>_xlfn.XLOOKUP($A2337,Results!$A$2:$A$2256,Results!S$2:S$2256,"")</f>
        <v>0</v>
      </c>
      <c r="AY2337" s="2">
        <f>_xlfn.XLOOKUP($A2337,Results!$A$2:$A$2256,Results!T$2:T$2256,"")</f>
        <v>0</v>
      </c>
      <c r="AZ2337" s="2">
        <f>_xlfn.XLOOKUP($A2337,Results!$A$2:$A$2256,Results!U$2:U$2256,"")</f>
        <v>0</v>
      </c>
      <c r="BA2337" s="2">
        <f>_xlfn.XLOOKUP($A2337,Results!$A$2:$A$2256,Results!V$2:V$2256,"")</f>
        <v>0</v>
      </c>
      <c r="BB2337" s="2">
        <f>_xlfn.XLOOKUP($A2337,Results!$A$2:$A$2256,Results!W$2:W$2256,"")</f>
        <v>0</v>
      </c>
      <c r="BC2337" s="2">
        <f>_xlfn.XLOOKUP($A2337,Results!$A$2:$A$2256,Results!X$2:X$2256,"")</f>
        <v>31161708</v>
      </c>
      <c r="BD2337" s="2">
        <f>_xlfn.XLOOKUP($A2337,Results!$A$2:$A$2256,Results!Y$2:Y$2256,"")</f>
        <v>78</v>
      </c>
      <c r="BE2337" s="2">
        <f>_xlfn.XLOOKUP($A2337,Results!$A$2:$A$2256,Results!Z$2:Z$2256,"")</f>
        <v>0</v>
      </c>
    </row>
    <row r="2338" spans="1:57" ht="38.25" customHeight="1" x14ac:dyDescent="0.3">
      <c r="A2338">
        <v>908015</v>
      </c>
      <c r="B2338">
        <v>281625</v>
      </c>
      <c r="C2338" t="s">
        <v>36</v>
      </c>
      <c r="D2338" t="s">
        <v>7186</v>
      </c>
      <c r="F2338" s="2">
        <v>12430</v>
      </c>
      <c r="G2338" s="2">
        <v>10</v>
      </c>
      <c r="H2338" t="s">
        <v>7190</v>
      </c>
      <c r="I2338">
        <v>2000</v>
      </c>
      <c r="J2338" t="s">
        <v>65</v>
      </c>
      <c r="K2338" t="s">
        <v>58</v>
      </c>
      <c r="L2338">
        <v>14.4</v>
      </c>
      <c r="M2338" s="90" t="s">
        <v>7191</v>
      </c>
      <c r="N2338" s="85" t="s">
        <v>7192</v>
      </c>
      <c r="O2338" t="s">
        <v>36</v>
      </c>
      <c r="P2338" t="s">
        <v>36</v>
      </c>
      <c r="Q2338" t="s">
        <v>36</v>
      </c>
      <c r="R2338">
        <v>288</v>
      </c>
      <c r="S2338" s="1">
        <v>45744.50222422454</v>
      </c>
      <c r="T2338" t="s">
        <v>42</v>
      </c>
      <c r="U2338" s="1">
        <v>45744.271527777782</v>
      </c>
      <c r="V2338" t="s">
        <v>43</v>
      </c>
      <c r="W2338" t="s">
        <v>36</v>
      </c>
      <c r="X2338">
        <v>0</v>
      </c>
      <c r="Y2338">
        <v>999</v>
      </c>
      <c r="Z2338" t="s">
        <v>36</v>
      </c>
      <c r="AA2338" t="s">
        <v>36</v>
      </c>
      <c r="AB2338" t="s">
        <v>36</v>
      </c>
      <c r="AC2338" t="s">
        <v>49</v>
      </c>
      <c r="AD2338" t="s">
        <v>49</v>
      </c>
      <c r="AE2338" t="s">
        <v>45</v>
      </c>
      <c r="AG2338" s="18" t="s">
        <v>7193</v>
      </c>
      <c r="AH2338" s="18"/>
      <c r="AI2338" s="2" t="s">
        <v>48</v>
      </c>
      <c r="AJ2338" s="2" t="e">
        <f>VLOOKUP(A2338,'Classification Test Result'!$A$2:$D$2428,4,FALSE)</f>
        <v>#N/A</v>
      </c>
      <c r="AL2338" s="2">
        <f>_xlfn.XLOOKUP($A2338,Results!$A$2:$A$2256,Results!G$2:G$2256,"")</f>
        <v>0</v>
      </c>
      <c r="AM2338" s="2">
        <f>_xlfn.XLOOKUP($A2338,Results!$A$2:$A$2256,Results!H$2:H$2256,"")</f>
        <v>0</v>
      </c>
      <c r="AN2338" s="2">
        <f>_xlfn.XLOOKUP($A2338,Results!$A$2:$A$2256,Results!I$2:I$2256,"")</f>
        <v>0</v>
      </c>
      <c r="AO2338" s="2">
        <f>_xlfn.XLOOKUP($A2338,Results!$A$2:$A$2256,Results!J$2:J$2256,"")</f>
        <v>0</v>
      </c>
      <c r="AP2338" s="2">
        <f>_xlfn.XLOOKUP($A2338,Results!$A$2:$A$2256,Results!K$2:K$2256,"")</f>
        <v>0</v>
      </c>
      <c r="AQ2338" s="2">
        <f>_xlfn.XLOOKUP($A2338,Results!$A$2:$A$2256,Results!L$2:L$2256,"")</f>
        <v>0</v>
      </c>
      <c r="AR2338" s="2">
        <f>_xlfn.XLOOKUP($A2338,Results!$A$2:$A$2256,Results!M$2:M$2256,"")</f>
        <v>0</v>
      </c>
      <c r="AS2338" s="2">
        <f>_xlfn.XLOOKUP($A2338,Results!$A$2:$A$2256,Results!N$2:N$2256,"")</f>
        <v>0</v>
      </c>
      <c r="AT2338" s="2">
        <f>_xlfn.XLOOKUP($A2338,Results!$A$2:$A$2256,Results!O$2:O$2256,"")</f>
        <v>0</v>
      </c>
      <c r="AU2338" s="2">
        <f>_xlfn.XLOOKUP($A2338,Results!$A$2:$A$2256,Results!P$2:P$2256,"")</f>
        <v>0</v>
      </c>
      <c r="AV2338" s="2">
        <f>_xlfn.XLOOKUP($A2338,Results!$A$2:$A$2256,Results!Q$2:Q$2256,"")</f>
        <v>0</v>
      </c>
      <c r="AW2338" s="2">
        <f>_xlfn.XLOOKUP($A2338,Results!$A$2:$A$2256,Results!R$2:R$2256,"")</f>
        <v>0</v>
      </c>
      <c r="AX2338" s="2">
        <f>_xlfn.XLOOKUP($A2338,Results!$A$2:$A$2256,Results!S$2:S$2256,"")</f>
        <v>0</v>
      </c>
      <c r="AY2338" s="2">
        <f>_xlfn.XLOOKUP($A2338,Results!$A$2:$A$2256,Results!T$2:T$2256,"")</f>
        <v>0</v>
      </c>
      <c r="AZ2338" s="2">
        <f>_xlfn.XLOOKUP($A2338,Results!$A$2:$A$2256,Results!U$2:U$2256,"")</f>
        <v>0</v>
      </c>
      <c r="BA2338" s="2" t="str">
        <f>_xlfn.XLOOKUP($A2338,Results!$A$2:$A$2256,Results!V$2:V$2256,"")</f>
        <v>PECO SALES</v>
      </c>
      <c r="BB2338" s="2">
        <f>_xlfn.XLOOKUP($A2338,Results!$A$2:$A$2256,Results!W$2:W$2256,"")</f>
        <v>63</v>
      </c>
      <c r="BC2338" s="2">
        <f>_xlfn.XLOOKUP($A2338,Results!$A$2:$A$2256,Results!X$2:X$2256,"")</f>
        <v>31160000</v>
      </c>
      <c r="BD2338" s="2">
        <f>_xlfn.XLOOKUP($A2338,Results!$A$2:$A$2256,Results!Y$2:Y$2256,"")</f>
        <v>78</v>
      </c>
      <c r="BE2338" s="2" t="b">
        <f>_xlfn.XLOOKUP($A2338,Results!$A$2:$A$2256,Results!Z$2:Z$2256,"")</f>
        <v>1</v>
      </c>
    </row>
    <row r="2339" spans="1:57" ht="38.25" customHeight="1" x14ac:dyDescent="0.3">
      <c r="A2339">
        <v>908016</v>
      </c>
      <c r="B2339">
        <v>281617</v>
      </c>
      <c r="C2339" t="s">
        <v>36</v>
      </c>
      <c r="D2339" t="s">
        <v>7038</v>
      </c>
      <c r="F2339" s="2">
        <v>11314</v>
      </c>
      <c r="G2339" s="2">
        <v>1</v>
      </c>
      <c r="H2339" t="s">
        <v>7194</v>
      </c>
      <c r="I2339">
        <v>60</v>
      </c>
      <c r="J2339" t="s">
        <v>3644</v>
      </c>
      <c r="K2339" t="s">
        <v>39</v>
      </c>
      <c r="L2339">
        <v>16.489999999999998</v>
      </c>
      <c r="M2339" s="2" t="s">
        <v>567</v>
      </c>
      <c r="N2339" s="98" t="s">
        <v>7195</v>
      </c>
      <c r="O2339" t="s">
        <v>36</v>
      </c>
      <c r="P2339" t="s">
        <v>36</v>
      </c>
      <c r="Q2339" t="s">
        <v>36</v>
      </c>
      <c r="R2339">
        <v>989.4</v>
      </c>
      <c r="S2339" s="1">
        <v>45744.480334571759</v>
      </c>
      <c r="T2339" t="s">
        <v>42</v>
      </c>
      <c r="U2339" s="1">
        <v>45744.258333333331</v>
      </c>
      <c r="V2339" t="s">
        <v>43</v>
      </c>
      <c r="W2339" t="s">
        <v>36</v>
      </c>
      <c r="X2339">
        <v>0</v>
      </c>
      <c r="Y2339" t="s">
        <v>525</v>
      </c>
      <c r="Z2339" t="s">
        <v>36</v>
      </c>
      <c r="AA2339">
        <v>16.489999999999998</v>
      </c>
      <c r="AB2339" t="s">
        <v>36</v>
      </c>
      <c r="AC2339" t="s">
        <v>49</v>
      </c>
      <c r="AD2339" t="s">
        <v>49</v>
      </c>
      <c r="AE2339" t="s">
        <v>45</v>
      </c>
      <c r="AG2339" s="18" t="s">
        <v>7196</v>
      </c>
      <c r="AH2339" s="18"/>
      <c r="AI2339" s="2" t="s">
        <v>48</v>
      </c>
      <c r="AJ2339" s="2" t="e">
        <f>VLOOKUP(A2339,'Classification Test Result'!$A$2:$D$2428,4,FALSE)</f>
        <v>#N/A</v>
      </c>
      <c r="AL2339" s="2">
        <f>_xlfn.XLOOKUP($A2339,Results!$A$2:$A$2256,Results!G$2:G$2256,"")</f>
        <v>0</v>
      </c>
      <c r="AM2339" s="2">
        <f>_xlfn.XLOOKUP($A2339,Results!$A$2:$A$2256,Results!H$2:H$2256,"")</f>
        <v>0</v>
      </c>
      <c r="AN2339" s="2">
        <f>_xlfn.XLOOKUP($A2339,Results!$A$2:$A$2256,Results!I$2:I$2256,"")</f>
        <v>0</v>
      </c>
      <c r="AO2339" s="2">
        <f>_xlfn.XLOOKUP($A2339,Results!$A$2:$A$2256,Results!J$2:J$2256,"")</f>
        <v>0</v>
      </c>
      <c r="AP2339" s="2">
        <f>_xlfn.XLOOKUP($A2339,Results!$A$2:$A$2256,Results!K$2:K$2256,"")</f>
        <v>0</v>
      </c>
      <c r="AQ2339" s="2">
        <f>_xlfn.XLOOKUP($A2339,Results!$A$2:$A$2256,Results!L$2:L$2256,"")</f>
        <v>0</v>
      </c>
      <c r="AR2339" s="2">
        <f>_xlfn.XLOOKUP($A2339,Results!$A$2:$A$2256,Results!M$2:M$2256,"")</f>
        <v>0</v>
      </c>
      <c r="AS2339" s="2">
        <f>_xlfn.XLOOKUP($A2339,Results!$A$2:$A$2256,Results!N$2:N$2256,"")</f>
        <v>0</v>
      </c>
      <c r="AT2339" s="2" t="str">
        <f>_xlfn.XLOOKUP($A2339,Results!$A$2:$A$2256,Results!O$2:O$2256,"")</f>
        <v>3M</v>
      </c>
      <c r="AU2339" s="2" t="str">
        <f>_xlfn.XLOOKUP($A2339,Results!$A$2:$A$2256,Results!P$2:P$2256,"")</f>
        <v>3M</v>
      </c>
      <c r="AV2339" s="2" t="str">
        <f>_xlfn.XLOOKUP($A2339,Results!$A$2:$A$2256,Results!Q$2:Q$2256,"")</f>
        <v>SINGLE_MATCH</v>
      </c>
      <c r="AW2339" s="2">
        <f>_xlfn.XLOOKUP($A2339,Results!$A$2:$A$2256,Results!R$2:R$2256,"")</f>
        <v>0</v>
      </c>
      <c r="AX2339" s="2">
        <f>_xlfn.XLOOKUP($A2339,Results!$A$2:$A$2256,Results!S$2:S$2256,"")</f>
        <v>0</v>
      </c>
      <c r="AY2339" s="2">
        <f>_xlfn.XLOOKUP($A2339,Results!$A$2:$A$2256,Results!T$2:T$2256,"")</f>
        <v>60</v>
      </c>
      <c r="AZ2339" s="2">
        <f>_xlfn.XLOOKUP($A2339,Results!$A$2:$A$2256,Results!U$2:U$2256,"")</f>
        <v>0</v>
      </c>
      <c r="BA2339" s="2" t="str">
        <f>_xlfn.XLOOKUP($A2339,Results!$A$2:$A$2256,Results!V$2:V$2256,"")</f>
        <v>3M</v>
      </c>
      <c r="BB2339" s="2">
        <f>_xlfn.XLOOKUP($A2339,Results!$A$2:$A$2256,Results!W$2:W$2256,"")</f>
        <v>81</v>
      </c>
      <c r="BC2339" s="2">
        <f>_xlfn.XLOOKUP($A2339,Results!$A$2:$A$2256,Results!X$2:X$2256,"")</f>
        <v>31201500</v>
      </c>
      <c r="BD2339" s="2">
        <f>_xlfn.XLOOKUP($A2339,Results!$A$2:$A$2256,Results!Y$2:Y$2256,"")</f>
        <v>81</v>
      </c>
      <c r="BE2339" s="2" t="b">
        <f>_xlfn.XLOOKUP($A2339,Results!$A$2:$A$2256,Results!Z$2:Z$2256,"")</f>
        <v>1</v>
      </c>
    </row>
    <row r="2340" spans="1:57" ht="38.25" customHeight="1" x14ac:dyDescent="0.3">
      <c r="A2340">
        <v>908017</v>
      </c>
      <c r="B2340">
        <v>281425</v>
      </c>
      <c r="C2340" t="s">
        <v>36</v>
      </c>
      <c r="D2340">
        <v>4624221270</v>
      </c>
      <c r="E2340" s="2" t="str">
        <f>VLOOKUP(F2340,'RPA Vendor Data '!F$1:$G$2418,2)</f>
        <v>HILTI INC</v>
      </c>
      <c r="F2340" s="2">
        <v>11585</v>
      </c>
      <c r="G2340" s="2">
        <v>2</v>
      </c>
      <c r="H2340" t="s">
        <v>7197</v>
      </c>
      <c r="I2340">
        <v>1</v>
      </c>
      <c r="J2340" t="s">
        <v>65</v>
      </c>
      <c r="K2340" t="s">
        <v>39</v>
      </c>
      <c r="L2340">
        <v>387.49</v>
      </c>
      <c r="M2340" s="2" t="s">
        <v>36</v>
      </c>
      <c r="N2340" s="85">
        <v>3597044</v>
      </c>
      <c r="O2340" t="s">
        <v>36</v>
      </c>
      <c r="P2340" t="s">
        <v>36</v>
      </c>
      <c r="Q2340" t="s">
        <v>36</v>
      </c>
      <c r="R2340">
        <v>387.49</v>
      </c>
      <c r="S2340" s="1">
        <v>45744.292429548608</v>
      </c>
      <c r="T2340" t="s">
        <v>42</v>
      </c>
      <c r="U2340" s="1">
        <v>45744.0625</v>
      </c>
      <c r="V2340" t="s">
        <v>43</v>
      </c>
      <c r="W2340" t="s">
        <v>36</v>
      </c>
      <c r="X2340">
        <v>0</v>
      </c>
      <c r="Y2340">
        <v>999</v>
      </c>
      <c r="Z2340" t="s">
        <v>36</v>
      </c>
      <c r="AA2340" t="s">
        <v>36</v>
      </c>
      <c r="AB2340" t="s">
        <v>36</v>
      </c>
      <c r="AC2340" t="s">
        <v>49</v>
      </c>
      <c r="AD2340" t="s">
        <v>49</v>
      </c>
      <c r="AE2340" t="s">
        <v>45</v>
      </c>
      <c r="AG2340" s="2" t="s">
        <v>1668</v>
      </c>
      <c r="AI2340" s="2" t="s">
        <v>48</v>
      </c>
      <c r="AJ2340" s="2" t="e">
        <f>VLOOKUP(A2340,'Classification Test Result'!$A$2:$D$2428,4,FALSE)</f>
        <v>#N/A</v>
      </c>
      <c r="AL2340" s="2">
        <f>_xlfn.XLOOKUP($A2340,Results!$A$2:$A$2256,Results!G$2:G$2256,"")</f>
        <v>0</v>
      </c>
      <c r="AM2340" s="2">
        <f>_xlfn.XLOOKUP($A2340,Results!$A$2:$A$2256,Results!H$2:H$2256,"")</f>
        <v>0</v>
      </c>
      <c r="AN2340" s="2">
        <f>_xlfn.XLOOKUP($A2340,Results!$A$2:$A$2256,Results!I$2:I$2256,"")</f>
        <v>0</v>
      </c>
      <c r="AO2340" s="2">
        <f>_xlfn.XLOOKUP($A2340,Results!$A$2:$A$2256,Results!J$2:J$2256,"")</f>
        <v>0</v>
      </c>
      <c r="AP2340" s="2">
        <f>_xlfn.XLOOKUP($A2340,Results!$A$2:$A$2256,Results!K$2:K$2256,"")</f>
        <v>0</v>
      </c>
      <c r="AQ2340" s="2">
        <f>_xlfn.XLOOKUP($A2340,Results!$A$2:$A$2256,Results!L$2:L$2256,"")</f>
        <v>0</v>
      </c>
      <c r="AR2340" s="2">
        <f>_xlfn.XLOOKUP($A2340,Results!$A$2:$A$2256,Results!M$2:M$2256,"")</f>
        <v>0</v>
      </c>
      <c r="AS2340" s="2">
        <f>_xlfn.XLOOKUP($A2340,Results!$A$2:$A$2256,Results!N$2:N$2256,"")</f>
        <v>0</v>
      </c>
      <c r="AT2340" s="2">
        <f>_xlfn.XLOOKUP($A2340,Results!$A$2:$A$2256,Results!O$2:O$2256,"")</f>
        <v>0</v>
      </c>
      <c r="AU2340" s="2">
        <f>_xlfn.XLOOKUP($A2340,Results!$A$2:$A$2256,Results!P$2:P$2256,"")</f>
        <v>0</v>
      </c>
      <c r="AV2340" s="2">
        <f>_xlfn.XLOOKUP($A2340,Results!$A$2:$A$2256,Results!Q$2:Q$2256,"")</f>
        <v>0</v>
      </c>
      <c r="AW2340" s="2">
        <f>_xlfn.XLOOKUP($A2340,Results!$A$2:$A$2256,Results!R$2:R$2256,"")</f>
        <v>0</v>
      </c>
      <c r="AX2340" s="2">
        <f>_xlfn.XLOOKUP($A2340,Results!$A$2:$A$2256,Results!S$2:S$2256,"")</f>
        <v>0</v>
      </c>
      <c r="AY2340" s="2">
        <f>_xlfn.XLOOKUP($A2340,Results!$A$2:$A$2256,Results!T$2:T$2256,"")</f>
        <v>0</v>
      </c>
      <c r="AZ2340" s="2">
        <f>_xlfn.XLOOKUP($A2340,Results!$A$2:$A$2256,Results!U$2:U$2256,"")</f>
        <v>0</v>
      </c>
      <c r="BA2340" s="2" t="str">
        <f>_xlfn.XLOOKUP($A2340,Results!$A$2:$A$2256,Results!V$2:V$2256,"")</f>
        <v>HILTI</v>
      </c>
      <c r="BB2340" s="2">
        <f>_xlfn.XLOOKUP($A2340,Results!$A$2:$A$2256,Results!W$2:W$2256,"")</f>
        <v>79</v>
      </c>
      <c r="BC2340" s="2">
        <f>_xlfn.XLOOKUP($A2340,Results!$A$2:$A$2256,Results!X$2:X$2256,"")</f>
        <v>0</v>
      </c>
      <c r="BD2340" s="2">
        <f>_xlfn.XLOOKUP($A2340,Results!$A$2:$A$2256,Results!Y$2:Y$2256,"")</f>
        <v>0</v>
      </c>
      <c r="BE2340" s="2" t="b">
        <f>_xlfn.XLOOKUP($A2340,Results!$A$2:$A$2256,Results!Z$2:Z$2256,"")</f>
        <v>1</v>
      </c>
    </row>
    <row r="2341" spans="1:57" ht="38.25" customHeight="1" x14ac:dyDescent="0.3">
      <c r="A2341">
        <v>908018</v>
      </c>
      <c r="B2341">
        <v>281501</v>
      </c>
      <c r="C2341" t="s">
        <v>36</v>
      </c>
      <c r="D2341">
        <v>50030715129</v>
      </c>
      <c r="F2341" s="2">
        <v>11545</v>
      </c>
      <c r="G2341" s="2">
        <v>2</v>
      </c>
      <c r="H2341" t="s">
        <v>7198</v>
      </c>
      <c r="I2341">
        <v>6</v>
      </c>
      <c r="J2341" t="s">
        <v>65</v>
      </c>
      <c r="K2341" t="s">
        <v>39</v>
      </c>
      <c r="L2341">
        <v>28.89</v>
      </c>
      <c r="M2341" s="2" t="s">
        <v>7158</v>
      </c>
      <c r="N2341" s="170">
        <v>7005006</v>
      </c>
      <c r="O2341" t="s">
        <v>7199</v>
      </c>
      <c r="P2341" t="s">
        <v>36</v>
      </c>
      <c r="Q2341" t="s">
        <v>36</v>
      </c>
      <c r="R2341">
        <v>173.34</v>
      </c>
      <c r="S2341" s="1">
        <v>45744.396453437497</v>
      </c>
      <c r="T2341" t="s">
        <v>42</v>
      </c>
      <c r="U2341" s="1">
        <v>45744.167361111111</v>
      </c>
      <c r="V2341" t="s">
        <v>43</v>
      </c>
      <c r="W2341" t="s">
        <v>36</v>
      </c>
      <c r="X2341">
        <v>0</v>
      </c>
      <c r="Y2341">
        <v>999</v>
      </c>
      <c r="Z2341" t="s">
        <v>36</v>
      </c>
      <c r="AA2341" t="s">
        <v>36</v>
      </c>
      <c r="AB2341" t="s">
        <v>36</v>
      </c>
      <c r="AC2341" t="s">
        <v>49</v>
      </c>
      <c r="AD2341" t="s">
        <v>49</v>
      </c>
      <c r="AE2341" t="s">
        <v>45</v>
      </c>
      <c r="AG2341" s="18" t="s">
        <v>7200</v>
      </c>
      <c r="AH2341" s="18"/>
      <c r="AI2341" s="2" t="s">
        <v>48</v>
      </c>
      <c r="AJ2341" s="2" t="e">
        <f>VLOOKUP(A2341,'Classification Test Result'!$A$2:$D$2428,4,FALSE)</f>
        <v>#N/A</v>
      </c>
      <c r="AL2341" s="2">
        <f>_xlfn.XLOOKUP($A2341,Results!$A$2:$A$2256,Results!G$2:G$2256,"")</f>
        <v>0</v>
      </c>
      <c r="AM2341" s="2">
        <f>_xlfn.XLOOKUP($A2341,Results!$A$2:$A$2256,Results!H$2:H$2256,"")</f>
        <v>0</v>
      </c>
      <c r="AN2341" s="2">
        <f>_xlfn.XLOOKUP($A2341,Results!$A$2:$A$2256,Results!I$2:I$2256,"")</f>
        <v>0</v>
      </c>
      <c r="AO2341" s="2">
        <f>_xlfn.XLOOKUP($A2341,Results!$A$2:$A$2256,Results!J$2:J$2256,"")</f>
        <v>0</v>
      </c>
      <c r="AP2341" s="2">
        <f>_xlfn.XLOOKUP($A2341,Results!$A$2:$A$2256,Results!K$2:K$2256,"")</f>
        <v>0</v>
      </c>
      <c r="AQ2341" s="2">
        <f>_xlfn.XLOOKUP($A2341,Results!$A$2:$A$2256,Results!L$2:L$2256,"")</f>
        <v>0</v>
      </c>
      <c r="AR2341" s="2">
        <f>_xlfn.XLOOKUP($A2341,Results!$A$2:$A$2256,Results!M$2:M$2256,"")</f>
        <v>0</v>
      </c>
      <c r="AS2341" s="2">
        <f>_xlfn.XLOOKUP($A2341,Results!$A$2:$A$2256,Results!N$2:N$2256,"")</f>
        <v>0</v>
      </c>
      <c r="AT2341" s="2">
        <f>_xlfn.XLOOKUP($A2341,Results!$A$2:$A$2256,Results!O$2:O$2256,"")</f>
        <v>0</v>
      </c>
      <c r="AU2341" s="2">
        <f>_xlfn.XLOOKUP($A2341,Results!$A$2:$A$2256,Results!P$2:P$2256,"")</f>
        <v>0</v>
      </c>
      <c r="AV2341" s="2">
        <f>_xlfn.XLOOKUP($A2341,Results!$A$2:$A$2256,Results!Q$2:Q$2256,"")</f>
        <v>0</v>
      </c>
      <c r="AW2341" s="2">
        <f>_xlfn.XLOOKUP($A2341,Results!$A$2:$A$2256,Results!R$2:R$2256,"")</f>
        <v>0</v>
      </c>
      <c r="AX2341" s="2">
        <f>_xlfn.XLOOKUP($A2341,Results!$A$2:$A$2256,Results!S$2:S$2256,"")</f>
        <v>0</v>
      </c>
      <c r="AY2341" s="2">
        <f>_xlfn.XLOOKUP($A2341,Results!$A$2:$A$2256,Results!T$2:T$2256,"")</f>
        <v>0</v>
      </c>
      <c r="AZ2341" s="2">
        <f>_xlfn.XLOOKUP($A2341,Results!$A$2:$A$2256,Results!U$2:U$2256,"")</f>
        <v>0</v>
      </c>
      <c r="BA2341" s="2">
        <f>_xlfn.XLOOKUP($A2341,Results!$A$2:$A$2256,Results!V$2:V$2256,"")</f>
        <v>0</v>
      </c>
      <c r="BB2341" s="2">
        <f>_xlfn.XLOOKUP($A2341,Results!$A$2:$A$2256,Results!W$2:W$2256,"")</f>
        <v>0</v>
      </c>
      <c r="BC2341" s="2">
        <f>_xlfn.XLOOKUP($A2341,Results!$A$2:$A$2256,Results!X$2:X$2256,"")</f>
        <v>0</v>
      </c>
      <c r="BD2341" s="2">
        <f>_xlfn.XLOOKUP($A2341,Results!$A$2:$A$2256,Results!Y$2:Y$2256,"")</f>
        <v>0</v>
      </c>
      <c r="BE2341" s="2">
        <f>_xlfn.XLOOKUP($A2341,Results!$A$2:$A$2256,Results!Z$2:Z$2256,"")</f>
        <v>0</v>
      </c>
    </row>
    <row r="2342" spans="1:57" ht="38.25" customHeight="1" x14ac:dyDescent="0.3">
      <c r="A2342">
        <v>908019</v>
      </c>
      <c r="B2342">
        <v>281569</v>
      </c>
      <c r="C2342" t="s">
        <v>36</v>
      </c>
      <c r="D2342">
        <v>50030636300</v>
      </c>
      <c r="F2342" s="2">
        <v>11545</v>
      </c>
      <c r="G2342" s="2">
        <v>2</v>
      </c>
      <c r="H2342" t="s">
        <v>7201</v>
      </c>
      <c r="I2342">
        <v>33</v>
      </c>
      <c r="J2342" t="s">
        <v>39</v>
      </c>
      <c r="K2342" t="s">
        <v>39</v>
      </c>
      <c r="L2342">
        <v>49.79</v>
      </c>
      <c r="M2342" s="2" t="s">
        <v>7158</v>
      </c>
      <c r="N2342" s="110">
        <v>202815</v>
      </c>
      <c r="O2342" t="s">
        <v>7202</v>
      </c>
      <c r="P2342" t="s">
        <v>36</v>
      </c>
      <c r="Q2342" t="s">
        <v>36</v>
      </c>
      <c r="R2342">
        <v>1643.07</v>
      </c>
      <c r="S2342" s="1">
        <v>45744.459770868052</v>
      </c>
      <c r="T2342" t="s">
        <v>42</v>
      </c>
      <c r="U2342" s="1">
        <v>45744.245138888888</v>
      </c>
      <c r="V2342" t="s">
        <v>43</v>
      </c>
      <c r="W2342" t="s">
        <v>36</v>
      </c>
      <c r="X2342">
        <v>0</v>
      </c>
      <c r="Y2342" t="s">
        <v>525</v>
      </c>
      <c r="Z2342" t="s">
        <v>36</v>
      </c>
      <c r="AA2342">
        <v>49.79</v>
      </c>
      <c r="AB2342" t="s">
        <v>36</v>
      </c>
      <c r="AC2342" t="s">
        <v>49</v>
      </c>
      <c r="AD2342" t="s">
        <v>49</v>
      </c>
      <c r="AE2342" t="s">
        <v>45</v>
      </c>
      <c r="AG2342" s="18" t="s">
        <v>7203</v>
      </c>
      <c r="AH2342" s="18"/>
      <c r="AI2342" s="2" t="s">
        <v>48</v>
      </c>
      <c r="AJ2342" s="2" t="e">
        <f>VLOOKUP(A2342,'Classification Test Result'!$A$2:$D$2428,4,FALSE)</f>
        <v>#N/A</v>
      </c>
      <c r="AL2342" s="2">
        <f>_xlfn.XLOOKUP($A2342,Results!$A$2:$A$2256,Results!G$2:G$2256,"")</f>
        <v>0</v>
      </c>
      <c r="AM2342" s="2">
        <f>_xlfn.XLOOKUP($A2342,Results!$A$2:$A$2256,Results!H$2:H$2256,"")</f>
        <v>0</v>
      </c>
      <c r="AN2342" s="2">
        <f>_xlfn.XLOOKUP($A2342,Results!$A$2:$A$2256,Results!I$2:I$2256,"")</f>
        <v>0</v>
      </c>
      <c r="AO2342" s="2">
        <f>_xlfn.XLOOKUP($A2342,Results!$A$2:$A$2256,Results!J$2:J$2256,"")</f>
        <v>0</v>
      </c>
      <c r="AP2342" s="2">
        <f>_xlfn.XLOOKUP($A2342,Results!$A$2:$A$2256,Results!K$2:K$2256,"")</f>
        <v>0</v>
      </c>
      <c r="AQ2342" s="2">
        <f>_xlfn.XLOOKUP($A2342,Results!$A$2:$A$2256,Results!L$2:L$2256,"")</f>
        <v>0</v>
      </c>
      <c r="AR2342" s="2">
        <f>_xlfn.XLOOKUP($A2342,Results!$A$2:$A$2256,Results!M$2:M$2256,"")</f>
        <v>0</v>
      </c>
      <c r="AS2342" s="2">
        <f>_xlfn.XLOOKUP($A2342,Results!$A$2:$A$2256,Results!N$2:N$2256,"")</f>
        <v>0</v>
      </c>
      <c r="AT2342" s="2">
        <f>_xlfn.XLOOKUP($A2342,Results!$A$2:$A$2256,Results!O$2:O$2256,"")</f>
        <v>0</v>
      </c>
      <c r="AU2342" s="2">
        <f>_xlfn.XLOOKUP($A2342,Results!$A$2:$A$2256,Results!P$2:P$2256,"")</f>
        <v>0</v>
      </c>
      <c r="AV2342" s="2">
        <f>_xlfn.XLOOKUP($A2342,Results!$A$2:$A$2256,Results!Q$2:Q$2256,"")</f>
        <v>0</v>
      </c>
      <c r="AW2342" s="2">
        <f>_xlfn.XLOOKUP($A2342,Results!$A$2:$A$2256,Results!R$2:R$2256,"")</f>
        <v>0</v>
      </c>
      <c r="AX2342" s="2">
        <f>_xlfn.XLOOKUP($A2342,Results!$A$2:$A$2256,Results!S$2:S$2256,"")</f>
        <v>0</v>
      </c>
      <c r="AY2342" s="2">
        <f>_xlfn.XLOOKUP($A2342,Results!$A$2:$A$2256,Results!T$2:T$2256,"")</f>
        <v>0</v>
      </c>
      <c r="AZ2342" s="2">
        <f>_xlfn.XLOOKUP($A2342,Results!$A$2:$A$2256,Results!U$2:U$2256,"")</f>
        <v>0</v>
      </c>
      <c r="BA2342" s="2">
        <f>_xlfn.XLOOKUP($A2342,Results!$A$2:$A$2256,Results!V$2:V$2256,"")</f>
        <v>0</v>
      </c>
      <c r="BB2342" s="2">
        <f>_xlfn.XLOOKUP($A2342,Results!$A$2:$A$2256,Results!W$2:W$2256,"")</f>
        <v>0</v>
      </c>
      <c r="BC2342" s="2">
        <f>_xlfn.XLOOKUP($A2342,Results!$A$2:$A$2256,Results!X$2:X$2256,"")</f>
        <v>0</v>
      </c>
      <c r="BD2342" s="2">
        <f>_xlfn.XLOOKUP($A2342,Results!$A$2:$A$2256,Results!Y$2:Y$2256,"")</f>
        <v>0</v>
      </c>
      <c r="BE2342" s="2">
        <f>_xlfn.XLOOKUP($A2342,Results!$A$2:$A$2256,Results!Z$2:Z$2256,"")</f>
        <v>0</v>
      </c>
    </row>
    <row r="2343" spans="1:57" ht="38.25" customHeight="1" x14ac:dyDescent="0.3">
      <c r="A2343">
        <v>908020</v>
      </c>
      <c r="B2343">
        <v>281501</v>
      </c>
      <c r="C2343" t="s">
        <v>36</v>
      </c>
      <c r="D2343">
        <v>50030715129</v>
      </c>
      <c r="F2343" s="2">
        <v>11545</v>
      </c>
      <c r="G2343" s="2">
        <v>1</v>
      </c>
      <c r="H2343" t="s">
        <v>7201</v>
      </c>
      <c r="I2343">
        <v>1</v>
      </c>
      <c r="J2343" t="s">
        <v>65</v>
      </c>
      <c r="K2343" t="s">
        <v>39</v>
      </c>
      <c r="L2343">
        <v>50.09</v>
      </c>
      <c r="M2343" s="2" t="s">
        <v>7158</v>
      </c>
      <c r="N2343" s="110">
        <v>202815</v>
      </c>
      <c r="O2343" t="s">
        <v>7202</v>
      </c>
      <c r="P2343" t="s">
        <v>36</v>
      </c>
      <c r="Q2343" t="s">
        <v>36</v>
      </c>
      <c r="R2343">
        <v>50.09</v>
      </c>
      <c r="S2343" s="1">
        <v>45744.396450347223</v>
      </c>
      <c r="T2343" t="s">
        <v>42</v>
      </c>
      <c r="U2343" s="1">
        <v>45744.167361111111</v>
      </c>
      <c r="V2343" t="s">
        <v>43</v>
      </c>
      <c r="W2343" t="s">
        <v>36</v>
      </c>
      <c r="X2343">
        <v>0</v>
      </c>
      <c r="Y2343">
        <v>999</v>
      </c>
      <c r="Z2343" t="s">
        <v>36</v>
      </c>
      <c r="AA2343" t="s">
        <v>36</v>
      </c>
      <c r="AB2343" t="s">
        <v>36</v>
      </c>
      <c r="AC2343" t="s">
        <v>49</v>
      </c>
      <c r="AD2343" t="s">
        <v>49</v>
      </c>
      <c r="AE2343" t="s">
        <v>45</v>
      </c>
      <c r="AG2343" s="18" t="s">
        <v>7203</v>
      </c>
      <c r="AH2343" s="18"/>
      <c r="AI2343" s="2" t="s">
        <v>48</v>
      </c>
      <c r="AJ2343" s="2" t="e">
        <f>VLOOKUP(A2343,'Classification Test Result'!$A$2:$D$2428,4,FALSE)</f>
        <v>#N/A</v>
      </c>
      <c r="AL2343" s="2">
        <f>_xlfn.XLOOKUP($A2343,Results!$A$2:$A$2256,Results!G$2:G$2256,"")</f>
        <v>0</v>
      </c>
      <c r="AM2343" s="2">
        <f>_xlfn.XLOOKUP($A2343,Results!$A$2:$A$2256,Results!H$2:H$2256,"")</f>
        <v>0</v>
      </c>
      <c r="AN2343" s="2">
        <f>_xlfn.XLOOKUP($A2343,Results!$A$2:$A$2256,Results!I$2:I$2256,"")</f>
        <v>0</v>
      </c>
      <c r="AO2343" s="2">
        <f>_xlfn.XLOOKUP($A2343,Results!$A$2:$A$2256,Results!J$2:J$2256,"")</f>
        <v>0</v>
      </c>
      <c r="AP2343" s="2">
        <f>_xlfn.XLOOKUP($A2343,Results!$A$2:$A$2256,Results!K$2:K$2256,"")</f>
        <v>0</v>
      </c>
      <c r="AQ2343" s="2">
        <f>_xlfn.XLOOKUP($A2343,Results!$A$2:$A$2256,Results!L$2:L$2256,"")</f>
        <v>0</v>
      </c>
      <c r="AR2343" s="2">
        <f>_xlfn.XLOOKUP($A2343,Results!$A$2:$A$2256,Results!M$2:M$2256,"")</f>
        <v>0</v>
      </c>
      <c r="AS2343" s="2">
        <f>_xlfn.XLOOKUP($A2343,Results!$A$2:$A$2256,Results!N$2:N$2256,"")</f>
        <v>0</v>
      </c>
      <c r="AT2343" s="2">
        <f>_xlfn.XLOOKUP($A2343,Results!$A$2:$A$2256,Results!O$2:O$2256,"")</f>
        <v>0</v>
      </c>
      <c r="AU2343" s="2">
        <f>_xlfn.XLOOKUP($A2343,Results!$A$2:$A$2256,Results!P$2:P$2256,"")</f>
        <v>0</v>
      </c>
      <c r="AV2343" s="2">
        <f>_xlfn.XLOOKUP($A2343,Results!$A$2:$A$2256,Results!Q$2:Q$2256,"")</f>
        <v>0</v>
      </c>
      <c r="AW2343" s="2">
        <f>_xlfn.XLOOKUP($A2343,Results!$A$2:$A$2256,Results!R$2:R$2256,"")</f>
        <v>0</v>
      </c>
      <c r="AX2343" s="2">
        <f>_xlfn.XLOOKUP($A2343,Results!$A$2:$A$2256,Results!S$2:S$2256,"")</f>
        <v>0</v>
      </c>
      <c r="AY2343" s="2">
        <f>_xlfn.XLOOKUP($A2343,Results!$A$2:$A$2256,Results!T$2:T$2256,"")</f>
        <v>0</v>
      </c>
      <c r="AZ2343" s="2">
        <f>_xlfn.XLOOKUP($A2343,Results!$A$2:$A$2256,Results!U$2:U$2256,"")</f>
        <v>0</v>
      </c>
      <c r="BA2343" s="2">
        <f>_xlfn.XLOOKUP($A2343,Results!$A$2:$A$2256,Results!V$2:V$2256,"")</f>
        <v>0</v>
      </c>
      <c r="BB2343" s="2">
        <f>_xlfn.XLOOKUP($A2343,Results!$A$2:$A$2256,Results!W$2:W$2256,"")</f>
        <v>0</v>
      </c>
      <c r="BC2343" s="2">
        <f>_xlfn.XLOOKUP($A2343,Results!$A$2:$A$2256,Results!X$2:X$2256,"")</f>
        <v>0</v>
      </c>
      <c r="BD2343" s="2">
        <f>_xlfn.XLOOKUP($A2343,Results!$A$2:$A$2256,Results!Y$2:Y$2256,"")</f>
        <v>0</v>
      </c>
      <c r="BE2343" s="2">
        <f>_xlfn.XLOOKUP($A2343,Results!$A$2:$A$2256,Results!Z$2:Z$2256,"")</f>
        <v>0</v>
      </c>
    </row>
    <row r="2344" spans="1:57" ht="38.25" customHeight="1" x14ac:dyDescent="0.3">
      <c r="A2344">
        <v>908021</v>
      </c>
      <c r="B2344">
        <v>281501</v>
      </c>
      <c r="C2344" t="s">
        <v>36</v>
      </c>
      <c r="D2344">
        <v>50030715129</v>
      </c>
      <c r="F2344" s="2">
        <v>11545</v>
      </c>
      <c r="G2344" s="2">
        <v>3</v>
      </c>
      <c r="H2344" t="s">
        <v>7204</v>
      </c>
      <c r="I2344">
        <v>1</v>
      </c>
      <c r="J2344" t="s">
        <v>65</v>
      </c>
      <c r="K2344" t="s">
        <v>39</v>
      </c>
      <c r="L2344">
        <v>75.69</v>
      </c>
      <c r="M2344" s="2" t="s">
        <v>7158</v>
      </c>
      <c r="N2344" s="168">
        <v>269863</v>
      </c>
      <c r="O2344" t="s">
        <v>7205</v>
      </c>
      <c r="P2344" t="s">
        <v>36</v>
      </c>
      <c r="Q2344" t="s">
        <v>36</v>
      </c>
      <c r="R2344">
        <v>75.69</v>
      </c>
      <c r="S2344" s="1">
        <v>45744.39645659722</v>
      </c>
      <c r="T2344" t="s">
        <v>42</v>
      </c>
      <c r="U2344" s="1">
        <v>45744.167361111111</v>
      </c>
      <c r="V2344" t="s">
        <v>43</v>
      </c>
      <c r="W2344" t="s">
        <v>36</v>
      </c>
      <c r="X2344">
        <v>0</v>
      </c>
      <c r="Y2344">
        <v>999</v>
      </c>
      <c r="Z2344" t="s">
        <v>36</v>
      </c>
      <c r="AA2344" t="s">
        <v>36</v>
      </c>
      <c r="AB2344" t="s">
        <v>36</v>
      </c>
      <c r="AC2344" t="s">
        <v>49</v>
      </c>
      <c r="AD2344" t="s">
        <v>49</v>
      </c>
      <c r="AE2344" t="s">
        <v>45</v>
      </c>
      <c r="AG2344" s="94" t="s">
        <v>7206</v>
      </c>
      <c r="AH2344" s="94"/>
      <c r="AI2344" s="2" t="s">
        <v>48</v>
      </c>
      <c r="AJ2344" s="2" t="e">
        <f>VLOOKUP(A2344,'Classification Test Result'!$A$2:$D$2428,4,FALSE)</f>
        <v>#N/A</v>
      </c>
      <c r="AL2344" s="2">
        <f>_xlfn.XLOOKUP($A2344,Results!$A$2:$A$2256,Results!G$2:G$2256,"")</f>
        <v>0</v>
      </c>
      <c r="AM2344" s="2">
        <f>_xlfn.XLOOKUP($A2344,Results!$A$2:$A$2256,Results!H$2:H$2256,"")</f>
        <v>0</v>
      </c>
      <c r="AN2344" s="2">
        <f>_xlfn.XLOOKUP($A2344,Results!$A$2:$A$2256,Results!I$2:I$2256,"")</f>
        <v>0</v>
      </c>
      <c r="AO2344" s="2">
        <f>_xlfn.XLOOKUP($A2344,Results!$A$2:$A$2256,Results!J$2:J$2256,"")</f>
        <v>0</v>
      </c>
      <c r="AP2344" s="2">
        <f>_xlfn.XLOOKUP($A2344,Results!$A$2:$A$2256,Results!K$2:K$2256,"")</f>
        <v>0</v>
      </c>
      <c r="AQ2344" s="2">
        <f>_xlfn.XLOOKUP($A2344,Results!$A$2:$A$2256,Results!L$2:L$2256,"")</f>
        <v>0</v>
      </c>
      <c r="AR2344" s="2">
        <f>_xlfn.XLOOKUP($A2344,Results!$A$2:$A$2256,Results!M$2:M$2256,"")</f>
        <v>0</v>
      </c>
      <c r="AS2344" s="2">
        <f>_xlfn.XLOOKUP($A2344,Results!$A$2:$A$2256,Results!N$2:N$2256,"")</f>
        <v>0</v>
      </c>
      <c r="AT2344" s="2">
        <f>_xlfn.XLOOKUP($A2344,Results!$A$2:$A$2256,Results!O$2:O$2256,"")</f>
        <v>0</v>
      </c>
      <c r="AU2344" s="2">
        <f>_xlfn.XLOOKUP($A2344,Results!$A$2:$A$2256,Results!P$2:P$2256,"")</f>
        <v>0</v>
      </c>
      <c r="AV2344" s="2">
        <f>_xlfn.XLOOKUP($A2344,Results!$A$2:$A$2256,Results!Q$2:Q$2256,"")</f>
        <v>0</v>
      </c>
      <c r="AW2344" s="2">
        <f>_xlfn.XLOOKUP($A2344,Results!$A$2:$A$2256,Results!R$2:R$2256,"")</f>
        <v>0</v>
      </c>
      <c r="AX2344" s="2">
        <f>_xlfn.XLOOKUP($A2344,Results!$A$2:$A$2256,Results!S$2:S$2256,"")</f>
        <v>0</v>
      </c>
      <c r="AY2344" s="2">
        <f>_xlfn.XLOOKUP($A2344,Results!$A$2:$A$2256,Results!T$2:T$2256,"")</f>
        <v>0</v>
      </c>
      <c r="AZ2344" s="2">
        <f>_xlfn.XLOOKUP($A2344,Results!$A$2:$A$2256,Results!U$2:U$2256,"")</f>
        <v>0</v>
      </c>
      <c r="BA2344" s="2">
        <f>_xlfn.XLOOKUP($A2344,Results!$A$2:$A$2256,Results!V$2:V$2256,"")</f>
        <v>0</v>
      </c>
      <c r="BB2344" s="2">
        <f>_xlfn.XLOOKUP($A2344,Results!$A$2:$A$2256,Results!W$2:W$2256,"")</f>
        <v>0</v>
      </c>
      <c r="BC2344" s="2">
        <f>_xlfn.XLOOKUP($A2344,Results!$A$2:$A$2256,Results!X$2:X$2256,"")</f>
        <v>0</v>
      </c>
      <c r="BD2344" s="2">
        <f>_xlfn.XLOOKUP($A2344,Results!$A$2:$A$2256,Results!Y$2:Y$2256,"")</f>
        <v>0</v>
      </c>
      <c r="BE2344" s="2">
        <f>_xlfn.XLOOKUP($A2344,Results!$A$2:$A$2256,Results!Z$2:Z$2256,"")</f>
        <v>0</v>
      </c>
    </row>
    <row r="2345" spans="1:57" ht="38.25" customHeight="1" x14ac:dyDescent="0.3">
      <c r="A2345">
        <v>908022</v>
      </c>
      <c r="B2345">
        <v>281800</v>
      </c>
      <c r="C2345" t="s">
        <v>36</v>
      </c>
      <c r="D2345">
        <v>9341410266</v>
      </c>
      <c r="E2345" s="2" t="str">
        <f>VLOOKUP(F2345,'RPA Vendor Data '!F$1:$G$2418,2)</f>
        <v>GRAYBAR ELECTRIC CO. INC.</v>
      </c>
      <c r="F2345" s="2">
        <v>11471</v>
      </c>
      <c r="G2345" s="2">
        <v>1</v>
      </c>
      <c r="H2345" t="s">
        <v>7207</v>
      </c>
      <c r="I2345">
        <v>4</v>
      </c>
      <c r="J2345" t="s">
        <v>58</v>
      </c>
      <c r="K2345" t="s">
        <v>58</v>
      </c>
      <c r="L2345">
        <v>4384.07</v>
      </c>
      <c r="M2345" s="2" t="s">
        <v>507</v>
      </c>
      <c r="N2345" s="85" t="s">
        <v>7208</v>
      </c>
      <c r="O2345" t="s">
        <v>36</v>
      </c>
      <c r="P2345" t="s">
        <v>7209</v>
      </c>
      <c r="Q2345" t="s">
        <v>36</v>
      </c>
      <c r="R2345">
        <v>175.36</v>
      </c>
      <c r="S2345" s="1">
        <v>45744.583746412027</v>
      </c>
      <c r="T2345" t="s">
        <v>42</v>
      </c>
      <c r="U2345" s="1">
        <v>45744.354166666657</v>
      </c>
      <c r="V2345" t="s">
        <v>43</v>
      </c>
      <c r="W2345" t="s">
        <v>36</v>
      </c>
      <c r="X2345">
        <v>0</v>
      </c>
      <c r="Y2345">
        <v>201</v>
      </c>
      <c r="Z2345" t="s">
        <v>36</v>
      </c>
      <c r="AA2345" t="s">
        <v>36</v>
      </c>
      <c r="AB2345" t="s">
        <v>36</v>
      </c>
      <c r="AC2345" t="s">
        <v>59</v>
      </c>
      <c r="AD2345" t="s">
        <v>59</v>
      </c>
      <c r="AE2345" t="s">
        <v>45</v>
      </c>
      <c r="AF2345" s="44">
        <v>39121464</v>
      </c>
      <c r="AG2345" s="18" t="s">
        <v>7210</v>
      </c>
      <c r="AH2345" s="18"/>
      <c r="AI2345" s="2" t="s">
        <v>48</v>
      </c>
      <c r="AJ2345" s="2" t="e">
        <f>VLOOKUP(A2345,'Classification Test Result'!$A$2:$D$2428,4,FALSE)</f>
        <v>#N/A</v>
      </c>
      <c r="AL2345" s="2">
        <f>_xlfn.XLOOKUP($A2345,Results!$A$2:$A$2256,Results!G$2:G$2256,"")</f>
        <v>0</v>
      </c>
      <c r="AM2345" s="2">
        <f>_xlfn.XLOOKUP($A2345,Results!$A$2:$A$2256,Results!H$2:H$2256,"")</f>
        <v>0</v>
      </c>
      <c r="AN2345" s="2">
        <f>_xlfn.XLOOKUP($A2345,Results!$A$2:$A$2256,Results!I$2:I$2256,"")</f>
        <v>0</v>
      </c>
      <c r="AO2345" s="2">
        <f>_xlfn.XLOOKUP($A2345,Results!$A$2:$A$2256,Results!J$2:J$2256,"")</f>
        <v>0</v>
      </c>
      <c r="AP2345" s="2">
        <f>_xlfn.XLOOKUP($A2345,Results!$A$2:$A$2256,Results!K$2:K$2256,"")</f>
        <v>0</v>
      </c>
      <c r="AQ2345" s="2">
        <f>_xlfn.XLOOKUP($A2345,Results!$A$2:$A$2256,Results!L$2:L$2256,"")</f>
        <v>0</v>
      </c>
      <c r="AR2345" s="2">
        <f>_xlfn.XLOOKUP($A2345,Results!$A$2:$A$2256,Results!M$2:M$2256,"")</f>
        <v>0</v>
      </c>
      <c r="AS2345" s="2">
        <f>_xlfn.XLOOKUP($A2345,Results!$A$2:$A$2256,Results!N$2:N$2256,"")</f>
        <v>0</v>
      </c>
      <c r="AT2345" s="2" t="str">
        <f>_xlfn.XLOOKUP($A2345,Results!$A$2:$A$2256,Results!O$2:O$2256,"")</f>
        <v>GENERIC CONDUIT/CONDUIT FITTINGS</v>
      </c>
      <c r="AU2345" s="2" t="str">
        <f>_xlfn.XLOOKUP($A2345,Results!$A$2:$A$2256,Results!P$2:P$2256,"")</f>
        <v>GENERIC VENDOR-TUBPA</v>
      </c>
      <c r="AV2345" s="2" t="str">
        <f>_xlfn.XLOOKUP($A2345,Results!$A$2:$A$2256,Results!Q$2:Q$2256,"")</f>
        <v>SINGLE_MATCH</v>
      </c>
      <c r="AW2345" s="2">
        <f>_xlfn.XLOOKUP($A2345,Results!$A$2:$A$2256,Results!R$2:R$2256,"")</f>
        <v>0</v>
      </c>
      <c r="AX2345" s="2">
        <f>_xlfn.XLOOKUP($A2345,Results!$A$2:$A$2256,Results!S$2:S$2256,"")</f>
        <v>0</v>
      </c>
      <c r="AY2345" s="2">
        <f>_xlfn.XLOOKUP($A2345,Results!$A$2:$A$2256,Results!T$2:T$2256,"")</f>
        <v>100</v>
      </c>
      <c r="AZ2345" s="2">
        <f>_xlfn.XLOOKUP($A2345,Results!$A$2:$A$2256,Results!U$2:U$2256,"")</f>
        <v>0</v>
      </c>
      <c r="BA2345" s="2">
        <f>_xlfn.XLOOKUP($A2345,Results!$A$2:$A$2256,Results!V$2:V$2256,"")</f>
        <v>0</v>
      </c>
      <c r="BB2345" s="2">
        <f>_xlfn.XLOOKUP($A2345,Results!$A$2:$A$2256,Results!W$2:W$2256,"")</f>
        <v>0</v>
      </c>
      <c r="BC2345" s="2">
        <f>_xlfn.XLOOKUP($A2345,Results!$A$2:$A$2256,Results!X$2:X$2256,"")</f>
        <v>39121464</v>
      </c>
      <c r="BD2345" s="2">
        <f>_xlfn.XLOOKUP($A2345,Results!$A$2:$A$2256,Results!Y$2:Y$2256,"")</f>
        <v>64</v>
      </c>
      <c r="BE2345" s="2">
        <f>_xlfn.XLOOKUP($A2345,Results!$A$2:$A$2256,Results!Z$2:Z$2256,"")</f>
        <v>0</v>
      </c>
    </row>
    <row r="2346" spans="1:57" ht="38.25" customHeight="1" x14ac:dyDescent="0.3">
      <c r="A2346">
        <v>908023</v>
      </c>
      <c r="B2346">
        <v>281479</v>
      </c>
      <c r="C2346" t="s">
        <v>36</v>
      </c>
      <c r="D2346">
        <v>50030723594</v>
      </c>
      <c r="F2346" s="2">
        <v>11545</v>
      </c>
      <c r="G2346" s="2">
        <v>1</v>
      </c>
      <c r="H2346" t="s">
        <v>7211</v>
      </c>
      <c r="I2346">
        <v>6</v>
      </c>
      <c r="J2346" t="s">
        <v>39</v>
      </c>
      <c r="K2346" t="s">
        <v>39</v>
      </c>
      <c r="L2346">
        <v>29.99</v>
      </c>
      <c r="M2346" s="158" t="s">
        <v>7212</v>
      </c>
      <c r="N2346" s="158" t="s">
        <v>7213</v>
      </c>
      <c r="O2346" t="s">
        <v>7214</v>
      </c>
      <c r="P2346" t="s">
        <v>36</v>
      </c>
      <c r="Q2346" t="s">
        <v>36</v>
      </c>
      <c r="R2346">
        <v>179.94</v>
      </c>
      <c r="S2346" s="1">
        <v>45744.333879745369</v>
      </c>
      <c r="T2346" t="s">
        <v>42</v>
      </c>
      <c r="U2346" s="1">
        <v>45744.120138888888</v>
      </c>
      <c r="V2346" t="s">
        <v>43</v>
      </c>
      <c r="W2346" t="s">
        <v>36</v>
      </c>
      <c r="X2346">
        <v>0</v>
      </c>
      <c r="Y2346">
        <v>999</v>
      </c>
      <c r="Z2346" t="s">
        <v>36</v>
      </c>
      <c r="AA2346" t="s">
        <v>36</v>
      </c>
      <c r="AB2346" t="s">
        <v>36</v>
      </c>
      <c r="AC2346" t="s">
        <v>49</v>
      </c>
      <c r="AD2346" t="s">
        <v>49</v>
      </c>
      <c r="AE2346" t="s">
        <v>45</v>
      </c>
      <c r="AG2346" s="18" t="s">
        <v>7215</v>
      </c>
      <c r="AH2346" s="18"/>
      <c r="AI2346" s="2" t="s">
        <v>48</v>
      </c>
      <c r="AJ2346" s="2" t="e">
        <f>VLOOKUP(A2346,'Classification Test Result'!$A$2:$D$2428,4,FALSE)</f>
        <v>#N/A</v>
      </c>
      <c r="AL2346" s="2">
        <f>_xlfn.XLOOKUP($A2346,Results!$A$2:$A$2256,Results!G$2:G$2256,"")</f>
        <v>0</v>
      </c>
      <c r="AM2346" s="2">
        <f>_xlfn.XLOOKUP($A2346,Results!$A$2:$A$2256,Results!H$2:H$2256,"")</f>
        <v>0</v>
      </c>
      <c r="AN2346" s="2">
        <f>_xlfn.XLOOKUP($A2346,Results!$A$2:$A$2256,Results!I$2:I$2256,"")</f>
        <v>0</v>
      </c>
      <c r="AO2346" s="2">
        <f>_xlfn.XLOOKUP($A2346,Results!$A$2:$A$2256,Results!J$2:J$2256,"")</f>
        <v>0</v>
      </c>
      <c r="AP2346" s="2">
        <f>_xlfn.XLOOKUP($A2346,Results!$A$2:$A$2256,Results!K$2:K$2256,"")</f>
        <v>0</v>
      </c>
      <c r="AQ2346" s="2">
        <f>_xlfn.XLOOKUP($A2346,Results!$A$2:$A$2256,Results!L$2:L$2256,"")</f>
        <v>0</v>
      </c>
      <c r="AR2346" s="2">
        <f>_xlfn.XLOOKUP($A2346,Results!$A$2:$A$2256,Results!M$2:M$2256,"")</f>
        <v>0</v>
      </c>
      <c r="AS2346" s="2">
        <f>_xlfn.XLOOKUP($A2346,Results!$A$2:$A$2256,Results!N$2:N$2256,"")</f>
        <v>0</v>
      </c>
      <c r="AT2346" s="2" t="str">
        <f>_xlfn.XLOOKUP($A2346,Results!$A$2:$A$2256,Results!O$2:O$2256,"")</f>
        <v>DURACELL</v>
      </c>
      <c r="AU2346" s="2" t="str">
        <f>_xlfn.XLOOKUP($A2346,Results!$A$2:$A$2256,Results!P$2:P$2256,"")</f>
        <v>DURACELL</v>
      </c>
      <c r="AV2346" s="2" t="str">
        <f>_xlfn.XLOOKUP($A2346,Results!$A$2:$A$2256,Results!Q$2:Q$2256,"")</f>
        <v>SINGLE_MATCH</v>
      </c>
      <c r="AW2346" s="2">
        <f>_xlfn.XLOOKUP($A2346,Results!$A$2:$A$2256,Results!R$2:R$2256,"")</f>
        <v>0</v>
      </c>
      <c r="AX2346" s="2">
        <f>_xlfn.XLOOKUP($A2346,Results!$A$2:$A$2256,Results!S$2:S$2256,"")</f>
        <v>0</v>
      </c>
      <c r="AY2346" s="2">
        <f>_xlfn.XLOOKUP($A2346,Results!$A$2:$A$2256,Results!T$2:T$2256,"")</f>
        <v>100</v>
      </c>
      <c r="AZ2346" s="2">
        <f>_xlfn.XLOOKUP($A2346,Results!$A$2:$A$2256,Results!U$2:U$2256,"")</f>
        <v>0</v>
      </c>
      <c r="BA2346" s="2" t="str">
        <f>_xlfn.XLOOKUP($A2346,Results!$A$2:$A$2256,Results!V$2:V$2256,"")</f>
        <v>DURACELL</v>
      </c>
      <c r="BB2346" s="2">
        <f>_xlfn.XLOOKUP($A2346,Results!$A$2:$A$2256,Results!W$2:W$2256,"")</f>
        <v>66</v>
      </c>
      <c r="BC2346" s="2">
        <f>_xlfn.XLOOKUP($A2346,Results!$A$2:$A$2256,Results!X$2:X$2256,"")</f>
        <v>26111702</v>
      </c>
      <c r="BD2346" s="2">
        <f>_xlfn.XLOOKUP($A2346,Results!$A$2:$A$2256,Results!Y$2:Y$2256,"")</f>
        <v>81</v>
      </c>
      <c r="BE2346" s="2" t="b">
        <f>_xlfn.XLOOKUP($A2346,Results!$A$2:$A$2256,Results!Z$2:Z$2256,"")</f>
        <v>1</v>
      </c>
    </row>
    <row r="2347" spans="1:57" ht="38.25" customHeight="1" x14ac:dyDescent="0.3">
      <c r="A2347">
        <v>908024</v>
      </c>
      <c r="B2347">
        <v>281494</v>
      </c>
      <c r="C2347" t="s">
        <v>36</v>
      </c>
      <c r="D2347">
        <v>669695320</v>
      </c>
      <c r="F2347" s="2">
        <v>10207</v>
      </c>
      <c r="G2347" s="2">
        <v>1</v>
      </c>
      <c r="H2347" t="s">
        <v>7216</v>
      </c>
      <c r="I2347">
        <v>3</v>
      </c>
      <c r="J2347" t="s">
        <v>65</v>
      </c>
      <c r="K2347" t="s">
        <v>39</v>
      </c>
      <c r="L2347">
        <v>81.88</v>
      </c>
      <c r="M2347" s="97" t="s">
        <v>4486</v>
      </c>
      <c r="N2347" s="85" t="s">
        <v>7217</v>
      </c>
      <c r="O2347">
        <v>271868</v>
      </c>
      <c r="P2347" t="s">
        <v>36</v>
      </c>
      <c r="Q2347" t="s">
        <v>36</v>
      </c>
      <c r="R2347">
        <v>245.64</v>
      </c>
      <c r="S2347" s="1">
        <v>45744.354632870367</v>
      </c>
      <c r="T2347" t="s">
        <v>42</v>
      </c>
      <c r="U2347" s="1">
        <v>45744.138194444437</v>
      </c>
      <c r="V2347" t="s">
        <v>43</v>
      </c>
      <c r="W2347" t="s">
        <v>36</v>
      </c>
      <c r="X2347">
        <v>0</v>
      </c>
      <c r="Y2347">
        <v>201</v>
      </c>
      <c r="Z2347" t="s">
        <v>36</v>
      </c>
      <c r="AA2347" t="s">
        <v>36</v>
      </c>
      <c r="AB2347" t="s">
        <v>36</v>
      </c>
      <c r="AC2347" t="s">
        <v>49</v>
      </c>
      <c r="AD2347" t="s">
        <v>49</v>
      </c>
      <c r="AE2347" t="s">
        <v>45</v>
      </c>
      <c r="AF2347" s="103">
        <v>24102001</v>
      </c>
      <c r="AG2347" s="18" t="s">
        <v>7218</v>
      </c>
      <c r="AH2347" s="18"/>
      <c r="AI2347" s="2" t="s">
        <v>48</v>
      </c>
      <c r="AJ2347" s="2" t="e">
        <f>VLOOKUP(A2347,'Classification Test Result'!$A$2:$D$2428,4,FALSE)</f>
        <v>#N/A</v>
      </c>
      <c r="AL2347" s="2">
        <f>_xlfn.XLOOKUP($A2347,Results!$A$2:$A$2256,Results!G$2:G$2256,"")</f>
        <v>341835</v>
      </c>
      <c r="AM2347" s="2">
        <f>_xlfn.XLOOKUP($A2347,Results!$A$2:$A$2256,Results!H$2:H$2256,"")</f>
        <v>30530719</v>
      </c>
      <c r="AN2347" s="2" t="str">
        <f>_xlfn.XLOOKUP($A2347,Results!$A$2:$A$2256,Results!I$2:I$2256,"")</f>
        <v>CHATSWORTH PRODUCTS</v>
      </c>
      <c r="AO2347" s="2">
        <f>_xlfn.XLOOKUP($A2347,Results!$A$2:$A$2256,Results!J$2:J$2256,"")</f>
        <v>703957249583</v>
      </c>
      <c r="AP2347" s="2">
        <f>_xlfn.XLOOKUP($A2347,Results!$A$2:$A$2256,Results!K$2:K$2256,"")</f>
        <v>43223300</v>
      </c>
      <c r="AQ2347" s="2" t="str">
        <f>_xlfn.XLOOKUP($A2347,Results!$A$2:$A$2256,Results!L$2:L$2256,"")</f>
        <v>AK10140493</v>
      </c>
      <c r="AR2347" s="2">
        <f>_xlfn.XLOOKUP($A2347,Results!$A$2:$A$2256,Results!M$2:M$2256,"")</f>
        <v>1016460</v>
      </c>
      <c r="AS2347" s="2" t="str">
        <f>_xlfn.XLOOKUP($A2347,Results!$A$2:$A$2256,Results!N$2:N$2256,"")</f>
        <v>CHT 30530-719 2UX19X11.73 CBL MGR</v>
      </c>
      <c r="AT2347" s="2" t="str">
        <f>_xlfn.XLOOKUP($A2347,Results!$A$2:$A$2256,Results!O$2:O$2256,"")</f>
        <v>CHATSWORTH PRODUCTS</v>
      </c>
      <c r="AU2347" s="2">
        <f>_xlfn.XLOOKUP($A2347,Results!$A$2:$A$2256,Results!P$2:P$2256,"")</f>
        <v>0</v>
      </c>
      <c r="AV2347" s="2" t="str">
        <f>_xlfn.XLOOKUP($A2347,Results!$A$2:$A$2256,Results!Q$2:Q$2256,"")</f>
        <v>NO_MANUFACTURERS_FOUND</v>
      </c>
      <c r="AW2347" s="2" t="str">
        <f>_xlfn.XLOOKUP($A2347,Results!$A$2:$A$2256,Results!R$2:R$2256,"")</f>
        <v>0.6463274735531515</v>
      </c>
      <c r="AX2347" s="2">
        <f>_xlfn.XLOOKUP($A2347,Results!$A$2:$A$2256,Results!S$2:S$2256,"")</f>
        <v>100</v>
      </c>
      <c r="AY2347" s="2">
        <f>_xlfn.XLOOKUP($A2347,Results!$A$2:$A$2256,Results!T$2:T$2256,"")</f>
        <v>93</v>
      </c>
      <c r="AZ2347" s="2">
        <f>_xlfn.XLOOKUP($A2347,Results!$A$2:$A$2256,Results!U$2:U$2256,"")</f>
        <v>84</v>
      </c>
      <c r="BA2347" s="2">
        <f>_xlfn.XLOOKUP($A2347,Results!$A$2:$A$2256,Results!V$2:V$2256,"")</f>
        <v>0</v>
      </c>
      <c r="BB2347" s="2">
        <f>_xlfn.XLOOKUP($A2347,Results!$A$2:$A$2256,Results!W$2:W$2256,"")</f>
        <v>0</v>
      </c>
      <c r="BC2347" s="2">
        <f>_xlfn.XLOOKUP($A2347,Results!$A$2:$A$2256,Results!X$2:X$2256,"")</f>
        <v>43223300</v>
      </c>
      <c r="BD2347" s="2">
        <f>_xlfn.XLOOKUP($A2347,Results!$A$2:$A$2256,Results!Y$2:Y$2256,"")</f>
        <v>60</v>
      </c>
      <c r="BE2347" s="2">
        <f>_xlfn.XLOOKUP($A2347,Results!$A$2:$A$2256,Results!Z$2:Z$2256,"")</f>
        <v>0</v>
      </c>
    </row>
    <row r="2348" spans="1:57" ht="38.25" customHeight="1" x14ac:dyDescent="0.3">
      <c r="A2348">
        <v>908025</v>
      </c>
      <c r="B2348">
        <v>281500</v>
      </c>
      <c r="C2348" t="s">
        <v>36</v>
      </c>
      <c r="D2348">
        <v>669695321</v>
      </c>
      <c r="F2348" s="2">
        <v>10207</v>
      </c>
      <c r="G2348" s="2">
        <v>1</v>
      </c>
      <c r="H2348" t="s">
        <v>7216</v>
      </c>
      <c r="I2348">
        <v>1</v>
      </c>
      <c r="J2348" t="s">
        <v>65</v>
      </c>
      <c r="K2348" t="s">
        <v>39</v>
      </c>
      <c r="L2348">
        <v>81.88</v>
      </c>
      <c r="M2348" s="97" t="s">
        <v>4486</v>
      </c>
      <c r="N2348" s="85" t="s">
        <v>7217</v>
      </c>
      <c r="O2348">
        <v>271868</v>
      </c>
      <c r="P2348" t="s">
        <v>36</v>
      </c>
      <c r="Q2348" t="s">
        <v>36</v>
      </c>
      <c r="R2348">
        <v>81.88</v>
      </c>
      <c r="S2348" s="1">
        <v>45744.354520601853</v>
      </c>
      <c r="T2348" t="s">
        <v>42</v>
      </c>
      <c r="U2348" s="1">
        <v>45744.138888888891</v>
      </c>
      <c r="V2348" t="s">
        <v>43</v>
      </c>
      <c r="W2348" t="s">
        <v>36</v>
      </c>
      <c r="X2348">
        <v>0</v>
      </c>
      <c r="Y2348">
        <v>201</v>
      </c>
      <c r="Z2348" t="s">
        <v>36</v>
      </c>
      <c r="AA2348" t="s">
        <v>36</v>
      </c>
      <c r="AB2348" t="s">
        <v>36</v>
      </c>
      <c r="AC2348" t="s">
        <v>49</v>
      </c>
      <c r="AD2348" t="s">
        <v>49</v>
      </c>
      <c r="AE2348" t="s">
        <v>45</v>
      </c>
      <c r="AF2348" s="103">
        <v>24102001</v>
      </c>
      <c r="AG2348" s="18" t="s">
        <v>7218</v>
      </c>
      <c r="AH2348" s="18"/>
      <c r="AI2348" s="2" t="s">
        <v>48</v>
      </c>
      <c r="AJ2348" s="2" t="e">
        <f>VLOOKUP(A2348,'Classification Test Result'!$A$2:$D$2428,4,FALSE)</f>
        <v>#N/A</v>
      </c>
      <c r="AL2348" s="2">
        <f>_xlfn.XLOOKUP($A2348,Results!$A$2:$A$2256,Results!G$2:G$2256,"")</f>
        <v>341835</v>
      </c>
      <c r="AM2348" s="2">
        <f>_xlfn.XLOOKUP($A2348,Results!$A$2:$A$2256,Results!H$2:H$2256,"")</f>
        <v>30530719</v>
      </c>
      <c r="AN2348" s="2" t="str">
        <f>_xlfn.XLOOKUP($A2348,Results!$A$2:$A$2256,Results!I$2:I$2256,"")</f>
        <v>CHATSWORTH PRODUCTS</v>
      </c>
      <c r="AO2348" s="2">
        <f>_xlfn.XLOOKUP($A2348,Results!$A$2:$A$2256,Results!J$2:J$2256,"")</f>
        <v>703957249583</v>
      </c>
      <c r="AP2348" s="2">
        <f>_xlfn.XLOOKUP($A2348,Results!$A$2:$A$2256,Results!K$2:K$2256,"")</f>
        <v>43223300</v>
      </c>
      <c r="AQ2348" s="2" t="str">
        <f>_xlfn.XLOOKUP($A2348,Results!$A$2:$A$2256,Results!L$2:L$2256,"")</f>
        <v>AK10140493</v>
      </c>
      <c r="AR2348" s="2">
        <f>_xlfn.XLOOKUP($A2348,Results!$A$2:$A$2256,Results!M$2:M$2256,"")</f>
        <v>1016460</v>
      </c>
      <c r="AS2348" s="2" t="str">
        <f>_xlfn.XLOOKUP($A2348,Results!$A$2:$A$2256,Results!N$2:N$2256,"")</f>
        <v>CHT 30530-719 2UX19X11.73 CBL MGR</v>
      </c>
      <c r="AT2348" s="2" t="str">
        <f>_xlfn.XLOOKUP($A2348,Results!$A$2:$A$2256,Results!O$2:O$2256,"")</f>
        <v>CHATSWORTH PRODUCTS</v>
      </c>
      <c r="AU2348" s="2">
        <f>_xlfn.XLOOKUP($A2348,Results!$A$2:$A$2256,Results!P$2:P$2256,"")</f>
        <v>0</v>
      </c>
      <c r="AV2348" s="2" t="str">
        <f>_xlfn.XLOOKUP($A2348,Results!$A$2:$A$2256,Results!Q$2:Q$2256,"")</f>
        <v>NO_MANUFACTURERS_FOUND</v>
      </c>
      <c r="AW2348" s="2" t="str">
        <f>_xlfn.XLOOKUP($A2348,Results!$A$2:$A$2256,Results!R$2:R$2256,"")</f>
        <v>0.6463274735531515</v>
      </c>
      <c r="AX2348" s="2">
        <f>_xlfn.XLOOKUP($A2348,Results!$A$2:$A$2256,Results!S$2:S$2256,"")</f>
        <v>100</v>
      </c>
      <c r="AY2348" s="2">
        <f>_xlfn.XLOOKUP($A2348,Results!$A$2:$A$2256,Results!T$2:T$2256,"")</f>
        <v>93</v>
      </c>
      <c r="AZ2348" s="2">
        <f>_xlfn.XLOOKUP($A2348,Results!$A$2:$A$2256,Results!U$2:U$2256,"")</f>
        <v>84</v>
      </c>
      <c r="BA2348" s="2">
        <f>_xlfn.XLOOKUP($A2348,Results!$A$2:$A$2256,Results!V$2:V$2256,"")</f>
        <v>0</v>
      </c>
      <c r="BB2348" s="2">
        <f>_xlfn.XLOOKUP($A2348,Results!$A$2:$A$2256,Results!W$2:W$2256,"")</f>
        <v>0</v>
      </c>
      <c r="BC2348" s="2">
        <f>_xlfn.XLOOKUP($A2348,Results!$A$2:$A$2256,Results!X$2:X$2256,"")</f>
        <v>43223300</v>
      </c>
      <c r="BD2348" s="2">
        <f>_xlfn.XLOOKUP($A2348,Results!$A$2:$A$2256,Results!Y$2:Y$2256,"")</f>
        <v>60</v>
      </c>
      <c r="BE2348" s="2">
        <f>_xlfn.XLOOKUP($A2348,Results!$A$2:$A$2256,Results!Z$2:Z$2256,"")</f>
        <v>0</v>
      </c>
    </row>
    <row r="2349" spans="1:57" ht="38.25" customHeight="1" x14ac:dyDescent="0.3">
      <c r="A2349">
        <v>908026</v>
      </c>
      <c r="B2349">
        <v>281566</v>
      </c>
      <c r="C2349" t="s">
        <v>36</v>
      </c>
      <c r="D2349" t="s">
        <v>7219</v>
      </c>
      <c r="F2349" s="2">
        <v>16089</v>
      </c>
      <c r="G2349" s="2">
        <v>2</v>
      </c>
      <c r="H2349" t="s">
        <v>7220</v>
      </c>
      <c r="I2349">
        <v>30</v>
      </c>
      <c r="J2349" t="s">
        <v>58</v>
      </c>
      <c r="K2349" t="s">
        <v>58</v>
      </c>
      <c r="L2349">
        <v>208.8</v>
      </c>
      <c r="M2349" s="2" t="s">
        <v>7221</v>
      </c>
      <c r="N2349" s="85" t="s">
        <v>7222</v>
      </c>
      <c r="O2349" t="s">
        <v>36</v>
      </c>
      <c r="P2349" t="s">
        <v>3334</v>
      </c>
      <c r="Q2349" t="s">
        <v>36</v>
      </c>
      <c r="R2349">
        <v>62.64</v>
      </c>
      <c r="S2349" s="1">
        <v>45744.459818900461</v>
      </c>
      <c r="T2349" t="s">
        <v>42</v>
      </c>
      <c r="U2349" s="1">
        <v>45744.244444444441</v>
      </c>
      <c r="V2349" t="s">
        <v>43</v>
      </c>
      <c r="W2349" t="s">
        <v>36</v>
      </c>
      <c r="X2349">
        <v>3</v>
      </c>
      <c r="Y2349" t="s">
        <v>54</v>
      </c>
      <c r="Z2349" t="s">
        <v>36</v>
      </c>
      <c r="AA2349">
        <v>208.8</v>
      </c>
      <c r="AB2349" t="s">
        <v>36</v>
      </c>
      <c r="AC2349" t="s">
        <v>59</v>
      </c>
      <c r="AD2349" t="s">
        <v>59</v>
      </c>
      <c r="AE2349" t="s">
        <v>45</v>
      </c>
      <c r="AG2349" s="18" t="s">
        <v>7223</v>
      </c>
      <c r="AH2349" s="18"/>
      <c r="AI2349" s="2" t="s">
        <v>48</v>
      </c>
      <c r="AJ2349" s="2" t="e">
        <f>VLOOKUP(A2349,'Classification Test Result'!$A$2:$D$2428,4,FALSE)</f>
        <v>#N/A</v>
      </c>
      <c r="AL2349" s="2">
        <f>_xlfn.XLOOKUP($A2349,Results!$A$2:$A$2256,Results!G$2:G$2256,"")</f>
        <v>0</v>
      </c>
      <c r="AM2349" s="2">
        <f>_xlfn.XLOOKUP($A2349,Results!$A$2:$A$2256,Results!H$2:H$2256,"")</f>
        <v>0</v>
      </c>
      <c r="AN2349" s="2">
        <f>_xlfn.XLOOKUP($A2349,Results!$A$2:$A$2256,Results!I$2:I$2256,"")</f>
        <v>0</v>
      </c>
      <c r="AO2349" s="2">
        <f>_xlfn.XLOOKUP($A2349,Results!$A$2:$A$2256,Results!J$2:J$2256,"")</f>
        <v>0</v>
      </c>
      <c r="AP2349" s="2">
        <f>_xlfn.XLOOKUP($A2349,Results!$A$2:$A$2256,Results!K$2:K$2256,"")</f>
        <v>0</v>
      </c>
      <c r="AQ2349" s="2">
        <f>_xlfn.XLOOKUP($A2349,Results!$A$2:$A$2256,Results!L$2:L$2256,"")</f>
        <v>0</v>
      </c>
      <c r="AR2349" s="2">
        <f>_xlfn.XLOOKUP($A2349,Results!$A$2:$A$2256,Results!M$2:M$2256,"")</f>
        <v>0</v>
      </c>
      <c r="AS2349" s="2">
        <f>_xlfn.XLOOKUP($A2349,Results!$A$2:$A$2256,Results!N$2:N$2256,"")</f>
        <v>0</v>
      </c>
      <c r="AT2349" s="2" t="str">
        <f>_xlfn.XLOOKUP($A2349,Results!$A$2:$A$2256,Results!O$2:O$2256,"")</f>
        <v>GENERIC CONDUIT/CONDUIT FITTINGS</v>
      </c>
      <c r="AU2349" s="2" t="str">
        <f>_xlfn.XLOOKUP($A2349,Results!$A$2:$A$2256,Results!P$2:P$2256,"")</f>
        <v>CONDUIT</v>
      </c>
      <c r="AV2349" s="2" t="str">
        <f>_xlfn.XLOOKUP($A2349,Results!$A$2:$A$2256,Results!Q$2:Q$2256,"")</f>
        <v>SINGLE_MATCH</v>
      </c>
      <c r="AW2349" s="2">
        <f>_xlfn.XLOOKUP($A2349,Results!$A$2:$A$2256,Results!R$2:R$2256,"")</f>
        <v>0</v>
      </c>
      <c r="AX2349" s="2">
        <f>_xlfn.XLOOKUP($A2349,Results!$A$2:$A$2256,Results!S$2:S$2256,"")</f>
        <v>0</v>
      </c>
      <c r="AY2349" s="2">
        <f>_xlfn.XLOOKUP($A2349,Results!$A$2:$A$2256,Results!T$2:T$2256,"")</f>
        <v>95</v>
      </c>
      <c r="AZ2349" s="2">
        <f>_xlfn.XLOOKUP($A2349,Results!$A$2:$A$2256,Results!U$2:U$2256,"")</f>
        <v>0</v>
      </c>
      <c r="BA2349" s="2" t="str">
        <f>_xlfn.XLOOKUP($A2349,Results!$A$2:$A$2256,Results!V$2:V$2256,"")</f>
        <v>ATKORE</v>
      </c>
      <c r="BB2349" s="2">
        <f>_xlfn.XLOOKUP($A2349,Results!$A$2:$A$2256,Results!W$2:W$2256,"")</f>
        <v>81</v>
      </c>
      <c r="BC2349" s="2">
        <f>_xlfn.XLOOKUP($A2349,Results!$A$2:$A$2256,Results!X$2:X$2256,"")</f>
        <v>39131706</v>
      </c>
      <c r="BD2349" s="2">
        <f>_xlfn.XLOOKUP($A2349,Results!$A$2:$A$2256,Results!Y$2:Y$2256,"")</f>
        <v>81</v>
      </c>
      <c r="BE2349" s="2" t="b">
        <f>_xlfn.XLOOKUP($A2349,Results!$A$2:$A$2256,Results!Z$2:Z$2256,"")</f>
        <v>1</v>
      </c>
    </row>
    <row r="2350" spans="1:57" ht="38.25" customHeight="1" x14ac:dyDescent="0.3">
      <c r="A2350">
        <v>908027</v>
      </c>
      <c r="B2350">
        <v>281717</v>
      </c>
      <c r="C2350" t="s">
        <v>36</v>
      </c>
      <c r="D2350" t="s">
        <v>7224</v>
      </c>
      <c r="E2350" s="2" t="str">
        <f>VLOOKUP(F2350,'RPA Vendor Data '!F$1:$G$2418,2)</f>
        <v>INDEPENDENT ELECTRIC</v>
      </c>
      <c r="F2350" s="2">
        <v>14376</v>
      </c>
      <c r="G2350" s="2">
        <v>2</v>
      </c>
      <c r="H2350" t="s">
        <v>7225</v>
      </c>
      <c r="I2350">
        <v>500</v>
      </c>
      <c r="J2350" t="s">
        <v>58</v>
      </c>
      <c r="K2350" t="s">
        <v>58</v>
      </c>
      <c r="L2350">
        <v>69.41</v>
      </c>
      <c r="M2350" s="182" t="s">
        <v>507</v>
      </c>
      <c r="N2350" s="99">
        <v>853429</v>
      </c>
      <c r="O2350" t="s">
        <v>36</v>
      </c>
      <c r="P2350" t="s">
        <v>3166</v>
      </c>
      <c r="Q2350" t="s">
        <v>36</v>
      </c>
      <c r="R2350">
        <v>347.05</v>
      </c>
      <c r="S2350" s="1">
        <v>45744.543728969897</v>
      </c>
      <c r="T2350" t="s">
        <v>42</v>
      </c>
      <c r="U2350" s="1">
        <v>45744.314583333333</v>
      </c>
      <c r="V2350" t="s">
        <v>43</v>
      </c>
      <c r="W2350" t="s">
        <v>36</v>
      </c>
      <c r="X2350">
        <v>0</v>
      </c>
      <c r="Y2350">
        <v>201</v>
      </c>
      <c r="Z2350" t="s">
        <v>36</v>
      </c>
      <c r="AA2350" t="s">
        <v>36</v>
      </c>
      <c r="AB2350" t="s">
        <v>36</v>
      </c>
      <c r="AC2350" t="s">
        <v>59</v>
      </c>
      <c r="AD2350" t="s">
        <v>59</v>
      </c>
      <c r="AE2350" t="s">
        <v>45</v>
      </c>
      <c r="AF2350" s="44">
        <v>39131706</v>
      </c>
      <c r="AG2350" s="102" t="s">
        <v>509</v>
      </c>
      <c r="AH2350" s="18"/>
      <c r="AI2350" s="2" t="s">
        <v>48</v>
      </c>
      <c r="AJ2350" s="2" t="e">
        <f>VLOOKUP(A2350,'Classification Test Result'!$A$2:$D$2428,4,FALSE)</f>
        <v>#N/A</v>
      </c>
      <c r="AL2350" s="2">
        <f>_xlfn.XLOOKUP($A2350,Results!$A$2:$A$2256,Results!G$2:G$2256,"")</f>
        <v>0</v>
      </c>
      <c r="AM2350" s="2">
        <f>_xlfn.XLOOKUP($A2350,Results!$A$2:$A$2256,Results!H$2:H$2256,"")</f>
        <v>0</v>
      </c>
      <c r="AN2350" s="2">
        <f>_xlfn.XLOOKUP($A2350,Results!$A$2:$A$2256,Results!I$2:I$2256,"")</f>
        <v>0</v>
      </c>
      <c r="AO2350" s="2">
        <f>_xlfn.XLOOKUP($A2350,Results!$A$2:$A$2256,Results!J$2:J$2256,"")</f>
        <v>0</v>
      </c>
      <c r="AP2350" s="2">
        <f>_xlfn.XLOOKUP($A2350,Results!$A$2:$A$2256,Results!K$2:K$2256,"")</f>
        <v>0</v>
      </c>
      <c r="AQ2350" s="2">
        <f>_xlfn.XLOOKUP($A2350,Results!$A$2:$A$2256,Results!L$2:L$2256,"")</f>
        <v>0</v>
      </c>
      <c r="AR2350" s="2">
        <f>_xlfn.XLOOKUP($A2350,Results!$A$2:$A$2256,Results!M$2:M$2256,"")</f>
        <v>0</v>
      </c>
      <c r="AS2350" s="2">
        <f>_xlfn.XLOOKUP($A2350,Results!$A$2:$A$2256,Results!N$2:N$2256,"")</f>
        <v>0</v>
      </c>
      <c r="AT2350" s="2" t="str">
        <f>_xlfn.XLOOKUP($A2350,Results!$A$2:$A$2256,Results!O$2:O$2256,"")</f>
        <v>GENERIC CONDUIT/CONDUIT FITTINGS</v>
      </c>
      <c r="AU2350" s="2" t="str">
        <f>_xlfn.XLOOKUP($A2350,Results!$A$2:$A$2256,Results!P$2:P$2256,"")</f>
        <v>CONDUIT</v>
      </c>
      <c r="AV2350" s="2" t="str">
        <f>_xlfn.XLOOKUP($A2350,Results!$A$2:$A$2256,Results!Q$2:Q$2256,"")</f>
        <v>SINGLE_MATCH</v>
      </c>
      <c r="AW2350" s="2">
        <f>_xlfn.XLOOKUP($A2350,Results!$A$2:$A$2256,Results!R$2:R$2256,"")</f>
        <v>0</v>
      </c>
      <c r="AX2350" s="2">
        <f>_xlfn.XLOOKUP($A2350,Results!$A$2:$A$2256,Results!S$2:S$2256,"")</f>
        <v>0</v>
      </c>
      <c r="AY2350" s="2">
        <f>_xlfn.XLOOKUP($A2350,Results!$A$2:$A$2256,Results!T$2:T$2256,"")</f>
        <v>95</v>
      </c>
      <c r="AZ2350" s="2">
        <f>_xlfn.XLOOKUP($A2350,Results!$A$2:$A$2256,Results!U$2:U$2256,"")</f>
        <v>0</v>
      </c>
      <c r="BA2350" s="2">
        <f>_xlfn.XLOOKUP($A2350,Results!$A$2:$A$2256,Results!V$2:V$2256,"")</f>
        <v>0</v>
      </c>
      <c r="BB2350" s="2">
        <f>_xlfn.XLOOKUP($A2350,Results!$A$2:$A$2256,Results!W$2:W$2256,"")</f>
        <v>0</v>
      </c>
      <c r="BC2350" s="2">
        <f>_xlfn.XLOOKUP($A2350,Results!$A$2:$A$2256,Results!X$2:X$2256,"")</f>
        <v>39131700</v>
      </c>
      <c r="BD2350" s="2">
        <f>_xlfn.XLOOKUP($A2350,Results!$A$2:$A$2256,Results!Y$2:Y$2256,"")</f>
        <v>79</v>
      </c>
      <c r="BE2350" s="2">
        <f>_xlfn.XLOOKUP($A2350,Results!$A$2:$A$2256,Results!Z$2:Z$2256,"")</f>
        <v>0</v>
      </c>
    </row>
    <row r="2351" spans="1:57" ht="38.25" customHeight="1" x14ac:dyDescent="0.3">
      <c r="A2351">
        <v>908028</v>
      </c>
      <c r="B2351">
        <v>281708</v>
      </c>
      <c r="C2351" t="s">
        <v>36</v>
      </c>
      <c r="D2351" t="s">
        <v>7226</v>
      </c>
      <c r="E2351" s="2" t="str">
        <f>VLOOKUP(F2351,'RPA Vendor Data '!F$1:$G$2418,2)</f>
        <v>ONESOURCE DISTRIBUTORS</v>
      </c>
      <c r="F2351" s="2">
        <v>16089</v>
      </c>
      <c r="G2351" s="2">
        <v>1</v>
      </c>
      <c r="H2351" t="s">
        <v>7227</v>
      </c>
      <c r="I2351">
        <v>70</v>
      </c>
      <c r="J2351" t="s">
        <v>58</v>
      </c>
      <c r="K2351" t="s">
        <v>58</v>
      </c>
      <c r="L2351">
        <v>525.28</v>
      </c>
      <c r="M2351" s="182" t="s">
        <v>507</v>
      </c>
      <c r="N2351" s="100" t="s">
        <v>7228</v>
      </c>
      <c r="O2351" t="s">
        <v>36</v>
      </c>
      <c r="P2351" t="s">
        <v>7229</v>
      </c>
      <c r="Q2351" t="s">
        <v>36</v>
      </c>
      <c r="R2351">
        <v>367.7</v>
      </c>
      <c r="S2351" s="1">
        <v>45744.521521724528</v>
      </c>
      <c r="T2351" t="s">
        <v>42</v>
      </c>
      <c r="U2351" s="1">
        <v>45744.311805555553</v>
      </c>
      <c r="V2351" t="s">
        <v>43</v>
      </c>
      <c r="W2351" t="s">
        <v>36</v>
      </c>
      <c r="X2351">
        <v>1</v>
      </c>
      <c r="Y2351" t="s">
        <v>54</v>
      </c>
      <c r="Z2351" t="s">
        <v>36</v>
      </c>
      <c r="AA2351">
        <v>525.28</v>
      </c>
      <c r="AB2351" t="s">
        <v>36</v>
      </c>
      <c r="AC2351" t="s">
        <v>59</v>
      </c>
      <c r="AD2351" t="s">
        <v>59</v>
      </c>
      <c r="AE2351" t="s">
        <v>45</v>
      </c>
      <c r="AF2351" s="44">
        <v>39131706</v>
      </c>
      <c r="AG2351" s="102" t="s">
        <v>509</v>
      </c>
      <c r="AH2351" s="18"/>
      <c r="AI2351" s="2" t="s">
        <v>48</v>
      </c>
      <c r="AJ2351" s="2" t="e">
        <f>VLOOKUP(A2351,'Classification Test Result'!$A$2:$D$2428,4,FALSE)</f>
        <v>#N/A</v>
      </c>
      <c r="AL2351" s="2">
        <f>_xlfn.XLOOKUP($A2351,Results!$A$2:$A$2256,Results!G$2:G$2256,"")</f>
        <v>0</v>
      </c>
      <c r="AM2351" s="2">
        <f>_xlfn.XLOOKUP($A2351,Results!$A$2:$A$2256,Results!H$2:H$2256,"")</f>
        <v>0</v>
      </c>
      <c r="AN2351" s="2">
        <f>_xlfn.XLOOKUP($A2351,Results!$A$2:$A$2256,Results!I$2:I$2256,"")</f>
        <v>0</v>
      </c>
      <c r="AO2351" s="2">
        <f>_xlfn.XLOOKUP($A2351,Results!$A$2:$A$2256,Results!J$2:J$2256,"")</f>
        <v>0</v>
      </c>
      <c r="AP2351" s="2">
        <f>_xlfn.XLOOKUP($A2351,Results!$A$2:$A$2256,Results!K$2:K$2256,"")</f>
        <v>0</v>
      </c>
      <c r="AQ2351" s="2">
        <f>_xlfn.XLOOKUP($A2351,Results!$A$2:$A$2256,Results!L$2:L$2256,"")</f>
        <v>0</v>
      </c>
      <c r="AR2351" s="2">
        <f>_xlfn.XLOOKUP($A2351,Results!$A$2:$A$2256,Results!M$2:M$2256,"")</f>
        <v>0</v>
      </c>
      <c r="AS2351" s="2">
        <f>_xlfn.XLOOKUP($A2351,Results!$A$2:$A$2256,Results!N$2:N$2256,"")</f>
        <v>0</v>
      </c>
      <c r="AT2351" s="2" t="str">
        <f>_xlfn.XLOOKUP($A2351,Results!$A$2:$A$2256,Results!O$2:O$2256,"")</f>
        <v>GENERIC CONDUIT/CONDUIT FITTINGS</v>
      </c>
      <c r="AU2351" s="2" t="str">
        <f>_xlfn.XLOOKUP($A2351,Results!$A$2:$A$2256,Results!P$2:P$2256,"")</f>
        <v>CONDUIT</v>
      </c>
      <c r="AV2351" s="2" t="str">
        <f>_xlfn.XLOOKUP($A2351,Results!$A$2:$A$2256,Results!Q$2:Q$2256,"")</f>
        <v>SINGLE_MATCH</v>
      </c>
      <c r="AW2351" s="2">
        <f>_xlfn.XLOOKUP($A2351,Results!$A$2:$A$2256,Results!R$2:R$2256,"")</f>
        <v>0</v>
      </c>
      <c r="AX2351" s="2">
        <f>_xlfn.XLOOKUP($A2351,Results!$A$2:$A$2256,Results!S$2:S$2256,"")</f>
        <v>0</v>
      </c>
      <c r="AY2351" s="2">
        <f>_xlfn.XLOOKUP($A2351,Results!$A$2:$A$2256,Results!T$2:T$2256,"")</f>
        <v>95</v>
      </c>
      <c r="AZ2351" s="2">
        <f>_xlfn.XLOOKUP($A2351,Results!$A$2:$A$2256,Results!U$2:U$2256,"")</f>
        <v>0</v>
      </c>
      <c r="BA2351" s="2">
        <f>_xlfn.XLOOKUP($A2351,Results!$A$2:$A$2256,Results!V$2:V$2256,"")</f>
        <v>0</v>
      </c>
      <c r="BB2351" s="2">
        <f>_xlfn.XLOOKUP($A2351,Results!$A$2:$A$2256,Results!W$2:W$2256,"")</f>
        <v>0</v>
      </c>
      <c r="BC2351" s="2">
        <f>_xlfn.XLOOKUP($A2351,Results!$A$2:$A$2256,Results!X$2:X$2256,"")</f>
        <v>0</v>
      </c>
      <c r="BD2351" s="2">
        <f>_xlfn.XLOOKUP($A2351,Results!$A$2:$A$2256,Results!Y$2:Y$2256,"")</f>
        <v>0</v>
      </c>
      <c r="BE2351" s="2">
        <f>_xlfn.XLOOKUP($A2351,Results!$A$2:$A$2256,Results!Z$2:Z$2256,"")</f>
        <v>0</v>
      </c>
    </row>
    <row r="2352" spans="1:57" ht="38.25" customHeight="1" x14ac:dyDescent="0.3">
      <c r="A2352">
        <v>908029</v>
      </c>
      <c r="B2352">
        <v>281669</v>
      </c>
      <c r="C2352" t="s">
        <v>36</v>
      </c>
      <c r="D2352">
        <v>50030585176</v>
      </c>
      <c r="E2352" s="2" t="str">
        <f>VLOOKUP(F2352,'RPA Vendor Data '!F$1:$G$2418,2)</f>
        <v>WHITE CAP LP</v>
      </c>
      <c r="F2352" s="2">
        <v>11545</v>
      </c>
      <c r="G2352" s="2">
        <v>1</v>
      </c>
      <c r="H2352" t="s">
        <v>7230</v>
      </c>
      <c r="I2352">
        <v>1</v>
      </c>
      <c r="J2352" t="s">
        <v>65</v>
      </c>
      <c r="K2352" t="s">
        <v>39</v>
      </c>
      <c r="L2352">
        <v>8.39</v>
      </c>
      <c r="M2352" s="2" t="s">
        <v>36</v>
      </c>
      <c r="N2352" s="85" t="s">
        <v>36</v>
      </c>
      <c r="O2352" t="s">
        <v>7231</v>
      </c>
      <c r="P2352" t="s">
        <v>36</v>
      </c>
      <c r="Q2352" t="s">
        <v>36</v>
      </c>
      <c r="R2352">
        <v>8.39</v>
      </c>
      <c r="S2352" s="1">
        <v>45744.501192743053</v>
      </c>
      <c r="T2352" t="s">
        <v>42</v>
      </c>
      <c r="U2352" s="1">
        <v>45744.28402777778</v>
      </c>
      <c r="V2352" t="s">
        <v>43</v>
      </c>
      <c r="W2352" t="s">
        <v>36</v>
      </c>
      <c r="X2352">
        <v>0</v>
      </c>
      <c r="Y2352">
        <v>999</v>
      </c>
      <c r="Z2352" t="s">
        <v>36</v>
      </c>
      <c r="AA2352" t="s">
        <v>36</v>
      </c>
      <c r="AB2352" t="s">
        <v>36</v>
      </c>
      <c r="AC2352" t="s">
        <v>49</v>
      </c>
      <c r="AD2352" t="s">
        <v>49</v>
      </c>
      <c r="AE2352" t="s">
        <v>45</v>
      </c>
      <c r="AG2352" s="2" t="s">
        <v>1668</v>
      </c>
      <c r="AI2352" s="2" t="s">
        <v>48</v>
      </c>
      <c r="AJ2352" s="2" t="e">
        <f>VLOOKUP(A2352,'Classification Test Result'!$A$2:$D$2428,4,FALSE)</f>
        <v>#N/A</v>
      </c>
      <c r="AL2352" s="2">
        <f>_xlfn.XLOOKUP($A2352,Results!$A$2:$A$2256,Results!G$2:G$2256,"")</f>
        <v>0</v>
      </c>
      <c r="AM2352" s="2">
        <f>_xlfn.XLOOKUP($A2352,Results!$A$2:$A$2256,Results!H$2:H$2256,"")</f>
        <v>0</v>
      </c>
      <c r="AN2352" s="2">
        <f>_xlfn.XLOOKUP($A2352,Results!$A$2:$A$2256,Results!I$2:I$2256,"")</f>
        <v>0</v>
      </c>
      <c r="AO2352" s="2">
        <f>_xlfn.XLOOKUP($A2352,Results!$A$2:$A$2256,Results!J$2:J$2256,"")</f>
        <v>0</v>
      </c>
      <c r="AP2352" s="2">
        <f>_xlfn.XLOOKUP($A2352,Results!$A$2:$A$2256,Results!K$2:K$2256,"")</f>
        <v>0</v>
      </c>
      <c r="AQ2352" s="2">
        <f>_xlfn.XLOOKUP($A2352,Results!$A$2:$A$2256,Results!L$2:L$2256,"")</f>
        <v>0</v>
      </c>
      <c r="AR2352" s="2">
        <f>_xlfn.XLOOKUP($A2352,Results!$A$2:$A$2256,Results!M$2:M$2256,"")</f>
        <v>0</v>
      </c>
      <c r="AS2352" s="2">
        <f>_xlfn.XLOOKUP($A2352,Results!$A$2:$A$2256,Results!N$2:N$2256,"")</f>
        <v>0</v>
      </c>
      <c r="AT2352" s="2" t="str">
        <f>_xlfn.XLOOKUP($A2352,Results!$A$2:$A$2256,Results!O$2:O$2256,"")</f>
        <v>ADAPTER</v>
      </c>
      <c r="AU2352" s="2" t="str">
        <f>_xlfn.XLOOKUP($A2352,Results!$A$2:$A$2256,Results!P$2:P$2256,"")</f>
        <v>ADAPTER</v>
      </c>
      <c r="AV2352" s="2" t="str">
        <f>_xlfn.XLOOKUP($A2352,Results!$A$2:$A$2256,Results!Q$2:Q$2256,"")</f>
        <v>MULTIPLE_MATCHES_ONE_VALID</v>
      </c>
      <c r="AW2352" s="2">
        <f>_xlfn.XLOOKUP($A2352,Results!$A$2:$A$2256,Results!R$2:R$2256,"")</f>
        <v>0</v>
      </c>
      <c r="AX2352" s="2">
        <f>_xlfn.XLOOKUP($A2352,Results!$A$2:$A$2256,Results!S$2:S$2256,"")</f>
        <v>0</v>
      </c>
      <c r="AY2352" s="2">
        <f>_xlfn.XLOOKUP($A2352,Results!$A$2:$A$2256,Results!T$2:T$2256,"")</f>
        <v>50</v>
      </c>
      <c r="AZ2352" s="2">
        <f>_xlfn.XLOOKUP($A2352,Results!$A$2:$A$2256,Results!U$2:U$2256,"")</f>
        <v>0</v>
      </c>
      <c r="BA2352" s="2" t="str">
        <f>_xlfn.XLOOKUP($A2352,Results!$A$2:$A$2256,Results!V$2:V$2256,"")</f>
        <v>BLACK &amp; DECKER</v>
      </c>
      <c r="BB2352" s="2">
        <f>_xlfn.XLOOKUP($A2352,Results!$A$2:$A$2256,Results!W$2:W$2256,"")</f>
        <v>61</v>
      </c>
      <c r="BC2352" s="2">
        <f>_xlfn.XLOOKUP($A2352,Results!$A$2:$A$2256,Results!X$2:X$2256,"")</f>
        <v>27110000</v>
      </c>
      <c r="BD2352" s="2">
        <f>_xlfn.XLOOKUP($A2352,Results!$A$2:$A$2256,Results!Y$2:Y$2256,"")</f>
        <v>76</v>
      </c>
      <c r="BE2352" s="2" t="b">
        <f>_xlfn.XLOOKUP($A2352,Results!$A$2:$A$2256,Results!Z$2:Z$2256,"")</f>
        <v>1</v>
      </c>
    </row>
    <row r="2353" spans="1:57" ht="38.25" customHeight="1" x14ac:dyDescent="0.3">
      <c r="A2353">
        <v>908030</v>
      </c>
      <c r="B2353">
        <v>281669</v>
      </c>
      <c r="C2353" t="s">
        <v>36</v>
      </c>
      <c r="D2353">
        <v>50030585176</v>
      </c>
      <c r="F2353" s="2">
        <v>11545</v>
      </c>
      <c r="G2353" s="2">
        <v>2</v>
      </c>
      <c r="H2353" t="s">
        <v>7232</v>
      </c>
      <c r="I2353">
        <v>2</v>
      </c>
      <c r="J2353" t="s">
        <v>65</v>
      </c>
      <c r="K2353" t="s">
        <v>39</v>
      </c>
      <c r="L2353">
        <v>45.47</v>
      </c>
      <c r="M2353" s="2" t="s">
        <v>3366</v>
      </c>
      <c r="N2353" s="110" t="s">
        <v>7233</v>
      </c>
      <c r="O2353" t="s">
        <v>7234</v>
      </c>
      <c r="P2353" t="s">
        <v>36</v>
      </c>
      <c r="Q2353" t="s">
        <v>36</v>
      </c>
      <c r="R2353">
        <v>90.94</v>
      </c>
      <c r="S2353" s="1">
        <v>45744.501195486111</v>
      </c>
      <c r="T2353" t="s">
        <v>42</v>
      </c>
      <c r="U2353" s="1">
        <v>45744.28402777778</v>
      </c>
      <c r="V2353" t="s">
        <v>43</v>
      </c>
      <c r="W2353" t="s">
        <v>36</v>
      </c>
      <c r="X2353">
        <v>0</v>
      </c>
      <c r="Y2353">
        <v>999</v>
      </c>
      <c r="Z2353" t="s">
        <v>36</v>
      </c>
      <c r="AA2353" t="s">
        <v>36</v>
      </c>
      <c r="AB2353" t="s">
        <v>36</v>
      </c>
      <c r="AC2353" t="s">
        <v>49</v>
      </c>
      <c r="AD2353" t="s">
        <v>49</v>
      </c>
      <c r="AE2353" t="s">
        <v>45</v>
      </c>
      <c r="AG2353" s="18" t="s">
        <v>7235</v>
      </c>
      <c r="AH2353" s="18"/>
      <c r="AI2353" s="2" t="s">
        <v>48</v>
      </c>
      <c r="AJ2353" s="2" t="e">
        <f>VLOOKUP(A2353,'Classification Test Result'!$A$2:$D$2428,4,FALSE)</f>
        <v>#N/A</v>
      </c>
      <c r="AL2353" s="2">
        <f>_xlfn.XLOOKUP($A2353,Results!$A$2:$A$2256,Results!G$2:G$2256,"")</f>
        <v>0</v>
      </c>
      <c r="AM2353" s="2">
        <f>_xlfn.XLOOKUP($A2353,Results!$A$2:$A$2256,Results!H$2:H$2256,"")</f>
        <v>0</v>
      </c>
      <c r="AN2353" s="2">
        <f>_xlfn.XLOOKUP($A2353,Results!$A$2:$A$2256,Results!I$2:I$2256,"")</f>
        <v>0</v>
      </c>
      <c r="AO2353" s="2">
        <f>_xlfn.XLOOKUP($A2353,Results!$A$2:$A$2256,Results!J$2:J$2256,"")</f>
        <v>0</v>
      </c>
      <c r="AP2353" s="2">
        <f>_xlfn.XLOOKUP($A2353,Results!$A$2:$A$2256,Results!K$2:K$2256,"")</f>
        <v>0</v>
      </c>
      <c r="AQ2353" s="2">
        <f>_xlfn.XLOOKUP($A2353,Results!$A$2:$A$2256,Results!L$2:L$2256,"")</f>
        <v>0</v>
      </c>
      <c r="AR2353" s="2">
        <f>_xlfn.XLOOKUP($A2353,Results!$A$2:$A$2256,Results!M$2:M$2256,"")</f>
        <v>0</v>
      </c>
      <c r="AS2353" s="2">
        <f>_xlfn.XLOOKUP($A2353,Results!$A$2:$A$2256,Results!N$2:N$2256,"")</f>
        <v>0</v>
      </c>
      <c r="AT2353" s="2" t="str">
        <f>_xlfn.XLOOKUP($A2353,Results!$A$2:$A$2256,Results!O$2:O$2256,"")</f>
        <v>DIABLO TOOLS</v>
      </c>
      <c r="AU2353" s="2" t="str">
        <f>_xlfn.XLOOKUP($A2353,Results!$A$2:$A$2256,Results!P$2:P$2256,"")</f>
        <v>DIABLO</v>
      </c>
      <c r="AV2353" s="2" t="str">
        <f>_xlfn.XLOOKUP($A2353,Results!$A$2:$A$2256,Results!Q$2:Q$2256,"")</f>
        <v>SINGLE_MATCH</v>
      </c>
      <c r="AW2353" s="2">
        <f>_xlfn.XLOOKUP($A2353,Results!$A$2:$A$2256,Results!R$2:R$2256,"")</f>
        <v>0</v>
      </c>
      <c r="AX2353" s="2">
        <f>_xlfn.XLOOKUP($A2353,Results!$A$2:$A$2256,Results!S$2:S$2256,"")</f>
        <v>0</v>
      </c>
      <c r="AY2353" s="2">
        <f>_xlfn.XLOOKUP($A2353,Results!$A$2:$A$2256,Results!T$2:T$2256,"")</f>
        <v>90</v>
      </c>
      <c r="AZ2353" s="2">
        <f>_xlfn.XLOOKUP($A2353,Results!$A$2:$A$2256,Results!U$2:U$2256,"")</f>
        <v>0</v>
      </c>
      <c r="BA2353" s="2" t="str">
        <f>_xlfn.XLOOKUP($A2353,Results!$A$2:$A$2256,Results!V$2:V$2256,"")</f>
        <v>DEWALT</v>
      </c>
      <c r="BB2353" s="2">
        <f>_xlfn.XLOOKUP($A2353,Results!$A$2:$A$2256,Results!W$2:W$2256,"")</f>
        <v>63</v>
      </c>
      <c r="BC2353" s="2">
        <f>_xlfn.XLOOKUP($A2353,Results!$A$2:$A$2256,Results!X$2:X$2256,"")</f>
        <v>27111543</v>
      </c>
      <c r="BD2353" s="2">
        <f>_xlfn.XLOOKUP($A2353,Results!$A$2:$A$2256,Results!Y$2:Y$2256,"")</f>
        <v>78</v>
      </c>
      <c r="BE2353" s="2" t="b">
        <f>_xlfn.XLOOKUP($A2353,Results!$A$2:$A$2256,Results!Z$2:Z$2256,"")</f>
        <v>1</v>
      </c>
    </row>
    <row r="2354" spans="1:57" ht="38.25" customHeight="1" x14ac:dyDescent="0.3">
      <c r="A2354">
        <v>908031</v>
      </c>
      <c r="B2354">
        <v>281299</v>
      </c>
      <c r="C2354" t="s">
        <v>36</v>
      </c>
      <c r="D2354">
        <v>9453559255</v>
      </c>
      <c r="F2354" s="2">
        <v>11466</v>
      </c>
      <c r="G2354" s="2">
        <v>1</v>
      </c>
      <c r="H2354" t="s">
        <v>7236</v>
      </c>
      <c r="I2354">
        <v>2</v>
      </c>
      <c r="J2354" t="s">
        <v>39</v>
      </c>
      <c r="K2354" t="s">
        <v>39</v>
      </c>
      <c r="L2354">
        <v>384.82</v>
      </c>
      <c r="M2354" s="2" t="s">
        <v>1140</v>
      </c>
      <c r="N2354" s="85">
        <v>26192</v>
      </c>
      <c r="O2354" t="s">
        <v>7237</v>
      </c>
      <c r="P2354" t="s">
        <v>36</v>
      </c>
      <c r="Q2354" t="s">
        <v>36</v>
      </c>
      <c r="R2354">
        <v>769.64</v>
      </c>
      <c r="S2354" s="1">
        <v>45744.16727928241</v>
      </c>
      <c r="T2354" t="s">
        <v>42</v>
      </c>
      <c r="U2354" s="1">
        <v>45743.938888888893</v>
      </c>
      <c r="V2354" t="s">
        <v>43</v>
      </c>
      <c r="W2354" t="s">
        <v>36</v>
      </c>
      <c r="X2354">
        <v>1</v>
      </c>
      <c r="Y2354" t="s">
        <v>525</v>
      </c>
      <c r="Z2354" t="s">
        <v>36</v>
      </c>
      <c r="AA2354">
        <v>384.82</v>
      </c>
      <c r="AB2354" t="s">
        <v>36</v>
      </c>
      <c r="AC2354" t="s">
        <v>1141</v>
      </c>
      <c r="AD2354" t="s">
        <v>1141</v>
      </c>
      <c r="AE2354" t="s">
        <v>45</v>
      </c>
      <c r="AG2354" s="18" t="s">
        <v>7238</v>
      </c>
      <c r="AH2354" s="18"/>
      <c r="AI2354" s="2" t="s">
        <v>48</v>
      </c>
      <c r="AJ2354" s="2" t="e">
        <f>VLOOKUP(A2354,'Classification Test Result'!$A$2:$D$2428,4,FALSE)</f>
        <v>#N/A</v>
      </c>
      <c r="AL2354" s="2">
        <f>_xlfn.XLOOKUP($A2354,Results!$A$2:$A$2256,Results!G$2:G$2256,"")</f>
        <v>275326</v>
      </c>
      <c r="AM2354" s="2">
        <f>_xlfn.XLOOKUP($A2354,Results!$A$2:$A$2256,Results!H$2:H$2256,"")</f>
        <v>26192</v>
      </c>
      <c r="AN2354" s="2" t="str">
        <f>_xlfn.XLOOKUP($A2354,Results!$A$2:$A$2256,Results!I$2:I$2256,"")</f>
        <v>RIDGID TOOL</v>
      </c>
      <c r="AO2354" s="2" t="str">
        <f>_xlfn.XLOOKUP($A2354,Results!$A$2:$A$2256,Results!J$2:J$2256,"")</f>
        <v>095691261922</v>
      </c>
      <c r="AP2354" s="2">
        <f>_xlfn.XLOOKUP($A2354,Results!$A$2:$A$2256,Results!K$2:K$2256,"")</f>
        <v>23251812</v>
      </c>
      <c r="AQ2354" s="2">
        <f>_xlfn.XLOOKUP($A2354,Results!$A$2:$A$2256,Results!L$2:L$2256,"")</f>
        <v>0</v>
      </c>
      <c r="AR2354" s="2">
        <f>_xlfn.XLOOKUP($A2354,Results!$A$2:$A$2256,Results!M$2:M$2256,"")</f>
        <v>960252</v>
      </c>
      <c r="AS2354" s="2" t="str">
        <f>_xlfn.XLOOKUP($A2354,Results!$A$2:$A$2256,Results!N$2:N$2256,"")</f>
        <v>RDG 26192 2-1/2-4 NPT HS DIE</v>
      </c>
      <c r="AT2354" s="2" t="str">
        <f>_xlfn.XLOOKUP($A2354,Results!$A$2:$A$2256,Results!O$2:O$2256,"")</f>
        <v>RIDGID TOOL</v>
      </c>
      <c r="AU2354" s="2">
        <f>_xlfn.XLOOKUP($A2354,Results!$A$2:$A$2256,Results!P$2:P$2256,"")</f>
        <v>0</v>
      </c>
      <c r="AV2354" s="2" t="str">
        <f>_xlfn.XLOOKUP($A2354,Results!$A$2:$A$2256,Results!Q$2:Q$2256,"")</f>
        <v>NO_MANUFACTURERS_FOUND</v>
      </c>
      <c r="AW2354" s="2" t="str">
        <f>_xlfn.XLOOKUP($A2354,Results!$A$2:$A$2256,Results!R$2:R$2256,"")</f>
        <v>0.7025900536700046</v>
      </c>
      <c r="AX2354" s="2">
        <f>_xlfn.XLOOKUP($A2354,Results!$A$2:$A$2256,Results!S$2:S$2256,"")</f>
        <v>83</v>
      </c>
      <c r="AY2354" s="2">
        <f>_xlfn.XLOOKUP($A2354,Results!$A$2:$A$2256,Results!T$2:T$2256,"")</f>
        <v>48</v>
      </c>
      <c r="AZ2354" s="2">
        <f>_xlfn.XLOOKUP($A2354,Results!$A$2:$A$2256,Results!U$2:U$2256,"")</f>
        <v>60</v>
      </c>
      <c r="BA2354" s="2" t="str">
        <f>_xlfn.XLOOKUP($A2354,Results!$A$2:$A$2256,Results!V$2:V$2256,"")</f>
        <v>RIDGID TOOL</v>
      </c>
      <c r="BB2354" s="2">
        <f>_xlfn.XLOOKUP($A2354,Results!$A$2:$A$2256,Results!W$2:W$2256,"")</f>
        <v>81</v>
      </c>
      <c r="BC2354" s="2">
        <f>_xlfn.XLOOKUP($A2354,Results!$A$2:$A$2256,Results!X$2:X$2256,"")</f>
        <v>23251812</v>
      </c>
      <c r="BD2354" s="2">
        <f>_xlfn.XLOOKUP($A2354,Results!$A$2:$A$2256,Results!Y$2:Y$2256,"")</f>
        <v>51</v>
      </c>
      <c r="BE2354" s="2" t="b">
        <f>_xlfn.XLOOKUP($A2354,Results!$A$2:$A$2256,Results!Z$2:Z$2256,"")</f>
        <v>1</v>
      </c>
    </row>
    <row r="2355" spans="1:57" ht="38.25" customHeight="1" x14ac:dyDescent="0.3">
      <c r="A2355">
        <v>908032</v>
      </c>
      <c r="B2355">
        <v>281810</v>
      </c>
      <c r="C2355" t="s">
        <v>36</v>
      </c>
      <c r="D2355">
        <v>669695316</v>
      </c>
      <c r="F2355" s="2">
        <v>10207</v>
      </c>
      <c r="G2355" s="2">
        <v>1</v>
      </c>
      <c r="H2355" t="s">
        <v>7239</v>
      </c>
      <c r="I2355">
        <v>2</v>
      </c>
      <c r="J2355" t="s">
        <v>65</v>
      </c>
      <c r="K2355" t="s">
        <v>39</v>
      </c>
      <c r="L2355">
        <v>44.6</v>
      </c>
      <c r="M2355" s="159" t="s">
        <v>7240</v>
      </c>
      <c r="N2355" s="85">
        <v>260623</v>
      </c>
      <c r="O2355">
        <v>729710</v>
      </c>
      <c r="P2355" t="s">
        <v>36</v>
      </c>
      <c r="Q2355" t="s">
        <v>36</v>
      </c>
      <c r="R2355">
        <v>89.2</v>
      </c>
      <c r="S2355" s="1">
        <v>45744.604895682867</v>
      </c>
      <c r="T2355" t="s">
        <v>42</v>
      </c>
      <c r="U2355" s="1">
        <v>45744.382638888892</v>
      </c>
      <c r="V2355" t="s">
        <v>43</v>
      </c>
      <c r="W2355" t="s">
        <v>36</v>
      </c>
      <c r="X2355">
        <v>0</v>
      </c>
      <c r="Y2355">
        <v>999</v>
      </c>
      <c r="Z2355" t="s">
        <v>36</v>
      </c>
      <c r="AA2355" t="s">
        <v>36</v>
      </c>
      <c r="AB2355" t="s">
        <v>36</v>
      </c>
      <c r="AC2355" t="s">
        <v>49</v>
      </c>
      <c r="AD2355" t="s">
        <v>49</v>
      </c>
      <c r="AE2355" t="s">
        <v>45</v>
      </c>
      <c r="AG2355" s="18" t="s">
        <v>7241</v>
      </c>
      <c r="AH2355" s="18"/>
      <c r="AI2355" s="2" t="s">
        <v>48</v>
      </c>
      <c r="AJ2355" s="2" t="e">
        <f>VLOOKUP(A2355,'Classification Test Result'!$A$2:$D$2428,4,FALSE)</f>
        <v>#N/A</v>
      </c>
      <c r="AL2355" s="2">
        <f>_xlfn.XLOOKUP($A2355,Results!$A$2:$A$2256,Results!G$2:G$2256,"")</f>
        <v>0</v>
      </c>
      <c r="AM2355" s="2">
        <f>_xlfn.XLOOKUP($A2355,Results!$A$2:$A$2256,Results!H$2:H$2256,"")</f>
        <v>0</v>
      </c>
      <c r="AN2355" s="2">
        <f>_xlfn.XLOOKUP($A2355,Results!$A$2:$A$2256,Results!I$2:I$2256,"")</f>
        <v>0</v>
      </c>
      <c r="AO2355" s="2">
        <f>_xlfn.XLOOKUP($A2355,Results!$A$2:$A$2256,Results!J$2:J$2256,"")</f>
        <v>0</v>
      </c>
      <c r="AP2355" s="2">
        <f>_xlfn.XLOOKUP($A2355,Results!$A$2:$A$2256,Results!K$2:K$2256,"")</f>
        <v>0</v>
      </c>
      <c r="AQ2355" s="2">
        <f>_xlfn.XLOOKUP($A2355,Results!$A$2:$A$2256,Results!L$2:L$2256,"")</f>
        <v>0</v>
      </c>
      <c r="AR2355" s="2">
        <f>_xlfn.XLOOKUP($A2355,Results!$A$2:$A$2256,Results!M$2:M$2256,"")</f>
        <v>0</v>
      </c>
      <c r="AS2355" s="2">
        <f>_xlfn.XLOOKUP($A2355,Results!$A$2:$A$2256,Results!N$2:N$2256,"")</f>
        <v>0</v>
      </c>
      <c r="AT2355" s="2">
        <f>_xlfn.XLOOKUP($A2355,Results!$A$2:$A$2256,Results!O$2:O$2256,"")</f>
        <v>0</v>
      </c>
      <c r="AU2355" s="2">
        <f>_xlfn.XLOOKUP($A2355,Results!$A$2:$A$2256,Results!P$2:P$2256,"")</f>
        <v>0</v>
      </c>
      <c r="AV2355" s="2">
        <f>_xlfn.XLOOKUP($A2355,Results!$A$2:$A$2256,Results!Q$2:Q$2256,"")</f>
        <v>0</v>
      </c>
      <c r="AW2355" s="2">
        <f>_xlfn.XLOOKUP($A2355,Results!$A$2:$A$2256,Results!R$2:R$2256,"")</f>
        <v>0</v>
      </c>
      <c r="AX2355" s="2">
        <f>_xlfn.XLOOKUP($A2355,Results!$A$2:$A$2256,Results!S$2:S$2256,"")</f>
        <v>0</v>
      </c>
      <c r="AY2355" s="2">
        <f>_xlfn.XLOOKUP($A2355,Results!$A$2:$A$2256,Results!T$2:T$2256,"")</f>
        <v>0</v>
      </c>
      <c r="AZ2355" s="2">
        <f>_xlfn.XLOOKUP($A2355,Results!$A$2:$A$2256,Results!U$2:U$2256,"")</f>
        <v>0</v>
      </c>
      <c r="BA2355" s="2" t="str">
        <f>_xlfn.XLOOKUP($A2355,Results!$A$2:$A$2256,Results!V$2:V$2256,"")</f>
        <v>MULBERRY METAL PRODUCTS</v>
      </c>
      <c r="BB2355" s="2">
        <f>_xlfn.XLOOKUP($A2355,Results!$A$2:$A$2256,Results!W$2:W$2256,"")</f>
        <v>77</v>
      </c>
      <c r="BC2355" s="2">
        <f>_xlfn.XLOOKUP($A2355,Results!$A$2:$A$2256,Results!X$2:X$2256,"")</f>
        <v>39121704</v>
      </c>
      <c r="BD2355" s="2">
        <f>_xlfn.XLOOKUP($A2355,Results!$A$2:$A$2256,Results!Y$2:Y$2256,"")</f>
        <v>77</v>
      </c>
      <c r="BE2355" s="2" t="b">
        <f>_xlfn.XLOOKUP($A2355,Results!$A$2:$A$2256,Results!Z$2:Z$2256,"")</f>
        <v>1</v>
      </c>
    </row>
    <row r="2356" spans="1:57" ht="38.25" customHeight="1" x14ac:dyDescent="0.3">
      <c r="A2356">
        <v>908033</v>
      </c>
      <c r="B2356">
        <v>281872</v>
      </c>
      <c r="C2356" t="s">
        <v>36</v>
      </c>
      <c r="D2356" t="s">
        <v>3853</v>
      </c>
      <c r="F2356" s="2">
        <v>12430</v>
      </c>
      <c r="G2356" s="2">
        <v>2</v>
      </c>
      <c r="H2356" t="s">
        <v>7242</v>
      </c>
      <c r="I2356">
        <v>5000</v>
      </c>
      <c r="J2356" t="s">
        <v>65</v>
      </c>
      <c r="K2356" t="s">
        <v>58</v>
      </c>
      <c r="L2356">
        <v>1.58</v>
      </c>
      <c r="M2356" s="2" t="s">
        <v>5061</v>
      </c>
      <c r="N2356" s="85" t="s">
        <v>7243</v>
      </c>
      <c r="O2356" t="s">
        <v>36</v>
      </c>
      <c r="P2356" t="s">
        <v>36</v>
      </c>
      <c r="Q2356" t="s">
        <v>36</v>
      </c>
      <c r="R2356">
        <v>79</v>
      </c>
      <c r="S2356" s="1">
        <v>45744.647390821759</v>
      </c>
      <c r="T2356" t="s">
        <v>42</v>
      </c>
      <c r="U2356" s="1">
        <v>45744.430555555547</v>
      </c>
      <c r="V2356" t="s">
        <v>43</v>
      </c>
      <c r="W2356" t="s">
        <v>36</v>
      </c>
      <c r="X2356">
        <v>0</v>
      </c>
      <c r="Y2356">
        <v>999</v>
      </c>
      <c r="Z2356" t="s">
        <v>36</v>
      </c>
      <c r="AA2356" t="s">
        <v>36</v>
      </c>
      <c r="AB2356" t="s">
        <v>36</v>
      </c>
      <c r="AC2356" t="s">
        <v>49</v>
      </c>
      <c r="AD2356" t="s">
        <v>49</v>
      </c>
      <c r="AE2356" t="s">
        <v>45</v>
      </c>
      <c r="AG2356" s="18" t="s">
        <v>7244</v>
      </c>
      <c r="AH2356" s="18"/>
      <c r="AI2356" s="2" t="s">
        <v>48</v>
      </c>
      <c r="AJ2356" s="2" t="e">
        <f>VLOOKUP(A2356,'Classification Test Result'!$A$2:$D$2428,4,FALSE)</f>
        <v>#N/A</v>
      </c>
      <c r="AL2356" s="2">
        <f>_xlfn.XLOOKUP($A2356,Results!$A$2:$A$2256,Results!G$2:G$2256,"")</f>
        <v>0</v>
      </c>
      <c r="AM2356" s="2">
        <f>_xlfn.XLOOKUP($A2356,Results!$A$2:$A$2256,Results!H$2:H$2256,"")</f>
        <v>0</v>
      </c>
      <c r="AN2356" s="2">
        <f>_xlfn.XLOOKUP($A2356,Results!$A$2:$A$2256,Results!I$2:I$2256,"")</f>
        <v>0</v>
      </c>
      <c r="AO2356" s="2">
        <f>_xlfn.XLOOKUP($A2356,Results!$A$2:$A$2256,Results!J$2:J$2256,"")</f>
        <v>0</v>
      </c>
      <c r="AP2356" s="2">
        <f>_xlfn.XLOOKUP($A2356,Results!$A$2:$A$2256,Results!K$2:K$2256,"")</f>
        <v>0</v>
      </c>
      <c r="AQ2356" s="2">
        <f>_xlfn.XLOOKUP($A2356,Results!$A$2:$A$2256,Results!L$2:L$2256,"")</f>
        <v>0</v>
      </c>
      <c r="AR2356" s="2">
        <f>_xlfn.XLOOKUP($A2356,Results!$A$2:$A$2256,Results!M$2:M$2256,"")</f>
        <v>0</v>
      </c>
      <c r="AS2356" s="2">
        <f>_xlfn.XLOOKUP($A2356,Results!$A$2:$A$2256,Results!N$2:N$2256,"")</f>
        <v>0</v>
      </c>
      <c r="AT2356" s="2">
        <f>_xlfn.XLOOKUP($A2356,Results!$A$2:$A$2256,Results!O$2:O$2256,"")</f>
        <v>0</v>
      </c>
      <c r="AU2356" s="2">
        <f>_xlfn.XLOOKUP($A2356,Results!$A$2:$A$2256,Results!P$2:P$2256,"")</f>
        <v>0</v>
      </c>
      <c r="AV2356" s="2">
        <f>_xlfn.XLOOKUP($A2356,Results!$A$2:$A$2256,Results!Q$2:Q$2256,"")</f>
        <v>0</v>
      </c>
      <c r="AW2356" s="2">
        <f>_xlfn.XLOOKUP($A2356,Results!$A$2:$A$2256,Results!R$2:R$2256,"")</f>
        <v>0</v>
      </c>
      <c r="AX2356" s="2">
        <f>_xlfn.XLOOKUP($A2356,Results!$A$2:$A$2256,Results!S$2:S$2256,"")</f>
        <v>0</v>
      </c>
      <c r="AY2356" s="2">
        <f>_xlfn.XLOOKUP($A2356,Results!$A$2:$A$2256,Results!T$2:T$2256,"")</f>
        <v>0</v>
      </c>
      <c r="AZ2356" s="2">
        <f>_xlfn.XLOOKUP($A2356,Results!$A$2:$A$2256,Results!U$2:U$2256,"")</f>
        <v>0</v>
      </c>
      <c r="BA2356" s="2" t="str">
        <f>_xlfn.XLOOKUP($A2356,Results!$A$2:$A$2256,Results!V$2:V$2256,"")</f>
        <v>PECO SALES</v>
      </c>
      <c r="BB2356" s="2">
        <f>_xlfn.XLOOKUP($A2356,Results!$A$2:$A$2256,Results!W$2:W$2256,"")</f>
        <v>78</v>
      </c>
      <c r="BC2356" s="2">
        <f>_xlfn.XLOOKUP($A2356,Results!$A$2:$A$2256,Results!X$2:X$2256,"")</f>
        <v>31161801</v>
      </c>
      <c r="BD2356" s="2">
        <f>_xlfn.XLOOKUP($A2356,Results!$A$2:$A$2256,Results!Y$2:Y$2256,"")</f>
        <v>78</v>
      </c>
      <c r="BE2356" s="2" t="b">
        <f>_xlfn.XLOOKUP($A2356,Results!$A$2:$A$2256,Results!Z$2:Z$2256,"")</f>
        <v>1</v>
      </c>
    </row>
    <row r="2357" spans="1:57" ht="38.25" customHeight="1" x14ac:dyDescent="0.3">
      <c r="A2357">
        <v>908034</v>
      </c>
      <c r="B2357">
        <v>281625</v>
      </c>
      <c r="C2357" t="s">
        <v>36</v>
      </c>
      <c r="D2357" t="s">
        <v>7186</v>
      </c>
      <c r="F2357" s="2">
        <v>12430</v>
      </c>
      <c r="G2357" s="2">
        <v>7</v>
      </c>
      <c r="H2357" t="s">
        <v>7242</v>
      </c>
      <c r="I2357">
        <v>1000</v>
      </c>
      <c r="J2357" t="s">
        <v>65</v>
      </c>
      <c r="K2357" t="s">
        <v>58</v>
      </c>
      <c r="L2357">
        <v>1.58</v>
      </c>
      <c r="M2357" s="2" t="s">
        <v>5061</v>
      </c>
      <c r="N2357" s="85" t="s">
        <v>7243</v>
      </c>
      <c r="O2357" t="s">
        <v>36</v>
      </c>
      <c r="P2357" t="s">
        <v>36</v>
      </c>
      <c r="Q2357" t="s">
        <v>36</v>
      </c>
      <c r="R2357">
        <v>15.8</v>
      </c>
      <c r="S2357" s="1">
        <v>45744.502232256942</v>
      </c>
      <c r="T2357" t="s">
        <v>42</v>
      </c>
      <c r="U2357" s="1">
        <v>45744.271527777782</v>
      </c>
      <c r="V2357" t="s">
        <v>43</v>
      </c>
      <c r="W2357" t="s">
        <v>36</v>
      </c>
      <c r="X2357">
        <v>0</v>
      </c>
      <c r="Y2357">
        <v>999</v>
      </c>
      <c r="Z2357" t="s">
        <v>36</v>
      </c>
      <c r="AA2357" t="s">
        <v>36</v>
      </c>
      <c r="AB2357" t="s">
        <v>36</v>
      </c>
      <c r="AC2357" t="s">
        <v>49</v>
      </c>
      <c r="AD2357" t="s">
        <v>49</v>
      </c>
      <c r="AE2357" t="s">
        <v>45</v>
      </c>
      <c r="AG2357" s="18" t="s">
        <v>7244</v>
      </c>
      <c r="AH2357" s="18"/>
      <c r="AI2357" s="2" t="s">
        <v>48</v>
      </c>
      <c r="AJ2357" s="2" t="e">
        <f>VLOOKUP(A2357,'Classification Test Result'!$A$2:$D$2428,4,FALSE)</f>
        <v>#N/A</v>
      </c>
      <c r="AL2357" s="2">
        <f>_xlfn.XLOOKUP($A2357,Results!$A$2:$A$2256,Results!G$2:G$2256,"")</f>
        <v>0</v>
      </c>
      <c r="AM2357" s="2">
        <f>_xlfn.XLOOKUP($A2357,Results!$A$2:$A$2256,Results!H$2:H$2256,"")</f>
        <v>0</v>
      </c>
      <c r="AN2357" s="2">
        <f>_xlfn.XLOOKUP($A2357,Results!$A$2:$A$2256,Results!I$2:I$2256,"")</f>
        <v>0</v>
      </c>
      <c r="AO2357" s="2">
        <f>_xlfn.XLOOKUP($A2357,Results!$A$2:$A$2256,Results!J$2:J$2256,"")</f>
        <v>0</v>
      </c>
      <c r="AP2357" s="2">
        <f>_xlfn.XLOOKUP($A2357,Results!$A$2:$A$2256,Results!K$2:K$2256,"")</f>
        <v>0</v>
      </c>
      <c r="AQ2357" s="2">
        <f>_xlfn.XLOOKUP($A2357,Results!$A$2:$A$2256,Results!L$2:L$2256,"")</f>
        <v>0</v>
      </c>
      <c r="AR2357" s="2">
        <f>_xlfn.XLOOKUP($A2357,Results!$A$2:$A$2256,Results!M$2:M$2256,"")</f>
        <v>0</v>
      </c>
      <c r="AS2357" s="2">
        <f>_xlfn.XLOOKUP($A2357,Results!$A$2:$A$2256,Results!N$2:N$2256,"")</f>
        <v>0</v>
      </c>
      <c r="AT2357" s="2">
        <f>_xlfn.XLOOKUP($A2357,Results!$A$2:$A$2256,Results!O$2:O$2256,"")</f>
        <v>0</v>
      </c>
      <c r="AU2357" s="2">
        <f>_xlfn.XLOOKUP($A2357,Results!$A$2:$A$2256,Results!P$2:P$2256,"")</f>
        <v>0</v>
      </c>
      <c r="AV2357" s="2">
        <f>_xlfn.XLOOKUP($A2357,Results!$A$2:$A$2256,Results!Q$2:Q$2256,"")</f>
        <v>0</v>
      </c>
      <c r="AW2357" s="2">
        <f>_xlfn.XLOOKUP($A2357,Results!$A$2:$A$2256,Results!R$2:R$2256,"")</f>
        <v>0</v>
      </c>
      <c r="AX2357" s="2">
        <f>_xlfn.XLOOKUP($A2357,Results!$A$2:$A$2256,Results!S$2:S$2256,"")</f>
        <v>0</v>
      </c>
      <c r="AY2357" s="2">
        <f>_xlfn.XLOOKUP($A2357,Results!$A$2:$A$2256,Results!T$2:T$2256,"")</f>
        <v>0</v>
      </c>
      <c r="AZ2357" s="2">
        <f>_xlfn.XLOOKUP($A2357,Results!$A$2:$A$2256,Results!U$2:U$2256,"")</f>
        <v>0</v>
      </c>
      <c r="BA2357" s="2" t="str">
        <f>_xlfn.XLOOKUP($A2357,Results!$A$2:$A$2256,Results!V$2:V$2256,"")</f>
        <v>PECO SALES</v>
      </c>
      <c r="BB2357" s="2">
        <f>_xlfn.XLOOKUP($A2357,Results!$A$2:$A$2256,Results!W$2:W$2256,"")</f>
        <v>78</v>
      </c>
      <c r="BC2357" s="2">
        <f>_xlfn.XLOOKUP($A2357,Results!$A$2:$A$2256,Results!X$2:X$2256,"")</f>
        <v>31161801</v>
      </c>
      <c r="BD2357" s="2">
        <f>_xlfn.XLOOKUP($A2357,Results!$A$2:$A$2256,Results!Y$2:Y$2256,"")</f>
        <v>78</v>
      </c>
      <c r="BE2357" s="2" t="b">
        <f>_xlfn.XLOOKUP($A2357,Results!$A$2:$A$2256,Results!Z$2:Z$2256,"")</f>
        <v>1</v>
      </c>
    </row>
    <row r="2358" spans="1:57" ht="38.25" customHeight="1" x14ac:dyDescent="0.3">
      <c r="A2358">
        <v>908035</v>
      </c>
      <c r="B2358">
        <v>281625</v>
      </c>
      <c r="C2358" t="s">
        <v>36</v>
      </c>
      <c r="D2358" t="s">
        <v>7186</v>
      </c>
      <c r="F2358" s="2">
        <v>12430</v>
      </c>
      <c r="G2358" s="2">
        <v>5</v>
      </c>
      <c r="H2358" t="s">
        <v>7245</v>
      </c>
      <c r="I2358">
        <v>2000</v>
      </c>
      <c r="J2358" t="s">
        <v>65</v>
      </c>
      <c r="K2358" t="s">
        <v>58</v>
      </c>
      <c r="L2358">
        <v>4</v>
      </c>
      <c r="M2358" s="2" t="s">
        <v>5061</v>
      </c>
      <c r="N2358" s="85" t="s">
        <v>7246</v>
      </c>
      <c r="O2358" t="s">
        <v>36</v>
      </c>
      <c r="P2358" t="s">
        <v>36</v>
      </c>
      <c r="Q2358" t="s">
        <v>36</v>
      </c>
      <c r="R2358">
        <v>80</v>
      </c>
      <c r="S2358" s="1">
        <v>45744.502221527779</v>
      </c>
      <c r="T2358" t="s">
        <v>42</v>
      </c>
      <c r="U2358" s="1">
        <v>45744.271527777782</v>
      </c>
      <c r="V2358" t="s">
        <v>43</v>
      </c>
      <c r="W2358" t="s">
        <v>36</v>
      </c>
      <c r="X2358">
        <v>0</v>
      </c>
      <c r="Y2358">
        <v>999</v>
      </c>
      <c r="Z2358" t="s">
        <v>36</v>
      </c>
      <c r="AA2358" t="s">
        <v>36</v>
      </c>
      <c r="AB2358" t="s">
        <v>36</v>
      </c>
      <c r="AC2358" t="s">
        <v>49</v>
      </c>
      <c r="AD2358" t="s">
        <v>49</v>
      </c>
      <c r="AE2358" t="s">
        <v>45</v>
      </c>
      <c r="AG2358" s="18" t="s">
        <v>7247</v>
      </c>
      <c r="AH2358" s="18"/>
      <c r="AI2358" s="2" t="s">
        <v>48</v>
      </c>
      <c r="AJ2358" s="2" t="e">
        <f>VLOOKUP(A2358,'Classification Test Result'!$A$2:$D$2428,4,FALSE)</f>
        <v>#N/A</v>
      </c>
      <c r="AL2358" s="2">
        <f>_xlfn.XLOOKUP($A2358,Results!$A$2:$A$2256,Results!G$2:G$2256,"")</f>
        <v>0</v>
      </c>
      <c r="AM2358" s="2">
        <f>_xlfn.XLOOKUP($A2358,Results!$A$2:$A$2256,Results!H$2:H$2256,"")</f>
        <v>0</v>
      </c>
      <c r="AN2358" s="2">
        <f>_xlfn.XLOOKUP($A2358,Results!$A$2:$A$2256,Results!I$2:I$2256,"")</f>
        <v>0</v>
      </c>
      <c r="AO2358" s="2">
        <f>_xlfn.XLOOKUP($A2358,Results!$A$2:$A$2256,Results!J$2:J$2256,"")</f>
        <v>0</v>
      </c>
      <c r="AP2358" s="2">
        <f>_xlfn.XLOOKUP($A2358,Results!$A$2:$A$2256,Results!K$2:K$2256,"")</f>
        <v>0</v>
      </c>
      <c r="AQ2358" s="2">
        <f>_xlfn.XLOOKUP($A2358,Results!$A$2:$A$2256,Results!L$2:L$2256,"")</f>
        <v>0</v>
      </c>
      <c r="AR2358" s="2">
        <f>_xlfn.XLOOKUP($A2358,Results!$A$2:$A$2256,Results!M$2:M$2256,"")</f>
        <v>0</v>
      </c>
      <c r="AS2358" s="2">
        <f>_xlfn.XLOOKUP($A2358,Results!$A$2:$A$2256,Results!N$2:N$2256,"")</f>
        <v>0</v>
      </c>
      <c r="AT2358" s="2">
        <f>_xlfn.XLOOKUP($A2358,Results!$A$2:$A$2256,Results!O$2:O$2256,"")</f>
        <v>0</v>
      </c>
      <c r="AU2358" s="2">
        <f>_xlfn.XLOOKUP($A2358,Results!$A$2:$A$2256,Results!P$2:P$2256,"")</f>
        <v>0</v>
      </c>
      <c r="AV2358" s="2">
        <f>_xlfn.XLOOKUP($A2358,Results!$A$2:$A$2256,Results!Q$2:Q$2256,"")</f>
        <v>0</v>
      </c>
      <c r="AW2358" s="2">
        <f>_xlfn.XLOOKUP($A2358,Results!$A$2:$A$2256,Results!R$2:R$2256,"")</f>
        <v>0</v>
      </c>
      <c r="AX2358" s="2">
        <f>_xlfn.XLOOKUP($A2358,Results!$A$2:$A$2256,Results!S$2:S$2256,"")</f>
        <v>0</v>
      </c>
      <c r="AY2358" s="2">
        <f>_xlfn.XLOOKUP($A2358,Results!$A$2:$A$2256,Results!T$2:T$2256,"")</f>
        <v>0</v>
      </c>
      <c r="AZ2358" s="2">
        <f>_xlfn.XLOOKUP($A2358,Results!$A$2:$A$2256,Results!U$2:U$2256,"")</f>
        <v>0</v>
      </c>
      <c r="BA2358" s="2" t="str">
        <f>_xlfn.XLOOKUP($A2358,Results!$A$2:$A$2256,Results!V$2:V$2256,"")</f>
        <v>PECO SALES</v>
      </c>
      <c r="BB2358" s="2">
        <f>_xlfn.XLOOKUP($A2358,Results!$A$2:$A$2256,Results!W$2:W$2256,"")</f>
        <v>79</v>
      </c>
      <c r="BC2358" s="2">
        <f>_xlfn.XLOOKUP($A2358,Results!$A$2:$A$2256,Results!X$2:X$2256,"")</f>
        <v>31161801</v>
      </c>
      <c r="BD2358" s="2">
        <f>_xlfn.XLOOKUP($A2358,Results!$A$2:$A$2256,Results!Y$2:Y$2256,"")</f>
        <v>79</v>
      </c>
      <c r="BE2358" s="2" t="b">
        <f>_xlfn.XLOOKUP($A2358,Results!$A$2:$A$2256,Results!Z$2:Z$2256,"")</f>
        <v>1</v>
      </c>
    </row>
    <row r="2359" spans="1:57" ht="38.25" customHeight="1" x14ac:dyDescent="0.3">
      <c r="A2359">
        <v>908036</v>
      </c>
      <c r="B2359">
        <v>281625</v>
      </c>
      <c r="C2359" t="s">
        <v>36</v>
      </c>
      <c r="D2359" t="s">
        <v>7186</v>
      </c>
      <c r="F2359" s="2">
        <v>12430</v>
      </c>
      <c r="G2359" s="2">
        <v>3</v>
      </c>
      <c r="H2359" t="s">
        <v>7248</v>
      </c>
      <c r="I2359">
        <v>2500</v>
      </c>
      <c r="J2359" t="s">
        <v>65</v>
      </c>
      <c r="K2359" t="s">
        <v>58</v>
      </c>
      <c r="L2359">
        <v>5</v>
      </c>
      <c r="M2359" s="2" t="s">
        <v>5061</v>
      </c>
      <c r="N2359" s="85" t="s">
        <v>7249</v>
      </c>
      <c r="O2359" t="s">
        <v>36</v>
      </c>
      <c r="P2359" t="s">
        <v>36</v>
      </c>
      <c r="Q2359" t="s">
        <v>36</v>
      </c>
      <c r="R2359">
        <v>125</v>
      </c>
      <c r="S2359" s="1">
        <v>45744.502211030092</v>
      </c>
      <c r="T2359" t="s">
        <v>42</v>
      </c>
      <c r="U2359" s="1">
        <v>45744.271527777782</v>
      </c>
      <c r="V2359" t="s">
        <v>43</v>
      </c>
      <c r="W2359" t="s">
        <v>36</v>
      </c>
      <c r="X2359">
        <v>0</v>
      </c>
      <c r="Y2359">
        <v>999</v>
      </c>
      <c r="Z2359" t="s">
        <v>36</v>
      </c>
      <c r="AA2359" t="s">
        <v>36</v>
      </c>
      <c r="AB2359" t="s">
        <v>36</v>
      </c>
      <c r="AC2359" t="s">
        <v>49</v>
      </c>
      <c r="AD2359" t="s">
        <v>49</v>
      </c>
      <c r="AE2359" t="s">
        <v>45</v>
      </c>
      <c r="AG2359" s="18" t="s">
        <v>7250</v>
      </c>
      <c r="AH2359" s="18"/>
      <c r="AI2359" s="2" t="s">
        <v>48</v>
      </c>
      <c r="AJ2359" s="2" t="e">
        <f>VLOOKUP(A2359,'Classification Test Result'!$A$2:$D$2428,4,FALSE)</f>
        <v>#N/A</v>
      </c>
      <c r="AL2359" s="2">
        <f>_xlfn.XLOOKUP($A2359,Results!$A$2:$A$2256,Results!G$2:G$2256,"")</f>
        <v>0</v>
      </c>
      <c r="AM2359" s="2">
        <f>_xlfn.XLOOKUP($A2359,Results!$A$2:$A$2256,Results!H$2:H$2256,"")</f>
        <v>0</v>
      </c>
      <c r="AN2359" s="2">
        <f>_xlfn.XLOOKUP($A2359,Results!$A$2:$A$2256,Results!I$2:I$2256,"")</f>
        <v>0</v>
      </c>
      <c r="AO2359" s="2">
        <f>_xlfn.XLOOKUP($A2359,Results!$A$2:$A$2256,Results!J$2:J$2256,"")</f>
        <v>0</v>
      </c>
      <c r="AP2359" s="2">
        <f>_xlfn.XLOOKUP($A2359,Results!$A$2:$A$2256,Results!K$2:K$2256,"")</f>
        <v>0</v>
      </c>
      <c r="AQ2359" s="2">
        <f>_xlfn.XLOOKUP($A2359,Results!$A$2:$A$2256,Results!L$2:L$2256,"")</f>
        <v>0</v>
      </c>
      <c r="AR2359" s="2">
        <f>_xlfn.XLOOKUP($A2359,Results!$A$2:$A$2256,Results!M$2:M$2256,"")</f>
        <v>0</v>
      </c>
      <c r="AS2359" s="2">
        <f>_xlfn.XLOOKUP($A2359,Results!$A$2:$A$2256,Results!N$2:N$2256,"")</f>
        <v>0</v>
      </c>
      <c r="AT2359" s="2">
        <f>_xlfn.XLOOKUP($A2359,Results!$A$2:$A$2256,Results!O$2:O$2256,"")</f>
        <v>0</v>
      </c>
      <c r="AU2359" s="2">
        <f>_xlfn.XLOOKUP($A2359,Results!$A$2:$A$2256,Results!P$2:P$2256,"")</f>
        <v>0</v>
      </c>
      <c r="AV2359" s="2">
        <f>_xlfn.XLOOKUP($A2359,Results!$A$2:$A$2256,Results!Q$2:Q$2256,"")</f>
        <v>0</v>
      </c>
      <c r="AW2359" s="2">
        <f>_xlfn.XLOOKUP($A2359,Results!$A$2:$A$2256,Results!R$2:R$2256,"")</f>
        <v>0</v>
      </c>
      <c r="AX2359" s="2">
        <f>_xlfn.XLOOKUP($A2359,Results!$A$2:$A$2256,Results!S$2:S$2256,"")</f>
        <v>0</v>
      </c>
      <c r="AY2359" s="2">
        <f>_xlfn.XLOOKUP($A2359,Results!$A$2:$A$2256,Results!T$2:T$2256,"")</f>
        <v>0</v>
      </c>
      <c r="AZ2359" s="2">
        <f>_xlfn.XLOOKUP($A2359,Results!$A$2:$A$2256,Results!U$2:U$2256,"")</f>
        <v>0</v>
      </c>
      <c r="BA2359" s="2" t="str">
        <f>_xlfn.XLOOKUP($A2359,Results!$A$2:$A$2256,Results!V$2:V$2256,"")</f>
        <v>PECO SALES</v>
      </c>
      <c r="BB2359" s="2">
        <f>_xlfn.XLOOKUP($A2359,Results!$A$2:$A$2256,Results!W$2:W$2256,"")</f>
        <v>85</v>
      </c>
      <c r="BC2359" s="2">
        <f>_xlfn.XLOOKUP($A2359,Results!$A$2:$A$2256,Results!X$2:X$2256,"")</f>
        <v>31161807</v>
      </c>
      <c r="BD2359" s="2">
        <f>_xlfn.XLOOKUP($A2359,Results!$A$2:$A$2256,Results!Y$2:Y$2256,"")</f>
        <v>85</v>
      </c>
      <c r="BE2359" s="2" t="b">
        <f>_xlfn.XLOOKUP($A2359,Results!$A$2:$A$2256,Results!Z$2:Z$2256,"")</f>
        <v>1</v>
      </c>
    </row>
    <row r="2360" spans="1:57" ht="38.25" customHeight="1" x14ac:dyDescent="0.3">
      <c r="A2360">
        <v>908037</v>
      </c>
      <c r="B2360">
        <v>281625</v>
      </c>
      <c r="C2360" t="s">
        <v>36</v>
      </c>
      <c r="D2360" t="s">
        <v>7186</v>
      </c>
      <c r="F2360" s="2">
        <v>12430</v>
      </c>
      <c r="G2360" s="2">
        <v>8</v>
      </c>
      <c r="H2360" t="s">
        <v>7251</v>
      </c>
      <c r="I2360">
        <v>200</v>
      </c>
      <c r="J2360" t="s">
        <v>65</v>
      </c>
      <c r="K2360" t="s">
        <v>58</v>
      </c>
      <c r="L2360">
        <v>27.25</v>
      </c>
      <c r="M2360" s="2" t="s">
        <v>5061</v>
      </c>
      <c r="N2360" s="85" t="s">
        <v>7252</v>
      </c>
      <c r="O2360" t="s">
        <v>36</v>
      </c>
      <c r="P2360" t="s">
        <v>36</v>
      </c>
      <c r="Q2360" t="s">
        <v>36</v>
      </c>
      <c r="R2360">
        <v>54.5</v>
      </c>
      <c r="S2360" s="1">
        <v>45744.502234953703</v>
      </c>
      <c r="T2360" t="s">
        <v>42</v>
      </c>
      <c r="U2360" s="1">
        <v>45744.271527777782</v>
      </c>
      <c r="V2360" t="s">
        <v>43</v>
      </c>
      <c r="W2360" t="s">
        <v>36</v>
      </c>
      <c r="X2360">
        <v>0</v>
      </c>
      <c r="Y2360">
        <v>999</v>
      </c>
      <c r="Z2360" t="s">
        <v>36</v>
      </c>
      <c r="AA2360" t="s">
        <v>36</v>
      </c>
      <c r="AB2360" t="s">
        <v>36</v>
      </c>
      <c r="AC2360" t="s">
        <v>49</v>
      </c>
      <c r="AD2360" t="s">
        <v>49</v>
      </c>
      <c r="AE2360" t="s">
        <v>45</v>
      </c>
      <c r="AG2360" s="18" t="s">
        <v>7253</v>
      </c>
      <c r="AH2360" s="18"/>
      <c r="AI2360" s="2" t="s">
        <v>48</v>
      </c>
      <c r="AJ2360" s="2" t="e">
        <f>VLOOKUP(A2360,'Classification Test Result'!$A$2:$D$2428,4,FALSE)</f>
        <v>#N/A</v>
      </c>
      <c r="AL2360" s="2">
        <f>_xlfn.XLOOKUP($A2360,Results!$A$2:$A$2256,Results!G$2:G$2256,"")</f>
        <v>0</v>
      </c>
      <c r="AM2360" s="2">
        <f>_xlfn.XLOOKUP($A2360,Results!$A$2:$A$2256,Results!H$2:H$2256,"")</f>
        <v>0</v>
      </c>
      <c r="AN2360" s="2">
        <f>_xlfn.XLOOKUP($A2360,Results!$A$2:$A$2256,Results!I$2:I$2256,"")</f>
        <v>0</v>
      </c>
      <c r="AO2360" s="2">
        <f>_xlfn.XLOOKUP($A2360,Results!$A$2:$A$2256,Results!J$2:J$2256,"")</f>
        <v>0</v>
      </c>
      <c r="AP2360" s="2">
        <f>_xlfn.XLOOKUP($A2360,Results!$A$2:$A$2256,Results!K$2:K$2256,"")</f>
        <v>0</v>
      </c>
      <c r="AQ2360" s="2">
        <f>_xlfn.XLOOKUP($A2360,Results!$A$2:$A$2256,Results!L$2:L$2256,"")</f>
        <v>0</v>
      </c>
      <c r="AR2360" s="2">
        <f>_xlfn.XLOOKUP($A2360,Results!$A$2:$A$2256,Results!M$2:M$2256,"")</f>
        <v>0</v>
      </c>
      <c r="AS2360" s="2">
        <f>_xlfn.XLOOKUP($A2360,Results!$A$2:$A$2256,Results!N$2:N$2256,"")</f>
        <v>0</v>
      </c>
      <c r="AT2360" s="2">
        <f>_xlfn.XLOOKUP($A2360,Results!$A$2:$A$2256,Results!O$2:O$2256,"")</f>
        <v>0</v>
      </c>
      <c r="AU2360" s="2">
        <f>_xlfn.XLOOKUP($A2360,Results!$A$2:$A$2256,Results!P$2:P$2256,"")</f>
        <v>0</v>
      </c>
      <c r="AV2360" s="2">
        <f>_xlfn.XLOOKUP($A2360,Results!$A$2:$A$2256,Results!Q$2:Q$2256,"")</f>
        <v>0</v>
      </c>
      <c r="AW2360" s="2">
        <f>_xlfn.XLOOKUP($A2360,Results!$A$2:$A$2256,Results!R$2:R$2256,"")</f>
        <v>0</v>
      </c>
      <c r="AX2360" s="2">
        <f>_xlfn.XLOOKUP($A2360,Results!$A$2:$A$2256,Results!S$2:S$2256,"")</f>
        <v>0</v>
      </c>
      <c r="AY2360" s="2">
        <f>_xlfn.XLOOKUP($A2360,Results!$A$2:$A$2256,Results!T$2:T$2256,"")</f>
        <v>0</v>
      </c>
      <c r="AZ2360" s="2">
        <f>_xlfn.XLOOKUP($A2360,Results!$A$2:$A$2256,Results!U$2:U$2256,"")</f>
        <v>0</v>
      </c>
      <c r="BA2360" s="2">
        <f>_xlfn.XLOOKUP($A2360,Results!$A$2:$A$2256,Results!V$2:V$2256,"")</f>
        <v>0</v>
      </c>
      <c r="BB2360" s="2">
        <f>_xlfn.XLOOKUP($A2360,Results!$A$2:$A$2256,Results!W$2:W$2256,"")</f>
        <v>0</v>
      </c>
      <c r="BC2360" s="2">
        <f>_xlfn.XLOOKUP($A2360,Results!$A$2:$A$2256,Results!X$2:X$2256,"")</f>
        <v>31161708</v>
      </c>
      <c r="BD2360" s="2">
        <f>_xlfn.XLOOKUP($A2360,Results!$A$2:$A$2256,Results!Y$2:Y$2256,"")</f>
        <v>78</v>
      </c>
      <c r="BE2360" s="2">
        <f>_xlfn.XLOOKUP($A2360,Results!$A$2:$A$2256,Results!Z$2:Z$2256,"")</f>
        <v>0</v>
      </c>
    </row>
    <row r="2361" spans="1:57" ht="38.25" customHeight="1" x14ac:dyDescent="0.3">
      <c r="A2361">
        <v>908038</v>
      </c>
      <c r="B2361">
        <v>281625</v>
      </c>
      <c r="C2361" t="s">
        <v>36</v>
      </c>
      <c r="D2361" t="s">
        <v>7186</v>
      </c>
      <c r="F2361" s="2">
        <v>12430</v>
      </c>
      <c r="G2361" s="2">
        <v>4</v>
      </c>
      <c r="H2361" t="s">
        <v>7254</v>
      </c>
      <c r="I2361">
        <v>2000</v>
      </c>
      <c r="J2361" t="s">
        <v>65</v>
      </c>
      <c r="K2361" t="s">
        <v>58</v>
      </c>
      <c r="L2361">
        <v>5</v>
      </c>
      <c r="M2361" s="2" t="s">
        <v>5061</v>
      </c>
      <c r="N2361" s="85" t="s">
        <v>7255</v>
      </c>
      <c r="O2361" t="s">
        <v>36</v>
      </c>
      <c r="P2361" t="s">
        <v>36</v>
      </c>
      <c r="Q2361" t="s">
        <v>36</v>
      </c>
      <c r="R2361">
        <v>100</v>
      </c>
      <c r="S2361" s="1">
        <v>45744.502219097223</v>
      </c>
      <c r="T2361" t="s">
        <v>42</v>
      </c>
      <c r="U2361" s="1">
        <v>45744.271527777782</v>
      </c>
      <c r="V2361" t="s">
        <v>43</v>
      </c>
      <c r="W2361" t="s">
        <v>36</v>
      </c>
      <c r="X2361">
        <v>0</v>
      </c>
      <c r="Y2361">
        <v>999</v>
      </c>
      <c r="Z2361" t="s">
        <v>36</v>
      </c>
      <c r="AA2361" t="s">
        <v>36</v>
      </c>
      <c r="AB2361" t="s">
        <v>36</v>
      </c>
      <c r="AC2361" t="s">
        <v>49</v>
      </c>
      <c r="AD2361" t="s">
        <v>49</v>
      </c>
      <c r="AE2361" t="s">
        <v>45</v>
      </c>
      <c r="AG2361" s="18" t="s">
        <v>7256</v>
      </c>
      <c r="AH2361" s="18"/>
      <c r="AI2361" s="2" t="s">
        <v>48</v>
      </c>
      <c r="AJ2361" s="2" t="e">
        <f>VLOOKUP(A2361,'Classification Test Result'!$A$2:$D$2428,4,FALSE)</f>
        <v>#N/A</v>
      </c>
      <c r="AL2361" s="2">
        <f>_xlfn.XLOOKUP($A2361,Results!$A$2:$A$2256,Results!G$2:G$2256,"")</f>
        <v>0</v>
      </c>
      <c r="AM2361" s="2">
        <f>_xlfn.XLOOKUP($A2361,Results!$A$2:$A$2256,Results!H$2:H$2256,"")</f>
        <v>0</v>
      </c>
      <c r="AN2361" s="2">
        <f>_xlfn.XLOOKUP($A2361,Results!$A$2:$A$2256,Results!I$2:I$2256,"")</f>
        <v>0</v>
      </c>
      <c r="AO2361" s="2">
        <f>_xlfn.XLOOKUP($A2361,Results!$A$2:$A$2256,Results!J$2:J$2256,"")</f>
        <v>0</v>
      </c>
      <c r="AP2361" s="2">
        <f>_xlfn.XLOOKUP($A2361,Results!$A$2:$A$2256,Results!K$2:K$2256,"")</f>
        <v>0</v>
      </c>
      <c r="AQ2361" s="2">
        <f>_xlfn.XLOOKUP($A2361,Results!$A$2:$A$2256,Results!L$2:L$2256,"")</f>
        <v>0</v>
      </c>
      <c r="AR2361" s="2">
        <f>_xlfn.XLOOKUP($A2361,Results!$A$2:$A$2256,Results!M$2:M$2256,"")</f>
        <v>0</v>
      </c>
      <c r="AS2361" s="2">
        <f>_xlfn.XLOOKUP($A2361,Results!$A$2:$A$2256,Results!N$2:N$2256,"")</f>
        <v>0</v>
      </c>
      <c r="AT2361" s="2">
        <f>_xlfn.XLOOKUP($A2361,Results!$A$2:$A$2256,Results!O$2:O$2256,"")</f>
        <v>0</v>
      </c>
      <c r="AU2361" s="2">
        <f>_xlfn.XLOOKUP($A2361,Results!$A$2:$A$2256,Results!P$2:P$2256,"")</f>
        <v>0</v>
      </c>
      <c r="AV2361" s="2">
        <f>_xlfn.XLOOKUP($A2361,Results!$A$2:$A$2256,Results!Q$2:Q$2256,"")</f>
        <v>0</v>
      </c>
      <c r="AW2361" s="2">
        <f>_xlfn.XLOOKUP($A2361,Results!$A$2:$A$2256,Results!R$2:R$2256,"")</f>
        <v>0</v>
      </c>
      <c r="AX2361" s="2">
        <f>_xlfn.XLOOKUP($A2361,Results!$A$2:$A$2256,Results!S$2:S$2256,"")</f>
        <v>0</v>
      </c>
      <c r="AY2361" s="2">
        <f>_xlfn.XLOOKUP($A2361,Results!$A$2:$A$2256,Results!T$2:T$2256,"")</f>
        <v>0</v>
      </c>
      <c r="AZ2361" s="2">
        <f>_xlfn.XLOOKUP($A2361,Results!$A$2:$A$2256,Results!U$2:U$2256,"")</f>
        <v>0</v>
      </c>
      <c r="BA2361" s="2">
        <f>_xlfn.XLOOKUP($A2361,Results!$A$2:$A$2256,Results!V$2:V$2256,"")</f>
        <v>0</v>
      </c>
      <c r="BB2361" s="2">
        <f>_xlfn.XLOOKUP($A2361,Results!$A$2:$A$2256,Results!W$2:W$2256,"")</f>
        <v>0</v>
      </c>
      <c r="BC2361" s="2">
        <f>_xlfn.XLOOKUP($A2361,Results!$A$2:$A$2256,Results!X$2:X$2256,"")</f>
        <v>31161727</v>
      </c>
      <c r="BD2361" s="2">
        <f>_xlfn.XLOOKUP($A2361,Results!$A$2:$A$2256,Results!Y$2:Y$2256,"")</f>
        <v>62</v>
      </c>
      <c r="BE2361" s="2">
        <f>_xlfn.XLOOKUP($A2361,Results!$A$2:$A$2256,Results!Z$2:Z$2256,"")</f>
        <v>0</v>
      </c>
    </row>
    <row r="2362" spans="1:57" ht="38.25" customHeight="1" x14ac:dyDescent="0.3">
      <c r="A2362">
        <v>908039</v>
      </c>
      <c r="B2362">
        <v>281625</v>
      </c>
      <c r="C2362" t="s">
        <v>36</v>
      </c>
      <c r="D2362" t="s">
        <v>7186</v>
      </c>
      <c r="F2362" s="2">
        <v>12430</v>
      </c>
      <c r="G2362" s="2">
        <v>2</v>
      </c>
      <c r="H2362" t="s">
        <v>7257</v>
      </c>
      <c r="I2362">
        <v>400</v>
      </c>
      <c r="J2362" t="s">
        <v>65</v>
      </c>
      <c r="K2362" t="s">
        <v>58</v>
      </c>
      <c r="L2362">
        <v>11</v>
      </c>
      <c r="M2362" s="2" t="s">
        <v>5061</v>
      </c>
      <c r="N2362" s="85" t="s">
        <v>7258</v>
      </c>
      <c r="O2362" t="s">
        <v>36</v>
      </c>
      <c r="P2362" t="s">
        <v>36</v>
      </c>
      <c r="Q2362" t="s">
        <v>36</v>
      </c>
      <c r="R2362">
        <v>44</v>
      </c>
      <c r="S2362" s="1">
        <v>45744.502216400462</v>
      </c>
      <c r="T2362" t="s">
        <v>42</v>
      </c>
      <c r="U2362" s="1">
        <v>45744.271527777782</v>
      </c>
      <c r="V2362" t="s">
        <v>43</v>
      </c>
      <c r="W2362" t="s">
        <v>36</v>
      </c>
      <c r="X2362">
        <v>0</v>
      </c>
      <c r="Y2362">
        <v>999</v>
      </c>
      <c r="Z2362" t="s">
        <v>36</v>
      </c>
      <c r="AA2362" t="s">
        <v>36</v>
      </c>
      <c r="AB2362" t="s">
        <v>36</v>
      </c>
      <c r="AC2362" t="s">
        <v>49</v>
      </c>
      <c r="AD2362" t="s">
        <v>49</v>
      </c>
      <c r="AE2362" t="s">
        <v>45</v>
      </c>
      <c r="AG2362" s="18" t="s">
        <v>7259</v>
      </c>
      <c r="AH2362" s="18"/>
      <c r="AI2362" s="2" t="s">
        <v>48</v>
      </c>
      <c r="AJ2362" s="2" t="e">
        <f>VLOOKUP(A2362,'Classification Test Result'!$A$2:$D$2428,4,FALSE)</f>
        <v>#N/A</v>
      </c>
      <c r="AL2362" s="2">
        <f>_xlfn.XLOOKUP($A2362,Results!$A$2:$A$2256,Results!G$2:G$2256,"")</f>
        <v>0</v>
      </c>
      <c r="AM2362" s="2">
        <f>_xlfn.XLOOKUP($A2362,Results!$A$2:$A$2256,Results!H$2:H$2256,"")</f>
        <v>0</v>
      </c>
      <c r="AN2362" s="2">
        <f>_xlfn.XLOOKUP($A2362,Results!$A$2:$A$2256,Results!I$2:I$2256,"")</f>
        <v>0</v>
      </c>
      <c r="AO2362" s="2">
        <f>_xlfn.XLOOKUP($A2362,Results!$A$2:$A$2256,Results!J$2:J$2256,"")</f>
        <v>0</v>
      </c>
      <c r="AP2362" s="2">
        <f>_xlfn.XLOOKUP($A2362,Results!$A$2:$A$2256,Results!K$2:K$2256,"")</f>
        <v>0</v>
      </c>
      <c r="AQ2362" s="2">
        <f>_xlfn.XLOOKUP($A2362,Results!$A$2:$A$2256,Results!L$2:L$2256,"")</f>
        <v>0</v>
      </c>
      <c r="AR2362" s="2">
        <f>_xlfn.XLOOKUP($A2362,Results!$A$2:$A$2256,Results!M$2:M$2256,"")</f>
        <v>0</v>
      </c>
      <c r="AS2362" s="2">
        <f>_xlfn.XLOOKUP($A2362,Results!$A$2:$A$2256,Results!N$2:N$2256,"")</f>
        <v>0</v>
      </c>
      <c r="AT2362" s="2">
        <f>_xlfn.XLOOKUP($A2362,Results!$A$2:$A$2256,Results!O$2:O$2256,"")</f>
        <v>0</v>
      </c>
      <c r="AU2362" s="2">
        <f>_xlfn.XLOOKUP($A2362,Results!$A$2:$A$2256,Results!P$2:P$2256,"")</f>
        <v>0</v>
      </c>
      <c r="AV2362" s="2">
        <f>_xlfn.XLOOKUP($A2362,Results!$A$2:$A$2256,Results!Q$2:Q$2256,"")</f>
        <v>0</v>
      </c>
      <c r="AW2362" s="2">
        <f>_xlfn.XLOOKUP($A2362,Results!$A$2:$A$2256,Results!R$2:R$2256,"")</f>
        <v>0</v>
      </c>
      <c r="AX2362" s="2">
        <f>_xlfn.XLOOKUP($A2362,Results!$A$2:$A$2256,Results!S$2:S$2256,"")</f>
        <v>0</v>
      </c>
      <c r="AY2362" s="2">
        <f>_xlfn.XLOOKUP($A2362,Results!$A$2:$A$2256,Results!T$2:T$2256,"")</f>
        <v>0</v>
      </c>
      <c r="AZ2362" s="2">
        <f>_xlfn.XLOOKUP($A2362,Results!$A$2:$A$2256,Results!U$2:U$2256,"")</f>
        <v>0</v>
      </c>
      <c r="BA2362" s="2" t="str">
        <f>_xlfn.XLOOKUP($A2362,Results!$A$2:$A$2256,Results!V$2:V$2256,"")</f>
        <v>PECO SALES</v>
      </c>
      <c r="BB2362" s="2">
        <f>_xlfn.XLOOKUP($A2362,Results!$A$2:$A$2256,Results!W$2:W$2256,"")</f>
        <v>78</v>
      </c>
      <c r="BC2362" s="2">
        <f>_xlfn.XLOOKUP($A2362,Results!$A$2:$A$2256,Results!X$2:X$2256,"")</f>
        <v>31161620</v>
      </c>
      <c r="BD2362" s="2">
        <f>_xlfn.XLOOKUP($A2362,Results!$A$2:$A$2256,Results!Y$2:Y$2256,"")</f>
        <v>78</v>
      </c>
      <c r="BE2362" s="2" t="b">
        <f>_xlfn.XLOOKUP($A2362,Results!$A$2:$A$2256,Results!Z$2:Z$2256,"")</f>
        <v>1</v>
      </c>
    </row>
    <row r="2363" spans="1:57" ht="38.25" customHeight="1" x14ac:dyDescent="0.3">
      <c r="A2363">
        <v>908040</v>
      </c>
      <c r="B2363">
        <v>281625</v>
      </c>
      <c r="C2363" t="s">
        <v>36</v>
      </c>
      <c r="D2363" t="s">
        <v>7186</v>
      </c>
      <c r="F2363" s="2">
        <v>12430</v>
      </c>
      <c r="G2363" s="2">
        <v>1</v>
      </c>
      <c r="H2363" t="s">
        <v>7260</v>
      </c>
      <c r="I2363">
        <v>967</v>
      </c>
      <c r="J2363" t="s">
        <v>65</v>
      </c>
      <c r="K2363" t="s">
        <v>58</v>
      </c>
      <c r="L2363">
        <v>11</v>
      </c>
      <c r="M2363" s="80" t="s">
        <v>7261</v>
      </c>
      <c r="N2363" s="149" t="s">
        <v>7262</v>
      </c>
      <c r="O2363" t="s">
        <v>36</v>
      </c>
      <c r="P2363" t="s">
        <v>36</v>
      </c>
      <c r="Q2363" t="s">
        <v>36</v>
      </c>
      <c r="R2363">
        <v>106.37</v>
      </c>
      <c r="S2363" s="1">
        <v>45744.50221377315</v>
      </c>
      <c r="T2363" t="s">
        <v>42</v>
      </c>
      <c r="U2363" s="1">
        <v>45744.271527777782</v>
      </c>
      <c r="V2363" t="s">
        <v>43</v>
      </c>
      <c r="W2363" t="s">
        <v>36</v>
      </c>
      <c r="X2363">
        <v>0</v>
      </c>
      <c r="Y2363">
        <v>999</v>
      </c>
      <c r="Z2363" t="s">
        <v>36</v>
      </c>
      <c r="AA2363" t="s">
        <v>36</v>
      </c>
      <c r="AB2363" t="s">
        <v>36</v>
      </c>
      <c r="AC2363" t="s">
        <v>49</v>
      </c>
      <c r="AD2363" t="s">
        <v>49</v>
      </c>
      <c r="AE2363" t="s">
        <v>45</v>
      </c>
      <c r="AG2363" s="18" t="s">
        <v>7263</v>
      </c>
      <c r="AH2363" s="18"/>
      <c r="AI2363" s="2" t="s">
        <v>48</v>
      </c>
      <c r="AJ2363" s="2" t="e">
        <f>VLOOKUP(A2363,'Classification Test Result'!$A$2:$D$2428,4,FALSE)</f>
        <v>#N/A</v>
      </c>
      <c r="AL2363" s="2">
        <f>_xlfn.XLOOKUP($A2363,Results!$A$2:$A$2256,Results!G$2:G$2256,"")</f>
        <v>0</v>
      </c>
      <c r="AM2363" s="2">
        <f>_xlfn.XLOOKUP($A2363,Results!$A$2:$A$2256,Results!H$2:H$2256,"")</f>
        <v>0</v>
      </c>
      <c r="AN2363" s="2">
        <f>_xlfn.XLOOKUP($A2363,Results!$A$2:$A$2256,Results!I$2:I$2256,"")</f>
        <v>0</v>
      </c>
      <c r="AO2363" s="2">
        <f>_xlfn.XLOOKUP($A2363,Results!$A$2:$A$2256,Results!J$2:J$2256,"")</f>
        <v>0</v>
      </c>
      <c r="AP2363" s="2">
        <f>_xlfn.XLOOKUP($A2363,Results!$A$2:$A$2256,Results!K$2:K$2256,"")</f>
        <v>0</v>
      </c>
      <c r="AQ2363" s="2">
        <f>_xlfn.XLOOKUP($A2363,Results!$A$2:$A$2256,Results!L$2:L$2256,"")</f>
        <v>0</v>
      </c>
      <c r="AR2363" s="2">
        <f>_xlfn.XLOOKUP($A2363,Results!$A$2:$A$2256,Results!M$2:M$2256,"")</f>
        <v>0</v>
      </c>
      <c r="AS2363" s="2">
        <f>_xlfn.XLOOKUP($A2363,Results!$A$2:$A$2256,Results!N$2:N$2256,"")</f>
        <v>0</v>
      </c>
      <c r="AT2363" s="2">
        <f>_xlfn.XLOOKUP($A2363,Results!$A$2:$A$2256,Results!O$2:O$2256,"")</f>
        <v>0</v>
      </c>
      <c r="AU2363" s="2">
        <f>_xlfn.XLOOKUP($A2363,Results!$A$2:$A$2256,Results!P$2:P$2256,"")</f>
        <v>0</v>
      </c>
      <c r="AV2363" s="2">
        <f>_xlfn.XLOOKUP($A2363,Results!$A$2:$A$2256,Results!Q$2:Q$2256,"")</f>
        <v>0</v>
      </c>
      <c r="AW2363" s="2">
        <f>_xlfn.XLOOKUP($A2363,Results!$A$2:$A$2256,Results!R$2:R$2256,"")</f>
        <v>0</v>
      </c>
      <c r="AX2363" s="2">
        <f>_xlfn.XLOOKUP($A2363,Results!$A$2:$A$2256,Results!S$2:S$2256,"")</f>
        <v>0</v>
      </c>
      <c r="AY2363" s="2">
        <f>_xlfn.XLOOKUP($A2363,Results!$A$2:$A$2256,Results!T$2:T$2256,"")</f>
        <v>0</v>
      </c>
      <c r="AZ2363" s="2">
        <f>_xlfn.XLOOKUP($A2363,Results!$A$2:$A$2256,Results!U$2:U$2256,"")</f>
        <v>0</v>
      </c>
      <c r="BA2363" s="2">
        <f>_xlfn.XLOOKUP($A2363,Results!$A$2:$A$2256,Results!V$2:V$2256,"")</f>
        <v>0</v>
      </c>
      <c r="BB2363" s="2">
        <f>_xlfn.XLOOKUP($A2363,Results!$A$2:$A$2256,Results!W$2:W$2256,"")</f>
        <v>0</v>
      </c>
      <c r="BC2363" s="2">
        <f>_xlfn.XLOOKUP($A2363,Results!$A$2:$A$2256,Results!X$2:X$2256,"")</f>
        <v>31160000</v>
      </c>
      <c r="BD2363" s="2">
        <f>_xlfn.XLOOKUP($A2363,Results!$A$2:$A$2256,Results!Y$2:Y$2256,"")</f>
        <v>79</v>
      </c>
      <c r="BE2363" s="2">
        <f>_xlfn.XLOOKUP($A2363,Results!$A$2:$A$2256,Results!Z$2:Z$2256,"")</f>
        <v>0</v>
      </c>
    </row>
    <row r="2364" spans="1:57" ht="38.25" customHeight="1" x14ac:dyDescent="0.3">
      <c r="A2364">
        <v>908041</v>
      </c>
      <c r="B2364">
        <v>281625</v>
      </c>
      <c r="C2364" t="s">
        <v>36</v>
      </c>
      <c r="D2364" t="s">
        <v>7186</v>
      </c>
      <c r="F2364" s="2">
        <v>12430</v>
      </c>
      <c r="G2364" s="2">
        <v>6</v>
      </c>
      <c r="H2364" t="s">
        <v>7264</v>
      </c>
      <c r="I2364">
        <v>920</v>
      </c>
      <c r="J2364" t="s">
        <v>65</v>
      </c>
      <c r="K2364" t="s">
        <v>58</v>
      </c>
      <c r="L2364">
        <v>7.2</v>
      </c>
      <c r="M2364" s="80" t="s">
        <v>7261</v>
      </c>
      <c r="N2364" s="149" t="s">
        <v>7265</v>
      </c>
      <c r="O2364" t="s">
        <v>36</v>
      </c>
      <c r="P2364" t="s">
        <v>36</v>
      </c>
      <c r="Q2364" t="s">
        <v>36</v>
      </c>
      <c r="R2364">
        <v>66.239999999999995</v>
      </c>
      <c r="S2364" s="1">
        <v>45744.502229548612</v>
      </c>
      <c r="T2364" t="s">
        <v>42</v>
      </c>
      <c r="U2364" s="1">
        <v>45744.271527777782</v>
      </c>
      <c r="V2364" t="s">
        <v>43</v>
      </c>
      <c r="W2364" t="s">
        <v>36</v>
      </c>
      <c r="X2364">
        <v>0</v>
      </c>
      <c r="Y2364">
        <v>999</v>
      </c>
      <c r="Z2364" t="s">
        <v>36</v>
      </c>
      <c r="AA2364" t="s">
        <v>36</v>
      </c>
      <c r="AB2364" t="s">
        <v>36</v>
      </c>
      <c r="AC2364" t="s">
        <v>49</v>
      </c>
      <c r="AD2364" t="s">
        <v>49</v>
      </c>
      <c r="AE2364" t="s">
        <v>45</v>
      </c>
      <c r="AG2364" s="18" t="s">
        <v>7266</v>
      </c>
      <c r="AH2364" s="18"/>
      <c r="AI2364" s="2" t="s">
        <v>48</v>
      </c>
      <c r="AJ2364" s="2" t="e">
        <f>VLOOKUP(A2364,'Classification Test Result'!$A$2:$D$2428,4,FALSE)</f>
        <v>#N/A</v>
      </c>
      <c r="AL2364" s="2">
        <f>_xlfn.XLOOKUP($A2364,Results!$A$2:$A$2256,Results!G$2:G$2256,"")</f>
        <v>0</v>
      </c>
      <c r="AM2364" s="2">
        <f>_xlfn.XLOOKUP($A2364,Results!$A$2:$A$2256,Results!H$2:H$2256,"")</f>
        <v>0</v>
      </c>
      <c r="AN2364" s="2">
        <f>_xlfn.XLOOKUP($A2364,Results!$A$2:$A$2256,Results!I$2:I$2256,"")</f>
        <v>0</v>
      </c>
      <c r="AO2364" s="2">
        <f>_xlfn.XLOOKUP($A2364,Results!$A$2:$A$2256,Results!J$2:J$2256,"")</f>
        <v>0</v>
      </c>
      <c r="AP2364" s="2">
        <f>_xlfn.XLOOKUP($A2364,Results!$A$2:$A$2256,Results!K$2:K$2256,"")</f>
        <v>0</v>
      </c>
      <c r="AQ2364" s="2">
        <f>_xlfn.XLOOKUP($A2364,Results!$A$2:$A$2256,Results!L$2:L$2256,"")</f>
        <v>0</v>
      </c>
      <c r="AR2364" s="2">
        <f>_xlfn.XLOOKUP($A2364,Results!$A$2:$A$2256,Results!M$2:M$2256,"")</f>
        <v>0</v>
      </c>
      <c r="AS2364" s="2">
        <f>_xlfn.XLOOKUP($A2364,Results!$A$2:$A$2256,Results!N$2:N$2256,"")</f>
        <v>0</v>
      </c>
      <c r="AT2364" s="2">
        <f>_xlfn.XLOOKUP($A2364,Results!$A$2:$A$2256,Results!O$2:O$2256,"")</f>
        <v>0</v>
      </c>
      <c r="AU2364" s="2">
        <f>_xlfn.XLOOKUP($A2364,Results!$A$2:$A$2256,Results!P$2:P$2256,"")</f>
        <v>0</v>
      </c>
      <c r="AV2364" s="2">
        <f>_xlfn.XLOOKUP($A2364,Results!$A$2:$A$2256,Results!Q$2:Q$2256,"")</f>
        <v>0</v>
      </c>
      <c r="AW2364" s="2">
        <f>_xlfn.XLOOKUP($A2364,Results!$A$2:$A$2256,Results!R$2:R$2256,"")</f>
        <v>0</v>
      </c>
      <c r="AX2364" s="2">
        <f>_xlfn.XLOOKUP($A2364,Results!$A$2:$A$2256,Results!S$2:S$2256,"")</f>
        <v>0</v>
      </c>
      <c r="AY2364" s="2">
        <f>_xlfn.XLOOKUP($A2364,Results!$A$2:$A$2256,Results!T$2:T$2256,"")</f>
        <v>0</v>
      </c>
      <c r="AZ2364" s="2">
        <f>_xlfn.XLOOKUP($A2364,Results!$A$2:$A$2256,Results!U$2:U$2256,"")</f>
        <v>0</v>
      </c>
      <c r="BA2364" s="2" t="str">
        <f>_xlfn.XLOOKUP($A2364,Results!$A$2:$A$2256,Results!V$2:V$2256,"")</f>
        <v>FASTENING SPECIALISTS</v>
      </c>
      <c r="BB2364" s="2">
        <f>_xlfn.XLOOKUP($A2364,Results!$A$2:$A$2256,Results!W$2:W$2256,"")</f>
        <v>63</v>
      </c>
      <c r="BC2364" s="2">
        <f>_xlfn.XLOOKUP($A2364,Results!$A$2:$A$2256,Results!X$2:X$2256,"")</f>
        <v>31161501</v>
      </c>
      <c r="BD2364" s="2">
        <f>_xlfn.XLOOKUP($A2364,Results!$A$2:$A$2256,Results!Y$2:Y$2256,"")</f>
        <v>78</v>
      </c>
      <c r="BE2364" s="2" t="b">
        <f>_xlfn.XLOOKUP($A2364,Results!$A$2:$A$2256,Results!Z$2:Z$2256,"")</f>
        <v>1</v>
      </c>
    </row>
    <row r="2365" spans="1:57" ht="38.25" customHeight="1" x14ac:dyDescent="0.3">
      <c r="A2365">
        <v>908042</v>
      </c>
      <c r="B2365">
        <v>281442</v>
      </c>
      <c r="C2365" t="s">
        <v>36</v>
      </c>
      <c r="D2365" t="s">
        <v>602</v>
      </c>
      <c r="E2365" s="2" t="str">
        <f>VLOOKUP(F2365,'RPA Vendor Data '!F$1:$G$2418,2)</f>
        <v>COLONY HARDWARE CORP</v>
      </c>
      <c r="F2365" s="2">
        <v>10775</v>
      </c>
      <c r="G2365" s="2">
        <v>2</v>
      </c>
      <c r="H2365" t="s">
        <v>7267</v>
      </c>
      <c r="I2365">
        <v>1</v>
      </c>
      <c r="J2365" t="s">
        <v>65</v>
      </c>
      <c r="K2365" t="s">
        <v>39</v>
      </c>
      <c r="L2365">
        <v>199.99</v>
      </c>
      <c r="M2365" t="s">
        <v>2059</v>
      </c>
      <c r="N2365" s="85" t="s">
        <v>7268</v>
      </c>
      <c r="O2365">
        <v>1000281</v>
      </c>
      <c r="P2365" t="s">
        <v>36</v>
      </c>
      <c r="Q2365" t="s">
        <v>36</v>
      </c>
      <c r="R2365">
        <v>199.99</v>
      </c>
      <c r="S2365" s="1">
        <v>45744.312659490737</v>
      </c>
      <c r="T2365" t="s">
        <v>42</v>
      </c>
      <c r="U2365" s="1">
        <v>45744.097916666673</v>
      </c>
      <c r="V2365" t="s">
        <v>43</v>
      </c>
      <c r="W2365" t="s">
        <v>36</v>
      </c>
      <c r="X2365">
        <v>6</v>
      </c>
      <c r="Y2365" t="s">
        <v>54</v>
      </c>
      <c r="Z2365" t="s">
        <v>36</v>
      </c>
      <c r="AA2365">
        <v>199.99</v>
      </c>
      <c r="AB2365" t="s">
        <v>36</v>
      </c>
      <c r="AC2365" t="s">
        <v>2059</v>
      </c>
      <c r="AD2365" t="s">
        <v>2059</v>
      </c>
      <c r="AE2365" t="s">
        <v>45</v>
      </c>
      <c r="AF2365" s="44" t="s">
        <v>46</v>
      </c>
      <c r="AG2365" s="18" t="s">
        <v>7269</v>
      </c>
      <c r="AI2365" s="2" t="s">
        <v>48</v>
      </c>
      <c r="AJ2365" s="2" t="e">
        <f>VLOOKUP(A2365,'Classification Test Result'!$A$2:$D$2428,4,FALSE)</f>
        <v>#N/A</v>
      </c>
      <c r="AL2365" s="2">
        <f>_xlfn.XLOOKUP($A2365,Results!$A$2:$A$2256,Results!G$2:G$2256,"")</f>
        <v>235494</v>
      </c>
      <c r="AM2365" s="2">
        <f>_xlfn.XLOOKUP($A2365,Results!$A$2:$A$2256,Results!H$2:H$2256,"")</f>
        <v>248520</v>
      </c>
      <c r="AN2365" s="2" t="str">
        <f>_xlfn.XLOOKUP($A2365,Results!$A$2:$A$2256,Results!I$2:I$2256,"")</f>
        <v>MILWAUKEE TOOL</v>
      </c>
      <c r="AO2365" s="2" t="str">
        <f>_xlfn.XLOOKUP($A2365,Results!$A$2:$A$2256,Results!J$2:J$2256,"")</f>
        <v>045242544264</v>
      </c>
      <c r="AP2365" s="2">
        <f>_xlfn.XLOOKUP($A2365,Results!$A$2:$A$2256,Results!K$2:K$2256,"")</f>
        <v>27112704</v>
      </c>
      <c r="AQ2365" s="2">
        <f>_xlfn.XLOOKUP($A2365,Results!$A$2:$A$2256,Results!L$2:L$2256,"")</f>
        <v>0</v>
      </c>
      <c r="AR2365" s="2">
        <f>_xlfn.XLOOKUP($A2365,Results!$A$2:$A$2256,Results!M$2:M$2256,"")</f>
        <v>255864</v>
      </c>
      <c r="AS2365" s="2" t="str">
        <f>_xlfn.XLOOKUP($A2365,Results!$A$2:$A$2256,Results!N$2:N$2256,"")</f>
        <v>MILW 2485-20 1/4 DIE GRINDER</v>
      </c>
      <c r="AT2365" s="2" t="str">
        <f>_xlfn.XLOOKUP($A2365,Results!$A$2:$A$2256,Results!O$2:O$2256,"")</f>
        <v>MILWAUKEE TOOL</v>
      </c>
      <c r="AU2365" s="2">
        <f>_xlfn.XLOOKUP($A2365,Results!$A$2:$A$2256,Results!P$2:P$2256,"")</f>
        <v>0</v>
      </c>
      <c r="AV2365" s="2" t="str">
        <f>_xlfn.XLOOKUP($A2365,Results!$A$2:$A$2256,Results!Q$2:Q$2256,"")</f>
        <v>NO_MANUFACTURERS_FOUND</v>
      </c>
      <c r="AW2365" s="2" t="str">
        <f>_xlfn.XLOOKUP($A2365,Results!$A$2:$A$2256,Results!R$2:R$2256,"")</f>
        <v>0.5782364852385963</v>
      </c>
      <c r="AX2365" s="2">
        <f>_xlfn.XLOOKUP($A2365,Results!$A$2:$A$2256,Results!S$2:S$2256,"")</f>
        <v>52</v>
      </c>
      <c r="AY2365" s="2">
        <f>_xlfn.XLOOKUP($A2365,Results!$A$2:$A$2256,Results!T$2:T$2256,"")</f>
        <v>46</v>
      </c>
      <c r="AZ2365" s="2">
        <f>_xlfn.XLOOKUP($A2365,Results!$A$2:$A$2256,Results!U$2:U$2256,"")</f>
        <v>52</v>
      </c>
      <c r="BA2365" s="2" t="str">
        <f>_xlfn.XLOOKUP($A2365,Results!$A$2:$A$2256,Results!V$2:V$2256,"")</f>
        <v>MILWAUKEE TOOL</v>
      </c>
      <c r="BB2365" s="2">
        <f>_xlfn.XLOOKUP($A2365,Results!$A$2:$A$2256,Results!W$2:W$2256,"")</f>
        <v>78</v>
      </c>
      <c r="BC2365" s="2">
        <f>_xlfn.XLOOKUP($A2365,Results!$A$2:$A$2256,Results!X$2:X$2256,"")</f>
        <v>24110000</v>
      </c>
      <c r="BD2365" s="2">
        <f>_xlfn.XLOOKUP($A2365,Results!$A$2:$A$2256,Results!Y$2:Y$2256,"")</f>
        <v>78</v>
      </c>
      <c r="BE2365" s="2" t="b">
        <f>_xlfn.XLOOKUP($A2365,Results!$A$2:$A$2256,Results!Z$2:Z$2256,"")</f>
        <v>1</v>
      </c>
    </row>
    <row r="2366" spans="1:57" ht="38.25" customHeight="1" x14ac:dyDescent="0.3">
      <c r="A2366">
        <v>908043</v>
      </c>
      <c r="B2366">
        <v>281461</v>
      </c>
      <c r="C2366" t="s">
        <v>36</v>
      </c>
      <c r="D2366" t="s">
        <v>374</v>
      </c>
      <c r="E2366" s="2" t="str">
        <f>VLOOKUP(F2366,'RPA Vendor Data '!F$1:$G$2418,2)</f>
        <v>UNITED RENTALS</v>
      </c>
      <c r="F2366" s="2">
        <v>13482</v>
      </c>
      <c r="G2366" s="2">
        <v>1</v>
      </c>
      <c r="H2366" t="s">
        <v>7270</v>
      </c>
      <c r="I2366">
        <v>5</v>
      </c>
      <c r="J2366" t="s">
        <v>39</v>
      </c>
      <c r="K2366" t="s">
        <v>39</v>
      </c>
      <c r="L2366">
        <v>220</v>
      </c>
      <c r="M2366" s="2" t="s">
        <v>36</v>
      </c>
      <c r="N2366" s="85" t="s">
        <v>36</v>
      </c>
      <c r="O2366" t="s">
        <v>7271</v>
      </c>
      <c r="P2366" t="s">
        <v>36</v>
      </c>
      <c r="Q2366" t="s">
        <v>36</v>
      </c>
      <c r="R2366">
        <v>325</v>
      </c>
      <c r="S2366" s="1">
        <v>45744.334248460647</v>
      </c>
      <c r="T2366" t="s">
        <v>42</v>
      </c>
      <c r="U2366" s="1">
        <v>45744.115972222222</v>
      </c>
      <c r="V2366" t="s">
        <v>43</v>
      </c>
      <c r="W2366" t="s">
        <v>36</v>
      </c>
      <c r="X2366">
        <v>0</v>
      </c>
      <c r="Y2366">
        <v>999</v>
      </c>
      <c r="Z2366" t="s">
        <v>36</v>
      </c>
      <c r="AA2366" t="s">
        <v>36</v>
      </c>
      <c r="AB2366" t="s">
        <v>36</v>
      </c>
      <c r="AC2366" t="s">
        <v>44</v>
      </c>
      <c r="AD2366" t="s">
        <v>44</v>
      </c>
      <c r="AE2366" t="s">
        <v>45</v>
      </c>
      <c r="AG2366" s="2" t="s">
        <v>1668</v>
      </c>
      <c r="AI2366" s="2" t="s">
        <v>48</v>
      </c>
      <c r="AJ2366" s="2" t="e">
        <f>VLOOKUP(A2366,'Classification Test Result'!$A$2:$D$2428,4,FALSE)</f>
        <v>#N/A</v>
      </c>
      <c r="AL2366" s="2">
        <f>_xlfn.XLOOKUP($A2366,Results!$A$2:$A$2256,Results!G$2:G$2256,"")</f>
        <v>0</v>
      </c>
      <c r="AM2366" s="2">
        <f>_xlfn.XLOOKUP($A2366,Results!$A$2:$A$2256,Results!H$2:H$2256,"")</f>
        <v>0</v>
      </c>
      <c r="AN2366" s="2">
        <f>_xlfn.XLOOKUP($A2366,Results!$A$2:$A$2256,Results!I$2:I$2256,"")</f>
        <v>0</v>
      </c>
      <c r="AO2366" s="2">
        <f>_xlfn.XLOOKUP($A2366,Results!$A$2:$A$2256,Results!J$2:J$2256,"")</f>
        <v>0</v>
      </c>
      <c r="AP2366" s="2">
        <f>_xlfn.XLOOKUP($A2366,Results!$A$2:$A$2256,Results!K$2:K$2256,"")</f>
        <v>0</v>
      </c>
      <c r="AQ2366" s="2">
        <f>_xlfn.XLOOKUP($A2366,Results!$A$2:$A$2256,Results!L$2:L$2256,"")</f>
        <v>0</v>
      </c>
      <c r="AR2366" s="2">
        <f>_xlfn.XLOOKUP($A2366,Results!$A$2:$A$2256,Results!M$2:M$2256,"")</f>
        <v>0</v>
      </c>
      <c r="AS2366" s="2">
        <f>_xlfn.XLOOKUP($A2366,Results!$A$2:$A$2256,Results!N$2:N$2256,"")</f>
        <v>0</v>
      </c>
      <c r="AT2366" s="2" t="str">
        <f>_xlfn.XLOOKUP($A2366,Results!$A$2:$A$2256,Results!O$2:O$2256,"")</f>
        <v>GENERIC WIRE</v>
      </c>
      <c r="AU2366" s="2" t="str">
        <f>_xlfn.XLOOKUP($A2366,Results!$A$2:$A$2256,Results!P$2:P$2256,"")</f>
        <v>WIRE</v>
      </c>
      <c r="AV2366" s="2" t="str">
        <f>_xlfn.XLOOKUP($A2366,Results!$A$2:$A$2256,Results!Q$2:Q$2256,"")</f>
        <v>SINGLE_MATCH</v>
      </c>
      <c r="AW2366" s="2">
        <f>_xlfn.XLOOKUP($A2366,Results!$A$2:$A$2256,Results!R$2:R$2256,"")</f>
        <v>0</v>
      </c>
      <c r="AX2366" s="2">
        <f>_xlfn.XLOOKUP($A2366,Results!$A$2:$A$2256,Results!S$2:S$2256,"")</f>
        <v>0</v>
      </c>
      <c r="AY2366" s="2">
        <f>_xlfn.XLOOKUP($A2366,Results!$A$2:$A$2256,Results!T$2:T$2256,"")</f>
        <v>75</v>
      </c>
      <c r="AZ2366" s="2">
        <f>_xlfn.XLOOKUP($A2366,Results!$A$2:$A$2256,Results!U$2:U$2256,"")</f>
        <v>0</v>
      </c>
      <c r="BA2366" s="2">
        <f>_xlfn.XLOOKUP($A2366,Results!$A$2:$A$2256,Results!V$2:V$2256,"")</f>
        <v>0</v>
      </c>
      <c r="BB2366" s="2">
        <f>_xlfn.XLOOKUP($A2366,Results!$A$2:$A$2256,Results!W$2:W$2256,"")</f>
        <v>0</v>
      </c>
      <c r="BC2366" s="2">
        <f>_xlfn.XLOOKUP($A2366,Results!$A$2:$A$2256,Results!X$2:X$2256,"")</f>
        <v>0</v>
      </c>
      <c r="BD2366" s="2">
        <f>_xlfn.XLOOKUP($A2366,Results!$A$2:$A$2256,Results!Y$2:Y$2256,"")</f>
        <v>0</v>
      </c>
      <c r="BE2366" s="2">
        <f>_xlfn.XLOOKUP($A2366,Results!$A$2:$A$2256,Results!Z$2:Z$2256,"")</f>
        <v>0</v>
      </c>
    </row>
    <row r="2367" spans="1:57" ht="38.25" customHeight="1" x14ac:dyDescent="0.3">
      <c r="A2367">
        <v>908044</v>
      </c>
      <c r="B2367">
        <v>281429</v>
      </c>
      <c r="C2367" t="s">
        <v>36</v>
      </c>
      <c r="D2367">
        <v>43056673</v>
      </c>
      <c r="E2367" s="2" t="str">
        <f>VLOOKUP(F2367,'RPA Vendor Data '!F$1:$G$2418,2)</f>
        <v>MCMASTER CARR SUPPLY CO.</v>
      </c>
      <c r="F2367" s="2">
        <v>13765</v>
      </c>
      <c r="G2367" s="2">
        <v>1</v>
      </c>
      <c r="H2367" t="s">
        <v>7272</v>
      </c>
      <c r="I2367">
        <v>1</v>
      </c>
      <c r="J2367" t="s">
        <v>65</v>
      </c>
      <c r="K2367" t="s">
        <v>39</v>
      </c>
      <c r="L2367">
        <v>6.05</v>
      </c>
      <c r="M2367" s="2" t="s">
        <v>36</v>
      </c>
      <c r="N2367" s="85" t="s">
        <v>36</v>
      </c>
      <c r="O2367" t="s">
        <v>7273</v>
      </c>
      <c r="P2367" t="s">
        <v>36</v>
      </c>
      <c r="Q2367" t="s">
        <v>36</v>
      </c>
      <c r="R2367">
        <v>6.05</v>
      </c>
      <c r="S2367" s="1">
        <v>45744.29236053241</v>
      </c>
      <c r="T2367" t="s">
        <v>42</v>
      </c>
      <c r="U2367" s="1">
        <v>45744.063194444447</v>
      </c>
      <c r="V2367" t="s">
        <v>43</v>
      </c>
      <c r="W2367" t="s">
        <v>36</v>
      </c>
      <c r="X2367">
        <v>0</v>
      </c>
      <c r="Y2367">
        <v>999</v>
      </c>
      <c r="Z2367" t="s">
        <v>36</v>
      </c>
      <c r="AA2367" t="s">
        <v>36</v>
      </c>
      <c r="AB2367" t="s">
        <v>36</v>
      </c>
      <c r="AC2367" t="s">
        <v>49</v>
      </c>
      <c r="AD2367" t="s">
        <v>49</v>
      </c>
      <c r="AE2367" t="s">
        <v>45</v>
      </c>
      <c r="AG2367" s="2" t="s">
        <v>1668</v>
      </c>
      <c r="AI2367" s="2" t="s">
        <v>48</v>
      </c>
      <c r="AJ2367" s="2" t="e">
        <f>VLOOKUP(A2367,'Classification Test Result'!$A$2:$D$2428,4,FALSE)</f>
        <v>#N/A</v>
      </c>
      <c r="AL2367" s="2">
        <f>_xlfn.XLOOKUP($A2367,Results!$A$2:$A$2256,Results!G$2:G$2256,"")</f>
        <v>0</v>
      </c>
      <c r="AM2367" s="2">
        <f>_xlfn.XLOOKUP($A2367,Results!$A$2:$A$2256,Results!H$2:H$2256,"")</f>
        <v>0</v>
      </c>
      <c r="AN2367" s="2">
        <f>_xlfn.XLOOKUP($A2367,Results!$A$2:$A$2256,Results!I$2:I$2256,"")</f>
        <v>0</v>
      </c>
      <c r="AO2367" s="2">
        <f>_xlfn.XLOOKUP($A2367,Results!$A$2:$A$2256,Results!J$2:J$2256,"")</f>
        <v>0</v>
      </c>
      <c r="AP2367" s="2">
        <f>_xlfn.XLOOKUP($A2367,Results!$A$2:$A$2256,Results!K$2:K$2256,"")</f>
        <v>0</v>
      </c>
      <c r="AQ2367" s="2">
        <f>_xlfn.XLOOKUP($A2367,Results!$A$2:$A$2256,Results!L$2:L$2256,"")</f>
        <v>0</v>
      </c>
      <c r="AR2367" s="2">
        <f>_xlfn.XLOOKUP($A2367,Results!$A$2:$A$2256,Results!M$2:M$2256,"")</f>
        <v>0</v>
      </c>
      <c r="AS2367" s="2">
        <f>_xlfn.XLOOKUP($A2367,Results!$A$2:$A$2256,Results!N$2:N$2256,"")</f>
        <v>0</v>
      </c>
      <c r="AT2367" s="2" t="str">
        <f>_xlfn.XLOOKUP($A2367,Results!$A$2:$A$2256,Results!O$2:O$2256,"")</f>
        <v>GENERIC CONDUIT/CONDUIT FITTINGS</v>
      </c>
      <c r="AU2367" s="2" t="str">
        <f>_xlfn.XLOOKUP($A2367,Results!$A$2:$A$2256,Results!P$2:P$2256,"")</f>
        <v>PVC</v>
      </c>
      <c r="AV2367" s="2" t="str">
        <f>_xlfn.XLOOKUP($A2367,Results!$A$2:$A$2256,Results!Q$2:Q$2256,"")</f>
        <v>SINGLE_MATCH</v>
      </c>
      <c r="AW2367" s="2">
        <f>_xlfn.XLOOKUP($A2367,Results!$A$2:$A$2256,Results!R$2:R$2256,"")</f>
        <v>0</v>
      </c>
      <c r="AX2367" s="2">
        <f>_xlfn.XLOOKUP($A2367,Results!$A$2:$A$2256,Results!S$2:S$2256,"")</f>
        <v>0</v>
      </c>
      <c r="AY2367" s="2">
        <f>_xlfn.XLOOKUP($A2367,Results!$A$2:$A$2256,Results!T$2:T$2256,"")</f>
        <v>60</v>
      </c>
      <c r="AZ2367" s="2">
        <f>_xlfn.XLOOKUP($A2367,Results!$A$2:$A$2256,Results!U$2:U$2256,"")</f>
        <v>0</v>
      </c>
      <c r="BA2367" s="2" t="str">
        <f>_xlfn.XLOOKUP($A2367,Results!$A$2:$A$2256,Results!V$2:V$2256,"")</f>
        <v>IPEX</v>
      </c>
      <c r="BB2367" s="2">
        <f>_xlfn.XLOOKUP($A2367,Results!$A$2:$A$2256,Results!W$2:W$2256,"")</f>
        <v>78</v>
      </c>
      <c r="BC2367" s="2">
        <f>_xlfn.XLOOKUP($A2367,Results!$A$2:$A$2256,Results!X$2:X$2256,"")</f>
        <v>0</v>
      </c>
      <c r="BD2367" s="2">
        <f>_xlfn.XLOOKUP($A2367,Results!$A$2:$A$2256,Results!Y$2:Y$2256,"")</f>
        <v>0</v>
      </c>
      <c r="BE2367" s="2" t="b">
        <f>_xlfn.XLOOKUP($A2367,Results!$A$2:$A$2256,Results!Z$2:Z$2256,"")</f>
        <v>1</v>
      </c>
    </row>
    <row r="2368" spans="1:57" ht="38.25" customHeight="1" x14ac:dyDescent="0.3">
      <c r="A2368">
        <v>908045</v>
      </c>
      <c r="B2368">
        <v>281417</v>
      </c>
      <c r="C2368" t="s">
        <v>36</v>
      </c>
      <c r="D2368">
        <v>4624223898</v>
      </c>
      <c r="E2368" s="2" t="str">
        <f>VLOOKUP(F2368,'RPA Vendor Data '!F$1:$G$2418,2)</f>
        <v>HILTI INC</v>
      </c>
      <c r="F2368" s="2">
        <v>11585</v>
      </c>
      <c r="G2368" s="2">
        <v>1</v>
      </c>
      <c r="H2368" t="s">
        <v>7274</v>
      </c>
      <c r="I2368">
        <v>50</v>
      </c>
      <c r="J2368" t="s">
        <v>6237</v>
      </c>
      <c r="K2368" t="s">
        <v>39</v>
      </c>
      <c r="L2368">
        <v>30.47</v>
      </c>
      <c r="M2368" s="2" t="s">
        <v>7173</v>
      </c>
      <c r="N2368" s="85">
        <v>228342</v>
      </c>
      <c r="O2368" t="s">
        <v>36</v>
      </c>
      <c r="P2368" t="s">
        <v>36</v>
      </c>
      <c r="Q2368" t="s">
        <v>36</v>
      </c>
      <c r="R2368">
        <v>1523.5</v>
      </c>
      <c r="S2368" s="1">
        <v>45744.271624733803</v>
      </c>
      <c r="T2368" t="s">
        <v>42</v>
      </c>
      <c r="U2368" s="1">
        <v>45744.060416666667</v>
      </c>
      <c r="V2368" t="s">
        <v>43</v>
      </c>
      <c r="W2368" t="s">
        <v>36</v>
      </c>
      <c r="X2368">
        <v>1</v>
      </c>
      <c r="Y2368" t="s">
        <v>525</v>
      </c>
      <c r="Z2368" t="s">
        <v>36</v>
      </c>
      <c r="AA2368">
        <v>30.47</v>
      </c>
      <c r="AB2368" t="s">
        <v>36</v>
      </c>
      <c r="AC2368" t="s">
        <v>49</v>
      </c>
      <c r="AD2368" t="s">
        <v>49</v>
      </c>
      <c r="AE2368" t="s">
        <v>45</v>
      </c>
      <c r="AF2368" s="44" t="s">
        <v>46</v>
      </c>
      <c r="AG2368" s="18" t="s">
        <v>7275</v>
      </c>
      <c r="AI2368" s="2" t="s">
        <v>48</v>
      </c>
      <c r="AJ2368" s="2" t="e">
        <f>VLOOKUP(A2368,'Classification Test Result'!$A$2:$D$2428,4,FALSE)</f>
        <v>#N/A</v>
      </c>
      <c r="AL2368" s="2">
        <f>_xlfn.XLOOKUP($A2368,Results!$A$2:$A$2256,Results!G$2:G$2256,"")</f>
        <v>0</v>
      </c>
      <c r="AM2368" s="2">
        <f>_xlfn.XLOOKUP($A2368,Results!$A$2:$A$2256,Results!H$2:H$2256,"")</f>
        <v>0</v>
      </c>
      <c r="AN2368" s="2">
        <f>_xlfn.XLOOKUP($A2368,Results!$A$2:$A$2256,Results!I$2:I$2256,"")</f>
        <v>0</v>
      </c>
      <c r="AO2368" s="2">
        <f>_xlfn.XLOOKUP($A2368,Results!$A$2:$A$2256,Results!J$2:J$2256,"")</f>
        <v>0</v>
      </c>
      <c r="AP2368" s="2">
        <f>_xlfn.XLOOKUP($A2368,Results!$A$2:$A$2256,Results!K$2:K$2256,"")</f>
        <v>0</v>
      </c>
      <c r="AQ2368" s="2">
        <f>_xlfn.XLOOKUP($A2368,Results!$A$2:$A$2256,Results!L$2:L$2256,"")</f>
        <v>0</v>
      </c>
      <c r="AR2368" s="2">
        <f>_xlfn.XLOOKUP($A2368,Results!$A$2:$A$2256,Results!M$2:M$2256,"")</f>
        <v>0</v>
      </c>
      <c r="AS2368" s="2">
        <f>_xlfn.XLOOKUP($A2368,Results!$A$2:$A$2256,Results!N$2:N$2256,"")</f>
        <v>0</v>
      </c>
      <c r="AT2368" s="2">
        <f>_xlfn.XLOOKUP($A2368,Results!$A$2:$A$2256,Results!O$2:O$2256,"")</f>
        <v>0</v>
      </c>
      <c r="AU2368" s="2">
        <f>_xlfn.XLOOKUP($A2368,Results!$A$2:$A$2256,Results!P$2:P$2256,"")</f>
        <v>0</v>
      </c>
      <c r="AV2368" s="2">
        <f>_xlfn.XLOOKUP($A2368,Results!$A$2:$A$2256,Results!Q$2:Q$2256,"")</f>
        <v>0</v>
      </c>
      <c r="AW2368" s="2">
        <f>_xlfn.XLOOKUP($A2368,Results!$A$2:$A$2256,Results!R$2:R$2256,"")</f>
        <v>0</v>
      </c>
      <c r="AX2368" s="2">
        <f>_xlfn.XLOOKUP($A2368,Results!$A$2:$A$2256,Results!S$2:S$2256,"")</f>
        <v>0</v>
      </c>
      <c r="AY2368" s="2">
        <f>_xlfn.XLOOKUP($A2368,Results!$A$2:$A$2256,Results!T$2:T$2256,"")</f>
        <v>0</v>
      </c>
      <c r="AZ2368" s="2">
        <f>_xlfn.XLOOKUP($A2368,Results!$A$2:$A$2256,Results!U$2:U$2256,"")</f>
        <v>0</v>
      </c>
      <c r="BA2368" s="2" t="str">
        <f>_xlfn.XLOOKUP($A2368,Results!$A$2:$A$2256,Results!V$2:V$2256,"")</f>
        <v>HILTI</v>
      </c>
      <c r="BB2368" s="2">
        <f>_xlfn.XLOOKUP($A2368,Results!$A$2:$A$2256,Results!W$2:W$2256,"")</f>
        <v>81</v>
      </c>
      <c r="BC2368" s="2">
        <f>_xlfn.XLOOKUP($A2368,Results!$A$2:$A$2256,Results!X$2:X$2256,"")</f>
        <v>31160000</v>
      </c>
      <c r="BD2368" s="2">
        <f>_xlfn.XLOOKUP($A2368,Results!$A$2:$A$2256,Results!Y$2:Y$2256,"")</f>
        <v>81</v>
      </c>
      <c r="BE2368" s="2" t="b">
        <f>_xlfn.XLOOKUP($A2368,Results!$A$2:$A$2256,Results!Z$2:Z$2256,"")</f>
        <v>1</v>
      </c>
    </row>
    <row r="2369" spans="1:57" ht="38.25" customHeight="1" x14ac:dyDescent="0.3">
      <c r="A2369">
        <v>908046</v>
      </c>
      <c r="B2369">
        <v>281417</v>
      </c>
      <c r="C2369" t="s">
        <v>36</v>
      </c>
      <c r="D2369">
        <v>4624223898</v>
      </c>
      <c r="E2369" s="2" t="str">
        <f>VLOOKUP(F2369,'RPA Vendor Data '!F$1:$G$2418,2)</f>
        <v>HILTI INC</v>
      </c>
      <c r="F2369" s="2">
        <v>11585</v>
      </c>
      <c r="G2369" s="2">
        <v>2</v>
      </c>
      <c r="H2369" t="s">
        <v>7276</v>
      </c>
      <c r="I2369">
        <v>5</v>
      </c>
      <c r="J2369" t="s">
        <v>6237</v>
      </c>
      <c r="K2369" t="s">
        <v>39</v>
      </c>
      <c r="L2369">
        <v>131.65</v>
      </c>
      <c r="M2369" s="2" t="s">
        <v>7173</v>
      </c>
      <c r="N2369" s="85">
        <v>2246267</v>
      </c>
      <c r="O2369" t="s">
        <v>36</v>
      </c>
      <c r="P2369" t="s">
        <v>36</v>
      </c>
      <c r="Q2369" t="s">
        <v>36</v>
      </c>
      <c r="R2369">
        <v>658.25</v>
      </c>
      <c r="S2369" s="1">
        <v>45744.271627893519</v>
      </c>
      <c r="T2369" t="s">
        <v>42</v>
      </c>
      <c r="U2369" s="1">
        <v>45744.060416666667</v>
      </c>
      <c r="V2369" t="s">
        <v>43</v>
      </c>
      <c r="W2369" t="s">
        <v>36</v>
      </c>
      <c r="X2369">
        <v>2</v>
      </c>
      <c r="Y2369" t="s">
        <v>525</v>
      </c>
      <c r="Z2369" t="s">
        <v>36</v>
      </c>
      <c r="AA2369">
        <v>131.65</v>
      </c>
      <c r="AB2369" t="s">
        <v>36</v>
      </c>
      <c r="AC2369" t="s">
        <v>49</v>
      </c>
      <c r="AD2369" t="s">
        <v>49</v>
      </c>
      <c r="AE2369" t="s">
        <v>45</v>
      </c>
      <c r="AF2369" s="44" t="s">
        <v>46</v>
      </c>
      <c r="AG2369" s="18" t="s">
        <v>7277</v>
      </c>
      <c r="AI2369" s="2" t="s">
        <v>48</v>
      </c>
      <c r="AJ2369" s="2" t="e">
        <f>VLOOKUP(A2369,'Classification Test Result'!$A$2:$D$2428,4,FALSE)</f>
        <v>#N/A</v>
      </c>
      <c r="AL2369" s="2">
        <f>_xlfn.XLOOKUP($A2369,Results!$A$2:$A$2256,Results!G$2:G$2256,"")</f>
        <v>0</v>
      </c>
      <c r="AM2369" s="2">
        <f>_xlfn.XLOOKUP($A2369,Results!$A$2:$A$2256,Results!H$2:H$2256,"")</f>
        <v>0</v>
      </c>
      <c r="AN2369" s="2">
        <f>_xlfn.XLOOKUP($A2369,Results!$A$2:$A$2256,Results!I$2:I$2256,"")</f>
        <v>0</v>
      </c>
      <c r="AO2369" s="2">
        <f>_xlfn.XLOOKUP($A2369,Results!$A$2:$A$2256,Results!J$2:J$2256,"")</f>
        <v>0</v>
      </c>
      <c r="AP2369" s="2">
        <f>_xlfn.XLOOKUP($A2369,Results!$A$2:$A$2256,Results!K$2:K$2256,"")</f>
        <v>0</v>
      </c>
      <c r="AQ2369" s="2">
        <f>_xlfn.XLOOKUP($A2369,Results!$A$2:$A$2256,Results!L$2:L$2256,"")</f>
        <v>0</v>
      </c>
      <c r="AR2369" s="2">
        <f>_xlfn.XLOOKUP($A2369,Results!$A$2:$A$2256,Results!M$2:M$2256,"")</f>
        <v>0</v>
      </c>
      <c r="AS2369" s="2">
        <f>_xlfn.XLOOKUP($A2369,Results!$A$2:$A$2256,Results!N$2:N$2256,"")</f>
        <v>0</v>
      </c>
      <c r="AT2369" s="2">
        <f>_xlfn.XLOOKUP($A2369,Results!$A$2:$A$2256,Results!O$2:O$2256,"")</f>
        <v>0</v>
      </c>
      <c r="AU2369" s="2">
        <f>_xlfn.XLOOKUP($A2369,Results!$A$2:$A$2256,Results!P$2:P$2256,"")</f>
        <v>0</v>
      </c>
      <c r="AV2369" s="2">
        <f>_xlfn.XLOOKUP($A2369,Results!$A$2:$A$2256,Results!Q$2:Q$2256,"")</f>
        <v>0</v>
      </c>
      <c r="AW2369" s="2">
        <f>_xlfn.XLOOKUP($A2369,Results!$A$2:$A$2256,Results!R$2:R$2256,"")</f>
        <v>0</v>
      </c>
      <c r="AX2369" s="2">
        <f>_xlfn.XLOOKUP($A2369,Results!$A$2:$A$2256,Results!S$2:S$2256,"")</f>
        <v>0</v>
      </c>
      <c r="AY2369" s="2">
        <f>_xlfn.XLOOKUP($A2369,Results!$A$2:$A$2256,Results!T$2:T$2256,"")</f>
        <v>0</v>
      </c>
      <c r="AZ2369" s="2">
        <f>_xlfn.XLOOKUP($A2369,Results!$A$2:$A$2256,Results!U$2:U$2256,"")</f>
        <v>0</v>
      </c>
      <c r="BA2369" s="2" t="str">
        <f>_xlfn.XLOOKUP($A2369,Results!$A$2:$A$2256,Results!V$2:V$2256,"")</f>
        <v>HILTI</v>
      </c>
      <c r="BB2369" s="2">
        <f>_xlfn.XLOOKUP($A2369,Results!$A$2:$A$2256,Results!W$2:W$2256,"")</f>
        <v>81</v>
      </c>
      <c r="BC2369" s="2">
        <f>_xlfn.XLOOKUP($A2369,Results!$A$2:$A$2256,Results!X$2:X$2256,"")</f>
        <v>27112700</v>
      </c>
      <c r="BD2369" s="2">
        <f>_xlfn.XLOOKUP($A2369,Results!$A$2:$A$2256,Results!Y$2:Y$2256,"")</f>
        <v>81</v>
      </c>
      <c r="BE2369" s="2" t="b">
        <f>_xlfn.XLOOKUP($A2369,Results!$A$2:$A$2256,Results!Z$2:Z$2256,"")</f>
        <v>1</v>
      </c>
    </row>
    <row r="2370" spans="1:57" ht="38.25" customHeight="1" x14ac:dyDescent="0.3">
      <c r="A2370">
        <v>908047</v>
      </c>
      <c r="B2370">
        <v>281741</v>
      </c>
      <c r="C2370" t="s">
        <v>36</v>
      </c>
      <c r="D2370">
        <v>930069334</v>
      </c>
      <c r="F2370" s="2">
        <v>10427</v>
      </c>
      <c r="G2370" s="2">
        <v>3</v>
      </c>
      <c r="H2370" t="s">
        <v>7278</v>
      </c>
      <c r="I2370">
        <v>120</v>
      </c>
      <c r="J2370" t="s">
        <v>65</v>
      </c>
      <c r="K2370" t="s">
        <v>39</v>
      </c>
      <c r="L2370">
        <v>0.63</v>
      </c>
      <c r="M2370" s="2" t="s">
        <v>364</v>
      </c>
      <c r="N2370" s="85" t="s">
        <v>7279</v>
      </c>
      <c r="O2370">
        <v>3648080</v>
      </c>
      <c r="P2370" t="s">
        <v>36</v>
      </c>
      <c r="Q2370" t="s">
        <v>36</v>
      </c>
      <c r="R2370">
        <v>75.34</v>
      </c>
      <c r="S2370" s="1">
        <v>45744.542930358803</v>
      </c>
      <c r="T2370" t="s">
        <v>42</v>
      </c>
      <c r="U2370" s="1">
        <v>45744.320138888892</v>
      </c>
      <c r="V2370" t="s">
        <v>43</v>
      </c>
      <c r="W2370" t="s">
        <v>36</v>
      </c>
      <c r="X2370">
        <v>6</v>
      </c>
      <c r="Y2370">
        <v>201</v>
      </c>
      <c r="Z2370" t="s">
        <v>36</v>
      </c>
      <c r="AA2370" t="s">
        <v>36</v>
      </c>
      <c r="AB2370" t="s">
        <v>36</v>
      </c>
      <c r="AC2370" t="s">
        <v>49</v>
      </c>
      <c r="AD2370" t="s">
        <v>49</v>
      </c>
      <c r="AE2370" t="s">
        <v>45</v>
      </c>
      <c r="AG2370" s="18" t="s">
        <v>7280</v>
      </c>
      <c r="AH2370" s="18"/>
      <c r="AI2370" s="2" t="s">
        <v>48</v>
      </c>
      <c r="AJ2370" s="2" t="e">
        <f>VLOOKUP(A2370,'Classification Test Result'!$A$2:$D$2428,4,FALSE)</f>
        <v>#N/A</v>
      </c>
      <c r="AL2370" s="2">
        <f>_xlfn.XLOOKUP($A2370,Results!$A$2:$A$2256,Results!G$2:G$2256,"")</f>
        <v>0</v>
      </c>
      <c r="AM2370" s="2">
        <f>_xlfn.XLOOKUP($A2370,Results!$A$2:$A$2256,Results!H$2:H$2256,"")</f>
        <v>0</v>
      </c>
      <c r="AN2370" s="2">
        <f>_xlfn.XLOOKUP($A2370,Results!$A$2:$A$2256,Results!I$2:I$2256,"")</f>
        <v>0</v>
      </c>
      <c r="AO2370" s="2">
        <f>_xlfn.XLOOKUP($A2370,Results!$A$2:$A$2256,Results!J$2:J$2256,"")</f>
        <v>0</v>
      </c>
      <c r="AP2370" s="2">
        <f>_xlfn.XLOOKUP($A2370,Results!$A$2:$A$2256,Results!K$2:K$2256,"")</f>
        <v>0</v>
      </c>
      <c r="AQ2370" s="2">
        <f>_xlfn.XLOOKUP($A2370,Results!$A$2:$A$2256,Results!L$2:L$2256,"")</f>
        <v>0</v>
      </c>
      <c r="AR2370" s="2">
        <f>_xlfn.XLOOKUP($A2370,Results!$A$2:$A$2256,Results!M$2:M$2256,"")</f>
        <v>0</v>
      </c>
      <c r="AS2370" s="2">
        <f>_xlfn.XLOOKUP($A2370,Results!$A$2:$A$2256,Results!N$2:N$2256,"")</f>
        <v>0</v>
      </c>
      <c r="AT2370" s="2">
        <f>_xlfn.XLOOKUP($A2370,Results!$A$2:$A$2256,Results!O$2:O$2256,"")</f>
        <v>0</v>
      </c>
      <c r="AU2370" s="2">
        <f>_xlfn.XLOOKUP($A2370,Results!$A$2:$A$2256,Results!P$2:P$2256,"")</f>
        <v>0</v>
      </c>
      <c r="AV2370" s="2">
        <f>_xlfn.XLOOKUP($A2370,Results!$A$2:$A$2256,Results!Q$2:Q$2256,"")</f>
        <v>0</v>
      </c>
      <c r="AW2370" s="2">
        <f>_xlfn.XLOOKUP($A2370,Results!$A$2:$A$2256,Results!R$2:R$2256,"")</f>
        <v>0</v>
      </c>
      <c r="AX2370" s="2">
        <f>_xlfn.XLOOKUP($A2370,Results!$A$2:$A$2256,Results!S$2:S$2256,"")</f>
        <v>0</v>
      </c>
      <c r="AY2370" s="2">
        <f>_xlfn.XLOOKUP($A2370,Results!$A$2:$A$2256,Results!T$2:T$2256,"")</f>
        <v>0</v>
      </c>
      <c r="AZ2370" s="2">
        <f>_xlfn.XLOOKUP($A2370,Results!$A$2:$A$2256,Results!U$2:U$2256,"")</f>
        <v>0</v>
      </c>
      <c r="BA2370" s="2">
        <f>_xlfn.XLOOKUP($A2370,Results!$A$2:$A$2256,Results!V$2:V$2256,"")</f>
        <v>0</v>
      </c>
      <c r="BB2370" s="2">
        <f>_xlfn.XLOOKUP($A2370,Results!$A$2:$A$2256,Results!W$2:W$2256,"")</f>
        <v>0</v>
      </c>
      <c r="BC2370" s="2">
        <f>_xlfn.XLOOKUP($A2370,Results!$A$2:$A$2256,Results!X$2:X$2256,"")</f>
        <v>0</v>
      </c>
      <c r="BD2370" s="2">
        <f>_xlfn.XLOOKUP($A2370,Results!$A$2:$A$2256,Results!Y$2:Y$2256,"")</f>
        <v>0</v>
      </c>
      <c r="BE2370" s="2">
        <f>_xlfn.XLOOKUP($A2370,Results!$A$2:$A$2256,Results!Z$2:Z$2256,"")</f>
        <v>0</v>
      </c>
    </row>
    <row r="2371" spans="1:57" ht="38.25" customHeight="1" x14ac:dyDescent="0.3">
      <c r="A2371">
        <v>908048</v>
      </c>
      <c r="B2371">
        <v>281427</v>
      </c>
      <c r="C2371" t="s">
        <v>36</v>
      </c>
      <c r="D2371">
        <v>4624218389</v>
      </c>
      <c r="F2371" s="2">
        <v>11585</v>
      </c>
      <c r="G2371" s="2">
        <v>1</v>
      </c>
      <c r="H2371" t="s">
        <v>7281</v>
      </c>
      <c r="I2371">
        <v>2</v>
      </c>
      <c r="J2371" t="s">
        <v>65</v>
      </c>
      <c r="K2371" t="s">
        <v>39</v>
      </c>
      <c r="L2371">
        <v>110</v>
      </c>
      <c r="M2371" s="171" t="s">
        <v>7175</v>
      </c>
      <c r="N2371" s="85">
        <v>2118868</v>
      </c>
      <c r="O2371" t="s">
        <v>36</v>
      </c>
      <c r="P2371" t="s">
        <v>36</v>
      </c>
      <c r="Q2371" t="s">
        <v>36</v>
      </c>
      <c r="R2371">
        <v>220</v>
      </c>
      <c r="S2371" s="1">
        <v>45744.292391631941</v>
      </c>
      <c r="T2371" t="s">
        <v>42</v>
      </c>
      <c r="U2371" s="1">
        <v>45744.063194444447</v>
      </c>
      <c r="V2371" t="s">
        <v>43</v>
      </c>
      <c r="W2371" t="s">
        <v>36</v>
      </c>
      <c r="X2371">
        <v>0</v>
      </c>
      <c r="Y2371">
        <v>0</v>
      </c>
      <c r="Z2371" t="s">
        <v>36</v>
      </c>
      <c r="AA2371">
        <v>110</v>
      </c>
      <c r="AB2371" t="s">
        <v>36</v>
      </c>
      <c r="AC2371" t="s">
        <v>49</v>
      </c>
      <c r="AD2371" t="s">
        <v>49</v>
      </c>
      <c r="AE2371" t="s">
        <v>45</v>
      </c>
      <c r="AG2371" s="18" t="s">
        <v>7282</v>
      </c>
      <c r="AH2371" s="18"/>
      <c r="AI2371" s="2" t="s">
        <v>48</v>
      </c>
      <c r="AJ2371" s="2" t="e">
        <f>VLOOKUP(A2371,'Classification Test Result'!$A$2:$D$2428,4,FALSE)</f>
        <v>#N/A</v>
      </c>
      <c r="AL2371" s="2">
        <f>_xlfn.XLOOKUP($A2371,Results!$A$2:$A$2256,Results!G$2:G$2256,"")</f>
        <v>0</v>
      </c>
      <c r="AM2371" s="2">
        <f>_xlfn.XLOOKUP($A2371,Results!$A$2:$A$2256,Results!H$2:H$2256,"")</f>
        <v>0</v>
      </c>
      <c r="AN2371" s="2">
        <f>_xlfn.XLOOKUP($A2371,Results!$A$2:$A$2256,Results!I$2:I$2256,"")</f>
        <v>0</v>
      </c>
      <c r="AO2371" s="2">
        <f>_xlfn.XLOOKUP($A2371,Results!$A$2:$A$2256,Results!J$2:J$2256,"")</f>
        <v>0</v>
      </c>
      <c r="AP2371" s="2">
        <f>_xlfn.XLOOKUP($A2371,Results!$A$2:$A$2256,Results!K$2:K$2256,"")</f>
        <v>0</v>
      </c>
      <c r="AQ2371" s="2">
        <f>_xlfn.XLOOKUP($A2371,Results!$A$2:$A$2256,Results!L$2:L$2256,"")</f>
        <v>0</v>
      </c>
      <c r="AR2371" s="2">
        <f>_xlfn.XLOOKUP($A2371,Results!$A$2:$A$2256,Results!M$2:M$2256,"")</f>
        <v>0</v>
      </c>
      <c r="AS2371" s="2">
        <f>_xlfn.XLOOKUP($A2371,Results!$A$2:$A$2256,Results!N$2:N$2256,"")</f>
        <v>0</v>
      </c>
      <c r="AT2371" s="2">
        <f>_xlfn.XLOOKUP($A2371,Results!$A$2:$A$2256,Results!O$2:O$2256,"")</f>
        <v>0</v>
      </c>
      <c r="AU2371" s="2">
        <f>_xlfn.XLOOKUP($A2371,Results!$A$2:$A$2256,Results!P$2:P$2256,"")</f>
        <v>0</v>
      </c>
      <c r="AV2371" s="2">
        <f>_xlfn.XLOOKUP($A2371,Results!$A$2:$A$2256,Results!Q$2:Q$2256,"")</f>
        <v>0</v>
      </c>
      <c r="AW2371" s="2">
        <f>_xlfn.XLOOKUP($A2371,Results!$A$2:$A$2256,Results!R$2:R$2256,"")</f>
        <v>0</v>
      </c>
      <c r="AX2371" s="2">
        <f>_xlfn.XLOOKUP($A2371,Results!$A$2:$A$2256,Results!S$2:S$2256,"")</f>
        <v>0</v>
      </c>
      <c r="AY2371" s="2">
        <f>_xlfn.XLOOKUP($A2371,Results!$A$2:$A$2256,Results!T$2:T$2256,"")</f>
        <v>0</v>
      </c>
      <c r="AZ2371" s="2">
        <f>_xlfn.XLOOKUP($A2371,Results!$A$2:$A$2256,Results!U$2:U$2256,"")</f>
        <v>0</v>
      </c>
      <c r="BA2371" s="2">
        <f>_xlfn.XLOOKUP($A2371,Results!$A$2:$A$2256,Results!V$2:V$2256,"")</f>
        <v>0</v>
      </c>
      <c r="BB2371" s="2">
        <f>_xlfn.XLOOKUP($A2371,Results!$A$2:$A$2256,Results!W$2:W$2256,"")</f>
        <v>0</v>
      </c>
      <c r="BC2371" s="2">
        <f>_xlfn.XLOOKUP($A2371,Results!$A$2:$A$2256,Results!X$2:X$2256,"")</f>
        <v>0</v>
      </c>
      <c r="BD2371" s="2">
        <f>_xlfn.XLOOKUP($A2371,Results!$A$2:$A$2256,Results!Y$2:Y$2256,"")</f>
        <v>0</v>
      </c>
      <c r="BE2371" s="2">
        <f>_xlfn.XLOOKUP($A2371,Results!$A$2:$A$2256,Results!Z$2:Z$2256,"")</f>
        <v>0</v>
      </c>
    </row>
    <row r="2372" spans="1:57" ht="38.25" customHeight="1" x14ac:dyDescent="0.3">
      <c r="A2372">
        <v>908049</v>
      </c>
      <c r="B2372">
        <v>281814</v>
      </c>
      <c r="C2372" t="s">
        <v>36</v>
      </c>
      <c r="D2372">
        <v>669695371</v>
      </c>
      <c r="F2372" s="2">
        <v>10207</v>
      </c>
      <c r="G2372" s="2">
        <v>1</v>
      </c>
      <c r="H2372" t="s">
        <v>7283</v>
      </c>
      <c r="I2372">
        <v>5</v>
      </c>
      <c r="J2372" t="s">
        <v>65</v>
      </c>
      <c r="K2372" t="s">
        <v>39</v>
      </c>
      <c r="L2372">
        <v>7.27</v>
      </c>
      <c r="M2372" s="179" t="s">
        <v>7284</v>
      </c>
      <c r="N2372" s="85" t="s">
        <v>7285</v>
      </c>
      <c r="O2372">
        <v>733909</v>
      </c>
      <c r="P2372" t="s">
        <v>36</v>
      </c>
      <c r="Q2372" t="s">
        <v>36</v>
      </c>
      <c r="R2372">
        <v>36.35</v>
      </c>
      <c r="S2372" s="1">
        <v>45744.604761076393</v>
      </c>
      <c r="T2372" t="s">
        <v>42</v>
      </c>
      <c r="U2372" s="1">
        <v>45744.386805555558</v>
      </c>
      <c r="V2372" t="s">
        <v>43</v>
      </c>
      <c r="W2372" t="s">
        <v>36</v>
      </c>
      <c r="X2372">
        <v>0</v>
      </c>
      <c r="Y2372" t="s">
        <v>54</v>
      </c>
      <c r="Z2372" t="s">
        <v>36</v>
      </c>
      <c r="AA2372">
        <v>7.27</v>
      </c>
      <c r="AB2372" t="s">
        <v>36</v>
      </c>
      <c r="AC2372" t="s">
        <v>49</v>
      </c>
      <c r="AD2372" t="s">
        <v>49</v>
      </c>
      <c r="AE2372" t="s">
        <v>45</v>
      </c>
      <c r="AF2372" s="108">
        <v>46171600</v>
      </c>
      <c r="AG2372" s="18" t="s">
        <v>7286</v>
      </c>
      <c r="AH2372" s="18"/>
      <c r="AI2372" s="2" t="s">
        <v>48</v>
      </c>
      <c r="AJ2372" s="2" t="e">
        <f>VLOOKUP(A2372,'Classification Test Result'!$A$2:$D$2428,4,FALSE)</f>
        <v>#N/A</v>
      </c>
      <c r="AL2372" s="2">
        <f>_xlfn.XLOOKUP($A2372,Results!$A$2:$A$2256,Results!G$2:G$2256,"")</f>
        <v>336368</v>
      </c>
      <c r="AM2372" s="2">
        <f>_xlfn.XLOOKUP($A2372,Results!$A$2:$A$2256,Results!H$2:H$2256,"")</f>
        <v>18412</v>
      </c>
      <c r="AN2372" s="2" t="str">
        <f>_xlfn.XLOOKUP($A2372,Results!$A$2:$A$2256,Results!I$2:I$2256,"")</f>
        <v>CRC INDUSTRIES</v>
      </c>
      <c r="AO2372" s="2" t="str">
        <f>_xlfn.XLOOKUP($A2372,Results!$A$2:$A$2256,Results!J$2:J$2256,"")</f>
        <v>078254184128</v>
      </c>
      <c r="AP2372" s="2">
        <f>_xlfn.XLOOKUP($A2372,Results!$A$2:$A$2256,Results!K$2:K$2256,"")</f>
        <v>31211504</v>
      </c>
      <c r="AQ2372" s="2" t="str">
        <f>_xlfn.XLOOKUP($A2372,Results!$A$2:$A$2256,Results!L$2:L$2256,"")</f>
        <v>AK10235451</v>
      </c>
      <c r="AR2372" s="2">
        <f>_xlfn.XLOOKUP($A2372,Results!$A$2:$A$2256,Results!M$2:M$2256,"")</f>
        <v>234915</v>
      </c>
      <c r="AS2372" s="2" t="str">
        <f>_xlfn.XLOOKUP($A2372,Results!$A$2:$A$2256,Results!N$2:N$2256,"")</f>
        <v>CRC 18412 16OZ GALVANIZE COATING</v>
      </c>
      <c r="AT2372" s="2" t="str">
        <f>_xlfn.XLOOKUP($A2372,Results!$A$2:$A$2256,Results!O$2:O$2256,"")</f>
        <v>CRC INDUSTRIES</v>
      </c>
      <c r="AU2372" s="2">
        <f>_xlfn.XLOOKUP($A2372,Results!$A$2:$A$2256,Results!P$2:P$2256,"")</f>
        <v>0</v>
      </c>
      <c r="AV2372" s="2" t="str">
        <f>_xlfn.XLOOKUP($A2372,Results!$A$2:$A$2256,Results!Q$2:Q$2256,"")</f>
        <v>NO_MANUFACTURERS_FOUND</v>
      </c>
      <c r="AW2372" s="2" t="str">
        <f>_xlfn.XLOOKUP($A2372,Results!$A$2:$A$2256,Results!R$2:R$2256,"")</f>
        <v>0.4871349199647945</v>
      </c>
      <c r="AX2372" s="2">
        <f>_xlfn.XLOOKUP($A2372,Results!$A$2:$A$2256,Results!S$2:S$2256,"")</f>
        <v>50</v>
      </c>
      <c r="AY2372" s="2">
        <f>_xlfn.XLOOKUP($A2372,Results!$A$2:$A$2256,Results!T$2:T$2256,"")</f>
        <v>51</v>
      </c>
      <c r="AZ2372" s="2">
        <f>_xlfn.XLOOKUP($A2372,Results!$A$2:$A$2256,Results!U$2:U$2256,"")</f>
        <v>32</v>
      </c>
      <c r="BA2372" s="2" t="str">
        <f>_xlfn.XLOOKUP($A2372,Results!$A$2:$A$2256,Results!V$2:V$2256,"")</f>
        <v>LEVITON SECURITY &amp; AUTOMATION</v>
      </c>
      <c r="BB2372" s="2">
        <f>_xlfn.XLOOKUP($A2372,Results!$A$2:$A$2256,Results!W$2:W$2256,"")</f>
        <v>77</v>
      </c>
      <c r="BC2372" s="2">
        <f>_xlfn.XLOOKUP($A2372,Results!$A$2:$A$2256,Results!X$2:X$2256,"")</f>
        <v>39121100</v>
      </c>
      <c r="BD2372" s="2">
        <f>_xlfn.XLOOKUP($A2372,Results!$A$2:$A$2256,Results!Y$2:Y$2256,"")</f>
        <v>77</v>
      </c>
      <c r="BE2372" s="2" t="b">
        <f>_xlfn.XLOOKUP($A2372,Results!$A$2:$A$2256,Results!Z$2:Z$2256,"")</f>
        <v>1</v>
      </c>
    </row>
    <row r="2373" spans="1:57" ht="38.25" customHeight="1" x14ac:dyDescent="0.3">
      <c r="A2373">
        <v>908050</v>
      </c>
      <c r="B2373">
        <v>281465</v>
      </c>
      <c r="C2373" t="s">
        <v>36</v>
      </c>
      <c r="D2373" t="s">
        <v>6247</v>
      </c>
      <c r="E2373" s="2" t="str">
        <f>VLOOKUP(F2373,'RPA Vendor Data '!F$1:$G$2418,2)</f>
        <v>UNITED RENTALS</v>
      </c>
      <c r="F2373" s="2">
        <v>13482</v>
      </c>
      <c r="G2373" s="2">
        <v>1</v>
      </c>
      <c r="H2373" t="s">
        <v>7287</v>
      </c>
      <c r="I2373">
        <v>4</v>
      </c>
      <c r="J2373" t="s">
        <v>65</v>
      </c>
      <c r="K2373" t="s">
        <v>39</v>
      </c>
      <c r="L2373">
        <v>8.3000000000000007</v>
      </c>
      <c r="M2373" s="2" t="s">
        <v>3121</v>
      </c>
      <c r="N2373" t="s">
        <v>7288</v>
      </c>
      <c r="O2373" t="s">
        <v>7288</v>
      </c>
      <c r="P2373" t="s">
        <v>36</v>
      </c>
      <c r="Q2373" t="s">
        <v>36</v>
      </c>
      <c r="R2373">
        <v>33.200000000000003</v>
      </c>
      <c r="S2373" s="1">
        <v>45744.334178900463</v>
      </c>
      <c r="T2373" t="s">
        <v>42</v>
      </c>
      <c r="U2373" s="1">
        <v>45744.117361111108</v>
      </c>
      <c r="V2373" t="s">
        <v>43</v>
      </c>
      <c r="W2373" t="s">
        <v>36</v>
      </c>
      <c r="X2373">
        <v>0</v>
      </c>
      <c r="Y2373">
        <v>999</v>
      </c>
      <c r="Z2373" t="s">
        <v>36</v>
      </c>
      <c r="AA2373" t="s">
        <v>36</v>
      </c>
      <c r="AB2373" t="s">
        <v>36</v>
      </c>
      <c r="AC2373" t="s">
        <v>44</v>
      </c>
      <c r="AD2373" t="s">
        <v>44</v>
      </c>
      <c r="AE2373" t="s">
        <v>45</v>
      </c>
      <c r="AF2373" s="44" t="s">
        <v>46</v>
      </c>
      <c r="AG2373" s="18" t="s">
        <v>7289</v>
      </c>
      <c r="AI2373" s="2" t="s">
        <v>48</v>
      </c>
      <c r="AJ2373" s="2" t="e">
        <f>VLOOKUP(A2373,'Classification Test Result'!$A$2:$D$2428,4,FALSE)</f>
        <v>#N/A</v>
      </c>
      <c r="AL2373" s="2">
        <f>_xlfn.XLOOKUP($A2373,Results!$A$2:$A$2256,Results!G$2:G$2256,"")</f>
        <v>0</v>
      </c>
      <c r="AM2373" s="2">
        <f>_xlfn.XLOOKUP($A2373,Results!$A$2:$A$2256,Results!H$2:H$2256,"")</f>
        <v>0</v>
      </c>
      <c r="AN2373" s="2">
        <f>_xlfn.XLOOKUP($A2373,Results!$A$2:$A$2256,Results!I$2:I$2256,"")</f>
        <v>0</v>
      </c>
      <c r="AO2373" s="2">
        <f>_xlfn.XLOOKUP($A2373,Results!$A$2:$A$2256,Results!J$2:J$2256,"")</f>
        <v>0</v>
      </c>
      <c r="AP2373" s="2">
        <f>_xlfn.XLOOKUP($A2373,Results!$A$2:$A$2256,Results!K$2:K$2256,"")</f>
        <v>0</v>
      </c>
      <c r="AQ2373" s="2">
        <f>_xlfn.XLOOKUP($A2373,Results!$A$2:$A$2256,Results!L$2:L$2256,"")</f>
        <v>0</v>
      </c>
      <c r="AR2373" s="2">
        <f>_xlfn.XLOOKUP($A2373,Results!$A$2:$A$2256,Results!M$2:M$2256,"")</f>
        <v>0</v>
      </c>
      <c r="AS2373" s="2">
        <f>_xlfn.XLOOKUP($A2373,Results!$A$2:$A$2256,Results!N$2:N$2256,"")</f>
        <v>0</v>
      </c>
      <c r="AT2373" s="2">
        <f>_xlfn.XLOOKUP($A2373,Results!$A$2:$A$2256,Results!O$2:O$2256,"")</f>
        <v>0</v>
      </c>
      <c r="AU2373" s="2">
        <f>_xlfn.XLOOKUP($A2373,Results!$A$2:$A$2256,Results!P$2:P$2256,"")</f>
        <v>0</v>
      </c>
      <c r="AV2373" s="2">
        <f>_xlfn.XLOOKUP($A2373,Results!$A$2:$A$2256,Results!Q$2:Q$2256,"")</f>
        <v>0</v>
      </c>
      <c r="AW2373" s="2">
        <f>_xlfn.XLOOKUP($A2373,Results!$A$2:$A$2256,Results!R$2:R$2256,"")</f>
        <v>0</v>
      </c>
      <c r="AX2373" s="2">
        <f>_xlfn.XLOOKUP($A2373,Results!$A$2:$A$2256,Results!S$2:S$2256,"")</f>
        <v>0</v>
      </c>
      <c r="AY2373" s="2">
        <f>_xlfn.XLOOKUP($A2373,Results!$A$2:$A$2256,Results!T$2:T$2256,"")</f>
        <v>0</v>
      </c>
      <c r="AZ2373" s="2">
        <f>_xlfn.XLOOKUP($A2373,Results!$A$2:$A$2256,Results!U$2:U$2256,"")</f>
        <v>0</v>
      </c>
      <c r="BA2373" s="2" t="str">
        <f>_xlfn.XLOOKUP($A2373,Results!$A$2:$A$2256,Results!V$2:V$2256,"")</f>
        <v>RIDGID TOOL</v>
      </c>
      <c r="BB2373" s="2">
        <f>_xlfn.XLOOKUP($A2373,Results!$A$2:$A$2256,Results!W$2:W$2256,"")</f>
        <v>56</v>
      </c>
      <c r="BC2373" s="2">
        <f>_xlfn.XLOOKUP($A2373,Results!$A$2:$A$2256,Results!X$2:X$2256,"")</f>
        <v>0</v>
      </c>
      <c r="BD2373" s="2">
        <f>_xlfn.XLOOKUP($A2373,Results!$A$2:$A$2256,Results!Y$2:Y$2256,"")</f>
        <v>0</v>
      </c>
      <c r="BE2373" s="2" t="b">
        <f>_xlfn.XLOOKUP($A2373,Results!$A$2:$A$2256,Results!Z$2:Z$2256,"")</f>
        <v>1</v>
      </c>
    </row>
    <row r="2374" spans="1:57" ht="38.25" customHeight="1" x14ac:dyDescent="0.3">
      <c r="A2374">
        <v>908051</v>
      </c>
      <c r="B2374">
        <v>281734</v>
      </c>
      <c r="C2374" t="s">
        <v>36</v>
      </c>
      <c r="D2374">
        <v>5580074589</v>
      </c>
      <c r="E2374" s="2" t="str">
        <f>VLOOKUP(F2374,'RPA Vendor Data '!F$1:$G$2418,2)</f>
        <v>MEGGER (AVO)</v>
      </c>
      <c r="F2374" s="2">
        <v>12185</v>
      </c>
      <c r="G2374" s="2">
        <v>1</v>
      </c>
      <c r="H2374" t="s">
        <v>7291</v>
      </c>
      <c r="I2374">
        <v>1</v>
      </c>
      <c r="J2374" t="s">
        <v>39</v>
      </c>
      <c r="K2374" t="s">
        <v>39</v>
      </c>
      <c r="L2374">
        <v>502</v>
      </c>
      <c r="M2374" s="2" t="s">
        <v>36</v>
      </c>
      <c r="N2374" s="85" t="s">
        <v>36</v>
      </c>
      <c r="O2374">
        <v>17291</v>
      </c>
      <c r="P2374" t="s">
        <v>36</v>
      </c>
      <c r="Q2374" t="s">
        <v>36</v>
      </c>
      <c r="R2374">
        <v>502</v>
      </c>
      <c r="S2374" s="1">
        <v>45744.543195335653</v>
      </c>
      <c r="T2374" t="s">
        <v>42</v>
      </c>
      <c r="U2374" s="1">
        <v>45744.319444444453</v>
      </c>
      <c r="V2374" t="s">
        <v>43</v>
      </c>
      <c r="W2374" t="s">
        <v>36</v>
      </c>
      <c r="X2374">
        <v>0</v>
      </c>
      <c r="Y2374">
        <v>999</v>
      </c>
      <c r="Z2374" t="s">
        <v>36</v>
      </c>
      <c r="AA2374" t="s">
        <v>36</v>
      </c>
      <c r="AB2374" t="s">
        <v>36</v>
      </c>
      <c r="AC2374" t="s">
        <v>49</v>
      </c>
      <c r="AD2374" t="s">
        <v>49</v>
      </c>
      <c r="AE2374" t="s">
        <v>45</v>
      </c>
      <c r="AG2374" s="2" t="s">
        <v>1668</v>
      </c>
      <c r="AI2374" s="2" t="s">
        <v>48</v>
      </c>
      <c r="AJ2374" s="2" t="e">
        <f>VLOOKUP(A2374,'Classification Test Result'!$A$2:$D$2428,4,FALSE)</f>
        <v>#N/A</v>
      </c>
      <c r="AL2374" s="2">
        <f>_xlfn.XLOOKUP($A2374,Results!$A$2:$A$2256,Results!G$2:G$2256,"")</f>
        <v>0</v>
      </c>
      <c r="AM2374" s="2">
        <f>_xlfn.XLOOKUP($A2374,Results!$A$2:$A$2256,Results!H$2:H$2256,"")</f>
        <v>0</v>
      </c>
      <c r="AN2374" s="2">
        <f>_xlfn.XLOOKUP($A2374,Results!$A$2:$A$2256,Results!I$2:I$2256,"")</f>
        <v>0</v>
      </c>
      <c r="AO2374" s="2">
        <f>_xlfn.XLOOKUP($A2374,Results!$A$2:$A$2256,Results!J$2:J$2256,"")</f>
        <v>0</v>
      </c>
      <c r="AP2374" s="2">
        <f>_xlfn.XLOOKUP($A2374,Results!$A$2:$A$2256,Results!K$2:K$2256,"")</f>
        <v>0</v>
      </c>
      <c r="AQ2374" s="2">
        <f>_xlfn.XLOOKUP($A2374,Results!$A$2:$A$2256,Results!L$2:L$2256,"")</f>
        <v>0</v>
      </c>
      <c r="AR2374" s="2">
        <f>_xlfn.XLOOKUP($A2374,Results!$A$2:$A$2256,Results!M$2:M$2256,"")</f>
        <v>0</v>
      </c>
      <c r="AS2374" s="2">
        <f>_xlfn.XLOOKUP($A2374,Results!$A$2:$A$2256,Results!N$2:N$2256,"")</f>
        <v>0</v>
      </c>
      <c r="AT2374" s="2">
        <f>_xlfn.XLOOKUP($A2374,Results!$A$2:$A$2256,Results!O$2:O$2256,"")</f>
        <v>0</v>
      </c>
      <c r="AU2374" s="2">
        <f>_xlfn.XLOOKUP($A2374,Results!$A$2:$A$2256,Results!P$2:P$2256,"")</f>
        <v>0</v>
      </c>
      <c r="AV2374" s="2">
        <f>_xlfn.XLOOKUP($A2374,Results!$A$2:$A$2256,Results!Q$2:Q$2256,"")</f>
        <v>0</v>
      </c>
      <c r="AW2374" s="2">
        <f>_xlfn.XLOOKUP($A2374,Results!$A$2:$A$2256,Results!R$2:R$2256,"")</f>
        <v>0</v>
      </c>
      <c r="AX2374" s="2">
        <f>_xlfn.XLOOKUP($A2374,Results!$A$2:$A$2256,Results!S$2:S$2256,"")</f>
        <v>0</v>
      </c>
      <c r="AY2374" s="2">
        <f>_xlfn.XLOOKUP($A2374,Results!$A$2:$A$2256,Results!T$2:T$2256,"")</f>
        <v>0</v>
      </c>
      <c r="AZ2374" s="2">
        <f>_xlfn.XLOOKUP($A2374,Results!$A$2:$A$2256,Results!U$2:U$2256,"")</f>
        <v>0</v>
      </c>
      <c r="BA2374" s="2">
        <f>_xlfn.XLOOKUP($A2374,Results!$A$2:$A$2256,Results!V$2:V$2256,"")</f>
        <v>0</v>
      </c>
      <c r="BB2374" s="2">
        <f>_xlfn.XLOOKUP($A2374,Results!$A$2:$A$2256,Results!W$2:W$2256,"")</f>
        <v>0</v>
      </c>
      <c r="BC2374" s="2">
        <f>_xlfn.XLOOKUP($A2374,Results!$A$2:$A$2256,Results!X$2:X$2256,"")</f>
        <v>0</v>
      </c>
      <c r="BD2374" s="2">
        <f>_xlfn.XLOOKUP($A2374,Results!$A$2:$A$2256,Results!Y$2:Y$2256,"")</f>
        <v>0</v>
      </c>
      <c r="BE2374" s="2">
        <f>_xlfn.XLOOKUP($A2374,Results!$A$2:$A$2256,Results!Z$2:Z$2256,"")</f>
        <v>0</v>
      </c>
    </row>
    <row r="2375" spans="1:57" ht="38.25" customHeight="1" x14ac:dyDescent="0.3">
      <c r="A2375">
        <v>908052</v>
      </c>
      <c r="B2375">
        <v>281802</v>
      </c>
      <c r="C2375" t="s">
        <v>36</v>
      </c>
      <c r="D2375" t="s">
        <v>6707</v>
      </c>
      <c r="F2375" s="2">
        <v>10071</v>
      </c>
      <c r="G2375" s="2">
        <v>2</v>
      </c>
      <c r="H2375" t="s">
        <v>7292</v>
      </c>
      <c r="I2375">
        <v>1</v>
      </c>
      <c r="J2375" t="s">
        <v>39</v>
      </c>
      <c r="K2375" t="s">
        <v>39</v>
      </c>
      <c r="L2375">
        <v>11.49</v>
      </c>
      <c r="M2375" s="2" t="s">
        <v>7293</v>
      </c>
      <c r="N2375" s="117" t="s">
        <v>7294</v>
      </c>
      <c r="O2375" s="4" t="s">
        <v>7294</v>
      </c>
      <c r="P2375" t="s">
        <v>36</v>
      </c>
      <c r="Q2375" t="s">
        <v>36</v>
      </c>
      <c r="R2375">
        <v>11.49</v>
      </c>
      <c r="S2375" s="1">
        <v>45744.583683217592</v>
      </c>
      <c r="T2375" t="s">
        <v>42</v>
      </c>
      <c r="U2375" s="1">
        <v>45744.356249999997</v>
      </c>
      <c r="V2375" t="s">
        <v>43</v>
      </c>
      <c r="W2375" t="s">
        <v>36</v>
      </c>
      <c r="X2375">
        <v>0</v>
      </c>
      <c r="Y2375">
        <v>999</v>
      </c>
      <c r="Z2375" t="s">
        <v>36</v>
      </c>
      <c r="AA2375" t="s">
        <v>36</v>
      </c>
      <c r="AB2375" t="s">
        <v>36</v>
      </c>
      <c r="AC2375" t="s">
        <v>49</v>
      </c>
      <c r="AD2375" t="s">
        <v>49</v>
      </c>
      <c r="AE2375" t="s">
        <v>45</v>
      </c>
      <c r="AF2375" s="44" t="s">
        <v>46</v>
      </c>
      <c r="AG2375" s="18" t="s">
        <v>7295</v>
      </c>
      <c r="AH2375" s="18"/>
      <c r="AI2375" s="2" t="s">
        <v>48</v>
      </c>
      <c r="AJ2375" s="2" t="e">
        <f>VLOOKUP(A2375,'Classification Test Result'!$A$2:$D$2428,4,FALSE)</f>
        <v>#N/A</v>
      </c>
      <c r="AL2375" s="2">
        <f>_xlfn.XLOOKUP($A2375,Results!$A$2:$A$2256,Results!G$2:G$2256,"")</f>
        <v>0</v>
      </c>
      <c r="AM2375" s="2">
        <f>_xlfn.XLOOKUP($A2375,Results!$A$2:$A$2256,Results!H$2:H$2256,"")</f>
        <v>0</v>
      </c>
      <c r="AN2375" s="2">
        <f>_xlfn.XLOOKUP($A2375,Results!$A$2:$A$2256,Results!I$2:I$2256,"")</f>
        <v>0</v>
      </c>
      <c r="AO2375" s="2">
        <f>_xlfn.XLOOKUP($A2375,Results!$A$2:$A$2256,Results!J$2:J$2256,"")</f>
        <v>0</v>
      </c>
      <c r="AP2375" s="2">
        <f>_xlfn.XLOOKUP($A2375,Results!$A$2:$A$2256,Results!K$2:K$2256,"")</f>
        <v>0</v>
      </c>
      <c r="AQ2375" s="2">
        <f>_xlfn.XLOOKUP($A2375,Results!$A$2:$A$2256,Results!L$2:L$2256,"")</f>
        <v>0</v>
      </c>
      <c r="AR2375" s="2">
        <f>_xlfn.XLOOKUP($A2375,Results!$A$2:$A$2256,Results!M$2:M$2256,"")</f>
        <v>0</v>
      </c>
      <c r="AS2375" s="2">
        <f>_xlfn.XLOOKUP($A2375,Results!$A$2:$A$2256,Results!N$2:N$2256,"")</f>
        <v>0</v>
      </c>
      <c r="AT2375" s="2">
        <f>_xlfn.XLOOKUP($A2375,Results!$A$2:$A$2256,Results!O$2:O$2256,"")</f>
        <v>0</v>
      </c>
      <c r="AU2375" s="2">
        <f>_xlfn.XLOOKUP($A2375,Results!$A$2:$A$2256,Results!P$2:P$2256,"")</f>
        <v>0</v>
      </c>
      <c r="AV2375" s="2">
        <f>_xlfn.XLOOKUP($A2375,Results!$A$2:$A$2256,Results!Q$2:Q$2256,"")</f>
        <v>0</v>
      </c>
      <c r="AW2375" s="2">
        <f>_xlfn.XLOOKUP($A2375,Results!$A$2:$A$2256,Results!R$2:R$2256,"")</f>
        <v>0</v>
      </c>
      <c r="AX2375" s="2">
        <f>_xlfn.XLOOKUP($A2375,Results!$A$2:$A$2256,Results!S$2:S$2256,"")</f>
        <v>0</v>
      </c>
      <c r="AY2375" s="2">
        <f>_xlfn.XLOOKUP($A2375,Results!$A$2:$A$2256,Results!T$2:T$2256,"")</f>
        <v>0</v>
      </c>
      <c r="AZ2375" s="2">
        <f>_xlfn.XLOOKUP($A2375,Results!$A$2:$A$2256,Results!U$2:U$2256,"")</f>
        <v>0</v>
      </c>
      <c r="BA2375" s="2">
        <f>_xlfn.XLOOKUP($A2375,Results!$A$2:$A$2256,Results!V$2:V$2256,"")</f>
        <v>0</v>
      </c>
      <c r="BB2375" s="2">
        <f>_xlfn.XLOOKUP($A2375,Results!$A$2:$A$2256,Results!W$2:W$2256,"")</f>
        <v>0</v>
      </c>
      <c r="BC2375" s="2">
        <f>_xlfn.XLOOKUP($A2375,Results!$A$2:$A$2256,Results!X$2:X$2256,"")</f>
        <v>31201500</v>
      </c>
      <c r="BD2375" s="2">
        <f>_xlfn.XLOOKUP($A2375,Results!$A$2:$A$2256,Results!Y$2:Y$2256,"")</f>
        <v>81</v>
      </c>
      <c r="BE2375" s="2">
        <f>_xlfn.XLOOKUP($A2375,Results!$A$2:$A$2256,Results!Z$2:Z$2256,"")</f>
        <v>0</v>
      </c>
    </row>
    <row r="2376" spans="1:57" ht="38.25" customHeight="1" x14ac:dyDescent="0.3">
      <c r="A2376">
        <v>908053</v>
      </c>
      <c r="B2376">
        <v>281760</v>
      </c>
      <c r="C2376" t="s">
        <v>36</v>
      </c>
      <c r="D2376">
        <v>192667</v>
      </c>
      <c r="E2376" s="2" t="str">
        <f>VLOOKUP(F2376,'RPA Vendor Data '!F$1:$G$2418,2)</f>
        <v>STERLING WIRE&amp;CABLE LLC</v>
      </c>
      <c r="F2376" s="2">
        <v>13219</v>
      </c>
      <c r="G2376" s="2">
        <v>1</v>
      </c>
      <c r="H2376" t="s">
        <v>7296</v>
      </c>
      <c r="I2376">
        <v>500</v>
      </c>
      <c r="J2376" t="s">
        <v>39</v>
      </c>
      <c r="K2376" t="s">
        <v>39</v>
      </c>
      <c r="L2376">
        <v>0.81</v>
      </c>
      <c r="M2376" s="2" t="s">
        <v>36</v>
      </c>
      <c r="N2376" s="85" t="s">
        <v>7297</v>
      </c>
      <c r="O2376" t="s">
        <v>36</v>
      </c>
      <c r="P2376" t="s">
        <v>36</v>
      </c>
      <c r="Q2376" t="s">
        <v>36</v>
      </c>
      <c r="R2376">
        <v>405</v>
      </c>
      <c r="S2376" s="1">
        <v>45744.565036261571</v>
      </c>
      <c r="T2376" t="s">
        <v>42</v>
      </c>
      <c r="U2376" s="1">
        <v>45744.340277777781</v>
      </c>
      <c r="V2376" t="s">
        <v>43</v>
      </c>
      <c r="W2376" t="s">
        <v>36</v>
      </c>
      <c r="X2376">
        <v>0</v>
      </c>
      <c r="Y2376">
        <v>999</v>
      </c>
      <c r="Z2376" t="s">
        <v>36</v>
      </c>
      <c r="AA2376" t="s">
        <v>36</v>
      </c>
      <c r="AB2376" t="s">
        <v>36</v>
      </c>
      <c r="AC2376" t="s">
        <v>49</v>
      </c>
      <c r="AD2376" t="s">
        <v>49</v>
      </c>
      <c r="AE2376" t="s">
        <v>45</v>
      </c>
      <c r="AG2376" s="2" t="s">
        <v>1668</v>
      </c>
      <c r="AI2376" s="2" t="s">
        <v>48</v>
      </c>
      <c r="AJ2376" s="2" t="e">
        <f>VLOOKUP(A2376,'Classification Test Result'!$A$2:$D$2428,4,FALSE)</f>
        <v>#N/A</v>
      </c>
      <c r="AL2376" s="2">
        <f>_xlfn.XLOOKUP($A2376,Results!$A$2:$A$2256,Results!G$2:G$2256,"")</f>
        <v>0</v>
      </c>
      <c r="AM2376" s="2">
        <f>_xlfn.XLOOKUP($A2376,Results!$A$2:$A$2256,Results!H$2:H$2256,"")</f>
        <v>0</v>
      </c>
      <c r="AN2376" s="2">
        <f>_xlfn.XLOOKUP($A2376,Results!$A$2:$A$2256,Results!I$2:I$2256,"")</f>
        <v>0</v>
      </c>
      <c r="AO2376" s="2">
        <f>_xlfn.XLOOKUP($A2376,Results!$A$2:$A$2256,Results!J$2:J$2256,"")</f>
        <v>0</v>
      </c>
      <c r="AP2376" s="2">
        <f>_xlfn.XLOOKUP($A2376,Results!$A$2:$A$2256,Results!K$2:K$2256,"")</f>
        <v>0</v>
      </c>
      <c r="AQ2376" s="2">
        <f>_xlfn.XLOOKUP($A2376,Results!$A$2:$A$2256,Results!L$2:L$2256,"")</f>
        <v>0</v>
      </c>
      <c r="AR2376" s="2">
        <f>_xlfn.XLOOKUP($A2376,Results!$A$2:$A$2256,Results!M$2:M$2256,"")</f>
        <v>0</v>
      </c>
      <c r="AS2376" s="2">
        <f>_xlfn.XLOOKUP($A2376,Results!$A$2:$A$2256,Results!N$2:N$2256,"")</f>
        <v>0</v>
      </c>
      <c r="AT2376" s="2">
        <f>_xlfn.XLOOKUP($A2376,Results!$A$2:$A$2256,Results!O$2:O$2256,"")</f>
        <v>0</v>
      </c>
      <c r="AU2376" s="2">
        <f>_xlfn.XLOOKUP($A2376,Results!$A$2:$A$2256,Results!P$2:P$2256,"")</f>
        <v>0</v>
      </c>
      <c r="AV2376" s="2">
        <f>_xlfn.XLOOKUP($A2376,Results!$A$2:$A$2256,Results!Q$2:Q$2256,"")</f>
        <v>0</v>
      </c>
      <c r="AW2376" s="2">
        <f>_xlfn.XLOOKUP($A2376,Results!$A$2:$A$2256,Results!R$2:R$2256,"")</f>
        <v>0</v>
      </c>
      <c r="AX2376" s="2">
        <f>_xlfn.XLOOKUP($A2376,Results!$A$2:$A$2256,Results!S$2:S$2256,"")</f>
        <v>0</v>
      </c>
      <c r="AY2376" s="2">
        <f>_xlfn.XLOOKUP($A2376,Results!$A$2:$A$2256,Results!T$2:T$2256,"")</f>
        <v>0</v>
      </c>
      <c r="AZ2376" s="2">
        <f>_xlfn.XLOOKUP($A2376,Results!$A$2:$A$2256,Results!U$2:U$2256,"")</f>
        <v>0</v>
      </c>
      <c r="BA2376" s="2" t="str">
        <f>_xlfn.XLOOKUP($A2376,Results!$A$2:$A$2256,Results!V$2:V$2256,"")</f>
        <v>CAROLINA PRODUCTS</v>
      </c>
      <c r="BB2376" s="2">
        <f>_xlfn.XLOOKUP($A2376,Results!$A$2:$A$2256,Results!W$2:W$2256,"")</f>
        <v>76</v>
      </c>
      <c r="BC2376" s="2">
        <f>_xlfn.XLOOKUP($A2376,Results!$A$2:$A$2256,Results!X$2:X$2256,"")</f>
        <v>26120000</v>
      </c>
      <c r="BD2376" s="2">
        <f>_xlfn.XLOOKUP($A2376,Results!$A$2:$A$2256,Results!Y$2:Y$2256,"")</f>
        <v>76</v>
      </c>
      <c r="BE2376" s="2" t="b">
        <f>_xlfn.XLOOKUP($A2376,Results!$A$2:$A$2256,Results!Z$2:Z$2256,"")</f>
        <v>1</v>
      </c>
    </row>
    <row r="2377" spans="1:57" ht="38.25" customHeight="1" x14ac:dyDescent="0.3">
      <c r="A2377">
        <v>908054</v>
      </c>
      <c r="B2377">
        <v>281740</v>
      </c>
      <c r="C2377" t="s">
        <v>36</v>
      </c>
      <c r="D2377">
        <v>34691</v>
      </c>
      <c r="E2377" s="2" t="str">
        <f>VLOOKUP(F2377,'RPA Vendor Data '!F$1:$G$2418,2)</f>
        <v>BROADWAY ELECTRIC SUPPLY</v>
      </c>
      <c r="F2377" s="2">
        <v>10455</v>
      </c>
      <c r="G2377" s="2">
        <v>3</v>
      </c>
      <c r="H2377" t="s">
        <v>7298</v>
      </c>
      <c r="I2377">
        <v>5000</v>
      </c>
      <c r="J2377" t="s">
        <v>39</v>
      </c>
      <c r="K2377" t="s">
        <v>39</v>
      </c>
      <c r="L2377">
        <v>0.16500000000000001</v>
      </c>
      <c r="M2377" s="2" t="s">
        <v>36</v>
      </c>
      <c r="N2377" s="85" t="s">
        <v>7299</v>
      </c>
      <c r="O2377">
        <v>44192</v>
      </c>
      <c r="P2377" t="s">
        <v>36</v>
      </c>
      <c r="Q2377">
        <v>2989245406</v>
      </c>
      <c r="R2377">
        <v>825</v>
      </c>
      <c r="S2377" s="1">
        <v>45744.54298622685</v>
      </c>
      <c r="T2377" t="s">
        <v>42</v>
      </c>
      <c r="U2377" s="1">
        <v>45744.320138888892</v>
      </c>
      <c r="V2377" t="s">
        <v>43</v>
      </c>
      <c r="W2377" t="s">
        <v>36</v>
      </c>
      <c r="X2377">
        <v>0</v>
      </c>
      <c r="Y2377">
        <v>999</v>
      </c>
      <c r="Z2377" t="s">
        <v>36</v>
      </c>
      <c r="AA2377" t="s">
        <v>36</v>
      </c>
      <c r="AB2377" t="s">
        <v>36</v>
      </c>
      <c r="AC2377" t="s">
        <v>49</v>
      </c>
      <c r="AD2377" t="s">
        <v>49</v>
      </c>
      <c r="AE2377" t="s">
        <v>45</v>
      </c>
      <c r="AG2377" s="2" t="s">
        <v>1668</v>
      </c>
      <c r="AI2377" s="2" t="s">
        <v>48</v>
      </c>
      <c r="AJ2377" s="2" t="e">
        <f>VLOOKUP(A2377,'Classification Test Result'!$A$2:$D$2428,4,FALSE)</f>
        <v>#N/A</v>
      </c>
      <c r="AL2377" s="2">
        <f>_xlfn.XLOOKUP($A2377,Results!$A$2:$A$2256,Results!G$2:G$2256,"")</f>
        <v>331903</v>
      </c>
      <c r="AM2377" s="2">
        <f>_xlfn.XLOOKUP($A2377,Results!$A$2:$A$2256,Results!H$2:H$2256,"")</f>
        <v>81602</v>
      </c>
      <c r="AN2377" s="2" t="str">
        <f>_xlfn.XLOOKUP($A2377,Results!$A$2:$A$2256,Results!I$2:I$2256,"")</f>
        <v>KING INNOVATION</v>
      </c>
      <c r="AO2377" s="2">
        <f>_xlfn.XLOOKUP($A2377,Results!$A$2:$A$2256,Results!J$2:J$2256,"")</f>
        <v>719362816029</v>
      </c>
      <c r="AP2377" s="2">
        <f>_xlfn.XLOOKUP($A2377,Results!$A$2:$A$2256,Results!K$2:K$2256,"")</f>
        <v>39121725</v>
      </c>
      <c r="AQ2377" s="2">
        <f>_xlfn.XLOOKUP($A2377,Results!$A$2:$A$2256,Results!L$2:L$2256,"")</f>
        <v>0</v>
      </c>
      <c r="AR2377" s="2">
        <f>_xlfn.XLOOKUP($A2377,Results!$A$2:$A$2256,Results!M$2:M$2256,"")</f>
        <v>926554</v>
      </c>
      <c r="AS2377" s="2" t="str">
        <f>_xlfn.XLOOKUP($A2377,Results!$A$2:$A$2256,Results!N$2:N$2256,"")</f>
        <v>KSP 81602 PIPE PULL GRIP</v>
      </c>
      <c r="AT2377" s="2" t="str">
        <f>_xlfn.XLOOKUP($A2377,Results!$A$2:$A$2256,Results!O$2:O$2256,"")</f>
        <v>KING INNOVATION</v>
      </c>
      <c r="AU2377" s="2">
        <f>_xlfn.XLOOKUP($A2377,Results!$A$2:$A$2256,Results!P$2:P$2256,"")</f>
        <v>0</v>
      </c>
      <c r="AV2377" s="2" t="str">
        <f>_xlfn.XLOOKUP($A2377,Results!$A$2:$A$2256,Results!Q$2:Q$2256,"")</f>
        <v>NO_MANUFACTURERS_FOUND</v>
      </c>
      <c r="AW2377" s="2" t="str">
        <f>_xlfn.XLOOKUP($A2377,Results!$A$2:$A$2256,Results!R$2:R$2256,"")</f>
        <v>0.36226965854273996</v>
      </c>
      <c r="AX2377" s="2">
        <f>_xlfn.XLOOKUP($A2377,Results!$A$2:$A$2256,Results!S$2:S$2256,"")</f>
        <v>52</v>
      </c>
      <c r="AY2377" s="2">
        <f>_xlfn.XLOOKUP($A2377,Results!$A$2:$A$2256,Results!T$2:T$2256,"")</f>
        <v>53</v>
      </c>
      <c r="AZ2377" s="2">
        <f>_xlfn.XLOOKUP($A2377,Results!$A$2:$A$2256,Results!U$2:U$2256,"")</f>
        <v>22</v>
      </c>
      <c r="BA2377" s="2" t="str">
        <f>_xlfn.XLOOKUP($A2377,Results!$A$2:$A$2256,Results!V$2:V$2256,"")</f>
        <v>PRIORITY WIRE &amp; CABLE</v>
      </c>
      <c r="BB2377" s="2">
        <f>_xlfn.XLOOKUP($A2377,Results!$A$2:$A$2256,Results!W$2:W$2256,"")</f>
        <v>77</v>
      </c>
      <c r="BC2377" s="2">
        <f>_xlfn.XLOOKUP($A2377,Results!$A$2:$A$2256,Results!X$2:X$2256,"")</f>
        <v>26121600</v>
      </c>
      <c r="BD2377" s="2">
        <f>_xlfn.XLOOKUP($A2377,Results!$A$2:$A$2256,Results!Y$2:Y$2256,"")</f>
        <v>77</v>
      </c>
      <c r="BE2377" s="2" t="b">
        <f>_xlfn.XLOOKUP($A2377,Results!$A$2:$A$2256,Results!Z$2:Z$2256,"")</f>
        <v>1</v>
      </c>
    </row>
    <row r="2378" spans="1:57" ht="38.25" customHeight="1" x14ac:dyDescent="0.3">
      <c r="A2378">
        <v>908055</v>
      </c>
      <c r="B2378">
        <v>281740</v>
      </c>
      <c r="C2378" t="s">
        <v>36</v>
      </c>
      <c r="D2378">
        <v>34691</v>
      </c>
      <c r="E2378" s="2" t="str">
        <f>VLOOKUP(F2378,'RPA Vendor Data '!F$1:$G$2418,2)</f>
        <v>BROADWAY ELECTRIC SUPPLY</v>
      </c>
      <c r="F2378" s="2">
        <v>10455</v>
      </c>
      <c r="G2378" s="2">
        <v>4</v>
      </c>
      <c r="H2378" t="s">
        <v>7300</v>
      </c>
      <c r="I2378">
        <v>3000</v>
      </c>
      <c r="J2378" t="s">
        <v>39</v>
      </c>
      <c r="K2378" t="s">
        <v>39</v>
      </c>
      <c r="L2378">
        <v>0.18562000000000001</v>
      </c>
      <c r="M2378" s="2" t="s">
        <v>36</v>
      </c>
      <c r="N2378" s="85" t="s">
        <v>7301</v>
      </c>
      <c r="O2378">
        <v>49196</v>
      </c>
      <c r="P2378" t="s">
        <v>36</v>
      </c>
      <c r="Q2378">
        <v>2989245453</v>
      </c>
      <c r="R2378">
        <v>556.86</v>
      </c>
      <c r="S2378" s="1">
        <v>45744.543003472223</v>
      </c>
      <c r="T2378" t="s">
        <v>42</v>
      </c>
      <c r="U2378" s="1">
        <v>45744.320138888892</v>
      </c>
      <c r="V2378" t="s">
        <v>43</v>
      </c>
      <c r="W2378" t="s">
        <v>36</v>
      </c>
      <c r="X2378">
        <v>0</v>
      </c>
      <c r="Y2378">
        <v>999</v>
      </c>
      <c r="Z2378" t="s">
        <v>36</v>
      </c>
      <c r="AA2378" t="s">
        <v>36</v>
      </c>
      <c r="AB2378" t="s">
        <v>36</v>
      </c>
      <c r="AC2378" t="s">
        <v>49</v>
      </c>
      <c r="AD2378" t="s">
        <v>49</v>
      </c>
      <c r="AE2378" t="s">
        <v>45</v>
      </c>
      <c r="AG2378" s="2" t="s">
        <v>1668</v>
      </c>
      <c r="AI2378" s="2" t="s">
        <v>48</v>
      </c>
      <c r="AJ2378" s="2" t="e">
        <f>VLOOKUP(A2378,'Classification Test Result'!$A$2:$D$2428,4,FALSE)</f>
        <v>#N/A</v>
      </c>
      <c r="AL2378" s="2">
        <f>_xlfn.XLOOKUP($A2378,Results!$A$2:$A$2256,Results!G$2:G$2256,"")</f>
        <v>0</v>
      </c>
      <c r="AM2378" s="2">
        <f>_xlfn.XLOOKUP($A2378,Results!$A$2:$A$2256,Results!H$2:H$2256,"")</f>
        <v>0</v>
      </c>
      <c r="AN2378" s="2">
        <f>_xlfn.XLOOKUP($A2378,Results!$A$2:$A$2256,Results!I$2:I$2256,"")</f>
        <v>0</v>
      </c>
      <c r="AO2378" s="2">
        <f>_xlfn.XLOOKUP($A2378,Results!$A$2:$A$2256,Results!J$2:J$2256,"")</f>
        <v>0</v>
      </c>
      <c r="AP2378" s="2">
        <f>_xlfn.XLOOKUP($A2378,Results!$A$2:$A$2256,Results!K$2:K$2256,"")</f>
        <v>0</v>
      </c>
      <c r="AQ2378" s="2">
        <f>_xlfn.XLOOKUP($A2378,Results!$A$2:$A$2256,Results!L$2:L$2256,"")</f>
        <v>0</v>
      </c>
      <c r="AR2378" s="2">
        <f>_xlfn.XLOOKUP($A2378,Results!$A$2:$A$2256,Results!M$2:M$2256,"")</f>
        <v>0</v>
      </c>
      <c r="AS2378" s="2">
        <f>_xlfn.XLOOKUP($A2378,Results!$A$2:$A$2256,Results!N$2:N$2256,"")</f>
        <v>0</v>
      </c>
      <c r="AT2378" s="2" t="str">
        <f>_xlfn.XLOOKUP($A2378,Results!$A$2:$A$2256,Results!O$2:O$2256,"")</f>
        <v>TAPPAN</v>
      </c>
      <c r="AU2378" s="2" t="str">
        <f>_xlfn.XLOOKUP($A2378,Results!$A$2:$A$2256,Results!P$2:P$2256,"")</f>
        <v>TAPPAN</v>
      </c>
      <c r="AV2378" s="2" t="str">
        <f>_xlfn.XLOOKUP($A2378,Results!$A$2:$A$2256,Results!Q$2:Q$2256,"")</f>
        <v>SINGLE_MATCH</v>
      </c>
      <c r="AW2378" s="2">
        <f>_xlfn.XLOOKUP($A2378,Results!$A$2:$A$2256,Results!R$2:R$2256,"")</f>
        <v>0</v>
      </c>
      <c r="AX2378" s="2">
        <f>_xlfn.XLOOKUP($A2378,Results!$A$2:$A$2256,Results!S$2:S$2256,"")</f>
        <v>0</v>
      </c>
      <c r="AY2378" s="2">
        <f>_xlfn.XLOOKUP($A2378,Results!$A$2:$A$2256,Results!T$2:T$2256,"")</f>
        <v>90</v>
      </c>
      <c r="AZ2378" s="2">
        <f>_xlfn.XLOOKUP($A2378,Results!$A$2:$A$2256,Results!U$2:U$2256,"")</f>
        <v>0</v>
      </c>
      <c r="BA2378" s="2" t="str">
        <f>_xlfn.XLOOKUP($A2378,Results!$A$2:$A$2256,Results!V$2:V$2256,"")</f>
        <v>PRIORITY WIRE &amp; CABLE</v>
      </c>
      <c r="BB2378" s="2">
        <f>_xlfn.XLOOKUP($A2378,Results!$A$2:$A$2256,Results!W$2:W$2256,"")</f>
        <v>78</v>
      </c>
      <c r="BC2378" s="2">
        <f>_xlfn.XLOOKUP($A2378,Results!$A$2:$A$2256,Results!X$2:X$2256,"")</f>
        <v>26121600</v>
      </c>
      <c r="BD2378" s="2">
        <f>_xlfn.XLOOKUP($A2378,Results!$A$2:$A$2256,Results!Y$2:Y$2256,"")</f>
        <v>78</v>
      </c>
      <c r="BE2378" s="2" t="b">
        <f>_xlfn.XLOOKUP($A2378,Results!$A$2:$A$2256,Results!Z$2:Z$2256,"")</f>
        <v>1</v>
      </c>
    </row>
    <row r="2379" spans="1:57" ht="38.25" customHeight="1" x14ac:dyDescent="0.3">
      <c r="A2379">
        <v>908056</v>
      </c>
      <c r="B2379">
        <v>281504</v>
      </c>
      <c r="C2379" t="s">
        <v>36</v>
      </c>
      <c r="D2379">
        <v>874412642</v>
      </c>
      <c r="F2379" s="2">
        <v>10207</v>
      </c>
      <c r="G2379" s="2">
        <v>1</v>
      </c>
      <c r="H2379" t="s">
        <v>7302</v>
      </c>
      <c r="I2379">
        <v>200</v>
      </c>
      <c r="J2379" t="s">
        <v>7067</v>
      </c>
      <c r="K2379" t="s">
        <v>98</v>
      </c>
      <c r="L2379">
        <v>3048.82</v>
      </c>
      <c r="M2379" s="80" t="s">
        <v>7303</v>
      </c>
      <c r="N2379" s="98" t="s">
        <v>7304</v>
      </c>
      <c r="O2379" t="s">
        <v>7304</v>
      </c>
      <c r="P2379" t="s">
        <v>36</v>
      </c>
      <c r="Q2379" t="s">
        <v>36</v>
      </c>
      <c r="R2379">
        <v>609.76</v>
      </c>
      <c r="S2379" s="1">
        <v>45744.396379050922</v>
      </c>
      <c r="T2379" t="s">
        <v>42</v>
      </c>
      <c r="U2379" s="1">
        <v>45744.186111111107</v>
      </c>
      <c r="V2379" t="s">
        <v>43</v>
      </c>
      <c r="W2379" t="s">
        <v>36</v>
      </c>
      <c r="X2379">
        <v>1</v>
      </c>
      <c r="Y2379" t="s">
        <v>54</v>
      </c>
      <c r="Z2379" t="s">
        <v>36</v>
      </c>
      <c r="AA2379">
        <v>3048.82</v>
      </c>
      <c r="AB2379" t="s">
        <v>36</v>
      </c>
      <c r="AC2379" t="s">
        <v>49</v>
      </c>
      <c r="AD2379" t="s">
        <v>49</v>
      </c>
      <c r="AE2379" t="s">
        <v>45</v>
      </c>
      <c r="AF2379" s="108">
        <v>26121603</v>
      </c>
      <c r="AG2379" s="18" t="s">
        <v>7305</v>
      </c>
      <c r="AH2379" s="18"/>
      <c r="AI2379" s="2" t="s">
        <v>48</v>
      </c>
      <c r="AJ2379" s="2" t="e">
        <f>VLOOKUP(A2379,'Classification Test Result'!$A$2:$D$2428,4,FALSE)</f>
        <v>#N/A</v>
      </c>
      <c r="AL2379" s="2">
        <f>_xlfn.XLOOKUP($A2379,Results!$A$2:$A$2256,Results!G$2:G$2256,"")</f>
        <v>0</v>
      </c>
      <c r="AM2379" s="2">
        <f>_xlfn.XLOOKUP($A2379,Results!$A$2:$A$2256,Results!H$2:H$2256,"")</f>
        <v>0</v>
      </c>
      <c r="AN2379" s="2">
        <f>_xlfn.XLOOKUP($A2379,Results!$A$2:$A$2256,Results!I$2:I$2256,"")</f>
        <v>0</v>
      </c>
      <c r="AO2379" s="2">
        <f>_xlfn.XLOOKUP($A2379,Results!$A$2:$A$2256,Results!J$2:J$2256,"")</f>
        <v>0</v>
      </c>
      <c r="AP2379" s="2">
        <f>_xlfn.XLOOKUP($A2379,Results!$A$2:$A$2256,Results!K$2:K$2256,"")</f>
        <v>0</v>
      </c>
      <c r="AQ2379" s="2">
        <f>_xlfn.XLOOKUP($A2379,Results!$A$2:$A$2256,Results!L$2:L$2256,"")</f>
        <v>0</v>
      </c>
      <c r="AR2379" s="2">
        <f>_xlfn.XLOOKUP($A2379,Results!$A$2:$A$2256,Results!M$2:M$2256,"")</f>
        <v>0</v>
      </c>
      <c r="AS2379" s="2">
        <f>_xlfn.XLOOKUP($A2379,Results!$A$2:$A$2256,Results!N$2:N$2256,"")</f>
        <v>0</v>
      </c>
      <c r="AT2379" s="2">
        <f>_xlfn.XLOOKUP($A2379,Results!$A$2:$A$2256,Results!O$2:O$2256,"")</f>
        <v>0</v>
      </c>
      <c r="AU2379" s="2">
        <f>_xlfn.XLOOKUP($A2379,Results!$A$2:$A$2256,Results!P$2:P$2256,"")</f>
        <v>0</v>
      </c>
      <c r="AV2379" s="2">
        <f>_xlfn.XLOOKUP($A2379,Results!$A$2:$A$2256,Results!Q$2:Q$2256,"")</f>
        <v>0</v>
      </c>
      <c r="AW2379" s="2">
        <f>_xlfn.XLOOKUP($A2379,Results!$A$2:$A$2256,Results!R$2:R$2256,"")</f>
        <v>0</v>
      </c>
      <c r="AX2379" s="2">
        <f>_xlfn.XLOOKUP($A2379,Results!$A$2:$A$2256,Results!S$2:S$2256,"")</f>
        <v>0</v>
      </c>
      <c r="AY2379" s="2">
        <f>_xlfn.XLOOKUP($A2379,Results!$A$2:$A$2256,Results!T$2:T$2256,"")</f>
        <v>0</v>
      </c>
      <c r="AZ2379" s="2">
        <f>_xlfn.XLOOKUP($A2379,Results!$A$2:$A$2256,Results!U$2:U$2256,"")</f>
        <v>0</v>
      </c>
      <c r="BA2379" s="2" t="str">
        <f>_xlfn.XLOOKUP($A2379,Results!$A$2:$A$2256,Results!V$2:V$2256,"")</f>
        <v>PRIORITY WIRE &amp; CABLE</v>
      </c>
      <c r="BB2379" s="2">
        <f>_xlfn.XLOOKUP($A2379,Results!$A$2:$A$2256,Results!W$2:W$2256,"")</f>
        <v>78</v>
      </c>
      <c r="BC2379" s="2">
        <f>_xlfn.XLOOKUP($A2379,Results!$A$2:$A$2256,Results!X$2:X$2256,"")</f>
        <v>26121603</v>
      </c>
      <c r="BD2379" s="2">
        <f>_xlfn.XLOOKUP($A2379,Results!$A$2:$A$2256,Results!Y$2:Y$2256,"")</f>
        <v>78</v>
      </c>
      <c r="BE2379" s="2" t="b">
        <f>_xlfn.XLOOKUP($A2379,Results!$A$2:$A$2256,Results!Z$2:Z$2256,"")</f>
        <v>1</v>
      </c>
    </row>
    <row r="2380" spans="1:57" ht="38.25" customHeight="1" x14ac:dyDescent="0.3">
      <c r="A2380">
        <v>908057</v>
      </c>
      <c r="B2380">
        <v>281758</v>
      </c>
      <c r="C2380" t="s">
        <v>36</v>
      </c>
      <c r="D2380" t="s">
        <v>7306</v>
      </c>
      <c r="F2380" s="2">
        <v>12653</v>
      </c>
      <c r="G2380" s="2">
        <v>8</v>
      </c>
      <c r="H2380" t="s">
        <v>7307</v>
      </c>
      <c r="I2380">
        <v>1</v>
      </c>
      <c r="J2380" t="s">
        <v>65</v>
      </c>
      <c r="K2380" t="s">
        <v>39</v>
      </c>
      <c r="L2380">
        <v>1244</v>
      </c>
      <c r="M2380" s="60" t="s">
        <v>7308</v>
      </c>
      <c r="N2380" s="9" t="s">
        <v>7309</v>
      </c>
      <c r="O2380" t="s">
        <v>36</v>
      </c>
      <c r="P2380" t="s">
        <v>36</v>
      </c>
      <c r="Q2380" t="s">
        <v>36</v>
      </c>
      <c r="R2380">
        <v>1244</v>
      </c>
      <c r="S2380" s="1">
        <v>45744.565111608797</v>
      </c>
      <c r="T2380" t="s">
        <v>42</v>
      </c>
      <c r="U2380" s="1">
        <v>45744.335416666669</v>
      </c>
      <c r="V2380" t="s">
        <v>43</v>
      </c>
      <c r="W2380" t="s">
        <v>36</v>
      </c>
      <c r="X2380">
        <v>0</v>
      </c>
      <c r="Y2380">
        <v>999</v>
      </c>
      <c r="Z2380" t="s">
        <v>36</v>
      </c>
      <c r="AA2380" t="s">
        <v>36</v>
      </c>
      <c r="AB2380" t="s">
        <v>36</v>
      </c>
      <c r="AC2380" t="s">
        <v>49</v>
      </c>
      <c r="AD2380" t="s">
        <v>49</v>
      </c>
      <c r="AE2380" t="s">
        <v>45</v>
      </c>
      <c r="AG2380" s="18" t="s">
        <v>7310</v>
      </c>
      <c r="AH2380" s="18"/>
      <c r="AI2380" s="2" t="s">
        <v>48</v>
      </c>
      <c r="AJ2380" s="2" t="e">
        <f>VLOOKUP(A2380,'Classification Test Result'!$A$2:$D$2428,4,FALSE)</f>
        <v>#N/A</v>
      </c>
      <c r="AL2380" s="2">
        <f>_xlfn.XLOOKUP($A2380,Results!$A$2:$A$2256,Results!G$2:G$2256,"")</f>
        <v>653915</v>
      </c>
      <c r="AM2380" s="2" t="str">
        <f>_xlfn.XLOOKUP($A2380,Results!$A$2:$A$2256,Results!H$2:H$2256,"")</f>
        <v>460C9W</v>
      </c>
      <c r="AN2380" s="2" t="str">
        <f>_xlfn.XLOOKUP($A2380,Results!$A$2:$A$2256,Results!I$2:I$2256,"")</f>
        <v>BRYANT</v>
      </c>
      <c r="AO2380" s="2">
        <f>_xlfn.XLOOKUP($A2380,Results!$A$2:$A$2256,Results!J$2:J$2256,"")</f>
        <v>781786251434</v>
      </c>
      <c r="AP2380" s="2">
        <f>_xlfn.XLOOKUP($A2380,Results!$A$2:$A$2256,Results!K$2:K$2256,"")</f>
        <v>39121413</v>
      </c>
      <c r="AQ2380" s="2">
        <f>_xlfn.XLOOKUP($A2380,Results!$A$2:$A$2256,Results!L$2:L$2256,"")</f>
        <v>0</v>
      </c>
      <c r="AR2380" s="2">
        <f>_xlfn.XLOOKUP($A2380,Results!$A$2:$A$2256,Results!M$2:M$2256,"")</f>
        <v>606989</v>
      </c>
      <c r="AS2380" s="2" t="str">
        <f>_xlfn.XLOOKUP($A2380,Results!$A$2:$A$2256,Results!N$2:N$2256,"")</f>
        <v>BRYANT 460C9W 60A 250V 3P 4W CONN</v>
      </c>
      <c r="AT2380" s="2" t="str">
        <f>_xlfn.XLOOKUP($A2380,Results!$A$2:$A$2256,Results!O$2:O$2256,"")</f>
        <v>BRYANT</v>
      </c>
      <c r="AU2380" s="2">
        <f>_xlfn.XLOOKUP($A2380,Results!$A$2:$A$2256,Results!P$2:P$2256,"")</f>
        <v>0</v>
      </c>
      <c r="AV2380" s="2" t="str">
        <f>_xlfn.XLOOKUP($A2380,Results!$A$2:$A$2256,Results!Q$2:Q$2256,"")</f>
        <v>NO_MANUFACTURERS_FOUND</v>
      </c>
      <c r="AW2380" s="2" t="str">
        <f>_xlfn.XLOOKUP($A2380,Results!$A$2:$A$2256,Results!R$2:R$2256,"")</f>
        <v>0.5718501613602853</v>
      </c>
      <c r="AX2380" s="2">
        <f>_xlfn.XLOOKUP($A2380,Results!$A$2:$A$2256,Results!S$2:S$2256,"")</f>
        <v>80</v>
      </c>
      <c r="AY2380" s="2">
        <f>_xlfn.XLOOKUP($A2380,Results!$A$2:$A$2256,Results!T$2:T$2256,"")</f>
        <v>37</v>
      </c>
      <c r="AZ2380" s="2">
        <f>_xlfn.XLOOKUP($A2380,Results!$A$2:$A$2256,Results!U$2:U$2256,"")</f>
        <v>80</v>
      </c>
      <c r="BA2380" s="2">
        <f>_xlfn.XLOOKUP($A2380,Results!$A$2:$A$2256,Results!V$2:V$2256,"")</f>
        <v>0</v>
      </c>
      <c r="BB2380" s="2">
        <f>_xlfn.XLOOKUP($A2380,Results!$A$2:$A$2256,Results!W$2:W$2256,"")</f>
        <v>0</v>
      </c>
      <c r="BC2380" s="2">
        <f>_xlfn.XLOOKUP($A2380,Results!$A$2:$A$2256,Results!X$2:X$2256,"")</f>
        <v>0</v>
      </c>
      <c r="BD2380" s="2">
        <f>_xlfn.XLOOKUP($A2380,Results!$A$2:$A$2256,Results!Y$2:Y$2256,"")</f>
        <v>0</v>
      </c>
      <c r="BE2380" s="2">
        <f>_xlfn.XLOOKUP($A2380,Results!$A$2:$A$2256,Results!Z$2:Z$2256,"")</f>
        <v>0</v>
      </c>
    </row>
    <row r="2381" spans="1:57" ht="38.25" customHeight="1" x14ac:dyDescent="0.3">
      <c r="A2381">
        <v>908058</v>
      </c>
      <c r="B2381">
        <v>281759</v>
      </c>
      <c r="C2381" t="s">
        <v>36</v>
      </c>
      <c r="D2381" t="s">
        <v>7306</v>
      </c>
      <c r="F2381" s="2">
        <v>12653</v>
      </c>
      <c r="G2381" s="2">
        <v>8</v>
      </c>
      <c r="H2381" t="s">
        <v>7307</v>
      </c>
      <c r="I2381">
        <v>1</v>
      </c>
      <c r="J2381" t="s">
        <v>65</v>
      </c>
      <c r="K2381" t="s">
        <v>39</v>
      </c>
      <c r="L2381">
        <v>1244</v>
      </c>
      <c r="M2381" s="60" t="s">
        <v>7308</v>
      </c>
      <c r="N2381" s="9" t="s">
        <v>7309</v>
      </c>
      <c r="O2381" t="s">
        <v>36</v>
      </c>
      <c r="P2381" t="s">
        <v>36</v>
      </c>
      <c r="Q2381" t="s">
        <v>36</v>
      </c>
      <c r="R2381">
        <v>1244</v>
      </c>
      <c r="S2381" s="1">
        <v>45744.56507384259</v>
      </c>
      <c r="T2381" t="s">
        <v>42</v>
      </c>
      <c r="U2381" s="1">
        <v>45744.336111111108</v>
      </c>
      <c r="V2381" t="s">
        <v>43</v>
      </c>
      <c r="W2381" t="s">
        <v>36</v>
      </c>
      <c r="X2381">
        <v>0</v>
      </c>
      <c r="Y2381">
        <v>999</v>
      </c>
      <c r="Z2381" t="s">
        <v>36</v>
      </c>
      <c r="AA2381" t="s">
        <v>36</v>
      </c>
      <c r="AB2381" t="s">
        <v>36</v>
      </c>
      <c r="AC2381" t="s">
        <v>49</v>
      </c>
      <c r="AD2381" t="s">
        <v>49</v>
      </c>
      <c r="AE2381" t="s">
        <v>45</v>
      </c>
      <c r="AG2381" s="18" t="s">
        <v>7310</v>
      </c>
      <c r="AH2381" s="18"/>
      <c r="AI2381" s="2" t="s">
        <v>48</v>
      </c>
      <c r="AJ2381" s="2" t="e">
        <f>VLOOKUP(A2381,'Classification Test Result'!$A$2:$D$2428,4,FALSE)</f>
        <v>#N/A</v>
      </c>
      <c r="AL2381" s="2">
        <f>_xlfn.XLOOKUP($A2381,Results!$A$2:$A$2256,Results!G$2:G$2256,"")</f>
        <v>653915</v>
      </c>
      <c r="AM2381" s="2" t="str">
        <f>_xlfn.XLOOKUP($A2381,Results!$A$2:$A$2256,Results!H$2:H$2256,"")</f>
        <v>460C9W</v>
      </c>
      <c r="AN2381" s="2" t="str">
        <f>_xlfn.XLOOKUP($A2381,Results!$A$2:$A$2256,Results!I$2:I$2256,"")</f>
        <v>BRYANT</v>
      </c>
      <c r="AO2381" s="2">
        <f>_xlfn.XLOOKUP($A2381,Results!$A$2:$A$2256,Results!J$2:J$2256,"")</f>
        <v>781786251434</v>
      </c>
      <c r="AP2381" s="2">
        <f>_xlfn.XLOOKUP($A2381,Results!$A$2:$A$2256,Results!K$2:K$2256,"")</f>
        <v>39121413</v>
      </c>
      <c r="AQ2381" s="2">
        <f>_xlfn.XLOOKUP($A2381,Results!$A$2:$A$2256,Results!L$2:L$2256,"")</f>
        <v>0</v>
      </c>
      <c r="AR2381" s="2">
        <f>_xlfn.XLOOKUP($A2381,Results!$A$2:$A$2256,Results!M$2:M$2256,"")</f>
        <v>606989</v>
      </c>
      <c r="AS2381" s="2" t="str">
        <f>_xlfn.XLOOKUP($A2381,Results!$A$2:$A$2256,Results!N$2:N$2256,"")</f>
        <v>BRYANT 460C9W 60A 250V 3P 4W CONN</v>
      </c>
      <c r="AT2381" s="2" t="str">
        <f>_xlfn.XLOOKUP($A2381,Results!$A$2:$A$2256,Results!O$2:O$2256,"")</f>
        <v>BRYANT</v>
      </c>
      <c r="AU2381" s="2">
        <f>_xlfn.XLOOKUP($A2381,Results!$A$2:$A$2256,Results!P$2:P$2256,"")</f>
        <v>0</v>
      </c>
      <c r="AV2381" s="2" t="str">
        <f>_xlfn.XLOOKUP($A2381,Results!$A$2:$A$2256,Results!Q$2:Q$2256,"")</f>
        <v>NO_MANUFACTURERS_FOUND</v>
      </c>
      <c r="AW2381" s="2" t="str">
        <f>_xlfn.XLOOKUP($A2381,Results!$A$2:$A$2256,Results!R$2:R$2256,"")</f>
        <v>0.5718501613602853</v>
      </c>
      <c r="AX2381" s="2">
        <f>_xlfn.XLOOKUP($A2381,Results!$A$2:$A$2256,Results!S$2:S$2256,"")</f>
        <v>80</v>
      </c>
      <c r="AY2381" s="2">
        <f>_xlfn.XLOOKUP($A2381,Results!$A$2:$A$2256,Results!T$2:T$2256,"")</f>
        <v>37</v>
      </c>
      <c r="AZ2381" s="2">
        <f>_xlfn.XLOOKUP($A2381,Results!$A$2:$A$2256,Results!U$2:U$2256,"")</f>
        <v>80</v>
      </c>
      <c r="BA2381" s="2">
        <f>_xlfn.XLOOKUP($A2381,Results!$A$2:$A$2256,Results!V$2:V$2256,"")</f>
        <v>0</v>
      </c>
      <c r="BB2381" s="2">
        <f>_xlfn.XLOOKUP($A2381,Results!$A$2:$A$2256,Results!W$2:W$2256,"")</f>
        <v>0</v>
      </c>
      <c r="BC2381" s="2">
        <f>_xlfn.XLOOKUP($A2381,Results!$A$2:$A$2256,Results!X$2:X$2256,"")</f>
        <v>0</v>
      </c>
      <c r="BD2381" s="2">
        <f>_xlfn.XLOOKUP($A2381,Results!$A$2:$A$2256,Results!Y$2:Y$2256,"")</f>
        <v>0</v>
      </c>
      <c r="BE2381" s="2">
        <f>_xlfn.XLOOKUP($A2381,Results!$A$2:$A$2256,Results!Z$2:Z$2256,"")</f>
        <v>0</v>
      </c>
    </row>
    <row r="2382" spans="1:57" ht="38.25" customHeight="1" x14ac:dyDescent="0.3">
      <c r="A2382">
        <v>908059</v>
      </c>
      <c r="B2382">
        <v>281758</v>
      </c>
      <c r="C2382" t="s">
        <v>36</v>
      </c>
      <c r="D2382" t="s">
        <v>7306</v>
      </c>
      <c r="F2382" s="2">
        <v>12653</v>
      </c>
      <c r="G2382" s="2">
        <v>7</v>
      </c>
      <c r="H2382" t="s">
        <v>7311</v>
      </c>
      <c r="I2382">
        <v>1</v>
      </c>
      <c r="J2382" t="s">
        <v>65</v>
      </c>
      <c r="K2382" t="s">
        <v>39</v>
      </c>
      <c r="L2382">
        <v>1244</v>
      </c>
      <c r="M2382" s="60" t="s">
        <v>7308</v>
      </c>
      <c r="N2382" s="9" t="s">
        <v>7312</v>
      </c>
      <c r="O2382" t="s">
        <v>36</v>
      </c>
      <c r="P2382" t="s">
        <v>36</v>
      </c>
      <c r="Q2382" t="s">
        <v>36</v>
      </c>
      <c r="R2382">
        <v>1244</v>
      </c>
      <c r="S2382" s="1">
        <v>45744.565108796298</v>
      </c>
      <c r="T2382" t="s">
        <v>42</v>
      </c>
      <c r="U2382" s="1">
        <v>45744.335416666669</v>
      </c>
      <c r="V2382" t="s">
        <v>43</v>
      </c>
      <c r="W2382" t="s">
        <v>36</v>
      </c>
      <c r="X2382">
        <v>0</v>
      </c>
      <c r="Y2382">
        <v>999</v>
      </c>
      <c r="Z2382" t="s">
        <v>36</v>
      </c>
      <c r="AA2382" t="s">
        <v>36</v>
      </c>
      <c r="AB2382" t="s">
        <v>36</v>
      </c>
      <c r="AC2382" t="s">
        <v>49</v>
      </c>
      <c r="AD2382" t="s">
        <v>49</v>
      </c>
      <c r="AE2382" t="s">
        <v>45</v>
      </c>
      <c r="AG2382" s="18" t="s">
        <v>7310</v>
      </c>
      <c r="AH2382" s="18"/>
      <c r="AI2382" s="2" t="s">
        <v>48</v>
      </c>
      <c r="AJ2382" s="2" t="e">
        <f>VLOOKUP(A2382,'Classification Test Result'!$A$2:$D$2428,4,FALSE)</f>
        <v>#N/A</v>
      </c>
      <c r="AL2382" s="2">
        <f>_xlfn.XLOOKUP($A2382,Results!$A$2:$A$2256,Results!G$2:G$2256,"")</f>
        <v>810979</v>
      </c>
      <c r="AM2382" s="2" t="str">
        <f>_xlfn.XLOOKUP($A2382,Results!$A$2:$A$2256,Results!H$2:H$2256,"")</f>
        <v>460C9W</v>
      </c>
      <c r="AN2382" s="2" t="str">
        <f>_xlfn.XLOOKUP($A2382,Results!$A$2:$A$2256,Results!I$2:I$2256,"")</f>
        <v>MOLEX</v>
      </c>
      <c r="AO2382" s="2">
        <f>_xlfn.XLOOKUP($A2382,Results!$A$2:$A$2256,Results!J$2:J$2256,"")</f>
        <v>786788724771</v>
      </c>
      <c r="AP2382" s="2">
        <f>_xlfn.XLOOKUP($A2382,Results!$A$2:$A$2256,Results!K$2:K$2256,"")</f>
        <v>39121413</v>
      </c>
      <c r="AQ2382" s="2">
        <f>_xlfn.XLOOKUP($A2382,Results!$A$2:$A$2256,Results!L$2:L$2256,"")</f>
        <v>0</v>
      </c>
      <c r="AR2382" s="2">
        <f>_xlfn.XLOOKUP($A2382,Results!$A$2:$A$2256,Results!M$2:M$2256,"")</f>
        <v>604254</v>
      </c>
      <c r="AS2382" s="2" t="str">
        <f>_xlfn.XLOOKUP($A2382,Results!$A$2:$A$2256,Results!N$2:N$2256,"")</f>
        <v>WOOD 460C9W 3P4W 60A250 3PH CONNECT</v>
      </c>
      <c r="AT2382" s="2" t="str">
        <f>_xlfn.XLOOKUP($A2382,Results!$A$2:$A$2256,Results!O$2:O$2256,"")</f>
        <v>MOLEX</v>
      </c>
      <c r="AU2382" s="2">
        <f>_xlfn.XLOOKUP($A2382,Results!$A$2:$A$2256,Results!P$2:P$2256,"")</f>
        <v>0</v>
      </c>
      <c r="AV2382" s="2" t="str">
        <f>_xlfn.XLOOKUP($A2382,Results!$A$2:$A$2256,Results!Q$2:Q$2256,"")</f>
        <v>NO_MANUFACTURERS_FOUND</v>
      </c>
      <c r="AW2382" s="2" t="str">
        <f>_xlfn.XLOOKUP($A2382,Results!$A$2:$A$2256,Results!R$2:R$2256,"")</f>
        <v>0.5748643694992426</v>
      </c>
      <c r="AX2382" s="2">
        <f>_xlfn.XLOOKUP($A2382,Results!$A$2:$A$2256,Results!S$2:S$2256,"")</f>
        <v>80</v>
      </c>
      <c r="AY2382" s="2">
        <f>_xlfn.XLOOKUP($A2382,Results!$A$2:$A$2256,Results!T$2:T$2256,"")</f>
        <v>38</v>
      </c>
      <c r="AZ2382" s="2">
        <f>_xlfn.XLOOKUP($A2382,Results!$A$2:$A$2256,Results!U$2:U$2256,"")</f>
        <v>80</v>
      </c>
      <c r="BA2382" s="2">
        <f>_xlfn.XLOOKUP($A2382,Results!$A$2:$A$2256,Results!V$2:V$2256,"")</f>
        <v>0</v>
      </c>
      <c r="BB2382" s="2">
        <f>_xlfn.XLOOKUP($A2382,Results!$A$2:$A$2256,Results!W$2:W$2256,"")</f>
        <v>0</v>
      </c>
      <c r="BC2382" s="2">
        <f>_xlfn.XLOOKUP($A2382,Results!$A$2:$A$2256,Results!X$2:X$2256,"")</f>
        <v>0</v>
      </c>
      <c r="BD2382" s="2">
        <f>_xlfn.XLOOKUP($A2382,Results!$A$2:$A$2256,Results!Y$2:Y$2256,"")</f>
        <v>0</v>
      </c>
      <c r="BE2382" s="2">
        <f>_xlfn.XLOOKUP($A2382,Results!$A$2:$A$2256,Results!Z$2:Z$2256,"")</f>
        <v>0</v>
      </c>
    </row>
    <row r="2383" spans="1:57" ht="38.25" customHeight="1" x14ac:dyDescent="0.3">
      <c r="A2383">
        <v>908060</v>
      </c>
      <c r="B2383">
        <v>281759</v>
      </c>
      <c r="C2383" t="s">
        <v>36</v>
      </c>
      <c r="D2383" t="s">
        <v>7306</v>
      </c>
      <c r="F2383" s="2">
        <v>12653</v>
      </c>
      <c r="G2383" s="2">
        <v>7</v>
      </c>
      <c r="H2383" t="s">
        <v>7311</v>
      </c>
      <c r="I2383">
        <v>1</v>
      </c>
      <c r="J2383" t="s">
        <v>65</v>
      </c>
      <c r="K2383" t="s">
        <v>39</v>
      </c>
      <c r="L2383">
        <v>1244</v>
      </c>
      <c r="M2383" s="60" t="s">
        <v>7308</v>
      </c>
      <c r="N2383" s="9" t="s">
        <v>7312</v>
      </c>
      <c r="O2383" t="s">
        <v>36</v>
      </c>
      <c r="P2383" t="s">
        <v>36</v>
      </c>
      <c r="Q2383" t="s">
        <v>36</v>
      </c>
      <c r="R2383">
        <v>1244</v>
      </c>
      <c r="S2383" s="1">
        <v>45744.56506241898</v>
      </c>
      <c r="T2383" t="s">
        <v>42</v>
      </c>
      <c r="U2383" s="1">
        <v>45744.336111111108</v>
      </c>
      <c r="V2383" t="s">
        <v>43</v>
      </c>
      <c r="W2383" t="s">
        <v>36</v>
      </c>
      <c r="X2383">
        <v>0</v>
      </c>
      <c r="Y2383">
        <v>999</v>
      </c>
      <c r="Z2383" t="s">
        <v>36</v>
      </c>
      <c r="AA2383" t="s">
        <v>36</v>
      </c>
      <c r="AB2383" t="s">
        <v>36</v>
      </c>
      <c r="AC2383" t="s">
        <v>49</v>
      </c>
      <c r="AD2383" t="s">
        <v>49</v>
      </c>
      <c r="AE2383" t="s">
        <v>45</v>
      </c>
      <c r="AG2383" s="18" t="s">
        <v>7310</v>
      </c>
      <c r="AH2383" s="18"/>
      <c r="AI2383" s="2" t="s">
        <v>48</v>
      </c>
      <c r="AJ2383" s="2" t="e">
        <f>VLOOKUP(A2383,'Classification Test Result'!$A$2:$D$2428,4,FALSE)</f>
        <v>#N/A</v>
      </c>
      <c r="AL2383" s="2">
        <f>_xlfn.XLOOKUP($A2383,Results!$A$2:$A$2256,Results!G$2:G$2256,"")</f>
        <v>810979</v>
      </c>
      <c r="AM2383" s="2" t="str">
        <f>_xlfn.XLOOKUP($A2383,Results!$A$2:$A$2256,Results!H$2:H$2256,"")</f>
        <v>460C9W</v>
      </c>
      <c r="AN2383" s="2" t="str">
        <f>_xlfn.XLOOKUP($A2383,Results!$A$2:$A$2256,Results!I$2:I$2256,"")</f>
        <v>MOLEX</v>
      </c>
      <c r="AO2383" s="2">
        <f>_xlfn.XLOOKUP($A2383,Results!$A$2:$A$2256,Results!J$2:J$2256,"")</f>
        <v>786788724771</v>
      </c>
      <c r="AP2383" s="2">
        <f>_xlfn.XLOOKUP($A2383,Results!$A$2:$A$2256,Results!K$2:K$2256,"")</f>
        <v>39121413</v>
      </c>
      <c r="AQ2383" s="2">
        <f>_xlfn.XLOOKUP($A2383,Results!$A$2:$A$2256,Results!L$2:L$2256,"")</f>
        <v>0</v>
      </c>
      <c r="AR2383" s="2">
        <f>_xlfn.XLOOKUP($A2383,Results!$A$2:$A$2256,Results!M$2:M$2256,"")</f>
        <v>604254</v>
      </c>
      <c r="AS2383" s="2" t="str">
        <f>_xlfn.XLOOKUP($A2383,Results!$A$2:$A$2256,Results!N$2:N$2256,"")</f>
        <v>WOOD 460C9W 3P4W 60A250 3PH CONNECT</v>
      </c>
      <c r="AT2383" s="2" t="str">
        <f>_xlfn.XLOOKUP($A2383,Results!$A$2:$A$2256,Results!O$2:O$2256,"")</f>
        <v>MOLEX</v>
      </c>
      <c r="AU2383" s="2">
        <f>_xlfn.XLOOKUP($A2383,Results!$A$2:$A$2256,Results!P$2:P$2256,"")</f>
        <v>0</v>
      </c>
      <c r="AV2383" s="2" t="str">
        <f>_xlfn.XLOOKUP($A2383,Results!$A$2:$A$2256,Results!Q$2:Q$2256,"")</f>
        <v>NO_MANUFACTURERS_FOUND</v>
      </c>
      <c r="AW2383" s="2" t="str">
        <f>_xlfn.XLOOKUP($A2383,Results!$A$2:$A$2256,Results!R$2:R$2256,"")</f>
        <v>0.5748643694992426</v>
      </c>
      <c r="AX2383" s="2">
        <f>_xlfn.XLOOKUP($A2383,Results!$A$2:$A$2256,Results!S$2:S$2256,"")</f>
        <v>80</v>
      </c>
      <c r="AY2383" s="2">
        <f>_xlfn.XLOOKUP($A2383,Results!$A$2:$A$2256,Results!T$2:T$2256,"")</f>
        <v>38</v>
      </c>
      <c r="AZ2383" s="2">
        <f>_xlfn.XLOOKUP($A2383,Results!$A$2:$A$2256,Results!U$2:U$2256,"")</f>
        <v>80</v>
      </c>
      <c r="BA2383" s="2">
        <f>_xlfn.XLOOKUP($A2383,Results!$A$2:$A$2256,Results!V$2:V$2256,"")</f>
        <v>0</v>
      </c>
      <c r="BB2383" s="2">
        <f>_xlfn.XLOOKUP($A2383,Results!$A$2:$A$2256,Results!W$2:W$2256,"")</f>
        <v>0</v>
      </c>
      <c r="BC2383" s="2">
        <f>_xlfn.XLOOKUP($A2383,Results!$A$2:$A$2256,Results!X$2:X$2256,"")</f>
        <v>0</v>
      </c>
      <c r="BD2383" s="2">
        <f>_xlfn.XLOOKUP($A2383,Results!$A$2:$A$2256,Results!Y$2:Y$2256,"")</f>
        <v>0</v>
      </c>
      <c r="BE2383" s="2">
        <f>_xlfn.XLOOKUP($A2383,Results!$A$2:$A$2256,Results!Z$2:Z$2256,"")</f>
        <v>0</v>
      </c>
    </row>
    <row r="2384" spans="1:57" ht="38.25" customHeight="1" x14ac:dyDescent="0.3">
      <c r="A2384">
        <v>908061</v>
      </c>
      <c r="B2384">
        <v>281758</v>
      </c>
      <c r="C2384" t="s">
        <v>36</v>
      </c>
      <c r="D2384" t="s">
        <v>7306</v>
      </c>
      <c r="F2384" s="2">
        <v>12653</v>
      </c>
      <c r="G2384" s="2">
        <v>6</v>
      </c>
      <c r="H2384" t="s">
        <v>7313</v>
      </c>
      <c r="I2384">
        <v>1</v>
      </c>
      <c r="J2384" t="s">
        <v>65</v>
      </c>
      <c r="K2384" t="s">
        <v>39</v>
      </c>
      <c r="L2384">
        <v>1244</v>
      </c>
      <c r="M2384" s="60" t="s">
        <v>7308</v>
      </c>
      <c r="N2384" s="9" t="s">
        <v>7314</v>
      </c>
      <c r="O2384" t="s">
        <v>36</v>
      </c>
      <c r="P2384" t="s">
        <v>36</v>
      </c>
      <c r="Q2384" t="s">
        <v>36</v>
      </c>
      <c r="R2384">
        <v>1244</v>
      </c>
      <c r="S2384" s="1">
        <v>45744.565105787027</v>
      </c>
      <c r="T2384" t="s">
        <v>42</v>
      </c>
      <c r="U2384" s="1">
        <v>45744.335416666669</v>
      </c>
      <c r="V2384" t="s">
        <v>43</v>
      </c>
      <c r="W2384" t="s">
        <v>36</v>
      </c>
      <c r="X2384">
        <v>0</v>
      </c>
      <c r="Y2384">
        <v>999</v>
      </c>
      <c r="Z2384" t="s">
        <v>36</v>
      </c>
      <c r="AA2384" t="s">
        <v>36</v>
      </c>
      <c r="AB2384" t="s">
        <v>36</v>
      </c>
      <c r="AC2384" t="s">
        <v>49</v>
      </c>
      <c r="AD2384" t="s">
        <v>49</v>
      </c>
      <c r="AE2384" t="s">
        <v>45</v>
      </c>
      <c r="AG2384" s="18" t="s">
        <v>7310</v>
      </c>
      <c r="AH2384" s="18"/>
      <c r="AI2384" s="2" t="s">
        <v>48</v>
      </c>
      <c r="AJ2384" s="2" t="e">
        <f>VLOOKUP(A2384,'Classification Test Result'!$A$2:$D$2428,4,FALSE)</f>
        <v>#N/A</v>
      </c>
      <c r="AL2384" s="2">
        <f>_xlfn.XLOOKUP($A2384,Results!$A$2:$A$2256,Results!G$2:G$2256,"")</f>
        <v>653915</v>
      </c>
      <c r="AM2384" s="2" t="str">
        <f>_xlfn.XLOOKUP($A2384,Results!$A$2:$A$2256,Results!H$2:H$2256,"")</f>
        <v>460C9W</v>
      </c>
      <c r="AN2384" s="2" t="str">
        <f>_xlfn.XLOOKUP($A2384,Results!$A$2:$A$2256,Results!I$2:I$2256,"")</f>
        <v>BRYANT</v>
      </c>
      <c r="AO2384" s="2">
        <f>_xlfn.XLOOKUP($A2384,Results!$A$2:$A$2256,Results!J$2:J$2256,"")</f>
        <v>781786251434</v>
      </c>
      <c r="AP2384" s="2">
        <f>_xlfn.XLOOKUP($A2384,Results!$A$2:$A$2256,Results!K$2:K$2256,"")</f>
        <v>39121413</v>
      </c>
      <c r="AQ2384" s="2">
        <f>_xlfn.XLOOKUP($A2384,Results!$A$2:$A$2256,Results!L$2:L$2256,"")</f>
        <v>0</v>
      </c>
      <c r="AR2384" s="2">
        <f>_xlfn.XLOOKUP($A2384,Results!$A$2:$A$2256,Results!M$2:M$2256,"")</f>
        <v>606989</v>
      </c>
      <c r="AS2384" s="2" t="str">
        <f>_xlfn.XLOOKUP($A2384,Results!$A$2:$A$2256,Results!N$2:N$2256,"")</f>
        <v>BRYANT 460C9W 60A 250V 3P 4W CONN</v>
      </c>
      <c r="AT2384" s="2" t="str">
        <f>_xlfn.XLOOKUP($A2384,Results!$A$2:$A$2256,Results!O$2:O$2256,"")</f>
        <v>BRYANT</v>
      </c>
      <c r="AU2384" s="2">
        <f>_xlfn.XLOOKUP($A2384,Results!$A$2:$A$2256,Results!P$2:P$2256,"")</f>
        <v>0</v>
      </c>
      <c r="AV2384" s="2" t="str">
        <f>_xlfn.XLOOKUP($A2384,Results!$A$2:$A$2256,Results!Q$2:Q$2256,"")</f>
        <v>NO_MANUFACTURERS_FOUND</v>
      </c>
      <c r="AW2384" s="2" t="str">
        <f>_xlfn.XLOOKUP($A2384,Results!$A$2:$A$2256,Results!R$2:R$2256,"")</f>
        <v>0.5793417541265531</v>
      </c>
      <c r="AX2384" s="2">
        <f>_xlfn.XLOOKUP($A2384,Results!$A$2:$A$2256,Results!S$2:S$2256,"")</f>
        <v>81</v>
      </c>
      <c r="AY2384" s="2">
        <f>_xlfn.XLOOKUP($A2384,Results!$A$2:$A$2256,Results!T$2:T$2256,"")</f>
        <v>38</v>
      </c>
      <c r="AZ2384" s="2">
        <f>_xlfn.XLOOKUP($A2384,Results!$A$2:$A$2256,Results!U$2:U$2256,"")</f>
        <v>81</v>
      </c>
      <c r="BA2384" s="2">
        <f>_xlfn.XLOOKUP($A2384,Results!$A$2:$A$2256,Results!V$2:V$2256,"")</f>
        <v>0</v>
      </c>
      <c r="BB2384" s="2">
        <f>_xlfn.XLOOKUP($A2384,Results!$A$2:$A$2256,Results!W$2:W$2256,"")</f>
        <v>0</v>
      </c>
      <c r="BC2384" s="2">
        <f>_xlfn.XLOOKUP($A2384,Results!$A$2:$A$2256,Results!X$2:X$2256,"")</f>
        <v>0</v>
      </c>
      <c r="BD2384" s="2">
        <f>_xlfn.XLOOKUP($A2384,Results!$A$2:$A$2256,Results!Y$2:Y$2256,"")</f>
        <v>0</v>
      </c>
      <c r="BE2384" s="2">
        <f>_xlfn.XLOOKUP($A2384,Results!$A$2:$A$2256,Results!Z$2:Z$2256,"")</f>
        <v>0</v>
      </c>
    </row>
    <row r="2385" spans="1:57" ht="38.25" customHeight="1" x14ac:dyDescent="0.3">
      <c r="A2385">
        <v>908062</v>
      </c>
      <c r="B2385">
        <v>281759</v>
      </c>
      <c r="C2385" t="s">
        <v>36</v>
      </c>
      <c r="D2385" t="s">
        <v>7306</v>
      </c>
      <c r="F2385" s="2">
        <v>12653</v>
      </c>
      <c r="G2385" s="2">
        <v>6</v>
      </c>
      <c r="H2385" t="s">
        <v>7313</v>
      </c>
      <c r="I2385">
        <v>1</v>
      </c>
      <c r="J2385" t="s">
        <v>65</v>
      </c>
      <c r="K2385" t="s">
        <v>39</v>
      </c>
      <c r="L2385">
        <v>1244</v>
      </c>
      <c r="M2385" s="60" t="s">
        <v>7308</v>
      </c>
      <c r="N2385" s="9" t="s">
        <v>7314</v>
      </c>
      <c r="O2385" t="s">
        <v>36</v>
      </c>
      <c r="P2385" t="s">
        <v>36</v>
      </c>
      <c r="Q2385" t="s">
        <v>36</v>
      </c>
      <c r="R2385">
        <v>1244</v>
      </c>
      <c r="S2385" s="1">
        <v>45744.565070833327</v>
      </c>
      <c r="T2385" t="s">
        <v>42</v>
      </c>
      <c r="U2385" s="1">
        <v>45744.336111111108</v>
      </c>
      <c r="V2385" t="s">
        <v>43</v>
      </c>
      <c r="W2385" t="s">
        <v>36</v>
      </c>
      <c r="X2385">
        <v>0</v>
      </c>
      <c r="Y2385">
        <v>999</v>
      </c>
      <c r="Z2385" t="s">
        <v>36</v>
      </c>
      <c r="AA2385" t="s">
        <v>36</v>
      </c>
      <c r="AB2385" t="s">
        <v>36</v>
      </c>
      <c r="AC2385" t="s">
        <v>49</v>
      </c>
      <c r="AD2385" t="s">
        <v>49</v>
      </c>
      <c r="AE2385" t="s">
        <v>45</v>
      </c>
      <c r="AG2385" s="18" t="s">
        <v>7310</v>
      </c>
      <c r="AH2385" s="18"/>
      <c r="AI2385" s="2" t="s">
        <v>48</v>
      </c>
      <c r="AJ2385" s="2" t="e">
        <f>VLOOKUP(A2385,'Classification Test Result'!$A$2:$D$2428,4,FALSE)</f>
        <v>#N/A</v>
      </c>
      <c r="AL2385" s="2">
        <f>_xlfn.XLOOKUP($A2385,Results!$A$2:$A$2256,Results!G$2:G$2256,"")</f>
        <v>653915</v>
      </c>
      <c r="AM2385" s="2" t="str">
        <f>_xlfn.XLOOKUP($A2385,Results!$A$2:$A$2256,Results!H$2:H$2256,"")</f>
        <v>460C9W</v>
      </c>
      <c r="AN2385" s="2" t="str">
        <f>_xlfn.XLOOKUP($A2385,Results!$A$2:$A$2256,Results!I$2:I$2256,"")</f>
        <v>BRYANT</v>
      </c>
      <c r="AO2385" s="2">
        <f>_xlfn.XLOOKUP($A2385,Results!$A$2:$A$2256,Results!J$2:J$2256,"")</f>
        <v>781786251434</v>
      </c>
      <c r="AP2385" s="2">
        <f>_xlfn.XLOOKUP($A2385,Results!$A$2:$A$2256,Results!K$2:K$2256,"")</f>
        <v>39121413</v>
      </c>
      <c r="AQ2385" s="2">
        <f>_xlfn.XLOOKUP($A2385,Results!$A$2:$A$2256,Results!L$2:L$2256,"")</f>
        <v>0</v>
      </c>
      <c r="AR2385" s="2">
        <f>_xlfn.XLOOKUP($A2385,Results!$A$2:$A$2256,Results!M$2:M$2256,"")</f>
        <v>606989</v>
      </c>
      <c r="AS2385" s="2" t="str">
        <f>_xlfn.XLOOKUP($A2385,Results!$A$2:$A$2256,Results!N$2:N$2256,"")</f>
        <v>BRYANT 460C9W 60A 250V 3P 4W CONN</v>
      </c>
      <c r="AT2385" s="2" t="str">
        <f>_xlfn.XLOOKUP($A2385,Results!$A$2:$A$2256,Results!O$2:O$2256,"")</f>
        <v>BRYANT</v>
      </c>
      <c r="AU2385" s="2">
        <f>_xlfn.XLOOKUP($A2385,Results!$A$2:$A$2256,Results!P$2:P$2256,"")</f>
        <v>0</v>
      </c>
      <c r="AV2385" s="2" t="str">
        <f>_xlfn.XLOOKUP($A2385,Results!$A$2:$A$2256,Results!Q$2:Q$2256,"")</f>
        <v>NO_MANUFACTURERS_FOUND</v>
      </c>
      <c r="AW2385" s="2" t="str">
        <f>_xlfn.XLOOKUP($A2385,Results!$A$2:$A$2256,Results!R$2:R$2256,"")</f>
        <v>0.5793445022914655</v>
      </c>
      <c r="AX2385" s="2">
        <f>_xlfn.XLOOKUP($A2385,Results!$A$2:$A$2256,Results!S$2:S$2256,"")</f>
        <v>81</v>
      </c>
      <c r="AY2385" s="2">
        <f>_xlfn.XLOOKUP($A2385,Results!$A$2:$A$2256,Results!T$2:T$2256,"")</f>
        <v>38</v>
      </c>
      <c r="AZ2385" s="2">
        <f>_xlfn.XLOOKUP($A2385,Results!$A$2:$A$2256,Results!U$2:U$2256,"")</f>
        <v>81</v>
      </c>
      <c r="BA2385" s="2">
        <f>_xlfn.XLOOKUP($A2385,Results!$A$2:$A$2256,Results!V$2:V$2256,"")</f>
        <v>0</v>
      </c>
      <c r="BB2385" s="2">
        <f>_xlfn.XLOOKUP($A2385,Results!$A$2:$A$2256,Results!W$2:W$2256,"")</f>
        <v>0</v>
      </c>
      <c r="BC2385" s="2">
        <f>_xlfn.XLOOKUP($A2385,Results!$A$2:$A$2256,Results!X$2:X$2256,"")</f>
        <v>0</v>
      </c>
      <c r="BD2385" s="2">
        <f>_xlfn.XLOOKUP($A2385,Results!$A$2:$A$2256,Results!Y$2:Y$2256,"")</f>
        <v>0</v>
      </c>
      <c r="BE2385" s="2">
        <f>_xlfn.XLOOKUP($A2385,Results!$A$2:$A$2256,Results!Z$2:Z$2256,"")</f>
        <v>0</v>
      </c>
    </row>
    <row r="2386" spans="1:57" ht="38.25" customHeight="1" x14ac:dyDescent="0.3">
      <c r="A2386">
        <v>908063</v>
      </c>
      <c r="B2386">
        <v>281758</v>
      </c>
      <c r="C2386" t="s">
        <v>36</v>
      </c>
      <c r="D2386" t="s">
        <v>7306</v>
      </c>
      <c r="F2386" s="2">
        <v>12653</v>
      </c>
      <c r="G2386" s="2">
        <v>5</v>
      </c>
      <c r="H2386" t="s">
        <v>7316</v>
      </c>
      <c r="I2386">
        <v>1</v>
      </c>
      <c r="J2386" t="s">
        <v>65</v>
      </c>
      <c r="K2386" t="s">
        <v>39</v>
      </c>
      <c r="L2386">
        <v>1244</v>
      </c>
      <c r="M2386" s="60" t="s">
        <v>7308</v>
      </c>
      <c r="N2386" s="9" t="s">
        <v>7317</v>
      </c>
      <c r="O2386" t="s">
        <v>36</v>
      </c>
      <c r="P2386" t="s">
        <v>36</v>
      </c>
      <c r="Q2386" t="s">
        <v>36</v>
      </c>
      <c r="R2386">
        <v>1244</v>
      </c>
      <c r="S2386" s="1">
        <v>45744.565102893517</v>
      </c>
      <c r="T2386" t="s">
        <v>42</v>
      </c>
      <c r="U2386" s="1">
        <v>45744.335416666669</v>
      </c>
      <c r="V2386" t="s">
        <v>43</v>
      </c>
      <c r="W2386" t="s">
        <v>36</v>
      </c>
      <c r="X2386">
        <v>0</v>
      </c>
      <c r="Y2386">
        <v>999</v>
      </c>
      <c r="Z2386" t="s">
        <v>36</v>
      </c>
      <c r="AA2386" t="s">
        <v>36</v>
      </c>
      <c r="AB2386" t="s">
        <v>36</v>
      </c>
      <c r="AC2386" t="s">
        <v>49</v>
      </c>
      <c r="AD2386" t="s">
        <v>49</v>
      </c>
      <c r="AE2386" t="s">
        <v>45</v>
      </c>
      <c r="AG2386" s="18" t="s">
        <v>7310</v>
      </c>
      <c r="AH2386" s="18"/>
      <c r="AI2386" s="2" t="s">
        <v>48</v>
      </c>
      <c r="AJ2386" s="2" t="e">
        <f>VLOOKUP(A2386,'Classification Test Result'!$A$2:$D$2428,4,FALSE)</f>
        <v>#N/A</v>
      </c>
      <c r="AL2386" s="2">
        <f>_xlfn.XLOOKUP($A2386,Results!$A$2:$A$2256,Results!G$2:G$2256,"")</f>
        <v>653915</v>
      </c>
      <c r="AM2386" s="2" t="str">
        <f>_xlfn.XLOOKUP($A2386,Results!$A$2:$A$2256,Results!H$2:H$2256,"")</f>
        <v>460C9W</v>
      </c>
      <c r="AN2386" s="2" t="str">
        <f>_xlfn.XLOOKUP($A2386,Results!$A$2:$A$2256,Results!I$2:I$2256,"")</f>
        <v>BRYANT</v>
      </c>
      <c r="AO2386" s="2">
        <f>_xlfn.XLOOKUP($A2386,Results!$A$2:$A$2256,Results!J$2:J$2256,"")</f>
        <v>781786251434</v>
      </c>
      <c r="AP2386" s="2">
        <f>_xlfn.XLOOKUP($A2386,Results!$A$2:$A$2256,Results!K$2:K$2256,"")</f>
        <v>39121413</v>
      </c>
      <c r="AQ2386" s="2">
        <f>_xlfn.XLOOKUP($A2386,Results!$A$2:$A$2256,Results!L$2:L$2256,"")</f>
        <v>0</v>
      </c>
      <c r="AR2386" s="2">
        <f>_xlfn.XLOOKUP($A2386,Results!$A$2:$A$2256,Results!M$2:M$2256,"")</f>
        <v>606989</v>
      </c>
      <c r="AS2386" s="2" t="str">
        <f>_xlfn.XLOOKUP($A2386,Results!$A$2:$A$2256,Results!N$2:N$2256,"")</f>
        <v>BRYANT 460C9W 60A 250V 3P 4W CONN</v>
      </c>
      <c r="AT2386" s="2" t="str">
        <f>_xlfn.XLOOKUP($A2386,Results!$A$2:$A$2256,Results!O$2:O$2256,"")</f>
        <v>BRYANT</v>
      </c>
      <c r="AU2386" s="2">
        <f>_xlfn.XLOOKUP($A2386,Results!$A$2:$A$2256,Results!P$2:P$2256,"")</f>
        <v>0</v>
      </c>
      <c r="AV2386" s="2" t="str">
        <f>_xlfn.XLOOKUP($A2386,Results!$A$2:$A$2256,Results!Q$2:Q$2256,"")</f>
        <v>NO_MANUFACTURERS_FOUND</v>
      </c>
      <c r="AW2386" s="2" t="str">
        <f>_xlfn.XLOOKUP($A2386,Results!$A$2:$A$2256,Results!R$2:R$2256,"")</f>
        <v>0.5750289641243302</v>
      </c>
      <c r="AX2386" s="2">
        <f>_xlfn.XLOOKUP($A2386,Results!$A$2:$A$2256,Results!S$2:S$2256,"")</f>
        <v>80</v>
      </c>
      <c r="AY2386" s="2">
        <f>_xlfn.XLOOKUP($A2386,Results!$A$2:$A$2256,Results!T$2:T$2256,"")</f>
        <v>38</v>
      </c>
      <c r="AZ2386" s="2">
        <f>_xlfn.XLOOKUP($A2386,Results!$A$2:$A$2256,Results!U$2:U$2256,"")</f>
        <v>80</v>
      </c>
      <c r="BA2386" s="2">
        <f>_xlfn.XLOOKUP($A2386,Results!$A$2:$A$2256,Results!V$2:V$2256,"")</f>
        <v>0</v>
      </c>
      <c r="BB2386" s="2">
        <f>_xlfn.XLOOKUP($A2386,Results!$A$2:$A$2256,Results!W$2:W$2256,"")</f>
        <v>0</v>
      </c>
      <c r="BC2386" s="2">
        <f>_xlfn.XLOOKUP($A2386,Results!$A$2:$A$2256,Results!X$2:X$2256,"")</f>
        <v>0</v>
      </c>
      <c r="BD2386" s="2">
        <f>_xlfn.XLOOKUP($A2386,Results!$A$2:$A$2256,Results!Y$2:Y$2256,"")</f>
        <v>0</v>
      </c>
      <c r="BE2386" s="2">
        <f>_xlfn.XLOOKUP($A2386,Results!$A$2:$A$2256,Results!Z$2:Z$2256,"")</f>
        <v>0</v>
      </c>
    </row>
    <row r="2387" spans="1:57" ht="38.25" customHeight="1" x14ac:dyDescent="0.3">
      <c r="A2387">
        <v>908064</v>
      </c>
      <c r="B2387">
        <v>281759</v>
      </c>
      <c r="C2387" t="s">
        <v>36</v>
      </c>
      <c r="D2387" t="s">
        <v>7306</v>
      </c>
      <c r="F2387" s="2">
        <v>12653</v>
      </c>
      <c r="G2387" s="2">
        <v>5</v>
      </c>
      <c r="H2387" t="s">
        <v>7316</v>
      </c>
      <c r="I2387">
        <v>1</v>
      </c>
      <c r="J2387" t="s">
        <v>65</v>
      </c>
      <c r="K2387" t="s">
        <v>39</v>
      </c>
      <c r="L2387">
        <v>1244</v>
      </c>
      <c r="M2387" s="60" t="s">
        <v>7308</v>
      </c>
      <c r="N2387" s="9" t="s">
        <v>7317</v>
      </c>
      <c r="O2387" t="s">
        <v>36</v>
      </c>
      <c r="P2387" t="s">
        <v>36</v>
      </c>
      <c r="Q2387" t="s">
        <v>36</v>
      </c>
      <c r="R2387">
        <v>1244</v>
      </c>
      <c r="S2387" s="1">
        <v>45744.565067939817</v>
      </c>
      <c r="T2387" t="s">
        <v>42</v>
      </c>
      <c r="U2387" s="1">
        <v>45744.336111111108</v>
      </c>
      <c r="V2387" t="s">
        <v>43</v>
      </c>
      <c r="W2387" t="s">
        <v>36</v>
      </c>
      <c r="X2387">
        <v>0</v>
      </c>
      <c r="Y2387">
        <v>999</v>
      </c>
      <c r="Z2387" t="s">
        <v>36</v>
      </c>
      <c r="AA2387" t="s">
        <v>36</v>
      </c>
      <c r="AB2387" t="s">
        <v>36</v>
      </c>
      <c r="AC2387" t="s">
        <v>49</v>
      </c>
      <c r="AD2387" t="s">
        <v>49</v>
      </c>
      <c r="AE2387" t="s">
        <v>45</v>
      </c>
      <c r="AG2387" s="18" t="s">
        <v>7310</v>
      </c>
      <c r="AH2387" s="18"/>
      <c r="AI2387" s="2" t="s">
        <v>48</v>
      </c>
      <c r="AJ2387" s="2" t="e">
        <f>VLOOKUP(A2387,'Classification Test Result'!$A$2:$D$2428,4,FALSE)</f>
        <v>#N/A</v>
      </c>
      <c r="AL2387" s="2">
        <f>_xlfn.XLOOKUP($A2387,Results!$A$2:$A$2256,Results!G$2:G$2256,"")</f>
        <v>653915</v>
      </c>
      <c r="AM2387" s="2" t="str">
        <f>_xlfn.XLOOKUP($A2387,Results!$A$2:$A$2256,Results!H$2:H$2256,"")</f>
        <v>460C9W</v>
      </c>
      <c r="AN2387" s="2" t="str">
        <f>_xlfn.XLOOKUP($A2387,Results!$A$2:$A$2256,Results!I$2:I$2256,"")</f>
        <v>BRYANT</v>
      </c>
      <c r="AO2387" s="2">
        <f>_xlfn.XLOOKUP($A2387,Results!$A$2:$A$2256,Results!J$2:J$2256,"")</f>
        <v>781786251434</v>
      </c>
      <c r="AP2387" s="2">
        <f>_xlfn.XLOOKUP($A2387,Results!$A$2:$A$2256,Results!K$2:K$2256,"")</f>
        <v>39121413</v>
      </c>
      <c r="AQ2387" s="2">
        <f>_xlfn.XLOOKUP($A2387,Results!$A$2:$A$2256,Results!L$2:L$2256,"")</f>
        <v>0</v>
      </c>
      <c r="AR2387" s="2">
        <f>_xlfn.XLOOKUP($A2387,Results!$A$2:$A$2256,Results!M$2:M$2256,"")</f>
        <v>606989</v>
      </c>
      <c r="AS2387" s="2" t="str">
        <f>_xlfn.XLOOKUP($A2387,Results!$A$2:$A$2256,Results!N$2:N$2256,"")</f>
        <v>BRYANT 460C9W 60A 250V 3P 4W CONN</v>
      </c>
      <c r="AT2387" s="2" t="str">
        <f>_xlfn.XLOOKUP($A2387,Results!$A$2:$A$2256,Results!O$2:O$2256,"")</f>
        <v>BRYANT</v>
      </c>
      <c r="AU2387" s="2">
        <f>_xlfn.XLOOKUP($A2387,Results!$A$2:$A$2256,Results!P$2:P$2256,"")</f>
        <v>0</v>
      </c>
      <c r="AV2387" s="2" t="str">
        <f>_xlfn.XLOOKUP($A2387,Results!$A$2:$A$2256,Results!Q$2:Q$2256,"")</f>
        <v>NO_MANUFACTURERS_FOUND</v>
      </c>
      <c r="AW2387" s="2" t="str">
        <f>_xlfn.XLOOKUP($A2387,Results!$A$2:$A$2256,Results!R$2:R$2256,"")</f>
        <v>0.5750289641243302</v>
      </c>
      <c r="AX2387" s="2">
        <f>_xlfn.XLOOKUP($A2387,Results!$A$2:$A$2256,Results!S$2:S$2256,"")</f>
        <v>80</v>
      </c>
      <c r="AY2387" s="2">
        <f>_xlfn.XLOOKUP($A2387,Results!$A$2:$A$2256,Results!T$2:T$2256,"")</f>
        <v>38</v>
      </c>
      <c r="AZ2387" s="2">
        <f>_xlfn.XLOOKUP($A2387,Results!$A$2:$A$2256,Results!U$2:U$2256,"")</f>
        <v>80</v>
      </c>
      <c r="BA2387" s="2">
        <f>_xlfn.XLOOKUP($A2387,Results!$A$2:$A$2256,Results!V$2:V$2256,"")</f>
        <v>0</v>
      </c>
      <c r="BB2387" s="2">
        <f>_xlfn.XLOOKUP($A2387,Results!$A$2:$A$2256,Results!W$2:W$2256,"")</f>
        <v>0</v>
      </c>
      <c r="BC2387" s="2">
        <f>_xlfn.XLOOKUP($A2387,Results!$A$2:$A$2256,Results!X$2:X$2256,"")</f>
        <v>0</v>
      </c>
      <c r="BD2387" s="2">
        <f>_xlfn.XLOOKUP($A2387,Results!$A$2:$A$2256,Results!Y$2:Y$2256,"")</f>
        <v>0</v>
      </c>
      <c r="BE2387" s="2">
        <f>_xlfn.XLOOKUP($A2387,Results!$A$2:$A$2256,Results!Z$2:Z$2256,"")</f>
        <v>0</v>
      </c>
    </row>
    <row r="2388" spans="1:57" ht="38.25" customHeight="1" x14ac:dyDescent="0.3">
      <c r="A2388">
        <v>908065</v>
      </c>
      <c r="B2388">
        <v>281758</v>
      </c>
      <c r="C2388" t="s">
        <v>36</v>
      </c>
      <c r="D2388" t="s">
        <v>7306</v>
      </c>
      <c r="F2388" s="2">
        <v>12653</v>
      </c>
      <c r="G2388" s="2">
        <v>4</v>
      </c>
      <c r="H2388" t="s">
        <v>7318</v>
      </c>
      <c r="I2388">
        <v>1</v>
      </c>
      <c r="J2388" t="s">
        <v>65</v>
      </c>
      <c r="K2388" t="s">
        <v>39</v>
      </c>
      <c r="L2388">
        <v>919</v>
      </c>
      <c r="M2388" s="60" t="s">
        <v>7308</v>
      </c>
      <c r="N2388" s="9" t="s">
        <v>7319</v>
      </c>
      <c r="O2388" t="s">
        <v>36</v>
      </c>
      <c r="P2388" t="s">
        <v>36</v>
      </c>
      <c r="Q2388" t="s">
        <v>36</v>
      </c>
      <c r="R2388">
        <v>919</v>
      </c>
      <c r="S2388" s="1">
        <v>45744.565096724538</v>
      </c>
      <c r="T2388" t="s">
        <v>42</v>
      </c>
      <c r="U2388" s="1">
        <v>45744.335416666669</v>
      </c>
      <c r="V2388" t="s">
        <v>43</v>
      </c>
      <c r="W2388" t="s">
        <v>36</v>
      </c>
      <c r="X2388">
        <v>0</v>
      </c>
      <c r="Y2388">
        <v>999</v>
      </c>
      <c r="Z2388" t="s">
        <v>36</v>
      </c>
      <c r="AA2388" t="s">
        <v>36</v>
      </c>
      <c r="AB2388" t="s">
        <v>36</v>
      </c>
      <c r="AC2388" t="s">
        <v>49</v>
      </c>
      <c r="AD2388" t="s">
        <v>49</v>
      </c>
      <c r="AE2388" t="s">
        <v>45</v>
      </c>
      <c r="AG2388" s="18" t="s">
        <v>7310</v>
      </c>
      <c r="AH2388" s="18"/>
      <c r="AI2388" s="2" t="s">
        <v>48</v>
      </c>
      <c r="AJ2388" s="2" t="e">
        <f>VLOOKUP(A2388,'Classification Test Result'!$A$2:$D$2428,4,FALSE)</f>
        <v>#N/A</v>
      </c>
      <c r="AL2388" s="2">
        <f>_xlfn.XLOOKUP($A2388,Results!$A$2:$A$2256,Results!G$2:G$2256,"")</f>
        <v>653915</v>
      </c>
      <c r="AM2388" s="2" t="str">
        <f>_xlfn.XLOOKUP($A2388,Results!$A$2:$A$2256,Results!H$2:H$2256,"")</f>
        <v>460C9W</v>
      </c>
      <c r="AN2388" s="2" t="str">
        <f>_xlfn.XLOOKUP($A2388,Results!$A$2:$A$2256,Results!I$2:I$2256,"")</f>
        <v>BRYANT</v>
      </c>
      <c r="AO2388" s="2">
        <f>_xlfn.XLOOKUP($A2388,Results!$A$2:$A$2256,Results!J$2:J$2256,"")</f>
        <v>781786251434</v>
      </c>
      <c r="AP2388" s="2">
        <f>_xlfn.XLOOKUP($A2388,Results!$A$2:$A$2256,Results!K$2:K$2256,"")</f>
        <v>39121413</v>
      </c>
      <c r="AQ2388" s="2">
        <f>_xlfn.XLOOKUP($A2388,Results!$A$2:$A$2256,Results!L$2:L$2256,"")</f>
        <v>0</v>
      </c>
      <c r="AR2388" s="2">
        <f>_xlfn.XLOOKUP($A2388,Results!$A$2:$A$2256,Results!M$2:M$2256,"")</f>
        <v>606989</v>
      </c>
      <c r="AS2388" s="2" t="str">
        <f>_xlfn.XLOOKUP($A2388,Results!$A$2:$A$2256,Results!N$2:N$2256,"")</f>
        <v>BRYANT 460C9W 60A 250V 3P 4W CONN</v>
      </c>
      <c r="AT2388" s="2" t="str">
        <f>_xlfn.XLOOKUP($A2388,Results!$A$2:$A$2256,Results!O$2:O$2256,"")</f>
        <v>BRYANT</v>
      </c>
      <c r="AU2388" s="2">
        <f>_xlfn.XLOOKUP($A2388,Results!$A$2:$A$2256,Results!P$2:P$2256,"")</f>
        <v>0</v>
      </c>
      <c r="AV2388" s="2" t="str">
        <f>_xlfn.XLOOKUP($A2388,Results!$A$2:$A$2256,Results!Q$2:Q$2256,"")</f>
        <v>NO_MANUFACTURERS_FOUND</v>
      </c>
      <c r="AW2388" s="2" t="str">
        <f>_xlfn.XLOOKUP($A2388,Results!$A$2:$A$2256,Results!R$2:R$2256,"")</f>
        <v>0.5845849051969586</v>
      </c>
      <c r="AX2388" s="2">
        <f>_xlfn.XLOOKUP($A2388,Results!$A$2:$A$2256,Results!S$2:S$2256,"")</f>
        <v>81</v>
      </c>
      <c r="AY2388" s="2">
        <f>_xlfn.XLOOKUP($A2388,Results!$A$2:$A$2256,Results!T$2:T$2256,"")</f>
        <v>38</v>
      </c>
      <c r="AZ2388" s="2">
        <f>_xlfn.XLOOKUP($A2388,Results!$A$2:$A$2256,Results!U$2:U$2256,"")</f>
        <v>82</v>
      </c>
      <c r="BA2388" s="2">
        <f>_xlfn.XLOOKUP($A2388,Results!$A$2:$A$2256,Results!V$2:V$2256,"")</f>
        <v>0</v>
      </c>
      <c r="BB2388" s="2">
        <f>_xlfn.XLOOKUP($A2388,Results!$A$2:$A$2256,Results!W$2:W$2256,"")</f>
        <v>0</v>
      </c>
      <c r="BC2388" s="2">
        <f>_xlfn.XLOOKUP($A2388,Results!$A$2:$A$2256,Results!X$2:X$2256,"")</f>
        <v>0</v>
      </c>
      <c r="BD2388" s="2">
        <f>_xlfn.XLOOKUP($A2388,Results!$A$2:$A$2256,Results!Y$2:Y$2256,"")</f>
        <v>0</v>
      </c>
      <c r="BE2388" s="2">
        <f>_xlfn.XLOOKUP($A2388,Results!$A$2:$A$2256,Results!Z$2:Z$2256,"")</f>
        <v>0</v>
      </c>
    </row>
    <row r="2389" spans="1:57" ht="38.25" customHeight="1" x14ac:dyDescent="0.3">
      <c r="A2389">
        <v>908066</v>
      </c>
      <c r="B2389">
        <v>281759</v>
      </c>
      <c r="C2389" t="s">
        <v>36</v>
      </c>
      <c r="D2389" t="s">
        <v>7306</v>
      </c>
      <c r="F2389" s="2">
        <v>12653</v>
      </c>
      <c r="G2389" s="2">
        <v>4</v>
      </c>
      <c r="H2389" t="s">
        <v>7318</v>
      </c>
      <c r="I2389">
        <v>1</v>
      </c>
      <c r="J2389" t="s">
        <v>65</v>
      </c>
      <c r="K2389" t="s">
        <v>39</v>
      </c>
      <c r="L2389">
        <v>919</v>
      </c>
      <c r="M2389" s="60" t="s">
        <v>7308</v>
      </c>
      <c r="N2389" s="9" t="s">
        <v>7319</v>
      </c>
      <c r="O2389" t="s">
        <v>36</v>
      </c>
      <c r="P2389" t="s">
        <v>36</v>
      </c>
      <c r="Q2389" t="s">
        <v>36</v>
      </c>
      <c r="R2389">
        <v>919</v>
      </c>
      <c r="S2389" s="1">
        <v>45744.565059641202</v>
      </c>
      <c r="T2389" t="s">
        <v>42</v>
      </c>
      <c r="U2389" s="1">
        <v>45744.336111111108</v>
      </c>
      <c r="V2389" t="s">
        <v>43</v>
      </c>
      <c r="W2389" t="s">
        <v>36</v>
      </c>
      <c r="X2389">
        <v>0</v>
      </c>
      <c r="Y2389">
        <v>999</v>
      </c>
      <c r="Z2389" t="s">
        <v>36</v>
      </c>
      <c r="AA2389" t="s">
        <v>36</v>
      </c>
      <c r="AB2389" t="s">
        <v>36</v>
      </c>
      <c r="AC2389" t="s">
        <v>49</v>
      </c>
      <c r="AD2389" t="s">
        <v>49</v>
      </c>
      <c r="AE2389" t="s">
        <v>45</v>
      </c>
      <c r="AG2389" s="18" t="s">
        <v>7310</v>
      </c>
      <c r="AH2389" s="18"/>
      <c r="AI2389" s="2" t="s">
        <v>48</v>
      </c>
      <c r="AJ2389" s="2" t="e">
        <f>VLOOKUP(A2389,'Classification Test Result'!$A$2:$D$2428,4,FALSE)</f>
        <v>#N/A</v>
      </c>
      <c r="AL2389" s="2">
        <f>_xlfn.XLOOKUP($A2389,Results!$A$2:$A$2256,Results!G$2:G$2256,"")</f>
        <v>653915</v>
      </c>
      <c r="AM2389" s="2" t="str">
        <f>_xlfn.XLOOKUP($A2389,Results!$A$2:$A$2256,Results!H$2:H$2256,"")</f>
        <v>460C9W</v>
      </c>
      <c r="AN2389" s="2" t="str">
        <f>_xlfn.XLOOKUP($A2389,Results!$A$2:$A$2256,Results!I$2:I$2256,"")</f>
        <v>BRYANT</v>
      </c>
      <c r="AO2389" s="2">
        <f>_xlfn.XLOOKUP($A2389,Results!$A$2:$A$2256,Results!J$2:J$2256,"")</f>
        <v>781786251434</v>
      </c>
      <c r="AP2389" s="2">
        <f>_xlfn.XLOOKUP($A2389,Results!$A$2:$A$2256,Results!K$2:K$2256,"")</f>
        <v>39121413</v>
      </c>
      <c r="AQ2389" s="2">
        <f>_xlfn.XLOOKUP($A2389,Results!$A$2:$A$2256,Results!L$2:L$2256,"")</f>
        <v>0</v>
      </c>
      <c r="AR2389" s="2">
        <f>_xlfn.XLOOKUP($A2389,Results!$A$2:$A$2256,Results!M$2:M$2256,"")</f>
        <v>606989</v>
      </c>
      <c r="AS2389" s="2" t="str">
        <f>_xlfn.XLOOKUP($A2389,Results!$A$2:$A$2256,Results!N$2:N$2256,"")</f>
        <v>BRYANT 460C9W 60A 250V 3P 4W CONN</v>
      </c>
      <c r="AT2389" s="2" t="str">
        <f>_xlfn.XLOOKUP($A2389,Results!$A$2:$A$2256,Results!O$2:O$2256,"")</f>
        <v>BRYANT</v>
      </c>
      <c r="AU2389" s="2">
        <f>_xlfn.XLOOKUP($A2389,Results!$A$2:$A$2256,Results!P$2:P$2256,"")</f>
        <v>0</v>
      </c>
      <c r="AV2389" s="2" t="str">
        <f>_xlfn.XLOOKUP($A2389,Results!$A$2:$A$2256,Results!Q$2:Q$2256,"")</f>
        <v>NO_MANUFACTURERS_FOUND</v>
      </c>
      <c r="AW2389" s="2" t="str">
        <f>_xlfn.XLOOKUP($A2389,Results!$A$2:$A$2256,Results!R$2:R$2256,"")</f>
        <v>0.5845849051969586</v>
      </c>
      <c r="AX2389" s="2">
        <f>_xlfn.XLOOKUP($A2389,Results!$A$2:$A$2256,Results!S$2:S$2256,"")</f>
        <v>81</v>
      </c>
      <c r="AY2389" s="2">
        <f>_xlfn.XLOOKUP($A2389,Results!$A$2:$A$2256,Results!T$2:T$2256,"")</f>
        <v>38</v>
      </c>
      <c r="AZ2389" s="2">
        <f>_xlfn.XLOOKUP($A2389,Results!$A$2:$A$2256,Results!U$2:U$2256,"")</f>
        <v>82</v>
      </c>
      <c r="BA2389" s="2">
        <f>_xlfn.XLOOKUP($A2389,Results!$A$2:$A$2256,Results!V$2:V$2256,"")</f>
        <v>0</v>
      </c>
      <c r="BB2389" s="2">
        <f>_xlfn.XLOOKUP($A2389,Results!$A$2:$A$2256,Results!W$2:W$2256,"")</f>
        <v>0</v>
      </c>
      <c r="BC2389" s="2">
        <f>_xlfn.XLOOKUP($A2389,Results!$A$2:$A$2256,Results!X$2:X$2256,"")</f>
        <v>0</v>
      </c>
      <c r="BD2389" s="2">
        <f>_xlfn.XLOOKUP($A2389,Results!$A$2:$A$2256,Results!Y$2:Y$2256,"")</f>
        <v>0</v>
      </c>
      <c r="BE2389" s="2">
        <f>_xlfn.XLOOKUP($A2389,Results!$A$2:$A$2256,Results!Z$2:Z$2256,"")</f>
        <v>0</v>
      </c>
    </row>
    <row r="2390" spans="1:57" ht="38.25" customHeight="1" x14ac:dyDescent="0.3">
      <c r="A2390">
        <v>908067</v>
      </c>
      <c r="B2390">
        <v>281758</v>
      </c>
      <c r="C2390" t="s">
        <v>36</v>
      </c>
      <c r="D2390" t="s">
        <v>7306</v>
      </c>
      <c r="F2390" s="2">
        <v>12653</v>
      </c>
      <c r="G2390" s="2">
        <v>3</v>
      </c>
      <c r="H2390" t="s">
        <v>7320</v>
      </c>
      <c r="I2390">
        <v>1</v>
      </c>
      <c r="J2390" t="s">
        <v>65</v>
      </c>
      <c r="K2390" t="s">
        <v>39</v>
      </c>
      <c r="L2390">
        <v>919</v>
      </c>
      <c r="M2390" s="60" t="s">
        <v>7308</v>
      </c>
      <c r="N2390" s="9" t="s">
        <v>7321</v>
      </c>
      <c r="O2390" t="s">
        <v>36</v>
      </c>
      <c r="P2390" t="s">
        <v>36</v>
      </c>
      <c r="Q2390" t="s">
        <v>36</v>
      </c>
      <c r="R2390">
        <v>919</v>
      </c>
      <c r="S2390" s="1">
        <v>45744.56509398148</v>
      </c>
      <c r="T2390" t="s">
        <v>42</v>
      </c>
      <c r="U2390" s="1">
        <v>45744.335416666669</v>
      </c>
      <c r="V2390" t="s">
        <v>43</v>
      </c>
      <c r="W2390" t="s">
        <v>36</v>
      </c>
      <c r="X2390">
        <v>0</v>
      </c>
      <c r="Y2390">
        <v>999</v>
      </c>
      <c r="Z2390" t="s">
        <v>36</v>
      </c>
      <c r="AA2390" t="s">
        <v>36</v>
      </c>
      <c r="AB2390" t="s">
        <v>36</v>
      </c>
      <c r="AC2390" t="s">
        <v>49</v>
      </c>
      <c r="AD2390" t="s">
        <v>49</v>
      </c>
      <c r="AE2390" t="s">
        <v>45</v>
      </c>
      <c r="AG2390" s="18" t="s">
        <v>7310</v>
      </c>
      <c r="AH2390" s="18"/>
      <c r="AI2390" s="2" t="s">
        <v>48</v>
      </c>
      <c r="AJ2390" s="2" t="e">
        <f>VLOOKUP(A2390,'Classification Test Result'!$A$2:$D$2428,4,FALSE)</f>
        <v>#N/A</v>
      </c>
      <c r="AL2390" s="2">
        <f>_xlfn.XLOOKUP($A2390,Results!$A$2:$A$2256,Results!G$2:G$2256,"")</f>
        <v>653915</v>
      </c>
      <c r="AM2390" s="2" t="str">
        <f>_xlfn.XLOOKUP($A2390,Results!$A$2:$A$2256,Results!H$2:H$2256,"")</f>
        <v>460C9W</v>
      </c>
      <c r="AN2390" s="2" t="str">
        <f>_xlfn.XLOOKUP($A2390,Results!$A$2:$A$2256,Results!I$2:I$2256,"")</f>
        <v>BRYANT</v>
      </c>
      <c r="AO2390" s="2">
        <f>_xlfn.XLOOKUP($A2390,Results!$A$2:$A$2256,Results!J$2:J$2256,"")</f>
        <v>781786251434</v>
      </c>
      <c r="AP2390" s="2">
        <f>_xlfn.XLOOKUP($A2390,Results!$A$2:$A$2256,Results!K$2:K$2256,"")</f>
        <v>39121413</v>
      </c>
      <c r="AQ2390" s="2">
        <f>_xlfn.XLOOKUP($A2390,Results!$A$2:$A$2256,Results!L$2:L$2256,"")</f>
        <v>0</v>
      </c>
      <c r="AR2390" s="2">
        <f>_xlfn.XLOOKUP($A2390,Results!$A$2:$A$2256,Results!M$2:M$2256,"")</f>
        <v>606989</v>
      </c>
      <c r="AS2390" s="2" t="str">
        <f>_xlfn.XLOOKUP($A2390,Results!$A$2:$A$2256,Results!N$2:N$2256,"")</f>
        <v>BRYANT 460C9W 60A 250V 3P 4W CONN</v>
      </c>
      <c r="AT2390" s="2" t="str">
        <f>_xlfn.XLOOKUP($A2390,Results!$A$2:$A$2256,Results!O$2:O$2256,"")</f>
        <v>BRYANT</v>
      </c>
      <c r="AU2390" s="2">
        <f>_xlfn.XLOOKUP($A2390,Results!$A$2:$A$2256,Results!P$2:P$2256,"")</f>
        <v>0</v>
      </c>
      <c r="AV2390" s="2" t="str">
        <f>_xlfn.XLOOKUP($A2390,Results!$A$2:$A$2256,Results!Q$2:Q$2256,"")</f>
        <v>NO_MANUFACTURERS_FOUND</v>
      </c>
      <c r="AW2390" s="2" t="str">
        <f>_xlfn.XLOOKUP($A2390,Results!$A$2:$A$2256,Results!R$2:R$2256,"")</f>
        <v>0.5843721984252463</v>
      </c>
      <c r="AX2390" s="2">
        <f>_xlfn.XLOOKUP($A2390,Results!$A$2:$A$2256,Results!S$2:S$2256,"")</f>
        <v>81</v>
      </c>
      <c r="AY2390" s="2">
        <f>_xlfn.XLOOKUP($A2390,Results!$A$2:$A$2256,Results!T$2:T$2256,"")</f>
        <v>38</v>
      </c>
      <c r="AZ2390" s="2">
        <f>_xlfn.XLOOKUP($A2390,Results!$A$2:$A$2256,Results!U$2:U$2256,"")</f>
        <v>82</v>
      </c>
      <c r="BA2390" s="2">
        <f>_xlfn.XLOOKUP($A2390,Results!$A$2:$A$2256,Results!V$2:V$2256,"")</f>
        <v>0</v>
      </c>
      <c r="BB2390" s="2">
        <f>_xlfn.XLOOKUP($A2390,Results!$A$2:$A$2256,Results!W$2:W$2256,"")</f>
        <v>0</v>
      </c>
      <c r="BC2390" s="2">
        <f>_xlfn.XLOOKUP($A2390,Results!$A$2:$A$2256,Results!X$2:X$2256,"")</f>
        <v>0</v>
      </c>
      <c r="BD2390" s="2">
        <f>_xlfn.XLOOKUP($A2390,Results!$A$2:$A$2256,Results!Y$2:Y$2256,"")</f>
        <v>0</v>
      </c>
      <c r="BE2390" s="2">
        <f>_xlfn.XLOOKUP($A2390,Results!$A$2:$A$2256,Results!Z$2:Z$2256,"")</f>
        <v>0</v>
      </c>
    </row>
    <row r="2391" spans="1:57" ht="38.25" customHeight="1" x14ac:dyDescent="0.3">
      <c r="A2391">
        <v>908068</v>
      </c>
      <c r="B2391">
        <v>281759</v>
      </c>
      <c r="C2391" t="s">
        <v>36</v>
      </c>
      <c r="D2391" t="s">
        <v>7306</v>
      </c>
      <c r="F2391" s="2">
        <v>12653</v>
      </c>
      <c r="G2391" s="2">
        <v>3</v>
      </c>
      <c r="H2391" t="s">
        <v>7320</v>
      </c>
      <c r="I2391">
        <v>1</v>
      </c>
      <c r="J2391" t="s">
        <v>65</v>
      </c>
      <c r="K2391" t="s">
        <v>39</v>
      </c>
      <c r="L2391">
        <v>919</v>
      </c>
      <c r="M2391" s="60" t="s">
        <v>7308</v>
      </c>
      <c r="N2391" s="9" t="s">
        <v>7321</v>
      </c>
      <c r="O2391" t="s">
        <v>36</v>
      </c>
      <c r="P2391" t="s">
        <v>36</v>
      </c>
      <c r="Q2391" t="s">
        <v>36</v>
      </c>
      <c r="R2391">
        <v>919</v>
      </c>
      <c r="S2391" s="1">
        <v>45744.565056747677</v>
      </c>
      <c r="T2391" t="s">
        <v>42</v>
      </c>
      <c r="U2391" s="1">
        <v>45744.336111111108</v>
      </c>
      <c r="V2391" t="s">
        <v>43</v>
      </c>
      <c r="W2391" t="s">
        <v>36</v>
      </c>
      <c r="X2391">
        <v>0</v>
      </c>
      <c r="Y2391">
        <v>999</v>
      </c>
      <c r="Z2391" t="s">
        <v>36</v>
      </c>
      <c r="AA2391" t="s">
        <v>36</v>
      </c>
      <c r="AB2391" t="s">
        <v>36</v>
      </c>
      <c r="AC2391" t="s">
        <v>49</v>
      </c>
      <c r="AD2391" t="s">
        <v>49</v>
      </c>
      <c r="AE2391" t="s">
        <v>45</v>
      </c>
      <c r="AG2391" s="18" t="s">
        <v>7310</v>
      </c>
      <c r="AH2391" s="18"/>
      <c r="AI2391" s="2" t="s">
        <v>48</v>
      </c>
      <c r="AJ2391" s="2" t="e">
        <f>VLOOKUP(A2391,'Classification Test Result'!$A$2:$D$2428,4,FALSE)</f>
        <v>#N/A</v>
      </c>
      <c r="AL2391" s="2">
        <f>_xlfn.XLOOKUP($A2391,Results!$A$2:$A$2256,Results!G$2:G$2256,"")</f>
        <v>653915</v>
      </c>
      <c r="AM2391" s="2" t="str">
        <f>_xlfn.XLOOKUP($A2391,Results!$A$2:$A$2256,Results!H$2:H$2256,"")</f>
        <v>460C9W</v>
      </c>
      <c r="AN2391" s="2" t="str">
        <f>_xlfn.XLOOKUP($A2391,Results!$A$2:$A$2256,Results!I$2:I$2256,"")</f>
        <v>BRYANT</v>
      </c>
      <c r="AO2391" s="2">
        <f>_xlfn.XLOOKUP($A2391,Results!$A$2:$A$2256,Results!J$2:J$2256,"")</f>
        <v>781786251434</v>
      </c>
      <c r="AP2391" s="2">
        <f>_xlfn.XLOOKUP($A2391,Results!$A$2:$A$2256,Results!K$2:K$2256,"")</f>
        <v>39121413</v>
      </c>
      <c r="AQ2391" s="2">
        <f>_xlfn.XLOOKUP($A2391,Results!$A$2:$A$2256,Results!L$2:L$2256,"")</f>
        <v>0</v>
      </c>
      <c r="AR2391" s="2">
        <f>_xlfn.XLOOKUP($A2391,Results!$A$2:$A$2256,Results!M$2:M$2256,"")</f>
        <v>606989</v>
      </c>
      <c r="AS2391" s="2" t="str">
        <f>_xlfn.XLOOKUP($A2391,Results!$A$2:$A$2256,Results!N$2:N$2256,"")</f>
        <v>BRYANT 460C9W 60A 250V 3P 4W CONN</v>
      </c>
      <c r="AT2391" s="2" t="str">
        <f>_xlfn.XLOOKUP($A2391,Results!$A$2:$A$2256,Results!O$2:O$2256,"")</f>
        <v>BRYANT</v>
      </c>
      <c r="AU2391" s="2">
        <f>_xlfn.XLOOKUP($A2391,Results!$A$2:$A$2256,Results!P$2:P$2256,"")</f>
        <v>0</v>
      </c>
      <c r="AV2391" s="2" t="str">
        <f>_xlfn.XLOOKUP($A2391,Results!$A$2:$A$2256,Results!Q$2:Q$2256,"")</f>
        <v>NO_MANUFACTURERS_FOUND</v>
      </c>
      <c r="AW2391" s="2">
        <f>_xlfn.XLOOKUP($A2391,Results!$A$2:$A$2256,Results!R$2:R$2256,"")</f>
        <v>0.58429157685687805</v>
      </c>
      <c r="AX2391" s="2">
        <f>_xlfn.XLOOKUP($A2391,Results!$A$2:$A$2256,Results!S$2:S$2256,"")</f>
        <v>81</v>
      </c>
      <c r="AY2391" s="2">
        <f>_xlfn.XLOOKUP($A2391,Results!$A$2:$A$2256,Results!T$2:T$2256,"")</f>
        <v>38</v>
      </c>
      <c r="AZ2391" s="2">
        <f>_xlfn.XLOOKUP($A2391,Results!$A$2:$A$2256,Results!U$2:U$2256,"")</f>
        <v>82</v>
      </c>
      <c r="BA2391" s="2">
        <f>_xlfn.XLOOKUP($A2391,Results!$A$2:$A$2256,Results!V$2:V$2256,"")</f>
        <v>0</v>
      </c>
      <c r="BB2391" s="2">
        <f>_xlfn.XLOOKUP($A2391,Results!$A$2:$A$2256,Results!W$2:W$2256,"")</f>
        <v>0</v>
      </c>
      <c r="BC2391" s="2">
        <f>_xlfn.XLOOKUP($A2391,Results!$A$2:$A$2256,Results!X$2:X$2256,"")</f>
        <v>0</v>
      </c>
      <c r="BD2391" s="2">
        <f>_xlfn.XLOOKUP($A2391,Results!$A$2:$A$2256,Results!Y$2:Y$2256,"")</f>
        <v>0</v>
      </c>
      <c r="BE2391" s="2">
        <f>_xlfn.XLOOKUP($A2391,Results!$A$2:$A$2256,Results!Z$2:Z$2256,"")</f>
        <v>0</v>
      </c>
    </row>
    <row r="2392" spans="1:57" ht="38.25" customHeight="1" x14ac:dyDescent="0.3">
      <c r="A2392">
        <v>908069</v>
      </c>
      <c r="B2392">
        <v>281758</v>
      </c>
      <c r="C2392" t="s">
        <v>36</v>
      </c>
      <c r="D2392" t="s">
        <v>7306</v>
      </c>
      <c r="F2392" s="2">
        <v>12653</v>
      </c>
      <c r="G2392" s="2">
        <v>2</v>
      </c>
      <c r="H2392" t="s">
        <v>7322</v>
      </c>
      <c r="I2392">
        <v>1</v>
      </c>
      <c r="J2392" t="s">
        <v>65</v>
      </c>
      <c r="K2392" t="s">
        <v>39</v>
      </c>
      <c r="L2392">
        <v>523</v>
      </c>
      <c r="M2392" s="60" t="s">
        <v>7308</v>
      </c>
      <c r="N2392" s="9" t="s">
        <v>7323</v>
      </c>
      <c r="O2392" t="s">
        <v>36</v>
      </c>
      <c r="P2392" t="s">
        <v>36</v>
      </c>
      <c r="Q2392" t="s">
        <v>36</v>
      </c>
      <c r="R2392">
        <v>523</v>
      </c>
      <c r="S2392" s="1">
        <v>45744.565099618063</v>
      </c>
      <c r="T2392" t="s">
        <v>42</v>
      </c>
      <c r="U2392" s="1">
        <v>45744.334722222222</v>
      </c>
      <c r="V2392" t="s">
        <v>43</v>
      </c>
      <c r="W2392" t="s">
        <v>36</v>
      </c>
      <c r="X2392">
        <v>0</v>
      </c>
      <c r="Y2392">
        <v>999</v>
      </c>
      <c r="Z2392" t="s">
        <v>36</v>
      </c>
      <c r="AA2392" t="s">
        <v>36</v>
      </c>
      <c r="AB2392" t="s">
        <v>36</v>
      </c>
      <c r="AC2392" t="s">
        <v>49</v>
      </c>
      <c r="AD2392" t="s">
        <v>49</v>
      </c>
      <c r="AE2392" t="s">
        <v>45</v>
      </c>
      <c r="AG2392" s="18" t="s">
        <v>7310</v>
      </c>
      <c r="AH2392" s="18"/>
      <c r="AI2392" s="2" t="s">
        <v>48</v>
      </c>
      <c r="AJ2392" s="2" t="e">
        <f>VLOOKUP(A2392,'Classification Test Result'!$A$2:$D$2428,4,FALSE)</f>
        <v>#N/A</v>
      </c>
      <c r="AL2392" s="2">
        <f>_xlfn.XLOOKUP($A2392,Results!$A$2:$A$2256,Results!G$2:G$2256,"")</f>
        <v>653915</v>
      </c>
      <c r="AM2392" s="2" t="str">
        <f>_xlfn.XLOOKUP($A2392,Results!$A$2:$A$2256,Results!H$2:H$2256,"")</f>
        <v>460C9W</v>
      </c>
      <c r="AN2392" s="2" t="str">
        <f>_xlfn.XLOOKUP($A2392,Results!$A$2:$A$2256,Results!I$2:I$2256,"")</f>
        <v>BRYANT</v>
      </c>
      <c r="AO2392" s="2">
        <f>_xlfn.XLOOKUP($A2392,Results!$A$2:$A$2256,Results!J$2:J$2256,"")</f>
        <v>781786251434</v>
      </c>
      <c r="AP2392" s="2">
        <f>_xlfn.XLOOKUP($A2392,Results!$A$2:$A$2256,Results!K$2:K$2256,"")</f>
        <v>39121413</v>
      </c>
      <c r="AQ2392" s="2">
        <f>_xlfn.XLOOKUP($A2392,Results!$A$2:$A$2256,Results!L$2:L$2256,"")</f>
        <v>0</v>
      </c>
      <c r="AR2392" s="2">
        <f>_xlfn.XLOOKUP($A2392,Results!$A$2:$A$2256,Results!M$2:M$2256,"")</f>
        <v>606989</v>
      </c>
      <c r="AS2392" s="2" t="str">
        <f>_xlfn.XLOOKUP($A2392,Results!$A$2:$A$2256,Results!N$2:N$2256,"")</f>
        <v>BRYANT 460C9W 60A 250V 3P 4W CONN</v>
      </c>
      <c r="AT2392" s="2" t="str">
        <f>_xlfn.XLOOKUP($A2392,Results!$A$2:$A$2256,Results!O$2:O$2256,"")</f>
        <v>BRYANT</v>
      </c>
      <c r="AU2392" s="2">
        <f>_xlfn.XLOOKUP($A2392,Results!$A$2:$A$2256,Results!P$2:P$2256,"")</f>
        <v>0</v>
      </c>
      <c r="AV2392" s="2" t="str">
        <f>_xlfn.XLOOKUP($A2392,Results!$A$2:$A$2256,Results!Q$2:Q$2256,"")</f>
        <v>NO_MANUFACTURERS_FOUND</v>
      </c>
      <c r="AW2392" s="2" t="str">
        <f>_xlfn.XLOOKUP($A2392,Results!$A$2:$A$2256,Results!R$2:R$2256,"")</f>
        <v>0.5830615146718724</v>
      </c>
      <c r="AX2392" s="2">
        <f>_xlfn.XLOOKUP($A2392,Results!$A$2:$A$2256,Results!S$2:S$2256,"")</f>
        <v>81</v>
      </c>
      <c r="AY2392" s="2">
        <f>_xlfn.XLOOKUP($A2392,Results!$A$2:$A$2256,Results!T$2:T$2256,"")</f>
        <v>38</v>
      </c>
      <c r="AZ2392" s="2">
        <f>_xlfn.XLOOKUP($A2392,Results!$A$2:$A$2256,Results!U$2:U$2256,"")</f>
        <v>81</v>
      </c>
      <c r="BA2392" s="2">
        <f>_xlfn.XLOOKUP($A2392,Results!$A$2:$A$2256,Results!V$2:V$2256,"")</f>
        <v>0</v>
      </c>
      <c r="BB2392" s="2">
        <f>_xlfn.XLOOKUP($A2392,Results!$A$2:$A$2256,Results!W$2:W$2256,"")</f>
        <v>0</v>
      </c>
      <c r="BC2392" s="2">
        <f>_xlfn.XLOOKUP($A2392,Results!$A$2:$A$2256,Results!X$2:X$2256,"")</f>
        <v>0</v>
      </c>
      <c r="BD2392" s="2">
        <f>_xlfn.XLOOKUP($A2392,Results!$A$2:$A$2256,Results!Y$2:Y$2256,"")</f>
        <v>0</v>
      </c>
      <c r="BE2392" s="2">
        <f>_xlfn.XLOOKUP($A2392,Results!$A$2:$A$2256,Results!Z$2:Z$2256,"")</f>
        <v>0</v>
      </c>
    </row>
    <row r="2393" spans="1:57" ht="38.25" customHeight="1" x14ac:dyDescent="0.3">
      <c r="A2393">
        <v>908070</v>
      </c>
      <c r="B2393">
        <v>281759</v>
      </c>
      <c r="C2393" t="s">
        <v>36</v>
      </c>
      <c r="D2393" t="s">
        <v>7306</v>
      </c>
      <c r="F2393" s="2">
        <v>12653</v>
      </c>
      <c r="G2393" s="2">
        <v>2</v>
      </c>
      <c r="H2393" t="s">
        <v>7322</v>
      </c>
      <c r="I2393">
        <v>1</v>
      </c>
      <c r="J2393" t="s">
        <v>65</v>
      </c>
      <c r="K2393" t="s">
        <v>39</v>
      </c>
      <c r="L2393">
        <v>523</v>
      </c>
      <c r="M2393" s="60" t="s">
        <v>7308</v>
      </c>
      <c r="N2393" s="9" t="s">
        <v>7323</v>
      </c>
      <c r="O2393" t="s">
        <v>36</v>
      </c>
      <c r="P2393" t="s">
        <v>36</v>
      </c>
      <c r="Q2393" t="s">
        <v>36</v>
      </c>
      <c r="R2393">
        <v>523</v>
      </c>
      <c r="S2393" s="1">
        <v>45744.565053819453</v>
      </c>
      <c r="T2393" t="s">
        <v>42</v>
      </c>
      <c r="U2393" s="1">
        <v>45744.336111111108</v>
      </c>
      <c r="V2393" t="s">
        <v>43</v>
      </c>
      <c r="W2393" t="s">
        <v>36</v>
      </c>
      <c r="X2393">
        <v>0</v>
      </c>
      <c r="Y2393">
        <v>999</v>
      </c>
      <c r="Z2393" t="s">
        <v>36</v>
      </c>
      <c r="AA2393" t="s">
        <v>36</v>
      </c>
      <c r="AB2393" t="s">
        <v>36</v>
      </c>
      <c r="AC2393" t="s">
        <v>49</v>
      </c>
      <c r="AD2393" t="s">
        <v>49</v>
      </c>
      <c r="AE2393" t="s">
        <v>45</v>
      </c>
      <c r="AG2393" s="18" t="s">
        <v>7310</v>
      </c>
      <c r="AH2393" s="18"/>
      <c r="AI2393" s="2" t="s">
        <v>48</v>
      </c>
      <c r="AJ2393" s="2" t="e">
        <f>VLOOKUP(A2393,'Classification Test Result'!$A$2:$D$2428,4,FALSE)</f>
        <v>#N/A</v>
      </c>
      <c r="AL2393" s="2">
        <f>_xlfn.XLOOKUP($A2393,Results!$A$2:$A$2256,Results!G$2:G$2256,"")</f>
        <v>653915</v>
      </c>
      <c r="AM2393" s="2" t="str">
        <f>_xlfn.XLOOKUP($A2393,Results!$A$2:$A$2256,Results!H$2:H$2256,"")</f>
        <v>460C9W</v>
      </c>
      <c r="AN2393" s="2" t="str">
        <f>_xlfn.XLOOKUP($A2393,Results!$A$2:$A$2256,Results!I$2:I$2256,"")</f>
        <v>BRYANT</v>
      </c>
      <c r="AO2393" s="2">
        <f>_xlfn.XLOOKUP($A2393,Results!$A$2:$A$2256,Results!J$2:J$2256,"")</f>
        <v>781786251434</v>
      </c>
      <c r="AP2393" s="2">
        <f>_xlfn.XLOOKUP($A2393,Results!$A$2:$A$2256,Results!K$2:K$2256,"")</f>
        <v>39121413</v>
      </c>
      <c r="AQ2393" s="2">
        <f>_xlfn.XLOOKUP($A2393,Results!$A$2:$A$2256,Results!L$2:L$2256,"")</f>
        <v>0</v>
      </c>
      <c r="AR2393" s="2">
        <f>_xlfn.XLOOKUP($A2393,Results!$A$2:$A$2256,Results!M$2:M$2256,"")</f>
        <v>606989</v>
      </c>
      <c r="AS2393" s="2" t="str">
        <f>_xlfn.XLOOKUP($A2393,Results!$A$2:$A$2256,Results!N$2:N$2256,"")</f>
        <v>BRYANT 460C9W 60A 250V 3P 4W CONN</v>
      </c>
      <c r="AT2393" s="2" t="str">
        <f>_xlfn.XLOOKUP($A2393,Results!$A$2:$A$2256,Results!O$2:O$2256,"")</f>
        <v>BRYANT</v>
      </c>
      <c r="AU2393" s="2">
        <f>_xlfn.XLOOKUP($A2393,Results!$A$2:$A$2256,Results!P$2:P$2256,"")</f>
        <v>0</v>
      </c>
      <c r="AV2393" s="2" t="str">
        <f>_xlfn.XLOOKUP($A2393,Results!$A$2:$A$2256,Results!Q$2:Q$2256,"")</f>
        <v>NO_MANUFACTURERS_FOUND</v>
      </c>
      <c r="AW2393" s="2" t="str">
        <f>_xlfn.XLOOKUP($A2393,Results!$A$2:$A$2256,Results!R$2:R$2256,"")</f>
        <v>0.5830615146718724</v>
      </c>
      <c r="AX2393" s="2">
        <f>_xlfn.XLOOKUP($A2393,Results!$A$2:$A$2256,Results!S$2:S$2256,"")</f>
        <v>81</v>
      </c>
      <c r="AY2393" s="2">
        <f>_xlfn.XLOOKUP($A2393,Results!$A$2:$A$2256,Results!T$2:T$2256,"")</f>
        <v>38</v>
      </c>
      <c r="AZ2393" s="2">
        <f>_xlfn.XLOOKUP($A2393,Results!$A$2:$A$2256,Results!U$2:U$2256,"")</f>
        <v>81</v>
      </c>
      <c r="BA2393" s="2">
        <f>_xlfn.XLOOKUP($A2393,Results!$A$2:$A$2256,Results!V$2:V$2256,"")</f>
        <v>0</v>
      </c>
      <c r="BB2393" s="2">
        <f>_xlfn.XLOOKUP($A2393,Results!$A$2:$A$2256,Results!W$2:W$2256,"")</f>
        <v>0</v>
      </c>
      <c r="BC2393" s="2">
        <f>_xlfn.XLOOKUP($A2393,Results!$A$2:$A$2256,Results!X$2:X$2256,"")</f>
        <v>0</v>
      </c>
      <c r="BD2393" s="2">
        <f>_xlfn.XLOOKUP($A2393,Results!$A$2:$A$2256,Results!Y$2:Y$2256,"")</f>
        <v>0</v>
      </c>
      <c r="BE2393" s="2">
        <f>_xlfn.XLOOKUP($A2393,Results!$A$2:$A$2256,Results!Z$2:Z$2256,"")</f>
        <v>0</v>
      </c>
    </row>
    <row r="2394" spans="1:57" ht="38.25" customHeight="1" x14ac:dyDescent="0.3">
      <c r="A2394">
        <v>908071</v>
      </c>
      <c r="B2394">
        <v>281758</v>
      </c>
      <c r="C2394" t="s">
        <v>36</v>
      </c>
      <c r="D2394" t="s">
        <v>7306</v>
      </c>
      <c r="F2394" s="2">
        <v>12653</v>
      </c>
      <c r="G2394" s="2">
        <v>1</v>
      </c>
      <c r="H2394" t="s">
        <v>7324</v>
      </c>
      <c r="I2394">
        <v>1</v>
      </c>
      <c r="J2394" t="s">
        <v>65</v>
      </c>
      <c r="K2394" t="s">
        <v>39</v>
      </c>
      <c r="L2394">
        <v>523</v>
      </c>
      <c r="M2394" s="60" t="s">
        <v>7308</v>
      </c>
      <c r="N2394" s="9" t="s">
        <v>7325</v>
      </c>
      <c r="O2394" t="s">
        <v>36</v>
      </c>
      <c r="P2394" t="s">
        <v>36</v>
      </c>
      <c r="Q2394" t="s">
        <v>36</v>
      </c>
      <c r="R2394">
        <v>523</v>
      </c>
      <c r="S2394" s="1">
        <v>45744.565091122677</v>
      </c>
      <c r="T2394" t="s">
        <v>42</v>
      </c>
      <c r="U2394" s="1">
        <v>45744.334722222222</v>
      </c>
      <c r="V2394" t="s">
        <v>43</v>
      </c>
      <c r="W2394" t="s">
        <v>36</v>
      </c>
      <c r="X2394">
        <v>0</v>
      </c>
      <c r="Y2394">
        <v>999</v>
      </c>
      <c r="Z2394" t="s">
        <v>36</v>
      </c>
      <c r="AA2394" t="s">
        <v>36</v>
      </c>
      <c r="AB2394" t="s">
        <v>36</v>
      </c>
      <c r="AC2394" t="s">
        <v>49</v>
      </c>
      <c r="AD2394" t="s">
        <v>49</v>
      </c>
      <c r="AE2394" t="s">
        <v>45</v>
      </c>
      <c r="AG2394" s="18" t="s">
        <v>7310</v>
      </c>
      <c r="AH2394" s="18"/>
      <c r="AI2394" s="2" t="s">
        <v>48</v>
      </c>
      <c r="AJ2394" s="2" t="e">
        <f>VLOOKUP(A2394,'Classification Test Result'!$A$2:$D$2428,4,FALSE)</f>
        <v>#N/A</v>
      </c>
      <c r="AL2394" s="2">
        <f>_xlfn.XLOOKUP($A2394,Results!$A$2:$A$2256,Results!G$2:G$2256,"")</f>
        <v>653915</v>
      </c>
      <c r="AM2394" s="2" t="str">
        <f>_xlfn.XLOOKUP($A2394,Results!$A$2:$A$2256,Results!H$2:H$2256,"")</f>
        <v>460C9W</v>
      </c>
      <c r="AN2394" s="2" t="str">
        <f>_xlfn.XLOOKUP($A2394,Results!$A$2:$A$2256,Results!I$2:I$2256,"")</f>
        <v>BRYANT</v>
      </c>
      <c r="AO2394" s="2">
        <f>_xlfn.XLOOKUP($A2394,Results!$A$2:$A$2256,Results!J$2:J$2256,"")</f>
        <v>781786251434</v>
      </c>
      <c r="AP2394" s="2">
        <f>_xlfn.XLOOKUP($A2394,Results!$A$2:$A$2256,Results!K$2:K$2256,"")</f>
        <v>39121413</v>
      </c>
      <c r="AQ2394" s="2">
        <f>_xlfn.XLOOKUP($A2394,Results!$A$2:$A$2256,Results!L$2:L$2256,"")</f>
        <v>0</v>
      </c>
      <c r="AR2394" s="2">
        <f>_xlfn.XLOOKUP($A2394,Results!$A$2:$A$2256,Results!M$2:M$2256,"")</f>
        <v>606989</v>
      </c>
      <c r="AS2394" s="2" t="str">
        <f>_xlfn.XLOOKUP($A2394,Results!$A$2:$A$2256,Results!N$2:N$2256,"")</f>
        <v>BRYANT 460C9W 60A 250V 3P 4W CONN</v>
      </c>
      <c r="AT2394" s="2" t="str">
        <f>_xlfn.XLOOKUP($A2394,Results!$A$2:$A$2256,Results!O$2:O$2256,"")</f>
        <v>BRYANT</v>
      </c>
      <c r="AU2394" s="2">
        <f>_xlfn.XLOOKUP($A2394,Results!$A$2:$A$2256,Results!P$2:P$2256,"")</f>
        <v>0</v>
      </c>
      <c r="AV2394" s="2" t="str">
        <f>_xlfn.XLOOKUP($A2394,Results!$A$2:$A$2256,Results!Q$2:Q$2256,"")</f>
        <v>NO_MANUFACTURERS_FOUND</v>
      </c>
      <c r="AW2394" s="2" t="str">
        <f>_xlfn.XLOOKUP($A2394,Results!$A$2:$A$2256,Results!R$2:R$2256,"")</f>
        <v>0.5787001026312198</v>
      </c>
      <c r="AX2394" s="2">
        <f>_xlfn.XLOOKUP($A2394,Results!$A$2:$A$2256,Results!S$2:S$2256,"")</f>
        <v>80</v>
      </c>
      <c r="AY2394" s="2">
        <f>_xlfn.XLOOKUP($A2394,Results!$A$2:$A$2256,Results!T$2:T$2256,"")</f>
        <v>38</v>
      </c>
      <c r="AZ2394" s="2">
        <f>_xlfn.XLOOKUP($A2394,Results!$A$2:$A$2256,Results!U$2:U$2256,"")</f>
        <v>80</v>
      </c>
      <c r="BA2394" s="2">
        <f>_xlfn.XLOOKUP($A2394,Results!$A$2:$A$2256,Results!V$2:V$2256,"")</f>
        <v>0</v>
      </c>
      <c r="BB2394" s="2">
        <f>_xlfn.XLOOKUP($A2394,Results!$A$2:$A$2256,Results!W$2:W$2256,"")</f>
        <v>0</v>
      </c>
      <c r="BC2394" s="2">
        <f>_xlfn.XLOOKUP($A2394,Results!$A$2:$A$2256,Results!X$2:X$2256,"")</f>
        <v>0</v>
      </c>
      <c r="BD2394" s="2">
        <f>_xlfn.XLOOKUP($A2394,Results!$A$2:$A$2256,Results!Y$2:Y$2256,"")</f>
        <v>0</v>
      </c>
      <c r="BE2394" s="2">
        <f>_xlfn.XLOOKUP($A2394,Results!$A$2:$A$2256,Results!Z$2:Z$2256,"")</f>
        <v>0</v>
      </c>
    </row>
    <row r="2395" spans="1:57" ht="38.25" customHeight="1" x14ac:dyDescent="0.3">
      <c r="A2395">
        <v>908072</v>
      </c>
      <c r="B2395">
        <v>281759</v>
      </c>
      <c r="C2395" t="s">
        <v>36</v>
      </c>
      <c r="D2395" t="s">
        <v>7306</v>
      </c>
      <c r="F2395" s="2">
        <v>12653</v>
      </c>
      <c r="G2395" s="2">
        <v>1</v>
      </c>
      <c r="H2395" t="s">
        <v>7324</v>
      </c>
      <c r="I2395">
        <v>1</v>
      </c>
      <c r="J2395" t="s">
        <v>65</v>
      </c>
      <c r="K2395" t="s">
        <v>39</v>
      </c>
      <c r="L2395">
        <v>523</v>
      </c>
      <c r="M2395" s="60" t="s">
        <v>7308</v>
      </c>
      <c r="N2395" s="9" t="s">
        <v>7325</v>
      </c>
      <c r="O2395" t="s">
        <v>36</v>
      </c>
      <c r="P2395" t="s">
        <v>36</v>
      </c>
      <c r="Q2395" t="s">
        <v>36</v>
      </c>
      <c r="R2395">
        <v>523</v>
      </c>
      <c r="S2395" s="1">
        <v>45744.565065196759</v>
      </c>
      <c r="T2395" t="s">
        <v>42</v>
      </c>
      <c r="U2395" s="1">
        <v>45744.336111111108</v>
      </c>
      <c r="V2395" t="s">
        <v>43</v>
      </c>
      <c r="W2395" t="s">
        <v>36</v>
      </c>
      <c r="X2395">
        <v>0</v>
      </c>
      <c r="Y2395">
        <v>999</v>
      </c>
      <c r="Z2395" t="s">
        <v>36</v>
      </c>
      <c r="AA2395" t="s">
        <v>36</v>
      </c>
      <c r="AB2395" t="s">
        <v>36</v>
      </c>
      <c r="AC2395" t="s">
        <v>49</v>
      </c>
      <c r="AD2395" t="s">
        <v>49</v>
      </c>
      <c r="AE2395" t="s">
        <v>45</v>
      </c>
      <c r="AG2395" s="18" t="s">
        <v>7310</v>
      </c>
      <c r="AH2395" s="18"/>
      <c r="AI2395" s="2" t="s">
        <v>48</v>
      </c>
      <c r="AJ2395" s="2" t="e">
        <f>VLOOKUP(A2395,'Classification Test Result'!$A$2:$D$2428,4,FALSE)</f>
        <v>#N/A</v>
      </c>
      <c r="AL2395" s="2">
        <f>_xlfn.XLOOKUP($A2395,Results!$A$2:$A$2256,Results!G$2:G$2256,"")</f>
        <v>653915</v>
      </c>
      <c r="AM2395" s="2" t="str">
        <f>_xlfn.XLOOKUP($A2395,Results!$A$2:$A$2256,Results!H$2:H$2256,"")</f>
        <v>460C9W</v>
      </c>
      <c r="AN2395" s="2" t="str">
        <f>_xlfn.XLOOKUP($A2395,Results!$A$2:$A$2256,Results!I$2:I$2256,"")</f>
        <v>BRYANT</v>
      </c>
      <c r="AO2395" s="2">
        <f>_xlfn.XLOOKUP($A2395,Results!$A$2:$A$2256,Results!J$2:J$2256,"")</f>
        <v>781786251434</v>
      </c>
      <c r="AP2395" s="2">
        <f>_xlfn.XLOOKUP($A2395,Results!$A$2:$A$2256,Results!K$2:K$2256,"")</f>
        <v>39121413</v>
      </c>
      <c r="AQ2395" s="2">
        <f>_xlfn.XLOOKUP($A2395,Results!$A$2:$A$2256,Results!L$2:L$2256,"")</f>
        <v>0</v>
      </c>
      <c r="AR2395" s="2">
        <f>_xlfn.XLOOKUP($A2395,Results!$A$2:$A$2256,Results!M$2:M$2256,"")</f>
        <v>606989</v>
      </c>
      <c r="AS2395" s="2" t="str">
        <f>_xlfn.XLOOKUP($A2395,Results!$A$2:$A$2256,Results!N$2:N$2256,"")</f>
        <v>BRYANT 460C9W 60A 250V 3P 4W CONN</v>
      </c>
      <c r="AT2395" s="2" t="str">
        <f>_xlfn.XLOOKUP($A2395,Results!$A$2:$A$2256,Results!O$2:O$2256,"")</f>
        <v>BRYANT</v>
      </c>
      <c r="AU2395" s="2">
        <f>_xlfn.XLOOKUP($A2395,Results!$A$2:$A$2256,Results!P$2:P$2256,"")</f>
        <v>0</v>
      </c>
      <c r="AV2395" s="2" t="str">
        <f>_xlfn.XLOOKUP($A2395,Results!$A$2:$A$2256,Results!Q$2:Q$2256,"")</f>
        <v>NO_MANUFACTURERS_FOUND</v>
      </c>
      <c r="AW2395" s="2">
        <f>_xlfn.XLOOKUP($A2395,Results!$A$2:$A$2256,Results!R$2:R$2256,"")</f>
        <v>0.57868237402224898</v>
      </c>
      <c r="AX2395" s="2">
        <f>_xlfn.XLOOKUP($A2395,Results!$A$2:$A$2256,Results!S$2:S$2256,"")</f>
        <v>80</v>
      </c>
      <c r="AY2395" s="2">
        <f>_xlfn.XLOOKUP($A2395,Results!$A$2:$A$2256,Results!T$2:T$2256,"")</f>
        <v>38</v>
      </c>
      <c r="AZ2395" s="2">
        <f>_xlfn.XLOOKUP($A2395,Results!$A$2:$A$2256,Results!U$2:U$2256,"")</f>
        <v>80</v>
      </c>
      <c r="BA2395" s="2">
        <f>_xlfn.XLOOKUP($A2395,Results!$A$2:$A$2256,Results!V$2:V$2256,"")</f>
        <v>0</v>
      </c>
      <c r="BB2395" s="2">
        <f>_xlfn.XLOOKUP($A2395,Results!$A$2:$A$2256,Results!W$2:W$2256,"")</f>
        <v>0</v>
      </c>
      <c r="BC2395" s="2">
        <f>_xlfn.XLOOKUP($A2395,Results!$A$2:$A$2256,Results!X$2:X$2256,"")</f>
        <v>0</v>
      </c>
      <c r="BD2395" s="2">
        <f>_xlfn.XLOOKUP($A2395,Results!$A$2:$A$2256,Results!Y$2:Y$2256,"")</f>
        <v>0</v>
      </c>
      <c r="BE2395" s="2">
        <f>_xlfn.XLOOKUP($A2395,Results!$A$2:$A$2256,Results!Z$2:Z$2256,"")</f>
        <v>0</v>
      </c>
    </row>
    <row r="2396" spans="1:57" ht="38.25" customHeight="1" x14ac:dyDescent="0.3">
      <c r="A2396">
        <v>908073</v>
      </c>
      <c r="B2396">
        <v>281477</v>
      </c>
      <c r="C2396" t="s">
        <v>36</v>
      </c>
      <c r="D2396">
        <v>50030725516</v>
      </c>
      <c r="F2396" s="2">
        <v>11545</v>
      </c>
      <c r="G2396" s="2">
        <v>1</v>
      </c>
      <c r="H2396" t="s">
        <v>7326</v>
      </c>
      <c r="I2396">
        <v>3</v>
      </c>
      <c r="J2396" t="s">
        <v>65</v>
      </c>
      <c r="K2396" t="s">
        <v>39</v>
      </c>
      <c r="L2396">
        <v>23.99</v>
      </c>
      <c r="M2396" s="160" t="s">
        <v>2091</v>
      </c>
      <c r="N2396" s="168">
        <v>48390529</v>
      </c>
      <c r="O2396">
        <v>13148390529</v>
      </c>
      <c r="P2396" t="s">
        <v>36</v>
      </c>
      <c r="Q2396">
        <v>13148390529</v>
      </c>
      <c r="R2396">
        <v>71.97</v>
      </c>
      <c r="S2396" s="1">
        <v>45744.333924687497</v>
      </c>
      <c r="T2396" t="s">
        <v>42</v>
      </c>
      <c r="U2396" s="1">
        <v>45744.120138888888</v>
      </c>
      <c r="V2396" t="s">
        <v>43</v>
      </c>
      <c r="W2396" t="s">
        <v>36</v>
      </c>
      <c r="X2396">
        <v>0</v>
      </c>
      <c r="Y2396">
        <v>999</v>
      </c>
      <c r="Z2396" t="s">
        <v>36</v>
      </c>
      <c r="AA2396" t="s">
        <v>36</v>
      </c>
      <c r="AB2396" t="s">
        <v>36</v>
      </c>
      <c r="AC2396" t="s">
        <v>49</v>
      </c>
      <c r="AD2396" t="s">
        <v>49</v>
      </c>
      <c r="AE2396" t="s">
        <v>45</v>
      </c>
      <c r="AG2396" s="18" t="s">
        <v>7327</v>
      </c>
      <c r="AH2396" s="18"/>
      <c r="AI2396" s="2" t="s">
        <v>48</v>
      </c>
      <c r="AJ2396" s="2" t="e">
        <f>VLOOKUP(A2396,'Classification Test Result'!$A$2:$D$2428,4,FALSE)</f>
        <v>#N/A</v>
      </c>
      <c r="AL2396" s="2">
        <f>_xlfn.XLOOKUP($A2396,Results!$A$2:$A$2256,Results!G$2:G$2256,"")</f>
        <v>0</v>
      </c>
      <c r="AM2396" s="2">
        <f>_xlfn.XLOOKUP($A2396,Results!$A$2:$A$2256,Results!H$2:H$2256,"")</f>
        <v>0</v>
      </c>
      <c r="AN2396" s="2">
        <f>_xlfn.XLOOKUP($A2396,Results!$A$2:$A$2256,Results!I$2:I$2256,"")</f>
        <v>0</v>
      </c>
      <c r="AO2396" s="2">
        <f>_xlfn.XLOOKUP($A2396,Results!$A$2:$A$2256,Results!J$2:J$2256,"")</f>
        <v>0</v>
      </c>
      <c r="AP2396" s="2">
        <f>_xlfn.XLOOKUP($A2396,Results!$A$2:$A$2256,Results!K$2:K$2256,"")</f>
        <v>0</v>
      </c>
      <c r="AQ2396" s="2">
        <f>_xlfn.XLOOKUP($A2396,Results!$A$2:$A$2256,Results!L$2:L$2256,"")</f>
        <v>0</v>
      </c>
      <c r="AR2396" s="2">
        <f>_xlfn.XLOOKUP($A2396,Results!$A$2:$A$2256,Results!M$2:M$2256,"")</f>
        <v>0</v>
      </c>
      <c r="AS2396" s="2">
        <f>_xlfn.XLOOKUP($A2396,Results!$A$2:$A$2256,Results!N$2:N$2256,"")</f>
        <v>0</v>
      </c>
      <c r="AT2396" s="2" t="str">
        <f>_xlfn.XLOOKUP($A2396,Results!$A$2:$A$2256,Results!O$2:O$2256,"")</f>
        <v>MILWAUKEE TOOL</v>
      </c>
      <c r="AU2396" s="2" t="str">
        <f>_xlfn.XLOOKUP($A2396,Results!$A$2:$A$2256,Results!P$2:P$2256,"")</f>
        <v>MILWAUKEE</v>
      </c>
      <c r="AV2396" s="2" t="str">
        <f>_xlfn.XLOOKUP($A2396,Results!$A$2:$A$2256,Results!Q$2:Q$2256,"")</f>
        <v>SINGLE_MATCH</v>
      </c>
      <c r="AW2396" s="2">
        <f>_xlfn.XLOOKUP($A2396,Results!$A$2:$A$2256,Results!R$2:R$2256,"")</f>
        <v>0</v>
      </c>
      <c r="AX2396" s="2">
        <f>_xlfn.XLOOKUP($A2396,Results!$A$2:$A$2256,Results!S$2:S$2256,"")</f>
        <v>0</v>
      </c>
      <c r="AY2396" s="2">
        <f>_xlfn.XLOOKUP($A2396,Results!$A$2:$A$2256,Results!T$2:T$2256,"")</f>
        <v>100</v>
      </c>
      <c r="AZ2396" s="2">
        <f>_xlfn.XLOOKUP($A2396,Results!$A$2:$A$2256,Results!U$2:U$2256,"")</f>
        <v>0</v>
      </c>
      <c r="BA2396" s="2" t="str">
        <f>_xlfn.XLOOKUP($A2396,Results!$A$2:$A$2256,Results!V$2:V$2256,"")</f>
        <v>MILWAUKEE TOOL</v>
      </c>
      <c r="BB2396" s="2">
        <f>_xlfn.XLOOKUP($A2396,Results!$A$2:$A$2256,Results!W$2:W$2256,"")</f>
        <v>79</v>
      </c>
      <c r="BC2396" s="2">
        <f>_xlfn.XLOOKUP($A2396,Results!$A$2:$A$2256,Results!X$2:X$2256,"")</f>
        <v>0</v>
      </c>
      <c r="BD2396" s="2">
        <f>_xlfn.XLOOKUP($A2396,Results!$A$2:$A$2256,Results!Y$2:Y$2256,"")</f>
        <v>0</v>
      </c>
      <c r="BE2396" s="2" t="b">
        <f>_xlfn.XLOOKUP($A2396,Results!$A$2:$A$2256,Results!Z$2:Z$2256,"")</f>
        <v>1</v>
      </c>
    </row>
    <row r="2397" spans="1:57" ht="38.25" customHeight="1" x14ac:dyDescent="0.3">
      <c r="A2397">
        <v>908074</v>
      </c>
      <c r="B2397">
        <v>281468</v>
      </c>
      <c r="C2397" t="s">
        <v>36</v>
      </c>
      <c r="D2397" t="s">
        <v>4442</v>
      </c>
      <c r="E2397" s="2" t="str">
        <f>VLOOKUP(F2397,'RPA Vendor Data '!F$1:$G$2418,2)</f>
        <v>UNITED RENTALS</v>
      </c>
      <c r="F2397" s="2">
        <v>13482</v>
      </c>
      <c r="G2397" s="2">
        <v>2</v>
      </c>
      <c r="H2397" t="s">
        <v>7328</v>
      </c>
      <c r="I2397">
        <v>1</v>
      </c>
      <c r="J2397" t="s">
        <v>65</v>
      </c>
      <c r="K2397" t="s">
        <v>39</v>
      </c>
      <c r="L2397">
        <v>113.8</v>
      </c>
      <c r="M2397" s="2" t="s">
        <v>36</v>
      </c>
      <c r="N2397" s="85" t="s">
        <v>36</v>
      </c>
      <c r="O2397" t="s">
        <v>7329</v>
      </c>
      <c r="P2397" t="s">
        <v>36</v>
      </c>
      <c r="Q2397" t="s">
        <v>36</v>
      </c>
      <c r="R2397">
        <v>113.8</v>
      </c>
      <c r="S2397" s="1">
        <v>45744.334108333343</v>
      </c>
      <c r="T2397" t="s">
        <v>42</v>
      </c>
      <c r="U2397" s="1">
        <v>45744.118055555547</v>
      </c>
      <c r="V2397" t="s">
        <v>43</v>
      </c>
      <c r="W2397" t="s">
        <v>36</v>
      </c>
      <c r="X2397">
        <v>0</v>
      </c>
      <c r="Y2397">
        <v>999</v>
      </c>
      <c r="Z2397" t="s">
        <v>36</v>
      </c>
      <c r="AA2397" t="s">
        <v>36</v>
      </c>
      <c r="AB2397" t="s">
        <v>36</v>
      </c>
      <c r="AC2397" t="s">
        <v>44</v>
      </c>
      <c r="AD2397" t="s">
        <v>44</v>
      </c>
      <c r="AE2397" t="s">
        <v>45</v>
      </c>
      <c r="AG2397" s="2" t="s">
        <v>1668</v>
      </c>
      <c r="AI2397" s="2" t="s">
        <v>48</v>
      </c>
      <c r="AJ2397" s="2" t="e">
        <f>VLOOKUP(A2397,'Classification Test Result'!$A$2:$D$2428,4,FALSE)</f>
        <v>#N/A</v>
      </c>
      <c r="AL2397" s="2">
        <f>_xlfn.XLOOKUP($A2397,Results!$A$2:$A$2256,Results!G$2:G$2256,"")</f>
        <v>0</v>
      </c>
      <c r="AM2397" s="2">
        <f>_xlfn.XLOOKUP($A2397,Results!$A$2:$A$2256,Results!H$2:H$2256,"")</f>
        <v>0</v>
      </c>
      <c r="AN2397" s="2">
        <f>_xlfn.XLOOKUP($A2397,Results!$A$2:$A$2256,Results!I$2:I$2256,"")</f>
        <v>0</v>
      </c>
      <c r="AO2397" s="2">
        <f>_xlfn.XLOOKUP($A2397,Results!$A$2:$A$2256,Results!J$2:J$2256,"")</f>
        <v>0</v>
      </c>
      <c r="AP2397" s="2">
        <f>_xlfn.XLOOKUP($A2397,Results!$A$2:$A$2256,Results!K$2:K$2256,"")</f>
        <v>0</v>
      </c>
      <c r="AQ2397" s="2">
        <f>_xlfn.XLOOKUP($A2397,Results!$A$2:$A$2256,Results!L$2:L$2256,"")</f>
        <v>0</v>
      </c>
      <c r="AR2397" s="2">
        <f>_xlfn.XLOOKUP($A2397,Results!$A$2:$A$2256,Results!M$2:M$2256,"")</f>
        <v>0</v>
      </c>
      <c r="AS2397" s="2">
        <f>_xlfn.XLOOKUP($A2397,Results!$A$2:$A$2256,Results!N$2:N$2256,"")</f>
        <v>0</v>
      </c>
      <c r="AT2397" s="2">
        <f>_xlfn.XLOOKUP($A2397,Results!$A$2:$A$2256,Results!O$2:O$2256,"")</f>
        <v>0</v>
      </c>
      <c r="AU2397" s="2">
        <f>_xlfn.XLOOKUP($A2397,Results!$A$2:$A$2256,Results!P$2:P$2256,"")</f>
        <v>0</v>
      </c>
      <c r="AV2397" s="2">
        <f>_xlfn.XLOOKUP($A2397,Results!$A$2:$A$2256,Results!Q$2:Q$2256,"")</f>
        <v>0</v>
      </c>
      <c r="AW2397" s="2">
        <f>_xlfn.XLOOKUP($A2397,Results!$A$2:$A$2256,Results!R$2:R$2256,"")</f>
        <v>0</v>
      </c>
      <c r="AX2397" s="2">
        <f>_xlfn.XLOOKUP($A2397,Results!$A$2:$A$2256,Results!S$2:S$2256,"")</f>
        <v>0</v>
      </c>
      <c r="AY2397" s="2">
        <f>_xlfn.XLOOKUP($A2397,Results!$A$2:$A$2256,Results!T$2:T$2256,"")</f>
        <v>0</v>
      </c>
      <c r="AZ2397" s="2">
        <f>_xlfn.XLOOKUP($A2397,Results!$A$2:$A$2256,Results!U$2:U$2256,"")</f>
        <v>0</v>
      </c>
      <c r="BA2397" s="2">
        <f>_xlfn.XLOOKUP($A2397,Results!$A$2:$A$2256,Results!V$2:V$2256,"")</f>
        <v>0</v>
      </c>
      <c r="BB2397" s="2">
        <f>_xlfn.XLOOKUP($A2397,Results!$A$2:$A$2256,Results!W$2:W$2256,"")</f>
        <v>0</v>
      </c>
      <c r="BC2397" s="2">
        <f>_xlfn.XLOOKUP($A2397,Results!$A$2:$A$2256,Results!X$2:X$2256,"")</f>
        <v>0</v>
      </c>
      <c r="BD2397" s="2">
        <f>_xlfn.XLOOKUP($A2397,Results!$A$2:$A$2256,Results!Y$2:Y$2256,"")</f>
        <v>0</v>
      </c>
      <c r="BE2397" s="2">
        <f>_xlfn.XLOOKUP($A2397,Results!$A$2:$A$2256,Results!Z$2:Z$2256,"")</f>
        <v>0</v>
      </c>
    </row>
    <row r="2398" spans="1:57" ht="38.25" customHeight="1" x14ac:dyDescent="0.3">
      <c r="A2398">
        <v>908075</v>
      </c>
      <c r="B2398">
        <v>281468</v>
      </c>
      <c r="C2398" t="s">
        <v>36</v>
      </c>
      <c r="D2398" t="s">
        <v>4442</v>
      </c>
      <c r="E2398" s="2" t="str">
        <f>VLOOKUP(F2398,'RPA Vendor Data '!F$1:$G$2418,2)</f>
        <v>UNITED RENTALS</v>
      </c>
      <c r="F2398" s="2">
        <v>13482</v>
      </c>
      <c r="G2398" s="2">
        <v>1</v>
      </c>
      <c r="H2398" t="s">
        <v>7330</v>
      </c>
      <c r="I2398">
        <v>1</v>
      </c>
      <c r="J2398" t="s">
        <v>65</v>
      </c>
      <c r="K2398" t="s">
        <v>39</v>
      </c>
      <c r="L2398">
        <v>113.2</v>
      </c>
      <c r="M2398" s="2" t="s">
        <v>36</v>
      </c>
      <c r="N2398" s="85" t="s">
        <v>36</v>
      </c>
      <c r="O2398" t="s">
        <v>7331</v>
      </c>
      <c r="P2398" t="s">
        <v>36</v>
      </c>
      <c r="Q2398" t="s">
        <v>36</v>
      </c>
      <c r="R2398">
        <v>113.2</v>
      </c>
      <c r="S2398" s="1">
        <v>45744.334105173613</v>
      </c>
      <c r="T2398" t="s">
        <v>42</v>
      </c>
      <c r="U2398" s="1">
        <v>45744.118055555547</v>
      </c>
      <c r="V2398" t="s">
        <v>43</v>
      </c>
      <c r="W2398" t="s">
        <v>36</v>
      </c>
      <c r="X2398">
        <v>0</v>
      </c>
      <c r="Y2398">
        <v>999</v>
      </c>
      <c r="Z2398" t="s">
        <v>36</v>
      </c>
      <c r="AA2398" t="s">
        <v>36</v>
      </c>
      <c r="AB2398" t="s">
        <v>36</v>
      </c>
      <c r="AC2398" t="s">
        <v>44</v>
      </c>
      <c r="AD2398" t="s">
        <v>44</v>
      </c>
      <c r="AE2398" t="s">
        <v>45</v>
      </c>
      <c r="AG2398" s="2" t="s">
        <v>1668</v>
      </c>
      <c r="AI2398" s="2" t="s">
        <v>48</v>
      </c>
      <c r="AJ2398" s="2" t="e">
        <f>VLOOKUP(A2398,'Classification Test Result'!$A$2:$D$2428,4,FALSE)</f>
        <v>#N/A</v>
      </c>
      <c r="AL2398" s="2">
        <f>_xlfn.XLOOKUP($A2398,Results!$A$2:$A$2256,Results!G$2:G$2256,"")</f>
        <v>0</v>
      </c>
      <c r="AM2398" s="2">
        <f>_xlfn.XLOOKUP($A2398,Results!$A$2:$A$2256,Results!H$2:H$2256,"")</f>
        <v>0</v>
      </c>
      <c r="AN2398" s="2">
        <f>_xlfn.XLOOKUP($A2398,Results!$A$2:$A$2256,Results!I$2:I$2256,"")</f>
        <v>0</v>
      </c>
      <c r="AO2398" s="2">
        <f>_xlfn.XLOOKUP($A2398,Results!$A$2:$A$2256,Results!J$2:J$2256,"")</f>
        <v>0</v>
      </c>
      <c r="AP2398" s="2">
        <f>_xlfn.XLOOKUP($A2398,Results!$A$2:$A$2256,Results!K$2:K$2256,"")</f>
        <v>0</v>
      </c>
      <c r="AQ2398" s="2">
        <f>_xlfn.XLOOKUP($A2398,Results!$A$2:$A$2256,Results!L$2:L$2256,"")</f>
        <v>0</v>
      </c>
      <c r="AR2398" s="2">
        <f>_xlfn.XLOOKUP($A2398,Results!$A$2:$A$2256,Results!M$2:M$2256,"")</f>
        <v>0</v>
      </c>
      <c r="AS2398" s="2">
        <f>_xlfn.XLOOKUP($A2398,Results!$A$2:$A$2256,Results!N$2:N$2256,"")</f>
        <v>0</v>
      </c>
      <c r="AT2398" s="2">
        <f>_xlfn.XLOOKUP($A2398,Results!$A$2:$A$2256,Results!O$2:O$2256,"")</f>
        <v>0</v>
      </c>
      <c r="AU2398" s="2">
        <f>_xlfn.XLOOKUP($A2398,Results!$A$2:$A$2256,Results!P$2:P$2256,"")</f>
        <v>0</v>
      </c>
      <c r="AV2398" s="2">
        <f>_xlfn.XLOOKUP($A2398,Results!$A$2:$A$2256,Results!Q$2:Q$2256,"")</f>
        <v>0</v>
      </c>
      <c r="AW2398" s="2">
        <f>_xlfn.XLOOKUP($A2398,Results!$A$2:$A$2256,Results!R$2:R$2256,"")</f>
        <v>0</v>
      </c>
      <c r="AX2398" s="2">
        <f>_xlfn.XLOOKUP($A2398,Results!$A$2:$A$2256,Results!S$2:S$2256,"")</f>
        <v>0</v>
      </c>
      <c r="AY2398" s="2">
        <f>_xlfn.XLOOKUP($A2398,Results!$A$2:$A$2256,Results!T$2:T$2256,"")</f>
        <v>0</v>
      </c>
      <c r="AZ2398" s="2">
        <f>_xlfn.XLOOKUP($A2398,Results!$A$2:$A$2256,Results!U$2:U$2256,"")</f>
        <v>0</v>
      </c>
      <c r="BA2398" s="2">
        <f>_xlfn.XLOOKUP($A2398,Results!$A$2:$A$2256,Results!V$2:V$2256,"")</f>
        <v>0</v>
      </c>
      <c r="BB2398" s="2">
        <f>_xlfn.XLOOKUP($A2398,Results!$A$2:$A$2256,Results!W$2:W$2256,"")</f>
        <v>0</v>
      </c>
      <c r="BC2398" s="2">
        <f>_xlfn.XLOOKUP($A2398,Results!$A$2:$A$2256,Results!X$2:X$2256,"")</f>
        <v>0</v>
      </c>
      <c r="BD2398" s="2">
        <f>_xlfn.XLOOKUP($A2398,Results!$A$2:$A$2256,Results!Y$2:Y$2256,"")</f>
        <v>0</v>
      </c>
      <c r="BE2398" s="2">
        <f>_xlfn.XLOOKUP($A2398,Results!$A$2:$A$2256,Results!Z$2:Z$2256,"")</f>
        <v>0</v>
      </c>
    </row>
    <row r="2399" spans="1:57" ht="38.25" customHeight="1" x14ac:dyDescent="0.3">
      <c r="A2399">
        <v>908076</v>
      </c>
      <c r="B2399">
        <v>281641</v>
      </c>
      <c r="C2399" t="s">
        <v>36</v>
      </c>
      <c r="D2399">
        <v>5261073714</v>
      </c>
      <c r="E2399" s="2" t="str">
        <f>VLOOKUP(F2399,'RPA Vendor Data '!F$1:$G$2418,2)</f>
        <v>CINTAS CORPORATION</v>
      </c>
      <c r="F2399" s="2">
        <v>10616</v>
      </c>
      <c r="G2399" s="2">
        <v>2</v>
      </c>
      <c r="H2399" t="s">
        <v>7332</v>
      </c>
      <c r="I2399">
        <v>1</v>
      </c>
      <c r="J2399" t="s">
        <v>39</v>
      </c>
      <c r="K2399" t="s">
        <v>39</v>
      </c>
      <c r="L2399">
        <v>13.59</v>
      </c>
      <c r="M2399" s="2" t="s">
        <v>36</v>
      </c>
      <c r="N2399" s="85" t="s">
        <v>36</v>
      </c>
      <c r="O2399">
        <v>121220</v>
      </c>
      <c r="P2399" t="s">
        <v>36</v>
      </c>
      <c r="Q2399" t="s">
        <v>36</v>
      </c>
      <c r="R2399">
        <v>13.59</v>
      </c>
      <c r="S2399" s="1">
        <v>45744.50190289352</v>
      </c>
      <c r="T2399" t="s">
        <v>42</v>
      </c>
      <c r="U2399" s="1">
        <v>45744.275694444441</v>
      </c>
      <c r="V2399" t="s">
        <v>43</v>
      </c>
      <c r="W2399" t="s">
        <v>36</v>
      </c>
      <c r="X2399">
        <v>0</v>
      </c>
      <c r="Y2399">
        <v>999</v>
      </c>
      <c r="Z2399" t="s">
        <v>36</v>
      </c>
      <c r="AA2399" t="s">
        <v>36</v>
      </c>
      <c r="AB2399" t="s">
        <v>36</v>
      </c>
      <c r="AC2399" t="s">
        <v>49</v>
      </c>
      <c r="AD2399" t="s">
        <v>49</v>
      </c>
      <c r="AE2399" t="s">
        <v>45</v>
      </c>
      <c r="AG2399" s="2" t="s">
        <v>1668</v>
      </c>
      <c r="AI2399" s="2" t="s">
        <v>48</v>
      </c>
      <c r="AJ2399" s="2" t="e">
        <f>VLOOKUP(A2399,'Classification Test Result'!$A$2:$D$2428,4,FALSE)</f>
        <v>#N/A</v>
      </c>
      <c r="AL2399" s="2">
        <f>_xlfn.XLOOKUP($A2399,Results!$A$2:$A$2256,Results!G$2:G$2256,"")</f>
        <v>0</v>
      </c>
      <c r="AM2399" s="2">
        <f>_xlfn.XLOOKUP($A2399,Results!$A$2:$A$2256,Results!H$2:H$2256,"")</f>
        <v>0</v>
      </c>
      <c r="AN2399" s="2">
        <f>_xlfn.XLOOKUP($A2399,Results!$A$2:$A$2256,Results!I$2:I$2256,"")</f>
        <v>0</v>
      </c>
      <c r="AO2399" s="2">
        <f>_xlfn.XLOOKUP($A2399,Results!$A$2:$A$2256,Results!J$2:J$2256,"")</f>
        <v>0</v>
      </c>
      <c r="AP2399" s="2">
        <f>_xlfn.XLOOKUP($A2399,Results!$A$2:$A$2256,Results!K$2:K$2256,"")</f>
        <v>0</v>
      </c>
      <c r="AQ2399" s="2">
        <f>_xlfn.XLOOKUP($A2399,Results!$A$2:$A$2256,Results!L$2:L$2256,"")</f>
        <v>0</v>
      </c>
      <c r="AR2399" s="2">
        <f>_xlfn.XLOOKUP($A2399,Results!$A$2:$A$2256,Results!M$2:M$2256,"")</f>
        <v>0</v>
      </c>
      <c r="AS2399" s="2">
        <f>_xlfn.XLOOKUP($A2399,Results!$A$2:$A$2256,Results!N$2:N$2256,"")</f>
        <v>0</v>
      </c>
      <c r="AT2399" s="2" t="str">
        <f>_xlfn.XLOOKUP($A2399,Results!$A$2:$A$2256,Results!O$2:O$2256,"")</f>
        <v>ALEVE MEDICATIONS</v>
      </c>
      <c r="AU2399" s="2" t="str">
        <f>_xlfn.XLOOKUP($A2399,Results!$A$2:$A$2256,Results!P$2:P$2256,"")</f>
        <v>ALEVE</v>
      </c>
      <c r="AV2399" s="2" t="str">
        <f>_xlfn.XLOOKUP($A2399,Results!$A$2:$A$2256,Results!Q$2:Q$2256,"")</f>
        <v>SINGLE_MATCH</v>
      </c>
      <c r="AW2399" s="2">
        <f>_xlfn.XLOOKUP($A2399,Results!$A$2:$A$2256,Results!R$2:R$2256,"")</f>
        <v>0</v>
      </c>
      <c r="AX2399" s="2">
        <f>_xlfn.XLOOKUP($A2399,Results!$A$2:$A$2256,Results!S$2:S$2256,"")</f>
        <v>0</v>
      </c>
      <c r="AY2399" s="2">
        <f>_xlfn.XLOOKUP($A2399,Results!$A$2:$A$2256,Results!T$2:T$2256,"")</f>
        <v>85</v>
      </c>
      <c r="AZ2399" s="2">
        <f>_xlfn.XLOOKUP($A2399,Results!$A$2:$A$2256,Results!U$2:U$2256,"")</f>
        <v>0</v>
      </c>
      <c r="BA2399" s="2">
        <f>_xlfn.XLOOKUP($A2399,Results!$A$2:$A$2256,Results!V$2:V$2256,"")</f>
        <v>0</v>
      </c>
      <c r="BB2399" s="2">
        <f>_xlfn.XLOOKUP($A2399,Results!$A$2:$A$2256,Results!W$2:W$2256,"")</f>
        <v>0</v>
      </c>
      <c r="BC2399" s="2">
        <f>_xlfn.XLOOKUP($A2399,Results!$A$2:$A$2256,Results!X$2:X$2256,"")</f>
        <v>0</v>
      </c>
      <c r="BD2399" s="2">
        <f>_xlfn.XLOOKUP($A2399,Results!$A$2:$A$2256,Results!Y$2:Y$2256,"")</f>
        <v>0</v>
      </c>
      <c r="BE2399" s="2">
        <f>_xlfn.XLOOKUP($A2399,Results!$A$2:$A$2256,Results!Z$2:Z$2256,"")</f>
        <v>0</v>
      </c>
    </row>
    <row r="2400" spans="1:57" ht="38.25" customHeight="1" x14ac:dyDescent="0.3">
      <c r="A2400">
        <v>908077</v>
      </c>
      <c r="B2400">
        <v>281641</v>
      </c>
      <c r="C2400" t="s">
        <v>36</v>
      </c>
      <c r="D2400">
        <v>5261073714</v>
      </c>
      <c r="E2400" s="2" t="str">
        <f>VLOOKUP(F2400,'RPA Vendor Data '!F$1:$G$2418,2)</f>
        <v>CINTAS CORPORATION</v>
      </c>
      <c r="F2400" s="2">
        <v>10616</v>
      </c>
      <c r="G2400" s="2">
        <v>4</v>
      </c>
      <c r="H2400" t="s">
        <v>7333</v>
      </c>
      <c r="I2400">
        <v>1</v>
      </c>
      <c r="J2400" t="s">
        <v>39</v>
      </c>
      <c r="K2400" t="s">
        <v>39</v>
      </c>
      <c r="L2400">
        <v>19.32</v>
      </c>
      <c r="M2400" s="2" t="s">
        <v>36</v>
      </c>
      <c r="N2400" s="85" t="s">
        <v>36</v>
      </c>
      <c r="O2400">
        <v>21522894</v>
      </c>
      <c r="P2400" t="s">
        <v>36</v>
      </c>
      <c r="Q2400" t="s">
        <v>36</v>
      </c>
      <c r="R2400">
        <v>19.32</v>
      </c>
      <c r="S2400" s="1">
        <v>45744.501911458327</v>
      </c>
      <c r="T2400" t="s">
        <v>42</v>
      </c>
      <c r="U2400" s="1">
        <v>45744.275694444441</v>
      </c>
      <c r="V2400" t="s">
        <v>43</v>
      </c>
      <c r="W2400" t="s">
        <v>36</v>
      </c>
      <c r="X2400">
        <v>0</v>
      </c>
      <c r="Y2400">
        <v>999</v>
      </c>
      <c r="Z2400" t="s">
        <v>36</v>
      </c>
      <c r="AA2400" t="s">
        <v>36</v>
      </c>
      <c r="AB2400" t="s">
        <v>36</v>
      </c>
      <c r="AC2400" t="s">
        <v>49</v>
      </c>
      <c r="AD2400" t="s">
        <v>49</v>
      </c>
      <c r="AE2400" t="s">
        <v>45</v>
      </c>
      <c r="AG2400" s="2" t="s">
        <v>1668</v>
      </c>
      <c r="AI2400" s="2" t="s">
        <v>48</v>
      </c>
      <c r="AJ2400" s="2" t="e">
        <f>VLOOKUP(A2400,'Classification Test Result'!$A$2:$D$2428,4,FALSE)</f>
        <v>#N/A</v>
      </c>
      <c r="AL2400" s="2">
        <f>_xlfn.XLOOKUP($A2400,Results!$A$2:$A$2256,Results!G$2:G$2256,"")</f>
        <v>0</v>
      </c>
      <c r="AM2400" s="2">
        <f>_xlfn.XLOOKUP($A2400,Results!$A$2:$A$2256,Results!H$2:H$2256,"")</f>
        <v>0</v>
      </c>
      <c r="AN2400" s="2">
        <f>_xlfn.XLOOKUP($A2400,Results!$A$2:$A$2256,Results!I$2:I$2256,"")</f>
        <v>0</v>
      </c>
      <c r="AO2400" s="2">
        <f>_xlfn.XLOOKUP($A2400,Results!$A$2:$A$2256,Results!J$2:J$2256,"")</f>
        <v>0</v>
      </c>
      <c r="AP2400" s="2">
        <f>_xlfn.XLOOKUP($A2400,Results!$A$2:$A$2256,Results!K$2:K$2256,"")</f>
        <v>0</v>
      </c>
      <c r="AQ2400" s="2">
        <f>_xlfn.XLOOKUP($A2400,Results!$A$2:$A$2256,Results!L$2:L$2256,"")</f>
        <v>0</v>
      </c>
      <c r="AR2400" s="2">
        <f>_xlfn.XLOOKUP($A2400,Results!$A$2:$A$2256,Results!M$2:M$2256,"")</f>
        <v>0</v>
      </c>
      <c r="AS2400" s="2">
        <f>_xlfn.XLOOKUP($A2400,Results!$A$2:$A$2256,Results!N$2:N$2256,"")</f>
        <v>0</v>
      </c>
      <c r="AT2400" s="2">
        <f>_xlfn.XLOOKUP($A2400,Results!$A$2:$A$2256,Results!O$2:O$2256,"")</f>
        <v>0</v>
      </c>
      <c r="AU2400" s="2">
        <f>_xlfn.XLOOKUP($A2400,Results!$A$2:$A$2256,Results!P$2:P$2256,"")</f>
        <v>0</v>
      </c>
      <c r="AV2400" s="2">
        <f>_xlfn.XLOOKUP($A2400,Results!$A$2:$A$2256,Results!Q$2:Q$2256,"")</f>
        <v>0</v>
      </c>
      <c r="AW2400" s="2">
        <f>_xlfn.XLOOKUP($A2400,Results!$A$2:$A$2256,Results!R$2:R$2256,"")</f>
        <v>0</v>
      </c>
      <c r="AX2400" s="2">
        <f>_xlfn.XLOOKUP($A2400,Results!$A$2:$A$2256,Results!S$2:S$2256,"")</f>
        <v>0</v>
      </c>
      <c r="AY2400" s="2">
        <f>_xlfn.XLOOKUP($A2400,Results!$A$2:$A$2256,Results!T$2:T$2256,"")</f>
        <v>0</v>
      </c>
      <c r="AZ2400" s="2">
        <f>_xlfn.XLOOKUP($A2400,Results!$A$2:$A$2256,Results!U$2:U$2256,"")</f>
        <v>0</v>
      </c>
      <c r="BA2400" s="2">
        <f>_xlfn.XLOOKUP($A2400,Results!$A$2:$A$2256,Results!V$2:V$2256,"")</f>
        <v>0</v>
      </c>
      <c r="BB2400" s="2">
        <f>_xlfn.XLOOKUP($A2400,Results!$A$2:$A$2256,Results!W$2:W$2256,"")</f>
        <v>0</v>
      </c>
      <c r="BC2400" s="2">
        <f>_xlfn.XLOOKUP($A2400,Results!$A$2:$A$2256,Results!X$2:X$2256,"")</f>
        <v>0</v>
      </c>
      <c r="BD2400" s="2">
        <f>_xlfn.XLOOKUP($A2400,Results!$A$2:$A$2256,Results!Y$2:Y$2256,"")</f>
        <v>0</v>
      </c>
      <c r="BE2400" s="2">
        <f>_xlfn.XLOOKUP($A2400,Results!$A$2:$A$2256,Results!Z$2:Z$2256,"")</f>
        <v>0</v>
      </c>
    </row>
    <row r="2401" spans="1:57" ht="38.25" customHeight="1" x14ac:dyDescent="0.3">
      <c r="A2401">
        <v>908078</v>
      </c>
      <c r="B2401">
        <v>281454</v>
      </c>
      <c r="C2401" t="s">
        <v>36</v>
      </c>
      <c r="D2401" t="s">
        <v>3395</v>
      </c>
      <c r="E2401" s="2" t="str">
        <f>VLOOKUP(F2401,'RPA Vendor Data '!F$1:$G$2418,2)</f>
        <v>UNITED RENTALS</v>
      </c>
      <c r="F2401" s="2">
        <v>13482</v>
      </c>
      <c r="G2401" s="2">
        <v>1</v>
      </c>
      <c r="H2401" t="s">
        <v>7334</v>
      </c>
      <c r="I2401">
        <v>1</v>
      </c>
      <c r="J2401" t="s">
        <v>39</v>
      </c>
      <c r="K2401" t="s">
        <v>39</v>
      </c>
      <c r="L2401">
        <v>1260</v>
      </c>
      <c r="M2401" s="2" t="s">
        <v>36</v>
      </c>
      <c r="N2401" s="85" t="s">
        <v>36</v>
      </c>
      <c r="O2401">
        <v>11641801</v>
      </c>
      <c r="P2401" t="s">
        <v>36</v>
      </c>
      <c r="Q2401" t="s">
        <v>36</v>
      </c>
      <c r="R2401">
        <v>1260</v>
      </c>
      <c r="S2401" s="1">
        <v>45744.334367511583</v>
      </c>
      <c r="T2401" t="s">
        <v>42</v>
      </c>
      <c r="U2401" s="1">
        <v>45744.114583333343</v>
      </c>
      <c r="V2401" t="s">
        <v>43</v>
      </c>
      <c r="W2401" t="s">
        <v>36</v>
      </c>
      <c r="X2401">
        <v>0</v>
      </c>
      <c r="Y2401">
        <v>999</v>
      </c>
      <c r="Z2401" t="s">
        <v>36</v>
      </c>
      <c r="AA2401" t="s">
        <v>36</v>
      </c>
      <c r="AB2401" t="s">
        <v>36</v>
      </c>
      <c r="AC2401" t="s">
        <v>44</v>
      </c>
      <c r="AD2401" t="s">
        <v>44</v>
      </c>
      <c r="AE2401" t="s">
        <v>45</v>
      </c>
      <c r="AG2401" s="2" t="s">
        <v>1668</v>
      </c>
      <c r="AI2401" s="2" t="s">
        <v>48</v>
      </c>
      <c r="AJ2401" s="2" t="e">
        <f>VLOOKUP(A2401,'Classification Test Result'!$A$2:$D$2428,4,FALSE)</f>
        <v>#N/A</v>
      </c>
      <c r="AL2401" s="2">
        <f>_xlfn.XLOOKUP($A2401,Results!$A$2:$A$2256,Results!G$2:G$2256,"")</f>
        <v>0</v>
      </c>
      <c r="AM2401" s="2">
        <f>_xlfn.XLOOKUP($A2401,Results!$A$2:$A$2256,Results!H$2:H$2256,"")</f>
        <v>0</v>
      </c>
      <c r="AN2401" s="2">
        <f>_xlfn.XLOOKUP($A2401,Results!$A$2:$A$2256,Results!I$2:I$2256,"")</f>
        <v>0</v>
      </c>
      <c r="AO2401" s="2">
        <f>_xlfn.XLOOKUP($A2401,Results!$A$2:$A$2256,Results!J$2:J$2256,"")</f>
        <v>0</v>
      </c>
      <c r="AP2401" s="2">
        <f>_xlfn.XLOOKUP($A2401,Results!$A$2:$A$2256,Results!K$2:K$2256,"")</f>
        <v>0</v>
      </c>
      <c r="AQ2401" s="2">
        <f>_xlfn.XLOOKUP($A2401,Results!$A$2:$A$2256,Results!L$2:L$2256,"")</f>
        <v>0</v>
      </c>
      <c r="AR2401" s="2">
        <f>_xlfn.XLOOKUP($A2401,Results!$A$2:$A$2256,Results!M$2:M$2256,"")</f>
        <v>0</v>
      </c>
      <c r="AS2401" s="2">
        <f>_xlfn.XLOOKUP($A2401,Results!$A$2:$A$2256,Results!N$2:N$2256,"")</f>
        <v>0</v>
      </c>
      <c r="AT2401" s="2">
        <f>_xlfn.XLOOKUP($A2401,Results!$A$2:$A$2256,Results!O$2:O$2256,"")</f>
        <v>0</v>
      </c>
      <c r="AU2401" s="2">
        <f>_xlfn.XLOOKUP($A2401,Results!$A$2:$A$2256,Results!P$2:P$2256,"")</f>
        <v>0</v>
      </c>
      <c r="AV2401" s="2">
        <f>_xlfn.XLOOKUP($A2401,Results!$A$2:$A$2256,Results!Q$2:Q$2256,"")</f>
        <v>0</v>
      </c>
      <c r="AW2401" s="2">
        <f>_xlfn.XLOOKUP($A2401,Results!$A$2:$A$2256,Results!R$2:R$2256,"")</f>
        <v>0</v>
      </c>
      <c r="AX2401" s="2">
        <f>_xlfn.XLOOKUP($A2401,Results!$A$2:$A$2256,Results!S$2:S$2256,"")</f>
        <v>0</v>
      </c>
      <c r="AY2401" s="2">
        <f>_xlfn.XLOOKUP($A2401,Results!$A$2:$A$2256,Results!T$2:T$2256,"")</f>
        <v>0</v>
      </c>
      <c r="AZ2401" s="2">
        <f>_xlfn.XLOOKUP($A2401,Results!$A$2:$A$2256,Results!U$2:U$2256,"")</f>
        <v>0</v>
      </c>
      <c r="BA2401" s="2">
        <f>_xlfn.XLOOKUP($A2401,Results!$A$2:$A$2256,Results!V$2:V$2256,"")</f>
        <v>0</v>
      </c>
      <c r="BB2401" s="2">
        <f>_xlfn.XLOOKUP($A2401,Results!$A$2:$A$2256,Results!W$2:W$2256,"")</f>
        <v>0</v>
      </c>
      <c r="BC2401" s="2">
        <f>_xlfn.XLOOKUP($A2401,Results!$A$2:$A$2256,Results!X$2:X$2256,"")</f>
        <v>0</v>
      </c>
      <c r="BD2401" s="2">
        <f>_xlfn.XLOOKUP($A2401,Results!$A$2:$A$2256,Results!Y$2:Y$2256,"")</f>
        <v>0</v>
      </c>
      <c r="BE2401" s="2">
        <f>_xlfn.XLOOKUP($A2401,Results!$A$2:$A$2256,Results!Z$2:Z$2256,"")</f>
        <v>0</v>
      </c>
    </row>
    <row r="2402" spans="1:57" ht="38.25" customHeight="1" x14ac:dyDescent="0.3">
      <c r="A2402">
        <v>908079</v>
      </c>
      <c r="B2402">
        <v>281448</v>
      </c>
      <c r="C2402" t="s">
        <v>36</v>
      </c>
      <c r="D2402" t="s">
        <v>2020</v>
      </c>
      <c r="E2402" s="2" t="str">
        <f>VLOOKUP(F2402,'RPA Vendor Data '!F$1:$G$2418,2)</f>
        <v>UNITED RENTALS</v>
      </c>
      <c r="F2402" s="2">
        <v>13482</v>
      </c>
      <c r="G2402" s="2">
        <v>1</v>
      </c>
      <c r="H2402" t="s">
        <v>7335</v>
      </c>
      <c r="I2402">
        <v>1</v>
      </c>
      <c r="J2402" t="s">
        <v>39</v>
      </c>
      <c r="K2402" t="s">
        <v>39</v>
      </c>
      <c r="L2402">
        <v>130</v>
      </c>
      <c r="M2402" s="2" t="s">
        <v>36</v>
      </c>
      <c r="N2402" s="85" t="s">
        <v>36</v>
      </c>
      <c r="O2402">
        <v>11436388</v>
      </c>
      <c r="P2402" t="s">
        <v>36</v>
      </c>
      <c r="Q2402" t="s">
        <v>36</v>
      </c>
      <c r="R2402">
        <v>130</v>
      </c>
      <c r="S2402" s="1">
        <v>45744.334500150457</v>
      </c>
      <c r="T2402" t="s">
        <v>42</v>
      </c>
      <c r="U2402" s="1">
        <v>45744.113888888889</v>
      </c>
      <c r="V2402" t="s">
        <v>43</v>
      </c>
      <c r="W2402" t="s">
        <v>36</v>
      </c>
      <c r="X2402">
        <v>0</v>
      </c>
      <c r="Y2402">
        <v>999</v>
      </c>
      <c r="Z2402" t="s">
        <v>36</v>
      </c>
      <c r="AA2402" t="s">
        <v>36</v>
      </c>
      <c r="AB2402" t="s">
        <v>36</v>
      </c>
      <c r="AC2402" t="s">
        <v>44</v>
      </c>
      <c r="AD2402" t="s">
        <v>44</v>
      </c>
      <c r="AE2402" t="s">
        <v>45</v>
      </c>
      <c r="AG2402" s="2" t="s">
        <v>1668</v>
      </c>
      <c r="AI2402" s="2" t="s">
        <v>48</v>
      </c>
      <c r="AJ2402" s="2" t="e">
        <f>VLOOKUP(A2402,'Classification Test Result'!$A$2:$D$2428,4,FALSE)</f>
        <v>#N/A</v>
      </c>
      <c r="AL2402" s="2">
        <f>_xlfn.XLOOKUP($A2402,Results!$A$2:$A$2256,Results!G$2:G$2256,"")</f>
        <v>0</v>
      </c>
      <c r="AM2402" s="2">
        <f>_xlfn.XLOOKUP($A2402,Results!$A$2:$A$2256,Results!H$2:H$2256,"")</f>
        <v>0</v>
      </c>
      <c r="AN2402" s="2">
        <f>_xlfn.XLOOKUP($A2402,Results!$A$2:$A$2256,Results!I$2:I$2256,"")</f>
        <v>0</v>
      </c>
      <c r="AO2402" s="2">
        <f>_xlfn.XLOOKUP($A2402,Results!$A$2:$A$2256,Results!J$2:J$2256,"")</f>
        <v>0</v>
      </c>
      <c r="AP2402" s="2">
        <f>_xlfn.XLOOKUP($A2402,Results!$A$2:$A$2256,Results!K$2:K$2256,"")</f>
        <v>0</v>
      </c>
      <c r="AQ2402" s="2">
        <f>_xlfn.XLOOKUP($A2402,Results!$A$2:$A$2256,Results!L$2:L$2256,"")</f>
        <v>0</v>
      </c>
      <c r="AR2402" s="2">
        <f>_xlfn.XLOOKUP($A2402,Results!$A$2:$A$2256,Results!M$2:M$2256,"")</f>
        <v>0</v>
      </c>
      <c r="AS2402" s="2">
        <f>_xlfn.XLOOKUP($A2402,Results!$A$2:$A$2256,Results!N$2:N$2256,"")</f>
        <v>0</v>
      </c>
      <c r="AT2402" s="2">
        <f>_xlfn.XLOOKUP($A2402,Results!$A$2:$A$2256,Results!O$2:O$2256,"")</f>
        <v>0</v>
      </c>
      <c r="AU2402" s="2">
        <f>_xlfn.XLOOKUP($A2402,Results!$A$2:$A$2256,Results!P$2:P$2256,"")</f>
        <v>0</v>
      </c>
      <c r="AV2402" s="2">
        <f>_xlfn.XLOOKUP($A2402,Results!$A$2:$A$2256,Results!Q$2:Q$2256,"")</f>
        <v>0</v>
      </c>
      <c r="AW2402" s="2">
        <f>_xlfn.XLOOKUP($A2402,Results!$A$2:$A$2256,Results!R$2:R$2256,"")</f>
        <v>0</v>
      </c>
      <c r="AX2402" s="2">
        <f>_xlfn.XLOOKUP($A2402,Results!$A$2:$A$2256,Results!S$2:S$2256,"")</f>
        <v>0</v>
      </c>
      <c r="AY2402" s="2">
        <f>_xlfn.XLOOKUP($A2402,Results!$A$2:$A$2256,Results!T$2:T$2256,"")</f>
        <v>0</v>
      </c>
      <c r="AZ2402" s="2">
        <f>_xlfn.XLOOKUP($A2402,Results!$A$2:$A$2256,Results!U$2:U$2256,"")</f>
        <v>0</v>
      </c>
      <c r="BA2402" s="2">
        <f>_xlfn.XLOOKUP($A2402,Results!$A$2:$A$2256,Results!V$2:V$2256,"")</f>
        <v>0</v>
      </c>
      <c r="BB2402" s="2">
        <f>_xlfn.XLOOKUP($A2402,Results!$A$2:$A$2256,Results!W$2:W$2256,"")</f>
        <v>0</v>
      </c>
      <c r="BC2402" s="2">
        <f>_xlfn.XLOOKUP($A2402,Results!$A$2:$A$2256,Results!X$2:X$2256,"")</f>
        <v>0</v>
      </c>
      <c r="BD2402" s="2">
        <f>_xlfn.XLOOKUP($A2402,Results!$A$2:$A$2256,Results!Y$2:Y$2256,"")</f>
        <v>0</v>
      </c>
      <c r="BE2402" s="2">
        <f>_xlfn.XLOOKUP($A2402,Results!$A$2:$A$2256,Results!Z$2:Z$2256,"")</f>
        <v>0</v>
      </c>
    </row>
    <row r="2403" spans="1:57" ht="29.1" customHeight="1" x14ac:dyDescent="0.3">
      <c r="A2403">
        <v>908080</v>
      </c>
      <c r="B2403">
        <v>281479</v>
      </c>
      <c r="C2403" t="s">
        <v>36</v>
      </c>
      <c r="D2403">
        <v>50030723594</v>
      </c>
      <c r="F2403" s="2">
        <v>11545</v>
      </c>
      <c r="G2403" s="2">
        <v>3</v>
      </c>
      <c r="H2403" t="s">
        <v>7336</v>
      </c>
      <c r="I2403">
        <v>20</v>
      </c>
      <c r="J2403" t="s">
        <v>39</v>
      </c>
      <c r="K2403" t="s">
        <v>39</v>
      </c>
      <c r="L2403">
        <v>5.09</v>
      </c>
      <c r="M2403" s="2" t="s">
        <v>7158</v>
      </c>
      <c r="N2403" s="170" t="s">
        <v>3046</v>
      </c>
      <c r="O2403" t="s">
        <v>7337</v>
      </c>
      <c r="P2403" t="s">
        <v>36</v>
      </c>
      <c r="Q2403" t="s">
        <v>36</v>
      </c>
      <c r="R2403">
        <v>101.8</v>
      </c>
      <c r="S2403" s="1">
        <v>45744.333885763888</v>
      </c>
      <c r="T2403" t="s">
        <v>42</v>
      </c>
      <c r="U2403" s="1">
        <v>45744.120138888888</v>
      </c>
      <c r="V2403" t="s">
        <v>43</v>
      </c>
      <c r="W2403" t="s">
        <v>36</v>
      </c>
      <c r="X2403">
        <v>0</v>
      </c>
      <c r="Y2403">
        <v>999</v>
      </c>
      <c r="Z2403" t="s">
        <v>36</v>
      </c>
      <c r="AA2403" t="s">
        <v>36</v>
      </c>
      <c r="AB2403" t="s">
        <v>36</v>
      </c>
      <c r="AC2403" t="s">
        <v>49</v>
      </c>
      <c r="AD2403" t="s">
        <v>49</v>
      </c>
      <c r="AE2403" t="s">
        <v>45</v>
      </c>
      <c r="AG2403" s="18" t="s">
        <v>7338</v>
      </c>
      <c r="AH2403" s="18"/>
      <c r="AI2403" s="2" t="s">
        <v>48</v>
      </c>
      <c r="AJ2403" s="2" t="e">
        <f>VLOOKUP(A2403,'Classification Test Result'!$A$2:$D$2428,4,FALSE)</f>
        <v>#N/A</v>
      </c>
      <c r="AL2403" s="2">
        <f>_xlfn.XLOOKUP($A2403,Results!$A$2:$A$2256,Results!G$2:G$2256,"")</f>
        <v>0</v>
      </c>
      <c r="AM2403" s="2">
        <f>_xlfn.XLOOKUP($A2403,Results!$A$2:$A$2256,Results!H$2:H$2256,"")</f>
        <v>0</v>
      </c>
      <c r="AN2403" s="2">
        <f>_xlfn.XLOOKUP($A2403,Results!$A$2:$A$2256,Results!I$2:I$2256,"")</f>
        <v>0</v>
      </c>
      <c r="AO2403" s="2">
        <f>_xlfn.XLOOKUP($A2403,Results!$A$2:$A$2256,Results!J$2:J$2256,"")</f>
        <v>0</v>
      </c>
      <c r="AP2403" s="2">
        <f>_xlfn.XLOOKUP($A2403,Results!$A$2:$A$2256,Results!K$2:K$2256,"")</f>
        <v>0</v>
      </c>
      <c r="AQ2403" s="2">
        <f>_xlfn.XLOOKUP($A2403,Results!$A$2:$A$2256,Results!L$2:L$2256,"")</f>
        <v>0</v>
      </c>
      <c r="AR2403" s="2">
        <f>_xlfn.XLOOKUP($A2403,Results!$A$2:$A$2256,Results!M$2:M$2256,"")</f>
        <v>0</v>
      </c>
      <c r="AS2403" s="2">
        <f>_xlfn.XLOOKUP($A2403,Results!$A$2:$A$2256,Results!N$2:N$2256,"")</f>
        <v>0</v>
      </c>
      <c r="AT2403" s="2" t="str">
        <f>_xlfn.XLOOKUP($A2403,Results!$A$2:$A$2256,Results!O$2:O$2256,"")</f>
        <v>GENERIC WIRE</v>
      </c>
      <c r="AU2403" s="2" t="str">
        <f>_xlfn.XLOOKUP($A2403,Results!$A$2:$A$2256,Results!P$2:P$2256,"")</f>
        <v>WIRE</v>
      </c>
      <c r="AV2403" s="2" t="str">
        <f>_xlfn.XLOOKUP($A2403,Results!$A$2:$A$2256,Results!Q$2:Q$2256,"")</f>
        <v>SINGLE_MATCH</v>
      </c>
      <c r="AW2403" s="2">
        <f>_xlfn.XLOOKUP($A2403,Results!$A$2:$A$2256,Results!R$2:R$2256,"")</f>
        <v>0</v>
      </c>
      <c r="AX2403" s="2">
        <f>_xlfn.XLOOKUP($A2403,Results!$A$2:$A$2256,Results!S$2:S$2256,"")</f>
        <v>0</v>
      </c>
      <c r="AY2403" s="2">
        <f>_xlfn.XLOOKUP($A2403,Results!$A$2:$A$2256,Results!T$2:T$2256,"")</f>
        <v>75</v>
      </c>
      <c r="AZ2403" s="2">
        <f>_xlfn.XLOOKUP($A2403,Results!$A$2:$A$2256,Results!U$2:U$2256,"")</f>
        <v>0</v>
      </c>
      <c r="BA2403" s="2">
        <f>_xlfn.XLOOKUP($A2403,Results!$A$2:$A$2256,Results!V$2:V$2256,"")</f>
        <v>0</v>
      </c>
      <c r="BB2403" s="2">
        <f>_xlfn.XLOOKUP($A2403,Results!$A$2:$A$2256,Results!W$2:W$2256,"")</f>
        <v>0</v>
      </c>
      <c r="BC2403" s="2">
        <f>_xlfn.XLOOKUP($A2403,Results!$A$2:$A$2256,Results!X$2:X$2256,"")</f>
        <v>0</v>
      </c>
      <c r="BD2403" s="2">
        <f>_xlfn.XLOOKUP($A2403,Results!$A$2:$A$2256,Results!Y$2:Y$2256,"")</f>
        <v>0</v>
      </c>
      <c r="BE2403" s="2">
        <f>_xlfn.XLOOKUP($A2403,Results!$A$2:$A$2256,Results!Z$2:Z$2256,"")</f>
        <v>0</v>
      </c>
    </row>
    <row r="2404" spans="1:57" ht="29.1" customHeight="1" x14ac:dyDescent="0.3">
      <c r="A2404">
        <v>908081</v>
      </c>
      <c r="B2404">
        <v>281644</v>
      </c>
      <c r="C2404" t="s">
        <v>36</v>
      </c>
      <c r="D2404" t="s">
        <v>4053</v>
      </c>
      <c r="F2404" s="2">
        <v>11260</v>
      </c>
      <c r="G2404" s="2">
        <v>1</v>
      </c>
      <c r="H2404" t="s">
        <v>7339</v>
      </c>
      <c r="I2404">
        <v>100</v>
      </c>
      <c r="J2404" t="s">
        <v>58</v>
      </c>
      <c r="K2404" t="s">
        <v>58</v>
      </c>
      <c r="L2404">
        <v>3.64</v>
      </c>
      <c r="M2404" s="172" t="s">
        <v>7340</v>
      </c>
      <c r="N2404" s="172">
        <v>1133004</v>
      </c>
      <c r="O2404">
        <v>1133004</v>
      </c>
      <c r="P2404" t="s">
        <v>36</v>
      </c>
      <c r="Q2404" t="s">
        <v>36</v>
      </c>
      <c r="R2404">
        <v>3.64</v>
      </c>
      <c r="S2404" s="1">
        <v>45744.501815243057</v>
      </c>
      <c r="T2404" t="s">
        <v>42</v>
      </c>
      <c r="U2404" s="1">
        <v>45744.276388888888</v>
      </c>
      <c r="V2404" t="s">
        <v>43</v>
      </c>
      <c r="W2404" t="s">
        <v>36</v>
      </c>
      <c r="X2404">
        <v>1</v>
      </c>
      <c r="Y2404" t="s">
        <v>525</v>
      </c>
      <c r="Z2404" t="s">
        <v>36</v>
      </c>
      <c r="AA2404">
        <v>3.64</v>
      </c>
      <c r="AB2404" t="s">
        <v>36</v>
      </c>
      <c r="AC2404" t="s">
        <v>49</v>
      </c>
      <c r="AD2404" t="s">
        <v>49</v>
      </c>
      <c r="AE2404" t="s">
        <v>45</v>
      </c>
      <c r="AG2404" s="18" t="s">
        <v>7341</v>
      </c>
      <c r="AH2404" s="18"/>
      <c r="AI2404" s="2" t="s">
        <v>48</v>
      </c>
      <c r="AJ2404" s="2" t="e">
        <f>VLOOKUP(A2404,'Classification Test Result'!$A$2:$D$2428,4,FALSE)</f>
        <v>#N/A</v>
      </c>
      <c r="AL2404" s="2">
        <f>_xlfn.XLOOKUP($A2404,Results!$A$2:$A$2256,Results!G$2:G$2256,"")</f>
        <v>0</v>
      </c>
      <c r="AM2404" s="2">
        <f>_xlfn.XLOOKUP($A2404,Results!$A$2:$A$2256,Results!H$2:H$2256,"")</f>
        <v>0</v>
      </c>
      <c r="AN2404" s="2">
        <f>_xlfn.XLOOKUP($A2404,Results!$A$2:$A$2256,Results!I$2:I$2256,"")</f>
        <v>0</v>
      </c>
      <c r="AO2404" s="2">
        <f>_xlfn.XLOOKUP($A2404,Results!$A$2:$A$2256,Results!J$2:J$2256,"")</f>
        <v>0</v>
      </c>
      <c r="AP2404" s="2">
        <f>_xlfn.XLOOKUP($A2404,Results!$A$2:$A$2256,Results!K$2:K$2256,"")</f>
        <v>0</v>
      </c>
      <c r="AQ2404" s="2">
        <f>_xlfn.XLOOKUP($A2404,Results!$A$2:$A$2256,Results!L$2:L$2256,"")</f>
        <v>0</v>
      </c>
      <c r="AR2404" s="2">
        <f>_xlfn.XLOOKUP($A2404,Results!$A$2:$A$2256,Results!M$2:M$2256,"")</f>
        <v>0</v>
      </c>
      <c r="AS2404" s="2">
        <f>_xlfn.XLOOKUP($A2404,Results!$A$2:$A$2256,Results!N$2:N$2256,"")</f>
        <v>0</v>
      </c>
      <c r="AT2404" s="2">
        <f>_xlfn.XLOOKUP($A2404,Results!$A$2:$A$2256,Results!O$2:O$2256,"")</f>
        <v>0</v>
      </c>
      <c r="AU2404" s="2">
        <f>_xlfn.XLOOKUP($A2404,Results!$A$2:$A$2256,Results!P$2:P$2256,"")</f>
        <v>0</v>
      </c>
      <c r="AV2404" s="2">
        <f>_xlfn.XLOOKUP($A2404,Results!$A$2:$A$2256,Results!Q$2:Q$2256,"")</f>
        <v>0</v>
      </c>
      <c r="AW2404" s="2">
        <f>_xlfn.XLOOKUP($A2404,Results!$A$2:$A$2256,Results!R$2:R$2256,"")</f>
        <v>0</v>
      </c>
      <c r="AX2404" s="2">
        <f>_xlfn.XLOOKUP($A2404,Results!$A$2:$A$2256,Results!S$2:S$2256,"")</f>
        <v>0</v>
      </c>
      <c r="AY2404" s="2">
        <f>_xlfn.XLOOKUP($A2404,Results!$A$2:$A$2256,Results!T$2:T$2256,"")</f>
        <v>0</v>
      </c>
      <c r="AZ2404" s="2">
        <f>_xlfn.XLOOKUP($A2404,Results!$A$2:$A$2256,Results!U$2:U$2256,"")</f>
        <v>0</v>
      </c>
      <c r="BA2404" s="2">
        <f>_xlfn.XLOOKUP($A2404,Results!$A$2:$A$2256,Results!V$2:V$2256,"")</f>
        <v>0</v>
      </c>
      <c r="BB2404" s="2">
        <f>_xlfn.XLOOKUP($A2404,Results!$A$2:$A$2256,Results!W$2:W$2256,"")</f>
        <v>0</v>
      </c>
      <c r="BC2404" s="2">
        <f>_xlfn.XLOOKUP($A2404,Results!$A$2:$A$2256,Results!X$2:X$2256,"")</f>
        <v>0</v>
      </c>
      <c r="BD2404" s="2">
        <f>_xlfn.XLOOKUP($A2404,Results!$A$2:$A$2256,Results!Y$2:Y$2256,"")</f>
        <v>0</v>
      </c>
      <c r="BE2404" s="2">
        <f>_xlfn.XLOOKUP($A2404,Results!$A$2:$A$2256,Results!Z$2:Z$2256,"")</f>
        <v>0</v>
      </c>
    </row>
    <row r="2405" spans="1:57" ht="29.1" customHeight="1" x14ac:dyDescent="0.3">
      <c r="A2405">
        <v>908082</v>
      </c>
      <c r="B2405">
        <v>281495</v>
      </c>
      <c r="C2405" t="s">
        <v>36</v>
      </c>
      <c r="D2405">
        <v>670621699</v>
      </c>
      <c r="F2405" s="2">
        <v>10207</v>
      </c>
      <c r="G2405" s="2">
        <v>1</v>
      </c>
      <c r="H2405" t="s">
        <v>7342</v>
      </c>
      <c r="I2405">
        <v>35</v>
      </c>
      <c r="J2405" t="s">
        <v>65</v>
      </c>
      <c r="K2405" t="s">
        <v>39</v>
      </c>
      <c r="L2405">
        <v>10</v>
      </c>
      <c r="M2405" s="97" t="s">
        <v>4486</v>
      </c>
      <c r="N2405" s="9" t="s">
        <v>7343</v>
      </c>
      <c r="O2405">
        <v>249442</v>
      </c>
      <c r="P2405" t="s">
        <v>36</v>
      </c>
      <c r="Q2405" t="s">
        <v>36</v>
      </c>
      <c r="R2405">
        <v>350</v>
      </c>
      <c r="S2405" s="1">
        <v>45744.354616087963</v>
      </c>
      <c r="T2405" t="s">
        <v>42</v>
      </c>
      <c r="U2405" s="1">
        <v>45744.138194444437</v>
      </c>
      <c r="V2405" t="s">
        <v>43</v>
      </c>
      <c r="W2405" t="s">
        <v>36</v>
      </c>
      <c r="X2405">
        <v>0</v>
      </c>
      <c r="Y2405">
        <v>999</v>
      </c>
      <c r="Z2405" t="s">
        <v>36</v>
      </c>
      <c r="AA2405" t="s">
        <v>36</v>
      </c>
      <c r="AB2405" t="s">
        <v>36</v>
      </c>
      <c r="AC2405" t="s">
        <v>49</v>
      </c>
      <c r="AD2405" t="s">
        <v>49</v>
      </c>
      <c r="AE2405" t="s">
        <v>45</v>
      </c>
      <c r="AF2405" s="103">
        <v>39131703</v>
      </c>
      <c r="AG2405" s="18" t="s">
        <v>7344</v>
      </c>
      <c r="AH2405" s="18"/>
      <c r="AI2405" s="2" t="s">
        <v>48</v>
      </c>
      <c r="AJ2405" s="2" t="e">
        <f>VLOOKUP(A2405,'Classification Test Result'!$A$2:$D$2428,4,FALSE)</f>
        <v>#N/A</v>
      </c>
      <c r="AL2405" s="2">
        <f>_xlfn.XLOOKUP($A2405,Results!$A$2:$A$2256,Results!G$2:G$2256,"")</f>
        <v>341981</v>
      </c>
      <c r="AM2405" s="2">
        <f>_xlfn.XLOOKUP($A2405,Results!$A$2:$A$2256,Results!H$2:H$2256,"")</f>
        <v>11301701</v>
      </c>
      <c r="AN2405" s="2" t="str">
        <f>_xlfn.XLOOKUP($A2405,Results!$A$2:$A$2256,Results!I$2:I$2256,"")</f>
        <v>CHATSWORTH PRODUCTS</v>
      </c>
      <c r="AO2405" s="2">
        <f>_xlfn.XLOOKUP($A2405,Results!$A$2:$A$2256,Results!J$2:J$2256,"")</f>
        <v>703957235081</v>
      </c>
      <c r="AP2405" s="2">
        <f>_xlfn.XLOOKUP($A2405,Results!$A$2:$A$2256,Results!K$2:K$2256,"")</f>
        <v>39131705</v>
      </c>
      <c r="AQ2405" s="2" t="str">
        <f>_xlfn.XLOOKUP($A2405,Results!$A$2:$A$2256,Results!L$2:L$2256,"")</f>
        <v>AK10992810</v>
      </c>
      <c r="AR2405" s="2">
        <f>_xlfn.XLOOKUP($A2405,Results!$A$2:$A$2256,Results!M$2:M$2256,"")</f>
        <v>422008</v>
      </c>
      <c r="AS2405" s="2" t="str">
        <f>_xlfn.XLOOKUP($A2405,Results!$A$2:$A$2256,Results!N$2:N$2256,"")</f>
        <v>CHT 11301-701 0.38X1.5X5 B-SPLC KT</v>
      </c>
      <c r="AT2405" s="2" t="str">
        <f>_xlfn.XLOOKUP($A2405,Results!$A$2:$A$2256,Results!O$2:O$2256,"")</f>
        <v>CHATSWORTH PRODUCTS</v>
      </c>
      <c r="AU2405" s="2">
        <f>_xlfn.XLOOKUP($A2405,Results!$A$2:$A$2256,Results!P$2:P$2256,"")</f>
        <v>0</v>
      </c>
      <c r="AV2405" s="2" t="str">
        <f>_xlfn.XLOOKUP($A2405,Results!$A$2:$A$2256,Results!Q$2:Q$2256,"")</f>
        <v>NO_MANUFACTURERS_FOUND</v>
      </c>
      <c r="AW2405" s="2" t="str">
        <f>_xlfn.XLOOKUP($A2405,Results!$A$2:$A$2256,Results!R$2:R$2256,"")</f>
        <v>0.42206545762801495</v>
      </c>
      <c r="AX2405" s="2">
        <f>_xlfn.XLOOKUP($A2405,Results!$A$2:$A$2256,Results!S$2:S$2256,"")</f>
        <v>62</v>
      </c>
      <c r="AY2405" s="2">
        <f>_xlfn.XLOOKUP($A2405,Results!$A$2:$A$2256,Results!T$2:T$2256,"")</f>
        <v>55</v>
      </c>
      <c r="AZ2405" s="2">
        <f>_xlfn.XLOOKUP($A2405,Results!$A$2:$A$2256,Results!U$2:U$2256,"")</f>
        <v>36</v>
      </c>
      <c r="BA2405" s="2">
        <f>_xlfn.XLOOKUP($A2405,Results!$A$2:$A$2256,Results!V$2:V$2256,"")</f>
        <v>0</v>
      </c>
      <c r="BB2405" s="2">
        <f>_xlfn.XLOOKUP($A2405,Results!$A$2:$A$2256,Results!W$2:W$2256,"")</f>
        <v>0</v>
      </c>
      <c r="BC2405" s="2">
        <f>_xlfn.XLOOKUP($A2405,Results!$A$2:$A$2256,Results!X$2:X$2256,"")</f>
        <v>0</v>
      </c>
      <c r="BD2405" s="2">
        <f>_xlfn.XLOOKUP($A2405,Results!$A$2:$A$2256,Results!Y$2:Y$2256,"")</f>
        <v>0</v>
      </c>
      <c r="BE2405" s="2">
        <f>_xlfn.XLOOKUP($A2405,Results!$A$2:$A$2256,Results!Z$2:Z$2256,"")</f>
        <v>0</v>
      </c>
    </row>
    <row r="2406" spans="1:57" ht="44.1" customHeight="1" x14ac:dyDescent="0.3">
      <c r="A2406">
        <v>908083</v>
      </c>
      <c r="B2406">
        <v>281566</v>
      </c>
      <c r="C2406" t="s">
        <v>36</v>
      </c>
      <c r="D2406" t="s">
        <v>7219</v>
      </c>
      <c r="F2406" s="2">
        <v>16089</v>
      </c>
      <c r="G2406" s="2">
        <v>1</v>
      </c>
      <c r="H2406" t="s">
        <v>7345</v>
      </c>
      <c r="I2406">
        <v>20</v>
      </c>
      <c r="J2406" t="s">
        <v>58</v>
      </c>
      <c r="K2406" t="s">
        <v>58</v>
      </c>
      <c r="L2406">
        <v>548.61</v>
      </c>
      <c r="M2406" s="180" t="s">
        <v>1614</v>
      </c>
      <c r="N2406" s="44" t="s">
        <v>7346</v>
      </c>
      <c r="O2406" t="s">
        <v>36</v>
      </c>
      <c r="P2406" t="s">
        <v>7347</v>
      </c>
      <c r="Q2406" t="s">
        <v>36</v>
      </c>
      <c r="R2406">
        <v>109.72</v>
      </c>
      <c r="S2406" s="1">
        <v>45744.459811655091</v>
      </c>
      <c r="T2406" t="s">
        <v>42</v>
      </c>
      <c r="U2406" s="1">
        <v>45744.244444444441</v>
      </c>
      <c r="V2406" t="s">
        <v>43</v>
      </c>
      <c r="W2406" t="s">
        <v>36</v>
      </c>
      <c r="X2406">
        <v>2</v>
      </c>
      <c r="Y2406" t="s">
        <v>54</v>
      </c>
      <c r="Z2406" t="s">
        <v>36</v>
      </c>
      <c r="AA2406">
        <v>548.61</v>
      </c>
      <c r="AB2406" t="s">
        <v>36</v>
      </c>
      <c r="AC2406" t="s">
        <v>59</v>
      </c>
      <c r="AD2406" t="s">
        <v>59</v>
      </c>
      <c r="AE2406" t="s">
        <v>45</v>
      </c>
      <c r="AF2406" s="181">
        <v>39131706</v>
      </c>
      <c r="AG2406" s="18" t="s">
        <v>7348</v>
      </c>
      <c r="AH2406" s="18"/>
      <c r="AI2406" s="2" t="s">
        <v>48</v>
      </c>
      <c r="AJ2406" s="2" t="e">
        <f>VLOOKUP(A2406,'Classification Test Result'!$A$2:$D$2428,4,FALSE)</f>
        <v>#N/A</v>
      </c>
      <c r="AL2406" s="2">
        <f>_xlfn.XLOOKUP($A2406,Results!$A$2:$A$2256,Results!G$2:G$2256,"")</f>
        <v>0</v>
      </c>
      <c r="AM2406" s="2">
        <f>_xlfn.XLOOKUP($A2406,Results!$A$2:$A$2256,Results!H$2:H$2256,"")</f>
        <v>0</v>
      </c>
      <c r="AN2406" s="2">
        <f>_xlfn.XLOOKUP($A2406,Results!$A$2:$A$2256,Results!I$2:I$2256,"")</f>
        <v>0</v>
      </c>
      <c r="AO2406" s="2">
        <f>_xlfn.XLOOKUP($A2406,Results!$A$2:$A$2256,Results!J$2:J$2256,"")</f>
        <v>0</v>
      </c>
      <c r="AP2406" s="2">
        <f>_xlfn.XLOOKUP($A2406,Results!$A$2:$A$2256,Results!K$2:K$2256,"")</f>
        <v>0</v>
      </c>
      <c r="AQ2406" s="2">
        <f>_xlfn.XLOOKUP($A2406,Results!$A$2:$A$2256,Results!L$2:L$2256,"")</f>
        <v>0</v>
      </c>
      <c r="AR2406" s="2">
        <f>_xlfn.XLOOKUP($A2406,Results!$A$2:$A$2256,Results!M$2:M$2256,"")</f>
        <v>0</v>
      </c>
      <c r="AS2406" s="2">
        <f>_xlfn.XLOOKUP($A2406,Results!$A$2:$A$2256,Results!N$2:N$2256,"")</f>
        <v>0</v>
      </c>
      <c r="AT2406" s="2" t="str">
        <f>_xlfn.XLOOKUP($A2406,Results!$A$2:$A$2256,Results!O$2:O$2256,"")</f>
        <v>GENERIC CONDUIT/CONDUIT FITTINGS</v>
      </c>
      <c r="AU2406" s="2" t="str">
        <f>_xlfn.XLOOKUP($A2406,Results!$A$2:$A$2256,Results!P$2:P$2256,"")</f>
        <v>CONDUIT</v>
      </c>
      <c r="AV2406" s="2" t="str">
        <f>_xlfn.XLOOKUP($A2406,Results!$A$2:$A$2256,Results!Q$2:Q$2256,"")</f>
        <v>SINGLE_MATCH</v>
      </c>
      <c r="AW2406" s="2">
        <f>_xlfn.XLOOKUP($A2406,Results!$A$2:$A$2256,Results!R$2:R$2256,"")</f>
        <v>0</v>
      </c>
      <c r="AX2406" s="2">
        <f>_xlfn.XLOOKUP($A2406,Results!$A$2:$A$2256,Results!S$2:S$2256,"")</f>
        <v>0</v>
      </c>
      <c r="AY2406" s="2">
        <f>_xlfn.XLOOKUP($A2406,Results!$A$2:$A$2256,Results!T$2:T$2256,"")</f>
        <v>95</v>
      </c>
      <c r="AZ2406" s="2">
        <f>_xlfn.XLOOKUP($A2406,Results!$A$2:$A$2256,Results!U$2:U$2256,"")</f>
        <v>0</v>
      </c>
      <c r="BA2406" s="2" t="str">
        <f>_xlfn.XLOOKUP($A2406,Results!$A$2:$A$2256,Results!V$2:V$2256,"")</f>
        <v>ATKORE</v>
      </c>
      <c r="BB2406" s="2">
        <f>_xlfn.XLOOKUP($A2406,Results!$A$2:$A$2256,Results!W$2:W$2256,"")</f>
        <v>50</v>
      </c>
      <c r="BC2406" s="2">
        <f>_xlfn.XLOOKUP($A2406,Results!$A$2:$A$2256,Results!X$2:X$2256,"")</f>
        <v>39131706</v>
      </c>
      <c r="BD2406" s="2">
        <f>_xlfn.XLOOKUP($A2406,Results!$A$2:$A$2256,Results!Y$2:Y$2256,"")</f>
        <v>80</v>
      </c>
      <c r="BE2406" s="2" t="b">
        <f>_xlfn.XLOOKUP($A2406,Results!$A$2:$A$2256,Results!Z$2:Z$2256,"")</f>
        <v>1</v>
      </c>
    </row>
    <row r="2407" spans="1:57" ht="38.25" customHeight="1" x14ac:dyDescent="0.3">
      <c r="A2407">
        <v>908084</v>
      </c>
      <c r="B2407">
        <v>281740</v>
      </c>
      <c r="C2407" t="s">
        <v>36</v>
      </c>
      <c r="D2407">
        <v>34691</v>
      </c>
      <c r="F2407" s="2">
        <v>10455</v>
      </c>
      <c r="G2407" s="2">
        <v>9</v>
      </c>
      <c r="H2407" t="s">
        <v>7349</v>
      </c>
      <c r="I2407">
        <v>5000</v>
      </c>
      <c r="J2407" t="s">
        <v>39</v>
      </c>
      <c r="K2407" t="s">
        <v>39</v>
      </c>
      <c r="L2407">
        <v>0.27477000000000001</v>
      </c>
      <c r="M2407" s="2" t="s">
        <v>105</v>
      </c>
      <c r="N2407" s="9" t="s">
        <v>7350</v>
      </c>
      <c r="O2407" t="s">
        <v>36</v>
      </c>
      <c r="P2407" t="s">
        <v>36</v>
      </c>
      <c r="Q2407" t="s">
        <v>36</v>
      </c>
      <c r="R2407">
        <v>1373.85</v>
      </c>
      <c r="S2407" s="1">
        <v>45744.543021261583</v>
      </c>
      <c r="T2407" t="s">
        <v>42</v>
      </c>
      <c r="U2407" s="1">
        <v>45744.320138888892</v>
      </c>
      <c r="V2407" t="s">
        <v>43</v>
      </c>
      <c r="W2407" t="s">
        <v>36</v>
      </c>
      <c r="X2407">
        <v>0</v>
      </c>
      <c r="Y2407">
        <v>999</v>
      </c>
      <c r="Z2407" t="s">
        <v>36</v>
      </c>
      <c r="AA2407" t="s">
        <v>36</v>
      </c>
      <c r="AB2407" t="s">
        <v>36</v>
      </c>
      <c r="AC2407" t="s">
        <v>105</v>
      </c>
      <c r="AD2407" t="s">
        <v>105</v>
      </c>
      <c r="AE2407" t="s">
        <v>45</v>
      </c>
      <c r="AF2407" s="44">
        <v>26121500</v>
      </c>
      <c r="AG2407" s="102" t="s">
        <v>237</v>
      </c>
      <c r="AH2407" s="96"/>
      <c r="AI2407" s="2" t="s">
        <v>48</v>
      </c>
      <c r="AJ2407" s="2" t="e">
        <f>VLOOKUP(A2407,'Classification Test Result'!$A$2:$D$2428,4,FALSE)</f>
        <v>#N/A</v>
      </c>
      <c r="AL2407" s="2">
        <f>_xlfn.XLOOKUP($A2407,Results!$A$2:$A$2256,Results!G$2:G$2256,"")</f>
        <v>0</v>
      </c>
      <c r="AM2407" s="2">
        <f>_xlfn.XLOOKUP($A2407,Results!$A$2:$A$2256,Results!H$2:H$2256,"")</f>
        <v>0</v>
      </c>
      <c r="AN2407" s="2">
        <f>_xlfn.XLOOKUP($A2407,Results!$A$2:$A$2256,Results!I$2:I$2256,"")</f>
        <v>0</v>
      </c>
      <c r="AO2407" s="2">
        <f>_xlfn.XLOOKUP($A2407,Results!$A$2:$A$2256,Results!J$2:J$2256,"")</f>
        <v>0</v>
      </c>
      <c r="AP2407" s="2">
        <f>_xlfn.XLOOKUP($A2407,Results!$A$2:$A$2256,Results!K$2:K$2256,"")</f>
        <v>0</v>
      </c>
      <c r="AQ2407" s="2">
        <f>_xlfn.XLOOKUP($A2407,Results!$A$2:$A$2256,Results!L$2:L$2256,"")</f>
        <v>0</v>
      </c>
      <c r="AR2407" s="2">
        <f>_xlfn.XLOOKUP($A2407,Results!$A$2:$A$2256,Results!M$2:M$2256,"")</f>
        <v>0</v>
      </c>
      <c r="AS2407" s="2">
        <f>_xlfn.XLOOKUP($A2407,Results!$A$2:$A$2256,Results!N$2:N$2256,"")</f>
        <v>0</v>
      </c>
      <c r="AT2407" s="2">
        <f>_xlfn.XLOOKUP($A2407,Results!$A$2:$A$2256,Results!O$2:O$2256,"")</f>
        <v>0</v>
      </c>
      <c r="AU2407" s="2">
        <f>_xlfn.XLOOKUP($A2407,Results!$A$2:$A$2256,Results!P$2:P$2256,"")</f>
        <v>0</v>
      </c>
      <c r="AV2407" s="2">
        <f>_xlfn.XLOOKUP($A2407,Results!$A$2:$A$2256,Results!Q$2:Q$2256,"")</f>
        <v>0</v>
      </c>
      <c r="AW2407" s="2">
        <f>_xlfn.XLOOKUP($A2407,Results!$A$2:$A$2256,Results!R$2:R$2256,"")</f>
        <v>0</v>
      </c>
      <c r="AX2407" s="2">
        <f>_xlfn.XLOOKUP($A2407,Results!$A$2:$A$2256,Results!S$2:S$2256,"")</f>
        <v>0</v>
      </c>
      <c r="AY2407" s="2">
        <f>_xlfn.XLOOKUP($A2407,Results!$A$2:$A$2256,Results!T$2:T$2256,"")</f>
        <v>0</v>
      </c>
      <c r="AZ2407" s="2">
        <f>_xlfn.XLOOKUP($A2407,Results!$A$2:$A$2256,Results!U$2:U$2256,"")</f>
        <v>0</v>
      </c>
      <c r="BA2407" s="2" t="str">
        <f>_xlfn.XLOOKUP($A2407,Results!$A$2:$A$2256,Results!V$2:V$2256,"")</f>
        <v>SOUTHWIRE</v>
      </c>
      <c r="BB2407" s="2">
        <f>_xlfn.XLOOKUP($A2407,Results!$A$2:$A$2256,Results!W$2:W$2256,"")</f>
        <v>77</v>
      </c>
      <c r="BC2407" s="2">
        <f>_xlfn.XLOOKUP($A2407,Results!$A$2:$A$2256,Results!X$2:X$2256,"")</f>
        <v>26121614</v>
      </c>
      <c r="BD2407" s="2">
        <f>_xlfn.XLOOKUP($A2407,Results!$A$2:$A$2256,Results!Y$2:Y$2256,"")</f>
        <v>77</v>
      </c>
      <c r="BE2407" s="2" t="b">
        <f>_xlfn.XLOOKUP($A2407,Results!$A$2:$A$2256,Results!Z$2:Z$2256,"")</f>
        <v>1</v>
      </c>
    </row>
    <row r="2408" spans="1:57" ht="38.25" customHeight="1" x14ac:dyDescent="0.3">
      <c r="A2408">
        <v>908085</v>
      </c>
      <c r="B2408">
        <v>281465</v>
      </c>
      <c r="C2408" t="s">
        <v>36</v>
      </c>
      <c r="D2408" t="s">
        <v>6247</v>
      </c>
      <c r="F2408" s="2">
        <v>13482</v>
      </c>
      <c r="G2408" s="2">
        <v>2</v>
      </c>
      <c r="H2408" t="s">
        <v>7351</v>
      </c>
      <c r="I2408">
        <v>2</v>
      </c>
      <c r="J2408" t="s">
        <v>65</v>
      </c>
      <c r="K2408" t="s">
        <v>39</v>
      </c>
      <c r="L2408">
        <v>4.43</v>
      </c>
      <c r="M2408" s="177" t="s">
        <v>7290</v>
      </c>
      <c r="N2408" s="9" t="s">
        <v>7352</v>
      </c>
      <c r="O2408" t="s">
        <v>7352</v>
      </c>
      <c r="P2408" t="s">
        <v>36</v>
      </c>
      <c r="Q2408" t="s">
        <v>36</v>
      </c>
      <c r="R2408">
        <v>8.86</v>
      </c>
      <c r="S2408" s="1">
        <v>45744.334181828701</v>
      </c>
      <c r="T2408" t="s">
        <v>42</v>
      </c>
      <c r="U2408" s="1">
        <v>45744.117361111108</v>
      </c>
      <c r="V2408" t="s">
        <v>43</v>
      </c>
      <c r="W2408" t="s">
        <v>36</v>
      </c>
      <c r="X2408">
        <v>0</v>
      </c>
      <c r="Y2408">
        <v>999</v>
      </c>
      <c r="Z2408" t="s">
        <v>36</v>
      </c>
      <c r="AA2408" t="s">
        <v>36</v>
      </c>
      <c r="AB2408" t="s">
        <v>36</v>
      </c>
      <c r="AC2408" t="s">
        <v>44</v>
      </c>
      <c r="AD2408" t="s">
        <v>44</v>
      </c>
      <c r="AE2408" t="s">
        <v>45</v>
      </c>
      <c r="AG2408" s="18" t="s">
        <v>7353</v>
      </c>
      <c r="AH2408" s="18"/>
      <c r="AI2408" s="2" t="s">
        <v>48</v>
      </c>
      <c r="AJ2408" s="2" t="e">
        <f>VLOOKUP(A2408,'Classification Test Result'!$A$2:$D$2428,4,FALSE)</f>
        <v>#N/A</v>
      </c>
      <c r="AL2408" s="2">
        <f>_xlfn.XLOOKUP($A2408,Results!$A$2:$A$2256,Results!G$2:G$2256,"")</f>
        <v>0</v>
      </c>
      <c r="AM2408" s="2">
        <f>_xlfn.XLOOKUP($A2408,Results!$A$2:$A$2256,Results!H$2:H$2256,"")</f>
        <v>0</v>
      </c>
      <c r="AN2408" s="2">
        <f>_xlfn.XLOOKUP($A2408,Results!$A$2:$A$2256,Results!I$2:I$2256,"")</f>
        <v>0</v>
      </c>
      <c r="AO2408" s="2">
        <f>_xlfn.XLOOKUP($A2408,Results!$A$2:$A$2256,Results!J$2:J$2256,"")</f>
        <v>0</v>
      </c>
      <c r="AP2408" s="2">
        <f>_xlfn.XLOOKUP($A2408,Results!$A$2:$A$2256,Results!K$2:K$2256,"")</f>
        <v>0</v>
      </c>
      <c r="AQ2408" s="2">
        <f>_xlfn.XLOOKUP($A2408,Results!$A$2:$A$2256,Results!L$2:L$2256,"")</f>
        <v>0</v>
      </c>
      <c r="AR2408" s="2">
        <f>_xlfn.XLOOKUP($A2408,Results!$A$2:$A$2256,Results!M$2:M$2256,"")</f>
        <v>0</v>
      </c>
      <c r="AS2408" s="2">
        <f>_xlfn.XLOOKUP($A2408,Results!$A$2:$A$2256,Results!N$2:N$2256,"")</f>
        <v>0</v>
      </c>
      <c r="AT2408" s="2">
        <f>_xlfn.XLOOKUP($A2408,Results!$A$2:$A$2256,Results!O$2:O$2256,"")</f>
        <v>0</v>
      </c>
      <c r="AU2408" s="2">
        <f>_xlfn.XLOOKUP($A2408,Results!$A$2:$A$2256,Results!P$2:P$2256,"")</f>
        <v>0</v>
      </c>
      <c r="AV2408" s="2">
        <f>_xlfn.XLOOKUP($A2408,Results!$A$2:$A$2256,Results!Q$2:Q$2256,"")</f>
        <v>0</v>
      </c>
      <c r="AW2408" s="2">
        <f>_xlfn.XLOOKUP($A2408,Results!$A$2:$A$2256,Results!R$2:R$2256,"")</f>
        <v>0</v>
      </c>
      <c r="AX2408" s="2">
        <f>_xlfn.XLOOKUP($A2408,Results!$A$2:$A$2256,Results!S$2:S$2256,"")</f>
        <v>0</v>
      </c>
      <c r="AY2408" s="2">
        <f>_xlfn.XLOOKUP($A2408,Results!$A$2:$A$2256,Results!T$2:T$2256,"")</f>
        <v>0</v>
      </c>
      <c r="AZ2408" s="2">
        <f>_xlfn.XLOOKUP($A2408,Results!$A$2:$A$2256,Results!U$2:U$2256,"")</f>
        <v>0</v>
      </c>
      <c r="BA2408" s="2">
        <f>_xlfn.XLOOKUP($A2408,Results!$A$2:$A$2256,Results!V$2:V$2256,"")</f>
        <v>0</v>
      </c>
      <c r="BB2408" s="2">
        <f>_xlfn.XLOOKUP($A2408,Results!$A$2:$A$2256,Results!W$2:W$2256,"")</f>
        <v>0</v>
      </c>
      <c r="BC2408" s="2">
        <f>_xlfn.XLOOKUP($A2408,Results!$A$2:$A$2256,Results!X$2:X$2256,"")</f>
        <v>0</v>
      </c>
      <c r="BD2408" s="2">
        <f>_xlfn.XLOOKUP($A2408,Results!$A$2:$A$2256,Results!Y$2:Y$2256,"")</f>
        <v>0</v>
      </c>
      <c r="BE2408" s="2">
        <f>_xlfn.XLOOKUP($A2408,Results!$A$2:$A$2256,Results!Z$2:Z$2256,"")</f>
        <v>0</v>
      </c>
    </row>
    <row r="2409" spans="1:57" ht="38.25" customHeight="1" x14ac:dyDescent="0.3">
      <c r="A2409">
        <v>908086</v>
      </c>
      <c r="B2409">
        <v>281868</v>
      </c>
      <c r="C2409" t="s">
        <v>36</v>
      </c>
      <c r="D2409" t="s">
        <v>7113</v>
      </c>
      <c r="E2409" s="2" t="str">
        <f>VLOOKUP(F2409,'RPA Vendor Data '!F$1:$G$2418,2)</f>
        <v>COLONY HARDWARE CORP</v>
      </c>
      <c r="F2409" s="2">
        <v>10775</v>
      </c>
      <c r="G2409" s="2">
        <v>1</v>
      </c>
      <c r="H2409" t="s">
        <v>7354</v>
      </c>
      <c r="I2409">
        <v>5</v>
      </c>
      <c r="J2409" t="s">
        <v>429</v>
      </c>
      <c r="K2409" t="s">
        <v>39</v>
      </c>
      <c r="L2409">
        <v>23.82</v>
      </c>
      <c r="N2409" s="85" t="s">
        <v>36</v>
      </c>
      <c r="O2409">
        <v>1014783</v>
      </c>
      <c r="P2409" t="s">
        <v>36</v>
      </c>
      <c r="Q2409" t="s">
        <v>36</v>
      </c>
      <c r="R2409">
        <v>119.1</v>
      </c>
      <c r="S2409" s="1">
        <v>45744.647581516198</v>
      </c>
      <c r="T2409" t="s">
        <v>42</v>
      </c>
      <c r="U2409" s="1">
        <v>45744.428472222222</v>
      </c>
      <c r="V2409" t="s">
        <v>43</v>
      </c>
      <c r="W2409" t="s">
        <v>36</v>
      </c>
      <c r="X2409">
        <v>0</v>
      </c>
      <c r="Y2409">
        <v>201</v>
      </c>
      <c r="Z2409" t="s">
        <v>36</v>
      </c>
      <c r="AA2409" t="s">
        <v>36</v>
      </c>
      <c r="AB2409" t="s">
        <v>36</v>
      </c>
      <c r="AC2409" t="s">
        <v>49</v>
      </c>
      <c r="AD2409" t="s">
        <v>49</v>
      </c>
      <c r="AE2409" t="s">
        <v>45</v>
      </c>
      <c r="AG2409" s="2" t="s">
        <v>1668</v>
      </c>
      <c r="AI2409" s="2" t="s">
        <v>48</v>
      </c>
      <c r="AJ2409" s="2" t="e">
        <f>VLOOKUP(A2409,'Classification Test Result'!$A$2:$D$2428,4,FALSE)</f>
        <v>#N/A</v>
      </c>
      <c r="AL2409" s="2">
        <f>_xlfn.XLOOKUP($A2409,Results!$A$2:$A$2256,Results!G$2:G$2256,"")</f>
        <v>0</v>
      </c>
      <c r="AM2409" s="2">
        <f>_xlfn.XLOOKUP($A2409,Results!$A$2:$A$2256,Results!H$2:H$2256,"")</f>
        <v>0</v>
      </c>
      <c r="AN2409" s="2">
        <f>_xlfn.XLOOKUP($A2409,Results!$A$2:$A$2256,Results!I$2:I$2256,"")</f>
        <v>0</v>
      </c>
      <c r="AO2409" s="2">
        <f>_xlfn.XLOOKUP($A2409,Results!$A$2:$A$2256,Results!J$2:J$2256,"")</f>
        <v>0</v>
      </c>
      <c r="AP2409" s="2">
        <f>_xlfn.XLOOKUP($A2409,Results!$A$2:$A$2256,Results!K$2:K$2256,"")</f>
        <v>0</v>
      </c>
      <c r="AQ2409" s="2">
        <f>_xlfn.XLOOKUP($A2409,Results!$A$2:$A$2256,Results!L$2:L$2256,"")</f>
        <v>0</v>
      </c>
      <c r="AR2409" s="2">
        <f>_xlfn.XLOOKUP($A2409,Results!$A$2:$A$2256,Results!M$2:M$2256,"")</f>
        <v>0</v>
      </c>
      <c r="AS2409" s="2">
        <f>_xlfn.XLOOKUP($A2409,Results!$A$2:$A$2256,Results!N$2:N$2256,"")</f>
        <v>0</v>
      </c>
      <c r="AT2409" s="2">
        <f>_xlfn.XLOOKUP($A2409,Results!$A$2:$A$2256,Results!O$2:O$2256,"")</f>
        <v>0</v>
      </c>
      <c r="AU2409" s="2">
        <f>_xlfn.XLOOKUP($A2409,Results!$A$2:$A$2256,Results!P$2:P$2256,"")</f>
        <v>0</v>
      </c>
      <c r="AV2409" s="2">
        <f>_xlfn.XLOOKUP($A2409,Results!$A$2:$A$2256,Results!Q$2:Q$2256,"")</f>
        <v>0</v>
      </c>
      <c r="AW2409" s="2">
        <f>_xlfn.XLOOKUP($A2409,Results!$A$2:$A$2256,Results!R$2:R$2256,"")</f>
        <v>0</v>
      </c>
      <c r="AX2409" s="2">
        <f>_xlfn.XLOOKUP($A2409,Results!$A$2:$A$2256,Results!S$2:S$2256,"")</f>
        <v>0</v>
      </c>
      <c r="AY2409" s="2">
        <f>_xlfn.XLOOKUP($A2409,Results!$A$2:$A$2256,Results!T$2:T$2256,"")</f>
        <v>0</v>
      </c>
      <c r="AZ2409" s="2">
        <f>_xlfn.XLOOKUP($A2409,Results!$A$2:$A$2256,Results!U$2:U$2256,"")</f>
        <v>0</v>
      </c>
      <c r="BA2409" s="2" t="str">
        <f>_xlfn.XLOOKUP($A2409,Results!$A$2:$A$2256,Results!V$2:V$2256,"")</f>
        <v>MILWAUKEE TOOL</v>
      </c>
      <c r="BB2409" s="2">
        <f>_xlfn.XLOOKUP($A2409,Results!$A$2:$A$2256,Results!W$2:W$2256,"")</f>
        <v>63</v>
      </c>
      <c r="BC2409" s="2">
        <f>_xlfn.XLOOKUP($A2409,Results!$A$2:$A$2256,Results!X$2:X$2256,"")</f>
        <v>46182001</v>
      </c>
      <c r="BD2409" s="2">
        <f>_xlfn.XLOOKUP($A2409,Results!$A$2:$A$2256,Results!Y$2:Y$2256,"")</f>
        <v>80</v>
      </c>
      <c r="BE2409" s="2" t="b">
        <f>_xlfn.XLOOKUP($A2409,Results!$A$2:$A$2256,Results!Z$2:Z$2256,"")</f>
        <v>1</v>
      </c>
    </row>
    <row r="2410" spans="1:57" ht="38.25" customHeight="1" x14ac:dyDescent="0.3">
      <c r="A2410">
        <v>908087</v>
      </c>
      <c r="B2410">
        <v>281843</v>
      </c>
      <c r="C2410" t="s">
        <v>36</v>
      </c>
      <c r="D2410" t="s">
        <v>1137</v>
      </c>
      <c r="F2410" s="2">
        <v>10775</v>
      </c>
      <c r="G2410" s="2">
        <v>2</v>
      </c>
      <c r="H2410" t="s">
        <v>7355</v>
      </c>
      <c r="I2410">
        <v>2</v>
      </c>
      <c r="J2410" t="s">
        <v>65</v>
      </c>
      <c r="K2410" t="s">
        <v>39</v>
      </c>
      <c r="L2410">
        <v>19</v>
      </c>
      <c r="M2410" s="2" t="s">
        <v>7356</v>
      </c>
      <c r="N2410" s="9" t="s">
        <v>7357</v>
      </c>
      <c r="O2410">
        <v>1005715</v>
      </c>
      <c r="P2410" t="s">
        <v>36</v>
      </c>
      <c r="Q2410" t="s">
        <v>36</v>
      </c>
      <c r="R2410">
        <v>38</v>
      </c>
      <c r="S2410" s="1">
        <v>45744.648919675928</v>
      </c>
      <c r="T2410" t="s">
        <v>42</v>
      </c>
      <c r="U2410" s="1">
        <v>45744.418749999997</v>
      </c>
      <c r="V2410" t="s">
        <v>43</v>
      </c>
      <c r="W2410" t="s">
        <v>36</v>
      </c>
      <c r="X2410">
        <v>0</v>
      </c>
      <c r="Y2410">
        <v>201</v>
      </c>
      <c r="Z2410" t="s">
        <v>36</v>
      </c>
      <c r="AA2410" t="s">
        <v>36</v>
      </c>
      <c r="AB2410" t="s">
        <v>36</v>
      </c>
      <c r="AC2410" t="s">
        <v>49</v>
      </c>
      <c r="AD2410" t="s">
        <v>49</v>
      </c>
      <c r="AE2410" t="s">
        <v>45</v>
      </c>
      <c r="AF2410" s="12">
        <v>15121502</v>
      </c>
      <c r="AG2410" s="18" t="s">
        <v>7358</v>
      </c>
      <c r="AH2410" s="18"/>
      <c r="AI2410" s="2" t="s">
        <v>48</v>
      </c>
      <c r="AJ2410" s="2" t="e">
        <f>VLOOKUP(A2410,'Classification Test Result'!$A$2:$D$2428,4,FALSE)</f>
        <v>#N/A</v>
      </c>
      <c r="AL2410" s="2">
        <f>_xlfn.XLOOKUP($A2410,Results!$A$2:$A$2256,Results!G$2:G$2256,"")</f>
        <v>0</v>
      </c>
      <c r="AM2410" s="2">
        <f>_xlfn.XLOOKUP($A2410,Results!$A$2:$A$2256,Results!H$2:H$2256,"")</f>
        <v>0</v>
      </c>
      <c r="AN2410" s="2">
        <f>_xlfn.XLOOKUP($A2410,Results!$A$2:$A$2256,Results!I$2:I$2256,"")</f>
        <v>0</v>
      </c>
      <c r="AO2410" s="2">
        <f>_xlfn.XLOOKUP($A2410,Results!$A$2:$A$2256,Results!J$2:J$2256,"")</f>
        <v>0</v>
      </c>
      <c r="AP2410" s="2">
        <f>_xlfn.XLOOKUP($A2410,Results!$A$2:$A$2256,Results!K$2:K$2256,"")</f>
        <v>0</v>
      </c>
      <c r="AQ2410" s="2">
        <f>_xlfn.XLOOKUP($A2410,Results!$A$2:$A$2256,Results!L$2:L$2256,"")</f>
        <v>0</v>
      </c>
      <c r="AR2410" s="2">
        <f>_xlfn.XLOOKUP($A2410,Results!$A$2:$A$2256,Results!M$2:M$2256,"")</f>
        <v>0</v>
      </c>
      <c r="AS2410" s="2">
        <f>_xlfn.XLOOKUP($A2410,Results!$A$2:$A$2256,Results!N$2:N$2256,"")</f>
        <v>0</v>
      </c>
      <c r="AT2410" s="2" t="str">
        <f>_xlfn.XLOOKUP($A2410,Results!$A$2:$A$2256,Results!O$2:O$2256,"")</f>
        <v>TAP MAGIC</v>
      </c>
      <c r="AU2410" s="2" t="str">
        <f>_xlfn.XLOOKUP($A2410,Results!$A$2:$A$2256,Results!P$2:P$2256,"")</f>
        <v>TAP MAGIC</v>
      </c>
      <c r="AV2410" s="2" t="str">
        <f>_xlfn.XLOOKUP($A2410,Results!$A$2:$A$2256,Results!Q$2:Q$2256,"")</f>
        <v>SINGLE_MATCH</v>
      </c>
      <c r="AW2410" s="2">
        <f>_xlfn.XLOOKUP($A2410,Results!$A$2:$A$2256,Results!R$2:R$2256,"")</f>
        <v>0</v>
      </c>
      <c r="AX2410" s="2">
        <f>_xlfn.XLOOKUP($A2410,Results!$A$2:$A$2256,Results!S$2:S$2256,"")</f>
        <v>0</v>
      </c>
      <c r="AY2410" s="2">
        <f>_xlfn.XLOOKUP($A2410,Results!$A$2:$A$2256,Results!T$2:T$2256,"")</f>
        <v>100</v>
      </c>
      <c r="AZ2410" s="2">
        <f>_xlfn.XLOOKUP($A2410,Results!$A$2:$A$2256,Results!U$2:U$2256,"")</f>
        <v>0</v>
      </c>
      <c r="BA2410" s="2">
        <f>_xlfn.XLOOKUP($A2410,Results!$A$2:$A$2256,Results!V$2:V$2256,"")</f>
        <v>0</v>
      </c>
      <c r="BB2410" s="2">
        <f>_xlfn.XLOOKUP($A2410,Results!$A$2:$A$2256,Results!W$2:W$2256,"")</f>
        <v>0</v>
      </c>
      <c r="BC2410" s="2">
        <f>_xlfn.XLOOKUP($A2410,Results!$A$2:$A$2256,Results!X$2:X$2256,"")</f>
        <v>0</v>
      </c>
      <c r="BD2410" s="2">
        <f>_xlfn.XLOOKUP($A2410,Results!$A$2:$A$2256,Results!Y$2:Y$2256,"")</f>
        <v>0</v>
      </c>
      <c r="BE2410" s="2">
        <f>_xlfn.XLOOKUP($A2410,Results!$A$2:$A$2256,Results!Z$2:Z$2256,"")</f>
        <v>0</v>
      </c>
    </row>
    <row r="2411" spans="1:57" ht="38.25" customHeight="1" x14ac:dyDescent="0.3">
      <c r="A2411">
        <v>908088</v>
      </c>
      <c r="B2411">
        <v>281732</v>
      </c>
      <c r="C2411" t="s">
        <v>36</v>
      </c>
      <c r="D2411" t="s">
        <v>1291</v>
      </c>
      <c r="E2411" s="2" t="str">
        <f>VLOOKUP(F2411,'RPA Vendor Data '!F$1:$G$2418,2)</f>
        <v>INDEPENDENT ELECTRIC</v>
      </c>
      <c r="F2411" s="2">
        <v>14376</v>
      </c>
      <c r="G2411" s="2">
        <v>2</v>
      </c>
      <c r="H2411" t="s">
        <v>7359</v>
      </c>
      <c r="I2411">
        <v>50</v>
      </c>
      <c r="J2411" t="s">
        <v>58</v>
      </c>
      <c r="K2411" t="s">
        <v>58</v>
      </c>
      <c r="L2411">
        <v>39.619999999999997</v>
      </c>
      <c r="M2411" s="182" t="s">
        <v>507</v>
      </c>
      <c r="N2411" s="44" t="s">
        <v>7346</v>
      </c>
      <c r="O2411" t="s">
        <v>36</v>
      </c>
      <c r="P2411" t="s">
        <v>3599</v>
      </c>
      <c r="Q2411" t="s">
        <v>36</v>
      </c>
      <c r="R2411">
        <v>19.809999999999999</v>
      </c>
      <c r="S2411" s="1">
        <v>45744.543258680547</v>
      </c>
      <c r="T2411" t="s">
        <v>42</v>
      </c>
      <c r="U2411" s="1">
        <v>45744.318749999999</v>
      </c>
      <c r="V2411" t="s">
        <v>43</v>
      </c>
      <c r="W2411" t="s">
        <v>36</v>
      </c>
      <c r="X2411">
        <v>0</v>
      </c>
      <c r="Y2411">
        <v>201</v>
      </c>
      <c r="Z2411" t="s">
        <v>36</v>
      </c>
      <c r="AA2411" t="s">
        <v>36</v>
      </c>
      <c r="AB2411" t="s">
        <v>36</v>
      </c>
      <c r="AC2411" t="s">
        <v>59</v>
      </c>
      <c r="AD2411" t="s">
        <v>59</v>
      </c>
      <c r="AE2411" t="s">
        <v>45</v>
      </c>
      <c r="AF2411" s="44">
        <v>39131706</v>
      </c>
      <c r="AG2411" s="102" t="s">
        <v>509</v>
      </c>
      <c r="AH2411" s="177"/>
      <c r="AI2411" s="2" t="s">
        <v>48</v>
      </c>
      <c r="AJ2411" s="2" t="e">
        <f>VLOOKUP(A2411,'Classification Test Result'!$A$2:$D$2428,4,FALSE)</f>
        <v>#N/A</v>
      </c>
      <c r="AL2411" s="2">
        <f>_xlfn.XLOOKUP($A2411,Results!$A$2:$A$2256,Results!G$2:G$2256,"")</f>
        <v>0</v>
      </c>
      <c r="AM2411" s="2">
        <f>_xlfn.XLOOKUP($A2411,Results!$A$2:$A$2256,Results!H$2:H$2256,"")</f>
        <v>0</v>
      </c>
      <c r="AN2411" s="2">
        <f>_xlfn.XLOOKUP($A2411,Results!$A$2:$A$2256,Results!I$2:I$2256,"")</f>
        <v>0</v>
      </c>
      <c r="AO2411" s="2">
        <f>_xlfn.XLOOKUP($A2411,Results!$A$2:$A$2256,Results!J$2:J$2256,"")</f>
        <v>0</v>
      </c>
      <c r="AP2411" s="2">
        <f>_xlfn.XLOOKUP($A2411,Results!$A$2:$A$2256,Results!K$2:K$2256,"")</f>
        <v>0</v>
      </c>
      <c r="AQ2411" s="2">
        <f>_xlfn.XLOOKUP($A2411,Results!$A$2:$A$2256,Results!L$2:L$2256,"")</f>
        <v>0</v>
      </c>
      <c r="AR2411" s="2">
        <f>_xlfn.XLOOKUP($A2411,Results!$A$2:$A$2256,Results!M$2:M$2256,"")</f>
        <v>0</v>
      </c>
      <c r="AS2411" s="2">
        <f>_xlfn.XLOOKUP($A2411,Results!$A$2:$A$2256,Results!N$2:N$2256,"")</f>
        <v>0</v>
      </c>
      <c r="AT2411" s="2" t="str">
        <f>_xlfn.XLOOKUP($A2411,Results!$A$2:$A$2256,Results!O$2:O$2256,"")</f>
        <v>GENERIC CONDUIT/CONDUIT FITTINGS</v>
      </c>
      <c r="AU2411" s="2" t="str">
        <f>_xlfn.XLOOKUP($A2411,Results!$A$2:$A$2256,Results!P$2:P$2256,"")</f>
        <v>CONDUIT</v>
      </c>
      <c r="AV2411" s="2" t="str">
        <f>_xlfn.XLOOKUP($A2411,Results!$A$2:$A$2256,Results!Q$2:Q$2256,"")</f>
        <v>SINGLE_MATCH</v>
      </c>
      <c r="AW2411" s="2">
        <f>_xlfn.XLOOKUP($A2411,Results!$A$2:$A$2256,Results!R$2:R$2256,"")</f>
        <v>0</v>
      </c>
      <c r="AX2411" s="2">
        <f>_xlfn.XLOOKUP($A2411,Results!$A$2:$A$2256,Results!S$2:S$2256,"")</f>
        <v>0</v>
      </c>
      <c r="AY2411" s="2">
        <f>_xlfn.XLOOKUP($A2411,Results!$A$2:$A$2256,Results!T$2:T$2256,"")</f>
        <v>95</v>
      </c>
      <c r="AZ2411" s="2">
        <f>_xlfn.XLOOKUP($A2411,Results!$A$2:$A$2256,Results!U$2:U$2256,"")</f>
        <v>0</v>
      </c>
      <c r="BA2411" s="2">
        <f>_xlfn.XLOOKUP($A2411,Results!$A$2:$A$2256,Results!V$2:V$2256,"")</f>
        <v>0</v>
      </c>
      <c r="BB2411" s="2">
        <f>_xlfn.XLOOKUP($A2411,Results!$A$2:$A$2256,Results!W$2:W$2256,"")</f>
        <v>0</v>
      </c>
      <c r="BC2411" s="2">
        <f>_xlfn.XLOOKUP($A2411,Results!$A$2:$A$2256,Results!X$2:X$2256,"")</f>
        <v>39131700</v>
      </c>
      <c r="BD2411" s="2">
        <f>_xlfn.XLOOKUP($A2411,Results!$A$2:$A$2256,Results!Y$2:Y$2256,"")</f>
        <v>79</v>
      </c>
      <c r="BE2411" s="2">
        <f>_xlfn.XLOOKUP($A2411,Results!$A$2:$A$2256,Results!Z$2:Z$2256,"")</f>
        <v>0</v>
      </c>
    </row>
    <row r="2412" spans="1:57" ht="38.25" customHeight="1" x14ac:dyDescent="0.3">
      <c r="A2412">
        <v>908089</v>
      </c>
      <c r="B2412">
        <v>281717</v>
      </c>
      <c r="C2412" t="s">
        <v>36</v>
      </c>
      <c r="D2412" t="s">
        <v>7224</v>
      </c>
      <c r="E2412" s="2" t="str">
        <f>VLOOKUP(F2412,'RPA Vendor Data '!F$1:$G$2418,2)</f>
        <v>INDEPENDENT ELECTRIC</v>
      </c>
      <c r="F2412" s="2">
        <v>14376</v>
      </c>
      <c r="G2412" s="2">
        <v>1</v>
      </c>
      <c r="H2412" t="s">
        <v>7360</v>
      </c>
      <c r="I2412">
        <v>500</v>
      </c>
      <c r="J2412" t="s">
        <v>58</v>
      </c>
      <c r="K2412" t="s">
        <v>58</v>
      </c>
      <c r="L2412">
        <v>118.15</v>
      </c>
      <c r="M2412" s="182" t="s">
        <v>507</v>
      </c>
      <c r="N2412" s="44" t="s">
        <v>7346</v>
      </c>
      <c r="O2412" t="s">
        <v>36</v>
      </c>
      <c r="P2412" t="s">
        <v>3589</v>
      </c>
      <c r="Q2412" t="s">
        <v>36</v>
      </c>
      <c r="R2412">
        <v>590.75</v>
      </c>
      <c r="S2412" s="1">
        <v>45744.543722372677</v>
      </c>
      <c r="T2412" t="s">
        <v>42</v>
      </c>
      <c r="U2412" s="1">
        <v>45744.314583333333</v>
      </c>
      <c r="V2412" t="s">
        <v>43</v>
      </c>
      <c r="W2412" t="s">
        <v>36</v>
      </c>
      <c r="X2412">
        <v>0</v>
      </c>
      <c r="Y2412">
        <v>201</v>
      </c>
      <c r="Z2412" t="s">
        <v>36</v>
      </c>
      <c r="AA2412" t="s">
        <v>36</v>
      </c>
      <c r="AB2412" t="s">
        <v>36</v>
      </c>
      <c r="AC2412" t="s">
        <v>59</v>
      </c>
      <c r="AD2412" t="s">
        <v>59</v>
      </c>
      <c r="AE2412" t="s">
        <v>45</v>
      </c>
      <c r="AF2412" s="44">
        <v>39131706</v>
      </c>
      <c r="AG2412" s="102" t="s">
        <v>509</v>
      </c>
      <c r="AH2412" s="177"/>
      <c r="AI2412" s="2" t="s">
        <v>48</v>
      </c>
      <c r="AJ2412" s="2" t="e">
        <f>VLOOKUP(A2412,'Classification Test Result'!$A$2:$D$2428,4,FALSE)</f>
        <v>#N/A</v>
      </c>
      <c r="AL2412" s="2">
        <f>_xlfn.XLOOKUP($A2412,Results!$A$2:$A$2256,Results!G$2:G$2256,"")</f>
        <v>0</v>
      </c>
      <c r="AM2412" s="2">
        <f>_xlfn.XLOOKUP($A2412,Results!$A$2:$A$2256,Results!H$2:H$2256,"")</f>
        <v>0</v>
      </c>
      <c r="AN2412" s="2">
        <f>_xlfn.XLOOKUP($A2412,Results!$A$2:$A$2256,Results!I$2:I$2256,"")</f>
        <v>0</v>
      </c>
      <c r="AO2412" s="2">
        <f>_xlfn.XLOOKUP($A2412,Results!$A$2:$A$2256,Results!J$2:J$2256,"")</f>
        <v>0</v>
      </c>
      <c r="AP2412" s="2">
        <f>_xlfn.XLOOKUP($A2412,Results!$A$2:$A$2256,Results!K$2:K$2256,"")</f>
        <v>0</v>
      </c>
      <c r="AQ2412" s="2">
        <f>_xlfn.XLOOKUP($A2412,Results!$A$2:$A$2256,Results!L$2:L$2256,"")</f>
        <v>0</v>
      </c>
      <c r="AR2412" s="2">
        <f>_xlfn.XLOOKUP($A2412,Results!$A$2:$A$2256,Results!M$2:M$2256,"")</f>
        <v>0</v>
      </c>
      <c r="AS2412" s="2">
        <f>_xlfn.XLOOKUP($A2412,Results!$A$2:$A$2256,Results!N$2:N$2256,"")</f>
        <v>0</v>
      </c>
      <c r="AT2412" s="2" t="str">
        <f>_xlfn.XLOOKUP($A2412,Results!$A$2:$A$2256,Results!O$2:O$2256,"")</f>
        <v>GENERIC CONDUIT/CONDUIT FITTINGS</v>
      </c>
      <c r="AU2412" s="2" t="str">
        <f>_xlfn.XLOOKUP($A2412,Results!$A$2:$A$2256,Results!P$2:P$2256,"")</f>
        <v>CONDUIT</v>
      </c>
      <c r="AV2412" s="2" t="str">
        <f>_xlfn.XLOOKUP($A2412,Results!$A$2:$A$2256,Results!Q$2:Q$2256,"")</f>
        <v>SINGLE_MATCH</v>
      </c>
      <c r="AW2412" s="2">
        <f>_xlfn.XLOOKUP($A2412,Results!$A$2:$A$2256,Results!R$2:R$2256,"")</f>
        <v>0</v>
      </c>
      <c r="AX2412" s="2">
        <f>_xlfn.XLOOKUP($A2412,Results!$A$2:$A$2256,Results!S$2:S$2256,"")</f>
        <v>0</v>
      </c>
      <c r="AY2412" s="2">
        <f>_xlfn.XLOOKUP($A2412,Results!$A$2:$A$2256,Results!T$2:T$2256,"")</f>
        <v>95</v>
      </c>
      <c r="AZ2412" s="2">
        <f>_xlfn.XLOOKUP($A2412,Results!$A$2:$A$2256,Results!U$2:U$2256,"")</f>
        <v>0</v>
      </c>
      <c r="BA2412" s="2" t="str">
        <f>_xlfn.XLOOKUP($A2412,Results!$A$2:$A$2256,Results!V$2:V$2256,"")</f>
        <v>WHEATLAND TUBE</v>
      </c>
      <c r="BB2412" s="2">
        <f>_xlfn.XLOOKUP($A2412,Results!$A$2:$A$2256,Results!W$2:W$2256,"")</f>
        <v>78</v>
      </c>
      <c r="BC2412" s="2">
        <f>_xlfn.XLOOKUP($A2412,Results!$A$2:$A$2256,Results!X$2:X$2256,"")</f>
        <v>39131706</v>
      </c>
      <c r="BD2412" s="2">
        <f>_xlfn.XLOOKUP($A2412,Results!$A$2:$A$2256,Results!Y$2:Y$2256,"")</f>
        <v>78</v>
      </c>
      <c r="BE2412" s="2" t="b">
        <f>_xlfn.XLOOKUP($A2412,Results!$A$2:$A$2256,Results!Z$2:Z$2256,"")</f>
        <v>1</v>
      </c>
    </row>
    <row r="2413" spans="1:57" ht="38.25" customHeight="1" x14ac:dyDescent="0.3">
      <c r="A2413">
        <v>908090</v>
      </c>
      <c r="B2413">
        <v>281501</v>
      </c>
      <c r="C2413" t="s">
        <v>36</v>
      </c>
      <c r="D2413">
        <v>50030715129</v>
      </c>
      <c r="F2413" s="2">
        <v>11545</v>
      </c>
      <c r="G2413" s="2">
        <v>4</v>
      </c>
      <c r="H2413" s="2" t="s">
        <v>7361</v>
      </c>
      <c r="I2413">
        <v>1</v>
      </c>
      <c r="J2413" t="s">
        <v>65</v>
      </c>
      <c r="K2413" t="s">
        <v>39</v>
      </c>
      <c r="L2413">
        <v>2.99</v>
      </c>
      <c r="M2413" s="2" t="s">
        <v>36</v>
      </c>
      <c r="N2413" s="9" t="s">
        <v>36</v>
      </c>
      <c r="O2413" t="s">
        <v>7362</v>
      </c>
      <c r="P2413" t="s">
        <v>36</v>
      </c>
      <c r="Q2413" t="s">
        <v>36</v>
      </c>
      <c r="R2413">
        <v>2.99</v>
      </c>
      <c r="S2413" s="1">
        <v>45744.396459722222</v>
      </c>
      <c r="T2413" t="s">
        <v>42</v>
      </c>
      <c r="U2413" s="1">
        <v>45744.167361111111</v>
      </c>
      <c r="V2413" t="s">
        <v>43</v>
      </c>
      <c r="W2413" t="s">
        <v>36</v>
      </c>
      <c r="X2413">
        <v>0</v>
      </c>
      <c r="Y2413">
        <v>999</v>
      </c>
      <c r="Z2413" t="s">
        <v>36</v>
      </c>
      <c r="AA2413" t="s">
        <v>36</v>
      </c>
      <c r="AB2413" t="s">
        <v>36</v>
      </c>
      <c r="AC2413" t="s">
        <v>49</v>
      </c>
      <c r="AD2413" t="s">
        <v>49</v>
      </c>
      <c r="AE2413" t="s">
        <v>45</v>
      </c>
      <c r="AF2413" s="2"/>
      <c r="AI2413" s="2" t="s">
        <v>453</v>
      </c>
      <c r="AJ2413" s="2" t="e">
        <f>VLOOKUP(A2413,'Classification Test Result'!$A$2:$D$2428,4,FALSE)</f>
        <v>#N/A</v>
      </c>
      <c r="AL2413" s="2">
        <f>_xlfn.XLOOKUP($A2413,Results!$A$2:$A$2256,Results!G$2:G$2256,"")</f>
        <v>0</v>
      </c>
      <c r="AM2413" s="2">
        <f>_xlfn.XLOOKUP($A2413,Results!$A$2:$A$2256,Results!H$2:H$2256,"")</f>
        <v>0</v>
      </c>
      <c r="AN2413" s="2">
        <f>_xlfn.XLOOKUP($A2413,Results!$A$2:$A$2256,Results!I$2:I$2256,"")</f>
        <v>0</v>
      </c>
      <c r="AO2413" s="2">
        <f>_xlfn.XLOOKUP($A2413,Results!$A$2:$A$2256,Results!J$2:J$2256,"")</f>
        <v>0</v>
      </c>
      <c r="AP2413" s="2">
        <f>_xlfn.XLOOKUP($A2413,Results!$A$2:$A$2256,Results!K$2:K$2256,"")</f>
        <v>0</v>
      </c>
      <c r="AQ2413" s="2">
        <f>_xlfn.XLOOKUP($A2413,Results!$A$2:$A$2256,Results!L$2:L$2256,"")</f>
        <v>0</v>
      </c>
      <c r="AR2413" s="2">
        <f>_xlfn.XLOOKUP($A2413,Results!$A$2:$A$2256,Results!M$2:M$2256,"")</f>
        <v>0</v>
      </c>
      <c r="AS2413" s="2">
        <f>_xlfn.XLOOKUP($A2413,Results!$A$2:$A$2256,Results!N$2:N$2256,"")</f>
        <v>0</v>
      </c>
      <c r="AT2413" s="2">
        <f>_xlfn.XLOOKUP($A2413,Results!$A$2:$A$2256,Results!O$2:O$2256,"")</f>
        <v>0</v>
      </c>
      <c r="AU2413" s="2">
        <f>_xlfn.XLOOKUP($A2413,Results!$A$2:$A$2256,Results!P$2:P$2256,"")</f>
        <v>0</v>
      </c>
      <c r="AV2413" s="2">
        <f>_xlfn.XLOOKUP($A2413,Results!$A$2:$A$2256,Results!Q$2:Q$2256,"")</f>
        <v>0</v>
      </c>
      <c r="AW2413" s="2">
        <f>_xlfn.XLOOKUP($A2413,Results!$A$2:$A$2256,Results!R$2:R$2256,"")</f>
        <v>0</v>
      </c>
      <c r="AX2413" s="2">
        <f>_xlfn.XLOOKUP($A2413,Results!$A$2:$A$2256,Results!S$2:S$2256,"")</f>
        <v>0</v>
      </c>
      <c r="AY2413" s="2">
        <f>_xlfn.XLOOKUP($A2413,Results!$A$2:$A$2256,Results!T$2:T$2256,"")</f>
        <v>0</v>
      </c>
      <c r="AZ2413" s="2">
        <f>_xlfn.XLOOKUP($A2413,Results!$A$2:$A$2256,Results!U$2:U$2256,"")</f>
        <v>0</v>
      </c>
      <c r="BA2413" s="2">
        <f>_xlfn.XLOOKUP($A2413,Results!$A$2:$A$2256,Results!V$2:V$2256,"")</f>
        <v>0</v>
      </c>
      <c r="BB2413" s="2">
        <f>_xlfn.XLOOKUP($A2413,Results!$A$2:$A$2256,Results!W$2:W$2256,"")</f>
        <v>0</v>
      </c>
      <c r="BC2413" s="2">
        <f>_xlfn.XLOOKUP($A2413,Results!$A$2:$A$2256,Results!X$2:X$2256,"")</f>
        <v>0</v>
      </c>
      <c r="BD2413" s="2">
        <f>_xlfn.XLOOKUP($A2413,Results!$A$2:$A$2256,Results!Y$2:Y$2256,"")</f>
        <v>0</v>
      </c>
      <c r="BE2413" s="2">
        <f>_xlfn.XLOOKUP($A2413,Results!$A$2:$A$2256,Results!Z$2:Z$2256,"")</f>
        <v>0</v>
      </c>
    </row>
    <row r="2414" spans="1:57" ht="38.25" customHeight="1" x14ac:dyDescent="0.3">
      <c r="A2414">
        <v>908091</v>
      </c>
      <c r="B2414">
        <v>281763</v>
      </c>
      <c r="C2414" t="s">
        <v>36</v>
      </c>
      <c r="D2414">
        <v>461739</v>
      </c>
      <c r="E2414" s="2" t="str">
        <f>VLOOKUP(F2414,'RPA Vendor Data '!F$1:$G$2418,2)</f>
        <v>AZCO SUPPLY INC.</v>
      </c>
      <c r="F2414" s="2">
        <v>16576</v>
      </c>
      <c r="G2414" s="2">
        <v>1</v>
      </c>
      <c r="H2414" t="s">
        <v>7363</v>
      </c>
      <c r="I2414">
        <v>1</v>
      </c>
      <c r="J2414" t="s">
        <v>65</v>
      </c>
      <c r="K2414" t="s">
        <v>39</v>
      </c>
      <c r="L2414">
        <v>3.54</v>
      </c>
      <c r="N2414" s="9" t="s">
        <v>7346</v>
      </c>
      <c r="O2414" t="s">
        <v>36</v>
      </c>
      <c r="P2414" t="s">
        <v>36</v>
      </c>
      <c r="Q2414" t="s">
        <v>36</v>
      </c>
      <c r="R2414">
        <v>3.54</v>
      </c>
      <c r="S2414" s="1">
        <v>45744.564969293977</v>
      </c>
      <c r="T2414" t="s">
        <v>42</v>
      </c>
      <c r="U2414" s="1">
        <v>45744.34097222222</v>
      </c>
      <c r="V2414" t="s">
        <v>43</v>
      </c>
      <c r="W2414" t="s">
        <v>36</v>
      </c>
      <c r="X2414">
        <v>6</v>
      </c>
      <c r="Y2414">
        <v>999</v>
      </c>
      <c r="Z2414" t="s">
        <v>36</v>
      </c>
      <c r="AA2414" t="s">
        <v>36</v>
      </c>
      <c r="AB2414" t="s">
        <v>36</v>
      </c>
      <c r="AC2414" t="s">
        <v>49</v>
      </c>
      <c r="AD2414" t="s">
        <v>49</v>
      </c>
      <c r="AE2414" t="s">
        <v>45</v>
      </c>
      <c r="AF2414" s="44">
        <v>39131707</v>
      </c>
      <c r="AG2414" s="18" t="s">
        <v>5775</v>
      </c>
      <c r="AH2414" s="177"/>
      <c r="AI2414" s="2" t="s">
        <v>48</v>
      </c>
      <c r="AJ2414" s="2" t="e">
        <f>VLOOKUP(A2414,'Classification Test Result'!$A$2:$D$2428,4,FALSE)</f>
        <v>#N/A</v>
      </c>
      <c r="AL2414" s="2">
        <f>_xlfn.XLOOKUP($A2414,Results!$A$2:$A$2256,Results!G$2:G$2256,"")</f>
        <v>0</v>
      </c>
      <c r="AM2414" s="2">
        <f>_xlfn.XLOOKUP($A2414,Results!$A$2:$A$2256,Results!H$2:H$2256,"")</f>
        <v>0</v>
      </c>
      <c r="AN2414" s="2">
        <f>_xlfn.XLOOKUP($A2414,Results!$A$2:$A$2256,Results!I$2:I$2256,"")</f>
        <v>0</v>
      </c>
      <c r="AO2414" s="2">
        <f>_xlfn.XLOOKUP($A2414,Results!$A$2:$A$2256,Results!J$2:J$2256,"")</f>
        <v>0</v>
      </c>
      <c r="AP2414" s="2">
        <f>_xlfn.XLOOKUP($A2414,Results!$A$2:$A$2256,Results!K$2:K$2256,"")</f>
        <v>0</v>
      </c>
      <c r="AQ2414" s="2">
        <f>_xlfn.XLOOKUP($A2414,Results!$A$2:$A$2256,Results!L$2:L$2256,"")</f>
        <v>0</v>
      </c>
      <c r="AR2414" s="2">
        <f>_xlfn.XLOOKUP($A2414,Results!$A$2:$A$2256,Results!M$2:M$2256,"")</f>
        <v>0</v>
      </c>
      <c r="AS2414" s="2">
        <f>_xlfn.XLOOKUP($A2414,Results!$A$2:$A$2256,Results!N$2:N$2256,"")</f>
        <v>0</v>
      </c>
      <c r="AT2414" s="2">
        <f>_xlfn.XLOOKUP($A2414,Results!$A$2:$A$2256,Results!O$2:O$2256,"")</f>
        <v>0</v>
      </c>
      <c r="AU2414" s="2">
        <f>_xlfn.XLOOKUP($A2414,Results!$A$2:$A$2256,Results!P$2:P$2256,"")</f>
        <v>0</v>
      </c>
      <c r="AV2414" s="2">
        <f>_xlfn.XLOOKUP($A2414,Results!$A$2:$A$2256,Results!Q$2:Q$2256,"")</f>
        <v>0</v>
      </c>
      <c r="AW2414" s="2">
        <f>_xlfn.XLOOKUP($A2414,Results!$A$2:$A$2256,Results!R$2:R$2256,"")</f>
        <v>0</v>
      </c>
      <c r="AX2414" s="2">
        <f>_xlfn.XLOOKUP($A2414,Results!$A$2:$A$2256,Results!S$2:S$2256,"")</f>
        <v>0</v>
      </c>
      <c r="AY2414" s="2">
        <f>_xlfn.XLOOKUP($A2414,Results!$A$2:$A$2256,Results!T$2:T$2256,"")</f>
        <v>0</v>
      </c>
      <c r="AZ2414" s="2">
        <f>_xlfn.XLOOKUP($A2414,Results!$A$2:$A$2256,Results!U$2:U$2256,"")</f>
        <v>0</v>
      </c>
      <c r="BA2414" s="2">
        <f>_xlfn.XLOOKUP($A2414,Results!$A$2:$A$2256,Results!V$2:V$2256,"")</f>
        <v>0</v>
      </c>
      <c r="BB2414" s="2">
        <f>_xlfn.XLOOKUP($A2414,Results!$A$2:$A$2256,Results!W$2:W$2256,"")</f>
        <v>0</v>
      </c>
      <c r="BC2414" s="2">
        <f>_xlfn.XLOOKUP($A2414,Results!$A$2:$A$2256,Results!X$2:X$2256,"")</f>
        <v>0</v>
      </c>
      <c r="BD2414" s="2">
        <f>_xlfn.XLOOKUP($A2414,Results!$A$2:$A$2256,Results!Y$2:Y$2256,"")</f>
        <v>0</v>
      </c>
      <c r="BE2414" s="2">
        <f>_xlfn.XLOOKUP($A2414,Results!$A$2:$A$2256,Results!Z$2:Z$2256,"")</f>
        <v>0</v>
      </c>
    </row>
    <row r="2415" spans="1:57" ht="38.25" customHeight="1" x14ac:dyDescent="0.3">
      <c r="A2415">
        <v>908092</v>
      </c>
      <c r="B2415">
        <v>281762</v>
      </c>
      <c r="C2415" t="s">
        <v>36</v>
      </c>
      <c r="D2415">
        <v>461716</v>
      </c>
      <c r="F2415" s="2">
        <v>16576</v>
      </c>
      <c r="G2415" s="2">
        <v>1</v>
      </c>
      <c r="H2415" t="s">
        <v>7364</v>
      </c>
      <c r="I2415">
        <v>200</v>
      </c>
      <c r="J2415" t="s">
        <v>65</v>
      </c>
      <c r="K2415" t="s">
        <v>39</v>
      </c>
      <c r="L2415">
        <v>0.94</v>
      </c>
      <c r="M2415" s="80" t="s">
        <v>7365</v>
      </c>
      <c r="N2415" s="110">
        <v>67488</v>
      </c>
      <c r="O2415" t="s">
        <v>36</v>
      </c>
      <c r="P2415" t="s">
        <v>36</v>
      </c>
      <c r="Q2415" t="s">
        <v>36</v>
      </c>
      <c r="R2415">
        <v>188</v>
      </c>
      <c r="S2415" s="1">
        <v>45744.565004710646</v>
      </c>
      <c r="T2415" t="s">
        <v>42</v>
      </c>
      <c r="U2415" s="1">
        <v>45744.34097222222</v>
      </c>
      <c r="V2415" t="s">
        <v>43</v>
      </c>
      <c r="W2415" t="s">
        <v>36</v>
      </c>
      <c r="X2415">
        <v>11</v>
      </c>
      <c r="Y2415">
        <v>999</v>
      </c>
      <c r="Z2415" t="s">
        <v>36</v>
      </c>
      <c r="AA2415" t="s">
        <v>36</v>
      </c>
      <c r="AB2415" t="s">
        <v>36</v>
      </c>
      <c r="AC2415" t="s">
        <v>49</v>
      </c>
      <c r="AD2415" t="s">
        <v>49</v>
      </c>
      <c r="AE2415" t="s">
        <v>45</v>
      </c>
      <c r="AG2415" s="18" t="s">
        <v>7366</v>
      </c>
      <c r="AH2415" s="18"/>
      <c r="AI2415" s="2" t="s">
        <v>48</v>
      </c>
      <c r="AJ2415" s="2" t="e">
        <f>VLOOKUP(A2415,'Classification Test Result'!$A$2:$D$2428,4,FALSE)</f>
        <v>#N/A</v>
      </c>
      <c r="AL2415" s="2">
        <f>_xlfn.XLOOKUP($A2415,Results!$A$2:$A$2256,Results!G$2:G$2256,"")</f>
        <v>0</v>
      </c>
      <c r="AM2415" s="2">
        <f>_xlfn.XLOOKUP($A2415,Results!$A$2:$A$2256,Results!H$2:H$2256,"")</f>
        <v>0</v>
      </c>
      <c r="AN2415" s="2">
        <f>_xlfn.XLOOKUP($A2415,Results!$A$2:$A$2256,Results!I$2:I$2256,"")</f>
        <v>0</v>
      </c>
      <c r="AO2415" s="2">
        <f>_xlfn.XLOOKUP($A2415,Results!$A$2:$A$2256,Results!J$2:J$2256,"")</f>
        <v>0</v>
      </c>
      <c r="AP2415" s="2">
        <f>_xlfn.XLOOKUP($A2415,Results!$A$2:$A$2256,Results!K$2:K$2256,"")</f>
        <v>0</v>
      </c>
      <c r="AQ2415" s="2">
        <f>_xlfn.XLOOKUP($A2415,Results!$A$2:$A$2256,Results!L$2:L$2256,"")</f>
        <v>0</v>
      </c>
      <c r="AR2415" s="2">
        <f>_xlfn.XLOOKUP($A2415,Results!$A$2:$A$2256,Results!M$2:M$2256,"")</f>
        <v>0</v>
      </c>
      <c r="AS2415" s="2">
        <f>_xlfn.XLOOKUP($A2415,Results!$A$2:$A$2256,Results!N$2:N$2256,"")</f>
        <v>0</v>
      </c>
      <c r="AT2415" s="2" t="str">
        <f>_xlfn.XLOOKUP($A2415,Results!$A$2:$A$2256,Results!O$2:O$2256,"")</f>
        <v>GENERIC CONDUIT/CONDUIT FITTINGS</v>
      </c>
      <c r="AU2415" s="2" t="str">
        <f>_xlfn.XLOOKUP($A2415,Results!$A$2:$A$2256,Results!P$2:P$2256,"")</f>
        <v>CONDUIT</v>
      </c>
      <c r="AV2415" s="2" t="str">
        <f>_xlfn.XLOOKUP($A2415,Results!$A$2:$A$2256,Results!Q$2:Q$2256,"")</f>
        <v>SINGLE_MATCH</v>
      </c>
      <c r="AW2415" s="2">
        <f>_xlfn.XLOOKUP($A2415,Results!$A$2:$A$2256,Results!R$2:R$2256,"")</f>
        <v>0</v>
      </c>
      <c r="AX2415" s="2">
        <f>_xlfn.XLOOKUP($A2415,Results!$A$2:$A$2256,Results!S$2:S$2256,"")</f>
        <v>0</v>
      </c>
      <c r="AY2415" s="2">
        <f>_xlfn.XLOOKUP($A2415,Results!$A$2:$A$2256,Results!T$2:T$2256,"")</f>
        <v>95</v>
      </c>
      <c r="AZ2415" s="2">
        <f>_xlfn.XLOOKUP($A2415,Results!$A$2:$A$2256,Results!U$2:U$2256,"")</f>
        <v>0</v>
      </c>
      <c r="BA2415" s="2" t="str">
        <f>_xlfn.XLOOKUP($A2415,Results!$A$2:$A$2256,Results!V$2:V$2256,"")</f>
        <v>WHEATLAND TUBE</v>
      </c>
      <c r="BB2415" s="2">
        <f>_xlfn.XLOOKUP($A2415,Results!$A$2:$A$2256,Results!W$2:W$2256,"")</f>
        <v>80</v>
      </c>
      <c r="BC2415" s="2">
        <f>_xlfn.XLOOKUP($A2415,Results!$A$2:$A$2256,Results!X$2:X$2256,"")</f>
        <v>39131718</v>
      </c>
      <c r="BD2415" s="2">
        <f>_xlfn.XLOOKUP($A2415,Results!$A$2:$A$2256,Results!Y$2:Y$2256,"")</f>
        <v>80</v>
      </c>
      <c r="BE2415" s="2" t="b">
        <f>_xlfn.XLOOKUP($A2415,Results!$A$2:$A$2256,Results!Z$2:Z$2256,"")</f>
        <v>1</v>
      </c>
    </row>
    <row r="2416" spans="1:57" ht="38.25" customHeight="1" x14ac:dyDescent="0.3">
      <c r="A2416">
        <v>908093</v>
      </c>
      <c r="B2416">
        <v>281762</v>
      </c>
      <c r="C2416" t="s">
        <v>36</v>
      </c>
      <c r="D2416">
        <v>461716</v>
      </c>
      <c r="F2416" s="2">
        <v>16576</v>
      </c>
      <c r="G2416" s="2">
        <v>1</v>
      </c>
      <c r="H2416" t="s">
        <v>7364</v>
      </c>
      <c r="I2416">
        <v>200</v>
      </c>
      <c r="J2416" t="s">
        <v>65</v>
      </c>
      <c r="K2416" t="s">
        <v>39</v>
      </c>
      <c r="L2416">
        <v>0.94</v>
      </c>
      <c r="M2416" s="80" t="s">
        <v>7365</v>
      </c>
      <c r="N2416" s="110">
        <v>67488</v>
      </c>
      <c r="O2416" t="s">
        <v>36</v>
      </c>
      <c r="P2416" t="s">
        <v>36</v>
      </c>
      <c r="Q2416" t="s">
        <v>36</v>
      </c>
      <c r="R2416">
        <v>188</v>
      </c>
      <c r="S2416" s="1">
        <v>45744.56500185185</v>
      </c>
      <c r="T2416" t="s">
        <v>42</v>
      </c>
      <c r="U2416" s="1">
        <v>45744.34097222222</v>
      </c>
      <c r="V2416" t="s">
        <v>43</v>
      </c>
      <c r="W2416" t="s">
        <v>36</v>
      </c>
      <c r="X2416">
        <v>6</v>
      </c>
      <c r="Y2416">
        <v>999</v>
      </c>
      <c r="Z2416" t="s">
        <v>36</v>
      </c>
      <c r="AA2416" t="s">
        <v>36</v>
      </c>
      <c r="AB2416" t="s">
        <v>36</v>
      </c>
      <c r="AC2416" t="s">
        <v>49</v>
      </c>
      <c r="AD2416" t="s">
        <v>49</v>
      </c>
      <c r="AE2416" t="s">
        <v>45</v>
      </c>
      <c r="AG2416" s="18" t="s">
        <v>7366</v>
      </c>
      <c r="AH2416" s="18"/>
      <c r="AI2416" s="2" t="s">
        <v>48</v>
      </c>
      <c r="AJ2416" s="2" t="e">
        <f>VLOOKUP(A2416,'Classification Test Result'!$A$2:$D$2428,4,FALSE)</f>
        <v>#N/A</v>
      </c>
      <c r="AL2416" s="2">
        <f>_xlfn.XLOOKUP($A2416,Results!$A$2:$A$2256,Results!G$2:G$2256,"")</f>
        <v>0</v>
      </c>
      <c r="AM2416" s="2">
        <f>_xlfn.XLOOKUP($A2416,Results!$A$2:$A$2256,Results!H$2:H$2256,"")</f>
        <v>0</v>
      </c>
      <c r="AN2416" s="2">
        <f>_xlfn.XLOOKUP($A2416,Results!$A$2:$A$2256,Results!I$2:I$2256,"")</f>
        <v>0</v>
      </c>
      <c r="AO2416" s="2">
        <f>_xlfn.XLOOKUP($A2416,Results!$A$2:$A$2256,Results!J$2:J$2256,"")</f>
        <v>0</v>
      </c>
      <c r="AP2416" s="2">
        <f>_xlfn.XLOOKUP($A2416,Results!$A$2:$A$2256,Results!K$2:K$2256,"")</f>
        <v>0</v>
      </c>
      <c r="AQ2416" s="2">
        <f>_xlfn.XLOOKUP($A2416,Results!$A$2:$A$2256,Results!L$2:L$2256,"")</f>
        <v>0</v>
      </c>
      <c r="AR2416" s="2">
        <f>_xlfn.XLOOKUP($A2416,Results!$A$2:$A$2256,Results!M$2:M$2256,"")</f>
        <v>0</v>
      </c>
      <c r="AS2416" s="2">
        <f>_xlfn.XLOOKUP($A2416,Results!$A$2:$A$2256,Results!N$2:N$2256,"")</f>
        <v>0</v>
      </c>
      <c r="AT2416" s="2" t="str">
        <f>_xlfn.XLOOKUP($A2416,Results!$A$2:$A$2256,Results!O$2:O$2256,"")</f>
        <v>GENERIC CONDUIT/CONDUIT FITTINGS</v>
      </c>
      <c r="AU2416" s="2" t="str">
        <f>_xlfn.XLOOKUP($A2416,Results!$A$2:$A$2256,Results!P$2:P$2256,"")</f>
        <v>CONDUIT</v>
      </c>
      <c r="AV2416" s="2" t="str">
        <f>_xlfn.XLOOKUP($A2416,Results!$A$2:$A$2256,Results!Q$2:Q$2256,"")</f>
        <v>SINGLE_MATCH</v>
      </c>
      <c r="AW2416" s="2">
        <f>_xlfn.XLOOKUP($A2416,Results!$A$2:$A$2256,Results!R$2:R$2256,"")</f>
        <v>0</v>
      </c>
      <c r="AX2416" s="2">
        <f>_xlfn.XLOOKUP($A2416,Results!$A$2:$A$2256,Results!S$2:S$2256,"")</f>
        <v>0</v>
      </c>
      <c r="AY2416" s="2">
        <f>_xlfn.XLOOKUP($A2416,Results!$A$2:$A$2256,Results!T$2:T$2256,"")</f>
        <v>95</v>
      </c>
      <c r="AZ2416" s="2">
        <f>_xlfn.XLOOKUP($A2416,Results!$A$2:$A$2256,Results!U$2:U$2256,"")</f>
        <v>0</v>
      </c>
      <c r="BA2416" s="2" t="str">
        <f>_xlfn.XLOOKUP($A2416,Results!$A$2:$A$2256,Results!V$2:V$2256,"")</f>
        <v>WHEATLAND TUBE</v>
      </c>
      <c r="BB2416" s="2">
        <f>_xlfn.XLOOKUP($A2416,Results!$A$2:$A$2256,Results!W$2:W$2256,"")</f>
        <v>80</v>
      </c>
      <c r="BC2416" s="2">
        <f>_xlfn.XLOOKUP($A2416,Results!$A$2:$A$2256,Results!X$2:X$2256,"")</f>
        <v>39131718</v>
      </c>
      <c r="BD2416" s="2">
        <f>_xlfn.XLOOKUP($A2416,Results!$A$2:$A$2256,Results!Y$2:Y$2256,"")</f>
        <v>80</v>
      </c>
      <c r="BE2416" s="2" t="b">
        <f>_xlfn.XLOOKUP($A2416,Results!$A$2:$A$2256,Results!Z$2:Z$2256,"")</f>
        <v>1</v>
      </c>
    </row>
    <row r="2417" spans="1:57" ht="38.25" customHeight="1" x14ac:dyDescent="0.3">
      <c r="A2417">
        <v>908094</v>
      </c>
      <c r="B2417">
        <v>281641</v>
      </c>
      <c r="C2417" t="s">
        <v>36</v>
      </c>
      <c r="D2417">
        <v>5261073714</v>
      </c>
      <c r="F2417" s="2">
        <v>10616</v>
      </c>
      <c r="G2417" s="2">
        <v>5</v>
      </c>
      <c r="H2417" s="2" t="s">
        <v>7367</v>
      </c>
      <c r="I2417">
        <v>1</v>
      </c>
      <c r="J2417" t="s">
        <v>39</v>
      </c>
      <c r="K2417" t="s">
        <v>39</v>
      </c>
      <c r="L2417">
        <v>20.95</v>
      </c>
      <c r="M2417" s="2" t="s">
        <v>36</v>
      </c>
      <c r="N2417" s="9" t="s">
        <v>36</v>
      </c>
      <c r="O2417">
        <v>999900999</v>
      </c>
      <c r="P2417" t="s">
        <v>36</v>
      </c>
      <c r="Q2417" t="s">
        <v>36</v>
      </c>
      <c r="R2417">
        <v>20.95</v>
      </c>
      <c r="S2417" s="1">
        <v>45744.501914201392</v>
      </c>
      <c r="T2417" t="s">
        <v>42</v>
      </c>
      <c r="U2417" s="1">
        <v>45744.275694444441</v>
      </c>
      <c r="V2417" t="s">
        <v>43</v>
      </c>
      <c r="W2417" t="s">
        <v>36</v>
      </c>
      <c r="X2417">
        <v>0</v>
      </c>
      <c r="Y2417">
        <v>999</v>
      </c>
      <c r="Z2417" t="s">
        <v>36</v>
      </c>
      <c r="AA2417" t="s">
        <v>36</v>
      </c>
      <c r="AB2417" t="s">
        <v>36</v>
      </c>
      <c r="AC2417" t="s">
        <v>49</v>
      </c>
      <c r="AD2417" t="s">
        <v>49</v>
      </c>
      <c r="AE2417" t="s">
        <v>45</v>
      </c>
      <c r="AF2417" s="2"/>
      <c r="AI2417" s="2" t="s">
        <v>92</v>
      </c>
      <c r="AJ2417" s="2" t="e">
        <f>VLOOKUP(A2417,'Classification Test Result'!$A$2:$D$2428,4,FALSE)</f>
        <v>#N/A</v>
      </c>
      <c r="AL2417" s="2">
        <f>_xlfn.XLOOKUP($A2417,Results!$A$2:$A$2256,Results!G$2:G$2256,"")</f>
        <v>0</v>
      </c>
      <c r="AM2417" s="2">
        <f>_xlfn.XLOOKUP($A2417,Results!$A$2:$A$2256,Results!H$2:H$2256,"")</f>
        <v>0</v>
      </c>
      <c r="AN2417" s="2">
        <f>_xlfn.XLOOKUP($A2417,Results!$A$2:$A$2256,Results!I$2:I$2256,"")</f>
        <v>0</v>
      </c>
      <c r="AO2417" s="2">
        <f>_xlfn.XLOOKUP($A2417,Results!$A$2:$A$2256,Results!J$2:J$2256,"")</f>
        <v>0</v>
      </c>
      <c r="AP2417" s="2">
        <f>_xlfn.XLOOKUP($A2417,Results!$A$2:$A$2256,Results!K$2:K$2256,"")</f>
        <v>0</v>
      </c>
      <c r="AQ2417" s="2">
        <f>_xlfn.XLOOKUP($A2417,Results!$A$2:$A$2256,Results!L$2:L$2256,"")</f>
        <v>0</v>
      </c>
      <c r="AR2417" s="2">
        <f>_xlfn.XLOOKUP($A2417,Results!$A$2:$A$2256,Results!M$2:M$2256,"")</f>
        <v>0</v>
      </c>
      <c r="AS2417" s="2">
        <f>_xlfn.XLOOKUP($A2417,Results!$A$2:$A$2256,Results!N$2:N$2256,"")</f>
        <v>0</v>
      </c>
      <c r="AT2417" s="2">
        <f>_xlfn.XLOOKUP($A2417,Results!$A$2:$A$2256,Results!O$2:O$2256,"")</f>
        <v>0</v>
      </c>
      <c r="AU2417" s="2">
        <f>_xlfn.XLOOKUP($A2417,Results!$A$2:$A$2256,Results!P$2:P$2256,"")</f>
        <v>0</v>
      </c>
      <c r="AV2417" s="2">
        <f>_xlfn.XLOOKUP($A2417,Results!$A$2:$A$2256,Results!Q$2:Q$2256,"")</f>
        <v>0</v>
      </c>
      <c r="AW2417" s="2">
        <f>_xlfn.XLOOKUP($A2417,Results!$A$2:$A$2256,Results!R$2:R$2256,"")</f>
        <v>0</v>
      </c>
      <c r="AX2417" s="2">
        <f>_xlfn.XLOOKUP($A2417,Results!$A$2:$A$2256,Results!S$2:S$2256,"")</f>
        <v>0</v>
      </c>
      <c r="AY2417" s="2">
        <f>_xlfn.XLOOKUP($A2417,Results!$A$2:$A$2256,Results!T$2:T$2256,"")</f>
        <v>0</v>
      </c>
      <c r="AZ2417" s="2">
        <f>_xlfn.XLOOKUP($A2417,Results!$A$2:$A$2256,Results!U$2:U$2256,"")</f>
        <v>0</v>
      </c>
      <c r="BA2417" s="2">
        <f>_xlfn.XLOOKUP($A2417,Results!$A$2:$A$2256,Results!V$2:V$2256,"")</f>
        <v>0</v>
      </c>
      <c r="BB2417" s="2">
        <f>_xlfn.XLOOKUP($A2417,Results!$A$2:$A$2256,Results!W$2:W$2256,"")</f>
        <v>0</v>
      </c>
      <c r="BC2417" s="2">
        <f>_xlfn.XLOOKUP($A2417,Results!$A$2:$A$2256,Results!X$2:X$2256,"")</f>
        <v>0</v>
      </c>
      <c r="BD2417" s="2">
        <f>_xlfn.XLOOKUP($A2417,Results!$A$2:$A$2256,Results!Y$2:Y$2256,"")</f>
        <v>0</v>
      </c>
      <c r="BE2417" s="2">
        <f>_xlfn.XLOOKUP($A2417,Results!$A$2:$A$2256,Results!Z$2:Z$2256,"")</f>
        <v>0</v>
      </c>
    </row>
    <row r="2418" spans="1:57" ht="38.25" customHeight="1" x14ac:dyDescent="0.3">
      <c r="A2418">
        <v>908095</v>
      </c>
      <c r="B2418">
        <v>282002</v>
      </c>
      <c r="C2418" t="s">
        <v>36</v>
      </c>
      <c r="D2418" t="s">
        <v>7368</v>
      </c>
      <c r="E2418" s="2" t="str">
        <f>VLOOKUP(F2418,'RPA Vendor Data '!F$1:$G$2418,2)</f>
        <v>LORD &amp; SONS INC.</v>
      </c>
      <c r="F2418" s="2">
        <v>16948</v>
      </c>
      <c r="G2418" s="2">
        <v>1</v>
      </c>
      <c r="H2418" t="s">
        <v>7369</v>
      </c>
      <c r="I2418">
        <v>50</v>
      </c>
      <c r="J2418" t="s">
        <v>65</v>
      </c>
      <c r="K2418" t="s">
        <v>58</v>
      </c>
      <c r="L2418">
        <v>25.98</v>
      </c>
      <c r="M2418" s="2" t="s">
        <v>7346</v>
      </c>
      <c r="N2418" s="9">
        <v>36103760150</v>
      </c>
      <c r="O2418" t="s">
        <v>36</v>
      </c>
      <c r="P2418" t="s">
        <v>36</v>
      </c>
      <c r="Q2418" t="s">
        <v>36</v>
      </c>
      <c r="R2418">
        <v>12.99</v>
      </c>
      <c r="S2418" s="1">
        <v>45744.896668090281</v>
      </c>
      <c r="T2418" t="s">
        <v>42</v>
      </c>
      <c r="U2418" s="1">
        <v>45744.672222222223</v>
      </c>
      <c r="V2418" t="s">
        <v>43</v>
      </c>
      <c r="W2418" t="s">
        <v>36</v>
      </c>
      <c r="X2418">
        <v>4</v>
      </c>
      <c r="Y2418">
        <v>201</v>
      </c>
      <c r="Z2418" t="s">
        <v>36</v>
      </c>
      <c r="AA2418" t="s">
        <v>36</v>
      </c>
      <c r="AB2418" t="s">
        <v>36</v>
      </c>
      <c r="AC2418" t="s">
        <v>49</v>
      </c>
      <c r="AD2418" t="s">
        <v>49</v>
      </c>
      <c r="AE2418" t="s">
        <v>45</v>
      </c>
      <c r="AF2418" s="141"/>
      <c r="AG2418" s="2" t="s">
        <v>1668</v>
      </c>
      <c r="AI2418" s="2" t="s">
        <v>48</v>
      </c>
      <c r="AJ2418" s="2" t="e">
        <f>VLOOKUP(A2418,'Classification Test Result'!$A$2:$D$2428,4,FALSE)</f>
        <v>#N/A</v>
      </c>
      <c r="AL2418" s="2">
        <f>_xlfn.XLOOKUP($A2418,Results!$A$2:$A$2256,Results!G$2:G$2256,"")</f>
        <v>0</v>
      </c>
      <c r="AM2418" s="2">
        <f>_xlfn.XLOOKUP($A2418,Results!$A$2:$A$2256,Results!H$2:H$2256,"")</f>
        <v>0</v>
      </c>
      <c r="AN2418" s="2">
        <f>_xlfn.XLOOKUP($A2418,Results!$A$2:$A$2256,Results!I$2:I$2256,"")</f>
        <v>0</v>
      </c>
      <c r="AO2418" s="2">
        <f>_xlfn.XLOOKUP($A2418,Results!$A$2:$A$2256,Results!J$2:J$2256,"")</f>
        <v>0</v>
      </c>
      <c r="AP2418" s="2">
        <f>_xlfn.XLOOKUP($A2418,Results!$A$2:$A$2256,Results!K$2:K$2256,"")</f>
        <v>0</v>
      </c>
      <c r="AQ2418" s="2">
        <f>_xlfn.XLOOKUP($A2418,Results!$A$2:$A$2256,Results!L$2:L$2256,"")</f>
        <v>0</v>
      </c>
      <c r="AR2418" s="2">
        <f>_xlfn.XLOOKUP($A2418,Results!$A$2:$A$2256,Results!M$2:M$2256,"")</f>
        <v>0</v>
      </c>
      <c r="AS2418" s="2">
        <f>_xlfn.XLOOKUP($A2418,Results!$A$2:$A$2256,Results!N$2:N$2256,"")</f>
        <v>0</v>
      </c>
      <c r="AT2418" s="2">
        <f>_xlfn.XLOOKUP($A2418,Results!$A$2:$A$2256,Results!O$2:O$2256,"")</f>
        <v>0</v>
      </c>
      <c r="AU2418" s="2">
        <f>_xlfn.XLOOKUP($A2418,Results!$A$2:$A$2256,Results!P$2:P$2256,"")</f>
        <v>0</v>
      </c>
      <c r="AV2418" s="2">
        <f>_xlfn.XLOOKUP($A2418,Results!$A$2:$A$2256,Results!Q$2:Q$2256,"")</f>
        <v>0</v>
      </c>
      <c r="AW2418" s="2">
        <f>_xlfn.XLOOKUP($A2418,Results!$A$2:$A$2256,Results!R$2:R$2256,"")</f>
        <v>0</v>
      </c>
      <c r="AX2418" s="2">
        <f>_xlfn.XLOOKUP($A2418,Results!$A$2:$A$2256,Results!S$2:S$2256,"")</f>
        <v>0</v>
      </c>
      <c r="AY2418" s="2">
        <f>_xlfn.XLOOKUP($A2418,Results!$A$2:$A$2256,Results!T$2:T$2256,"")</f>
        <v>0</v>
      </c>
      <c r="AZ2418" s="2">
        <f>_xlfn.XLOOKUP($A2418,Results!$A$2:$A$2256,Results!U$2:U$2256,"")</f>
        <v>0</v>
      </c>
      <c r="BA2418" s="2" t="str">
        <f>_xlfn.XLOOKUP($A2418,Results!$A$2:$A$2256,Results!V$2:V$2256,"")</f>
        <v>FASTENING SPECIALISTS</v>
      </c>
      <c r="BB2418" s="2">
        <f>_xlfn.XLOOKUP($A2418,Results!$A$2:$A$2256,Results!W$2:W$2256,"")</f>
        <v>66</v>
      </c>
      <c r="BC2418" s="2">
        <f>_xlfn.XLOOKUP($A2418,Results!$A$2:$A$2256,Results!X$2:X$2256,"")</f>
        <v>31161620</v>
      </c>
      <c r="BD2418" s="2">
        <f>_xlfn.XLOOKUP($A2418,Results!$A$2:$A$2256,Results!Y$2:Y$2256,"")</f>
        <v>82</v>
      </c>
      <c r="BE2418" s="2" t="b">
        <f>_xlfn.XLOOKUP($A2418,Results!$A$2:$A$2256,Results!Z$2:Z$2256,"")</f>
        <v>1</v>
      </c>
    </row>
    <row r="2419" spans="1:57" ht="38.25" customHeight="1" x14ac:dyDescent="0.3">
      <c r="A2419">
        <v>908096</v>
      </c>
      <c r="B2419">
        <v>281930</v>
      </c>
      <c r="C2419" t="s">
        <v>36</v>
      </c>
      <c r="D2419">
        <v>12831517</v>
      </c>
      <c r="F2419" s="2">
        <v>12452</v>
      </c>
      <c r="G2419" s="2">
        <v>2</v>
      </c>
      <c r="H2419" s="2">
        <v>43017427</v>
      </c>
      <c r="I2419">
        <v>5</v>
      </c>
      <c r="J2419" t="s">
        <v>39</v>
      </c>
      <c r="K2419" t="s">
        <v>39</v>
      </c>
      <c r="L2419">
        <v>87.5</v>
      </c>
      <c r="M2419" s="2" t="s">
        <v>36</v>
      </c>
      <c r="N2419" s="9" t="s">
        <v>36</v>
      </c>
      <c r="O2419" t="s">
        <v>36</v>
      </c>
      <c r="P2419" t="s">
        <v>36</v>
      </c>
      <c r="Q2419" t="s">
        <v>36</v>
      </c>
      <c r="R2419">
        <v>434</v>
      </c>
      <c r="S2419" s="1">
        <v>45744.812826354173</v>
      </c>
      <c r="T2419" t="s">
        <v>42</v>
      </c>
      <c r="U2419" s="1">
        <v>45744.59375</v>
      </c>
      <c r="V2419" t="s">
        <v>43</v>
      </c>
      <c r="W2419" t="s">
        <v>36</v>
      </c>
      <c r="X2419">
        <v>0</v>
      </c>
      <c r="Y2419">
        <v>999</v>
      </c>
      <c r="Z2419" t="s">
        <v>36</v>
      </c>
      <c r="AA2419" t="s">
        <v>36</v>
      </c>
      <c r="AB2419" t="s">
        <v>36</v>
      </c>
      <c r="AC2419" t="s">
        <v>49</v>
      </c>
      <c r="AD2419" t="s">
        <v>49</v>
      </c>
      <c r="AE2419" t="s">
        <v>45</v>
      </c>
      <c r="AF2419" s="2"/>
      <c r="AI2419" s="2" t="s">
        <v>464</v>
      </c>
      <c r="AJ2419" s="2" t="e">
        <f>VLOOKUP(A2419,'Classification Test Result'!$A$2:$D$2428,4,FALSE)</f>
        <v>#N/A</v>
      </c>
      <c r="AL2419" s="2">
        <f>_xlfn.XLOOKUP($A2419,Results!$A$2:$A$2256,Results!G$2:G$2256,"")</f>
        <v>0</v>
      </c>
      <c r="AM2419" s="2">
        <f>_xlfn.XLOOKUP($A2419,Results!$A$2:$A$2256,Results!H$2:H$2256,"")</f>
        <v>0</v>
      </c>
      <c r="AN2419" s="2">
        <f>_xlfn.XLOOKUP($A2419,Results!$A$2:$A$2256,Results!I$2:I$2256,"")</f>
        <v>0</v>
      </c>
      <c r="AO2419" s="2">
        <f>_xlfn.XLOOKUP($A2419,Results!$A$2:$A$2256,Results!J$2:J$2256,"")</f>
        <v>0</v>
      </c>
      <c r="AP2419" s="2">
        <f>_xlfn.XLOOKUP($A2419,Results!$A$2:$A$2256,Results!K$2:K$2256,"")</f>
        <v>0</v>
      </c>
      <c r="AQ2419" s="2">
        <f>_xlfn.XLOOKUP($A2419,Results!$A$2:$A$2256,Results!L$2:L$2256,"")</f>
        <v>0</v>
      </c>
      <c r="AR2419" s="2">
        <f>_xlfn.XLOOKUP($A2419,Results!$A$2:$A$2256,Results!M$2:M$2256,"")</f>
        <v>0</v>
      </c>
      <c r="AS2419" s="2">
        <f>_xlfn.XLOOKUP($A2419,Results!$A$2:$A$2256,Results!N$2:N$2256,"")</f>
        <v>0</v>
      </c>
      <c r="AT2419" s="2">
        <f>_xlfn.XLOOKUP($A2419,Results!$A$2:$A$2256,Results!O$2:O$2256,"")</f>
        <v>0</v>
      </c>
      <c r="AU2419" s="2">
        <f>_xlfn.XLOOKUP($A2419,Results!$A$2:$A$2256,Results!P$2:P$2256,"")</f>
        <v>0</v>
      </c>
      <c r="AV2419" s="2">
        <f>_xlfn.XLOOKUP($A2419,Results!$A$2:$A$2256,Results!Q$2:Q$2256,"")</f>
        <v>0</v>
      </c>
      <c r="AW2419" s="2">
        <f>_xlfn.XLOOKUP($A2419,Results!$A$2:$A$2256,Results!R$2:R$2256,"")</f>
        <v>0</v>
      </c>
      <c r="AX2419" s="2">
        <f>_xlfn.XLOOKUP($A2419,Results!$A$2:$A$2256,Results!S$2:S$2256,"")</f>
        <v>0</v>
      </c>
      <c r="AY2419" s="2">
        <f>_xlfn.XLOOKUP($A2419,Results!$A$2:$A$2256,Results!T$2:T$2256,"")</f>
        <v>0</v>
      </c>
      <c r="AZ2419" s="2">
        <f>_xlfn.XLOOKUP($A2419,Results!$A$2:$A$2256,Results!U$2:U$2256,"")</f>
        <v>0</v>
      </c>
      <c r="BA2419" s="2">
        <f>_xlfn.XLOOKUP($A2419,Results!$A$2:$A$2256,Results!V$2:V$2256,"")</f>
        <v>0</v>
      </c>
      <c r="BB2419" s="2">
        <f>_xlfn.XLOOKUP($A2419,Results!$A$2:$A$2256,Results!W$2:W$2256,"")</f>
        <v>0</v>
      </c>
      <c r="BC2419" s="2">
        <f>_xlfn.XLOOKUP($A2419,Results!$A$2:$A$2256,Results!X$2:X$2256,"")</f>
        <v>0</v>
      </c>
      <c r="BD2419" s="2">
        <f>_xlfn.XLOOKUP($A2419,Results!$A$2:$A$2256,Results!Y$2:Y$2256,"")</f>
        <v>0</v>
      </c>
      <c r="BE2419" s="2">
        <f>_xlfn.XLOOKUP($A2419,Results!$A$2:$A$2256,Results!Z$2:Z$2256,"")</f>
        <v>0</v>
      </c>
    </row>
    <row r="2420" spans="1:57" ht="38.25" customHeight="1" x14ac:dyDescent="0.3">
      <c r="A2420">
        <v>908097</v>
      </c>
      <c r="B2420">
        <v>281480</v>
      </c>
      <c r="C2420" t="s">
        <v>36</v>
      </c>
      <c r="D2420">
        <v>669695304</v>
      </c>
      <c r="F2420" s="2">
        <v>10207</v>
      </c>
      <c r="G2420" s="2">
        <v>1</v>
      </c>
      <c r="H2420" t="s">
        <v>7370</v>
      </c>
      <c r="I2420">
        <v>3</v>
      </c>
      <c r="J2420" t="s">
        <v>65</v>
      </c>
      <c r="K2420" t="s">
        <v>39</v>
      </c>
      <c r="L2420">
        <v>875.27</v>
      </c>
      <c r="M2420" s="2" t="s">
        <v>7371</v>
      </c>
      <c r="N2420" s="9" t="s">
        <v>7372</v>
      </c>
      <c r="O2420">
        <v>10499940</v>
      </c>
      <c r="P2420" t="s">
        <v>36</v>
      </c>
      <c r="Q2420" t="s">
        <v>36</v>
      </c>
      <c r="R2420">
        <v>2625.81</v>
      </c>
      <c r="S2420" s="1">
        <v>45744.354971643523</v>
      </c>
      <c r="T2420" t="s">
        <v>42</v>
      </c>
      <c r="U2420" s="1">
        <v>45744.133333333331</v>
      </c>
      <c r="V2420" t="s">
        <v>43</v>
      </c>
      <c r="W2420" t="s">
        <v>36</v>
      </c>
      <c r="X2420">
        <v>0</v>
      </c>
      <c r="Y2420" t="s">
        <v>54</v>
      </c>
      <c r="Z2420" t="s">
        <v>36</v>
      </c>
      <c r="AA2420">
        <v>875.27</v>
      </c>
      <c r="AB2420" t="s">
        <v>36</v>
      </c>
      <c r="AC2420" t="s">
        <v>49</v>
      </c>
      <c r="AD2420" t="s">
        <v>49</v>
      </c>
      <c r="AE2420" t="s">
        <v>45</v>
      </c>
      <c r="AG2420" s="18" t="s">
        <v>7373</v>
      </c>
      <c r="AH2420" s="18"/>
      <c r="AI2420" s="2" t="s">
        <v>48</v>
      </c>
      <c r="AJ2420" s="2" t="e">
        <f>VLOOKUP(A2420,'Classification Test Result'!$A$2:$D$2428,4,FALSE)</f>
        <v>#N/A</v>
      </c>
      <c r="AL2420" s="2">
        <f>_xlfn.XLOOKUP($A2420,Results!$A$2:$A$2256,Results!G$2:G$2256,"")</f>
        <v>0</v>
      </c>
      <c r="AM2420" s="2">
        <f>_xlfn.XLOOKUP($A2420,Results!$A$2:$A$2256,Results!H$2:H$2256,"")</f>
        <v>0</v>
      </c>
      <c r="AN2420" s="2">
        <f>_xlfn.XLOOKUP($A2420,Results!$A$2:$A$2256,Results!I$2:I$2256,"")</f>
        <v>0</v>
      </c>
      <c r="AO2420" s="2">
        <f>_xlfn.XLOOKUP($A2420,Results!$A$2:$A$2256,Results!J$2:J$2256,"")</f>
        <v>0</v>
      </c>
      <c r="AP2420" s="2">
        <f>_xlfn.XLOOKUP($A2420,Results!$A$2:$A$2256,Results!K$2:K$2256,"")</f>
        <v>0</v>
      </c>
      <c r="AQ2420" s="2">
        <f>_xlfn.XLOOKUP($A2420,Results!$A$2:$A$2256,Results!L$2:L$2256,"")</f>
        <v>0</v>
      </c>
      <c r="AR2420" s="2">
        <f>_xlfn.XLOOKUP($A2420,Results!$A$2:$A$2256,Results!M$2:M$2256,"")</f>
        <v>0</v>
      </c>
      <c r="AS2420" s="2">
        <f>_xlfn.XLOOKUP($A2420,Results!$A$2:$A$2256,Results!N$2:N$2256,"")</f>
        <v>0</v>
      </c>
      <c r="AT2420" s="2">
        <f>_xlfn.XLOOKUP($A2420,Results!$A$2:$A$2256,Results!O$2:O$2256,"")</f>
        <v>0</v>
      </c>
      <c r="AU2420" s="2">
        <f>_xlfn.XLOOKUP($A2420,Results!$A$2:$A$2256,Results!P$2:P$2256,"")</f>
        <v>0</v>
      </c>
      <c r="AV2420" s="2">
        <f>_xlfn.XLOOKUP($A2420,Results!$A$2:$A$2256,Results!Q$2:Q$2256,"")</f>
        <v>0</v>
      </c>
      <c r="AW2420" s="2">
        <f>_xlfn.XLOOKUP($A2420,Results!$A$2:$A$2256,Results!R$2:R$2256,"")</f>
        <v>0</v>
      </c>
      <c r="AX2420" s="2">
        <f>_xlfn.XLOOKUP($A2420,Results!$A$2:$A$2256,Results!S$2:S$2256,"")</f>
        <v>0</v>
      </c>
      <c r="AY2420" s="2">
        <f>_xlfn.XLOOKUP($A2420,Results!$A$2:$A$2256,Results!T$2:T$2256,"")</f>
        <v>0</v>
      </c>
      <c r="AZ2420" s="2">
        <f>_xlfn.XLOOKUP($A2420,Results!$A$2:$A$2256,Results!U$2:U$2256,"")</f>
        <v>0</v>
      </c>
      <c r="BA2420" s="2">
        <f>_xlfn.XLOOKUP($A2420,Results!$A$2:$A$2256,Results!V$2:V$2256,"")</f>
        <v>0</v>
      </c>
      <c r="BB2420" s="2">
        <f>_xlfn.XLOOKUP($A2420,Results!$A$2:$A$2256,Results!W$2:W$2256,"")</f>
        <v>0</v>
      </c>
      <c r="BC2420" s="2">
        <f>_xlfn.XLOOKUP($A2420,Results!$A$2:$A$2256,Results!X$2:X$2256,"")</f>
        <v>0</v>
      </c>
      <c r="BD2420" s="2">
        <f>_xlfn.XLOOKUP($A2420,Results!$A$2:$A$2256,Results!Y$2:Y$2256,"")</f>
        <v>0</v>
      </c>
      <c r="BE2420" s="2">
        <f>_xlfn.XLOOKUP($A2420,Results!$A$2:$A$2256,Results!Z$2:Z$2256,"")</f>
        <v>0</v>
      </c>
    </row>
    <row r="2421" spans="1:57" ht="38.25" customHeight="1" x14ac:dyDescent="0.3">
      <c r="A2421">
        <v>908098</v>
      </c>
      <c r="B2421">
        <v>281746</v>
      </c>
      <c r="C2421" t="s">
        <v>36</v>
      </c>
      <c r="D2421" t="s">
        <v>7374</v>
      </c>
      <c r="F2421" s="2">
        <v>10071</v>
      </c>
      <c r="G2421" s="2">
        <v>1</v>
      </c>
      <c r="H2421" t="s">
        <v>7375</v>
      </c>
      <c r="I2421">
        <v>1</v>
      </c>
      <c r="J2421" t="s">
        <v>39</v>
      </c>
      <c r="K2421" t="s">
        <v>39</v>
      </c>
      <c r="L2421">
        <v>661.66</v>
      </c>
      <c r="M2421" s="2" t="s">
        <v>7371</v>
      </c>
      <c r="N2421" s="9" t="s">
        <v>7376</v>
      </c>
      <c r="O2421" t="s">
        <v>7377</v>
      </c>
      <c r="P2421" t="s">
        <v>36</v>
      </c>
      <c r="Q2421" t="s">
        <v>36</v>
      </c>
      <c r="R2421">
        <v>661.66</v>
      </c>
      <c r="S2421" s="1">
        <v>45744.54278653935</v>
      </c>
      <c r="T2421" t="s">
        <v>42</v>
      </c>
      <c r="U2421" s="1">
        <v>45744.322222222218</v>
      </c>
      <c r="V2421" t="s">
        <v>43</v>
      </c>
      <c r="W2421" t="s">
        <v>36</v>
      </c>
      <c r="X2421">
        <v>0</v>
      </c>
      <c r="Y2421" t="s">
        <v>525</v>
      </c>
      <c r="Z2421" t="s">
        <v>36</v>
      </c>
      <c r="AA2421">
        <v>661.66</v>
      </c>
      <c r="AB2421" t="s">
        <v>36</v>
      </c>
      <c r="AC2421" t="s">
        <v>49</v>
      </c>
      <c r="AD2421" t="s">
        <v>49</v>
      </c>
      <c r="AE2421" t="s">
        <v>45</v>
      </c>
      <c r="AF2421" s="44" t="s">
        <v>46</v>
      </c>
      <c r="AG2421" s="18" t="s">
        <v>7378</v>
      </c>
      <c r="AH2421" s="18"/>
      <c r="AI2421" s="2" t="s">
        <v>48</v>
      </c>
      <c r="AJ2421" s="2" t="e">
        <f>VLOOKUP(A2421,'Classification Test Result'!$A$2:$D$2428,4,FALSE)</f>
        <v>#N/A</v>
      </c>
      <c r="AL2421" s="2">
        <f>_xlfn.XLOOKUP($A2421,Results!$A$2:$A$2256,Results!G$2:G$2256,"")</f>
        <v>0</v>
      </c>
      <c r="AM2421" s="2">
        <f>_xlfn.XLOOKUP($A2421,Results!$A$2:$A$2256,Results!H$2:H$2256,"")</f>
        <v>0</v>
      </c>
      <c r="AN2421" s="2">
        <f>_xlfn.XLOOKUP($A2421,Results!$A$2:$A$2256,Results!I$2:I$2256,"")</f>
        <v>0</v>
      </c>
      <c r="AO2421" s="2">
        <f>_xlfn.XLOOKUP($A2421,Results!$A$2:$A$2256,Results!J$2:J$2256,"")</f>
        <v>0</v>
      </c>
      <c r="AP2421" s="2">
        <f>_xlfn.XLOOKUP($A2421,Results!$A$2:$A$2256,Results!K$2:K$2256,"")</f>
        <v>0</v>
      </c>
      <c r="AQ2421" s="2">
        <f>_xlfn.XLOOKUP($A2421,Results!$A$2:$A$2256,Results!L$2:L$2256,"")</f>
        <v>0</v>
      </c>
      <c r="AR2421" s="2">
        <f>_xlfn.XLOOKUP($A2421,Results!$A$2:$A$2256,Results!M$2:M$2256,"")</f>
        <v>0</v>
      </c>
      <c r="AS2421" s="2">
        <f>_xlfn.XLOOKUP($A2421,Results!$A$2:$A$2256,Results!N$2:N$2256,"")</f>
        <v>0</v>
      </c>
      <c r="AT2421" s="2">
        <f>_xlfn.XLOOKUP($A2421,Results!$A$2:$A$2256,Results!O$2:O$2256,"")</f>
        <v>0</v>
      </c>
      <c r="AU2421" s="2">
        <f>_xlfn.XLOOKUP($A2421,Results!$A$2:$A$2256,Results!P$2:P$2256,"")</f>
        <v>0</v>
      </c>
      <c r="AV2421" s="2">
        <f>_xlfn.XLOOKUP($A2421,Results!$A$2:$A$2256,Results!Q$2:Q$2256,"")</f>
        <v>0</v>
      </c>
      <c r="AW2421" s="2">
        <f>_xlfn.XLOOKUP($A2421,Results!$A$2:$A$2256,Results!R$2:R$2256,"")</f>
        <v>0</v>
      </c>
      <c r="AX2421" s="2">
        <f>_xlfn.XLOOKUP($A2421,Results!$A$2:$A$2256,Results!S$2:S$2256,"")</f>
        <v>0</v>
      </c>
      <c r="AY2421" s="2">
        <f>_xlfn.XLOOKUP($A2421,Results!$A$2:$A$2256,Results!T$2:T$2256,"")</f>
        <v>0</v>
      </c>
      <c r="AZ2421" s="2">
        <f>_xlfn.XLOOKUP($A2421,Results!$A$2:$A$2256,Results!U$2:U$2256,"")</f>
        <v>0</v>
      </c>
      <c r="BA2421" s="2">
        <f>_xlfn.XLOOKUP($A2421,Results!$A$2:$A$2256,Results!V$2:V$2256,"")</f>
        <v>0</v>
      </c>
      <c r="BB2421" s="2">
        <f>_xlfn.XLOOKUP($A2421,Results!$A$2:$A$2256,Results!W$2:W$2256,"")</f>
        <v>0</v>
      </c>
      <c r="BC2421" s="2">
        <f>_xlfn.XLOOKUP($A2421,Results!$A$2:$A$2256,Results!X$2:X$2256,"")</f>
        <v>0</v>
      </c>
      <c r="BD2421" s="2">
        <f>_xlfn.XLOOKUP($A2421,Results!$A$2:$A$2256,Results!Y$2:Y$2256,"")</f>
        <v>0</v>
      </c>
      <c r="BE2421" s="2">
        <f>_xlfn.XLOOKUP($A2421,Results!$A$2:$A$2256,Results!Z$2:Z$2256,"")</f>
        <v>0</v>
      </c>
    </row>
    <row r="2422" spans="1:57" ht="38.25" customHeight="1" x14ac:dyDescent="0.3">
      <c r="A2422">
        <v>908099</v>
      </c>
      <c r="B2422">
        <v>281748</v>
      </c>
      <c r="C2422" t="s">
        <v>36</v>
      </c>
      <c r="D2422" t="s">
        <v>7379</v>
      </c>
      <c r="F2422" s="2">
        <v>10071</v>
      </c>
      <c r="G2422" s="2">
        <v>1</v>
      </c>
      <c r="H2422" t="s">
        <v>7375</v>
      </c>
      <c r="I2422">
        <v>1</v>
      </c>
      <c r="J2422" t="s">
        <v>39</v>
      </c>
      <c r="K2422" t="s">
        <v>39</v>
      </c>
      <c r="L2422">
        <v>661.66</v>
      </c>
      <c r="M2422" s="2" t="s">
        <v>7137</v>
      </c>
      <c r="N2422" s="9">
        <v>2408001</v>
      </c>
      <c r="O2422" t="s">
        <v>7377</v>
      </c>
      <c r="P2422" t="s">
        <v>36</v>
      </c>
      <c r="Q2422" t="s">
        <v>36</v>
      </c>
      <c r="R2422">
        <v>661.66</v>
      </c>
      <c r="S2422" s="1">
        <v>45744.542750659719</v>
      </c>
      <c r="T2422" t="s">
        <v>42</v>
      </c>
      <c r="U2422" s="1">
        <v>45744.322222222218</v>
      </c>
      <c r="V2422" t="s">
        <v>43</v>
      </c>
      <c r="W2422" t="s">
        <v>36</v>
      </c>
      <c r="X2422">
        <v>0</v>
      </c>
      <c r="Y2422" t="s">
        <v>525</v>
      </c>
      <c r="Z2422" t="s">
        <v>36</v>
      </c>
      <c r="AA2422">
        <v>661.66</v>
      </c>
      <c r="AB2422" t="s">
        <v>36</v>
      </c>
      <c r="AC2422" t="s">
        <v>49</v>
      </c>
      <c r="AD2422" t="s">
        <v>49</v>
      </c>
      <c r="AE2422" t="s">
        <v>45</v>
      </c>
      <c r="AF2422" s="44" t="s">
        <v>46</v>
      </c>
      <c r="AG2422" s="18" t="s">
        <v>7380</v>
      </c>
      <c r="AH2422" s="18"/>
      <c r="AI2422" s="2" t="s">
        <v>48</v>
      </c>
      <c r="AJ2422" s="2" t="e">
        <f>VLOOKUP(A2422,'Classification Test Result'!$A$2:$D$2428,4,FALSE)</f>
        <v>#N/A</v>
      </c>
      <c r="AL2422" s="2">
        <f>_xlfn.XLOOKUP($A2422,Results!$A$2:$A$2256,Results!G$2:G$2256,"")</f>
        <v>0</v>
      </c>
      <c r="AM2422" s="2">
        <f>_xlfn.XLOOKUP($A2422,Results!$A$2:$A$2256,Results!H$2:H$2256,"")</f>
        <v>0</v>
      </c>
      <c r="AN2422" s="2">
        <f>_xlfn.XLOOKUP($A2422,Results!$A$2:$A$2256,Results!I$2:I$2256,"")</f>
        <v>0</v>
      </c>
      <c r="AO2422" s="2">
        <f>_xlfn.XLOOKUP($A2422,Results!$A$2:$A$2256,Results!J$2:J$2256,"")</f>
        <v>0</v>
      </c>
      <c r="AP2422" s="2">
        <f>_xlfn.XLOOKUP($A2422,Results!$A$2:$A$2256,Results!K$2:K$2256,"")</f>
        <v>0</v>
      </c>
      <c r="AQ2422" s="2">
        <f>_xlfn.XLOOKUP($A2422,Results!$A$2:$A$2256,Results!L$2:L$2256,"")</f>
        <v>0</v>
      </c>
      <c r="AR2422" s="2">
        <f>_xlfn.XLOOKUP($A2422,Results!$A$2:$A$2256,Results!M$2:M$2256,"")</f>
        <v>0</v>
      </c>
      <c r="AS2422" s="2">
        <f>_xlfn.XLOOKUP($A2422,Results!$A$2:$A$2256,Results!N$2:N$2256,"")</f>
        <v>0</v>
      </c>
      <c r="AT2422" s="2">
        <f>_xlfn.XLOOKUP($A2422,Results!$A$2:$A$2256,Results!O$2:O$2256,"")</f>
        <v>0</v>
      </c>
      <c r="AU2422" s="2">
        <f>_xlfn.XLOOKUP($A2422,Results!$A$2:$A$2256,Results!P$2:P$2256,"")</f>
        <v>0</v>
      </c>
      <c r="AV2422" s="2">
        <f>_xlfn.XLOOKUP($A2422,Results!$A$2:$A$2256,Results!Q$2:Q$2256,"")</f>
        <v>0</v>
      </c>
      <c r="AW2422" s="2">
        <f>_xlfn.XLOOKUP($A2422,Results!$A$2:$A$2256,Results!R$2:R$2256,"")</f>
        <v>0</v>
      </c>
      <c r="AX2422" s="2">
        <f>_xlfn.XLOOKUP($A2422,Results!$A$2:$A$2256,Results!S$2:S$2256,"")</f>
        <v>0</v>
      </c>
      <c r="AY2422" s="2">
        <f>_xlfn.XLOOKUP($A2422,Results!$A$2:$A$2256,Results!T$2:T$2256,"")</f>
        <v>0</v>
      </c>
      <c r="AZ2422" s="2">
        <f>_xlfn.XLOOKUP($A2422,Results!$A$2:$A$2256,Results!U$2:U$2256,"")</f>
        <v>0</v>
      </c>
      <c r="BA2422" s="2">
        <f>_xlfn.XLOOKUP($A2422,Results!$A$2:$A$2256,Results!V$2:V$2256,"")</f>
        <v>0</v>
      </c>
      <c r="BB2422" s="2">
        <f>_xlfn.XLOOKUP($A2422,Results!$A$2:$A$2256,Results!W$2:W$2256,"")</f>
        <v>0</v>
      </c>
      <c r="BC2422" s="2">
        <f>_xlfn.XLOOKUP($A2422,Results!$A$2:$A$2256,Results!X$2:X$2256,"")</f>
        <v>0</v>
      </c>
      <c r="BD2422" s="2">
        <f>_xlfn.XLOOKUP($A2422,Results!$A$2:$A$2256,Results!Y$2:Y$2256,"")</f>
        <v>0</v>
      </c>
      <c r="BE2422" s="2">
        <f>_xlfn.XLOOKUP($A2422,Results!$A$2:$A$2256,Results!Z$2:Z$2256,"")</f>
        <v>0</v>
      </c>
    </row>
    <row r="2423" spans="1:57" ht="38.25" customHeight="1" x14ac:dyDescent="0.3">
      <c r="A2423">
        <v>908100</v>
      </c>
      <c r="B2423">
        <v>281649</v>
      </c>
      <c r="C2423" t="s">
        <v>36</v>
      </c>
      <c r="D2423">
        <v>1678499</v>
      </c>
      <c r="F2423" s="2">
        <v>13397</v>
      </c>
      <c r="G2423" s="2">
        <v>1</v>
      </c>
      <c r="H2423" t="s">
        <v>7381</v>
      </c>
      <c r="I2423">
        <v>20</v>
      </c>
      <c r="J2423" t="s">
        <v>65</v>
      </c>
      <c r="K2423" t="s">
        <v>39</v>
      </c>
      <c r="L2423">
        <v>9.7100000000000009</v>
      </c>
      <c r="M2423" s="12" t="s">
        <v>7382</v>
      </c>
      <c r="N2423" s="2">
        <v>20281</v>
      </c>
      <c r="O2423" t="s">
        <v>7383</v>
      </c>
      <c r="P2423" t="s">
        <v>36</v>
      </c>
      <c r="Q2423" t="s">
        <v>36</v>
      </c>
      <c r="R2423">
        <v>194.2</v>
      </c>
      <c r="S2423" s="1">
        <v>45744.501714004633</v>
      </c>
      <c r="T2423" t="s">
        <v>42</v>
      </c>
      <c r="U2423" s="1">
        <v>45744.277777777781</v>
      </c>
      <c r="V2423" t="s">
        <v>43</v>
      </c>
      <c r="W2423" t="s">
        <v>36</v>
      </c>
      <c r="X2423">
        <v>3</v>
      </c>
      <c r="Y2423">
        <v>201</v>
      </c>
      <c r="Z2423" t="s">
        <v>36</v>
      </c>
      <c r="AA2423" t="s">
        <v>36</v>
      </c>
      <c r="AB2423" t="s">
        <v>36</v>
      </c>
      <c r="AC2423" t="s">
        <v>49</v>
      </c>
      <c r="AD2423" t="s">
        <v>49</v>
      </c>
      <c r="AE2423" t="s">
        <v>45</v>
      </c>
      <c r="AF2423" s="174">
        <v>27112300</v>
      </c>
      <c r="AG2423" s="18" t="s">
        <v>7384</v>
      </c>
      <c r="AH2423" s="18"/>
      <c r="AI2423" s="2" t="s">
        <v>48</v>
      </c>
      <c r="AJ2423" s="2" t="e">
        <f>VLOOKUP(A2423,'Classification Test Result'!$A$2:$D$2428,4,FALSE)</f>
        <v>#N/A</v>
      </c>
      <c r="AL2423" s="2">
        <f>_xlfn.XLOOKUP($A2423,Results!$A$2:$A$2256,Results!G$2:G$2256,"")</f>
        <v>0</v>
      </c>
      <c r="AM2423" s="2">
        <f>_xlfn.XLOOKUP($A2423,Results!$A$2:$A$2256,Results!H$2:H$2256,"")</f>
        <v>0</v>
      </c>
      <c r="AN2423" s="2">
        <f>_xlfn.XLOOKUP($A2423,Results!$A$2:$A$2256,Results!I$2:I$2256,"")</f>
        <v>0</v>
      </c>
      <c r="AO2423" s="2">
        <f>_xlfn.XLOOKUP($A2423,Results!$A$2:$A$2256,Results!J$2:J$2256,"")</f>
        <v>0</v>
      </c>
      <c r="AP2423" s="2">
        <f>_xlfn.XLOOKUP($A2423,Results!$A$2:$A$2256,Results!K$2:K$2256,"")</f>
        <v>0</v>
      </c>
      <c r="AQ2423" s="2">
        <f>_xlfn.XLOOKUP($A2423,Results!$A$2:$A$2256,Results!L$2:L$2256,"")</f>
        <v>0</v>
      </c>
      <c r="AR2423" s="2">
        <f>_xlfn.XLOOKUP($A2423,Results!$A$2:$A$2256,Results!M$2:M$2256,"")</f>
        <v>0</v>
      </c>
      <c r="AS2423" s="2">
        <f>_xlfn.XLOOKUP($A2423,Results!$A$2:$A$2256,Results!N$2:N$2256,"")</f>
        <v>0</v>
      </c>
      <c r="AT2423" s="2" t="str">
        <f>_xlfn.XLOOKUP($A2423,Results!$A$2:$A$2256,Results!O$2:O$2256,"")</f>
        <v>H.B. FULLER CO</v>
      </c>
      <c r="AU2423" s="2" t="str">
        <f>_xlfn.XLOOKUP($A2423,Results!$A$2:$A$2256,Results!P$2:P$2256,"")</f>
        <v>VIBRA-TITE</v>
      </c>
      <c r="AV2423" s="2" t="str">
        <f>_xlfn.XLOOKUP($A2423,Results!$A$2:$A$2256,Results!Q$2:Q$2256,"")</f>
        <v>SINGLE_MATCH</v>
      </c>
      <c r="AW2423" s="2">
        <f>_xlfn.XLOOKUP($A2423,Results!$A$2:$A$2256,Results!R$2:R$2256,"")</f>
        <v>0</v>
      </c>
      <c r="AX2423" s="2">
        <f>_xlfn.XLOOKUP($A2423,Results!$A$2:$A$2256,Results!S$2:S$2256,"")</f>
        <v>0</v>
      </c>
      <c r="AY2423" s="2">
        <f>_xlfn.XLOOKUP($A2423,Results!$A$2:$A$2256,Results!T$2:T$2256,"")</f>
        <v>100</v>
      </c>
      <c r="AZ2423" s="2">
        <f>_xlfn.XLOOKUP($A2423,Results!$A$2:$A$2256,Results!U$2:U$2256,"")</f>
        <v>0</v>
      </c>
      <c r="BA2423" s="2">
        <f>_xlfn.XLOOKUP($A2423,Results!$A$2:$A$2256,Results!V$2:V$2256,"")</f>
        <v>0</v>
      </c>
      <c r="BB2423" s="2">
        <f>_xlfn.XLOOKUP($A2423,Results!$A$2:$A$2256,Results!W$2:W$2256,"")</f>
        <v>0</v>
      </c>
      <c r="BC2423" s="2">
        <f>_xlfn.XLOOKUP($A2423,Results!$A$2:$A$2256,Results!X$2:X$2256,"")</f>
        <v>0</v>
      </c>
      <c r="BD2423" s="2">
        <f>_xlfn.XLOOKUP($A2423,Results!$A$2:$A$2256,Results!Y$2:Y$2256,"")</f>
        <v>0</v>
      </c>
      <c r="BE2423" s="2">
        <f>_xlfn.XLOOKUP($A2423,Results!$A$2:$A$2256,Results!Z$2:Z$2256,"")</f>
        <v>0</v>
      </c>
    </row>
    <row r="2424" spans="1:57" ht="38.25" customHeight="1" x14ac:dyDescent="0.3">
      <c r="A2424">
        <v>908101</v>
      </c>
      <c r="B2424">
        <v>281649</v>
      </c>
      <c r="C2424" t="s">
        <v>36</v>
      </c>
      <c r="D2424">
        <v>1678499</v>
      </c>
      <c r="F2424" s="2">
        <v>13397</v>
      </c>
      <c r="G2424" s="2">
        <v>2</v>
      </c>
      <c r="H2424" t="s">
        <v>7385</v>
      </c>
      <c r="I2424">
        <v>20</v>
      </c>
      <c r="J2424" t="s">
        <v>65</v>
      </c>
      <c r="K2424" t="s">
        <v>39</v>
      </c>
      <c r="L2424">
        <v>9.7100000000000009</v>
      </c>
      <c r="M2424" s="12" t="s">
        <v>7382</v>
      </c>
      <c r="N2424" s="2">
        <v>20231</v>
      </c>
      <c r="O2424" t="s">
        <v>7383</v>
      </c>
      <c r="P2424" t="s">
        <v>36</v>
      </c>
      <c r="Q2424" t="s">
        <v>36</v>
      </c>
      <c r="R2424">
        <v>194.2</v>
      </c>
      <c r="S2424" s="1">
        <v>45744.501711076387</v>
      </c>
      <c r="T2424" t="s">
        <v>42</v>
      </c>
      <c r="U2424" s="1">
        <v>45744.277777777781</v>
      </c>
      <c r="V2424" t="s">
        <v>43</v>
      </c>
      <c r="W2424" t="s">
        <v>36</v>
      </c>
      <c r="X2424">
        <v>3</v>
      </c>
      <c r="Y2424">
        <v>201</v>
      </c>
      <c r="Z2424" t="s">
        <v>36</v>
      </c>
      <c r="AA2424" t="s">
        <v>36</v>
      </c>
      <c r="AB2424" t="s">
        <v>36</v>
      </c>
      <c r="AC2424" t="s">
        <v>49</v>
      </c>
      <c r="AD2424" t="s">
        <v>49</v>
      </c>
      <c r="AE2424" t="s">
        <v>45</v>
      </c>
      <c r="AF2424" s="174">
        <v>27112300</v>
      </c>
      <c r="AG2424" s="18" t="s">
        <v>7386</v>
      </c>
      <c r="AH2424" s="18"/>
      <c r="AI2424" s="2" t="s">
        <v>48</v>
      </c>
      <c r="AJ2424" s="2" t="e">
        <f>VLOOKUP(A2424,'Classification Test Result'!$A$2:$D$2428,4,FALSE)</f>
        <v>#N/A</v>
      </c>
      <c r="AL2424" s="2">
        <f>_xlfn.XLOOKUP($A2424,Results!$A$2:$A$2256,Results!G$2:G$2256,"")</f>
        <v>0</v>
      </c>
      <c r="AM2424" s="2">
        <f>_xlfn.XLOOKUP($A2424,Results!$A$2:$A$2256,Results!H$2:H$2256,"")</f>
        <v>0</v>
      </c>
      <c r="AN2424" s="2">
        <f>_xlfn.XLOOKUP($A2424,Results!$A$2:$A$2256,Results!I$2:I$2256,"")</f>
        <v>0</v>
      </c>
      <c r="AO2424" s="2">
        <f>_xlfn.XLOOKUP($A2424,Results!$A$2:$A$2256,Results!J$2:J$2256,"")</f>
        <v>0</v>
      </c>
      <c r="AP2424" s="2">
        <f>_xlfn.XLOOKUP($A2424,Results!$A$2:$A$2256,Results!K$2:K$2256,"")</f>
        <v>0</v>
      </c>
      <c r="AQ2424" s="2">
        <f>_xlfn.XLOOKUP($A2424,Results!$A$2:$A$2256,Results!L$2:L$2256,"")</f>
        <v>0</v>
      </c>
      <c r="AR2424" s="2">
        <f>_xlfn.XLOOKUP($A2424,Results!$A$2:$A$2256,Results!M$2:M$2256,"")</f>
        <v>0</v>
      </c>
      <c r="AS2424" s="2">
        <f>_xlfn.XLOOKUP($A2424,Results!$A$2:$A$2256,Results!N$2:N$2256,"")</f>
        <v>0</v>
      </c>
      <c r="AT2424" s="2" t="str">
        <f>_xlfn.XLOOKUP($A2424,Results!$A$2:$A$2256,Results!O$2:O$2256,"")</f>
        <v>H.B. FULLER CO</v>
      </c>
      <c r="AU2424" s="2" t="str">
        <f>_xlfn.XLOOKUP($A2424,Results!$A$2:$A$2256,Results!P$2:P$2256,"")</f>
        <v>VIBRA-TITE</v>
      </c>
      <c r="AV2424" s="2" t="str">
        <f>_xlfn.XLOOKUP($A2424,Results!$A$2:$A$2256,Results!Q$2:Q$2256,"")</f>
        <v>SINGLE_MATCH</v>
      </c>
      <c r="AW2424" s="2">
        <f>_xlfn.XLOOKUP($A2424,Results!$A$2:$A$2256,Results!R$2:R$2256,"")</f>
        <v>0</v>
      </c>
      <c r="AX2424" s="2">
        <f>_xlfn.XLOOKUP($A2424,Results!$A$2:$A$2256,Results!S$2:S$2256,"")</f>
        <v>0</v>
      </c>
      <c r="AY2424" s="2">
        <f>_xlfn.XLOOKUP($A2424,Results!$A$2:$A$2256,Results!T$2:T$2256,"")</f>
        <v>100</v>
      </c>
      <c r="AZ2424" s="2">
        <f>_xlfn.XLOOKUP($A2424,Results!$A$2:$A$2256,Results!U$2:U$2256,"")</f>
        <v>0</v>
      </c>
      <c r="BA2424" s="2">
        <f>_xlfn.XLOOKUP($A2424,Results!$A$2:$A$2256,Results!V$2:V$2256,"")</f>
        <v>0</v>
      </c>
      <c r="BB2424" s="2">
        <f>_xlfn.XLOOKUP($A2424,Results!$A$2:$A$2256,Results!W$2:W$2256,"")</f>
        <v>0</v>
      </c>
      <c r="BC2424" s="2">
        <f>_xlfn.XLOOKUP($A2424,Results!$A$2:$A$2256,Results!X$2:X$2256,"")</f>
        <v>31200000</v>
      </c>
      <c r="BD2424" s="2">
        <f>_xlfn.XLOOKUP($A2424,Results!$A$2:$A$2256,Results!Y$2:Y$2256,"")</f>
        <v>77</v>
      </c>
      <c r="BE2424" s="2">
        <f>_xlfn.XLOOKUP($A2424,Results!$A$2:$A$2256,Results!Z$2:Z$2256,"")</f>
        <v>0</v>
      </c>
    </row>
    <row r="2425" spans="1:57" ht="29.1" customHeight="1" x14ac:dyDescent="0.3">
      <c r="A2425">
        <v>908102</v>
      </c>
      <c r="B2425">
        <v>282032</v>
      </c>
      <c r="C2425" t="s">
        <v>36</v>
      </c>
      <c r="D2425">
        <v>1678781</v>
      </c>
      <c r="F2425" s="2">
        <v>13397</v>
      </c>
      <c r="G2425" s="2">
        <v>1</v>
      </c>
      <c r="H2425" t="s">
        <v>7387</v>
      </c>
      <c r="I2425">
        <v>5</v>
      </c>
      <c r="J2425" t="s">
        <v>65</v>
      </c>
      <c r="K2425" t="s">
        <v>39</v>
      </c>
      <c r="L2425">
        <v>41.6</v>
      </c>
      <c r="M2425" s="2" t="s">
        <v>7388</v>
      </c>
      <c r="N2425" s="132" t="s">
        <v>7389</v>
      </c>
      <c r="O2425" t="s">
        <v>7383</v>
      </c>
      <c r="P2425" t="s">
        <v>36</v>
      </c>
      <c r="Q2425" t="s">
        <v>36</v>
      </c>
      <c r="R2425">
        <v>208</v>
      </c>
      <c r="S2425" s="1">
        <v>45744.91718290509</v>
      </c>
      <c r="T2425" t="s">
        <v>42</v>
      </c>
      <c r="U2425" s="1">
        <v>45744.706944444442</v>
      </c>
      <c r="V2425" t="s">
        <v>43</v>
      </c>
      <c r="W2425" t="s">
        <v>36</v>
      </c>
      <c r="X2425">
        <v>0</v>
      </c>
      <c r="Y2425">
        <v>201</v>
      </c>
      <c r="Z2425" t="s">
        <v>36</v>
      </c>
      <c r="AA2425" t="s">
        <v>36</v>
      </c>
      <c r="AB2425" t="s">
        <v>36</v>
      </c>
      <c r="AC2425" t="s">
        <v>49</v>
      </c>
      <c r="AD2425" t="s">
        <v>49</v>
      </c>
      <c r="AE2425" t="s">
        <v>45</v>
      </c>
      <c r="AG2425" s="18" t="s">
        <v>7390</v>
      </c>
      <c r="AH2425" s="18"/>
      <c r="AI2425" s="2" t="s">
        <v>48</v>
      </c>
      <c r="AJ2425" s="2" t="e">
        <f>VLOOKUP(A2425,'Classification Test Result'!$A$2:$D$2428,4,FALSE)</f>
        <v>#N/A</v>
      </c>
      <c r="AL2425" s="2">
        <f>_xlfn.XLOOKUP($A2425,Results!$A$2:$A$2256,Results!G$2:G$2256,"")</f>
        <v>0</v>
      </c>
      <c r="AM2425" s="2">
        <f>_xlfn.XLOOKUP($A2425,Results!$A$2:$A$2256,Results!H$2:H$2256,"")</f>
        <v>0</v>
      </c>
      <c r="AN2425" s="2">
        <f>_xlfn.XLOOKUP($A2425,Results!$A$2:$A$2256,Results!I$2:I$2256,"")</f>
        <v>0</v>
      </c>
      <c r="AO2425" s="2">
        <f>_xlfn.XLOOKUP($A2425,Results!$A$2:$A$2256,Results!J$2:J$2256,"")</f>
        <v>0</v>
      </c>
      <c r="AP2425" s="2">
        <f>_xlfn.XLOOKUP($A2425,Results!$A$2:$A$2256,Results!K$2:K$2256,"")</f>
        <v>0</v>
      </c>
      <c r="AQ2425" s="2">
        <f>_xlfn.XLOOKUP($A2425,Results!$A$2:$A$2256,Results!L$2:L$2256,"")</f>
        <v>0</v>
      </c>
      <c r="AR2425" s="2">
        <f>_xlfn.XLOOKUP($A2425,Results!$A$2:$A$2256,Results!M$2:M$2256,"")</f>
        <v>0</v>
      </c>
      <c r="AS2425" s="2">
        <f>_xlfn.XLOOKUP($A2425,Results!$A$2:$A$2256,Results!N$2:N$2256,"")</f>
        <v>0</v>
      </c>
      <c r="AT2425" s="2" t="str">
        <f>_xlfn.XLOOKUP($A2425,Results!$A$2:$A$2256,Results!O$2:O$2256,"")</f>
        <v>TEKTON</v>
      </c>
      <c r="AU2425" s="2" t="str">
        <f>_xlfn.XLOOKUP($A2425,Results!$A$2:$A$2256,Results!P$2:P$2256,"")</f>
        <v>TEKTON</v>
      </c>
      <c r="AV2425" s="2" t="str">
        <f>_xlfn.XLOOKUP($A2425,Results!$A$2:$A$2256,Results!Q$2:Q$2256,"")</f>
        <v>SINGLE_MATCH</v>
      </c>
      <c r="AW2425" s="2">
        <f>_xlfn.XLOOKUP($A2425,Results!$A$2:$A$2256,Results!R$2:R$2256,"")</f>
        <v>0</v>
      </c>
      <c r="AX2425" s="2">
        <f>_xlfn.XLOOKUP($A2425,Results!$A$2:$A$2256,Results!S$2:S$2256,"")</f>
        <v>0</v>
      </c>
      <c r="AY2425" s="2">
        <f>_xlfn.XLOOKUP($A2425,Results!$A$2:$A$2256,Results!T$2:T$2256,"")</f>
        <v>90</v>
      </c>
      <c r="AZ2425" s="2">
        <f>_xlfn.XLOOKUP($A2425,Results!$A$2:$A$2256,Results!U$2:U$2256,"")</f>
        <v>0</v>
      </c>
      <c r="BA2425" s="2" t="str">
        <f>_xlfn.XLOOKUP($A2425,Results!$A$2:$A$2256,Results!V$2:V$2256,"")</f>
        <v>CEMENTEX PRODUCTS</v>
      </c>
      <c r="BB2425" s="2">
        <f>_xlfn.XLOOKUP($A2425,Results!$A$2:$A$2256,Results!W$2:W$2256,"")</f>
        <v>82</v>
      </c>
      <c r="BC2425" s="2">
        <f>_xlfn.XLOOKUP($A2425,Results!$A$2:$A$2256,Results!X$2:X$2256,"")</f>
        <v>27111703</v>
      </c>
      <c r="BD2425" s="2">
        <f>_xlfn.XLOOKUP($A2425,Results!$A$2:$A$2256,Results!Y$2:Y$2256,"")</f>
        <v>82</v>
      </c>
      <c r="BE2425" s="2" t="b">
        <f>_xlfn.XLOOKUP($A2425,Results!$A$2:$A$2256,Results!Z$2:Z$2256,"")</f>
        <v>1</v>
      </c>
    </row>
    <row r="2426" spans="1:57" ht="29.1" customHeight="1" x14ac:dyDescent="0.3">
      <c r="A2426">
        <v>908103</v>
      </c>
      <c r="B2426">
        <v>281932</v>
      </c>
      <c r="C2426" t="s">
        <v>36</v>
      </c>
      <c r="D2426">
        <v>1678598</v>
      </c>
      <c r="F2426" s="2">
        <v>13397</v>
      </c>
      <c r="G2426" s="2">
        <v>1</v>
      </c>
      <c r="H2426" t="s">
        <v>7392</v>
      </c>
      <c r="I2426">
        <v>12</v>
      </c>
      <c r="J2426" t="s">
        <v>65</v>
      </c>
      <c r="K2426" t="s">
        <v>39</v>
      </c>
      <c r="L2426">
        <v>82.6</v>
      </c>
      <c r="M2426" s="2" t="s">
        <v>7393</v>
      </c>
      <c r="N2426" s="132" t="s">
        <v>7394</v>
      </c>
      <c r="O2426" t="s">
        <v>7383</v>
      </c>
      <c r="P2426" t="s">
        <v>36</v>
      </c>
      <c r="Q2426" t="s">
        <v>36</v>
      </c>
      <c r="R2426">
        <v>991.2</v>
      </c>
      <c r="S2426" s="1">
        <v>45744.812789618052</v>
      </c>
      <c r="T2426" t="s">
        <v>42</v>
      </c>
      <c r="U2426" s="1">
        <v>45744.603472222218</v>
      </c>
      <c r="V2426" t="s">
        <v>43</v>
      </c>
      <c r="W2426" t="s">
        <v>36</v>
      </c>
      <c r="X2426">
        <v>0</v>
      </c>
      <c r="Y2426">
        <v>201</v>
      </c>
      <c r="Z2426" t="s">
        <v>36</v>
      </c>
      <c r="AA2426" t="s">
        <v>36</v>
      </c>
      <c r="AB2426" t="s">
        <v>36</v>
      </c>
      <c r="AC2426" t="s">
        <v>49</v>
      </c>
      <c r="AD2426" t="s">
        <v>49</v>
      </c>
      <c r="AE2426" t="s">
        <v>45</v>
      </c>
      <c r="AG2426" s="18" t="s">
        <v>7395</v>
      </c>
      <c r="AH2426" s="18"/>
      <c r="AI2426" s="2" t="s">
        <v>48</v>
      </c>
      <c r="AJ2426" s="2" t="e">
        <f>VLOOKUP(A2426,'Classification Test Result'!$A$2:$D$2428,4,FALSE)</f>
        <v>#N/A</v>
      </c>
      <c r="AL2426" s="2">
        <f>_xlfn.XLOOKUP($A2426,Results!$A$2:$A$2256,Results!G$2:G$2256,"")</f>
        <v>0</v>
      </c>
      <c r="AM2426" s="2">
        <f>_xlfn.XLOOKUP($A2426,Results!$A$2:$A$2256,Results!H$2:H$2256,"")</f>
        <v>0</v>
      </c>
      <c r="AN2426" s="2">
        <f>_xlfn.XLOOKUP($A2426,Results!$A$2:$A$2256,Results!I$2:I$2256,"")</f>
        <v>0</v>
      </c>
      <c r="AO2426" s="2">
        <f>_xlfn.XLOOKUP($A2426,Results!$A$2:$A$2256,Results!J$2:J$2256,"")</f>
        <v>0</v>
      </c>
      <c r="AP2426" s="2">
        <f>_xlfn.XLOOKUP($A2426,Results!$A$2:$A$2256,Results!K$2:K$2256,"")</f>
        <v>0</v>
      </c>
      <c r="AQ2426" s="2">
        <f>_xlfn.XLOOKUP($A2426,Results!$A$2:$A$2256,Results!L$2:L$2256,"")</f>
        <v>0</v>
      </c>
      <c r="AR2426" s="2">
        <f>_xlfn.XLOOKUP($A2426,Results!$A$2:$A$2256,Results!M$2:M$2256,"")</f>
        <v>0</v>
      </c>
      <c r="AS2426" s="2">
        <f>_xlfn.XLOOKUP($A2426,Results!$A$2:$A$2256,Results!N$2:N$2256,"")</f>
        <v>0</v>
      </c>
      <c r="AT2426" s="2" t="str">
        <f>_xlfn.XLOOKUP($A2426,Results!$A$2:$A$2256,Results!O$2:O$2256,"")</f>
        <v>PRIME CONDUIT</v>
      </c>
      <c r="AU2426" s="2" t="str">
        <f>_xlfn.XLOOKUP($A2426,Results!$A$2:$A$2256,Results!P$2:P$2256,"")</f>
        <v>PRIME</v>
      </c>
      <c r="AV2426" s="2" t="str">
        <f>_xlfn.XLOOKUP($A2426,Results!$A$2:$A$2256,Results!Q$2:Q$2256,"")</f>
        <v>MULTIPLE_MATCHES_ONE_VALID</v>
      </c>
      <c r="AW2426" s="2">
        <f>_xlfn.XLOOKUP($A2426,Results!$A$2:$A$2256,Results!R$2:R$2256,"")</f>
        <v>0</v>
      </c>
      <c r="AX2426" s="2">
        <f>_xlfn.XLOOKUP($A2426,Results!$A$2:$A$2256,Results!S$2:S$2256,"")</f>
        <v>0</v>
      </c>
      <c r="AY2426" s="2">
        <f>_xlfn.XLOOKUP($A2426,Results!$A$2:$A$2256,Results!T$2:T$2256,"")</f>
        <v>50</v>
      </c>
      <c r="AZ2426" s="2">
        <f>_xlfn.XLOOKUP($A2426,Results!$A$2:$A$2256,Results!U$2:U$2256,"")</f>
        <v>0</v>
      </c>
      <c r="BA2426" s="2">
        <f>_xlfn.XLOOKUP($A2426,Results!$A$2:$A$2256,Results!V$2:V$2256,"")</f>
        <v>0</v>
      </c>
      <c r="BB2426" s="2">
        <f>_xlfn.XLOOKUP($A2426,Results!$A$2:$A$2256,Results!W$2:W$2256,"")</f>
        <v>0</v>
      </c>
      <c r="BC2426" s="2">
        <f>_xlfn.XLOOKUP($A2426,Results!$A$2:$A$2256,Results!X$2:X$2256,"")</f>
        <v>26121536</v>
      </c>
      <c r="BD2426" s="2">
        <f>_xlfn.XLOOKUP($A2426,Results!$A$2:$A$2256,Results!Y$2:Y$2256,"")</f>
        <v>77</v>
      </c>
      <c r="BE2426" s="2">
        <f>_xlfn.XLOOKUP($A2426,Results!$A$2:$A$2256,Results!Z$2:Z$2256,"")</f>
        <v>0</v>
      </c>
    </row>
    <row r="2427" spans="1:57" ht="43.5" customHeight="1" x14ac:dyDescent="0.3">
      <c r="A2427">
        <v>908104</v>
      </c>
      <c r="B2427">
        <v>281484</v>
      </c>
      <c r="C2427" t="s">
        <v>36</v>
      </c>
      <c r="D2427">
        <v>669695307</v>
      </c>
      <c r="F2427" s="2">
        <v>10207</v>
      </c>
      <c r="G2427" s="2">
        <v>2</v>
      </c>
      <c r="H2427">
        <v>262466</v>
      </c>
      <c r="I2427">
        <v>10</v>
      </c>
      <c r="J2427" t="s">
        <v>65</v>
      </c>
      <c r="K2427" t="s">
        <v>39</v>
      </c>
      <c r="L2427">
        <v>6.9</v>
      </c>
      <c r="M2427" s="2" t="s">
        <v>2352</v>
      </c>
      <c r="N2427" s="9" t="s">
        <v>7396</v>
      </c>
      <c r="O2427">
        <v>262466</v>
      </c>
      <c r="P2427" t="s">
        <v>36</v>
      </c>
      <c r="Q2427" t="s">
        <v>36</v>
      </c>
      <c r="R2427">
        <v>69</v>
      </c>
      <c r="S2427" s="1">
        <v>45744.354896261582</v>
      </c>
      <c r="T2427" t="s">
        <v>42</v>
      </c>
      <c r="U2427" s="1">
        <v>45744.135416666657</v>
      </c>
      <c r="V2427" t="s">
        <v>43</v>
      </c>
      <c r="W2427" t="s">
        <v>36</v>
      </c>
      <c r="X2427">
        <v>0</v>
      </c>
      <c r="Y2427">
        <v>201</v>
      </c>
      <c r="Z2427" t="s">
        <v>36</v>
      </c>
      <c r="AA2427" t="s">
        <v>36</v>
      </c>
      <c r="AB2427" t="s">
        <v>36</v>
      </c>
      <c r="AC2427" t="s">
        <v>49</v>
      </c>
      <c r="AD2427" t="s">
        <v>49</v>
      </c>
      <c r="AE2427" t="s">
        <v>45</v>
      </c>
      <c r="AF2427" s="44" t="s">
        <v>7397</v>
      </c>
      <c r="AG2427" s="2" t="s">
        <v>7398</v>
      </c>
      <c r="AI2427" s="2" t="s">
        <v>48</v>
      </c>
      <c r="AJ2427" s="2" t="e">
        <f>VLOOKUP(A2427,'Classification Test Result'!$A$2:$D$2428,4,FALSE)</f>
        <v>#N/A</v>
      </c>
      <c r="AL2427" s="2" t="str">
        <f>_xlfn.XLOOKUP($A2427,Results!$A$2:$A$2256,Results!G$2:G$2256,"")</f>
        <v/>
      </c>
      <c r="AM2427" s="2" t="str">
        <f>_xlfn.XLOOKUP($A2427,Results!$A$2:$A$2256,Results!H$2:H$2256,"")</f>
        <v/>
      </c>
      <c r="AN2427" s="2" t="str">
        <f>_xlfn.XLOOKUP($A2427,Results!$A$2:$A$2256,Results!I$2:I$2256,"")</f>
        <v/>
      </c>
      <c r="AO2427" s="2" t="str">
        <f>_xlfn.XLOOKUP($A2427,Results!$A$2:$A$2256,Results!J$2:J$2256,"")</f>
        <v/>
      </c>
      <c r="AP2427" s="2" t="str">
        <f>_xlfn.XLOOKUP($A2427,Results!$A$2:$A$2256,Results!K$2:K$2256,"")</f>
        <v/>
      </c>
      <c r="AQ2427" s="2" t="str">
        <f>_xlfn.XLOOKUP($A2427,Results!$A$2:$A$2256,Results!L$2:L$2256,"")</f>
        <v/>
      </c>
      <c r="AR2427" s="2" t="str">
        <f>_xlfn.XLOOKUP($A2427,Results!$A$2:$A$2256,Results!M$2:M$2256,"")</f>
        <v/>
      </c>
      <c r="AS2427" s="2" t="str">
        <f>_xlfn.XLOOKUP($A2427,Results!$A$2:$A$2256,Results!N$2:N$2256,"")</f>
        <v/>
      </c>
      <c r="AT2427" s="2" t="str">
        <f>_xlfn.XLOOKUP($A2427,Results!$A$2:$A$2256,Results!O$2:O$2256,"")</f>
        <v/>
      </c>
      <c r="AU2427" s="2" t="str">
        <f>_xlfn.XLOOKUP($A2427,Results!$A$2:$A$2256,Results!P$2:P$2256,"")</f>
        <v/>
      </c>
      <c r="AV2427" s="2" t="str">
        <f>_xlfn.XLOOKUP($A2427,Results!$A$2:$A$2256,Results!Q$2:Q$2256,"")</f>
        <v/>
      </c>
      <c r="AW2427" s="2" t="str">
        <f>_xlfn.XLOOKUP($A2427,Results!$A$2:$A$2256,Results!R$2:R$2256,"")</f>
        <v/>
      </c>
      <c r="AX2427" s="2" t="str">
        <f>_xlfn.XLOOKUP($A2427,Results!$A$2:$A$2256,Results!S$2:S$2256,"")</f>
        <v/>
      </c>
      <c r="AY2427" s="2" t="str">
        <f>_xlfn.XLOOKUP($A2427,Results!$A$2:$A$2256,Results!T$2:T$2256,"")</f>
        <v/>
      </c>
      <c r="AZ2427" s="2" t="str">
        <f>_xlfn.XLOOKUP($A2427,Results!$A$2:$A$2256,Results!U$2:U$2256,"")</f>
        <v/>
      </c>
      <c r="BA2427" s="2" t="str">
        <f>_xlfn.XLOOKUP($A2427,Results!$A$2:$A$2256,Results!V$2:V$2256,"")</f>
        <v/>
      </c>
      <c r="BB2427" s="2" t="str">
        <f>_xlfn.XLOOKUP($A2427,Results!$A$2:$A$2256,Results!W$2:W$2256,"")</f>
        <v/>
      </c>
      <c r="BC2427" s="2" t="str">
        <f>_xlfn.XLOOKUP($A2427,Results!$A$2:$A$2256,Results!X$2:X$2256,"")</f>
        <v/>
      </c>
      <c r="BD2427" s="2" t="str">
        <f>_xlfn.XLOOKUP($A2427,Results!$A$2:$A$2256,Results!Y$2:Y$2256,"")</f>
        <v/>
      </c>
      <c r="BE2427" s="2" t="str">
        <f>_xlfn.XLOOKUP($A2427,Results!$A$2:$A$2256,Results!Z$2:Z$2256,"")</f>
        <v/>
      </c>
    </row>
    <row r="2428" spans="1:57" ht="14.55" customHeight="1" x14ac:dyDescent="0.3">
      <c r="A2428">
        <v>908105</v>
      </c>
      <c r="B2428">
        <v>281930</v>
      </c>
      <c r="C2428" t="s">
        <v>36</v>
      </c>
      <c r="D2428">
        <v>12831517</v>
      </c>
      <c r="F2428" s="2">
        <v>12452</v>
      </c>
      <c r="G2428" s="2">
        <v>1</v>
      </c>
      <c r="H2428" s="2">
        <v>43017415</v>
      </c>
      <c r="I2428">
        <v>5</v>
      </c>
      <c r="J2428" t="s">
        <v>39</v>
      </c>
      <c r="K2428" t="s">
        <v>39</v>
      </c>
      <c r="L2428">
        <v>87.5</v>
      </c>
      <c r="M2428" s="2" t="s">
        <v>36</v>
      </c>
      <c r="N2428" s="9" t="s">
        <v>36</v>
      </c>
      <c r="O2428" t="s">
        <v>36</v>
      </c>
      <c r="P2428" t="s">
        <v>36</v>
      </c>
      <c r="Q2428" t="s">
        <v>36</v>
      </c>
      <c r="R2428">
        <v>437.5</v>
      </c>
      <c r="S2428" s="1">
        <v>45744.812823414351</v>
      </c>
      <c r="T2428" t="s">
        <v>42</v>
      </c>
      <c r="U2428" s="1">
        <v>45744.59375</v>
      </c>
      <c r="V2428" t="s">
        <v>43</v>
      </c>
      <c r="W2428" t="s">
        <v>36</v>
      </c>
      <c r="X2428">
        <v>0</v>
      </c>
      <c r="Y2428">
        <v>999</v>
      </c>
      <c r="Z2428" t="s">
        <v>36</v>
      </c>
      <c r="AA2428" t="s">
        <v>36</v>
      </c>
      <c r="AB2428" t="s">
        <v>36</v>
      </c>
      <c r="AC2428" t="s">
        <v>49</v>
      </c>
      <c r="AD2428" t="s">
        <v>49</v>
      </c>
      <c r="AE2428" t="s">
        <v>45</v>
      </c>
      <c r="AF2428" s="2"/>
      <c r="AI2428" s="2" t="s">
        <v>464</v>
      </c>
      <c r="AJ2428" s="2" t="e">
        <f>VLOOKUP(A2428,'Classification Test Result'!$A$2:$D$2428,4,FALSE)</f>
        <v>#N/A</v>
      </c>
      <c r="AL2428" s="2">
        <f>_xlfn.XLOOKUP($A2428,Results!$A$2:$A$2256,Results!G$2:G$2256,"")</f>
        <v>0</v>
      </c>
      <c r="AM2428" s="2">
        <f>_xlfn.XLOOKUP($A2428,Results!$A$2:$A$2256,Results!H$2:H$2256,"")</f>
        <v>0</v>
      </c>
      <c r="AN2428" s="2">
        <f>_xlfn.XLOOKUP($A2428,Results!$A$2:$A$2256,Results!I$2:I$2256,"")</f>
        <v>0</v>
      </c>
      <c r="AO2428" s="2">
        <f>_xlfn.XLOOKUP($A2428,Results!$A$2:$A$2256,Results!J$2:J$2256,"")</f>
        <v>0</v>
      </c>
      <c r="AP2428" s="2">
        <f>_xlfn.XLOOKUP($A2428,Results!$A$2:$A$2256,Results!K$2:K$2256,"")</f>
        <v>0</v>
      </c>
      <c r="AQ2428" s="2">
        <f>_xlfn.XLOOKUP($A2428,Results!$A$2:$A$2256,Results!L$2:L$2256,"")</f>
        <v>0</v>
      </c>
      <c r="AR2428" s="2">
        <f>_xlfn.XLOOKUP($A2428,Results!$A$2:$A$2256,Results!M$2:M$2256,"")</f>
        <v>0</v>
      </c>
      <c r="AS2428" s="2">
        <f>_xlfn.XLOOKUP($A2428,Results!$A$2:$A$2256,Results!N$2:N$2256,"")</f>
        <v>0</v>
      </c>
      <c r="AT2428" s="2">
        <f>_xlfn.XLOOKUP($A2428,Results!$A$2:$A$2256,Results!O$2:O$2256,"")</f>
        <v>0</v>
      </c>
      <c r="AU2428" s="2">
        <f>_xlfn.XLOOKUP($A2428,Results!$A$2:$A$2256,Results!P$2:P$2256,"")</f>
        <v>0</v>
      </c>
      <c r="AV2428" s="2">
        <f>_xlfn.XLOOKUP($A2428,Results!$A$2:$A$2256,Results!Q$2:Q$2256,"")</f>
        <v>0</v>
      </c>
      <c r="AW2428" s="2">
        <f>_xlfn.XLOOKUP($A2428,Results!$A$2:$A$2256,Results!R$2:R$2256,"")</f>
        <v>0</v>
      </c>
      <c r="AX2428" s="2">
        <f>_xlfn.XLOOKUP($A2428,Results!$A$2:$A$2256,Results!S$2:S$2256,"")</f>
        <v>0</v>
      </c>
      <c r="AY2428" s="2">
        <f>_xlfn.XLOOKUP($A2428,Results!$A$2:$A$2256,Results!T$2:T$2256,"")</f>
        <v>0</v>
      </c>
      <c r="AZ2428" s="2">
        <f>_xlfn.XLOOKUP($A2428,Results!$A$2:$A$2256,Results!U$2:U$2256,"")</f>
        <v>0</v>
      </c>
      <c r="BA2428" s="2">
        <f>_xlfn.XLOOKUP($A2428,Results!$A$2:$A$2256,Results!V$2:V$2256,"")</f>
        <v>0</v>
      </c>
      <c r="BB2428" s="2">
        <f>_xlfn.XLOOKUP($A2428,Results!$A$2:$A$2256,Results!W$2:W$2256,"")</f>
        <v>0</v>
      </c>
      <c r="BC2428" s="2">
        <f>_xlfn.XLOOKUP($A2428,Results!$A$2:$A$2256,Results!X$2:X$2256,"")</f>
        <v>0</v>
      </c>
      <c r="BD2428" s="2">
        <f>_xlfn.XLOOKUP($A2428,Results!$A$2:$A$2256,Results!Y$2:Y$2256,"")</f>
        <v>0</v>
      </c>
      <c r="BE2428" s="2">
        <f>_xlfn.XLOOKUP($A2428,Results!$A$2:$A$2256,Results!Z$2:Z$2256,"")</f>
        <v>0</v>
      </c>
    </row>
  </sheetData>
  <autoFilter ref="A1:AJ2428" xr:uid="{00000000-0009-0000-0000-000000000000}"/>
  <hyperlinks>
    <hyperlink ref="AG2" r:id="rId1" xr:uid="{00000000-0004-0000-0000-000000000000}"/>
    <hyperlink ref="AG3" r:id="rId2" xr:uid="{00000000-0004-0000-0000-000001000000}"/>
    <hyperlink ref="AG4" r:id="rId3" xr:uid="{00000000-0004-0000-0000-000002000000}"/>
    <hyperlink ref="AG5" r:id="rId4" xr:uid="{00000000-0004-0000-0000-000003000000}"/>
    <hyperlink ref="AG7" r:id="rId5" display="https://www.zoro.com/wright-tool-38-drive-hex-bit-socket-set-sae-10-pcs-311/i/G2133618/?utm_source=google&amp;utm_medium=surfaces&amp;utm_campaign=shopping%20feed&amp;utm_content=free%20google%20shopping%20clicks&amp;campaignid=21528295865&amp;productid=G2133618&amp;v=&amp;gad_source=1&amp;gclid=EAIaIQobChMIo_uPm_rJjAMVkjEIBR0D7R-eEAQYASABEgLil_D_BwE&amp;gclsrc=aw.ds" xr:uid="{00000000-0004-0000-0000-000004000000}"/>
    <hyperlink ref="AG8" r:id="rId6" xr:uid="{00000000-0004-0000-0000-000005000000}"/>
    <hyperlink ref="AG9" r:id="rId7" xr:uid="{00000000-0004-0000-0000-000006000000}"/>
    <hyperlink ref="AG10" r:id="rId8" xr:uid="{00000000-0004-0000-0000-000007000000}"/>
    <hyperlink ref="AG14" r:id="rId9" xr:uid="{00000000-0004-0000-0000-000008000000}"/>
    <hyperlink ref="AG15" r:id="rId10" xr:uid="{00000000-0004-0000-0000-000009000000}"/>
    <hyperlink ref="AG16" r:id="rId11" xr:uid="{00000000-0004-0000-0000-00000A000000}"/>
    <hyperlink ref="AG17" r:id="rId12" xr:uid="{00000000-0004-0000-0000-00000B000000}"/>
    <hyperlink ref="AG18" r:id="rId13" xr:uid="{00000000-0004-0000-0000-00000C000000}"/>
    <hyperlink ref="AG19" r:id="rId14" xr:uid="{00000000-0004-0000-0000-00000D000000}"/>
    <hyperlink ref="AG20" r:id="rId15" xr:uid="{00000000-0004-0000-0000-00000E000000}"/>
    <hyperlink ref="AG21" r:id="rId16" xr:uid="{00000000-0004-0000-0000-00000F000000}"/>
    <hyperlink ref="AG22" r:id="rId17" xr:uid="{00000000-0004-0000-0000-000010000000}"/>
    <hyperlink ref="AG23" r:id="rId18" xr:uid="{00000000-0004-0000-0000-000011000000}"/>
    <hyperlink ref="AG24" r:id="rId19" xr:uid="{00000000-0004-0000-0000-000012000000}"/>
    <hyperlink ref="AG25" r:id="rId20" xr:uid="{00000000-0004-0000-0000-000013000000}"/>
    <hyperlink ref="AG26" r:id="rId21" xr:uid="{00000000-0004-0000-0000-000014000000}"/>
    <hyperlink ref="AG27" r:id="rId22" xr:uid="{00000000-0004-0000-0000-000015000000}"/>
    <hyperlink ref="AG28" r:id="rId23" xr:uid="{00000000-0004-0000-0000-000016000000}"/>
    <hyperlink ref="AG29" r:id="rId24" xr:uid="{00000000-0004-0000-0000-000017000000}"/>
    <hyperlink ref="AG30" r:id="rId25" xr:uid="{00000000-0004-0000-0000-000018000000}"/>
    <hyperlink ref="AG31" r:id="rId26" xr:uid="{00000000-0004-0000-0000-000019000000}"/>
    <hyperlink ref="AG32" r:id="rId27" xr:uid="{00000000-0004-0000-0000-00001A000000}"/>
    <hyperlink ref="AG39" r:id="rId28" xr:uid="{00000000-0004-0000-0000-00001B000000}"/>
    <hyperlink ref="AG40" r:id="rId29" xr:uid="{00000000-0004-0000-0000-00001C000000}"/>
    <hyperlink ref="AG41" r:id="rId30" xr:uid="{00000000-0004-0000-0000-00001D000000}"/>
    <hyperlink ref="AG42" r:id="rId31" xr:uid="{00000000-0004-0000-0000-00001E000000}"/>
    <hyperlink ref="AG43" r:id="rId32" xr:uid="{00000000-0004-0000-0000-00001F000000}"/>
    <hyperlink ref="AG44" r:id="rId33" xr:uid="{00000000-0004-0000-0000-000020000000}"/>
    <hyperlink ref="AG45" r:id="rId34" xr:uid="{00000000-0004-0000-0000-000021000000}"/>
    <hyperlink ref="AG46" r:id="rId35" xr:uid="{00000000-0004-0000-0000-000022000000}"/>
    <hyperlink ref="AG47" r:id="rId36" xr:uid="{00000000-0004-0000-0000-000023000000}"/>
    <hyperlink ref="AG48" r:id="rId37" xr:uid="{00000000-0004-0000-0000-000024000000}"/>
    <hyperlink ref="AG49" r:id="rId38" xr:uid="{00000000-0004-0000-0000-000025000000}"/>
    <hyperlink ref="AG50" r:id="rId39" xr:uid="{00000000-0004-0000-0000-000026000000}"/>
    <hyperlink ref="AG51" r:id="rId40" xr:uid="{00000000-0004-0000-0000-000027000000}"/>
    <hyperlink ref="AG52" r:id="rId41" xr:uid="{00000000-0004-0000-0000-000028000000}"/>
    <hyperlink ref="AG53" r:id="rId42" xr:uid="{00000000-0004-0000-0000-000029000000}"/>
    <hyperlink ref="AG54" r:id="rId43" xr:uid="{00000000-0004-0000-0000-00002A000000}"/>
    <hyperlink ref="AG55" r:id="rId44" xr:uid="{00000000-0004-0000-0000-00002B000000}"/>
    <hyperlink ref="AG56" r:id="rId45" xr:uid="{00000000-0004-0000-0000-00002C000000}"/>
    <hyperlink ref="AG57" r:id="rId46" xr:uid="{00000000-0004-0000-0000-00002D000000}"/>
    <hyperlink ref="AG58" r:id="rId47" xr:uid="{00000000-0004-0000-0000-00002E000000}"/>
    <hyperlink ref="AG59" r:id="rId48" xr:uid="{00000000-0004-0000-0000-00002F000000}"/>
    <hyperlink ref="AG60" r:id="rId49" xr:uid="{00000000-0004-0000-0000-000030000000}"/>
    <hyperlink ref="AG61" r:id="rId50" xr:uid="{00000000-0004-0000-0000-000031000000}"/>
    <hyperlink ref="AG62" r:id="rId51" xr:uid="{00000000-0004-0000-0000-000032000000}"/>
    <hyperlink ref="AG63" r:id="rId52" xr:uid="{00000000-0004-0000-0000-000033000000}"/>
    <hyperlink ref="AG64" r:id="rId53" xr:uid="{00000000-0004-0000-0000-000034000000}"/>
    <hyperlink ref="AG65" r:id="rId54" xr:uid="{00000000-0004-0000-0000-000035000000}"/>
    <hyperlink ref="AG66" r:id="rId55" xr:uid="{00000000-0004-0000-0000-000036000000}"/>
    <hyperlink ref="AG67" r:id="rId56" xr:uid="{00000000-0004-0000-0000-000037000000}"/>
    <hyperlink ref="AG68" r:id="rId57" xr:uid="{00000000-0004-0000-0000-000038000000}"/>
    <hyperlink ref="AG69" r:id="rId58" xr:uid="{00000000-0004-0000-0000-000039000000}"/>
    <hyperlink ref="AG70" r:id="rId59" xr:uid="{00000000-0004-0000-0000-00003A000000}"/>
    <hyperlink ref="AG71" r:id="rId60" xr:uid="{00000000-0004-0000-0000-00003B000000}"/>
    <hyperlink ref="AG72" r:id="rId61" xr:uid="{00000000-0004-0000-0000-00003C000000}"/>
    <hyperlink ref="AG73" r:id="rId62" xr:uid="{00000000-0004-0000-0000-00003D000000}"/>
    <hyperlink ref="AG74" r:id="rId63" xr:uid="{00000000-0004-0000-0000-00003E000000}"/>
    <hyperlink ref="AG75" r:id="rId64" xr:uid="{00000000-0004-0000-0000-00003F000000}"/>
    <hyperlink ref="AG76" r:id="rId65" xr:uid="{00000000-0004-0000-0000-000040000000}"/>
    <hyperlink ref="AG77" r:id="rId66" xr:uid="{00000000-0004-0000-0000-000041000000}"/>
    <hyperlink ref="AG78" r:id="rId67" xr:uid="{00000000-0004-0000-0000-000042000000}"/>
    <hyperlink ref="AG79" r:id="rId68" xr:uid="{00000000-0004-0000-0000-000043000000}"/>
    <hyperlink ref="AG80" r:id="rId69" xr:uid="{00000000-0004-0000-0000-000044000000}"/>
    <hyperlink ref="AG81" r:id="rId70" xr:uid="{00000000-0004-0000-0000-000045000000}"/>
    <hyperlink ref="AG82" r:id="rId71" xr:uid="{00000000-0004-0000-0000-000046000000}"/>
    <hyperlink ref="AG83" r:id="rId72" xr:uid="{00000000-0004-0000-0000-000047000000}"/>
    <hyperlink ref="AG84" r:id="rId73" xr:uid="{00000000-0004-0000-0000-000048000000}"/>
    <hyperlink ref="AG85" r:id="rId74" xr:uid="{00000000-0004-0000-0000-000049000000}"/>
    <hyperlink ref="AG86" r:id="rId75" xr:uid="{00000000-0004-0000-0000-00004A000000}"/>
    <hyperlink ref="AG87" r:id="rId76" xr:uid="{00000000-0004-0000-0000-00004B000000}"/>
    <hyperlink ref="AG88" r:id="rId77" xr:uid="{00000000-0004-0000-0000-00004C000000}"/>
    <hyperlink ref="AG89" r:id="rId78" xr:uid="{00000000-0004-0000-0000-00004D000000}"/>
    <hyperlink ref="AG90" r:id="rId79" xr:uid="{00000000-0004-0000-0000-00004E000000}"/>
    <hyperlink ref="AG91" r:id="rId80" xr:uid="{00000000-0004-0000-0000-00004F000000}"/>
    <hyperlink ref="AG92" r:id="rId81" xr:uid="{00000000-0004-0000-0000-000050000000}"/>
    <hyperlink ref="AG93" r:id="rId82" xr:uid="{00000000-0004-0000-0000-000051000000}"/>
    <hyperlink ref="AG94" r:id="rId83" xr:uid="{00000000-0004-0000-0000-000052000000}"/>
    <hyperlink ref="AG95" r:id="rId84" xr:uid="{00000000-0004-0000-0000-000053000000}"/>
    <hyperlink ref="AG96" r:id="rId85" xr:uid="{00000000-0004-0000-0000-000054000000}"/>
    <hyperlink ref="AG97" r:id="rId86" xr:uid="{00000000-0004-0000-0000-000055000000}"/>
    <hyperlink ref="AG98" r:id="rId87" xr:uid="{00000000-0004-0000-0000-000056000000}"/>
    <hyperlink ref="AG99" r:id="rId88" xr:uid="{00000000-0004-0000-0000-000057000000}"/>
    <hyperlink ref="AG100" r:id="rId89" xr:uid="{00000000-0004-0000-0000-000058000000}"/>
    <hyperlink ref="AG101" r:id="rId90" xr:uid="{00000000-0004-0000-0000-000059000000}"/>
    <hyperlink ref="AG102" r:id="rId91" xr:uid="{00000000-0004-0000-0000-00005A000000}"/>
    <hyperlink ref="AG103" r:id="rId92" xr:uid="{00000000-0004-0000-0000-00005B000000}"/>
    <hyperlink ref="AG104" r:id="rId93" xr:uid="{00000000-0004-0000-0000-00005C000000}"/>
    <hyperlink ref="AG105" r:id="rId94" xr:uid="{00000000-0004-0000-0000-00005D000000}"/>
    <hyperlink ref="AG106" r:id="rId95" xr:uid="{00000000-0004-0000-0000-00005E000000}"/>
    <hyperlink ref="AG108" r:id="rId96" xr:uid="{00000000-0004-0000-0000-00005F000000}"/>
    <hyperlink ref="AG110" r:id="rId97" xr:uid="{00000000-0004-0000-0000-000060000000}"/>
    <hyperlink ref="AG112" r:id="rId98" xr:uid="{00000000-0004-0000-0000-000061000000}"/>
    <hyperlink ref="AG113" r:id="rId99" xr:uid="{00000000-0004-0000-0000-000062000000}"/>
    <hyperlink ref="AG114" r:id="rId100" xr:uid="{00000000-0004-0000-0000-000063000000}"/>
    <hyperlink ref="AG115" r:id="rId101" xr:uid="{00000000-0004-0000-0000-000064000000}"/>
    <hyperlink ref="AG116" r:id="rId102" xr:uid="{00000000-0004-0000-0000-000065000000}"/>
    <hyperlink ref="AG119" r:id="rId103" xr:uid="{00000000-0004-0000-0000-000066000000}"/>
    <hyperlink ref="AG120" r:id="rId104" xr:uid="{00000000-0004-0000-0000-000067000000}"/>
    <hyperlink ref="AG121" r:id="rId105" xr:uid="{00000000-0004-0000-0000-000068000000}"/>
    <hyperlink ref="AG122" r:id="rId106" xr:uid="{00000000-0004-0000-0000-000069000000}"/>
    <hyperlink ref="AG123" r:id="rId107" xr:uid="{00000000-0004-0000-0000-00006A000000}"/>
    <hyperlink ref="AG124" r:id="rId108" xr:uid="{00000000-0004-0000-0000-00006B000000}"/>
    <hyperlink ref="AG125" r:id="rId109" xr:uid="{00000000-0004-0000-0000-00006C000000}"/>
    <hyperlink ref="AG126" r:id="rId110" xr:uid="{00000000-0004-0000-0000-00006D000000}"/>
    <hyperlink ref="AG127" r:id="rId111" xr:uid="{00000000-0004-0000-0000-00006E000000}"/>
    <hyperlink ref="AG128" r:id="rId112" xr:uid="{00000000-0004-0000-0000-00006F000000}"/>
    <hyperlink ref="AG132" r:id="rId113" xr:uid="{00000000-0004-0000-0000-000070000000}"/>
    <hyperlink ref="AG134" r:id="rId114" xr:uid="{00000000-0004-0000-0000-000071000000}"/>
    <hyperlink ref="AG135" r:id="rId115" xr:uid="{00000000-0004-0000-0000-000072000000}"/>
    <hyperlink ref="AG136" r:id="rId116" xr:uid="{00000000-0004-0000-0000-000073000000}"/>
    <hyperlink ref="AG137" r:id="rId117" xr:uid="{00000000-0004-0000-0000-000074000000}"/>
    <hyperlink ref="AG138" r:id="rId118" xr:uid="{00000000-0004-0000-0000-000075000000}"/>
    <hyperlink ref="AG139" r:id="rId119" xr:uid="{00000000-0004-0000-0000-000076000000}"/>
    <hyperlink ref="AG140" r:id="rId120" xr:uid="{00000000-0004-0000-0000-000077000000}"/>
    <hyperlink ref="AG141" r:id="rId121" xr:uid="{00000000-0004-0000-0000-000078000000}"/>
    <hyperlink ref="AG142" r:id="rId122" xr:uid="{00000000-0004-0000-0000-000079000000}"/>
    <hyperlink ref="AG143" r:id="rId123" xr:uid="{00000000-0004-0000-0000-00007A000000}"/>
    <hyperlink ref="AG144" r:id="rId124" xr:uid="{00000000-0004-0000-0000-00007B000000}"/>
    <hyperlink ref="AG145" r:id="rId125" location="google_vignette" xr:uid="{00000000-0004-0000-0000-00007C000000}"/>
    <hyperlink ref="AG152" r:id="rId126" xr:uid="{00000000-0004-0000-0000-00007D000000}"/>
    <hyperlink ref="AG153" r:id="rId127" xr:uid="{00000000-0004-0000-0000-00007E000000}"/>
    <hyperlink ref="AG154" r:id="rId128" xr:uid="{00000000-0004-0000-0000-00007F000000}"/>
    <hyperlink ref="AG155" r:id="rId129" xr:uid="{00000000-0004-0000-0000-000080000000}"/>
    <hyperlink ref="AG156" r:id="rId130" xr:uid="{00000000-0004-0000-0000-000081000000}"/>
    <hyperlink ref="AG157" r:id="rId131" xr:uid="{00000000-0004-0000-0000-000082000000}"/>
    <hyperlink ref="AG158" r:id="rId132" xr:uid="{00000000-0004-0000-0000-000083000000}"/>
    <hyperlink ref="AG160" r:id="rId133" xr:uid="{00000000-0004-0000-0000-000084000000}"/>
    <hyperlink ref="AG161" r:id="rId134" xr:uid="{00000000-0004-0000-0000-000085000000}"/>
    <hyperlink ref="AG218" r:id="rId135" xr:uid="{00000000-0004-0000-0000-000086000000}"/>
    <hyperlink ref="AG219" r:id="rId136" xr:uid="{00000000-0004-0000-0000-000087000000}"/>
    <hyperlink ref="AG220" r:id="rId137" xr:uid="{00000000-0004-0000-0000-000088000000}"/>
    <hyperlink ref="AG221" r:id="rId138" xr:uid="{00000000-0004-0000-0000-000089000000}"/>
    <hyperlink ref="AG222" r:id="rId139" xr:uid="{00000000-0004-0000-0000-00008A000000}"/>
    <hyperlink ref="AG223" r:id="rId140" xr:uid="{00000000-0004-0000-0000-00008B000000}"/>
    <hyperlink ref="AG224" r:id="rId141" xr:uid="{00000000-0004-0000-0000-00008C000000}"/>
    <hyperlink ref="AG225" r:id="rId142" xr:uid="{00000000-0004-0000-0000-00008D000000}"/>
    <hyperlink ref="AG227" r:id="rId143" xr:uid="{00000000-0004-0000-0000-00008E000000}"/>
    <hyperlink ref="AG228" r:id="rId144" xr:uid="{00000000-0004-0000-0000-00008F000000}"/>
    <hyperlink ref="AG229" r:id="rId145" xr:uid="{00000000-0004-0000-0000-000090000000}"/>
    <hyperlink ref="AG230" r:id="rId146" xr:uid="{00000000-0004-0000-0000-000091000000}"/>
    <hyperlink ref="AG231" r:id="rId147" xr:uid="{00000000-0004-0000-0000-000092000000}"/>
    <hyperlink ref="AG232" r:id="rId148" xr:uid="{00000000-0004-0000-0000-000093000000}"/>
    <hyperlink ref="AG233" r:id="rId149" xr:uid="{00000000-0004-0000-0000-000094000000}"/>
    <hyperlink ref="AG234" r:id="rId150" xr:uid="{00000000-0004-0000-0000-000095000000}"/>
    <hyperlink ref="AG235" r:id="rId151" xr:uid="{00000000-0004-0000-0000-000096000000}"/>
    <hyperlink ref="AG236" r:id="rId152" xr:uid="{00000000-0004-0000-0000-000097000000}"/>
    <hyperlink ref="AG237" r:id="rId153" xr:uid="{00000000-0004-0000-0000-000098000000}"/>
    <hyperlink ref="AG238" r:id="rId154" xr:uid="{00000000-0004-0000-0000-000099000000}"/>
    <hyperlink ref="AG239" r:id="rId155" xr:uid="{00000000-0004-0000-0000-00009A000000}"/>
    <hyperlink ref="AG240" r:id="rId156" xr:uid="{00000000-0004-0000-0000-00009B000000}"/>
    <hyperlink ref="AG241" r:id="rId157" xr:uid="{00000000-0004-0000-0000-00009C000000}"/>
    <hyperlink ref="AG242" r:id="rId158" xr:uid="{00000000-0004-0000-0000-00009D000000}"/>
    <hyperlink ref="AG243" r:id="rId159" xr:uid="{00000000-0004-0000-0000-00009E000000}"/>
    <hyperlink ref="AG244" r:id="rId160" xr:uid="{00000000-0004-0000-0000-00009F000000}"/>
    <hyperlink ref="AG245" r:id="rId161" xr:uid="{00000000-0004-0000-0000-0000A0000000}"/>
    <hyperlink ref="AG246" r:id="rId162" xr:uid="{00000000-0004-0000-0000-0000A1000000}"/>
    <hyperlink ref="AG247" r:id="rId163" xr:uid="{00000000-0004-0000-0000-0000A2000000}"/>
    <hyperlink ref="AG248" r:id="rId164" xr:uid="{00000000-0004-0000-0000-0000A3000000}"/>
    <hyperlink ref="AG249" r:id="rId165" xr:uid="{00000000-0004-0000-0000-0000A4000000}"/>
    <hyperlink ref="AG250" r:id="rId166" xr:uid="{00000000-0004-0000-0000-0000A5000000}"/>
    <hyperlink ref="AG251" r:id="rId167" xr:uid="{00000000-0004-0000-0000-0000A6000000}"/>
    <hyperlink ref="AG252" r:id="rId168" xr:uid="{00000000-0004-0000-0000-0000A7000000}"/>
    <hyperlink ref="AG253" r:id="rId169" xr:uid="{00000000-0004-0000-0000-0000A8000000}"/>
    <hyperlink ref="AG254" r:id="rId170" xr:uid="{00000000-0004-0000-0000-0000A9000000}"/>
    <hyperlink ref="AG255" r:id="rId171" xr:uid="{00000000-0004-0000-0000-0000AA000000}"/>
    <hyperlink ref="AG256" r:id="rId172" xr:uid="{00000000-0004-0000-0000-0000AB000000}"/>
    <hyperlink ref="AG257" r:id="rId173" xr:uid="{00000000-0004-0000-0000-0000AC000000}"/>
    <hyperlink ref="AG258" r:id="rId174" xr:uid="{00000000-0004-0000-0000-0000AD000000}"/>
    <hyperlink ref="AG259" r:id="rId175" xr:uid="{00000000-0004-0000-0000-0000AE000000}"/>
    <hyperlink ref="AG260" r:id="rId176" xr:uid="{00000000-0004-0000-0000-0000AF000000}"/>
    <hyperlink ref="AG261" r:id="rId177" xr:uid="{00000000-0004-0000-0000-0000B0000000}"/>
    <hyperlink ref="AG262" r:id="rId178" xr:uid="{00000000-0004-0000-0000-0000B1000000}"/>
    <hyperlink ref="AG263" r:id="rId179" xr:uid="{00000000-0004-0000-0000-0000B2000000}"/>
    <hyperlink ref="AG264" r:id="rId180" xr:uid="{00000000-0004-0000-0000-0000B3000000}"/>
    <hyperlink ref="AG265" r:id="rId181" xr:uid="{00000000-0004-0000-0000-0000B4000000}"/>
    <hyperlink ref="AG266" r:id="rId182" xr:uid="{00000000-0004-0000-0000-0000B5000000}"/>
    <hyperlink ref="AG267" r:id="rId183" xr:uid="{00000000-0004-0000-0000-0000B6000000}"/>
    <hyperlink ref="AG268" r:id="rId184" xr:uid="{00000000-0004-0000-0000-0000B7000000}"/>
    <hyperlink ref="AG269" r:id="rId185" xr:uid="{00000000-0004-0000-0000-0000B8000000}"/>
    <hyperlink ref="AG270" r:id="rId186" xr:uid="{00000000-0004-0000-0000-0000B9000000}"/>
    <hyperlink ref="AG271" r:id="rId187" xr:uid="{00000000-0004-0000-0000-0000BA000000}"/>
    <hyperlink ref="AG272" r:id="rId188" xr:uid="{00000000-0004-0000-0000-0000BB000000}"/>
    <hyperlink ref="AG273" r:id="rId189" xr:uid="{00000000-0004-0000-0000-0000BC000000}"/>
    <hyperlink ref="AG274" r:id="rId190" xr:uid="{00000000-0004-0000-0000-0000BD000000}"/>
    <hyperlink ref="AG275" r:id="rId191" xr:uid="{00000000-0004-0000-0000-0000BE000000}"/>
    <hyperlink ref="AG276" r:id="rId192" xr:uid="{00000000-0004-0000-0000-0000BF000000}"/>
    <hyperlink ref="P277" r:id="rId193" xr:uid="{00000000-0004-0000-0000-0000C0000000}"/>
    <hyperlink ref="AG277" r:id="rId194" xr:uid="{00000000-0004-0000-0000-0000C1000000}"/>
    <hyperlink ref="AG278" r:id="rId195" xr:uid="{00000000-0004-0000-0000-0000C2000000}"/>
    <hyperlink ref="AG279" r:id="rId196" xr:uid="{00000000-0004-0000-0000-0000C3000000}"/>
    <hyperlink ref="AG280" r:id="rId197" xr:uid="{00000000-0004-0000-0000-0000C4000000}"/>
    <hyperlink ref="AG281" r:id="rId198" xr:uid="{00000000-0004-0000-0000-0000C5000000}"/>
    <hyperlink ref="AG282" r:id="rId199" xr:uid="{00000000-0004-0000-0000-0000C6000000}"/>
    <hyperlink ref="AG283" r:id="rId200" xr:uid="{00000000-0004-0000-0000-0000C7000000}"/>
    <hyperlink ref="AG284" r:id="rId201" xr:uid="{00000000-0004-0000-0000-0000C8000000}"/>
    <hyperlink ref="AG285" r:id="rId202" xr:uid="{00000000-0004-0000-0000-0000C9000000}"/>
    <hyperlink ref="AG286" r:id="rId203" xr:uid="{00000000-0004-0000-0000-0000CA000000}"/>
    <hyperlink ref="AG287" r:id="rId204" xr:uid="{00000000-0004-0000-0000-0000CB000000}"/>
    <hyperlink ref="AG288" r:id="rId205" xr:uid="{00000000-0004-0000-0000-0000CC000000}"/>
    <hyperlink ref="AG289" r:id="rId206" xr:uid="{00000000-0004-0000-0000-0000CD000000}"/>
    <hyperlink ref="AG290" r:id="rId207" xr:uid="{00000000-0004-0000-0000-0000CE000000}"/>
    <hyperlink ref="AG291" r:id="rId208" xr:uid="{00000000-0004-0000-0000-0000CF000000}"/>
    <hyperlink ref="AG295" r:id="rId209" xr:uid="{00000000-0004-0000-0000-0000D0000000}"/>
    <hyperlink ref="AG296" r:id="rId210" display="https://www.acmetool.com/index.jsp?path=product&amp;part=125135&amp;title=sqwincher-quik-stick-20-oz-grape&amp;text=SQWINCHER+060107-GR+125135+GRAPE+FLAVOR+QWIK+STICK+ZERO+MAKES+20+OZ.+SERVING+FOR+BOTTLED+WATER+%5B50+PCS%2FPK%5D+%5B10+PKS%2FCASE%5D+%5BPRICED+%26+SOLD+BY+PACK+ONLY%5D&amp;lsi=true" xr:uid="{00000000-0004-0000-0000-0000D1000000}"/>
    <hyperlink ref="AG297" r:id="rId211" display="https://www.acmetool.com/index.jsp?path=product&amp;part=28550&amp;title=sqwincher-quik-stick-20-oz-orange&amp;text=SQWINCHER+060100-OR+28550+ORANGE+FLAVOR+QWIK+STICK+ZERO+MAKES+20+OZ.+SERVING+FOR+BOTTLED+WATER+%5B50+PCS%2FPK%5D+%5B10+PKS%2FCASE%5D+%5BPRICED+%26+SOLD+BY+PACK+ONLY%5D&amp;lsi=true" xr:uid="{00000000-0004-0000-0000-0000D2000000}"/>
    <hyperlink ref="AG298" r:id="rId212" xr:uid="{00000000-0004-0000-0000-0000D3000000}"/>
    <hyperlink ref="AG299" r:id="rId213" xr:uid="{00000000-0004-0000-0000-0000D4000000}"/>
    <hyperlink ref="AG300" r:id="rId214" xr:uid="{00000000-0004-0000-0000-0000D5000000}"/>
    <hyperlink ref="AG301" r:id="rId215" xr:uid="{00000000-0004-0000-0000-0000D6000000}"/>
    <hyperlink ref="AG302" r:id="rId216" xr:uid="{00000000-0004-0000-0000-0000D7000000}"/>
    <hyperlink ref="AG303" r:id="rId217" xr:uid="{00000000-0004-0000-0000-0000D8000000}"/>
    <hyperlink ref="AG304" r:id="rId218" xr:uid="{00000000-0004-0000-0000-0000D9000000}"/>
    <hyperlink ref="AG305" r:id="rId219" display="https://www.acmetool.com/index.jsp?path=product&amp;part=140649&amp;title=sprayon-sc0206000-lubricant-10-oz-ap-silicone-spray-can-krylon-sherwin-williams-[12-cs]&amp;text=SPRAYON+SC0206000+140649+LUBRICANT+10+OZ.+AP+SILICONE+SPRAY+CAN+KRYLON+SHERWIN+WILLIAMS+%5B12%2FCS%5D&amp;lsi=true" xr:uid="{00000000-0004-0000-0000-0000DA000000}"/>
    <hyperlink ref="AG306" r:id="rId220" xr:uid="{00000000-0004-0000-0000-0000DB000000}"/>
    <hyperlink ref="AG307" r:id="rId221" xr:uid="{00000000-0004-0000-0000-0000DC000000}"/>
    <hyperlink ref="AG312" r:id="rId222" xr:uid="{00000000-0004-0000-0000-0000DD000000}"/>
    <hyperlink ref="AG313" r:id="rId223" xr:uid="{00000000-0004-0000-0000-0000DE000000}"/>
    <hyperlink ref="AG316" r:id="rId224" xr:uid="{00000000-0004-0000-0000-0000DF000000}"/>
    <hyperlink ref="AG317" r:id="rId225" xr:uid="{00000000-0004-0000-0000-0000E0000000}"/>
    <hyperlink ref="AG318" r:id="rId226" xr:uid="{00000000-0004-0000-0000-0000E1000000}"/>
    <hyperlink ref="AG319" r:id="rId227" xr:uid="{00000000-0004-0000-0000-0000E2000000}"/>
    <hyperlink ref="AG320" r:id="rId228" xr:uid="{00000000-0004-0000-0000-0000E3000000}"/>
    <hyperlink ref="AG321" r:id="rId229" display="https://www.acmetool.com/index.jsp?path=product&amp;part=301346&amp;title=shurtape-232532-bi-lingual-danger-tape-3-x-1000-roll-black-on-red-vinyl-peligro-bt100-barricade-flagging-[16-cs]&amp;text=SHURTAPE+232532+301346+BI-LINGUAL+DANGER+TAPE+3%22+X+1000%5E+ROLL+BLACK+ON+RED+VINYL+PELIGRO+BT100+BARRICADE+%26+FLAGGING+%5B16%2FCS%5D&amp;lsi=true" xr:uid="{00000000-0004-0000-0000-0000E4000000}"/>
    <hyperlink ref="AG322" r:id="rId230" display="https://www.acmetool.com/index.jsp?path=product&amp;part=301298&amp;title=shurtape-200782-ev-057-black-3-4-x-66-electrical-phasing-tape-ul-listed-[18mm-x-20m]-[100-cs]&amp;text=SHURTAPE+200782+EV+057+BLACK+3%2F4%22+X+66%5E+ELECTRICAL+PHASING+TAPE+UL+LISTED+%5B18MM+X+20M%5D+%5B100%2FCS%5D&amp;lsi=true" xr:uid="{00000000-0004-0000-0000-0000E5000000}"/>
    <hyperlink ref="AG324" r:id="rId231" display="https://www.acmetool.com/index.jsp?path=product&amp;part=301292&amp;title=shurtape-152303-pc-008-silver-2-x-60yd-utility-grade-duct-tape-[48mm-x-55m]-[24-cs]-[old-pc-953]&amp;text=SHURTAPE+152303+PC+008+SILVER+2%22+X+60YD+UTILITY+GRADE+DUCT+TAPE+%5B48MM+X+55M%5D+%5B24%2FCS%5D+%5BOLD+PC+953%5D&amp;lsi=true" xr:uid="{00000000-0004-0000-0000-0000E6000000}"/>
    <hyperlink ref="AG326" r:id="rId232" xr:uid="{00000000-0004-0000-0000-0000E7000000}"/>
    <hyperlink ref="AG327" r:id="rId233" xr:uid="{00000000-0004-0000-0000-0000E8000000}"/>
    <hyperlink ref="AG328" r:id="rId234" xr:uid="{00000000-0004-0000-0000-0000E9000000}"/>
    <hyperlink ref="AG329" r:id="rId235" xr:uid="{00000000-0004-0000-0000-0000EA000000}"/>
    <hyperlink ref="AG330" r:id="rId236" xr:uid="{00000000-0004-0000-0000-0000EB000000}"/>
    <hyperlink ref="AG331" r:id="rId237" xr:uid="{00000000-0004-0000-0000-0000EC000000}"/>
    <hyperlink ref="AG332" r:id="rId238" xr:uid="{00000000-0004-0000-0000-0000ED000000}"/>
    <hyperlink ref="AG333" r:id="rId239" xr:uid="{00000000-0004-0000-0000-0000EE000000}"/>
    <hyperlink ref="AG334" r:id="rId240" xr:uid="{00000000-0004-0000-0000-0000EF000000}"/>
    <hyperlink ref="AG337" r:id="rId241" xr:uid="{00000000-0004-0000-0000-0000F0000000}"/>
    <hyperlink ref="AG342" r:id="rId242" xr:uid="{00000000-0004-0000-0000-0000F1000000}"/>
    <hyperlink ref="AG343" r:id="rId243" xr:uid="{00000000-0004-0000-0000-0000F2000000}"/>
    <hyperlink ref="AG344" r:id="rId244" xr:uid="{00000000-0004-0000-0000-0000F3000000}"/>
    <hyperlink ref="AG345" r:id="rId245" xr:uid="{00000000-0004-0000-0000-0000F4000000}"/>
    <hyperlink ref="AG346" r:id="rId246" xr:uid="{00000000-0004-0000-0000-0000F5000000}"/>
    <hyperlink ref="AG347" r:id="rId247" xr:uid="{00000000-0004-0000-0000-0000F6000000}"/>
    <hyperlink ref="AG348" r:id="rId248" xr:uid="{00000000-0004-0000-0000-0000F7000000}"/>
    <hyperlink ref="AG349" r:id="rId249" xr:uid="{00000000-0004-0000-0000-0000F8000000}"/>
    <hyperlink ref="AG350" r:id="rId250" xr:uid="{00000000-0004-0000-0000-0000F9000000}"/>
    <hyperlink ref="AG351" r:id="rId251" xr:uid="{00000000-0004-0000-0000-0000FA000000}"/>
    <hyperlink ref="AG352" r:id="rId252" xr:uid="{00000000-0004-0000-0000-0000FB000000}"/>
    <hyperlink ref="AG353" r:id="rId253" xr:uid="{00000000-0004-0000-0000-0000FC000000}"/>
    <hyperlink ref="AG354" r:id="rId254" xr:uid="{00000000-0004-0000-0000-0000FD000000}"/>
    <hyperlink ref="AG355" r:id="rId255" xr:uid="{00000000-0004-0000-0000-0000FE000000}"/>
    <hyperlink ref="AG356" r:id="rId256" display="https://www.frostelectric.com/buy/product/rustoleum-1692830v/3335971?text=Rustoleum+1692830V+12OZ+Glossy+White+Multi-Purpose+Enamel+Spray+Paint%2C+%28For+Masonry%2C+Metal%2C+Plastic%2C+Wood%29+Interior/+Exterior+Industrial+Maintenance%2C+12+Ounce+Aerosol+Can+%281692830%29" xr:uid="{00000000-0004-0000-0000-0000FF000000}"/>
    <hyperlink ref="AG357" r:id="rId257" display="https://www.acmetool.com/index.jsp?path=product&amp;part=13750&amp;ds=dept&amp;process=search&amp;qdx=0&amp;text=ROD+3810-ZINC+3%2F8-16+X+10+FT+EG+THREADED+ROD+%5BPRICED+PER+HUNDRED+FEET%5D+ZINC+PLATED+R1038+ZP+ALL+THREAD+%5BMEETS+ASTM+A307-A%5D+R38+%5BATZ38120%5D+%2825+STICKS+%3D+250%5E+PER+TUBE%29&amp;title=threaded-rod" xr:uid="{00000000-0004-0000-0000-000000010000}"/>
    <hyperlink ref="AG358" r:id="rId258" xr:uid="{00000000-0004-0000-0000-000001010000}"/>
    <hyperlink ref="AG359" r:id="rId259" xr:uid="{00000000-0004-0000-0000-000002010000}"/>
    <hyperlink ref="AG360" r:id="rId260" xr:uid="{00000000-0004-0000-0000-000003010000}"/>
    <hyperlink ref="AG361" r:id="rId261" xr:uid="{00000000-0004-0000-0000-000004010000}"/>
    <hyperlink ref="AG362" r:id="rId262" xr:uid="{00000000-0004-0000-0000-000005010000}"/>
    <hyperlink ref="AG363" r:id="rId263" xr:uid="{00000000-0004-0000-0000-000006010000}"/>
    <hyperlink ref="AG364" r:id="rId264" xr:uid="{00000000-0004-0000-0000-000007010000}"/>
    <hyperlink ref="AG365" r:id="rId265" xr:uid="{00000000-0004-0000-0000-000008010000}"/>
    <hyperlink ref="AG366" r:id="rId266" xr:uid="{00000000-0004-0000-0000-000009010000}"/>
    <hyperlink ref="AG367" r:id="rId267" xr:uid="{00000000-0004-0000-0000-00000A010000}"/>
    <hyperlink ref="AG368" r:id="rId268" xr:uid="{00000000-0004-0000-0000-00000B010000}"/>
    <hyperlink ref="AG369" r:id="rId269" xr:uid="{00000000-0004-0000-0000-00000C010000}"/>
    <hyperlink ref="AG370" r:id="rId270" xr:uid="{00000000-0004-0000-0000-00000D010000}"/>
    <hyperlink ref="AG371" r:id="rId271" xr:uid="{00000000-0004-0000-0000-00000E010000}"/>
    <hyperlink ref="AG372" r:id="rId272" xr:uid="{00000000-0004-0000-0000-00000F010000}"/>
    <hyperlink ref="AG373" r:id="rId273" xr:uid="{00000000-0004-0000-0000-000010010000}"/>
    <hyperlink ref="AG374" r:id="rId274" xr:uid="{00000000-0004-0000-0000-000011010000}"/>
    <hyperlink ref="AG375" r:id="rId275" xr:uid="{00000000-0004-0000-0000-000012010000}"/>
    <hyperlink ref="AK375" r:id="rId276" xr:uid="{00000000-0004-0000-0000-000013010000}"/>
    <hyperlink ref="AG376" r:id="rId277" xr:uid="{00000000-0004-0000-0000-000014010000}"/>
    <hyperlink ref="AG377" r:id="rId278" xr:uid="{00000000-0004-0000-0000-000015010000}"/>
    <hyperlink ref="AG378" r:id="rId279" xr:uid="{00000000-0004-0000-0000-000016010000}"/>
    <hyperlink ref="AG379" r:id="rId280" xr:uid="{00000000-0004-0000-0000-000017010000}"/>
    <hyperlink ref="AG381" r:id="rId281" xr:uid="{00000000-0004-0000-0000-000018010000}"/>
    <hyperlink ref="AG382" r:id="rId282" xr:uid="{00000000-0004-0000-0000-000019010000}"/>
    <hyperlink ref="AG383" r:id="rId283" xr:uid="{00000000-0004-0000-0000-00001A010000}"/>
    <hyperlink ref="AG384" r:id="rId284" xr:uid="{00000000-0004-0000-0000-00001B010000}"/>
    <hyperlink ref="AG385" r:id="rId285" xr:uid="{00000000-0004-0000-0000-00001C010000}"/>
    <hyperlink ref="AG387" r:id="rId286" xr:uid="{00000000-0004-0000-0000-00001D010000}"/>
    <hyperlink ref="AG388" r:id="rId287" xr:uid="{00000000-0004-0000-0000-00001E010000}"/>
    <hyperlink ref="AG389" r:id="rId288" xr:uid="{00000000-0004-0000-0000-00001F010000}"/>
    <hyperlink ref="AG390" r:id="rId289" xr:uid="{00000000-0004-0000-0000-000020010000}"/>
    <hyperlink ref="AG391" r:id="rId290" xr:uid="{00000000-0004-0000-0000-000021010000}"/>
    <hyperlink ref="AG392" r:id="rId291" xr:uid="{00000000-0004-0000-0000-000022010000}"/>
    <hyperlink ref="AG393" r:id="rId292" xr:uid="{00000000-0004-0000-0000-000023010000}"/>
    <hyperlink ref="AG394" r:id="rId293" xr:uid="{00000000-0004-0000-0000-000024010000}"/>
    <hyperlink ref="AG395" r:id="rId294" xr:uid="{00000000-0004-0000-0000-000025010000}"/>
    <hyperlink ref="AG396" r:id="rId295" xr:uid="{00000000-0004-0000-0000-000026010000}"/>
    <hyperlink ref="AG397" r:id="rId296" xr:uid="{00000000-0004-0000-0000-000027010000}"/>
    <hyperlink ref="AG398" r:id="rId297" xr:uid="{00000000-0004-0000-0000-000028010000}"/>
    <hyperlink ref="AG399" r:id="rId298" xr:uid="{00000000-0004-0000-0000-000029010000}"/>
    <hyperlink ref="AG400" r:id="rId299" xr:uid="{00000000-0004-0000-0000-00002A010000}"/>
    <hyperlink ref="AG401" r:id="rId300" xr:uid="{00000000-0004-0000-0000-00002B010000}"/>
    <hyperlink ref="AG402" r:id="rId301" xr:uid="{00000000-0004-0000-0000-00002C010000}"/>
    <hyperlink ref="AG403" r:id="rId302" xr:uid="{00000000-0004-0000-0000-00002D010000}"/>
    <hyperlink ref="AG404" r:id="rId303" xr:uid="{00000000-0004-0000-0000-00002E010000}"/>
    <hyperlink ref="AG408" r:id="rId304" xr:uid="{00000000-0004-0000-0000-00002F010000}"/>
    <hyperlink ref="AG411" r:id="rId305" xr:uid="{00000000-0004-0000-0000-000030010000}"/>
    <hyperlink ref="AG418" r:id="rId306" xr:uid="{00000000-0004-0000-0000-000031010000}"/>
    <hyperlink ref="AG419" r:id="rId307" xr:uid="{00000000-0004-0000-0000-000032010000}"/>
    <hyperlink ref="AG420" r:id="rId308" xr:uid="{00000000-0004-0000-0000-000033010000}"/>
    <hyperlink ref="AG421" r:id="rId309" xr:uid="{00000000-0004-0000-0000-000034010000}"/>
    <hyperlink ref="AG422" r:id="rId310" xr:uid="{00000000-0004-0000-0000-000035010000}"/>
    <hyperlink ref="AG423" r:id="rId311" xr:uid="{00000000-0004-0000-0000-000036010000}"/>
    <hyperlink ref="AG424" r:id="rId312" xr:uid="{00000000-0004-0000-0000-000037010000}"/>
    <hyperlink ref="AG425" r:id="rId313" xr:uid="{00000000-0004-0000-0000-000038010000}"/>
    <hyperlink ref="AG426" r:id="rId314" xr:uid="{00000000-0004-0000-0000-000039010000}"/>
    <hyperlink ref="AG428" r:id="rId315" xr:uid="{00000000-0004-0000-0000-00003A010000}"/>
    <hyperlink ref="AG429" r:id="rId316" xr:uid="{00000000-0004-0000-0000-00003B010000}"/>
    <hyperlink ref="AG430" r:id="rId317" xr:uid="{00000000-0004-0000-0000-00003C010000}"/>
    <hyperlink ref="AG431" r:id="rId318" xr:uid="{00000000-0004-0000-0000-00003D010000}"/>
    <hyperlink ref="AG432" r:id="rId319" xr:uid="{00000000-0004-0000-0000-00003E010000}"/>
    <hyperlink ref="AG433" r:id="rId320" xr:uid="{00000000-0004-0000-0000-00003F010000}"/>
    <hyperlink ref="AG434" r:id="rId321" xr:uid="{00000000-0004-0000-0000-000040010000}"/>
    <hyperlink ref="AG435" r:id="rId322" xr:uid="{00000000-0004-0000-0000-000041010000}"/>
    <hyperlink ref="AG436" r:id="rId323" xr:uid="{00000000-0004-0000-0000-000042010000}"/>
    <hyperlink ref="AG437" r:id="rId324" xr:uid="{00000000-0004-0000-0000-000043010000}"/>
    <hyperlink ref="AG438" r:id="rId325" xr:uid="{00000000-0004-0000-0000-000044010000}"/>
    <hyperlink ref="AG439" r:id="rId326" xr:uid="{00000000-0004-0000-0000-000045010000}"/>
    <hyperlink ref="AG440" r:id="rId327" xr:uid="{00000000-0004-0000-0000-000046010000}"/>
    <hyperlink ref="AG441" r:id="rId328" xr:uid="{00000000-0004-0000-0000-000047010000}"/>
    <hyperlink ref="AG442" r:id="rId329" xr:uid="{00000000-0004-0000-0000-000048010000}"/>
    <hyperlink ref="AG443" r:id="rId330" xr:uid="{00000000-0004-0000-0000-000049010000}"/>
    <hyperlink ref="AG444" r:id="rId331" xr:uid="{00000000-0004-0000-0000-00004A010000}"/>
    <hyperlink ref="AG445" r:id="rId332" xr:uid="{00000000-0004-0000-0000-00004B010000}"/>
    <hyperlink ref="AG446" r:id="rId333" xr:uid="{00000000-0004-0000-0000-00004C010000}"/>
    <hyperlink ref="AG447" r:id="rId334" xr:uid="{00000000-0004-0000-0000-00004D010000}"/>
    <hyperlink ref="AG448" r:id="rId335" xr:uid="{00000000-0004-0000-0000-00004E010000}"/>
    <hyperlink ref="AG449" r:id="rId336" xr:uid="{00000000-0004-0000-0000-00004F010000}"/>
    <hyperlink ref="AG450" r:id="rId337" xr:uid="{00000000-0004-0000-0000-000050010000}"/>
    <hyperlink ref="AG453" r:id="rId338" xr:uid="{00000000-0004-0000-0000-000051010000}"/>
    <hyperlink ref="AG454" r:id="rId339" xr:uid="{00000000-0004-0000-0000-000052010000}"/>
    <hyperlink ref="AG455" r:id="rId340" xr:uid="{00000000-0004-0000-0000-000053010000}"/>
    <hyperlink ref="AG456" r:id="rId341" xr:uid="{00000000-0004-0000-0000-000054010000}"/>
    <hyperlink ref="AG457" r:id="rId342" xr:uid="{00000000-0004-0000-0000-000055010000}"/>
    <hyperlink ref="AG458" r:id="rId343" xr:uid="{00000000-0004-0000-0000-000056010000}"/>
    <hyperlink ref="AG459" r:id="rId344" xr:uid="{00000000-0004-0000-0000-000057010000}"/>
    <hyperlink ref="AG460" r:id="rId345" xr:uid="{00000000-0004-0000-0000-000058010000}"/>
    <hyperlink ref="AG461" r:id="rId346" xr:uid="{00000000-0004-0000-0000-000059010000}"/>
    <hyperlink ref="AG462" r:id="rId347" xr:uid="{00000000-0004-0000-0000-00005A010000}"/>
    <hyperlink ref="AG463" r:id="rId348" xr:uid="{00000000-0004-0000-0000-00005B010000}"/>
    <hyperlink ref="AG464" r:id="rId349" xr:uid="{00000000-0004-0000-0000-00005C010000}"/>
    <hyperlink ref="AG465" r:id="rId350" xr:uid="{00000000-0004-0000-0000-00005D010000}"/>
    <hyperlink ref="AG466" r:id="rId351" xr:uid="{00000000-0004-0000-0000-00005E010000}"/>
    <hyperlink ref="AG468" r:id="rId352" xr:uid="{00000000-0004-0000-0000-00005F010000}"/>
    <hyperlink ref="AG469" r:id="rId353" xr:uid="{00000000-0004-0000-0000-000060010000}"/>
    <hyperlink ref="AG471" r:id="rId354" xr:uid="{00000000-0004-0000-0000-000061010000}"/>
    <hyperlink ref="AG472" r:id="rId355" xr:uid="{00000000-0004-0000-0000-000062010000}"/>
    <hyperlink ref="AG473" r:id="rId356" xr:uid="{00000000-0004-0000-0000-000063010000}"/>
    <hyperlink ref="AG474" r:id="rId357" xr:uid="{00000000-0004-0000-0000-000064010000}"/>
    <hyperlink ref="AG475" r:id="rId358" xr:uid="{00000000-0004-0000-0000-000065010000}"/>
    <hyperlink ref="AG476" r:id="rId359" xr:uid="{00000000-0004-0000-0000-000066010000}"/>
    <hyperlink ref="AG477" r:id="rId360" xr:uid="{00000000-0004-0000-0000-000067010000}"/>
    <hyperlink ref="AG478" r:id="rId361" xr:uid="{00000000-0004-0000-0000-000068010000}"/>
    <hyperlink ref="AG479" r:id="rId362" xr:uid="{00000000-0004-0000-0000-000069010000}"/>
    <hyperlink ref="AG480" r:id="rId363" xr:uid="{00000000-0004-0000-0000-00006A010000}"/>
    <hyperlink ref="AG481" r:id="rId364" xr:uid="{00000000-0004-0000-0000-00006B010000}"/>
    <hyperlink ref="AG482" r:id="rId365" xr:uid="{00000000-0004-0000-0000-00006C010000}"/>
    <hyperlink ref="AG483" r:id="rId366" xr:uid="{00000000-0004-0000-0000-00006D010000}"/>
    <hyperlink ref="AG484" r:id="rId367" xr:uid="{00000000-0004-0000-0000-00006E010000}"/>
    <hyperlink ref="AG485" r:id="rId368" xr:uid="{00000000-0004-0000-0000-00006F010000}"/>
    <hyperlink ref="AG486" r:id="rId369" xr:uid="{00000000-0004-0000-0000-000070010000}"/>
    <hyperlink ref="AG487" r:id="rId370" xr:uid="{00000000-0004-0000-0000-000071010000}"/>
    <hyperlink ref="AG488" r:id="rId371" xr:uid="{00000000-0004-0000-0000-000072010000}"/>
    <hyperlink ref="AG489" r:id="rId372" xr:uid="{00000000-0004-0000-0000-000073010000}"/>
    <hyperlink ref="AG490" r:id="rId373" xr:uid="{00000000-0004-0000-0000-000074010000}"/>
    <hyperlink ref="AG491" r:id="rId374" xr:uid="{00000000-0004-0000-0000-000075010000}"/>
    <hyperlink ref="AG494" r:id="rId375" xr:uid="{00000000-0004-0000-0000-000076010000}"/>
    <hyperlink ref="AG495" r:id="rId376" xr:uid="{00000000-0004-0000-0000-000077010000}"/>
    <hyperlink ref="AG496" r:id="rId377" xr:uid="{00000000-0004-0000-0000-000078010000}"/>
    <hyperlink ref="AG497" r:id="rId378" xr:uid="{00000000-0004-0000-0000-000079010000}"/>
    <hyperlink ref="AG498" r:id="rId379" xr:uid="{00000000-0004-0000-0000-00007A010000}"/>
    <hyperlink ref="AG499" r:id="rId380" xr:uid="{00000000-0004-0000-0000-00007B010000}"/>
    <hyperlink ref="AG500" r:id="rId381" xr:uid="{00000000-0004-0000-0000-00007C010000}"/>
    <hyperlink ref="AG501" r:id="rId382" xr:uid="{00000000-0004-0000-0000-00007D010000}"/>
    <hyperlink ref="AG502" r:id="rId383" xr:uid="{00000000-0004-0000-0000-00007E010000}"/>
    <hyperlink ref="AG503" r:id="rId384" xr:uid="{00000000-0004-0000-0000-00007F010000}"/>
    <hyperlink ref="AG504" r:id="rId385" xr:uid="{00000000-0004-0000-0000-000080010000}"/>
    <hyperlink ref="AG505" r:id="rId386" xr:uid="{00000000-0004-0000-0000-000081010000}"/>
    <hyperlink ref="AG506" r:id="rId387" xr:uid="{00000000-0004-0000-0000-000082010000}"/>
    <hyperlink ref="AG507" r:id="rId388" xr:uid="{00000000-0004-0000-0000-000083010000}"/>
    <hyperlink ref="AG508" r:id="rId389" xr:uid="{00000000-0004-0000-0000-000084010000}"/>
    <hyperlink ref="AG509" r:id="rId390" xr:uid="{00000000-0004-0000-0000-000085010000}"/>
    <hyperlink ref="AG510" r:id="rId391" xr:uid="{00000000-0004-0000-0000-000086010000}"/>
    <hyperlink ref="AG519" r:id="rId392" xr:uid="{00000000-0004-0000-0000-000087010000}"/>
    <hyperlink ref="AG520" r:id="rId393" xr:uid="{00000000-0004-0000-0000-000088010000}"/>
    <hyperlink ref="AG521" r:id="rId394" xr:uid="{00000000-0004-0000-0000-000089010000}"/>
    <hyperlink ref="AG522" r:id="rId395" xr:uid="{00000000-0004-0000-0000-00008A010000}"/>
    <hyperlink ref="AG523" r:id="rId396" xr:uid="{00000000-0004-0000-0000-00008B010000}"/>
    <hyperlink ref="AG524" r:id="rId397" xr:uid="{00000000-0004-0000-0000-00008C010000}"/>
    <hyperlink ref="AG525" r:id="rId398" xr:uid="{00000000-0004-0000-0000-00008D010000}"/>
    <hyperlink ref="AG526" r:id="rId399" xr:uid="{00000000-0004-0000-0000-00008E010000}"/>
    <hyperlink ref="AG527" r:id="rId400" xr:uid="{00000000-0004-0000-0000-00008F010000}"/>
    <hyperlink ref="AG528" r:id="rId401" xr:uid="{00000000-0004-0000-0000-000090010000}"/>
    <hyperlink ref="AG539" r:id="rId402" xr:uid="{00000000-0004-0000-0000-000091010000}"/>
    <hyperlink ref="AG541" r:id="rId403" xr:uid="{00000000-0004-0000-0000-000092010000}"/>
    <hyperlink ref="AG542" r:id="rId404" xr:uid="{00000000-0004-0000-0000-000093010000}"/>
    <hyperlink ref="AG543" r:id="rId405" xr:uid="{00000000-0004-0000-0000-000094010000}"/>
    <hyperlink ref="AG544" r:id="rId406" xr:uid="{00000000-0004-0000-0000-000095010000}"/>
    <hyperlink ref="AG545" r:id="rId407" xr:uid="{00000000-0004-0000-0000-000096010000}"/>
    <hyperlink ref="AG546" r:id="rId408" xr:uid="{00000000-0004-0000-0000-000097010000}"/>
    <hyperlink ref="AG547" r:id="rId409" xr:uid="{00000000-0004-0000-0000-000098010000}"/>
    <hyperlink ref="AG548" r:id="rId410" xr:uid="{00000000-0004-0000-0000-000099010000}"/>
    <hyperlink ref="AG549" r:id="rId411" xr:uid="{00000000-0004-0000-0000-00009A010000}"/>
    <hyperlink ref="AG550" r:id="rId412" xr:uid="{00000000-0004-0000-0000-00009B010000}"/>
    <hyperlink ref="AG551" r:id="rId413" xr:uid="{00000000-0004-0000-0000-00009C010000}"/>
    <hyperlink ref="AG552" r:id="rId414" xr:uid="{00000000-0004-0000-0000-00009D010000}"/>
    <hyperlink ref="AG553" r:id="rId415" xr:uid="{00000000-0004-0000-0000-00009E010000}"/>
    <hyperlink ref="AG554" r:id="rId416" xr:uid="{00000000-0004-0000-0000-00009F010000}"/>
    <hyperlink ref="AG555" r:id="rId417" xr:uid="{00000000-0004-0000-0000-0000A0010000}"/>
    <hyperlink ref="AG556" r:id="rId418" xr:uid="{00000000-0004-0000-0000-0000A1010000}"/>
    <hyperlink ref="AG557" r:id="rId419" xr:uid="{00000000-0004-0000-0000-0000A2010000}"/>
    <hyperlink ref="AG558" r:id="rId420" xr:uid="{00000000-0004-0000-0000-0000A3010000}"/>
    <hyperlink ref="AG559" r:id="rId421" xr:uid="{00000000-0004-0000-0000-0000A4010000}"/>
    <hyperlink ref="AG560" r:id="rId422" xr:uid="{00000000-0004-0000-0000-0000A5010000}"/>
    <hyperlink ref="AG561" r:id="rId423" xr:uid="{00000000-0004-0000-0000-0000A6010000}"/>
    <hyperlink ref="AG562" r:id="rId424" xr:uid="{00000000-0004-0000-0000-0000A7010000}"/>
    <hyperlink ref="AG563" r:id="rId425" xr:uid="{00000000-0004-0000-0000-0000A8010000}"/>
    <hyperlink ref="AG564" r:id="rId426" xr:uid="{00000000-0004-0000-0000-0000A9010000}"/>
    <hyperlink ref="AG565" r:id="rId427" xr:uid="{00000000-0004-0000-0000-0000AA010000}"/>
    <hyperlink ref="AG566" r:id="rId428" xr:uid="{00000000-0004-0000-0000-0000AB010000}"/>
    <hyperlink ref="AG567" r:id="rId429" xr:uid="{00000000-0004-0000-0000-0000AC010000}"/>
    <hyperlink ref="AG568" r:id="rId430" xr:uid="{00000000-0004-0000-0000-0000AD010000}"/>
    <hyperlink ref="AG569" r:id="rId431" xr:uid="{00000000-0004-0000-0000-0000AE010000}"/>
    <hyperlink ref="AG570" r:id="rId432" xr:uid="{00000000-0004-0000-0000-0000AF010000}"/>
    <hyperlink ref="AG571" r:id="rId433" xr:uid="{00000000-0004-0000-0000-0000B0010000}"/>
    <hyperlink ref="AG572" r:id="rId434" xr:uid="{00000000-0004-0000-0000-0000B1010000}"/>
    <hyperlink ref="AG573" r:id="rId435" xr:uid="{00000000-0004-0000-0000-0000B2010000}"/>
    <hyperlink ref="AG574" r:id="rId436" xr:uid="{00000000-0004-0000-0000-0000B3010000}"/>
    <hyperlink ref="AG575" r:id="rId437" xr:uid="{00000000-0004-0000-0000-0000B4010000}"/>
    <hyperlink ref="AG576" r:id="rId438" xr:uid="{00000000-0004-0000-0000-0000B5010000}"/>
    <hyperlink ref="AG577" r:id="rId439" xr:uid="{00000000-0004-0000-0000-0000B6010000}"/>
    <hyperlink ref="AG578" r:id="rId440" xr:uid="{00000000-0004-0000-0000-0000B7010000}"/>
    <hyperlink ref="AG579" r:id="rId441" xr:uid="{00000000-0004-0000-0000-0000B8010000}"/>
    <hyperlink ref="AG580" r:id="rId442" xr:uid="{00000000-0004-0000-0000-0000B9010000}"/>
    <hyperlink ref="AG581" r:id="rId443" xr:uid="{00000000-0004-0000-0000-0000BA010000}"/>
    <hyperlink ref="AG582" r:id="rId444" xr:uid="{00000000-0004-0000-0000-0000BB010000}"/>
    <hyperlink ref="AG584" r:id="rId445" xr:uid="{00000000-0004-0000-0000-0000BC010000}"/>
    <hyperlink ref="AG588" r:id="rId446" xr:uid="{00000000-0004-0000-0000-0000BD010000}"/>
    <hyperlink ref="AG589" r:id="rId447" xr:uid="{00000000-0004-0000-0000-0000BE010000}"/>
    <hyperlink ref="AG590" r:id="rId448" xr:uid="{00000000-0004-0000-0000-0000BF010000}"/>
    <hyperlink ref="AG591" r:id="rId449" xr:uid="{00000000-0004-0000-0000-0000C0010000}"/>
    <hyperlink ref="AG592" r:id="rId450" xr:uid="{00000000-0004-0000-0000-0000C1010000}"/>
    <hyperlink ref="AG593" r:id="rId451" xr:uid="{00000000-0004-0000-0000-0000C2010000}"/>
    <hyperlink ref="AG594" r:id="rId452" xr:uid="{00000000-0004-0000-0000-0000C3010000}"/>
    <hyperlink ref="AG595" r:id="rId453" xr:uid="{00000000-0004-0000-0000-0000C4010000}"/>
    <hyperlink ref="AG596" r:id="rId454" xr:uid="{00000000-0004-0000-0000-0000C5010000}"/>
    <hyperlink ref="AG597" r:id="rId455" xr:uid="{00000000-0004-0000-0000-0000C6010000}"/>
    <hyperlink ref="AG598" r:id="rId456" xr:uid="{00000000-0004-0000-0000-0000C7010000}"/>
    <hyperlink ref="AG599" r:id="rId457" xr:uid="{00000000-0004-0000-0000-0000C8010000}"/>
    <hyperlink ref="AG600" r:id="rId458" xr:uid="{00000000-0004-0000-0000-0000C9010000}"/>
    <hyperlink ref="AG601" r:id="rId459" xr:uid="{00000000-0004-0000-0000-0000CA010000}"/>
    <hyperlink ref="AG602" r:id="rId460" xr:uid="{00000000-0004-0000-0000-0000CB010000}"/>
    <hyperlink ref="AG603" r:id="rId461" xr:uid="{00000000-0004-0000-0000-0000CC010000}"/>
    <hyperlink ref="AG604" r:id="rId462" xr:uid="{00000000-0004-0000-0000-0000CD010000}"/>
    <hyperlink ref="AG605" r:id="rId463" xr:uid="{00000000-0004-0000-0000-0000CE010000}"/>
    <hyperlink ref="AG606" r:id="rId464" xr:uid="{00000000-0004-0000-0000-0000CF010000}"/>
    <hyperlink ref="AG607" r:id="rId465" xr:uid="{00000000-0004-0000-0000-0000D0010000}"/>
    <hyperlink ref="AG608" r:id="rId466" xr:uid="{00000000-0004-0000-0000-0000D1010000}"/>
    <hyperlink ref="AG610" r:id="rId467" xr:uid="{00000000-0004-0000-0000-0000D2010000}"/>
    <hyperlink ref="AG611" r:id="rId468" xr:uid="{00000000-0004-0000-0000-0000D3010000}"/>
    <hyperlink ref="AG612" r:id="rId469" xr:uid="{00000000-0004-0000-0000-0000D4010000}"/>
    <hyperlink ref="AG613" r:id="rId470" xr:uid="{00000000-0004-0000-0000-0000D5010000}"/>
    <hyperlink ref="AG616" r:id="rId471" xr:uid="{00000000-0004-0000-0000-0000D6010000}"/>
    <hyperlink ref="AG617" r:id="rId472" xr:uid="{00000000-0004-0000-0000-0000D7010000}"/>
    <hyperlink ref="AG618" r:id="rId473" xr:uid="{00000000-0004-0000-0000-0000D8010000}"/>
    <hyperlink ref="AG619" r:id="rId474" xr:uid="{00000000-0004-0000-0000-0000D9010000}"/>
    <hyperlink ref="AG621" r:id="rId475" xr:uid="{00000000-0004-0000-0000-0000DA010000}"/>
    <hyperlink ref="AG622" r:id="rId476" xr:uid="{00000000-0004-0000-0000-0000DB010000}"/>
    <hyperlink ref="AG623" r:id="rId477" xr:uid="{00000000-0004-0000-0000-0000DC010000}"/>
    <hyperlink ref="AG624" r:id="rId478" xr:uid="{00000000-0004-0000-0000-0000DD010000}"/>
    <hyperlink ref="AG625" r:id="rId479" xr:uid="{00000000-0004-0000-0000-0000DE010000}"/>
    <hyperlink ref="AG626" r:id="rId480" xr:uid="{00000000-0004-0000-0000-0000DF010000}"/>
    <hyperlink ref="AG627" r:id="rId481" xr:uid="{00000000-0004-0000-0000-0000E0010000}"/>
    <hyperlink ref="AG628" r:id="rId482" xr:uid="{00000000-0004-0000-0000-0000E1010000}"/>
    <hyperlink ref="AG629" r:id="rId483" xr:uid="{00000000-0004-0000-0000-0000E2010000}"/>
    <hyperlink ref="AG630" r:id="rId484" xr:uid="{00000000-0004-0000-0000-0000E3010000}"/>
    <hyperlink ref="AG631" r:id="rId485" xr:uid="{00000000-0004-0000-0000-0000E4010000}"/>
    <hyperlink ref="AG632" r:id="rId486" xr:uid="{00000000-0004-0000-0000-0000E5010000}"/>
    <hyperlink ref="AG633" r:id="rId487" xr:uid="{00000000-0004-0000-0000-0000E6010000}"/>
    <hyperlink ref="AG634" r:id="rId488" xr:uid="{00000000-0004-0000-0000-0000E7010000}"/>
    <hyperlink ref="AG635" r:id="rId489" xr:uid="{00000000-0004-0000-0000-0000E8010000}"/>
    <hyperlink ref="AG636" r:id="rId490" xr:uid="{00000000-0004-0000-0000-0000E9010000}"/>
    <hyperlink ref="AG637" r:id="rId491" xr:uid="{00000000-0004-0000-0000-0000EA010000}"/>
    <hyperlink ref="AG638" r:id="rId492" xr:uid="{00000000-0004-0000-0000-0000EB010000}"/>
    <hyperlink ref="AG639" r:id="rId493" xr:uid="{00000000-0004-0000-0000-0000EC010000}"/>
    <hyperlink ref="AG640" r:id="rId494" xr:uid="{00000000-0004-0000-0000-0000ED010000}"/>
    <hyperlink ref="AG641" r:id="rId495" xr:uid="{00000000-0004-0000-0000-0000EE010000}"/>
    <hyperlink ref="AG642" r:id="rId496" xr:uid="{00000000-0004-0000-0000-0000EF010000}"/>
    <hyperlink ref="AG643" r:id="rId497" xr:uid="{00000000-0004-0000-0000-0000F0010000}"/>
    <hyperlink ref="AG644" r:id="rId498" xr:uid="{00000000-0004-0000-0000-0000F1010000}"/>
    <hyperlink ref="AG645" r:id="rId499" xr:uid="{00000000-0004-0000-0000-0000F2010000}"/>
    <hyperlink ref="AG646" r:id="rId500" xr:uid="{00000000-0004-0000-0000-0000F3010000}"/>
    <hyperlink ref="AG647" r:id="rId501" xr:uid="{00000000-0004-0000-0000-0000F4010000}"/>
    <hyperlink ref="AG648" r:id="rId502" xr:uid="{00000000-0004-0000-0000-0000F5010000}"/>
    <hyperlink ref="AG649" r:id="rId503" xr:uid="{00000000-0004-0000-0000-0000F6010000}"/>
    <hyperlink ref="AG650" r:id="rId504" xr:uid="{00000000-0004-0000-0000-0000F7010000}"/>
    <hyperlink ref="AG651" r:id="rId505" xr:uid="{00000000-0004-0000-0000-0000F8010000}"/>
    <hyperlink ref="AG652" r:id="rId506" xr:uid="{00000000-0004-0000-0000-0000F9010000}"/>
    <hyperlink ref="AG653" r:id="rId507" xr:uid="{00000000-0004-0000-0000-0000FA010000}"/>
    <hyperlink ref="AG654" r:id="rId508" xr:uid="{00000000-0004-0000-0000-0000FB010000}"/>
    <hyperlink ref="AG655" r:id="rId509" xr:uid="{00000000-0004-0000-0000-0000FC010000}"/>
    <hyperlink ref="AG656" r:id="rId510" xr:uid="{00000000-0004-0000-0000-0000FD010000}"/>
    <hyperlink ref="AG657" r:id="rId511" xr:uid="{00000000-0004-0000-0000-0000FE010000}"/>
    <hyperlink ref="AG658" r:id="rId512" xr:uid="{00000000-0004-0000-0000-0000FF010000}"/>
    <hyperlink ref="AG659" r:id="rId513" xr:uid="{00000000-0004-0000-0000-000000020000}"/>
    <hyperlink ref="AG661" r:id="rId514" xr:uid="{00000000-0004-0000-0000-000001020000}"/>
    <hyperlink ref="AG662" r:id="rId515" xr:uid="{00000000-0004-0000-0000-000002020000}"/>
    <hyperlink ref="AG663" r:id="rId516" xr:uid="{00000000-0004-0000-0000-000003020000}"/>
    <hyperlink ref="AG664" r:id="rId517" xr:uid="{00000000-0004-0000-0000-000004020000}"/>
    <hyperlink ref="AG665" r:id="rId518" xr:uid="{00000000-0004-0000-0000-000005020000}"/>
    <hyperlink ref="AG666" r:id="rId519" xr:uid="{00000000-0004-0000-0000-000006020000}"/>
    <hyperlink ref="AG667" r:id="rId520" xr:uid="{00000000-0004-0000-0000-000007020000}"/>
    <hyperlink ref="AG668" r:id="rId521" xr:uid="{00000000-0004-0000-0000-000008020000}"/>
    <hyperlink ref="AG669" r:id="rId522" xr:uid="{00000000-0004-0000-0000-000009020000}"/>
    <hyperlink ref="AG670" r:id="rId523" xr:uid="{00000000-0004-0000-0000-00000A020000}"/>
    <hyperlink ref="AG671" r:id="rId524" xr:uid="{00000000-0004-0000-0000-00000B020000}"/>
    <hyperlink ref="AG672" r:id="rId525" xr:uid="{00000000-0004-0000-0000-00000C020000}"/>
    <hyperlink ref="AG673" r:id="rId526" xr:uid="{00000000-0004-0000-0000-00000D020000}"/>
    <hyperlink ref="AG674" r:id="rId527" xr:uid="{00000000-0004-0000-0000-00000E020000}"/>
    <hyperlink ref="AG675" r:id="rId528" xr:uid="{00000000-0004-0000-0000-00000F020000}"/>
    <hyperlink ref="AG676" r:id="rId529" xr:uid="{00000000-0004-0000-0000-000010020000}"/>
    <hyperlink ref="AG677" r:id="rId530" xr:uid="{00000000-0004-0000-0000-000011020000}"/>
    <hyperlink ref="AG678" r:id="rId531" xr:uid="{00000000-0004-0000-0000-000012020000}"/>
    <hyperlink ref="AG679" r:id="rId532" xr:uid="{00000000-0004-0000-0000-000013020000}"/>
    <hyperlink ref="AG680" r:id="rId533" xr:uid="{00000000-0004-0000-0000-000014020000}"/>
    <hyperlink ref="AG681" r:id="rId534" xr:uid="{00000000-0004-0000-0000-000015020000}"/>
    <hyperlink ref="AG682" r:id="rId535" xr:uid="{00000000-0004-0000-0000-000016020000}"/>
    <hyperlink ref="AG683" r:id="rId536" xr:uid="{00000000-0004-0000-0000-000017020000}"/>
    <hyperlink ref="AG684" r:id="rId537" xr:uid="{00000000-0004-0000-0000-000018020000}"/>
    <hyperlink ref="AG685" r:id="rId538" xr:uid="{00000000-0004-0000-0000-000019020000}"/>
    <hyperlink ref="AG686" r:id="rId539" xr:uid="{00000000-0004-0000-0000-00001A020000}"/>
    <hyperlink ref="AG687" r:id="rId540" xr:uid="{00000000-0004-0000-0000-00001B020000}"/>
    <hyperlink ref="AG688" r:id="rId541" xr:uid="{00000000-0004-0000-0000-00001C020000}"/>
    <hyperlink ref="AG689" r:id="rId542" xr:uid="{00000000-0004-0000-0000-00001D020000}"/>
    <hyperlink ref="AG690" r:id="rId543" xr:uid="{00000000-0004-0000-0000-00001E020000}"/>
    <hyperlink ref="AG691" r:id="rId544" xr:uid="{00000000-0004-0000-0000-00001F020000}"/>
    <hyperlink ref="AG692" r:id="rId545" xr:uid="{00000000-0004-0000-0000-000020020000}"/>
    <hyperlink ref="AG693" r:id="rId546" xr:uid="{00000000-0004-0000-0000-000021020000}"/>
    <hyperlink ref="AG697" r:id="rId547" xr:uid="{00000000-0004-0000-0000-000022020000}"/>
    <hyperlink ref="AG698" r:id="rId548" xr:uid="{00000000-0004-0000-0000-000023020000}"/>
    <hyperlink ref="AG699" r:id="rId549" xr:uid="{00000000-0004-0000-0000-000024020000}"/>
    <hyperlink ref="AG700" r:id="rId550" xr:uid="{00000000-0004-0000-0000-000025020000}"/>
    <hyperlink ref="AG701" r:id="rId551" xr:uid="{00000000-0004-0000-0000-000026020000}"/>
    <hyperlink ref="AG702" r:id="rId552" xr:uid="{00000000-0004-0000-0000-000027020000}"/>
    <hyperlink ref="AG703" r:id="rId553" xr:uid="{00000000-0004-0000-0000-000028020000}"/>
    <hyperlink ref="AG707" r:id="rId554" xr:uid="{00000000-0004-0000-0000-000029020000}"/>
    <hyperlink ref="AG714" r:id="rId555" xr:uid="{00000000-0004-0000-0000-00002A020000}"/>
    <hyperlink ref="AG715" r:id="rId556" xr:uid="{00000000-0004-0000-0000-00002B020000}"/>
    <hyperlink ref="AG730" r:id="rId557" xr:uid="{00000000-0004-0000-0000-00002C020000}"/>
    <hyperlink ref="AG731" r:id="rId558" xr:uid="{00000000-0004-0000-0000-00002D020000}"/>
    <hyperlink ref="AG732" r:id="rId559" xr:uid="{00000000-0004-0000-0000-00002E020000}"/>
    <hyperlink ref="AG733" r:id="rId560" xr:uid="{00000000-0004-0000-0000-00002F020000}"/>
    <hyperlink ref="AG734" r:id="rId561" xr:uid="{00000000-0004-0000-0000-000030020000}"/>
    <hyperlink ref="AG735" r:id="rId562" xr:uid="{00000000-0004-0000-0000-000031020000}"/>
    <hyperlink ref="AG736" r:id="rId563" xr:uid="{00000000-0004-0000-0000-000032020000}"/>
    <hyperlink ref="AG737" r:id="rId564" xr:uid="{00000000-0004-0000-0000-000033020000}"/>
    <hyperlink ref="AG738" r:id="rId565" xr:uid="{00000000-0004-0000-0000-000034020000}"/>
    <hyperlink ref="AG740" r:id="rId566" xr:uid="{00000000-0004-0000-0000-000035020000}"/>
    <hyperlink ref="AG741" r:id="rId567" xr:uid="{00000000-0004-0000-0000-000036020000}"/>
    <hyperlink ref="AG742" r:id="rId568" xr:uid="{00000000-0004-0000-0000-000037020000}"/>
    <hyperlink ref="AG743" r:id="rId569" xr:uid="{00000000-0004-0000-0000-000038020000}"/>
    <hyperlink ref="AG744" r:id="rId570" xr:uid="{00000000-0004-0000-0000-000039020000}"/>
    <hyperlink ref="AG745" r:id="rId571" xr:uid="{00000000-0004-0000-0000-00003A020000}"/>
    <hyperlink ref="AG746" r:id="rId572" xr:uid="{00000000-0004-0000-0000-00003B020000}"/>
    <hyperlink ref="AG747" r:id="rId573" display="https://www.frostelectric.com/buy/product/leviton-gfnt2-w/3431916?text=Leviton+GFNT2-W+White+20+Amp+Self+Test+125V+Slim+GFCI+Smartlock+Pro+Spec+Receptacle+w/+LED+Indicator+%26+Wallplate%2C+Back+%26+Side+Wired%2C+NEMA+520-R%2C+Commercial/+Residential+%287899-W%29+125+Volt&amp;lsi=true" xr:uid="{00000000-0004-0000-0000-00003C020000}"/>
    <hyperlink ref="AG748" r:id="rId574" xr:uid="{00000000-0004-0000-0000-00003D020000}"/>
    <hyperlink ref="AG749" r:id="rId575" xr:uid="{00000000-0004-0000-0000-00003E020000}"/>
    <hyperlink ref="AG750" r:id="rId576" xr:uid="{00000000-0004-0000-0000-00003F020000}"/>
    <hyperlink ref="AG751" r:id="rId577" xr:uid="{00000000-0004-0000-0000-000040020000}"/>
    <hyperlink ref="AG752" r:id="rId578" xr:uid="{00000000-0004-0000-0000-000041020000}"/>
    <hyperlink ref="AG753" r:id="rId579" xr:uid="{00000000-0004-0000-0000-000042020000}"/>
    <hyperlink ref="AG754" r:id="rId580" xr:uid="{00000000-0004-0000-0000-000043020000}"/>
    <hyperlink ref="AG755" r:id="rId581" xr:uid="{00000000-0004-0000-0000-000044020000}"/>
    <hyperlink ref="AG756" r:id="rId582" xr:uid="{00000000-0004-0000-0000-000045020000}"/>
    <hyperlink ref="AG757" r:id="rId583" xr:uid="{00000000-0004-0000-0000-000046020000}"/>
    <hyperlink ref="AG758" r:id="rId584" xr:uid="{00000000-0004-0000-0000-000047020000}"/>
    <hyperlink ref="AG759" r:id="rId585" xr:uid="{00000000-0004-0000-0000-000048020000}"/>
    <hyperlink ref="AG760" r:id="rId586" xr:uid="{00000000-0004-0000-0000-000049020000}"/>
    <hyperlink ref="AG761" r:id="rId587" xr:uid="{00000000-0004-0000-0000-00004A020000}"/>
    <hyperlink ref="AG762" r:id="rId588" xr:uid="{00000000-0004-0000-0000-00004B020000}"/>
    <hyperlink ref="AG763" r:id="rId589" xr:uid="{00000000-0004-0000-0000-00004C020000}"/>
    <hyperlink ref="AG764" r:id="rId590" xr:uid="{00000000-0004-0000-0000-00004D020000}"/>
    <hyperlink ref="AG765" r:id="rId591" xr:uid="{00000000-0004-0000-0000-00004E020000}"/>
    <hyperlink ref="AG766" r:id="rId592" xr:uid="{00000000-0004-0000-0000-00004F020000}"/>
    <hyperlink ref="AG767" r:id="rId593" xr:uid="{00000000-0004-0000-0000-000050020000}"/>
    <hyperlink ref="AG768" r:id="rId594" xr:uid="{00000000-0004-0000-0000-000051020000}"/>
    <hyperlink ref="AG771" r:id="rId595" xr:uid="{00000000-0004-0000-0000-000052020000}"/>
    <hyperlink ref="AG772" r:id="rId596" xr:uid="{00000000-0004-0000-0000-000053020000}"/>
    <hyperlink ref="AG773" r:id="rId597" xr:uid="{00000000-0004-0000-0000-000054020000}"/>
    <hyperlink ref="AG774" r:id="rId598" xr:uid="{00000000-0004-0000-0000-000055020000}"/>
    <hyperlink ref="AG775" r:id="rId599" xr:uid="{00000000-0004-0000-0000-000056020000}"/>
    <hyperlink ref="AG776" r:id="rId600" xr:uid="{00000000-0004-0000-0000-000057020000}"/>
    <hyperlink ref="AG777" r:id="rId601" xr:uid="{00000000-0004-0000-0000-000058020000}"/>
    <hyperlink ref="AG778" r:id="rId602" xr:uid="{00000000-0004-0000-0000-000059020000}"/>
    <hyperlink ref="AG779" r:id="rId603" xr:uid="{00000000-0004-0000-0000-00005A020000}"/>
    <hyperlink ref="AG780" r:id="rId604" xr:uid="{00000000-0004-0000-0000-00005B020000}"/>
    <hyperlink ref="AG781" r:id="rId605" xr:uid="{00000000-0004-0000-0000-00005C020000}"/>
    <hyperlink ref="AG782" r:id="rId606" xr:uid="{00000000-0004-0000-0000-00005D020000}"/>
    <hyperlink ref="AG783" r:id="rId607" xr:uid="{00000000-0004-0000-0000-00005E020000}"/>
    <hyperlink ref="AG784" r:id="rId608" xr:uid="{00000000-0004-0000-0000-00005F020000}"/>
    <hyperlink ref="AG785" r:id="rId609" xr:uid="{00000000-0004-0000-0000-000060020000}"/>
    <hyperlink ref="AG786" r:id="rId610" xr:uid="{00000000-0004-0000-0000-000061020000}"/>
    <hyperlink ref="AG787" r:id="rId611" xr:uid="{00000000-0004-0000-0000-000062020000}"/>
    <hyperlink ref="AG788" r:id="rId612" xr:uid="{00000000-0004-0000-0000-000063020000}"/>
    <hyperlink ref="AG789" r:id="rId613" xr:uid="{00000000-0004-0000-0000-000064020000}"/>
    <hyperlink ref="AG790" r:id="rId614" xr:uid="{00000000-0004-0000-0000-000065020000}"/>
    <hyperlink ref="AG791" r:id="rId615" xr:uid="{00000000-0004-0000-0000-000066020000}"/>
    <hyperlink ref="AG792" r:id="rId616" xr:uid="{00000000-0004-0000-0000-000067020000}"/>
    <hyperlink ref="AG793" r:id="rId617" xr:uid="{00000000-0004-0000-0000-000068020000}"/>
    <hyperlink ref="AG794" r:id="rId618" xr:uid="{00000000-0004-0000-0000-000069020000}"/>
    <hyperlink ref="AG795" r:id="rId619" xr:uid="{00000000-0004-0000-0000-00006A020000}"/>
    <hyperlink ref="AG796" r:id="rId620" xr:uid="{00000000-0004-0000-0000-00006B020000}"/>
    <hyperlink ref="AG797" r:id="rId621" xr:uid="{00000000-0004-0000-0000-00006C020000}"/>
    <hyperlink ref="AG798" r:id="rId622" xr:uid="{00000000-0004-0000-0000-00006D020000}"/>
    <hyperlink ref="AG799" r:id="rId623" xr:uid="{00000000-0004-0000-0000-00006E020000}"/>
    <hyperlink ref="AG800" r:id="rId624" xr:uid="{00000000-0004-0000-0000-00006F020000}"/>
    <hyperlink ref="AG801" r:id="rId625" location="Specifications" xr:uid="{00000000-0004-0000-0000-000070020000}"/>
    <hyperlink ref="AG802" r:id="rId626" xr:uid="{00000000-0004-0000-0000-000071020000}"/>
    <hyperlink ref="AG803" r:id="rId627" xr:uid="{00000000-0004-0000-0000-000072020000}"/>
    <hyperlink ref="AG804" r:id="rId628" xr:uid="{00000000-0004-0000-0000-000073020000}"/>
    <hyperlink ref="AG805" r:id="rId629" xr:uid="{00000000-0004-0000-0000-000074020000}"/>
    <hyperlink ref="AG806" r:id="rId630" xr:uid="{00000000-0004-0000-0000-000075020000}"/>
    <hyperlink ref="AG807" r:id="rId631" xr:uid="{00000000-0004-0000-0000-000076020000}"/>
    <hyperlink ref="AG808" r:id="rId632" xr:uid="{00000000-0004-0000-0000-000077020000}"/>
    <hyperlink ref="AG809" r:id="rId633" xr:uid="{00000000-0004-0000-0000-000078020000}"/>
    <hyperlink ref="AG810" r:id="rId634" xr:uid="{00000000-0004-0000-0000-000079020000}"/>
    <hyperlink ref="AG811" r:id="rId635" xr:uid="{00000000-0004-0000-0000-00007A020000}"/>
    <hyperlink ref="AG812" r:id="rId636" xr:uid="{00000000-0004-0000-0000-00007B020000}"/>
    <hyperlink ref="AG813" r:id="rId637" xr:uid="{00000000-0004-0000-0000-00007C020000}"/>
    <hyperlink ref="AG814" r:id="rId638" xr:uid="{00000000-0004-0000-0000-00007D020000}"/>
    <hyperlink ref="AG815" r:id="rId639" xr:uid="{00000000-0004-0000-0000-00007E020000}"/>
    <hyperlink ref="AG816" r:id="rId640" xr:uid="{00000000-0004-0000-0000-00007F020000}"/>
    <hyperlink ref="AG817" r:id="rId641" xr:uid="{00000000-0004-0000-0000-000080020000}"/>
    <hyperlink ref="AG818" r:id="rId642" xr:uid="{00000000-0004-0000-0000-000081020000}"/>
    <hyperlink ref="AG819" r:id="rId643" xr:uid="{00000000-0004-0000-0000-000082020000}"/>
    <hyperlink ref="AG820" r:id="rId644" xr:uid="{00000000-0004-0000-0000-000083020000}"/>
    <hyperlink ref="AG821" r:id="rId645" xr:uid="{00000000-0004-0000-0000-000084020000}"/>
    <hyperlink ref="AG822" r:id="rId646" xr:uid="{00000000-0004-0000-0000-000085020000}"/>
    <hyperlink ref="AG823" r:id="rId647" xr:uid="{00000000-0004-0000-0000-000086020000}"/>
    <hyperlink ref="AG824" r:id="rId648" xr:uid="{00000000-0004-0000-0000-000087020000}"/>
    <hyperlink ref="AG825" r:id="rId649" xr:uid="{00000000-0004-0000-0000-000088020000}"/>
    <hyperlink ref="AG826" r:id="rId650" xr:uid="{00000000-0004-0000-0000-000089020000}"/>
    <hyperlink ref="AG827" r:id="rId651" xr:uid="{00000000-0004-0000-0000-00008A020000}"/>
    <hyperlink ref="AG828" r:id="rId652" xr:uid="{00000000-0004-0000-0000-00008B020000}"/>
    <hyperlink ref="AG829" r:id="rId653" xr:uid="{00000000-0004-0000-0000-00008C020000}"/>
    <hyperlink ref="AG830" r:id="rId654" xr:uid="{00000000-0004-0000-0000-00008D020000}"/>
    <hyperlink ref="AG831" r:id="rId655" xr:uid="{00000000-0004-0000-0000-00008E020000}"/>
    <hyperlink ref="AG832" r:id="rId656" xr:uid="{00000000-0004-0000-0000-00008F020000}"/>
    <hyperlink ref="AG833" r:id="rId657" xr:uid="{00000000-0004-0000-0000-000090020000}"/>
    <hyperlink ref="AG834" r:id="rId658" xr:uid="{00000000-0004-0000-0000-000091020000}"/>
    <hyperlink ref="AG835" r:id="rId659" xr:uid="{00000000-0004-0000-0000-000092020000}"/>
    <hyperlink ref="AG840" r:id="rId660" xr:uid="{00000000-0004-0000-0000-000093020000}"/>
    <hyperlink ref="AG841" r:id="rId661" xr:uid="{00000000-0004-0000-0000-000094020000}"/>
    <hyperlink ref="AG842" r:id="rId662" xr:uid="{00000000-0004-0000-0000-000095020000}"/>
    <hyperlink ref="AG843" r:id="rId663" xr:uid="{00000000-0004-0000-0000-000096020000}"/>
    <hyperlink ref="AG844" r:id="rId664" xr:uid="{00000000-0004-0000-0000-000097020000}"/>
    <hyperlink ref="AG845" r:id="rId665" xr:uid="{00000000-0004-0000-0000-000098020000}"/>
    <hyperlink ref="AG846" r:id="rId666" xr:uid="{00000000-0004-0000-0000-000099020000}"/>
    <hyperlink ref="AG847" r:id="rId667" xr:uid="{00000000-0004-0000-0000-00009A020000}"/>
    <hyperlink ref="AG848" r:id="rId668" xr:uid="{00000000-0004-0000-0000-00009B020000}"/>
    <hyperlink ref="AG849" r:id="rId669" xr:uid="{00000000-0004-0000-0000-00009C020000}"/>
    <hyperlink ref="AG850" r:id="rId670" xr:uid="{00000000-0004-0000-0000-00009D020000}"/>
    <hyperlink ref="AG851" r:id="rId671" xr:uid="{00000000-0004-0000-0000-00009E020000}"/>
    <hyperlink ref="AG852" r:id="rId672" xr:uid="{00000000-0004-0000-0000-00009F020000}"/>
    <hyperlink ref="AG853" r:id="rId673" xr:uid="{00000000-0004-0000-0000-0000A0020000}"/>
    <hyperlink ref="AG854" r:id="rId674" xr:uid="{00000000-0004-0000-0000-0000A1020000}"/>
    <hyperlink ref="AG855" r:id="rId675" xr:uid="{00000000-0004-0000-0000-0000A2020000}"/>
    <hyperlink ref="AG856" r:id="rId676" xr:uid="{00000000-0004-0000-0000-0000A3020000}"/>
    <hyperlink ref="AG857" r:id="rId677" xr:uid="{00000000-0004-0000-0000-0000A4020000}"/>
    <hyperlink ref="AG858" r:id="rId678" xr:uid="{00000000-0004-0000-0000-0000A5020000}"/>
    <hyperlink ref="AG859" r:id="rId679" xr:uid="{00000000-0004-0000-0000-0000A6020000}"/>
    <hyperlink ref="AG860" r:id="rId680" xr:uid="{00000000-0004-0000-0000-0000A7020000}"/>
    <hyperlink ref="AG862" r:id="rId681" xr:uid="{00000000-0004-0000-0000-0000A8020000}"/>
    <hyperlink ref="AG863" r:id="rId682" xr:uid="{00000000-0004-0000-0000-0000A9020000}"/>
    <hyperlink ref="AG864" r:id="rId683" xr:uid="{00000000-0004-0000-0000-0000AA020000}"/>
    <hyperlink ref="AG865" r:id="rId684" xr:uid="{00000000-0004-0000-0000-0000AB020000}"/>
    <hyperlink ref="AG866" r:id="rId685" xr:uid="{00000000-0004-0000-0000-0000AC020000}"/>
    <hyperlink ref="AG867" r:id="rId686" xr:uid="{00000000-0004-0000-0000-0000AD020000}"/>
    <hyperlink ref="AG868" r:id="rId687" xr:uid="{00000000-0004-0000-0000-0000AE020000}"/>
    <hyperlink ref="AG869" r:id="rId688" xr:uid="{00000000-0004-0000-0000-0000AF020000}"/>
    <hyperlink ref="AG870" r:id="rId689" xr:uid="{00000000-0004-0000-0000-0000B0020000}"/>
    <hyperlink ref="AG871" r:id="rId690" xr:uid="{00000000-0004-0000-0000-0000B1020000}"/>
    <hyperlink ref="AG872" r:id="rId691" xr:uid="{00000000-0004-0000-0000-0000B2020000}"/>
    <hyperlink ref="AG873" r:id="rId692" xr:uid="{00000000-0004-0000-0000-0000B3020000}"/>
    <hyperlink ref="AG874" r:id="rId693" xr:uid="{00000000-0004-0000-0000-0000B4020000}"/>
    <hyperlink ref="AG875" r:id="rId694" xr:uid="{00000000-0004-0000-0000-0000B5020000}"/>
    <hyperlink ref="AG876" r:id="rId695" xr:uid="{00000000-0004-0000-0000-0000B6020000}"/>
    <hyperlink ref="AG877" r:id="rId696" xr:uid="{00000000-0004-0000-0000-0000B7020000}"/>
    <hyperlink ref="AG878" r:id="rId697" xr:uid="{00000000-0004-0000-0000-0000B8020000}"/>
    <hyperlink ref="AG879" r:id="rId698" xr:uid="{00000000-0004-0000-0000-0000B9020000}"/>
    <hyperlink ref="AG880" r:id="rId699" xr:uid="{00000000-0004-0000-0000-0000BA020000}"/>
    <hyperlink ref="AG881" r:id="rId700" xr:uid="{00000000-0004-0000-0000-0000BB020000}"/>
    <hyperlink ref="AG882" r:id="rId701" xr:uid="{00000000-0004-0000-0000-0000BC020000}"/>
    <hyperlink ref="AG883" r:id="rId702" xr:uid="{00000000-0004-0000-0000-0000BD020000}"/>
    <hyperlink ref="AG884" r:id="rId703" xr:uid="{00000000-0004-0000-0000-0000BE020000}"/>
    <hyperlink ref="AG885" r:id="rId704" xr:uid="{00000000-0004-0000-0000-0000BF020000}"/>
    <hyperlink ref="AG886" r:id="rId705" xr:uid="{00000000-0004-0000-0000-0000C0020000}"/>
    <hyperlink ref="AG887" r:id="rId706" xr:uid="{00000000-0004-0000-0000-0000C1020000}"/>
    <hyperlink ref="AG888" r:id="rId707" xr:uid="{00000000-0004-0000-0000-0000C2020000}"/>
    <hyperlink ref="AG889" r:id="rId708" xr:uid="{00000000-0004-0000-0000-0000C3020000}"/>
    <hyperlink ref="AG890" r:id="rId709" xr:uid="{00000000-0004-0000-0000-0000C4020000}"/>
    <hyperlink ref="AG891" r:id="rId710" xr:uid="{00000000-0004-0000-0000-0000C5020000}"/>
    <hyperlink ref="AG892" r:id="rId711" xr:uid="{00000000-0004-0000-0000-0000C6020000}"/>
    <hyperlink ref="AG893" r:id="rId712" xr:uid="{00000000-0004-0000-0000-0000C7020000}"/>
    <hyperlink ref="AG894" r:id="rId713" xr:uid="{00000000-0004-0000-0000-0000C8020000}"/>
    <hyperlink ref="AG895" r:id="rId714" xr:uid="{00000000-0004-0000-0000-0000C9020000}"/>
    <hyperlink ref="AG897" r:id="rId715" xr:uid="{00000000-0004-0000-0000-0000CA020000}"/>
    <hyperlink ref="AG898" r:id="rId716" xr:uid="{00000000-0004-0000-0000-0000CB020000}"/>
    <hyperlink ref="AG899" r:id="rId717" xr:uid="{00000000-0004-0000-0000-0000CC020000}"/>
    <hyperlink ref="AG900" r:id="rId718" location="google_vignette" xr:uid="{00000000-0004-0000-0000-0000CD020000}"/>
    <hyperlink ref="AG901" r:id="rId719" xr:uid="{00000000-0004-0000-0000-0000CE020000}"/>
    <hyperlink ref="AG902" r:id="rId720" xr:uid="{00000000-0004-0000-0000-0000CF020000}"/>
    <hyperlink ref="AG903" r:id="rId721" xr:uid="{00000000-0004-0000-0000-0000D0020000}"/>
    <hyperlink ref="AG904" r:id="rId722" xr:uid="{00000000-0004-0000-0000-0000D1020000}"/>
    <hyperlink ref="AG905" r:id="rId723" xr:uid="{00000000-0004-0000-0000-0000D2020000}"/>
    <hyperlink ref="AG906" r:id="rId724" xr:uid="{00000000-0004-0000-0000-0000D3020000}"/>
    <hyperlink ref="AG907" r:id="rId725" xr:uid="{00000000-0004-0000-0000-0000D4020000}"/>
    <hyperlink ref="AG908" r:id="rId726" xr:uid="{00000000-0004-0000-0000-0000D5020000}"/>
    <hyperlink ref="AG909" r:id="rId727" xr:uid="{00000000-0004-0000-0000-0000D6020000}"/>
    <hyperlink ref="AG910" r:id="rId728" xr:uid="{00000000-0004-0000-0000-0000D7020000}"/>
    <hyperlink ref="AG911" r:id="rId729" xr:uid="{00000000-0004-0000-0000-0000D8020000}"/>
    <hyperlink ref="AG912" r:id="rId730" xr:uid="{00000000-0004-0000-0000-0000D9020000}"/>
    <hyperlink ref="AG920" r:id="rId731" display="https://www.acmetool.com/index.jsp?path=product&amp;part=5511&amp;ds=dept&amp;process=search&amp;qdx=0&amp;ID=/Ladders-Platforms/Platform-Stepladders/dept-2R2&amp;title=hhc-1-4-x-3-4-zinc-pkg-hex-head-bolt-1-4-20-x-3-4-c-s-cap-screw-zinc-plated-[hz24075]-[100-pk]-[brighton-best-494003]" xr:uid="{00000000-0004-0000-0000-0000DA020000}"/>
    <hyperlink ref="AG921" r:id="rId732" xr:uid="{00000000-0004-0000-0000-0000DB020000}"/>
    <hyperlink ref="AG922" r:id="rId733" xr:uid="{00000000-0004-0000-0000-0000DC020000}"/>
    <hyperlink ref="AG923" r:id="rId734" xr:uid="{00000000-0004-0000-0000-0000DD020000}"/>
    <hyperlink ref="AG925" r:id="rId735" xr:uid="{00000000-0004-0000-0000-0000DE020000}"/>
    <hyperlink ref="AG926" r:id="rId736" xr:uid="{00000000-0004-0000-0000-0000DF020000}"/>
    <hyperlink ref="AG927" r:id="rId737" xr:uid="{00000000-0004-0000-0000-0000E0020000}"/>
    <hyperlink ref="AG928" r:id="rId738" xr:uid="{00000000-0004-0000-0000-0000E1020000}"/>
    <hyperlink ref="AG929" r:id="rId739" display="https://www.acmetool.com/index.jsp?path=product&amp;part=6433&amp;ds=dept&amp;process=search&amp;qdx=0&amp;text=GRIP-RITE+620100C+6+MIL+20%5E+X+100%5E+CLEAR+VISQUEEN+POLY+SHEETING+%5BCF0620%5D+%5BVIS+620C%5D+%5B25%2FPALLET%5D&amp;title=grip-rite-620100c-6-mil-20-x-100-clear-visqueen-poly-sheeting-[cf0620]-[vis-620c]-[25-pallet]" xr:uid="{00000000-0004-0000-0000-0000E2020000}"/>
    <hyperlink ref="AG930" r:id="rId740" xr:uid="{00000000-0004-0000-0000-0000E3020000}"/>
    <hyperlink ref="AG931" r:id="rId741" xr:uid="{00000000-0004-0000-0000-0000E4020000}"/>
    <hyperlink ref="AG932" r:id="rId742" xr:uid="{00000000-0004-0000-0000-0000E5020000}"/>
    <hyperlink ref="AG933" r:id="rId743" xr:uid="{00000000-0004-0000-0000-0000E6020000}"/>
    <hyperlink ref="AG934" r:id="rId744" xr:uid="{00000000-0004-0000-0000-0000E7020000}"/>
    <hyperlink ref="AG935" r:id="rId745" xr:uid="{00000000-0004-0000-0000-0000E8020000}"/>
    <hyperlink ref="AG936" r:id="rId746" xr:uid="{00000000-0004-0000-0000-0000E9020000}"/>
    <hyperlink ref="AG937" r:id="rId747" xr:uid="{00000000-0004-0000-0000-0000EA020000}"/>
    <hyperlink ref="AG938" r:id="rId748" xr:uid="{00000000-0004-0000-0000-0000EB020000}"/>
    <hyperlink ref="AG939" r:id="rId749" xr:uid="{00000000-0004-0000-0000-0000EC020000}"/>
    <hyperlink ref="AG940" r:id="rId750" xr:uid="{00000000-0004-0000-0000-0000ED020000}"/>
    <hyperlink ref="AG941" r:id="rId751" xr:uid="{00000000-0004-0000-0000-0000EE020000}"/>
    <hyperlink ref="AG943" r:id="rId752" xr:uid="{00000000-0004-0000-0000-0000EF020000}"/>
    <hyperlink ref="AG944" r:id="rId753" xr:uid="{00000000-0004-0000-0000-0000F0020000}"/>
    <hyperlink ref="AG945" r:id="rId754" xr:uid="{00000000-0004-0000-0000-0000F1020000}"/>
    <hyperlink ref="AG946" r:id="rId755" xr:uid="{00000000-0004-0000-0000-0000F2020000}"/>
    <hyperlink ref="AG947" r:id="rId756" xr:uid="{00000000-0004-0000-0000-0000F3020000}"/>
    <hyperlink ref="AG948" r:id="rId757" xr:uid="{00000000-0004-0000-0000-0000F4020000}"/>
    <hyperlink ref="AG949" r:id="rId758" xr:uid="{00000000-0004-0000-0000-0000F5020000}"/>
    <hyperlink ref="AG950" r:id="rId759" xr:uid="{00000000-0004-0000-0000-0000F6020000}"/>
    <hyperlink ref="AG951" r:id="rId760" xr:uid="{00000000-0004-0000-0000-0000F7020000}"/>
    <hyperlink ref="AG952" r:id="rId761" xr:uid="{00000000-0004-0000-0000-0000F8020000}"/>
    <hyperlink ref="AG953" r:id="rId762" xr:uid="{00000000-0004-0000-0000-0000F9020000}"/>
    <hyperlink ref="AG954" r:id="rId763" xr:uid="{00000000-0004-0000-0000-0000FA020000}"/>
    <hyperlink ref="AG955" r:id="rId764" xr:uid="{00000000-0004-0000-0000-0000FB020000}"/>
    <hyperlink ref="AG956" r:id="rId765" xr:uid="{00000000-0004-0000-0000-0000FC020000}"/>
    <hyperlink ref="AG957" r:id="rId766" xr:uid="{00000000-0004-0000-0000-0000FD020000}"/>
    <hyperlink ref="AG958" r:id="rId767" xr:uid="{00000000-0004-0000-0000-0000FE020000}"/>
    <hyperlink ref="AG959" r:id="rId768" xr:uid="{00000000-0004-0000-0000-0000FF020000}"/>
    <hyperlink ref="AG960" r:id="rId769" xr:uid="{00000000-0004-0000-0000-000000030000}"/>
    <hyperlink ref="AG961" r:id="rId770" xr:uid="{00000000-0004-0000-0000-000001030000}"/>
    <hyperlink ref="AG962" r:id="rId771" xr:uid="{00000000-0004-0000-0000-000002030000}"/>
    <hyperlink ref="AG963" r:id="rId772" xr:uid="{00000000-0004-0000-0000-000003030000}"/>
    <hyperlink ref="AG964" r:id="rId773" xr:uid="{00000000-0004-0000-0000-000004030000}"/>
    <hyperlink ref="AG965" r:id="rId774" xr:uid="{00000000-0004-0000-0000-000005030000}"/>
    <hyperlink ref="AG966" r:id="rId775" xr:uid="{00000000-0004-0000-0000-000006030000}"/>
    <hyperlink ref="AG967" r:id="rId776" xr:uid="{00000000-0004-0000-0000-000007030000}"/>
    <hyperlink ref="AG968" r:id="rId777" xr:uid="{00000000-0004-0000-0000-000008030000}"/>
    <hyperlink ref="AG969" r:id="rId778" xr:uid="{00000000-0004-0000-0000-000009030000}"/>
    <hyperlink ref="AG970" r:id="rId779" xr:uid="{00000000-0004-0000-0000-00000A030000}"/>
    <hyperlink ref="AG971" r:id="rId780" xr:uid="{00000000-0004-0000-0000-00000B030000}"/>
    <hyperlink ref="AG972" r:id="rId781" xr:uid="{00000000-0004-0000-0000-00000C030000}"/>
    <hyperlink ref="AG973" r:id="rId782" xr:uid="{00000000-0004-0000-0000-00000D030000}"/>
    <hyperlink ref="AG974" r:id="rId783" xr:uid="{00000000-0004-0000-0000-00000E030000}"/>
    <hyperlink ref="AG975" r:id="rId784" xr:uid="{00000000-0004-0000-0000-00000F030000}"/>
    <hyperlink ref="AG976" r:id="rId785" xr:uid="{00000000-0004-0000-0000-000010030000}"/>
    <hyperlink ref="AG977" r:id="rId786" xr:uid="{00000000-0004-0000-0000-000011030000}"/>
    <hyperlink ref="AG978" r:id="rId787" xr:uid="{00000000-0004-0000-0000-000012030000}"/>
    <hyperlink ref="AG979" r:id="rId788" xr:uid="{00000000-0004-0000-0000-000013030000}"/>
    <hyperlink ref="AG980" r:id="rId789" xr:uid="{00000000-0004-0000-0000-000014030000}"/>
    <hyperlink ref="AG981" r:id="rId790" xr:uid="{00000000-0004-0000-0000-000015030000}"/>
    <hyperlink ref="AG982" r:id="rId791" xr:uid="{00000000-0004-0000-0000-000016030000}"/>
    <hyperlink ref="AG983" r:id="rId792" xr:uid="{00000000-0004-0000-0000-000017030000}"/>
    <hyperlink ref="AG984" r:id="rId793" xr:uid="{00000000-0004-0000-0000-000018030000}"/>
    <hyperlink ref="AG985" r:id="rId794" xr:uid="{00000000-0004-0000-0000-000019030000}"/>
    <hyperlink ref="AG986" r:id="rId795" xr:uid="{00000000-0004-0000-0000-00001A030000}"/>
    <hyperlink ref="AG987" r:id="rId796" xr:uid="{00000000-0004-0000-0000-00001B030000}"/>
    <hyperlink ref="AG988" r:id="rId797" xr:uid="{00000000-0004-0000-0000-00001C030000}"/>
    <hyperlink ref="AG989" r:id="rId798" xr:uid="{00000000-0004-0000-0000-00001D030000}"/>
    <hyperlink ref="AG990" r:id="rId799" xr:uid="{00000000-0004-0000-0000-00001E030000}"/>
    <hyperlink ref="AG991" r:id="rId800" xr:uid="{00000000-0004-0000-0000-00001F030000}"/>
    <hyperlink ref="AG992" r:id="rId801" xr:uid="{00000000-0004-0000-0000-000020030000}"/>
    <hyperlink ref="AG993" r:id="rId802" xr:uid="{00000000-0004-0000-0000-000021030000}"/>
    <hyperlink ref="AG994" r:id="rId803" xr:uid="{00000000-0004-0000-0000-000022030000}"/>
    <hyperlink ref="AG995" r:id="rId804" xr:uid="{00000000-0004-0000-0000-000023030000}"/>
    <hyperlink ref="AG996" r:id="rId805" xr:uid="{00000000-0004-0000-0000-000024030000}"/>
    <hyperlink ref="AG997" r:id="rId806" xr:uid="{00000000-0004-0000-0000-000025030000}"/>
    <hyperlink ref="AG998" r:id="rId807" xr:uid="{00000000-0004-0000-0000-000026030000}"/>
    <hyperlink ref="AG999" r:id="rId808" xr:uid="{00000000-0004-0000-0000-000027030000}"/>
    <hyperlink ref="AG1000" r:id="rId809" xr:uid="{00000000-0004-0000-0000-000028030000}"/>
    <hyperlink ref="AG1006" r:id="rId810" xr:uid="{00000000-0004-0000-0000-000029030000}"/>
    <hyperlink ref="AG1007" r:id="rId811" xr:uid="{00000000-0004-0000-0000-00002A030000}"/>
    <hyperlink ref="AG1008" r:id="rId812" xr:uid="{00000000-0004-0000-0000-00002B030000}"/>
    <hyperlink ref="AG1009" r:id="rId813" xr:uid="{00000000-0004-0000-0000-00002C030000}"/>
    <hyperlink ref="AG1010" r:id="rId814" xr:uid="{00000000-0004-0000-0000-00002D030000}"/>
    <hyperlink ref="AG1011" r:id="rId815" xr:uid="{00000000-0004-0000-0000-00002E030000}"/>
    <hyperlink ref="AG1012" r:id="rId816" xr:uid="{00000000-0004-0000-0000-00002F030000}"/>
    <hyperlink ref="AG1013" r:id="rId817" xr:uid="{00000000-0004-0000-0000-000030030000}"/>
    <hyperlink ref="AG1014" r:id="rId818" xr:uid="{00000000-0004-0000-0000-000031030000}"/>
    <hyperlink ref="AG1015" r:id="rId819" xr:uid="{00000000-0004-0000-0000-000032030000}"/>
    <hyperlink ref="AG1016" r:id="rId820" xr:uid="{00000000-0004-0000-0000-000033030000}"/>
    <hyperlink ref="AG1017" r:id="rId821" xr:uid="{00000000-0004-0000-0000-000034030000}"/>
    <hyperlink ref="AG1018" r:id="rId822" xr:uid="{00000000-0004-0000-0000-000035030000}"/>
    <hyperlink ref="AG1019" r:id="rId823" xr:uid="{00000000-0004-0000-0000-000036030000}"/>
    <hyperlink ref="AG1020" r:id="rId824" xr:uid="{00000000-0004-0000-0000-000037030000}"/>
    <hyperlink ref="AG1021" r:id="rId825" xr:uid="{00000000-0004-0000-0000-000038030000}"/>
    <hyperlink ref="AG1022" r:id="rId826" xr:uid="{00000000-0004-0000-0000-000039030000}"/>
    <hyperlink ref="AG1023" r:id="rId827" xr:uid="{00000000-0004-0000-0000-00003A030000}"/>
    <hyperlink ref="AG1024" r:id="rId828" location=":~:text=This%20is%20Class%20Code%2015111500%20in%20UNSPSC%20Codes,,is%20Gaseous%20fuels,%20more%20detail%20is%20as%20below" xr:uid="{00000000-0004-0000-0000-00003B030000}"/>
    <hyperlink ref="AG1025" r:id="rId829" xr:uid="{00000000-0004-0000-0000-00003C030000}"/>
    <hyperlink ref="AG1026" r:id="rId830" xr:uid="{00000000-0004-0000-0000-00003D030000}"/>
    <hyperlink ref="AG1027" r:id="rId831" xr:uid="{00000000-0004-0000-0000-00003E030000}"/>
    <hyperlink ref="AG1028" r:id="rId832" xr:uid="{00000000-0004-0000-0000-00003F030000}"/>
    <hyperlink ref="AG1029" r:id="rId833" xr:uid="{00000000-0004-0000-0000-000040030000}"/>
    <hyperlink ref="AG1030" r:id="rId834" xr:uid="{00000000-0004-0000-0000-000041030000}"/>
    <hyperlink ref="AG1031" r:id="rId835" xr:uid="{00000000-0004-0000-0000-000042030000}"/>
    <hyperlink ref="AG1032" r:id="rId836" xr:uid="{00000000-0004-0000-0000-000043030000}"/>
    <hyperlink ref="AG1033" r:id="rId837" xr:uid="{00000000-0004-0000-0000-000044030000}"/>
    <hyperlink ref="AG1034" r:id="rId838" xr:uid="{00000000-0004-0000-0000-000045030000}"/>
    <hyperlink ref="AG1035" r:id="rId839" xr:uid="{00000000-0004-0000-0000-000046030000}"/>
    <hyperlink ref="AG1036" r:id="rId840" xr:uid="{00000000-0004-0000-0000-000047030000}"/>
    <hyperlink ref="AG1037" r:id="rId841" xr:uid="{00000000-0004-0000-0000-000048030000}"/>
    <hyperlink ref="AG1038" r:id="rId842" xr:uid="{00000000-0004-0000-0000-000049030000}"/>
    <hyperlink ref="AG1040" r:id="rId843" xr:uid="{00000000-0004-0000-0000-00004A030000}"/>
    <hyperlink ref="AG1041" r:id="rId844" xr:uid="{00000000-0004-0000-0000-00004B030000}"/>
    <hyperlink ref="AG1042" r:id="rId845" xr:uid="{00000000-0004-0000-0000-00004C030000}"/>
    <hyperlink ref="AG1045" r:id="rId846" xr:uid="{00000000-0004-0000-0000-00004D030000}"/>
    <hyperlink ref="AG1047" r:id="rId847" xr:uid="{00000000-0004-0000-0000-00004E030000}"/>
    <hyperlink ref="AG1048" r:id="rId848" xr:uid="{00000000-0004-0000-0000-00004F030000}"/>
    <hyperlink ref="AG1049" r:id="rId849" xr:uid="{00000000-0004-0000-0000-000050030000}"/>
    <hyperlink ref="AG1050" r:id="rId850" xr:uid="{00000000-0004-0000-0000-000051030000}"/>
    <hyperlink ref="AG1051" r:id="rId851" xr:uid="{00000000-0004-0000-0000-000052030000}"/>
    <hyperlink ref="AG1052" r:id="rId852" xr:uid="{00000000-0004-0000-0000-000053030000}"/>
    <hyperlink ref="AG1053" r:id="rId853" xr:uid="{00000000-0004-0000-0000-000054030000}"/>
    <hyperlink ref="AG1054" r:id="rId854" xr:uid="{00000000-0004-0000-0000-000055030000}"/>
    <hyperlink ref="AG1055" r:id="rId855" xr:uid="{00000000-0004-0000-0000-000056030000}"/>
    <hyperlink ref="AG1056" r:id="rId856" xr:uid="{00000000-0004-0000-0000-000057030000}"/>
    <hyperlink ref="AG1057" r:id="rId857" xr:uid="{00000000-0004-0000-0000-000058030000}"/>
    <hyperlink ref="AG1058" r:id="rId858" xr:uid="{00000000-0004-0000-0000-000059030000}"/>
    <hyperlink ref="AG1059" r:id="rId859" location="Details" xr:uid="{00000000-0004-0000-0000-00005A030000}"/>
    <hyperlink ref="AG1060" r:id="rId860" location="Details" xr:uid="{00000000-0004-0000-0000-00005B030000}"/>
    <hyperlink ref="AG1061" r:id="rId861" location="Details" xr:uid="{00000000-0004-0000-0000-00005C030000}"/>
    <hyperlink ref="AG1062" r:id="rId862" xr:uid="{00000000-0004-0000-0000-00005D030000}"/>
    <hyperlink ref="AG1063" r:id="rId863" xr:uid="{00000000-0004-0000-0000-00005E030000}"/>
    <hyperlink ref="AG1064" r:id="rId864" xr:uid="{00000000-0004-0000-0000-00005F030000}"/>
    <hyperlink ref="AG1065" r:id="rId865" xr:uid="{00000000-0004-0000-0000-000060030000}"/>
    <hyperlink ref="AG1066" r:id="rId866" xr:uid="{00000000-0004-0000-0000-000061030000}"/>
    <hyperlink ref="AG1067" r:id="rId867" xr:uid="{00000000-0004-0000-0000-000062030000}"/>
    <hyperlink ref="AG1068" r:id="rId868" xr:uid="{00000000-0004-0000-0000-000063030000}"/>
    <hyperlink ref="AG1069" r:id="rId869" xr:uid="{00000000-0004-0000-0000-000064030000}"/>
    <hyperlink ref="AG1070" r:id="rId870" xr:uid="{00000000-0004-0000-0000-000065030000}"/>
    <hyperlink ref="AG1071" r:id="rId871" xr:uid="{00000000-0004-0000-0000-000066030000}"/>
    <hyperlink ref="AG1072" r:id="rId872" xr:uid="{00000000-0004-0000-0000-000067030000}"/>
    <hyperlink ref="AG1073" r:id="rId873" xr:uid="{00000000-0004-0000-0000-000068030000}"/>
    <hyperlink ref="AG1074" r:id="rId874" xr:uid="{00000000-0004-0000-0000-000069030000}"/>
    <hyperlink ref="AG1075" r:id="rId875" xr:uid="{00000000-0004-0000-0000-00006A030000}"/>
    <hyperlink ref="AG1076" r:id="rId876" xr:uid="{00000000-0004-0000-0000-00006B030000}"/>
    <hyperlink ref="M1077" r:id="rId877" xr:uid="{00000000-0004-0000-0000-00006C030000}"/>
    <hyperlink ref="AG1077" r:id="rId878" xr:uid="{00000000-0004-0000-0000-00006D030000}"/>
    <hyperlink ref="AG1078" r:id="rId879" xr:uid="{00000000-0004-0000-0000-00006E030000}"/>
    <hyperlink ref="AG1079" r:id="rId880" xr:uid="{00000000-0004-0000-0000-00006F030000}"/>
    <hyperlink ref="AG1080" r:id="rId881" xr:uid="{00000000-0004-0000-0000-000070030000}"/>
    <hyperlink ref="AG1081" r:id="rId882" xr:uid="{00000000-0004-0000-0000-000071030000}"/>
    <hyperlink ref="AG1082" r:id="rId883" xr:uid="{00000000-0004-0000-0000-000072030000}"/>
    <hyperlink ref="AG1084" r:id="rId884" xr:uid="{00000000-0004-0000-0000-000073030000}"/>
    <hyperlink ref="AG1086" r:id="rId885" xr:uid="{00000000-0004-0000-0000-000074030000}"/>
    <hyperlink ref="AG1087" r:id="rId886" xr:uid="{00000000-0004-0000-0000-000075030000}"/>
    <hyperlink ref="AG1088" r:id="rId887" xr:uid="{00000000-0004-0000-0000-000076030000}"/>
    <hyperlink ref="AG1089" r:id="rId888" xr:uid="{00000000-0004-0000-0000-000077030000}"/>
    <hyperlink ref="AG1090" r:id="rId889" xr:uid="{00000000-0004-0000-0000-000078030000}"/>
    <hyperlink ref="AG1091" r:id="rId890" xr:uid="{00000000-0004-0000-0000-000079030000}"/>
    <hyperlink ref="AG1092" r:id="rId891" xr:uid="{00000000-0004-0000-0000-00007A030000}"/>
    <hyperlink ref="AG1093" r:id="rId892" xr:uid="{00000000-0004-0000-0000-00007B030000}"/>
    <hyperlink ref="AG1095" r:id="rId893" xr:uid="{00000000-0004-0000-0000-00007C030000}"/>
    <hyperlink ref="AG1096" r:id="rId894" xr:uid="{00000000-0004-0000-0000-00007D030000}"/>
    <hyperlink ref="AG1097" r:id="rId895" xr:uid="{00000000-0004-0000-0000-00007E030000}"/>
    <hyperlink ref="AG1098" r:id="rId896" xr:uid="{00000000-0004-0000-0000-00007F030000}"/>
    <hyperlink ref="AG1099" r:id="rId897" xr:uid="{00000000-0004-0000-0000-000080030000}"/>
    <hyperlink ref="AG1100" r:id="rId898" xr:uid="{00000000-0004-0000-0000-000081030000}"/>
    <hyperlink ref="AG1101" r:id="rId899" xr:uid="{00000000-0004-0000-0000-000082030000}"/>
    <hyperlink ref="AG1102" r:id="rId900" xr:uid="{00000000-0004-0000-0000-000083030000}"/>
    <hyperlink ref="AG1103" r:id="rId901" xr:uid="{00000000-0004-0000-0000-000084030000}"/>
    <hyperlink ref="AG1104" r:id="rId902" xr:uid="{00000000-0004-0000-0000-000085030000}"/>
    <hyperlink ref="AG1105" r:id="rId903" xr:uid="{00000000-0004-0000-0000-000086030000}"/>
    <hyperlink ref="AG1106" r:id="rId904" xr:uid="{00000000-0004-0000-0000-000087030000}"/>
    <hyperlink ref="AG1107" r:id="rId905" xr:uid="{00000000-0004-0000-0000-000088030000}"/>
    <hyperlink ref="AG1108" r:id="rId906" xr:uid="{00000000-0004-0000-0000-000089030000}"/>
    <hyperlink ref="AG1109" r:id="rId907" xr:uid="{00000000-0004-0000-0000-00008A030000}"/>
    <hyperlink ref="AG1110" r:id="rId908" xr:uid="{00000000-0004-0000-0000-00008B030000}"/>
    <hyperlink ref="AG1111" r:id="rId909" xr:uid="{00000000-0004-0000-0000-00008C030000}"/>
    <hyperlink ref="AG1112" r:id="rId910" xr:uid="{00000000-0004-0000-0000-00008D030000}"/>
    <hyperlink ref="AG1113" r:id="rId911" xr:uid="{00000000-0004-0000-0000-00008E030000}"/>
    <hyperlink ref="AG1114" r:id="rId912" xr:uid="{00000000-0004-0000-0000-00008F030000}"/>
    <hyperlink ref="AG1115" r:id="rId913" xr:uid="{00000000-0004-0000-0000-000090030000}"/>
    <hyperlink ref="AG1116" r:id="rId914" xr:uid="{00000000-0004-0000-0000-000091030000}"/>
    <hyperlink ref="AG1117" r:id="rId915" xr:uid="{00000000-0004-0000-0000-000092030000}"/>
    <hyperlink ref="AG1119" r:id="rId916" xr:uid="{00000000-0004-0000-0000-000093030000}"/>
    <hyperlink ref="AG1120" r:id="rId917" xr:uid="{00000000-0004-0000-0000-000094030000}"/>
    <hyperlink ref="AG1121" r:id="rId918" location=":~:text=This%20is%20Class%20Code%2072151500%20in%20UNSPSC%20Codes,,Electrical%20system%20services,%20more%20detail%20is%20as%20below" xr:uid="{00000000-0004-0000-0000-000095030000}"/>
    <hyperlink ref="AG1123" r:id="rId919" xr:uid="{00000000-0004-0000-0000-000096030000}"/>
    <hyperlink ref="AG1124" r:id="rId920" location=":~:text=This%20is%20Class%20Code%2072151500%20in%20UNSPSC%20Codes,,Electrical%20system%20services,%20more%20detail%20is%20as%20below" xr:uid="{00000000-0004-0000-0000-000097030000}"/>
    <hyperlink ref="AG1125" r:id="rId921" location=":~:text=This%20is%20Class%20Code%2072151500%20in%20UNSPSC%20Codes,,Electrical%20system%20services,%20more%20detail%20is%20as%20below" xr:uid="{00000000-0004-0000-0000-000098030000}"/>
    <hyperlink ref="AG1127" r:id="rId922" xr:uid="{00000000-0004-0000-0000-000099030000}"/>
    <hyperlink ref="AG1129" r:id="rId923" xr:uid="{00000000-0004-0000-0000-00009A030000}"/>
    <hyperlink ref="AG1131" r:id="rId924" xr:uid="{00000000-0004-0000-0000-00009B030000}"/>
    <hyperlink ref="AG1132" r:id="rId925" xr:uid="{00000000-0004-0000-0000-00009C030000}"/>
    <hyperlink ref="AG1134" r:id="rId926" xr:uid="{00000000-0004-0000-0000-00009D030000}"/>
    <hyperlink ref="AG1135" r:id="rId927" xr:uid="{00000000-0004-0000-0000-00009E030000}"/>
    <hyperlink ref="AG1136" r:id="rId928" xr:uid="{00000000-0004-0000-0000-00009F030000}"/>
    <hyperlink ref="AG1139" r:id="rId929" xr:uid="{00000000-0004-0000-0000-0000A0030000}"/>
    <hyperlink ref="AG1140" r:id="rId930" xr:uid="{00000000-0004-0000-0000-0000A1030000}"/>
    <hyperlink ref="AG1141" r:id="rId931" xr:uid="{00000000-0004-0000-0000-0000A2030000}"/>
    <hyperlink ref="AG1142" r:id="rId932" xr:uid="{00000000-0004-0000-0000-0000A3030000}"/>
    <hyperlink ref="AG1143" r:id="rId933" xr:uid="{00000000-0004-0000-0000-0000A4030000}"/>
    <hyperlink ref="AG1144" r:id="rId934" xr:uid="{00000000-0004-0000-0000-0000A5030000}"/>
    <hyperlink ref="AG1145" r:id="rId935" xr:uid="{00000000-0004-0000-0000-0000A6030000}"/>
    <hyperlink ref="AG1146" r:id="rId936" xr:uid="{00000000-0004-0000-0000-0000A7030000}"/>
    <hyperlink ref="AG1147" r:id="rId937" xr:uid="{00000000-0004-0000-0000-0000A8030000}"/>
    <hyperlink ref="AG1148" r:id="rId938" xr:uid="{00000000-0004-0000-0000-0000A9030000}"/>
    <hyperlink ref="AG1149" r:id="rId939" xr:uid="{00000000-0004-0000-0000-0000AA030000}"/>
    <hyperlink ref="AG1150" r:id="rId940" xr:uid="{00000000-0004-0000-0000-0000AB030000}"/>
    <hyperlink ref="AG1151" r:id="rId941" xr:uid="{00000000-0004-0000-0000-0000AC030000}"/>
    <hyperlink ref="AG1152" r:id="rId942" xr:uid="{00000000-0004-0000-0000-0000AD030000}"/>
    <hyperlink ref="AG1153" r:id="rId943" xr:uid="{00000000-0004-0000-0000-0000AE030000}"/>
    <hyperlink ref="AG1154" r:id="rId944" xr:uid="{00000000-0004-0000-0000-0000AF030000}"/>
    <hyperlink ref="AG1155" r:id="rId945" xr:uid="{00000000-0004-0000-0000-0000B0030000}"/>
    <hyperlink ref="AG1156" r:id="rId946" xr:uid="{00000000-0004-0000-0000-0000B1030000}"/>
    <hyperlink ref="AG1157" r:id="rId947" xr:uid="{00000000-0004-0000-0000-0000B2030000}"/>
    <hyperlink ref="AG1158" r:id="rId948" xr:uid="{00000000-0004-0000-0000-0000B3030000}"/>
    <hyperlink ref="AG1159" r:id="rId949" xr:uid="{00000000-0004-0000-0000-0000B4030000}"/>
    <hyperlink ref="AG1160" r:id="rId950" xr:uid="{00000000-0004-0000-0000-0000B5030000}"/>
    <hyperlink ref="AG1161" r:id="rId951" xr:uid="{00000000-0004-0000-0000-0000B6030000}"/>
    <hyperlink ref="AG1162" r:id="rId952" xr:uid="{00000000-0004-0000-0000-0000B7030000}"/>
    <hyperlink ref="AG1163" r:id="rId953" xr:uid="{00000000-0004-0000-0000-0000B8030000}"/>
    <hyperlink ref="AG1165" r:id="rId954" xr:uid="{00000000-0004-0000-0000-0000B9030000}"/>
    <hyperlink ref="AG1166" r:id="rId955" xr:uid="{00000000-0004-0000-0000-0000BA030000}"/>
    <hyperlink ref="AG1167" r:id="rId956" xr:uid="{00000000-0004-0000-0000-0000BB030000}"/>
    <hyperlink ref="AG1168" r:id="rId957" xr:uid="{00000000-0004-0000-0000-0000BC030000}"/>
    <hyperlink ref="AG1169" r:id="rId958" xr:uid="{00000000-0004-0000-0000-0000BD030000}"/>
    <hyperlink ref="AG1170" r:id="rId959" xr:uid="{00000000-0004-0000-0000-0000BE030000}"/>
    <hyperlink ref="AG1171" r:id="rId960" xr:uid="{00000000-0004-0000-0000-0000BF030000}"/>
    <hyperlink ref="AG1172" r:id="rId961" xr:uid="{00000000-0004-0000-0000-0000C0030000}"/>
    <hyperlink ref="AG1173" r:id="rId962" xr:uid="{00000000-0004-0000-0000-0000C1030000}"/>
    <hyperlink ref="AG1174" r:id="rId963" xr:uid="{00000000-0004-0000-0000-0000C2030000}"/>
    <hyperlink ref="AG1175" r:id="rId964" xr:uid="{00000000-0004-0000-0000-0000C3030000}"/>
    <hyperlink ref="AG1176" r:id="rId965" xr:uid="{00000000-0004-0000-0000-0000C4030000}"/>
    <hyperlink ref="AG1177" r:id="rId966" xr:uid="{00000000-0004-0000-0000-0000C5030000}"/>
    <hyperlink ref="AG1178" r:id="rId967" xr:uid="{00000000-0004-0000-0000-0000C6030000}"/>
    <hyperlink ref="AG1180" r:id="rId968" xr:uid="{00000000-0004-0000-0000-0000C7030000}"/>
    <hyperlink ref="AG1181" r:id="rId969" xr:uid="{00000000-0004-0000-0000-0000C8030000}"/>
    <hyperlink ref="AG1183" r:id="rId970" location=":~:text=This%20is%20Class%20Code%2027112700%20in%20UNSPSC%20Codes,,is%20Power%20tools,%20more%20detail%20is%20as%20below" xr:uid="{00000000-0004-0000-0000-0000C9030000}"/>
    <hyperlink ref="AG1184" r:id="rId971" xr:uid="{00000000-0004-0000-0000-0000CA030000}"/>
    <hyperlink ref="AG1186" r:id="rId972" location="Parts" xr:uid="{00000000-0004-0000-0000-0000CB030000}"/>
    <hyperlink ref="AG1189" r:id="rId973" xr:uid="{00000000-0004-0000-0000-0000CC030000}"/>
    <hyperlink ref="AG1194" r:id="rId974" xr:uid="{00000000-0004-0000-0000-0000CD030000}"/>
    <hyperlink ref="AG1196" r:id="rId975" xr:uid="{00000000-0004-0000-0000-0000CE030000}"/>
    <hyperlink ref="AG1197" r:id="rId976" xr:uid="{00000000-0004-0000-0000-0000CF030000}"/>
    <hyperlink ref="AG1198" r:id="rId977" xr:uid="{00000000-0004-0000-0000-0000D0030000}"/>
    <hyperlink ref="AG1200" r:id="rId978" xr:uid="{00000000-0004-0000-0000-0000D1030000}"/>
    <hyperlink ref="AG1201" r:id="rId979" location="/" xr:uid="{00000000-0004-0000-0000-0000D2030000}"/>
    <hyperlink ref="AG1203" r:id="rId980" xr:uid="{00000000-0004-0000-0000-0000D3030000}"/>
    <hyperlink ref="AG1204" r:id="rId981" xr:uid="{00000000-0004-0000-0000-0000D4030000}"/>
    <hyperlink ref="AG1205" r:id="rId982" xr:uid="{00000000-0004-0000-0000-0000D5030000}"/>
    <hyperlink ref="AG1206" r:id="rId983" xr:uid="{00000000-0004-0000-0000-0000D6030000}"/>
    <hyperlink ref="AG1207" r:id="rId984" xr:uid="{00000000-0004-0000-0000-0000D7030000}"/>
    <hyperlink ref="AG1209" r:id="rId985" xr:uid="{00000000-0004-0000-0000-0000D8030000}"/>
    <hyperlink ref="AG1210" r:id="rId986" xr:uid="{00000000-0004-0000-0000-0000D9030000}"/>
    <hyperlink ref="AG1211" r:id="rId987" xr:uid="{00000000-0004-0000-0000-0000DA030000}"/>
    <hyperlink ref="AG1212" r:id="rId988" xr:uid="{00000000-0004-0000-0000-0000DB030000}"/>
    <hyperlink ref="AG1213" r:id="rId989" xr:uid="{00000000-0004-0000-0000-0000DC030000}"/>
    <hyperlink ref="AG1215" r:id="rId990" xr:uid="{00000000-0004-0000-0000-0000DD030000}"/>
    <hyperlink ref="AG1217" r:id="rId991" xr:uid="{00000000-0004-0000-0000-0000DE030000}"/>
    <hyperlink ref="AG1218" r:id="rId992" xr:uid="{00000000-0004-0000-0000-0000DF030000}"/>
    <hyperlink ref="AG1219" r:id="rId993" xr:uid="{00000000-0004-0000-0000-0000E0030000}"/>
    <hyperlink ref="AG1220" r:id="rId994" xr:uid="{00000000-0004-0000-0000-0000E1030000}"/>
    <hyperlink ref="AG1222" r:id="rId995" xr:uid="{00000000-0004-0000-0000-0000E2030000}"/>
    <hyperlink ref="AG1223" r:id="rId996" xr:uid="{00000000-0004-0000-0000-0000E3030000}"/>
    <hyperlink ref="AG1224" r:id="rId997" xr:uid="{00000000-0004-0000-0000-0000E4030000}"/>
    <hyperlink ref="AG1225" r:id="rId998" xr:uid="{00000000-0004-0000-0000-0000E5030000}"/>
    <hyperlink ref="AG1226" r:id="rId999" xr:uid="{00000000-0004-0000-0000-0000E6030000}"/>
    <hyperlink ref="AG1227" r:id="rId1000" xr:uid="{00000000-0004-0000-0000-0000E7030000}"/>
    <hyperlink ref="AG1228" r:id="rId1001" xr:uid="{00000000-0004-0000-0000-0000E8030000}"/>
    <hyperlink ref="AG1229" r:id="rId1002" xr:uid="{00000000-0004-0000-0000-0000E9030000}"/>
    <hyperlink ref="AG1230" r:id="rId1003" xr:uid="{00000000-0004-0000-0000-0000EA030000}"/>
    <hyperlink ref="AG1231" r:id="rId1004" xr:uid="{00000000-0004-0000-0000-0000EB030000}"/>
    <hyperlink ref="AG1232" r:id="rId1005" xr:uid="{00000000-0004-0000-0000-0000EC030000}"/>
    <hyperlink ref="AG1233" r:id="rId1006" xr:uid="{00000000-0004-0000-0000-0000ED030000}"/>
    <hyperlink ref="AG1234" r:id="rId1007" xr:uid="{00000000-0004-0000-0000-0000EE030000}"/>
    <hyperlink ref="AG1235" r:id="rId1008" xr:uid="{00000000-0004-0000-0000-0000EF030000}"/>
    <hyperlink ref="AG1237" r:id="rId1009" xr:uid="{00000000-0004-0000-0000-0000F0030000}"/>
    <hyperlink ref="AG1238" r:id="rId1010" xr:uid="{00000000-0004-0000-0000-0000F1030000}"/>
    <hyperlink ref="AG1239" r:id="rId1011" xr:uid="{00000000-0004-0000-0000-0000F2030000}"/>
    <hyperlink ref="AG1240" r:id="rId1012" xr:uid="{00000000-0004-0000-0000-0000F3030000}"/>
    <hyperlink ref="AG1241" r:id="rId1013" xr:uid="{00000000-0004-0000-0000-0000F4030000}"/>
    <hyperlink ref="AG1242" r:id="rId1014" xr:uid="{00000000-0004-0000-0000-0000F5030000}"/>
    <hyperlink ref="AG1243" r:id="rId1015" xr:uid="{00000000-0004-0000-0000-0000F6030000}"/>
    <hyperlink ref="AG1244" r:id="rId1016" xr:uid="{00000000-0004-0000-0000-0000F7030000}"/>
    <hyperlink ref="AG1245" r:id="rId1017" xr:uid="{00000000-0004-0000-0000-0000F8030000}"/>
    <hyperlink ref="AG1246" r:id="rId1018" xr:uid="{00000000-0004-0000-0000-0000F9030000}"/>
    <hyperlink ref="AG1247" r:id="rId1019" xr:uid="{00000000-0004-0000-0000-0000FA030000}"/>
    <hyperlink ref="AG1249" r:id="rId1020" xr:uid="{00000000-0004-0000-0000-0000FB030000}"/>
    <hyperlink ref="AG1251" r:id="rId1021" xr:uid="{00000000-0004-0000-0000-0000FC030000}"/>
    <hyperlink ref="AG1252" r:id="rId1022" xr:uid="{00000000-0004-0000-0000-0000FD030000}"/>
    <hyperlink ref="AG1253" r:id="rId1023" xr:uid="{00000000-0004-0000-0000-0000FE030000}"/>
    <hyperlink ref="AG1254" r:id="rId1024" xr:uid="{00000000-0004-0000-0000-0000FF030000}"/>
    <hyperlink ref="AG1255" r:id="rId1025" xr:uid="{00000000-0004-0000-0000-000000040000}"/>
    <hyperlink ref="AG1256" r:id="rId1026" xr:uid="{00000000-0004-0000-0000-000001040000}"/>
    <hyperlink ref="AG1257" r:id="rId1027" xr:uid="{00000000-0004-0000-0000-000002040000}"/>
    <hyperlink ref="AG1258" r:id="rId1028" xr:uid="{00000000-0004-0000-0000-000003040000}"/>
    <hyperlink ref="AG1260" r:id="rId1029" xr:uid="{00000000-0004-0000-0000-000004040000}"/>
    <hyperlink ref="AG1261" r:id="rId1030" xr:uid="{00000000-0004-0000-0000-000005040000}"/>
    <hyperlink ref="AG1262" r:id="rId1031" xr:uid="{00000000-0004-0000-0000-000006040000}"/>
    <hyperlink ref="AG1264" r:id="rId1032" xr:uid="{00000000-0004-0000-0000-000007040000}"/>
    <hyperlink ref="AG1265" r:id="rId1033" xr:uid="{00000000-0004-0000-0000-000008040000}"/>
    <hyperlink ref="AG1266" r:id="rId1034" xr:uid="{00000000-0004-0000-0000-000009040000}"/>
    <hyperlink ref="AG1267" r:id="rId1035" xr:uid="{00000000-0004-0000-0000-00000A040000}"/>
    <hyperlink ref="AG1268" r:id="rId1036" xr:uid="{00000000-0004-0000-0000-00000B040000}"/>
    <hyperlink ref="AG1269" r:id="rId1037" xr:uid="{00000000-0004-0000-0000-00000C040000}"/>
    <hyperlink ref="AG1270" r:id="rId1038" xr:uid="{00000000-0004-0000-0000-00000D040000}"/>
    <hyperlink ref="AG1271" r:id="rId1039" xr:uid="{00000000-0004-0000-0000-00000E040000}"/>
    <hyperlink ref="AG1272" r:id="rId1040" xr:uid="{00000000-0004-0000-0000-00000F040000}"/>
    <hyperlink ref="AG1273" r:id="rId1041" xr:uid="{00000000-0004-0000-0000-000010040000}"/>
    <hyperlink ref="AG1276" r:id="rId1042" xr:uid="{00000000-0004-0000-0000-000011040000}"/>
    <hyperlink ref="AG1277" r:id="rId1043" xr:uid="{00000000-0004-0000-0000-000012040000}"/>
    <hyperlink ref="AG1278" r:id="rId1044" xr:uid="{00000000-0004-0000-0000-000013040000}"/>
    <hyperlink ref="AG1279" r:id="rId1045" xr:uid="{00000000-0004-0000-0000-000014040000}"/>
    <hyperlink ref="AG1280" r:id="rId1046" xr:uid="{00000000-0004-0000-0000-000015040000}"/>
    <hyperlink ref="AG1281" r:id="rId1047" xr:uid="{00000000-0004-0000-0000-000016040000}"/>
    <hyperlink ref="AG1282" r:id="rId1048" xr:uid="{00000000-0004-0000-0000-000017040000}"/>
    <hyperlink ref="AG1283" r:id="rId1049" xr:uid="{00000000-0004-0000-0000-000018040000}"/>
    <hyperlink ref="AG1284" r:id="rId1050" xr:uid="{00000000-0004-0000-0000-000019040000}"/>
    <hyperlink ref="AG1287" r:id="rId1051" xr:uid="{00000000-0004-0000-0000-00001A040000}"/>
    <hyperlink ref="AG1288" r:id="rId1052" xr:uid="{00000000-0004-0000-0000-00001B040000}"/>
    <hyperlink ref="AG1289" r:id="rId1053" xr:uid="{00000000-0004-0000-0000-00001C040000}"/>
    <hyperlink ref="AG1290" r:id="rId1054" xr:uid="{00000000-0004-0000-0000-00001D040000}"/>
    <hyperlink ref="AG1291" r:id="rId1055" xr:uid="{00000000-0004-0000-0000-00001E040000}"/>
    <hyperlink ref="AG1292" r:id="rId1056" xr:uid="{00000000-0004-0000-0000-00001F040000}"/>
    <hyperlink ref="AG1293" r:id="rId1057" xr:uid="{00000000-0004-0000-0000-000020040000}"/>
    <hyperlink ref="AG1294" r:id="rId1058" xr:uid="{00000000-0004-0000-0000-000021040000}"/>
    <hyperlink ref="AG1295" r:id="rId1059" xr:uid="{00000000-0004-0000-0000-000022040000}"/>
    <hyperlink ref="AG1296" r:id="rId1060" xr:uid="{00000000-0004-0000-0000-000023040000}"/>
    <hyperlink ref="AG1297" r:id="rId1061" xr:uid="{00000000-0004-0000-0000-000024040000}"/>
    <hyperlink ref="AG1298" r:id="rId1062" xr:uid="{00000000-0004-0000-0000-000025040000}"/>
    <hyperlink ref="AG1299" r:id="rId1063" xr:uid="{00000000-0004-0000-0000-000026040000}"/>
    <hyperlink ref="AG1300" r:id="rId1064" display="https://www.rexelusa.com/p/1259525/4-0-awg-thhn-thwn-2-stranded-copper-brown-cut-to-length/thhn4-0strbrn-cut" xr:uid="{00000000-0004-0000-0000-000027040000}"/>
    <hyperlink ref="AG1301" r:id="rId1065" xr:uid="{00000000-0004-0000-0000-000028040000}"/>
    <hyperlink ref="AG1302" r:id="rId1066" xr:uid="{00000000-0004-0000-0000-000029040000}"/>
    <hyperlink ref="AG1303" r:id="rId1067" xr:uid="{00000000-0004-0000-0000-00002A040000}"/>
    <hyperlink ref="AG1304" r:id="rId1068" xr:uid="{00000000-0004-0000-0000-00002B040000}"/>
    <hyperlink ref="AG1305" r:id="rId1069" xr:uid="{00000000-0004-0000-0000-00002C040000}"/>
    <hyperlink ref="AG1306" r:id="rId1070" xr:uid="{00000000-0004-0000-0000-00002D040000}"/>
    <hyperlink ref="AG1307" r:id="rId1071" xr:uid="{00000000-0004-0000-0000-00002E040000}"/>
    <hyperlink ref="AG1308" r:id="rId1072" xr:uid="{00000000-0004-0000-0000-00002F040000}"/>
    <hyperlink ref="AG1309" r:id="rId1073" xr:uid="{00000000-0004-0000-0000-000030040000}"/>
    <hyperlink ref="AG1312" r:id="rId1074" xr:uid="{00000000-0004-0000-0000-000031040000}"/>
    <hyperlink ref="AG1313" r:id="rId1075" xr:uid="{00000000-0004-0000-0000-000032040000}"/>
    <hyperlink ref="AG1314" r:id="rId1076" xr:uid="{00000000-0004-0000-0000-000033040000}"/>
    <hyperlink ref="AG1315" r:id="rId1077" xr:uid="{00000000-0004-0000-0000-000034040000}"/>
    <hyperlink ref="AG1316" r:id="rId1078" xr:uid="{00000000-0004-0000-0000-000035040000}"/>
    <hyperlink ref="AG1317" r:id="rId1079" xr:uid="{00000000-0004-0000-0000-000036040000}"/>
    <hyperlink ref="AG1318" r:id="rId1080" xr:uid="{00000000-0004-0000-0000-000037040000}"/>
    <hyperlink ref="AG1319" r:id="rId1081" xr:uid="{00000000-0004-0000-0000-000038040000}"/>
    <hyperlink ref="AG1320" r:id="rId1082" xr:uid="{00000000-0004-0000-0000-000039040000}"/>
    <hyperlink ref="AG1321" r:id="rId1083" xr:uid="{00000000-0004-0000-0000-00003A040000}"/>
    <hyperlink ref="AG1322" r:id="rId1084" xr:uid="{00000000-0004-0000-0000-00003B040000}"/>
    <hyperlink ref="AG1325" r:id="rId1085" xr:uid="{00000000-0004-0000-0000-00003C040000}"/>
    <hyperlink ref="AG1326" r:id="rId1086" xr:uid="{00000000-0004-0000-0000-00003D040000}"/>
    <hyperlink ref="AG1327" r:id="rId1087" xr:uid="{00000000-0004-0000-0000-00003E040000}"/>
    <hyperlink ref="AG1329" r:id="rId1088" xr:uid="{00000000-0004-0000-0000-00003F040000}"/>
    <hyperlink ref="AG1330" r:id="rId1089" xr:uid="{00000000-0004-0000-0000-000040040000}"/>
    <hyperlink ref="AG1331" r:id="rId1090" xr:uid="{00000000-0004-0000-0000-000041040000}"/>
    <hyperlink ref="AG1332" r:id="rId1091" xr:uid="{00000000-0004-0000-0000-000042040000}"/>
    <hyperlink ref="AG1333" r:id="rId1092" xr:uid="{00000000-0004-0000-0000-000043040000}"/>
    <hyperlink ref="AG1334" r:id="rId1093" xr:uid="{00000000-0004-0000-0000-000044040000}"/>
    <hyperlink ref="AG1335" r:id="rId1094" xr:uid="{00000000-0004-0000-0000-000045040000}"/>
    <hyperlink ref="AG1336" r:id="rId1095" xr:uid="{00000000-0004-0000-0000-000046040000}"/>
    <hyperlink ref="AG1337" r:id="rId1096" xr:uid="{00000000-0004-0000-0000-000047040000}"/>
    <hyperlink ref="AG1338" r:id="rId1097" xr:uid="{00000000-0004-0000-0000-000048040000}"/>
    <hyperlink ref="AG1339" r:id="rId1098" xr:uid="{00000000-0004-0000-0000-000049040000}"/>
    <hyperlink ref="AG1340" r:id="rId1099" xr:uid="{00000000-0004-0000-0000-00004A040000}"/>
    <hyperlink ref="AG1341" r:id="rId1100" xr:uid="{00000000-0004-0000-0000-00004B040000}"/>
    <hyperlink ref="AG1342" r:id="rId1101" xr:uid="{00000000-0004-0000-0000-00004C040000}"/>
    <hyperlink ref="AG1343" r:id="rId1102" xr:uid="{00000000-0004-0000-0000-00004D040000}"/>
    <hyperlink ref="AG1344" r:id="rId1103" xr:uid="{00000000-0004-0000-0000-00004E040000}"/>
    <hyperlink ref="AG1345" r:id="rId1104" xr:uid="{00000000-0004-0000-0000-00004F040000}"/>
    <hyperlink ref="AG1346" r:id="rId1105" xr:uid="{00000000-0004-0000-0000-000050040000}"/>
    <hyperlink ref="AG1347" r:id="rId1106" xr:uid="{00000000-0004-0000-0000-000051040000}"/>
    <hyperlink ref="AG1348" r:id="rId1107" xr:uid="{00000000-0004-0000-0000-000052040000}"/>
    <hyperlink ref="AG1349" r:id="rId1108" xr:uid="{00000000-0004-0000-0000-000053040000}"/>
    <hyperlink ref="AG1350" r:id="rId1109" xr:uid="{00000000-0004-0000-0000-000054040000}"/>
    <hyperlink ref="AG1351" r:id="rId1110" xr:uid="{00000000-0004-0000-0000-000055040000}"/>
    <hyperlink ref="AG1352" r:id="rId1111" xr:uid="{00000000-0004-0000-0000-000056040000}"/>
    <hyperlink ref="AG1353" r:id="rId1112" xr:uid="{00000000-0004-0000-0000-000057040000}"/>
    <hyperlink ref="AG1354" r:id="rId1113" xr:uid="{00000000-0004-0000-0000-000058040000}"/>
    <hyperlink ref="AG1355" r:id="rId1114" xr:uid="{00000000-0004-0000-0000-000059040000}"/>
    <hyperlink ref="AG1356" r:id="rId1115" xr:uid="{00000000-0004-0000-0000-00005A040000}"/>
    <hyperlink ref="AG1357" r:id="rId1116" xr:uid="{00000000-0004-0000-0000-00005B040000}"/>
    <hyperlink ref="AG1358" r:id="rId1117" xr:uid="{00000000-0004-0000-0000-00005C040000}"/>
    <hyperlink ref="AG1359" r:id="rId1118" xr:uid="{00000000-0004-0000-0000-00005D040000}"/>
    <hyperlink ref="AG1360" r:id="rId1119" xr:uid="{00000000-0004-0000-0000-00005E040000}"/>
    <hyperlink ref="AG1361" r:id="rId1120" xr:uid="{00000000-0004-0000-0000-00005F040000}"/>
    <hyperlink ref="AG1362" r:id="rId1121" xr:uid="{00000000-0004-0000-0000-000060040000}"/>
    <hyperlink ref="AG1363" r:id="rId1122" xr:uid="{00000000-0004-0000-0000-000061040000}"/>
    <hyperlink ref="AG1365" r:id="rId1123" xr:uid="{00000000-0004-0000-0000-000062040000}"/>
    <hyperlink ref="AG1366" r:id="rId1124" xr:uid="{00000000-0004-0000-0000-000063040000}"/>
    <hyperlink ref="AG1430" r:id="rId1125" xr:uid="{00000000-0004-0000-0000-000064040000}"/>
    <hyperlink ref="AG1433" r:id="rId1126" xr:uid="{00000000-0004-0000-0000-000065040000}"/>
    <hyperlink ref="AG1434" r:id="rId1127" xr:uid="{00000000-0004-0000-0000-000066040000}"/>
    <hyperlink ref="AG1435" r:id="rId1128" xr:uid="{00000000-0004-0000-0000-000067040000}"/>
    <hyperlink ref="AG1436" r:id="rId1129" xr:uid="{00000000-0004-0000-0000-000068040000}"/>
    <hyperlink ref="AG1437" r:id="rId1130" xr:uid="{00000000-0004-0000-0000-000069040000}"/>
    <hyperlink ref="AG1438" r:id="rId1131" xr:uid="{00000000-0004-0000-0000-00006A040000}"/>
    <hyperlink ref="AG1439" r:id="rId1132" xr:uid="{00000000-0004-0000-0000-00006B040000}"/>
    <hyperlink ref="AG1440" r:id="rId1133" xr:uid="{00000000-0004-0000-0000-00006C040000}"/>
    <hyperlink ref="AG1441" r:id="rId1134" xr:uid="{00000000-0004-0000-0000-00006D040000}"/>
    <hyperlink ref="AG1442" r:id="rId1135" xr:uid="{00000000-0004-0000-0000-00006E040000}"/>
    <hyperlink ref="AG1443" r:id="rId1136" xr:uid="{00000000-0004-0000-0000-00006F040000}"/>
    <hyperlink ref="AG1444" r:id="rId1137" xr:uid="{00000000-0004-0000-0000-000070040000}"/>
    <hyperlink ref="AG1445" r:id="rId1138" xr:uid="{00000000-0004-0000-0000-000071040000}"/>
    <hyperlink ref="AG1446" r:id="rId1139" xr:uid="{00000000-0004-0000-0000-000072040000}"/>
    <hyperlink ref="AG1447" r:id="rId1140" xr:uid="{00000000-0004-0000-0000-000073040000}"/>
    <hyperlink ref="AG1448" r:id="rId1141" xr:uid="{00000000-0004-0000-0000-000074040000}"/>
    <hyperlink ref="AG1449" r:id="rId1142" xr:uid="{00000000-0004-0000-0000-000075040000}"/>
    <hyperlink ref="AG1450" r:id="rId1143" xr:uid="{00000000-0004-0000-0000-000076040000}"/>
    <hyperlink ref="AG1451" r:id="rId1144" xr:uid="{00000000-0004-0000-0000-000077040000}"/>
    <hyperlink ref="AG1452" r:id="rId1145" xr:uid="{00000000-0004-0000-0000-000078040000}"/>
    <hyperlink ref="AG1453" r:id="rId1146" xr:uid="{00000000-0004-0000-0000-000079040000}"/>
    <hyperlink ref="AG1455" r:id="rId1147" xr:uid="{00000000-0004-0000-0000-00007A040000}"/>
    <hyperlink ref="AG1456" r:id="rId1148" xr:uid="{00000000-0004-0000-0000-00007B040000}"/>
    <hyperlink ref="AG1459" r:id="rId1149" xr:uid="{00000000-0004-0000-0000-00007C040000}"/>
    <hyperlink ref="AG1460" r:id="rId1150" xr:uid="{00000000-0004-0000-0000-00007D040000}"/>
    <hyperlink ref="AG1461" r:id="rId1151" xr:uid="{00000000-0004-0000-0000-00007E040000}"/>
    <hyperlink ref="AG1462" r:id="rId1152" xr:uid="{00000000-0004-0000-0000-00007F040000}"/>
    <hyperlink ref="AG1463" r:id="rId1153" xr:uid="{00000000-0004-0000-0000-000080040000}"/>
    <hyperlink ref="AG1464" r:id="rId1154" xr:uid="{00000000-0004-0000-0000-000081040000}"/>
    <hyperlink ref="AG1465" r:id="rId1155" xr:uid="{00000000-0004-0000-0000-000082040000}"/>
    <hyperlink ref="AG1466" r:id="rId1156" xr:uid="{00000000-0004-0000-0000-000083040000}"/>
    <hyperlink ref="AG1467" r:id="rId1157" xr:uid="{00000000-0004-0000-0000-000084040000}"/>
    <hyperlink ref="AG1468" r:id="rId1158" xr:uid="{00000000-0004-0000-0000-000085040000}"/>
    <hyperlink ref="AG1469" r:id="rId1159" xr:uid="{00000000-0004-0000-0000-000086040000}"/>
    <hyperlink ref="AG1470" r:id="rId1160" xr:uid="{00000000-0004-0000-0000-000087040000}"/>
    <hyperlink ref="AG1471" r:id="rId1161" xr:uid="{00000000-0004-0000-0000-000088040000}"/>
    <hyperlink ref="AG1472" r:id="rId1162" xr:uid="{00000000-0004-0000-0000-000089040000}"/>
    <hyperlink ref="AG1473" r:id="rId1163" xr:uid="{00000000-0004-0000-0000-00008A040000}"/>
    <hyperlink ref="AG1474" r:id="rId1164" xr:uid="{00000000-0004-0000-0000-00008B040000}"/>
    <hyperlink ref="AG1475" r:id="rId1165" xr:uid="{00000000-0004-0000-0000-00008C040000}"/>
    <hyperlink ref="AG1476" r:id="rId1166" xr:uid="{00000000-0004-0000-0000-00008D040000}"/>
    <hyperlink ref="AG1477" r:id="rId1167" display="https://www.acmetool.com/index.jsp?path=product&amp;part=149181&amp;title=champion-msd-hex-4-multi-step-bit-4-tin-3-16-7-8-with-1-4-hex-quick-shank-for-impact-driver-drills-[msd-bay-4]&amp;text=CHAMPION+MSD-HEX-4+MULTI+STEP+BIT+%234+TIN+3%2F16%22-7%2F8%22+WITH+1%2F4%22+HEX+QUICK-SHANK+FOR+IMPACT+DRIVER+%26+DRILLS+%5BMSD-BAY-4%5D&amp;lsi=true" xr:uid="{00000000-0004-0000-0000-00008E040000}"/>
    <hyperlink ref="AG1478" r:id="rId1168" display="https://www.acmetool.com/index.jsp?path=product&amp;part=149179&amp;title=champion-msd-hex-13-multi-step-bit-13-tin-1-4-1-1-8-with-1-4-hex-quick-shank-for-impact-driver-drills-[msd-bay-13]&amp;text=CHAMPION+MSD-HEX-13+MULTI+STEP+BIT+%2313+TIN+1%2F4%22-1+1%2F8%22+WITH+1%2F4%22+HEX+QUICK-SHANK+FOR+IMPACT+DRIVER+%26+DRILLS+%5BMSD-BAY-13%5D&amp;lsi=true" xr:uid="{00000000-0004-0000-0000-00008F040000}"/>
    <hyperlink ref="AG1479" r:id="rId1169" display="https://www.acmetool.com/index.jsp?path=product&amp;part=149178&amp;title=champion-msd-hex-1-multi-step-bit-1-tin-1-8-1-2-with-1-4-hex-quick-shank-for-impact-driver-drills-[msd-bay-1]&amp;text=CHAMPION+MSD-HEX-1+MULTI+STEP+BIT+%231+TIN+1%2F8%22-1%2F2%22+WITH+1%2F4%22+HEX+QUICK-SHANK+FOR+IMPACT+DRIVER+%26+DRILLS+%5BMSD-BAY-1%5D&amp;lsi=true" xr:uid="{00000000-0004-0000-0000-000090040000}"/>
    <hyperlink ref="AG1480" r:id="rId1170" display="https://www.acmetool.com/index.jsp?path=product&amp;part=149182&amp;title=champion-msd-1-3-8x1-4tin-multi-step-bit-5-1-4-to-1-3-8-titanium-nitride-cooling-coating-with-flatted-shank-for-drills&amp;text=CHAMPION+MSD-1-3%2F8X1%2F4TIN+MULTI+STEP+BIT+%235+1%2F4%22+To+1-3%2F8%22+TITANIUM+NITRIDE+COOLING+COATING+WITH+FLATTED+SHANK+FOR+DRILLS&amp;lsi=true" xr:uid="{00000000-0004-0000-0000-000091040000}"/>
    <hyperlink ref="AG1481" r:id="rId1171" xr:uid="{00000000-0004-0000-0000-000092040000}"/>
    <hyperlink ref="AG1482" r:id="rId1172" xr:uid="{00000000-0004-0000-0000-000093040000}"/>
    <hyperlink ref="AG1483" r:id="rId1173" xr:uid="{00000000-0004-0000-0000-000094040000}"/>
    <hyperlink ref="AG1484" r:id="rId1174" xr:uid="{00000000-0004-0000-0000-000095040000}"/>
    <hyperlink ref="AG1485" r:id="rId1175" xr:uid="{00000000-0004-0000-0000-000096040000}"/>
    <hyperlink ref="AG1486" r:id="rId1176" xr:uid="{00000000-0004-0000-0000-000097040000}"/>
    <hyperlink ref="AG1487" r:id="rId1177" xr:uid="{00000000-0004-0000-0000-000098040000}"/>
    <hyperlink ref="AG1488" r:id="rId1178" xr:uid="{00000000-0004-0000-0000-000099040000}"/>
    <hyperlink ref="AG1492" r:id="rId1179" xr:uid="{00000000-0004-0000-0000-00009A040000}"/>
    <hyperlink ref="AG1493" r:id="rId1180" xr:uid="{00000000-0004-0000-0000-00009B040000}"/>
    <hyperlink ref="AG1494" r:id="rId1181" xr:uid="{00000000-0004-0000-0000-00009C040000}"/>
    <hyperlink ref="AG1495" r:id="rId1182" xr:uid="{00000000-0004-0000-0000-00009D040000}"/>
    <hyperlink ref="AG1496" r:id="rId1183" xr:uid="{00000000-0004-0000-0000-00009E040000}"/>
    <hyperlink ref="AG1497" r:id="rId1184" xr:uid="{00000000-0004-0000-0000-00009F040000}"/>
    <hyperlink ref="AG1498" r:id="rId1185" xr:uid="{00000000-0004-0000-0000-0000A0040000}"/>
    <hyperlink ref="AG1499" r:id="rId1186" location="google_vignette" xr:uid="{00000000-0004-0000-0000-0000A1040000}"/>
    <hyperlink ref="AG1500" r:id="rId1187" xr:uid="{00000000-0004-0000-0000-0000A2040000}"/>
    <hyperlink ref="AG1501" r:id="rId1188" xr:uid="{00000000-0004-0000-0000-0000A3040000}"/>
    <hyperlink ref="AG1502" r:id="rId1189" xr:uid="{00000000-0004-0000-0000-0000A4040000}"/>
    <hyperlink ref="AG1503" r:id="rId1190" xr:uid="{00000000-0004-0000-0000-0000A5040000}"/>
    <hyperlink ref="AG1504" r:id="rId1191" xr:uid="{00000000-0004-0000-0000-0000A6040000}"/>
    <hyperlink ref="AG1505" r:id="rId1192" xr:uid="{00000000-0004-0000-0000-0000A7040000}"/>
    <hyperlink ref="AG1506" r:id="rId1193" xr:uid="{00000000-0004-0000-0000-0000A8040000}"/>
    <hyperlink ref="AG1507" r:id="rId1194" xr:uid="{00000000-0004-0000-0000-0000A9040000}"/>
    <hyperlink ref="AG1508" r:id="rId1195" xr:uid="{00000000-0004-0000-0000-0000AA040000}"/>
    <hyperlink ref="AG1509" r:id="rId1196" xr:uid="{00000000-0004-0000-0000-0000AB040000}"/>
    <hyperlink ref="AG1510" r:id="rId1197" xr:uid="{00000000-0004-0000-0000-0000AC040000}"/>
    <hyperlink ref="AG1511" r:id="rId1198" xr:uid="{00000000-0004-0000-0000-0000AD040000}"/>
    <hyperlink ref="AG1512" r:id="rId1199" xr:uid="{00000000-0004-0000-0000-0000AE040000}"/>
    <hyperlink ref="AG1513" r:id="rId1200" xr:uid="{00000000-0004-0000-0000-0000AF040000}"/>
    <hyperlink ref="AG1514" r:id="rId1201" xr:uid="{00000000-0004-0000-0000-0000B0040000}"/>
    <hyperlink ref="AG1515" r:id="rId1202" xr:uid="{00000000-0004-0000-0000-0000B1040000}"/>
    <hyperlink ref="AG1516" r:id="rId1203" xr:uid="{00000000-0004-0000-0000-0000B2040000}"/>
    <hyperlink ref="AG1517" r:id="rId1204" xr:uid="{00000000-0004-0000-0000-0000B3040000}"/>
    <hyperlink ref="AG1518" r:id="rId1205" xr:uid="{00000000-0004-0000-0000-0000B4040000}"/>
    <hyperlink ref="AG1519" r:id="rId1206" xr:uid="{00000000-0004-0000-0000-0000B5040000}"/>
    <hyperlink ref="AG1520" r:id="rId1207" display="https://www.cablestogo.com/usb-and-pc/usb-cables-adapters-and-hubs/universal-4k-hdmi-dongle-adapter-ring-including-color-coded-mini-displayport-displayport-and-usb-c-adapters-with-antimicrobial-protection-technology/p/cg-c2g29994?srsltid=AfmBOoqcVr-Ne1-3dowBZ34XHWkCjSIl_q34M0S2tuUeJPr-9cob9ywm" xr:uid="{00000000-0004-0000-0000-0000B6040000}"/>
    <hyperlink ref="AG1521" r:id="rId1208" xr:uid="{00000000-0004-0000-0000-0000B7040000}"/>
    <hyperlink ref="AG1522" r:id="rId1209" xr:uid="{00000000-0004-0000-0000-0000B8040000}"/>
    <hyperlink ref="AG1523" r:id="rId1210" xr:uid="{00000000-0004-0000-0000-0000B9040000}"/>
    <hyperlink ref="AG1524" r:id="rId1211" xr:uid="{00000000-0004-0000-0000-0000BA040000}"/>
    <hyperlink ref="AG1525" r:id="rId1212" xr:uid="{00000000-0004-0000-0000-0000BB040000}"/>
    <hyperlink ref="AG1526" r:id="rId1213" xr:uid="{00000000-0004-0000-0000-0000BC040000}"/>
    <hyperlink ref="AG1527" r:id="rId1214" xr:uid="{00000000-0004-0000-0000-0000BD040000}"/>
    <hyperlink ref="AG1528" r:id="rId1215" xr:uid="{00000000-0004-0000-0000-0000BE040000}"/>
    <hyperlink ref="AG1529" r:id="rId1216" xr:uid="{00000000-0004-0000-0000-0000BF040000}"/>
    <hyperlink ref="AG1530" r:id="rId1217" xr:uid="{00000000-0004-0000-0000-0000C0040000}"/>
    <hyperlink ref="AG1531" r:id="rId1218" xr:uid="{00000000-0004-0000-0000-0000C1040000}"/>
    <hyperlink ref="AG1532" r:id="rId1219" xr:uid="{00000000-0004-0000-0000-0000C2040000}"/>
    <hyperlink ref="AG1533" r:id="rId1220" xr:uid="{00000000-0004-0000-0000-0000C3040000}"/>
    <hyperlink ref="AG1534" r:id="rId1221" xr:uid="{00000000-0004-0000-0000-0000C4040000}"/>
    <hyperlink ref="AG1535" r:id="rId1222" xr:uid="{00000000-0004-0000-0000-0000C5040000}"/>
    <hyperlink ref="AG1536" r:id="rId1223" xr:uid="{00000000-0004-0000-0000-0000C6040000}"/>
    <hyperlink ref="AG1537" r:id="rId1224" xr:uid="{00000000-0004-0000-0000-0000C7040000}"/>
    <hyperlink ref="AG1538" r:id="rId1225" xr:uid="{00000000-0004-0000-0000-0000C8040000}"/>
    <hyperlink ref="AG1539" r:id="rId1226" xr:uid="{00000000-0004-0000-0000-0000C9040000}"/>
    <hyperlink ref="AG1540" r:id="rId1227" xr:uid="{00000000-0004-0000-0000-0000CA040000}"/>
    <hyperlink ref="AG1541" r:id="rId1228" xr:uid="{00000000-0004-0000-0000-0000CB040000}"/>
    <hyperlink ref="AG1542" r:id="rId1229" xr:uid="{00000000-0004-0000-0000-0000CC040000}"/>
    <hyperlink ref="AG1543" r:id="rId1230" xr:uid="{00000000-0004-0000-0000-0000CD040000}"/>
    <hyperlink ref="AG1544" r:id="rId1231" xr:uid="{00000000-0004-0000-0000-0000CE040000}"/>
    <hyperlink ref="AG1545" r:id="rId1232" xr:uid="{00000000-0004-0000-0000-0000CF040000}"/>
    <hyperlink ref="AG1546" r:id="rId1233" xr:uid="{00000000-0004-0000-0000-0000D0040000}"/>
    <hyperlink ref="AG1547" r:id="rId1234" xr:uid="{00000000-0004-0000-0000-0000D1040000}"/>
    <hyperlink ref="AG1548" r:id="rId1235" xr:uid="{00000000-0004-0000-0000-0000D2040000}"/>
    <hyperlink ref="AG1549" r:id="rId1236" xr:uid="{00000000-0004-0000-0000-0000D3040000}"/>
    <hyperlink ref="AG1550" r:id="rId1237" xr:uid="{00000000-0004-0000-0000-0000D4040000}"/>
    <hyperlink ref="AG1551" r:id="rId1238" xr:uid="{00000000-0004-0000-0000-0000D5040000}"/>
    <hyperlink ref="AG1552" r:id="rId1239" xr:uid="{00000000-0004-0000-0000-0000D6040000}"/>
    <hyperlink ref="AG1554" r:id="rId1240" xr:uid="{00000000-0004-0000-0000-0000D7040000}"/>
    <hyperlink ref="AG1555" r:id="rId1241" xr:uid="{00000000-0004-0000-0000-0000D8040000}"/>
    <hyperlink ref="AG1556" r:id="rId1242" xr:uid="{00000000-0004-0000-0000-0000D9040000}"/>
    <hyperlink ref="AG1557" r:id="rId1243" xr:uid="{00000000-0004-0000-0000-0000DA040000}"/>
    <hyperlink ref="AG1558" r:id="rId1244" xr:uid="{00000000-0004-0000-0000-0000DB040000}"/>
    <hyperlink ref="AG1559" r:id="rId1245" xr:uid="{00000000-0004-0000-0000-0000DC040000}"/>
    <hyperlink ref="AG1560" r:id="rId1246" xr:uid="{00000000-0004-0000-0000-0000DD040000}"/>
    <hyperlink ref="AG1561" r:id="rId1247" xr:uid="{00000000-0004-0000-0000-0000DE040000}"/>
    <hyperlink ref="AG1562" r:id="rId1248" xr:uid="{00000000-0004-0000-0000-0000DF040000}"/>
    <hyperlink ref="AG1563" r:id="rId1249" xr:uid="{00000000-0004-0000-0000-0000E0040000}"/>
    <hyperlink ref="AG1564" r:id="rId1250" xr:uid="{00000000-0004-0000-0000-0000E1040000}"/>
    <hyperlink ref="AG1565" r:id="rId1251" xr:uid="{00000000-0004-0000-0000-0000E2040000}"/>
    <hyperlink ref="AG1566" r:id="rId1252" xr:uid="{00000000-0004-0000-0000-0000E3040000}"/>
    <hyperlink ref="AG1567" r:id="rId1253" xr:uid="{00000000-0004-0000-0000-0000E4040000}"/>
    <hyperlink ref="AG1568" r:id="rId1254" xr:uid="{00000000-0004-0000-0000-0000E5040000}"/>
    <hyperlink ref="AG1569" r:id="rId1255" xr:uid="{00000000-0004-0000-0000-0000E6040000}"/>
    <hyperlink ref="AG1570" r:id="rId1256" xr:uid="{00000000-0004-0000-0000-0000E7040000}"/>
    <hyperlink ref="AG1571" r:id="rId1257" xr:uid="{00000000-0004-0000-0000-0000E8040000}"/>
    <hyperlink ref="AG1572" r:id="rId1258" xr:uid="{00000000-0004-0000-0000-0000E9040000}"/>
    <hyperlink ref="AG1573" r:id="rId1259" xr:uid="{00000000-0004-0000-0000-0000EA040000}"/>
    <hyperlink ref="AG1574" r:id="rId1260" xr:uid="{00000000-0004-0000-0000-0000EB040000}"/>
    <hyperlink ref="AG1575" r:id="rId1261" xr:uid="{00000000-0004-0000-0000-0000EC040000}"/>
    <hyperlink ref="AG1576" r:id="rId1262" xr:uid="{00000000-0004-0000-0000-0000ED040000}"/>
    <hyperlink ref="AG1577" r:id="rId1263" xr:uid="{00000000-0004-0000-0000-0000EE040000}"/>
    <hyperlink ref="AG1578" r:id="rId1264" xr:uid="{00000000-0004-0000-0000-0000EF040000}"/>
    <hyperlink ref="AG1579" r:id="rId1265" xr:uid="{00000000-0004-0000-0000-0000F0040000}"/>
    <hyperlink ref="AG1580" r:id="rId1266" xr:uid="{00000000-0004-0000-0000-0000F1040000}"/>
    <hyperlink ref="AG1581" r:id="rId1267" xr:uid="{00000000-0004-0000-0000-0000F2040000}"/>
    <hyperlink ref="AG1582" r:id="rId1268" xr:uid="{00000000-0004-0000-0000-0000F3040000}"/>
    <hyperlink ref="AG1583" r:id="rId1269" xr:uid="{00000000-0004-0000-0000-0000F4040000}"/>
    <hyperlink ref="AG1584" r:id="rId1270" xr:uid="{00000000-0004-0000-0000-0000F5040000}"/>
    <hyperlink ref="AG1585" r:id="rId1271" xr:uid="{00000000-0004-0000-0000-0000F6040000}"/>
    <hyperlink ref="AG1586" r:id="rId1272" xr:uid="{00000000-0004-0000-0000-0000F7040000}"/>
    <hyperlink ref="AG1587" r:id="rId1273" xr:uid="{00000000-0004-0000-0000-0000F8040000}"/>
    <hyperlink ref="AG1588" r:id="rId1274" xr:uid="{00000000-0004-0000-0000-0000F9040000}"/>
    <hyperlink ref="AG1589" r:id="rId1275" xr:uid="{00000000-0004-0000-0000-0000FA040000}"/>
    <hyperlink ref="AG1590" r:id="rId1276" xr:uid="{00000000-0004-0000-0000-0000FB040000}"/>
    <hyperlink ref="AG1591" r:id="rId1277" xr:uid="{00000000-0004-0000-0000-0000FC040000}"/>
    <hyperlink ref="AG1592" r:id="rId1278" xr:uid="{00000000-0004-0000-0000-0000FD040000}"/>
    <hyperlink ref="AG1593" r:id="rId1279" xr:uid="{00000000-0004-0000-0000-0000FE040000}"/>
    <hyperlink ref="AG1594" r:id="rId1280" xr:uid="{00000000-0004-0000-0000-0000FF040000}"/>
    <hyperlink ref="AG1595" r:id="rId1281" xr:uid="{00000000-0004-0000-0000-000000050000}"/>
    <hyperlink ref="AG1596" r:id="rId1282" xr:uid="{00000000-0004-0000-0000-000001050000}"/>
    <hyperlink ref="AG1597" r:id="rId1283" xr:uid="{00000000-0004-0000-0000-000002050000}"/>
    <hyperlink ref="AG1598" r:id="rId1284" xr:uid="{00000000-0004-0000-0000-000003050000}"/>
    <hyperlink ref="AG1599" r:id="rId1285" xr:uid="{00000000-0004-0000-0000-000004050000}"/>
    <hyperlink ref="AG1600" r:id="rId1286" xr:uid="{00000000-0004-0000-0000-000005050000}"/>
    <hyperlink ref="AG1601" r:id="rId1287" xr:uid="{00000000-0004-0000-0000-000006050000}"/>
    <hyperlink ref="AG1602" r:id="rId1288" xr:uid="{00000000-0004-0000-0000-000007050000}"/>
    <hyperlink ref="AG1603" r:id="rId1289" xr:uid="{00000000-0004-0000-0000-000008050000}"/>
    <hyperlink ref="AG1604" r:id="rId1290" xr:uid="{00000000-0004-0000-0000-000009050000}"/>
    <hyperlink ref="AG1605" r:id="rId1291" xr:uid="{00000000-0004-0000-0000-00000A050000}"/>
    <hyperlink ref="AG1606" r:id="rId1292" xr:uid="{00000000-0004-0000-0000-00000B050000}"/>
    <hyperlink ref="AG1607" r:id="rId1293" xr:uid="{00000000-0004-0000-0000-00000C050000}"/>
    <hyperlink ref="AG1608" r:id="rId1294" xr:uid="{00000000-0004-0000-0000-00000D050000}"/>
    <hyperlink ref="AG1609" r:id="rId1295" xr:uid="{00000000-0004-0000-0000-00000E050000}"/>
    <hyperlink ref="AG1610" r:id="rId1296" xr:uid="{00000000-0004-0000-0000-00000F050000}"/>
    <hyperlink ref="AG1611" r:id="rId1297" xr:uid="{00000000-0004-0000-0000-000010050000}"/>
    <hyperlink ref="AG1612" r:id="rId1298" xr:uid="{00000000-0004-0000-0000-000011050000}"/>
    <hyperlink ref="AG1613" r:id="rId1299" xr:uid="{00000000-0004-0000-0000-000012050000}"/>
    <hyperlink ref="AG1614" r:id="rId1300" xr:uid="{00000000-0004-0000-0000-000013050000}"/>
    <hyperlink ref="AG1615" r:id="rId1301" xr:uid="{00000000-0004-0000-0000-000014050000}"/>
    <hyperlink ref="AG1616" r:id="rId1302" xr:uid="{00000000-0004-0000-0000-000015050000}"/>
    <hyperlink ref="AG1617" r:id="rId1303" xr:uid="{00000000-0004-0000-0000-000016050000}"/>
    <hyperlink ref="AG1618" r:id="rId1304" xr:uid="{00000000-0004-0000-0000-000017050000}"/>
    <hyperlink ref="AG1619" r:id="rId1305" xr:uid="{00000000-0004-0000-0000-000018050000}"/>
    <hyperlink ref="AG1620" r:id="rId1306" xr:uid="{00000000-0004-0000-0000-000019050000}"/>
    <hyperlink ref="AG1621" r:id="rId1307" xr:uid="{00000000-0004-0000-0000-00001A050000}"/>
    <hyperlink ref="AG1622" r:id="rId1308" xr:uid="{00000000-0004-0000-0000-00001B050000}"/>
    <hyperlink ref="AG1623" r:id="rId1309" xr:uid="{00000000-0004-0000-0000-00001C050000}"/>
    <hyperlink ref="AG1626" r:id="rId1310" xr:uid="{00000000-0004-0000-0000-00001D050000}"/>
    <hyperlink ref="AG1627" r:id="rId1311" location="google_vignette" xr:uid="{00000000-0004-0000-0000-00001E050000}"/>
    <hyperlink ref="AG1628" r:id="rId1312" xr:uid="{00000000-0004-0000-0000-00001F050000}"/>
    <hyperlink ref="AG1629" r:id="rId1313" xr:uid="{00000000-0004-0000-0000-000020050000}"/>
    <hyperlink ref="AG1630" r:id="rId1314" xr:uid="{00000000-0004-0000-0000-000021050000}"/>
    <hyperlink ref="AG1631" r:id="rId1315" xr:uid="{00000000-0004-0000-0000-000022050000}"/>
    <hyperlink ref="AG1632" r:id="rId1316" xr:uid="{00000000-0004-0000-0000-000023050000}"/>
    <hyperlink ref="AG1633" r:id="rId1317" xr:uid="{00000000-0004-0000-0000-000024050000}"/>
    <hyperlink ref="AG1634" r:id="rId1318" xr:uid="{00000000-0004-0000-0000-000025050000}"/>
    <hyperlink ref="AG1635" r:id="rId1319" xr:uid="{00000000-0004-0000-0000-000026050000}"/>
    <hyperlink ref="AG1636" r:id="rId1320" xr:uid="{00000000-0004-0000-0000-000027050000}"/>
    <hyperlink ref="AG1637" r:id="rId1321" xr:uid="{00000000-0004-0000-0000-000028050000}"/>
    <hyperlink ref="AG1638" r:id="rId1322" xr:uid="{00000000-0004-0000-0000-000029050000}"/>
    <hyperlink ref="AG1639" r:id="rId1323" xr:uid="{00000000-0004-0000-0000-00002A050000}"/>
    <hyperlink ref="AG1640" r:id="rId1324" xr:uid="{00000000-0004-0000-0000-00002B050000}"/>
    <hyperlink ref="AG1641" r:id="rId1325" xr:uid="{00000000-0004-0000-0000-00002C050000}"/>
    <hyperlink ref="AG1642" r:id="rId1326" xr:uid="{00000000-0004-0000-0000-00002D050000}"/>
    <hyperlink ref="AG1643" r:id="rId1327" xr:uid="{00000000-0004-0000-0000-00002E050000}"/>
    <hyperlink ref="AG1644" r:id="rId1328" xr:uid="{00000000-0004-0000-0000-00002F050000}"/>
    <hyperlink ref="AG1645" r:id="rId1329" xr:uid="{00000000-0004-0000-0000-000030050000}"/>
    <hyperlink ref="AG1646" r:id="rId1330" xr:uid="{00000000-0004-0000-0000-000031050000}"/>
    <hyperlink ref="AG1647" r:id="rId1331" xr:uid="{00000000-0004-0000-0000-000032050000}"/>
    <hyperlink ref="AG1648" r:id="rId1332" xr:uid="{00000000-0004-0000-0000-000033050000}"/>
    <hyperlink ref="AG1649" r:id="rId1333" xr:uid="{00000000-0004-0000-0000-000034050000}"/>
    <hyperlink ref="AG1650" r:id="rId1334" xr:uid="{00000000-0004-0000-0000-000035050000}"/>
    <hyperlink ref="AG1651" r:id="rId1335" xr:uid="{00000000-0004-0000-0000-000036050000}"/>
    <hyperlink ref="AG1652" r:id="rId1336" xr:uid="{00000000-0004-0000-0000-000037050000}"/>
    <hyperlink ref="AG1653" r:id="rId1337" xr:uid="{00000000-0004-0000-0000-000038050000}"/>
    <hyperlink ref="AG1654" r:id="rId1338" xr:uid="{00000000-0004-0000-0000-000039050000}"/>
    <hyperlink ref="AG1655" r:id="rId1339" xr:uid="{00000000-0004-0000-0000-00003A050000}"/>
    <hyperlink ref="AG1656" r:id="rId1340" xr:uid="{00000000-0004-0000-0000-00003B050000}"/>
    <hyperlink ref="AG1657" r:id="rId1341" xr:uid="{00000000-0004-0000-0000-00003C050000}"/>
    <hyperlink ref="AG1658" r:id="rId1342" xr:uid="{00000000-0004-0000-0000-00003D050000}"/>
    <hyperlink ref="AG1659" r:id="rId1343" xr:uid="{00000000-0004-0000-0000-00003E050000}"/>
    <hyperlink ref="AG1660" r:id="rId1344" xr:uid="{00000000-0004-0000-0000-00003F050000}"/>
    <hyperlink ref="AG1661" r:id="rId1345" xr:uid="{00000000-0004-0000-0000-000040050000}"/>
    <hyperlink ref="AG1662" r:id="rId1346" xr:uid="{00000000-0004-0000-0000-000041050000}"/>
    <hyperlink ref="AG1663" r:id="rId1347" xr:uid="{00000000-0004-0000-0000-000042050000}"/>
    <hyperlink ref="AG1664" r:id="rId1348" xr:uid="{00000000-0004-0000-0000-000043050000}"/>
    <hyperlink ref="AG1665" r:id="rId1349" xr:uid="{00000000-0004-0000-0000-000044050000}"/>
    <hyperlink ref="AG1666" r:id="rId1350" xr:uid="{00000000-0004-0000-0000-000045050000}"/>
    <hyperlink ref="AG1667" r:id="rId1351" xr:uid="{00000000-0004-0000-0000-000046050000}"/>
    <hyperlink ref="AG1668" r:id="rId1352" xr:uid="{00000000-0004-0000-0000-000047050000}"/>
    <hyperlink ref="AG1669" r:id="rId1353" xr:uid="{00000000-0004-0000-0000-000048050000}"/>
    <hyperlink ref="AG1671" r:id="rId1354" xr:uid="{00000000-0004-0000-0000-000049050000}"/>
    <hyperlink ref="AG1672" r:id="rId1355" xr:uid="{00000000-0004-0000-0000-00004A050000}"/>
    <hyperlink ref="P1673" r:id="rId1356" xr:uid="{00000000-0004-0000-0000-00004B050000}"/>
    <hyperlink ref="AG1673" r:id="rId1357" xr:uid="{00000000-0004-0000-0000-00004C050000}"/>
    <hyperlink ref="AG1674" r:id="rId1358" xr:uid="{00000000-0004-0000-0000-00004D050000}"/>
    <hyperlink ref="AG1675" r:id="rId1359" xr:uid="{00000000-0004-0000-0000-00004E050000}"/>
    <hyperlink ref="AG1676" r:id="rId1360" xr:uid="{00000000-0004-0000-0000-00004F050000}"/>
    <hyperlink ref="AG1677" r:id="rId1361" display="https://www.borderstates.com/All-Products/Conduit-Cable-Management/Raceway-Strut-Channels/Strut-Channels-Fittings/Strut-Channels/Eaton-B-Line-B54SH-Series-Short-Slotted-Strut-Channels-13-16%22-x-1-5-8%22/Eaton-B-Line-B54SH-Series-Short-Slotted-Strut-Channels-13-16%22-x-1-5-8%22-Single-Slotted-Pre-galvanized/p/115236" xr:uid="{00000000-0004-0000-0000-000050050000}"/>
    <hyperlink ref="AG1678" r:id="rId1362" xr:uid="{00000000-0004-0000-0000-000051050000}"/>
    <hyperlink ref="AG1679" r:id="rId1363" xr:uid="{00000000-0004-0000-0000-000052050000}"/>
    <hyperlink ref="AG1681" r:id="rId1364" xr:uid="{00000000-0004-0000-0000-000053050000}"/>
    <hyperlink ref="AG1682" r:id="rId1365" xr:uid="{00000000-0004-0000-0000-000054050000}"/>
    <hyperlink ref="AG1683" r:id="rId1366" xr:uid="{00000000-0004-0000-0000-000055050000}"/>
    <hyperlink ref="AG1684" r:id="rId1367" xr:uid="{00000000-0004-0000-0000-000056050000}"/>
    <hyperlink ref="AG1685" r:id="rId1368" xr:uid="{00000000-0004-0000-0000-000057050000}"/>
    <hyperlink ref="AG1686" r:id="rId1369" xr:uid="{00000000-0004-0000-0000-000058050000}"/>
    <hyperlink ref="AG1687" r:id="rId1370" xr:uid="{00000000-0004-0000-0000-000059050000}"/>
    <hyperlink ref="AG1688" r:id="rId1371" xr:uid="{00000000-0004-0000-0000-00005A050000}"/>
    <hyperlink ref="AG1690" r:id="rId1372" xr:uid="{00000000-0004-0000-0000-00005B050000}"/>
    <hyperlink ref="AG1691" r:id="rId1373" xr:uid="{00000000-0004-0000-0000-00005C050000}"/>
    <hyperlink ref="AG1692" r:id="rId1374" xr:uid="{00000000-0004-0000-0000-00005D050000}"/>
    <hyperlink ref="AG1693" r:id="rId1375" xr:uid="{00000000-0004-0000-0000-00005E050000}"/>
    <hyperlink ref="AG1694" r:id="rId1376" xr:uid="{00000000-0004-0000-0000-00005F050000}"/>
    <hyperlink ref="AG1695" r:id="rId1377" xr:uid="{00000000-0004-0000-0000-000060050000}"/>
    <hyperlink ref="AG1696" r:id="rId1378" xr:uid="{00000000-0004-0000-0000-000061050000}"/>
    <hyperlink ref="AG1697" r:id="rId1379" xr:uid="{00000000-0004-0000-0000-000062050000}"/>
    <hyperlink ref="AG1698" r:id="rId1380" xr:uid="{00000000-0004-0000-0000-000063050000}"/>
    <hyperlink ref="AG1699" r:id="rId1381" xr:uid="{00000000-0004-0000-0000-000064050000}"/>
    <hyperlink ref="AG1700" r:id="rId1382" xr:uid="{00000000-0004-0000-0000-000065050000}"/>
    <hyperlink ref="AG1701" r:id="rId1383" xr:uid="{00000000-0004-0000-0000-000066050000}"/>
    <hyperlink ref="AG1702" r:id="rId1384" xr:uid="{00000000-0004-0000-0000-000067050000}"/>
    <hyperlink ref="AG1703" r:id="rId1385" xr:uid="{00000000-0004-0000-0000-000068050000}"/>
    <hyperlink ref="AG1704" r:id="rId1386" xr:uid="{00000000-0004-0000-0000-000069050000}"/>
    <hyperlink ref="AG1705" r:id="rId1387" xr:uid="{00000000-0004-0000-0000-00006A050000}"/>
    <hyperlink ref="AG1706" r:id="rId1388" xr:uid="{00000000-0004-0000-0000-00006B050000}"/>
    <hyperlink ref="AG1707" r:id="rId1389" xr:uid="{00000000-0004-0000-0000-00006C050000}"/>
    <hyperlink ref="AG1708" r:id="rId1390" xr:uid="{00000000-0004-0000-0000-00006D050000}"/>
    <hyperlink ref="AG1709" r:id="rId1391" xr:uid="{00000000-0004-0000-0000-00006E050000}"/>
    <hyperlink ref="AG1710" r:id="rId1392" xr:uid="{00000000-0004-0000-0000-00006F050000}"/>
    <hyperlink ref="AG1711" r:id="rId1393" xr:uid="{00000000-0004-0000-0000-000070050000}"/>
    <hyperlink ref="AG1712" r:id="rId1394" xr:uid="{00000000-0004-0000-0000-000071050000}"/>
    <hyperlink ref="AG1713" r:id="rId1395" xr:uid="{00000000-0004-0000-0000-000072050000}"/>
    <hyperlink ref="AG1714" r:id="rId1396" xr:uid="{00000000-0004-0000-0000-000073050000}"/>
    <hyperlink ref="AG1715" r:id="rId1397" xr:uid="{00000000-0004-0000-0000-000074050000}"/>
    <hyperlink ref="AG1716" r:id="rId1398" xr:uid="{00000000-0004-0000-0000-000075050000}"/>
    <hyperlink ref="AG1717" r:id="rId1399" xr:uid="{00000000-0004-0000-0000-000076050000}"/>
    <hyperlink ref="AG1718" r:id="rId1400" xr:uid="{00000000-0004-0000-0000-000077050000}"/>
    <hyperlink ref="AG1719" r:id="rId1401" xr:uid="{00000000-0004-0000-0000-000078050000}"/>
    <hyperlink ref="AG1720" r:id="rId1402" xr:uid="{00000000-0004-0000-0000-000079050000}"/>
    <hyperlink ref="AG1721" r:id="rId1403" xr:uid="{00000000-0004-0000-0000-00007A050000}"/>
    <hyperlink ref="AG1722" r:id="rId1404" xr:uid="{00000000-0004-0000-0000-00007B050000}"/>
    <hyperlink ref="AG1723" r:id="rId1405" xr:uid="{00000000-0004-0000-0000-00007C050000}"/>
    <hyperlink ref="AG1724" r:id="rId1406" xr:uid="{00000000-0004-0000-0000-00007D050000}"/>
    <hyperlink ref="AG1725" r:id="rId1407" xr:uid="{00000000-0004-0000-0000-00007E050000}"/>
    <hyperlink ref="AG1726" r:id="rId1408" xr:uid="{00000000-0004-0000-0000-00007F050000}"/>
    <hyperlink ref="AG1727" r:id="rId1409" xr:uid="{00000000-0004-0000-0000-000080050000}"/>
    <hyperlink ref="AG1728" r:id="rId1410" xr:uid="{00000000-0004-0000-0000-000081050000}"/>
    <hyperlink ref="AG1729" r:id="rId1411" xr:uid="{00000000-0004-0000-0000-000082050000}"/>
    <hyperlink ref="AG1730" r:id="rId1412" xr:uid="{00000000-0004-0000-0000-000083050000}"/>
    <hyperlink ref="AG1731" r:id="rId1413" xr:uid="{00000000-0004-0000-0000-000084050000}"/>
    <hyperlink ref="AG1732" r:id="rId1414" xr:uid="{00000000-0004-0000-0000-000085050000}"/>
    <hyperlink ref="AG1733" r:id="rId1415" xr:uid="{00000000-0004-0000-0000-000086050000}"/>
    <hyperlink ref="AG1734" r:id="rId1416" xr:uid="{00000000-0004-0000-0000-000087050000}"/>
    <hyperlink ref="AG1735" r:id="rId1417" xr:uid="{00000000-0004-0000-0000-000088050000}"/>
    <hyperlink ref="AG1736" r:id="rId1418" xr:uid="{00000000-0004-0000-0000-000089050000}"/>
    <hyperlink ref="AG1737" r:id="rId1419" xr:uid="{00000000-0004-0000-0000-00008A050000}"/>
    <hyperlink ref="AG1738" r:id="rId1420" xr:uid="{00000000-0004-0000-0000-00008B050000}"/>
    <hyperlink ref="AG1739" r:id="rId1421" xr:uid="{00000000-0004-0000-0000-00008C050000}"/>
    <hyperlink ref="AG1740" r:id="rId1422" xr:uid="{00000000-0004-0000-0000-00008D050000}"/>
    <hyperlink ref="AG1741" r:id="rId1423" xr:uid="{00000000-0004-0000-0000-00008E050000}"/>
    <hyperlink ref="AG1742" r:id="rId1424" xr:uid="{00000000-0004-0000-0000-00008F050000}"/>
    <hyperlink ref="AG1743" r:id="rId1425" xr:uid="{00000000-0004-0000-0000-000090050000}"/>
    <hyperlink ref="AG1744" r:id="rId1426" xr:uid="{00000000-0004-0000-0000-000091050000}"/>
    <hyperlink ref="AG1745" r:id="rId1427" xr:uid="{00000000-0004-0000-0000-000092050000}"/>
    <hyperlink ref="AG1746" r:id="rId1428" xr:uid="{00000000-0004-0000-0000-000093050000}"/>
    <hyperlink ref="AG1747" r:id="rId1429" xr:uid="{00000000-0004-0000-0000-000094050000}"/>
    <hyperlink ref="AG1748" r:id="rId1430" xr:uid="{00000000-0004-0000-0000-000095050000}"/>
    <hyperlink ref="AG1749" r:id="rId1431" xr:uid="{00000000-0004-0000-0000-000096050000}"/>
    <hyperlink ref="AG1750" r:id="rId1432" xr:uid="{00000000-0004-0000-0000-000097050000}"/>
    <hyperlink ref="AG1751" r:id="rId1433" xr:uid="{00000000-0004-0000-0000-000098050000}"/>
    <hyperlink ref="AG1752" r:id="rId1434" xr:uid="{00000000-0004-0000-0000-000099050000}"/>
    <hyperlink ref="AG1753" r:id="rId1435" xr:uid="{00000000-0004-0000-0000-00009A050000}"/>
    <hyperlink ref="AG1754" r:id="rId1436" xr:uid="{00000000-0004-0000-0000-00009B050000}"/>
    <hyperlink ref="AG1755" r:id="rId1437" xr:uid="{00000000-0004-0000-0000-00009C050000}"/>
    <hyperlink ref="AG1756" r:id="rId1438" xr:uid="{00000000-0004-0000-0000-00009D050000}"/>
    <hyperlink ref="AG1757" r:id="rId1439" xr:uid="{00000000-0004-0000-0000-00009E050000}"/>
    <hyperlink ref="AG1758" r:id="rId1440" xr:uid="{00000000-0004-0000-0000-00009F050000}"/>
    <hyperlink ref="AG1759" r:id="rId1441" xr:uid="{00000000-0004-0000-0000-0000A0050000}"/>
    <hyperlink ref="AG1760" r:id="rId1442" xr:uid="{00000000-0004-0000-0000-0000A1050000}"/>
    <hyperlink ref="AG1761" r:id="rId1443" xr:uid="{00000000-0004-0000-0000-0000A2050000}"/>
    <hyperlink ref="AG1763" r:id="rId1444" xr:uid="{00000000-0004-0000-0000-0000A3050000}"/>
    <hyperlink ref="AG1764" r:id="rId1445" xr:uid="{00000000-0004-0000-0000-0000A4050000}"/>
    <hyperlink ref="AG1765" r:id="rId1446" xr:uid="{00000000-0004-0000-0000-0000A5050000}"/>
    <hyperlink ref="AG1766" r:id="rId1447" xr:uid="{00000000-0004-0000-0000-0000A6050000}"/>
    <hyperlink ref="AG1767" r:id="rId1448" xr:uid="{00000000-0004-0000-0000-0000A7050000}"/>
    <hyperlink ref="AG1768" r:id="rId1449" xr:uid="{00000000-0004-0000-0000-0000A8050000}"/>
    <hyperlink ref="AG1769" r:id="rId1450" xr:uid="{00000000-0004-0000-0000-0000A9050000}"/>
    <hyperlink ref="AG1770" r:id="rId1451" xr:uid="{00000000-0004-0000-0000-0000AA050000}"/>
    <hyperlink ref="AG1771" r:id="rId1452" xr:uid="{00000000-0004-0000-0000-0000AB050000}"/>
    <hyperlink ref="AG1772" r:id="rId1453" xr:uid="{00000000-0004-0000-0000-0000AC050000}"/>
    <hyperlink ref="AG1773" r:id="rId1454" xr:uid="{00000000-0004-0000-0000-0000AD050000}"/>
    <hyperlink ref="AG1774" r:id="rId1455" xr:uid="{00000000-0004-0000-0000-0000AE050000}"/>
    <hyperlink ref="AG1775" r:id="rId1456" xr:uid="{00000000-0004-0000-0000-0000AF050000}"/>
    <hyperlink ref="AG1776" r:id="rId1457" xr:uid="{00000000-0004-0000-0000-0000B0050000}"/>
    <hyperlink ref="AG1777" r:id="rId1458" xr:uid="{00000000-0004-0000-0000-0000B1050000}"/>
    <hyperlink ref="AG1778" r:id="rId1459" xr:uid="{00000000-0004-0000-0000-0000B2050000}"/>
    <hyperlink ref="AG1779" r:id="rId1460" xr:uid="{00000000-0004-0000-0000-0000B3050000}"/>
    <hyperlink ref="AG1780" r:id="rId1461" xr:uid="{00000000-0004-0000-0000-0000B4050000}"/>
    <hyperlink ref="AG1781" r:id="rId1462" xr:uid="{00000000-0004-0000-0000-0000B5050000}"/>
    <hyperlink ref="AG1782" r:id="rId1463" xr:uid="{00000000-0004-0000-0000-0000B6050000}"/>
    <hyperlink ref="AG1783" r:id="rId1464" xr:uid="{00000000-0004-0000-0000-0000B7050000}"/>
    <hyperlink ref="AG1784" r:id="rId1465" xr:uid="{00000000-0004-0000-0000-0000B8050000}"/>
    <hyperlink ref="AG1785" r:id="rId1466" xr:uid="{00000000-0004-0000-0000-0000B9050000}"/>
    <hyperlink ref="AG1786" r:id="rId1467" xr:uid="{00000000-0004-0000-0000-0000BA050000}"/>
    <hyperlink ref="AG1787" r:id="rId1468" xr:uid="{00000000-0004-0000-0000-0000BB050000}"/>
    <hyperlink ref="AG1788" r:id="rId1469" xr:uid="{00000000-0004-0000-0000-0000BC050000}"/>
    <hyperlink ref="AG1789" r:id="rId1470" xr:uid="{00000000-0004-0000-0000-0000BD050000}"/>
    <hyperlink ref="AG1790" r:id="rId1471" xr:uid="{00000000-0004-0000-0000-0000BE050000}"/>
    <hyperlink ref="AG1791" r:id="rId1472" xr:uid="{00000000-0004-0000-0000-0000BF050000}"/>
    <hyperlink ref="AG1792" r:id="rId1473" xr:uid="{00000000-0004-0000-0000-0000C0050000}"/>
    <hyperlink ref="AG1793" r:id="rId1474" xr:uid="{00000000-0004-0000-0000-0000C1050000}"/>
    <hyperlink ref="AG1794" r:id="rId1475" xr:uid="{00000000-0004-0000-0000-0000C2050000}"/>
    <hyperlink ref="AG1795" r:id="rId1476" xr:uid="{00000000-0004-0000-0000-0000C3050000}"/>
    <hyperlink ref="AG1797" r:id="rId1477" xr:uid="{00000000-0004-0000-0000-0000C4050000}"/>
    <hyperlink ref="AG1798" r:id="rId1478" xr:uid="{00000000-0004-0000-0000-0000C5050000}"/>
    <hyperlink ref="AG1799" r:id="rId1479" xr:uid="{00000000-0004-0000-0000-0000C6050000}"/>
    <hyperlink ref="AG1800" r:id="rId1480" xr:uid="{00000000-0004-0000-0000-0000C7050000}"/>
    <hyperlink ref="AG1801" r:id="rId1481" xr:uid="{00000000-0004-0000-0000-0000C8050000}"/>
    <hyperlink ref="AG1802" r:id="rId1482" xr:uid="{00000000-0004-0000-0000-0000C9050000}"/>
    <hyperlink ref="AG1803" r:id="rId1483" xr:uid="{00000000-0004-0000-0000-0000CA050000}"/>
    <hyperlink ref="AG1804" r:id="rId1484" xr:uid="{00000000-0004-0000-0000-0000CB050000}"/>
    <hyperlink ref="AG1805" r:id="rId1485" xr:uid="{00000000-0004-0000-0000-0000CC050000}"/>
    <hyperlink ref="AG1806" r:id="rId1486" xr:uid="{00000000-0004-0000-0000-0000CD050000}"/>
    <hyperlink ref="AG1807" r:id="rId1487" xr:uid="{00000000-0004-0000-0000-0000CE050000}"/>
    <hyperlink ref="AG1808" r:id="rId1488" xr:uid="{00000000-0004-0000-0000-0000CF050000}"/>
    <hyperlink ref="AG1809" r:id="rId1489" xr:uid="{00000000-0004-0000-0000-0000D0050000}"/>
    <hyperlink ref="AG1810" r:id="rId1490" xr:uid="{00000000-0004-0000-0000-0000D1050000}"/>
    <hyperlink ref="AG1811" r:id="rId1491" xr:uid="{00000000-0004-0000-0000-0000D2050000}"/>
    <hyperlink ref="AG1812" r:id="rId1492" location="google_vignette" xr:uid="{00000000-0004-0000-0000-0000D3050000}"/>
    <hyperlink ref="AG1813" r:id="rId1493" xr:uid="{00000000-0004-0000-0000-0000D4050000}"/>
    <hyperlink ref="AG1814" r:id="rId1494" xr:uid="{00000000-0004-0000-0000-0000D5050000}"/>
    <hyperlink ref="AG1815" r:id="rId1495" xr:uid="{00000000-0004-0000-0000-0000D6050000}"/>
    <hyperlink ref="AG1816" r:id="rId1496" xr:uid="{00000000-0004-0000-0000-0000D7050000}"/>
    <hyperlink ref="AG1817" r:id="rId1497" xr:uid="{00000000-0004-0000-0000-0000D8050000}"/>
    <hyperlink ref="AG1818" r:id="rId1498" xr:uid="{00000000-0004-0000-0000-0000D9050000}"/>
    <hyperlink ref="AG1819" r:id="rId1499" xr:uid="{00000000-0004-0000-0000-0000DA050000}"/>
    <hyperlink ref="AG1820" r:id="rId1500" xr:uid="{00000000-0004-0000-0000-0000DB050000}"/>
    <hyperlink ref="AG1821" r:id="rId1501" xr:uid="{00000000-0004-0000-0000-0000DC050000}"/>
    <hyperlink ref="AG1822" r:id="rId1502" xr:uid="{00000000-0004-0000-0000-0000DD050000}"/>
    <hyperlink ref="AG1823" r:id="rId1503" xr:uid="{00000000-0004-0000-0000-0000DE050000}"/>
    <hyperlink ref="AG1824" r:id="rId1504" xr:uid="{00000000-0004-0000-0000-0000DF050000}"/>
    <hyperlink ref="AG1825" r:id="rId1505" xr:uid="{00000000-0004-0000-0000-0000E0050000}"/>
    <hyperlink ref="AG1826" r:id="rId1506" xr:uid="{00000000-0004-0000-0000-0000E1050000}"/>
    <hyperlink ref="AG1827" r:id="rId1507" xr:uid="{00000000-0004-0000-0000-0000E2050000}"/>
    <hyperlink ref="AG1828" r:id="rId1508" xr:uid="{00000000-0004-0000-0000-0000E3050000}"/>
    <hyperlink ref="AG1829" r:id="rId1509" xr:uid="{00000000-0004-0000-0000-0000E4050000}"/>
    <hyperlink ref="AG1830" r:id="rId1510" xr:uid="{00000000-0004-0000-0000-0000E5050000}"/>
    <hyperlink ref="AG1831" r:id="rId1511" xr:uid="{00000000-0004-0000-0000-0000E6050000}"/>
    <hyperlink ref="AG1832" r:id="rId1512" xr:uid="{00000000-0004-0000-0000-0000E7050000}"/>
    <hyperlink ref="AG1841" r:id="rId1513" xr:uid="{00000000-0004-0000-0000-0000E8050000}"/>
    <hyperlink ref="AG1843" r:id="rId1514" xr:uid="{00000000-0004-0000-0000-0000E9050000}"/>
    <hyperlink ref="AG1844" r:id="rId1515" xr:uid="{00000000-0004-0000-0000-0000EA050000}"/>
    <hyperlink ref="AG1845" r:id="rId1516" xr:uid="{00000000-0004-0000-0000-0000EB050000}"/>
    <hyperlink ref="AG1846" r:id="rId1517" xr:uid="{00000000-0004-0000-0000-0000EC050000}"/>
    <hyperlink ref="AG1847" r:id="rId1518" xr:uid="{00000000-0004-0000-0000-0000ED050000}"/>
    <hyperlink ref="AG1848" r:id="rId1519" xr:uid="{00000000-0004-0000-0000-0000EE050000}"/>
    <hyperlink ref="AG1850" r:id="rId1520" xr:uid="{00000000-0004-0000-0000-0000EF050000}"/>
    <hyperlink ref="AG1851" r:id="rId1521" xr:uid="{00000000-0004-0000-0000-0000F0050000}"/>
    <hyperlink ref="AG1852" r:id="rId1522" xr:uid="{00000000-0004-0000-0000-0000F1050000}"/>
    <hyperlink ref="AG1853" r:id="rId1523" xr:uid="{00000000-0004-0000-0000-0000F2050000}"/>
    <hyperlink ref="AG1854" r:id="rId1524" xr:uid="{00000000-0004-0000-0000-0000F3050000}"/>
    <hyperlink ref="AG1860" r:id="rId1525" xr:uid="{00000000-0004-0000-0000-0000F4050000}"/>
    <hyperlink ref="AG1861" r:id="rId1526" xr:uid="{00000000-0004-0000-0000-0000F5050000}"/>
    <hyperlink ref="AG1862" r:id="rId1527" xr:uid="{00000000-0004-0000-0000-0000F6050000}"/>
    <hyperlink ref="AG1863" r:id="rId1528" xr:uid="{00000000-0004-0000-0000-0000F7050000}"/>
    <hyperlink ref="AG1864" r:id="rId1529" xr:uid="{00000000-0004-0000-0000-0000F8050000}"/>
    <hyperlink ref="P1865" r:id="rId1530" xr:uid="{00000000-0004-0000-0000-0000F9050000}"/>
    <hyperlink ref="AG1865" r:id="rId1531" xr:uid="{00000000-0004-0000-0000-0000FA050000}"/>
    <hyperlink ref="AG1868" r:id="rId1532" xr:uid="{00000000-0004-0000-0000-0000FB050000}"/>
    <hyperlink ref="AG1869" r:id="rId1533" xr:uid="{00000000-0004-0000-0000-0000FC050000}"/>
    <hyperlink ref="AG1870" r:id="rId1534" xr:uid="{00000000-0004-0000-0000-0000FD050000}"/>
    <hyperlink ref="AG1872" r:id="rId1535" xr:uid="{00000000-0004-0000-0000-0000FE050000}"/>
    <hyperlink ref="AG1873" r:id="rId1536" xr:uid="{00000000-0004-0000-0000-0000FF050000}"/>
    <hyperlink ref="AG1874" r:id="rId1537" xr:uid="{00000000-0004-0000-0000-000000060000}"/>
    <hyperlink ref="AG1875" r:id="rId1538" xr:uid="{00000000-0004-0000-0000-000001060000}"/>
    <hyperlink ref="AG1876" r:id="rId1539" xr:uid="{00000000-0004-0000-0000-000002060000}"/>
    <hyperlink ref="AG1877" r:id="rId1540" xr:uid="{00000000-0004-0000-0000-000003060000}"/>
    <hyperlink ref="AG1878" r:id="rId1541" xr:uid="{00000000-0004-0000-0000-000004060000}"/>
    <hyperlink ref="AG1879" r:id="rId1542" xr:uid="{00000000-0004-0000-0000-000005060000}"/>
    <hyperlink ref="AG1880" r:id="rId1543" xr:uid="{00000000-0004-0000-0000-000006060000}"/>
    <hyperlink ref="AG1881" r:id="rId1544" xr:uid="{00000000-0004-0000-0000-000007060000}"/>
    <hyperlink ref="AG1882" r:id="rId1545" xr:uid="{00000000-0004-0000-0000-000008060000}"/>
    <hyperlink ref="AG1883" r:id="rId1546" xr:uid="{00000000-0004-0000-0000-000009060000}"/>
    <hyperlink ref="AG1884" r:id="rId1547" xr:uid="{00000000-0004-0000-0000-00000A060000}"/>
    <hyperlink ref="AG1885" r:id="rId1548" xr:uid="{00000000-0004-0000-0000-00000B060000}"/>
    <hyperlink ref="AG1886" r:id="rId1549" xr:uid="{00000000-0004-0000-0000-00000C060000}"/>
    <hyperlink ref="AG1887" r:id="rId1550" xr:uid="{00000000-0004-0000-0000-00000D060000}"/>
    <hyperlink ref="AG1888" r:id="rId1551" xr:uid="{00000000-0004-0000-0000-00000E060000}"/>
    <hyperlink ref="AG1889" r:id="rId1552" xr:uid="{00000000-0004-0000-0000-00000F060000}"/>
    <hyperlink ref="AG1890" r:id="rId1553" xr:uid="{00000000-0004-0000-0000-000010060000}"/>
    <hyperlink ref="AG1891" r:id="rId1554" xr:uid="{00000000-0004-0000-0000-000011060000}"/>
    <hyperlink ref="AG1892" r:id="rId1555" xr:uid="{00000000-0004-0000-0000-000012060000}"/>
    <hyperlink ref="AG1893" r:id="rId1556" xr:uid="{00000000-0004-0000-0000-000013060000}"/>
    <hyperlink ref="AG1894" r:id="rId1557" xr:uid="{00000000-0004-0000-0000-000014060000}"/>
    <hyperlink ref="AG1895" r:id="rId1558" xr:uid="{00000000-0004-0000-0000-000015060000}"/>
    <hyperlink ref="AG1896" r:id="rId1559" location="google_vignette" xr:uid="{00000000-0004-0000-0000-000016060000}"/>
    <hyperlink ref="AG1899" r:id="rId1560" location="google_vignette" xr:uid="{00000000-0004-0000-0000-000017060000}"/>
    <hyperlink ref="AG1903" r:id="rId1561" xr:uid="{00000000-0004-0000-0000-000018060000}"/>
    <hyperlink ref="AG1904" r:id="rId1562" xr:uid="{00000000-0004-0000-0000-000019060000}"/>
    <hyperlink ref="AG1905" r:id="rId1563" xr:uid="{00000000-0004-0000-0000-00001A060000}"/>
    <hyperlink ref="AG1906" r:id="rId1564" xr:uid="{00000000-0004-0000-0000-00001B060000}"/>
    <hyperlink ref="AG1907" r:id="rId1565" xr:uid="{00000000-0004-0000-0000-00001C060000}"/>
    <hyperlink ref="AG1908" r:id="rId1566" xr:uid="{00000000-0004-0000-0000-00001D060000}"/>
    <hyperlink ref="AG1909" r:id="rId1567" xr:uid="{00000000-0004-0000-0000-00001E060000}"/>
    <hyperlink ref="AG1910" r:id="rId1568" xr:uid="{00000000-0004-0000-0000-00001F060000}"/>
    <hyperlink ref="AG1914" r:id="rId1569" xr:uid="{00000000-0004-0000-0000-000020060000}"/>
    <hyperlink ref="AG1915" r:id="rId1570" xr:uid="{00000000-0004-0000-0000-000021060000}"/>
    <hyperlink ref="AG1916" r:id="rId1571" xr:uid="{00000000-0004-0000-0000-000022060000}"/>
    <hyperlink ref="AG1917" r:id="rId1572" xr:uid="{00000000-0004-0000-0000-000023060000}"/>
    <hyperlink ref="AG1918" r:id="rId1573" xr:uid="{00000000-0004-0000-0000-000024060000}"/>
    <hyperlink ref="AG1920" r:id="rId1574" xr:uid="{00000000-0004-0000-0000-000025060000}"/>
    <hyperlink ref="AG1921" r:id="rId1575" xr:uid="{00000000-0004-0000-0000-000026060000}"/>
    <hyperlink ref="AG1922" r:id="rId1576" xr:uid="{00000000-0004-0000-0000-000027060000}"/>
    <hyperlink ref="AG1923" r:id="rId1577" xr:uid="{00000000-0004-0000-0000-000028060000}"/>
    <hyperlink ref="AG1924" r:id="rId1578" xr:uid="{00000000-0004-0000-0000-000029060000}"/>
    <hyperlink ref="AG1925" r:id="rId1579" xr:uid="{00000000-0004-0000-0000-00002A060000}"/>
    <hyperlink ref="AG1926" r:id="rId1580" xr:uid="{00000000-0004-0000-0000-00002B060000}"/>
    <hyperlink ref="AG1927" r:id="rId1581" xr:uid="{00000000-0004-0000-0000-00002C060000}"/>
    <hyperlink ref="AG1928" r:id="rId1582" xr:uid="{00000000-0004-0000-0000-00002D060000}"/>
    <hyperlink ref="AG1929" r:id="rId1583" display="https://www.adiglobaldistribution.us/Product/QZ-BE55DH" xr:uid="{00000000-0004-0000-0000-00002E060000}"/>
    <hyperlink ref="AG1930" r:id="rId1584" xr:uid="{00000000-0004-0000-0000-00002F060000}"/>
    <hyperlink ref="AG1931" r:id="rId1585" xr:uid="{00000000-0004-0000-0000-000030060000}"/>
    <hyperlink ref="AG1932" r:id="rId1586" location="google_vignette" xr:uid="{00000000-0004-0000-0000-000031060000}"/>
    <hyperlink ref="AG1933" r:id="rId1587" xr:uid="{00000000-0004-0000-0000-000032060000}"/>
    <hyperlink ref="AG1934" r:id="rId1588" location="google_vignette" xr:uid="{00000000-0004-0000-0000-000033060000}"/>
    <hyperlink ref="AG1935" r:id="rId1589" location="google_vignette" xr:uid="{00000000-0004-0000-0000-000034060000}"/>
    <hyperlink ref="AG1936" r:id="rId1590" location="google_vignette" xr:uid="{00000000-0004-0000-0000-000035060000}"/>
    <hyperlink ref="AG1937" r:id="rId1591" location="google_vignette" xr:uid="{00000000-0004-0000-0000-000036060000}"/>
    <hyperlink ref="AG1940" r:id="rId1592" xr:uid="{00000000-0004-0000-0000-000037060000}"/>
    <hyperlink ref="AG1941" r:id="rId1593" xr:uid="{00000000-0004-0000-0000-000038060000}"/>
    <hyperlink ref="AG1943" r:id="rId1594" xr:uid="{00000000-0004-0000-0000-000039060000}"/>
    <hyperlink ref="AG1944" r:id="rId1595" xr:uid="{00000000-0004-0000-0000-00003A060000}"/>
    <hyperlink ref="AG1945" r:id="rId1596" xr:uid="{00000000-0004-0000-0000-00003B060000}"/>
    <hyperlink ref="AG1946" r:id="rId1597" xr:uid="{00000000-0004-0000-0000-00003C060000}"/>
    <hyperlink ref="AG1947" r:id="rId1598" xr:uid="{00000000-0004-0000-0000-00003D060000}"/>
    <hyperlink ref="AG1948" r:id="rId1599" xr:uid="{00000000-0004-0000-0000-00003E060000}"/>
    <hyperlink ref="AG1949" r:id="rId1600" xr:uid="{00000000-0004-0000-0000-00003F060000}"/>
    <hyperlink ref="AG1950" r:id="rId1601" xr:uid="{00000000-0004-0000-0000-000040060000}"/>
    <hyperlink ref="AG1951" r:id="rId1602" xr:uid="{00000000-0004-0000-0000-000041060000}"/>
    <hyperlink ref="AG1952" r:id="rId1603" xr:uid="{00000000-0004-0000-0000-000042060000}"/>
    <hyperlink ref="AG1953" r:id="rId1604" xr:uid="{00000000-0004-0000-0000-000043060000}"/>
    <hyperlink ref="AG1954" r:id="rId1605" xr:uid="{00000000-0004-0000-0000-000044060000}"/>
    <hyperlink ref="AG1955" r:id="rId1606" xr:uid="{00000000-0004-0000-0000-000045060000}"/>
    <hyperlink ref="AG1957" r:id="rId1607" xr:uid="{00000000-0004-0000-0000-000046060000}"/>
    <hyperlink ref="AG1958" r:id="rId1608" xr:uid="{00000000-0004-0000-0000-000047060000}"/>
    <hyperlink ref="AG1959" r:id="rId1609" xr:uid="{00000000-0004-0000-0000-000048060000}"/>
    <hyperlink ref="AG1960" r:id="rId1610" xr:uid="{00000000-0004-0000-0000-000049060000}"/>
    <hyperlink ref="AG1961" r:id="rId1611" xr:uid="{00000000-0004-0000-0000-00004A060000}"/>
    <hyperlink ref="AG1962" r:id="rId1612" xr:uid="{00000000-0004-0000-0000-00004B060000}"/>
    <hyperlink ref="AG1963" r:id="rId1613" xr:uid="{00000000-0004-0000-0000-00004C060000}"/>
    <hyperlink ref="AG1964" r:id="rId1614" xr:uid="{00000000-0004-0000-0000-00004D060000}"/>
    <hyperlink ref="AG1965" r:id="rId1615" xr:uid="{00000000-0004-0000-0000-00004E060000}"/>
    <hyperlink ref="AG1966" r:id="rId1616" xr:uid="{00000000-0004-0000-0000-00004F060000}"/>
    <hyperlink ref="AG1967" r:id="rId1617" xr:uid="{00000000-0004-0000-0000-000050060000}"/>
    <hyperlink ref="AG1968" r:id="rId1618" xr:uid="{00000000-0004-0000-0000-000051060000}"/>
    <hyperlink ref="AG1969" r:id="rId1619" xr:uid="{00000000-0004-0000-0000-000052060000}"/>
    <hyperlink ref="AG1970" r:id="rId1620" xr:uid="{00000000-0004-0000-0000-000053060000}"/>
    <hyperlink ref="AG1971" r:id="rId1621" xr:uid="{00000000-0004-0000-0000-000054060000}"/>
    <hyperlink ref="AG1972" r:id="rId1622" xr:uid="{00000000-0004-0000-0000-000055060000}"/>
    <hyperlink ref="AG1973" r:id="rId1623" xr:uid="{00000000-0004-0000-0000-000056060000}"/>
    <hyperlink ref="AG1974" r:id="rId1624" xr:uid="{00000000-0004-0000-0000-000057060000}"/>
    <hyperlink ref="AG1978" r:id="rId1625" xr:uid="{00000000-0004-0000-0000-000058060000}"/>
    <hyperlink ref="AG1979" r:id="rId1626" xr:uid="{00000000-0004-0000-0000-000059060000}"/>
    <hyperlink ref="AG1980" r:id="rId1627" xr:uid="{00000000-0004-0000-0000-00005A060000}"/>
    <hyperlink ref="AG1981" r:id="rId1628" xr:uid="{00000000-0004-0000-0000-00005B060000}"/>
    <hyperlink ref="AG1982" r:id="rId1629" xr:uid="{00000000-0004-0000-0000-00005C060000}"/>
    <hyperlink ref="AG1983" r:id="rId1630" xr:uid="{00000000-0004-0000-0000-00005D060000}"/>
    <hyperlink ref="AG1985" r:id="rId1631" xr:uid="{00000000-0004-0000-0000-00005E060000}"/>
    <hyperlink ref="AG1986" r:id="rId1632" xr:uid="{00000000-0004-0000-0000-00005F060000}"/>
    <hyperlink ref="AG1987" r:id="rId1633" xr:uid="{00000000-0004-0000-0000-000060060000}"/>
    <hyperlink ref="AG1988" r:id="rId1634" xr:uid="{00000000-0004-0000-0000-000061060000}"/>
    <hyperlink ref="AG1989" r:id="rId1635" xr:uid="{00000000-0004-0000-0000-000062060000}"/>
    <hyperlink ref="AG1990" r:id="rId1636" xr:uid="{00000000-0004-0000-0000-000063060000}"/>
    <hyperlink ref="AG1991" r:id="rId1637" xr:uid="{00000000-0004-0000-0000-000064060000}"/>
    <hyperlink ref="AG1992" r:id="rId1638" xr:uid="{00000000-0004-0000-0000-000065060000}"/>
    <hyperlink ref="AG1993" r:id="rId1639" xr:uid="{00000000-0004-0000-0000-000066060000}"/>
    <hyperlink ref="AG1994" r:id="rId1640" xr:uid="{00000000-0004-0000-0000-000067060000}"/>
    <hyperlink ref="AG1995" r:id="rId1641" xr:uid="{00000000-0004-0000-0000-000068060000}"/>
    <hyperlink ref="AG1996" r:id="rId1642" xr:uid="{00000000-0004-0000-0000-000069060000}"/>
    <hyperlink ref="AG1997" r:id="rId1643" xr:uid="{00000000-0004-0000-0000-00006A060000}"/>
    <hyperlink ref="AG1998" r:id="rId1644" xr:uid="{00000000-0004-0000-0000-00006B060000}"/>
    <hyperlink ref="AG1999" r:id="rId1645" xr:uid="{00000000-0004-0000-0000-00006C060000}"/>
    <hyperlink ref="AG2000" r:id="rId1646" xr:uid="{00000000-0004-0000-0000-00006D060000}"/>
    <hyperlink ref="AG2001" r:id="rId1647" xr:uid="{00000000-0004-0000-0000-00006E060000}"/>
    <hyperlink ref="AG2002" r:id="rId1648" xr:uid="{00000000-0004-0000-0000-00006F060000}"/>
    <hyperlink ref="AG2003" r:id="rId1649" xr:uid="{00000000-0004-0000-0000-000070060000}"/>
    <hyperlink ref="AG2005" r:id="rId1650" xr:uid="{00000000-0004-0000-0000-000071060000}"/>
    <hyperlink ref="AG2007" r:id="rId1651" xr:uid="{00000000-0004-0000-0000-000072060000}"/>
    <hyperlink ref="AG2008" r:id="rId1652" xr:uid="{00000000-0004-0000-0000-000073060000}"/>
    <hyperlink ref="AG2009" r:id="rId1653" xr:uid="{00000000-0004-0000-0000-000074060000}"/>
    <hyperlink ref="AG2010" r:id="rId1654" xr:uid="{00000000-0004-0000-0000-000075060000}"/>
    <hyperlink ref="AG2011" r:id="rId1655" xr:uid="{00000000-0004-0000-0000-000076060000}"/>
    <hyperlink ref="AG2012" r:id="rId1656" xr:uid="{00000000-0004-0000-0000-000077060000}"/>
    <hyperlink ref="AG2014" r:id="rId1657" xr:uid="{00000000-0004-0000-0000-000078060000}"/>
    <hyperlink ref="AG2015" r:id="rId1658" xr:uid="{00000000-0004-0000-0000-000079060000}"/>
    <hyperlink ref="AG2016" r:id="rId1659" display="https://www.adiglobaldistribution.us/Product/BK-SPCWL" xr:uid="{00000000-0004-0000-0000-00007A060000}"/>
    <hyperlink ref="AG2017" r:id="rId1660" xr:uid="{00000000-0004-0000-0000-00007B060000}"/>
    <hyperlink ref="AG2018" r:id="rId1661" xr:uid="{00000000-0004-0000-0000-00007C060000}"/>
    <hyperlink ref="AG2019" r:id="rId1662" xr:uid="{00000000-0004-0000-0000-00007D060000}"/>
    <hyperlink ref="AG2023" r:id="rId1663" location="google_vignette" xr:uid="{00000000-0004-0000-0000-00007E060000}"/>
    <hyperlink ref="AG2026" r:id="rId1664" xr:uid="{00000000-0004-0000-0000-00007F060000}"/>
    <hyperlink ref="AG2027" r:id="rId1665" xr:uid="{00000000-0004-0000-0000-000080060000}"/>
    <hyperlink ref="AG2028" r:id="rId1666" xr:uid="{00000000-0004-0000-0000-000081060000}"/>
    <hyperlink ref="AG2029" r:id="rId1667" xr:uid="{00000000-0004-0000-0000-000082060000}"/>
    <hyperlink ref="AG2030" r:id="rId1668" xr:uid="{00000000-0004-0000-0000-000083060000}"/>
    <hyperlink ref="AG2031" r:id="rId1669" xr:uid="{00000000-0004-0000-0000-000084060000}"/>
    <hyperlink ref="AG2032" r:id="rId1670" xr:uid="{00000000-0004-0000-0000-000085060000}"/>
    <hyperlink ref="AG2033" r:id="rId1671" xr:uid="{00000000-0004-0000-0000-000086060000}"/>
    <hyperlink ref="AG2035" r:id="rId1672" xr:uid="{00000000-0004-0000-0000-000087060000}"/>
    <hyperlink ref="AG2036" r:id="rId1673" xr:uid="{00000000-0004-0000-0000-000088060000}"/>
    <hyperlink ref="AG2037" r:id="rId1674" xr:uid="{00000000-0004-0000-0000-000089060000}"/>
    <hyperlink ref="AG2038" r:id="rId1675" xr:uid="{00000000-0004-0000-0000-00008A060000}"/>
    <hyperlink ref="AG2039" r:id="rId1676" xr:uid="{00000000-0004-0000-0000-00008B060000}"/>
    <hyperlink ref="AG2040" r:id="rId1677" xr:uid="{00000000-0004-0000-0000-00008C060000}"/>
    <hyperlink ref="AG2041" r:id="rId1678" xr:uid="{00000000-0004-0000-0000-00008D060000}"/>
    <hyperlink ref="AG2042" r:id="rId1679" xr:uid="{00000000-0004-0000-0000-00008E060000}"/>
    <hyperlink ref="AG2043" r:id="rId1680" location="google_vignette" xr:uid="{00000000-0004-0000-0000-00008F060000}"/>
    <hyperlink ref="AG2044" r:id="rId1681" location="google_vignette" xr:uid="{00000000-0004-0000-0000-000090060000}"/>
    <hyperlink ref="AG2051" r:id="rId1682" xr:uid="{00000000-0004-0000-0000-000091060000}"/>
    <hyperlink ref="AG2053" r:id="rId1683" xr:uid="{00000000-0004-0000-0000-000092060000}"/>
    <hyperlink ref="AG2054" r:id="rId1684" xr:uid="{00000000-0004-0000-0000-000093060000}"/>
    <hyperlink ref="AG2055" r:id="rId1685" xr:uid="{00000000-0004-0000-0000-000094060000}"/>
    <hyperlink ref="AG2056" r:id="rId1686" xr:uid="{00000000-0004-0000-0000-000095060000}"/>
    <hyperlink ref="AG2057" r:id="rId1687" xr:uid="{00000000-0004-0000-0000-000096060000}"/>
    <hyperlink ref="AG2058" r:id="rId1688" xr:uid="{00000000-0004-0000-0000-000097060000}"/>
    <hyperlink ref="AG2059" r:id="rId1689" xr:uid="{00000000-0004-0000-0000-000098060000}"/>
    <hyperlink ref="AG2060" r:id="rId1690" xr:uid="{00000000-0004-0000-0000-000099060000}"/>
    <hyperlink ref="AG2061" r:id="rId1691" xr:uid="{00000000-0004-0000-0000-00009A060000}"/>
    <hyperlink ref="AG2062" r:id="rId1692" xr:uid="{00000000-0004-0000-0000-00009B060000}"/>
    <hyperlink ref="AG2063" r:id="rId1693" xr:uid="{00000000-0004-0000-0000-00009C060000}"/>
    <hyperlink ref="AG2064" r:id="rId1694" xr:uid="{00000000-0004-0000-0000-00009D060000}"/>
    <hyperlink ref="AG2067" r:id="rId1695" xr:uid="{00000000-0004-0000-0000-00009E060000}"/>
    <hyperlink ref="AG2068" r:id="rId1696" xr:uid="{00000000-0004-0000-0000-00009F060000}"/>
    <hyperlink ref="AG2069" r:id="rId1697" xr:uid="{00000000-0004-0000-0000-0000A0060000}"/>
    <hyperlink ref="AG2070" r:id="rId1698" xr:uid="{00000000-0004-0000-0000-0000A1060000}"/>
    <hyperlink ref="AG2071" r:id="rId1699" xr:uid="{00000000-0004-0000-0000-0000A2060000}"/>
    <hyperlink ref="AG2072" r:id="rId1700" xr:uid="{00000000-0004-0000-0000-0000A3060000}"/>
    <hyperlink ref="AG2073" r:id="rId1701" xr:uid="{00000000-0004-0000-0000-0000A4060000}"/>
    <hyperlink ref="AG2074" r:id="rId1702" xr:uid="{00000000-0004-0000-0000-0000A5060000}"/>
    <hyperlink ref="AG2075" r:id="rId1703" xr:uid="{00000000-0004-0000-0000-0000A6060000}"/>
    <hyperlink ref="AG2076" r:id="rId1704" xr:uid="{00000000-0004-0000-0000-0000A7060000}"/>
    <hyperlink ref="AG2077" r:id="rId1705" xr:uid="{00000000-0004-0000-0000-0000A8060000}"/>
    <hyperlink ref="AG2078" r:id="rId1706" xr:uid="{00000000-0004-0000-0000-0000A9060000}"/>
    <hyperlink ref="AG2079" r:id="rId1707" xr:uid="{00000000-0004-0000-0000-0000AA060000}"/>
    <hyperlink ref="AG2080" r:id="rId1708" xr:uid="{00000000-0004-0000-0000-0000AB060000}"/>
    <hyperlink ref="AG2081" r:id="rId1709" xr:uid="{00000000-0004-0000-0000-0000AC060000}"/>
    <hyperlink ref="AG2082" r:id="rId1710" xr:uid="{00000000-0004-0000-0000-0000AD060000}"/>
    <hyperlink ref="AG2083" r:id="rId1711" xr:uid="{00000000-0004-0000-0000-0000AE060000}"/>
    <hyperlink ref="AG2084" r:id="rId1712" xr:uid="{00000000-0004-0000-0000-0000AF060000}"/>
    <hyperlink ref="AG2085" r:id="rId1713" xr:uid="{00000000-0004-0000-0000-0000B0060000}"/>
    <hyperlink ref="AG2086" r:id="rId1714" xr:uid="{00000000-0004-0000-0000-0000B1060000}"/>
    <hyperlink ref="AG2087" r:id="rId1715" xr:uid="{00000000-0004-0000-0000-0000B2060000}"/>
    <hyperlink ref="AG2088" r:id="rId1716" xr:uid="{00000000-0004-0000-0000-0000B3060000}"/>
    <hyperlink ref="AG2089" r:id="rId1717" xr:uid="{00000000-0004-0000-0000-0000B4060000}"/>
    <hyperlink ref="AG2090" r:id="rId1718" xr:uid="{00000000-0004-0000-0000-0000B5060000}"/>
    <hyperlink ref="AG2091" r:id="rId1719" xr:uid="{00000000-0004-0000-0000-0000B6060000}"/>
    <hyperlink ref="AG2092" r:id="rId1720" xr:uid="{00000000-0004-0000-0000-0000B7060000}"/>
    <hyperlink ref="AG2093" r:id="rId1721" xr:uid="{00000000-0004-0000-0000-0000B8060000}"/>
    <hyperlink ref="AG2094" r:id="rId1722" xr:uid="{00000000-0004-0000-0000-0000B9060000}"/>
    <hyperlink ref="AG2095" r:id="rId1723" xr:uid="{00000000-0004-0000-0000-0000BA060000}"/>
    <hyperlink ref="AG2096" r:id="rId1724" xr:uid="{00000000-0004-0000-0000-0000BB060000}"/>
    <hyperlink ref="AG2097" r:id="rId1725" xr:uid="{00000000-0004-0000-0000-0000BC060000}"/>
    <hyperlink ref="AG2098" r:id="rId1726" xr:uid="{00000000-0004-0000-0000-0000BD060000}"/>
    <hyperlink ref="AG2099" r:id="rId1727" xr:uid="{00000000-0004-0000-0000-0000BE060000}"/>
    <hyperlink ref="AG2100" r:id="rId1728" xr:uid="{00000000-0004-0000-0000-0000BF060000}"/>
    <hyperlink ref="AG2101" r:id="rId1729" xr:uid="{00000000-0004-0000-0000-0000C0060000}"/>
    <hyperlink ref="AG2102" r:id="rId1730" xr:uid="{00000000-0004-0000-0000-0000C1060000}"/>
    <hyperlink ref="AG2103" r:id="rId1731" xr:uid="{00000000-0004-0000-0000-0000C2060000}"/>
    <hyperlink ref="AG2104" r:id="rId1732" xr:uid="{00000000-0004-0000-0000-0000C3060000}"/>
    <hyperlink ref="AG2105" r:id="rId1733" xr:uid="{00000000-0004-0000-0000-0000C4060000}"/>
    <hyperlink ref="AG2106" r:id="rId1734" xr:uid="{00000000-0004-0000-0000-0000C5060000}"/>
    <hyperlink ref="AG2107" r:id="rId1735" xr:uid="{00000000-0004-0000-0000-0000C6060000}"/>
    <hyperlink ref="AG2108" r:id="rId1736" xr:uid="{00000000-0004-0000-0000-0000C7060000}"/>
    <hyperlink ref="AG2110" r:id="rId1737" xr:uid="{00000000-0004-0000-0000-0000C8060000}"/>
    <hyperlink ref="AG2111" r:id="rId1738" xr:uid="{00000000-0004-0000-0000-0000C9060000}"/>
    <hyperlink ref="AG2112" r:id="rId1739" xr:uid="{00000000-0004-0000-0000-0000CA060000}"/>
    <hyperlink ref="AG2113" r:id="rId1740" xr:uid="{00000000-0004-0000-0000-0000CB060000}"/>
    <hyperlink ref="AG2114" r:id="rId1741" xr:uid="{00000000-0004-0000-0000-0000CC060000}"/>
    <hyperlink ref="AG2115" r:id="rId1742" xr:uid="{00000000-0004-0000-0000-0000CD060000}"/>
    <hyperlink ref="AG2116" r:id="rId1743" xr:uid="{00000000-0004-0000-0000-0000CE060000}"/>
    <hyperlink ref="AG2117" r:id="rId1744" xr:uid="{00000000-0004-0000-0000-0000CF060000}"/>
    <hyperlink ref="AG2119" r:id="rId1745" xr:uid="{00000000-0004-0000-0000-0000D0060000}"/>
    <hyperlink ref="AG2121" r:id="rId1746" xr:uid="{00000000-0004-0000-0000-0000D1060000}"/>
    <hyperlink ref="M2122" r:id="rId1747" xr:uid="{00000000-0004-0000-0000-0000D2060000}"/>
    <hyperlink ref="AG2122" r:id="rId1748" xr:uid="{00000000-0004-0000-0000-0000D3060000}"/>
    <hyperlink ref="M2123" r:id="rId1749" xr:uid="{00000000-0004-0000-0000-0000D4060000}"/>
    <hyperlink ref="AG2123" r:id="rId1750" xr:uid="{00000000-0004-0000-0000-0000D5060000}"/>
    <hyperlink ref="M2124" r:id="rId1751" xr:uid="{00000000-0004-0000-0000-0000D6060000}"/>
    <hyperlink ref="AG2124" r:id="rId1752" xr:uid="{00000000-0004-0000-0000-0000D7060000}"/>
    <hyperlink ref="AG2125" r:id="rId1753" xr:uid="{00000000-0004-0000-0000-0000D8060000}"/>
    <hyperlink ref="AG2126" r:id="rId1754" xr:uid="{00000000-0004-0000-0000-0000D9060000}"/>
    <hyperlink ref="AG2127" r:id="rId1755" xr:uid="{00000000-0004-0000-0000-0000DA060000}"/>
    <hyperlink ref="AG2130" r:id="rId1756" xr:uid="{00000000-0004-0000-0000-0000DB060000}"/>
    <hyperlink ref="AG2131" r:id="rId1757" xr:uid="{00000000-0004-0000-0000-0000DC060000}"/>
    <hyperlink ref="AG2132" r:id="rId1758" xr:uid="{00000000-0004-0000-0000-0000DD060000}"/>
    <hyperlink ref="AG2133" r:id="rId1759" xr:uid="{00000000-0004-0000-0000-0000DE060000}"/>
    <hyperlink ref="AG2134" r:id="rId1760" xr:uid="{00000000-0004-0000-0000-0000DF060000}"/>
    <hyperlink ref="AG2135" r:id="rId1761" xr:uid="{00000000-0004-0000-0000-0000E0060000}"/>
    <hyperlink ref="M2137" r:id="rId1762" xr:uid="{00000000-0004-0000-0000-0000E1060000}"/>
    <hyperlink ref="AG2137" r:id="rId1763" xr:uid="{00000000-0004-0000-0000-0000E2060000}"/>
    <hyperlink ref="AG2138" r:id="rId1764" xr:uid="{00000000-0004-0000-0000-0000E3060000}"/>
    <hyperlink ref="AG2139" r:id="rId1765" display="https://www.adiglobaldistribution.us/product/ax-gb1" xr:uid="{00000000-0004-0000-0000-0000E4060000}"/>
    <hyperlink ref="AG2140" r:id="rId1766" xr:uid="{00000000-0004-0000-0000-0000E5060000}"/>
    <hyperlink ref="AG2141" r:id="rId1767" xr:uid="{00000000-0004-0000-0000-0000E6060000}"/>
    <hyperlink ref="AG2143" r:id="rId1768" xr:uid="{00000000-0004-0000-0000-0000E7060000}"/>
    <hyperlink ref="AG2145" r:id="rId1769" xr:uid="{00000000-0004-0000-0000-0000E8060000}"/>
    <hyperlink ref="AG2146" r:id="rId1770" xr:uid="{00000000-0004-0000-0000-0000E9060000}"/>
    <hyperlink ref="AG2147" r:id="rId1771" xr:uid="{00000000-0004-0000-0000-0000EA060000}"/>
    <hyperlink ref="AG2148" r:id="rId1772" display="https://www.adiglobaldistribution.pr/Product/0H-PS6" xr:uid="{00000000-0004-0000-0000-0000EB060000}"/>
    <hyperlink ref="AG2149" r:id="rId1773" display="https://www.adiglobaldistribution.us/Product/9N-FLC430" xr:uid="{00000000-0004-0000-0000-0000EC060000}"/>
    <hyperlink ref="AG2150" r:id="rId1774" xr:uid="{00000000-0004-0000-0000-0000ED060000}"/>
    <hyperlink ref="AG2151" r:id="rId1775" xr:uid="{00000000-0004-0000-0000-0000EE060000}"/>
    <hyperlink ref="AG2152" r:id="rId1776" xr:uid="{00000000-0004-0000-0000-0000EF060000}"/>
    <hyperlink ref="AG2154" r:id="rId1777" xr:uid="{00000000-0004-0000-0000-0000F0060000}"/>
    <hyperlink ref="M2155" r:id="rId1778" xr:uid="{00000000-0004-0000-0000-0000F1060000}"/>
    <hyperlink ref="AG2155" r:id="rId1779" xr:uid="{00000000-0004-0000-0000-0000F2060000}"/>
    <hyperlink ref="M2156" r:id="rId1780" xr:uid="{00000000-0004-0000-0000-0000F3060000}"/>
    <hyperlink ref="AG2156" r:id="rId1781" xr:uid="{00000000-0004-0000-0000-0000F4060000}"/>
    <hyperlink ref="M2157" r:id="rId1782" xr:uid="{00000000-0004-0000-0000-0000F5060000}"/>
    <hyperlink ref="AG2157" r:id="rId1783" xr:uid="{00000000-0004-0000-0000-0000F6060000}"/>
    <hyperlink ref="AG2158" r:id="rId1784" xr:uid="{00000000-0004-0000-0000-0000F7060000}"/>
    <hyperlink ref="AG2159" r:id="rId1785" xr:uid="{00000000-0004-0000-0000-0000F8060000}"/>
    <hyperlink ref="AG2160" r:id="rId1786" xr:uid="{00000000-0004-0000-0000-0000F9060000}"/>
    <hyperlink ref="AG2161" r:id="rId1787" xr:uid="{00000000-0004-0000-0000-0000FA060000}"/>
    <hyperlink ref="AG2162" r:id="rId1788" xr:uid="{00000000-0004-0000-0000-0000FB060000}"/>
    <hyperlink ref="AG2163" r:id="rId1789" xr:uid="{00000000-0004-0000-0000-0000FC060000}"/>
    <hyperlink ref="AG2164" r:id="rId1790" xr:uid="{00000000-0004-0000-0000-0000FD060000}"/>
    <hyperlink ref="AG2165" r:id="rId1791" xr:uid="{00000000-0004-0000-0000-0000FE060000}"/>
    <hyperlink ref="AG2166" r:id="rId1792" display="https://www.adiglobaldistribution.us/Product/system-sensor-dst-00?option=BK-DST3" xr:uid="{00000000-0004-0000-0000-0000FF060000}"/>
    <hyperlink ref="AG2167" r:id="rId1793" xr:uid="{00000000-0004-0000-0000-000000070000}"/>
    <hyperlink ref="AG2168" r:id="rId1794" xr:uid="{00000000-0004-0000-0000-000001070000}"/>
    <hyperlink ref="AG2169" r:id="rId1795" display="https://www.adiglobaldistribution.us/catalog/shopproducts/access-control/touchless-access-control/ds-ds160" xr:uid="{00000000-0004-0000-0000-000002070000}"/>
    <hyperlink ref="AG2170" r:id="rId1796" xr:uid="{00000000-0004-0000-0000-000003070000}"/>
    <hyperlink ref="AG2171" r:id="rId1797" xr:uid="{00000000-0004-0000-0000-000004070000}"/>
    <hyperlink ref="AG2172" r:id="rId1798" xr:uid="{00000000-0004-0000-0000-000005070000}"/>
    <hyperlink ref="AG2173" r:id="rId1799" xr:uid="{00000000-0004-0000-0000-000006070000}"/>
    <hyperlink ref="AG2174" r:id="rId1800" xr:uid="{00000000-0004-0000-0000-000007070000}"/>
    <hyperlink ref="AG2176" r:id="rId1801" xr:uid="{00000000-0004-0000-0000-000008070000}"/>
    <hyperlink ref="AG2177" r:id="rId1802" xr:uid="{00000000-0004-0000-0000-000009070000}"/>
    <hyperlink ref="AG2178" r:id="rId1803" xr:uid="{00000000-0004-0000-0000-00000A070000}"/>
    <hyperlink ref="AG2179" r:id="rId1804" xr:uid="{00000000-0004-0000-0000-00000B070000}"/>
    <hyperlink ref="AG2180" r:id="rId1805" xr:uid="{00000000-0004-0000-0000-00000C070000}"/>
    <hyperlink ref="AG2181" r:id="rId1806" xr:uid="{00000000-0004-0000-0000-00000D070000}"/>
    <hyperlink ref="AG2182" r:id="rId1807" xr:uid="{00000000-0004-0000-0000-00000E070000}"/>
    <hyperlink ref="AG2183" r:id="rId1808" xr:uid="{00000000-0004-0000-0000-00000F070000}"/>
    <hyperlink ref="AG2184" r:id="rId1809" xr:uid="{00000000-0004-0000-0000-000010070000}"/>
    <hyperlink ref="AG2190" r:id="rId1810" xr:uid="{00000000-0004-0000-0000-000011070000}"/>
    <hyperlink ref="AG2193" r:id="rId1811" xr:uid="{00000000-0004-0000-0000-000012070000}"/>
    <hyperlink ref="AG2194" r:id="rId1812" xr:uid="{00000000-0004-0000-0000-000013070000}"/>
    <hyperlink ref="AG2197" r:id="rId1813" xr:uid="{00000000-0004-0000-0000-000014070000}"/>
    <hyperlink ref="AG2199" r:id="rId1814" display="https://www.adiglobaldistribution.us/Product/FL-D365PL" xr:uid="{00000000-0004-0000-0000-000015070000}"/>
    <hyperlink ref="AG2201" r:id="rId1815" xr:uid="{00000000-0004-0000-0000-000016070000}"/>
    <hyperlink ref="AG2202" r:id="rId1816" xr:uid="{00000000-0004-0000-0000-000017070000}"/>
    <hyperlink ref="AG2203" r:id="rId1817" display="https://www.adiglobaldistribution.us/Product/WH-ELSTWC" xr:uid="{00000000-0004-0000-0000-000018070000}"/>
    <hyperlink ref="AG2204" r:id="rId1818" xr:uid="{00000000-0004-0000-0000-000019070000}"/>
    <hyperlink ref="AG2207" r:id="rId1819" xr:uid="{00000000-0004-0000-0000-00001A070000}"/>
    <hyperlink ref="AG2208" r:id="rId1820" xr:uid="{00000000-0004-0000-0000-00001B070000}"/>
    <hyperlink ref="AG2209" r:id="rId1821" xr:uid="{00000000-0004-0000-0000-00001C070000}"/>
    <hyperlink ref="AG2210" r:id="rId1822" xr:uid="{00000000-0004-0000-0000-00001D070000}"/>
    <hyperlink ref="AG2211" r:id="rId1823" xr:uid="{00000000-0004-0000-0000-00001E070000}"/>
    <hyperlink ref="AG2212" r:id="rId1824" xr:uid="{00000000-0004-0000-0000-00001F070000}"/>
    <hyperlink ref="AG2213" r:id="rId1825" xr:uid="{00000000-0004-0000-0000-000020070000}"/>
    <hyperlink ref="AG2215" r:id="rId1826" xr:uid="{00000000-0004-0000-0000-000021070000}"/>
    <hyperlink ref="AG2216" r:id="rId1827" xr:uid="{00000000-0004-0000-0000-000022070000}"/>
    <hyperlink ref="AG2217" r:id="rId1828" xr:uid="{00000000-0004-0000-0000-000023070000}"/>
    <hyperlink ref="AG2218" r:id="rId1829" xr:uid="{00000000-0004-0000-0000-000024070000}"/>
    <hyperlink ref="AG2219" r:id="rId1830" xr:uid="{00000000-0004-0000-0000-000025070000}"/>
    <hyperlink ref="AG2221" r:id="rId1831" xr:uid="{00000000-0004-0000-0000-000026070000}"/>
    <hyperlink ref="AG2222" r:id="rId1832" xr:uid="{00000000-0004-0000-0000-000027070000}"/>
    <hyperlink ref="AG2223" r:id="rId1833" xr:uid="{00000000-0004-0000-0000-000028070000}"/>
    <hyperlink ref="AG2224" r:id="rId1834" xr:uid="{00000000-0004-0000-0000-000029070000}"/>
    <hyperlink ref="AG2225" r:id="rId1835" xr:uid="{00000000-0004-0000-0000-00002A070000}"/>
    <hyperlink ref="AG2226" r:id="rId1836" xr:uid="{00000000-0004-0000-0000-00002B070000}"/>
    <hyperlink ref="AG2227" r:id="rId1837" xr:uid="{00000000-0004-0000-0000-00002C070000}"/>
    <hyperlink ref="AG2228" r:id="rId1838" xr:uid="{00000000-0004-0000-0000-00002D070000}"/>
    <hyperlink ref="AG2229" r:id="rId1839" xr:uid="{00000000-0004-0000-0000-00002E070000}"/>
    <hyperlink ref="AG2230" r:id="rId1840" xr:uid="{00000000-0004-0000-0000-00002F070000}"/>
    <hyperlink ref="AG2231" r:id="rId1841" xr:uid="{00000000-0004-0000-0000-000030070000}"/>
    <hyperlink ref="AG2232" r:id="rId1842" xr:uid="{00000000-0004-0000-0000-000031070000}"/>
    <hyperlink ref="AG2233" r:id="rId1843" xr:uid="{00000000-0004-0000-0000-000032070000}"/>
    <hyperlink ref="AG2234" r:id="rId1844" xr:uid="{00000000-0004-0000-0000-000033070000}"/>
    <hyperlink ref="AG2235" r:id="rId1845" xr:uid="{00000000-0004-0000-0000-000034070000}"/>
    <hyperlink ref="AG2236" r:id="rId1846" xr:uid="{00000000-0004-0000-0000-000035070000}"/>
    <hyperlink ref="AG2237" r:id="rId1847" xr:uid="{00000000-0004-0000-0000-000036070000}"/>
    <hyperlink ref="AG2238" r:id="rId1848" xr:uid="{00000000-0004-0000-0000-000037070000}"/>
    <hyperlink ref="AG2239" r:id="rId1849" xr:uid="{00000000-0004-0000-0000-000038070000}"/>
    <hyperlink ref="AG2240" r:id="rId1850" xr:uid="{00000000-0004-0000-0000-000039070000}"/>
    <hyperlink ref="AG2241" r:id="rId1851" xr:uid="{00000000-0004-0000-0000-00003A070000}"/>
    <hyperlink ref="AG2242" r:id="rId1852" display="https://www.adiglobaldistribution.us/Product/BK-SPSRLED" xr:uid="{00000000-0004-0000-0000-00003B070000}"/>
    <hyperlink ref="AG2243" r:id="rId1853" display="https://www.adiglobaldistribution.us/Product/BK-SPSCWLED" xr:uid="{00000000-0004-0000-0000-00003C070000}"/>
    <hyperlink ref="AG2244" r:id="rId1854" xr:uid="{00000000-0004-0000-0000-00003D070000}"/>
    <hyperlink ref="AG2246" r:id="rId1855" xr:uid="{00000000-0004-0000-0000-00003E070000}"/>
    <hyperlink ref="AG2247" r:id="rId1856" xr:uid="{00000000-0004-0000-0000-00003F070000}"/>
    <hyperlink ref="AG2248" r:id="rId1857" xr:uid="{00000000-0004-0000-0000-000040070000}"/>
    <hyperlink ref="AG2249" r:id="rId1858" xr:uid="{00000000-0004-0000-0000-000041070000}"/>
    <hyperlink ref="AG2250" r:id="rId1859" xr:uid="{00000000-0004-0000-0000-000042070000}"/>
    <hyperlink ref="AG2251" r:id="rId1860" xr:uid="{00000000-0004-0000-0000-000043070000}"/>
    <hyperlink ref="AG2252" r:id="rId1861" xr:uid="{00000000-0004-0000-0000-000044070000}"/>
    <hyperlink ref="AG2253" r:id="rId1862" xr:uid="{00000000-0004-0000-0000-000045070000}"/>
    <hyperlink ref="AG2254" r:id="rId1863" xr:uid="{00000000-0004-0000-0000-000046070000}"/>
    <hyperlink ref="AG2255" r:id="rId1864" xr:uid="{00000000-0004-0000-0000-000047070000}"/>
    <hyperlink ref="AG2256" r:id="rId1865" xr:uid="{00000000-0004-0000-0000-000048070000}"/>
    <hyperlink ref="AG2257" r:id="rId1866" xr:uid="{00000000-0004-0000-0000-000049070000}"/>
    <hyperlink ref="AG2258" r:id="rId1867" xr:uid="{00000000-0004-0000-0000-00004A070000}"/>
    <hyperlink ref="AG2260" r:id="rId1868" xr:uid="{00000000-0004-0000-0000-00004B070000}"/>
    <hyperlink ref="AG2261" r:id="rId1869" xr:uid="{00000000-0004-0000-0000-00004C070000}"/>
    <hyperlink ref="AG2265" r:id="rId1870" xr:uid="{00000000-0004-0000-0000-00004D070000}"/>
    <hyperlink ref="AG2266" r:id="rId1871" xr:uid="{00000000-0004-0000-0000-00004E070000}"/>
    <hyperlink ref="AG2267" r:id="rId1872" xr:uid="{00000000-0004-0000-0000-00004F070000}"/>
    <hyperlink ref="AG2268" r:id="rId1873" xr:uid="{00000000-0004-0000-0000-000050070000}"/>
    <hyperlink ref="AG2269" r:id="rId1874" xr:uid="{00000000-0004-0000-0000-000051070000}"/>
    <hyperlink ref="AG2270" r:id="rId1875" location="specifications" xr:uid="{00000000-0004-0000-0000-000052070000}"/>
    <hyperlink ref="AG2271" r:id="rId1876" xr:uid="{00000000-0004-0000-0000-000053070000}"/>
    <hyperlink ref="AG2272" r:id="rId1877" xr:uid="{00000000-0004-0000-0000-000054070000}"/>
    <hyperlink ref="AG2273" r:id="rId1878" xr:uid="{00000000-0004-0000-0000-000055070000}"/>
    <hyperlink ref="AG2274" r:id="rId1879" xr:uid="{00000000-0004-0000-0000-000056070000}"/>
    <hyperlink ref="AG2275" r:id="rId1880" xr:uid="{00000000-0004-0000-0000-000057070000}"/>
    <hyperlink ref="AG2276" r:id="rId1881" xr:uid="{00000000-0004-0000-0000-000058070000}"/>
    <hyperlink ref="AG2277" r:id="rId1882" xr:uid="{00000000-0004-0000-0000-000059070000}"/>
    <hyperlink ref="AG2278" r:id="rId1883" xr:uid="{00000000-0004-0000-0000-00005A070000}"/>
    <hyperlink ref="AG2280" r:id="rId1884" xr:uid="{00000000-0004-0000-0000-00005B070000}"/>
    <hyperlink ref="AG2281" r:id="rId1885" xr:uid="{00000000-0004-0000-0000-00005C070000}"/>
    <hyperlink ref="AG2282" r:id="rId1886" xr:uid="{00000000-0004-0000-0000-00005D070000}"/>
    <hyperlink ref="AG2283" r:id="rId1887" xr:uid="{00000000-0004-0000-0000-00005E070000}"/>
    <hyperlink ref="AG2284" r:id="rId1888" xr:uid="{00000000-0004-0000-0000-00005F070000}"/>
    <hyperlink ref="AG2285" r:id="rId1889" xr:uid="{00000000-0004-0000-0000-000060070000}"/>
    <hyperlink ref="AG2286" r:id="rId1890" xr:uid="{00000000-0004-0000-0000-000061070000}"/>
    <hyperlink ref="AG2287" r:id="rId1891" xr:uid="{00000000-0004-0000-0000-000062070000}"/>
    <hyperlink ref="AG2288" r:id="rId1892" xr:uid="{00000000-0004-0000-0000-000063070000}"/>
    <hyperlink ref="AG2289" r:id="rId1893" xr:uid="{00000000-0004-0000-0000-000064070000}"/>
    <hyperlink ref="AG2290" r:id="rId1894" xr:uid="{00000000-0004-0000-0000-000065070000}"/>
    <hyperlink ref="AG2291" r:id="rId1895" xr:uid="{00000000-0004-0000-0000-000066070000}"/>
    <hyperlink ref="AG2292" r:id="rId1896" xr:uid="{00000000-0004-0000-0000-000067070000}"/>
    <hyperlink ref="AG2293" r:id="rId1897" xr:uid="{00000000-0004-0000-0000-000068070000}"/>
    <hyperlink ref="AG2294" r:id="rId1898" xr:uid="{00000000-0004-0000-0000-000069070000}"/>
    <hyperlink ref="AG2295" r:id="rId1899" xr:uid="{00000000-0004-0000-0000-00006A070000}"/>
    <hyperlink ref="AG2296" r:id="rId1900" xr:uid="{00000000-0004-0000-0000-00006B070000}"/>
    <hyperlink ref="AG2297" r:id="rId1901" xr:uid="{00000000-0004-0000-0000-00006C070000}"/>
    <hyperlink ref="AG2298" r:id="rId1902" xr:uid="{00000000-0004-0000-0000-00006D070000}"/>
    <hyperlink ref="AG2299" r:id="rId1903" xr:uid="{00000000-0004-0000-0000-00006E070000}"/>
    <hyperlink ref="AG2300" r:id="rId1904" xr:uid="{00000000-0004-0000-0000-00006F070000}"/>
    <hyperlink ref="AG2301" r:id="rId1905" xr:uid="{00000000-0004-0000-0000-000070070000}"/>
    <hyperlink ref="AG2302" r:id="rId1906" xr:uid="{00000000-0004-0000-0000-000071070000}"/>
    <hyperlink ref="AG2303" r:id="rId1907" xr:uid="{00000000-0004-0000-0000-000072070000}"/>
    <hyperlink ref="AG2304" r:id="rId1908" xr:uid="{00000000-0004-0000-0000-000073070000}"/>
    <hyperlink ref="AG2305" r:id="rId1909" xr:uid="{00000000-0004-0000-0000-000074070000}"/>
    <hyperlink ref="AG2306" r:id="rId1910" xr:uid="{00000000-0004-0000-0000-000075070000}"/>
    <hyperlink ref="AG2307" r:id="rId1911" xr:uid="{00000000-0004-0000-0000-000076070000}"/>
    <hyperlink ref="AG2308" r:id="rId1912" xr:uid="{00000000-0004-0000-0000-000077070000}"/>
    <hyperlink ref="AG2310" r:id="rId1913" xr:uid="{00000000-0004-0000-0000-000078070000}"/>
    <hyperlink ref="AG2311" r:id="rId1914" xr:uid="{00000000-0004-0000-0000-000079070000}"/>
    <hyperlink ref="AG2312" r:id="rId1915" xr:uid="{00000000-0004-0000-0000-00007A070000}"/>
    <hyperlink ref="AG2313" r:id="rId1916" xr:uid="{00000000-0004-0000-0000-00007B070000}"/>
    <hyperlink ref="AG2314" r:id="rId1917" xr:uid="{00000000-0004-0000-0000-00007C070000}"/>
    <hyperlink ref="AG2315" r:id="rId1918" xr:uid="{00000000-0004-0000-0000-00007D070000}"/>
    <hyperlink ref="AG2316" r:id="rId1919" xr:uid="{00000000-0004-0000-0000-00007E070000}"/>
    <hyperlink ref="AG2317" r:id="rId1920" xr:uid="{00000000-0004-0000-0000-00007F070000}"/>
    <hyperlink ref="AG2318" r:id="rId1921" xr:uid="{00000000-0004-0000-0000-000080070000}"/>
    <hyperlink ref="AG2319" r:id="rId1922" xr:uid="{00000000-0004-0000-0000-000081070000}"/>
    <hyperlink ref="AG2320" r:id="rId1923" xr:uid="{00000000-0004-0000-0000-000082070000}"/>
    <hyperlink ref="AG2321" r:id="rId1924" xr:uid="{00000000-0004-0000-0000-000083070000}"/>
    <hyperlink ref="AG2323" r:id="rId1925" xr:uid="{00000000-0004-0000-0000-000084070000}"/>
    <hyperlink ref="AG2324" r:id="rId1926" xr:uid="{00000000-0004-0000-0000-000085070000}"/>
    <hyperlink ref="AG2325" r:id="rId1927" xr:uid="{00000000-0004-0000-0000-000086070000}"/>
    <hyperlink ref="AG2326" r:id="rId1928" xr:uid="{00000000-0004-0000-0000-000087070000}"/>
    <hyperlink ref="AG2327" r:id="rId1929" xr:uid="{00000000-0004-0000-0000-000088070000}"/>
    <hyperlink ref="AG2328" r:id="rId1930" xr:uid="{00000000-0004-0000-0000-000089070000}"/>
    <hyperlink ref="AG2329" r:id="rId1931" xr:uid="{00000000-0004-0000-0000-00008A070000}"/>
    <hyperlink ref="AG2330" r:id="rId1932" xr:uid="{00000000-0004-0000-0000-00008B070000}"/>
    <hyperlink ref="AG2331" r:id="rId1933" xr:uid="{00000000-0004-0000-0000-00008C070000}"/>
    <hyperlink ref="AG2332" r:id="rId1934" xr:uid="{00000000-0004-0000-0000-00008D070000}"/>
    <hyperlink ref="AG2334" r:id="rId1935" xr:uid="{00000000-0004-0000-0000-00008E070000}"/>
    <hyperlink ref="AG2335" r:id="rId1936" xr:uid="{00000000-0004-0000-0000-00008F070000}"/>
    <hyperlink ref="AG2336" r:id="rId1937" xr:uid="{00000000-0004-0000-0000-000090070000}"/>
    <hyperlink ref="AG2337" r:id="rId1938" xr:uid="{00000000-0004-0000-0000-000091070000}"/>
    <hyperlink ref="AG2338" r:id="rId1939" xr:uid="{00000000-0004-0000-0000-000092070000}"/>
    <hyperlink ref="AG2339" r:id="rId1940" xr:uid="{00000000-0004-0000-0000-000093070000}"/>
    <hyperlink ref="AG2341" r:id="rId1941" xr:uid="{00000000-0004-0000-0000-000094070000}"/>
    <hyperlink ref="AG2342" r:id="rId1942" xr:uid="{00000000-0004-0000-0000-000095070000}"/>
    <hyperlink ref="AG2343" r:id="rId1943" xr:uid="{00000000-0004-0000-0000-000096070000}"/>
    <hyperlink ref="AG2344" r:id="rId1944" xr:uid="{00000000-0004-0000-0000-000097070000}"/>
    <hyperlink ref="AG2345" r:id="rId1945" xr:uid="{00000000-0004-0000-0000-000098070000}"/>
    <hyperlink ref="AG2346" r:id="rId1946" xr:uid="{00000000-0004-0000-0000-000099070000}"/>
    <hyperlink ref="AG2347" r:id="rId1947" xr:uid="{00000000-0004-0000-0000-00009A070000}"/>
    <hyperlink ref="AG2348" r:id="rId1948" xr:uid="{00000000-0004-0000-0000-00009B070000}"/>
    <hyperlink ref="AG2349" r:id="rId1949" xr:uid="{00000000-0004-0000-0000-00009C070000}"/>
    <hyperlink ref="AG2350" r:id="rId1950" location="google_vignette" xr:uid="{00000000-0004-0000-0000-00009D070000}"/>
    <hyperlink ref="AG2351" r:id="rId1951" location="google_vignette" xr:uid="{00000000-0004-0000-0000-00009E070000}"/>
    <hyperlink ref="AG2353" r:id="rId1952" xr:uid="{00000000-0004-0000-0000-00009F070000}"/>
    <hyperlink ref="AG2354" r:id="rId1953" xr:uid="{00000000-0004-0000-0000-0000A0070000}"/>
    <hyperlink ref="AG2355" r:id="rId1954" xr:uid="{00000000-0004-0000-0000-0000A1070000}"/>
    <hyperlink ref="AG2356" r:id="rId1955" xr:uid="{00000000-0004-0000-0000-0000A2070000}"/>
    <hyperlink ref="AG2357" r:id="rId1956" xr:uid="{00000000-0004-0000-0000-0000A3070000}"/>
    <hyperlink ref="AG2358" r:id="rId1957" xr:uid="{00000000-0004-0000-0000-0000A4070000}"/>
    <hyperlink ref="AG2359" r:id="rId1958" xr:uid="{00000000-0004-0000-0000-0000A5070000}"/>
    <hyperlink ref="AG2360" r:id="rId1959" xr:uid="{00000000-0004-0000-0000-0000A6070000}"/>
    <hyperlink ref="AG2361" r:id="rId1960" xr:uid="{00000000-0004-0000-0000-0000A7070000}"/>
    <hyperlink ref="AG2362" r:id="rId1961" xr:uid="{00000000-0004-0000-0000-0000A8070000}"/>
    <hyperlink ref="AG2363" r:id="rId1962" xr:uid="{00000000-0004-0000-0000-0000A9070000}"/>
    <hyperlink ref="AG2364" r:id="rId1963" xr:uid="{00000000-0004-0000-0000-0000AA070000}"/>
    <hyperlink ref="AG2365" r:id="rId1964" location="sp-specs" xr:uid="{00000000-0004-0000-0000-0000AB070000}"/>
    <hyperlink ref="AG2368" r:id="rId1965" xr:uid="{00000000-0004-0000-0000-0000AC070000}"/>
    <hyperlink ref="AG2369" r:id="rId1966" xr:uid="{00000000-0004-0000-0000-0000AD070000}"/>
    <hyperlink ref="AG2370" r:id="rId1967" xr:uid="{00000000-0004-0000-0000-0000AE070000}"/>
    <hyperlink ref="AG2371" r:id="rId1968" xr:uid="{00000000-0004-0000-0000-0000AF070000}"/>
    <hyperlink ref="AG2372" r:id="rId1969" xr:uid="{00000000-0004-0000-0000-0000B0070000}"/>
    <hyperlink ref="AG2373" r:id="rId1970" xr:uid="{00000000-0004-0000-0000-0000B1070000}"/>
    <hyperlink ref="AG2375" r:id="rId1971" display="https://www.adiglobaldistribution.us/Product/adi-pro-0e-17005?option=0E-17005WH" xr:uid="{00000000-0004-0000-0000-0000B2070000}"/>
    <hyperlink ref="AG2379" r:id="rId1972" xr:uid="{00000000-0004-0000-0000-0000B3070000}"/>
    <hyperlink ref="M2380" r:id="rId1973" display="_x000a_Power Dynamics, Inc." xr:uid="{00000000-0004-0000-0000-0000B4070000}"/>
    <hyperlink ref="AG2380" r:id="rId1974" xr:uid="{00000000-0004-0000-0000-0000B5070000}"/>
    <hyperlink ref="M2381" r:id="rId1975" display="_x000a_Power Dynamics, Inc." xr:uid="{00000000-0004-0000-0000-0000B6070000}"/>
    <hyperlink ref="AG2381" r:id="rId1976" xr:uid="{00000000-0004-0000-0000-0000B7070000}"/>
    <hyperlink ref="M2382" r:id="rId1977" display="_x000a_Power Dynamics, Inc." xr:uid="{00000000-0004-0000-0000-0000B8070000}"/>
    <hyperlink ref="AG2382" r:id="rId1978" xr:uid="{00000000-0004-0000-0000-0000B9070000}"/>
    <hyperlink ref="M2383" r:id="rId1979" display="_x000a_Power Dynamics, Inc." xr:uid="{00000000-0004-0000-0000-0000BA070000}"/>
    <hyperlink ref="AG2383" r:id="rId1980" xr:uid="{00000000-0004-0000-0000-0000BB070000}"/>
    <hyperlink ref="M2384" r:id="rId1981" display="_x000a_Power Dynamics, Inc." xr:uid="{00000000-0004-0000-0000-0000BC070000}"/>
    <hyperlink ref="AG2384" r:id="rId1982" xr:uid="{00000000-0004-0000-0000-0000BD070000}"/>
    <hyperlink ref="M2385" r:id="rId1983" display="_x000a_Power Dynamics, Inc." xr:uid="{00000000-0004-0000-0000-0000BE070000}"/>
    <hyperlink ref="AG2385" r:id="rId1984" xr:uid="{00000000-0004-0000-0000-0000BF070000}"/>
    <hyperlink ref="M2386" r:id="rId1985" display="_x000a_Power Dynamics, Inc." xr:uid="{00000000-0004-0000-0000-0000C0070000}"/>
    <hyperlink ref="AG2386" r:id="rId1986" xr:uid="{00000000-0004-0000-0000-0000C1070000}"/>
    <hyperlink ref="M2387" r:id="rId1987" display="_x000a_Power Dynamics, Inc." xr:uid="{00000000-0004-0000-0000-0000C2070000}"/>
    <hyperlink ref="AG2387" r:id="rId1988" xr:uid="{00000000-0004-0000-0000-0000C3070000}"/>
    <hyperlink ref="M2388" r:id="rId1989" display="_x000a_Power Dynamics, Inc." xr:uid="{00000000-0004-0000-0000-0000C4070000}"/>
    <hyperlink ref="AG2388" r:id="rId1990" xr:uid="{00000000-0004-0000-0000-0000C5070000}"/>
    <hyperlink ref="M2389" r:id="rId1991" display="_x000a_Power Dynamics, Inc." xr:uid="{00000000-0004-0000-0000-0000C6070000}"/>
    <hyperlink ref="AG2389" r:id="rId1992" xr:uid="{00000000-0004-0000-0000-0000C7070000}"/>
    <hyperlink ref="M2390" r:id="rId1993" display="_x000a_Power Dynamics, Inc." xr:uid="{00000000-0004-0000-0000-0000C8070000}"/>
    <hyperlink ref="AG2390" r:id="rId1994" xr:uid="{00000000-0004-0000-0000-0000C9070000}"/>
    <hyperlink ref="M2391" r:id="rId1995" display="_x000a_Power Dynamics, Inc." xr:uid="{00000000-0004-0000-0000-0000CA070000}"/>
    <hyperlink ref="AG2391" r:id="rId1996" xr:uid="{00000000-0004-0000-0000-0000CB070000}"/>
    <hyperlink ref="M2392" r:id="rId1997" display="_x000a_Power Dynamics, Inc." xr:uid="{00000000-0004-0000-0000-0000CC070000}"/>
    <hyperlink ref="AG2392" r:id="rId1998" xr:uid="{00000000-0004-0000-0000-0000CD070000}"/>
    <hyperlink ref="M2393" r:id="rId1999" display="_x000a_Power Dynamics, Inc." xr:uid="{00000000-0004-0000-0000-0000CE070000}"/>
    <hyperlink ref="AG2393" r:id="rId2000" xr:uid="{00000000-0004-0000-0000-0000CF070000}"/>
    <hyperlink ref="M2394" r:id="rId2001" display="_x000a_Power Dynamics, Inc." xr:uid="{00000000-0004-0000-0000-0000D0070000}"/>
    <hyperlink ref="AG2394" r:id="rId2002" xr:uid="{00000000-0004-0000-0000-0000D1070000}"/>
    <hyperlink ref="M2395" r:id="rId2003" display="_x000a_Power Dynamics, Inc." xr:uid="{00000000-0004-0000-0000-0000D2070000}"/>
    <hyperlink ref="AG2395" r:id="rId2004" xr:uid="{00000000-0004-0000-0000-0000D3070000}"/>
    <hyperlink ref="AG2396" r:id="rId2005" xr:uid="{00000000-0004-0000-0000-0000D4070000}"/>
    <hyperlink ref="AG2403" r:id="rId2006" xr:uid="{00000000-0004-0000-0000-0000D5070000}"/>
    <hyperlink ref="AG2404" r:id="rId2007" xr:uid="{00000000-0004-0000-0000-0000D6070000}"/>
    <hyperlink ref="AG2405" r:id="rId2008" xr:uid="{00000000-0004-0000-0000-0000D7070000}"/>
    <hyperlink ref="AG2406" r:id="rId2009" xr:uid="{00000000-0004-0000-0000-0000D8070000}"/>
    <hyperlink ref="AG2407" r:id="rId2010" xr:uid="{00000000-0004-0000-0000-0000D9070000}"/>
    <hyperlink ref="M2408" r:id="rId2011" xr:uid="{00000000-0004-0000-0000-0000DA070000}"/>
    <hyperlink ref="AG2408" r:id="rId2012" xr:uid="{00000000-0004-0000-0000-0000DB070000}"/>
    <hyperlink ref="AG2410" r:id="rId2013" xr:uid="{00000000-0004-0000-0000-0000DC070000}"/>
    <hyperlink ref="AG2411" r:id="rId2014" location="google_vignette" xr:uid="{00000000-0004-0000-0000-0000DD070000}"/>
    <hyperlink ref="AG2412" r:id="rId2015" location="google_vignette" xr:uid="{00000000-0004-0000-0000-0000DE070000}"/>
    <hyperlink ref="AG2414" r:id="rId2016" xr:uid="{00000000-0004-0000-0000-0000DF070000}"/>
    <hyperlink ref="AG2415" r:id="rId2017" xr:uid="{00000000-0004-0000-0000-0000E0070000}"/>
    <hyperlink ref="AG2416" r:id="rId2018" xr:uid="{00000000-0004-0000-0000-0000E1070000}"/>
    <hyperlink ref="AG2420" r:id="rId2019" location="part-numbers" xr:uid="{00000000-0004-0000-0000-0000E2070000}"/>
    <hyperlink ref="AG2421" r:id="rId2020" display="https://www.adiglobaldistribution.us/Product/Z4-02408001" xr:uid="{00000000-0004-0000-0000-0000E3070000}"/>
    <hyperlink ref="AG2422" r:id="rId2021" display="https://www.adiglobaldistribution.us/Product/Z4-02408001" xr:uid="{00000000-0004-0000-0000-0000E4070000}"/>
    <hyperlink ref="AG2423" r:id="rId2022" xr:uid="{00000000-0004-0000-0000-0000E5070000}"/>
    <hyperlink ref="AG2424" r:id="rId2023" xr:uid="{00000000-0004-0000-0000-0000E6070000}"/>
    <hyperlink ref="AG2425" r:id="rId2024" xr:uid="{00000000-0004-0000-0000-0000E7070000}"/>
    <hyperlink ref="AG2426" r:id="rId2025" xr:uid="{00000000-0004-0000-0000-0000E8070000}"/>
  </hyperlinks>
  <pageMargins left="0.7" right="0.7" top="0.75" bottom="0.75" header="0.3" footer="0.3"/>
  <pageSetup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616C2-9B0B-4B32-9F7D-BC8AD18AFDA8}">
  <dimension ref="A1:Z2256"/>
  <sheetViews>
    <sheetView workbookViewId="0">
      <pane ySplit="1" topLeftCell="A2215" activePane="bottomLeft" state="frozen"/>
      <selection pane="bottomLeft" activeCell="G1" sqref="G1:Z1"/>
    </sheetView>
  </sheetViews>
  <sheetFormatPr defaultRowHeight="14.4" x14ac:dyDescent="0.3"/>
  <cols>
    <col min="2" max="2" width="29.77734375" customWidth="1"/>
    <col min="3" max="3" width="15" customWidth="1"/>
    <col min="4" max="4" width="14" customWidth="1"/>
    <col min="8" max="8" width="10" customWidth="1"/>
    <col min="9" max="9" width="14.5546875" customWidth="1"/>
    <col min="10" max="10" width="8.77734375" customWidth="1"/>
  </cols>
  <sheetData>
    <row r="1" spans="1:26" s="5" customFormat="1" x14ac:dyDescent="0.3">
      <c r="A1" s="5" t="s">
        <v>0</v>
      </c>
      <c r="B1" s="5" t="s">
        <v>7</v>
      </c>
      <c r="C1" s="5" t="s">
        <v>12</v>
      </c>
      <c r="D1" s="5" t="s">
        <v>13</v>
      </c>
      <c r="E1" s="5" t="s">
        <v>15</v>
      </c>
      <c r="F1" s="5" t="s">
        <v>16</v>
      </c>
      <c r="G1" s="5" t="s">
        <v>14605</v>
      </c>
      <c r="H1" s="5" t="s">
        <v>14604</v>
      </c>
      <c r="I1" s="5" t="s">
        <v>14603</v>
      </c>
      <c r="J1" s="5" t="s">
        <v>14602</v>
      </c>
      <c r="K1" s="5" t="s">
        <v>14601</v>
      </c>
      <c r="L1" s="5" t="s">
        <v>14600</v>
      </c>
      <c r="M1" s="5" t="s">
        <v>14599</v>
      </c>
      <c r="N1" s="5" t="s">
        <v>14598</v>
      </c>
      <c r="O1" s="5" t="s">
        <v>14597</v>
      </c>
      <c r="P1" s="5" t="s">
        <v>14596</v>
      </c>
      <c r="Q1" s="5" t="s">
        <v>14595</v>
      </c>
      <c r="R1" s="5" t="s">
        <v>14594</v>
      </c>
      <c r="S1" s="5" t="s">
        <v>14593</v>
      </c>
      <c r="T1" s="5" t="s">
        <v>14592</v>
      </c>
      <c r="U1" s="5" t="s">
        <v>14591</v>
      </c>
      <c r="V1" s="5" t="s">
        <v>14590</v>
      </c>
      <c r="W1" s="5" t="s">
        <v>14589</v>
      </c>
      <c r="X1" s="5" t="s">
        <v>14588</v>
      </c>
      <c r="Y1" s="5" t="s">
        <v>14587</v>
      </c>
      <c r="Z1" s="5" t="s">
        <v>14586</v>
      </c>
    </row>
    <row r="2" spans="1:26" x14ac:dyDescent="0.3">
      <c r="A2">
        <v>905679</v>
      </c>
      <c r="B2" t="s">
        <v>38</v>
      </c>
      <c r="C2" t="s">
        <v>40</v>
      </c>
      <c r="D2" t="s">
        <v>41</v>
      </c>
    </row>
    <row r="3" spans="1:26" x14ac:dyDescent="0.3">
      <c r="A3">
        <v>905680</v>
      </c>
      <c r="B3" t="s">
        <v>50</v>
      </c>
      <c r="C3" t="s">
        <v>51</v>
      </c>
      <c r="D3" t="s">
        <v>52</v>
      </c>
      <c r="E3" t="s">
        <v>53</v>
      </c>
      <c r="O3" t="s">
        <v>4028</v>
      </c>
      <c r="P3" t="s">
        <v>4297</v>
      </c>
      <c r="Q3" t="s">
        <v>12862</v>
      </c>
      <c r="T3">
        <v>100</v>
      </c>
    </row>
    <row r="4" spans="1:26" x14ac:dyDescent="0.3">
      <c r="A4">
        <v>905681</v>
      </c>
      <c r="B4" t="s">
        <v>57</v>
      </c>
      <c r="C4" t="s">
        <v>59</v>
      </c>
      <c r="D4" t="s">
        <v>60</v>
      </c>
      <c r="E4" t="s">
        <v>61</v>
      </c>
      <c r="O4" t="s">
        <v>59</v>
      </c>
      <c r="P4" t="s">
        <v>12913</v>
      </c>
      <c r="Q4" t="s">
        <v>12862</v>
      </c>
      <c r="T4">
        <v>100</v>
      </c>
      <c r="V4" t="s">
        <v>681</v>
      </c>
      <c r="W4">
        <v>78</v>
      </c>
      <c r="X4">
        <v>39131718</v>
      </c>
      <c r="Y4">
        <v>78</v>
      </c>
      <c r="Z4" t="b">
        <v>1</v>
      </c>
    </row>
    <row r="5" spans="1:26" x14ac:dyDescent="0.3">
      <c r="A5">
        <v>905682</v>
      </c>
      <c r="B5" t="s">
        <v>64</v>
      </c>
      <c r="C5" t="s">
        <v>66</v>
      </c>
      <c r="D5" t="s">
        <v>67</v>
      </c>
      <c r="G5">
        <v>735909</v>
      </c>
      <c r="H5" t="s">
        <v>69</v>
      </c>
      <c r="I5" t="s">
        <v>66</v>
      </c>
      <c r="J5">
        <v>754182929030</v>
      </c>
      <c r="K5">
        <v>45111808</v>
      </c>
      <c r="M5">
        <v>480852</v>
      </c>
      <c r="N5" t="s">
        <v>14585</v>
      </c>
      <c r="O5" t="s">
        <v>66</v>
      </c>
      <c r="Q5" t="s">
        <v>12868</v>
      </c>
      <c r="R5" s="193" t="s">
        <v>14584</v>
      </c>
      <c r="S5">
        <v>100</v>
      </c>
      <c r="T5">
        <v>100</v>
      </c>
      <c r="U5">
        <v>96</v>
      </c>
      <c r="V5" t="s">
        <v>66</v>
      </c>
      <c r="W5">
        <v>62</v>
      </c>
      <c r="Z5" t="b">
        <v>1</v>
      </c>
    </row>
    <row r="6" spans="1:26" x14ac:dyDescent="0.3">
      <c r="A6">
        <v>905683</v>
      </c>
      <c r="B6" t="s">
        <v>71</v>
      </c>
      <c r="C6" t="s">
        <v>72</v>
      </c>
      <c r="D6" t="s">
        <v>73</v>
      </c>
    </row>
    <row r="7" spans="1:26" x14ac:dyDescent="0.3">
      <c r="A7">
        <v>905684</v>
      </c>
      <c r="B7" t="s">
        <v>76</v>
      </c>
      <c r="C7" t="s">
        <v>77</v>
      </c>
      <c r="D7">
        <v>311</v>
      </c>
      <c r="F7">
        <v>76799003119</v>
      </c>
      <c r="O7" t="s">
        <v>77</v>
      </c>
      <c r="P7" t="s">
        <v>14583</v>
      </c>
      <c r="Q7" t="s">
        <v>12862</v>
      </c>
      <c r="T7">
        <v>90</v>
      </c>
      <c r="X7">
        <v>27110000</v>
      </c>
      <c r="Y7">
        <v>78</v>
      </c>
    </row>
    <row r="8" spans="1:26" x14ac:dyDescent="0.3">
      <c r="A8">
        <v>905685</v>
      </c>
      <c r="B8" t="s">
        <v>80</v>
      </c>
      <c r="C8" t="s">
        <v>72</v>
      </c>
      <c r="D8" t="s">
        <v>81</v>
      </c>
      <c r="O8" t="s">
        <v>82</v>
      </c>
      <c r="P8" t="s">
        <v>14582</v>
      </c>
      <c r="Q8" t="s">
        <v>12858</v>
      </c>
      <c r="T8">
        <v>50</v>
      </c>
      <c r="V8" t="s">
        <v>1875</v>
      </c>
      <c r="W8">
        <v>77</v>
      </c>
      <c r="X8">
        <v>39120000</v>
      </c>
      <c r="Y8">
        <v>77</v>
      </c>
      <c r="Z8" t="b">
        <v>1</v>
      </c>
    </row>
    <row r="9" spans="1:26" x14ac:dyDescent="0.3">
      <c r="A9">
        <v>905686</v>
      </c>
      <c r="B9" t="s">
        <v>84</v>
      </c>
      <c r="C9" t="s">
        <v>72</v>
      </c>
      <c r="D9" t="s">
        <v>85</v>
      </c>
      <c r="O9" t="s">
        <v>82</v>
      </c>
      <c r="P9" t="s">
        <v>14582</v>
      </c>
      <c r="Q9" t="s">
        <v>12862</v>
      </c>
      <c r="T9">
        <v>100</v>
      </c>
    </row>
    <row r="10" spans="1:26" x14ac:dyDescent="0.3">
      <c r="A10">
        <v>905687</v>
      </c>
      <c r="B10" t="s">
        <v>87</v>
      </c>
      <c r="C10" t="s">
        <v>82</v>
      </c>
      <c r="D10" t="s">
        <v>88</v>
      </c>
      <c r="O10" t="s">
        <v>82</v>
      </c>
      <c r="P10" t="s">
        <v>14582</v>
      </c>
      <c r="Q10" t="s">
        <v>12862</v>
      </c>
      <c r="T10">
        <v>100</v>
      </c>
    </row>
    <row r="11" spans="1:26" x14ac:dyDescent="0.3">
      <c r="A11">
        <v>905688</v>
      </c>
      <c r="B11" t="s">
        <v>91</v>
      </c>
    </row>
    <row r="12" spans="1:26" x14ac:dyDescent="0.3">
      <c r="A12">
        <v>905689</v>
      </c>
      <c r="B12" t="s">
        <v>91</v>
      </c>
    </row>
    <row r="13" spans="1:26" x14ac:dyDescent="0.3">
      <c r="A13">
        <v>905690</v>
      </c>
      <c r="B13" t="s">
        <v>91</v>
      </c>
    </row>
    <row r="14" spans="1:26" x14ac:dyDescent="0.3">
      <c r="A14">
        <v>905691</v>
      </c>
      <c r="B14" t="s">
        <v>96</v>
      </c>
      <c r="C14" t="s">
        <v>99</v>
      </c>
      <c r="D14">
        <v>12550</v>
      </c>
      <c r="F14">
        <v>60550512550</v>
      </c>
      <c r="O14" t="s">
        <v>105</v>
      </c>
      <c r="P14" t="s">
        <v>12871</v>
      </c>
      <c r="Q14" t="s">
        <v>12862</v>
      </c>
      <c r="T14">
        <v>75</v>
      </c>
      <c r="X14">
        <v>39121700</v>
      </c>
      <c r="Y14">
        <v>63</v>
      </c>
    </row>
    <row r="15" spans="1:26" x14ac:dyDescent="0.3">
      <c r="A15">
        <v>905692</v>
      </c>
      <c r="B15" t="s">
        <v>96</v>
      </c>
      <c r="C15" t="s">
        <v>99</v>
      </c>
      <c r="D15">
        <v>12550</v>
      </c>
      <c r="F15">
        <v>60550512550</v>
      </c>
      <c r="O15" t="s">
        <v>105</v>
      </c>
      <c r="P15" t="s">
        <v>12871</v>
      </c>
      <c r="Q15" t="s">
        <v>12862</v>
      </c>
      <c r="T15">
        <v>75</v>
      </c>
      <c r="X15">
        <v>39121700</v>
      </c>
      <c r="Y15">
        <v>63</v>
      </c>
    </row>
    <row r="16" spans="1:26" x14ac:dyDescent="0.3">
      <c r="A16">
        <v>905693</v>
      </c>
      <c r="B16" t="s">
        <v>96</v>
      </c>
      <c r="C16" t="s">
        <v>99</v>
      </c>
      <c r="D16">
        <v>12550</v>
      </c>
      <c r="F16">
        <v>60550512550</v>
      </c>
      <c r="O16" t="s">
        <v>105</v>
      </c>
      <c r="P16" t="s">
        <v>12871</v>
      </c>
      <c r="Q16" t="s">
        <v>12862</v>
      </c>
      <c r="T16">
        <v>75</v>
      </c>
      <c r="X16">
        <v>39121700</v>
      </c>
      <c r="Y16">
        <v>63</v>
      </c>
    </row>
    <row r="17" spans="1:26" x14ac:dyDescent="0.3">
      <c r="A17">
        <v>905694</v>
      </c>
      <c r="B17" t="s">
        <v>96</v>
      </c>
      <c r="C17" t="s">
        <v>99</v>
      </c>
      <c r="D17">
        <v>12550</v>
      </c>
      <c r="F17">
        <v>60550512550</v>
      </c>
      <c r="O17" t="s">
        <v>105</v>
      </c>
      <c r="P17" t="s">
        <v>12871</v>
      </c>
      <c r="Q17" t="s">
        <v>12862</v>
      </c>
      <c r="T17">
        <v>75</v>
      </c>
      <c r="X17">
        <v>39121700</v>
      </c>
      <c r="Y17">
        <v>63</v>
      </c>
    </row>
    <row r="18" spans="1:26" x14ac:dyDescent="0.3">
      <c r="A18">
        <v>905695</v>
      </c>
      <c r="B18" t="s">
        <v>104</v>
      </c>
      <c r="C18" t="s">
        <v>105</v>
      </c>
      <c r="D18" t="s">
        <v>106</v>
      </c>
      <c r="O18" t="s">
        <v>105</v>
      </c>
      <c r="P18" t="s">
        <v>12871</v>
      </c>
      <c r="Q18" t="s">
        <v>12862</v>
      </c>
      <c r="T18">
        <v>75</v>
      </c>
      <c r="V18" t="s">
        <v>681</v>
      </c>
      <c r="W18">
        <v>79</v>
      </c>
      <c r="X18">
        <v>26121614</v>
      </c>
      <c r="Y18">
        <v>79</v>
      </c>
      <c r="Z18" t="b">
        <v>1</v>
      </c>
    </row>
    <row r="19" spans="1:26" x14ac:dyDescent="0.3">
      <c r="A19">
        <v>905696</v>
      </c>
      <c r="B19" t="s">
        <v>110</v>
      </c>
      <c r="C19" t="s">
        <v>105</v>
      </c>
      <c r="D19" t="s">
        <v>111</v>
      </c>
      <c r="O19" t="s">
        <v>105</v>
      </c>
      <c r="P19" t="s">
        <v>12871</v>
      </c>
      <c r="Q19" t="s">
        <v>12862</v>
      </c>
      <c r="T19">
        <v>75</v>
      </c>
      <c r="V19" t="s">
        <v>12891</v>
      </c>
      <c r="W19">
        <v>75</v>
      </c>
      <c r="X19">
        <v>26120000</v>
      </c>
      <c r="Y19">
        <v>75</v>
      </c>
      <c r="Z19" t="b">
        <v>1</v>
      </c>
    </row>
    <row r="20" spans="1:26" x14ac:dyDescent="0.3">
      <c r="A20">
        <v>905697</v>
      </c>
      <c r="B20" t="s">
        <v>114</v>
      </c>
      <c r="C20" t="s">
        <v>105</v>
      </c>
      <c r="D20" t="s">
        <v>115</v>
      </c>
      <c r="E20" t="s">
        <v>116</v>
      </c>
      <c r="F20">
        <v>98010023125</v>
      </c>
      <c r="O20" t="s">
        <v>105</v>
      </c>
      <c r="P20" t="s">
        <v>14345</v>
      </c>
      <c r="Q20" t="s">
        <v>12862</v>
      </c>
      <c r="T20">
        <v>90</v>
      </c>
      <c r="X20">
        <v>26120000</v>
      </c>
      <c r="Y20">
        <v>77</v>
      </c>
    </row>
    <row r="21" spans="1:26" x14ac:dyDescent="0.3">
      <c r="A21">
        <v>905698</v>
      </c>
      <c r="B21" t="s">
        <v>118</v>
      </c>
      <c r="C21" t="s">
        <v>105</v>
      </c>
      <c r="D21" t="s">
        <v>119</v>
      </c>
      <c r="E21" t="s">
        <v>120</v>
      </c>
      <c r="F21">
        <v>98010023145</v>
      </c>
      <c r="O21" t="s">
        <v>105</v>
      </c>
      <c r="P21" t="s">
        <v>14345</v>
      </c>
      <c r="Q21" t="s">
        <v>12862</v>
      </c>
      <c r="T21">
        <v>90</v>
      </c>
      <c r="X21">
        <v>26120000</v>
      </c>
      <c r="Y21">
        <v>76</v>
      </c>
    </row>
    <row r="22" spans="1:26" x14ac:dyDescent="0.3">
      <c r="A22">
        <v>905699</v>
      </c>
      <c r="B22" t="s">
        <v>122</v>
      </c>
      <c r="C22" t="s">
        <v>105</v>
      </c>
      <c r="D22" t="s">
        <v>123</v>
      </c>
      <c r="E22" t="s">
        <v>124</v>
      </c>
      <c r="F22">
        <v>98010023115</v>
      </c>
      <c r="O22" t="s">
        <v>105</v>
      </c>
      <c r="P22" t="s">
        <v>14345</v>
      </c>
      <c r="Q22" t="s">
        <v>12862</v>
      </c>
      <c r="T22">
        <v>90</v>
      </c>
      <c r="V22" t="s">
        <v>681</v>
      </c>
      <c r="W22">
        <v>77</v>
      </c>
      <c r="X22">
        <v>26121614</v>
      </c>
      <c r="Y22">
        <v>77</v>
      </c>
      <c r="Z22" t="b">
        <v>1</v>
      </c>
    </row>
    <row r="23" spans="1:26" x14ac:dyDescent="0.3">
      <c r="A23">
        <v>905700</v>
      </c>
      <c r="B23" t="s">
        <v>127</v>
      </c>
      <c r="C23" t="s">
        <v>105</v>
      </c>
      <c r="D23" t="s">
        <v>128</v>
      </c>
      <c r="O23" t="s">
        <v>105</v>
      </c>
      <c r="P23" t="s">
        <v>14345</v>
      </c>
      <c r="Q23" t="s">
        <v>12862</v>
      </c>
      <c r="T23">
        <v>90</v>
      </c>
      <c r="X23">
        <v>26120000</v>
      </c>
      <c r="Y23">
        <v>77</v>
      </c>
    </row>
    <row r="24" spans="1:26" x14ac:dyDescent="0.3">
      <c r="A24">
        <v>905701</v>
      </c>
      <c r="B24" t="s">
        <v>127</v>
      </c>
      <c r="C24" t="s">
        <v>105</v>
      </c>
      <c r="D24" t="s">
        <v>128</v>
      </c>
      <c r="E24" t="s">
        <v>131</v>
      </c>
      <c r="F24">
        <v>98010022910</v>
      </c>
      <c r="O24" t="s">
        <v>105</v>
      </c>
      <c r="P24" t="s">
        <v>14345</v>
      </c>
      <c r="Q24" t="s">
        <v>12862</v>
      </c>
      <c r="T24">
        <v>90</v>
      </c>
      <c r="X24">
        <v>26120000</v>
      </c>
      <c r="Y24">
        <v>77</v>
      </c>
    </row>
    <row r="25" spans="1:26" x14ac:dyDescent="0.3">
      <c r="A25">
        <v>905702</v>
      </c>
      <c r="B25" t="s">
        <v>132</v>
      </c>
      <c r="C25" t="s">
        <v>105</v>
      </c>
      <c r="D25" t="s">
        <v>133</v>
      </c>
      <c r="E25" t="s">
        <v>131</v>
      </c>
      <c r="F25">
        <v>98010022910</v>
      </c>
      <c r="O25" t="s">
        <v>105</v>
      </c>
      <c r="P25" t="s">
        <v>14345</v>
      </c>
      <c r="Q25" t="s">
        <v>12862</v>
      </c>
      <c r="T25">
        <v>90</v>
      </c>
      <c r="X25">
        <v>26120000</v>
      </c>
      <c r="Y25">
        <v>78</v>
      </c>
    </row>
    <row r="26" spans="1:26" x14ac:dyDescent="0.3">
      <c r="A26">
        <v>905703</v>
      </c>
      <c r="B26" t="s">
        <v>132</v>
      </c>
      <c r="C26" t="s">
        <v>105</v>
      </c>
      <c r="D26" t="s">
        <v>133</v>
      </c>
      <c r="E26" t="s">
        <v>135</v>
      </c>
      <c r="F26">
        <v>98010022940</v>
      </c>
      <c r="O26" t="s">
        <v>105</v>
      </c>
      <c r="P26" t="s">
        <v>14345</v>
      </c>
      <c r="Q26" t="s">
        <v>12862</v>
      </c>
      <c r="T26">
        <v>90</v>
      </c>
      <c r="X26">
        <v>26120000</v>
      </c>
      <c r="Y26">
        <v>78</v>
      </c>
    </row>
    <row r="27" spans="1:26" x14ac:dyDescent="0.3">
      <c r="A27">
        <v>905704</v>
      </c>
      <c r="B27" t="s">
        <v>136</v>
      </c>
      <c r="C27" t="s">
        <v>105</v>
      </c>
      <c r="D27" t="s">
        <v>137</v>
      </c>
      <c r="E27" t="s">
        <v>138</v>
      </c>
      <c r="F27">
        <v>98010022930</v>
      </c>
      <c r="O27" t="s">
        <v>105</v>
      </c>
      <c r="P27" t="s">
        <v>14345</v>
      </c>
      <c r="Q27" t="s">
        <v>12862</v>
      </c>
      <c r="T27">
        <v>90</v>
      </c>
      <c r="V27" t="s">
        <v>681</v>
      </c>
      <c r="W27">
        <v>62</v>
      </c>
      <c r="X27">
        <v>26120000</v>
      </c>
      <c r="Y27">
        <v>77</v>
      </c>
      <c r="Z27" t="b">
        <v>1</v>
      </c>
    </row>
    <row r="28" spans="1:26" x14ac:dyDescent="0.3">
      <c r="A28">
        <v>905705</v>
      </c>
      <c r="B28" t="s">
        <v>140</v>
      </c>
      <c r="C28" t="s">
        <v>105</v>
      </c>
      <c r="D28" t="s">
        <v>141</v>
      </c>
      <c r="E28" t="s">
        <v>142</v>
      </c>
      <c r="F28">
        <v>98010022900</v>
      </c>
      <c r="O28" t="s">
        <v>105</v>
      </c>
      <c r="P28" t="s">
        <v>14345</v>
      </c>
      <c r="Q28" t="s">
        <v>12862</v>
      </c>
      <c r="T28">
        <v>90</v>
      </c>
      <c r="X28">
        <v>26120000</v>
      </c>
      <c r="Y28">
        <v>77</v>
      </c>
    </row>
    <row r="29" spans="1:26" x14ac:dyDescent="0.3">
      <c r="A29">
        <v>905706</v>
      </c>
      <c r="B29" t="s">
        <v>144</v>
      </c>
      <c r="C29" t="s">
        <v>105</v>
      </c>
      <c r="D29" t="s">
        <v>145</v>
      </c>
      <c r="E29" t="s">
        <v>146</v>
      </c>
      <c r="F29">
        <v>98010023040</v>
      </c>
      <c r="O29" t="s">
        <v>105</v>
      </c>
      <c r="P29" t="s">
        <v>14345</v>
      </c>
      <c r="Q29" t="s">
        <v>12862</v>
      </c>
      <c r="T29">
        <v>90</v>
      </c>
      <c r="X29">
        <v>26120000</v>
      </c>
      <c r="Y29">
        <v>78</v>
      </c>
    </row>
    <row r="30" spans="1:26" x14ac:dyDescent="0.3">
      <c r="A30">
        <v>905707</v>
      </c>
      <c r="B30" t="s">
        <v>144</v>
      </c>
      <c r="C30" t="s">
        <v>105</v>
      </c>
      <c r="D30" t="s">
        <v>145</v>
      </c>
      <c r="E30" t="s">
        <v>146</v>
      </c>
      <c r="F30">
        <v>98010023040</v>
      </c>
      <c r="O30" t="s">
        <v>105</v>
      </c>
      <c r="P30" t="s">
        <v>14345</v>
      </c>
      <c r="Q30" t="s">
        <v>12862</v>
      </c>
      <c r="T30">
        <v>90</v>
      </c>
      <c r="X30">
        <v>26120000</v>
      </c>
      <c r="Y30">
        <v>78</v>
      </c>
    </row>
    <row r="31" spans="1:26" x14ac:dyDescent="0.3">
      <c r="A31">
        <v>905708</v>
      </c>
      <c r="B31" t="s">
        <v>150</v>
      </c>
      <c r="C31" t="s">
        <v>105</v>
      </c>
      <c r="D31" t="s">
        <v>151</v>
      </c>
      <c r="E31" t="s">
        <v>152</v>
      </c>
      <c r="F31">
        <v>98010023030</v>
      </c>
      <c r="O31" t="s">
        <v>105</v>
      </c>
      <c r="P31" t="s">
        <v>14345</v>
      </c>
      <c r="Q31" t="s">
        <v>12862</v>
      </c>
      <c r="T31">
        <v>90</v>
      </c>
      <c r="X31">
        <v>26120000</v>
      </c>
      <c r="Y31">
        <v>76</v>
      </c>
    </row>
    <row r="32" spans="1:26" x14ac:dyDescent="0.3">
      <c r="A32">
        <v>905709</v>
      </c>
      <c r="B32" t="s">
        <v>155</v>
      </c>
      <c r="C32" t="s">
        <v>82</v>
      </c>
      <c r="D32" t="s">
        <v>156</v>
      </c>
      <c r="E32" t="s">
        <v>157</v>
      </c>
      <c r="F32">
        <v>78677615201</v>
      </c>
      <c r="X32">
        <v>39121300</v>
      </c>
      <c r="Y32">
        <v>76</v>
      </c>
    </row>
    <row r="33" spans="1:26" x14ac:dyDescent="0.3">
      <c r="A33">
        <v>905710</v>
      </c>
      <c r="B33" t="s">
        <v>160</v>
      </c>
    </row>
    <row r="34" spans="1:26" x14ac:dyDescent="0.3">
      <c r="A34">
        <v>905711</v>
      </c>
      <c r="B34" t="s">
        <v>162</v>
      </c>
    </row>
    <row r="35" spans="1:26" x14ac:dyDescent="0.3">
      <c r="A35">
        <v>905712</v>
      </c>
      <c r="B35" t="s">
        <v>162</v>
      </c>
    </row>
    <row r="36" spans="1:26" x14ac:dyDescent="0.3">
      <c r="A36">
        <v>905713</v>
      </c>
      <c r="B36" t="s">
        <v>162</v>
      </c>
    </row>
    <row r="37" spans="1:26" x14ac:dyDescent="0.3">
      <c r="A37">
        <v>905714</v>
      </c>
      <c r="B37" t="s">
        <v>162</v>
      </c>
    </row>
    <row r="38" spans="1:26" x14ac:dyDescent="0.3">
      <c r="A38">
        <v>905715</v>
      </c>
      <c r="B38" t="s">
        <v>162</v>
      </c>
    </row>
    <row r="39" spans="1:26" x14ac:dyDescent="0.3">
      <c r="A39">
        <v>905716</v>
      </c>
      <c r="B39" t="s">
        <v>167</v>
      </c>
      <c r="C39" t="s">
        <v>168</v>
      </c>
      <c r="D39" t="s">
        <v>169</v>
      </c>
      <c r="F39">
        <v>78672531352</v>
      </c>
      <c r="G39">
        <v>1112794</v>
      </c>
      <c r="H39" t="s">
        <v>169</v>
      </c>
      <c r="I39" t="s">
        <v>168</v>
      </c>
      <c r="J39">
        <v>786725313525</v>
      </c>
      <c r="K39">
        <v>39121302</v>
      </c>
      <c r="M39">
        <v>101789</v>
      </c>
      <c r="N39" t="s">
        <v>14581</v>
      </c>
      <c r="O39" t="s">
        <v>168</v>
      </c>
      <c r="P39" t="s">
        <v>168</v>
      </c>
      <c r="Q39" t="s">
        <v>12862</v>
      </c>
      <c r="R39" s="193" t="s">
        <v>14580</v>
      </c>
      <c r="S39">
        <v>100</v>
      </c>
      <c r="T39">
        <v>100</v>
      </c>
      <c r="U39">
        <v>100</v>
      </c>
      <c r="V39" t="s">
        <v>168</v>
      </c>
      <c r="W39">
        <v>79</v>
      </c>
      <c r="X39">
        <v>39121300</v>
      </c>
      <c r="Y39">
        <v>64</v>
      </c>
      <c r="Z39" t="b">
        <v>1</v>
      </c>
    </row>
    <row r="40" spans="1:26" x14ac:dyDescent="0.3">
      <c r="A40">
        <v>905717</v>
      </c>
      <c r="B40" t="s">
        <v>172</v>
      </c>
      <c r="C40" t="s">
        <v>168</v>
      </c>
      <c r="D40" t="s">
        <v>173</v>
      </c>
      <c r="E40" t="s">
        <v>174</v>
      </c>
      <c r="G40">
        <v>341754</v>
      </c>
      <c r="H40" t="s">
        <v>173</v>
      </c>
      <c r="I40" t="s">
        <v>168</v>
      </c>
      <c r="J40">
        <v>786725313914</v>
      </c>
      <c r="K40">
        <v>39121332</v>
      </c>
      <c r="L40" t="s">
        <v>174</v>
      </c>
      <c r="M40">
        <v>387559</v>
      </c>
      <c r="N40" t="s">
        <v>14579</v>
      </c>
      <c r="O40" t="s">
        <v>168</v>
      </c>
      <c r="P40" t="s">
        <v>14571</v>
      </c>
      <c r="Q40" t="s">
        <v>12862</v>
      </c>
      <c r="R40" s="193" t="s">
        <v>14578</v>
      </c>
      <c r="S40">
        <v>100</v>
      </c>
      <c r="T40">
        <v>100</v>
      </c>
      <c r="U40">
        <v>100</v>
      </c>
      <c r="V40" t="s">
        <v>168</v>
      </c>
      <c r="W40">
        <v>87</v>
      </c>
      <c r="X40">
        <v>39121300</v>
      </c>
      <c r="Y40">
        <v>87</v>
      </c>
      <c r="Z40" t="b">
        <v>1</v>
      </c>
    </row>
    <row r="41" spans="1:26" x14ac:dyDescent="0.3">
      <c r="A41">
        <v>905718</v>
      </c>
      <c r="B41" t="s">
        <v>177</v>
      </c>
      <c r="C41" t="s">
        <v>168</v>
      </c>
      <c r="D41" t="s">
        <v>178</v>
      </c>
      <c r="E41" t="s">
        <v>179</v>
      </c>
      <c r="G41">
        <v>341749</v>
      </c>
      <c r="H41" t="s">
        <v>178</v>
      </c>
      <c r="I41" t="s">
        <v>168</v>
      </c>
      <c r="J41">
        <v>786725312917</v>
      </c>
      <c r="K41">
        <v>39121332</v>
      </c>
      <c r="L41" t="s">
        <v>179</v>
      </c>
      <c r="M41">
        <v>597551</v>
      </c>
      <c r="N41" t="s">
        <v>14577</v>
      </c>
      <c r="O41" t="s">
        <v>168</v>
      </c>
      <c r="P41" t="s">
        <v>14571</v>
      </c>
      <c r="Q41" t="s">
        <v>12862</v>
      </c>
      <c r="R41">
        <v>0.82656240093647504</v>
      </c>
      <c r="S41">
        <v>100</v>
      </c>
      <c r="T41">
        <v>100</v>
      </c>
      <c r="U41">
        <v>100</v>
      </c>
      <c r="V41" t="s">
        <v>168</v>
      </c>
      <c r="W41">
        <v>85</v>
      </c>
      <c r="X41">
        <v>39121300</v>
      </c>
      <c r="Y41">
        <v>85</v>
      </c>
      <c r="Z41" t="b">
        <v>1</v>
      </c>
    </row>
    <row r="42" spans="1:26" x14ac:dyDescent="0.3">
      <c r="A42">
        <v>905719</v>
      </c>
      <c r="B42" t="s">
        <v>182</v>
      </c>
      <c r="C42" t="s">
        <v>168</v>
      </c>
      <c r="D42" t="s">
        <v>183</v>
      </c>
      <c r="E42" t="s">
        <v>184</v>
      </c>
      <c r="G42">
        <v>341746</v>
      </c>
      <c r="H42" t="s">
        <v>183</v>
      </c>
      <c r="I42" t="s">
        <v>168</v>
      </c>
      <c r="J42">
        <v>786725312313</v>
      </c>
      <c r="K42">
        <v>39121332</v>
      </c>
      <c r="L42" t="s">
        <v>184</v>
      </c>
      <c r="M42">
        <v>169683</v>
      </c>
      <c r="N42" t="s">
        <v>14576</v>
      </c>
      <c r="O42" t="s">
        <v>168</v>
      </c>
      <c r="P42" t="s">
        <v>14571</v>
      </c>
      <c r="Q42" t="s">
        <v>12862</v>
      </c>
      <c r="R42" s="193" t="s">
        <v>14575</v>
      </c>
      <c r="S42">
        <v>100</v>
      </c>
      <c r="T42">
        <v>100</v>
      </c>
      <c r="U42">
        <v>100</v>
      </c>
      <c r="V42" t="s">
        <v>168</v>
      </c>
      <c r="W42">
        <v>86</v>
      </c>
      <c r="X42">
        <v>39121300</v>
      </c>
      <c r="Y42">
        <v>86</v>
      </c>
      <c r="Z42" t="b">
        <v>1</v>
      </c>
    </row>
    <row r="43" spans="1:26" x14ac:dyDescent="0.3">
      <c r="A43">
        <v>905720</v>
      </c>
      <c r="B43" t="s">
        <v>186</v>
      </c>
      <c r="C43" t="s">
        <v>168</v>
      </c>
      <c r="D43" t="s">
        <v>187</v>
      </c>
      <c r="G43">
        <v>745686</v>
      </c>
      <c r="H43" t="s">
        <v>187</v>
      </c>
      <c r="I43" t="s">
        <v>168</v>
      </c>
      <c r="J43">
        <v>786725610754</v>
      </c>
      <c r="K43">
        <v>39131710</v>
      </c>
      <c r="M43">
        <v>341557</v>
      </c>
      <c r="N43" t="s">
        <v>14574</v>
      </c>
      <c r="O43" t="s">
        <v>168</v>
      </c>
      <c r="P43" t="s">
        <v>14571</v>
      </c>
      <c r="Q43" t="s">
        <v>12862</v>
      </c>
      <c r="R43" s="193" t="s">
        <v>14573</v>
      </c>
      <c r="S43">
        <v>100</v>
      </c>
      <c r="T43">
        <v>100</v>
      </c>
      <c r="U43">
        <v>100</v>
      </c>
      <c r="V43" t="s">
        <v>168</v>
      </c>
      <c r="W43">
        <v>89</v>
      </c>
      <c r="X43">
        <v>39131710</v>
      </c>
      <c r="Y43">
        <v>89</v>
      </c>
      <c r="Z43" t="b">
        <v>1</v>
      </c>
    </row>
    <row r="44" spans="1:26" x14ac:dyDescent="0.3">
      <c r="A44">
        <v>905721</v>
      </c>
      <c r="B44" t="s">
        <v>189</v>
      </c>
      <c r="C44" t="s">
        <v>168</v>
      </c>
      <c r="D44" t="s">
        <v>190</v>
      </c>
      <c r="E44" t="s">
        <v>191</v>
      </c>
      <c r="G44">
        <v>341710</v>
      </c>
      <c r="H44" t="s">
        <v>190</v>
      </c>
      <c r="I44" t="s">
        <v>168</v>
      </c>
      <c r="J44">
        <v>786725860906</v>
      </c>
      <c r="K44">
        <v>39131711</v>
      </c>
      <c r="L44" t="s">
        <v>191</v>
      </c>
      <c r="M44">
        <v>234588</v>
      </c>
      <c r="N44" t="s">
        <v>14572</v>
      </c>
      <c r="O44" t="s">
        <v>168</v>
      </c>
      <c r="P44" t="s">
        <v>14571</v>
      </c>
      <c r="Q44" t="s">
        <v>12862</v>
      </c>
      <c r="R44" s="193" t="s">
        <v>14570</v>
      </c>
      <c r="S44">
        <v>100</v>
      </c>
      <c r="T44">
        <v>100</v>
      </c>
      <c r="U44">
        <v>100</v>
      </c>
      <c r="V44" t="s">
        <v>168</v>
      </c>
      <c r="W44">
        <v>90</v>
      </c>
      <c r="X44">
        <v>39131711</v>
      </c>
      <c r="Y44">
        <v>90</v>
      </c>
      <c r="Z44" t="b">
        <v>1</v>
      </c>
    </row>
    <row r="45" spans="1:26" x14ac:dyDescent="0.3">
      <c r="A45">
        <v>905723</v>
      </c>
      <c r="B45" t="s">
        <v>199</v>
      </c>
      <c r="C45" t="s">
        <v>105</v>
      </c>
      <c r="D45" t="s">
        <v>200</v>
      </c>
      <c r="O45" t="s">
        <v>105</v>
      </c>
      <c r="P45" t="s">
        <v>14565</v>
      </c>
      <c r="Q45" t="s">
        <v>12862</v>
      </c>
      <c r="T45">
        <v>60</v>
      </c>
      <c r="V45" t="s">
        <v>6192</v>
      </c>
      <c r="W45">
        <v>79</v>
      </c>
      <c r="X45">
        <v>26121500</v>
      </c>
      <c r="Y45">
        <v>79</v>
      </c>
      <c r="Z45" t="b">
        <v>1</v>
      </c>
    </row>
    <row r="46" spans="1:26" x14ac:dyDescent="0.3">
      <c r="A46">
        <v>905724</v>
      </c>
      <c r="B46" t="s">
        <v>202</v>
      </c>
      <c r="C46" t="s">
        <v>105</v>
      </c>
      <c r="D46" t="s">
        <v>203</v>
      </c>
      <c r="O46" t="s">
        <v>105</v>
      </c>
      <c r="P46" t="s">
        <v>14565</v>
      </c>
      <c r="Q46" t="s">
        <v>12862</v>
      </c>
      <c r="T46">
        <v>60</v>
      </c>
      <c r="V46" t="s">
        <v>6192</v>
      </c>
      <c r="W46">
        <v>63</v>
      </c>
      <c r="X46">
        <v>26120000</v>
      </c>
      <c r="Y46">
        <v>80</v>
      </c>
      <c r="Z46" t="b">
        <v>1</v>
      </c>
    </row>
    <row r="47" spans="1:26" x14ac:dyDescent="0.3">
      <c r="A47">
        <v>905725</v>
      </c>
      <c r="B47" t="s">
        <v>205</v>
      </c>
      <c r="C47" t="s">
        <v>105</v>
      </c>
      <c r="D47" t="s">
        <v>206</v>
      </c>
      <c r="O47" t="s">
        <v>105</v>
      </c>
      <c r="P47" t="s">
        <v>14565</v>
      </c>
      <c r="Q47" t="s">
        <v>12862</v>
      </c>
      <c r="T47">
        <v>60</v>
      </c>
      <c r="V47" t="s">
        <v>6192</v>
      </c>
      <c r="W47">
        <v>80</v>
      </c>
      <c r="X47">
        <v>26121500</v>
      </c>
      <c r="Y47">
        <v>80</v>
      </c>
      <c r="Z47" t="b">
        <v>1</v>
      </c>
    </row>
    <row r="48" spans="1:26" x14ac:dyDescent="0.3">
      <c r="A48">
        <v>905726</v>
      </c>
      <c r="B48" t="s">
        <v>209</v>
      </c>
      <c r="C48" t="s">
        <v>105</v>
      </c>
      <c r="D48" t="s">
        <v>210</v>
      </c>
      <c r="F48">
        <v>98010063411</v>
      </c>
      <c r="O48" t="s">
        <v>105</v>
      </c>
      <c r="P48" t="s">
        <v>14565</v>
      </c>
      <c r="Q48" t="s">
        <v>12862</v>
      </c>
      <c r="T48">
        <v>60</v>
      </c>
      <c r="V48" t="s">
        <v>6192</v>
      </c>
      <c r="W48">
        <v>81</v>
      </c>
      <c r="X48">
        <v>26121500</v>
      </c>
      <c r="Y48">
        <v>81</v>
      </c>
      <c r="Z48" t="b">
        <v>1</v>
      </c>
    </row>
    <row r="49" spans="1:26" x14ac:dyDescent="0.3">
      <c r="A49">
        <v>905727</v>
      </c>
      <c r="B49" t="s">
        <v>213</v>
      </c>
      <c r="C49" t="s">
        <v>105</v>
      </c>
      <c r="D49" t="s">
        <v>214</v>
      </c>
      <c r="O49" t="s">
        <v>105</v>
      </c>
      <c r="P49" t="s">
        <v>14565</v>
      </c>
      <c r="Q49" t="s">
        <v>12862</v>
      </c>
      <c r="T49">
        <v>60</v>
      </c>
      <c r="V49" t="s">
        <v>681</v>
      </c>
      <c r="W49">
        <v>62</v>
      </c>
      <c r="X49">
        <v>26120000</v>
      </c>
      <c r="Y49">
        <v>78</v>
      </c>
      <c r="Z49" t="b">
        <v>1</v>
      </c>
    </row>
    <row r="50" spans="1:26" x14ac:dyDescent="0.3">
      <c r="A50">
        <v>905728</v>
      </c>
      <c r="B50" t="s">
        <v>216</v>
      </c>
      <c r="C50" t="s">
        <v>105</v>
      </c>
      <c r="D50" t="s">
        <v>217</v>
      </c>
      <c r="O50" t="s">
        <v>105</v>
      </c>
      <c r="P50" t="s">
        <v>14565</v>
      </c>
      <c r="Q50" t="s">
        <v>12862</v>
      </c>
      <c r="T50">
        <v>60</v>
      </c>
      <c r="X50">
        <v>26120000</v>
      </c>
      <c r="Y50">
        <v>79</v>
      </c>
    </row>
    <row r="51" spans="1:26" x14ac:dyDescent="0.3">
      <c r="A51">
        <v>905729</v>
      </c>
      <c r="B51" t="s">
        <v>219</v>
      </c>
      <c r="C51" t="s">
        <v>105</v>
      </c>
      <c r="D51" t="s">
        <v>220</v>
      </c>
      <c r="O51" t="s">
        <v>105</v>
      </c>
      <c r="P51" t="s">
        <v>14565</v>
      </c>
      <c r="Q51" t="s">
        <v>12862</v>
      </c>
      <c r="T51">
        <v>60</v>
      </c>
      <c r="V51" t="s">
        <v>6192</v>
      </c>
      <c r="W51">
        <v>79</v>
      </c>
      <c r="X51">
        <v>26121500</v>
      </c>
      <c r="Y51">
        <v>79</v>
      </c>
      <c r="Z51" t="b">
        <v>1</v>
      </c>
    </row>
    <row r="52" spans="1:26" x14ac:dyDescent="0.3">
      <c r="A52">
        <v>905730</v>
      </c>
      <c r="B52" t="s">
        <v>222</v>
      </c>
      <c r="C52" t="s">
        <v>105</v>
      </c>
      <c r="D52" t="s">
        <v>223</v>
      </c>
      <c r="E52" t="s">
        <v>224</v>
      </c>
      <c r="O52" t="s">
        <v>105</v>
      </c>
      <c r="P52" t="s">
        <v>14565</v>
      </c>
      <c r="Q52" t="s">
        <v>12862</v>
      </c>
      <c r="T52">
        <v>60</v>
      </c>
      <c r="V52" t="s">
        <v>6192</v>
      </c>
      <c r="W52">
        <v>80</v>
      </c>
      <c r="X52">
        <v>26121500</v>
      </c>
      <c r="Y52">
        <v>80</v>
      </c>
      <c r="Z52" t="b">
        <v>1</v>
      </c>
    </row>
    <row r="53" spans="1:26" ht="86.4" customHeight="1" x14ac:dyDescent="0.3">
      <c r="A53">
        <v>905734</v>
      </c>
      <c r="B53" t="s">
        <v>239</v>
      </c>
      <c r="C53" t="s">
        <v>105</v>
      </c>
      <c r="D53" t="s">
        <v>240</v>
      </c>
      <c r="G53">
        <v>336533</v>
      </c>
      <c r="H53">
        <v>58584200</v>
      </c>
      <c r="I53" t="s">
        <v>2291</v>
      </c>
      <c r="J53" s="193" t="s">
        <v>14569</v>
      </c>
      <c r="K53">
        <v>26121600</v>
      </c>
      <c r="L53" t="s">
        <v>14568</v>
      </c>
      <c r="M53">
        <v>479872</v>
      </c>
      <c r="N53" t="s">
        <v>14567</v>
      </c>
      <c r="O53" t="s">
        <v>2291</v>
      </c>
      <c r="Q53" t="s">
        <v>12926</v>
      </c>
      <c r="R53" s="193" t="s">
        <v>14566</v>
      </c>
      <c r="S53">
        <v>82</v>
      </c>
      <c r="T53">
        <v>64</v>
      </c>
      <c r="U53">
        <v>56</v>
      </c>
    </row>
    <row r="54" spans="1:26" x14ac:dyDescent="0.3">
      <c r="A54">
        <v>905739</v>
      </c>
      <c r="B54" t="s">
        <v>245</v>
      </c>
      <c r="C54" t="s">
        <v>105</v>
      </c>
      <c r="D54" t="s">
        <v>246</v>
      </c>
      <c r="F54">
        <v>98010063162</v>
      </c>
      <c r="O54" t="s">
        <v>105</v>
      </c>
      <c r="P54" t="s">
        <v>14565</v>
      </c>
      <c r="Q54" t="s">
        <v>12862</v>
      </c>
      <c r="T54">
        <v>60</v>
      </c>
      <c r="V54" t="s">
        <v>681</v>
      </c>
      <c r="W54">
        <v>62</v>
      </c>
      <c r="X54">
        <v>26120000</v>
      </c>
      <c r="Y54">
        <v>79</v>
      </c>
      <c r="Z54" t="b">
        <v>1</v>
      </c>
    </row>
    <row r="55" spans="1:26" x14ac:dyDescent="0.3">
      <c r="A55">
        <v>905740</v>
      </c>
      <c r="B55" t="s">
        <v>248</v>
      </c>
      <c r="C55" t="s">
        <v>105</v>
      </c>
      <c r="D55" t="s">
        <v>249</v>
      </c>
      <c r="F55">
        <v>98010013170</v>
      </c>
      <c r="O55" t="s">
        <v>105</v>
      </c>
      <c r="P55" t="s">
        <v>14565</v>
      </c>
      <c r="Q55" t="s">
        <v>12862</v>
      </c>
      <c r="T55">
        <v>60</v>
      </c>
      <c r="V55" t="s">
        <v>681</v>
      </c>
      <c r="W55">
        <v>61</v>
      </c>
      <c r="X55">
        <v>26120000</v>
      </c>
      <c r="Y55">
        <v>80</v>
      </c>
      <c r="Z55" t="b">
        <v>1</v>
      </c>
    </row>
    <row r="56" spans="1:26" x14ac:dyDescent="0.3">
      <c r="A56">
        <v>905741</v>
      </c>
      <c r="B56" t="s">
        <v>251</v>
      </c>
      <c r="C56" t="s">
        <v>105</v>
      </c>
      <c r="D56" t="s">
        <v>252</v>
      </c>
      <c r="F56">
        <v>98010013150</v>
      </c>
      <c r="O56" t="s">
        <v>105</v>
      </c>
      <c r="P56" t="s">
        <v>14565</v>
      </c>
      <c r="Q56" t="s">
        <v>12862</v>
      </c>
      <c r="T56">
        <v>60</v>
      </c>
      <c r="V56" t="s">
        <v>6192</v>
      </c>
      <c r="W56">
        <v>66</v>
      </c>
      <c r="X56">
        <v>26120000</v>
      </c>
      <c r="Y56">
        <v>80</v>
      </c>
      <c r="Z56" t="b">
        <v>1</v>
      </c>
    </row>
    <row r="57" spans="1:26" x14ac:dyDescent="0.3">
      <c r="A57">
        <v>905742</v>
      </c>
      <c r="B57" t="s">
        <v>254</v>
      </c>
      <c r="C57" t="s">
        <v>105</v>
      </c>
      <c r="D57" t="s">
        <v>255</v>
      </c>
      <c r="F57">
        <v>98010023313</v>
      </c>
      <c r="O57" t="s">
        <v>105</v>
      </c>
      <c r="P57" t="s">
        <v>14565</v>
      </c>
      <c r="Q57" t="s">
        <v>12862</v>
      </c>
      <c r="T57">
        <v>60</v>
      </c>
      <c r="V57" t="s">
        <v>681</v>
      </c>
      <c r="W57">
        <v>78</v>
      </c>
      <c r="X57">
        <v>26121614</v>
      </c>
      <c r="Y57">
        <v>78</v>
      </c>
      <c r="Z57" t="b">
        <v>1</v>
      </c>
    </row>
    <row r="58" spans="1:26" x14ac:dyDescent="0.3">
      <c r="A58">
        <v>905743</v>
      </c>
      <c r="B58" t="s">
        <v>254</v>
      </c>
      <c r="C58" t="s">
        <v>105</v>
      </c>
      <c r="D58" t="s">
        <v>255</v>
      </c>
      <c r="F58">
        <v>98010023313</v>
      </c>
      <c r="O58" t="s">
        <v>105</v>
      </c>
      <c r="P58" t="s">
        <v>14565</v>
      </c>
      <c r="Q58" t="s">
        <v>12862</v>
      </c>
      <c r="T58">
        <v>60</v>
      </c>
      <c r="V58" t="s">
        <v>681</v>
      </c>
      <c r="W58">
        <v>78</v>
      </c>
      <c r="X58">
        <v>26121614</v>
      </c>
      <c r="Y58">
        <v>78</v>
      </c>
      <c r="Z58" t="b">
        <v>1</v>
      </c>
    </row>
    <row r="59" spans="1:26" x14ac:dyDescent="0.3">
      <c r="A59">
        <v>905744</v>
      </c>
      <c r="B59" t="s">
        <v>254</v>
      </c>
      <c r="C59" t="s">
        <v>105</v>
      </c>
      <c r="D59" t="s">
        <v>255</v>
      </c>
      <c r="F59">
        <v>98010023313</v>
      </c>
      <c r="O59" t="s">
        <v>105</v>
      </c>
      <c r="P59" t="s">
        <v>14565</v>
      </c>
      <c r="Q59" t="s">
        <v>12862</v>
      </c>
      <c r="T59">
        <v>60</v>
      </c>
      <c r="V59" t="s">
        <v>681</v>
      </c>
      <c r="W59">
        <v>78</v>
      </c>
      <c r="X59">
        <v>26121614</v>
      </c>
      <c r="Y59">
        <v>78</v>
      </c>
      <c r="Z59" t="b">
        <v>1</v>
      </c>
    </row>
    <row r="60" spans="1:26" x14ac:dyDescent="0.3">
      <c r="A60">
        <v>905745</v>
      </c>
      <c r="B60" t="s">
        <v>254</v>
      </c>
      <c r="C60" t="s">
        <v>105</v>
      </c>
      <c r="D60" t="s">
        <v>255</v>
      </c>
      <c r="F60">
        <v>98010023313</v>
      </c>
      <c r="O60" t="s">
        <v>105</v>
      </c>
      <c r="P60" t="s">
        <v>14565</v>
      </c>
      <c r="Q60" t="s">
        <v>12862</v>
      </c>
      <c r="T60">
        <v>60</v>
      </c>
      <c r="V60" t="s">
        <v>681</v>
      </c>
      <c r="W60">
        <v>78</v>
      </c>
      <c r="X60">
        <v>26121614</v>
      </c>
      <c r="Y60">
        <v>78</v>
      </c>
      <c r="Z60" t="b">
        <v>1</v>
      </c>
    </row>
    <row r="61" spans="1:26" x14ac:dyDescent="0.3">
      <c r="A61">
        <v>905746</v>
      </c>
      <c r="B61" t="s">
        <v>257</v>
      </c>
      <c r="C61" t="s">
        <v>105</v>
      </c>
      <c r="D61" t="s">
        <v>258</v>
      </c>
      <c r="F61">
        <v>98010023323</v>
      </c>
      <c r="O61" t="s">
        <v>105</v>
      </c>
      <c r="P61" t="s">
        <v>14565</v>
      </c>
      <c r="Q61" t="s">
        <v>12862</v>
      </c>
      <c r="T61">
        <v>60</v>
      </c>
      <c r="V61" t="s">
        <v>681</v>
      </c>
      <c r="W61">
        <v>62</v>
      </c>
      <c r="X61">
        <v>26120000</v>
      </c>
      <c r="Y61">
        <v>78</v>
      </c>
      <c r="Z61" t="b">
        <v>1</v>
      </c>
    </row>
    <row r="62" spans="1:26" x14ac:dyDescent="0.3">
      <c r="A62">
        <v>905747</v>
      </c>
      <c r="B62" t="s">
        <v>257</v>
      </c>
      <c r="C62" t="s">
        <v>105</v>
      </c>
      <c r="D62" t="s">
        <v>258</v>
      </c>
      <c r="F62">
        <v>98010023323</v>
      </c>
      <c r="O62" t="s">
        <v>105</v>
      </c>
      <c r="P62" t="s">
        <v>14565</v>
      </c>
      <c r="Q62" t="s">
        <v>12862</v>
      </c>
      <c r="T62">
        <v>60</v>
      </c>
      <c r="V62" t="s">
        <v>681</v>
      </c>
      <c r="W62">
        <v>62</v>
      </c>
      <c r="X62">
        <v>26120000</v>
      </c>
      <c r="Y62">
        <v>78</v>
      </c>
      <c r="Z62" t="b">
        <v>1</v>
      </c>
    </row>
    <row r="63" spans="1:26" x14ac:dyDescent="0.3">
      <c r="A63">
        <v>905748</v>
      </c>
      <c r="B63" t="s">
        <v>257</v>
      </c>
      <c r="C63" t="s">
        <v>105</v>
      </c>
      <c r="D63" t="s">
        <v>258</v>
      </c>
      <c r="F63">
        <v>98010023323</v>
      </c>
      <c r="O63" t="s">
        <v>105</v>
      </c>
      <c r="P63" t="s">
        <v>14565</v>
      </c>
      <c r="Q63" t="s">
        <v>12862</v>
      </c>
      <c r="T63">
        <v>60</v>
      </c>
      <c r="V63" t="s">
        <v>681</v>
      </c>
      <c r="W63">
        <v>62</v>
      </c>
      <c r="X63">
        <v>26120000</v>
      </c>
      <c r="Y63">
        <v>78</v>
      </c>
      <c r="Z63" t="b">
        <v>1</v>
      </c>
    </row>
    <row r="64" spans="1:26" x14ac:dyDescent="0.3">
      <c r="A64">
        <v>905749</v>
      </c>
      <c r="B64" t="s">
        <v>257</v>
      </c>
      <c r="C64" t="s">
        <v>105</v>
      </c>
      <c r="D64" t="s">
        <v>258</v>
      </c>
      <c r="F64">
        <v>98010023323</v>
      </c>
      <c r="O64" t="s">
        <v>105</v>
      </c>
      <c r="P64" t="s">
        <v>14565</v>
      </c>
      <c r="Q64" t="s">
        <v>12862</v>
      </c>
      <c r="T64">
        <v>60</v>
      </c>
      <c r="V64" t="s">
        <v>681</v>
      </c>
      <c r="W64">
        <v>62</v>
      </c>
      <c r="X64">
        <v>26120000</v>
      </c>
      <c r="Y64">
        <v>78</v>
      </c>
      <c r="Z64" t="b">
        <v>1</v>
      </c>
    </row>
    <row r="65" spans="1:26" x14ac:dyDescent="0.3">
      <c r="A65">
        <v>905750</v>
      </c>
      <c r="B65" t="s">
        <v>260</v>
      </c>
      <c r="C65" t="s">
        <v>105</v>
      </c>
      <c r="D65" t="s">
        <v>261</v>
      </c>
      <c r="F65">
        <v>98010023303</v>
      </c>
      <c r="O65" t="s">
        <v>105</v>
      </c>
      <c r="P65" t="s">
        <v>14565</v>
      </c>
      <c r="Q65" t="s">
        <v>12862</v>
      </c>
      <c r="T65">
        <v>60</v>
      </c>
      <c r="V65" t="s">
        <v>6192</v>
      </c>
      <c r="W65">
        <v>79</v>
      </c>
      <c r="X65">
        <v>26121500</v>
      </c>
      <c r="Y65">
        <v>79</v>
      </c>
      <c r="Z65" t="b">
        <v>1</v>
      </c>
    </row>
    <row r="66" spans="1:26" x14ac:dyDescent="0.3">
      <c r="A66">
        <v>905751</v>
      </c>
      <c r="B66" t="s">
        <v>260</v>
      </c>
      <c r="C66" t="s">
        <v>105</v>
      </c>
      <c r="D66" t="s">
        <v>261</v>
      </c>
      <c r="F66">
        <v>98010023303</v>
      </c>
      <c r="O66" t="s">
        <v>105</v>
      </c>
      <c r="P66" t="s">
        <v>14565</v>
      </c>
      <c r="Q66" t="s">
        <v>12862</v>
      </c>
      <c r="T66">
        <v>60</v>
      </c>
      <c r="V66" t="s">
        <v>6192</v>
      </c>
      <c r="W66">
        <v>79</v>
      </c>
      <c r="X66">
        <v>26121500</v>
      </c>
      <c r="Y66">
        <v>79</v>
      </c>
      <c r="Z66" t="b">
        <v>1</v>
      </c>
    </row>
    <row r="67" spans="1:26" x14ac:dyDescent="0.3">
      <c r="A67">
        <v>905752</v>
      </c>
      <c r="B67" t="s">
        <v>260</v>
      </c>
      <c r="C67" t="s">
        <v>105</v>
      </c>
      <c r="D67" t="s">
        <v>261</v>
      </c>
      <c r="F67">
        <v>98010023303</v>
      </c>
      <c r="O67" t="s">
        <v>105</v>
      </c>
      <c r="P67" t="s">
        <v>14565</v>
      </c>
      <c r="Q67" t="s">
        <v>12862</v>
      </c>
      <c r="T67">
        <v>60</v>
      </c>
      <c r="V67" t="s">
        <v>6192</v>
      </c>
      <c r="W67">
        <v>79</v>
      </c>
      <c r="X67">
        <v>26121500</v>
      </c>
      <c r="Y67">
        <v>79</v>
      </c>
      <c r="Z67" t="b">
        <v>1</v>
      </c>
    </row>
    <row r="68" spans="1:26" x14ac:dyDescent="0.3">
      <c r="A68">
        <v>905753</v>
      </c>
      <c r="B68" t="s">
        <v>260</v>
      </c>
      <c r="C68" t="s">
        <v>105</v>
      </c>
      <c r="D68" t="s">
        <v>261</v>
      </c>
      <c r="F68">
        <v>98010023303</v>
      </c>
      <c r="O68" t="s">
        <v>105</v>
      </c>
      <c r="P68" t="s">
        <v>14565</v>
      </c>
      <c r="Q68" t="s">
        <v>12862</v>
      </c>
      <c r="T68">
        <v>60</v>
      </c>
      <c r="V68" t="s">
        <v>6192</v>
      </c>
      <c r="W68">
        <v>79</v>
      </c>
      <c r="X68">
        <v>26121500</v>
      </c>
      <c r="Y68">
        <v>79</v>
      </c>
      <c r="Z68" t="b">
        <v>1</v>
      </c>
    </row>
    <row r="69" spans="1:26" x14ac:dyDescent="0.3">
      <c r="A69">
        <v>905756</v>
      </c>
      <c r="B69" t="s">
        <v>273</v>
      </c>
      <c r="C69" t="s">
        <v>105</v>
      </c>
      <c r="D69" t="s">
        <v>274</v>
      </c>
      <c r="O69" t="s">
        <v>105</v>
      </c>
      <c r="P69" t="s">
        <v>14565</v>
      </c>
      <c r="Q69" t="s">
        <v>12862</v>
      </c>
      <c r="T69">
        <v>60</v>
      </c>
    </row>
    <row r="70" spans="1:26" x14ac:dyDescent="0.3">
      <c r="A70">
        <v>905757</v>
      </c>
      <c r="B70" t="s">
        <v>277</v>
      </c>
      <c r="C70" t="s">
        <v>105</v>
      </c>
      <c r="D70" t="s">
        <v>278</v>
      </c>
      <c r="O70" t="s">
        <v>105</v>
      </c>
      <c r="P70" t="s">
        <v>14565</v>
      </c>
      <c r="Q70" t="s">
        <v>12862</v>
      </c>
      <c r="T70">
        <v>60</v>
      </c>
      <c r="X70">
        <v>26120000</v>
      </c>
      <c r="Y70">
        <v>75</v>
      </c>
    </row>
    <row r="71" spans="1:26" x14ac:dyDescent="0.3">
      <c r="A71">
        <v>905758</v>
      </c>
      <c r="B71" t="s">
        <v>279</v>
      </c>
      <c r="C71" t="s">
        <v>105</v>
      </c>
      <c r="D71" t="s">
        <v>280</v>
      </c>
      <c r="O71" t="s">
        <v>105</v>
      </c>
      <c r="P71" t="s">
        <v>14565</v>
      </c>
      <c r="Q71" t="s">
        <v>12862</v>
      </c>
      <c r="T71">
        <v>60</v>
      </c>
      <c r="V71" t="s">
        <v>681</v>
      </c>
      <c r="W71">
        <v>64</v>
      </c>
      <c r="X71">
        <v>26120000</v>
      </c>
      <c r="Y71">
        <v>81</v>
      </c>
      <c r="Z71" t="b">
        <v>1</v>
      </c>
    </row>
    <row r="72" spans="1:26" x14ac:dyDescent="0.3">
      <c r="A72">
        <v>905759</v>
      </c>
      <c r="B72" t="s">
        <v>281</v>
      </c>
      <c r="C72" t="s">
        <v>105</v>
      </c>
      <c r="D72" t="s">
        <v>282</v>
      </c>
      <c r="O72" t="s">
        <v>105</v>
      </c>
      <c r="P72" t="s">
        <v>14565</v>
      </c>
      <c r="Q72" t="s">
        <v>12862</v>
      </c>
      <c r="T72">
        <v>60</v>
      </c>
      <c r="V72" t="s">
        <v>681</v>
      </c>
      <c r="W72">
        <v>75</v>
      </c>
      <c r="X72">
        <v>26121614</v>
      </c>
      <c r="Y72">
        <v>75</v>
      </c>
      <c r="Z72" t="b">
        <v>1</v>
      </c>
    </row>
    <row r="73" spans="1:26" x14ac:dyDescent="0.3">
      <c r="A73">
        <v>905760</v>
      </c>
      <c r="B73" t="s">
        <v>284</v>
      </c>
      <c r="C73" t="s">
        <v>105</v>
      </c>
      <c r="D73" t="s">
        <v>285</v>
      </c>
      <c r="O73" t="s">
        <v>105</v>
      </c>
      <c r="P73" t="s">
        <v>14565</v>
      </c>
      <c r="Q73" t="s">
        <v>12862</v>
      </c>
      <c r="T73">
        <v>60</v>
      </c>
      <c r="V73" t="s">
        <v>681</v>
      </c>
      <c r="W73">
        <v>76</v>
      </c>
      <c r="X73">
        <v>26121614</v>
      </c>
      <c r="Y73">
        <v>76</v>
      </c>
      <c r="Z73" t="b">
        <v>1</v>
      </c>
    </row>
    <row r="74" spans="1:26" x14ac:dyDescent="0.3">
      <c r="A74">
        <v>905761</v>
      </c>
      <c r="B74" t="s">
        <v>287</v>
      </c>
      <c r="C74" t="s">
        <v>105</v>
      </c>
      <c r="D74" t="s">
        <v>288</v>
      </c>
      <c r="O74" t="s">
        <v>105</v>
      </c>
      <c r="P74" t="s">
        <v>14565</v>
      </c>
      <c r="Q74" t="s">
        <v>12862</v>
      </c>
      <c r="T74">
        <v>60</v>
      </c>
      <c r="V74" t="s">
        <v>12891</v>
      </c>
      <c r="W74">
        <v>78</v>
      </c>
      <c r="X74">
        <v>26120000</v>
      </c>
      <c r="Y74">
        <v>78</v>
      </c>
      <c r="Z74" t="b">
        <v>1</v>
      </c>
    </row>
    <row r="75" spans="1:26" x14ac:dyDescent="0.3">
      <c r="A75">
        <v>905762</v>
      </c>
      <c r="B75" t="s">
        <v>289</v>
      </c>
      <c r="C75" t="s">
        <v>105</v>
      </c>
      <c r="D75" t="s">
        <v>290</v>
      </c>
      <c r="O75" t="s">
        <v>105</v>
      </c>
      <c r="P75" t="s">
        <v>14565</v>
      </c>
      <c r="Q75" t="s">
        <v>12862</v>
      </c>
      <c r="T75">
        <v>60</v>
      </c>
      <c r="V75" t="s">
        <v>681</v>
      </c>
      <c r="W75">
        <v>64</v>
      </c>
      <c r="X75">
        <v>26120000</v>
      </c>
      <c r="Y75">
        <v>80</v>
      </c>
      <c r="Z75" t="b">
        <v>1</v>
      </c>
    </row>
    <row r="76" spans="1:26" x14ac:dyDescent="0.3">
      <c r="A76">
        <v>905763</v>
      </c>
      <c r="B76" t="s">
        <v>291</v>
      </c>
      <c r="C76" t="s">
        <v>105</v>
      </c>
      <c r="D76" t="s">
        <v>292</v>
      </c>
      <c r="O76" t="s">
        <v>105</v>
      </c>
      <c r="P76" t="s">
        <v>14565</v>
      </c>
      <c r="Q76" t="s">
        <v>12862</v>
      </c>
      <c r="T76">
        <v>60</v>
      </c>
      <c r="V76" t="s">
        <v>681</v>
      </c>
      <c r="W76">
        <v>77</v>
      </c>
      <c r="X76">
        <v>26121614</v>
      </c>
      <c r="Y76">
        <v>77</v>
      </c>
      <c r="Z76" t="b">
        <v>1</v>
      </c>
    </row>
    <row r="77" spans="1:26" x14ac:dyDescent="0.3">
      <c r="A77">
        <v>905766</v>
      </c>
      <c r="B77" t="s">
        <v>298</v>
      </c>
      <c r="C77" t="s">
        <v>105</v>
      </c>
      <c r="D77" t="s">
        <v>299</v>
      </c>
      <c r="O77" t="s">
        <v>105</v>
      </c>
      <c r="P77" t="s">
        <v>14565</v>
      </c>
      <c r="Q77" t="s">
        <v>12862</v>
      </c>
      <c r="T77">
        <v>60</v>
      </c>
      <c r="V77" t="s">
        <v>681</v>
      </c>
      <c r="W77">
        <v>76</v>
      </c>
      <c r="X77">
        <v>26121614</v>
      </c>
      <c r="Y77">
        <v>76</v>
      </c>
      <c r="Z77" t="b">
        <v>1</v>
      </c>
    </row>
    <row r="78" spans="1:26" x14ac:dyDescent="0.3">
      <c r="A78">
        <v>905767</v>
      </c>
      <c r="B78" t="s">
        <v>300</v>
      </c>
      <c r="C78" t="s">
        <v>105</v>
      </c>
      <c r="D78" t="s">
        <v>301</v>
      </c>
      <c r="O78" t="s">
        <v>105</v>
      </c>
      <c r="P78" t="s">
        <v>14565</v>
      </c>
      <c r="Q78" t="s">
        <v>12862</v>
      </c>
      <c r="T78">
        <v>60</v>
      </c>
      <c r="V78" t="s">
        <v>681</v>
      </c>
      <c r="W78">
        <v>76</v>
      </c>
      <c r="X78">
        <v>26121614</v>
      </c>
      <c r="Y78">
        <v>76</v>
      </c>
      <c r="Z78" t="b">
        <v>1</v>
      </c>
    </row>
    <row r="79" spans="1:26" x14ac:dyDescent="0.3">
      <c r="A79">
        <v>905768</v>
      </c>
      <c r="B79" t="s">
        <v>302</v>
      </c>
      <c r="C79" t="s">
        <v>105</v>
      </c>
      <c r="D79" t="s">
        <v>303</v>
      </c>
      <c r="O79" t="s">
        <v>105</v>
      </c>
      <c r="P79" t="s">
        <v>14565</v>
      </c>
      <c r="Q79" t="s">
        <v>12862</v>
      </c>
      <c r="T79">
        <v>60</v>
      </c>
      <c r="V79" t="s">
        <v>6192</v>
      </c>
      <c r="W79">
        <v>61</v>
      </c>
      <c r="X79">
        <v>26120000</v>
      </c>
      <c r="Y79">
        <v>76</v>
      </c>
      <c r="Z79" t="b">
        <v>1</v>
      </c>
    </row>
    <row r="80" spans="1:26" x14ac:dyDescent="0.3">
      <c r="A80">
        <v>905771</v>
      </c>
      <c r="B80" t="s">
        <v>309</v>
      </c>
      <c r="C80" t="s">
        <v>105</v>
      </c>
      <c r="D80" t="s">
        <v>310</v>
      </c>
      <c r="O80" t="s">
        <v>105</v>
      </c>
      <c r="P80" t="s">
        <v>14565</v>
      </c>
      <c r="Q80" t="s">
        <v>12862</v>
      </c>
      <c r="T80">
        <v>60</v>
      </c>
    </row>
    <row r="81" spans="1:26" x14ac:dyDescent="0.3">
      <c r="A81">
        <v>905772</v>
      </c>
      <c r="B81" t="s">
        <v>312</v>
      </c>
      <c r="C81" t="s">
        <v>105</v>
      </c>
      <c r="D81" t="s">
        <v>313</v>
      </c>
      <c r="O81" t="s">
        <v>105</v>
      </c>
      <c r="P81" t="s">
        <v>14565</v>
      </c>
      <c r="Q81" t="s">
        <v>12862</v>
      </c>
      <c r="T81">
        <v>60</v>
      </c>
    </row>
    <row r="82" spans="1:26" x14ac:dyDescent="0.3">
      <c r="A82">
        <v>905773</v>
      </c>
      <c r="B82" t="s">
        <v>315</v>
      </c>
      <c r="C82" t="s">
        <v>105</v>
      </c>
      <c r="D82" t="s">
        <v>316</v>
      </c>
      <c r="O82" t="s">
        <v>105</v>
      </c>
      <c r="P82" t="s">
        <v>14565</v>
      </c>
      <c r="Q82" t="s">
        <v>12862</v>
      </c>
      <c r="T82">
        <v>60</v>
      </c>
      <c r="V82" t="s">
        <v>681</v>
      </c>
      <c r="W82">
        <v>75</v>
      </c>
      <c r="X82">
        <v>26121614</v>
      </c>
      <c r="Y82">
        <v>75</v>
      </c>
      <c r="Z82" t="b">
        <v>1</v>
      </c>
    </row>
    <row r="83" spans="1:26" x14ac:dyDescent="0.3">
      <c r="A83">
        <v>905774</v>
      </c>
      <c r="B83" t="s">
        <v>319</v>
      </c>
      <c r="C83" t="s">
        <v>320</v>
      </c>
      <c r="D83" t="s">
        <v>321</v>
      </c>
      <c r="O83" t="s">
        <v>105</v>
      </c>
      <c r="P83" t="s">
        <v>14564</v>
      </c>
      <c r="Q83" t="s">
        <v>12858</v>
      </c>
      <c r="T83">
        <v>50</v>
      </c>
      <c r="V83" t="s">
        <v>681</v>
      </c>
      <c r="W83">
        <v>78</v>
      </c>
      <c r="X83">
        <v>26121614</v>
      </c>
      <c r="Y83">
        <v>78</v>
      </c>
      <c r="Z83" t="b">
        <v>1</v>
      </c>
    </row>
    <row r="84" spans="1:26" x14ac:dyDescent="0.3">
      <c r="A84">
        <v>905775</v>
      </c>
      <c r="B84" t="s">
        <v>323</v>
      </c>
      <c r="C84" t="s">
        <v>320</v>
      </c>
      <c r="D84" t="s">
        <v>324</v>
      </c>
      <c r="O84" t="s">
        <v>105</v>
      </c>
      <c r="P84" t="s">
        <v>14564</v>
      </c>
      <c r="Q84" t="s">
        <v>12862</v>
      </c>
      <c r="T84">
        <v>100</v>
      </c>
      <c r="V84" t="s">
        <v>681</v>
      </c>
      <c r="W84">
        <v>65</v>
      </c>
      <c r="X84">
        <v>26120000</v>
      </c>
      <c r="Y84">
        <v>80</v>
      </c>
      <c r="Z84" t="b">
        <v>1</v>
      </c>
    </row>
    <row r="85" spans="1:26" x14ac:dyDescent="0.3">
      <c r="A85">
        <v>905776</v>
      </c>
      <c r="B85" t="s">
        <v>326</v>
      </c>
      <c r="C85" t="s">
        <v>320</v>
      </c>
      <c r="D85" t="s">
        <v>327</v>
      </c>
      <c r="O85" t="s">
        <v>105</v>
      </c>
      <c r="P85" t="s">
        <v>14564</v>
      </c>
      <c r="Q85" t="s">
        <v>12862</v>
      </c>
      <c r="T85">
        <v>100</v>
      </c>
      <c r="V85" t="s">
        <v>681</v>
      </c>
      <c r="W85">
        <v>63</v>
      </c>
      <c r="X85">
        <v>26120000</v>
      </c>
      <c r="Y85">
        <v>80</v>
      </c>
      <c r="Z85" t="b">
        <v>1</v>
      </c>
    </row>
    <row r="86" spans="1:26" x14ac:dyDescent="0.3">
      <c r="A86">
        <v>905777</v>
      </c>
      <c r="B86" t="s">
        <v>329</v>
      </c>
      <c r="C86" t="s">
        <v>320</v>
      </c>
      <c r="D86" t="s">
        <v>330</v>
      </c>
      <c r="O86" t="s">
        <v>105</v>
      </c>
      <c r="P86" t="s">
        <v>14564</v>
      </c>
      <c r="Q86" t="s">
        <v>12862</v>
      </c>
      <c r="T86">
        <v>100</v>
      </c>
      <c r="V86" t="s">
        <v>681</v>
      </c>
      <c r="W86">
        <v>64</v>
      </c>
      <c r="X86">
        <v>26120000</v>
      </c>
      <c r="Y86">
        <v>80</v>
      </c>
      <c r="Z86" t="b">
        <v>1</v>
      </c>
    </row>
    <row r="87" spans="1:26" x14ac:dyDescent="0.3">
      <c r="A87">
        <v>905778</v>
      </c>
      <c r="B87" t="s">
        <v>332</v>
      </c>
      <c r="C87" t="s">
        <v>320</v>
      </c>
      <c r="D87" t="s">
        <v>333</v>
      </c>
      <c r="O87" t="s">
        <v>105</v>
      </c>
      <c r="P87" t="s">
        <v>14564</v>
      </c>
      <c r="Q87" t="s">
        <v>12862</v>
      </c>
      <c r="T87">
        <v>100</v>
      </c>
      <c r="V87" t="s">
        <v>681</v>
      </c>
      <c r="W87">
        <v>79</v>
      </c>
      <c r="X87">
        <v>26121614</v>
      </c>
      <c r="Y87">
        <v>79</v>
      </c>
      <c r="Z87" t="b">
        <v>1</v>
      </c>
    </row>
    <row r="88" spans="1:26" x14ac:dyDescent="0.3">
      <c r="A88">
        <v>905779</v>
      </c>
      <c r="B88" t="s">
        <v>336</v>
      </c>
      <c r="C88" t="s">
        <v>337</v>
      </c>
      <c r="D88" t="s">
        <v>338</v>
      </c>
      <c r="V88" t="s">
        <v>14563</v>
      </c>
      <c r="W88">
        <v>62</v>
      </c>
      <c r="X88">
        <v>39121300</v>
      </c>
      <c r="Y88">
        <v>77</v>
      </c>
      <c r="Z88" t="b">
        <v>1</v>
      </c>
    </row>
    <row r="89" spans="1:26" x14ac:dyDescent="0.3">
      <c r="A89">
        <v>905780</v>
      </c>
      <c r="B89" t="s">
        <v>340</v>
      </c>
      <c r="C89" t="s">
        <v>341</v>
      </c>
      <c r="D89" t="s">
        <v>342</v>
      </c>
      <c r="G89">
        <v>99042</v>
      </c>
      <c r="H89" t="s">
        <v>344</v>
      </c>
      <c r="I89" t="s">
        <v>681</v>
      </c>
      <c r="J89">
        <v>784297200205</v>
      </c>
      <c r="K89">
        <v>39131707</v>
      </c>
      <c r="M89">
        <v>897429</v>
      </c>
      <c r="N89" t="s">
        <v>14562</v>
      </c>
      <c r="O89" t="s">
        <v>681</v>
      </c>
      <c r="Q89" t="s">
        <v>12868</v>
      </c>
      <c r="R89" s="193" t="s">
        <v>14561</v>
      </c>
      <c r="S89">
        <v>100</v>
      </c>
      <c r="T89">
        <v>93</v>
      </c>
      <c r="U89">
        <v>94</v>
      </c>
    </row>
    <row r="90" spans="1:26" x14ac:dyDescent="0.3">
      <c r="A90">
        <v>905781</v>
      </c>
      <c r="B90" t="s">
        <v>345</v>
      </c>
      <c r="C90" t="s">
        <v>341</v>
      </c>
      <c r="D90" t="s">
        <v>346</v>
      </c>
      <c r="G90">
        <v>102618</v>
      </c>
      <c r="H90" t="s">
        <v>348</v>
      </c>
      <c r="I90" t="s">
        <v>681</v>
      </c>
      <c r="J90">
        <v>784297200007</v>
      </c>
      <c r="K90">
        <v>39121434</v>
      </c>
      <c r="M90">
        <v>498938</v>
      </c>
      <c r="N90" t="s">
        <v>14560</v>
      </c>
      <c r="O90" t="s">
        <v>681</v>
      </c>
      <c r="Q90" t="s">
        <v>12868</v>
      </c>
      <c r="R90" s="193" t="s">
        <v>14559</v>
      </c>
      <c r="S90">
        <v>100</v>
      </c>
      <c r="T90">
        <v>91</v>
      </c>
      <c r="U90">
        <v>90</v>
      </c>
      <c r="V90" t="s">
        <v>13454</v>
      </c>
      <c r="W90">
        <v>67</v>
      </c>
      <c r="X90">
        <v>39121434</v>
      </c>
      <c r="Y90">
        <v>81</v>
      </c>
      <c r="Z90" t="b">
        <v>1</v>
      </c>
    </row>
    <row r="91" spans="1:26" x14ac:dyDescent="0.3">
      <c r="A91">
        <v>905782</v>
      </c>
      <c r="B91" t="s">
        <v>350</v>
      </c>
      <c r="C91" t="s">
        <v>337</v>
      </c>
      <c r="D91" t="s">
        <v>351</v>
      </c>
    </row>
    <row r="92" spans="1:26" x14ac:dyDescent="0.3">
      <c r="A92">
        <v>905783</v>
      </c>
      <c r="B92" t="s">
        <v>353</v>
      </c>
      <c r="C92" t="s">
        <v>337</v>
      </c>
      <c r="D92" t="s">
        <v>354</v>
      </c>
      <c r="O92" t="s">
        <v>59</v>
      </c>
      <c r="P92" t="s">
        <v>4397</v>
      </c>
      <c r="Q92" t="s">
        <v>12862</v>
      </c>
      <c r="T92">
        <v>95</v>
      </c>
      <c r="X92">
        <v>39121700</v>
      </c>
      <c r="Y92">
        <v>64</v>
      </c>
    </row>
    <row r="93" spans="1:26" x14ac:dyDescent="0.3">
      <c r="A93">
        <v>905784</v>
      </c>
      <c r="B93" t="s">
        <v>356</v>
      </c>
      <c r="C93" t="s">
        <v>358</v>
      </c>
      <c r="D93" t="s">
        <v>359</v>
      </c>
      <c r="G93">
        <v>1063756</v>
      </c>
      <c r="H93">
        <v>12158</v>
      </c>
      <c r="I93" t="s">
        <v>12865</v>
      </c>
      <c r="J93">
        <v>746071121588</v>
      </c>
      <c r="K93">
        <v>31161504</v>
      </c>
      <c r="M93">
        <v>548250</v>
      </c>
      <c r="N93" t="s">
        <v>14558</v>
      </c>
      <c r="O93" t="s">
        <v>12865</v>
      </c>
      <c r="Q93" t="s">
        <v>12868</v>
      </c>
      <c r="R93" s="193" t="s">
        <v>14557</v>
      </c>
      <c r="S93">
        <v>54</v>
      </c>
      <c r="T93">
        <v>54</v>
      </c>
      <c r="U93">
        <v>39</v>
      </c>
    </row>
    <row r="94" spans="1:26" x14ac:dyDescent="0.3">
      <c r="A94">
        <v>905785</v>
      </c>
      <c r="B94" t="s">
        <v>363</v>
      </c>
      <c r="C94" t="s">
        <v>364</v>
      </c>
      <c r="D94">
        <v>51204473</v>
      </c>
      <c r="E94" t="s">
        <v>365</v>
      </c>
      <c r="F94">
        <v>4545474964</v>
      </c>
    </row>
    <row r="95" spans="1:26" x14ac:dyDescent="0.3">
      <c r="A95">
        <v>905786</v>
      </c>
      <c r="B95" t="s">
        <v>369</v>
      </c>
      <c r="C95" t="s">
        <v>370</v>
      </c>
    </row>
    <row r="96" spans="1:26" x14ac:dyDescent="0.3">
      <c r="A96">
        <v>905787</v>
      </c>
      <c r="B96" t="s">
        <v>375</v>
      </c>
      <c r="C96" t="s">
        <v>376</v>
      </c>
      <c r="D96" t="s">
        <v>377</v>
      </c>
    </row>
    <row r="97" spans="1:26" x14ac:dyDescent="0.3">
      <c r="A97">
        <v>905788</v>
      </c>
      <c r="B97" t="s">
        <v>379</v>
      </c>
      <c r="C97" t="s">
        <v>370</v>
      </c>
      <c r="D97" t="s">
        <v>380</v>
      </c>
    </row>
    <row r="98" spans="1:26" x14ac:dyDescent="0.3">
      <c r="A98">
        <v>905789</v>
      </c>
      <c r="B98" t="s">
        <v>382</v>
      </c>
      <c r="C98" t="s">
        <v>383</v>
      </c>
      <c r="D98" t="s">
        <v>384</v>
      </c>
      <c r="G98">
        <v>855657</v>
      </c>
      <c r="H98" t="s">
        <v>384</v>
      </c>
      <c r="I98" t="s">
        <v>385</v>
      </c>
      <c r="J98" s="193" t="s">
        <v>387</v>
      </c>
      <c r="K98">
        <v>30191506</v>
      </c>
      <c r="M98">
        <v>90080</v>
      </c>
      <c r="N98" t="s">
        <v>14556</v>
      </c>
      <c r="O98" t="s">
        <v>385</v>
      </c>
      <c r="P98" t="s">
        <v>383</v>
      </c>
      <c r="Q98" t="s">
        <v>12862</v>
      </c>
      <c r="R98">
        <v>0.78812253777951002</v>
      </c>
      <c r="S98">
        <v>100</v>
      </c>
      <c r="T98">
        <v>100</v>
      </c>
      <c r="U98">
        <v>100</v>
      </c>
      <c r="V98" t="s">
        <v>385</v>
      </c>
      <c r="W98">
        <v>83</v>
      </c>
      <c r="X98">
        <v>30191506</v>
      </c>
      <c r="Y98">
        <v>83</v>
      </c>
      <c r="Z98" t="b">
        <v>1</v>
      </c>
    </row>
    <row r="99" spans="1:26" x14ac:dyDescent="0.3">
      <c r="A99">
        <v>905790</v>
      </c>
      <c r="B99" t="s">
        <v>388</v>
      </c>
      <c r="C99" t="s">
        <v>390</v>
      </c>
      <c r="D99">
        <v>1010100000</v>
      </c>
      <c r="F99">
        <v>1010100000</v>
      </c>
    </row>
    <row r="100" spans="1:26" x14ac:dyDescent="0.3">
      <c r="A100">
        <v>905791</v>
      </c>
      <c r="B100" t="s">
        <v>393</v>
      </c>
      <c r="C100" t="s">
        <v>390</v>
      </c>
      <c r="D100" s="193" t="s">
        <v>394</v>
      </c>
    </row>
    <row r="101" spans="1:26" x14ac:dyDescent="0.3">
      <c r="A101">
        <v>905792</v>
      </c>
      <c r="B101" t="s">
        <v>398</v>
      </c>
      <c r="C101" t="s">
        <v>399</v>
      </c>
      <c r="D101" t="s">
        <v>400</v>
      </c>
    </row>
    <row r="102" spans="1:26" x14ac:dyDescent="0.3">
      <c r="A102">
        <v>905793</v>
      </c>
      <c r="B102" t="s">
        <v>404</v>
      </c>
      <c r="C102" t="s">
        <v>399</v>
      </c>
      <c r="D102" t="s">
        <v>400</v>
      </c>
    </row>
    <row r="103" spans="1:26" x14ac:dyDescent="0.3">
      <c r="A103">
        <v>905794</v>
      </c>
      <c r="B103" t="s">
        <v>405</v>
      </c>
      <c r="C103" t="s">
        <v>399</v>
      </c>
      <c r="O103" t="s">
        <v>399</v>
      </c>
      <c r="P103" t="s">
        <v>399</v>
      </c>
      <c r="Q103" t="s">
        <v>12862</v>
      </c>
      <c r="T103">
        <v>60</v>
      </c>
    </row>
    <row r="104" spans="1:26" x14ac:dyDescent="0.3">
      <c r="A104">
        <v>905795</v>
      </c>
      <c r="B104" t="s">
        <v>408</v>
      </c>
      <c r="C104" t="s">
        <v>399</v>
      </c>
      <c r="O104" t="s">
        <v>399</v>
      </c>
      <c r="P104" t="s">
        <v>399</v>
      </c>
      <c r="Q104" t="s">
        <v>12862</v>
      </c>
      <c r="T104">
        <v>60</v>
      </c>
      <c r="V104" t="s">
        <v>12901</v>
      </c>
      <c r="W104">
        <v>60</v>
      </c>
      <c r="X104">
        <v>31161807</v>
      </c>
      <c r="Y104">
        <v>60</v>
      </c>
      <c r="Z104" t="b">
        <v>1</v>
      </c>
    </row>
    <row r="105" spans="1:26" x14ac:dyDescent="0.3">
      <c r="A105">
        <v>905796</v>
      </c>
      <c r="B105" t="s">
        <v>409</v>
      </c>
      <c r="C105" t="s">
        <v>399</v>
      </c>
      <c r="D105" t="s">
        <v>410</v>
      </c>
      <c r="O105" t="s">
        <v>399</v>
      </c>
      <c r="P105" t="s">
        <v>399</v>
      </c>
      <c r="Q105" t="s">
        <v>12862</v>
      </c>
      <c r="T105">
        <v>60</v>
      </c>
    </row>
    <row r="106" spans="1:26" x14ac:dyDescent="0.3">
      <c r="A106">
        <v>905797</v>
      </c>
      <c r="B106" t="s">
        <v>412</v>
      </c>
      <c r="C106" t="s">
        <v>399</v>
      </c>
      <c r="D106" t="s">
        <v>410</v>
      </c>
      <c r="O106" t="s">
        <v>399</v>
      </c>
      <c r="P106" t="s">
        <v>399</v>
      </c>
      <c r="Q106" t="s">
        <v>12862</v>
      </c>
      <c r="T106">
        <v>60</v>
      </c>
      <c r="X106">
        <v>39131705</v>
      </c>
      <c r="Y106">
        <v>57</v>
      </c>
    </row>
    <row r="107" spans="1:26" x14ac:dyDescent="0.3">
      <c r="A107">
        <v>905798</v>
      </c>
      <c r="B107" t="s">
        <v>413</v>
      </c>
      <c r="C107" t="s">
        <v>399</v>
      </c>
      <c r="D107" t="s">
        <v>414</v>
      </c>
      <c r="O107" t="s">
        <v>399</v>
      </c>
      <c r="P107" t="s">
        <v>399</v>
      </c>
      <c r="Q107" t="s">
        <v>12862</v>
      </c>
      <c r="T107">
        <v>60</v>
      </c>
    </row>
    <row r="108" spans="1:26" x14ac:dyDescent="0.3">
      <c r="A108">
        <v>905799</v>
      </c>
      <c r="B108" t="s">
        <v>417</v>
      </c>
      <c r="C108" t="s">
        <v>66</v>
      </c>
      <c r="D108" t="s">
        <v>418</v>
      </c>
      <c r="O108" t="s">
        <v>66</v>
      </c>
      <c r="P108" t="s">
        <v>12934</v>
      </c>
      <c r="Q108" t="s">
        <v>12862</v>
      </c>
      <c r="T108">
        <v>75</v>
      </c>
      <c r="V108" t="s">
        <v>66</v>
      </c>
      <c r="W108">
        <v>91</v>
      </c>
      <c r="X108">
        <v>26121609</v>
      </c>
      <c r="Y108">
        <v>73</v>
      </c>
      <c r="Z108" t="b">
        <v>1</v>
      </c>
    </row>
    <row r="109" spans="1:26" x14ac:dyDescent="0.3">
      <c r="A109">
        <v>905800</v>
      </c>
      <c r="B109" t="s">
        <v>420</v>
      </c>
      <c r="C109" t="s">
        <v>364</v>
      </c>
      <c r="D109" t="s">
        <v>421</v>
      </c>
      <c r="O109" t="s">
        <v>366</v>
      </c>
      <c r="P109" t="s">
        <v>14555</v>
      </c>
      <c r="Q109" t="s">
        <v>12862</v>
      </c>
      <c r="T109">
        <v>100</v>
      </c>
    </row>
    <row r="110" spans="1:26" x14ac:dyDescent="0.3">
      <c r="A110">
        <v>905804</v>
      </c>
      <c r="B110" t="s">
        <v>438</v>
      </c>
      <c r="C110" t="s">
        <v>439</v>
      </c>
      <c r="D110" t="s">
        <v>440</v>
      </c>
      <c r="O110" t="s">
        <v>441</v>
      </c>
      <c r="P110" t="s">
        <v>14554</v>
      </c>
      <c r="Q110" t="s">
        <v>12862</v>
      </c>
      <c r="T110">
        <v>90</v>
      </c>
    </row>
    <row r="111" spans="1:26" x14ac:dyDescent="0.3">
      <c r="A111">
        <v>905805</v>
      </c>
      <c r="B111" t="s">
        <v>443</v>
      </c>
      <c r="C111" t="s">
        <v>444</v>
      </c>
      <c r="D111" t="s">
        <v>445</v>
      </c>
      <c r="V111" t="s">
        <v>12891</v>
      </c>
      <c r="W111">
        <v>76</v>
      </c>
      <c r="X111">
        <v>26121545</v>
      </c>
      <c r="Y111">
        <v>76</v>
      </c>
      <c r="Z111" t="b">
        <v>1</v>
      </c>
    </row>
    <row r="112" spans="1:26" x14ac:dyDescent="0.3">
      <c r="A112">
        <v>905806</v>
      </c>
      <c r="B112" t="s">
        <v>448</v>
      </c>
      <c r="C112" t="s">
        <v>449</v>
      </c>
    </row>
    <row r="113" spans="1:26" x14ac:dyDescent="0.3">
      <c r="A113">
        <v>905807</v>
      </c>
      <c r="B113" t="s">
        <v>452</v>
      </c>
    </row>
    <row r="114" spans="1:26" x14ac:dyDescent="0.3">
      <c r="A114">
        <v>905808</v>
      </c>
      <c r="B114" t="s">
        <v>455</v>
      </c>
      <c r="C114" t="s">
        <v>456</v>
      </c>
      <c r="D114" t="s">
        <v>457</v>
      </c>
      <c r="O114" t="s">
        <v>458</v>
      </c>
      <c r="P114" t="s">
        <v>456</v>
      </c>
      <c r="Q114" t="s">
        <v>12862</v>
      </c>
      <c r="T114">
        <v>75</v>
      </c>
    </row>
    <row r="115" spans="1:26" x14ac:dyDescent="0.3">
      <c r="A115">
        <v>905809</v>
      </c>
      <c r="B115" t="s">
        <v>459</v>
      </c>
      <c r="C115" t="s">
        <v>460</v>
      </c>
      <c r="D115" t="s">
        <v>461</v>
      </c>
      <c r="G115">
        <v>336831</v>
      </c>
      <c r="H115" t="s">
        <v>14553</v>
      </c>
      <c r="I115" t="s">
        <v>349</v>
      </c>
      <c r="J115" s="193" t="s">
        <v>14552</v>
      </c>
      <c r="K115">
        <v>39121419</v>
      </c>
      <c r="L115" t="s">
        <v>14551</v>
      </c>
      <c r="M115">
        <v>136485</v>
      </c>
      <c r="N115" t="s">
        <v>14550</v>
      </c>
      <c r="O115" t="s">
        <v>349</v>
      </c>
      <c r="Q115" t="s">
        <v>12868</v>
      </c>
      <c r="R115" s="193" t="s">
        <v>14549</v>
      </c>
      <c r="S115">
        <v>74</v>
      </c>
      <c r="T115">
        <v>70</v>
      </c>
      <c r="U115">
        <v>59</v>
      </c>
    </row>
    <row r="116" spans="1:26" x14ac:dyDescent="0.3">
      <c r="A116">
        <v>905810</v>
      </c>
      <c r="B116" t="s">
        <v>463</v>
      </c>
    </row>
    <row r="117" spans="1:26" x14ac:dyDescent="0.3">
      <c r="A117">
        <v>905811</v>
      </c>
      <c r="B117" t="s">
        <v>465</v>
      </c>
      <c r="C117" t="s">
        <v>466</v>
      </c>
      <c r="D117" t="s">
        <v>467</v>
      </c>
      <c r="O117" t="s">
        <v>466</v>
      </c>
      <c r="P117" t="s">
        <v>466</v>
      </c>
      <c r="Q117" t="s">
        <v>12862</v>
      </c>
      <c r="T117">
        <v>90</v>
      </c>
    </row>
    <row r="118" spans="1:26" x14ac:dyDescent="0.3">
      <c r="A118">
        <v>905812</v>
      </c>
      <c r="B118" t="s">
        <v>470</v>
      </c>
      <c r="C118" t="s">
        <v>471</v>
      </c>
      <c r="D118" t="s">
        <v>472</v>
      </c>
      <c r="O118" t="s">
        <v>1225</v>
      </c>
      <c r="P118" t="s">
        <v>1225</v>
      </c>
      <c r="Q118" t="s">
        <v>12858</v>
      </c>
      <c r="T118">
        <v>50</v>
      </c>
      <c r="V118" t="s">
        <v>5341</v>
      </c>
      <c r="W118">
        <v>65</v>
      </c>
      <c r="X118">
        <v>31161708</v>
      </c>
      <c r="Y118">
        <v>82</v>
      </c>
      <c r="Z118" t="b">
        <v>1</v>
      </c>
    </row>
    <row r="119" spans="1:26" x14ac:dyDescent="0.3">
      <c r="A119">
        <v>905813</v>
      </c>
      <c r="B119" t="s">
        <v>474</v>
      </c>
      <c r="C119" t="s">
        <v>471</v>
      </c>
      <c r="D119" t="s">
        <v>475</v>
      </c>
      <c r="G119">
        <v>342238</v>
      </c>
      <c r="H119" t="s">
        <v>477</v>
      </c>
      <c r="I119" t="s">
        <v>471</v>
      </c>
      <c r="J119">
        <v>786364013855</v>
      </c>
      <c r="K119">
        <v>30101804</v>
      </c>
      <c r="L119" t="s">
        <v>478</v>
      </c>
      <c r="M119">
        <v>421346</v>
      </c>
      <c r="N119" t="s">
        <v>14548</v>
      </c>
      <c r="O119" t="s">
        <v>471</v>
      </c>
      <c r="P119" t="s">
        <v>471</v>
      </c>
      <c r="Q119" t="s">
        <v>12862</v>
      </c>
      <c r="R119" s="193" t="s">
        <v>14547</v>
      </c>
      <c r="S119">
        <v>100</v>
      </c>
      <c r="T119">
        <v>100</v>
      </c>
      <c r="U119">
        <v>100</v>
      </c>
      <c r="V119" t="s">
        <v>5341</v>
      </c>
      <c r="W119">
        <v>78</v>
      </c>
      <c r="X119">
        <v>30101800</v>
      </c>
      <c r="Y119">
        <v>78</v>
      </c>
      <c r="Z119" t="b">
        <v>1</v>
      </c>
    </row>
    <row r="120" spans="1:26" x14ac:dyDescent="0.3">
      <c r="A120">
        <v>905814</v>
      </c>
      <c r="B120" t="s">
        <v>479</v>
      </c>
      <c r="C120" t="s">
        <v>480</v>
      </c>
      <c r="D120" t="s">
        <v>481</v>
      </c>
      <c r="O120" t="s">
        <v>484</v>
      </c>
      <c r="P120" t="s">
        <v>14546</v>
      </c>
      <c r="Q120" t="s">
        <v>12862</v>
      </c>
      <c r="T120">
        <v>100</v>
      </c>
    </row>
    <row r="121" spans="1:26" x14ac:dyDescent="0.3">
      <c r="A121">
        <v>905815</v>
      </c>
      <c r="B121" t="s">
        <v>485</v>
      </c>
      <c r="C121" t="s">
        <v>484</v>
      </c>
      <c r="D121" t="s">
        <v>486</v>
      </c>
      <c r="O121" t="s">
        <v>484</v>
      </c>
      <c r="P121" t="s">
        <v>14546</v>
      </c>
      <c r="Q121" t="s">
        <v>12862</v>
      </c>
      <c r="T121">
        <v>100</v>
      </c>
      <c r="V121" t="s">
        <v>12865</v>
      </c>
      <c r="W121">
        <v>67</v>
      </c>
      <c r="X121">
        <v>31162100</v>
      </c>
      <c r="Y121">
        <v>83</v>
      </c>
      <c r="Z121" t="b">
        <v>1</v>
      </c>
    </row>
    <row r="122" spans="1:26" x14ac:dyDescent="0.3">
      <c r="A122">
        <v>905816</v>
      </c>
      <c r="B122" t="s">
        <v>489</v>
      </c>
      <c r="C122" t="s">
        <v>484</v>
      </c>
      <c r="D122" t="s">
        <v>490</v>
      </c>
      <c r="O122" t="s">
        <v>484</v>
      </c>
      <c r="P122" t="s">
        <v>14546</v>
      </c>
      <c r="Q122" t="s">
        <v>12862</v>
      </c>
      <c r="T122">
        <v>100</v>
      </c>
      <c r="V122" t="s">
        <v>7175</v>
      </c>
      <c r="W122">
        <v>51</v>
      </c>
      <c r="X122">
        <v>27110000</v>
      </c>
      <c r="Y122">
        <v>75</v>
      </c>
      <c r="Z122" t="b">
        <v>1</v>
      </c>
    </row>
    <row r="123" spans="1:26" x14ac:dyDescent="0.3">
      <c r="A123">
        <v>905817</v>
      </c>
      <c r="B123" t="s">
        <v>492</v>
      </c>
      <c r="C123" t="s">
        <v>480</v>
      </c>
      <c r="D123" t="s">
        <v>493</v>
      </c>
      <c r="O123" t="s">
        <v>484</v>
      </c>
      <c r="P123" t="s">
        <v>14546</v>
      </c>
      <c r="Q123" t="s">
        <v>12862</v>
      </c>
      <c r="T123">
        <v>100</v>
      </c>
      <c r="V123" t="s">
        <v>12865</v>
      </c>
      <c r="W123">
        <v>61</v>
      </c>
      <c r="X123">
        <v>31161501</v>
      </c>
      <c r="Y123">
        <v>61</v>
      </c>
      <c r="Z123" t="b">
        <v>1</v>
      </c>
    </row>
    <row r="124" spans="1:26" x14ac:dyDescent="0.3">
      <c r="A124">
        <v>905818</v>
      </c>
      <c r="B124" t="s">
        <v>495</v>
      </c>
      <c r="C124" t="s">
        <v>480</v>
      </c>
      <c r="D124" t="s">
        <v>496</v>
      </c>
      <c r="O124" t="s">
        <v>484</v>
      </c>
      <c r="P124" t="s">
        <v>14546</v>
      </c>
      <c r="Q124" t="s">
        <v>12862</v>
      </c>
      <c r="T124">
        <v>100</v>
      </c>
      <c r="X124">
        <v>31161807</v>
      </c>
      <c r="Y124">
        <v>80</v>
      </c>
    </row>
    <row r="125" spans="1:26" x14ac:dyDescent="0.3">
      <c r="A125">
        <v>905819</v>
      </c>
      <c r="B125" t="s">
        <v>497</v>
      </c>
      <c r="C125" t="s">
        <v>480</v>
      </c>
      <c r="D125" t="s">
        <v>498</v>
      </c>
      <c r="O125" t="s">
        <v>484</v>
      </c>
      <c r="P125" t="s">
        <v>14546</v>
      </c>
      <c r="Q125" t="s">
        <v>12862</v>
      </c>
      <c r="T125">
        <v>100</v>
      </c>
    </row>
    <row r="126" spans="1:26" x14ac:dyDescent="0.3">
      <c r="A126">
        <v>905820</v>
      </c>
      <c r="B126" t="s">
        <v>499</v>
      </c>
      <c r="C126" t="s">
        <v>14545</v>
      </c>
    </row>
    <row r="127" spans="1:26" x14ac:dyDescent="0.3">
      <c r="A127">
        <v>905821</v>
      </c>
      <c r="B127" t="s">
        <v>504</v>
      </c>
      <c r="C127" t="s">
        <v>488</v>
      </c>
      <c r="D127" t="s">
        <v>481</v>
      </c>
    </row>
    <row r="128" spans="1:26" x14ac:dyDescent="0.3">
      <c r="A128">
        <v>905822</v>
      </c>
      <c r="B128" t="s">
        <v>506</v>
      </c>
      <c r="C128" t="s">
        <v>507</v>
      </c>
      <c r="E128" t="s">
        <v>508</v>
      </c>
      <c r="O128" t="s">
        <v>59</v>
      </c>
      <c r="P128" t="s">
        <v>12913</v>
      </c>
      <c r="Q128" t="s">
        <v>12862</v>
      </c>
      <c r="T128">
        <v>100</v>
      </c>
    </row>
    <row r="129" spans="1:26" x14ac:dyDescent="0.3">
      <c r="A129">
        <v>905823</v>
      </c>
      <c r="B129" t="s">
        <v>511</v>
      </c>
      <c r="O129" t="s">
        <v>681</v>
      </c>
      <c r="P129" t="s">
        <v>678</v>
      </c>
      <c r="Q129" t="s">
        <v>12862</v>
      </c>
      <c r="T129">
        <v>60</v>
      </c>
      <c r="X129">
        <v>39110000</v>
      </c>
      <c r="Y129">
        <v>76</v>
      </c>
    </row>
    <row r="130" spans="1:26" x14ac:dyDescent="0.3">
      <c r="A130">
        <v>905824</v>
      </c>
      <c r="B130" t="s">
        <v>514</v>
      </c>
      <c r="C130" t="s">
        <v>515</v>
      </c>
      <c r="D130" t="s">
        <v>516</v>
      </c>
      <c r="V130" t="s">
        <v>1555</v>
      </c>
      <c r="W130">
        <v>62</v>
      </c>
      <c r="X130">
        <v>39121303</v>
      </c>
      <c r="Y130">
        <v>62</v>
      </c>
      <c r="Z130" t="b">
        <v>1</v>
      </c>
    </row>
    <row r="131" spans="1:26" x14ac:dyDescent="0.3">
      <c r="A131">
        <v>905825</v>
      </c>
      <c r="B131" t="s">
        <v>518</v>
      </c>
    </row>
    <row r="132" spans="1:26" x14ac:dyDescent="0.3">
      <c r="A132">
        <v>905826</v>
      </c>
      <c r="B132" t="s">
        <v>519</v>
      </c>
      <c r="C132" t="s">
        <v>515</v>
      </c>
      <c r="O132" t="s">
        <v>681</v>
      </c>
      <c r="P132" t="s">
        <v>678</v>
      </c>
      <c r="Q132" t="s">
        <v>12862</v>
      </c>
      <c r="T132">
        <v>60</v>
      </c>
    </row>
    <row r="133" spans="1:26" x14ac:dyDescent="0.3">
      <c r="A133">
        <v>905827</v>
      </c>
      <c r="B133" t="s">
        <v>520</v>
      </c>
    </row>
    <row r="134" spans="1:26" x14ac:dyDescent="0.3">
      <c r="A134">
        <v>905828</v>
      </c>
      <c r="B134" t="s">
        <v>522</v>
      </c>
    </row>
    <row r="135" spans="1:26" x14ac:dyDescent="0.3">
      <c r="A135">
        <v>905829</v>
      </c>
      <c r="B135" t="s">
        <v>527</v>
      </c>
      <c r="C135" t="s">
        <v>528</v>
      </c>
      <c r="D135" t="s">
        <v>529</v>
      </c>
      <c r="E135" t="s">
        <v>530</v>
      </c>
      <c r="F135">
        <v>78559211615</v>
      </c>
      <c r="G135">
        <v>271635</v>
      </c>
      <c r="H135" t="s">
        <v>533</v>
      </c>
      <c r="I135" t="s">
        <v>681</v>
      </c>
      <c r="J135">
        <v>785592116154</v>
      </c>
      <c r="K135">
        <v>39121300</v>
      </c>
      <c r="M135">
        <v>734747</v>
      </c>
      <c r="N135" t="s">
        <v>14544</v>
      </c>
      <c r="O135" t="s">
        <v>681</v>
      </c>
      <c r="Q135" t="s">
        <v>12926</v>
      </c>
      <c r="R135" s="193" t="s">
        <v>14543</v>
      </c>
      <c r="S135">
        <v>96</v>
      </c>
      <c r="T135">
        <v>74</v>
      </c>
      <c r="U135">
        <v>74</v>
      </c>
      <c r="V135" t="s">
        <v>681</v>
      </c>
      <c r="W135">
        <v>82</v>
      </c>
      <c r="X135">
        <v>39121300</v>
      </c>
      <c r="Y135">
        <v>82</v>
      </c>
      <c r="Z135" t="b">
        <v>1</v>
      </c>
    </row>
    <row r="136" spans="1:26" x14ac:dyDescent="0.3">
      <c r="A136">
        <v>905830</v>
      </c>
      <c r="B136" t="s">
        <v>536</v>
      </c>
      <c r="C136" t="s">
        <v>537</v>
      </c>
      <c r="D136" t="s">
        <v>538</v>
      </c>
      <c r="O136" t="s">
        <v>59</v>
      </c>
      <c r="P136" t="s">
        <v>4397</v>
      </c>
      <c r="Q136" t="s">
        <v>12858</v>
      </c>
      <c r="T136">
        <v>50</v>
      </c>
      <c r="V136" t="s">
        <v>681</v>
      </c>
      <c r="W136">
        <v>84</v>
      </c>
      <c r="Z136" t="b">
        <v>1</v>
      </c>
    </row>
    <row r="137" spans="1:26" x14ac:dyDescent="0.3">
      <c r="A137">
        <v>905831</v>
      </c>
      <c r="B137" t="s">
        <v>541</v>
      </c>
      <c r="C137" t="s">
        <v>537</v>
      </c>
      <c r="D137" t="s">
        <v>542</v>
      </c>
      <c r="O137" t="s">
        <v>59</v>
      </c>
      <c r="P137" t="s">
        <v>4397</v>
      </c>
      <c r="Q137" t="s">
        <v>12858</v>
      </c>
      <c r="T137">
        <v>50</v>
      </c>
      <c r="V137" t="s">
        <v>681</v>
      </c>
      <c r="W137">
        <v>84</v>
      </c>
      <c r="Z137" t="b">
        <v>1</v>
      </c>
    </row>
    <row r="138" spans="1:26" x14ac:dyDescent="0.3">
      <c r="A138">
        <v>905832</v>
      </c>
      <c r="B138" t="s">
        <v>545</v>
      </c>
      <c r="C138" t="s">
        <v>546</v>
      </c>
      <c r="D138" t="s">
        <v>547</v>
      </c>
      <c r="O138" t="s">
        <v>546</v>
      </c>
      <c r="P138" t="s">
        <v>546</v>
      </c>
      <c r="Q138" t="s">
        <v>12862</v>
      </c>
      <c r="T138">
        <v>90</v>
      </c>
    </row>
    <row r="139" spans="1:26" x14ac:dyDescent="0.3">
      <c r="A139">
        <v>905833</v>
      </c>
      <c r="B139" t="s">
        <v>551</v>
      </c>
      <c r="C139" t="s">
        <v>552</v>
      </c>
      <c r="D139">
        <v>3010</v>
      </c>
      <c r="X139">
        <v>39121524</v>
      </c>
      <c r="Y139">
        <v>81</v>
      </c>
    </row>
    <row r="140" spans="1:26" x14ac:dyDescent="0.3">
      <c r="A140">
        <v>905834</v>
      </c>
      <c r="B140" t="s">
        <v>554</v>
      </c>
      <c r="C140" t="s">
        <v>555</v>
      </c>
      <c r="D140" t="s">
        <v>556</v>
      </c>
      <c r="O140" t="s">
        <v>557</v>
      </c>
      <c r="P140" t="s">
        <v>14542</v>
      </c>
      <c r="Q140" t="s">
        <v>12862</v>
      </c>
      <c r="T140">
        <v>100</v>
      </c>
    </row>
    <row r="141" spans="1:26" x14ac:dyDescent="0.3">
      <c r="A141">
        <v>905835</v>
      </c>
      <c r="B141" t="s">
        <v>560</v>
      </c>
      <c r="C141" t="s">
        <v>105</v>
      </c>
      <c r="O141" t="s">
        <v>105</v>
      </c>
      <c r="P141" t="s">
        <v>12871</v>
      </c>
      <c r="Q141" t="s">
        <v>12862</v>
      </c>
      <c r="T141">
        <v>75</v>
      </c>
      <c r="V141" t="s">
        <v>12970</v>
      </c>
      <c r="W141">
        <v>62</v>
      </c>
      <c r="Z141" t="b">
        <v>1</v>
      </c>
    </row>
    <row r="142" spans="1:26" x14ac:dyDescent="0.3">
      <c r="A142">
        <v>905836</v>
      </c>
      <c r="B142" t="s">
        <v>563</v>
      </c>
    </row>
    <row r="143" spans="1:26" x14ac:dyDescent="0.3">
      <c r="A143">
        <v>905837</v>
      </c>
      <c r="B143" t="s">
        <v>564</v>
      </c>
      <c r="C143" t="s">
        <v>444</v>
      </c>
      <c r="D143" t="s">
        <v>565</v>
      </c>
      <c r="E143" t="s">
        <v>566</v>
      </c>
      <c r="F143">
        <v>54007499534</v>
      </c>
      <c r="O143" t="s">
        <v>59</v>
      </c>
      <c r="P143" t="s">
        <v>12949</v>
      </c>
      <c r="Q143" t="s">
        <v>12862</v>
      </c>
      <c r="T143">
        <v>100</v>
      </c>
      <c r="X143">
        <v>31161618</v>
      </c>
      <c r="Y143">
        <v>76</v>
      </c>
    </row>
    <row r="144" spans="1:26" x14ac:dyDescent="0.3">
      <c r="A144">
        <v>905838</v>
      </c>
      <c r="B144" t="s">
        <v>569</v>
      </c>
      <c r="C144" t="s">
        <v>570</v>
      </c>
      <c r="D144" t="s">
        <v>571</v>
      </c>
      <c r="O144" t="s">
        <v>572</v>
      </c>
      <c r="P144" t="s">
        <v>14541</v>
      </c>
      <c r="Q144" t="s">
        <v>12862</v>
      </c>
      <c r="T144">
        <v>100</v>
      </c>
    </row>
    <row r="145" spans="1:26" x14ac:dyDescent="0.3">
      <c r="A145">
        <v>905839</v>
      </c>
      <c r="B145" t="s">
        <v>575</v>
      </c>
      <c r="C145" t="s">
        <v>14533</v>
      </c>
      <c r="D145" t="s">
        <v>577</v>
      </c>
      <c r="E145" t="s">
        <v>578</v>
      </c>
      <c r="G145">
        <v>1167936</v>
      </c>
      <c r="H145" t="s">
        <v>14539</v>
      </c>
      <c r="I145" t="s">
        <v>1024</v>
      </c>
      <c r="J145">
        <v>785994318019</v>
      </c>
      <c r="K145">
        <v>39121700</v>
      </c>
      <c r="M145">
        <v>338103</v>
      </c>
      <c r="N145" t="s">
        <v>14538</v>
      </c>
      <c r="O145" t="s">
        <v>1024</v>
      </c>
      <c r="Q145" t="s">
        <v>12926</v>
      </c>
      <c r="R145" s="193" t="s">
        <v>14540</v>
      </c>
      <c r="S145">
        <v>79</v>
      </c>
      <c r="T145">
        <v>49</v>
      </c>
      <c r="U145">
        <v>61</v>
      </c>
      <c r="X145">
        <v>39120000</v>
      </c>
      <c r="Y145">
        <v>62</v>
      </c>
    </row>
    <row r="146" spans="1:26" x14ac:dyDescent="0.3">
      <c r="A146">
        <v>905893</v>
      </c>
      <c r="B146" t="s">
        <v>575</v>
      </c>
      <c r="C146" t="s">
        <v>14533</v>
      </c>
      <c r="D146" t="s">
        <v>577</v>
      </c>
      <c r="E146" t="s">
        <v>578</v>
      </c>
      <c r="G146">
        <v>1167936</v>
      </c>
      <c r="H146" t="s">
        <v>14539</v>
      </c>
      <c r="I146" t="s">
        <v>1024</v>
      </c>
      <c r="J146">
        <v>785994318019</v>
      </c>
      <c r="K146">
        <v>39121700</v>
      </c>
      <c r="M146">
        <v>338103</v>
      </c>
      <c r="N146" t="s">
        <v>14538</v>
      </c>
      <c r="O146" t="s">
        <v>1024</v>
      </c>
      <c r="Q146" t="s">
        <v>12926</v>
      </c>
      <c r="R146" s="193" t="s">
        <v>14537</v>
      </c>
      <c r="S146">
        <v>79</v>
      </c>
      <c r="T146">
        <v>49</v>
      </c>
      <c r="U146">
        <v>61</v>
      </c>
      <c r="X146">
        <v>39120000</v>
      </c>
      <c r="Y146">
        <v>62</v>
      </c>
    </row>
    <row r="147" spans="1:26" x14ac:dyDescent="0.3">
      <c r="A147">
        <v>905894</v>
      </c>
      <c r="B147" t="s">
        <v>610</v>
      </c>
    </row>
    <row r="148" spans="1:26" x14ac:dyDescent="0.3">
      <c r="A148">
        <v>905895</v>
      </c>
      <c r="B148" t="s">
        <v>612</v>
      </c>
      <c r="C148" t="s">
        <v>613</v>
      </c>
      <c r="D148" t="s">
        <v>614</v>
      </c>
      <c r="O148" t="s">
        <v>613</v>
      </c>
      <c r="P148" t="s">
        <v>613</v>
      </c>
      <c r="Q148" t="s">
        <v>12862</v>
      </c>
      <c r="T148">
        <v>100</v>
      </c>
    </row>
    <row r="149" spans="1:26" x14ac:dyDescent="0.3">
      <c r="A149">
        <v>905896</v>
      </c>
      <c r="B149" t="s">
        <v>617</v>
      </c>
      <c r="C149" t="s">
        <v>14533</v>
      </c>
      <c r="D149" t="s">
        <v>618</v>
      </c>
      <c r="E149" t="s">
        <v>619</v>
      </c>
      <c r="O149" t="s">
        <v>645</v>
      </c>
      <c r="P149" t="s">
        <v>666</v>
      </c>
      <c r="Q149" t="s">
        <v>12862</v>
      </c>
      <c r="T149">
        <v>60</v>
      </c>
    </row>
    <row r="150" spans="1:26" x14ac:dyDescent="0.3">
      <c r="A150">
        <v>905897</v>
      </c>
      <c r="B150" t="s">
        <v>624</v>
      </c>
      <c r="C150" t="s">
        <v>14533</v>
      </c>
      <c r="D150">
        <v>5242</v>
      </c>
      <c r="E150" t="s">
        <v>625</v>
      </c>
      <c r="O150" t="s">
        <v>645</v>
      </c>
      <c r="P150" t="s">
        <v>666</v>
      </c>
      <c r="Q150" t="s">
        <v>12862</v>
      </c>
      <c r="T150">
        <v>60</v>
      </c>
      <c r="X150">
        <v>39121420</v>
      </c>
      <c r="Y150">
        <v>81</v>
      </c>
    </row>
    <row r="151" spans="1:26" x14ac:dyDescent="0.3">
      <c r="A151">
        <v>905898</v>
      </c>
      <c r="B151" t="s">
        <v>627</v>
      </c>
      <c r="C151" t="s">
        <v>14533</v>
      </c>
      <c r="D151" t="s">
        <v>628</v>
      </c>
      <c r="E151" t="s">
        <v>629</v>
      </c>
      <c r="O151" t="s">
        <v>645</v>
      </c>
      <c r="P151" t="s">
        <v>666</v>
      </c>
      <c r="Q151" t="s">
        <v>12862</v>
      </c>
      <c r="T151">
        <v>60</v>
      </c>
    </row>
    <row r="152" spans="1:26" x14ac:dyDescent="0.3">
      <c r="A152">
        <v>905899</v>
      </c>
      <c r="B152" t="s">
        <v>631</v>
      </c>
      <c r="C152" t="s">
        <v>14533</v>
      </c>
      <c r="D152" t="s">
        <v>632</v>
      </c>
      <c r="E152" t="s">
        <v>633</v>
      </c>
      <c r="O152" t="s">
        <v>645</v>
      </c>
      <c r="P152" t="s">
        <v>666</v>
      </c>
      <c r="Q152" t="s">
        <v>12862</v>
      </c>
      <c r="T152">
        <v>60</v>
      </c>
      <c r="X152">
        <v>39121420</v>
      </c>
      <c r="Y152">
        <v>78</v>
      </c>
    </row>
    <row r="153" spans="1:26" x14ac:dyDescent="0.3">
      <c r="A153">
        <v>905900</v>
      </c>
      <c r="B153" t="s">
        <v>635</v>
      </c>
      <c r="C153" t="s">
        <v>14533</v>
      </c>
      <c r="D153">
        <v>5236</v>
      </c>
      <c r="E153" t="s">
        <v>636</v>
      </c>
      <c r="O153" t="s">
        <v>645</v>
      </c>
      <c r="P153" t="s">
        <v>666</v>
      </c>
      <c r="Q153" t="s">
        <v>12862</v>
      </c>
      <c r="T153">
        <v>60</v>
      </c>
      <c r="X153">
        <v>39121420</v>
      </c>
      <c r="Y153">
        <v>78</v>
      </c>
    </row>
    <row r="154" spans="1:26" x14ac:dyDescent="0.3">
      <c r="A154">
        <v>905901</v>
      </c>
      <c r="B154" t="s">
        <v>638</v>
      </c>
      <c r="C154" t="s">
        <v>14533</v>
      </c>
      <c r="D154">
        <v>5233</v>
      </c>
      <c r="E154" t="s">
        <v>639</v>
      </c>
      <c r="O154" t="s">
        <v>645</v>
      </c>
      <c r="P154" t="s">
        <v>666</v>
      </c>
      <c r="Q154" t="s">
        <v>12862</v>
      </c>
      <c r="T154">
        <v>60</v>
      </c>
      <c r="V154" t="s">
        <v>1819</v>
      </c>
      <c r="W154">
        <v>64</v>
      </c>
      <c r="X154">
        <v>39121420</v>
      </c>
      <c r="Y154">
        <v>80</v>
      </c>
      <c r="Z154" t="b">
        <v>1</v>
      </c>
    </row>
    <row r="155" spans="1:26" x14ac:dyDescent="0.3">
      <c r="A155">
        <v>905902</v>
      </c>
      <c r="B155" t="s">
        <v>641</v>
      </c>
      <c r="C155" t="s">
        <v>14533</v>
      </c>
      <c r="D155">
        <v>5232</v>
      </c>
      <c r="E155" t="s">
        <v>642</v>
      </c>
      <c r="O155" t="s">
        <v>645</v>
      </c>
      <c r="P155" t="s">
        <v>666</v>
      </c>
      <c r="Q155" t="s">
        <v>12862</v>
      </c>
      <c r="T155">
        <v>60</v>
      </c>
      <c r="V155" t="s">
        <v>1819</v>
      </c>
      <c r="W155">
        <v>63</v>
      </c>
      <c r="X155">
        <v>39121420</v>
      </c>
      <c r="Y155">
        <v>78</v>
      </c>
      <c r="Z155" t="b">
        <v>1</v>
      </c>
    </row>
    <row r="156" spans="1:26" x14ac:dyDescent="0.3">
      <c r="A156">
        <v>905903</v>
      </c>
      <c r="B156" t="s">
        <v>644</v>
      </c>
      <c r="C156" t="s">
        <v>14533</v>
      </c>
      <c r="D156">
        <v>425</v>
      </c>
      <c r="O156" t="s">
        <v>645</v>
      </c>
      <c r="P156" t="s">
        <v>666</v>
      </c>
      <c r="Q156" t="s">
        <v>12862</v>
      </c>
      <c r="T156">
        <v>60</v>
      </c>
    </row>
    <row r="157" spans="1:26" x14ac:dyDescent="0.3">
      <c r="A157">
        <v>905904</v>
      </c>
      <c r="B157" t="s">
        <v>647</v>
      </c>
      <c r="C157" t="s">
        <v>14533</v>
      </c>
      <c r="D157">
        <v>2534</v>
      </c>
      <c r="O157" t="s">
        <v>105</v>
      </c>
      <c r="P157" t="s">
        <v>12946</v>
      </c>
      <c r="Q157" t="s">
        <v>12858</v>
      </c>
      <c r="T157">
        <v>50</v>
      </c>
      <c r="V157" t="s">
        <v>2587</v>
      </c>
      <c r="W157">
        <v>66</v>
      </c>
      <c r="X157">
        <v>39121400</v>
      </c>
      <c r="Y157">
        <v>81</v>
      </c>
      <c r="Z157" t="b">
        <v>1</v>
      </c>
    </row>
    <row r="158" spans="1:26" x14ac:dyDescent="0.3">
      <c r="A158">
        <v>905905</v>
      </c>
      <c r="B158" t="s">
        <v>649</v>
      </c>
      <c r="C158" t="s">
        <v>14533</v>
      </c>
      <c r="D158">
        <v>2532</v>
      </c>
      <c r="O158" t="s">
        <v>105</v>
      </c>
      <c r="P158" t="s">
        <v>12946</v>
      </c>
      <c r="Q158" t="s">
        <v>12858</v>
      </c>
      <c r="T158">
        <v>50</v>
      </c>
      <c r="V158" t="s">
        <v>2587</v>
      </c>
      <c r="W158">
        <v>67</v>
      </c>
      <c r="X158">
        <v>39121400</v>
      </c>
      <c r="Y158">
        <v>82</v>
      </c>
      <c r="Z158" t="b">
        <v>1</v>
      </c>
    </row>
    <row r="159" spans="1:26" x14ac:dyDescent="0.3">
      <c r="A159">
        <v>905906</v>
      </c>
      <c r="B159" t="s">
        <v>652</v>
      </c>
      <c r="C159" t="s">
        <v>14533</v>
      </c>
      <c r="D159">
        <v>2532</v>
      </c>
      <c r="E159" t="s">
        <v>653</v>
      </c>
      <c r="O159" t="s">
        <v>105</v>
      </c>
      <c r="P159" t="s">
        <v>12946</v>
      </c>
      <c r="Q159" t="s">
        <v>12858</v>
      </c>
      <c r="T159">
        <v>50</v>
      </c>
      <c r="V159" t="s">
        <v>2587</v>
      </c>
      <c r="W159">
        <v>65</v>
      </c>
      <c r="X159">
        <v>39121400</v>
      </c>
      <c r="Y159">
        <v>81</v>
      </c>
      <c r="Z159" t="b">
        <v>1</v>
      </c>
    </row>
    <row r="160" spans="1:26" x14ac:dyDescent="0.3">
      <c r="A160">
        <v>905907</v>
      </c>
      <c r="B160" t="s">
        <v>655</v>
      </c>
      <c r="C160" t="s">
        <v>14533</v>
      </c>
      <c r="D160">
        <v>1455</v>
      </c>
      <c r="E160" t="s">
        <v>656</v>
      </c>
      <c r="O160" t="s">
        <v>645</v>
      </c>
      <c r="P160" t="s">
        <v>666</v>
      </c>
      <c r="Q160" t="s">
        <v>12862</v>
      </c>
      <c r="T160">
        <v>60</v>
      </c>
      <c r="V160" t="s">
        <v>681</v>
      </c>
      <c r="W160">
        <v>77</v>
      </c>
      <c r="X160">
        <v>39131700</v>
      </c>
      <c r="Y160">
        <v>77</v>
      </c>
      <c r="Z160" t="b">
        <v>1</v>
      </c>
    </row>
    <row r="161" spans="1:26" x14ac:dyDescent="0.3">
      <c r="A161">
        <v>905908</v>
      </c>
      <c r="B161" t="s">
        <v>658</v>
      </c>
      <c r="C161" t="s">
        <v>14533</v>
      </c>
      <c r="D161">
        <v>1454</v>
      </c>
      <c r="E161" t="s">
        <v>659</v>
      </c>
      <c r="O161" t="s">
        <v>645</v>
      </c>
      <c r="P161" t="s">
        <v>666</v>
      </c>
      <c r="Q161" t="s">
        <v>12862</v>
      </c>
      <c r="T161">
        <v>60</v>
      </c>
      <c r="V161" t="s">
        <v>681</v>
      </c>
      <c r="W161">
        <v>76</v>
      </c>
      <c r="X161">
        <v>39131700</v>
      </c>
      <c r="Y161">
        <v>76</v>
      </c>
      <c r="Z161" t="b">
        <v>1</v>
      </c>
    </row>
    <row r="162" spans="1:26" x14ac:dyDescent="0.3">
      <c r="A162">
        <v>905909</v>
      </c>
      <c r="B162" t="s">
        <v>661</v>
      </c>
      <c r="C162" t="s">
        <v>14533</v>
      </c>
      <c r="D162">
        <v>1453</v>
      </c>
      <c r="E162" t="s">
        <v>662</v>
      </c>
      <c r="O162" t="s">
        <v>645</v>
      </c>
      <c r="P162" t="s">
        <v>666</v>
      </c>
      <c r="Q162" t="s">
        <v>12862</v>
      </c>
      <c r="T162">
        <v>60</v>
      </c>
    </row>
    <row r="163" spans="1:26" x14ac:dyDescent="0.3">
      <c r="A163">
        <v>905910</v>
      </c>
      <c r="B163" t="s">
        <v>665</v>
      </c>
      <c r="C163" t="s">
        <v>666</v>
      </c>
      <c r="D163" t="s">
        <v>667</v>
      </c>
      <c r="O163" t="s">
        <v>645</v>
      </c>
      <c r="P163" t="s">
        <v>666</v>
      </c>
      <c r="Q163" t="s">
        <v>12862</v>
      </c>
      <c r="T163">
        <v>60</v>
      </c>
    </row>
    <row r="164" spans="1:26" x14ac:dyDescent="0.3">
      <c r="A164">
        <v>905911</v>
      </c>
      <c r="B164" t="s">
        <v>670</v>
      </c>
      <c r="C164" t="s">
        <v>671</v>
      </c>
      <c r="D164" t="s">
        <v>672</v>
      </c>
      <c r="E164" t="s">
        <v>673</v>
      </c>
      <c r="F164">
        <v>4613522438</v>
      </c>
      <c r="O164" t="s">
        <v>671</v>
      </c>
      <c r="P164" t="s">
        <v>14090</v>
      </c>
      <c r="Q164" t="s">
        <v>12862</v>
      </c>
      <c r="T164">
        <v>60</v>
      </c>
      <c r="V164" t="s">
        <v>674</v>
      </c>
      <c r="W164">
        <v>89</v>
      </c>
      <c r="X164">
        <v>39101605</v>
      </c>
      <c r="Y164">
        <v>89</v>
      </c>
      <c r="Z164" t="b">
        <v>1</v>
      </c>
    </row>
    <row r="165" spans="1:26" x14ac:dyDescent="0.3">
      <c r="A165">
        <v>905912</v>
      </c>
      <c r="B165" t="s">
        <v>677</v>
      </c>
      <c r="C165" t="s">
        <v>678</v>
      </c>
      <c r="D165" t="s">
        <v>679</v>
      </c>
      <c r="G165">
        <v>114526</v>
      </c>
      <c r="H165" t="s">
        <v>679</v>
      </c>
      <c r="I165" t="s">
        <v>681</v>
      </c>
      <c r="J165" s="193" t="s">
        <v>14536</v>
      </c>
      <c r="K165">
        <v>39112000</v>
      </c>
      <c r="M165">
        <v>1088678</v>
      </c>
      <c r="N165" t="s">
        <v>14535</v>
      </c>
      <c r="O165" t="s">
        <v>681</v>
      </c>
      <c r="P165" t="s">
        <v>678</v>
      </c>
      <c r="Q165" t="s">
        <v>12858</v>
      </c>
      <c r="R165" s="193" t="s">
        <v>14534</v>
      </c>
      <c r="S165">
        <v>100</v>
      </c>
      <c r="T165">
        <v>100</v>
      </c>
      <c r="U165">
        <v>98</v>
      </c>
      <c r="V165" t="s">
        <v>681</v>
      </c>
      <c r="W165">
        <v>78</v>
      </c>
      <c r="X165">
        <v>39112000</v>
      </c>
      <c r="Y165">
        <v>78</v>
      </c>
      <c r="Z165" t="b">
        <v>1</v>
      </c>
    </row>
    <row r="166" spans="1:26" x14ac:dyDescent="0.3">
      <c r="A166">
        <v>905913</v>
      </c>
      <c r="B166" t="s">
        <v>683</v>
      </c>
      <c r="C166" t="s">
        <v>684</v>
      </c>
      <c r="D166" t="s">
        <v>685</v>
      </c>
      <c r="F166">
        <v>80083532773</v>
      </c>
      <c r="O166" t="s">
        <v>66</v>
      </c>
      <c r="P166" t="s">
        <v>12934</v>
      </c>
      <c r="Q166" t="s">
        <v>12862</v>
      </c>
      <c r="T166">
        <v>75</v>
      </c>
      <c r="V166" t="s">
        <v>5922</v>
      </c>
      <c r="W166">
        <v>80</v>
      </c>
      <c r="X166">
        <v>39111700</v>
      </c>
      <c r="Y166">
        <v>80</v>
      </c>
      <c r="Z166" t="b">
        <v>1</v>
      </c>
    </row>
    <row r="167" spans="1:26" x14ac:dyDescent="0.3">
      <c r="A167">
        <v>905914</v>
      </c>
      <c r="B167" t="s">
        <v>688</v>
      </c>
      <c r="C167" t="s">
        <v>14533</v>
      </c>
      <c r="D167" t="s">
        <v>689</v>
      </c>
      <c r="E167" t="s">
        <v>690</v>
      </c>
      <c r="F167">
        <v>61601310712</v>
      </c>
    </row>
    <row r="168" spans="1:26" x14ac:dyDescent="0.3">
      <c r="A168">
        <v>905915</v>
      </c>
      <c r="B168" t="s">
        <v>692</v>
      </c>
      <c r="C168" t="s">
        <v>693</v>
      </c>
      <c r="D168" t="s">
        <v>694</v>
      </c>
      <c r="E168" t="s">
        <v>695</v>
      </c>
      <c r="F168">
        <v>61601310700</v>
      </c>
      <c r="V168" t="s">
        <v>6053</v>
      </c>
      <c r="W168">
        <v>82</v>
      </c>
      <c r="X168">
        <v>31162900</v>
      </c>
      <c r="Y168">
        <v>82</v>
      </c>
      <c r="Z168" t="b">
        <v>1</v>
      </c>
    </row>
    <row r="169" spans="1:26" x14ac:dyDescent="0.3">
      <c r="A169">
        <v>905916</v>
      </c>
      <c r="B169" t="s">
        <v>698</v>
      </c>
      <c r="C169" t="s">
        <v>699</v>
      </c>
      <c r="D169" t="s">
        <v>700</v>
      </c>
      <c r="O169" t="s">
        <v>699</v>
      </c>
      <c r="P169" t="s">
        <v>699</v>
      </c>
      <c r="Q169" t="s">
        <v>12862</v>
      </c>
      <c r="T169">
        <v>95</v>
      </c>
    </row>
    <row r="170" spans="1:26" x14ac:dyDescent="0.3">
      <c r="A170">
        <v>905919</v>
      </c>
      <c r="B170" t="s">
        <v>710</v>
      </c>
      <c r="C170" t="s">
        <v>711</v>
      </c>
      <c r="D170" t="s">
        <v>712</v>
      </c>
      <c r="E170" t="s">
        <v>713</v>
      </c>
      <c r="O170" t="s">
        <v>773</v>
      </c>
      <c r="P170" t="s">
        <v>723</v>
      </c>
      <c r="Q170" t="s">
        <v>12858</v>
      </c>
      <c r="T170">
        <v>50</v>
      </c>
      <c r="V170" t="s">
        <v>1024</v>
      </c>
      <c r="W170">
        <v>69</v>
      </c>
      <c r="X170">
        <v>39121700</v>
      </c>
      <c r="Y170">
        <v>69</v>
      </c>
      <c r="Z170" t="b">
        <v>1</v>
      </c>
    </row>
    <row r="171" spans="1:26" x14ac:dyDescent="0.3">
      <c r="A171">
        <v>905920</v>
      </c>
      <c r="B171" t="s">
        <v>716</v>
      </c>
      <c r="C171" t="s">
        <v>711</v>
      </c>
      <c r="D171" t="s">
        <v>717</v>
      </c>
      <c r="E171" t="s">
        <v>718</v>
      </c>
      <c r="O171" t="s">
        <v>773</v>
      </c>
      <c r="P171" t="s">
        <v>723</v>
      </c>
      <c r="Q171" t="s">
        <v>12858</v>
      </c>
      <c r="T171">
        <v>50</v>
      </c>
      <c r="V171" t="s">
        <v>1024</v>
      </c>
      <c r="W171">
        <v>69</v>
      </c>
      <c r="X171">
        <v>39121700</v>
      </c>
      <c r="Y171">
        <v>69</v>
      </c>
      <c r="Z171" t="b">
        <v>1</v>
      </c>
    </row>
    <row r="172" spans="1:26" x14ac:dyDescent="0.3">
      <c r="A172">
        <v>905921</v>
      </c>
      <c r="B172" t="s">
        <v>716</v>
      </c>
      <c r="C172" t="s">
        <v>711</v>
      </c>
      <c r="D172" t="s">
        <v>717</v>
      </c>
      <c r="E172" t="s">
        <v>718</v>
      </c>
      <c r="O172" t="s">
        <v>773</v>
      </c>
      <c r="P172" t="s">
        <v>723</v>
      </c>
      <c r="Q172" t="s">
        <v>12858</v>
      </c>
      <c r="T172">
        <v>50</v>
      </c>
      <c r="V172" t="s">
        <v>1024</v>
      </c>
      <c r="W172">
        <v>69</v>
      </c>
      <c r="X172">
        <v>39121700</v>
      </c>
      <c r="Y172">
        <v>69</v>
      </c>
      <c r="Z172" t="b">
        <v>1</v>
      </c>
    </row>
    <row r="173" spans="1:26" x14ac:dyDescent="0.3">
      <c r="A173">
        <v>905922</v>
      </c>
      <c r="B173" t="s">
        <v>722</v>
      </c>
      <c r="C173" t="s">
        <v>723</v>
      </c>
      <c r="D173" t="s">
        <v>724</v>
      </c>
      <c r="E173" t="s">
        <v>725</v>
      </c>
      <c r="O173" t="s">
        <v>773</v>
      </c>
      <c r="P173" t="s">
        <v>723</v>
      </c>
      <c r="Q173" t="s">
        <v>12858</v>
      </c>
      <c r="T173">
        <v>50</v>
      </c>
      <c r="X173">
        <v>39131707</v>
      </c>
      <c r="Y173">
        <v>85</v>
      </c>
    </row>
    <row r="174" spans="1:26" x14ac:dyDescent="0.3">
      <c r="A174">
        <v>905923</v>
      </c>
      <c r="B174" t="s">
        <v>729</v>
      </c>
      <c r="C174" t="s">
        <v>711</v>
      </c>
      <c r="D174" t="s">
        <v>724</v>
      </c>
      <c r="E174" t="s">
        <v>725</v>
      </c>
      <c r="O174" t="s">
        <v>773</v>
      </c>
      <c r="P174" t="s">
        <v>723</v>
      </c>
      <c r="Q174" t="s">
        <v>12858</v>
      </c>
      <c r="T174">
        <v>50</v>
      </c>
      <c r="V174" t="s">
        <v>1024</v>
      </c>
      <c r="W174">
        <v>69</v>
      </c>
      <c r="Z174" t="b">
        <v>1</v>
      </c>
    </row>
    <row r="175" spans="1:26" x14ac:dyDescent="0.3">
      <c r="A175">
        <v>905924</v>
      </c>
      <c r="B175" t="s">
        <v>731</v>
      </c>
      <c r="C175" t="s">
        <v>711</v>
      </c>
      <c r="D175" t="s">
        <v>732</v>
      </c>
      <c r="E175" t="s">
        <v>733</v>
      </c>
      <c r="O175" t="s">
        <v>773</v>
      </c>
      <c r="P175" t="s">
        <v>723</v>
      </c>
      <c r="Q175" t="s">
        <v>12858</v>
      </c>
      <c r="T175">
        <v>50</v>
      </c>
      <c r="V175" t="s">
        <v>1024</v>
      </c>
      <c r="W175">
        <v>69</v>
      </c>
      <c r="Z175" t="b">
        <v>1</v>
      </c>
    </row>
    <row r="176" spans="1:26" x14ac:dyDescent="0.3">
      <c r="A176">
        <v>905925</v>
      </c>
      <c r="B176" t="s">
        <v>735</v>
      </c>
      <c r="C176" t="s">
        <v>711</v>
      </c>
      <c r="D176" t="s">
        <v>736</v>
      </c>
      <c r="E176" t="s">
        <v>737</v>
      </c>
      <c r="O176" t="s">
        <v>773</v>
      </c>
      <c r="P176" t="s">
        <v>723</v>
      </c>
      <c r="Q176" t="s">
        <v>12858</v>
      </c>
      <c r="T176">
        <v>50</v>
      </c>
      <c r="X176">
        <v>39131707</v>
      </c>
      <c r="Y176">
        <v>86</v>
      </c>
    </row>
    <row r="177" spans="1:26" x14ac:dyDescent="0.3">
      <c r="A177">
        <v>905926</v>
      </c>
      <c r="B177" t="s">
        <v>739</v>
      </c>
      <c r="C177" t="s">
        <v>711</v>
      </c>
      <c r="D177" t="s">
        <v>740</v>
      </c>
      <c r="E177" t="s">
        <v>741</v>
      </c>
      <c r="O177" t="s">
        <v>773</v>
      </c>
      <c r="P177" t="s">
        <v>723</v>
      </c>
      <c r="Q177" t="s">
        <v>12858</v>
      </c>
      <c r="T177">
        <v>50</v>
      </c>
      <c r="V177" t="s">
        <v>1819</v>
      </c>
      <c r="W177">
        <v>85</v>
      </c>
      <c r="X177">
        <v>39121434</v>
      </c>
      <c r="Y177">
        <v>51</v>
      </c>
      <c r="Z177" t="b">
        <v>1</v>
      </c>
    </row>
    <row r="178" spans="1:26" x14ac:dyDescent="0.3">
      <c r="A178">
        <v>905927</v>
      </c>
      <c r="B178" t="s">
        <v>743</v>
      </c>
      <c r="C178" t="s">
        <v>711</v>
      </c>
      <c r="D178" t="s">
        <v>744</v>
      </c>
      <c r="E178" t="s">
        <v>745</v>
      </c>
      <c r="O178" t="s">
        <v>773</v>
      </c>
      <c r="P178" t="s">
        <v>723</v>
      </c>
      <c r="Q178" t="s">
        <v>12858</v>
      </c>
      <c r="T178">
        <v>50</v>
      </c>
      <c r="V178" t="s">
        <v>1819</v>
      </c>
      <c r="W178">
        <v>50</v>
      </c>
      <c r="X178">
        <v>39121434</v>
      </c>
      <c r="Y178">
        <v>68</v>
      </c>
      <c r="Z178" t="b">
        <v>1</v>
      </c>
    </row>
    <row r="179" spans="1:26" x14ac:dyDescent="0.3">
      <c r="A179">
        <v>905928</v>
      </c>
      <c r="B179" t="s">
        <v>747</v>
      </c>
      <c r="C179" t="s">
        <v>711</v>
      </c>
      <c r="D179" t="s">
        <v>748</v>
      </c>
      <c r="E179" t="s">
        <v>749</v>
      </c>
      <c r="O179" t="s">
        <v>773</v>
      </c>
      <c r="P179" t="s">
        <v>723</v>
      </c>
      <c r="Q179" t="s">
        <v>12858</v>
      </c>
      <c r="T179">
        <v>50</v>
      </c>
      <c r="V179" t="s">
        <v>1819</v>
      </c>
      <c r="W179">
        <v>84</v>
      </c>
      <c r="X179">
        <v>39121434</v>
      </c>
      <c r="Y179">
        <v>50</v>
      </c>
      <c r="Z179" t="b">
        <v>1</v>
      </c>
    </row>
    <row r="180" spans="1:26" x14ac:dyDescent="0.3">
      <c r="A180">
        <v>905929</v>
      </c>
      <c r="B180" t="s">
        <v>751</v>
      </c>
      <c r="C180" t="s">
        <v>711</v>
      </c>
      <c r="D180" t="s">
        <v>752</v>
      </c>
      <c r="E180" t="s">
        <v>753</v>
      </c>
      <c r="O180" t="s">
        <v>773</v>
      </c>
      <c r="P180" t="s">
        <v>723</v>
      </c>
      <c r="Q180" t="s">
        <v>12858</v>
      </c>
      <c r="T180">
        <v>50</v>
      </c>
      <c r="V180" t="s">
        <v>1819</v>
      </c>
      <c r="W180">
        <v>84</v>
      </c>
      <c r="Z180" t="b">
        <v>1</v>
      </c>
    </row>
    <row r="181" spans="1:26" x14ac:dyDescent="0.3">
      <c r="A181">
        <v>905930</v>
      </c>
      <c r="B181" t="s">
        <v>755</v>
      </c>
      <c r="C181" t="s">
        <v>711</v>
      </c>
      <c r="D181" t="s">
        <v>756</v>
      </c>
      <c r="E181" t="s">
        <v>757</v>
      </c>
      <c r="O181" t="s">
        <v>773</v>
      </c>
      <c r="P181" t="s">
        <v>723</v>
      </c>
      <c r="Q181" t="s">
        <v>12858</v>
      </c>
      <c r="T181">
        <v>50</v>
      </c>
      <c r="V181" t="s">
        <v>1819</v>
      </c>
      <c r="W181">
        <v>85</v>
      </c>
      <c r="X181">
        <v>39121434</v>
      </c>
      <c r="Y181">
        <v>51</v>
      </c>
      <c r="Z181" t="b">
        <v>1</v>
      </c>
    </row>
    <row r="182" spans="1:26" x14ac:dyDescent="0.3">
      <c r="A182">
        <v>905931</v>
      </c>
      <c r="B182" t="s">
        <v>755</v>
      </c>
      <c r="C182" t="s">
        <v>711</v>
      </c>
      <c r="D182" t="s">
        <v>756</v>
      </c>
      <c r="E182" t="s">
        <v>757</v>
      </c>
      <c r="O182" t="s">
        <v>773</v>
      </c>
      <c r="P182" t="s">
        <v>723</v>
      </c>
      <c r="Q182" t="s">
        <v>12858</v>
      </c>
      <c r="T182">
        <v>50</v>
      </c>
      <c r="V182" t="s">
        <v>1819</v>
      </c>
      <c r="W182">
        <v>85</v>
      </c>
      <c r="X182">
        <v>39121434</v>
      </c>
      <c r="Y182">
        <v>51</v>
      </c>
      <c r="Z182" t="b">
        <v>1</v>
      </c>
    </row>
    <row r="183" spans="1:26" x14ac:dyDescent="0.3">
      <c r="A183">
        <v>905932</v>
      </c>
      <c r="B183" t="s">
        <v>761</v>
      </c>
      <c r="C183" t="s">
        <v>711</v>
      </c>
      <c r="D183" t="s">
        <v>762</v>
      </c>
      <c r="E183" t="s">
        <v>763</v>
      </c>
      <c r="O183" t="s">
        <v>773</v>
      </c>
      <c r="P183" t="s">
        <v>723</v>
      </c>
      <c r="Q183" t="s">
        <v>12858</v>
      </c>
      <c r="T183">
        <v>50</v>
      </c>
      <c r="V183" t="s">
        <v>1819</v>
      </c>
      <c r="W183">
        <v>85</v>
      </c>
      <c r="X183">
        <v>39121434</v>
      </c>
      <c r="Y183">
        <v>50</v>
      </c>
      <c r="Z183" t="b">
        <v>1</v>
      </c>
    </row>
    <row r="184" spans="1:26" x14ac:dyDescent="0.3">
      <c r="A184">
        <v>905933</v>
      </c>
      <c r="B184" t="s">
        <v>766</v>
      </c>
      <c r="C184" t="s">
        <v>711</v>
      </c>
      <c r="D184" t="s">
        <v>767</v>
      </c>
      <c r="E184" t="s">
        <v>768</v>
      </c>
      <c r="O184" t="s">
        <v>773</v>
      </c>
      <c r="P184" t="s">
        <v>723</v>
      </c>
      <c r="Q184" t="s">
        <v>12862</v>
      </c>
      <c r="T184">
        <v>95</v>
      </c>
      <c r="X184">
        <v>39121304</v>
      </c>
      <c r="Y184">
        <v>61</v>
      </c>
    </row>
    <row r="185" spans="1:26" x14ac:dyDescent="0.3">
      <c r="A185">
        <v>905934</v>
      </c>
      <c r="B185" t="s">
        <v>771</v>
      </c>
      <c r="C185" t="s">
        <v>711</v>
      </c>
      <c r="D185" t="s">
        <v>772</v>
      </c>
      <c r="O185" t="s">
        <v>773</v>
      </c>
      <c r="P185" t="s">
        <v>723</v>
      </c>
      <c r="Q185" t="s">
        <v>12862</v>
      </c>
      <c r="T185">
        <v>95</v>
      </c>
      <c r="V185" t="s">
        <v>1930</v>
      </c>
      <c r="W185">
        <v>61</v>
      </c>
      <c r="X185">
        <v>39120000</v>
      </c>
      <c r="Y185">
        <v>61</v>
      </c>
      <c r="Z185" t="b">
        <v>1</v>
      </c>
    </row>
    <row r="186" spans="1:26" x14ac:dyDescent="0.3">
      <c r="A186">
        <v>905935</v>
      </c>
      <c r="B186" t="s">
        <v>776</v>
      </c>
      <c r="C186" t="s">
        <v>711</v>
      </c>
      <c r="D186" t="s">
        <v>777</v>
      </c>
      <c r="E186" t="s">
        <v>778</v>
      </c>
      <c r="O186" t="s">
        <v>773</v>
      </c>
      <c r="P186" t="s">
        <v>723</v>
      </c>
      <c r="Q186" t="s">
        <v>12862</v>
      </c>
      <c r="T186">
        <v>95</v>
      </c>
      <c r="V186" t="s">
        <v>1977</v>
      </c>
      <c r="W186">
        <v>78</v>
      </c>
      <c r="X186">
        <v>39121304</v>
      </c>
      <c r="Y186">
        <v>78</v>
      </c>
      <c r="Z186" t="b">
        <v>1</v>
      </c>
    </row>
    <row r="187" spans="1:26" x14ac:dyDescent="0.3">
      <c r="A187">
        <v>905936</v>
      </c>
      <c r="B187" t="s">
        <v>781</v>
      </c>
      <c r="C187" t="s">
        <v>711</v>
      </c>
      <c r="D187" t="s">
        <v>782</v>
      </c>
      <c r="E187" t="s">
        <v>783</v>
      </c>
      <c r="O187" t="s">
        <v>59</v>
      </c>
      <c r="P187" t="s">
        <v>12949</v>
      </c>
      <c r="Q187" t="s">
        <v>12858</v>
      </c>
      <c r="T187">
        <v>50</v>
      </c>
      <c r="V187" t="s">
        <v>13521</v>
      </c>
      <c r="W187">
        <v>66</v>
      </c>
      <c r="X187">
        <v>31161618</v>
      </c>
      <c r="Y187">
        <v>81</v>
      </c>
      <c r="Z187" t="b">
        <v>1</v>
      </c>
    </row>
    <row r="188" spans="1:26" x14ac:dyDescent="0.3">
      <c r="A188">
        <v>905937</v>
      </c>
      <c r="B188" t="s">
        <v>785</v>
      </c>
      <c r="C188" t="s">
        <v>711</v>
      </c>
      <c r="D188" t="s">
        <v>786</v>
      </c>
      <c r="E188" t="s">
        <v>787</v>
      </c>
      <c r="O188" t="s">
        <v>773</v>
      </c>
      <c r="P188" t="s">
        <v>723</v>
      </c>
      <c r="Q188" t="s">
        <v>12862</v>
      </c>
      <c r="T188">
        <v>95</v>
      </c>
      <c r="V188" t="s">
        <v>55</v>
      </c>
      <c r="W188">
        <v>56</v>
      </c>
      <c r="X188">
        <v>39121304</v>
      </c>
      <c r="Y188">
        <v>85</v>
      </c>
      <c r="Z188" t="b">
        <v>1</v>
      </c>
    </row>
    <row r="189" spans="1:26" x14ac:dyDescent="0.3">
      <c r="A189">
        <v>905938</v>
      </c>
      <c r="B189" t="s">
        <v>790</v>
      </c>
      <c r="C189" t="s">
        <v>711</v>
      </c>
      <c r="D189" t="s">
        <v>791</v>
      </c>
      <c r="G189">
        <v>270532</v>
      </c>
      <c r="H189">
        <v>7217134</v>
      </c>
      <c r="I189" t="s">
        <v>681</v>
      </c>
      <c r="J189">
        <v>785592721730</v>
      </c>
      <c r="K189">
        <v>39121332</v>
      </c>
      <c r="M189">
        <v>564608</v>
      </c>
      <c r="N189" t="s">
        <v>14532</v>
      </c>
      <c r="O189" t="s">
        <v>681</v>
      </c>
      <c r="Q189" t="s">
        <v>12926</v>
      </c>
      <c r="R189" s="193" t="s">
        <v>14531</v>
      </c>
      <c r="S189">
        <v>69</v>
      </c>
      <c r="T189">
        <v>41</v>
      </c>
      <c r="U189">
        <v>53</v>
      </c>
      <c r="V189" t="s">
        <v>55</v>
      </c>
      <c r="W189">
        <v>62</v>
      </c>
      <c r="X189">
        <v>39121300</v>
      </c>
      <c r="Y189">
        <v>78</v>
      </c>
      <c r="Z189" t="b">
        <v>1</v>
      </c>
    </row>
    <row r="190" spans="1:26" x14ac:dyDescent="0.3">
      <c r="A190">
        <v>905939</v>
      </c>
      <c r="B190" t="s">
        <v>793</v>
      </c>
      <c r="C190" t="s">
        <v>711</v>
      </c>
      <c r="D190" t="s">
        <v>794</v>
      </c>
      <c r="E190" t="s">
        <v>795</v>
      </c>
      <c r="O190" t="s">
        <v>773</v>
      </c>
      <c r="P190" t="s">
        <v>723</v>
      </c>
      <c r="Q190" t="s">
        <v>12862</v>
      </c>
      <c r="T190">
        <v>95</v>
      </c>
      <c r="X190">
        <v>39121300</v>
      </c>
      <c r="Y190">
        <v>80</v>
      </c>
    </row>
    <row r="191" spans="1:26" x14ac:dyDescent="0.3">
      <c r="A191">
        <v>905940</v>
      </c>
      <c r="B191" t="s">
        <v>798</v>
      </c>
      <c r="C191" t="s">
        <v>711</v>
      </c>
      <c r="D191" t="s">
        <v>799</v>
      </c>
      <c r="G191">
        <v>631587</v>
      </c>
      <c r="H191">
        <v>41116</v>
      </c>
      <c r="I191" t="s">
        <v>5301</v>
      </c>
      <c r="J191">
        <v>754473411169</v>
      </c>
      <c r="K191">
        <v>55121704</v>
      </c>
      <c r="M191">
        <v>758494</v>
      </c>
      <c r="N191" t="s">
        <v>14528</v>
      </c>
      <c r="O191" t="s">
        <v>5301</v>
      </c>
      <c r="Q191" t="s">
        <v>12926</v>
      </c>
      <c r="R191" s="193" t="s">
        <v>14530</v>
      </c>
      <c r="S191">
        <v>6</v>
      </c>
      <c r="T191">
        <v>50</v>
      </c>
      <c r="U191">
        <v>0</v>
      </c>
    </row>
    <row r="192" spans="1:26" x14ac:dyDescent="0.3">
      <c r="A192">
        <v>905941</v>
      </c>
      <c r="B192" t="s">
        <v>802</v>
      </c>
      <c r="C192" t="s">
        <v>711</v>
      </c>
      <c r="D192" t="s">
        <v>799</v>
      </c>
      <c r="G192">
        <v>631587</v>
      </c>
      <c r="H192">
        <v>41116</v>
      </c>
      <c r="I192" t="s">
        <v>5301</v>
      </c>
      <c r="J192">
        <v>754473411169</v>
      </c>
      <c r="K192">
        <v>55121704</v>
      </c>
      <c r="M192">
        <v>758494</v>
      </c>
      <c r="N192" t="s">
        <v>14528</v>
      </c>
      <c r="O192" t="s">
        <v>5301</v>
      </c>
      <c r="Q192" t="s">
        <v>12926</v>
      </c>
      <c r="R192" s="193" t="s">
        <v>14529</v>
      </c>
      <c r="S192">
        <v>8</v>
      </c>
      <c r="T192">
        <v>50</v>
      </c>
      <c r="U192">
        <v>0</v>
      </c>
      <c r="X192">
        <v>39121300</v>
      </c>
      <c r="Y192">
        <v>77</v>
      </c>
    </row>
    <row r="193" spans="1:26" x14ac:dyDescent="0.3">
      <c r="A193">
        <v>905942</v>
      </c>
      <c r="B193" t="s">
        <v>803</v>
      </c>
      <c r="C193" t="s">
        <v>711</v>
      </c>
      <c r="D193" t="s">
        <v>804</v>
      </c>
      <c r="E193" t="s">
        <v>805</v>
      </c>
      <c r="G193">
        <v>631587</v>
      </c>
      <c r="H193">
        <v>41116</v>
      </c>
      <c r="I193" t="s">
        <v>5301</v>
      </c>
      <c r="J193">
        <v>754473411169</v>
      </c>
      <c r="K193">
        <v>55121704</v>
      </c>
      <c r="M193">
        <v>758494</v>
      </c>
      <c r="N193" t="s">
        <v>14528</v>
      </c>
      <c r="O193" t="s">
        <v>5301</v>
      </c>
      <c r="Q193" t="s">
        <v>12926</v>
      </c>
      <c r="R193" s="193" t="s">
        <v>14527</v>
      </c>
      <c r="S193">
        <v>11</v>
      </c>
      <c r="T193">
        <v>52</v>
      </c>
      <c r="U193">
        <v>1</v>
      </c>
      <c r="X193">
        <v>39121300</v>
      </c>
      <c r="Y193">
        <v>80</v>
      </c>
    </row>
    <row r="194" spans="1:26" x14ac:dyDescent="0.3">
      <c r="A194">
        <v>905943</v>
      </c>
      <c r="B194" t="s">
        <v>808</v>
      </c>
      <c r="C194" t="s">
        <v>711</v>
      </c>
      <c r="D194" t="s">
        <v>809</v>
      </c>
      <c r="E194" t="s">
        <v>810</v>
      </c>
      <c r="O194" t="s">
        <v>773</v>
      </c>
      <c r="P194" t="s">
        <v>723</v>
      </c>
      <c r="Q194" t="s">
        <v>12862</v>
      </c>
      <c r="T194">
        <v>95</v>
      </c>
      <c r="V194" t="s">
        <v>1875</v>
      </c>
      <c r="W194">
        <v>51</v>
      </c>
      <c r="X194">
        <v>39121304</v>
      </c>
      <c r="Y194">
        <v>81</v>
      </c>
      <c r="Z194" t="b">
        <v>1</v>
      </c>
    </row>
    <row r="195" spans="1:26" x14ac:dyDescent="0.3">
      <c r="A195">
        <v>905944</v>
      </c>
      <c r="B195" t="s">
        <v>812</v>
      </c>
      <c r="C195" t="s">
        <v>711</v>
      </c>
      <c r="D195" t="s">
        <v>813</v>
      </c>
      <c r="E195" t="s">
        <v>814</v>
      </c>
      <c r="O195" t="s">
        <v>773</v>
      </c>
      <c r="P195" t="s">
        <v>723</v>
      </c>
      <c r="Q195" t="s">
        <v>12862</v>
      </c>
      <c r="T195">
        <v>95</v>
      </c>
      <c r="X195">
        <v>39121300</v>
      </c>
      <c r="Y195">
        <v>79</v>
      </c>
    </row>
    <row r="196" spans="1:26" x14ac:dyDescent="0.3">
      <c r="A196">
        <v>905945</v>
      </c>
      <c r="B196" t="s">
        <v>816</v>
      </c>
      <c r="C196" t="s">
        <v>711</v>
      </c>
      <c r="D196" t="s">
        <v>817</v>
      </c>
      <c r="E196" t="s">
        <v>818</v>
      </c>
      <c r="O196" t="s">
        <v>773</v>
      </c>
      <c r="P196" t="s">
        <v>723</v>
      </c>
      <c r="Q196" t="s">
        <v>12862</v>
      </c>
      <c r="T196">
        <v>95</v>
      </c>
      <c r="X196">
        <v>39121304</v>
      </c>
      <c r="Y196">
        <v>79</v>
      </c>
    </row>
    <row r="197" spans="1:26" x14ac:dyDescent="0.3">
      <c r="A197">
        <v>905946</v>
      </c>
      <c r="B197" t="s">
        <v>820</v>
      </c>
      <c r="C197" t="s">
        <v>711</v>
      </c>
      <c r="D197" t="s">
        <v>821</v>
      </c>
      <c r="E197" t="s">
        <v>822</v>
      </c>
      <c r="O197" t="s">
        <v>773</v>
      </c>
      <c r="P197" t="s">
        <v>723</v>
      </c>
      <c r="Q197" t="s">
        <v>12862</v>
      </c>
      <c r="T197">
        <v>95</v>
      </c>
      <c r="X197">
        <v>39121304</v>
      </c>
      <c r="Y197">
        <v>79</v>
      </c>
    </row>
    <row r="198" spans="1:26" x14ac:dyDescent="0.3">
      <c r="A198">
        <v>905947</v>
      </c>
      <c r="B198" t="s">
        <v>824</v>
      </c>
      <c r="C198" t="s">
        <v>711</v>
      </c>
      <c r="D198" t="s">
        <v>825</v>
      </c>
      <c r="E198" t="s">
        <v>826</v>
      </c>
      <c r="O198" t="s">
        <v>773</v>
      </c>
      <c r="P198" t="s">
        <v>723</v>
      </c>
      <c r="Q198" t="s">
        <v>12862</v>
      </c>
      <c r="T198">
        <v>95</v>
      </c>
      <c r="V198" t="s">
        <v>55</v>
      </c>
      <c r="W198">
        <v>55</v>
      </c>
      <c r="X198">
        <v>39121304</v>
      </c>
      <c r="Y198">
        <v>84</v>
      </c>
      <c r="Z198" t="b">
        <v>1</v>
      </c>
    </row>
    <row r="199" spans="1:26" x14ac:dyDescent="0.3">
      <c r="A199">
        <v>905948</v>
      </c>
      <c r="B199" t="s">
        <v>828</v>
      </c>
      <c r="C199" t="s">
        <v>711</v>
      </c>
      <c r="D199" t="s">
        <v>829</v>
      </c>
      <c r="E199" t="s">
        <v>830</v>
      </c>
      <c r="G199">
        <v>325560</v>
      </c>
      <c r="H199">
        <v>521711234</v>
      </c>
      <c r="I199" t="s">
        <v>681</v>
      </c>
      <c r="J199" s="193" t="s">
        <v>14514</v>
      </c>
      <c r="K199">
        <v>39121303</v>
      </c>
      <c r="M199">
        <v>22648</v>
      </c>
      <c r="N199" t="s">
        <v>14513</v>
      </c>
      <c r="O199" t="s">
        <v>681</v>
      </c>
      <c r="Q199" t="s">
        <v>12926</v>
      </c>
      <c r="R199" s="193" t="s">
        <v>14526</v>
      </c>
      <c r="S199">
        <v>82</v>
      </c>
      <c r="T199">
        <v>51</v>
      </c>
      <c r="U199">
        <v>68</v>
      </c>
      <c r="V199" t="s">
        <v>1819</v>
      </c>
      <c r="W199">
        <v>66</v>
      </c>
      <c r="X199">
        <v>39121300</v>
      </c>
      <c r="Y199">
        <v>81</v>
      </c>
      <c r="Z199" t="b">
        <v>1</v>
      </c>
    </row>
    <row r="200" spans="1:26" x14ac:dyDescent="0.3">
      <c r="A200">
        <v>905949</v>
      </c>
      <c r="B200" t="s">
        <v>828</v>
      </c>
      <c r="C200" t="s">
        <v>711</v>
      </c>
      <c r="D200" t="s">
        <v>829</v>
      </c>
      <c r="E200" t="s">
        <v>830</v>
      </c>
      <c r="G200">
        <v>325560</v>
      </c>
      <c r="H200">
        <v>521711234</v>
      </c>
      <c r="I200" t="s">
        <v>681</v>
      </c>
      <c r="J200" s="193" t="s">
        <v>14514</v>
      </c>
      <c r="K200">
        <v>39121303</v>
      </c>
      <c r="M200">
        <v>22648</v>
      </c>
      <c r="N200" t="s">
        <v>14513</v>
      </c>
      <c r="O200" t="s">
        <v>681</v>
      </c>
      <c r="Q200" t="s">
        <v>12926</v>
      </c>
      <c r="R200" s="193" t="s">
        <v>14526</v>
      </c>
      <c r="S200">
        <v>82</v>
      </c>
      <c r="T200">
        <v>51</v>
      </c>
      <c r="U200">
        <v>68</v>
      </c>
      <c r="V200" t="s">
        <v>1819</v>
      </c>
      <c r="W200">
        <v>66</v>
      </c>
      <c r="X200">
        <v>39121300</v>
      </c>
      <c r="Y200">
        <v>81</v>
      </c>
      <c r="Z200" t="b">
        <v>1</v>
      </c>
    </row>
    <row r="201" spans="1:26" x14ac:dyDescent="0.3">
      <c r="A201">
        <v>905950</v>
      </c>
      <c r="B201" t="s">
        <v>832</v>
      </c>
      <c r="C201" t="s">
        <v>711</v>
      </c>
      <c r="D201" t="s">
        <v>829</v>
      </c>
      <c r="E201" t="s">
        <v>830</v>
      </c>
      <c r="G201">
        <v>325560</v>
      </c>
      <c r="H201">
        <v>521711234</v>
      </c>
      <c r="I201" t="s">
        <v>681</v>
      </c>
      <c r="J201" s="193" t="s">
        <v>14514</v>
      </c>
      <c r="K201">
        <v>39121303</v>
      </c>
      <c r="M201">
        <v>22648</v>
      </c>
      <c r="N201" t="s">
        <v>14513</v>
      </c>
      <c r="O201" t="s">
        <v>681</v>
      </c>
      <c r="Q201" t="s">
        <v>12926</v>
      </c>
      <c r="R201" s="193" t="s">
        <v>14525</v>
      </c>
      <c r="S201">
        <v>77</v>
      </c>
      <c r="T201">
        <v>47</v>
      </c>
      <c r="U201">
        <v>59</v>
      </c>
      <c r="X201">
        <v>39120000</v>
      </c>
      <c r="Y201">
        <v>61</v>
      </c>
    </row>
    <row r="202" spans="1:26" x14ac:dyDescent="0.3">
      <c r="A202">
        <v>905951</v>
      </c>
      <c r="B202" t="s">
        <v>836</v>
      </c>
      <c r="C202" t="s">
        <v>711</v>
      </c>
      <c r="D202" t="s">
        <v>837</v>
      </c>
      <c r="O202" t="s">
        <v>773</v>
      </c>
      <c r="P202" t="s">
        <v>723</v>
      </c>
      <c r="Q202" t="s">
        <v>12862</v>
      </c>
      <c r="T202">
        <v>95</v>
      </c>
      <c r="X202">
        <v>39131707</v>
      </c>
      <c r="Y202">
        <v>80</v>
      </c>
    </row>
    <row r="203" spans="1:26" x14ac:dyDescent="0.3">
      <c r="A203">
        <v>905952</v>
      </c>
      <c r="B203" t="s">
        <v>839</v>
      </c>
      <c r="C203" t="s">
        <v>711</v>
      </c>
      <c r="D203">
        <v>502</v>
      </c>
      <c r="E203" t="s">
        <v>841</v>
      </c>
      <c r="O203" t="s">
        <v>773</v>
      </c>
      <c r="P203" t="s">
        <v>723</v>
      </c>
      <c r="Q203" t="s">
        <v>12862</v>
      </c>
      <c r="T203">
        <v>95</v>
      </c>
      <c r="X203">
        <v>31162905</v>
      </c>
      <c r="Y203">
        <v>68</v>
      </c>
    </row>
    <row r="204" spans="1:26" x14ac:dyDescent="0.3">
      <c r="A204">
        <v>905953</v>
      </c>
      <c r="B204" t="s">
        <v>843</v>
      </c>
      <c r="C204" t="s">
        <v>844</v>
      </c>
      <c r="D204" t="s">
        <v>845</v>
      </c>
      <c r="F204">
        <v>75133818460</v>
      </c>
      <c r="G204">
        <v>322293</v>
      </c>
      <c r="H204" t="s">
        <v>845</v>
      </c>
      <c r="I204" t="s">
        <v>681</v>
      </c>
      <c r="J204">
        <v>751338184602</v>
      </c>
      <c r="K204">
        <v>39121312</v>
      </c>
      <c r="M204">
        <v>154954</v>
      </c>
      <c r="N204" t="s">
        <v>14524</v>
      </c>
      <c r="O204" t="s">
        <v>681</v>
      </c>
      <c r="P204" t="s">
        <v>14520</v>
      </c>
      <c r="Q204" t="s">
        <v>12858</v>
      </c>
      <c r="R204" s="193" t="s">
        <v>14523</v>
      </c>
      <c r="S204">
        <v>100</v>
      </c>
      <c r="T204">
        <v>100</v>
      </c>
      <c r="U204">
        <v>100</v>
      </c>
      <c r="V204" t="s">
        <v>681</v>
      </c>
      <c r="W204">
        <v>80</v>
      </c>
      <c r="X204">
        <v>39121312</v>
      </c>
      <c r="Y204">
        <v>80</v>
      </c>
      <c r="Z204" t="b">
        <v>1</v>
      </c>
    </row>
    <row r="205" spans="1:26" x14ac:dyDescent="0.3">
      <c r="A205">
        <v>905954</v>
      </c>
      <c r="B205" t="s">
        <v>847</v>
      </c>
      <c r="C205" t="s">
        <v>844</v>
      </c>
      <c r="D205">
        <v>1670</v>
      </c>
      <c r="E205" t="s">
        <v>850</v>
      </c>
      <c r="O205" t="s">
        <v>681</v>
      </c>
      <c r="P205" t="s">
        <v>14520</v>
      </c>
      <c r="Q205" t="s">
        <v>12858</v>
      </c>
      <c r="T205">
        <v>50</v>
      </c>
    </row>
    <row r="206" spans="1:26" x14ac:dyDescent="0.3">
      <c r="A206">
        <v>905955</v>
      </c>
      <c r="B206" t="s">
        <v>851</v>
      </c>
      <c r="C206" t="s">
        <v>844</v>
      </c>
      <c r="D206" t="s">
        <v>852</v>
      </c>
      <c r="F206">
        <v>75133810920</v>
      </c>
      <c r="G206">
        <v>322440</v>
      </c>
      <c r="H206" t="s">
        <v>852</v>
      </c>
      <c r="I206" t="s">
        <v>681</v>
      </c>
      <c r="J206">
        <v>751338109209</v>
      </c>
      <c r="K206">
        <v>39121419</v>
      </c>
      <c r="M206">
        <v>28813</v>
      </c>
      <c r="N206" t="s">
        <v>14522</v>
      </c>
      <c r="O206" t="s">
        <v>681</v>
      </c>
      <c r="P206" t="s">
        <v>14520</v>
      </c>
      <c r="Q206" t="s">
        <v>12858</v>
      </c>
      <c r="R206" s="193" t="s">
        <v>14521</v>
      </c>
      <c r="S206">
        <v>100</v>
      </c>
      <c r="T206">
        <v>100</v>
      </c>
      <c r="U206">
        <v>100</v>
      </c>
      <c r="X206">
        <v>39121400</v>
      </c>
      <c r="Y206">
        <v>86</v>
      </c>
    </row>
    <row r="207" spans="1:26" x14ac:dyDescent="0.3">
      <c r="A207">
        <v>905956</v>
      </c>
      <c r="B207" t="s">
        <v>854</v>
      </c>
      <c r="C207" t="s">
        <v>844</v>
      </c>
      <c r="D207">
        <v>833</v>
      </c>
      <c r="F207">
        <v>75133818470</v>
      </c>
      <c r="O207" t="s">
        <v>681</v>
      </c>
      <c r="P207" t="s">
        <v>14520</v>
      </c>
      <c r="Q207" t="s">
        <v>12858</v>
      </c>
      <c r="T207">
        <v>50</v>
      </c>
    </row>
    <row r="208" spans="1:26" x14ac:dyDescent="0.3">
      <c r="A208">
        <v>905957</v>
      </c>
      <c r="B208" t="s">
        <v>858</v>
      </c>
      <c r="C208" t="s">
        <v>844</v>
      </c>
      <c r="D208">
        <v>1670</v>
      </c>
      <c r="F208">
        <v>75133818461</v>
      </c>
      <c r="O208" t="s">
        <v>681</v>
      </c>
      <c r="P208" t="s">
        <v>14520</v>
      </c>
      <c r="Q208" t="s">
        <v>12858</v>
      </c>
      <c r="T208">
        <v>50</v>
      </c>
    </row>
    <row r="209" spans="1:26" x14ac:dyDescent="0.3">
      <c r="A209">
        <v>905958</v>
      </c>
      <c r="B209" t="s">
        <v>860</v>
      </c>
      <c r="C209" t="s">
        <v>861</v>
      </c>
      <c r="D209" t="s">
        <v>862</v>
      </c>
      <c r="O209" t="s">
        <v>863</v>
      </c>
      <c r="P209" t="s">
        <v>14519</v>
      </c>
      <c r="Q209" t="s">
        <v>12858</v>
      </c>
      <c r="T209">
        <v>50</v>
      </c>
    </row>
    <row r="210" spans="1:26" x14ac:dyDescent="0.3">
      <c r="A210">
        <v>905959</v>
      </c>
      <c r="B210" t="s">
        <v>866</v>
      </c>
      <c r="D210" t="s">
        <v>867</v>
      </c>
    </row>
    <row r="211" spans="1:26" x14ac:dyDescent="0.3">
      <c r="A211">
        <v>905960</v>
      </c>
      <c r="B211" t="s">
        <v>870</v>
      </c>
      <c r="C211" t="s">
        <v>711</v>
      </c>
      <c r="D211" t="s">
        <v>871</v>
      </c>
      <c r="F211">
        <v>78599114020</v>
      </c>
      <c r="G211">
        <v>337906</v>
      </c>
      <c r="H211" t="s">
        <v>14518</v>
      </c>
      <c r="I211" t="s">
        <v>55</v>
      </c>
      <c r="J211">
        <v>786189105285</v>
      </c>
      <c r="K211">
        <v>39121321</v>
      </c>
      <c r="L211" t="s">
        <v>14517</v>
      </c>
      <c r="M211">
        <v>196380</v>
      </c>
      <c r="N211" t="s">
        <v>14516</v>
      </c>
      <c r="O211" t="s">
        <v>55</v>
      </c>
      <c r="Q211" t="s">
        <v>12926</v>
      </c>
      <c r="R211" s="193" t="s">
        <v>14515</v>
      </c>
      <c r="S211">
        <v>79</v>
      </c>
      <c r="T211">
        <v>61</v>
      </c>
      <c r="U211">
        <v>71</v>
      </c>
      <c r="X211">
        <v>39121300</v>
      </c>
      <c r="Y211">
        <v>79</v>
      </c>
    </row>
    <row r="212" spans="1:26" x14ac:dyDescent="0.3">
      <c r="A212">
        <v>905961</v>
      </c>
      <c r="B212" t="s">
        <v>875</v>
      </c>
      <c r="C212" t="s">
        <v>711</v>
      </c>
      <c r="D212" t="s">
        <v>876</v>
      </c>
      <c r="E212" t="s">
        <v>877</v>
      </c>
      <c r="O212" t="s">
        <v>711</v>
      </c>
      <c r="P212" t="s">
        <v>13102</v>
      </c>
      <c r="Q212" t="s">
        <v>12858</v>
      </c>
      <c r="T212">
        <v>33</v>
      </c>
      <c r="X212">
        <v>39121300</v>
      </c>
      <c r="Y212">
        <v>78</v>
      </c>
    </row>
    <row r="213" spans="1:26" x14ac:dyDescent="0.3">
      <c r="A213">
        <v>905962</v>
      </c>
      <c r="B213" t="s">
        <v>879</v>
      </c>
      <c r="C213" t="s">
        <v>711</v>
      </c>
      <c r="D213" t="s">
        <v>880</v>
      </c>
      <c r="E213" t="s">
        <v>881</v>
      </c>
      <c r="O213" t="s">
        <v>711</v>
      </c>
      <c r="P213" t="s">
        <v>13102</v>
      </c>
      <c r="Q213" t="s">
        <v>12858</v>
      </c>
      <c r="T213">
        <v>50</v>
      </c>
      <c r="X213">
        <v>39121300</v>
      </c>
      <c r="Y213">
        <v>79</v>
      </c>
    </row>
    <row r="214" spans="1:26" x14ac:dyDescent="0.3">
      <c r="A214">
        <v>905963</v>
      </c>
      <c r="B214" t="s">
        <v>883</v>
      </c>
      <c r="C214" t="s">
        <v>711</v>
      </c>
      <c r="D214" t="s">
        <v>834</v>
      </c>
      <c r="G214">
        <v>325560</v>
      </c>
      <c r="H214">
        <v>521711234</v>
      </c>
      <c r="I214" t="s">
        <v>681</v>
      </c>
      <c r="J214" s="193" t="s">
        <v>14514</v>
      </c>
      <c r="K214">
        <v>39121303</v>
      </c>
      <c r="M214">
        <v>22648</v>
      </c>
      <c r="N214" t="s">
        <v>14513</v>
      </c>
      <c r="O214" t="s">
        <v>681</v>
      </c>
      <c r="Q214" t="s">
        <v>12926</v>
      </c>
      <c r="R214" s="193" t="s">
        <v>14512</v>
      </c>
      <c r="S214">
        <v>98</v>
      </c>
      <c r="T214">
        <v>76</v>
      </c>
      <c r="U214">
        <v>83</v>
      </c>
      <c r="V214" t="s">
        <v>1819</v>
      </c>
      <c r="W214">
        <v>83</v>
      </c>
      <c r="X214">
        <v>39121300</v>
      </c>
      <c r="Y214">
        <v>83</v>
      </c>
      <c r="Z214" t="b">
        <v>1</v>
      </c>
    </row>
    <row r="215" spans="1:26" x14ac:dyDescent="0.3">
      <c r="A215">
        <v>905964</v>
      </c>
      <c r="B215" t="s">
        <v>885</v>
      </c>
      <c r="C215" t="s">
        <v>886</v>
      </c>
      <c r="D215" t="s">
        <v>887</v>
      </c>
      <c r="E215" t="s">
        <v>888</v>
      </c>
      <c r="O215" t="s">
        <v>645</v>
      </c>
      <c r="P215" t="s">
        <v>886</v>
      </c>
      <c r="Q215" t="s">
        <v>12862</v>
      </c>
      <c r="T215">
        <v>95</v>
      </c>
      <c r="V215" t="s">
        <v>482</v>
      </c>
      <c r="W215">
        <v>64</v>
      </c>
      <c r="X215">
        <v>31162900</v>
      </c>
      <c r="Y215">
        <v>82</v>
      </c>
      <c r="Z215" t="b">
        <v>1</v>
      </c>
    </row>
    <row r="216" spans="1:26" x14ac:dyDescent="0.3">
      <c r="A216">
        <v>905965</v>
      </c>
      <c r="B216" t="s">
        <v>891</v>
      </c>
      <c r="C216" t="s">
        <v>886</v>
      </c>
      <c r="D216" t="s">
        <v>892</v>
      </c>
      <c r="E216" t="s">
        <v>893</v>
      </c>
      <c r="O216" t="s">
        <v>645</v>
      </c>
      <c r="P216" t="s">
        <v>886</v>
      </c>
      <c r="Q216" t="s">
        <v>12862</v>
      </c>
      <c r="T216">
        <v>95</v>
      </c>
      <c r="V216" t="s">
        <v>6053</v>
      </c>
      <c r="W216">
        <v>82</v>
      </c>
      <c r="X216">
        <v>31162900</v>
      </c>
      <c r="Y216">
        <v>82</v>
      </c>
      <c r="Z216" t="b">
        <v>1</v>
      </c>
    </row>
    <row r="217" spans="1:26" x14ac:dyDescent="0.3">
      <c r="A217">
        <v>905966</v>
      </c>
      <c r="B217" t="s">
        <v>891</v>
      </c>
      <c r="C217" t="s">
        <v>886</v>
      </c>
      <c r="D217" t="s">
        <v>892</v>
      </c>
      <c r="E217" t="s">
        <v>893</v>
      </c>
      <c r="O217" t="s">
        <v>645</v>
      </c>
      <c r="P217" t="s">
        <v>886</v>
      </c>
      <c r="Q217" t="s">
        <v>12862</v>
      </c>
      <c r="T217">
        <v>95</v>
      </c>
      <c r="V217" t="s">
        <v>6053</v>
      </c>
      <c r="W217">
        <v>82</v>
      </c>
      <c r="X217">
        <v>31162900</v>
      </c>
      <c r="Y217">
        <v>82</v>
      </c>
      <c r="Z217" t="b">
        <v>1</v>
      </c>
    </row>
    <row r="218" spans="1:26" x14ac:dyDescent="0.3">
      <c r="A218">
        <v>905967</v>
      </c>
      <c r="B218" t="s">
        <v>895</v>
      </c>
      <c r="C218" t="s">
        <v>886</v>
      </c>
      <c r="D218" t="s">
        <v>896</v>
      </c>
      <c r="E218" t="s">
        <v>897</v>
      </c>
      <c r="O218" t="s">
        <v>645</v>
      </c>
      <c r="P218" t="s">
        <v>886</v>
      </c>
      <c r="Q218" t="s">
        <v>12862</v>
      </c>
      <c r="T218">
        <v>95</v>
      </c>
      <c r="V218" t="s">
        <v>6053</v>
      </c>
      <c r="W218">
        <v>67</v>
      </c>
      <c r="X218">
        <v>31162900</v>
      </c>
      <c r="Y218">
        <v>67</v>
      </c>
      <c r="Z218" t="b">
        <v>1</v>
      </c>
    </row>
    <row r="219" spans="1:26" x14ac:dyDescent="0.3">
      <c r="A219">
        <v>905968</v>
      </c>
      <c r="B219" t="s">
        <v>899</v>
      </c>
      <c r="C219" t="s">
        <v>886</v>
      </c>
      <c r="D219" t="s">
        <v>900</v>
      </c>
      <c r="E219" t="s">
        <v>901</v>
      </c>
      <c r="O219" t="s">
        <v>645</v>
      </c>
      <c r="P219" t="s">
        <v>886</v>
      </c>
      <c r="Q219" t="s">
        <v>12862</v>
      </c>
      <c r="T219">
        <v>95</v>
      </c>
      <c r="X219">
        <v>31162900</v>
      </c>
      <c r="Y219">
        <v>66</v>
      </c>
    </row>
    <row r="220" spans="1:26" x14ac:dyDescent="0.3">
      <c r="A220">
        <v>905969</v>
      </c>
      <c r="B220" t="s">
        <v>903</v>
      </c>
      <c r="O220" t="s">
        <v>14511</v>
      </c>
      <c r="P220" t="s">
        <v>14510</v>
      </c>
      <c r="Q220" t="s">
        <v>12862</v>
      </c>
      <c r="T220">
        <v>60</v>
      </c>
    </row>
    <row r="221" spans="1:26" x14ac:dyDescent="0.3">
      <c r="A221">
        <v>905970</v>
      </c>
      <c r="B221" t="s">
        <v>905</v>
      </c>
      <c r="O221" t="s">
        <v>14511</v>
      </c>
      <c r="P221" t="s">
        <v>14510</v>
      </c>
      <c r="Q221" t="s">
        <v>12862</v>
      </c>
      <c r="T221">
        <v>60</v>
      </c>
    </row>
    <row r="222" spans="1:26" x14ac:dyDescent="0.3">
      <c r="A222">
        <v>905971</v>
      </c>
      <c r="B222" t="s">
        <v>906</v>
      </c>
      <c r="O222" t="s">
        <v>14511</v>
      </c>
      <c r="P222" t="s">
        <v>14510</v>
      </c>
      <c r="Q222" t="s">
        <v>12862</v>
      </c>
      <c r="T222">
        <v>60</v>
      </c>
    </row>
    <row r="223" spans="1:26" x14ac:dyDescent="0.3">
      <c r="A223">
        <v>905972</v>
      </c>
      <c r="B223" t="s">
        <v>899</v>
      </c>
      <c r="C223" t="s">
        <v>886</v>
      </c>
      <c r="D223" t="s">
        <v>900</v>
      </c>
      <c r="E223" t="s">
        <v>901</v>
      </c>
      <c r="O223" t="s">
        <v>645</v>
      </c>
      <c r="P223" t="s">
        <v>886</v>
      </c>
      <c r="Q223" t="s">
        <v>12862</v>
      </c>
      <c r="T223">
        <v>95</v>
      </c>
      <c r="X223">
        <v>31162900</v>
      </c>
      <c r="Y223">
        <v>66</v>
      </c>
    </row>
    <row r="224" spans="1:26" x14ac:dyDescent="0.3">
      <c r="A224">
        <v>905973</v>
      </c>
      <c r="B224" t="s">
        <v>909</v>
      </c>
      <c r="C224" t="s">
        <v>911</v>
      </c>
      <c r="D224" t="s">
        <v>912</v>
      </c>
      <c r="O224" t="s">
        <v>911</v>
      </c>
      <c r="P224" t="s">
        <v>911</v>
      </c>
      <c r="Q224" t="s">
        <v>12858</v>
      </c>
      <c r="T224">
        <v>50</v>
      </c>
    </row>
    <row r="225" spans="1:26" x14ac:dyDescent="0.3">
      <c r="A225">
        <v>905974</v>
      </c>
      <c r="B225" t="s">
        <v>914</v>
      </c>
      <c r="C225" t="s">
        <v>911</v>
      </c>
      <c r="D225" t="s">
        <v>915</v>
      </c>
      <c r="O225" t="s">
        <v>911</v>
      </c>
      <c r="P225" t="s">
        <v>911</v>
      </c>
      <c r="Q225" t="s">
        <v>12858</v>
      </c>
      <c r="T225">
        <v>50</v>
      </c>
    </row>
    <row r="226" spans="1:26" x14ac:dyDescent="0.3">
      <c r="A226">
        <v>905975</v>
      </c>
      <c r="B226" t="s">
        <v>918</v>
      </c>
      <c r="C226" t="s">
        <v>919</v>
      </c>
      <c r="D226" t="s">
        <v>920</v>
      </c>
      <c r="F226">
        <v>78590136871</v>
      </c>
      <c r="O226" t="s">
        <v>921</v>
      </c>
      <c r="P226" t="s">
        <v>919</v>
      </c>
      <c r="Q226" t="s">
        <v>12858</v>
      </c>
      <c r="T226">
        <v>50</v>
      </c>
      <c r="V226" t="s">
        <v>990</v>
      </c>
      <c r="W226">
        <v>80</v>
      </c>
      <c r="X226">
        <v>39121603</v>
      </c>
      <c r="Y226">
        <v>80</v>
      </c>
      <c r="Z226" t="b">
        <v>1</v>
      </c>
    </row>
    <row r="227" spans="1:26" x14ac:dyDescent="0.3">
      <c r="A227">
        <v>905976</v>
      </c>
      <c r="B227" t="s">
        <v>923</v>
      </c>
      <c r="C227" t="s">
        <v>924</v>
      </c>
      <c r="D227" t="s">
        <v>925</v>
      </c>
      <c r="E227" t="s">
        <v>926</v>
      </c>
      <c r="O227" t="s">
        <v>921</v>
      </c>
      <c r="P227" t="s">
        <v>14509</v>
      </c>
      <c r="Q227" t="s">
        <v>12862</v>
      </c>
      <c r="T227">
        <v>60</v>
      </c>
      <c r="X227">
        <v>39121601</v>
      </c>
      <c r="Y227">
        <v>81</v>
      </c>
    </row>
    <row r="228" spans="1:26" x14ac:dyDescent="0.3">
      <c r="A228">
        <v>905977</v>
      </c>
      <c r="B228" t="s">
        <v>929</v>
      </c>
      <c r="C228" t="s">
        <v>373</v>
      </c>
      <c r="D228" t="s">
        <v>930</v>
      </c>
      <c r="F228">
        <v>78590141670</v>
      </c>
      <c r="O228" t="s">
        <v>921</v>
      </c>
      <c r="P228" t="s">
        <v>14509</v>
      </c>
      <c r="Q228" t="s">
        <v>12862</v>
      </c>
      <c r="T228">
        <v>60</v>
      </c>
      <c r="V228" t="s">
        <v>990</v>
      </c>
      <c r="W228">
        <v>82</v>
      </c>
      <c r="X228">
        <v>39121600</v>
      </c>
      <c r="Y228">
        <v>82</v>
      </c>
      <c r="Z228" t="b">
        <v>1</v>
      </c>
    </row>
    <row r="229" spans="1:26" x14ac:dyDescent="0.3">
      <c r="A229">
        <v>905978</v>
      </c>
      <c r="B229" t="s">
        <v>932</v>
      </c>
      <c r="C229" t="s">
        <v>933</v>
      </c>
      <c r="D229" t="s">
        <v>934</v>
      </c>
      <c r="O229" t="s">
        <v>921</v>
      </c>
      <c r="P229" t="s">
        <v>14509</v>
      </c>
      <c r="Q229" t="s">
        <v>12862</v>
      </c>
      <c r="T229">
        <v>60</v>
      </c>
      <c r="V229" t="s">
        <v>990</v>
      </c>
      <c r="W229">
        <v>85</v>
      </c>
      <c r="X229">
        <v>39121100</v>
      </c>
      <c r="Y229">
        <v>85</v>
      </c>
      <c r="Z229" t="b">
        <v>1</v>
      </c>
    </row>
    <row r="230" spans="1:26" x14ac:dyDescent="0.3">
      <c r="A230">
        <v>905979</v>
      </c>
      <c r="B230" t="s">
        <v>937</v>
      </c>
      <c r="C230" t="s">
        <v>373</v>
      </c>
      <c r="D230" t="s">
        <v>938</v>
      </c>
      <c r="O230" t="s">
        <v>921</v>
      </c>
      <c r="P230" t="s">
        <v>14509</v>
      </c>
      <c r="Q230" t="s">
        <v>12862</v>
      </c>
      <c r="T230">
        <v>60</v>
      </c>
      <c r="V230" t="s">
        <v>990</v>
      </c>
      <c r="W230">
        <v>78</v>
      </c>
      <c r="X230">
        <v>39121601</v>
      </c>
      <c r="Y230">
        <v>78</v>
      </c>
      <c r="Z230" t="b">
        <v>1</v>
      </c>
    </row>
    <row r="231" spans="1:26" x14ac:dyDescent="0.3">
      <c r="A231">
        <v>905980</v>
      </c>
      <c r="B231" t="s">
        <v>941</v>
      </c>
      <c r="C231" t="s">
        <v>373</v>
      </c>
      <c r="D231" t="s">
        <v>942</v>
      </c>
      <c r="E231" t="s">
        <v>943</v>
      </c>
      <c r="O231" t="s">
        <v>13597</v>
      </c>
      <c r="P231" t="s">
        <v>14508</v>
      </c>
      <c r="Q231" t="s">
        <v>12858</v>
      </c>
      <c r="T231">
        <v>33</v>
      </c>
      <c r="X231">
        <v>39122200</v>
      </c>
      <c r="Y231">
        <v>76</v>
      </c>
    </row>
    <row r="232" spans="1:26" x14ac:dyDescent="0.3">
      <c r="A232">
        <v>905981</v>
      </c>
      <c r="B232" t="s">
        <v>945</v>
      </c>
      <c r="C232" t="s">
        <v>946</v>
      </c>
      <c r="D232" t="s">
        <v>947</v>
      </c>
      <c r="O232" t="s">
        <v>14507</v>
      </c>
      <c r="P232" t="s">
        <v>14507</v>
      </c>
      <c r="Q232" t="s">
        <v>12858</v>
      </c>
      <c r="T232">
        <v>33</v>
      </c>
      <c r="X232">
        <v>47131800</v>
      </c>
      <c r="Y232">
        <v>80</v>
      </c>
    </row>
    <row r="233" spans="1:26" x14ac:dyDescent="0.3">
      <c r="A233">
        <v>905982</v>
      </c>
      <c r="B233" t="s">
        <v>949</v>
      </c>
      <c r="C233" t="s">
        <v>946</v>
      </c>
      <c r="D233" t="s">
        <v>950</v>
      </c>
      <c r="O233" t="s">
        <v>14507</v>
      </c>
      <c r="P233" t="s">
        <v>14507</v>
      </c>
      <c r="Q233" t="s">
        <v>12858</v>
      </c>
      <c r="T233">
        <v>33</v>
      </c>
      <c r="X233">
        <v>15121500</v>
      </c>
      <c r="Y233">
        <v>61</v>
      </c>
    </row>
    <row r="234" spans="1:26" x14ac:dyDescent="0.3">
      <c r="A234">
        <v>905983</v>
      </c>
      <c r="B234" t="s">
        <v>953</v>
      </c>
      <c r="C234" t="s">
        <v>681</v>
      </c>
      <c r="D234">
        <v>90218802</v>
      </c>
      <c r="G234">
        <v>110747</v>
      </c>
      <c r="H234">
        <v>90218802</v>
      </c>
      <c r="I234" t="s">
        <v>681</v>
      </c>
      <c r="J234" s="193" t="s">
        <v>956</v>
      </c>
      <c r="K234">
        <v>39121400</v>
      </c>
      <c r="M234">
        <v>1082172</v>
      </c>
      <c r="N234" t="s">
        <v>14506</v>
      </c>
      <c r="O234" t="s">
        <v>681</v>
      </c>
      <c r="P234" t="s">
        <v>681</v>
      </c>
      <c r="Q234" t="s">
        <v>12858</v>
      </c>
      <c r="R234" s="193" t="s">
        <v>14505</v>
      </c>
      <c r="S234">
        <v>100</v>
      </c>
      <c r="T234">
        <v>100</v>
      </c>
      <c r="U234">
        <v>97</v>
      </c>
    </row>
    <row r="235" spans="1:26" x14ac:dyDescent="0.3">
      <c r="A235">
        <v>905984</v>
      </c>
      <c r="B235" t="s">
        <v>958</v>
      </c>
      <c r="C235" t="s">
        <v>681</v>
      </c>
      <c r="D235" t="s">
        <v>959</v>
      </c>
      <c r="G235">
        <v>109814</v>
      </c>
      <c r="H235" t="s">
        <v>959</v>
      </c>
      <c r="I235" t="s">
        <v>681</v>
      </c>
      <c r="J235" s="193" t="s">
        <v>961</v>
      </c>
      <c r="K235">
        <v>39121017</v>
      </c>
      <c r="M235">
        <v>953715</v>
      </c>
      <c r="N235" t="s">
        <v>14504</v>
      </c>
      <c r="O235" t="s">
        <v>681</v>
      </c>
      <c r="P235" t="s">
        <v>681</v>
      </c>
      <c r="Q235" t="s">
        <v>12858</v>
      </c>
      <c r="R235" s="193" t="s">
        <v>14503</v>
      </c>
      <c r="S235">
        <v>100</v>
      </c>
      <c r="T235">
        <v>100</v>
      </c>
      <c r="U235">
        <v>100</v>
      </c>
      <c r="X235">
        <v>39121017</v>
      </c>
      <c r="Y235">
        <v>77</v>
      </c>
    </row>
    <row r="236" spans="1:26" x14ac:dyDescent="0.3">
      <c r="A236">
        <v>905985</v>
      </c>
      <c r="B236" t="s">
        <v>962</v>
      </c>
    </row>
    <row r="237" spans="1:26" x14ac:dyDescent="0.3">
      <c r="A237">
        <v>905986</v>
      </c>
      <c r="B237" t="s">
        <v>963</v>
      </c>
    </row>
    <row r="238" spans="1:26" x14ac:dyDescent="0.3">
      <c r="A238">
        <v>905987</v>
      </c>
      <c r="B238" t="s">
        <v>964</v>
      </c>
    </row>
    <row r="239" spans="1:26" x14ac:dyDescent="0.3">
      <c r="A239">
        <v>905988</v>
      </c>
      <c r="B239" t="s">
        <v>965</v>
      </c>
    </row>
    <row r="240" spans="1:26" x14ac:dyDescent="0.3">
      <c r="A240">
        <v>905989</v>
      </c>
      <c r="B240" t="s">
        <v>958</v>
      </c>
      <c r="C240" t="s">
        <v>681</v>
      </c>
      <c r="D240" t="s">
        <v>959</v>
      </c>
      <c r="G240">
        <v>109814</v>
      </c>
      <c r="H240" t="s">
        <v>959</v>
      </c>
      <c r="I240" t="s">
        <v>681</v>
      </c>
      <c r="J240" s="193" t="s">
        <v>961</v>
      </c>
      <c r="K240">
        <v>39121017</v>
      </c>
      <c r="M240">
        <v>953715</v>
      </c>
      <c r="N240" t="s">
        <v>14504</v>
      </c>
      <c r="O240" t="s">
        <v>681</v>
      </c>
      <c r="P240" t="s">
        <v>681</v>
      </c>
      <c r="Q240" t="s">
        <v>12858</v>
      </c>
      <c r="R240" s="193" t="s">
        <v>14503</v>
      </c>
      <c r="S240">
        <v>100</v>
      </c>
      <c r="T240">
        <v>100</v>
      </c>
      <c r="U240">
        <v>100</v>
      </c>
      <c r="X240">
        <v>39121017</v>
      </c>
      <c r="Y240">
        <v>77</v>
      </c>
    </row>
    <row r="241" spans="1:26" x14ac:dyDescent="0.3">
      <c r="A241">
        <v>905991</v>
      </c>
      <c r="B241" t="s">
        <v>971</v>
      </c>
      <c r="C241" t="s">
        <v>972</v>
      </c>
      <c r="D241" t="s">
        <v>973</v>
      </c>
      <c r="E241" t="s">
        <v>974</v>
      </c>
      <c r="O241" t="s">
        <v>14502</v>
      </c>
      <c r="P241" t="s">
        <v>972</v>
      </c>
      <c r="Q241" t="s">
        <v>12862</v>
      </c>
      <c r="T241">
        <v>90</v>
      </c>
      <c r="X241">
        <v>39121420</v>
      </c>
      <c r="Y241">
        <v>77</v>
      </c>
    </row>
    <row r="242" spans="1:26" x14ac:dyDescent="0.3">
      <c r="A242">
        <v>905992</v>
      </c>
      <c r="B242" t="s">
        <v>975</v>
      </c>
      <c r="C242" t="s">
        <v>972</v>
      </c>
      <c r="D242" t="s">
        <v>976</v>
      </c>
      <c r="E242" t="s">
        <v>977</v>
      </c>
      <c r="O242" t="s">
        <v>14502</v>
      </c>
      <c r="P242" t="s">
        <v>972</v>
      </c>
      <c r="Q242" t="s">
        <v>12862</v>
      </c>
      <c r="T242">
        <v>90</v>
      </c>
      <c r="X242">
        <v>39121400</v>
      </c>
      <c r="Y242">
        <v>77</v>
      </c>
    </row>
    <row r="243" spans="1:26" x14ac:dyDescent="0.3">
      <c r="A243">
        <v>905993</v>
      </c>
      <c r="B243" t="s">
        <v>979</v>
      </c>
      <c r="C243" t="s">
        <v>980</v>
      </c>
      <c r="D243">
        <v>10054</v>
      </c>
      <c r="O243" t="s">
        <v>980</v>
      </c>
      <c r="P243" t="s">
        <v>980</v>
      </c>
      <c r="Q243" t="s">
        <v>12862</v>
      </c>
      <c r="T243">
        <v>95</v>
      </c>
    </row>
    <row r="244" spans="1:26" x14ac:dyDescent="0.3">
      <c r="A244">
        <v>905994</v>
      </c>
      <c r="B244" t="s">
        <v>982</v>
      </c>
      <c r="C244" t="s">
        <v>983</v>
      </c>
      <c r="D244" t="s">
        <v>984</v>
      </c>
      <c r="O244" t="s">
        <v>983</v>
      </c>
      <c r="P244" t="s">
        <v>983</v>
      </c>
      <c r="Q244" t="s">
        <v>12862</v>
      </c>
      <c r="T244">
        <v>95</v>
      </c>
    </row>
    <row r="245" spans="1:26" x14ac:dyDescent="0.3">
      <c r="A245">
        <v>905995</v>
      </c>
      <c r="B245" t="s">
        <v>986</v>
      </c>
      <c r="C245" t="s">
        <v>987</v>
      </c>
      <c r="D245" t="s">
        <v>988</v>
      </c>
      <c r="E245" t="s">
        <v>989</v>
      </c>
      <c r="F245">
        <v>783643263550</v>
      </c>
      <c r="O245" t="s">
        <v>990</v>
      </c>
      <c r="P245" t="s">
        <v>990</v>
      </c>
      <c r="Q245" t="s">
        <v>12858</v>
      </c>
      <c r="T245">
        <v>50</v>
      </c>
      <c r="V245" t="s">
        <v>990</v>
      </c>
      <c r="W245">
        <v>83</v>
      </c>
      <c r="X245">
        <v>39121600</v>
      </c>
      <c r="Y245">
        <v>83</v>
      </c>
      <c r="Z245" t="b">
        <v>1</v>
      </c>
    </row>
    <row r="246" spans="1:26" x14ac:dyDescent="0.3">
      <c r="A246">
        <v>905996</v>
      </c>
      <c r="B246" t="s">
        <v>992</v>
      </c>
      <c r="C246" t="s">
        <v>987</v>
      </c>
      <c r="D246" t="s">
        <v>993</v>
      </c>
      <c r="E246" t="s">
        <v>994</v>
      </c>
      <c r="G246">
        <v>341489</v>
      </c>
      <c r="H246" t="s">
        <v>993</v>
      </c>
      <c r="I246" t="s">
        <v>990</v>
      </c>
      <c r="J246">
        <v>783643452398</v>
      </c>
      <c r="K246">
        <v>39121100</v>
      </c>
      <c r="L246" t="s">
        <v>994</v>
      </c>
      <c r="M246">
        <v>653868</v>
      </c>
      <c r="N246" t="s">
        <v>14501</v>
      </c>
      <c r="O246" t="s">
        <v>990</v>
      </c>
      <c r="P246" t="s">
        <v>14499</v>
      </c>
      <c r="Q246" t="s">
        <v>12862</v>
      </c>
      <c r="R246" s="193" t="s">
        <v>14500</v>
      </c>
      <c r="S246">
        <v>100</v>
      </c>
      <c r="T246">
        <v>100</v>
      </c>
      <c r="U246">
        <v>100</v>
      </c>
      <c r="V246" t="s">
        <v>990</v>
      </c>
      <c r="W246">
        <v>84</v>
      </c>
      <c r="X246">
        <v>39120000</v>
      </c>
      <c r="Y246">
        <v>84</v>
      </c>
      <c r="Z246" t="b">
        <v>1</v>
      </c>
    </row>
    <row r="247" spans="1:26" x14ac:dyDescent="0.3">
      <c r="A247">
        <v>905997</v>
      </c>
      <c r="B247" t="s">
        <v>996</v>
      </c>
      <c r="C247" t="s">
        <v>987</v>
      </c>
      <c r="D247" t="s">
        <v>997</v>
      </c>
      <c r="O247" t="s">
        <v>990</v>
      </c>
      <c r="P247" t="s">
        <v>14499</v>
      </c>
      <c r="Q247" t="s">
        <v>12862</v>
      </c>
      <c r="T247">
        <v>60</v>
      </c>
      <c r="V247" t="s">
        <v>990</v>
      </c>
      <c r="W247">
        <v>83</v>
      </c>
      <c r="X247">
        <v>39121600</v>
      </c>
      <c r="Y247">
        <v>83</v>
      </c>
      <c r="Z247" t="b">
        <v>1</v>
      </c>
    </row>
    <row r="248" spans="1:26" x14ac:dyDescent="0.3">
      <c r="A248">
        <v>905998</v>
      </c>
      <c r="B248" t="s">
        <v>1000</v>
      </c>
      <c r="C248" t="s">
        <v>1002</v>
      </c>
      <c r="D248">
        <v>232532</v>
      </c>
      <c r="O248" t="s">
        <v>1003</v>
      </c>
      <c r="P248" t="s">
        <v>1002</v>
      </c>
      <c r="Q248" t="s">
        <v>12862</v>
      </c>
      <c r="T248">
        <v>100</v>
      </c>
      <c r="V248" t="s">
        <v>5301</v>
      </c>
      <c r="W248">
        <v>60</v>
      </c>
      <c r="Z248" t="b">
        <v>1</v>
      </c>
    </row>
    <row r="249" spans="1:26" x14ac:dyDescent="0.3">
      <c r="A249">
        <v>905999</v>
      </c>
      <c r="B249" t="s">
        <v>1006</v>
      </c>
      <c r="C249" t="s">
        <v>1002</v>
      </c>
      <c r="D249">
        <v>200782</v>
      </c>
      <c r="O249" t="s">
        <v>1003</v>
      </c>
      <c r="P249" t="s">
        <v>1002</v>
      </c>
      <c r="Q249" t="s">
        <v>12862</v>
      </c>
      <c r="T249">
        <v>100</v>
      </c>
      <c r="X249">
        <v>31201500</v>
      </c>
      <c r="Y249">
        <v>77</v>
      </c>
    </row>
    <row r="250" spans="1:26" x14ac:dyDescent="0.3">
      <c r="A250">
        <v>906000</v>
      </c>
      <c r="B250" t="s">
        <v>1008</v>
      </c>
    </row>
    <row r="251" spans="1:26" x14ac:dyDescent="0.3">
      <c r="A251">
        <v>906001</v>
      </c>
      <c r="B251" t="s">
        <v>1011</v>
      </c>
      <c r="C251" t="s">
        <v>1002</v>
      </c>
      <c r="D251">
        <v>152303</v>
      </c>
      <c r="O251" t="s">
        <v>1003</v>
      </c>
      <c r="P251" t="s">
        <v>1002</v>
      </c>
      <c r="Q251" t="s">
        <v>12862</v>
      </c>
      <c r="T251">
        <v>100</v>
      </c>
      <c r="X251">
        <v>31201500</v>
      </c>
      <c r="Y251">
        <v>79</v>
      </c>
    </row>
    <row r="252" spans="1:26" x14ac:dyDescent="0.3">
      <c r="A252">
        <v>906002</v>
      </c>
      <c r="B252" t="s">
        <v>1014</v>
      </c>
    </row>
    <row r="253" spans="1:26" x14ac:dyDescent="0.3">
      <c r="A253">
        <v>906003</v>
      </c>
      <c r="B253" t="s">
        <v>1015</v>
      </c>
      <c r="C253" t="s">
        <v>14498</v>
      </c>
      <c r="D253" t="s">
        <v>1017</v>
      </c>
      <c r="O253" t="s">
        <v>14497</v>
      </c>
      <c r="P253" t="s">
        <v>14496</v>
      </c>
      <c r="Q253" t="s">
        <v>12862</v>
      </c>
      <c r="T253">
        <v>100</v>
      </c>
      <c r="V253" t="s">
        <v>5922</v>
      </c>
      <c r="W253">
        <v>77</v>
      </c>
      <c r="X253">
        <v>39110000</v>
      </c>
      <c r="Y253">
        <v>77</v>
      </c>
      <c r="Z253" t="b">
        <v>1</v>
      </c>
    </row>
    <row r="254" spans="1:26" x14ac:dyDescent="0.3">
      <c r="A254">
        <v>906004</v>
      </c>
      <c r="B254" t="s">
        <v>1020</v>
      </c>
      <c r="C254" t="s">
        <v>1021</v>
      </c>
      <c r="D254" t="s">
        <v>1022</v>
      </c>
      <c r="E254" t="s">
        <v>1023</v>
      </c>
      <c r="G254">
        <v>968347</v>
      </c>
      <c r="H254" t="s">
        <v>1022</v>
      </c>
      <c r="I254" t="s">
        <v>1024</v>
      </c>
      <c r="J254">
        <v>785994620075</v>
      </c>
      <c r="K254">
        <v>39121434</v>
      </c>
      <c r="M254">
        <v>26973</v>
      </c>
      <c r="N254" t="s">
        <v>14495</v>
      </c>
      <c r="O254" t="s">
        <v>1024</v>
      </c>
      <c r="P254" t="s">
        <v>1021</v>
      </c>
      <c r="Q254" t="s">
        <v>12858</v>
      </c>
      <c r="R254">
        <v>0.91896395516668805</v>
      </c>
      <c r="S254">
        <v>100</v>
      </c>
      <c r="T254">
        <v>100</v>
      </c>
      <c r="U254">
        <v>100</v>
      </c>
      <c r="V254" t="s">
        <v>1024</v>
      </c>
      <c r="W254">
        <v>93</v>
      </c>
      <c r="X254">
        <v>39121434</v>
      </c>
      <c r="Y254">
        <v>93</v>
      </c>
      <c r="Z254" t="b">
        <v>1</v>
      </c>
    </row>
    <row r="255" spans="1:26" x14ac:dyDescent="0.3">
      <c r="A255">
        <v>906005</v>
      </c>
      <c r="B255" t="s">
        <v>1026</v>
      </c>
      <c r="C255" t="s">
        <v>1021</v>
      </c>
      <c r="D255" t="s">
        <v>1027</v>
      </c>
      <c r="E255" t="s">
        <v>1028</v>
      </c>
      <c r="O255" t="s">
        <v>1024</v>
      </c>
      <c r="P255" t="s">
        <v>1021</v>
      </c>
      <c r="Q255" t="s">
        <v>12858</v>
      </c>
      <c r="T255">
        <v>50</v>
      </c>
      <c r="V255" t="s">
        <v>1024</v>
      </c>
      <c r="W255">
        <v>88</v>
      </c>
      <c r="X255">
        <v>39121700</v>
      </c>
      <c r="Y255">
        <v>88</v>
      </c>
      <c r="Z255" t="b">
        <v>1</v>
      </c>
    </row>
    <row r="256" spans="1:26" x14ac:dyDescent="0.3">
      <c r="A256">
        <v>906006</v>
      </c>
      <c r="B256" t="s">
        <v>1030</v>
      </c>
      <c r="C256" t="s">
        <v>1031</v>
      </c>
      <c r="D256">
        <v>22104</v>
      </c>
      <c r="F256">
        <v>98005502347</v>
      </c>
      <c r="G256">
        <v>708177</v>
      </c>
      <c r="H256">
        <v>22104</v>
      </c>
      <c r="I256" t="s">
        <v>1033</v>
      </c>
      <c r="J256">
        <v>782673221042</v>
      </c>
      <c r="K256">
        <v>39131706</v>
      </c>
      <c r="M256">
        <v>118581</v>
      </c>
      <c r="N256" t="s">
        <v>14494</v>
      </c>
      <c r="O256" t="s">
        <v>1033</v>
      </c>
      <c r="P256" t="s">
        <v>14493</v>
      </c>
      <c r="Q256" t="s">
        <v>12858</v>
      </c>
      <c r="R256">
        <v>0.68398150687252601</v>
      </c>
      <c r="S256">
        <v>100</v>
      </c>
      <c r="T256">
        <v>100</v>
      </c>
      <c r="U256">
        <v>92</v>
      </c>
      <c r="X256">
        <v>39131706</v>
      </c>
      <c r="Y256">
        <v>76</v>
      </c>
    </row>
    <row r="257" spans="1:26" x14ac:dyDescent="0.3">
      <c r="A257">
        <v>906007</v>
      </c>
      <c r="B257" t="s">
        <v>1035</v>
      </c>
      <c r="C257" t="s">
        <v>14492</v>
      </c>
      <c r="D257" t="s">
        <v>1037</v>
      </c>
      <c r="E257" t="s">
        <v>1038</v>
      </c>
      <c r="G257">
        <v>655372</v>
      </c>
      <c r="H257" t="s">
        <v>1037</v>
      </c>
      <c r="I257" t="s">
        <v>13110</v>
      </c>
      <c r="J257">
        <v>781035560331</v>
      </c>
      <c r="K257">
        <v>31161801</v>
      </c>
      <c r="M257">
        <v>696139</v>
      </c>
      <c r="N257" t="s">
        <v>14491</v>
      </c>
      <c r="O257" t="s">
        <v>13110</v>
      </c>
      <c r="Q257" t="s">
        <v>12868</v>
      </c>
      <c r="R257" s="193" t="s">
        <v>14490</v>
      </c>
      <c r="S257">
        <v>77</v>
      </c>
      <c r="T257">
        <v>72</v>
      </c>
      <c r="U257">
        <v>65</v>
      </c>
      <c r="X257">
        <v>31161801</v>
      </c>
      <c r="Y257">
        <v>61</v>
      </c>
    </row>
    <row r="258" spans="1:26" x14ac:dyDescent="0.3">
      <c r="A258">
        <v>906008</v>
      </c>
      <c r="B258" t="s">
        <v>1041</v>
      </c>
      <c r="D258" t="s">
        <v>1042</v>
      </c>
      <c r="O258" t="s">
        <v>921</v>
      </c>
      <c r="P258" t="s">
        <v>13803</v>
      </c>
      <c r="Q258" t="s">
        <v>12862</v>
      </c>
      <c r="T258">
        <v>100</v>
      </c>
      <c r="V258" t="s">
        <v>502</v>
      </c>
      <c r="W258">
        <v>66</v>
      </c>
      <c r="X258">
        <v>39121601</v>
      </c>
      <c r="Y258">
        <v>83</v>
      </c>
      <c r="Z258" t="b">
        <v>1</v>
      </c>
    </row>
    <row r="259" spans="1:26" x14ac:dyDescent="0.3">
      <c r="A259">
        <v>906009</v>
      </c>
      <c r="B259" t="s">
        <v>1044</v>
      </c>
      <c r="C259" t="s">
        <v>924</v>
      </c>
      <c r="D259" t="s">
        <v>1045</v>
      </c>
      <c r="O259" t="s">
        <v>921</v>
      </c>
      <c r="P259" t="s">
        <v>13803</v>
      </c>
      <c r="Q259" t="s">
        <v>12862</v>
      </c>
      <c r="T259">
        <v>100</v>
      </c>
      <c r="V259" t="s">
        <v>502</v>
      </c>
      <c r="W259">
        <v>84</v>
      </c>
      <c r="X259">
        <v>39121601</v>
      </c>
      <c r="Y259">
        <v>84</v>
      </c>
      <c r="Z259" t="b">
        <v>1</v>
      </c>
    </row>
    <row r="260" spans="1:26" x14ac:dyDescent="0.3">
      <c r="A260">
        <v>906010</v>
      </c>
      <c r="B260" t="s">
        <v>1047</v>
      </c>
      <c r="C260" t="s">
        <v>924</v>
      </c>
      <c r="D260" t="s">
        <v>1048</v>
      </c>
      <c r="O260" t="s">
        <v>921</v>
      </c>
      <c r="P260" t="s">
        <v>13803</v>
      </c>
      <c r="Q260" t="s">
        <v>12862</v>
      </c>
      <c r="T260">
        <v>100</v>
      </c>
    </row>
    <row r="261" spans="1:26" x14ac:dyDescent="0.3">
      <c r="A261">
        <v>906011</v>
      </c>
      <c r="B261" t="s">
        <v>1050</v>
      </c>
      <c r="C261" t="s">
        <v>924</v>
      </c>
      <c r="D261" t="s">
        <v>1051</v>
      </c>
      <c r="O261" t="s">
        <v>921</v>
      </c>
      <c r="P261" t="s">
        <v>13803</v>
      </c>
      <c r="Q261" t="s">
        <v>12862</v>
      </c>
      <c r="T261">
        <v>100</v>
      </c>
    </row>
    <row r="262" spans="1:26" x14ac:dyDescent="0.3">
      <c r="A262">
        <v>906012</v>
      </c>
      <c r="B262" t="s">
        <v>1054</v>
      </c>
    </row>
    <row r="263" spans="1:26" x14ac:dyDescent="0.3">
      <c r="A263">
        <v>906013</v>
      </c>
      <c r="B263" t="s">
        <v>1054</v>
      </c>
    </row>
    <row r="264" spans="1:26" x14ac:dyDescent="0.3">
      <c r="A264">
        <v>906014</v>
      </c>
      <c r="B264" t="s">
        <v>1057</v>
      </c>
      <c r="C264" t="s">
        <v>924</v>
      </c>
      <c r="D264" t="s">
        <v>1058</v>
      </c>
      <c r="O264" t="s">
        <v>921</v>
      </c>
      <c r="P264" t="s">
        <v>13803</v>
      </c>
      <c r="Q264" t="s">
        <v>12862</v>
      </c>
      <c r="T264">
        <v>100</v>
      </c>
      <c r="X264">
        <v>39121600</v>
      </c>
      <c r="Y264">
        <v>79</v>
      </c>
    </row>
    <row r="265" spans="1:26" x14ac:dyDescent="0.3">
      <c r="A265">
        <v>906015</v>
      </c>
      <c r="B265" t="s">
        <v>1060</v>
      </c>
    </row>
    <row r="266" spans="1:26" x14ac:dyDescent="0.3">
      <c r="A266">
        <v>906016</v>
      </c>
      <c r="B266" t="s">
        <v>1060</v>
      </c>
    </row>
    <row r="267" spans="1:26" x14ac:dyDescent="0.3">
      <c r="A267">
        <v>906017</v>
      </c>
      <c r="B267" t="s">
        <v>1060</v>
      </c>
    </row>
    <row r="268" spans="1:26" x14ac:dyDescent="0.3">
      <c r="A268">
        <v>906018</v>
      </c>
      <c r="B268" t="s">
        <v>1060</v>
      </c>
    </row>
    <row r="269" spans="1:26" x14ac:dyDescent="0.3">
      <c r="A269">
        <v>906019</v>
      </c>
      <c r="B269" t="s">
        <v>1061</v>
      </c>
      <c r="C269" t="s">
        <v>1062</v>
      </c>
      <c r="D269" t="s">
        <v>1063</v>
      </c>
      <c r="O269" t="s">
        <v>1064</v>
      </c>
      <c r="P269" t="s">
        <v>14489</v>
      </c>
      <c r="Q269" t="s">
        <v>12862</v>
      </c>
      <c r="T269">
        <v>100</v>
      </c>
      <c r="V269" t="s">
        <v>13110</v>
      </c>
      <c r="W269">
        <v>76</v>
      </c>
      <c r="X269">
        <v>46171600</v>
      </c>
      <c r="Y269">
        <v>76</v>
      </c>
      <c r="Z269" t="b">
        <v>1</v>
      </c>
    </row>
    <row r="270" spans="1:26" x14ac:dyDescent="0.3">
      <c r="A270">
        <v>906020</v>
      </c>
      <c r="B270" t="s">
        <v>1066</v>
      </c>
      <c r="C270" t="s">
        <v>1068</v>
      </c>
      <c r="D270" t="s">
        <v>1069</v>
      </c>
      <c r="G270">
        <v>442127</v>
      </c>
      <c r="H270" t="s">
        <v>14488</v>
      </c>
      <c r="I270" t="s">
        <v>14485</v>
      </c>
      <c r="J270" s="193" t="s">
        <v>14487</v>
      </c>
      <c r="K270">
        <v>39101612</v>
      </c>
      <c r="M270">
        <v>718689</v>
      </c>
      <c r="N270" t="s">
        <v>14486</v>
      </c>
      <c r="O270" t="s">
        <v>14485</v>
      </c>
      <c r="Q270" t="s">
        <v>12868</v>
      </c>
      <c r="R270" s="193" t="s">
        <v>14484</v>
      </c>
      <c r="S270">
        <v>54</v>
      </c>
      <c r="T270">
        <v>55</v>
      </c>
      <c r="U270">
        <v>24</v>
      </c>
    </row>
    <row r="271" spans="1:26" x14ac:dyDescent="0.3">
      <c r="A271">
        <v>906021</v>
      </c>
      <c r="B271" t="s">
        <v>1073</v>
      </c>
      <c r="C271" t="s">
        <v>1068</v>
      </c>
      <c r="D271" t="s">
        <v>1074</v>
      </c>
      <c r="O271" t="s">
        <v>1068</v>
      </c>
      <c r="P271" t="s">
        <v>1068</v>
      </c>
      <c r="Q271" t="s">
        <v>12862</v>
      </c>
      <c r="T271">
        <v>85</v>
      </c>
    </row>
    <row r="272" spans="1:26" x14ac:dyDescent="0.3">
      <c r="A272">
        <v>906022</v>
      </c>
      <c r="B272" t="s">
        <v>1077</v>
      </c>
      <c r="C272" t="s">
        <v>1078</v>
      </c>
      <c r="D272" t="s">
        <v>1079</v>
      </c>
      <c r="G272">
        <v>342067</v>
      </c>
      <c r="H272" t="s">
        <v>1082</v>
      </c>
      <c r="I272" t="s">
        <v>1078</v>
      </c>
      <c r="J272">
        <v>613056258112</v>
      </c>
      <c r="K272">
        <v>39121703</v>
      </c>
      <c r="L272" t="s">
        <v>1083</v>
      </c>
      <c r="M272">
        <v>931482</v>
      </c>
      <c r="N272" t="s">
        <v>14483</v>
      </c>
      <c r="O272" t="s">
        <v>1078</v>
      </c>
      <c r="P272" t="s">
        <v>1685</v>
      </c>
      <c r="Q272" t="s">
        <v>12862</v>
      </c>
      <c r="R272" s="193" t="s">
        <v>14482</v>
      </c>
      <c r="S272">
        <v>100</v>
      </c>
      <c r="T272">
        <v>100</v>
      </c>
      <c r="U272">
        <v>100</v>
      </c>
      <c r="V272" t="s">
        <v>1078</v>
      </c>
      <c r="W272">
        <v>84</v>
      </c>
      <c r="X272">
        <v>39121703</v>
      </c>
      <c r="Y272">
        <v>84</v>
      </c>
      <c r="Z272" t="b">
        <v>1</v>
      </c>
    </row>
    <row r="273" spans="1:26" x14ac:dyDescent="0.3">
      <c r="A273">
        <v>906023</v>
      </c>
      <c r="B273" t="s">
        <v>1085</v>
      </c>
      <c r="C273" t="s">
        <v>1086</v>
      </c>
      <c r="D273" t="s">
        <v>1087</v>
      </c>
      <c r="O273" t="s">
        <v>1088</v>
      </c>
      <c r="P273" t="s">
        <v>1088</v>
      </c>
      <c r="Q273" t="s">
        <v>12862</v>
      </c>
      <c r="T273">
        <v>60</v>
      </c>
    </row>
    <row r="274" spans="1:26" x14ac:dyDescent="0.3">
      <c r="A274">
        <v>906024</v>
      </c>
      <c r="B274" t="s">
        <v>1091</v>
      </c>
      <c r="C274" t="s">
        <v>1086</v>
      </c>
      <c r="D274" t="s">
        <v>1092</v>
      </c>
      <c r="O274" t="s">
        <v>13088</v>
      </c>
      <c r="P274" t="s">
        <v>13088</v>
      </c>
      <c r="Q274" t="s">
        <v>12858</v>
      </c>
      <c r="T274">
        <v>50</v>
      </c>
    </row>
    <row r="275" spans="1:26" x14ac:dyDescent="0.3">
      <c r="A275">
        <v>906025</v>
      </c>
      <c r="B275" t="s">
        <v>1096</v>
      </c>
      <c r="C275" t="s">
        <v>1086</v>
      </c>
      <c r="D275" t="s">
        <v>1092</v>
      </c>
      <c r="O275" t="s">
        <v>13088</v>
      </c>
      <c r="P275" t="s">
        <v>13088</v>
      </c>
      <c r="Q275" t="s">
        <v>12858</v>
      </c>
      <c r="T275">
        <v>50</v>
      </c>
    </row>
    <row r="276" spans="1:26" x14ac:dyDescent="0.3">
      <c r="A276">
        <v>906026</v>
      </c>
      <c r="B276" t="s">
        <v>1097</v>
      </c>
      <c r="C276" t="s">
        <v>1098</v>
      </c>
      <c r="D276" t="s">
        <v>1099</v>
      </c>
      <c r="X276">
        <v>31160000</v>
      </c>
      <c r="Y276">
        <v>76</v>
      </c>
    </row>
    <row r="277" spans="1:26" x14ac:dyDescent="0.3">
      <c r="A277">
        <v>906027</v>
      </c>
      <c r="B277" t="s">
        <v>1101</v>
      </c>
      <c r="C277" t="s">
        <v>1098</v>
      </c>
      <c r="D277" t="s">
        <v>1102</v>
      </c>
      <c r="X277">
        <v>31161504</v>
      </c>
      <c r="Y277">
        <v>62</v>
      </c>
    </row>
    <row r="278" spans="1:26" x14ac:dyDescent="0.3">
      <c r="A278">
        <v>906028</v>
      </c>
      <c r="B278" t="s">
        <v>1104</v>
      </c>
      <c r="C278" t="s">
        <v>1098</v>
      </c>
      <c r="D278" t="s">
        <v>1105</v>
      </c>
      <c r="G278">
        <v>275539</v>
      </c>
      <c r="H278">
        <v>43896</v>
      </c>
      <c r="I278" t="s">
        <v>1141</v>
      </c>
      <c r="J278" s="193" t="s">
        <v>14481</v>
      </c>
      <c r="K278">
        <v>23153100</v>
      </c>
      <c r="M278">
        <v>429574</v>
      </c>
      <c r="N278" t="s">
        <v>14480</v>
      </c>
      <c r="O278" t="s">
        <v>1141</v>
      </c>
      <c r="Q278" t="s">
        <v>12868</v>
      </c>
      <c r="R278" s="193" t="s">
        <v>14479</v>
      </c>
      <c r="S278">
        <v>65</v>
      </c>
      <c r="T278">
        <v>63</v>
      </c>
      <c r="U278">
        <v>44</v>
      </c>
      <c r="X278">
        <v>31161504</v>
      </c>
      <c r="Y278">
        <v>62</v>
      </c>
    </row>
    <row r="279" spans="1:26" x14ac:dyDescent="0.3">
      <c r="A279">
        <v>906029</v>
      </c>
      <c r="B279" t="s">
        <v>1107</v>
      </c>
      <c r="C279" t="s">
        <v>1098</v>
      </c>
      <c r="D279" t="s">
        <v>1108</v>
      </c>
      <c r="X279">
        <v>31161500</v>
      </c>
      <c r="Y279">
        <v>76</v>
      </c>
    </row>
    <row r="280" spans="1:26" x14ac:dyDescent="0.3">
      <c r="A280">
        <v>906030</v>
      </c>
      <c r="B280" t="s">
        <v>1110</v>
      </c>
      <c r="C280" t="s">
        <v>1111</v>
      </c>
      <c r="D280">
        <v>264696</v>
      </c>
      <c r="O280" t="s">
        <v>1112</v>
      </c>
      <c r="P280" t="s">
        <v>1111</v>
      </c>
      <c r="Q280" t="s">
        <v>12858</v>
      </c>
      <c r="T280">
        <v>50</v>
      </c>
      <c r="V280" t="s">
        <v>482</v>
      </c>
      <c r="W280">
        <v>61</v>
      </c>
      <c r="X280">
        <v>31211500</v>
      </c>
      <c r="Y280">
        <v>77</v>
      </c>
      <c r="Z280" t="b">
        <v>1</v>
      </c>
    </row>
    <row r="281" spans="1:26" x14ac:dyDescent="0.3">
      <c r="A281">
        <v>906031</v>
      </c>
      <c r="B281" t="s">
        <v>1115</v>
      </c>
      <c r="C281" t="s">
        <v>1117</v>
      </c>
      <c r="D281">
        <v>249113</v>
      </c>
      <c r="O281" t="s">
        <v>1112</v>
      </c>
      <c r="P281" t="s">
        <v>12935</v>
      </c>
      <c r="Q281" t="s">
        <v>12862</v>
      </c>
      <c r="T281">
        <v>100</v>
      </c>
    </row>
    <row r="282" spans="1:26" x14ac:dyDescent="0.3">
      <c r="A282">
        <v>906032</v>
      </c>
      <c r="B282" t="s">
        <v>1119</v>
      </c>
      <c r="C282" t="s">
        <v>1111</v>
      </c>
      <c r="D282">
        <v>1801838</v>
      </c>
      <c r="O282" t="s">
        <v>1112</v>
      </c>
      <c r="P282" t="s">
        <v>1111</v>
      </c>
      <c r="Q282" t="s">
        <v>12858</v>
      </c>
      <c r="T282">
        <v>50</v>
      </c>
      <c r="V282" t="s">
        <v>12894</v>
      </c>
      <c r="W282">
        <v>62</v>
      </c>
      <c r="X282">
        <v>31211513</v>
      </c>
      <c r="Y282">
        <v>77</v>
      </c>
      <c r="Z282" t="b">
        <v>1</v>
      </c>
    </row>
    <row r="283" spans="1:26" x14ac:dyDescent="0.3">
      <c r="A283">
        <v>906033</v>
      </c>
      <c r="B283" t="s">
        <v>1122</v>
      </c>
      <c r="C283" t="s">
        <v>1123</v>
      </c>
      <c r="D283" t="s">
        <v>1124</v>
      </c>
      <c r="F283">
        <v>20066008901</v>
      </c>
      <c r="O283" t="s">
        <v>1112</v>
      </c>
      <c r="P283" t="s">
        <v>1111</v>
      </c>
      <c r="Q283" t="s">
        <v>12862</v>
      </c>
      <c r="T283">
        <v>100</v>
      </c>
    </row>
    <row r="284" spans="1:26" x14ac:dyDescent="0.3">
      <c r="A284">
        <v>906034</v>
      </c>
      <c r="B284" t="s">
        <v>1126</v>
      </c>
      <c r="C284" t="s">
        <v>1128</v>
      </c>
      <c r="D284">
        <v>3810</v>
      </c>
      <c r="O284" t="s">
        <v>59</v>
      </c>
      <c r="P284" t="s">
        <v>12949</v>
      </c>
      <c r="Q284" t="s">
        <v>12862</v>
      </c>
      <c r="T284">
        <v>100</v>
      </c>
      <c r="X284">
        <v>31161618</v>
      </c>
      <c r="Y284">
        <v>78</v>
      </c>
    </row>
    <row r="285" spans="1:26" x14ac:dyDescent="0.3">
      <c r="A285">
        <v>906035</v>
      </c>
      <c r="B285" t="s">
        <v>1131</v>
      </c>
      <c r="C285" t="s">
        <v>1132</v>
      </c>
      <c r="D285" t="s">
        <v>1133</v>
      </c>
      <c r="E285" t="s">
        <v>1134</v>
      </c>
      <c r="O285" t="s">
        <v>1135</v>
      </c>
      <c r="P285" t="s">
        <v>1135</v>
      </c>
      <c r="Q285" t="s">
        <v>12862</v>
      </c>
      <c r="T285">
        <v>100</v>
      </c>
      <c r="V285" t="s">
        <v>1135</v>
      </c>
      <c r="W285">
        <v>86</v>
      </c>
      <c r="X285">
        <v>31211500</v>
      </c>
      <c r="Y285">
        <v>86</v>
      </c>
      <c r="Z285" t="b">
        <v>1</v>
      </c>
    </row>
    <row r="286" spans="1:26" x14ac:dyDescent="0.3">
      <c r="A286">
        <v>906036</v>
      </c>
      <c r="B286" t="s">
        <v>1138</v>
      </c>
      <c r="C286" t="s">
        <v>1140</v>
      </c>
      <c r="D286">
        <v>70830</v>
      </c>
      <c r="G286">
        <v>278241</v>
      </c>
      <c r="H286">
        <v>70830</v>
      </c>
      <c r="I286" t="s">
        <v>1141</v>
      </c>
      <c r="J286" s="193" t="s">
        <v>1143</v>
      </c>
      <c r="K286">
        <v>15121502</v>
      </c>
      <c r="M286">
        <v>131616</v>
      </c>
      <c r="N286" t="s">
        <v>14478</v>
      </c>
      <c r="O286" t="s">
        <v>1141</v>
      </c>
      <c r="P286" t="s">
        <v>13139</v>
      </c>
      <c r="Q286" t="s">
        <v>12862</v>
      </c>
      <c r="R286">
        <v>0.77394850064590803</v>
      </c>
      <c r="S286">
        <v>100</v>
      </c>
      <c r="T286">
        <v>100</v>
      </c>
      <c r="U286">
        <v>100</v>
      </c>
      <c r="V286" t="s">
        <v>1141</v>
      </c>
      <c r="W286">
        <v>52</v>
      </c>
      <c r="X286">
        <v>15121502</v>
      </c>
      <c r="Y286">
        <v>84</v>
      </c>
      <c r="Z286" t="b">
        <v>1</v>
      </c>
    </row>
    <row r="287" spans="1:26" x14ac:dyDescent="0.3">
      <c r="A287">
        <v>906037</v>
      </c>
      <c r="B287" t="s">
        <v>1145</v>
      </c>
      <c r="C287" t="s">
        <v>1140</v>
      </c>
      <c r="D287">
        <v>40195</v>
      </c>
      <c r="G287">
        <v>275399</v>
      </c>
      <c r="H287">
        <v>40195</v>
      </c>
      <c r="I287" t="s">
        <v>1141</v>
      </c>
      <c r="J287" s="193" t="s">
        <v>1147</v>
      </c>
      <c r="K287">
        <v>27112102</v>
      </c>
      <c r="M287">
        <v>66443</v>
      </c>
      <c r="N287" t="s">
        <v>14477</v>
      </c>
      <c r="O287" t="s">
        <v>1141</v>
      </c>
      <c r="P287" t="s">
        <v>13139</v>
      </c>
      <c r="Q287" t="s">
        <v>12862</v>
      </c>
      <c r="R287" s="193" t="s">
        <v>14476</v>
      </c>
      <c r="S287">
        <v>100</v>
      </c>
      <c r="T287">
        <v>100</v>
      </c>
      <c r="U287">
        <v>100</v>
      </c>
      <c r="V287" t="s">
        <v>1141</v>
      </c>
      <c r="W287">
        <v>82</v>
      </c>
      <c r="X287">
        <v>27112100</v>
      </c>
      <c r="Y287">
        <v>82</v>
      </c>
      <c r="Z287" t="b">
        <v>1</v>
      </c>
    </row>
    <row r="288" spans="1:26" x14ac:dyDescent="0.3">
      <c r="A288">
        <v>906038</v>
      </c>
      <c r="B288" t="s">
        <v>1149</v>
      </c>
      <c r="C288" t="s">
        <v>1141</v>
      </c>
      <c r="D288">
        <v>31622</v>
      </c>
      <c r="E288" t="s">
        <v>1150</v>
      </c>
      <c r="F288">
        <v>9569131622</v>
      </c>
      <c r="G288">
        <v>281078</v>
      </c>
      <c r="H288">
        <v>31622</v>
      </c>
      <c r="I288" t="s">
        <v>1141</v>
      </c>
      <c r="J288" s="193" t="s">
        <v>14475</v>
      </c>
      <c r="K288">
        <v>23241610</v>
      </c>
      <c r="M288">
        <v>1008975</v>
      </c>
      <c r="N288" t="s">
        <v>14474</v>
      </c>
      <c r="O288" t="s">
        <v>1141</v>
      </c>
      <c r="P288" t="s">
        <v>13139</v>
      </c>
      <c r="Q288" t="s">
        <v>12858</v>
      </c>
      <c r="R288" s="193" t="s">
        <v>14473</v>
      </c>
      <c r="S288">
        <v>85</v>
      </c>
      <c r="T288">
        <v>78</v>
      </c>
      <c r="U288">
        <v>78</v>
      </c>
      <c r="V288" t="s">
        <v>1141</v>
      </c>
      <c r="W288">
        <v>80</v>
      </c>
      <c r="X288">
        <v>23241610</v>
      </c>
      <c r="Y288">
        <v>80</v>
      </c>
      <c r="Z288" t="b">
        <v>1</v>
      </c>
    </row>
    <row r="289" spans="1:26" x14ac:dyDescent="0.3">
      <c r="A289">
        <v>906039</v>
      </c>
      <c r="B289" t="s">
        <v>1152</v>
      </c>
      <c r="C289" t="s">
        <v>105</v>
      </c>
      <c r="D289" t="s">
        <v>1153</v>
      </c>
      <c r="O289" t="s">
        <v>105</v>
      </c>
      <c r="P289" t="s">
        <v>13103</v>
      </c>
      <c r="Q289" t="s">
        <v>12862</v>
      </c>
      <c r="T289">
        <v>100</v>
      </c>
      <c r="V289" t="s">
        <v>681</v>
      </c>
      <c r="W289">
        <v>78</v>
      </c>
      <c r="X289">
        <v>26121614</v>
      </c>
      <c r="Y289">
        <v>78</v>
      </c>
      <c r="Z289" t="b">
        <v>1</v>
      </c>
    </row>
    <row r="290" spans="1:26" x14ac:dyDescent="0.3">
      <c r="A290">
        <v>906040</v>
      </c>
      <c r="B290" t="s">
        <v>1154</v>
      </c>
      <c r="C290" t="s">
        <v>105</v>
      </c>
      <c r="D290" t="s">
        <v>1155</v>
      </c>
      <c r="E290" t="s">
        <v>1156</v>
      </c>
      <c r="O290" t="s">
        <v>105</v>
      </c>
      <c r="P290" t="s">
        <v>13103</v>
      </c>
      <c r="Q290" t="s">
        <v>12862</v>
      </c>
      <c r="T290">
        <v>100</v>
      </c>
      <c r="V290" t="s">
        <v>6192</v>
      </c>
      <c r="W290">
        <v>78</v>
      </c>
      <c r="X290">
        <v>26121500</v>
      </c>
      <c r="Y290">
        <v>78</v>
      </c>
      <c r="Z290" t="b">
        <v>1</v>
      </c>
    </row>
    <row r="291" spans="1:26" x14ac:dyDescent="0.3">
      <c r="A291">
        <v>906041</v>
      </c>
      <c r="B291" t="s">
        <v>1158</v>
      </c>
      <c r="C291" t="s">
        <v>105</v>
      </c>
      <c r="D291" t="s">
        <v>1159</v>
      </c>
      <c r="E291" t="s">
        <v>1160</v>
      </c>
      <c r="O291" t="s">
        <v>105</v>
      </c>
      <c r="P291" t="s">
        <v>13103</v>
      </c>
      <c r="Q291" t="s">
        <v>12862</v>
      </c>
      <c r="T291">
        <v>100</v>
      </c>
      <c r="V291" t="s">
        <v>6192</v>
      </c>
      <c r="W291">
        <v>79</v>
      </c>
      <c r="X291">
        <v>26121500</v>
      </c>
      <c r="Y291">
        <v>79</v>
      </c>
      <c r="Z291" t="b">
        <v>1</v>
      </c>
    </row>
    <row r="292" spans="1:26" x14ac:dyDescent="0.3">
      <c r="A292">
        <v>906042</v>
      </c>
      <c r="B292" t="s">
        <v>1162</v>
      </c>
      <c r="C292" t="s">
        <v>105</v>
      </c>
      <c r="D292" t="s">
        <v>1163</v>
      </c>
      <c r="E292" t="s">
        <v>1164</v>
      </c>
      <c r="O292" t="s">
        <v>105</v>
      </c>
      <c r="P292" t="s">
        <v>13103</v>
      </c>
      <c r="Q292" t="s">
        <v>12858</v>
      </c>
      <c r="T292">
        <v>50</v>
      </c>
      <c r="V292" t="s">
        <v>6192</v>
      </c>
      <c r="W292">
        <v>64</v>
      </c>
      <c r="X292">
        <v>26120000</v>
      </c>
      <c r="Y292">
        <v>79</v>
      </c>
      <c r="Z292" t="b">
        <v>1</v>
      </c>
    </row>
    <row r="293" spans="1:26" x14ac:dyDescent="0.3">
      <c r="A293">
        <v>906043</v>
      </c>
      <c r="B293" t="s">
        <v>1166</v>
      </c>
      <c r="C293" t="s">
        <v>105</v>
      </c>
      <c r="D293" t="s">
        <v>1167</v>
      </c>
      <c r="E293" t="s">
        <v>1168</v>
      </c>
      <c r="O293" t="s">
        <v>105</v>
      </c>
      <c r="P293" t="s">
        <v>13103</v>
      </c>
      <c r="Q293" t="s">
        <v>12862</v>
      </c>
      <c r="T293">
        <v>100</v>
      </c>
      <c r="V293" t="s">
        <v>6192</v>
      </c>
      <c r="W293">
        <v>78</v>
      </c>
      <c r="X293">
        <v>26121500</v>
      </c>
      <c r="Y293">
        <v>78</v>
      </c>
      <c r="Z293" t="b">
        <v>1</v>
      </c>
    </row>
    <row r="294" spans="1:26" x14ac:dyDescent="0.3">
      <c r="A294">
        <v>906044</v>
      </c>
      <c r="B294" t="s">
        <v>1170</v>
      </c>
      <c r="C294" t="s">
        <v>105</v>
      </c>
      <c r="D294" t="s">
        <v>111</v>
      </c>
      <c r="O294" t="s">
        <v>105</v>
      </c>
      <c r="P294" t="s">
        <v>13103</v>
      </c>
      <c r="Q294" t="s">
        <v>12862</v>
      </c>
      <c r="T294">
        <v>100</v>
      </c>
    </row>
    <row r="295" spans="1:26" x14ac:dyDescent="0.3">
      <c r="A295">
        <v>906045</v>
      </c>
      <c r="B295" t="s">
        <v>1171</v>
      </c>
      <c r="C295" t="s">
        <v>507</v>
      </c>
      <c r="D295" t="s">
        <v>1172</v>
      </c>
      <c r="O295" t="s">
        <v>59</v>
      </c>
      <c r="P295" t="s">
        <v>12913</v>
      </c>
      <c r="Q295" t="s">
        <v>12862</v>
      </c>
      <c r="T295">
        <v>100</v>
      </c>
    </row>
    <row r="296" spans="1:26" x14ac:dyDescent="0.3">
      <c r="A296">
        <v>906046</v>
      </c>
      <c r="B296" t="s">
        <v>1174</v>
      </c>
      <c r="C296" t="s">
        <v>1175</v>
      </c>
      <c r="D296">
        <v>3984</v>
      </c>
      <c r="O296" t="s">
        <v>1175</v>
      </c>
      <c r="P296" t="s">
        <v>14472</v>
      </c>
      <c r="Q296" t="s">
        <v>12858</v>
      </c>
      <c r="T296">
        <v>50</v>
      </c>
      <c r="V296" t="s">
        <v>1180</v>
      </c>
      <c r="W296">
        <v>52</v>
      </c>
      <c r="X296">
        <v>27110000</v>
      </c>
      <c r="Y296">
        <v>76</v>
      </c>
      <c r="Z296" t="b">
        <v>1</v>
      </c>
    </row>
    <row r="297" spans="1:26" x14ac:dyDescent="0.3">
      <c r="A297">
        <v>906047</v>
      </c>
      <c r="B297" t="s">
        <v>1178</v>
      </c>
      <c r="C297" t="s">
        <v>1179</v>
      </c>
      <c r="D297">
        <v>55981</v>
      </c>
      <c r="F297">
        <v>2144955981</v>
      </c>
      <c r="G297">
        <v>409660</v>
      </c>
      <c r="H297">
        <v>55981</v>
      </c>
      <c r="I297" t="s">
        <v>1180</v>
      </c>
      <c r="J297" s="193" t="s">
        <v>1183</v>
      </c>
      <c r="K297">
        <v>31211500</v>
      </c>
      <c r="M297">
        <v>488031</v>
      </c>
      <c r="N297" t="s">
        <v>14471</v>
      </c>
      <c r="O297" t="s">
        <v>1180</v>
      </c>
      <c r="P297" t="s">
        <v>1180</v>
      </c>
      <c r="Q297" t="s">
        <v>12862</v>
      </c>
      <c r="R297" s="193" t="s">
        <v>14470</v>
      </c>
      <c r="S297">
        <v>100</v>
      </c>
      <c r="T297">
        <v>100</v>
      </c>
      <c r="U297">
        <v>100</v>
      </c>
      <c r="V297" t="s">
        <v>1180</v>
      </c>
      <c r="W297">
        <v>51</v>
      </c>
      <c r="X297">
        <v>31211500</v>
      </c>
      <c r="Y297">
        <v>78</v>
      </c>
      <c r="Z297" t="b">
        <v>1</v>
      </c>
    </row>
    <row r="298" spans="1:26" x14ac:dyDescent="0.3">
      <c r="A298">
        <v>906048</v>
      </c>
      <c r="B298" t="s">
        <v>1184</v>
      </c>
      <c r="C298" t="s">
        <v>1185</v>
      </c>
      <c r="D298" t="s">
        <v>1186</v>
      </c>
      <c r="E298" t="s">
        <v>1187</v>
      </c>
      <c r="O298" t="s">
        <v>1185</v>
      </c>
      <c r="P298" t="s">
        <v>14469</v>
      </c>
      <c r="Q298" t="s">
        <v>12862</v>
      </c>
      <c r="T298">
        <v>85</v>
      </c>
      <c r="V298" t="s">
        <v>1264</v>
      </c>
      <c r="W298">
        <v>82</v>
      </c>
      <c r="X298">
        <v>39121305</v>
      </c>
      <c r="Y298">
        <v>82</v>
      </c>
      <c r="Z298" t="b">
        <v>1</v>
      </c>
    </row>
    <row r="299" spans="1:26" x14ac:dyDescent="0.3">
      <c r="A299">
        <v>906049</v>
      </c>
      <c r="B299" t="s">
        <v>1189</v>
      </c>
      <c r="C299" t="s">
        <v>1185</v>
      </c>
      <c r="D299" t="s">
        <v>1190</v>
      </c>
      <c r="E299" t="s">
        <v>1191</v>
      </c>
      <c r="O299" t="s">
        <v>1185</v>
      </c>
      <c r="P299" t="s">
        <v>14469</v>
      </c>
      <c r="Q299" t="s">
        <v>12862</v>
      </c>
      <c r="T299">
        <v>85</v>
      </c>
    </row>
    <row r="300" spans="1:26" x14ac:dyDescent="0.3">
      <c r="A300">
        <v>906050</v>
      </c>
      <c r="B300" t="s">
        <v>1193</v>
      </c>
      <c r="C300" t="s">
        <v>1185</v>
      </c>
      <c r="D300" t="s">
        <v>1194</v>
      </c>
      <c r="E300" t="s">
        <v>1195</v>
      </c>
      <c r="O300" t="s">
        <v>1185</v>
      </c>
      <c r="P300" t="s">
        <v>14469</v>
      </c>
      <c r="Q300" t="s">
        <v>12862</v>
      </c>
      <c r="T300">
        <v>85</v>
      </c>
      <c r="V300" t="s">
        <v>102</v>
      </c>
      <c r="W300">
        <v>61</v>
      </c>
      <c r="X300">
        <v>39131708</v>
      </c>
      <c r="Y300">
        <v>76</v>
      </c>
      <c r="Z300" t="b">
        <v>1</v>
      </c>
    </row>
    <row r="301" spans="1:26" x14ac:dyDescent="0.3">
      <c r="A301">
        <v>906051</v>
      </c>
      <c r="B301" t="s">
        <v>1197</v>
      </c>
      <c r="C301" t="s">
        <v>1185</v>
      </c>
      <c r="D301" t="s">
        <v>1198</v>
      </c>
      <c r="E301" t="s">
        <v>1199</v>
      </c>
      <c r="O301" t="s">
        <v>1185</v>
      </c>
      <c r="P301" t="s">
        <v>14469</v>
      </c>
      <c r="Q301" t="s">
        <v>12862</v>
      </c>
      <c r="T301">
        <v>85</v>
      </c>
      <c r="X301">
        <v>39120000</v>
      </c>
      <c r="Y301">
        <v>64</v>
      </c>
    </row>
    <row r="302" spans="1:26" x14ac:dyDescent="0.3">
      <c r="A302">
        <v>906052</v>
      </c>
      <c r="B302" t="s">
        <v>1201</v>
      </c>
      <c r="C302" t="s">
        <v>1202</v>
      </c>
      <c r="D302" t="s">
        <v>1203</v>
      </c>
      <c r="O302" t="s">
        <v>1202</v>
      </c>
      <c r="P302" t="s">
        <v>1202</v>
      </c>
      <c r="Q302" t="s">
        <v>12862</v>
      </c>
      <c r="T302">
        <v>95</v>
      </c>
      <c r="V302" t="s">
        <v>1202</v>
      </c>
      <c r="W302">
        <v>79</v>
      </c>
      <c r="X302">
        <v>40101800</v>
      </c>
      <c r="Y302">
        <v>79</v>
      </c>
      <c r="Z302" t="b">
        <v>1</v>
      </c>
    </row>
    <row r="303" spans="1:26" x14ac:dyDescent="0.3">
      <c r="A303">
        <v>906053</v>
      </c>
      <c r="B303" t="s">
        <v>1208</v>
      </c>
      <c r="C303" t="s">
        <v>1209</v>
      </c>
      <c r="D303" t="s">
        <v>1210</v>
      </c>
      <c r="F303">
        <v>12800000449</v>
      </c>
      <c r="G303">
        <v>213291</v>
      </c>
      <c r="H303" t="s">
        <v>1213</v>
      </c>
      <c r="I303" t="s">
        <v>1211</v>
      </c>
      <c r="J303" s="193" t="s">
        <v>1214</v>
      </c>
      <c r="K303">
        <v>26111702</v>
      </c>
      <c r="M303">
        <v>195604</v>
      </c>
      <c r="N303" t="s">
        <v>14468</v>
      </c>
      <c r="O303" t="s">
        <v>1211</v>
      </c>
      <c r="P303" t="s">
        <v>14467</v>
      </c>
      <c r="Q303" t="s">
        <v>12862</v>
      </c>
      <c r="R303" s="193" t="s">
        <v>14466</v>
      </c>
      <c r="S303">
        <v>100</v>
      </c>
      <c r="T303">
        <v>100</v>
      </c>
      <c r="U303">
        <v>100</v>
      </c>
      <c r="V303" t="s">
        <v>1211</v>
      </c>
      <c r="W303">
        <v>85</v>
      </c>
      <c r="X303">
        <v>26111702</v>
      </c>
      <c r="Y303">
        <v>85</v>
      </c>
      <c r="Z303" t="b">
        <v>1</v>
      </c>
    </row>
    <row r="304" spans="1:26" x14ac:dyDescent="0.3">
      <c r="A304">
        <v>906057</v>
      </c>
      <c r="B304" t="s">
        <v>1228</v>
      </c>
      <c r="C304" t="s">
        <v>1229</v>
      </c>
      <c r="D304" t="s">
        <v>1230</v>
      </c>
      <c r="F304">
        <v>5016900881</v>
      </c>
      <c r="G304">
        <v>307699</v>
      </c>
      <c r="H304" t="s">
        <v>1230</v>
      </c>
      <c r="I304" t="s">
        <v>1231</v>
      </c>
      <c r="J304" s="193" t="s">
        <v>1233</v>
      </c>
      <c r="K304">
        <v>39121304</v>
      </c>
      <c r="M304">
        <v>680966</v>
      </c>
      <c r="N304" t="s">
        <v>14465</v>
      </c>
      <c r="O304" t="s">
        <v>1231</v>
      </c>
      <c r="P304" t="s">
        <v>1231</v>
      </c>
      <c r="Q304" t="s">
        <v>12862</v>
      </c>
      <c r="R304" s="193" t="s">
        <v>14464</v>
      </c>
      <c r="S304">
        <v>100</v>
      </c>
      <c r="T304">
        <v>100</v>
      </c>
      <c r="U304">
        <v>100</v>
      </c>
      <c r="V304" t="s">
        <v>1231</v>
      </c>
      <c r="W304">
        <v>88</v>
      </c>
      <c r="X304">
        <v>39121304</v>
      </c>
      <c r="Y304">
        <v>88</v>
      </c>
      <c r="Z304" t="b">
        <v>1</v>
      </c>
    </row>
    <row r="305" spans="1:26" x14ac:dyDescent="0.3">
      <c r="A305">
        <v>906058</v>
      </c>
      <c r="B305" t="s">
        <v>1234</v>
      </c>
      <c r="C305" t="s">
        <v>1231</v>
      </c>
      <c r="D305" t="s">
        <v>1235</v>
      </c>
      <c r="E305" t="s">
        <v>1236</v>
      </c>
      <c r="F305">
        <v>5016900870</v>
      </c>
      <c r="G305">
        <v>341404</v>
      </c>
      <c r="H305" t="s">
        <v>1235</v>
      </c>
      <c r="I305" t="s">
        <v>1231</v>
      </c>
      <c r="J305" s="193" t="s">
        <v>1238</v>
      </c>
      <c r="K305">
        <v>39121304</v>
      </c>
      <c r="L305" t="s">
        <v>1236</v>
      </c>
      <c r="M305">
        <v>987909</v>
      </c>
      <c r="N305" t="s">
        <v>14463</v>
      </c>
      <c r="O305" t="s">
        <v>1231</v>
      </c>
      <c r="P305" t="s">
        <v>1231</v>
      </c>
      <c r="Q305" t="s">
        <v>12862</v>
      </c>
      <c r="R305" s="193" t="s">
        <v>14462</v>
      </c>
      <c r="S305">
        <v>100</v>
      </c>
      <c r="T305">
        <v>100</v>
      </c>
      <c r="U305">
        <v>100</v>
      </c>
      <c r="V305" t="s">
        <v>1231</v>
      </c>
      <c r="W305">
        <v>88</v>
      </c>
      <c r="X305">
        <v>39121304</v>
      </c>
      <c r="Y305">
        <v>88</v>
      </c>
      <c r="Z305" t="b">
        <v>1</v>
      </c>
    </row>
    <row r="306" spans="1:26" x14ac:dyDescent="0.3">
      <c r="A306">
        <v>906059</v>
      </c>
      <c r="B306" t="s">
        <v>1234</v>
      </c>
      <c r="C306" t="s">
        <v>1231</v>
      </c>
      <c r="D306" t="s">
        <v>1235</v>
      </c>
      <c r="E306" t="s">
        <v>1236</v>
      </c>
      <c r="F306">
        <v>5016900870</v>
      </c>
      <c r="G306">
        <v>341404</v>
      </c>
      <c r="H306" t="s">
        <v>1235</v>
      </c>
      <c r="I306" t="s">
        <v>1231</v>
      </c>
      <c r="J306" s="193" t="s">
        <v>1238</v>
      </c>
      <c r="K306">
        <v>39121304</v>
      </c>
      <c r="L306" t="s">
        <v>1236</v>
      </c>
      <c r="M306">
        <v>987909</v>
      </c>
      <c r="N306" t="s">
        <v>14463</v>
      </c>
      <c r="O306" t="s">
        <v>1231</v>
      </c>
      <c r="P306" t="s">
        <v>1231</v>
      </c>
      <c r="Q306" t="s">
        <v>12862</v>
      </c>
      <c r="R306" s="193" t="s">
        <v>14462</v>
      </c>
      <c r="S306">
        <v>100</v>
      </c>
      <c r="T306">
        <v>100</v>
      </c>
      <c r="U306">
        <v>100</v>
      </c>
      <c r="V306" t="s">
        <v>1231</v>
      </c>
      <c r="W306">
        <v>88</v>
      </c>
      <c r="X306">
        <v>39121304</v>
      </c>
      <c r="Y306">
        <v>88</v>
      </c>
      <c r="Z306" t="b">
        <v>1</v>
      </c>
    </row>
    <row r="307" spans="1:26" x14ac:dyDescent="0.3">
      <c r="A307">
        <v>906060</v>
      </c>
      <c r="B307" t="s">
        <v>1234</v>
      </c>
      <c r="C307" t="s">
        <v>1231</v>
      </c>
      <c r="D307" t="s">
        <v>1235</v>
      </c>
      <c r="E307" t="s">
        <v>1236</v>
      </c>
      <c r="F307">
        <v>5016900870</v>
      </c>
      <c r="G307">
        <v>341404</v>
      </c>
      <c r="H307" t="s">
        <v>1235</v>
      </c>
      <c r="I307" t="s">
        <v>1231</v>
      </c>
      <c r="J307" s="193" t="s">
        <v>1238</v>
      </c>
      <c r="K307">
        <v>39121304</v>
      </c>
      <c r="L307" t="s">
        <v>1236</v>
      </c>
      <c r="M307">
        <v>987909</v>
      </c>
      <c r="N307" t="s">
        <v>14463</v>
      </c>
      <c r="O307" t="s">
        <v>1231</v>
      </c>
      <c r="P307" t="s">
        <v>1231</v>
      </c>
      <c r="Q307" t="s">
        <v>12862</v>
      </c>
      <c r="R307" s="193" t="s">
        <v>14462</v>
      </c>
      <c r="S307">
        <v>100</v>
      </c>
      <c r="T307">
        <v>100</v>
      </c>
      <c r="U307">
        <v>100</v>
      </c>
      <c r="V307" t="s">
        <v>1231</v>
      </c>
      <c r="W307">
        <v>88</v>
      </c>
      <c r="X307">
        <v>39121304</v>
      </c>
      <c r="Y307">
        <v>88</v>
      </c>
      <c r="Z307" t="b">
        <v>1</v>
      </c>
    </row>
    <row r="308" spans="1:26" x14ac:dyDescent="0.3">
      <c r="A308">
        <v>906061</v>
      </c>
      <c r="B308" t="s">
        <v>1234</v>
      </c>
      <c r="C308" t="s">
        <v>1231</v>
      </c>
      <c r="D308" t="s">
        <v>1235</v>
      </c>
      <c r="E308" t="s">
        <v>1236</v>
      </c>
      <c r="F308">
        <v>5016900870</v>
      </c>
      <c r="G308">
        <v>341404</v>
      </c>
      <c r="H308" t="s">
        <v>1235</v>
      </c>
      <c r="I308" t="s">
        <v>1231</v>
      </c>
      <c r="J308" s="193" t="s">
        <v>1238</v>
      </c>
      <c r="K308">
        <v>39121304</v>
      </c>
      <c r="L308" t="s">
        <v>1236</v>
      </c>
      <c r="M308">
        <v>987909</v>
      </c>
      <c r="N308" t="s">
        <v>14463</v>
      </c>
      <c r="O308" t="s">
        <v>1231</v>
      </c>
      <c r="P308" t="s">
        <v>1231</v>
      </c>
      <c r="Q308" t="s">
        <v>12862</v>
      </c>
      <c r="R308" s="193" t="s">
        <v>14462</v>
      </c>
      <c r="S308">
        <v>100</v>
      </c>
      <c r="T308">
        <v>100</v>
      </c>
      <c r="U308">
        <v>100</v>
      </c>
      <c r="V308" t="s">
        <v>1231</v>
      </c>
      <c r="W308">
        <v>88</v>
      </c>
      <c r="X308">
        <v>39121304</v>
      </c>
      <c r="Y308">
        <v>88</v>
      </c>
      <c r="Z308" t="b">
        <v>1</v>
      </c>
    </row>
    <row r="309" spans="1:26" x14ac:dyDescent="0.3">
      <c r="A309">
        <v>906062</v>
      </c>
      <c r="B309" t="s">
        <v>1240</v>
      </c>
      <c r="C309" t="s">
        <v>1231</v>
      </c>
      <c r="D309">
        <v>832</v>
      </c>
      <c r="E309" t="s">
        <v>1241</v>
      </c>
      <c r="O309" t="s">
        <v>1231</v>
      </c>
      <c r="P309" t="s">
        <v>1231</v>
      </c>
      <c r="Q309" t="s">
        <v>12858</v>
      </c>
      <c r="T309">
        <v>50</v>
      </c>
      <c r="V309" t="s">
        <v>1231</v>
      </c>
      <c r="W309">
        <v>79</v>
      </c>
      <c r="X309">
        <v>39121304</v>
      </c>
      <c r="Y309">
        <v>92</v>
      </c>
      <c r="Z309" t="b">
        <v>1</v>
      </c>
    </row>
    <row r="310" spans="1:26" x14ac:dyDescent="0.3">
      <c r="A310">
        <v>906063</v>
      </c>
      <c r="B310" t="s">
        <v>1244</v>
      </c>
      <c r="C310" t="s">
        <v>1229</v>
      </c>
      <c r="D310" t="s">
        <v>1245</v>
      </c>
      <c r="E310" t="s">
        <v>1246</v>
      </c>
      <c r="F310">
        <v>5016999987</v>
      </c>
      <c r="O310" t="s">
        <v>1231</v>
      </c>
      <c r="P310" t="s">
        <v>1231</v>
      </c>
      <c r="Q310" t="s">
        <v>12858</v>
      </c>
      <c r="T310">
        <v>50</v>
      </c>
      <c r="V310" t="s">
        <v>1231</v>
      </c>
      <c r="W310">
        <v>80</v>
      </c>
      <c r="X310">
        <v>39120000</v>
      </c>
      <c r="Y310">
        <v>80</v>
      </c>
      <c r="Z310" t="b">
        <v>1</v>
      </c>
    </row>
    <row r="311" spans="1:26" x14ac:dyDescent="0.3">
      <c r="A311">
        <v>906064</v>
      </c>
      <c r="B311" t="s">
        <v>1248</v>
      </c>
      <c r="C311" t="s">
        <v>1231</v>
      </c>
      <c r="D311" t="s">
        <v>1249</v>
      </c>
      <c r="E311" t="s">
        <v>1250</v>
      </c>
      <c r="O311" t="s">
        <v>1231</v>
      </c>
      <c r="P311" t="s">
        <v>1231</v>
      </c>
      <c r="Q311" t="s">
        <v>12862</v>
      </c>
      <c r="T311">
        <v>75</v>
      </c>
      <c r="V311" t="s">
        <v>1231</v>
      </c>
      <c r="W311">
        <v>84</v>
      </c>
      <c r="X311">
        <v>39121304</v>
      </c>
      <c r="Y311">
        <v>84</v>
      </c>
      <c r="Z311" t="b">
        <v>1</v>
      </c>
    </row>
    <row r="312" spans="1:26" x14ac:dyDescent="0.3">
      <c r="A312">
        <v>906065</v>
      </c>
      <c r="B312" t="s">
        <v>1252</v>
      </c>
      <c r="C312" t="s">
        <v>1253</v>
      </c>
      <c r="D312">
        <v>752</v>
      </c>
      <c r="F312">
        <v>5016990752</v>
      </c>
      <c r="O312" t="s">
        <v>1231</v>
      </c>
      <c r="P312" t="s">
        <v>1231</v>
      </c>
      <c r="Q312" t="s">
        <v>12862</v>
      </c>
      <c r="T312">
        <v>75</v>
      </c>
      <c r="V312" t="s">
        <v>1231</v>
      </c>
      <c r="W312">
        <v>90</v>
      </c>
      <c r="X312">
        <v>39121304</v>
      </c>
      <c r="Y312">
        <v>90</v>
      </c>
      <c r="Z312" t="b">
        <v>1</v>
      </c>
    </row>
    <row r="313" spans="1:26" x14ac:dyDescent="0.3">
      <c r="A313">
        <v>906066</v>
      </c>
      <c r="B313" t="s">
        <v>1252</v>
      </c>
      <c r="C313" t="s">
        <v>1253</v>
      </c>
      <c r="D313">
        <v>752</v>
      </c>
      <c r="F313">
        <v>5016990752</v>
      </c>
      <c r="O313" t="s">
        <v>1231</v>
      </c>
      <c r="P313" t="s">
        <v>1231</v>
      </c>
      <c r="Q313" t="s">
        <v>12862</v>
      </c>
      <c r="T313">
        <v>75</v>
      </c>
      <c r="V313" t="s">
        <v>1231</v>
      </c>
      <c r="W313">
        <v>90</v>
      </c>
      <c r="X313">
        <v>39121304</v>
      </c>
      <c r="Y313">
        <v>90</v>
      </c>
      <c r="Z313" t="b">
        <v>1</v>
      </c>
    </row>
    <row r="314" spans="1:26" x14ac:dyDescent="0.3">
      <c r="A314">
        <v>906067</v>
      </c>
      <c r="B314" t="s">
        <v>1252</v>
      </c>
      <c r="C314" t="s">
        <v>1253</v>
      </c>
      <c r="D314">
        <v>752</v>
      </c>
      <c r="F314">
        <v>5016990752</v>
      </c>
      <c r="O314" t="s">
        <v>1231</v>
      </c>
      <c r="P314" t="s">
        <v>1231</v>
      </c>
      <c r="Q314" t="s">
        <v>12862</v>
      </c>
      <c r="T314">
        <v>75</v>
      </c>
      <c r="V314" t="s">
        <v>1231</v>
      </c>
      <c r="W314">
        <v>90</v>
      </c>
      <c r="X314">
        <v>39121304</v>
      </c>
      <c r="Y314">
        <v>90</v>
      </c>
      <c r="Z314" t="b">
        <v>1</v>
      </c>
    </row>
    <row r="315" spans="1:26" x14ac:dyDescent="0.3">
      <c r="A315">
        <v>906068</v>
      </c>
      <c r="B315" t="s">
        <v>1252</v>
      </c>
      <c r="C315" t="s">
        <v>1253</v>
      </c>
      <c r="D315">
        <v>752</v>
      </c>
      <c r="F315">
        <v>5016990752</v>
      </c>
      <c r="O315" t="s">
        <v>1231</v>
      </c>
      <c r="P315" t="s">
        <v>1231</v>
      </c>
      <c r="Q315" t="s">
        <v>12862</v>
      </c>
      <c r="T315">
        <v>75</v>
      </c>
      <c r="V315" t="s">
        <v>1231</v>
      </c>
      <c r="W315">
        <v>90</v>
      </c>
      <c r="X315">
        <v>39121304</v>
      </c>
      <c r="Y315">
        <v>90</v>
      </c>
      <c r="Z315" t="b">
        <v>1</v>
      </c>
    </row>
    <row r="316" spans="1:26" x14ac:dyDescent="0.3">
      <c r="A316">
        <v>906069</v>
      </c>
      <c r="B316" t="s">
        <v>1257</v>
      </c>
      <c r="C316" t="s">
        <v>1231</v>
      </c>
      <c r="D316">
        <v>752</v>
      </c>
      <c r="E316" t="s">
        <v>1258</v>
      </c>
      <c r="O316" t="s">
        <v>1231</v>
      </c>
      <c r="P316" t="s">
        <v>1231</v>
      </c>
      <c r="Q316" t="s">
        <v>12862</v>
      </c>
      <c r="T316">
        <v>75</v>
      </c>
      <c r="V316" t="s">
        <v>1231</v>
      </c>
      <c r="W316">
        <v>90</v>
      </c>
      <c r="X316">
        <v>39121304</v>
      </c>
      <c r="Y316">
        <v>90</v>
      </c>
      <c r="Z316" t="b">
        <v>1</v>
      </c>
    </row>
    <row r="317" spans="1:26" x14ac:dyDescent="0.3">
      <c r="A317">
        <v>906070</v>
      </c>
      <c r="B317" t="s">
        <v>1261</v>
      </c>
      <c r="C317" t="s">
        <v>1229</v>
      </c>
      <c r="D317" t="s">
        <v>1262</v>
      </c>
      <c r="E317" t="s">
        <v>1263</v>
      </c>
      <c r="F317">
        <v>5016954060</v>
      </c>
      <c r="G317">
        <v>341399</v>
      </c>
      <c r="H317">
        <v>54060</v>
      </c>
      <c r="I317" t="s">
        <v>1264</v>
      </c>
      <c r="J317" s="193" t="s">
        <v>14461</v>
      </c>
      <c r="K317">
        <v>39121320</v>
      </c>
      <c r="L317" t="s">
        <v>1263</v>
      </c>
      <c r="M317">
        <v>519980</v>
      </c>
      <c r="N317" t="s">
        <v>14460</v>
      </c>
      <c r="O317" t="s">
        <v>1264</v>
      </c>
      <c r="Q317" t="s">
        <v>12926</v>
      </c>
      <c r="R317">
        <v>0.80376554647406095</v>
      </c>
      <c r="S317">
        <v>61</v>
      </c>
      <c r="T317">
        <v>35</v>
      </c>
      <c r="U317">
        <v>60</v>
      </c>
      <c r="V317" t="s">
        <v>1264</v>
      </c>
      <c r="W317">
        <v>84</v>
      </c>
      <c r="X317">
        <v>39121300</v>
      </c>
      <c r="Y317">
        <v>84</v>
      </c>
      <c r="Z317" t="b">
        <v>1</v>
      </c>
    </row>
    <row r="318" spans="1:26" x14ac:dyDescent="0.3">
      <c r="A318">
        <v>906071</v>
      </c>
      <c r="B318" t="s">
        <v>1267</v>
      </c>
      <c r="C318" t="s">
        <v>1231</v>
      </c>
      <c r="D318" t="s">
        <v>1268</v>
      </c>
      <c r="E318" t="s">
        <v>1269</v>
      </c>
      <c r="G318">
        <v>336349</v>
      </c>
      <c r="H318">
        <v>53240</v>
      </c>
      <c r="I318" t="s">
        <v>1264</v>
      </c>
      <c r="J318" s="193" t="s">
        <v>14432</v>
      </c>
      <c r="K318">
        <v>39121305</v>
      </c>
      <c r="L318" t="s">
        <v>1269</v>
      </c>
      <c r="M318">
        <v>890068</v>
      </c>
      <c r="N318" t="s">
        <v>14431</v>
      </c>
      <c r="O318" t="s">
        <v>1264</v>
      </c>
      <c r="Q318" t="s">
        <v>12926</v>
      </c>
      <c r="R318" s="193" t="s">
        <v>14459</v>
      </c>
      <c r="S318">
        <v>93</v>
      </c>
      <c r="T318">
        <v>84</v>
      </c>
      <c r="U318">
        <v>92</v>
      </c>
      <c r="V318" t="s">
        <v>1264</v>
      </c>
      <c r="W318">
        <v>68</v>
      </c>
      <c r="X318">
        <v>39121305</v>
      </c>
      <c r="Y318">
        <v>84</v>
      </c>
      <c r="Z318" t="b">
        <v>1</v>
      </c>
    </row>
    <row r="319" spans="1:26" x14ac:dyDescent="0.3">
      <c r="A319">
        <v>906072</v>
      </c>
      <c r="B319" t="s">
        <v>1271</v>
      </c>
      <c r="C319" t="s">
        <v>1231</v>
      </c>
      <c r="D319">
        <v>509</v>
      </c>
      <c r="O319" t="s">
        <v>1231</v>
      </c>
      <c r="P319" t="s">
        <v>1231</v>
      </c>
      <c r="Q319" t="s">
        <v>12862</v>
      </c>
      <c r="T319">
        <v>75</v>
      </c>
      <c r="V319" t="s">
        <v>1231</v>
      </c>
      <c r="W319">
        <v>66</v>
      </c>
      <c r="X319">
        <v>39121300</v>
      </c>
      <c r="Y319">
        <v>67</v>
      </c>
      <c r="Z319" t="b">
        <v>1</v>
      </c>
    </row>
    <row r="320" spans="1:26" x14ac:dyDescent="0.3">
      <c r="A320">
        <v>906073</v>
      </c>
      <c r="B320" t="s">
        <v>1274</v>
      </c>
      <c r="C320" t="s">
        <v>1253</v>
      </c>
      <c r="D320" t="s">
        <v>1275</v>
      </c>
      <c r="G320">
        <v>341364</v>
      </c>
      <c r="H320" t="s">
        <v>1275</v>
      </c>
      <c r="I320" t="s">
        <v>1231</v>
      </c>
      <c r="J320" s="193" t="s">
        <v>1278</v>
      </c>
      <c r="K320">
        <v>39131707</v>
      </c>
      <c r="L320" t="s">
        <v>1277</v>
      </c>
      <c r="M320">
        <v>544833</v>
      </c>
      <c r="N320" t="s">
        <v>14457</v>
      </c>
      <c r="O320" t="s">
        <v>1231</v>
      </c>
      <c r="P320" t="s">
        <v>1231</v>
      </c>
      <c r="Q320" t="s">
        <v>12862</v>
      </c>
      <c r="R320" s="193" t="s">
        <v>14458</v>
      </c>
      <c r="S320">
        <v>100</v>
      </c>
      <c r="T320">
        <v>100</v>
      </c>
      <c r="U320">
        <v>100</v>
      </c>
      <c r="V320" t="s">
        <v>1231</v>
      </c>
      <c r="W320">
        <v>94</v>
      </c>
      <c r="X320">
        <v>39131707</v>
      </c>
      <c r="Y320">
        <v>94</v>
      </c>
      <c r="Z320" t="b">
        <v>1</v>
      </c>
    </row>
    <row r="321" spans="1:26" x14ac:dyDescent="0.3">
      <c r="A321">
        <v>906074</v>
      </c>
      <c r="B321" t="s">
        <v>1279</v>
      </c>
      <c r="C321" t="s">
        <v>1231</v>
      </c>
      <c r="D321" t="s">
        <v>1275</v>
      </c>
      <c r="E321" t="s">
        <v>1277</v>
      </c>
      <c r="G321">
        <v>341364</v>
      </c>
      <c r="H321" t="s">
        <v>1275</v>
      </c>
      <c r="I321" t="s">
        <v>1231</v>
      </c>
      <c r="J321" s="193" t="s">
        <v>1278</v>
      </c>
      <c r="K321">
        <v>39131707</v>
      </c>
      <c r="L321" t="s">
        <v>1277</v>
      </c>
      <c r="M321">
        <v>544833</v>
      </c>
      <c r="N321" t="s">
        <v>14457</v>
      </c>
      <c r="O321" t="s">
        <v>1231</v>
      </c>
      <c r="P321" t="s">
        <v>1231</v>
      </c>
      <c r="Q321" t="s">
        <v>12862</v>
      </c>
      <c r="R321" s="193" t="s">
        <v>14456</v>
      </c>
      <c r="S321">
        <v>100</v>
      </c>
      <c r="T321">
        <v>100</v>
      </c>
      <c r="U321">
        <v>100</v>
      </c>
      <c r="V321" t="s">
        <v>1231</v>
      </c>
      <c r="W321">
        <v>82</v>
      </c>
      <c r="X321">
        <v>39131707</v>
      </c>
      <c r="Y321">
        <v>82</v>
      </c>
      <c r="Z321" t="b">
        <v>1</v>
      </c>
    </row>
    <row r="322" spans="1:26" x14ac:dyDescent="0.3">
      <c r="A322">
        <v>906075</v>
      </c>
      <c r="B322" t="s">
        <v>1281</v>
      </c>
      <c r="C322" t="s">
        <v>1253</v>
      </c>
      <c r="D322" t="s">
        <v>1282</v>
      </c>
      <c r="G322">
        <v>341363</v>
      </c>
      <c r="H322" t="s">
        <v>1282</v>
      </c>
      <c r="I322" t="s">
        <v>1231</v>
      </c>
      <c r="J322" s="193" t="s">
        <v>1285</v>
      </c>
      <c r="K322">
        <v>39131707</v>
      </c>
      <c r="L322" t="s">
        <v>1284</v>
      </c>
      <c r="M322">
        <v>288881</v>
      </c>
      <c r="N322" t="s">
        <v>14455</v>
      </c>
      <c r="O322" t="s">
        <v>1231</v>
      </c>
      <c r="P322" t="s">
        <v>1231</v>
      </c>
      <c r="Q322" t="s">
        <v>12862</v>
      </c>
      <c r="R322" s="193" t="s">
        <v>14454</v>
      </c>
      <c r="S322">
        <v>100</v>
      </c>
      <c r="T322">
        <v>100</v>
      </c>
      <c r="U322">
        <v>100</v>
      </c>
      <c r="V322" t="s">
        <v>1231</v>
      </c>
      <c r="W322">
        <v>92</v>
      </c>
      <c r="X322">
        <v>39131707</v>
      </c>
      <c r="Y322">
        <v>92</v>
      </c>
      <c r="Z322" t="b">
        <v>1</v>
      </c>
    </row>
    <row r="323" spans="1:26" x14ac:dyDescent="0.3">
      <c r="A323">
        <v>906076</v>
      </c>
      <c r="B323" t="s">
        <v>1286</v>
      </c>
      <c r="C323" t="s">
        <v>1231</v>
      </c>
      <c r="D323" t="s">
        <v>1287</v>
      </c>
      <c r="E323" t="s">
        <v>1288</v>
      </c>
      <c r="G323">
        <v>341358</v>
      </c>
      <c r="H323" t="s">
        <v>1287</v>
      </c>
      <c r="I323" t="s">
        <v>1231</v>
      </c>
      <c r="J323" s="193" t="s">
        <v>1290</v>
      </c>
      <c r="K323">
        <v>39121434</v>
      </c>
      <c r="L323" t="s">
        <v>1288</v>
      </c>
      <c r="M323">
        <v>485941</v>
      </c>
      <c r="N323" t="s">
        <v>14412</v>
      </c>
      <c r="O323" t="s">
        <v>1231</v>
      </c>
      <c r="P323" t="s">
        <v>1231</v>
      </c>
      <c r="Q323" t="s">
        <v>12862</v>
      </c>
      <c r="R323" s="193" t="s">
        <v>14453</v>
      </c>
      <c r="S323">
        <v>100</v>
      </c>
      <c r="T323">
        <v>100</v>
      </c>
      <c r="U323">
        <v>100</v>
      </c>
      <c r="V323" t="s">
        <v>1231</v>
      </c>
      <c r="W323">
        <v>91</v>
      </c>
      <c r="X323">
        <v>39121434</v>
      </c>
      <c r="Y323">
        <v>91</v>
      </c>
      <c r="Z323" t="b">
        <v>1</v>
      </c>
    </row>
    <row r="324" spans="1:26" x14ac:dyDescent="0.3">
      <c r="A324">
        <v>906077</v>
      </c>
      <c r="B324" t="s">
        <v>1292</v>
      </c>
      <c r="C324" t="s">
        <v>1231</v>
      </c>
      <c r="D324" t="s">
        <v>1293</v>
      </c>
      <c r="E324" t="s">
        <v>1294</v>
      </c>
      <c r="G324">
        <v>341357</v>
      </c>
      <c r="H324" t="s">
        <v>1293</v>
      </c>
      <c r="I324" t="s">
        <v>1231</v>
      </c>
      <c r="J324" s="193" t="s">
        <v>1296</v>
      </c>
      <c r="K324">
        <v>39121434</v>
      </c>
      <c r="L324" t="s">
        <v>1294</v>
      </c>
      <c r="M324">
        <v>1105182</v>
      </c>
      <c r="N324" t="s">
        <v>14452</v>
      </c>
      <c r="O324" t="s">
        <v>1231</v>
      </c>
      <c r="P324" t="s">
        <v>1231</v>
      </c>
      <c r="Q324" t="s">
        <v>12862</v>
      </c>
      <c r="R324" s="193" t="s">
        <v>14451</v>
      </c>
      <c r="S324">
        <v>100</v>
      </c>
      <c r="T324">
        <v>100</v>
      </c>
      <c r="U324">
        <v>100</v>
      </c>
      <c r="V324" t="s">
        <v>1231</v>
      </c>
      <c r="W324">
        <v>94</v>
      </c>
      <c r="X324">
        <v>39121434</v>
      </c>
      <c r="Y324">
        <v>94</v>
      </c>
      <c r="Z324" t="b">
        <v>1</v>
      </c>
    </row>
    <row r="325" spans="1:26" x14ac:dyDescent="0.3">
      <c r="A325">
        <v>906078</v>
      </c>
      <c r="B325" t="s">
        <v>1297</v>
      </c>
      <c r="C325" t="s">
        <v>1253</v>
      </c>
      <c r="D325" t="s">
        <v>1298</v>
      </c>
      <c r="G325">
        <v>341353</v>
      </c>
      <c r="H325" t="s">
        <v>1298</v>
      </c>
      <c r="I325" t="s">
        <v>1231</v>
      </c>
      <c r="J325" s="193" t="s">
        <v>1301</v>
      </c>
      <c r="K325">
        <v>39121434</v>
      </c>
      <c r="L325" t="s">
        <v>1300</v>
      </c>
      <c r="M325">
        <v>74861</v>
      </c>
      <c r="N325" t="s">
        <v>14450</v>
      </c>
      <c r="O325" t="s">
        <v>1231</v>
      </c>
      <c r="P325" t="s">
        <v>1231</v>
      </c>
      <c r="Q325" t="s">
        <v>12862</v>
      </c>
      <c r="R325" s="193" t="s">
        <v>14449</v>
      </c>
      <c r="S325">
        <v>100</v>
      </c>
      <c r="T325">
        <v>100</v>
      </c>
      <c r="U325">
        <v>100</v>
      </c>
      <c r="V325" t="s">
        <v>1231</v>
      </c>
      <c r="W325">
        <v>91</v>
      </c>
      <c r="X325">
        <v>39121434</v>
      </c>
      <c r="Y325">
        <v>91</v>
      </c>
      <c r="Z325" t="b">
        <v>1</v>
      </c>
    </row>
    <row r="326" spans="1:26" x14ac:dyDescent="0.3">
      <c r="A326">
        <v>906079</v>
      </c>
      <c r="B326" t="s">
        <v>1303</v>
      </c>
      <c r="C326" t="s">
        <v>1231</v>
      </c>
      <c r="D326">
        <v>271</v>
      </c>
      <c r="E326" t="s">
        <v>1304</v>
      </c>
      <c r="O326" t="s">
        <v>1231</v>
      </c>
      <c r="P326" t="s">
        <v>1231</v>
      </c>
      <c r="Q326" t="s">
        <v>12862</v>
      </c>
      <c r="T326">
        <v>75</v>
      </c>
      <c r="V326" t="s">
        <v>1231</v>
      </c>
      <c r="W326">
        <v>94</v>
      </c>
      <c r="X326">
        <v>39121300</v>
      </c>
      <c r="Y326">
        <v>94</v>
      </c>
      <c r="Z326" t="b">
        <v>1</v>
      </c>
    </row>
    <row r="327" spans="1:26" x14ac:dyDescent="0.3">
      <c r="A327">
        <v>906080</v>
      </c>
      <c r="B327" t="s">
        <v>1306</v>
      </c>
      <c r="C327" t="s">
        <v>1231</v>
      </c>
      <c r="D327">
        <v>258</v>
      </c>
      <c r="E327" t="s">
        <v>1307</v>
      </c>
      <c r="O327" t="s">
        <v>1231</v>
      </c>
      <c r="P327" t="s">
        <v>1231</v>
      </c>
      <c r="Q327" t="s">
        <v>12862</v>
      </c>
      <c r="T327">
        <v>75</v>
      </c>
      <c r="V327" t="s">
        <v>1231</v>
      </c>
      <c r="W327">
        <v>87</v>
      </c>
      <c r="X327">
        <v>39121308</v>
      </c>
      <c r="Y327">
        <v>87</v>
      </c>
      <c r="Z327" t="b">
        <v>1</v>
      </c>
    </row>
    <row r="328" spans="1:26" x14ac:dyDescent="0.3">
      <c r="A328">
        <v>906081</v>
      </c>
      <c r="B328" t="s">
        <v>1309</v>
      </c>
      <c r="C328" t="s">
        <v>1231</v>
      </c>
      <c r="D328">
        <v>257</v>
      </c>
      <c r="E328" t="s">
        <v>1310</v>
      </c>
      <c r="F328">
        <v>5016990257</v>
      </c>
      <c r="O328" t="s">
        <v>1231</v>
      </c>
      <c r="P328" t="s">
        <v>1231</v>
      </c>
      <c r="Q328" t="s">
        <v>12858</v>
      </c>
      <c r="T328">
        <v>50</v>
      </c>
      <c r="V328" t="s">
        <v>1231</v>
      </c>
      <c r="W328">
        <v>88</v>
      </c>
      <c r="X328">
        <v>39121308</v>
      </c>
      <c r="Y328">
        <v>88</v>
      </c>
      <c r="Z328" t="b">
        <v>1</v>
      </c>
    </row>
    <row r="329" spans="1:26" x14ac:dyDescent="0.3">
      <c r="A329">
        <v>906082</v>
      </c>
      <c r="B329" t="s">
        <v>1309</v>
      </c>
      <c r="C329" t="s">
        <v>1231</v>
      </c>
      <c r="D329">
        <v>257</v>
      </c>
      <c r="E329" t="s">
        <v>1310</v>
      </c>
      <c r="F329">
        <v>5016990257</v>
      </c>
      <c r="O329" t="s">
        <v>1231</v>
      </c>
      <c r="P329" t="s">
        <v>1231</v>
      </c>
      <c r="Q329" t="s">
        <v>12858</v>
      </c>
      <c r="T329">
        <v>50</v>
      </c>
      <c r="V329" t="s">
        <v>1231</v>
      </c>
      <c r="W329">
        <v>88</v>
      </c>
      <c r="X329">
        <v>39121308</v>
      </c>
      <c r="Y329">
        <v>88</v>
      </c>
      <c r="Z329" t="b">
        <v>1</v>
      </c>
    </row>
    <row r="330" spans="1:26" x14ac:dyDescent="0.3">
      <c r="A330">
        <v>906083</v>
      </c>
      <c r="B330" t="s">
        <v>1309</v>
      </c>
      <c r="C330" t="s">
        <v>1231</v>
      </c>
      <c r="D330">
        <v>257</v>
      </c>
      <c r="E330" t="s">
        <v>1310</v>
      </c>
      <c r="F330">
        <v>5016990257</v>
      </c>
      <c r="O330" t="s">
        <v>1231</v>
      </c>
      <c r="P330" t="s">
        <v>1231</v>
      </c>
      <c r="Q330" t="s">
        <v>12858</v>
      </c>
      <c r="T330">
        <v>50</v>
      </c>
      <c r="V330" t="s">
        <v>1231</v>
      </c>
      <c r="W330">
        <v>88</v>
      </c>
      <c r="X330">
        <v>39121308</v>
      </c>
      <c r="Y330">
        <v>88</v>
      </c>
      <c r="Z330" t="b">
        <v>1</v>
      </c>
    </row>
    <row r="331" spans="1:26" x14ac:dyDescent="0.3">
      <c r="A331">
        <v>906084</v>
      </c>
      <c r="B331" t="s">
        <v>1309</v>
      </c>
      <c r="C331" t="s">
        <v>1231</v>
      </c>
      <c r="D331">
        <v>257</v>
      </c>
      <c r="E331" t="s">
        <v>1310</v>
      </c>
      <c r="F331">
        <v>5016990257</v>
      </c>
      <c r="O331" t="s">
        <v>1231</v>
      </c>
      <c r="P331" t="s">
        <v>1231</v>
      </c>
      <c r="Q331" t="s">
        <v>12858</v>
      </c>
      <c r="T331">
        <v>50</v>
      </c>
      <c r="V331" t="s">
        <v>1231</v>
      </c>
      <c r="W331">
        <v>88</v>
      </c>
      <c r="X331">
        <v>39121308</v>
      </c>
      <c r="Y331">
        <v>88</v>
      </c>
      <c r="Z331" t="b">
        <v>1</v>
      </c>
    </row>
    <row r="332" spans="1:26" x14ac:dyDescent="0.3">
      <c r="A332">
        <v>906085</v>
      </c>
      <c r="B332" t="s">
        <v>1313</v>
      </c>
      <c r="C332" t="s">
        <v>1231</v>
      </c>
      <c r="D332">
        <v>232</v>
      </c>
      <c r="E332" t="s">
        <v>1314</v>
      </c>
      <c r="O332" t="s">
        <v>1231</v>
      </c>
      <c r="P332" t="s">
        <v>1231</v>
      </c>
      <c r="Q332" t="s">
        <v>12862</v>
      </c>
      <c r="T332">
        <v>75</v>
      </c>
      <c r="V332" t="s">
        <v>1231</v>
      </c>
      <c r="W332">
        <v>88</v>
      </c>
      <c r="X332">
        <v>39121308</v>
      </c>
      <c r="Y332">
        <v>88</v>
      </c>
      <c r="Z332" t="b">
        <v>1</v>
      </c>
    </row>
    <row r="333" spans="1:26" x14ac:dyDescent="0.3">
      <c r="A333">
        <v>906086</v>
      </c>
      <c r="B333" t="s">
        <v>1313</v>
      </c>
      <c r="C333" t="s">
        <v>1231</v>
      </c>
      <c r="D333">
        <v>232</v>
      </c>
      <c r="E333" t="s">
        <v>1314</v>
      </c>
      <c r="O333" t="s">
        <v>1231</v>
      </c>
      <c r="P333" t="s">
        <v>1231</v>
      </c>
      <c r="Q333" t="s">
        <v>12862</v>
      </c>
      <c r="T333">
        <v>75</v>
      </c>
      <c r="V333" t="s">
        <v>1231</v>
      </c>
      <c r="W333">
        <v>88</v>
      </c>
      <c r="X333">
        <v>39121308</v>
      </c>
      <c r="Y333">
        <v>88</v>
      </c>
      <c r="Z333" t="b">
        <v>1</v>
      </c>
    </row>
    <row r="334" spans="1:26" x14ac:dyDescent="0.3">
      <c r="A334">
        <v>906087</v>
      </c>
      <c r="B334" t="s">
        <v>1313</v>
      </c>
      <c r="C334" t="s">
        <v>1231</v>
      </c>
      <c r="D334">
        <v>232</v>
      </c>
      <c r="E334" t="s">
        <v>1314</v>
      </c>
      <c r="O334" t="s">
        <v>1231</v>
      </c>
      <c r="P334" t="s">
        <v>1231</v>
      </c>
      <c r="Q334" t="s">
        <v>12862</v>
      </c>
      <c r="T334">
        <v>75</v>
      </c>
      <c r="V334" t="s">
        <v>1231</v>
      </c>
      <c r="W334">
        <v>88</v>
      </c>
      <c r="X334">
        <v>39121308</v>
      </c>
      <c r="Y334">
        <v>88</v>
      </c>
      <c r="Z334" t="b">
        <v>1</v>
      </c>
    </row>
    <row r="335" spans="1:26" x14ac:dyDescent="0.3">
      <c r="A335">
        <v>906088</v>
      </c>
      <c r="B335" t="s">
        <v>1317</v>
      </c>
      <c r="C335" t="s">
        <v>1231</v>
      </c>
      <c r="D335">
        <v>2123</v>
      </c>
      <c r="E335" t="s">
        <v>1318</v>
      </c>
      <c r="O335" t="s">
        <v>1231</v>
      </c>
      <c r="P335" t="s">
        <v>1231</v>
      </c>
      <c r="Q335" t="s">
        <v>12858</v>
      </c>
      <c r="T335">
        <v>50</v>
      </c>
      <c r="V335" t="s">
        <v>1231</v>
      </c>
      <c r="W335">
        <v>93</v>
      </c>
      <c r="X335">
        <v>39131700</v>
      </c>
      <c r="Y335">
        <v>93</v>
      </c>
      <c r="Z335" t="b">
        <v>1</v>
      </c>
    </row>
    <row r="336" spans="1:26" x14ac:dyDescent="0.3">
      <c r="A336">
        <v>906089</v>
      </c>
      <c r="B336" t="s">
        <v>1320</v>
      </c>
    </row>
    <row r="337" spans="1:26" x14ac:dyDescent="0.3">
      <c r="A337">
        <v>906090</v>
      </c>
      <c r="B337" t="s">
        <v>1321</v>
      </c>
    </row>
    <row r="338" spans="1:26" x14ac:dyDescent="0.3">
      <c r="A338">
        <v>906091</v>
      </c>
      <c r="B338" t="s">
        <v>1323</v>
      </c>
    </row>
    <row r="339" spans="1:26" x14ac:dyDescent="0.3">
      <c r="A339">
        <v>906092</v>
      </c>
      <c r="B339" t="s">
        <v>1325</v>
      </c>
    </row>
    <row r="340" spans="1:26" x14ac:dyDescent="0.3">
      <c r="A340">
        <v>906093</v>
      </c>
      <c r="B340" t="s">
        <v>1327</v>
      </c>
    </row>
    <row r="341" spans="1:26" x14ac:dyDescent="0.3">
      <c r="A341">
        <v>906094</v>
      </c>
      <c r="B341" t="s">
        <v>1328</v>
      </c>
    </row>
    <row r="342" spans="1:26" x14ac:dyDescent="0.3">
      <c r="A342">
        <v>906095</v>
      </c>
      <c r="B342" t="s">
        <v>1329</v>
      </c>
      <c r="C342" t="s">
        <v>1231</v>
      </c>
      <c r="D342">
        <v>2123</v>
      </c>
      <c r="E342" t="s">
        <v>1318</v>
      </c>
      <c r="O342" t="s">
        <v>1231</v>
      </c>
      <c r="P342" t="s">
        <v>1231</v>
      </c>
      <c r="Q342" t="s">
        <v>12862</v>
      </c>
      <c r="T342">
        <v>75</v>
      </c>
      <c r="V342" t="s">
        <v>1231</v>
      </c>
      <c r="W342">
        <v>79</v>
      </c>
      <c r="X342">
        <v>39120000</v>
      </c>
      <c r="Y342">
        <v>79</v>
      </c>
      <c r="Z342" t="b">
        <v>1</v>
      </c>
    </row>
    <row r="343" spans="1:26" x14ac:dyDescent="0.3">
      <c r="A343">
        <v>906096</v>
      </c>
      <c r="B343" t="s">
        <v>1330</v>
      </c>
      <c r="C343" t="s">
        <v>1229</v>
      </c>
      <c r="D343">
        <v>2053</v>
      </c>
      <c r="E343" t="s">
        <v>1331</v>
      </c>
      <c r="F343">
        <v>5016902053</v>
      </c>
      <c r="O343" t="s">
        <v>59</v>
      </c>
      <c r="P343" t="s">
        <v>4397</v>
      </c>
      <c r="Q343" t="s">
        <v>12858</v>
      </c>
      <c r="T343">
        <v>50</v>
      </c>
      <c r="X343">
        <v>39121700</v>
      </c>
      <c r="Y343">
        <v>64</v>
      </c>
    </row>
    <row r="344" spans="1:26" x14ac:dyDescent="0.3">
      <c r="A344">
        <v>906097</v>
      </c>
      <c r="B344" t="s">
        <v>1333</v>
      </c>
      <c r="C344" t="s">
        <v>1231</v>
      </c>
      <c r="D344">
        <v>2023</v>
      </c>
      <c r="E344" t="s">
        <v>1334</v>
      </c>
      <c r="O344" t="s">
        <v>1231</v>
      </c>
      <c r="P344" t="s">
        <v>1231</v>
      </c>
      <c r="Q344" t="s">
        <v>12858</v>
      </c>
      <c r="T344">
        <v>50</v>
      </c>
      <c r="V344" t="s">
        <v>1231</v>
      </c>
      <c r="W344">
        <v>91</v>
      </c>
      <c r="X344">
        <v>39131707</v>
      </c>
      <c r="Y344">
        <v>91</v>
      </c>
      <c r="Z344" t="b">
        <v>1</v>
      </c>
    </row>
    <row r="345" spans="1:26" x14ac:dyDescent="0.3">
      <c r="A345">
        <v>906098</v>
      </c>
      <c r="B345" t="s">
        <v>1333</v>
      </c>
      <c r="C345" t="s">
        <v>1231</v>
      </c>
      <c r="D345">
        <v>2023</v>
      </c>
      <c r="E345" t="s">
        <v>1334</v>
      </c>
      <c r="O345" t="s">
        <v>1231</v>
      </c>
      <c r="P345" t="s">
        <v>1231</v>
      </c>
      <c r="Q345" t="s">
        <v>12858</v>
      </c>
      <c r="T345">
        <v>50</v>
      </c>
      <c r="V345" t="s">
        <v>1231</v>
      </c>
      <c r="W345">
        <v>91</v>
      </c>
      <c r="X345">
        <v>39131707</v>
      </c>
      <c r="Y345">
        <v>91</v>
      </c>
      <c r="Z345" t="b">
        <v>1</v>
      </c>
    </row>
    <row r="346" spans="1:26" x14ac:dyDescent="0.3">
      <c r="A346">
        <v>906099</v>
      </c>
      <c r="B346" t="s">
        <v>1336</v>
      </c>
      <c r="C346" t="s">
        <v>1231</v>
      </c>
      <c r="D346">
        <v>2003</v>
      </c>
      <c r="O346" t="s">
        <v>1231</v>
      </c>
      <c r="P346" t="s">
        <v>1231</v>
      </c>
      <c r="Q346" t="s">
        <v>12858</v>
      </c>
      <c r="T346">
        <v>50</v>
      </c>
      <c r="V346" t="s">
        <v>1231</v>
      </c>
      <c r="W346">
        <v>84</v>
      </c>
      <c r="Z346" t="b">
        <v>1</v>
      </c>
    </row>
    <row r="347" spans="1:26" x14ac:dyDescent="0.3">
      <c r="A347">
        <v>906100</v>
      </c>
      <c r="B347" t="s">
        <v>1338</v>
      </c>
      <c r="C347" t="s">
        <v>1231</v>
      </c>
      <c r="D347">
        <v>2003</v>
      </c>
      <c r="E347" t="s">
        <v>1339</v>
      </c>
      <c r="O347" t="s">
        <v>1231</v>
      </c>
      <c r="P347" t="s">
        <v>1231</v>
      </c>
      <c r="Q347" t="s">
        <v>12858</v>
      </c>
      <c r="T347">
        <v>50</v>
      </c>
      <c r="V347" t="s">
        <v>1231</v>
      </c>
      <c r="W347">
        <v>90</v>
      </c>
      <c r="X347">
        <v>39131700</v>
      </c>
      <c r="Y347">
        <v>90</v>
      </c>
      <c r="Z347" t="b">
        <v>1</v>
      </c>
    </row>
    <row r="348" spans="1:26" x14ac:dyDescent="0.3">
      <c r="A348">
        <v>906101</v>
      </c>
      <c r="B348" t="s">
        <v>1340</v>
      </c>
      <c r="C348" t="s">
        <v>1231</v>
      </c>
      <c r="D348">
        <v>2002</v>
      </c>
      <c r="O348" t="s">
        <v>1231</v>
      </c>
      <c r="P348" t="s">
        <v>1231</v>
      </c>
      <c r="Q348" t="s">
        <v>12858</v>
      </c>
      <c r="T348">
        <v>50</v>
      </c>
      <c r="V348" t="s">
        <v>1231</v>
      </c>
      <c r="W348">
        <v>86</v>
      </c>
      <c r="X348">
        <v>39121434</v>
      </c>
      <c r="Y348">
        <v>70</v>
      </c>
      <c r="Z348" t="b">
        <v>1</v>
      </c>
    </row>
    <row r="349" spans="1:26" x14ac:dyDescent="0.3">
      <c r="A349">
        <v>906102</v>
      </c>
      <c r="B349" t="s">
        <v>1342</v>
      </c>
      <c r="C349" t="s">
        <v>1343</v>
      </c>
      <c r="D349" t="s">
        <v>1344</v>
      </c>
      <c r="G349">
        <v>569590</v>
      </c>
      <c r="H349" t="s">
        <v>1344</v>
      </c>
      <c r="I349" t="s">
        <v>1343</v>
      </c>
      <c r="J349">
        <v>625912814264</v>
      </c>
      <c r="K349">
        <v>39121717</v>
      </c>
      <c r="M349">
        <v>965395</v>
      </c>
      <c r="N349" t="s">
        <v>14448</v>
      </c>
      <c r="O349" t="s">
        <v>1343</v>
      </c>
      <c r="Q349" t="s">
        <v>12926</v>
      </c>
      <c r="R349" s="193" t="s">
        <v>14447</v>
      </c>
      <c r="S349">
        <v>100</v>
      </c>
      <c r="T349">
        <v>95</v>
      </c>
      <c r="U349">
        <v>100</v>
      </c>
      <c r="V349" t="s">
        <v>1343</v>
      </c>
      <c r="W349">
        <v>93</v>
      </c>
      <c r="X349">
        <v>39121717</v>
      </c>
      <c r="Y349">
        <v>93</v>
      </c>
      <c r="Z349" t="b">
        <v>1</v>
      </c>
    </row>
    <row r="350" spans="1:26" x14ac:dyDescent="0.3">
      <c r="A350">
        <v>906103</v>
      </c>
      <c r="B350" t="s">
        <v>1346</v>
      </c>
      <c r="C350" t="s">
        <v>1264</v>
      </c>
      <c r="D350" t="s">
        <v>1347</v>
      </c>
      <c r="G350">
        <v>211295</v>
      </c>
      <c r="H350" t="s">
        <v>1347</v>
      </c>
      <c r="I350" t="s">
        <v>1264</v>
      </c>
      <c r="J350" s="193" t="s">
        <v>14446</v>
      </c>
      <c r="K350">
        <v>39131708</v>
      </c>
      <c r="M350">
        <v>579042</v>
      </c>
      <c r="N350" t="s">
        <v>14445</v>
      </c>
      <c r="O350" t="s">
        <v>1264</v>
      </c>
      <c r="Q350" t="s">
        <v>12926</v>
      </c>
      <c r="R350" s="193" t="s">
        <v>14444</v>
      </c>
      <c r="S350">
        <v>85</v>
      </c>
      <c r="T350">
        <v>66</v>
      </c>
      <c r="U350">
        <v>71</v>
      </c>
      <c r="V350" t="s">
        <v>1231</v>
      </c>
      <c r="W350">
        <v>80</v>
      </c>
      <c r="X350">
        <v>39131708</v>
      </c>
      <c r="Y350">
        <v>64</v>
      </c>
      <c r="Z350" t="b">
        <v>1</v>
      </c>
    </row>
    <row r="351" spans="1:26" x14ac:dyDescent="0.3">
      <c r="A351">
        <v>906104</v>
      </c>
      <c r="B351" t="s">
        <v>1349</v>
      </c>
      <c r="C351" t="s">
        <v>1350</v>
      </c>
    </row>
    <row r="352" spans="1:26" x14ac:dyDescent="0.3">
      <c r="A352">
        <v>906105</v>
      </c>
      <c r="B352" t="s">
        <v>1351</v>
      </c>
      <c r="C352" t="s">
        <v>1231</v>
      </c>
      <c r="D352">
        <v>878</v>
      </c>
      <c r="E352" t="s">
        <v>1352</v>
      </c>
      <c r="F352">
        <v>5016900878</v>
      </c>
      <c r="G352">
        <v>591469</v>
      </c>
      <c r="H352">
        <v>38474</v>
      </c>
      <c r="I352" t="s">
        <v>5301</v>
      </c>
      <c r="J352">
        <v>754473384746</v>
      </c>
      <c r="K352">
        <v>55121704</v>
      </c>
      <c r="M352">
        <v>21817</v>
      </c>
      <c r="N352" t="s">
        <v>14443</v>
      </c>
      <c r="O352" t="s">
        <v>5301</v>
      </c>
      <c r="Q352" t="s">
        <v>12926</v>
      </c>
      <c r="R352" s="193" t="s">
        <v>14442</v>
      </c>
      <c r="S352">
        <v>32</v>
      </c>
      <c r="T352">
        <v>68</v>
      </c>
      <c r="U352">
        <v>60</v>
      </c>
      <c r="V352" t="s">
        <v>1231</v>
      </c>
      <c r="W352">
        <v>79</v>
      </c>
      <c r="X352">
        <v>39121304</v>
      </c>
      <c r="Y352">
        <v>79</v>
      </c>
      <c r="Z352" t="b">
        <v>1</v>
      </c>
    </row>
    <row r="353" spans="1:26" x14ac:dyDescent="0.3">
      <c r="A353">
        <v>906106</v>
      </c>
      <c r="B353" t="s">
        <v>1354</v>
      </c>
      <c r="C353" t="s">
        <v>1231</v>
      </c>
      <c r="D353">
        <v>855</v>
      </c>
      <c r="E353" t="s">
        <v>1355</v>
      </c>
      <c r="F353">
        <v>5016900855</v>
      </c>
      <c r="O353" t="s">
        <v>12907</v>
      </c>
      <c r="P353" t="s">
        <v>12907</v>
      </c>
      <c r="Q353" t="s">
        <v>12858</v>
      </c>
      <c r="T353">
        <v>50</v>
      </c>
      <c r="X353">
        <v>39120000</v>
      </c>
      <c r="Y353">
        <v>65</v>
      </c>
    </row>
    <row r="354" spans="1:26" x14ac:dyDescent="0.3">
      <c r="A354">
        <v>906107</v>
      </c>
      <c r="B354" t="s">
        <v>1357</v>
      </c>
      <c r="C354" t="s">
        <v>1231</v>
      </c>
      <c r="D354" t="s">
        <v>1249</v>
      </c>
      <c r="E354" t="s">
        <v>1250</v>
      </c>
      <c r="F354">
        <v>5016999972</v>
      </c>
      <c r="O354" t="s">
        <v>1231</v>
      </c>
      <c r="P354" t="s">
        <v>14410</v>
      </c>
      <c r="Q354" t="s">
        <v>12862</v>
      </c>
      <c r="T354">
        <v>60</v>
      </c>
    </row>
    <row r="355" spans="1:26" x14ac:dyDescent="0.3">
      <c r="A355">
        <v>906108</v>
      </c>
      <c r="B355" t="s">
        <v>1359</v>
      </c>
      <c r="C355" t="s">
        <v>1231</v>
      </c>
      <c r="D355" t="s">
        <v>1360</v>
      </c>
      <c r="E355" t="s">
        <v>1361</v>
      </c>
      <c r="F355">
        <v>5016980768</v>
      </c>
      <c r="G355">
        <v>341348</v>
      </c>
      <c r="H355" t="s">
        <v>1360</v>
      </c>
      <c r="I355" t="s">
        <v>1231</v>
      </c>
      <c r="J355" s="193" t="s">
        <v>1363</v>
      </c>
      <c r="K355">
        <v>39121321</v>
      </c>
      <c r="L355" t="s">
        <v>1361</v>
      </c>
      <c r="M355">
        <v>669259</v>
      </c>
      <c r="N355" t="s">
        <v>14441</v>
      </c>
      <c r="O355" t="s">
        <v>1231</v>
      </c>
      <c r="P355" t="s">
        <v>14410</v>
      </c>
      <c r="Q355" t="s">
        <v>12862</v>
      </c>
      <c r="R355" s="193" t="s">
        <v>14440</v>
      </c>
      <c r="S355">
        <v>100</v>
      </c>
      <c r="T355">
        <v>100</v>
      </c>
      <c r="U355">
        <v>100</v>
      </c>
      <c r="V355" t="s">
        <v>1231</v>
      </c>
      <c r="W355">
        <v>84</v>
      </c>
      <c r="X355">
        <v>39121321</v>
      </c>
      <c r="Y355">
        <v>84</v>
      </c>
      <c r="Z355" t="b">
        <v>1</v>
      </c>
    </row>
    <row r="356" spans="1:26" x14ac:dyDescent="0.3">
      <c r="A356">
        <v>906109</v>
      </c>
      <c r="B356" t="s">
        <v>1365</v>
      </c>
      <c r="C356" t="s">
        <v>1231</v>
      </c>
      <c r="D356" t="s">
        <v>1366</v>
      </c>
      <c r="E356" t="s">
        <v>1367</v>
      </c>
      <c r="F356">
        <v>5016953450</v>
      </c>
      <c r="G356">
        <v>341394</v>
      </c>
      <c r="H356">
        <v>53450</v>
      </c>
      <c r="I356" t="s">
        <v>1264</v>
      </c>
      <c r="J356" s="193" t="s">
        <v>14439</v>
      </c>
      <c r="K356">
        <v>39121305</v>
      </c>
      <c r="L356" t="s">
        <v>1367</v>
      </c>
      <c r="M356">
        <v>416300</v>
      </c>
      <c r="N356" t="s">
        <v>14438</v>
      </c>
      <c r="O356" t="s">
        <v>1264</v>
      </c>
      <c r="Q356" t="s">
        <v>12926</v>
      </c>
      <c r="R356" s="193" t="s">
        <v>14437</v>
      </c>
      <c r="S356">
        <v>79</v>
      </c>
      <c r="T356">
        <v>61</v>
      </c>
      <c r="U356">
        <v>79</v>
      </c>
      <c r="V356" t="s">
        <v>1264</v>
      </c>
      <c r="W356">
        <v>85</v>
      </c>
      <c r="X356">
        <v>39121305</v>
      </c>
      <c r="Y356">
        <v>85</v>
      </c>
      <c r="Z356" t="b">
        <v>1</v>
      </c>
    </row>
    <row r="357" spans="1:26" x14ac:dyDescent="0.3">
      <c r="A357">
        <v>906110</v>
      </c>
      <c r="B357" t="s">
        <v>1369</v>
      </c>
      <c r="C357" t="s">
        <v>1231</v>
      </c>
      <c r="D357" t="s">
        <v>1370</v>
      </c>
      <c r="G357">
        <v>336344</v>
      </c>
      <c r="H357">
        <v>53310</v>
      </c>
      <c r="I357" t="s">
        <v>1264</v>
      </c>
      <c r="J357" s="193" t="s">
        <v>14436</v>
      </c>
      <c r="K357">
        <v>39121305</v>
      </c>
      <c r="L357" t="s">
        <v>14435</v>
      </c>
      <c r="M357">
        <v>560372</v>
      </c>
      <c r="N357" t="s">
        <v>14434</v>
      </c>
      <c r="O357" t="s">
        <v>1264</v>
      </c>
      <c r="Q357" t="s">
        <v>12926</v>
      </c>
      <c r="R357" s="193" t="s">
        <v>14433</v>
      </c>
      <c r="S357">
        <v>78</v>
      </c>
      <c r="T357">
        <v>60</v>
      </c>
      <c r="U357">
        <v>78</v>
      </c>
      <c r="V357" t="s">
        <v>1264</v>
      </c>
      <c r="W357">
        <v>85</v>
      </c>
      <c r="X357">
        <v>39121305</v>
      </c>
      <c r="Y357">
        <v>85</v>
      </c>
      <c r="Z357" t="b">
        <v>1</v>
      </c>
    </row>
    <row r="358" spans="1:26" x14ac:dyDescent="0.3">
      <c r="A358">
        <v>906111</v>
      </c>
      <c r="B358" t="s">
        <v>1372</v>
      </c>
      <c r="C358" t="s">
        <v>1231</v>
      </c>
      <c r="D358" t="s">
        <v>1268</v>
      </c>
      <c r="G358">
        <v>336349</v>
      </c>
      <c r="H358">
        <v>53240</v>
      </c>
      <c r="I358" t="s">
        <v>1264</v>
      </c>
      <c r="J358" s="193" t="s">
        <v>14432</v>
      </c>
      <c r="K358">
        <v>39121305</v>
      </c>
      <c r="L358" t="s">
        <v>1269</v>
      </c>
      <c r="M358">
        <v>890068</v>
      </c>
      <c r="N358" t="s">
        <v>14431</v>
      </c>
      <c r="O358" t="s">
        <v>1264</v>
      </c>
      <c r="Q358" t="s">
        <v>12926</v>
      </c>
      <c r="R358" s="193" t="s">
        <v>14430</v>
      </c>
      <c r="S358">
        <v>79</v>
      </c>
      <c r="T358">
        <v>61</v>
      </c>
      <c r="U358">
        <v>79</v>
      </c>
      <c r="V358" t="s">
        <v>1264</v>
      </c>
      <c r="W358">
        <v>69</v>
      </c>
      <c r="X358">
        <v>39121305</v>
      </c>
      <c r="Y358">
        <v>85</v>
      </c>
      <c r="Z358" t="b">
        <v>1</v>
      </c>
    </row>
    <row r="359" spans="1:26" ht="43.2" x14ac:dyDescent="0.3">
      <c r="A359">
        <v>906112</v>
      </c>
      <c r="B359" t="s">
        <v>1375</v>
      </c>
      <c r="C359" s="2" t="s">
        <v>1376</v>
      </c>
      <c r="D359">
        <v>523</v>
      </c>
      <c r="E359" t="s">
        <v>1377</v>
      </c>
      <c r="O359" t="s">
        <v>1231</v>
      </c>
      <c r="P359" t="s">
        <v>14410</v>
      </c>
      <c r="Q359" t="s">
        <v>12862</v>
      </c>
      <c r="T359">
        <v>60</v>
      </c>
    </row>
    <row r="360" spans="1:26" ht="43.2" x14ac:dyDescent="0.3">
      <c r="A360">
        <v>906113</v>
      </c>
      <c r="B360" t="s">
        <v>1380</v>
      </c>
      <c r="C360" s="2" t="s">
        <v>1376</v>
      </c>
      <c r="D360">
        <v>518</v>
      </c>
      <c r="E360" t="s">
        <v>1381</v>
      </c>
      <c r="G360">
        <v>1202299</v>
      </c>
      <c r="H360" t="s">
        <v>14429</v>
      </c>
      <c r="I360" t="s">
        <v>1930</v>
      </c>
      <c r="J360">
        <v>786189101782</v>
      </c>
      <c r="K360">
        <v>39121306</v>
      </c>
      <c r="M360">
        <v>977841</v>
      </c>
      <c r="N360" t="s">
        <v>14428</v>
      </c>
      <c r="O360" t="s">
        <v>1930</v>
      </c>
      <c r="Q360" t="s">
        <v>12926</v>
      </c>
      <c r="R360" s="193" t="s">
        <v>14427</v>
      </c>
      <c r="S360">
        <v>77</v>
      </c>
      <c r="T360">
        <v>39</v>
      </c>
      <c r="U360">
        <v>52</v>
      </c>
      <c r="X360">
        <v>39121300</v>
      </c>
      <c r="Y360">
        <v>77</v>
      </c>
    </row>
    <row r="361" spans="1:26" x14ac:dyDescent="0.3">
      <c r="A361">
        <v>906114</v>
      </c>
      <c r="B361" t="s">
        <v>1383</v>
      </c>
      <c r="C361" t="s">
        <v>1231</v>
      </c>
      <c r="D361" t="s">
        <v>1384</v>
      </c>
      <c r="E361" t="s">
        <v>1385</v>
      </c>
      <c r="F361">
        <v>5016951750</v>
      </c>
      <c r="G361">
        <v>335777</v>
      </c>
      <c r="H361">
        <v>51750</v>
      </c>
      <c r="I361" t="s">
        <v>1264</v>
      </c>
      <c r="J361" s="193" t="s">
        <v>14426</v>
      </c>
      <c r="K361">
        <v>39121304</v>
      </c>
      <c r="L361" t="s">
        <v>1385</v>
      </c>
      <c r="M361">
        <v>579285</v>
      </c>
      <c r="N361" t="s">
        <v>14425</v>
      </c>
      <c r="O361" t="s">
        <v>1264</v>
      </c>
      <c r="Q361" t="s">
        <v>12926</v>
      </c>
      <c r="R361" s="193" t="s">
        <v>14424</v>
      </c>
      <c r="S361">
        <v>84</v>
      </c>
      <c r="T361">
        <v>64</v>
      </c>
      <c r="U361">
        <v>88</v>
      </c>
      <c r="V361" t="s">
        <v>1264</v>
      </c>
      <c r="W361">
        <v>58</v>
      </c>
      <c r="X361">
        <v>39121304</v>
      </c>
      <c r="Y361">
        <v>89</v>
      </c>
      <c r="Z361" t="b">
        <v>1</v>
      </c>
    </row>
    <row r="362" spans="1:26" x14ac:dyDescent="0.3">
      <c r="A362">
        <v>906115</v>
      </c>
      <c r="B362" t="s">
        <v>1387</v>
      </c>
      <c r="C362" t="s">
        <v>1231</v>
      </c>
      <c r="D362" t="s">
        <v>1388</v>
      </c>
      <c r="G362">
        <v>335776</v>
      </c>
      <c r="H362">
        <v>51730</v>
      </c>
      <c r="I362" t="s">
        <v>1264</v>
      </c>
      <c r="J362" s="193" t="s">
        <v>14423</v>
      </c>
      <c r="K362">
        <v>39121304</v>
      </c>
      <c r="L362" t="s">
        <v>14422</v>
      </c>
      <c r="M362">
        <v>32934</v>
      </c>
      <c r="N362" t="s">
        <v>14421</v>
      </c>
      <c r="O362" t="s">
        <v>1264</v>
      </c>
      <c r="Q362" t="s">
        <v>12926</v>
      </c>
      <c r="R362" s="193" t="s">
        <v>14420</v>
      </c>
      <c r="S362">
        <v>82</v>
      </c>
      <c r="T362">
        <v>44</v>
      </c>
      <c r="U362">
        <v>70</v>
      </c>
      <c r="V362" t="s">
        <v>1264</v>
      </c>
      <c r="W362">
        <v>57</v>
      </c>
      <c r="X362">
        <v>39121304</v>
      </c>
      <c r="Y362">
        <v>88</v>
      </c>
      <c r="Z362" t="b">
        <v>1</v>
      </c>
    </row>
    <row r="363" spans="1:26" x14ac:dyDescent="0.3">
      <c r="A363">
        <v>906116</v>
      </c>
      <c r="B363" t="s">
        <v>1390</v>
      </c>
      <c r="C363" t="s">
        <v>1231</v>
      </c>
      <c r="D363" t="s">
        <v>1391</v>
      </c>
      <c r="E363" t="s">
        <v>1392</v>
      </c>
      <c r="G363">
        <v>342199</v>
      </c>
      <c r="H363" t="s">
        <v>1391</v>
      </c>
      <c r="I363" t="s">
        <v>1231</v>
      </c>
      <c r="J363" s="193" t="s">
        <v>1394</v>
      </c>
      <c r="K363">
        <v>39121420</v>
      </c>
      <c r="L363" t="s">
        <v>1392</v>
      </c>
      <c r="M363">
        <v>395611</v>
      </c>
      <c r="N363" t="s">
        <v>14419</v>
      </c>
      <c r="O363" t="s">
        <v>1231</v>
      </c>
      <c r="P363" t="s">
        <v>14410</v>
      </c>
      <c r="Q363" t="s">
        <v>12862</v>
      </c>
      <c r="R363" s="193" t="s">
        <v>14418</v>
      </c>
      <c r="S363">
        <v>100</v>
      </c>
      <c r="T363">
        <v>100</v>
      </c>
      <c r="U363">
        <v>100</v>
      </c>
      <c r="V363" t="s">
        <v>1231</v>
      </c>
      <c r="W363">
        <v>86</v>
      </c>
      <c r="X363">
        <v>39121420</v>
      </c>
      <c r="Y363">
        <v>86</v>
      </c>
      <c r="Z363" t="b">
        <v>1</v>
      </c>
    </row>
    <row r="364" spans="1:26" x14ac:dyDescent="0.3">
      <c r="A364">
        <v>906117</v>
      </c>
      <c r="B364" t="s">
        <v>1396</v>
      </c>
      <c r="C364" t="s">
        <v>1231</v>
      </c>
      <c r="D364" t="s">
        <v>1397</v>
      </c>
      <c r="E364" t="s">
        <v>1398</v>
      </c>
      <c r="F364">
        <v>5016903513</v>
      </c>
      <c r="G364">
        <v>341381</v>
      </c>
      <c r="H364" t="s">
        <v>1397</v>
      </c>
      <c r="I364" t="s">
        <v>1231</v>
      </c>
      <c r="J364" s="193" t="s">
        <v>1400</v>
      </c>
      <c r="K364">
        <v>39121420</v>
      </c>
      <c r="L364" t="s">
        <v>1398</v>
      </c>
      <c r="M364">
        <v>519977</v>
      </c>
      <c r="N364" t="s">
        <v>14417</v>
      </c>
      <c r="O364" t="s">
        <v>1231</v>
      </c>
      <c r="P364" t="s">
        <v>14410</v>
      </c>
      <c r="Q364" t="s">
        <v>12862</v>
      </c>
      <c r="R364" s="193" t="s">
        <v>14416</v>
      </c>
      <c r="S364">
        <v>100</v>
      </c>
      <c r="T364">
        <v>100</v>
      </c>
      <c r="U364">
        <v>100</v>
      </c>
      <c r="V364" t="s">
        <v>1231</v>
      </c>
      <c r="W364">
        <v>85</v>
      </c>
      <c r="X364">
        <v>39121420</v>
      </c>
      <c r="Y364">
        <v>85</v>
      </c>
      <c r="Z364" t="b">
        <v>1</v>
      </c>
    </row>
    <row r="365" spans="1:26" x14ac:dyDescent="0.3">
      <c r="A365">
        <v>906118</v>
      </c>
      <c r="B365" t="s">
        <v>1402</v>
      </c>
      <c r="C365" t="s">
        <v>1231</v>
      </c>
      <c r="D365" t="s">
        <v>1403</v>
      </c>
      <c r="E365" t="s">
        <v>1404</v>
      </c>
      <c r="G365">
        <v>341380</v>
      </c>
      <c r="H365" t="s">
        <v>1403</v>
      </c>
      <c r="I365" t="s">
        <v>1231</v>
      </c>
      <c r="J365" s="193" t="s">
        <v>1406</v>
      </c>
      <c r="K365">
        <v>39121420</v>
      </c>
      <c r="L365" t="s">
        <v>1404</v>
      </c>
      <c r="M365">
        <v>329882</v>
      </c>
      <c r="N365" t="s">
        <v>14414</v>
      </c>
      <c r="O365" t="s">
        <v>1231</v>
      </c>
      <c r="P365" t="s">
        <v>14410</v>
      </c>
      <c r="Q365" t="s">
        <v>12862</v>
      </c>
      <c r="R365" s="193" t="s">
        <v>14415</v>
      </c>
      <c r="S365">
        <v>100</v>
      </c>
      <c r="T365">
        <v>100</v>
      </c>
      <c r="U365">
        <v>100</v>
      </c>
      <c r="V365" t="s">
        <v>1231</v>
      </c>
      <c r="W365">
        <v>85</v>
      </c>
      <c r="X365">
        <v>39121420</v>
      </c>
      <c r="Y365">
        <v>85</v>
      </c>
      <c r="Z365" t="b">
        <v>1</v>
      </c>
    </row>
    <row r="366" spans="1:26" x14ac:dyDescent="0.3">
      <c r="A366">
        <v>906119</v>
      </c>
      <c r="B366" t="s">
        <v>1402</v>
      </c>
      <c r="C366" t="s">
        <v>1231</v>
      </c>
      <c r="D366" t="s">
        <v>1403</v>
      </c>
      <c r="E366" t="s">
        <v>1404</v>
      </c>
      <c r="F366">
        <v>5016903512</v>
      </c>
      <c r="G366">
        <v>341380</v>
      </c>
      <c r="H366" t="s">
        <v>1403</v>
      </c>
      <c r="I366" t="s">
        <v>1231</v>
      </c>
      <c r="J366" s="193" t="s">
        <v>1406</v>
      </c>
      <c r="K366">
        <v>39121420</v>
      </c>
      <c r="L366" t="s">
        <v>1404</v>
      </c>
      <c r="M366">
        <v>329882</v>
      </c>
      <c r="N366" t="s">
        <v>14414</v>
      </c>
      <c r="O366" t="s">
        <v>1231</v>
      </c>
      <c r="P366" t="s">
        <v>14410</v>
      </c>
      <c r="Q366" t="s">
        <v>12862</v>
      </c>
      <c r="R366" s="193" t="s">
        <v>14413</v>
      </c>
      <c r="S366">
        <v>100</v>
      </c>
      <c r="T366">
        <v>100</v>
      </c>
      <c r="U366">
        <v>100</v>
      </c>
      <c r="V366" t="s">
        <v>1231</v>
      </c>
      <c r="W366">
        <v>85</v>
      </c>
      <c r="X366">
        <v>39121420</v>
      </c>
      <c r="Y366">
        <v>85</v>
      </c>
      <c r="Z366" t="b">
        <v>1</v>
      </c>
    </row>
    <row r="367" spans="1:26" x14ac:dyDescent="0.3">
      <c r="A367">
        <v>906120</v>
      </c>
      <c r="B367" t="s">
        <v>1407</v>
      </c>
      <c r="C367" t="s">
        <v>1231</v>
      </c>
      <c r="D367" t="s">
        <v>1287</v>
      </c>
      <c r="E367" t="s">
        <v>1288</v>
      </c>
      <c r="G367">
        <v>341358</v>
      </c>
      <c r="H367" t="s">
        <v>1287</v>
      </c>
      <c r="I367" t="s">
        <v>1231</v>
      </c>
      <c r="J367" s="193" t="s">
        <v>1290</v>
      </c>
      <c r="K367">
        <v>39121434</v>
      </c>
      <c r="L367" t="s">
        <v>1288</v>
      </c>
      <c r="M367">
        <v>485941</v>
      </c>
      <c r="N367" t="s">
        <v>14412</v>
      </c>
      <c r="O367" t="s">
        <v>1231</v>
      </c>
      <c r="P367" t="s">
        <v>14410</v>
      </c>
      <c r="Q367" t="s">
        <v>12858</v>
      </c>
      <c r="R367" s="193" t="s">
        <v>14411</v>
      </c>
      <c r="S367">
        <v>100</v>
      </c>
      <c r="T367">
        <v>100</v>
      </c>
      <c r="U367">
        <v>100</v>
      </c>
      <c r="V367" t="s">
        <v>1231</v>
      </c>
      <c r="W367">
        <v>84</v>
      </c>
      <c r="X367">
        <v>39121434</v>
      </c>
      <c r="Y367">
        <v>68</v>
      </c>
      <c r="Z367" t="b">
        <v>1</v>
      </c>
    </row>
    <row r="368" spans="1:26" ht="43.2" x14ac:dyDescent="0.3">
      <c r="A368">
        <v>906121</v>
      </c>
      <c r="B368" t="s">
        <v>1410</v>
      </c>
      <c r="C368" s="2" t="s">
        <v>1376</v>
      </c>
      <c r="D368">
        <v>232</v>
      </c>
      <c r="E368" t="s">
        <v>1314</v>
      </c>
      <c r="O368" t="s">
        <v>1231</v>
      </c>
      <c r="P368" t="s">
        <v>14410</v>
      </c>
      <c r="Q368" t="s">
        <v>12862</v>
      </c>
      <c r="T368">
        <v>60</v>
      </c>
      <c r="V368" t="s">
        <v>1231</v>
      </c>
      <c r="W368">
        <v>76</v>
      </c>
      <c r="X368">
        <v>39121300</v>
      </c>
      <c r="Y368">
        <v>76</v>
      </c>
      <c r="Z368" t="b">
        <v>1</v>
      </c>
    </row>
    <row r="369" spans="1:26" ht="43.2" x14ac:dyDescent="0.3">
      <c r="A369">
        <v>906122</v>
      </c>
      <c r="B369" t="s">
        <v>1413</v>
      </c>
      <c r="C369" s="2" t="s">
        <v>1376</v>
      </c>
      <c r="D369">
        <v>232</v>
      </c>
      <c r="E369" t="s">
        <v>1314</v>
      </c>
      <c r="O369" t="s">
        <v>1231</v>
      </c>
      <c r="P369" t="s">
        <v>14410</v>
      </c>
      <c r="Q369" t="s">
        <v>12862</v>
      </c>
      <c r="T369">
        <v>60</v>
      </c>
      <c r="V369" t="s">
        <v>1231</v>
      </c>
      <c r="W369">
        <v>80</v>
      </c>
      <c r="X369">
        <v>39121300</v>
      </c>
      <c r="Y369">
        <v>80</v>
      </c>
      <c r="Z369" t="b">
        <v>1</v>
      </c>
    </row>
    <row r="370" spans="1:26" x14ac:dyDescent="0.3">
      <c r="A370">
        <v>906131</v>
      </c>
      <c r="B370" t="s">
        <v>1430</v>
      </c>
      <c r="C370" t="s">
        <v>1231</v>
      </c>
      <c r="D370">
        <v>2053</v>
      </c>
      <c r="O370" t="s">
        <v>59</v>
      </c>
      <c r="P370" t="s">
        <v>4397</v>
      </c>
      <c r="Q370" t="s">
        <v>12858</v>
      </c>
      <c r="T370">
        <v>50</v>
      </c>
    </row>
    <row r="371" spans="1:26" x14ac:dyDescent="0.3">
      <c r="A371">
        <v>906136</v>
      </c>
      <c r="B371" t="s">
        <v>1442</v>
      </c>
      <c r="C371" t="s">
        <v>1231</v>
      </c>
      <c r="D371">
        <v>1215</v>
      </c>
      <c r="E371" t="s">
        <v>1443</v>
      </c>
      <c r="O371" t="s">
        <v>1231</v>
      </c>
      <c r="P371" t="s">
        <v>14410</v>
      </c>
      <c r="Q371" t="s">
        <v>12862</v>
      </c>
      <c r="T371">
        <v>60</v>
      </c>
      <c r="V371" t="s">
        <v>1231</v>
      </c>
      <c r="W371">
        <v>77</v>
      </c>
      <c r="Z371" t="b">
        <v>1</v>
      </c>
    </row>
    <row r="372" spans="1:26" x14ac:dyDescent="0.3">
      <c r="A372">
        <v>906137</v>
      </c>
      <c r="B372" t="s">
        <v>1445</v>
      </c>
      <c r="C372" t="s">
        <v>1231</v>
      </c>
      <c r="D372">
        <v>1214</v>
      </c>
      <c r="E372" t="s">
        <v>1446</v>
      </c>
      <c r="F372">
        <v>5016901214</v>
      </c>
      <c r="O372" t="s">
        <v>1231</v>
      </c>
      <c r="P372" t="s">
        <v>14410</v>
      </c>
      <c r="Q372" t="s">
        <v>12862</v>
      </c>
      <c r="T372">
        <v>60</v>
      </c>
    </row>
    <row r="373" spans="1:26" x14ac:dyDescent="0.3">
      <c r="A373">
        <v>906138</v>
      </c>
      <c r="B373" t="s">
        <v>1448</v>
      </c>
      <c r="C373" t="s">
        <v>1449</v>
      </c>
      <c r="D373" t="s">
        <v>1450</v>
      </c>
      <c r="G373">
        <v>512720</v>
      </c>
      <c r="H373" t="s">
        <v>1450</v>
      </c>
      <c r="I373" t="s">
        <v>1451</v>
      </c>
      <c r="J373">
        <v>192552004664</v>
      </c>
      <c r="K373">
        <v>39111600</v>
      </c>
      <c r="M373">
        <v>609395</v>
      </c>
      <c r="N373" t="s">
        <v>14409</v>
      </c>
      <c r="O373" t="s">
        <v>1451</v>
      </c>
      <c r="P373" t="s">
        <v>1449</v>
      </c>
      <c r="Q373" t="s">
        <v>12862</v>
      </c>
      <c r="R373" s="193" t="s">
        <v>14408</v>
      </c>
      <c r="S373">
        <v>100</v>
      </c>
      <c r="T373">
        <v>100</v>
      </c>
      <c r="U373">
        <v>100</v>
      </c>
      <c r="V373" t="s">
        <v>1451</v>
      </c>
      <c r="W373">
        <v>85</v>
      </c>
      <c r="X373">
        <v>39111600</v>
      </c>
      <c r="Y373">
        <v>85</v>
      </c>
      <c r="Z373" t="b">
        <v>1</v>
      </c>
    </row>
    <row r="374" spans="1:26" x14ac:dyDescent="0.3">
      <c r="A374">
        <v>906139</v>
      </c>
      <c r="B374" t="s">
        <v>1453</v>
      </c>
      <c r="C374" t="s">
        <v>1454</v>
      </c>
      <c r="D374" t="s">
        <v>1455</v>
      </c>
      <c r="G374">
        <v>1078165</v>
      </c>
      <c r="H374" t="s">
        <v>1455</v>
      </c>
      <c r="I374" t="s">
        <v>12901</v>
      </c>
      <c r="J374">
        <v>705591800564</v>
      </c>
      <c r="K374">
        <v>20121600</v>
      </c>
      <c r="M374">
        <v>728194</v>
      </c>
      <c r="N374" t="s">
        <v>14407</v>
      </c>
      <c r="O374" t="s">
        <v>12901</v>
      </c>
      <c r="Q374" t="s">
        <v>12926</v>
      </c>
      <c r="R374">
        <v>0.749195235441525</v>
      </c>
      <c r="S374">
        <v>75</v>
      </c>
      <c r="T374">
        <v>24</v>
      </c>
      <c r="U374">
        <v>36</v>
      </c>
      <c r="V374" t="s">
        <v>12901</v>
      </c>
      <c r="W374">
        <v>65</v>
      </c>
      <c r="X374">
        <v>27110000</v>
      </c>
      <c r="Y374">
        <v>62</v>
      </c>
      <c r="Z374" t="b">
        <v>1</v>
      </c>
    </row>
    <row r="375" spans="1:26" x14ac:dyDescent="0.3">
      <c r="A375">
        <v>906140</v>
      </c>
      <c r="B375" t="s">
        <v>1458</v>
      </c>
      <c r="C375" t="s">
        <v>1459</v>
      </c>
      <c r="D375" t="s">
        <v>1460</v>
      </c>
      <c r="O375" t="s">
        <v>1461</v>
      </c>
      <c r="P375" t="s">
        <v>1459</v>
      </c>
      <c r="Q375" t="s">
        <v>12862</v>
      </c>
      <c r="T375">
        <v>95</v>
      </c>
    </row>
    <row r="376" spans="1:26" x14ac:dyDescent="0.3">
      <c r="A376">
        <v>906141</v>
      </c>
      <c r="B376" t="s">
        <v>1464</v>
      </c>
      <c r="C376" t="s">
        <v>1459</v>
      </c>
      <c r="D376" t="s">
        <v>1465</v>
      </c>
      <c r="O376" t="s">
        <v>1461</v>
      </c>
      <c r="P376" t="s">
        <v>1459</v>
      </c>
      <c r="Q376" t="s">
        <v>12862</v>
      </c>
      <c r="T376">
        <v>95</v>
      </c>
      <c r="V376" t="s">
        <v>12861</v>
      </c>
      <c r="W376">
        <v>50</v>
      </c>
      <c r="X376">
        <v>46181507</v>
      </c>
      <c r="Y376">
        <v>75</v>
      </c>
      <c r="Z376" t="b">
        <v>1</v>
      </c>
    </row>
    <row r="377" spans="1:26" x14ac:dyDescent="0.3">
      <c r="A377">
        <v>906142</v>
      </c>
      <c r="B377" t="s">
        <v>1467</v>
      </c>
      <c r="C377" t="s">
        <v>1468</v>
      </c>
      <c r="D377" s="193" t="s">
        <v>1469</v>
      </c>
      <c r="E377" t="s">
        <v>1470</v>
      </c>
      <c r="G377">
        <v>584895</v>
      </c>
      <c r="H377" s="193" t="s">
        <v>1469</v>
      </c>
      <c r="I377" t="s">
        <v>12915</v>
      </c>
      <c r="J377">
        <v>718205014752</v>
      </c>
      <c r="K377">
        <v>31161609</v>
      </c>
      <c r="M377">
        <v>324416</v>
      </c>
      <c r="N377" t="s">
        <v>14406</v>
      </c>
      <c r="O377" t="s">
        <v>12915</v>
      </c>
      <c r="Q377" t="s">
        <v>12926</v>
      </c>
      <c r="R377" s="193" t="s">
        <v>14405</v>
      </c>
      <c r="S377">
        <v>72</v>
      </c>
      <c r="T377">
        <v>56</v>
      </c>
      <c r="U377">
        <v>68</v>
      </c>
      <c r="V377" t="s">
        <v>1468</v>
      </c>
      <c r="W377">
        <v>96</v>
      </c>
      <c r="X377">
        <v>31161609</v>
      </c>
      <c r="Y377">
        <v>96</v>
      </c>
      <c r="Z377" t="b">
        <v>1</v>
      </c>
    </row>
    <row r="378" spans="1:26" x14ac:dyDescent="0.3">
      <c r="A378">
        <v>906143</v>
      </c>
      <c r="B378" t="s">
        <v>1472</v>
      </c>
      <c r="C378" t="s">
        <v>1468</v>
      </c>
      <c r="D378" t="s">
        <v>1473</v>
      </c>
      <c r="E378" t="s">
        <v>1474</v>
      </c>
      <c r="O378" t="s">
        <v>1468</v>
      </c>
      <c r="P378" t="s">
        <v>14404</v>
      </c>
      <c r="Q378" t="s">
        <v>12862</v>
      </c>
      <c r="T378">
        <v>60</v>
      </c>
      <c r="V378" t="s">
        <v>1468</v>
      </c>
      <c r="W378">
        <v>89</v>
      </c>
      <c r="X378">
        <v>31162100</v>
      </c>
      <c r="Y378">
        <v>89</v>
      </c>
      <c r="Z378" t="b">
        <v>1</v>
      </c>
    </row>
    <row r="379" spans="1:26" x14ac:dyDescent="0.3">
      <c r="A379">
        <v>906144</v>
      </c>
      <c r="B379" t="s">
        <v>1477</v>
      </c>
      <c r="C379" t="s">
        <v>1478</v>
      </c>
      <c r="D379">
        <v>3</v>
      </c>
      <c r="E379" t="s">
        <v>1479</v>
      </c>
      <c r="O379" t="s">
        <v>12907</v>
      </c>
      <c r="P379" t="s">
        <v>12907</v>
      </c>
      <c r="Q379" t="s">
        <v>12858</v>
      </c>
      <c r="T379">
        <v>50</v>
      </c>
      <c r="X379">
        <v>39131700</v>
      </c>
      <c r="Y379">
        <v>81</v>
      </c>
    </row>
    <row r="380" spans="1:26" x14ac:dyDescent="0.3">
      <c r="A380">
        <v>906145</v>
      </c>
      <c r="B380" t="s">
        <v>1481</v>
      </c>
      <c r="C380" t="s">
        <v>1482</v>
      </c>
      <c r="D380" t="s">
        <v>1483</v>
      </c>
      <c r="O380" t="s">
        <v>59</v>
      </c>
      <c r="P380" t="s">
        <v>1537</v>
      </c>
      <c r="Q380" t="s">
        <v>12862</v>
      </c>
      <c r="T380">
        <v>60</v>
      </c>
      <c r="V380" t="s">
        <v>14403</v>
      </c>
      <c r="W380">
        <v>60</v>
      </c>
      <c r="X380">
        <v>40172100</v>
      </c>
      <c r="Y380">
        <v>60</v>
      </c>
      <c r="Z380" t="b">
        <v>1</v>
      </c>
    </row>
    <row r="381" spans="1:26" x14ac:dyDescent="0.3">
      <c r="A381">
        <v>906146</v>
      </c>
      <c r="B381" t="s">
        <v>1485</v>
      </c>
      <c r="C381" t="s">
        <v>1482</v>
      </c>
      <c r="D381" t="s">
        <v>1486</v>
      </c>
      <c r="F381">
        <v>98006006044</v>
      </c>
      <c r="O381" t="s">
        <v>59</v>
      </c>
      <c r="P381" t="s">
        <v>14402</v>
      </c>
      <c r="Q381" t="s">
        <v>12862</v>
      </c>
      <c r="T381">
        <v>90</v>
      </c>
      <c r="V381" t="s">
        <v>6302</v>
      </c>
      <c r="W381">
        <v>67</v>
      </c>
      <c r="Z381" t="b">
        <v>1</v>
      </c>
    </row>
    <row r="382" spans="1:26" x14ac:dyDescent="0.3">
      <c r="A382">
        <v>906147</v>
      </c>
      <c r="B382" t="s">
        <v>1488</v>
      </c>
      <c r="C382" t="s">
        <v>1482</v>
      </c>
      <c r="D382" t="s">
        <v>1489</v>
      </c>
      <c r="F382">
        <v>98006006204</v>
      </c>
      <c r="O382" t="s">
        <v>12907</v>
      </c>
      <c r="P382" t="s">
        <v>12907</v>
      </c>
      <c r="Q382" t="s">
        <v>12858</v>
      </c>
      <c r="T382">
        <v>50</v>
      </c>
      <c r="V382" t="s">
        <v>3537</v>
      </c>
      <c r="W382">
        <v>65</v>
      </c>
      <c r="X382">
        <v>39131700</v>
      </c>
      <c r="Y382">
        <v>81</v>
      </c>
      <c r="Z382" t="b">
        <v>1</v>
      </c>
    </row>
    <row r="383" spans="1:26" x14ac:dyDescent="0.3">
      <c r="A383">
        <v>906148</v>
      </c>
      <c r="B383" t="s">
        <v>1491</v>
      </c>
      <c r="C383" t="s">
        <v>1482</v>
      </c>
      <c r="D383" t="s">
        <v>1492</v>
      </c>
      <c r="F383">
        <v>98006006244</v>
      </c>
      <c r="O383" t="s">
        <v>12907</v>
      </c>
      <c r="P383" t="s">
        <v>12907</v>
      </c>
      <c r="Q383" t="s">
        <v>12858</v>
      </c>
      <c r="T383">
        <v>50</v>
      </c>
      <c r="X383">
        <v>39131700</v>
      </c>
      <c r="Y383">
        <v>82</v>
      </c>
    </row>
    <row r="384" spans="1:26" x14ac:dyDescent="0.3">
      <c r="A384">
        <v>906149</v>
      </c>
      <c r="B384" t="s">
        <v>1494</v>
      </c>
      <c r="C384" t="s">
        <v>1482</v>
      </c>
      <c r="D384" t="s">
        <v>1495</v>
      </c>
      <c r="F384">
        <v>98006006104</v>
      </c>
      <c r="O384" t="s">
        <v>59</v>
      </c>
      <c r="P384" t="s">
        <v>14402</v>
      </c>
      <c r="Q384" t="s">
        <v>12862</v>
      </c>
      <c r="T384">
        <v>90</v>
      </c>
      <c r="X384">
        <v>39131707</v>
      </c>
      <c r="Y384">
        <v>83</v>
      </c>
    </row>
    <row r="385" spans="1:26" x14ac:dyDescent="0.3">
      <c r="A385">
        <v>906150</v>
      </c>
      <c r="B385" t="s">
        <v>1497</v>
      </c>
      <c r="C385" t="s">
        <v>1482</v>
      </c>
      <c r="D385" t="s">
        <v>1498</v>
      </c>
      <c r="F385">
        <v>98006006043</v>
      </c>
      <c r="O385" t="s">
        <v>59</v>
      </c>
      <c r="P385" t="s">
        <v>14402</v>
      </c>
      <c r="Q385" t="s">
        <v>12862</v>
      </c>
      <c r="T385">
        <v>90</v>
      </c>
    </row>
    <row r="386" spans="1:26" x14ac:dyDescent="0.3">
      <c r="A386">
        <v>906151</v>
      </c>
      <c r="B386" t="s">
        <v>1500</v>
      </c>
      <c r="C386" t="s">
        <v>1482</v>
      </c>
      <c r="D386" t="s">
        <v>1501</v>
      </c>
      <c r="F386">
        <v>98006006203</v>
      </c>
      <c r="O386" t="s">
        <v>12907</v>
      </c>
      <c r="P386" t="s">
        <v>12907</v>
      </c>
      <c r="Q386" t="s">
        <v>12858</v>
      </c>
      <c r="T386">
        <v>50</v>
      </c>
      <c r="X386">
        <v>39131700</v>
      </c>
      <c r="Y386">
        <v>81</v>
      </c>
    </row>
    <row r="387" spans="1:26" x14ac:dyDescent="0.3">
      <c r="A387">
        <v>906152</v>
      </c>
      <c r="B387" t="s">
        <v>1503</v>
      </c>
      <c r="C387" t="s">
        <v>1482</v>
      </c>
      <c r="D387" t="s">
        <v>1504</v>
      </c>
      <c r="F387">
        <v>98006006103</v>
      </c>
      <c r="O387" t="s">
        <v>59</v>
      </c>
      <c r="P387" t="s">
        <v>14402</v>
      </c>
      <c r="Q387" t="s">
        <v>12862</v>
      </c>
      <c r="T387">
        <v>90</v>
      </c>
      <c r="X387">
        <v>39131707</v>
      </c>
      <c r="Y387">
        <v>83</v>
      </c>
    </row>
    <row r="388" spans="1:26" x14ac:dyDescent="0.3">
      <c r="A388">
        <v>906153</v>
      </c>
      <c r="B388" t="s">
        <v>1506</v>
      </c>
      <c r="C388" t="s">
        <v>1482</v>
      </c>
      <c r="D388" t="s">
        <v>1507</v>
      </c>
      <c r="F388">
        <v>98006006041</v>
      </c>
      <c r="O388" t="s">
        <v>59</v>
      </c>
      <c r="P388" t="s">
        <v>14402</v>
      </c>
      <c r="Q388" t="s">
        <v>12862</v>
      </c>
      <c r="T388">
        <v>90</v>
      </c>
      <c r="V388" t="s">
        <v>6302</v>
      </c>
      <c r="W388">
        <v>81</v>
      </c>
      <c r="Z388" t="b">
        <v>1</v>
      </c>
    </row>
    <row r="389" spans="1:26" x14ac:dyDescent="0.3">
      <c r="A389">
        <v>906154</v>
      </c>
      <c r="B389" t="s">
        <v>1509</v>
      </c>
      <c r="C389" t="s">
        <v>1482</v>
      </c>
      <c r="D389" t="s">
        <v>1510</v>
      </c>
      <c r="F389">
        <v>98006006201</v>
      </c>
      <c r="O389" t="s">
        <v>12907</v>
      </c>
      <c r="P389" t="s">
        <v>12907</v>
      </c>
      <c r="Q389" t="s">
        <v>12858</v>
      </c>
      <c r="T389">
        <v>50</v>
      </c>
      <c r="X389">
        <v>39131700</v>
      </c>
      <c r="Y389">
        <v>82</v>
      </c>
    </row>
    <row r="390" spans="1:26" x14ac:dyDescent="0.3">
      <c r="A390">
        <v>906155</v>
      </c>
      <c r="B390" t="s">
        <v>1512</v>
      </c>
      <c r="C390" t="s">
        <v>1513</v>
      </c>
      <c r="D390" t="s">
        <v>1514</v>
      </c>
      <c r="F390">
        <v>98006006101</v>
      </c>
      <c r="O390" t="s">
        <v>59</v>
      </c>
      <c r="P390" t="s">
        <v>14402</v>
      </c>
      <c r="Q390" t="s">
        <v>12862</v>
      </c>
      <c r="T390">
        <v>90</v>
      </c>
      <c r="X390">
        <v>39131707</v>
      </c>
      <c r="Y390">
        <v>83</v>
      </c>
    </row>
    <row r="391" spans="1:26" x14ac:dyDescent="0.3">
      <c r="A391">
        <v>906156</v>
      </c>
      <c r="B391" t="s">
        <v>1516</v>
      </c>
      <c r="C391" t="s">
        <v>507</v>
      </c>
      <c r="D391" t="s">
        <v>1517</v>
      </c>
      <c r="O391" t="s">
        <v>59</v>
      </c>
      <c r="P391" t="s">
        <v>4397</v>
      </c>
      <c r="Q391" t="s">
        <v>12862</v>
      </c>
      <c r="T391">
        <v>95</v>
      </c>
      <c r="X391">
        <v>39131706</v>
      </c>
      <c r="Y391">
        <v>78</v>
      </c>
    </row>
    <row r="392" spans="1:26" x14ac:dyDescent="0.3">
      <c r="A392">
        <v>906157</v>
      </c>
      <c r="B392" t="s">
        <v>1520</v>
      </c>
      <c r="C392" t="s">
        <v>507</v>
      </c>
      <c r="D392" t="s">
        <v>1521</v>
      </c>
      <c r="O392" t="s">
        <v>59</v>
      </c>
      <c r="P392" t="s">
        <v>4397</v>
      </c>
      <c r="Q392" t="s">
        <v>12862</v>
      </c>
      <c r="T392">
        <v>95</v>
      </c>
      <c r="V392" t="s">
        <v>6302</v>
      </c>
      <c r="W392">
        <v>63</v>
      </c>
      <c r="X392">
        <v>39131706</v>
      </c>
      <c r="Y392">
        <v>79</v>
      </c>
      <c r="Z392" t="b">
        <v>1</v>
      </c>
    </row>
    <row r="393" spans="1:26" x14ac:dyDescent="0.3">
      <c r="A393">
        <v>906158</v>
      </c>
      <c r="B393" t="s">
        <v>1525</v>
      </c>
      <c r="C393" t="s">
        <v>1526</v>
      </c>
      <c r="D393">
        <v>77043</v>
      </c>
      <c r="G393">
        <v>338192</v>
      </c>
      <c r="H393">
        <v>5140045</v>
      </c>
      <c r="I393" t="s">
        <v>3537</v>
      </c>
      <c r="J393" s="193" t="s">
        <v>14400</v>
      </c>
      <c r="K393">
        <v>39131700</v>
      </c>
      <c r="L393" t="s">
        <v>14399</v>
      </c>
      <c r="M393">
        <v>349823</v>
      </c>
      <c r="N393" t="s">
        <v>14398</v>
      </c>
      <c r="O393" t="s">
        <v>3537</v>
      </c>
      <c r="Q393" t="s">
        <v>12926</v>
      </c>
      <c r="R393" s="193" t="s">
        <v>14401</v>
      </c>
      <c r="S393">
        <v>60</v>
      </c>
      <c r="T393">
        <v>53</v>
      </c>
      <c r="U393">
        <v>100</v>
      </c>
      <c r="V393" t="s">
        <v>6302</v>
      </c>
      <c r="W393">
        <v>66</v>
      </c>
      <c r="X393">
        <v>39131700</v>
      </c>
      <c r="Y393">
        <v>83</v>
      </c>
      <c r="Z393" t="b">
        <v>1</v>
      </c>
    </row>
    <row r="394" spans="1:26" x14ac:dyDescent="0.3">
      <c r="A394">
        <v>906159</v>
      </c>
      <c r="B394" t="s">
        <v>1525</v>
      </c>
      <c r="C394" t="s">
        <v>1526</v>
      </c>
      <c r="D394">
        <v>77043</v>
      </c>
      <c r="G394">
        <v>338192</v>
      </c>
      <c r="H394">
        <v>5140045</v>
      </c>
      <c r="I394" t="s">
        <v>3537</v>
      </c>
      <c r="J394" s="193" t="s">
        <v>14400</v>
      </c>
      <c r="K394">
        <v>39131700</v>
      </c>
      <c r="L394" t="s">
        <v>14399</v>
      </c>
      <c r="M394">
        <v>349823</v>
      </c>
      <c r="N394" t="s">
        <v>14398</v>
      </c>
      <c r="O394" t="s">
        <v>3537</v>
      </c>
      <c r="Q394" t="s">
        <v>12926</v>
      </c>
      <c r="R394" s="193" t="s">
        <v>14397</v>
      </c>
      <c r="S394">
        <v>60</v>
      </c>
      <c r="T394">
        <v>53</v>
      </c>
      <c r="U394">
        <v>100</v>
      </c>
      <c r="V394" t="s">
        <v>6302</v>
      </c>
      <c r="W394">
        <v>66</v>
      </c>
      <c r="X394">
        <v>39131700</v>
      </c>
      <c r="Y394">
        <v>83</v>
      </c>
      <c r="Z394" t="b">
        <v>1</v>
      </c>
    </row>
    <row r="395" spans="1:26" x14ac:dyDescent="0.3">
      <c r="A395">
        <v>906160</v>
      </c>
      <c r="B395" t="s">
        <v>1528</v>
      </c>
      <c r="C395" t="s">
        <v>1526</v>
      </c>
      <c r="D395">
        <v>77043</v>
      </c>
      <c r="G395">
        <v>338194</v>
      </c>
      <c r="H395">
        <v>5140047</v>
      </c>
      <c r="I395" t="s">
        <v>3537</v>
      </c>
      <c r="J395" s="193" t="s">
        <v>14396</v>
      </c>
      <c r="K395">
        <v>39131700</v>
      </c>
      <c r="L395" t="s">
        <v>14395</v>
      </c>
      <c r="M395">
        <v>199721</v>
      </c>
      <c r="N395" t="s">
        <v>14394</v>
      </c>
      <c r="O395" t="s">
        <v>3537</v>
      </c>
      <c r="Q395" t="s">
        <v>12926</v>
      </c>
      <c r="R395" s="193" t="s">
        <v>14393</v>
      </c>
      <c r="S395">
        <v>61</v>
      </c>
      <c r="T395">
        <v>52</v>
      </c>
      <c r="U395">
        <v>100</v>
      </c>
      <c r="V395" t="s">
        <v>6302</v>
      </c>
      <c r="W395">
        <v>51</v>
      </c>
      <c r="X395">
        <v>39131700</v>
      </c>
      <c r="Y395">
        <v>84</v>
      </c>
      <c r="Z395" t="b">
        <v>1</v>
      </c>
    </row>
    <row r="396" spans="1:26" x14ac:dyDescent="0.3">
      <c r="A396">
        <v>906161</v>
      </c>
      <c r="B396" t="s">
        <v>1530</v>
      </c>
      <c r="C396" t="s">
        <v>507</v>
      </c>
      <c r="D396" t="s">
        <v>1531</v>
      </c>
      <c r="F396">
        <v>98006006003</v>
      </c>
      <c r="O396" t="s">
        <v>59</v>
      </c>
      <c r="P396" t="s">
        <v>1537</v>
      </c>
      <c r="Q396" t="s">
        <v>12862</v>
      </c>
      <c r="T396">
        <v>60</v>
      </c>
    </row>
    <row r="397" spans="1:26" x14ac:dyDescent="0.3">
      <c r="A397">
        <v>906162</v>
      </c>
      <c r="B397" t="s">
        <v>1533</v>
      </c>
      <c r="C397" t="s">
        <v>507</v>
      </c>
      <c r="D397" t="s">
        <v>1534</v>
      </c>
      <c r="F397">
        <v>98006006001</v>
      </c>
      <c r="O397" t="s">
        <v>59</v>
      </c>
      <c r="P397" t="s">
        <v>1537</v>
      </c>
      <c r="Q397" t="s">
        <v>12862</v>
      </c>
      <c r="T397">
        <v>60</v>
      </c>
    </row>
    <row r="398" spans="1:26" x14ac:dyDescent="0.3">
      <c r="A398">
        <v>906163</v>
      </c>
      <c r="B398" t="s">
        <v>1536</v>
      </c>
      <c r="C398" t="s">
        <v>1537</v>
      </c>
      <c r="D398" t="s">
        <v>1538</v>
      </c>
      <c r="E398" t="s">
        <v>1539</v>
      </c>
      <c r="F398">
        <v>3448106728</v>
      </c>
      <c r="G398">
        <v>336586</v>
      </c>
      <c r="H398" t="s">
        <v>1538</v>
      </c>
      <c r="I398" t="s">
        <v>579</v>
      </c>
      <c r="J398" s="193" t="s">
        <v>14392</v>
      </c>
      <c r="K398">
        <v>39131717</v>
      </c>
      <c r="L398" t="s">
        <v>1539</v>
      </c>
      <c r="M398">
        <v>741791</v>
      </c>
      <c r="N398" t="s">
        <v>14391</v>
      </c>
      <c r="O398" t="s">
        <v>579</v>
      </c>
      <c r="Q398" t="s">
        <v>12926</v>
      </c>
      <c r="R398" s="193" t="s">
        <v>14390</v>
      </c>
      <c r="S398">
        <v>93</v>
      </c>
      <c r="T398">
        <v>72</v>
      </c>
      <c r="U398">
        <v>85</v>
      </c>
      <c r="X398">
        <v>39131717</v>
      </c>
      <c r="Y398">
        <v>82</v>
      </c>
    </row>
    <row r="399" spans="1:26" x14ac:dyDescent="0.3">
      <c r="A399">
        <v>906164</v>
      </c>
      <c r="B399" t="s">
        <v>1541</v>
      </c>
      <c r="C399" t="s">
        <v>1537</v>
      </c>
      <c r="D399" t="s">
        <v>1542</v>
      </c>
      <c r="E399" t="s">
        <v>1543</v>
      </c>
      <c r="F399">
        <v>3448106108</v>
      </c>
      <c r="G399">
        <v>336585</v>
      </c>
      <c r="H399" t="s">
        <v>1545</v>
      </c>
      <c r="I399" t="s">
        <v>579</v>
      </c>
      <c r="J399" s="193" t="s">
        <v>4630</v>
      </c>
      <c r="K399">
        <v>39131707</v>
      </c>
      <c r="L399" t="s">
        <v>1543</v>
      </c>
      <c r="M399">
        <v>194495</v>
      </c>
      <c r="N399" t="s">
        <v>4628</v>
      </c>
      <c r="O399" t="s">
        <v>579</v>
      </c>
      <c r="Q399" t="s">
        <v>12926</v>
      </c>
      <c r="R399" s="193" t="s">
        <v>14389</v>
      </c>
      <c r="S399">
        <v>81</v>
      </c>
      <c r="T399">
        <v>62</v>
      </c>
      <c r="U399">
        <v>74</v>
      </c>
      <c r="V399" t="s">
        <v>4596</v>
      </c>
      <c r="W399">
        <v>66</v>
      </c>
      <c r="X399">
        <v>39121311</v>
      </c>
      <c r="Y399">
        <v>50</v>
      </c>
      <c r="Z399" t="b">
        <v>1</v>
      </c>
    </row>
    <row r="400" spans="1:26" x14ac:dyDescent="0.3">
      <c r="A400">
        <v>906165</v>
      </c>
      <c r="B400" t="s">
        <v>1546</v>
      </c>
      <c r="C400" t="s">
        <v>1547</v>
      </c>
      <c r="D400" t="s">
        <v>1548</v>
      </c>
      <c r="G400">
        <v>288347</v>
      </c>
      <c r="H400">
        <v>10301</v>
      </c>
      <c r="I400" t="s">
        <v>1141</v>
      </c>
      <c r="J400" s="193" t="s">
        <v>14388</v>
      </c>
      <c r="K400">
        <v>27112800</v>
      </c>
      <c r="M400">
        <v>99426</v>
      </c>
      <c r="N400" t="s">
        <v>14387</v>
      </c>
      <c r="O400" t="s">
        <v>1141</v>
      </c>
      <c r="Q400" t="s">
        <v>12926</v>
      </c>
      <c r="R400" s="193" t="s">
        <v>14386</v>
      </c>
      <c r="S400">
        <v>9</v>
      </c>
      <c r="T400">
        <v>0</v>
      </c>
      <c r="U400">
        <v>50</v>
      </c>
    </row>
    <row r="401" spans="1:26" x14ac:dyDescent="0.3">
      <c r="A401">
        <v>906166</v>
      </c>
      <c r="B401" t="s">
        <v>1551</v>
      </c>
      <c r="C401" t="s">
        <v>1552</v>
      </c>
      <c r="D401" t="s">
        <v>1553</v>
      </c>
      <c r="E401" t="s">
        <v>1554</v>
      </c>
      <c r="G401">
        <v>336338</v>
      </c>
      <c r="H401" t="s">
        <v>1557</v>
      </c>
      <c r="I401" t="s">
        <v>1555</v>
      </c>
      <c r="J401">
        <v>785007195354</v>
      </c>
      <c r="K401">
        <v>39122211</v>
      </c>
      <c r="L401" t="s">
        <v>1554</v>
      </c>
      <c r="M401">
        <v>21827</v>
      </c>
      <c r="N401" t="s">
        <v>14385</v>
      </c>
      <c r="O401" t="s">
        <v>1555</v>
      </c>
      <c r="P401" t="s">
        <v>1552</v>
      </c>
      <c r="Q401" t="s">
        <v>12858</v>
      </c>
      <c r="R401" s="193" t="s">
        <v>14384</v>
      </c>
      <c r="S401">
        <v>75</v>
      </c>
      <c r="T401">
        <v>100</v>
      </c>
      <c r="U401">
        <v>100</v>
      </c>
      <c r="V401" t="s">
        <v>1555</v>
      </c>
      <c r="W401">
        <v>82</v>
      </c>
      <c r="X401">
        <v>39122211</v>
      </c>
      <c r="Y401">
        <v>82</v>
      </c>
      <c r="Z401" t="b">
        <v>1</v>
      </c>
    </row>
    <row r="402" spans="1:26" x14ac:dyDescent="0.3">
      <c r="A402">
        <v>906167</v>
      </c>
      <c r="B402" t="s">
        <v>1558</v>
      </c>
      <c r="C402" t="s">
        <v>1559</v>
      </c>
      <c r="D402" t="s">
        <v>1560</v>
      </c>
      <c r="O402" t="s">
        <v>1559</v>
      </c>
      <c r="P402" t="s">
        <v>14383</v>
      </c>
      <c r="Q402" t="s">
        <v>12858</v>
      </c>
      <c r="T402">
        <v>33</v>
      </c>
      <c r="V402" t="s">
        <v>5341</v>
      </c>
      <c r="W402">
        <v>82</v>
      </c>
      <c r="Z402" t="b">
        <v>1</v>
      </c>
    </row>
    <row r="403" spans="1:26" x14ac:dyDescent="0.3">
      <c r="A403">
        <v>906168</v>
      </c>
      <c r="B403" t="s">
        <v>1562</v>
      </c>
      <c r="C403" t="s">
        <v>1563</v>
      </c>
      <c r="D403" t="s">
        <v>1564</v>
      </c>
      <c r="O403" t="s">
        <v>1565</v>
      </c>
      <c r="P403" t="s">
        <v>1565</v>
      </c>
      <c r="Q403" t="s">
        <v>12862</v>
      </c>
      <c r="T403">
        <v>100</v>
      </c>
      <c r="V403" t="s">
        <v>7175</v>
      </c>
      <c r="W403">
        <v>62</v>
      </c>
      <c r="X403">
        <v>31161500</v>
      </c>
      <c r="Y403">
        <v>77</v>
      </c>
      <c r="Z403" t="b">
        <v>1</v>
      </c>
    </row>
    <row r="404" spans="1:26" x14ac:dyDescent="0.3">
      <c r="A404">
        <v>906169</v>
      </c>
      <c r="B404" t="s">
        <v>1568</v>
      </c>
    </row>
    <row r="405" spans="1:26" x14ac:dyDescent="0.3">
      <c r="A405">
        <v>906170</v>
      </c>
      <c r="B405" t="s">
        <v>1570</v>
      </c>
      <c r="G405">
        <v>471442</v>
      </c>
      <c r="H405">
        <v>55449</v>
      </c>
      <c r="I405" t="s">
        <v>482</v>
      </c>
      <c r="J405" s="193" t="s">
        <v>14382</v>
      </c>
      <c r="K405">
        <v>31161620</v>
      </c>
      <c r="M405">
        <v>705033</v>
      </c>
      <c r="N405" t="s">
        <v>14381</v>
      </c>
      <c r="O405" t="s">
        <v>482</v>
      </c>
      <c r="Q405" t="s">
        <v>12868</v>
      </c>
      <c r="R405" s="193" t="s">
        <v>14380</v>
      </c>
      <c r="S405">
        <v>55</v>
      </c>
      <c r="T405">
        <v>55</v>
      </c>
      <c r="U405">
        <v>26</v>
      </c>
    </row>
    <row r="406" spans="1:26" x14ac:dyDescent="0.3">
      <c r="A406">
        <v>906171</v>
      </c>
      <c r="B406" t="s">
        <v>1571</v>
      </c>
      <c r="C406" t="s">
        <v>1572</v>
      </c>
      <c r="D406" t="s">
        <v>1573</v>
      </c>
      <c r="G406">
        <v>1024635</v>
      </c>
      <c r="H406" t="s">
        <v>1576</v>
      </c>
      <c r="I406" t="s">
        <v>1574</v>
      </c>
      <c r="J406">
        <v>662679230081</v>
      </c>
      <c r="K406">
        <v>27111703</v>
      </c>
      <c r="M406">
        <v>670107</v>
      </c>
      <c r="N406" t="s">
        <v>14379</v>
      </c>
      <c r="O406" t="s">
        <v>1574</v>
      </c>
      <c r="P406" t="s">
        <v>1572</v>
      </c>
      <c r="Q406" t="s">
        <v>12862</v>
      </c>
      <c r="R406" s="193" t="s">
        <v>14378</v>
      </c>
      <c r="S406">
        <v>100</v>
      </c>
      <c r="T406">
        <v>100</v>
      </c>
      <c r="U406">
        <v>100</v>
      </c>
      <c r="V406" t="s">
        <v>1574</v>
      </c>
      <c r="W406">
        <v>89</v>
      </c>
      <c r="X406">
        <v>27110000</v>
      </c>
      <c r="Y406">
        <v>89</v>
      </c>
      <c r="Z406" t="b">
        <v>1</v>
      </c>
    </row>
    <row r="407" spans="1:26" x14ac:dyDescent="0.3">
      <c r="A407">
        <v>906172</v>
      </c>
      <c r="B407" t="s">
        <v>1577</v>
      </c>
      <c r="C407" t="s">
        <v>1578</v>
      </c>
      <c r="D407" t="s">
        <v>1579</v>
      </c>
      <c r="O407" t="s">
        <v>1578</v>
      </c>
      <c r="P407" t="s">
        <v>1578</v>
      </c>
      <c r="Q407" t="s">
        <v>12858</v>
      </c>
      <c r="T407">
        <v>33</v>
      </c>
    </row>
    <row r="408" spans="1:26" x14ac:dyDescent="0.3">
      <c r="A408">
        <v>906173</v>
      </c>
      <c r="B408" t="s">
        <v>1577</v>
      </c>
      <c r="C408" t="s">
        <v>1578</v>
      </c>
      <c r="D408" t="s">
        <v>1579</v>
      </c>
      <c r="O408" t="s">
        <v>1578</v>
      </c>
      <c r="P408" t="s">
        <v>1578</v>
      </c>
      <c r="Q408" t="s">
        <v>12858</v>
      </c>
      <c r="T408">
        <v>33</v>
      </c>
    </row>
    <row r="409" spans="1:26" x14ac:dyDescent="0.3">
      <c r="A409">
        <v>906174</v>
      </c>
      <c r="B409" t="s">
        <v>1577</v>
      </c>
      <c r="C409" t="s">
        <v>1578</v>
      </c>
      <c r="D409" t="s">
        <v>1579</v>
      </c>
      <c r="O409" t="s">
        <v>1578</v>
      </c>
      <c r="P409" t="s">
        <v>1578</v>
      </c>
      <c r="Q409" t="s">
        <v>12858</v>
      </c>
      <c r="T409">
        <v>33</v>
      </c>
    </row>
    <row r="410" spans="1:26" x14ac:dyDescent="0.3">
      <c r="A410">
        <v>906175</v>
      </c>
      <c r="B410" t="s">
        <v>1577</v>
      </c>
      <c r="C410" t="s">
        <v>1578</v>
      </c>
      <c r="D410" t="s">
        <v>1579</v>
      </c>
      <c r="O410" t="s">
        <v>1578</v>
      </c>
      <c r="P410" t="s">
        <v>1578</v>
      </c>
      <c r="Q410" t="s">
        <v>12858</v>
      </c>
      <c r="T410">
        <v>33</v>
      </c>
    </row>
    <row r="411" spans="1:26" x14ac:dyDescent="0.3">
      <c r="A411">
        <v>906176</v>
      </c>
      <c r="B411" t="s">
        <v>1577</v>
      </c>
      <c r="C411" t="s">
        <v>1578</v>
      </c>
      <c r="D411" t="s">
        <v>1579</v>
      </c>
      <c r="O411" t="s">
        <v>1578</v>
      </c>
      <c r="P411" t="s">
        <v>1578</v>
      </c>
      <c r="Q411" t="s">
        <v>12858</v>
      </c>
      <c r="T411">
        <v>33</v>
      </c>
    </row>
    <row r="412" spans="1:26" x14ac:dyDescent="0.3">
      <c r="A412">
        <v>906177</v>
      </c>
      <c r="B412" t="s">
        <v>1577</v>
      </c>
      <c r="C412" t="s">
        <v>1578</v>
      </c>
      <c r="D412" t="s">
        <v>1579</v>
      </c>
      <c r="O412" t="s">
        <v>1578</v>
      </c>
      <c r="P412" t="s">
        <v>1578</v>
      </c>
      <c r="Q412" t="s">
        <v>12858</v>
      </c>
      <c r="T412">
        <v>33</v>
      </c>
    </row>
    <row r="413" spans="1:26" x14ac:dyDescent="0.3">
      <c r="A413">
        <v>906178</v>
      </c>
      <c r="B413" t="s">
        <v>1577</v>
      </c>
      <c r="C413" t="s">
        <v>1582</v>
      </c>
      <c r="D413" t="s">
        <v>1579</v>
      </c>
      <c r="O413" t="s">
        <v>1578</v>
      </c>
      <c r="P413" t="s">
        <v>1578</v>
      </c>
      <c r="Q413" t="s">
        <v>12858</v>
      </c>
      <c r="T413">
        <v>33</v>
      </c>
    </row>
    <row r="414" spans="1:26" x14ac:dyDescent="0.3">
      <c r="A414">
        <v>906179</v>
      </c>
      <c r="B414" t="s">
        <v>1583</v>
      </c>
      <c r="C414" t="s">
        <v>1584</v>
      </c>
      <c r="D414" t="s">
        <v>1585</v>
      </c>
      <c r="E414" t="s">
        <v>1586</v>
      </c>
      <c r="O414" t="s">
        <v>1555</v>
      </c>
      <c r="P414" t="s">
        <v>1552</v>
      </c>
      <c r="Q414" t="s">
        <v>12862</v>
      </c>
      <c r="T414">
        <v>60</v>
      </c>
      <c r="V414" t="s">
        <v>5341</v>
      </c>
      <c r="W414">
        <v>66</v>
      </c>
      <c r="X414">
        <v>31161708</v>
      </c>
      <c r="Y414">
        <v>66</v>
      </c>
      <c r="Z414" t="b">
        <v>1</v>
      </c>
    </row>
    <row r="415" spans="1:26" x14ac:dyDescent="0.3">
      <c r="A415">
        <v>906180</v>
      </c>
      <c r="B415" t="s">
        <v>1589</v>
      </c>
      <c r="C415" t="s">
        <v>1590</v>
      </c>
      <c r="D415" t="s">
        <v>1591</v>
      </c>
      <c r="G415">
        <v>401792</v>
      </c>
      <c r="H415" t="s">
        <v>14377</v>
      </c>
      <c r="I415" t="s">
        <v>1468</v>
      </c>
      <c r="J415" s="193" t="s">
        <v>14376</v>
      </c>
      <c r="K415">
        <v>31161609</v>
      </c>
      <c r="M415">
        <v>1104244</v>
      </c>
      <c r="N415" t="s">
        <v>14375</v>
      </c>
      <c r="O415" t="s">
        <v>1468</v>
      </c>
      <c r="Q415" t="s">
        <v>12926</v>
      </c>
      <c r="R415" s="193" t="s">
        <v>14374</v>
      </c>
      <c r="S415">
        <v>96</v>
      </c>
      <c r="T415">
        <v>61</v>
      </c>
      <c r="U415">
        <v>91</v>
      </c>
      <c r="V415" t="s">
        <v>1468</v>
      </c>
      <c r="W415">
        <v>89</v>
      </c>
      <c r="X415">
        <v>31161609</v>
      </c>
      <c r="Y415">
        <v>89</v>
      </c>
      <c r="Z415" t="b">
        <v>1</v>
      </c>
    </row>
    <row r="416" spans="1:26" x14ac:dyDescent="0.3">
      <c r="A416">
        <v>906181</v>
      </c>
      <c r="B416" t="s">
        <v>1595</v>
      </c>
      <c r="C416" t="s">
        <v>1596</v>
      </c>
      <c r="D416" t="s">
        <v>1597</v>
      </c>
      <c r="O416" t="s">
        <v>1596</v>
      </c>
      <c r="P416" t="s">
        <v>1596</v>
      </c>
      <c r="Q416" t="s">
        <v>12862</v>
      </c>
      <c r="T416">
        <v>95</v>
      </c>
    </row>
    <row r="417" spans="1:26" x14ac:dyDescent="0.3">
      <c r="A417">
        <v>906182</v>
      </c>
      <c r="B417" t="s">
        <v>1600</v>
      </c>
      <c r="C417" t="s">
        <v>1596</v>
      </c>
      <c r="D417" t="s">
        <v>1601</v>
      </c>
      <c r="O417" t="s">
        <v>1596</v>
      </c>
      <c r="P417" t="s">
        <v>1596</v>
      </c>
      <c r="Q417" t="s">
        <v>12862</v>
      </c>
      <c r="T417">
        <v>95</v>
      </c>
    </row>
    <row r="418" spans="1:26" x14ac:dyDescent="0.3">
      <c r="A418">
        <v>906183</v>
      </c>
      <c r="B418" t="s">
        <v>1604</v>
      </c>
      <c r="C418" t="s">
        <v>1596</v>
      </c>
      <c r="D418" t="s">
        <v>1597</v>
      </c>
      <c r="O418" t="s">
        <v>1605</v>
      </c>
      <c r="P418" t="s">
        <v>14373</v>
      </c>
      <c r="Q418" t="s">
        <v>12862</v>
      </c>
      <c r="T418">
        <v>90</v>
      </c>
    </row>
    <row r="419" spans="1:26" x14ac:dyDescent="0.3">
      <c r="A419">
        <v>906184</v>
      </c>
      <c r="B419" t="s">
        <v>1606</v>
      </c>
      <c r="C419" t="s">
        <v>1581</v>
      </c>
      <c r="D419" t="s">
        <v>1608</v>
      </c>
      <c r="O419" t="s">
        <v>13088</v>
      </c>
      <c r="P419" t="s">
        <v>13088</v>
      </c>
      <c r="Q419" t="s">
        <v>12862</v>
      </c>
      <c r="T419">
        <v>85</v>
      </c>
    </row>
    <row r="420" spans="1:26" x14ac:dyDescent="0.3">
      <c r="A420">
        <v>906185</v>
      </c>
      <c r="B420" t="s">
        <v>1610</v>
      </c>
      <c r="C420" t="s">
        <v>1581</v>
      </c>
      <c r="D420" t="s">
        <v>1579</v>
      </c>
      <c r="O420" t="s">
        <v>1094</v>
      </c>
      <c r="P420" t="s">
        <v>1094</v>
      </c>
      <c r="Q420" t="s">
        <v>12858</v>
      </c>
      <c r="T420">
        <v>50</v>
      </c>
    </row>
    <row r="421" spans="1:26" x14ac:dyDescent="0.3">
      <c r="A421">
        <v>906186</v>
      </c>
      <c r="B421" t="s">
        <v>1613</v>
      </c>
      <c r="C421" t="s">
        <v>1614</v>
      </c>
      <c r="D421" t="s">
        <v>1615</v>
      </c>
      <c r="O421" t="s">
        <v>59</v>
      </c>
      <c r="P421" t="s">
        <v>3588</v>
      </c>
      <c r="Q421" t="s">
        <v>12862</v>
      </c>
      <c r="T421">
        <v>60</v>
      </c>
      <c r="V421" t="s">
        <v>361</v>
      </c>
      <c r="W421">
        <v>68</v>
      </c>
      <c r="X421">
        <v>39131706</v>
      </c>
      <c r="Y421">
        <v>68</v>
      </c>
      <c r="Z421" t="b">
        <v>1</v>
      </c>
    </row>
    <row r="422" spans="1:26" x14ac:dyDescent="0.3">
      <c r="A422">
        <v>906187</v>
      </c>
      <c r="B422" t="s">
        <v>1617</v>
      </c>
      <c r="C422" t="s">
        <v>1618</v>
      </c>
      <c r="D422" t="s">
        <v>1619</v>
      </c>
      <c r="O422" t="s">
        <v>14372</v>
      </c>
      <c r="P422" t="s">
        <v>14371</v>
      </c>
      <c r="Q422" t="s">
        <v>12858</v>
      </c>
      <c r="T422">
        <v>50</v>
      </c>
    </row>
    <row r="423" spans="1:26" x14ac:dyDescent="0.3">
      <c r="A423">
        <v>906188</v>
      </c>
      <c r="B423" t="s">
        <v>1623</v>
      </c>
    </row>
    <row r="424" spans="1:26" x14ac:dyDescent="0.3">
      <c r="A424">
        <v>906189</v>
      </c>
      <c r="B424" t="s">
        <v>1623</v>
      </c>
    </row>
    <row r="425" spans="1:26" x14ac:dyDescent="0.3">
      <c r="A425">
        <v>906190</v>
      </c>
      <c r="B425" t="s">
        <v>1623</v>
      </c>
    </row>
    <row r="426" spans="1:26" x14ac:dyDescent="0.3">
      <c r="A426">
        <v>906191</v>
      </c>
      <c r="B426" t="s">
        <v>1623</v>
      </c>
    </row>
    <row r="427" spans="1:26" x14ac:dyDescent="0.3">
      <c r="A427">
        <v>906192</v>
      </c>
      <c r="B427" t="s">
        <v>1623</v>
      </c>
    </row>
    <row r="428" spans="1:26" x14ac:dyDescent="0.3">
      <c r="A428">
        <v>906193</v>
      </c>
      <c r="B428" t="s">
        <v>1623</v>
      </c>
    </row>
    <row r="429" spans="1:26" x14ac:dyDescent="0.3">
      <c r="A429">
        <v>906194</v>
      </c>
      <c r="B429" t="s">
        <v>1623</v>
      </c>
    </row>
    <row r="430" spans="1:26" x14ac:dyDescent="0.3">
      <c r="A430">
        <v>906195</v>
      </c>
      <c r="B430" t="s">
        <v>1623</v>
      </c>
    </row>
    <row r="431" spans="1:26" x14ac:dyDescent="0.3">
      <c r="A431">
        <v>906196</v>
      </c>
      <c r="B431" t="s">
        <v>1617</v>
      </c>
      <c r="C431" t="s">
        <v>1618</v>
      </c>
      <c r="D431" t="s">
        <v>1619</v>
      </c>
      <c r="O431" t="s">
        <v>14372</v>
      </c>
      <c r="P431" t="s">
        <v>14371</v>
      </c>
      <c r="Q431" t="s">
        <v>12858</v>
      </c>
      <c r="T431">
        <v>50</v>
      </c>
    </row>
    <row r="432" spans="1:26" x14ac:dyDescent="0.3">
      <c r="A432">
        <v>906197</v>
      </c>
      <c r="B432" t="s">
        <v>1629</v>
      </c>
      <c r="C432" t="s">
        <v>1630</v>
      </c>
      <c r="D432">
        <v>3209536</v>
      </c>
      <c r="O432" t="s">
        <v>1632</v>
      </c>
      <c r="P432" t="s">
        <v>14370</v>
      </c>
      <c r="Q432" t="s">
        <v>12862</v>
      </c>
      <c r="T432">
        <v>100</v>
      </c>
    </row>
    <row r="433" spans="1:26" x14ac:dyDescent="0.3">
      <c r="A433">
        <v>906198</v>
      </c>
      <c r="B433" t="s">
        <v>1634</v>
      </c>
      <c r="C433" t="s">
        <v>1630</v>
      </c>
      <c r="D433">
        <v>3209523</v>
      </c>
      <c r="O433" t="s">
        <v>1632</v>
      </c>
      <c r="P433" t="s">
        <v>14370</v>
      </c>
      <c r="Q433" t="s">
        <v>12862</v>
      </c>
      <c r="T433">
        <v>100</v>
      </c>
    </row>
    <row r="434" spans="1:26" x14ac:dyDescent="0.3">
      <c r="A434">
        <v>906199</v>
      </c>
      <c r="B434" t="s">
        <v>1637</v>
      </c>
      <c r="C434" t="s">
        <v>1630</v>
      </c>
      <c r="D434">
        <v>3209510</v>
      </c>
      <c r="O434" t="s">
        <v>1632</v>
      </c>
      <c r="P434" t="s">
        <v>14370</v>
      </c>
      <c r="Q434" t="s">
        <v>12862</v>
      </c>
      <c r="T434">
        <v>100</v>
      </c>
      <c r="V434" t="s">
        <v>12933</v>
      </c>
      <c r="W434">
        <v>77</v>
      </c>
      <c r="X434">
        <v>39121410</v>
      </c>
      <c r="Y434">
        <v>77</v>
      </c>
      <c r="Z434" t="b">
        <v>1</v>
      </c>
    </row>
    <row r="435" spans="1:26" x14ac:dyDescent="0.3">
      <c r="A435">
        <v>906200</v>
      </c>
      <c r="B435" t="s">
        <v>1637</v>
      </c>
      <c r="C435" t="s">
        <v>1630</v>
      </c>
      <c r="D435">
        <v>3209510</v>
      </c>
      <c r="O435" t="s">
        <v>1632</v>
      </c>
      <c r="P435" t="s">
        <v>14370</v>
      </c>
      <c r="Q435" t="s">
        <v>12862</v>
      </c>
      <c r="T435">
        <v>100</v>
      </c>
      <c r="V435" t="s">
        <v>12933</v>
      </c>
      <c r="W435">
        <v>77</v>
      </c>
      <c r="X435">
        <v>39121410</v>
      </c>
      <c r="Y435">
        <v>77</v>
      </c>
      <c r="Z435" t="b">
        <v>1</v>
      </c>
    </row>
    <row r="436" spans="1:26" x14ac:dyDescent="0.3">
      <c r="A436">
        <v>906201</v>
      </c>
      <c r="B436" t="s">
        <v>1640</v>
      </c>
      <c r="C436" t="s">
        <v>1630</v>
      </c>
      <c r="D436">
        <v>3030417</v>
      </c>
      <c r="O436" t="s">
        <v>1632</v>
      </c>
      <c r="P436" t="s">
        <v>14370</v>
      </c>
      <c r="Q436" t="s">
        <v>12862</v>
      </c>
      <c r="T436">
        <v>100</v>
      </c>
    </row>
    <row r="437" spans="1:26" x14ac:dyDescent="0.3">
      <c r="A437">
        <v>906202</v>
      </c>
      <c r="B437" t="s">
        <v>1643</v>
      </c>
      <c r="C437" t="s">
        <v>1630</v>
      </c>
      <c r="D437">
        <v>3030213</v>
      </c>
      <c r="O437" t="s">
        <v>1632</v>
      </c>
      <c r="P437" t="s">
        <v>14370</v>
      </c>
      <c r="Q437" t="s">
        <v>12862</v>
      </c>
      <c r="T437">
        <v>100</v>
      </c>
    </row>
    <row r="438" spans="1:26" x14ac:dyDescent="0.3">
      <c r="A438">
        <v>906203</v>
      </c>
      <c r="B438" t="s">
        <v>1646</v>
      </c>
      <c r="C438" t="s">
        <v>1630</v>
      </c>
      <c r="D438">
        <v>3022276</v>
      </c>
      <c r="O438" t="s">
        <v>1632</v>
      </c>
      <c r="P438" t="s">
        <v>14370</v>
      </c>
      <c r="Q438" t="s">
        <v>12862</v>
      </c>
      <c r="T438">
        <v>100</v>
      </c>
    </row>
    <row r="439" spans="1:26" x14ac:dyDescent="0.3">
      <c r="A439">
        <v>906204</v>
      </c>
      <c r="B439" t="s">
        <v>1649</v>
      </c>
      <c r="C439" t="s">
        <v>1632</v>
      </c>
      <c r="D439" s="193" t="s">
        <v>1650</v>
      </c>
      <c r="O439" t="s">
        <v>1632</v>
      </c>
      <c r="P439" t="s">
        <v>1632</v>
      </c>
      <c r="Q439" t="s">
        <v>12862</v>
      </c>
      <c r="T439">
        <v>100</v>
      </c>
    </row>
    <row r="440" spans="1:26" x14ac:dyDescent="0.3">
      <c r="A440">
        <v>906205</v>
      </c>
      <c r="B440" t="s">
        <v>1653</v>
      </c>
      <c r="C440" t="s">
        <v>1654</v>
      </c>
      <c r="D440" t="s">
        <v>1655</v>
      </c>
      <c r="O440" t="s">
        <v>13318</v>
      </c>
      <c r="P440" t="s">
        <v>13317</v>
      </c>
      <c r="Q440" t="s">
        <v>12858</v>
      </c>
      <c r="T440">
        <v>50</v>
      </c>
    </row>
    <row r="441" spans="1:26" x14ac:dyDescent="0.3">
      <c r="A441">
        <v>906206</v>
      </c>
      <c r="B441" t="s">
        <v>1657</v>
      </c>
      <c r="G441">
        <v>537607</v>
      </c>
      <c r="H441">
        <v>55432</v>
      </c>
      <c r="I441" t="s">
        <v>482</v>
      </c>
      <c r="J441" s="193" t="s">
        <v>13172</v>
      </c>
      <c r="K441">
        <v>31161620</v>
      </c>
      <c r="M441">
        <v>48940</v>
      </c>
      <c r="N441" t="s">
        <v>13171</v>
      </c>
      <c r="O441" t="s">
        <v>482</v>
      </c>
      <c r="Q441" t="s">
        <v>12868</v>
      </c>
      <c r="R441" s="193" t="s">
        <v>14369</v>
      </c>
      <c r="S441">
        <v>57</v>
      </c>
      <c r="T441">
        <v>32</v>
      </c>
      <c r="U441">
        <v>24</v>
      </c>
    </row>
    <row r="442" spans="1:26" x14ac:dyDescent="0.3">
      <c r="A442">
        <v>906207</v>
      </c>
      <c r="B442" t="s">
        <v>1658</v>
      </c>
      <c r="G442">
        <v>537607</v>
      </c>
      <c r="H442">
        <v>55432</v>
      </c>
      <c r="I442" t="s">
        <v>482</v>
      </c>
      <c r="J442" s="193" t="s">
        <v>13172</v>
      </c>
      <c r="K442">
        <v>31161620</v>
      </c>
      <c r="M442">
        <v>48940</v>
      </c>
      <c r="N442" t="s">
        <v>13171</v>
      </c>
      <c r="O442" t="s">
        <v>482</v>
      </c>
      <c r="Q442" t="s">
        <v>12868</v>
      </c>
      <c r="R442" s="193" t="s">
        <v>14368</v>
      </c>
      <c r="S442">
        <v>57</v>
      </c>
      <c r="T442">
        <v>32</v>
      </c>
      <c r="U442">
        <v>24</v>
      </c>
    </row>
    <row r="443" spans="1:26" x14ac:dyDescent="0.3">
      <c r="A443">
        <v>906208</v>
      </c>
      <c r="B443" t="s">
        <v>1658</v>
      </c>
      <c r="G443">
        <v>537607</v>
      </c>
      <c r="H443">
        <v>55432</v>
      </c>
      <c r="I443" t="s">
        <v>482</v>
      </c>
      <c r="J443" s="193" t="s">
        <v>13172</v>
      </c>
      <c r="K443">
        <v>31161620</v>
      </c>
      <c r="M443">
        <v>48940</v>
      </c>
      <c r="N443" t="s">
        <v>13171</v>
      </c>
      <c r="O443" t="s">
        <v>482</v>
      </c>
      <c r="Q443" t="s">
        <v>12868</v>
      </c>
      <c r="R443" s="193" t="s">
        <v>14368</v>
      </c>
      <c r="S443">
        <v>57</v>
      </c>
      <c r="T443">
        <v>32</v>
      </c>
      <c r="U443">
        <v>24</v>
      </c>
    </row>
    <row r="444" spans="1:26" x14ac:dyDescent="0.3">
      <c r="A444">
        <v>906209</v>
      </c>
      <c r="B444" t="s">
        <v>1659</v>
      </c>
      <c r="G444">
        <v>537607</v>
      </c>
      <c r="H444">
        <v>55432</v>
      </c>
      <c r="I444" t="s">
        <v>482</v>
      </c>
      <c r="J444" s="193" t="s">
        <v>13172</v>
      </c>
      <c r="K444">
        <v>31161620</v>
      </c>
      <c r="M444">
        <v>48940</v>
      </c>
      <c r="N444" t="s">
        <v>13171</v>
      </c>
      <c r="O444" t="s">
        <v>482</v>
      </c>
      <c r="Q444" t="s">
        <v>12868</v>
      </c>
      <c r="R444" s="193" t="s">
        <v>14367</v>
      </c>
      <c r="S444">
        <v>58</v>
      </c>
      <c r="T444">
        <v>32</v>
      </c>
      <c r="U444">
        <v>24</v>
      </c>
    </row>
    <row r="445" spans="1:26" x14ac:dyDescent="0.3">
      <c r="A445">
        <v>906210</v>
      </c>
      <c r="B445" t="s">
        <v>1659</v>
      </c>
      <c r="G445">
        <v>537607</v>
      </c>
      <c r="H445">
        <v>55432</v>
      </c>
      <c r="I445" t="s">
        <v>482</v>
      </c>
      <c r="J445" s="193" t="s">
        <v>13172</v>
      </c>
      <c r="K445">
        <v>31161620</v>
      </c>
      <c r="M445">
        <v>48940</v>
      </c>
      <c r="N445" t="s">
        <v>13171</v>
      </c>
      <c r="O445" t="s">
        <v>482</v>
      </c>
      <c r="Q445" t="s">
        <v>12868</v>
      </c>
      <c r="R445" s="193" t="s">
        <v>14367</v>
      </c>
      <c r="S445">
        <v>58</v>
      </c>
      <c r="T445">
        <v>32</v>
      </c>
      <c r="U445">
        <v>24</v>
      </c>
    </row>
    <row r="446" spans="1:26" x14ac:dyDescent="0.3">
      <c r="A446">
        <v>906211</v>
      </c>
      <c r="B446" t="s">
        <v>1659</v>
      </c>
      <c r="G446">
        <v>537607</v>
      </c>
      <c r="H446">
        <v>55432</v>
      </c>
      <c r="I446" t="s">
        <v>482</v>
      </c>
      <c r="J446" s="193" t="s">
        <v>13172</v>
      </c>
      <c r="K446">
        <v>31161620</v>
      </c>
      <c r="M446">
        <v>48940</v>
      </c>
      <c r="N446" t="s">
        <v>13171</v>
      </c>
      <c r="O446" t="s">
        <v>482</v>
      </c>
      <c r="Q446" t="s">
        <v>12868</v>
      </c>
      <c r="R446" s="193" t="s">
        <v>14367</v>
      </c>
      <c r="S446">
        <v>58</v>
      </c>
      <c r="T446">
        <v>32</v>
      </c>
      <c r="U446">
        <v>24</v>
      </c>
    </row>
    <row r="447" spans="1:26" x14ac:dyDescent="0.3">
      <c r="A447">
        <v>906212</v>
      </c>
      <c r="B447" t="s">
        <v>1659</v>
      </c>
      <c r="G447">
        <v>537607</v>
      </c>
      <c r="H447">
        <v>55432</v>
      </c>
      <c r="I447" t="s">
        <v>482</v>
      </c>
      <c r="J447" s="193" t="s">
        <v>13172</v>
      </c>
      <c r="K447">
        <v>31161620</v>
      </c>
      <c r="M447">
        <v>48940</v>
      </c>
      <c r="N447" t="s">
        <v>13171</v>
      </c>
      <c r="O447" t="s">
        <v>482</v>
      </c>
      <c r="Q447" t="s">
        <v>12868</v>
      </c>
      <c r="R447" s="193" t="s">
        <v>14367</v>
      </c>
      <c r="S447">
        <v>58</v>
      </c>
      <c r="T447">
        <v>32</v>
      </c>
      <c r="U447">
        <v>24</v>
      </c>
    </row>
    <row r="448" spans="1:26" x14ac:dyDescent="0.3">
      <c r="A448">
        <v>906213</v>
      </c>
      <c r="B448" t="s">
        <v>1659</v>
      </c>
      <c r="G448">
        <v>537607</v>
      </c>
      <c r="H448">
        <v>55432</v>
      </c>
      <c r="I448" t="s">
        <v>482</v>
      </c>
      <c r="J448" s="193" t="s">
        <v>13172</v>
      </c>
      <c r="K448">
        <v>31161620</v>
      </c>
      <c r="M448">
        <v>48940</v>
      </c>
      <c r="N448" t="s">
        <v>13171</v>
      </c>
      <c r="O448" t="s">
        <v>482</v>
      </c>
      <c r="Q448" t="s">
        <v>12868</v>
      </c>
      <c r="R448" s="193" t="s">
        <v>14367</v>
      </c>
      <c r="S448">
        <v>58</v>
      </c>
      <c r="T448">
        <v>32</v>
      </c>
      <c r="U448">
        <v>24</v>
      </c>
    </row>
    <row r="449" spans="1:26" x14ac:dyDescent="0.3">
      <c r="A449">
        <v>906214</v>
      </c>
      <c r="B449" t="s">
        <v>1659</v>
      </c>
      <c r="G449">
        <v>537607</v>
      </c>
      <c r="H449">
        <v>55432</v>
      </c>
      <c r="I449" t="s">
        <v>482</v>
      </c>
      <c r="J449" s="193" t="s">
        <v>13172</v>
      </c>
      <c r="K449">
        <v>31161620</v>
      </c>
      <c r="M449">
        <v>48940</v>
      </c>
      <c r="N449" t="s">
        <v>13171</v>
      </c>
      <c r="O449" t="s">
        <v>482</v>
      </c>
      <c r="Q449" t="s">
        <v>12868</v>
      </c>
      <c r="R449" s="193" t="s">
        <v>14367</v>
      </c>
      <c r="S449">
        <v>58</v>
      </c>
      <c r="T449">
        <v>32</v>
      </c>
      <c r="U449">
        <v>24</v>
      </c>
    </row>
    <row r="450" spans="1:26" x14ac:dyDescent="0.3">
      <c r="A450">
        <v>906215</v>
      </c>
      <c r="B450" t="s">
        <v>1659</v>
      </c>
      <c r="G450">
        <v>537607</v>
      </c>
      <c r="H450">
        <v>55432</v>
      </c>
      <c r="I450" t="s">
        <v>482</v>
      </c>
      <c r="J450" s="193" t="s">
        <v>13172</v>
      </c>
      <c r="K450">
        <v>31161620</v>
      </c>
      <c r="M450">
        <v>48940</v>
      </c>
      <c r="N450" t="s">
        <v>13171</v>
      </c>
      <c r="O450" t="s">
        <v>482</v>
      </c>
      <c r="Q450" t="s">
        <v>12868</v>
      </c>
      <c r="R450" s="193" t="s">
        <v>14367</v>
      </c>
      <c r="S450">
        <v>58</v>
      </c>
      <c r="T450">
        <v>32</v>
      </c>
      <c r="U450">
        <v>24</v>
      </c>
    </row>
    <row r="451" spans="1:26" x14ac:dyDescent="0.3">
      <c r="A451">
        <v>906216</v>
      </c>
      <c r="B451" t="s">
        <v>1660</v>
      </c>
      <c r="C451" t="s">
        <v>1661</v>
      </c>
      <c r="D451" t="s">
        <v>1662</v>
      </c>
      <c r="E451" t="s">
        <v>1663</v>
      </c>
      <c r="O451" t="s">
        <v>1559</v>
      </c>
      <c r="P451" t="s">
        <v>14366</v>
      </c>
      <c r="Q451" t="s">
        <v>12858</v>
      </c>
      <c r="T451">
        <v>50</v>
      </c>
      <c r="X451">
        <v>30101800</v>
      </c>
      <c r="Y451">
        <v>77</v>
      </c>
    </row>
    <row r="452" spans="1:26" x14ac:dyDescent="0.3">
      <c r="A452">
        <v>906217</v>
      </c>
      <c r="B452" t="s">
        <v>1665</v>
      </c>
      <c r="C452" t="s">
        <v>1666</v>
      </c>
      <c r="D452" t="s">
        <v>1667</v>
      </c>
      <c r="O452" t="s">
        <v>921</v>
      </c>
      <c r="P452" t="s">
        <v>13803</v>
      </c>
      <c r="Q452" t="s">
        <v>12862</v>
      </c>
      <c r="T452">
        <v>100</v>
      </c>
      <c r="X452">
        <v>39121100</v>
      </c>
      <c r="Y452">
        <v>77</v>
      </c>
    </row>
    <row r="453" spans="1:26" x14ac:dyDescent="0.3">
      <c r="A453">
        <v>906218</v>
      </c>
      <c r="B453" t="s">
        <v>1670</v>
      </c>
      <c r="C453" t="s">
        <v>1671</v>
      </c>
      <c r="D453" t="s">
        <v>1672</v>
      </c>
      <c r="E453" t="s">
        <v>1673</v>
      </c>
      <c r="F453">
        <v>7498380132</v>
      </c>
      <c r="G453">
        <v>341180</v>
      </c>
      <c r="H453" t="s">
        <v>1675</v>
      </c>
      <c r="I453" t="s">
        <v>1078</v>
      </c>
      <c r="J453" s="193" t="s">
        <v>1676</v>
      </c>
      <c r="K453">
        <v>39121400</v>
      </c>
      <c r="L453" t="s">
        <v>1673</v>
      </c>
      <c r="M453">
        <v>92306</v>
      </c>
      <c r="N453" t="s">
        <v>14365</v>
      </c>
      <c r="O453" t="s">
        <v>1078</v>
      </c>
      <c r="P453" t="s">
        <v>1078</v>
      </c>
      <c r="Q453" t="s">
        <v>12858</v>
      </c>
      <c r="R453" s="193" t="s">
        <v>14364</v>
      </c>
      <c r="S453">
        <v>100</v>
      </c>
      <c r="T453">
        <v>100</v>
      </c>
      <c r="U453">
        <v>100</v>
      </c>
      <c r="V453" t="s">
        <v>1078</v>
      </c>
      <c r="W453">
        <v>77</v>
      </c>
      <c r="X453">
        <v>39121432</v>
      </c>
      <c r="Y453">
        <v>77</v>
      </c>
      <c r="Z453" t="b">
        <v>1</v>
      </c>
    </row>
    <row r="454" spans="1:26" x14ac:dyDescent="0.3">
      <c r="A454">
        <v>906219</v>
      </c>
      <c r="B454" t="s">
        <v>1678</v>
      </c>
      <c r="C454" t="s">
        <v>1671</v>
      </c>
      <c r="D454" t="s">
        <v>1679</v>
      </c>
      <c r="E454" t="s">
        <v>1680</v>
      </c>
      <c r="F454">
        <v>7498354092</v>
      </c>
      <c r="G454">
        <v>341177</v>
      </c>
      <c r="H454" t="s">
        <v>1682</v>
      </c>
      <c r="I454" t="s">
        <v>1078</v>
      </c>
      <c r="J454" s="193" t="s">
        <v>1683</v>
      </c>
      <c r="K454">
        <v>39121703</v>
      </c>
      <c r="L454" t="s">
        <v>1680</v>
      </c>
      <c r="M454">
        <v>968281</v>
      </c>
      <c r="N454" t="s">
        <v>14363</v>
      </c>
      <c r="O454" t="s">
        <v>1078</v>
      </c>
      <c r="P454" t="s">
        <v>1078</v>
      </c>
      <c r="Q454" t="s">
        <v>12862</v>
      </c>
      <c r="R454" s="193" t="s">
        <v>14362</v>
      </c>
      <c r="S454">
        <v>100</v>
      </c>
      <c r="T454">
        <v>100</v>
      </c>
      <c r="U454">
        <v>100</v>
      </c>
      <c r="V454" t="s">
        <v>1078</v>
      </c>
      <c r="W454">
        <v>79</v>
      </c>
      <c r="X454">
        <v>39121703</v>
      </c>
      <c r="Y454">
        <v>79</v>
      </c>
      <c r="Z454" t="b">
        <v>1</v>
      </c>
    </row>
    <row r="455" spans="1:26" x14ac:dyDescent="0.3">
      <c r="A455">
        <v>906220</v>
      </c>
      <c r="B455" t="s">
        <v>1684</v>
      </c>
      <c r="C455" t="s">
        <v>1685</v>
      </c>
      <c r="D455" t="s">
        <v>1686</v>
      </c>
      <c r="G455">
        <v>341186</v>
      </c>
      <c r="H455" t="s">
        <v>1688</v>
      </c>
      <c r="I455" t="s">
        <v>1078</v>
      </c>
      <c r="J455">
        <v>613056258013</v>
      </c>
      <c r="K455">
        <v>39121703</v>
      </c>
      <c r="L455" t="s">
        <v>1689</v>
      </c>
      <c r="M455">
        <v>205055</v>
      </c>
      <c r="N455" t="s">
        <v>14361</v>
      </c>
      <c r="O455" t="s">
        <v>1078</v>
      </c>
      <c r="P455" t="s">
        <v>1685</v>
      </c>
      <c r="Q455" t="s">
        <v>12862</v>
      </c>
      <c r="R455" s="193" t="s">
        <v>14360</v>
      </c>
      <c r="S455">
        <v>100</v>
      </c>
      <c r="T455">
        <v>100</v>
      </c>
      <c r="U455">
        <v>100</v>
      </c>
      <c r="V455" t="s">
        <v>1078</v>
      </c>
      <c r="W455">
        <v>80</v>
      </c>
      <c r="X455">
        <v>39121703</v>
      </c>
      <c r="Y455">
        <v>80</v>
      </c>
      <c r="Z455" t="b">
        <v>1</v>
      </c>
    </row>
    <row r="456" spans="1:26" x14ac:dyDescent="0.3">
      <c r="A456">
        <v>906221</v>
      </c>
      <c r="B456" t="s">
        <v>1690</v>
      </c>
      <c r="C456" t="s">
        <v>1685</v>
      </c>
      <c r="D456" t="s">
        <v>1691</v>
      </c>
      <c r="E456" t="s">
        <v>1692</v>
      </c>
      <c r="G456">
        <v>304950</v>
      </c>
      <c r="H456" t="s">
        <v>1694</v>
      </c>
      <c r="I456" t="s">
        <v>1078</v>
      </c>
      <c r="J456" s="193" t="s">
        <v>1695</v>
      </c>
      <c r="K456">
        <v>39121703</v>
      </c>
      <c r="M456">
        <v>92258</v>
      </c>
      <c r="N456" t="s">
        <v>14359</v>
      </c>
      <c r="O456" t="s">
        <v>1078</v>
      </c>
      <c r="P456" t="s">
        <v>1685</v>
      </c>
      <c r="Q456" t="s">
        <v>12862</v>
      </c>
      <c r="R456" s="193" t="s">
        <v>14358</v>
      </c>
      <c r="S456">
        <v>100</v>
      </c>
      <c r="T456">
        <v>100</v>
      </c>
      <c r="U456">
        <v>100</v>
      </c>
      <c r="V456" t="s">
        <v>1078</v>
      </c>
      <c r="W456">
        <v>83</v>
      </c>
      <c r="X456">
        <v>39121703</v>
      </c>
      <c r="Y456">
        <v>83</v>
      </c>
      <c r="Z456" t="b">
        <v>1</v>
      </c>
    </row>
    <row r="457" spans="1:26" x14ac:dyDescent="0.3">
      <c r="A457">
        <v>906222</v>
      </c>
      <c r="B457" t="s">
        <v>1696</v>
      </c>
      <c r="C457" t="s">
        <v>1685</v>
      </c>
      <c r="D457" t="s">
        <v>1697</v>
      </c>
      <c r="E457" t="s">
        <v>1698</v>
      </c>
      <c r="G457">
        <v>310760</v>
      </c>
      <c r="H457" t="s">
        <v>1700</v>
      </c>
      <c r="I457" t="s">
        <v>1078</v>
      </c>
      <c r="J457" s="193" t="s">
        <v>1701</v>
      </c>
      <c r="K457">
        <v>39121447</v>
      </c>
      <c r="M457">
        <v>986665</v>
      </c>
      <c r="N457" t="s">
        <v>14357</v>
      </c>
      <c r="O457" t="s">
        <v>1078</v>
      </c>
      <c r="P457" t="s">
        <v>1685</v>
      </c>
      <c r="Q457" t="s">
        <v>12862</v>
      </c>
      <c r="R457" s="193" t="s">
        <v>14356</v>
      </c>
      <c r="S457">
        <v>100</v>
      </c>
      <c r="T457">
        <v>100</v>
      </c>
      <c r="U457">
        <v>100</v>
      </c>
      <c r="V457" t="s">
        <v>1078</v>
      </c>
      <c r="W457">
        <v>80</v>
      </c>
      <c r="X457">
        <v>39121447</v>
      </c>
      <c r="Y457">
        <v>80</v>
      </c>
      <c r="Z457" t="b">
        <v>1</v>
      </c>
    </row>
    <row r="458" spans="1:26" x14ac:dyDescent="0.3">
      <c r="A458">
        <v>906223</v>
      </c>
      <c r="B458" t="s">
        <v>1702</v>
      </c>
      <c r="C458" t="s">
        <v>1685</v>
      </c>
      <c r="D458" t="s">
        <v>1703</v>
      </c>
      <c r="E458" t="s">
        <v>1704</v>
      </c>
      <c r="G458">
        <v>341967</v>
      </c>
      <c r="H458" t="s">
        <v>1706</v>
      </c>
      <c r="I458" t="s">
        <v>1078</v>
      </c>
      <c r="J458" s="193" t="s">
        <v>1707</v>
      </c>
      <c r="K458">
        <v>39131601</v>
      </c>
      <c r="L458" t="s">
        <v>1704</v>
      </c>
      <c r="M458">
        <v>39331</v>
      </c>
      <c r="N458" t="s">
        <v>14355</v>
      </c>
      <c r="O458" t="s">
        <v>1078</v>
      </c>
      <c r="P458" t="s">
        <v>1685</v>
      </c>
      <c r="Q458" t="s">
        <v>12862</v>
      </c>
      <c r="R458">
        <v>0.649890248459565</v>
      </c>
      <c r="S458">
        <v>100</v>
      </c>
      <c r="T458">
        <v>100</v>
      </c>
      <c r="U458">
        <v>100</v>
      </c>
    </row>
    <row r="459" spans="1:26" x14ac:dyDescent="0.3">
      <c r="A459">
        <v>906224</v>
      </c>
      <c r="B459" t="s">
        <v>1709</v>
      </c>
      <c r="C459" t="s">
        <v>1078</v>
      </c>
      <c r="D459" t="s">
        <v>1710</v>
      </c>
      <c r="O459" t="s">
        <v>1078</v>
      </c>
      <c r="P459" t="s">
        <v>1078</v>
      </c>
      <c r="Q459" t="s">
        <v>12862</v>
      </c>
      <c r="T459">
        <v>95</v>
      </c>
      <c r="V459" t="s">
        <v>1078</v>
      </c>
      <c r="W459">
        <v>83</v>
      </c>
      <c r="X459">
        <v>39121703</v>
      </c>
      <c r="Y459">
        <v>83</v>
      </c>
      <c r="Z459" t="b">
        <v>1</v>
      </c>
    </row>
    <row r="460" spans="1:26" x14ac:dyDescent="0.3">
      <c r="A460">
        <v>906225</v>
      </c>
      <c r="B460" t="s">
        <v>1712</v>
      </c>
      <c r="C460" t="s">
        <v>1078</v>
      </c>
      <c r="D460" t="s">
        <v>1713</v>
      </c>
      <c r="O460" t="s">
        <v>1078</v>
      </c>
      <c r="P460" t="s">
        <v>1078</v>
      </c>
      <c r="Q460" t="s">
        <v>12862</v>
      </c>
      <c r="T460">
        <v>95</v>
      </c>
      <c r="V460" t="s">
        <v>1078</v>
      </c>
      <c r="W460">
        <v>80</v>
      </c>
      <c r="X460">
        <v>39121703</v>
      </c>
      <c r="Y460">
        <v>80</v>
      </c>
      <c r="Z460" t="b">
        <v>1</v>
      </c>
    </row>
    <row r="461" spans="1:26" x14ac:dyDescent="0.3">
      <c r="A461">
        <v>906226</v>
      </c>
      <c r="B461" t="s">
        <v>1716</v>
      </c>
      <c r="C461" t="s">
        <v>1717</v>
      </c>
      <c r="D461" t="s">
        <v>1718</v>
      </c>
      <c r="G461">
        <v>296933</v>
      </c>
      <c r="H461" t="s">
        <v>1720</v>
      </c>
      <c r="I461" t="s">
        <v>1078</v>
      </c>
      <c r="J461" s="193" t="s">
        <v>1721</v>
      </c>
      <c r="K461">
        <v>39121703</v>
      </c>
      <c r="M461">
        <v>565840</v>
      </c>
      <c r="N461" t="s">
        <v>14354</v>
      </c>
      <c r="O461" t="s">
        <v>1078</v>
      </c>
      <c r="P461" t="s">
        <v>1717</v>
      </c>
      <c r="Q461" t="s">
        <v>12862</v>
      </c>
      <c r="R461" s="193" t="s">
        <v>14353</v>
      </c>
      <c r="S461">
        <v>100</v>
      </c>
      <c r="T461">
        <v>100</v>
      </c>
      <c r="U461">
        <v>100</v>
      </c>
      <c r="V461" t="s">
        <v>1078</v>
      </c>
      <c r="W461">
        <v>89</v>
      </c>
      <c r="X461">
        <v>39121703</v>
      </c>
      <c r="Y461">
        <v>89</v>
      </c>
      <c r="Z461" t="b">
        <v>1</v>
      </c>
    </row>
    <row r="462" spans="1:26" x14ac:dyDescent="0.3">
      <c r="A462">
        <v>906227</v>
      </c>
      <c r="B462" t="s">
        <v>1723</v>
      </c>
      <c r="C462" t="s">
        <v>1717</v>
      </c>
      <c r="D462" t="s">
        <v>1724</v>
      </c>
      <c r="G462">
        <v>311245</v>
      </c>
      <c r="H462" t="s">
        <v>1726</v>
      </c>
      <c r="I462" t="s">
        <v>1078</v>
      </c>
      <c r="J462" s="193" t="s">
        <v>1727</v>
      </c>
      <c r="K462">
        <v>39131506</v>
      </c>
      <c r="M462">
        <v>1033666</v>
      </c>
      <c r="N462" t="s">
        <v>14352</v>
      </c>
      <c r="O462" t="s">
        <v>1078</v>
      </c>
      <c r="P462" t="s">
        <v>1717</v>
      </c>
      <c r="Q462" t="s">
        <v>12862</v>
      </c>
      <c r="R462">
        <v>0.79162642202573896</v>
      </c>
      <c r="S462">
        <v>100</v>
      </c>
      <c r="T462">
        <v>100</v>
      </c>
      <c r="U462">
        <v>100</v>
      </c>
      <c r="V462" t="s">
        <v>1078</v>
      </c>
      <c r="W462">
        <v>86</v>
      </c>
      <c r="X462">
        <v>39131506</v>
      </c>
      <c r="Y462">
        <v>86</v>
      </c>
      <c r="Z462" t="b">
        <v>1</v>
      </c>
    </row>
    <row r="463" spans="1:26" x14ac:dyDescent="0.3">
      <c r="A463">
        <v>906228</v>
      </c>
      <c r="B463" t="s">
        <v>1729</v>
      </c>
      <c r="C463" t="s">
        <v>1717</v>
      </c>
      <c r="D463" t="s">
        <v>1730</v>
      </c>
      <c r="G463">
        <v>293475</v>
      </c>
      <c r="H463" t="s">
        <v>1732</v>
      </c>
      <c r="I463" t="s">
        <v>1078</v>
      </c>
      <c r="J463" s="193" t="s">
        <v>1733</v>
      </c>
      <c r="K463">
        <v>31163102</v>
      </c>
      <c r="M463">
        <v>343566</v>
      </c>
      <c r="N463" t="s">
        <v>14351</v>
      </c>
      <c r="O463" t="s">
        <v>1078</v>
      </c>
      <c r="P463" t="s">
        <v>1717</v>
      </c>
      <c r="Q463" t="s">
        <v>12862</v>
      </c>
      <c r="R463" s="193" t="s">
        <v>14350</v>
      </c>
      <c r="S463">
        <v>100</v>
      </c>
      <c r="T463">
        <v>100</v>
      </c>
      <c r="U463">
        <v>100</v>
      </c>
      <c r="V463" t="s">
        <v>1078</v>
      </c>
      <c r="W463">
        <v>92</v>
      </c>
      <c r="X463">
        <v>31163102</v>
      </c>
      <c r="Y463">
        <v>76</v>
      </c>
      <c r="Z463" t="b">
        <v>1</v>
      </c>
    </row>
    <row r="464" spans="1:26" x14ac:dyDescent="0.3">
      <c r="A464">
        <v>906229</v>
      </c>
      <c r="B464" t="s">
        <v>1735</v>
      </c>
      <c r="C464" t="s">
        <v>1717</v>
      </c>
      <c r="D464" t="s">
        <v>1736</v>
      </c>
      <c r="G464">
        <v>302941</v>
      </c>
      <c r="H464" t="s">
        <v>1738</v>
      </c>
      <c r="I464" t="s">
        <v>1078</v>
      </c>
      <c r="J464" s="193" t="s">
        <v>1739</v>
      </c>
      <c r="K464">
        <v>39121432</v>
      </c>
      <c r="M464">
        <v>312446</v>
      </c>
      <c r="N464" t="s">
        <v>14349</v>
      </c>
      <c r="O464" t="s">
        <v>1078</v>
      </c>
      <c r="P464" t="s">
        <v>1717</v>
      </c>
      <c r="Q464" t="s">
        <v>12862</v>
      </c>
      <c r="R464" s="193" t="s">
        <v>14348</v>
      </c>
      <c r="S464">
        <v>100</v>
      </c>
      <c r="T464">
        <v>100</v>
      </c>
      <c r="U464">
        <v>100</v>
      </c>
      <c r="V464" t="s">
        <v>1078</v>
      </c>
      <c r="W464">
        <v>92</v>
      </c>
      <c r="X464">
        <v>39121432</v>
      </c>
      <c r="Y464">
        <v>92</v>
      </c>
      <c r="Z464" t="b">
        <v>1</v>
      </c>
    </row>
    <row r="465" spans="1:26" x14ac:dyDescent="0.3">
      <c r="A465">
        <v>906230</v>
      </c>
      <c r="B465" t="s">
        <v>1740</v>
      </c>
      <c r="C465" t="s">
        <v>1717</v>
      </c>
      <c r="D465" t="s">
        <v>1741</v>
      </c>
      <c r="G465">
        <v>315604</v>
      </c>
      <c r="H465" t="s">
        <v>1742</v>
      </c>
      <c r="I465" t="s">
        <v>1078</v>
      </c>
      <c r="J465" s="193" t="s">
        <v>1743</v>
      </c>
      <c r="K465">
        <v>39121432</v>
      </c>
      <c r="M465">
        <v>994628</v>
      </c>
      <c r="N465" t="s">
        <v>14347</v>
      </c>
      <c r="O465" t="s">
        <v>1078</v>
      </c>
      <c r="P465" t="s">
        <v>1717</v>
      </c>
      <c r="Q465" t="s">
        <v>12862</v>
      </c>
      <c r="R465" s="193" t="s">
        <v>14346</v>
      </c>
      <c r="S465">
        <v>100</v>
      </c>
      <c r="T465">
        <v>100</v>
      </c>
      <c r="U465">
        <v>100</v>
      </c>
      <c r="V465" t="s">
        <v>1078</v>
      </c>
      <c r="W465">
        <v>92</v>
      </c>
      <c r="X465">
        <v>39121432</v>
      </c>
      <c r="Y465">
        <v>92</v>
      </c>
      <c r="Z465" t="b">
        <v>1</v>
      </c>
    </row>
    <row r="466" spans="1:26" x14ac:dyDescent="0.3">
      <c r="A466">
        <v>906231</v>
      </c>
      <c r="B466" t="s">
        <v>1745</v>
      </c>
      <c r="C466" t="s">
        <v>1671</v>
      </c>
      <c r="D466" t="s">
        <v>1746</v>
      </c>
      <c r="E466" t="s">
        <v>1747</v>
      </c>
      <c r="F466">
        <v>61305680143</v>
      </c>
      <c r="O466" t="s">
        <v>105</v>
      </c>
      <c r="P466" t="s">
        <v>14345</v>
      </c>
      <c r="Q466" t="s">
        <v>12858</v>
      </c>
      <c r="T466">
        <v>50</v>
      </c>
      <c r="V466" t="s">
        <v>1078</v>
      </c>
      <c r="W466">
        <v>86</v>
      </c>
      <c r="X466">
        <v>26121600</v>
      </c>
      <c r="Y466">
        <v>86</v>
      </c>
      <c r="Z466" t="b">
        <v>1</v>
      </c>
    </row>
    <row r="467" spans="1:26" x14ac:dyDescent="0.3">
      <c r="A467">
        <v>906232</v>
      </c>
      <c r="B467" t="s">
        <v>1749</v>
      </c>
      <c r="C467" t="s">
        <v>1671</v>
      </c>
      <c r="D467" t="s">
        <v>1750</v>
      </c>
      <c r="G467">
        <v>342688</v>
      </c>
      <c r="H467" t="s">
        <v>1750</v>
      </c>
      <c r="I467" t="s">
        <v>1078</v>
      </c>
      <c r="J467" s="193" t="s">
        <v>1753</v>
      </c>
      <c r="K467">
        <v>39131603</v>
      </c>
      <c r="L467" t="s">
        <v>1752</v>
      </c>
      <c r="M467">
        <v>759546</v>
      </c>
      <c r="N467" t="s">
        <v>14344</v>
      </c>
      <c r="O467" t="s">
        <v>1078</v>
      </c>
      <c r="P467" t="s">
        <v>14343</v>
      </c>
      <c r="Q467" t="s">
        <v>12862</v>
      </c>
      <c r="R467" s="193" t="s">
        <v>14342</v>
      </c>
      <c r="S467">
        <v>100</v>
      </c>
      <c r="T467">
        <v>100</v>
      </c>
      <c r="U467">
        <v>100</v>
      </c>
      <c r="V467" t="s">
        <v>1078</v>
      </c>
      <c r="W467">
        <v>77</v>
      </c>
      <c r="X467">
        <v>39131603</v>
      </c>
      <c r="Y467">
        <v>77</v>
      </c>
      <c r="Z467" t="b">
        <v>1</v>
      </c>
    </row>
    <row r="468" spans="1:26" x14ac:dyDescent="0.3">
      <c r="A468">
        <v>906233</v>
      </c>
      <c r="B468" t="s">
        <v>1754</v>
      </c>
      <c r="C468" t="s">
        <v>1755</v>
      </c>
      <c r="D468" t="s">
        <v>1756</v>
      </c>
      <c r="F468">
        <v>78500711631</v>
      </c>
      <c r="G468">
        <v>734596</v>
      </c>
      <c r="H468" t="s">
        <v>1756</v>
      </c>
      <c r="I468" t="s">
        <v>1555</v>
      </c>
      <c r="J468">
        <v>785007116311</v>
      </c>
      <c r="K468">
        <v>39121315</v>
      </c>
      <c r="M468">
        <v>918249</v>
      </c>
      <c r="N468" t="s">
        <v>14341</v>
      </c>
      <c r="O468" t="s">
        <v>1555</v>
      </c>
      <c r="P468" t="s">
        <v>1755</v>
      </c>
      <c r="Q468" t="s">
        <v>12862</v>
      </c>
      <c r="R468" s="193" t="s">
        <v>14340</v>
      </c>
      <c r="S468">
        <v>100</v>
      </c>
      <c r="T468">
        <v>100</v>
      </c>
      <c r="U468">
        <v>100</v>
      </c>
      <c r="V468" t="s">
        <v>1555</v>
      </c>
      <c r="W468">
        <v>90</v>
      </c>
      <c r="X468">
        <v>39121315</v>
      </c>
      <c r="Y468">
        <v>90</v>
      </c>
      <c r="Z468" t="b">
        <v>1</v>
      </c>
    </row>
    <row r="469" spans="1:26" x14ac:dyDescent="0.3">
      <c r="A469">
        <v>906234</v>
      </c>
      <c r="B469" t="s">
        <v>1758</v>
      </c>
      <c r="C469" t="s">
        <v>1755</v>
      </c>
      <c r="D469" t="s">
        <v>1759</v>
      </c>
      <c r="F469">
        <v>78500726987</v>
      </c>
      <c r="G469">
        <v>1188497</v>
      </c>
      <c r="H469" t="s">
        <v>1761</v>
      </c>
      <c r="I469" t="s">
        <v>1555</v>
      </c>
      <c r="J469">
        <v>785007269871</v>
      </c>
      <c r="K469">
        <v>39121304</v>
      </c>
      <c r="M469">
        <v>787252</v>
      </c>
      <c r="N469" t="s">
        <v>14339</v>
      </c>
      <c r="O469" t="s">
        <v>1555</v>
      </c>
      <c r="P469" t="s">
        <v>1755</v>
      </c>
      <c r="Q469" t="s">
        <v>12862</v>
      </c>
      <c r="R469" s="193" t="s">
        <v>14338</v>
      </c>
      <c r="S469">
        <v>100</v>
      </c>
      <c r="T469">
        <v>100</v>
      </c>
      <c r="U469">
        <v>100</v>
      </c>
      <c r="V469" t="s">
        <v>1555</v>
      </c>
      <c r="W469">
        <v>90</v>
      </c>
      <c r="X469">
        <v>39121304</v>
      </c>
      <c r="Y469">
        <v>90</v>
      </c>
      <c r="Z469" t="b">
        <v>1</v>
      </c>
    </row>
    <row r="470" spans="1:26" x14ac:dyDescent="0.3">
      <c r="A470">
        <v>906235</v>
      </c>
      <c r="B470" t="s">
        <v>1763</v>
      </c>
      <c r="C470" t="s">
        <v>1755</v>
      </c>
      <c r="D470" t="s">
        <v>1764</v>
      </c>
      <c r="E470" t="s">
        <v>1765</v>
      </c>
      <c r="F470">
        <v>78500727496</v>
      </c>
      <c r="G470">
        <v>336330</v>
      </c>
      <c r="H470" t="s">
        <v>1767</v>
      </c>
      <c r="I470" t="s">
        <v>1555</v>
      </c>
      <c r="J470">
        <v>785007274967</v>
      </c>
      <c r="K470">
        <v>39121704</v>
      </c>
      <c r="L470" t="s">
        <v>1765</v>
      </c>
      <c r="M470">
        <v>738832</v>
      </c>
      <c r="N470" t="s">
        <v>14337</v>
      </c>
      <c r="O470" t="s">
        <v>1555</v>
      </c>
      <c r="P470" t="s">
        <v>1755</v>
      </c>
      <c r="Q470" t="s">
        <v>12862</v>
      </c>
      <c r="R470" s="193" t="s">
        <v>14336</v>
      </c>
      <c r="S470">
        <v>100</v>
      </c>
      <c r="T470">
        <v>100</v>
      </c>
      <c r="U470">
        <v>100</v>
      </c>
      <c r="V470" t="s">
        <v>1555</v>
      </c>
      <c r="W470">
        <v>84</v>
      </c>
      <c r="X470">
        <v>39121704</v>
      </c>
      <c r="Y470">
        <v>84</v>
      </c>
      <c r="Z470" t="b">
        <v>1</v>
      </c>
    </row>
    <row r="471" spans="1:26" x14ac:dyDescent="0.3">
      <c r="A471">
        <v>906236</v>
      </c>
      <c r="B471" t="s">
        <v>1768</v>
      </c>
      <c r="C471" t="s">
        <v>1755</v>
      </c>
      <c r="D471" t="s">
        <v>1769</v>
      </c>
      <c r="G471">
        <v>336329</v>
      </c>
      <c r="H471" t="s">
        <v>1771</v>
      </c>
      <c r="I471" t="s">
        <v>1555</v>
      </c>
      <c r="J471">
        <v>785007274721</v>
      </c>
      <c r="K471">
        <v>39121704</v>
      </c>
      <c r="L471" t="s">
        <v>1772</v>
      </c>
      <c r="M471">
        <v>960364</v>
      </c>
      <c r="N471" t="s">
        <v>1768</v>
      </c>
      <c r="O471" t="s">
        <v>1555</v>
      </c>
      <c r="P471" t="s">
        <v>1755</v>
      </c>
      <c r="Q471" t="s">
        <v>12862</v>
      </c>
      <c r="R471" s="193" t="s">
        <v>14335</v>
      </c>
      <c r="S471">
        <v>100</v>
      </c>
      <c r="T471">
        <v>100</v>
      </c>
      <c r="U471">
        <v>100</v>
      </c>
      <c r="V471" t="s">
        <v>1555</v>
      </c>
      <c r="W471">
        <v>100</v>
      </c>
      <c r="X471">
        <v>39121704</v>
      </c>
      <c r="Y471">
        <v>100</v>
      </c>
      <c r="Z471" t="b">
        <v>1</v>
      </c>
    </row>
    <row r="472" spans="1:26" x14ac:dyDescent="0.3">
      <c r="A472">
        <v>906237</v>
      </c>
      <c r="B472" t="s">
        <v>1774</v>
      </c>
      <c r="C472" t="s">
        <v>1775</v>
      </c>
      <c r="D472" t="s">
        <v>1776</v>
      </c>
      <c r="E472" t="s">
        <v>1777</v>
      </c>
      <c r="F472">
        <v>78500768783</v>
      </c>
      <c r="G472">
        <v>341045</v>
      </c>
      <c r="H472" t="s">
        <v>1779</v>
      </c>
      <c r="I472" t="s">
        <v>1555</v>
      </c>
      <c r="J472">
        <v>785007687835</v>
      </c>
      <c r="K472">
        <v>39121406</v>
      </c>
      <c r="L472" t="s">
        <v>1777</v>
      </c>
      <c r="M472">
        <v>670136</v>
      </c>
      <c r="N472" t="s">
        <v>14334</v>
      </c>
      <c r="O472" t="s">
        <v>1555</v>
      </c>
      <c r="P472" t="s">
        <v>1755</v>
      </c>
      <c r="Q472" t="s">
        <v>12862</v>
      </c>
      <c r="R472" s="193" t="s">
        <v>14333</v>
      </c>
      <c r="S472">
        <v>100</v>
      </c>
      <c r="T472">
        <v>100</v>
      </c>
      <c r="U472">
        <v>100</v>
      </c>
      <c r="V472" t="s">
        <v>1555</v>
      </c>
      <c r="W472">
        <v>89</v>
      </c>
      <c r="X472">
        <v>39121406</v>
      </c>
      <c r="Y472">
        <v>89</v>
      </c>
      <c r="Z472" t="b">
        <v>1</v>
      </c>
    </row>
    <row r="473" spans="1:26" x14ac:dyDescent="0.3">
      <c r="A473">
        <v>906238</v>
      </c>
      <c r="B473" t="s">
        <v>1780</v>
      </c>
      <c r="C473" t="s">
        <v>1775</v>
      </c>
      <c r="D473" t="s">
        <v>1781</v>
      </c>
      <c r="F473">
        <v>78500719528</v>
      </c>
      <c r="G473">
        <v>336644</v>
      </c>
      <c r="H473" t="s">
        <v>1783</v>
      </c>
      <c r="I473" t="s">
        <v>1555</v>
      </c>
      <c r="J473">
        <v>785007195286</v>
      </c>
      <c r="K473">
        <v>39122211</v>
      </c>
      <c r="L473" t="s">
        <v>14332</v>
      </c>
      <c r="M473">
        <v>819287</v>
      </c>
      <c r="N473" t="s">
        <v>14331</v>
      </c>
      <c r="O473" t="s">
        <v>1555</v>
      </c>
      <c r="P473" t="s">
        <v>1755</v>
      </c>
      <c r="Q473" t="s">
        <v>12858</v>
      </c>
      <c r="R473" s="193" t="s">
        <v>14330</v>
      </c>
      <c r="S473">
        <v>80</v>
      </c>
      <c r="T473">
        <v>100</v>
      </c>
      <c r="U473">
        <v>100</v>
      </c>
      <c r="V473" t="s">
        <v>1555</v>
      </c>
      <c r="W473">
        <v>93</v>
      </c>
      <c r="X473">
        <v>39122211</v>
      </c>
      <c r="Y473">
        <v>93</v>
      </c>
      <c r="Z473" t="b">
        <v>1</v>
      </c>
    </row>
    <row r="474" spans="1:26" x14ac:dyDescent="0.3">
      <c r="A474">
        <v>906239</v>
      </c>
      <c r="B474" t="s">
        <v>1784</v>
      </c>
      <c r="C474" t="s">
        <v>1775</v>
      </c>
      <c r="D474" t="s">
        <v>1785</v>
      </c>
      <c r="E474" t="s">
        <v>1786</v>
      </c>
      <c r="G474">
        <v>336324</v>
      </c>
      <c r="H474" t="s">
        <v>1788</v>
      </c>
      <c r="I474" t="s">
        <v>1555</v>
      </c>
      <c r="J474">
        <v>785007210231</v>
      </c>
      <c r="K474">
        <v>39121406</v>
      </c>
      <c r="L474" t="s">
        <v>1786</v>
      </c>
      <c r="M474">
        <v>265747</v>
      </c>
      <c r="N474" t="s">
        <v>14329</v>
      </c>
      <c r="O474" t="s">
        <v>1555</v>
      </c>
      <c r="P474" t="s">
        <v>1755</v>
      </c>
      <c r="Q474" t="s">
        <v>12862</v>
      </c>
      <c r="R474" s="193" t="s">
        <v>14328</v>
      </c>
      <c r="S474">
        <v>93</v>
      </c>
      <c r="T474">
        <v>100</v>
      </c>
      <c r="U474">
        <v>100</v>
      </c>
      <c r="V474" t="s">
        <v>1555</v>
      </c>
      <c r="W474">
        <v>96</v>
      </c>
      <c r="X474">
        <v>39121406</v>
      </c>
      <c r="Y474">
        <v>96</v>
      </c>
      <c r="Z474" t="b">
        <v>1</v>
      </c>
    </row>
    <row r="475" spans="1:26" x14ac:dyDescent="0.3">
      <c r="A475">
        <v>906240</v>
      </c>
      <c r="B475" t="s">
        <v>1789</v>
      </c>
      <c r="C475" t="s">
        <v>1775</v>
      </c>
      <c r="D475" t="s">
        <v>1790</v>
      </c>
      <c r="E475" t="s">
        <v>1791</v>
      </c>
      <c r="O475" t="s">
        <v>105</v>
      </c>
      <c r="P475" t="s">
        <v>12871</v>
      </c>
      <c r="Q475" t="s">
        <v>12858</v>
      </c>
      <c r="T475">
        <v>50</v>
      </c>
      <c r="V475" t="s">
        <v>1555</v>
      </c>
      <c r="W475">
        <v>89</v>
      </c>
      <c r="X475">
        <v>39121406</v>
      </c>
      <c r="Y475">
        <v>89</v>
      </c>
      <c r="Z475" t="b">
        <v>1</v>
      </c>
    </row>
    <row r="476" spans="1:26" x14ac:dyDescent="0.3">
      <c r="A476">
        <v>906241</v>
      </c>
      <c r="B476" t="s">
        <v>1793</v>
      </c>
      <c r="C476" t="s">
        <v>1775</v>
      </c>
      <c r="D476" t="s">
        <v>1794</v>
      </c>
      <c r="E476" t="s">
        <v>1795</v>
      </c>
      <c r="G476">
        <v>336642</v>
      </c>
      <c r="H476" t="s">
        <v>1797</v>
      </c>
      <c r="I476" t="s">
        <v>1555</v>
      </c>
      <c r="J476">
        <v>785007785401</v>
      </c>
      <c r="K476">
        <v>39121406</v>
      </c>
      <c r="L476" t="s">
        <v>1795</v>
      </c>
      <c r="M476">
        <v>738942</v>
      </c>
      <c r="N476" t="s">
        <v>14327</v>
      </c>
      <c r="O476" t="s">
        <v>1555</v>
      </c>
      <c r="P476" t="s">
        <v>1755</v>
      </c>
      <c r="Q476" t="s">
        <v>12862</v>
      </c>
      <c r="R476" s="193" t="s">
        <v>14326</v>
      </c>
      <c r="S476">
        <v>77</v>
      </c>
      <c r="T476">
        <v>100</v>
      </c>
      <c r="U476">
        <v>100</v>
      </c>
      <c r="V476" t="s">
        <v>1555</v>
      </c>
      <c r="W476">
        <v>92</v>
      </c>
      <c r="X476">
        <v>39121406</v>
      </c>
      <c r="Y476">
        <v>92</v>
      </c>
      <c r="Z476" t="b">
        <v>1</v>
      </c>
    </row>
    <row r="477" spans="1:26" x14ac:dyDescent="0.3">
      <c r="A477">
        <v>906242</v>
      </c>
      <c r="B477" t="s">
        <v>1798</v>
      </c>
      <c r="C477" t="s">
        <v>1775</v>
      </c>
      <c r="D477" t="s">
        <v>1799</v>
      </c>
      <c r="F477">
        <v>78500703592</v>
      </c>
      <c r="O477" t="s">
        <v>1555</v>
      </c>
      <c r="P477" t="s">
        <v>1755</v>
      </c>
      <c r="Q477" t="s">
        <v>12862</v>
      </c>
      <c r="T477">
        <v>60</v>
      </c>
      <c r="V477" t="s">
        <v>1555</v>
      </c>
      <c r="W477">
        <v>100</v>
      </c>
      <c r="X477">
        <v>39121406</v>
      </c>
      <c r="Y477">
        <v>100</v>
      </c>
      <c r="Z477" t="b">
        <v>1</v>
      </c>
    </row>
    <row r="478" spans="1:26" x14ac:dyDescent="0.3">
      <c r="A478">
        <v>906243</v>
      </c>
      <c r="B478" t="s">
        <v>1802</v>
      </c>
      <c r="C478" t="s">
        <v>1803</v>
      </c>
      <c r="D478" t="s">
        <v>1799</v>
      </c>
      <c r="E478" t="s">
        <v>1804</v>
      </c>
      <c r="G478">
        <v>336318</v>
      </c>
      <c r="H478" t="s">
        <v>1805</v>
      </c>
      <c r="I478" t="s">
        <v>1555</v>
      </c>
      <c r="J478">
        <v>785007036121</v>
      </c>
      <c r="K478">
        <v>39121406</v>
      </c>
      <c r="L478" t="s">
        <v>1804</v>
      </c>
      <c r="M478">
        <v>296553</v>
      </c>
      <c r="N478" t="s">
        <v>14325</v>
      </c>
      <c r="O478" t="s">
        <v>1555</v>
      </c>
      <c r="P478" t="s">
        <v>1755</v>
      </c>
      <c r="Q478" t="s">
        <v>12862</v>
      </c>
      <c r="R478" s="193" t="s">
        <v>14324</v>
      </c>
      <c r="S478">
        <v>100</v>
      </c>
      <c r="T478">
        <v>100</v>
      </c>
      <c r="U478">
        <v>100</v>
      </c>
      <c r="V478" t="s">
        <v>1555</v>
      </c>
      <c r="W478">
        <v>88</v>
      </c>
      <c r="X478">
        <v>39121406</v>
      </c>
      <c r="Y478">
        <v>88</v>
      </c>
      <c r="Z478" t="b">
        <v>1</v>
      </c>
    </row>
    <row r="479" spans="1:26" x14ac:dyDescent="0.3">
      <c r="A479">
        <v>906244</v>
      </c>
      <c r="B479" t="s">
        <v>1806</v>
      </c>
      <c r="C479" t="s">
        <v>1807</v>
      </c>
      <c r="D479" t="s">
        <v>1808</v>
      </c>
      <c r="G479">
        <v>340916</v>
      </c>
      <c r="H479" t="s">
        <v>1811</v>
      </c>
      <c r="I479" t="s">
        <v>1809</v>
      </c>
      <c r="J479">
        <v>783126310153</v>
      </c>
      <c r="K479">
        <v>31162905</v>
      </c>
      <c r="L479" t="s">
        <v>1812</v>
      </c>
      <c r="M479">
        <v>639640</v>
      </c>
      <c r="N479" t="s">
        <v>14311</v>
      </c>
      <c r="O479" t="s">
        <v>1809</v>
      </c>
      <c r="P479" t="s">
        <v>14310</v>
      </c>
      <c r="Q479" t="s">
        <v>12862</v>
      </c>
      <c r="R479" s="193" t="s">
        <v>14323</v>
      </c>
      <c r="S479">
        <v>100</v>
      </c>
      <c r="T479">
        <v>100</v>
      </c>
      <c r="U479">
        <v>100</v>
      </c>
      <c r="V479" t="s">
        <v>1809</v>
      </c>
      <c r="W479">
        <v>90</v>
      </c>
      <c r="X479">
        <v>31162905</v>
      </c>
      <c r="Y479">
        <v>90</v>
      </c>
      <c r="Z479" t="b">
        <v>1</v>
      </c>
    </row>
    <row r="480" spans="1:26" x14ac:dyDescent="0.3">
      <c r="A480">
        <v>906245</v>
      </c>
      <c r="B480" t="s">
        <v>1813</v>
      </c>
      <c r="C480" t="s">
        <v>1807</v>
      </c>
      <c r="D480" t="s">
        <v>1814</v>
      </c>
      <c r="G480">
        <v>721861</v>
      </c>
      <c r="H480" t="s">
        <v>1816</v>
      </c>
      <c r="I480" t="s">
        <v>1809</v>
      </c>
      <c r="J480">
        <v>783126310009</v>
      </c>
      <c r="K480">
        <v>31162905</v>
      </c>
      <c r="M480">
        <v>1065263</v>
      </c>
      <c r="N480" t="s">
        <v>14322</v>
      </c>
      <c r="O480" t="s">
        <v>1809</v>
      </c>
      <c r="P480" t="s">
        <v>14310</v>
      </c>
      <c r="Q480" t="s">
        <v>12858</v>
      </c>
      <c r="R480" s="193" t="s">
        <v>14321</v>
      </c>
      <c r="S480">
        <v>100</v>
      </c>
      <c r="T480">
        <v>100</v>
      </c>
      <c r="U480">
        <v>100</v>
      </c>
      <c r="V480" t="s">
        <v>1809</v>
      </c>
      <c r="W480">
        <v>89</v>
      </c>
      <c r="X480">
        <v>31162905</v>
      </c>
      <c r="Y480">
        <v>89</v>
      </c>
      <c r="Z480" t="b">
        <v>1</v>
      </c>
    </row>
    <row r="481" spans="1:26" x14ac:dyDescent="0.3">
      <c r="A481">
        <v>906246</v>
      </c>
      <c r="B481" t="s">
        <v>1817</v>
      </c>
      <c r="C481" t="s">
        <v>1807</v>
      </c>
      <c r="D481" t="s">
        <v>1818</v>
      </c>
      <c r="G481">
        <v>340905</v>
      </c>
      <c r="H481" t="s">
        <v>1821</v>
      </c>
      <c r="I481" t="s">
        <v>1819</v>
      </c>
      <c r="J481">
        <v>687855300358</v>
      </c>
      <c r="K481">
        <v>39121312</v>
      </c>
      <c r="L481" t="s">
        <v>13093</v>
      </c>
      <c r="M481">
        <v>501947</v>
      </c>
      <c r="N481" t="s">
        <v>13092</v>
      </c>
      <c r="O481" t="s">
        <v>1819</v>
      </c>
      <c r="Q481" t="s">
        <v>12926</v>
      </c>
      <c r="R481">
        <v>0.79024872452954398</v>
      </c>
      <c r="S481">
        <v>93</v>
      </c>
      <c r="T481">
        <v>72</v>
      </c>
      <c r="U481">
        <v>85</v>
      </c>
      <c r="X481">
        <v>39121312</v>
      </c>
      <c r="Y481">
        <v>83</v>
      </c>
    </row>
    <row r="482" spans="1:26" x14ac:dyDescent="0.3">
      <c r="A482">
        <v>906247</v>
      </c>
      <c r="B482" t="s">
        <v>1823</v>
      </c>
      <c r="C482" t="s">
        <v>1807</v>
      </c>
      <c r="D482" t="s">
        <v>1824</v>
      </c>
      <c r="E482" t="s">
        <v>1825</v>
      </c>
      <c r="G482">
        <v>340859</v>
      </c>
      <c r="H482" t="s">
        <v>1824</v>
      </c>
      <c r="I482" t="s">
        <v>1819</v>
      </c>
      <c r="J482">
        <v>687855851416</v>
      </c>
      <c r="K482">
        <v>39131707</v>
      </c>
      <c r="L482" t="s">
        <v>1825</v>
      </c>
      <c r="M482">
        <v>950647</v>
      </c>
      <c r="N482" t="s">
        <v>14319</v>
      </c>
      <c r="O482" t="s">
        <v>1819</v>
      </c>
      <c r="Q482" t="s">
        <v>12926</v>
      </c>
      <c r="R482" s="193" t="s">
        <v>14320</v>
      </c>
      <c r="S482">
        <v>79</v>
      </c>
      <c r="T482">
        <v>61</v>
      </c>
      <c r="U482">
        <v>79</v>
      </c>
      <c r="V482" t="s">
        <v>1819</v>
      </c>
      <c r="W482">
        <v>70</v>
      </c>
      <c r="X482">
        <v>39131707</v>
      </c>
      <c r="Y482">
        <v>69</v>
      </c>
      <c r="Z482" t="b">
        <v>1</v>
      </c>
    </row>
    <row r="483" spans="1:26" x14ac:dyDescent="0.3">
      <c r="A483">
        <v>906248</v>
      </c>
      <c r="B483" t="s">
        <v>1823</v>
      </c>
      <c r="C483" t="s">
        <v>1807</v>
      </c>
      <c r="D483" t="s">
        <v>1824</v>
      </c>
      <c r="E483" t="s">
        <v>1825</v>
      </c>
      <c r="G483">
        <v>340859</v>
      </c>
      <c r="H483" t="s">
        <v>1824</v>
      </c>
      <c r="I483" t="s">
        <v>1819</v>
      </c>
      <c r="J483">
        <v>687855851416</v>
      </c>
      <c r="K483">
        <v>39131707</v>
      </c>
      <c r="L483" t="s">
        <v>1825</v>
      </c>
      <c r="M483">
        <v>950647</v>
      </c>
      <c r="N483" t="s">
        <v>14319</v>
      </c>
      <c r="O483" t="s">
        <v>1819</v>
      </c>
      <c r="Q483" t="s">
        <v>12926</v>
      </c>
      <c r="R483" s="193" t="s">
        <v>14318</v>
      </c>
      <c r="S483">
        <v>79</v>
      </c>
      <c r="T483">
        <v>61</v>
      </c>
      <c r="U483">
        <v>79</v>
      </c>
      <c r="V483" t="s">
        <v>1819</v>
      </c>
      <c r="W483">
        <v>70</v>
      </c>
      <c r="X483">
        <v>39131707</v>
      </c>
      <c r="Y483">
        <v>69</v>
      </c>
      <c r="Z483" t="b">
        <v>1</v>
      </c>
    </row>
    <row r="484" spans="1:26" x14ac:dyDescent="0.3">
      <c r="A484">
        <v>906249</v>
      </c>
      <c r="B484" t="s">
        <v>1827</v>
      </c>
      <c r="C484" t="s">
        <v>1807</v>
      </c>
      <c r="D484" t="s">
        <v>1828</v>
      </c>
      <c r="F484">
        <v>68785585116</v>
      </c>
      <c r="G484">
        <v>340887</v>
      </c>
      <c r="H484" t="s">
        <v>1828</v>
      </c>
      <c r="I484" t="s">
        <v>1819</v>
      </c>
      <c r="J484">
        <v>687855851164</v>
      </c>
      <c r="K484">
        <v>39131707</v>
      </c>
      <c r="L484" t="s">
        <v>14317</v>
      </c>
      <c r="M484">
        <v>95561</v>
      </c>
      <c r="N484" t="s">
        <v>14316</v>
      </c>
      <c r="O484" t="s">
        <v>1819</v>
      </c>
      <c r="Q484" t="s">
        <v>12926</v>
      </c>
      <c r="R484" s="193" t="s">
        <v>14315</v>
      </c>
      <c r="S484">
        <v>75</v>
      </c>
      <c r="T484">
        <v>58</v>
      </c>
      <c r="U484">
        <v>73</v>
      </c>
      <c r="X484">
        <v>39131707</v>
      </c>
      <c r="Y484">
        <v>82</v>
      </c>
    </row>
    <row r="485" spans="1:26" x14ac:dyDescent="0.3">
      <c r="A485">
        <v>906250</v>
      </c>
      <c r="B485" t="s">
        <v>1830</v>
      </c>
      <c r="C485" t="s">
        <v>1807</v>
      </c>
      <c r="D485" t="s">
        <v>1831</v>
      </c>
      <c r="F485">
        <v>68785585111</v>
      </c>
      <c r="G485">
        <v>340854</v>
      </c>
      <c r="H485" t="s">
        <v>1831</v>
      </c>
      <c r="I485" t="s">
        <v>1819</v>
      </c>
      <c r="J485">
        <v>687855851119</v>
      </c>
      <c r="K485">
        <v>39131707</v>
      </c>
      <c r="L485" t="s">
        <v>13864</v>
      </c>
      <c r="M485">
        <v>95560</v>
      </c>
      <c r="N485" t="s">
        <v>13863</v>
      </c>
      <c r="O485" t="s">
        <v>1819</v>
      </c>
      <c r="Q485" t="s">
        <v>12926</v>
      </c>
      <c r="R485">
        <v>0.76253690867286295</v>
      </c>
      <c r="S485">
        <v>73</v>
      </c>
      <c r="T485">
        <v>40</v>
      </c>
      <c r="U485">
        <v>63</v>
      </c>
      <c r="V485" t="s">
        <v>1809</v>
      </c>
      <c r="W485">
        <v>66</v>
      </c>
      <c r="X485">
        <v>39131707</v>
      </c>
      <c r="Y485">
        <v>53</v>
      </c>
      <c r="Z485" t="b">
        <v>1</v>
      </c>
    </row>
    <row r="486" spans="1:26" x14ac:dyDescent="0.3">
      <c r="A486">
        <v>906251</v>
      </c>
      <c r="B486" t="s">
        <v>1833</v>
      </c>
      <c r="C486" t="s">
        <v>1807</v>
      </c>
      <c r="D486" t="s">
        <v>1834</v>
      </c>
      <c r="E486" t="s">
        <v>1835</v>
      </c>
      <c r="G486">
        <v>888882</v>
      </c>
      <c r="H486" t="s">
        <v>14314</v>
      </c>
      <c r="I486" t="s">
        <v>5341</v>
      </c>
      <c r="J486">
        <v>842136100045</v>
      </c>
      <c r="K486">
        <v>39131700</v>
      </c>
      <c r="M486">
        <v>575755</v>
      </c>
      <c r="N486" t="s">
        <v>14313</v>
      </c>
      <c r="O486" t="s">
        <v>5341</v>
      </c>
      <c r="Q486" t="s">
        <v>12926</v>
      </c>
      <c r="R486">
        <v>0.598683042382125</v>
      </c>
      <c r="S486">
        <v>40</v>
      </c>
      <c r="T486">
        <v>34</v>
      </c>
      <c r="U486">
        <v>53</v>
      </c>
      <c r="V486" t="s">
        <v>1809</v>
      </c>
      <c r="W486">
        <v>85</v>
      </c>
      <c r="X486">
        <v>39121434</v>
      </c>
      <c r="Y486">
        <v>85</v>
      </c>
      <c r="Z486" t="b">
        <v>1</v>
      </c>
    </row>
    <row r="487" spans="1:26" x14ac:dyDescent="0.3">
      <c r="A487">
        <v>906253</v>
      </c>
      <c r="B487" t="s">
        <v>1840</v>
      </c>
      <c r="C487" t="s">
        <v>1807</v>
      </c>
      <c r="D487" t="s">
        <v>1841</v>
      </c>
      <c r="E487" t="s">
        <v>1842</v>
      </c>
      <c r="O487" t="s">
        <v>6060</v>
      </c>
      <c r="P487" t="s">
        <v>14312</v>
      </c>
      <c r="Q487" t="s">
        <v>12858</v>
      </c>
      <c r="T487">
        <v>50</v>
      </c>
      <c r="V487" t="s">
        <v>1809</v>
      </c>
      <c r="W487">
        <v>76</v>
      </c>
      <c r="X487">
        <v>39120000</v>
      </c>
      <c r="Y487">
        <v>76</v>
      </c>
      <c r="Z487" t="b">
        <v>1</v>
      </c>
    </row>
    <row r="488" spans="1:26" x14ac:dyDescent="0.3">
      <c r="A488">
        <v>906254</v>
      </c>
      <c r="B488" t="s">
        <v>1845</v>
      </c>
      <c r="C488" t="s">
        <v>1807</v>
      </c>
      <c r="D488" t="s">
        <v>1846</v>
      </c>
      <c r="E488" t="s">
        <v>1847</v>
      </c>
      <c r="F488">
        <v>78312663715</v>
      </c>
      <c r="O488" t="s">
        <v>1809</v>
      </c>
      <c r="P488" t="s">
        <v>14310</v>
      </c>
      <c r="Q488" t="s">
        <v>12862</v>
      </c>
      <c r="T488">
        <v>60</v>
      </c>
      <c r="V488" t="s">
        <v>1809</v>
      </c>
      <c r="W488">
        <v>87</v>
      </c>
      <c r="X488">
        <v>39131718</v>
      </c>
      <c r="Y488">
        <v>87</v>
      </c>
      <c r="Z488" t="b">
        <v>1</v>
      </c>
    </row>
    <row r="489" spans="1:26" x14ac:dyDescent="0.3">
      <c r="A489">
        <v>906255</v>
      </c>
      <c r="B489" t="s">
        <v>1849</v>
      </c>
      <c r="C489" t="s">
        <v>1807</v>
      </c>
      <c r="D489" t="s">
        <v>1808</v>
      </c>
      <c r="F489">
        <v>78312631015</v>
      </c>
      <c r="G489">
        <v>340916</v>
      </c>
      <c r="H489" t="s">
        <v>1811</v>
      </c>
      <c r="I489" t="s">
        <v>1809</v>
      </c>
      <c r="J489">
        <v>783126310153</v>
      </c>
      <c r="K489">
        <v>31162905</v>
      </c>
      <c r="L489" t="s">
        <v>1812</v>
      </c>
      <c r="M489">
        <v>639640</v>
      </c>
      <c r="N489" t="s">
        <v>14311</v>
      </c>
      <c r="O489" t="s">
        <v>1809</v>
      </c>
      <c r="P489" t="s">
        <v>14310</v>
      </c>
      <c r="Q489" t="s">
        <v>12862</v>
      </c>
      <c r="R489" s="193" t="s">
        <v>14309</v>
      </c>
      <c r="S489">
        <v>100</v>
      </c>
      <c r="T489">
        <v>100</v>
      </c>
      <c r="U489">
        <v>100</v>
      </c>
      <c r="V489" t="s">
        <v>1809</v>
      </c>
      <c r="W489">
        <v>90</v>
      </c>
      <c r="X489">
        <v>31162905</v>
      </c>
      <c r="Y489">
        <v>90</v>
      </c>
      <c r="Z489" t="b">
        <v>1</v>
      </c>
    </row>
    <row r="490" spans="1:26" x14ac:dyDescent="0.3">
      <c r="A490">
        <v>906256</v>
      </c>
      <c r="B490" t="s">
        <v>1851</v>
      </c>
      <c r="C490" t="s">
        <v>1202</v>
      </c>
      <c r="D490" t="s">
        <v>1206</v>
      </c>
      <c r="O490" t="s">
        <v>1202</v>
      </c>
      <c r="P490" t="s">
        <v>1202</v>
      </c>
      <c r="Q490" t="s">
        <v>12862</v>
      </c>
      <c r="T490">
        <v>95</v>
      </c>
    </row>
    <row r="491" spans="1:26" x14ac:dyDescent="0.3">
      <c r="A491">
        <v>906257</v>
      </c>
      <c r="B491" t="s">
        <v>1851</v>
      </c>
      <c r="C491" t="s">
        <v>1202</v>
      </c>
      <c r="D491" t="s">
        <v>1852</v>
      </c>
      <c r="O491" t="s">
        <v>1202</v>
      </c>
      <c r="P491" t="s">
        <v>1202</v>
      </c>
      <c r="Q491" t="s">
        <v>12862</v>
      </c>
      <c r="T491">
        <v>95</v>
      </c>
    </row>
    <row r="492" spans="1:26" x14ac:dyDescent="0.3">
      <c r="A492">
        <v>906258</v>
      </c>
      <c r="B492" t="s">
        <v>1851</v>
      </c>
      <c r="C492" t="s">
        <v>1202</v>
      </c>
      <c r="D492" t="s">
        <v>1852</v>
      </c>
      <c r="O492" t="s">
        <v>1202</v>
      </c>
      <c r="P492" t="s">
        <v>1202</v>
      </c>
      <c r="Q492" t="s">
        <v>12862</v>
      </c>
      <c r="T492">
        <v>95</v>
      </c>
    </row>
    <row r="493" spans="1:26" x14ac:dyDescent="0.3">
      <c r="A493">
        <v>906259</v>
      </c>
      <c r="B493" t="s">
        <v>1853</v>
      </c>
      <c r="C493" t="s">
        <v>1202</v>
      </c>
      <c r="D493" t="s">
        <v>1854</v>
      </c>
      <c r="G493">
        <v>940290</v>
      </c>
      <c r="H493" t="s">
        <v>1856</v>
      </c>
      <c r="I493" t="s">
        <v>1202</v>
      </c>
      <c r="J493">
        <v>625262122767</v>
      </c>
      <c r="K493">
        <v>40101800</v>
      </c>
      <c r="M493">
        <v>713457</v>
      </c>
      <c r="N493" t="s">
        <v>14043</v>
      </c>
      <c r="O493" t="s">
        <v>1202</v>
      </c>
      <c r="P493" t="s">
        <v>1202</v>
      </c>
      <c r="Q493" t="s">
        <v>12862</v>
      </c>
      <c r="R493" s="193" t="s">
        <v>14308</v>
      </c>
      <c r="S493">
        <v>100</v>
      </c>
      <c r="T493">
        <v>100</v>
      </c>
      <c r="U493">
        <v>100</v>
      </c>
      <c r="V493" t="s">
        <v>1202</v>
      </c>
      <c r="W493">
        <v>78</v>
      </c>
      <c r="X493">
        <v>41112209</v>
      </c>
      <c r="Y493">
        <v>62</v>
      </c>
      <c r="Z493" t="b">
        <v>1</v>
      </c>
    </row>
    <row r="494" spans="1:26" x14ac:dyDescent="0.3">
      <c r="A494">
        <v>906260</v>
      </c>
      <c r="B494" t="s">
        <v>1853</v>
      </c>
      <c r="C494" t="s">
        <v>1202</v>
      </c>
      <c r="D494" t="s">
        <v>1854</v>
      </c>
      <c r="G494">
        <v>940290</v>
      </c>
      <c r="H494" t="s">
        <v>1856</v>
      </c>
      <c r="I494" t="s">
        <v>1202</v>
      </c>
      <c r="J494">
        <v>625262122767</v>
      </c>
      <c r="K494">
        <v>40101800</v>
      </c>
      <c r="M494">
        <v>713457</v>
      </c>
      <c r="N494" t="s">
        <v>14043</v>
      </c>
      <c r="O494" t="s">
        <v>1202</v>
      </c>
      <c r="P494" t="s">
        <v>1202</v>
      </c>
      <c r="Q494" t="s">
        <v>12862</v>
      </c>
      <c r="R494" s="193" t="s">
        <v>14308</v>
      </c>
      <c r="S494">
        <v>100</v>
      </c>
      <c r="T494">
        <v>100</v>
      </c>
      <c r="U494">
        <v>100</v>
      </c>
      <c r="V494" t="s">
        <v>1202</v>
      </c>
      <c r="W494">
        <v>78</v>
      </c>
      <c r="X494">
        <v>41112209</v>
      </c>
      <c r="Y494">
        <v>62</v>
      </c>
      <c r="Z494" t="b">
        <v>1</v>
      </c>
    </row>
    <row r="495" spans="1:26" x14ac:dyDescent="0.3">
      <c r="A495">
        <v>906261</v>
      </c>
      <c r="B495" t="s">
        <v>1853</v>
      </c>
      <c r="C495" t="s">
        <v>1202</v>
      </c>
      <c r="D495" t="s">
        <v>1854</v>
      </c>
      <c r="G495">
        <v>940290</v>
      </c>
      <c r="H495" t="s">
        <v>1856</v>
      </c>
      <c r="I495" t="s">
        <v>1202</v>
      </c>
      <c r="J495">
        <v>625262122767</v>
      </c>
      <c r="K495">
        <v>40101800</v>
      </c>
      <c r="M495">
        <v>713457</v>
      </c>
      <c r="N495" t="s">
        <v>14043</v>
      </c>
      <c r="O495" t="s">
        <v>1202</v>
      </c>
      <c r="P495" t="s">
        <v>1202</v>
      </c>
      <c r="Q495" t="s">
        <v>12862</v>
      </c>
      <c r="R495" s="193" t="s">
        <v>14308</v>
      </c>
      <c r="S495">
        <v>100</v>
      </c>
      <c r="T495">
        <v>100</v>
      </c>
      <c r="U495">
        <v>100</v>
      </c>
      <c r="V495" t="s">
        <v>1202</v>
      </c>
      <c r="W495">
        <v>78</v>
      </c>
      <c r="X495">
        <v>41112209</v>
      </c>
      <c r="Y495">
        <v>62</v>
      </c>
      <c r="Z495" t="b">
        <v>1</v>
      </c>
    </row>
    <row r="496" spans="1:26" x14ac:dyDescent="0.3">
      <c r="A496">
        <v>906262</v>
      </c>
      <c r="B496" t="s">
        <v>1857</v>
      </c>
    </row>
    <row r="497" spans="1:26" x14ac:dyDescent="0.3">
      <c r="A497">
        <v>906263</v>
      </c>
      <c r="B497" t="s">
        <v>1858</v>
      </c>
    </row>
    <row r="498" spans="1:26" x14ac:dyDescent="0.3">
      <c r="A498">
        <v>906264</v>
      </c>
      <c r="B498" t="s">
        <v>1859</v>
      </c>
    </row>
    <row r="499" spans="1:26" x14ac:dyDescent="0.3">
      <c r="A499">
        <v>906265</v>
      </c>
      <c r="B499" t="s">
        <v>1860</v>
      </c>
      <c r="C499" t="s">
        <v>1861</v>
      </c>
      <c r="D499" t="s">
        <v>1862</v>
      </c>
      <c r="O499" t="s">
        <v>1863</v>
      </c>
      <c r="P499" t="s">
        <v>1863</v>
      </c>
      <c r="Q499" t="s">
        <v>12862</v>
      </c>
      <c r="T499">
        <v>100</v>
      </c>
      <c r="V499" t="s">
        <v>2352</v>
      </c>
      <c r="W499">
        <v>76</v>
      </c>
      <c r="X499">
        <v>43223300</v>
      </c>
      <c r="Y499">
        <v>76</v>
      </c>
      <c r="Z499" t="b">
        <v>1</v>
      </c>
    </row>
    <row r="500" spans="1:26" x14ac:dyDescent="0.3">
      <c r="A500">
        <v>906266</v>
      </c>
      <c r="B500" t="s">
        <v>1865</v>
      </c>
      <c r="C500" t="s">
        <v>1866</v>
      </c>
      <c r="D500" t="s">
        <v>1867</v>
      </c>
      <c r="G500">
        <v>258002</v>
      </c>
      <c r="H500">
        <v>490057</v>
      </c>
      <c r="I500" t="s">
        <v>1870</v>
      </c>
      <c r="J500" s="193" t="s">
        <v>1869</v>
      </c>
      <c r="K500">
        <v>15121514</v>
      </c>
      <c r="M500">
        <v>681561</v>
      </c>
      <c r="N500" t="s">
        <v>14307</v>
      </c>
      <c r="O500" t="s">
        <v>1870</v>
      </c>
      <c r="P500" t="s">
        <v>1867</v>
      </c>
      <c r="Q500" t="s">
        <v>12858</v>
      </c>
      <c r="R500" s="193" t="s">
        <v>14306</v>
      </c>
      <c r="S500">
        <v>100</v>
      </c>
      <c r="T500">
        <v>100</v>
      </c>
      <c r="U500">
        <v>100</v>
      </c>
      <c r="V500" t="s">
        <v>1870</v>
      </c>
      <c r="W500">
        <v>83</v>
      </c>
      <c r="X500">
        <v>15121500</v>
      </c>
      <c r="Y500">
        <v>66</v>
      </c>
      <c r="Z500" t="b">
        <v>1</v>
      </c>
    </row>
    <row r="501" spans="1:26" x14ac:dyDescent="0.3">
      <c r="A501">
        <v>906267</v>
      </c>
      <c r="B501" t="s">
        <v>1871</v>
      </c>
      <c r="C501" t="s">
        <v>1872</v>
      </c>
      <c r="D501" t="s">
        <v>1873</v>
      </c>
      <c r="E501" t="s">
        <v>1874</v>
      </c>
      <c r="G501">
        <v>914880</v>
      </c>
      <c r="H501" t="s">
        <v>1877</v>
      </c>
      <c r="I501" t="s">
        <v>1875</v>
      </c>
      <c r="J501">
        <v>835243022423</v>
      </c>
      <c r="K501">
        <v>39121320</v>
      </c>
      <c r="M501">
        <v>921679</v>
      </c>
      <c r="N501" t="s">
        <v>14290</v>
      </c>
      <c r="O501" t="s">
        <v>1875</v>
      </c>
      <c r="P501" t="s">
        <v>1872</v>
      </c>
      <c r="Q501" t="s">
        <v>12858</v>
      </c>
      <c r="R501" s="193" t="s">
        <v>14305</v>
      </c>
      <c r="S501">
        <v>100</v>
      </c>
      <c r="T501">
        <v>100</v>
      </c>
      <c r="U501">
        <v>100</v>
      </c>
      <c r="V501" t="s">
        <v>1875</v>
      </c>
      <c r="W501">
        <v>80</v>
      </c>
      <c r="X501">
        <v>39121300</v>
      </c>
      <c r="Y501">
        <v>66</v>
      </c>
      <c r="Z501" t="b">
        <v>1</v>
      </c>
    </row>
    <row r="502" spans="1:26" x14ac:dyDescent="0.3">
      <c r="A502">
        <v>906268</v>
      </c>
      <c r="B502" t="s">
        <v>1878</v>
      </c>
      <c r="C502" t="s">
        <v>1872</v>
      </c>
      <c r="D502" t="s">
        <v>1879</v>
      </c>
      <c r="E502" t="s">
        <v>1880</v>
      </c>
      <c r="G502">
        <v>1222210</v>
      </c>
      <c r="H502" t="s">
        <v>1881</v>
      </c>
      <c r="I502" t="s">
        <v>1875</v>
      </c>
      <c r="J502">
        <v>835243004313</v>
      </c>
      <c r="K502">
        <v>39121320</v>
      </c>
      <c r="M502">
        <v>672157</v>
      </c>
      <c r="N502" t="s">
        <v>14285</v>
      </c>
      <c r="O502" t="s">
        <v>1875</v>
      </c>
      <c r="P502" t="s">
        <v>1872</v>
      </c>
      <c r="Q502" t="s">
        <v>12862</v>
      </c>
      <c r="R502" s="193" t="s">
        <v>14304</v>
      </c>
      <c r="S502">
        <v>100</v>
      </c>
      <c r="T502">
        <v>100</v>
      </c>
      <c r="U502">
        <v>100</v>
      </c>
      <c r="X502">
        <v>39121300</v>
      </c>
      <c r="Y502">
        <v>69</v>
      </c>
    </row>
    <row r="503" spans="1:26" x14ac:dyDescent="0.3">
      <c r="A503">
        <v>906269</v>
      </c>
      <c r="B503" t="s">
        <v>1882</v>
      </c>
      <c r="C503" t="s">
        <v>1872</v>
      </c>
      <c r="D503" t="s">
        <v>1883</v>
      </c>
      <c r="F503">
        <v>83524302479</v>
      </c>
      <c r="G503">
        <v>1170510</v>
      </c>
      <c r="H503" t="s">
        <v>1885</v>
      </c>
      <c r="I503" t="s">
        <v>1875</v>
      </c>
      <c r="J503">
        <v>835243024793</v>
      </c>
      <c r="K503">
        <v>39121702</v>
      </c>
      <c r="M503">
        <v>56863</v>
      </c>
      <c r="N503" t="s">
        <v>14303</v>
      </c>
      <c r="O503" t="s">
        <v>1875</v>
      </c>
      <c r="P503" t="s">
        <v>14302</v>
      </c>
      <c r="Q503" t="s">
        <v>12862</v>
      </c>
      <c r="R503" s="193" t="s">
        <v>14301</v>
      </c>
      <c r="S503">
        <v>100</v>
      </c>
      <c r="T503">
        <v>100</v>
      </c>
      <c r="U503">
        <v>100</v>
      </c>
      <c r="V503" t="s">
        <v>1875</v>
      </c>
      <c r="W503">
        <v>93</v>
      </c>
      <c r="X503">
        <v>39121702</v>
      </c>
      <c r="Y503">
        <v>83</v>
      </c>
      <c r="Z503" t="b">
        <v>1</v>
      </c>
    </row>
    <row r="504" spans="1:26" x14ac:dyDescent="0.3">
      <c r="A504">
        <v>906270</v>
      </c>
      <c r="B504" t="s">
        <v>1886</v>
      </c>
      <c r="C504" t="s">
        <v>1872</v>
      </c>
      <c r="D504" t="s">
        <v>1887</v>
      </c>
      <c r="E504" t="s">
        <v>1888</v>
      </c>
      <c r="F504">
        <v>83524302414</v>
      </c>
      <c r="O504" t="s">
        <v>12907</v>
      </c>
      <c r="P504" t="s">
        <v>12907</v>
      </c>
      <c r="Q504" t="s">
        <v>12858</v>
      </c>
      <c r="T504">
        <v>50</v>
      </c>
    </row>
    <row r="505" spans="1:26" x14ac:dyDescent="0.3">
      <c r="A505">
        <v>906271</v>
      </c>
      <c r="B505" t="s">
        <v>1886</v>
      </c>
      <c r="C505" t="s">
        <v>1872</v>
      </c>
      <c r="D505" t="s">
        <v>1887</v>
      </c>
      <c r="E505" t="s">
        <v>1888</v>
      </c>
      <c r="F505">
        <v>83524302414</v>
      </c>
      <c r="O505" t="s">
        <v>12907</v>
      </c>
      <c r="P505" t="s">
        <v>12907</v>
      </c>
      <c r="Q505" t="s">
        <v>12858</v>
      </c>
      <c r="T505">
        <v>50</v>
      </c>
    </row>
    <row r="506" spans="1:26" x14ac:dyDescent="0.3">
      <c r="A506">
        <v>906272</v>
      </c>
      <c r="B506" t="s">
        <v>1890</v>
      </c>
      <c r="C506" t="s">
        <v>1872</v>
      </c>
      <c r="D506" t="s">
        <v>1891</v>
      </c>
      <c r="E506" t="s">
        <v>1892</v>
      </c>
      <c r="F506">
        <v>83524300642</v>
      </c>
      <c r="G506">
        <v>1245766</v>
      </c>
      <c r="H506" t="s">
        <v>14299</v>
      </c>
      <c r="I506" t="s">
        <v>1875</v>
      </c>
      <c r="J506">
        <v>835243006423</v>
      </c>
      <c r="K506">
        <v>39121321</v>
      </c>
      <c r="M506">
        <v>521798</v>
      </c>
      <c r="N506" t="s">
        <v>14298</v>
      </c>
      <c r="O506" t="s">
        <v>1875</v>
      </c>
      <c r="P506" t="s">
        <v>14284</v>
      </c>
      <c r="Q506" t="s">
        <v>12858</v>
      </c>
      <c r="R506" s="193" t="s">
        <v>14300</v>
      </c>
      <c r="S506">
        <v>62</v>
      </c>
      <c r="T506">
        <v>100</v>
      </c>
      <c r="U506">
        <v>69</v>
      </c>
      <c r="V506" t="s">
        <v>1875</v>
      </c>
      <c r="W506">
        <v>84</v>
      </c>
      <c r="X506">
        <v>39120000</v>
      </c>
      <c r="Y506">
        <v>84</v>
      </c>
      <c r="Z506" t="b">
        <v>1</v>
      </c>
    </row>
    <row r="507" spans="1:26" x14ac:dyDescent="0.3">
      <c r="A507">
        <v>906273</v>
      </c>
      <c r="B507" t="s">
        <v>1890</v>
      </c>
      <c r="C507" t="s">
        <v>1872</v>
      </c>
      <c r="D507" t="s">
        <v>1891</v>
      </c>
      <c r="E507" t="s">
        <v>1892</v>
      </c>
      <c r="F507">
        <v>83524300642</v>
      </c>
      <c r="G507">
        <v>1245766</v>
      </c>
      <c r="H507" t="s">
        <v>14299</v>
      </c>
      <c r="I507" t="s">
        <v>1875</v>
      </c>
      <c r="J507">
        <v>835243006423</v>
      </c>
      <c r="K507">
        <v>39121321</v>
      </c>
      <c r="M507">
        <v>521798</v>
      </c>
      <c r="N507" t="s">
        <v>14298</v>
      </c>
      <c r="O507" t="s">
        <v>1875</v>
      </c>
      <c r="P507" t="s">
        <v>14284</v>
      </c>
      <c r="Q507" t="s">
        <v>12858</v>
      </c>
      <c r="R507" s="193" t="s">
        <v>14297</v>
      </c>
      <c r="S507">
        <v>62</v>
      </c>
      <c r="T507">
        <v>100</v>
      </c>
      <c r="U507">
        <v>68</v>
      </c>
      <c r="V507" t="s">
        <v>1875</v>
      </c>
      <c r="W507">
        <v>84</v>
      </c>
      <c r="X507">
        <v>39120000</v>
      </c>
      <c r="Y507">
        <v>84</v>
      </c>
      <c r="Z507" t="b">
        <v>1</v>
      </c>
    </row>
    <row r="508" spans="1:26" x14ac:dyDescent="0.3">
      <c r="A508">
        <v>906274</v>
      </c>
      <c r="B508" t="s">
        <v>1894</v>
      </c>
      <c r="C508" t="s">
        <v>1872</v>
      </c>
      <c r="D508" t="s">
        <v>1895</v>
      </c>
      <c r="G508">
        <v>770607</v>
      </c>
      <c r="H508" t="s">
        <v>1900</v>
      </c>
      <c r="I508" t="s">
        <v>1875</v>
      </c>
      <c r="J508">
        <v>835243027992</v>
      </c>
      <c r="K508">
        <v>39121321</v>
      </c>
      <c r="M508">
        <v>1109148</v>
      </c>
      <c r="N508" t="s">
        <v>14296</v>
      </c>
      <c r="O508" t="s">
        <v>1875</v>
      </c>
      <c r="P508" t="s">
        <v>14284</v>
      </c>
      <c r="Q508" t="s">
        <v>12862</v>
      </c>
      <c r="R508">
        <v>0.62536199167242001</v>
      </c>
      <c r="S508">
        <v>70</v>
      </c>
      <c r="T508">
        <v>87</v>
      </c>
      <c r="U508">
        <v>64</v>
      </c>
    </row>
    <row r="509" spans="1:26" x14ac:dyDescent="0.3">
      <c r="A509">
        <v>906275</v>
      </c>
      <c r="B509" t="s">
        <v>1897</v>
      </c>
      <c r="C509" t="s">
        <v>1872</v>
      </c>
      <c r="D509" t="s">
        <v>1898</v>
      </c>
      <c r="G509">
        <v>770607</v>
      </c>
      <c r="H509" t="s">
        <v>1900</v>
      </c>
      <c r="I509" t="s">
        <v>1875</v>
      </c>
      <c r="J509">
        <v>835243027992</v>
      </c>
      <c r="K509">
        <v>39121321</v>
      </c>
      <c r="M509">
        <v>1109148</v>
      </c>
      <c r="N509" t="s">
        <v>14296</v>
      </c>
      <c r="O509" t="s">
        <v>1875</v>
      </c>
      <c r="P509" t="s">
        <v>14284</v>
      </c>
      <c r="Q509" t="s">
        <v>12862</v>
      </c>
      <c r="R509" s="193" t="s">
        <v>14295</v>
      </c>
      <c r="S509">
        <v>100</v>
      </c>
      <c r="T509">
        <v>100</v>
      </c>
      <c r="U509">
        <v>96</v>
      </c>
      <c r="V509" t="s">
        <v>13110</v>
      </c>
      <c r="W509">
        <v>79</v>
      </c>
      <c r="X509">
        <v>39122216</v>
      </c>
      <c r="Y509">
        <v>79</v>
      </c>
      <c r="Z509" t="b">
        <v>1</v>
      </c>
    </row>
    <row r="510" spans="1:26" x14ac:dyDescent="0.3">
      <c r="A510">
        <v>906276</v>
      </c>
      <c r="B510" t="s">
        <v>1897</v>
      </c>
      <c r="C510" t="s">
        <v>1872</v>
      </c>
      <c r="D510" t="s">
        <v>1898</v>
      </c>
      <c r="G510">
        <v>770607</v>
      </c>
      <c r="H510" t="s">
        <v>1900</v>
      </c>
      <c r="I510" t="s">
        <v>1875</v>
      </c>
      <c r="J510">
        <v>835243027992</v>
      </c>
      <c r="K510">
        <v>39121321</v>
      </c>
      <c r="M510">
        <v>1109148</v>
      </c>
      <c r="N510" t="s">
        <v>14296</v>
      </c>
      <c r="O510" t="s">
        <v>1875</v>
      </c>
      <c r="P510" t="s">
        <v>14284</v>
      </c>
      <c r="Q510" t="s">
        <v>12862</v>
      </c>
      <c r="R510" s="193" t="s">
        <v>14295</v>
      </c>
      <c r="S510">
        <v>100</v>
      </c>
      <c r="T510">
        <v>100</v>
      </c>
      <c r="U510">
        <v>96</v>
      </c>
      <c r="V510" t="s">
        <v>13110</v>
      </c>
      <c r="W510">
        <v>79</v>
      </c>
      <c r="X510">
        <v>39122216</v>
      </c>
      <c r="Y510">
        <v>79</v>
      </c>
      <c r="Z510" t="b">
        <v>1</v>
      </c>
    </row>
    <row r="511" spans="1:26" x14ac:dyDescent="0.3">
      <c r="A511">
        <v>906277</v>
      </c>
      <c r="B511" t="s">
        <v>1901</v>
      </c>
      <c r="C511" t="s">
        <v>1872</v>
      </c>
      <c r="D511" t="s">
        <v>1902</v>
      </c>
      <c r="G511">
        <v>1170491</v>
      </c>
      <c r="H511" t="s">
        <v>14293</v>
      </c>
      <c r="I511" t="s">
        <v>1875</v>
      </c>
      <c r="J511">
        <v>835243022638</v>
      </c>
      <c r="K511">
        <v>39121306</v>
      </c>
      <c r="M511">
        <v>568129</v>
      </c>
      <c r="N511" t="s">
        <v>14292</v>
      </c>
      <c r="O511" t="s">
        <v>1875</v>
      </c>
      <c r="P511" t="s">
        <v>14284</v>
      </c>
      <c r="Q511" t="s">
        <v>12862</v>
      </c>
      <c r="R511" s="193" t="s">
        <v>14294</v>
      </c>
      <c r="S511">
        <v>70</v>
      </c>
      <c r="T511">
        <v>100</v>
      </c>
      <c r="U511">
        <v>52</v>
      </c>
    </row>
    <row r="512" spans="1:26" x14ac:dyDescent="0.3">
      <c r="A512">
        <v>906278</v>
      </c>
      <c r="B512" t="s">
        <v>1901</v>
      </c>
      <c r="C512" t="s">
        <v>1872</v>
      </c>
      <c r="D512" t="s">
        <v>1902</v>
      </c>
      <c r="G512">
        <v>1170491</v>
      </c>
      <c r="H512" t="s">
        <v>14293</v>
      </c>
      <c r="I512" t="s">
        <v>1875</v>
      </c>
      <c r="J512">
        <v>835243022638</v>
      </c>
      <c r="K512">
        <v>39121306</v>
      </c>
      <c r="M512">
        <v>568129</v>
      </c>
      <c r="N512" t="s">
        <v>14292</v>
      </c>
      <c r="O512" t="s">
        <v>1875</v>
      </c>
      <c r="P512" t="s">
        <v>14284</v>
      </c>
      <c r="Q512" t="s">
        <v>12862</v>
      </c>
      <c r="R512" s="193" t="s">
        <v>14294</v>
      </c>
      <c r="S512">
        <v>70</v>
      </c>
      <c r="T512">
        <v>100</v>
      </c>
      <c r="U512">
        <v>52</v>
      </c>
    </row>
    <row r="513" spans="1:26" x14ac:dyDescent="0.3">
      <c r="A513">
        <v>906279</v>
      </c>
      <c r="B513" t="s">
        <v>1904</v>
      </c>
      <c r="C513" t="s">
        <v>1872</v>
      </c>
      <c r="D513" t="s">
        <v>1905</v>
      </c>
      <c r="G513">
        <v>1170491</v>
      </c>
      <c r="H513" t="s">
        <v>14293</v>
      </c>
      <c r="I513" t="s">
        <v>1875</v>
      </c>
      <c r="J513">
        <v>835243022638</v>
      </c>
      <c r="K513">
        <v>39121306</v>
      </c>
      <c r="M513">
        <v>568129</v>
      </c>
      <c r="N513" t="s">
        <v>14292</v>
      </c>
      <c r="O513" t="s">
        <v>1875</v>
      </c>
      <c r="P513" t="s">
        <v>14284</v>
      </c>
      <c r="Q513" t="s">
        <v>12862</v>
      </c>
      <c r="R513" s="193" t="s">
        <v>14291</v>
      </c>
      <c r="S513">
        <v>69</v>
      </c>
      <c r="T513">
        <v>99</v>
      </c>
      <c r="U513">
        <v>52</v>
      </c>
    </row>
    <row r="514" spans="1:26" x14ac:dyDescent="0.3">
      <c r="A514">
        <v>906280</v>
      </c>
      <c r="B514" t="s">
        <v>1904</v>
      </c>
      <c r="C514" t="s">
        <v>1872</v>
      </c>
      <c r="D514" t="s">
        <v>1905</v>
      </c>
      <c r="G514">
        <v>1170491</v>
      </c>
      <c r="H514" t="s">
        <v>14293</v>
      </c>
      <c r="I514" t="s">
        <v>1875</v>
      </c>
      <c r="J514">
        <v>835243022638</v>
      </c>
      <c r="K514">
        <v>39121306</v>
      </c>
      <c r="M514">
        <v>568129</v>
      </c>
      <c r="N514" t="s">
        <v>14292</v>
      </c>
      <c r="O514" t="s">
        <v>1875</v>
      </c>
      <c r="P514" t="s">
        <v>14284</v>
      </c>
      <c r="Q514" t="s">
        <v>12862</v>
      </c>
      <c r="R514" s="193" t="s">
        <v>14291</v>
      </c>
      <c r="S514">
        <v>69</v>
      </c>
      <c r="T514">
        <v>99</v>
      </c>
      <c r="U514">
        <v>52</v>
      </c>
    </row>
    <row r="515" spans="1:26" x14ac:dyDescent="0.3">
      <c r="A515">
        <v>906281</v>
      </c>
      <c r="B515" t="s">
        <v>1906</v>
      </c>
      <c r="C515" t="s">
        <v>1872</v>
      </c>
      <c r="D515" t="s">
        <v>1873</v>
      </c>
      <c r="E515" t="s">
        <v>1874</v>
      </c>
      <c r="F515">
        <v>83524302242</v>
      </c>
      <c r="G515">
        <v>914880</v>
      </c>
      <c r="H515" t="s">
        <v>1877</v>
      </c>
      <c r="I515" t="s">
        <v>1875</v>
      </c>
      <c r="J515">
        <v>835243022423</v>
      </c>
      <c r="K515">
        <v>39121320</v>
      </c>
      <c r="M515">
        <v>921679</v>
      </c>
      <c r="N515" t="s">
        <v>14290</v>
      </c>
      <c r="O515" t="s">
        <v>1875</v>
      </c>
      <c r="P515" t="s">
        <v>14284</v>
      </c>
      <c r="Q515" t="s">
        <v>12862</v>
      </c>
      <c r="R515" s="193" t="s">
        <v>14289</v>
      </c>
      <c r="S515">
        <v>100</v>
      </c>
      <c r="T515">
        <v>100</v>
      </c>
      <c r="U515">
        <v>100</v>
      </c>
      <c r="V515" t="s">
        <v>1875</v>
      </c>
      <c r="W515">
        <v>81</v>
      </c>
      <c r="X515">
        <v>39121300</v>
      </c>
      <c r="Y515">
        <v>81</v>
      </c>
      <c r="Z515" t="b">
        <v>1</v>
      </c>
    </row>
    <row r="516" spans="1:26" x14ac:dyDescent="0.3">
      <c r="A516">
        <v>906282</v>
      </c>
      <c r="B516" t="s">
        <v>1906</v>
      </c>
      <c r="C516" t="s">
        <v>1872</v>
      </c>
      <c r="D516" t="s">
        <v>1873</v>
      </c>
      <c r="E516" t="s">
        <v>1874</v>
      </c>
      <c r="F516">
        <v>83524302242</v>
      </c>
      <c r="G516">
        <v>914880</v>
      </c>
      <c r="H516" t="s">
        <v>1877</v>
      </c>
      <c r="I516" t="s">
        <v>1875</v>
      </c>
      <c r="J516">
        <v>835243022423</v>
      </c>
      <c r="K516">
        <v>39121320</v>
      </c>
      <c r="M516">
        <v>921679</v>
      </c>
      <c r="N516" t="s">
        <v>14290</v>
      </c>
      <c r="O516" t="s">
        <v>1875</v>
      </c>
      <c r="P516" t="s">
        <v>14284</v>
      </c>
      <c r="Q516" t="s">
        <v>12862</v>
      </c>
      <c r="R516" s="193" t="s">
        <v>14289</v>
      </c>
      <c r="S516">
        <v>100</v>
      </c>
      <c r="T516">
        <v>100</v>
      </c>
      <c r="U516">
        <v>100</v>
      </c>
      <c r="V516" t="s">
        <v>1875</v>
      </c>
      <c r="W516">
        <v>81</v>
      </c>
      <c r="X516">
        <v>39121300</v>
      </c>
      <c r="Y516">
        <v>81</v>
      </c>
      <c r="Z516" t="b">
        <v>1</v>
      </c>
    </row>
    <row r="517" spans="1:26" x14ac:dyDescent="0.3">
      <c r="A517">
        <v>906283</v>
      </c>
      <c r="B517" t="s">
        <v>1909</v>
      </c>
      <c r="C517" t="s">
        <v>1872</v>
      </c>
      <c r="D517" t="s">
        <v>1910</v>
      </c>
      <c r="E517" t="s">
        <v>1911</v>
      </c>
      <c r="F517">
        <v>83524300433</v>
      </c>
      <c r="G517">
        <v>768157</v>
      </c>
      <c r="H517" t="s">
        <v>1913</v>
      </c>
      <c r="I517" t="s">
        <v>1875</v>
      </c>
      <c r="J517">
        <v>835243004337</v>
      </c>
      <c r="K517">
        <v>39121320</v>
      </c>
      <c r="M517">
        <v>574410</v>
      </c>
      <c r="N517" t="s">
        <v>14287</v>
      </c>
      <c r="O517" t="s">
        <v>1875</v>
      </c>
      <c r="P517" t="s">
        <v>14284</v>
      </c>
      <c r="Q517" t="s">
        <v>12862</v>
      </c>
      <c r="R517" s="193" t="s">
        <v>14288</v>
      </c>
      <c r="S517">
        <v>100</v>
      </c>
      <c r="T517">
        <v>100</v>
      </c>
      <c r="U517">
        <v>100</v>
      </c>
      <c r="V517" t="s">
        <v>1875</v>
      </c>
      <c r="W517">
        <v>83</v>
      </c>
      <c r="X517">
        <v>39121300</v>
      </c>
      <c r="Y517">
        <v>83</v>
      </c>
      <c r="Z517" t="b">
        <v>1</v>
      </c>
    </row>
    <row r="518" spans="1:26" x14ac:dyDescent="0.3">
      <c r="A518">
        <v>906284</v>
      </c>
      <c r="B518" t="s">
        <v>1914</v>
      </c>
      <c r="C518" t="s">
        <v>1872</v>
      </c>
      <c r="D518" t="s">
        <v>1910</v>
      </c>
      <c r="E518" t="s">
        <v>1911</v>
      </c>
      <c r="F518">
        <v>83524300433</v>
      </c>
      <c r="G518">
        <v>768157</v>
      </c>
      <c r="H518" t="s">
        <v>1913</v>
      </c>
      <c r="I518" t="s">
        <v>1875</v>
      </c>
      <c r="J518">
        <v>835243004337</v>
      </c>
      <c r="K518">
        <v>39121320</v>
      </c>
      <c r="M518">
        <v>574410</v>
      </c>
      <c r="N518" t="s">
        <v>14287</v>
      </c>
      <c r="O518" t="s">
        <v>1875</v>
      </c>
      <c r="P518" t="s">
        <v>14284</v>
      </c>
      <c r="Q518" t="s">
        <v>12862</v>
      </c>
      <c r="R518" s="193" t="s">
        <v>14286</v>
      </c>
      <c r="S518">
        <v>100</v>
      </c>
      <c r="T518">
        <v>100</v>
      </c>
      <c r="U518">
        <v>100</v>
      </c>
      <c r="V518" t="s">
        <v>1875</v>
      </c>
      <c r="W518">
        <v>85</v>
      </c>
      <c r="X518">
        <v>39121300</v>
      </c>
      <c r="Y518">
        <v>85</v>
      </c>
      <c r="Z518" t="b">
        <v>1</v>
      </c>
    </row>
    <row r="519" spans="1:26" x14ac:dyDescent="0.3">
      <c r="A519">
        <v>906285</v>
      </c>
      <c r="B519" t="s">
        <v>1914</v>
      </c>
      <c r="C519" t="s">
        <v>1872</v>
      </c>
      <c r="D519" t="s">
        <v>1910</v>
      </c>
      <c r="E519" t="s">
        <v>1911</v>
      </c>
      <c r="F519">
        <v>83524300433</v>
      </c>
      <c r="G519">
        <v>768157</v>
      </c>
      <c r="H519" t="s">
        <v>1913</v>
      </c>
      <c r="I519" t="s">
        <v>1875</v>
      </c>
      <c r="J519">
        <v>835243004337</v>
      </c>
      <c r="K519">
        <v>39121320</v>
      </c>
      <c r="M519">
        <v>574410</v>
      </c>
      <c r="N519" t="s">
        <v>14287</v>
      </c>
      <c r="O519" t="s">
        <v>1875</v>
      </c>
      <c r="P519" t="s">
        <v>14284</v>
      </c>
      <c r="Q519" t="s">
        <v>12862</v>
      </c>
      <c r="R519" s="193" t="s">
        <v>14286</v>
      </c>
      <c r="S519">
        <v>100</v>
      </c>
      <c r="T519">
        <v>100</v>
      </c>
      <c r="U519">
        <v>100</v>
      </c>
      <c r="V519" t="s">
        <v>1875</v>
      </c>
      <c r="W519">
        <v>85</v>
      </c>
      <c r="X519">
        <v>39121300</v>
      </c>
      <c r="Y519">
        <v>85</v>
      </c>
      <c r="Z519" t="b">
        <v>1</v>
      </c>
    </row>
    <row r="520" spans="1:26" x14ac:dyDescent="0.3">
      <c r="A520">
        <v>906286</v>
      </c>
      <c r="B520" t="s">
        <v>1915</v>
      </c>
      <c r="C520" t="s">
        <v>1872</v>
      </c>
      <c r="D520" t="s">
        <v>1879</v>
      </c>
      <c r="E520" t="s">
        <v>1880</v>
      </c>
      <c r="F520">
        <v>83524300431</v>
      </c>
      <c r="G520">
        <v>1222210</v>
      </c>
      <c r="H520" t="s">
        <v>1881</v>
      </c>
      <c r="I520" t="s">
        <v>1875</v>
      </c>
      <c r="J520">
        <v>835243004313</v>
      </c>
      <c r="K520">
        <v>39121320</v>
      </c>
      <c r="M520">
        <v>672157</v>
      </c>
      <c r="N520" t="s">
        <v>14285</v>
      </c>
      <c r="O520" t="s">
        <v>1875</v>
      </c>
      <c r="P520" t="s">
        <v>14284</v>
      </c>
      <c r="Q520" t="s">
        <v>12862</v>
      </c>
      <c r="R520" s="193" t="s">
        <v>14283</v>
      </c>
      <c r="S520">
        <v>100</v>
      </c>
      <c r="T520">
        <v>100</v>
      </c>
      <c r="U520">
        <v>100</v>
      </c>
      <c r="V520" t="s">
        <v>1875</v>
      </c>
      <c r="W520">
        <v>85</v>
      </c>
      <c r="X520">
        <v>39121300</v>
      </c>
      <c r="Y520">
        <v>85</v>
      </c>
      <c r="Z520" t="b">
        <v>1</v>
      </c>
    </row>
    <row r="521" spans="1:26" x14ac:dyDescent="0.3">
      <c r="A521">
        <v>906287</v>
      </c>
      <c r="B521" t="s">
        <v>1915</v>
      </c>
      <c r="C521" t="s">
        <v>1872</v>
      </c>
      <c r="D521" t="s">
        <v>1879</v>
      </c>
      <c r="E521" t="s">
        <v>1880</v>
      </c>
      <c r="F521">
        <v>83524300431</v>
      </c>
      <c r="G521">
        <v>1222210</v>
      </c>
      <c r="H521" t="s">
        <v>1881</v>
      </c>
      <c r="I521" t="s">
        <v>1875</v>
      </c>
      <c r="J521">
        <v>835243004313</v>
      </c>
      <c r="K521">
        <v>39121320</v>
      </c>
      <c r="M521">
        <v>672157</v>
      </c>
      <c r="N521" t="s">
        <v>14285</v>
      </c>
      <c r="O521" t="s">
        <v>1875</v>
      </c>
      <c r="P521" t="s">
        <v>14284</v>
      </c>
      <c r="Q521" t="s">
        <v>12862</v>
      </c>
      <c r="R521" s="193" t="s">
        <v>14283</v>
      </c>
      <c r="S521">
        <v>100</v>
      </c>
      <c r="T521">
        <v>100</v>
      </c>
      <c r="U521">
        <v>100</v>
      </c>
      <c r="V521" t="s">
        <v>1875</v>
      </c>
      <c r="W521">
        <v>85</v>
      </c>
      <c r="X521">
        <v>39121300</v>
      </c>
      <c r="Y521">
        <v>85</v>
      </c>
      <c r="Z521" t="b">
        <v>1</v>
      </c>
    </row>
    <row r="522" spans="1:26" x14ac:dyDescent="0.3">
      <c r="A522">
        <v>906288</v>
      </c>
      <c r="B522" t="s">
        <v>1917</v>
      </c>
      <c r="C522" t="s">
        <v>1918</v>
      </c>
      <c r="D522" t="s">
        <v>1919</v>
      </c>
      <c r="O522" t="s">
        <v>13318</v>
      </c>
      <c r="P522" t="s">
        <v>13317</v>
      </c>
      <c r="Q522" t="s">
        <v>12858</v>
      </c>
      <c r="T522">
        <v>50</v>
      </c>
    </row>
    <row r="523" spans="1:26" x14ac:dyDescent="0.3">
      <c r="A523">
        <v>906291</v>
      </c>
      <c r="B523" t="s">
        <v>1926</v>
      </c>
    </row>
    <row r="524" spans="1:26" x14ac:dyDescent="0.3">
      <c r="A524">
        <v>906292</v>
      </c>
      <c r="B524" t="s">
        <v>1927</v>
      </c>
    </row>
    <row r="525" spans="1:26" x14ac:dyDescent="0.3">
      <c r="A525">
        <v>906293</v>
      </c>
      <c r="B525" t="s">
        <v>1929</v>
      </c>
      <c r="C525" t="s">
        <v>1930</v>
      </c>
      <c r="D525" t="s">
        <v>1931</v>
      </c>
      <c r="O525" t="s">
        <v>13318</v>
      </c>
      <c r="P525" t="s">
        <v>13317</v>
      </c>
      <c r="Q525" t="s">
        <v>12862</v>
      </c>
      <c r="T525">
        <v>100</v>
      </c>
      <c r="V525" t="s">
        <v>990</v>
      </c>
      <c r="W525">
        <v>76</v>
      </c>
      <c r="X525">
        <v>39121600</v>
      </c>
      <c r="Y525">
        <v>76</v>
      </c>
      <c r="Z525" t="b">
        <v>1</v>
      </c>
    </row>
    <row r="526" spans="1:26" x14ac:dyDescent="0.3">
      <c r="A526">
        <v>906294</v>
      </c>
      <c r="B526" t="s">
        <v>1935</v>
      </c>
      <c r="C526" t="s">
        <v>1936</v>
      </c>
      <c r="D526">
        <v>2138404</v>
      </c>
      <c r="O526" t="s">
        <v>13318</v>
      </c>
      <c r="P526" t="s">
        <v>13317</v>
      </c>
      <c r="Q526" t="s">
        <v>12862</v>
      </c>
      <c r="T526">
        <v>100</v>
      </c>
    </row>
    <row r="527" spans="1:26" x14ac:dyDescent="0.3">
      <c r="A527">
        <v>906295</v>
      </c>
      <c r="B527" t="s">
        <v>1940</v>
      </c>
      <c r="C527" t="s">
        <v>1941</v>
      </c>
      <c r="D527" t="s">
        <v>1942</v>
      </c>
      <c r="G527">
        <v>952215</v>
      </c>
      <c r="H527" t="s">
        <v>1945</v>
      </c>
      <c r="I527" t="s">
        <v>1943</v>
      </c>
      <c r="J527">
        <v>662381005328</v>
      </c>
      <c r="K527">
        <v>39121432</v>
      </c>
      <c r="M527">
        <v>450260</v>
      </c>
      <c r="N527" t="s">
        <v>14282</v>
      </c>
      <c r="O527" t="s">
        <v>1943</v>
      </c>
      <c r="P527" t="s">
        <v>6036</v>
      </c>
      <c r="Q527" t="s">
        <v>12862</v>
      </c>
      <c r="R527" s="193" t="s">
        <v>14281</v>
      </c>
      <c r="S527">
        <v>100</v>
      </c>
      <c r="T527">
        <v>100</v>
      </c>
      <c r="U527">
        <v>100</v>
      </c>
      <c r="V527" t="s">
        <v>1943</v>
      </c>
      <c r="W527">
        <v>89</v>
      </c>
      <c r="X527">
        <v>39120000</v>
      </c>
      <c r="Y527">
        <v>89</v>
      </c>
      <c r="Z527" t="b">
        <v>1</v>
      </c>
    </row>
    <row r="528" spans="1:26" x14ac:dyDescent="0.3">
      <c r="A528">
        <v>906296</v>
      </c>
      <c r="B528" t="s">
        <v>1946</v>
      </c>
      <c r="C528" t="s">
        <v>1947</v>
      </c>
      <c r="D528" t="s">
        <v>1948</v>
      </c>
    </row>
    <row r="529" spans="1:26" x14ac:dyDescent="0.3">
      <c r="A529">
        <v>906297</v>
      </c>
      <c r="B529" t="s">
        <v>1951</v>
      </c>
      <c r="G529">
        <v>188300</v>
      </c>
      <c r="H529">
        <v>55402</v>
      </c>
      <c r="I529" t="s">
        <v>1977</v>
      </c>
      <c r="J529" s="193" t="s">
        <v>14280</v>
      </c>
      <c r="K529">
        <v>39121704</v>
      </c>
      <c r="M529">
        <v>360884</v>
      </c>
      <c r="N529" t="s">
        <v>14279</v>
      </c>
      <c r="O529" t="s">
        <v>1977</v>
      </c>
      <c r="Q529" t="s">
        <v>12868</v>
      </c>
      <c r="R529" s="193" t="s">
        <v>14278</v>
      </c>
      <c r="S529">
        <v>48</v>
      </c>
      <c r="T529">
        <v>50</v>
      </c>
      <c r="U529">
        <v>14</v>
      </c>
    </row>
    <row r="530" spans="1:26" x14ac:dyDescent="0.3">
      <c r="A530">
        <v>906298</v>
      </c>
      <c r="B530" t="s">
        <v>1952</v>
      </c>
      <c r="C530" t="s">
        <v>1581</v>
      </c>
      <c r="D530" t="s">
        <v>1953</v>
      </c>
      <c r="O530" t="s">
        <v>1956</v>
      </c>
      <c r="P530" t="s">
        <v>1956</v>
      </c>
      <c r="Q530" t="s">
        <v>12858</v>
      </c>
      <c r="T530">
        <v>50</v>
      </c>
    </row>
    <row r="531" spans="1:26" x14ac:dyDescent="0.3">
      <c r="A531">
        <v>906299</v>
      </c>
      <c r="B531" t="s">
        <v>1952</v>
      </c>
      <c r="C531" t="s">
        <v>1581</v>
      </c>
      <c r="D531" t="s">
        <v>1953</v>
      </c>
      <c r="O531" t="s">
        <v>1956</v>
      </c>
      <c r="P531" t="s">
        <v>1956</v>
      </c>
      <c r="Q531" t="s">
        <v>12858</v>
      </c>
      <c r="T531">
        <v>50</v>
      </c>
    </row>
    <row r="532" spans="1:26" x14ac:dyDescent="0.3">
      <c r="A532">
        <v>906300</v>
      </c>
      <c r="B532" t="s">
        <v>1955</v>
      </c>
      <c r="C532" t="s">
        <v>1581</v>
      </c>
      <c r="D532" t="s">
        <v>1953</v>
      </c>
      <c r="O532" t="s">
        <v>1956</v>
      </c>
      <c r="P532" t="s">
        <v>1956</v>
      </c>
      <c r="Q532" t="s">
        <v>12858</v>
      </c>
      <c r="T532">
        <v>50</v>
      </c>
    </row>
    <row r="533" spans="1:26" x14ac:dyDescent="0.3">
      <c r="A533">
        <v>906301</v>
      </c>
      <c r="B533" t="s">
        <v>1957</v>
      </c>
      <c r="C533" t="s">
        <v>1958</v>
      </c>
      <c r="D533" t="s">
        <v>1959</v>
      </c>
      <c r="G533">
        <v>566560</v>
      </c>
      <c r="H533" t="s">
        <v>14277</v>
      </c>
      <c r="I533" t="s">
        <v>1819</v>
      </c>
      <c r="J533">
        <v>687855272006</v>
      </c>
      <c r="K533">
        <v>39121701</v>
      </c>
      <c r="M533">
        <v>26237</v>
      </c>
      <c r="N533" t="s">
        <v>14276</v>
      </c>
      <c r="O533" t="s">
        <v>1819</v>
      </c>
      <c r="Q533" t="s">
        <v>12868</v>
      </c>
      <c r="R533" s="193" t="s">
        <v>14275</v>
      </c>
      <c r="S533">
        <v>82</v>
      </c>
      <c r="T533">
        <v>68</v>
      </c>
      <c r="U533">
        <v>99</v>
      </c>
      <c r="V533" t="s">
        <v>1819</v>
      </c>
      <c r="W533">
        <v>93</v>
      </c>
      <c r="X533">
        <v>39121701</v>
      </c>
      <c r="Y533">
        <v>93</v>
      </c>
      <c r="Z533" t="b">
        <v>1</v>
      </c>
    </row>
    <row r="534" spans="1:26" x14ac:dyDescent="0.3">
      <c r="A534">
        <v>906302</v>
      </c>
      <c r="B534" t="s">
        <v>1957</v>
      </c>
      <c r="C534" t="s">
        <v>1958</v>
      </c>
      <c r="D534" t="s">
        <v>1959</v>
      </c>
      <c r="G534">
        <v>566560</v>
      </c>
      <c r="H534" t="s">
        <v>14277</v>
      </c>
      <c r="I534" t="s">
        <v>1819</v>
      </c>
      <c r="J534">
        <v>687855272006</v>
      </c>
      <c r="K534">
        <v>39121701</v>
      </c>
      <c r="M534">
        <v>26237</v>
      </c>
      <c r="N534" t="s">
        <v>14276</v>
      </c>
      <c r="O534" t="s">
        <v>1819</v>
      </c>
      <c r="Q534" t="s">
        <v>12868</v>
      </c>
      <c r="R534" s="193" t="s">
        <v>14275</v>
      </c>
      <c r="S534">
        <v>82</v>
      </c>
      <c r="T534">
        <v>68</v>
      </c>
      <c r="U534">
        <v>99</v>
      </c>
      <c r="V534" t="s">
        <v>1819</v>
      </c>
      <c r="W534">
        <v>93</v>
      </c>
      <c r="X534">
        <v>39121701</v>
      </c>
      <c r="Y534">
        <v>93</v>
      </c>
      <c r="Z534" t="b">
        <v>1</v>
      </c>
    </row>
    <row r="535" spans="1:26" x14ac:dyDescent="0.3">
      <c r="A535">
        <v>906303</v>
      </c>
      <c r="B535" t="s">
        <v>1962</v>
      </c>
      <c r="C535" t="s">
        <v>1963</v>
      </c>
      <c r="D535">
        <v>10441</v>
      </c>
      <c r="E535" t="s">
        <v>1964</v>
      </c>
      <c r="O535" t="s">
        <v>1963</v>
      </c>
      <c r="P535" t="s">
        <v>1963</v>
      </c>
      <c r="Q535" t="s">
        <v>12858</v>
      </c>
      <c r="T535">
        <v>50</v>
      </c>
    </row>
    <row r="536" spans="1:26" x14ac:dyDescent="0.3">
      <c r="A536">
        <v>906304</v>
      </c>
      <c r="B536" t="s">
        <v>1966</v>
      </c>
      <c r="C536" t="s">
        <v>1963</v>
      </c>
      <c r="D536">
        <v>36311</v>
      </c>
      <c r="G536">
        <v>1121824</v>
      </c>
      <c r="H536">
        <v>36311</v>
      </c>
      <c r="I536" t="s">
        <v>5301</v>
      </c>
      <c r="J536">
        <v>754473363116</v>
      </c>
      <c r="K536">
        <v>55121737</v>
      </c>
      <c r="M536">
        <v>303702</v>
      </c>
      <c r="N536" t="s">
        <v>14274</v>
      </c>
      <c r="O536" t="s">
        <v>5301</v>
      </c>
      <c r="Q536" t="s">
        <v>12926</v>
      </c>
      <c r="R536" s="193" t="s">
        <v>14273</v>
      </c>
      <c r="S536">
        <v>50</v>
      </c>
      <c r="T536">
        <v>24</v>
      </c>
      <c r="U536">
        <v>24</v>
      </c>
      <c r="V536" t="s">
        <v>1943</v>
      </c>
      <c r="W536">
        <v>61</v>
      </c>
      <c r="X536">
        <v>27113101</v>
      </c>
      <c r="Y536">
        <v>61</v>
      </c>
      <c r="Z536" t="b">
        <v>1</v>
      </c>
    </row>
    <row r="537" spans="1:26" x14ac:dyDescent="0.3">
      <c r="A537">
        <v>906305</v>
      </c>
      <c r="B537" t="s">
        <v>1970</v>
      </c>
      <c r="C537" t="s">
        <v>1971</v>
      </c>
      <c r="D537" t="s">
        <v>1972</v>
      </c>
      <c r="O537" t="s">
        <v>1971</v>
      </c>
      <c r="P537" t="s">
        <v>1971</v>
      </c>
      <c r="Q537" t="s">
        <v>12862</v>
      </c>
      <c r="T537">
        <v>100</v>
      </c>
    </row>
    <row r="538" spans="1:26" x14ac:dyDescent="0.3">
      <c r="A538">
        <v>906306</v>
      </c>
      <c r="B538" t="s">
        <v>1974</v>
      </c>
      <c r="C538" t="s">
        <v>1975</v>
      </c>
      <c r="D538">
        <v>97152</v>
      </c>
      <c r="E538" t="s">
        <v>1976</v>
      </c>
      <c r="F538">
        <v>9532797152</v>
      </c>
      <c r="G538">
        <v>340789</v>
      </c>
      <c r="H538">
        <v>97152</v>
      </c>
      <c r="I538" t="s">
        <v>1977</v>
      </c>
      <c r="J538" s="193" t="s">
        <v>1979</v>
      </c>
      <c r="K538">
        <v>39121704</v>
      </c>
      <c r="L538" t="s">
        <v>1976</v>
      </c>
      <c r="M538">
        <v>404634</v>
      </c>
      <c r="N538" t="s">
        <v>1974</v>
      </c>
      <c r="O538" t="s">
        <v>1977</v>
      </c>
      <c r="P538" t="s">
        <v>14265</v>
      </c>
      <c r="Q538" t="s">
        <v>12858</v>
      </c>
      <c r="R538" s="193" t="s">
        <v>14272</v>
      </c>
      <c r="S538">
        <v>100</v>
      </c>
      <c r="T538">
        <v>100</v>
      </c>
      <c r="U538">
        <v>100</v>
      </c>
      <c r="V538" t="s">
        <v>1977</v>
      </c>
      <c r="W538">
        <v>100</v>
      </c>
      <c r="X538">
        <v>39121704</v>
      </c>
      <c r="Y538">
        <v>100</v>
      </c>
      <c r="Z538" t="b">
        <v>1</v>
      </c>
    </row>
    <row r="539" spans="1:26" x14ac:dyDescent="0.3">
      <c r="A539">
        <v>906307</v>
      </c>
      <c r="B539" t="s">
        <v>1980</v>
      </c>
      <c r="C539" t="s">
        <v>1975</v>
      </c>
      <c r="D539">
        <v>97151</v>
      </c>
      <c r="E539" t="s">
        <v>1981</v>
      </c>
      <c r="F539">
        <v>9532797151</v>
      </c>
      <c r="G539">
        <v>340788</v>
      </c>
      <c r="H539">
        <v>97151</v>
      </c>
      <c r="I539" t="s">
        <v>1977</v>
      </c>
      <c r="J539" s="193" t="s">
        <v>1983</v>
      </c>
      <c r="K539">
        <v>39121704</v>
      </c>
      <c r="L539" t="s">
        <v>1981</v>
      </c>
      <c r="M539">
        <v>930919</v>
      </c>
      <c r="N539" t="s">
        <v>1980</v>
      </c>
      <c r="O539" t="s">
        <v>1977</v>
      </c>
      <c r="P539" t="s">
        <v>14265</v>
      </c>
      <c r="Q539" t="s">
        <v>12858</v>
      </c>
      <c r="R539" s="193" t="s">
        <v>14271</v>
      </c>
      <c r="S539">
        <v>100</v>
      </c>
      <c r="T539">
        <v>100</v>
      </c>
      <c r="U539">
        <v>100</v>
      </c>
      <c r="V539" t="s">
        <v>1977</v>
      </c>
      <c r="W539">
        <v>100</v>
      </c>
      <c r="X539">
        <v>39121704</v>
      </c>
      <c r="Y539">
        <v>100</v>
      </c>
      <c r="Z539" t="b">
        <v>1</v>
      </c>
    </row>
    <row r="540" spans="1:26" x14ac:dyDescent="0.3">
      <c r="A540">
        <v>906308</v>
      </c>
      <c r="B540" t="s">
        <v>1985</v>
      </c>
      <c r="C540" t="s">
        <v>1975</v>
      </c>
      <c r="D540">
        <v>40582</v>
      </c>
      <c r="F540">
        <v>9532740582</v>
      </c>
      <c r="G540">
        <v>178945</v>
      </c>
      <c r="H540">
        <v>40582</v>
      </c>
      <c r="I540" t="s">
        <v>1977</v>
      </c>
      <c r="J540" s="193" t="s">
        <v>1987</v>
      </c>
      <c r="K540">
        <v>39121406</v>
      </c>
      <c r="M540">
        <v>1062871</v>
      </c>
      <c r="N540" t="s">
        <v>1985</v>
      </c>
      <c r="O540" t="s">
        <v>1977</v>
      </c>
      <c r="P540" t="s">
        <v>14265</v>
      </c>
      <c r="Q540" t="s">
        <v>12862</v>
      </c>
      <c r="R540" s="193" t="s">
        <v>14270</v>
      </c>
      <c r="S540">
        <v>100</v>
      </c>
      <c r="T540">
        <v>100</v>
      </c>
      <c r="U540">
        <v>100</v>
      </c>
      <c r="V540" t="s">
        <v>1977</v>
      </c>
      <c r="W540">
        <v>100</v>
      </c>
      <c r="X540">
        <v>39121406</v>
      </c>
      <c r="Y540">
        <v>100</v>
      </c>
      <c r="Z540" t="b">
        <v>1</v>
      </c>
    </row>
    <row r="541" spans="1:26" x14ac:dyDescent="0.3">
      <c r="A541">
        <v>906309</v>
      </c>
      <c r="B541" t="s">
        <v>1988</v>
      </c>
      <c r="C541" t="s">
        <v>1975</v>
      </c>
      <c r="D541">
        <v>11422</v>
      </c>
      <c r="E541" t="s">
        <v>1989</v>
      </c>
      <c r="F541">
        <v>9532711422</v>
      </c>
      <c r="G541">
        <v>340697</v>
      </c>
      <c r="H541">
        <v>11422</v>
      </c>
      <c r="I541" t="s">
        <v>1977</v>
      </c>
      <c r="J541" s="193" t="s">
        <v>1991</v>
      </c>
      <c r="K541">
        <v>39121304</v>
      </c>
      <c r="L541" t="s">
        <v>1989</v>
      </c>
      <c r="M541">
        <v>916889</v>
      </c>
      <c r="N541" t="s">
        <v>1988</v>
      </c>
      <c r="O541" t="s">
        <v>1977</v>
      </c>
      <c r="P541" t="s">
        <v>14265</v>
      </c>
      <c r="Q541" t="s">
        <v>12858</v>
      </c>
      <c r="R541" s="193" t="s">
        <v>14269</v>
      </c>
      <c r="S541">
        <v>100</v>
      </c>
      <c r="T541">
        <v>100</v>
      </c>
      <c r="U541">
        <v>100</v>
      </c>
      <c r="V541" t="s">
        <v>1977</v>
      </c>
      <c r="W541">
        <v>100</v>
      </c>
      <c r="X541">
        <v>39121304</v>
      </c>
      <c r="Y541">
        <v>100</v>
      </c>
      <c r="Z541" t="b">
        <v>1</v>
      </c>
    </row>
    <row r="542" spans="1:26" x14ac:dyDescent="0.3">
      <c r="A542">
        <v>906310</v>
      </c>
      <c r="B542" t="s">
        <v>1992</v>
      </c>
      <c r="C542" t="s">
        <v>1975</v>
      </c>
      <c r="D542">
        <v>11402</v>
      </c>
      <c r="E542" t="s">
        <v>1993</v>
      </c>
      <c r="G542">
        <v>336519</v>
      </c>
      <c r="H542">
        <v>11402</v>
      </c>
      <c r="I542" t="s">
        <v>1977</v>
      </c>
      <c r="J542" s="193" t="s">
        <v>1995</v>
      </c>
      <c r="K542">
        <v>39121304</v>
      </c>
      <c r="L542" t="s">
        <v>1993</v>
      </c>
      <c r="M542">
        <v>252819</v>
      </c>
      <c r="N542" t="s">
        <v>14268</v>
      </c>
      <c r="O542" t="s">
        <v>1977</v>
      </c>
      <c r="P542" t="s">
        <v>14265</v>
      </c>
      <c r="Q542" t="s">
        <v>12862</v>
      </c>
      <c r="R542" s="193" t="s">
        <v>14267</v>
      </c>
      <c r="S542">
        <v>100</v>
      </c>
      <c r="T542">
        <v>100</v>
      </c>
      <c r="U542">
        <v>100</v>
      </c>
      <c r="V542" t="s">
        <v>1977</v>
      </c>
      <c r="W542">
        <v>88</v>
      </c>
      <c r="X542">
        <v>39121304</v>
      </c>
      <c r="Y542">
        <v>88</v>
      </c>
      <c r="Z542" t="b">
        <v>1</v>
      </c>
    </row>
    <row r="543" spans="1:26" x14ac:dyDescent="0.3">
      <c r="A543">
        <v>906311</v>
      </c>
      <c r="B543" t="s">
        <v>1996</v>
      </c>
      <c r="C543" t="s">
        <v>1975</v>
      </c>
      <c r="D543">
        <v>30216</v>
      </c>
      <c r="F543">
        <v>9532730216</v>
      </c>
      <c r="G543">
        <v>340811</v>
      </c>
      <c r="H543">
        <v>30216</v>
      </c>
      <c r="I543" t="s">
        <v>1977</v>
      </c>
      <c r="J543" s="193" t="s">
        <v>1999</v>
      </c>
      <c r="K543">
        <v>39121305</v>
      </c>
      <c r="L543" t="s">
        <v>1998</v>
      </c>
      <c r="M543">
        <v>252101</v>
      </c>
      <c r="N543" t="s">
        <v>14266</v>
      </c>
      <c r="O543" t="s">
        <v>1977</v>
      </c>
      <c r="P543" t="s">
        <v>14265</v>
      </c>
      <c r="Q543" t="s">
        <v>12862</v>
      </c>
      <c r="R543" s="193" t="s">
        <v>14264</v>
      </c>
      <c r="S543">
        <v>100</v>
      </c>
      <c r="T543">
        <v>100</v>
      </c>
      <c r="U543">
        <v>100</v>
      </c>
      <c r="V543" t="s">
        <v>1977</v>
      </c>
      <c r="W543">
        <v>90</v>
      </c>
      <c r="X543">
        <v>39121305</v>
      </c>
      <c r="Y543">
        <v>90</v>
      </c>
      <c r="Z543" t="b">
        <v>1</v>
      </c>
    </row>
    <row r="544" spans="1:26" x14ac:dyDescent="0.3">
      <c r="A544">
        <v>906312</v>
      </c>
      <c r="B544" t="s">
        <v>2000</v>
      </c>
      <c r="C544" t="s">
        <v>1975</v>
      </c>
      <c r="D544">
        <v>30381</v>
      </c>
      <c r="E544" t="s">
        <v>2001</v>
      </c>
      <c r="G544">
        <v>340731</v>
      </c>
      <c r="H544">
        <v>30381</v>
      </c>
      <c r="I544" t="s">
        <v>1977</v>
      </c>
      <c r="J544" s="193" t="s">
        <v>14263</v>
      </c>
      <c r="K544">
        <v>39121304</v>
      </c>
      <c r="L544" t="s">
        <v>2001</v>
      </c>
      <c r="M544">
        <v>480683</v>
      </c>
      <c r="N544" t="s">
        <v>14262</v>
      </c>
      <c r="O544" t="s">
        <v>1977</v>
      </c>
      <c r="Q544" t="s">
        <v>12868</v>
      </c>
      <c r="R544" s="193" t="s">
        <v>14261</v>
      </c>
      <c r="S544">
        <v>83</v>
      </c>
      <c r="T544">
        <v>77</v>
      </c>
      <c r="U544">
        <v>76</v>
      </c>
      <c r="V544" t="s">
        <v>1977</v>
      </c>
      <c r="W544">
        <v>80</v>
      </c>
      <c r="X544">
        <v>39121304</v>
      </c>
      <c r="Y544">
        <v>63</v>
      </c>
      <c r="Z544" t="b">
        <v>1</v>
      </c>
    </row>
    <row r="545" spans="1:26" x14ac:dyDescent="0.3">
      <c r="A545">
        <v>906313</v>
      </c>
      <c r="B545" t="s">
        <v>2003</v>
      </c>
      <c r="C545" t="s">
        <v>1975</v>
      </c>
      <c r="D545">
        <v>11301</v>
      </c>
      <c r="E545" t="s">
        <v>2004</v>
      </c>
      <c r="G545">
        <v>340683</v>
      </c>
      <c r="H545">
        <v>11301</v>
      </c>
      <c r="I545" t="s">
        <v>1977</v>
      </c>
      <c r="J545" s="193" t="s">
        <v>14260</v>
      </c>
      <c r="K545">
        <v>39121304</v>
      </c>
      <c r="L545" t="s">
        <v>2004</v>
      </c>
      <c r="M545">
        <v>252100</v>
      </c>
      <c r="N545" t="s">
        <v>14259</v>
      </c>
      <c r="O545" t="s">
        <v>1977</v>
      </c>
      <c r="Q545" t="s">
        <v>12868</v>
      </c>
      <c r="R545" s="193" t="s">
        <v>14258</v>
      </c>
      <c r="S545">
        <v>83</v>
      </c>
      <c r="T545">
        <v>44</v>
      </c>
      <c r="U545">
        <v>52</v>
      </c>
      <c r="V545" t="s">
        <v>1977</v>
      </c>
      <c r="W545">
        <v>81</v>
      </c>
      <c r="X545">
        <v>39121704</v>
      </c>
      <c r="Y545">
        <v>81</v>
      </c>
      <c r="Z545" t="b">
        <v>1</v>
      </c>
    </row>
    <row r="546" spans="1:26" x14ac:dyDescent="0.3">
      <c r="A546">
        <v>906314</v>
      </c>
      <c r="B546" t="s">
        <v>2006</v>
      </c>
      <c r="C546" t="s">
        <v>1975</v>
      </c>
      <c r="D546">
        <v>11201</v>
      </c>
      <c r="E546" t="s">
        <v>2007</v>
      </c>
      <c r="G546">
        <v>336516</v>
      </c>
      <c r="H546">
        <v>11201</v>
      </c>
      <c r="I546" t="s">
        <v>1977</v>
      </c>
      <c r="J546" s="193" t="s">
        <v>14257</v>
      </c>
      <c r="K546">
        <v>39121304</v>
      </c>
      <c r="L546" t="s">
        <v>2007</v>
      </c>
      <c r="M546">
        <v>1009536</v>
      </c>
      <c r="N546" t="s">
        <v>14256</v>
      </c>
      <c r="O546" t="s">
        <v>1977</v>
      </c>
      <c r="Q546" t="s">
        <v>12926</v>
      </c>
      <c r="R546" s="193" t="s">
        <v>14255</v>
      </c>
      <c r="S546">
        <v>92</v>
      </c>
      <c r="T546">
        <v>83</v>
      </c>
      <c r="U546">
        <v>92</v>
      </c>
      <c r="V546" t="s">
        <v>1977</v>
      </c>
      <c r="W546">
        <v>84</v>
      </c>
      <c r="X546">
        <v>39121304</v>
      </c>
      <c r="Y546">
        <v>84</v>
      </c>
      <c r="Z546" t="b">
        <v>1</v>
      </c>
    </row>
    <row r="547" spans="1:26" x14ac:dyDescent="0.3">
      <c r="A547">
        <v>906315</v>
      </c>
      <c r="B547" t="s">
        <v>2010</v>
      </c>
      <c r="C547" t="s">
        <v>2011</v>
      </c>
      <c r="D547" t="s">
        <v>2012</v>
      </c>
    </row>
    <row r="548" spans="1:26" x14ac:dyDescent="0.3">
      <c r="A548">
        <v>906316</v>
      </c>
      <c r="B548" t="s">
        <v>2015</v>
      </c>
      <c r="C548" t="s">
        <v>2016</v>
      </c>
      <c r="D548" t="s">
        <v>2017</v>
      </c>
    </row>
    <row r="549" spans="1:26" x14ac:dyDescent="0.3">
      <c r="A549">
        <v>906317</v>
      </c>
      <c r="B549" t="s">
        <v>2021</v>
      </c>
      <c r="C549" t="s">
        <v>2022</v>
      </c>
      <c r="D549" t="s">
        <v>2023</v>
      </c>
    </row>
    <row r="550" spans="1:26" x14ac:dyDescent="0.3">
      <c r="A550">
        <v>906318</v>
      </c>
      <c r="B550" t="s">
        <v>2027</v>
      </c>
      <c r="C550" t="s">
        <v>2028</v>
      </c>
      <c r="D550" t="s">
        <v>2029</v>
      </c>
      <c r="O550" t="s">
        <v>2030</v>
      </c>
      <c r="P550" t="s">
        <v>14254</v>
      </c>
      <c r="Q550" t="s">
        <v>12862</v>
      </c>
      <c r="T550">
        <v>100</v>
      </c>
      <c r="V550" t="s">
        <v>7175</v>
      </c>
      <c r="W550">
        <v>76</v>
      </c>
      <c r="X550">
        <v>27112826</v>
      </c>
      <c r="Y550">
        <v>76</v>
      </c>
      <c r="Z550" t="b">
        <v>1</v>
      </c>
    </row>
    <row r="551" spans="1:26" x14ac:dyDescent="0.3">
      <c r="A551">
        <v>906319</v>
      </c>
      <c r="B551" t="s">
        <v>2032</v>
      </c>
      <c r="C551" t="s">
        <v>2033</v>
      </c>
      <c r="D551">
        <v>285</v>
      </c>
      <c r="E551" t="s">
        <v>2034</v>
      </c>
      <c r="O551" t="s">
        <v>482</v>
      </c>
      <c r="P551" t="s">
        <v>14253</v>
      </c>
      <c r="Q551" t="s">
        <v>12858</v>
      </c>
      <c r="T551">
        <v>50</v>
      </c>
      <c r="V551" t="s">
        <v>482</v>
      </c>
      <c r="W551">
        <v>90</v>
      </c>
      <c r="X551">
        <v>31151901</v>
      </c>
      <c r="Y551">
        <v>50</v>
      </c>
      <c r="Z551" t="b">
        <v>1</v>
      </c>
    </row>
    <row r="552" spans="1:26" x14ac:dyDescent="0.3">
      <c r="A552">
        <v>906320</v>
      </c>
      <c r="B552" t="s">
        <v>2036</v>
      </c>
      <c r="C552" t="s">
        <v>2033</v>
      </c>
      <c r="D552" t="s">
        <v>2037</v>
      </c>
      <c r="E552" t="s">
        <v>2038</v>
      </c>
      <c r="F552">
        <v>78461012001</v>
      </c>
      <c r="O552" t="s">
        <v>482</v>
      </c>
      <c r="P552" t="s">
        <v>14253</v>
      </c>
      <c r="Q552" t="s">
        <v>12862</v>
      </c>
      <c r="T552">
        <v>95</v>
      </c>
      <c r="V552" t="s">
        <v>482</v>
      </c>
      <c r="W552">
        <v>84</v>
      </c>
      <c r="Z552" t="b">
        <v>1</v>
      </c>
    </row>
    <row r="553" spans="1:26" x14ac:dyDescent="0.3">
      <c r="A553">
        <v>906321</v>
      </c>
      <c r="B553" t="s">
        <v>2036</v>
      </c>
      <c r="C553" t="s">
        <v>2033</v>
      </c>
      <c r="D553" t="s">
        <v>2037</v>
      </c>
      <c r="E553" t="s">
        <v>2038</v>
      </c>
      <c r="F553">
        <v>78461012001</v>
      </c>
      <c r="O553" t="s">
        <v>482</v>
      </c>
      <c r="P553" t="s">
        <v>14253</v>
      </c>
      <c r="Q553" t="s">
        <v>12862</v>
      </c>
      <c r="T553">
        <v>95</v>
      </c>
      <c r="V553" t="s">
        <v>482</v>
      </c>
      <c r="W553">
        <v>84</v>
      </c>
      <c r="Z553" t="b">
        <v>1</v>
      </c>
    </row>
    <row r="554" spans="1:26" x14ac:dyDescent="0.3">
      <c r="A554">
        <v>906322</v>
      </c>
      <c r="B554" t="s">
        <v>2036</v>
      </c>
      <c r="C554" t="s">
        <v>2033</v>
      </c>
      <c r="D554" t="s">
        <v>2037</v>
      </c>
      <c r="E554" t="s">
        <v>2038</v>
      </c>
      <c r="F554">
        <v>78461012001</v>
      </c>
      <c r="O554" t="s">
        <v>482</v>
      </c>
      <c r="P554" t="s">
        <v>14253</v>
      </c>
      <c r="Q554" t="s">
        <v>12862</v>
      </c>
      <c r="T554">
        <v>95</v>
      </c>
      <c r="V554" t="s">
        <v>482</v>
      </c>
      <c r="W554">
        <v>84</v>
      </c>
      <c r="Z554" t="b">
        <v>1</v>
      </c>
    </row>
    <row r="555" spans="1:26" x14ac:dyDescent="0.3">
      <c r="A555">
        <v>906323</v>
      </c>
      <c r="B555" t="s">
        <v>2036</v>
      </c>
      <c r="C555" t="s">
        <v>2033</v>
      </c>
      <c r="D555" t="s">
        <v>2037</v>
      </c>
      <c r="E555" t="s">
        <v>2038</v>
      </c>
      <c r="F555">
        <v>78461012001</v>
      </c>
      <c r="O555" t="s">
        <v>482</v>
      </c>
      <c r="P555" t="s">
        <v>14253</v>
      </c>
      <c r="Q555" t="s">
        <v>12862</v>
      </c>
      <c r="T555">
        <v>95</v>
      </c>
      <c r="V555" t="s">
        <v>482</v>
      </c>
      <c r="W555">
        <v>84</v>
      </c>
      <c r="Z555" t="b">
        <v>1</v>
      </c>
    </row>
    <row r="556" spans="1:26" x14ac:dyDescent="0.3">
      <c r="A556">
        <v>906324</v>
      </c>
      <c r="B556" t="s">
        <v>2042</v>
      </c>
      <c r="C556" t="s">
        <v>2033</v>
      </c>
      <c r="D556" t="s">
        <v>2043</v>
      </c>
      <c r="E556" t="s">
        <v>2044</v>
      </c>
      <c r="O556" t="s">
        <v>482</v>
      </c>
      <c r="P556" t="s">
        <v>14253</v>
      </c>
      <c r="Q556" t="s">
        <v>12862</v>
      </c>
      <c r="T556">
        <v>95</v>
      </c>
      <c r="V556" t="s">
        <v>482</v>
      </c>
      <c r="W556">
        <v>82</v>
      </c>
      <c r="X556">
        <v>39121701</v>
      </c>
      <c r="Y556">
        <v>51</v>
      </c>
      <c r="Z556" t="b">
        <v>1</v>
      </c>
    </row>
    <row r="557" spans="1:26" x14ac:dyDescent="0.3">
      <c r="A557">
        <v>906325</v>
      </c>
      <c r="B557" t="s">
        <v>2047</v>
      </c>
      <c r="C557" t="s">
        <v>2033</v>
      </c>
      <c r="D557" t="s">
        <v>2048</v>
      </c>
      <c r="E557" t="s">
        <v>2049</v>
      </c>
      <c r="F557">
        <v>78461064030</v>
      </c>
      <c r="G557">
        <v>333939</v>
      </c>
      <c r="H557" t="s">
        <v>2048</v>
      </c>
      <c r="I557" t="s">
        <v>482</v>
      </c>
      <c r="J557">
        <v>784610640305</v>
      </c>
      <c r="K557">
        <v>31151904</v>
      </c>
      <c r="M557">
        <v>671679</v>
      </c>
      <c r="N557" t="s">
        <v>14252</v>
      </c>
      <c r="O557" t="s">
        <v>482</v>
      </c>
      <c r="P557" t="s">
        <v>14250</v>
      </c>
      <c r="Q557" t="s">
        <v>12858</v>
      </c>
      <c r="R557" s="193" t="s">
        <v>14251</v>
      </c>
      <c r="S557">
        <v>100</v>
      </c>
      <c r="T557">
        <v>100</v>
      </c>
      <c r="U557">
        <v>100</v>
      </c>
    </row>
    <row r="558" spans="1:26" x14ac:dyDescent="0.3">
      <c r="A558">
        <v>906326</v>
      </c>
      <c r="B558" t="s">
        <v>2051</v>
      </c>
      <c r="C558" t="s">
        <v>2033</v>
      </c>
      <c r="D558" t="s">
        <v>2052</v>
      </c>
      <c r="E558" t="s">
        <v>2053</v>
      </c>
      <c r="F558">
        <v>78461056145</v>
      </c>
      <c r="G558">
        <v>340589</v>
      </c>
      <c r="H558" t="s">
        <v>2052</v>
      </c>
      <c r="I558" t="s">
        <v>482</v>
      </c>
      <c r="J558">
        <v>784610561457</v>
      </c>
      <c r="K558">
        <v>31151901</v>
      </c>
      <c r="L558" t="s">
        <v>2053</v>
      </c>
      <c r="M558">
        <v>902387</v>
      </c>
      <c r="N558" t="s">
        <v>14248</v>
      </c>
      <c r="O558" t="s">
        <v>482</v>
      </c>
      <c r="P558" t="s">
        <v>14250</v>
      </c>
      <c r="Q558" t="s">
        <v>12858</v>
      </c>
      <c r="R558" s="193" t="s">
        <v>14249</v>
      </c>
      <c r="S558">
        <v>92</v>
      </c>
      <c r="T558">
        <v>88</v>
      </c>
      <c r="U558">
        <v>77</v>
      </c>
    </row>
    <row r="559" spans="1:26" x14ac:dyDescent="0.3">
      <c r="A559">
        <v>906327</v>
      </c>
      <c r="B559" t="s">
        <v>2055</v>
      </c>
      <c r="C559" t="s">
        <v>482</v>
      </c>
      <c r="D559" t="s">
        <v>2052</v>
      </c>
      <c r="E559" t="s">
        <v>2053</v>
      </c>
      <c r="G559">
        <v>340589</v>
      </c>
      <c r="H559" t="s">
        <v>2052</v>
      </c>
      <c r="I559" t="s">
        <v>482</v>
      </c>
      <c r="J559">
        <v>784610561457</v>
      </c>
      <c r="K559">
        <v>31151901</v>
      </c>
      <c r="L559" t="s">
        <v>2053</v>
      </c>
      <c r="M559">
        <v>902387</v>
      </c>
      <c r="N559" t="s">
        <v>14248</v>
      </c>
      <c r="O559" t="s">
        <v>482</v>
      </c>
      <c r="P559" t="s">
        <v>482</v>
      </c>
      <c r="Q559" t="s">
        <v>12858</v>
      </c>
      <c r="R559" s="193" t="s">
        <v>14247</v>
      </c>
      <c r="S559">
        <v>100</v>
      </c>
      <c r="T559">
        <v>100</v>
      </c>
      <c r="U559">
        <v>100</v>
      </c>
      <c r="V559" t="s">
        <v>482</v>
      </c>
      <c r="W559">
        <v>87</v>
      </c>
      <c r="X559">
        <v>31151900</v>
      </c>
      <c r="Y559">
        <v>72</v>
      </c>
      <c r="Z559" t="b">
        <v>1</v>
      </c>
    </row>
    <row r="560" spans="1:26" x14ac:dyDescent="0.3">
      <c r="A560">
        <v>906328</v>
      </c>
      <c r="B560" t="s">
        <v>2056</v>
      </c>
      <c r="C560" t="s">
        <v>2057</v>
      </c>
      <c r="D560" t="s">
        <v>2058</v>
      </c>
      <c r="G560">
        <v>340558</v>
      </c>
      <c r="H560">
        <v>49560704</v>
      </c>
      <c r="I560" t="s">
        <v>2059</v>
      </c>
      <c r="J560" s="193" t="s">
        <v>2062</v>
      </c>
      <c r="K560">
        <v>27112826</v>
      </c>
      <c r="L560" t="s">
        <v>2061</v>
      </c>
      <c r="M560">
        <v>454869</v>
      </c>
      <c r="N560" t="s">
        <v>14246</v>
      </c>
      <c r="O560" t="s">
        <v>2059</v>
      </c>
      <c r="P560" t="s">
        <v>2057</v>
      </c>
      <c r="Q560" t="s">
        <v>12862</v>
      </c>
      <c r="R560" s="193" t="s">
        <v>14245</v>
      </c>
      <c r="S560">
        <v>100</v>
      </c>
      <c r="T560">
        <v>100</v>
      </c>
      <c r="U560">
        <v>100</v>
      </c>
      <c r="V560" t="s">
        <v>2059</v>
      </c>
      <c r="W560">
        <v>86</v>
      </c>
      <c r="X560">
        <v>27112800</v>
      </c>
      <c r="Y560">
        <v>86</v>
      </c>
      <c r="Z560" t="b">
        <v>1</v>
      </c>
    </row>
    <row r="561" spans="1:26" x14ac:dyDescent="0.3">
      <c r="A561">
        <v>906329</v>
      </c>
      <c r="B561" t="s">
        <v>2063</v>
      </c>
      <c r="C561" t="s">
        <v>2057</v>
      </c>
      <c r="D561" t="s">
        <v>2064</v>
      </c>
      <c r="G561">
        <v>224221</v>
      </c>
      <c r="H561">
        <v>49109112</v>
      </c>
      <c r="I561" t="s">
        <v>2059</v>
      </c>
      <c r="J561" s="193" t="s">
        <v>2067</v>
      </c>
      <c r="K561">
        <v>27112802</v>
      </c>
      <c r="M561">
        <v>237010</v>
      </c>
      <c r="N561" t="s">
        <v>14244</v>
      </c>
      <c r="O561" t="s">
        <v>2059</v>
      </c>
      <c r="P561" t="s">
        <v>2057</v>
      </c>
      <c r="Q561" t="s">
        <v>12862</v>
      </c>
      <c r="R561">
        <v>0.81466897323949805</v>
      </c>
      <c r="S561">
        <v>100</v>
      </c>
      <c r="T561">
        <v>100</v>
      </c>
      <c r="U561">
        <v>100</v>
      </c>
      <c r="V561" t="s">
        <v>2059</v>
      </c>
      <c r="W561">
        <v>84</v>
      </c>
      <c r="X561">
        <v>27112800</v>
      </c>
      <c r="Y561">
        <v>84</v>
      </c>
      <c r="Z561" t="b">
        <v>1</v>
      </c>
    </row>
    <row r="562" spans="1:26" x14ac:dyDescent="0.3">
      <c r="A562">
        <v>906330</v>
      </c>
      <c r="B562" t="s">
        <v>2068</v>
      </c>
      <c r="C562" t="s">
        <v>2057</v>
      </c>
      <c r="D562" t="s">
        <v>2069</v>
      </c>
      <c r="E562" t="s">
        <v>2070</v>
      </c>
      <c r="G562">
        <v>340336</v>
      </c>
      <c r="H562">
        <v>48892726</v>
      </c>
      <c r="I562" t="s">
        <v>2059</v>
      </c>
      <c r="J562" s="193" t="s">
        <v>2073</v>
      </c>
      <c r="K562">
        <v>23241600</v>
      </c>
      <c r="L562" t="s">
        <v>2070</v>
      </c>
      <c r="M562">
        <v>833518</v>
      </c>
      <c r="N562" t="s">
        <v>14243</v>
      </c>
      <c r="O562" t="s">
        <v>2059</v>
      </c>
      <c r="P562" t="s">
        <v>2057</v>
      </c>
      <c r="Q562" t="s">
        <v>12862</v>
      </c>
      <c r="R562" s="193" t="s">
        <v>14242</v>
      </c>
      <c r="S562">
        <v>100</v>
      </c>
      <c r="T562">
        <v>100</v>
      </c>
      <c r="U562">
        <v>100</v>
      </c>
      <c r="V562" t="s">
        <v>2059</v>
      </c>
      <c r="W562">
        <v>86</v>
      </c>
      <c r="X562">
        <v>27112800</v>
      </c>
      <c r="Y562">
        <v>69</v>
      </c>
      <c r="Z562" t="b">
        <v>1</v>
      </c>
    </row>
    <row r="563" spans="1:26" x14ac:dyDescent="0.3">
      <c r="A563">
        <v>906331</v>
      </c>
      <c r="B563" t="s">
        <v>2074</v>
      </c>
      <c r="C563" t="s">
        <v>2075</v>
      </c>
      <c r="D563" t="s">
        <v>2076</v>
      </c>
      <c r="G563">
        <v>340571</v>
      </c>
      <c r="H563">
        <v>49569830</v>
      </c>
      <c r="I563" t="s">
        <v>2059</v>
      </c>
      <c r="J563" s="193" t="s">
        <v>14241</v>
      </c>
      <c r="K563">
        <v>27112826</v>
      </c>
      <c r="L563" t="s">
        <v>14240</v>
      </c>
      <c r="M563">
        <v>1004152</v>
      </c>
      <c r="N563" t="s">
        <v>14239</v>
      </c>
      <c r="O563" t="s">
        <v>2059</v>
      </c>
      <c r="P563" t="s">
        <v>2075</v>
      </c>
      <c r="Q563" t="s">
        <v>12858</v>
      </c>
      <c r="R563" s="193" t="s">
        <v>14238</v>
      </c>
      <c r="S563">
        <v>70</v>
      </c>
      <c r="T563">
        <v>70</v>
      </c>
      <c r="U563">
        <v>100</v>
      </c>
      <c r="X563">
        <v>27112826</v>
      </c>
      <c r="Y563">
        <v>80</v>
      </c>
    </row>
    <row r="564" spans="1:26" x14ac:dyDescent="0.3">
      <c r="A564">
        <v>906332</v>
      </c>
      <c r="B564" t="s">
        <v>2078</v>
      </c>
      <c r="C564" t="s">
        <v>2075</v>
      </c>
      <c r="D564" t="s">
        <v>2079</v>
      </c>
      <c r="G564">
        <v>1229956</v>
      </c>
      <c r="H564" t="s">
        <v>14237</v>
      </c>
      <c r="I564" t="s">
        <v>3697</v>
      </c>
      <c r="J564">
        <v>885911098496</v>
      </c>
      <c r="K564">
        <v>27112826</v>
      </c>
      <c r="M564">
        <v>717128</v>
      </c>
      <c r="N564" t="s">
        <v>14236</v>
      </c>
      <c r="O564" t="s">
        <v>3697</v>
      </c>
      <c r="P564" t="s">
        <v>3697</v>
      </c>
      <c r="Q564" t="s">
        <v>12858</v>
      </c>
      <c r="R564" s="193" t="s">
        <v>14235</v>
      </c>
      <c r="S564">
        <v>68</v>
      </c>
      <c r="T564">
        <v>63</v>
      </c>
      <c r="U564">
        <v>100</v>
      </c>
      <c r="V564" t="s">
        <v>2059</v>
      </c>
      <c r="W564">
        <v>62</v>
      </c>
      <c r="X564">
        <v>27112826</v>
      </c>
      <c r="Y564">
        <v>79</v>
      </c>
      <c r="Z564" t="b">
        <v>1</v>
      </c>
    </row>
    <row r="565" spans="1:26" x14ac:dyDescent="0.3">
      <c r="A565">
        <v>906333</v>
      </c>
      <c r="B565" t="s">
        <v>2081</v>
      </c>
      <c r="C565" t="s">
        <v>2075</v>
      </c>
      <c r="D565" t="s">
        <v>2082</v>
      </c>
      <c r="G565">
        <v>336640</v>
      </c>
      <c r="H565">
        <v>49569810</v>
      </c>
      <c r="I565" t="s">
        <v>2059</v>
      </c>
      <c r="J565" s="193" t="s">
        <v>14234</v>
      </c>
      <c r="K565">
        <v>27112826</v>
      </c>
      <c r="L565" t="s">
        <v>14233</v>
      </c>
      <c r="M565">
        <v>451268</v>
      </c>
      <c r="N565" t="s">
        <v>14232</v>
      </c>
      <c r="O565" t="s">
        <v>2059</v>
      </c>
      <c r="P565" t="s">
        <v>2075</v>
      </c>
      <c r="Q565" t="s">
        <v>12858</v>
      </c>
      <c r="R565" s="193" t="s">
        <v>14231</v>
      </c>
      <c r="S565">
        <v>66</v>
      </c>
      <c r="T565">
        <v>68</v>
      </c>
      <c r="U565">
        <v>100</v>
      </c>
      <c r="V565" t="s">
        <v>2059</v>
      </c>
      <c r="W565">
        <v>79</v>
      </c>
      <c r="X565">
        <v>27112826</v>
      </c>
      <c r="Y565">
        <v>79</v>
      </c>
      <c r="Z565" t="b">
        <v>1</v>
      </c>
    </row>
    <row r="566" spans="1:26" x14ac:dyDescent="0.3">
      <c r="A566">
        <v>906334</v>
      </c>
      <c r="B566" t="s">
        <v>2084</v>
      </c>
      <c r="C566" t="s">
        <v>2075</v>
      </c>
      <c r="D566" t="s">
        <v>2085</v>
      </c>
      <c r="G566">
        <v>242868</v>
      </c>
      <c r="H566">
        <v>49569805</v>
      </c>
      <c r="I566" t="s">
        <v>2059</v>
      </c>
      <c r="J566" s="193" t="s">
        <v>2088</v>
      </c>
      <c r="K566">
        <v>27112826</v>
      </c>
      <c r="M566">
        <v>142363</v>
      </c>
      <c r="N566" t="s">
        <v>14230</v>
      </c>
      <c r="O566" t="s">
        <v>2059</v>
      </c>
      <c r="P566" t="s">
        <v>2075</v>
      </c>
      <c r="Q566" t="s">
        <v>12862</v>
      </c>
      <c r="R566" s="193" t="s">
        <v>14229</v>
      </c>
      <c r="S566">
        <v>100</v>
      </c>
      <c r="T566">
        <v>100</v>
      </c>
      <c r="U566">
        <v>100</v>
      </c>
      <c r="V566" t="s">
        <v>2059</v>
      </c>
      <c r="W566">
        <v>84</v>
      </c>
      <c r="X566">
        <v>27112826</v>
      </c>
      <c r="Y566">
        <v>84</v>
      </c>
      <c r="Z566" t="b">
        <v>1</v>
      </c>
    </row>
    <row r="567" spans="1:26" x14ac:dyDescent="0.3">
      <c r="A567">
        <v>906335</v>
      </c>
      <c r="B567" t="s">
        <v>2090</v>
      </c>
      <c r="C567" t="s">
        <v>2091</v>
      </c>
      <c r="D567" t="s">
        <v>2092</v>
      </c>
      <c r="G567">
        <v>231542</v>
      </c>
      <c r="H567">
        <v>49160078</v>
      </c>
      <c r="I567" t="s">
        <v>2059</v>
      </c>
      <c r="J567" s="193" t="s">
        <v>2094</v>
      </c>
      <c r="K567">
        <v>27112800</v>
      </c>
      <c r="M567">
        <v>502224</v>
      </c>
      <c r="N567" t="s">
        <v>13081</v>
      </c>
      <c r="O567" t="s">
        <v>2059</v>
      </c>
      <c r="P567" t="s">
        <v>2075</v>
      </c>
      <c r="Q567" t="s">
        <v>12862</v>
      </c>
      <c r="R567" s="193" t="s">
        <v>14228</v>
      </c>
      <c r="S567">
        <v>100</v>
      </c>
      <c r="T567">
        <v>100</v>
      </c>
      <c r="U567">
        <v>100</v>
      </c>
      <c r="V567" t="s">
        <v>2059</v>
      </c>
      <c r="W567">
        <v>81</v>
      </c>
      <c r="Z567" t="b">
        <v>1</v>
      </c>
    </row>
    <row r="568" spans="1:26" x14ac:dyDescent="0.3">
      <c r="A568">
        <v>906336</v>
      </c>
      <c r="B568" t="s">
        <v>2096</v>
      </c>
      <c r="C568" t="s">
        <v>2091</v>
      </c>
      <c r="D568" t="s">
        <v>2097</v>
      </c>
      <c r="F568">
        <v>45242505142</v>
      </c>
      <c r="G568">
        <v>227538</v>
      </c>
      <c r="H568">
        <v>48899257</v>
      </c>
      <c r="I568" t="s">
        <v>2059</v>
      </c>
      <c r="J568" s="193" t="s">
        <v>2099</v>
      </c>
      <c r="K568">
        <v>27112800</v>
      </c>
      <c r="M568">
        <v>556323</v>
      </c>
      <c r="N568" t="s">
        <v>14227</v>
      </c>
      <c r="O568" t="s">
        <v>2059</v>
      </c>
      <c r="P568" t="s">
        <v>2075</v>
      </c>
      <c r="Q568" t="s">
        <v>12862</v>
      </c>
      <c r="R568" s="193" t="s">
        <v>14226</v>
      </c>
      <c r="S568">
        <v>100</v>
      </c>
      <c r="T568">
        <v>100</v>
      </c>
      <c r="U568">
        <v>100</v>
      </c>
      <c r="V568" t="s">
        <v>2059</v>
      </c>
      <c r="W568">
        <v>86</v>
      </c>
      <c r="X568">
        <v>23241640</v>
      </c>
      <c r="Y568">
        <v>54</v>
      </c>
      <c r="Z568" t="b">
        <v>1</v>
      </c>
    </row>
    <row r="569" spans="1:26" x14ac:dyDescent="0.3">
      <c r="A569">
        <v>906337</v>
      </c>
      <c r="B569" t="s">
        <v>2100</v>
      </c>
    </row>
    <row r="570" spans="1:26" x14ac:dyDescent="0.3">
      <c r="A570">
        <v>906338</v>
      </c>
      <c r="B570" t="s">
        <v>2101</v>
      </c>
      <c r="C570" t="s">
        <v>2091</v>
      </c>
      <c r="D570" t="s">
        <v>2102</v>
      </c>
      <c r="E570" t="s">
        <v>2103</v>
      </c>
      <c r="F570">
        <v>45242174041</v>
      </c>
      <c r="G570">
        <v>340542</v>
      </c>
      <c r="H570">
        <v>48892802</v>
      </c>
      <c r="I570" t="s">
        <v>2059</v>
      </c>
      <c r="J570" s="193" t="s">
        <v>2105</v>
      </c>
      <c r="K570">
        <v>27112845</v>
      </c>
      <c r="L570" t="s">
        <v>2103</v>
      </c>
      <c r="M570">
        <v>8752</v>
      </c>
      <c r="N570" t="s">
        <v>14225</v>
      </c>
      <c r="O570" t="s">
        <v>2059</v>
      </c>
      <c r="P570" t="s">
        <v>2075</v>
      </c>
      <c r="Q570" t="s">
        <v>12862</v>
      </c>
      <c r="R570" s="193" t="s">
        <v>14224</v>
      </c>
      <c r="S570">
        <v>100</v>
      </c>
      <c r="T570">
        <v>100</v>
      </c>
      <c r="U570">
        <v>100</v>
      </c>
      <c r="V570" t="s">
        <v>2059</v>
      </c>
      <c r="W570">
        <v>83</v>
      </c>
      <c r="X570">
        <v>27110000</v>
      </c>
      <c r="Y570">
        <v>83</v>
      </c>
      <c r="Z570" t="b">
        <v>1</v>
      </c>
    </row>
    <row r="571" spans="1:26" x14ac:dyDescent="0.3">
      <c r="A571">
        <v>906339</v>
      </c>
      <c r="B571" t="s">
        <v>2106</v>
      </c>
      <c r="C571" t="s">
        <v>2091</v>
      </c>
      <c r="D571" t="s">
        <v>2107</v>
      </c>
      <c r="F571">
        <v>45242520893</v>
      </c>
      <c r="G571">
        <v>263061</v>
      </c>
      <c r="H571">
        <v>48410710</v>
      </c>
      <c r="I571" t="s">
        <v>2059</v>
      </c>
      <c r="J571" s="193" t="s">
        <v>2109</v>
      </c>
      <c r="K571">
        <v>27112802</v>
      </c>
      <c r="M571">
        <v>483661</v>
      </c>
      <c r="N571" t="s">
        <v>14223</v>
      </c>
      <c r="O571" t="s">
        <v>2059</v>
      </c>
      <c r="P571" t="s">
        <v>2075</v>
      </c>
      <c r="Q571" t="s">
        <v>12862</v>
      </c>
      <c r="R571" s="193" t="s">
        <v>14222</v>
      </c>
      <c r="S571">
        <v>100</v>
      </c>
      <c r="T571">
        <v>100</v>
      </c>
      <c r="U571">
        <v>100</v>
      </c>
      <c r="V571" t="s">
        <v>2059</v>
      </c>
      <c r="W571">
        <v>81</v>
      </c>
      <c r="Z571" t="b">
        <v>1</v>
      </c>
    </row>
    <row r="572" spans="1:26" x14ac:dyDescent="0.3">
      <c r="A572">
        <v>906340</v>
      </c>
      <c r="B572" t="s">
        <v>2111</v>
      </c>
      <c r="C572" t="s">
        <v>2091</v>
      </c>
      <c r="D572" t="s">
        <v>2112</v>
      </c>
      <c r="E572" t="s">
        <v>2113</v>
      </c>
      <c r="F572">
        <v>45242201747</v>
      </c>
      <c r="G572">
        <v>336273</v>
      </c>
      <c r="H572">
        <v>48390529</v>
      </c>
      <c r="I572" t="s">
        <v>2059</v>
      </c>
      <c r="J572" s="193" t="s">
        <v>14221</v>
      </c>
      <c r="K572">
        <v>27112802</v>
      </c>
      <c r="L572" t="s">
        <v>2113</v>
      </c>
      <c r="M572">
        <v>862955</v>
      </c>
      <c r="N572" t="s">
        <v>14220</v>
      </c>
      <c r="O572" t="s">
        <v>2059</v>
      </c>
      <c r="P572" t="s">
        <v>2075</v>
      </c>
      <c r="Q572" t="s">
        <v>12858</v>
      </c>
      <c r="R572">
        <v>0.75587188622744195</v>
      </c>
      <c r="S572">
        <v>92</v>
      </c>
      <c r="T572">
        <v>100</v>
      </c>
      <c r="U572">
        <v>85</v>
      </c>
      <c r="V572" t="s">
        <v>2059</v>
      </c>
      <c r="W572">
        <v>83</v>
      </c>
      <c r="Z572" t="b">
        <v>1</v>
      </c>
    </row>
    <row r="573" spans="1:26" x14ac:dyDescent="0.3">
      <c r="A573">
        <v>906341</v>
      </c>
      <c r="B573" t="s">
        <v>2116</v>
      </c>
      <c r="C573" t="s">
        <v>2075</v>
      </c>
      <c r="D573" t="s">
        <v>2117</v>
      </c>
      <c r="G573">
        <v>237365</v>
      </c>
      <c r="H573">
        <v>48324010</v>
      </c>
      <c r="I573" t="s">
        <v>2059</v>
      </c>
      <c r="J573" s="193" t="s">
        <v>2119</v>
      </c>
      <c r="K573">
        <v>27111700</v>
      </c>
      <c r="M573">
        <v>248498</v>
      </c>
      <c r="N573" t="s">
        <v>14219</v>
      </c>
      <c r="O573" t="s">
        <v>2059</v>
      </c>
      <c r="P573" t="s">
        <v>2075</v>
      </c>
      <c r="Q573" t="s">
        <v>12862</v>
      </c>
      <c r="R573" s="193" t="s">
        <v>14218</v>
      </c>
      <c r="S573">
        <v>100</v>
      </c>
      <c r="T573">
        <v>100</v>
      </c>
      <c r="U573">
        <v>100</v>
      </c>
      <c r="V573" t="s">
        <v>2059</v>
      </c>
      <c r="W573">
        <v>83</v>
      </c>
      <c r="X573">
        <v>27110000</v>
      </c>
      <c r="Y573">
        <v>83</v>
      </c>
      <c r="Z573" t="b">
        <v>1</v>
      </c>
    </row>
    <row r="574" spans="1:26" x14ac:dyDescent="0.3">
      <c r="A574">
        <v>906342</v>
      </c>
      <c r="B574" t="s">
        <v>2120</v>
      </c>
      <c r="C574" t="s">
        <v>2091</v>
      </c>
      <c r="D574" t="s">
        <v>2121</v>
      </c>
      <c r="F574">
        <v>45242787753</v>
      </c>
      <c r="G574">
        <v>236364</v>
      </c>
      <c r="H574">
        <v>48321556</v>
      </c>
      <c r="I574" t="s">
        <v>2059</v>
      </c>
      <c r="J574" s="193" t="s">
        <v>2123</v>
      </c>
      <c r="K574">
        <v>27111728</v>
      </c>
      <c r="M574">
        <v>652045</v>
      </c>
      <c r="N574" t="s">
        <v>14217</v>
      </c>
      <c r="O574" t="s">
        <v>2059</v>
      </c>
      <c r="P574" t="s">
        <v>2075</v>
      </c>
      <c r="Q574" t="s">
        <v>12862</v>
      </c>
      <c r="R574" s="193" t="s">
        <v>14216</v>
      </c>
      <c r="S574">
        <v>100</v>
      </c>
      <c r="T574">
        <v>100</v>
      </c>
      <c r="U574">
        <v>100</v>
      </c>
      <c r="V574" t="s">
        <v>2059</v>
      </c>
      <c r="W574">
        <v>83</v>
      </c>
      <c r="X574">
        <v>27112800</v>
      </c>
      <c r="Y574">
        <v>83</v>
      </c>
      <c r="Z574" t="b">
        <v>1</v>
      </c>
    </row>
    <row r="575" spans="1:26" x14ac:dyDescent="0.3">
      <c r="A575">
        <v>906343</v>
      </c>
      <c r="B575" t="s">
        <v>2124</v>
      </c>
      <c r="C575" t="s">
        <v>2075</v>
      </c>
      <c r="D575" t="s">
        <v>2125</v>
      </c>
      <c r="G575">
        <v>340328</v>
      </c>
      <c r="H575">
        <v>48281010</v>
      </c>
      <c r="I575" t="s">
        <v>2059</v>
      </c>
      <c r="J575" s="193" t="s">
        <v>2128</v>
      </c>
      <c r="K575">
        <v>27112800</v>
      </c>
      <c r="L575" t="s">
        <v>2127</v>
      </c>
      <c r="M575">
        <v>880970</v>
      </c>
      <c r="N575" t="s">
        <v>14215</v>
      </c>
      <c r="O575" t="s">
        <v>2059</v>
      </c>
      <c r="P575" t="s">
        <v>2075</v>
      </c>
      <c r="Q575" t="s">
        <v>12862</v>
      </c>
      <c r="R575" s="193" t="s">
        <v>14214</v>
      </c>
      <c r="S575">
        <v>100</v>
      </c>
      <c r="T575">
        <v>100</v>
      </c>
      <c r="U575">
        <v>100</v>
      </c>
      <c r="V575" t="s">
        <v>2059</v>
      </c>
      <c r="W575">
        <v>81</v>
      </c>
      <c r="X575">
        <v>27112800</v>
      </c>
      <c r="Y575">
        <v>81</v>
      </c>
      <c r="Z575" t="b">
        <v>1</v>
      </c>
    </row>
    <row r="576" spans="1:26" x14ac:dyDescent="0.3">
      <c r="A576">
        <v>906344</v>
      </c>
      <c r="B576" t="s">
        <v>2129</v>
      </c>
      <c r="C576" t="s">
        <v>2075</v>
      </c>
      <c r="D576" t="s">
        <v>2130</v>
      </c>
      <c r="G576">
        <v>232281</v>
      </c>
      <c r="H576">
        <v>48223100</v>
      </c>
      <c r="I576" t="s">
        <v>2059</v>
      </c>
      <c r="J576" s="193" t="s">
        <v>2132</v>
      </c>
      <c r="K576">
        <v>44121708</v>
      </c>
      <c r="M576">
        <v>922251</v>
      </c>
      <c r="N576" t="s">
        <v>14213</v>
      </c>
      <c r="O576" t="s">
        <v>2059</v>
      </c>
      <c r="P576" t="s">
        <v>2075</v>
      </c>
      <c r="Q576" t="s">
        <v>12858</v>
      </c>
      <c r="R576" s="193" t="s">
        <v>14212</v>
      </c>
      <c r="S576">
        <v>100</v>
      </c>
      <c r="T576">
        <v>100</v>
      </c>
      <c r="U576">
        <v>100</v>
      </c>
      <c r="V576" t="s">
        <v>2059</v>
      </c>
      <c r="W576">
        <v>82</v>
      </c>
      <c r="Z576" t="b">
        <v>1</v>
      </c>
    </row>
    <row r="577" spans="1:26" x14ac:dyDescent="0.3">
      <c r="A577">
        <v>906345</v>
      </c>
      <c r="B577" t="s">
        <v>2133</v>
      </c>
      <c r="C577" t="s">
        <v>2075</v>
      </c>
      <c r="D577" t="s">
        <v>2134</v>
      </c>
      <c r="G577">
        <v>340495</v>
      </c>
      <c r="H577">
        <v>48221900</v>
      </c>
      <c r="I577" t="s">
        <v>2059</v>
      </c>
      <c r="J577" s="193" t="s">
        <v>2137</v>
      </c>
      <c r="K577">
        <v>27111501</v>
      </c>
      <c r="L577" t="s">
        <v>2136</v>
      </c>
      <c r="M577">
        <v>836478</v>
      </c>
      <c r="N577" t="s">
        <v>14211</v>
      </c>
      <c r="O577" t="s">
        <v>2059</v>
      </c>
      <c r="P577" t="s">
        <v>2075</v>
      </c>
      <c r="Q577" t="s">
        <v>12858</v>
      </c>
      <c r="R577" s="193" t="s">
        <v>14210</v>
      </c>
      <c r="S577">
        <v>100</v>
      </c>
      <c r="T577">
        <v>100</v>
      </c>
      <c r="U577">
        <v>100</v>
      </c>
      <c r="V577" t="s">
        <v>2059</v>
      </c>
      <c r="W577">
        <v>86</v>
      </c>
      <c r="X577">
        <v>27111501</v>
      </c>
      <c r="Y577">
        <v>86</v>
      </c>
      <c r="Z577" t="b">
        <v>1</v>
      </c>
    </row>
    <row r="578" spans="1:26" x14ac:dyDescent="0.3">
      <c r="A578">
        <v>906346</v>
      </c>
      <c r="B578" t="s">
        <v>2139</v>
      </c>
      <c r="C578" t="s">
        <v>2091</v>
      </c>
      <c r="D578" t="s">
        <v>2140</v>
      </c>
      <c r="F578">
        <v>4524263879</v>
      </c>
      <c r="G578">
        <v>234657</v>
      </c>
      <c r="H578">
        <v>48220307</v>
      </c>
      <c r="I578" t="s">
        <v>2059</v>
      </c>
      <c r="J578" s="193" t="s">
        <v>14209</v>
      </c>
      <c r="K578">
        <v>27111508</v>
      </c>
      <c r="M578">
        <v>751780</v>
      </c>
      <c r="N578" t="s">
        <v>14208</v>
      </c>
      <c r="O578" t="s">
        <v>2059</v>
      </c>
      <c r="P578" t="s">
        <v>2075</v>
      </c>
      <c r="Q578" t="s">
        <v>12862</v>
      </c>
      <c r="R578" s="193" t="s">
        <v>14207</v>
      </c>
      <c r="S578">
        <v>88</v>
      </c>
      <c r="T578">
        <v>100</v>
      </c>
      <c r="U578">
        <v>92</v>
      </c>
      <c r="V578" t="s">
        <v>2059</v>
      </c>
      <c r="W578">
        <v>74</v>
      </c>
      <c r="X578">
        <v>27111508</v>
      </c>
      <c r="Y578">
        <v>87</v>
      </c>
      <c r="Z578" t="b">
        <v>1</v>
      </c>
    </row>
    <row r="579" spans="1:26" x14ac:dyDescent="0.3">
      <c r="A579">
        <v>906347</v>
      </c>
      <c r="B579" t="s">
        <v>2142</v>
      </c>
      <c r="C579" t="s">
        <v>2091</v>
      </c>
      <c r="D579" t="s">
        <v>2143</v>
      </c>
      <c r="E579" t="s">
        <v>2144</v>
      </c>
      <c r="F579">
        <v>4524208308</v>
      </c>
      <c r="G579">
        <v>336626</v>
      </c>
      <c r="H579">
        <v>48005784</v>
      </c>
      <c r="I579" t="s">
        <v>2059</v>
      </c>
      <c r="J579" s="193" t="s">
        <v>2146</v>
      </c>
      <c r="K579">
        <v>27112802</v>
      </c>
      <c r="L579" t="s">
        <v>2144</v>
      </c>
      <c r="M579">
        <v>598940</v>
      </c>
      <c r="N579" t="s">
        <v>14206</v>
      </c>
      <c r="O579" t="s">
        <v>2059</v>
      </c>
      <c r="P579" t="s">
        <v>2075</v>
      </c>
      <c r="Q579" t="s">
        <v>12858</v>
      </c>
      <c r="R579">
        <v>0.69941471293472701</v>
      </c>
      <c r="S579">
        <v>100</v>
      </c>
      <c r="T579">
        <v>100</v>
      </c>
      <c r="U579">
        <v>100</v>
      </c>
      <c r="V579" t="s">
        <v>2059</v>
      </c>
      <c r="W579">
        <v>82</v>
      </c>
      <c r="X579">
        <v>27112802</v>
      </c>
      <c r="Y579">
        <v>82</v>
      </c>
      <c r="Z579" t="b">
        <v>1</v>
      </c>
    </row>
    <row r="580" spans="1:26" x14ac:dyDescent="0.3">
      <c r="A580">
        <v>906348</v>
      </c>
      <c r="B580" t="s">
        <v>2148</v>
      </c>
      <c r="C580" t="s">
        <v>2091</v>
      </c>
      <c r="D580" t="s">
        <v>2149</v>
      </c>
      <c r="F580">
        <v>45242823963</v>
      </c>
      <c r="G580">
        <v>261316</v>
      </c>
      <c r="H580">
        <v>301720</v>
      </c>
      <c r="I580" t="s">
        <v>2059</v>
      </c>
      <c r="J580" s="193" t="s">
        <v>2151</v>
      </c>
      <c r="K580">
        <v>27112701</v>
      </c>
      <c r="M580">
        <v>1076888</v>
      </c>
      <c r="N580" t="s">
        <v>14205</v>
      </c>
      <c r="O580" t="s">
        <v>2059</v>
      </c>
      <c r="P580" t="s">
        <v>2075</v>
      </c>
      <c r="Q580" t="s">
        <v>12862</v>
      </c>
      <c r="R580" s="193" t="s">
        <v>14204</v>
      </c>
      <c r="S580">
        <v>100</v>
      </c>
      <c r="T580">
        <v>100</v>
      </c>
      <c r="U580">
        <v>100</v>
      </c>
    </row>
    <row r="581" spans="1:26" x14ac:dyDescent="0.3">
      <c r="A581">
        <v>906349</v>
      </c>
      <c r="B581" t="s">
        <v>2148</v>
      </c>
      <c r="C581" t="s">
        <v>2091</v>
      </c>
      <c r="D581" t="s">
        <v>2149</v>
      </c>
      <c r="F581">
        <v>45242823963</v>
      </c>
      <c r="G581">
        <v>261316</v>
      </c>
      <c r="H581">
        <v>301720</v>
      </c>
      <c r="I581" t="s">
        <v>2059</v>
      </c>
      <c r="J581" s="193" t="s">
        <v>2151</v>
      </c>
      <c r="K581">
        <v>27112701</v>
      </c>
      <c r="M581">
        <v>1076888</v>
      </c>
      <c r="N581" t="s">
        <v>14205</v>
      </c>
      <c r="O581" t="s">
        <v>2059</v>
      </c>
      <c r="P581" t="s">
        <v>2075</v>
      </c>
      <c r="Q581" t="s">
        <v>12862</v>
      </c>
      <c r="R581" s="193" t="s">
        <v>14204</v>
      </c>
      <c r="S581">
        <v>100</v>
      </c>
      <c r="T581">
        <v>100</v>
      </c>
      <c r="U581">
        <v>100</v>
      </c>
    </row>
    <row r="582" spans="1:26" x14ac:dyDescent="0.3">
      <c r="A582">
        <v>906350</v>
      </c>
      <c r="B582" t="s">
        <v>2153</v>
      </c>
      <c r="C582" t="s">
        <v>2091</v>
      </c>
      <c r="D582" t="s">
        <v>2154</v>
      </c>
      <c r="E582" t="s">
        <v>2155</v>
      </c>
      <c r="F582">
        <v>4524255193</v>
      </c>
      <c r="G582">
        <v>230129</v>
      </c>
      <c r="H582">
        <v>291220</v>
      </c>
      <c r="I582" t="s">
        <v>2059</v>
      </c>
      <c r="J582" s="193" t="s">
        <v>2157</v>
      </c>
      <c r="K582">
        <v>27112700</v>
      </c>
      <c r="M582">
        <v>32529</v>
      </c>
      <c r="N582" t="s">
        <v>14203</v>
      </c>
      <c r="O582" t="s">
        <v>2059</v>
      </c>
      <c r="P582" t="s">
        <v>2075</v>
      </c>
      <c r="Q582" t="s">
        <v>12862</v>
      </c>
      <c r="R582" s="193" t="s">
        <v>14202</v>
      </c>
      <c r="S582">
        <v>100</v>
      </c>
      <c r="T582">
        <v>100</v>
      </c>
      <c r="U582">
        <v>100</v>
      </c>
      <c r="V582" t="s">
        <v>2059</v>
      </c>
      <c r="W582">
        <v>82</v>
      </c>
      <c r="X582">
        <v>27112700</v>
      </c>
      <c r="Y582">
        <v>82</v>
      </c>
      <c r="Z582" t="b">
        <v>1</v>
      </c>
    </row>
    <row r="583" spans="1:26" x14ac:dyDescent="0.3">
      <c r="A583">
        <v>906351</v>
      </c>
      <c r="B583" t="s">
        <v>2159</v>
      </c>
      <c r="C583" t="s">
        <v>2091</v>
      </c>
      <c r="D583" t="s">
        <v>2160</v>
      </c>
      <c r="F583">
        <v>4524261558</v>
      </c>
      <c r="G583">
        <v>250589</v>
      </c>
      <c r="H583">
        <v>291120</v>
      </c>
      <c r="I583" t="s">
        <v>2059</v>
      </c>
      <c r="J583" s="193" t="s">
        <v>2162</v>
      </c>
      <c r="K583">
        <v>27112700</v>
      </c>
      <c r="M583">
        <v>433429</v>
      </c>
      <c r="N583" t="s">
        <v>14201</v>
      </c>
      <c r="O583" t="s">
        <v>2059</v>
      </c>
      <c r="P583" t="s">
        <v>2075</v>
      </c>
      <c r="Q583" t="s">
        <v>12858</v>
      </c>
      <c r="R583" s="193" t="s">
        <v>14200</v>
      </c>
      <c r="S583">
        <v>100</v>
      </c>
      <c r="T583">
        <v>100</v>
      </c>
      <c r="U583">
        <v>100</v>
      </c>
      <c r="X583">
        <v>27110000</v>
      </c>
      <c r="Y583">
        <v>76</v>
      </c>
    </row>
    <row r="584" spans="1:26" x14ac:dyDescent="0.3">
      <c r="A584">
        <v>906352</v>
      </c>
      <c r="B584" t="s">
        <v>2163</v>
      </c>
      <c r="C584" t="s">
        <v>2091</v>
      </c>
      <c r="D584" t="s">
        <v>2164</v>
      </c>
      <c r="F584">
        <v>45242869428</v>
      </c>
      <c r="G584">
        <v>218379</v>
      </c>
      <c r="H584">
        <v>283420</v>
      </c>
      <c r="I584" t="s">
        <v>2059</v>
      </c>
      <c r="J584" s="193" t="s">
        <v>2166</v>
      </c>
      <c r="K584">
        <v>27112709</v>
      </c>
      <c r="M584">
        <v>390408</v>
      </c>
      <c r="N584" t="s">
        <v>14199</v>
      </c>
      <c r="O584" t="s">
        <v>2059</v>
      </c>
      <c r="P584" t="s">
        <v>2075</v>
      </c>
      <c r="Q584" t="s">
        <v>12862</v>
      </c>
      <c r="R584">
        <v>0.74435139970719</v>
      </c>
      <c r="S584">
        <v>100</v>
      </c>
      <c r="T584">
        <v>100</v>
      </c>
      <c r="U584">
        <v>100</v>
      </c>
      <c r="V584" t="s">
        <v>2059</v>
      </c>
      <c r="W584">
        <v>81</v>
      </c>
      <c r="X584">
        <v>27112709</v>
      </c>
      <c r="Y584">
        <v>81</v>
      </c>
      <c r="Z584" t="b">
        <v>1</v>
      </c>
    </row>
    <row r="585" spans="1:26" x14ac:dyDescent="0.3">
      <c r="A585">
        <v>906353</v>
      </c>
      <c r="B585" t="s">
        <v>2167</v>
      </c>
      <c r="C585" t="s">
        <v>2091</v>
      </c>
      <c r="D585" t="s">
        <v>2168</v>
      </c>
      <c r="E585" t="s">
        <v>2169</v>
      </c>
      <c r="F585">
        <v>45242559176</v>
      </c>
      <c r="G585">
        <v>259398</v>
      </c>
      <c r="H585">
        <v>282120</v>
      </c>
      <c r="I585" t="s">
        <v>2059</v>
      </c>
      <c r="J585" s="193" t="s">
        <v>2171</v>
      </c>
      <c r="K585">
        <v>27112747</v>
      </c>
      <c r="M585">
        <v>1029974</v>
      </c>
      <c r="N585" t="s">
        <v>14198</v>
      </c>
      <c r="O585" t="s">
        <v>2059</v>
      </c>
      <c r="P585" t="s">
        <v>2075</v>
      </c>
      <c r="Q585" t="s">
        <v>12862</v>
      </c>
      <c r="R585" s="193" t="s">
        <v>14197</v>
      </c>
      <c r="S585">
        <v>100</v>
      </c>
      <c r="T585">
        <v>100</v>
      </c>
      <c r="U585">
        <v>100</v>
      </c>
      <c r="V585" t="s">
        <v>2059</v>
      </c>
      <c r="W585">
        <v>79</v>
      </c>
      <c r="X585">
        <v>27112700</v>
      </c>
      <c r="Y585">
        <v>79</v>
      </c>
      <c r="Z585" t="b">
        <v>1</v>
      </c>
    </row>
    <row r="586" spans="1:26" x14ac:dyDescent="0.3">
      <c r="A586">
        <v>906354</v>
      </c>
      <c r="B586" t="s">
        <v>2172</v>
      </c>
      <c r="C586" t="s">
        <v>2091</v>
      </c>
      <c r="D586">
        <v>2103</v>
      </c>
      <c r="E586" t="s">
        <v>2173</v>
      </c>
      <c r="F586">
        <v>45242541256</v>
      </c>
      <c r="O586" t="s">
        <v>2059</v>
      </c>
      <c r="P586" t="s">
        <v>2075</v>
      </c>
      <c r="Q586" t="s">
        <v>12858</v>
      </c>
      <c r="T586">
        <v>50</v>
      </c>
      <c r="X586">
        <v>39111610</v>
      </c>
      <c r="Y586">
        <v>65</v>
      </c>
    </row>
    <row r="587" spans="1:26" x14ac:dyDescent="0.3">
      <c r="A587">
        <v>906355</v>
      </c>
      <c r="B587" t="s">
        <v>2176</v>
      </c>
      <c r="C587" t="s">
        <v>2177</v>
      </c>
      <c r="D587" t="s">
        <v>2178</v>
      </c>
      <c r="G587">
        <v>340501</v>
      </c>
      <c r="H587">
        <v>48224176</v>
      </c>
      <c r="I587" t="s">
        <v>2059</v>
      </c>
      <c r="J587" s="193" t="s">
        <v>2181</v>
      </c>
      <c r="K587">
        <v>27113101</v>
      </c>
      <c r="L587" t="s">
        <v>2180</v>
      </c>
      <c r="M587">
        <v>444183</v>
      </c>
      <c r="N587" t="s">
        <v>14196</v>
      </c>
      <c r="O587" t="s">
        <v>2059</v>
      </c>
      <c r="P587" t="s">
        <v>2177</v>
      </c>
      <c r="Q587" t="s">
        <v>12862</v>
      </c>
      <c r="R587" s="193" t="s">
        <v>14195</v>
      </c>
      <c r="S587">
        <v>100</v>
      </c>
      <c r="T587">
        <v>100</v>
      </c>
      <c r="U587">
        <v>100</v>
      </c>
      <c r="V587" t="s">
        <v>2059</v>
      </c>
      <c r="W587">
        <v>97</v>
      </c>
      <c r="X587">
        <v>27113101</v>
      </c>
      <c r="Y587">
        <v>97</v>
      </c>
      <c r="Z587" t="b">
        <v>1</v>
      </c>
    </row>
    <row r="588" spans="1:26" x14ac:dyDescent="0.3">
      <c r="A588">
        <v>906356</v>
      </c>
      <c r="B588" t="s">
        <v>2182</v>
      </c>
      <c r="C588" t="s">
        <v>2177</v>
      </c>
      <c r="D588" t="s">
        <v>2183</v>
      </c>
      <c r="G588">
        <v>247120</v>
      </c>
      <c r="H588">
        <v>48221950</v>
      </c>
      <c r="I588" t="s">
        <v>2059</v>
      </c>
      <c r="J588" s="193" t="s">
        <v>2185</v>
      </c>
      <c r="K588">
        <v>27111501</v>
      </c>
      <c r="M588">
        <v>730447</v>
      </c>
      <c r="N588" t="s">
        <v>14194</v>
      </c>
      <c r="O588" t="s">
        <v>2059</v>
      </c>
      <c r="P588" t="s">
        <v>2177</v>
      </c>
      <c r="Q588" t="s">
        <v>12858</v>
      </c>
      <c r="R588" s="193" t="s">
        <v>14193</v>
      </c>
      <c r="S588">
        <v>100</v>
      </c>
      <c r="T588">
        <v>100</v>
      </c>
      <c r="U588">
        <v>100</v>
      </c>
      <c r="V588" t="s">
        <v>2059</v>
      </c>
      <c r="W588">
        <v>95</v>
      </c>
      <c r="X588">
        <v>27111501</v>
      </c>
      <c r="Y588">
        <v>95</v>
      </c>
      <c r="Z588" t="b">
        <v>1</v>
      </c>
    </row>
    <row r="589" spans="1:26" x14ac:dyDescent="0.3">
      <c r="A589">
        <v>906357</v>
      </c>
      <c r="B589" t="s">
        <v>2187</v>
      </c>
      <c r="C589" t="s">
        <v>2188</v>
      </c>
      <c r="D589" t="s">
        <v>2189</v>
      </c>
      <c r="G589">
        <v>219011</v>
      </c>
      <c r="H589">
        <v>48111835</v>
      </c>
      <c r="I589" t="s">
        <v>2059</v>
      </c>
      <c r="J589" s="193" t="s">
        <v>2191</v>
      </c>
      <c r="K589">
        <v>27112700</v>
      </c>
      <c r="M589">
        <v>991963</v>
      </c>
      <c r="N589" t="s">
        <v>14192</v>
      </c>
      <c r="O589" t="s">
        <v>2059</v>
      </c>
      <c r="P589" t="s">
        <v>2177</v>
      </c>
      <c r="Q589" t="s">
        <v>12862</v>
      </c>
      <c r="R589" s="193" t="s">
        <v>14191</v>
      </c>
      <c r="S589">
        <v>100</v>
      </c>
      <c r="T589">
        <v>100</v>
      </c>
      <c r="U589">
        <v>100</v>
      </c>
      <c r="V589" t="s">
        <v>2059</v>
      </c>
      <c r="W589">
        <v>86</v>
      </c>
      <c r="Z589" t="b">
        <v>1</v>
      </c>
    </row>
    <row r="590" spans="1:26" x14ac:dyDescent="0.3">
      <c r="A590">
        <v>906358</v>
      </c>
      <c r="B590" t="s">
        <v>2192</v>
      </c>
      <c r="C590" t="s">
        <v>2193</v>
      </c>
      <c r="D590" t="s">
        <v>2194</v>
      </c>
      <c r="E590" t="s">
        <v>2195</v>
      </c>
      <c r="G590">
        <v>133129</v>
      </c>
      <c r="H590" t="s">
        <v>2194</v>
      </c>
      <c r="I590" t="s">
        <v>2196</v>
      </c>
      <c r="J590">
        <v>784572620865</v>
      </c>
      <c r="K590">
        <v>39121319</v>
      </c>
      <c r="M590">
        <v>414519</v>
      </c>
      <c r="N590" t="s">
        <v>14190</v>
      </c>
      <c r="O590" t="s">
        <v>2196</v>
      </c>
      <c r="P590" t="s">
        <v>2193</v>
      </c>
      <c r="Q590" t="s">
        <v>12862</v>
      </c>
      <c r="R590" s="193" t="s">
        <v>14189</v>
      </c>
      <c r="S590">
        <v>100</v>
      </c>
      <c r="T590">
        <v>100</v>
      </c>
      <c r="U590">
        <v>100</v>
      </c>
      <c r="V590" t="s">
        <v>2196</v>
      </c>
      <c r="W590">
        <v>78</v>
      </c>
      <c r="X590">
        <v>39121300</v>
      </c>
      <c r="Y590">
        <v>64</v>
      </c>
      <c r="Z590" t="b">
        <v>1</v>
      </c>
    </row>
    <row r="591" spans="1:26" x14ac:dyDescent="0.3">
      <c r="A591">
        <v>906359</v>
      </c>
      <c r="B591" t="s">
        <v>2198</v>
      </c>
      <c r="C591" t="s">
        <v>2193</v>
      </c>
      <c r="D591" t="s">
        <v>2199</v>
      </c>
      <c r="E591" t="s">
        <v>2200</v>
      </c>
      <c r="G591">
        <v>336240</v>
      </c>
      <c r="H591" t="s">
        <v>2199</v>
      </c>
      <c r="I591" t="s">
        <v>2196</v>
      </c>
      <c r="J591">
        <v>784572583788</v>
      </c>
      <c r="K591">
        <v>24102001</v>
      </c>
      <c r="L591" t="s">
        <v>2200</v>
      </c>
      <c r="M591">
        <v>330952</v>
      </c>
      <c r="N591" t="s">
        <v>14188</v>
      </c>
      <c r="O591" t="s">
        <v>2196</v>
      </c>
      <c r="P591" t="s">
        <v>2193</v>
      </c>
      <c r="Q591" t="s">
        <v>12862</v>
      </c>
      <c r="R591" s="193" t="s">
        <v>14187</v>
      </c>
      <c r="S591">
        <v>100</v>
      </c>
      <c r="T591">
        <v>100</v>
      </c>
      <c r="U591">
        <v>100</v>
      </c>
      <c r="V591" t="s">
        <v>2196</v>
      </c>
      <c r="W591">
        <v>86</v>
      </c>
      <c r="X591">
        <v>24102001</v>
      </c>
      <c r="Y591">
        <v>86</v>
      </c>
      <c r="Z591" t="b">
        <v>1</v>
      </c>
    </row>
    <row r="592" spans="1:26" x14ac:dyDescent="0.3">
      <c r="A592">
        <v>906360</v>
      </c>
      <c r="B592" t="s">
        <v>2202</v>
      </c>
      <c r="C592" t="s">
        <v>2193</v>
      </c>
      <c r="D592" t="s">
        <v>2203</v>
      </c>
      <c r="E592" t="s">
        <v>2204</v>
      </c>
      <c r="G592">
        <v>336239</v>
      </c>
      <c r="H592" t="s">
        <v>2206</v>
      </c>
      <c r="I592" t="s">
        <v>2196</v>
      </c>
      <c r="J592">
        <v>784572662667</v>
      </c>
      <c r="K592">
        <v>39121319</v>
      </c>
      <c r="L592" t="s">
        <v>2204</v>
      </c>
      <c r="M592">
        <v>182815</v>
      </c>
      <c r="N592" t="s">
        <v>14186</v>
      </c>
      <c r="O592" t="s">
        <v>2196</v>
      </c>
      <c r="P592" t="s">
        <v>2193</v>
      </c>
      <c r="Q592" t="s">
        <v>12862</v>
      </c>
      <c r="R592" s="193" t="s">
        <v>14185</v>
      </c>
      <c r="S592">
        <v>100</v>
      </c>
      <c r="T592">
        <v>100</v>
      </c>
      <c r="U592">
        <v>100</v>
      </c>
      <c r="V592" t="s">
        <v>2196</v>
      </c>
      <c r="W592">
        <v>85</v>
      </c>
      <c r="X592">
        <v>39121300</v>
      </c>
      <c r="Y592">
        <v>69</v>
      </c>
      <c r="Z592" t="b">
        <v>1</v>
      </c>
    </row>
    <row r="593" spans="1:26" x14ac:dyDescent="0.3">
      <c r="A593">
        <v>906361</v>
      </c>
      <c r="B593" t="s">
        <v>2207</v>
      </c>
      <c r="C593" t="s">
        <v>2208</v>
      </c>
      <c r="D593" t="s">
        <v>2209</v>
      </c>
      <c r="G593">
        <v>335751</v>
      </c>
      <c r="H593">
        <v>49567010</v>
      </c>
      <c r="I593" t="s">
        <v>2059</v>
      </c>
      <c r="J593" s="193" t="s">
        <v>2212</v>
      </c>
      <c r="K593">
        <v>27112811</v>
      </c>
      <c r="L593" t="s">
        <v>2211</v>
      </c>
      <c r="M593">
        <v>982518</v>
      </c>
      <c r="N593" t="s">
        <v>14184</v>
      </c>
      <c r="O593" t="s">
        <v>2059</v>
      </c>
      <c r="Q593" t="s">
        <v>12868</v>
      </c>
      <c r="R593" s="193" t="s">
        <v>14183</v>
      </c>
      <c r="S593">
        <v>100</v>
      </c>
      <c r="T593">
        <v>100</v>
      </c>
      <c r="U593">
        <v>100</v>
      </c>
      <c r="V593" t="s">
        <v>2059</v>
      </c>
      <c r="W593">
        <v>92</v>
      </c>
      <c r="X593">
        <v>27112800</v>
      </c>
      <c r="Y593">
        <v>92</v>
      </c>
      <c r="Z593" t="b">
        <v>1</v>
      </c>
    </row>
    <row r="594" spans="1:26" x14ac:dyDescent="0.3">
      <c r="A594">
        <v>906362</v>
      </c>
      <c r="B594" t="s">
        <v>2213</v>
      </c>
      <c r="C594" t="s">
        <v>2208</v>
      </c>
      <c r="D594" t="s">
        <v>2214</v>
      </c>
      <c r="G594">
        <v>336285</v>
      </c>
      <c r="H594">
        <v>49560052</v>
      </c>
      <c r="I594" t="s">
        <v>2059</v>
      </c>
      <c r="J594" s="193" t="s">
        <v>2217</v>
      </c>
      <c r="K594">
        <v>27112826</v>
      </c>
      <c r="L594" t="s">
        <v>2216</v>
      </c>
      <c r="M594">
        <v>821945</v>
      </c>
      <c r="N594" t="s">
        <v>14182</v>
      </c>
      <c r="O594" t="s">
        <v>2059</v>
      </c>
      <c r="Q594" t="s">
        <v>12868</v>
      </c>
      <c r="R594" s="193" t="s">
        <v>14181</v>
      </c>
      <c r="S594">
        <v>100</v>
      </c>
      <c r="T594">
        <v>100</v>
      </c>
      <c r="U594">
        <v>100</v>
      </c>
      <c r="V594" t="s">
        <v>2059</v>
      </c>
      <c r="W594">
        <v>89</v>
      </c>
      <c r="X594">
        <v>27112826</v>
      </c>
      <c r="Y594">
        <v>89</v>
      </c>
      <c r="Z594" t="b">
        <v>1</v>
      </c>
    </row>
    <row r="595" spans="1:26" x14ac:dyDescent="0.3">
      <c r="A595">
        <v>906363</v>
      </c>
      <c r="B595" t="s">
        <v>2218</v>
      </c>
      <c r="C595" t="s">
        <v>2208</v>
      </c>
      <c r="D595" t="s">
        <v>2219</v>
      </c>
      <c r="G595">
        <v>336258</v>
      </c>
      <c r="H595">
        <v>48207471</v>
      </c>
      <c r="I595" t="s">
        <v>2059</v>
      </c>
      <c r="J595" s="193" t="s">
        <v>2222</v>
      </c>
      <c r="K595">
        <v>27111543</v>
      </c>
      <c r="L595" t="s">
        <v>2221</v>
      </c>
      <c r="M595">
        <v>791660</v>
      </c>
      <c r="N595" t="s">
        <v>14180</v>
      </c>
      <c r="O595" t="s">
        <v>2059</v>
      </c>
      <c r="Q595" t="s">
        <v>12868</v>
      </c>
      <c r="R595" s="193" t="s">
        <v>14179</v>
      </c>
      <c r="S595">
        <v>100</v>
      </c>
      <c r="T595">
        <v>100</v>
      </c>
      <c r="U595">
        <v>100</v>
      </c>
      <c r="V595" t="s">
        <v>2059</v>
      </c>
      <c r="W595">
        <v>94</v>
      </c>
      <c r="X595">
        <v>27111543</v>
      </c>
      <c r="Y595">
        <v>94</v>
      </c>
      <c r="Z595" t="b">
        <v>1</v>
      </c>
    </row>
    <row r="596" spans="1:26" x14ac:dyDescent="0.3">
      <c r="A596">
        <v>906364</v>
      </c>
      <c r="B596" t="s">
        <v>2224</v>
      </c>
      <c r="C596" t="s">
        <v>2225</v>
      </c>
      <c r="D596" t="s">
        <v>2226</v>
      </c>
      <c r="O596" t="s">
        <v>2227</v>
      </c>
      <c r="P596" t="s">
        <v>2225</v>
      </c>
      <c r="Q596" t="s">
        <v>12862</v>
      </c>
      <c r="T596">
        <v>100</v>
      </c>
      <c r="X596">
        <v>39121703</v>
      </c>
      <c r="Y596">
        <v>75</v>
      </c>
    </row>
    <row r="597" spans="1:26" x14ac:dyDescent="0.3">
      <c r="A597">
        <v>906365</v>
      </c>
      <c r="B597" t="s">
        <v>2229</v>
      </c>
      <c r="C597" t="s">
        <v>2225</v>
      </c>
      <c r="D597" t="s">
        <v>2230</v>
      </c>
      <c r="O597" t="s">
        <v>2227</v>
      </c>
      <c r="P597" t="s">
        <v>2225</v>
      </c>
      <c r="Q597" t="s">
        <v>12862</v>
      </c>
      <c r="T597">
        <v>100</v>
      </c>
      <c r="X597">
        <v>39121703</v>
      </c>
      <c r="Y597">
        <v>78</v>
      </c>
    </row>
    <row r="598" spans="1:26" x14ac:dyDescent="0.3">
      <c r="A598">
        <v>906366</v>
      </c>
      <c r="B598" t="s">
        <v>2232</v>
      </c>
      <c r="C598" t="s">
        <v>2225</v>
      </c>
      <c r="D598" t="s">
        <v>2233</v>
      </c>
      <c r="O598" t="s">
        <v>2227</v>
      </c>
      <c r="P598" t="s">
        <v>2225</v>
      </c>
      <c r="Q598" t="s">
        <v>12862</v>
      </c>
      <c r="T598">
        <v>100</v>
      </c>
      <c r="X598">
        <v>39121703</v>
      </c>
      <c r="Y598">
        <v>77</v>
      </c>
    </row>
    <row r="599" spans="1:26" x14ac:dyDescent="0.3">
      <c r="A599">
        <v>906367</v>
      </c>
      <c r="B599" t="s">
        <v>2235</v>
      </c>
      <c r="C599" t="s">
        <v>2225</v>
      </c>
      <c r="D599" t="s">
        <v>2236</v>
      </c>
      <c r="O599" t="s">
        <v>2227</v>
      </c>
      <c r="P599" t="s">
        <v>2225</v>
      </c>
      <c r="Q599" t="s">
        <v>12862</v>
      </c>
      <c r="T599">
        <v>100</v>
      </c>
      <c r="X599">
        <v>39121703</v>
      </c>
      <c r="Y599">
        <v>77</v>
      </c>
    </row>
    <row r="600" spans="1:26" x14ac:dyDescent="0.3">
      <c r="A600">
        <v>906368</v>
      </c>
      <c r="B600" t="s">
        <v>2238</v>
      </c>
      <c r="C600" t="s">
        <v>2225</v>
      </c>
      <c r="D600" t="s">
        <v>2236</v>
      </c>
      <c r="O600" t="s">
        <v>2227</v>
      </c>
      <c r="P600" t="s">
        <v>2225</v>
      </c>
      <c r="Q600" t="s">
        <v>12862</v>
      </c>
      <c r="T600">
        <v>100</v>
      </c>
      <c r="X600">
        <v>39121703</v>
      </c>
      <c r="Y600">
        <v>76</v>
      </c>
    </row>
    <row r="601" spans="1:26" x14ac:dyDescent="0.3">
      <c r="A601">
        <v>906369</v>
      </c>
      <c r="B601" t="s">
        <v>2239</v>
      </c>
      <c r="C601" t="s">
        <v>2240</v>
      </c>
      <c r="D601" t="s">
        <v>2241</v>
      </c>
      <c r="F601">
        <v>8008317442</v>
      </c>
      <c r="O601" t="s">
        <v>2242</v>
      </c>
      <c r="P601" t="s">
        <v>14178</v>
      </c>
      <c r="Q601" t="s">
        <v>12858</v>
      </c>
      <c r="T601">
        <v>33</v>
      </c>
    </row>
    <row r="602" spans="1:26" x14ac:dyDescent="0.3">
      <c r="A602">
        <v>906370</v>
      </c>
      <c r="B602" t="s">
        <v>2245</v>
      </c>
      <c r="C602" t="s">
        <v>2246</v>
      </c>
      <c r="D602" t="s">
        <v>2247</v>
      </c>
    </row>
    <row r="603" spans="1:26" x14ac:dyDescent="0.3">
      <c r="A603">
        <v>906371</v>
      </c>
      <c r="B603" t="s">
        <v>2245</v>
      </c>
      <c r="C603" t="s">
        <v>2246</v>
      </c>
      <c r="D603" t="s">
        <v>2247</v>
      </c>
    </row>
    <row r="604" spans="1:26" x14ac:dyDescent="0.3">
      <c r="A604">
        <v>906372</v>
      </c>
      <c r="B604" t="s">
        <v>2245</v>
      </c>
      <c r="C604" t="s">
        <v>2246</v>
      </c>
      <c r="D604" t="s">
        <v>2247</v>
      </c>
    </row>
    <row r="605" spans="1:26" x14ac:dyDescent="0.3">
      <c r="A605">
        <v>906373</v>
      </c>
      <c r="B605" t="s">
        <v>2245</v>
      </c>
      <c r="C605" t="s">
        <v>2246</v>
      </c>
      <c r="D605" t="s">
        <v>2247</v>
      </c>
    </row>
    <row r="606" spans="1:26" x14ac:dyDescent="0.3">
      <c r="A606">
        <v>906374</v>
      </c>
      <c r="B606" t="s">
        <v>2250</v>
      </c>
      <c r="C606" t="s">
        <v>2246</v>
      </c>
      <c r="D606" t="s">
        <v>2251</v>
      </c>
    </row>
    <row r="607" spans="1:26" x14ac:dyDescent="0.3">
      <c r="A607">
        <v>906375</v>
      </c>
      <c r="B607" t="s">
        <v>2250</v>
      </c>
      <c r="C607" t="s">
        <v>2246</v>
      </c>
      <c r="D607" t="s">
        <v>2251</v>
      </c>
    </row>
    <row r="608" spans="1:26" x14ac:dyDescent="0.3">
      <c r="A608">
        <v>906376</v>
      </c>
      <c r="B608" t="s">
        <v>2254</v>
      </c>
      <c r="C608" t="s">
        <v>2246</v>
      </c>
      <c r="D608" t="s">
        <v>2255</v>
      </c>
    </row>
    <row r="609" spans="1:26" x14ac:dyDescent="0.3">
      <c r="A609">
        <v>906377</v>
      </c>
      <c r="B609" t="s">
        <v>2257</v>
      </c>
      <c r="C609" t="s">
        <v>2246</v>
      </c>
      <c r="D609" t="s">
        <v>2255</v>
      </c>
    </row>
    <row r="610" spans="1:26" x14ac:dyDescent="0.3">
      <c r="A610">
        <v>906378</v>
      </c>
      <c r="B610" t="s">
        <v>2258</v>
      </c>
      <c r="C610" t="s">
        <v>2246</v>
      </c>
      <c r="D610" t="s">
        <v>2255</v>
      </c>
    </row>
    <row r="611" spans="1:26" x14ac:dyDescent="0.3">
      <c r="A611">
        <v>906379</v>
      </c>
      <c r="B611" t="s">
        <v>2260</v>
      </c>
      <c r="C611" t="s">
        <v>2246</v>
      </c>
      <c r="D611" t="s">
        <v>2261</v>
      </c>
      <c r="V611" t="s">
        <v>7175</v>
      </c>
      <c r="W611">
        <v>62</v>
      </c>
      <c r="X611">
        <v>27111800</v>
      </c>
      <c r="Y611">
        <v>77</v>
      </c>
      <c r="Z611" t="b">
        <v>1</v>
      </c>
    </row>
    <row r="612" spans="1:26" x14ac:dyDescent="0.3">
      <c r="A612">
        <v>906380</v>
      </c>
      <c r="B612" t="s">
        <v>2264</v>
      </c>
      <c r="C612" t="s">
        <v>2246</v>
      </c>
      <c r="D612" t="s">
        <v>2265</v>
      </c>
    </row>
    <row r="613" spans="1:26" x14ac:dyDescent="0.3">
      <c r="A613">
        <v>906381</v>
      </c>
      <c r="B613" t="s">
        <v>2268</v>
      </c>
    </row>
    <row r="614" spans="1:26" x14ac:dyDescent="0.3">
      <c r="A614">
        <v>906382</v>
      </c>
      <c r="B614" t="s">
        <v>2270</v>
      </c>
    </row>
    <row r="615" spans="1:26" x14ac:dyDescent="0.3">
      <c r="A615">
        <v>906383</v>
      </c>
      <c r="B615" t="s">
        <v>2272</v>
      </c>
      <c r="C615" t="s">
        <v>2273</v>
      </c>
    </row>
    <row r="616" spans="1:26" x14ac:dyDescent="0.3">
      <c r="A616">
        <v>906384</v>
      </c>
      <c r="B616" t="s">
        <v>2275</v>
      </c>
      <c r="C616" t="s">
        <v>924</v>
      </c>
      <c r="D616" t="s">
        <v>2276</v>
      </c>
      <c r="O616" t="s">
        <v>921</v>
      </c>
      <c r="P616" t="s">
        <v>14177</v>
      </c>
      <c r="Q616" t="s">
        <v>12862</v>
      </c>
      <c r="T616">
        <v>100</v>
      </c>
      <c r="V616" t="s">
        <v>13185</v>
      </c>
      <c r="W616">
        <v>63</v>
      </c>
      <c r="X616">
        <v>39120000</v>
      </c>
      <c r="Y616">
        <v>77</v>
      </c>
      <c r="Z616" t="b">
        <v>1</v>
      </c>
    </row>
    <row r="617" spans="1:26" x14ac:dyDescent="0.3">
      <c r="A617">
        <v>906385</v>
      </c>
      <c r="B617" t="s">
        <v>2278</v>
      </c>
      <c r="C617" t="s">
        <v>2279</v>
      </c>
      <c r="D617" t="s">
        <v>2280</v>
      </c>
      <c r="O617" t="s">
        <v>507</v>
      </c>
      <c r="P617" t="s">
        <v>14176</v>
      </c>
      <c r="Q617" t="s">
        <v>12862</v>
      </c>
      <c r="T617">
        <v>60</v>
      </c>
      <c r="V617" t="s">
        <v>681</v>
      </c>
      <c r="W617">
        <v>77</v>
      </c>
      <c r="X617">
        <v>39121420</v>
      </c>
      <c r="Y617">
        <v>77</v>
      </c>
      <c r="Z617" t="b">
        <v>1</v>
      </c>
    </row>
    <row r="618" spans="1:26" x14ac:dyDescent="0.3">
      <c r="A618">
        <v>906387</v>
      </c>
      <c r="B618" t="s">
        <v>2283</v>
      </c>
      <c r="C618" t="s">
        <v>73</v>
      </c>
      <c r="O618" t="s">
        <v>2284</v>
      </c>
      <c r="P618" t="s">
        <v>14175</v>
      </c>
      <c r="Q618" t="s">
        <v>12862</v>
      </c>
      <c r="T618">
        <v>60</v>
      </c>
    </row>
    <row r="619" spans="1:26" x14ac:dyDescent="0.3">
      <c r="A619">
        <v>906388</v>
      </c>
      <c r="B619" t="s">
        <v>2285</v>
      </c>
      <c r="C619" t="s">
        <v>2286</v>
      </c>
      <c r="D619" t="s">
        <v>2287</v>
      </c>
    </row>
    <row r="620" spans="1:26" x14ac:dyDescent="0.3">
      <c r="A620">
        <v>906389</v>
      </c>
      <c r="B620" t="s">
        <v>2288</v>
      </c>
      <c r="C620" t="s">
        <v>2289</v>
      </c>
      <c r="D620" t="s">
        <v>2290</v>
      </c>
      <c r="G620">
        <v>105203</v>
      </c>
      <c r="H620" t="s">
        <v>14174</v>
      </c>
      <c r="I620" t="s">
        <v>681</v>
      </c>
      <c r="J620">
        <v>784297323249</v>
      </c>
      <c r="K620">
        <v>39131708</v>
      </c>
      <c r="M620">
        <v>579538</v>
      </c>
      <c r="N620" t="s">
        <v>14173</v>
      </c>
      <c r="O620" t="s">
        <v>681</v>
      </c>
      <c r="P620" t="s">
        <v>678</v>
      </c>
      <c r="Q620" t="s">
        <v>12858</v>
      </c>
      <c r="R620" s="193" t="s">
        <v>14172</v>
      </c>
      <c r="S620">
        <v>52</v>
      </c>
      <c r="T620">
        <v>60</v>
      </c>
      <c r="U620">
        <v>46</v>
      </c>
      <c r="V620" t="s">
        <v>1033</v>
      </c>
      <c r="W620">
        <v>79</v>
      </c>
      <c r="X620">
        <v>39131706</v>
      </c>
      <c r="Y620">
        <v>79</v>
      </c>
      <c r="Z620" t="b">
        <v>1</v>
      </c>
    </row>
    <row r="621" spans="1:26" x14ac:dyDescent="0.3">
      <c r="A621">
        <v>906390</v>
      </c>
      <c r="B621" t="s">
        <v>2292</v>
      </c>
      <c r="C621" t="s">
        <v>2289</v>
      </c>
      <c r="D621" t="s">
        <v>2290</v>
      </c>
      <c r="G621">
        <v>759020</v>
      </c>
      <c r="H621">
        <v>62063500</v>
      </c>
      <c r="I621" t="s">
        <v>5341</v>
      </c>
      <c r="J621" s="193" t="s">
        <v>14171</v>
      </c>
      <c r="K621">
        <v>39131706</v>
      </c>
      <c r="M621">
        <v>279858</v>
      </c>
      <c r="N621" t="s">
        <v>14170</v>
      </c>
      <c r="O621" t="s">
        <v>5341</v>
      </c>
      <c r="Q621" t="s">
        <v>12926</v>
      </c>
      <c r="R621" s="193" t="s">
        <v>14169</v>
      </c>
      <c r="S621">
        <v>60</v>
      </c>
      <c r="T621">
        <v>59</v>
      </c>
      <c r="U621">
        <v>40</v>
      </c>
      <c r="V621" t="s">
        <v>1033</v>
      </c>
      <c r="W621">
        <v>79</v>
      </c>
      <c r="X621">
        <v>39131706</v>
      </c>
      <c r="Y621">
        <v>79</v>
      </c>
      <c r="Z621" t="b">
        <v>1</v>
      </c>
    </row>
    <row r="622" spans="1:26" x14ac:dyDescent="0.3">
      <c r="A622">
        <v>906391</v>
      </c>
      <c r="B622" t="s">
        <v>2293</v>
      </c>
      <c r="C622" t="s">
        <v>507</v>
      </c>
      <c r="D622" t="s">
        <v>2294</v>
      </c>
    </row>
    <row r="623" spans="1:26" x14ac:dyDescent="0.3">
      <c r="A623">
        <v>906392</v>
      </c>
      <c r="B623" t="s">
        <v>2296</v>
      </c>
      <c r="C623" t="s">
        <v>507</v>
      </c>
      <c r="D623" t="s">
        <v>2297</v>
      </c>
      <c r="E623" t="s">
        <v>977</v>
      </c>
      <c r="F623">
        <v>98005002321</v>
      </c>
    </row>
    <row r="624" spans="1:26" x14ac:dyDescent="0.3">
      <c r="A624">
        <v>906393</v>
      </c>
      <c r="B624" t="s">
        <v>2300</v>
      </c>
      <c r="X624">
        <v>39110000</v>
      </c>
      <c r="Y624">
        <v>77</v>
      </c>
    </row>
    <row r="625" spans="1:26" x14ac:dyDescent="0.3">
      <c r="A625">
        <v>906394</v>
      </c>
      <c r="B625" t="s">
        <v>2303</v>
      </c>
      <c r="C625" t="s">
        <v>2304</v>
      </c>
      <c r="O625" t="s">
        <v>14168</v>
      </c>
      <c r="P625" t="s">
        <v>14167</v>
      </c>
      <c r="Q625" t="s">
        <v>12862</v>
      </c>
      <c r="T625">
        <v>85</v>
      </c>
    </row>
    <row r="626" spans="1:26" x14ac:dyDescent="0.3">
      <c r="A626">
        <v>906395</v>
      </c>
      <c r="B626" t="s">
        <v>2307</v>
      </c>
      <c r="G626">
        <v>549238</v>
      </c>
      <c r="H626" t="s">
        <v>14166</v>
      </c>
      <c r="I626" t="s">
        <v>14164</v>
      </c>
      <c r="J626">
        <v>191963000692</v>
      </c>
      <c r="K626">
        <v>39111541</v>
      </c>
      <c r="M626">
        <v>90801</v>
      </c>
      <c r="N626" t="s">
        <v>14165</v>
      </c>
      <c r="O626" t="s">
        <v>14164</v>
      </c>
      <c r="Q626" t="s">
        <v>12868</v>
      </c>
      <c r="R626" s="193" t="s">
        <v>14163</v>
      </c>
      <c r="S626">
        <v>100</v>
      </c>
      <c r="T626">
        <v>90</v>
      </c>
      <c r="U626">
        <v>71</v>
      </c>
      <c r="V626" t="s">
        <v>5922</v>
      </c>
      <c r="W626">
        <v>75</v>
      </c>
      <c r="X626">
        <v>39110000</v>
      </c>
      <c r="Y626">
        <v>75</v>
      </c>
      <c r="Z626" t="b">
        <v>1</v>
      </c>
    </row>
    <row r="627" spans="1:26" x14ac:dyDescent="0.3">
      <c r="A627">
        <v>906396</v>
      </c>
      <c r="B627" t="s">
        <v>2309</v>
      </c>
      <c r="D627" t="s">
        <v>2310</v>
      </c>
      <c r="O627" t="s">
        <v>7888</v>
      </c>
      <c r="P627" t="s">
        <v>7888</v>
      </c>
      <c r="Q627" t="s">
        <v>12862</v>
      </c>
      <c r="T627">
        <v>85</v>
      </c>
    </row>
    <row r="628" spans="1:26" x14ac:dyDescent="0.3">
      <c r="A628">
        <v>906397</v>
      </c>
      <c r="B628" t="s">
        <v>2312</v>
      </c>
      <c r="D628" t="s">
        <v>2313</v>
      </c>
      <c r="O628" t="s">
        <v>14162</v>
      </c>
      <c r="P628" t="s">
        <v>14161</v>
      </c>
      <c r="Q628" t="s">
        <v>12858</v>
      </c>
      <c r="T628">
        <v>50</v>
      </c>
    </row>
    <row r="629" spans="1:26" x14ac:dyDescent="0.3">
      <c r="A629">
        <v>906398</v>
      </c>
      <c r="B629" t="s">
        <v>2314</v>
      </c>
      <c r="D629" t="s">
        <v>2315</v>
      </c>
      <c r="O629" t="s">
        <v>7888</v>
      </c>
      <c r="P629" t="s">
        <v>7888</v>
      </c>
      <c r="Q629" t="s">
        <v>12858</v>
      </c>
      <c r="T629">
        <v>50</v>
      </c>
    </row>
    <row r="630" spans="1:26" x14ac:dyDescent="0.3">
      <c r="A630">
        <v>906399</v>
      </c>
      <c r="B630" t="s">
        <v>2317</v>
      </c>
      <c r="O630" t="s">
        <v>7888</v>
      </c>
      <c r="P630" t="s">
        <v>7888</v>
      </c>
      <c r="Q630" t="s">
        <v>12858</v>
      </c>
      <c r="T630">
        <v>50</v>
      </c>
    </row>
    <row r="631" spans="1:26" x14ac:dyDescent="0.3">
      <c r="A631">
        <v>906400</v>
      </c>
      <c r="B631" t="s">
        <v>2319</v>
      </c>
    </row>
    <row r="632" spans="1:26" x14ac:dyDescent="0.3">
      <c r="A632">
        <v>906401</v>
      </c>
      <c r="B632" t="s">
        <v>2321</v>
      </c>
      <c r="C632" t="s">
        <v>73</v>
      </c>
      <c r="D632" t="s">
        <v>2322</v>
      </c>
      <c r="O632" t="s">
        <v>14160</v>
      </c>
      <c r="P632" t="s">
        <v>14159</v>
      </c>
      <c r="Q632" t="s">
        <v>12862</v>
      </c>
      <c r="T632">
        <v>60</v>
      </c>
    </row>
    <row r="633" spans="1:26" x14ac:dyDescent="0.3">
      <c r="A633">
        <v>906402</v>
      </c>
      <c r="B633" t="s">
        <v>2324</v>
      </c>
      <c r="D633" t="s">
        <v>2325</v>
      </c>
      <c r="O633" t="s">
        <v>681</v>
      </c>
      <c r="P633" t="s">
        <v>678</v>
      </c>
      <c r="Q633" t="s">
        <v>12862</v>
      </c>
      <c r="T633">
        <v>60</v>
      </c>
      <c r="V633" t="s">
        <v>990</v>
      </c>
      <c r="W633">
        <v>62</v>
      </c>
      <c r="X633">
        <v>39120000</v>
      </c>
      <c r="Y633">
        <v>77</v>
      </c>
      <c r="Z633" t="b">
        <v>1</v>
      </c>
    </row>
    <row r="634" spans="1:26" x14ac:dyDescent="0.3">
      <c r="A634">
        <v>906403</v>
      </c>
      <c r="B634" t="s">
        <v>2327</v>
      </c>
      <c r="D634" t="s">
        <v>2328</v>
      </c>
      <c r="G634">
        <v>855612</v>
      </c>
      <c r="H634" t="s">
        <v>2328</v>
      </c>
      <c r="I634" t="s">
        <v>990</v>
      </c>
      <c r="J634">
        <v>783643278226</v>
      </c>
      <c r="K634">
        <v>39122221</v>
      </c>
      <c r="M634">
        <v>106677</v>
      </c>
      <c r="N634" t="s">
        <v>14158</v>
      </c>
      <c r="O634" t="s">
        <v>990</v>
      </c>
      <c r="Q634" t="s">
        <v>12926</v>
      </c>
      <c r="R634">
        <v>0.62119920794029304</v>
      </c>
      <c r="S634">
        <v>62</v>
      </c>
      <c r="T634">
        <v>23</v>
      </c>
      <c r="U634">
        <v>38</v>
      </c>
    </row>
    <row r="635" spans="1:26" x14ac:dyDescent="0.3">
      <c r="A635">
        <v>906404</v>
      </c>
      <c r="B635" t="s">
        <v>2330</v>
      </c>
      <c r="C635" t="s">
        <v>686</v>
      </c>
      <c r="O635" t="s">
        <v>686</v>
      </c>
      <c r="P635" t="s">
        <v>686</v>
      </c>
      <c r="Q635" t="s">
        <v>12862</v>
      </c>
      <c r="T635">
        <v>100</v>
      </c>
      <c r="V635" t="s">
        <v>14157</v>
      </c>
      <c r="W635">
        <v>76</v>
      </c>
      <c r="X635">
        <v>39111500</v>
      </c>
      <c r="Y635">
        <v>76</v>
      </c>
      <c r="Z635" t="b">
        <v>1</v>
      </c>
    </row>
    <row r="636" spans="1:26" x14ac:dyDescent="0.3">
      <c r="A636">
        <v>906405</v>
      </c>
      <c r="B636" t="s">
        <v>2331</v>
      </c>
    </row>
    <row r="637" spans="1:26" x14ac:dyDescent="0.3">
      <c r="A637">
        <v>906406</v>
      </c>
      <c r="B637" t="s">
        <v>2332</v>
      </c>
      <c r="C637" t="s">
        <v>2333</v>
      </c>
      <c r="D637" t="s">
        <v>2334</v>
      </c>
      <c r="X637">
        <v>39110000</v>
      </c>
      <c r="Y637">
        <v>76</v>
      </c>
    </row>
    <row r="638" spans="1:26" x14ac:dyDescent="0.3">
      <c r="A638">
        <v>906407</v>
      </c>
      <c r="B638" t="s">
        <v>2337</v>
      </c>
      <c r="C638" t="s">
        <v>2338</v>
      </c>
      <c r="D638" t="s">
        <v>2339</v>
      </c>
      <c r="O638" t="s">
        <v>2340</v>
      </c>
      <c r="P638" t="s">
        <v>2340</v>
      </c>
      <c r="Q638" t="s">
        <v>12862</v>
      </c>
      <c r="T638">
        <v>95</v>
      </c>
      <c r="V638" t="s">
        <v>2059</v>
      </c>
      <c r="W638">
        <v>80</v>
      </c>
      <c r="X638">
        <v>24101611</v>
      </c>
      <c r="Y638">
        <v>80</v>
      </c>
      <c r="Z638" t="b">
        <v>1</v>
      </c>
    </row>
    <row r="639" spans="1:26" x14ac:dyDescent="0.3">
      <c r="A639">
        <v>906408</v>
      </c>
      <c r="B639" t="s">
        <v>2342</v>
      </c>
      <c r="C639" t="s">
        <v>2338</v>
      </c>
      <c r="D639" t="s">
        <v>2343</v>
      </c>
      <c r="O639" t="s">
        <v>2340</v>
      </c>
      <c r="P639" t="s">
        <v>2340</v>
      </c>
      <c r="Q639" t="s">
        <v>12862</v>
      </c>
      <c r="T639">
        <v>95</v>
      </c>
      <c r="V639" t="s">
        <v>2059</v>
      </c>
      <c r="W639">
        <v>79</v>
      </c>
      <c r="X639">
        <v>24101611</v>
      </c>
      <c r="Y639">
        <v>79</v>
      </c>
      <c r="Z639" t="b">
        <v>1</v>
      </c>
    </row>
    <row r="640" spans="1:26" x14ac:dyDescent="0.3">
      <c r="A640">
        <v>906409</v>
      </c>
      <c r="B640" t="s">
        <v>2346</v>
      </c>
      <c r="C640" t="s">
        <v>2347</v>
      </c>
      <c r="D640" t="s">
        <v>2348</v>
      </c>
      <c r="O640" t="s">
        <v>2347</v>
      </c>
      <c r="P640" t="s">
        <v>14156</v>
      </c>
      <c r="Q640" t="s">
        <v>12862</v>
      </c>
      <c r="T640">
        <v>85</v>
      </c>
      <c r="V640" t="s">
        <v>2347</v>
      </c>
      <c r="W640">
        <v>92</v>
      </c>
      <c r="X640">
        <v>39121600</v>
      </c>
      <c r="Y640">
        <v>92</v>
      </c>
      <c r="Z640" t="b">
        <v>1</v>
      </c>
    </row>
    <row r="641" spans="1:26" x14ac:dyDescent="0.3">
      <c r="A641">
        <v>906410</v>
      </c>
      <c r="B641" t="s">
        <v>2346</v>
      </c>
      <c r="C641" t="s">
        <v>2347</v>
      </c>
      <c r="D641" t="s">
        <v>2348</v>
      </c>
      <c r="O641" t="s">
        <v>2347</v>
      </c>
      <c r="P641" t="s">
        <v>14156</v>
      </c>
      <c r="Q641" t="s">
        <v>12862</v>
      </c>
      <c r="T641">
        <v>85</v>
      </c>
      <c r="V641" t="s">
        <v>2347</v>
      </c>
      <c r="W641">
        <v>92</v>
      </c>
      <c r="X641">
        <v>39121600</v>
      </c>
      <c r="Y641">
        <v>92</v>
      </c>
      <c r="Z641" t="b">
        <v>1</v>
      </c>
    </row>
    <row r="642" spans="1:26" x14ac:dyDescent="0.3">
      <c r="A642">
        <v>906411</v>
      </c>
      <c r="B642" t="s">
        <v>2351</v>
      </c>
      <c r="C642" t="s">
        <v>2352</v>
      </c>
      <c r="D642" t="s">
        <v>2353</v>
      </c>
      <c r="G642">
        <v>757922</v>
      </c>
      <c r="H642" t="s">
        <v>2355</v>
      </c>
      <c r="I642" t="s">
        <v>2352</v>
      </c>
      <c r="J642" s="193" t="s">
        <v>2356</v>
      </c>
      <c r="K642">
        <v>43223326</v>
      </c>
      <c r="M642">
        <v>841320</v>
      </c>
      <c r="N642" t="s">
        <v>14155</v>
      </c>
      <c r="O642" t="s">
        <v>2352</v>
      </c>
      <c r="P642" t="s">
        <v>14138</v>
      </c>
      <c r="Q642" t="s">
        <v>12862</v>
      </c>
      <c r="R642" s="193" t="s">
        <v>14154</v>
      </c>
      <c r="S642">
        <v>100</v>
      </c>
      <c r="T642">
        <v>100</v>
      </c>
      <c r="U642">
        <v>100</v>
      </c>
      <c r="V642" t="s">
        <v>2352</v>
      </c>
      <c r="W642">
        <v>81</v>
      </c>
      <c r="X642">
        <v>43223326</v>
      </c>
      <c r="Y642">
        <v>81</v>
      </c>
      <c r="Z642" t="b">
        <v>1</v>
      </c>
    </row>
    <row r="643" spans="1:26" x14ac:dyDescent="0.3">
      <c r="A643">
        <v>906412</v>
      </c>
      <c r="B643" t="s">
        <v>2357</v>
      </c>
      <c r="C643" t="s">
        <v>2352</v>
      </c>
      <c r="D643" t="s">
        <v>2358</v>
      </c>
      <c r="G643">
        <v>878762</v>
      </c>
      <c r="H643" t="s">
        <v>2360</v>
      </c>
      <c r="I643" t="s">
        <v>2352</v>
      </c>
      <c r="J643" s="193" t="s">
        <v>2361</v>
      </c>
      <c r="K643">
        <v>43223326</v>
      </c>
      <c r="M643">
        <v>918911</v>
      </c>
      <c r="N643" t="s">
        <v>14153</v>
      </c>
      <c r="O643" t="s">
        <v>2352</v>
      </c>
      <c r="P643" t="s">
        <v>14138</v>
      </c>
      <c r="Q643" t="s">
        <v>12862</v>
      </c>
      <c r="R643" s="193" t="s">
        <v>14152</v>
      </c>
      <c r="S643">
        <v>100</v>
      </c>
      <c r="T643">
        <v>100</v>
      </c>
      <c r="U643">
        <v>100</v>
      </c>
      <c r="V643" t="s">
        <v>2352</v>
      </c>
      <c r="W643">
        <v>82</v>
      </c>
      <c r="X643">
        <v>43223326</v>
      </c>
      <c r="Y643">
        <v>82</v>
      </c>
      <c r="Z643" t="b">
        <v>1</v>
      </c>
    </row>
    <row r="644" spans="1:26" x14ac:dyDescent="0.3">
      <c r="A644">
        <v>906413</v>
      </c>
      <c r="B644" t="s">
        <v>2362</v>
      </c>
      <c r="C644" t="s">
        <v>2352</v>
      </c>
      <c r="D644" t="s">
        <v>2363</v>
      </c>
      <c r="E644" t="s">
        <v>2364</v>
      </c>
      <c r="G644">
        <v>967125</v>
      </c>
      <c r="H644" t="s">
        <v>2363</v>
      </c>
      <c r="I644" t="s">
        <v>2352</v>
      </c>
      <c r="J644" s="193" t="s">
        <v>2366</v>
      </c>
      <c r="K644">
        <v>39121406</v>
      </c>
      <c r="M644">
        <v>711174</v>
      </c>
      <c r="N644" t="s">
        <v>14151</v>
      </c>
      <c r="O644" t="s">
        <v>2352</v>
      </c>
      <c r="P644" t="s">
        <v>14138</v>
      </c>
      <c r="Q644" t="s">
        <v>12862</v>
      </c>
      <c r="R644" s="193" t="s">
        <v>14150</v>
      </c>
      <c r="S644">
        <v>100</v>
      </c>
      <c r="T644">
        <v>100</v>
      </c>
      <c r="U644">
        <v>100</v>
      </c>
      <c r="V644" t="s">
        <v>2352</v>
      </c>
      <c r="W644">
        <v>84</v>
      </c>
      <c r="X644">
        <v>39121406</v>
      </c>
      <c r="Y644">
        <v>84</v>
      </c>
      <c r="Z644" t="b">
        <v>1</v>
      </c>
    </row>
    <row r="645" spans="1:26" x14ac:dyDescent="0.3">
      <c r="A645">
        <v>906414</v>
      </c>
      <c r="B645" t="s">
        <v>2367</v>
      </c>
      <c r="C645" t="s">
        <v>2352</v>
      </c>
      <c r="D645" t="s">
        <v>2368</v>
      </c>
      <c r="O645" t="s">
        <v>2352</v>
      </c>
      <c r="P645" t="s">
        <v>14138</v>
      </c>
      <c r="Q645" t="s">
        <v>12862</v>
      </c>
      <c r="T645">
        <v>100</v>
      </c>
      <c r="V645" t="s">
        <v>2352</v>
      </c>
      <c r="W645">
        <v>78</v>
      </c>
      <c r="X645">
        <v>43223300</v>
      </c>
      <c r="Y645">
        <v>78</v>
      </c>
      <c r="Z645" t="b">
        <v>1</v>
      </c>
    </row>
    <row r="646" spans="1:26" x14ac:dyDescent="0.3">
      <c r="A646">
        <v>906415</v>
      </c>
      <c r="B646" t="s">
        <v>2370</v>
      </c>
      <c r="C646" t="s">
        <v>2352</v>
      </c>
      <c r="D646" t="s">
        <v>2371</v>
      </c>
      <c r="O646" t="s">
        <v>2352</v>
      </c>
      <c r="P646" t="s">
        <v>14138</v>
      </c>
      <c r="Q646" t="s">
        <v>12862</v>
      </c>
      <c r="T646">
        <v>100</v>
      </c>
      <c r="V646" t="s">
        <v>2352</v>
      </c>
      <c r="W646">
        <v>79</v>
      </c>
      <c r="X646">
        <v>43223328</v>
      </c>
      <c r="Y646">
        <v>79</v>
      </c>
      <c r="Z646" t="b">
        <v>1</v>
      </c>
    </row>
    <row r="647" spans="1:26" x14ac:dyDescent="0.3">
      <c r="A647">
        <v>906416</v>
      </c>
      <c r="B647" t="s">
        <v>2373</v>
      </c>
      <c r="C647" t="s">
        <v>2352</v>
      </c>
      <c r="D647" t="s">
        <v>2374</v>
      </c>
      <c r="O647" t="s">
        <v>2352</v>
      </c>
      <c r="P647" t="s">
        <v>14138</v>
      </c>
      <c r="Q647" t="s">
        <v>12862</v>
      </c>
      <c r="T647">
        <v>100</v>
      </c>
      <c r="V647" t="s">
        <v>2352</v>
      </c>
      <c r="W647">
        <v>80</v>
      </c>
      <c r="X647">
        <v>43223303</v>
      </c>
      <c r="Y647">
        <v>80</v>
      </c>
      <c r="Z647" t="b">
        <v>1</v>
      </c>
    </row>
    <row r="648" spans="1:26" x14ac:dyDescent="0.3">
      <c r="A648">
        <v>906417</v>
      </c>
      <c r="B648" t="s">
        <v>2375</v>
      </c>
      <c r="C648" t="s">
        <v>2352</v>
      </c>
      <c r="D648" t="s">
        <v>2376</v>
      </c>
      <c r="G648">
        <v>477237</v>
      </c>
      <c r="H648" t="s">
        <v>2378</v>
      </c>
      <c r="I648" t="s">
        <v>2352</v>
      </c>
      <c r="J648" s="193" t="s">
        <v>2379</v>
      </c>
      <c r="K648">
        <v>43223303</v>
      </c>
      <c r="M648">
        <v>173828</v>
      </c>
      <c r="N648" t="s">
        <v>14149</v>
      </c>
      <c r="O648" t="s">
        <v>2352</v>
      </c>
      <c r="P648" t="s">
        <v>14138</v>
      </c>
      <c r="Q648" t="s">
        <v>12862</v>
      </c>
      <c r="R648" s="193" t="s">
        <v>14148</v>
      </c>
      <c r="S648">
        <v>100</v>
      </c>
      <c r="T648">
        <v>100</v>
      </c>
      <c r="U648">
        <v>100</v>
      </c>
      <c r="V648" t="s">
        <v>2352</v>
      </c>
      <c r="W648">
        <v>78</v>
      </c>
      <c r="X648">
        <v>43223300</v>
      </c>
      <c r="Y648">
        <v>78</v>
      </c>
      <c r="Z648" t="b">
        <v>1</v>
      </c>
    </row>
    <row r="649" spans="1:26" x14ac:dyDescent="0.3">
      <c r="A649">
        <v>906418</v>
      </c>
      <c r="B649" t="s">
        <v>2380</v>
      </c>
      <c r="C649" t="s">
        <v>2352</v>
      </c>
      <c r="D649" t="s">
        <v>2381</v>
      </c>
      <c r="O649" t="s">
        <v>2352</v>
      </c>
      <c r="P649" t="s">
        <v>14138</v>
      </c>
      <c r="Q649" t="s">
        <v>12858</v>
      </c>
      <c r="T649">
        <v>50</v>
      </c>
      <c r="V649" t="s">
        <v>2352</v>
      </c>
      <c r="W649">
        <v>85</v>
      </c>
      <c r="X649">
        <v>26121609</v>
      </c>
      <c r="Y649">
        <v>85</v>
      </c>
      <c r="Z649" t="b">
        <v>1</v>
      </c>
    </row>
    <row r="650" spans="1:26" x14ac:dyDescent="0.3">
      <c r="A650">
        <v>906419</v>
      </c>
      <c r="B650" t="s">
        <v>2383</v>
      </c>
      <c r="C650" t="s">
        <v>2352</v>
      </c>
      <c r="D650" t="s">
        <v>2384</v>
      </c>
      <c r="G650">
        <v>947196</v>
      </c>
      <c r="H650" t="s">
        <v>2386</v>
      </c>
      <c r="I650" t="s">
        <v>2352</v>
      </c>
      <c r="J650" s="193" t="s">
        <v>2387</v>
      </c>
      <c r="K650">
        <v>43223303</v>
      </c>
      <c r="M650">
        <v>979574</v>
      </c>
      <c r="N650" t="s">
        <v>14147</v>
      </c>
      <c r="O650" t="s">
        <v>2352</v>
      </c>
      <c r="P650" t="s">
        <v>14138</v>
      </c>
      <c r="Q650" t="s">
        <v>12858</v>
      </c>
      <c r="R650" s="193" t="s">
        <v>14146</v>
      </c>
      <c r="S650">
        <v>100</v>
      </c>
      <c r="T650">
        <v>100</v>
      </c>
      <c r="U650">
        <v>100</v>
      </c>
      <c r="V650" t="s">
        <v>2352</v>
      </c>
      <c r="W650">
        <v>80</v>
      </c>
      <c r="X650">
        <v>26121609</v>
      </c>
      <c r="Y650">
        <v>80</v>
      </c>
      <c r="Z650" t="b">
        <v>1</v>
      </c>
    </row>
    <row r="651" spans="1:26" x14ac:dyDescent="0.3">
      <c r="A651">
        <v>906420</v>
      </c>
      <c r="B651" t="s">
        <v>2388</v>
      </c>
      <c r="C651" t="s">
        <v>2352</v>
      </c>
      <c r="D651" t="s">
        <v>2389</v>
      </c>
      <c r="G651">
        <v>898974</v>
      </c>
      <c r="H651" t="s">
        <v>2391</v>
      </c>
      <c r="I651" t="s">
        <v>2352</v>
      </c>
      <c r="J651" s="193" t="s">
        <v>2392</v>
      </c>
      <c r="K651">
        <v>43223306</v>
      </c>
      <c r="M651">
        <v>48482</v>
      </c>
      <c r="N651" t="s">
        <v>14145</v>
      </c>
      <c r="O651" t="s">
        <v>2352</v>
      </c>
      <c r="P651" t="s">
        <v>14138</v>
      </c>
      <c r="Q651" t="s">
        <v>12862</v>
      </c>
      <c r="R651" s="193" t="s">
        <v>14144</v>
      </c>
      <c r="S651">
        <v>100</v>
      </c>
      <c r="T651">
        <v>100</v>
      </c>
      <c r="U651">
        <v>100</v>
      </c>
      <c r="V651" t="s">
        <v>2352</v>
      </c>
      <c r="W651">
        <v>79</v>
      </c>
      <c r="Z651" t="b">
        <v>1</v>
      </c>
    </row>
    <row r="652" spans="1:26" x14ac:dyDescent="0.3">
      <c r="A652">
        <v>906421</v>
      </c>
      <c r="B652" t="s">
        <v>2393</v>
      </c>
      <c r="C652" t="s">
        <v>2352</v>
      </c>
      <c r="D652" t="s">
        <v>2394</v>
      </c>
      <c r="G652">
        <v>1009118</v>
      </c>
      <c r="H652" t="s">
        <v>2396</v>
      </c>
      <c r="I652" t="s">
        <v>2352</v>
      </c>
      <c r="J652" s="193" t="s">
        <v>2397</v>
      </c>
      <c r="K652">
        <v>43223309</v>
      </c>
      <c r="M652">
        <v>779306</v>
      </c>
      <c r="N652" t="s">
        <v>14143</v>
      </c>
      <c r="O652" t="s">
        <v>2352</v>
      </c>
      <c r="P652" t="s">
        <v>14138</v>
      </c>
      <c r="Q652" t="s">
        <v>12862</v>
      </c>
      <c r="R652" s="193" t="s">
        <v>14142</v>
      </c>
      <c r="S652">
        <v>100</v>
      </c>
      <c r="T652">
        <v>100</v>
      </c>
      <c r="U652">
        <v>100</v>
      </c>
      <c r="V652" t="s">
        <v>2352</v>
      </c>
      <c r="W652">
        <v>85</v>
      </c>
      <c r="X652">
        <v>43223300</v>
      </c>
      <c r="Y652">
        <v>85</v>
      </c>
      <c r="Z652" t="b">
        <v>1</v>
      </c>
    </row>
    <row r="653" spans="1:26" x14ac:dyDescent="0.3">
      <c r="A653">
        <v>906422</v>
      </c>
      <c r="B653" t="s">
        <v>2398</v>
      </c>
      <c r="C653" t="s">
        <v>2352</v>
      </c>
      <c r="D653" t="s">
        <v>2399</v>
      </c>
      <c r="E653" t="s">
        <v>2400</v>
      </c>
      <c r="G653">
        <v>340075</v>
      </c>
      <c r="H653" t="s">
        <v>14141</v>
      </c>
      <c r="I653" t="s">
        <v>2352</v>
      </c>
      <c r="J653" s="193" t="s">
        <v>14140</v>
      </c>
      <c r="K653">
        <v>39122200</v>
      </c>
      <c r="L653" t="s">
        <v>2400</v>
      </c>
      <c r="M653">
        <v>70304</v>
      </c>
      <c r="N653" t="s">
        <v>14139</v>
      </c>
      <c r="O653" t="s">
        <v>2352</v>
      </c>
      <c r="P653" t="s">
        <v>14138</v>
      </c>
      <c r="Q653" t="s">
        <v>12862</v>
      </c>
      <c r="R653" s="193" t="s">
        <v>14137</v>
      </c>
      <c r="S653">
        <v>82</v>
      </c>
      <c r="T653">
        <v>100</v>
      </c>
      <c r="U653">
        <v>100</v>
      </c>
      <c r="V653" t="s">
        <v>2352</v>
      </c>
      <c r="W653">
        <v>85</v>
      </c>
      <c r="X653">
        <v>39122200</v>
      </c>
      <c r="Y653">
        <v>85</v>
      </c>
      <c r="Z653" t="b">
        <v>1</v>
      </c>
    </row>
    <row r="654" spans="1:26" x14ac:dyDescent="0.3">
      <c r="A654">
        <v>906423</v>
      </c>
      <c r="B654" t="s">
        <v>2398</v>
      </c>
      <c r="C654" t="s">
        <v>2352</v>
      </c>
      <c r="D654" t="s">
        <v>2399</v>
      </c>
      <c r="E654" t="s">
        <v>2400</v>
      </c>
      <c r="G654">
        <v>340075</v>
      </c>
      <c r="H654" t="s">
        <v>14141</v>
      </c>
      <c r="I654" t="s">
        <v>2352</v>
      </c>
      <c r="J654" s="193" t="s">
        <v>14140</v>
      </c>
      <c r="K654">
        <v>39122200</v>
      </c>
      <c r="L654" t="s">
        <v>2400</v>
      </c>
      <c r="M654">
        <v>70304</v>
      </c>
      <c r="N654" t="s">
        <v>14139</v>
      </c>
      <c r="O654" t="s">
        <v>2352</v>
      </c>
      <c r="P654" t="s">
        <v>14138</v>
      </c>
      <c r="Q654" t="s">
        <v>12862</v>
      </c>
      <c r="R654" s="193" t="s">
        <v>14137</v>
      </c>
      <c r="S654">
        <v>82</v>
      </c>
      <c r="T654">
        <v>100</v>
      </c>
      <c r="U654">
        <v>100</v>
      </c>
      <c r="V654" t="s">
        <v>2352</v>
      </c>
      <c r="W654">
        <v>85</v>
      </c>
      <c r="X654">
        <v>39122200</v>
      </c>
      <c r="Y654">
        <v>85</v>
      </c>
      <c r="Z654" t="b">
        <v>1</v>
      </c>
    </row>
    <row r="655" spans="1:26" x14ac:dyDescent="0.3">
      <c r="A655">
        <v>906424</v>
      </c>
      <c r="B655" t="s">
        <v>2403</v>
      </c>
      <c r="C655" t="s">
        <v>2402</v>
      </c>
      <c r="D655" t="s">
        <v>2404</v>
      </c>
      <c r="E655" t="s">
        <v>2405</v>
      </c>
      <c r="F655">
        <v>7847771276</v>
      </c>
      <c r="G655">
        <v>336220</v>
      </c>
      <c r="H655" t="s">
        <v>2407</v>
      </c>
      <c r="I655" t="s">
        <v>2352</v>
      </c>
      <c r="J655" s="193" t="s">
        <v>14136</v>
      </c>
      <c r="K655">
        <v>39121406</v>
      </c>
      <c r="L655" t="s">
        <v>2405</v>
      </c>
      <c r="M655">
        <v>519550</v>
      </c>
      <c r="N655" t="s">
        <v>14135</v>
      </c>
      <c r="O655" t="s">
        <v>2352</v>
      </c>
      <c r="P655" t="s">
        <v>2352</v>
      </c>
      <c r="Q655" t="s">
        <v>12858</v>
      </c>
      <c r="R655">
        <v>0.70957640880674999</v>
      </c>
      <c r="S655">
        <v>82</v>
      </c>
      <c r="T655">
        <v>100</v>
      </c>
      <c r="U655">
        <v>100</v>
      </c>
      <c r="V655" t="s">
        <v>2352</v>
      </c>
      <c r="W655">
        <v>80</v>
      </c>
      <c r="X655">
        <v>39120000</v>
      </c>
      <c r="Y655">
        <v>80</v>
      </c>
      <c r="Z655" t="b">
        <v>1</v>
      </c>
    </row>
    <row r="656" spans="1:26" x14ac:dyDescent="0.3">
      <c r="A656">
        <v>906425</v>
      </c>
      <c r="B656" t="s">
        <v>2409</v>
      </c>
      <c r="C656" t="s">
        <v>2402</v>
      </c>
      <c r="D656" t="s">
        <v>2410</v>
      </c>
      <c r="E656" t="s">
        <v>2411</v>
      </c>
      <c r="F656">
        <v>7847781980</v>
      </c>
      <c r="G656">
        <v>898944</v>
      </c>
      <c r="H656" t="s">
        <v>2413</v>
      </c>
      <c r="I656" t="s">
        <v>2352</v>
      </c>
      <c r="J656" s="193" t="s">
        <v>2414</v>
      </c>
      <c r="K656">
        <v>39121406</v>
      </c>
      <c r="M656">
        <v>214110</v>
      </c>
      <c r="N656" t="s">
        <v>14134</v>
      </c>
      <c r="O656" t="s">
        <v>2352</v>
      </c>
      <c r="P656" t="s">
        <v>2352</v>
      </c>
      <c r="Q656" t="s">
        <v>12858</v>
      </c>
      <c r="R656" s="193" t="s">
        <v>14133</v>
      </c>
      <c r="S656">
        <v>100</v>
      </c>
      <c r="T656">
        <v>100</v>
      </c>
      <c r="U656">
        <v>100</v>
      </c>
      <c r="V656" t="s">
        <v>2352</v>
      </c>
      <c r="W656">
        <v>82</v>
      </c>
      <c r="X656">
        <v>39121406</v>
      </c>
      <c r="Y656">
        <v>82</v>
      </c>
      <c r="Z656" t="b">
        <v>1</v>
      </c>
    </row>
    <row r="657" spans="1:26" x14ac:dyDescent="0.3">
      <c r="A657">
        <v>906427</v>
      </c>
      <c r="B657" t="s">
        <v>2418</v>
      </c>
      <c r="C657" t="s">
        <v>2402</v>
      </c>
      <c r="D657" t="s">
        <v>2419</v>
      </c>
      <c r="E657" t="s">
        <v>2420</v>
      </c>
      <c r="F657">
        <v>7847749400</v>
      </c>
      <c r="G657">
        <v>1009541</v>
      </c>
      <c r="H657" t="s">
        <v>2422</v>
      </c>
      <c r="I657" t="s">
        <v>2352</v>
      </c>
      <c r="J657" s="193" t="s">
        <v>14132</v>
      </c>
      <c r="K657">
        <v>39121704</v>
      </c>
      <c r="M657">
        <v>1007338</v>
      </c>
      <c r="N657" t="s">
        <v>14131</v>
      </c>
      <c r="O657" t="s">
        <v>2352</v>
      </c>
      <c r="P657" t="s">
        <v>2352</v>
      </c>
      <c r="Q657" t="s">
        <v>12862</v>
      </c>
      <c r="R657" s="193" t="s">
        <v>14130</v>
      </c>
      <c r="S657">
        <v>77</v>
      </c>
      <c r="T657">
        <v>100</v>
      </c>
      <c r="U657">
        <v>100</v>
      </c>
      <c r="V657" t="s">
        <v>2352</v>
      </c>
      <c r="W657">
        <v>82</v>
      </c>
      <c r="X657">
        <v>39121704</v>
      </c>
      <c r="Y657">
        <v>82</v>
      </c>
      <c r="Z657" t="b">
        <v>1</v>
      </c>
    </row>
    <row r="658" spans="1:26" x14ac:dyDescent="0.3">
      <c r="A658">
        <v>906428</v>
      </c>
      <c r="B658" t="s">
        <v>2424</v>
      </c>
      <c r="C658" t="s">
        <v>2352</v>
      </c>
      <c r="D658" t="s">
        <v>2425</v>
      </c>
      <c r="G658">
        <v>447036</v>
      </c>
      <c r="H658" t="s">
        <v>2425</v>
      </c>
      <c r="I658" t="s">
        <v>2352</v>
      </c>
      <c r="J658" s="193" t="s">
        <v>2427</v>
      </c>
      <c r="K658">
        <v>39121406</v>
      </c>
      <c r="M658">
        <v>861501</v>
      </c>
      <c r="N658" t="s">
        <v>14129</v>
      </c>
      <c r="O658" t="s">
        <v>2352</v>
      </c>
      <c r="P658" t="s">
        <v>2352</v>
      </c>
      <c r="Q658" t="s">
        <v>12862</v>
      </c>
      <c r="R658" s="193" t="s">
        <v>14128</v>
      </c>
      <c r="S658">
        <v>100</v>
      </c>
      <c r="T658">
        <v>100</v>
      </c>
      <c r="U658">
        <v>100</v>
      </c>
    </row>
    <row r="659" spans="1:26" x14ac:dyDescent="0.3">
      <c r="A659">
        <v>906429</v>
      </c>
      <c r="B659" t="s">
        <v>2428</v>
      </c>
      <c r="C659" t="s">
        <v>2402</v>
      </c>
      <c r="D659">
        <v>2710</v>
      </c>
      <c r="E659" t="s">
        <v>2429</v>
      </c>
      <c r="F659">
        <v>7847780961</v>
      </c>
      <c r="G659">
        <v>966373</v>
      </c>
      <c r="H659" t="s">
        <v>14127</v>
      </c>
      <c r="I659" t="s">
        <v>2907</v>
      </c>
      <c r="J659">
        <v>783585840642</v>
      </c>
      <c r="K659">
        <v>39121406</v>
      </c>
      <c r="M659">
        <v>785561</v>
      </c>
      <c r="N659" t="s">
        <v>14126</v>
      </c>
      <c r="O659" t="s">
        <v>2907</v>
      </c>
      <c r="Q659" t="s">
        <v>12926</v>
      </c>
      <c r="R659" s="193" t="s">
        <v>14125</v>
      </c>
      <c r="S659">
        <v>52</v>
      </c>
      <c r="T659">
        <v>10</v>
      </c>
      <c r="U659">
        <v>68</v>
      </c>
      <c r="V659" t="s">
        <v>2352</v>
      </c>
      <c r="W659">
        <v>84</v>
      </c>
      <c r="X659">
        <v>39121406</v>
      </c>
      <c r="Y659">
        <v>84</v>
      </c>
      <c r="Z659" t="b">
        <v>1</v>
      </c>
    </row>
    <row r="660" spans="1:26" x14ac:dyDescent="0.3">
      <c r="A660">
        <v>906430</v>
      </c>
      <c r="B660" t="s">
        <v>2431</v>
      </c>
      <c r="C660" t="s">
        <v>2402</v>
      </c>
      <c r="D660">
        <v>2620</v>
      </c>
      <c r="E660" t="s">
        <v>2432</v>
      </c>
      <c r="F660">
        <v>7847780949</v>
      </c>
      <c r="G660">
        <v>339342</v>
      </c>
      <c r="H660" t="s">
        <v>14124</v>
      </c>
      <c r="I660" t="s">
        <v>2899</v>
      </c>
      <c r="J660">
        <v>783585835969</v>
      </c>
      <c r="K660">
        <v>39121406</v>
      </c>
      <c r="L660" t="s">
        <v>14123</v>
      </c>
      <c r="M660">
        <v>785560</v>
      </c>
      <c r="N660" t="s">
        <v>14122</v>
      </c>
      <c r="O660" t="s">
        <v>2899</v>
      </c>
      <c r="Q660" t="s">
        <v>12926</v>
      </c>
      <c r="R660" s="193" t="s">
        <v>14121</v>
      </c>
      <c r="S660">
        <v>46</v>
      </c>
      <c r="T660">
        <v>7</v>
      </c>
      <c r="U660">
        <v>67</v>
      </c>
      <c r="V660" t="s">
        <v>2352</v>
      </c>
      <c r="W660">
        <v>85</v>
      </c>
      <c r="X660">
        <v>39121406</v>
      </c>
      <c r="Y660">
        <v>85</v>
      </c>
      <c r="Z660" t="b">
        <v>1</v>
      </c>
    </row>
    <row r="661" spans="1:26" x14ac:dyDescent="0.3">
      <c r="A661">
        <v>906431</v>
      </c>
      <c r="B661" t="s">
        <v>2435</v>
      </c>
      <c r="C661" t="s">
        <v>2352</v>
      </c>
      <c r="D661" t="s">
        <v>2436</v>
      </c>
      <c r="G661">
        <v>893992</v>
      </c>
      <c r="H661" t="s">
        <v>2438</v>
      </c>
      <c r="I661" t="s">
        <v>2352</v>
      </c>
      <c r="J661" s="193" t="s">
        <v>2439</v>
      </c>
      <c r="K661">
        <v>39121000</v>
      </c>
      <c r="M661">
        <v>561164</v>
      </c>
      <c r="N661" t="s">
        <v>14120</v>
      </c>
      <c r="O661" t="s">
        <v>2352</v>
      </c>
      <c r="P661" t="s">
        <v>14092</v>
      </c>
      <c r="Q661" t="s">
        <v>12862</v>
      </c>
      <c r="R661" s="193" t="s">
        <v>14119</v>
      </c>
      <c r="S661">
        <v>100</v>
      </c>
      <c r="T661">
        <v>100</v>
      </c>
      <c r="U661">
        <v>100</v>
      </c>
      <c r="V661" t="s">
        <v>2352</v>
      </c>
      <c r="W661">
        <v>76</v>
      </c>
      <c r="X661">
        <v>39121000</v>
      </c>
      <c r="Y661">
        <v>76</v>
      </c>
      <c r="Z661" t="b">
        <v>1</v>
      </c>
    </row>
    <row r="662" spans="1:26" x14ac:dyDescent="0.3">
      <c r="A662">
        <v>906432</v>
      </c>
      <c r="B662" t="s">
        <v>2440</v>
      </c>
      <c r="C662" t="s">
        <v>2352</v>
      </c>
      <c r="D662" t="s">
        <v>2441</v>
      </c>
      <c r="E662" t="s">
        <v>2442</v>
      </c>
      <c r="G662">
        <v>338011</v>
      </c>
      <c r="H662" t="s">
        <v>2444</v>
      </c>
      <c r="I662" t="s">
        <v>2352</v>
      </c>
      <c r="J662" s="193" t="s">
        <v>2445</v>
      </c>
      <c r="K662">
        <v>39121406</v>
      </c>
      <c r="L662" t="s">
        <v>2442</v>
      </c>
      <c r="M662">
        <v>465984</v>
      </c>
      <c r="N662" t="s">
        <v>14117</v>
      </c>
      <c r="O662" t="s">
        <v>2352</v>
      </c>
      <c r="P662" t="s">
        <v>14092</v>
      </c>
      <c r="Q662" t="s">
        <v>12858</v>
      </c>
      <c r="R662" s="193" t="s">
        <v>14118</v>
      </c>
      <c r="S662">
        <v>100</v>
      </c>
      <c r="T662">
        <v>100</v>
      </c>
      <c r="U662">
        <v>100</v>
      </c>
      <c r="V662" t="s">
        <v>2352</v>
      </c>
      <c r="W662">
        <v>94</v>
      </c>
      <c r="X662">
        <v>39121406</v>
      </c>
      <c r="Y662">
        <v>94</v>
      </c>
      <c r="Z662" t="b">
        <v>1</v>
      </c>
    </row>
    <row r="663" spans="1:26" x14ac:dyDescent="0.3">
      <c r="A663">
        <v>906433</v>
      </c>
      <c r="B663" t="s">
        <v>2446</v>
      </c>
      <c r="C663" t="s">
        <v>2352</v>
      </c>
      <c r="D663" t="s">
        <v>2441</v>
      </c>
      <c r="E663" t="s">
        <v>2442</v>
      </c>
      <c r="G663">
        <v>338011</v>
      </c>
      <c r="H663" t="s">
        <v>2444</v>
      </c>
      <c r="I663" t="s">
        <v>2352</v>
      </c>
      <c r="J663" s="193" t="s">
        <v>2445</v>
      </c>
      <c r="K663">
        <v>39121406</v>
      </c>
      <c r="L663" t="s">
        <v>2442</v>
      </c>
      <c r="M663">
        <v>465984</v>
      </c>
      <c r="N663" t="s">
        <v>14117</v>
      </c>
      <c r="O663" t="s">
        <v>2352</v>
      </c>
      <c r="P663" t="s">
        <v>14092</v>
      </c>
      <c r="Q663" t="s">
        <v>12862</v>
      </c>
      <c r="R663" s="193" t="s">
        <v>14116</v>
      </c>
      <c r="S663">
        <v>100</v>
      </c>
      <c r="T663">
        <v>100</v>
      </c>
      <c r="U663">
        <v>100</v>
      </c>
      <c r="V663" t="s">
        <v>2352</v>
      </c>
      <c r="W663">
        <v>86</v>
      </c>
      <c r="X663">
        <v>39121406</v>
      </c>
      <c r="Y663">
        <v>86</v>
      </c>
      <c r="Z663" t="b">
        <v>1</v>
      </c>
    </row>
    <row r="664" spans="1:26" x14ac:dyDescent="0.3">
      <c r="A664">
        <v>906434</v>
      </c>
      <c r="B664" t="s">
        <v>2449</v>
      </c>
      <c r="C664" t="s">
        <v>2352</v>
      </c>
      <c r="D664" t="s">
        <v>2450</v>
      </c>
      <c r="G664">
        <v>853471</v>
      </c>
      <c r="H664">
        <v>8406440</v>
      </c>
      <c r="I664" t="s">
        <v>2352</v>
      </c>
      <c r="J664" s="193" t="s">
        <v>14115</v>
      </c>
      <c r="K664">
        <v>39121704</v>
      </c>
      <c r="M664">
        <v>95424</v>
      </c>
      <c r="N664" t="s">
        <v>14114</v>
      </c>
      <c r="O664" t="s">
        <v>2352</v>
      </c>
      <c r="P664" t="s">
        <v>14092</v>
      </c>
      <c r="Q664" t="s">
        <v>12862</v>
      </c>
      <c r="R664">
        <v>0.98820387954606903</v>
      </c>
      <c r="S664">
        <v>92</v>
      </c>
      <c r="T664">
        <v>100</v>
      </c>
      <c r="U664">
        <v>100</v>
      </c>
      <c r="V664" t="s">
        <v>2352</v>
      </c>
      <c r="W664">
        <v>99</v>
      </c>
      <c r="X664">
        <v>39121704</v>
      </c>
      <c r="Y664">
        <v>99</v>
      </c>
      <c r="Z664" t="b">
        <v>1</v>
      </c>
    </row>
    <row r="665" spans="1:26" x14ac:dyDescent="0.3">
      <c r="A665">
        <v>906435</v>
      </c>
      <c r="B665" t="s">
        <v>2452</v>
      </c>
      <c r="C665" t="s">
        <v>2352</v>
      </c>
      <c r="D665" t="s">
        <v>2453</v>
      </c>
      <c r="E665" t="s">
        <v>2454</v>
      </c>
      <c r="G665">
        <v>336207</v>
      </c>
      <c r="H665" t="s">
        <v>2456</v>
      </c>
      <c r="I665" t="s">
        <v>2352</v>
      </c>
      <c r="J665" s="193" t="s">
        <v>14113</v>
      </c>
      <c r="K665">
        <v>39121704</v>
      </c>
      <c r="L665" t="s">
        <v>2454</v>
      </c>
      <c r="M665">
        <v>551782</v>
      </c>
      <c r="N665" t="s">
        <v>14112</v>
      </c>
      <c r="O665" t="s">
        <v>2352</v>
      </c>
      <c r="P665" t="s">
        <v>14092</v>
      </c>
      <c r="Q665" t="s">
        <v>12862</v>
      </c>
      <c r="R665" s="193" t="s">
        <v>14111</v>
      </c>
      <c r="S665">
        <v>76</v>
      </c>
      <c r="T665">
        <v>100</v>
      </c>
      <c r="U665">
        <v>100</v>
      </c>
      <c r="V665" t="s">
        <v>2352</v>
      </c>
      <c r="W665">
        <v>85</v>
      </c>
      <c r="X665">
        <v>39121704</v>
      </c>
      <c r="Y665">
        <v>85</v>
      </c>
      <c r="Z665" t="b">
        <v>1</v>
      </c>
    </row>
    <row r="666" spans="1:26" x14ac:dyDescent="0.3">
      <c r="A666">
        <v>906436</v>
      </c>
      <c r="B666" t="s">
        <v>2457</v>
      </c>
      <c r="C666" t="s">
        <v>2352</v>
      </c>
      <c r="D666" t="s">
        <v>2458</v>
      </c>
      <c r="E666" t="s">
        <v>2459</v>
      </c>
      <c r="G666">
        <v>336206</v>
      </c>
      <c r="H666" t="s">
        <v>2461</v>
      </c>
      <c r="I666" t="s">
        <v>2352</v>
      </c>
      <c r="J666" s="193" t="s">
        <v>14110</v>
      </c>
      <c r="K666">
        <v>39121704</v>
      </c>
      <c r="L666" t="s">
        <v>2459</v>
      </c>
      <c r="M666">
        <v>798309</v>
      </c>
      <c r="N666" t="s">
        <v>14109</v>
      </c>
      <c r="O666" t="s">
        <v>2352</v>
      </c>
      <c r="P666" t="s">
        <v>14092</v>
      </c>
      <c r="Q666" t="s">
        <v>12862</v>
      </c>
      <c r="R666" s="193" t="s">
        <v>14108</v>
      </c>
      <c r="S666">
        <v>74</v>
      </c>
      <c r="T666">
        <v>100</v>
      </c>
      <c r="U666">
        <v>100</v>
      </c>
      <c r="V666" t="s">
        <v>2352</v>
      </c>
      <c r="W666">
        <v>85</v>
      </c>
      <c r="X666">
        <v>39121704</v>
      </c>
      <c r="Y666">
        <v>85</v>
      </c>
      <c r="Z666" t="b">
        <v>1</v>
      </c>
    </row>
    <row r="667" spans="1:26" x14ac:dyDescent="0.3">
      <c r="A667">
        <v>906437</v>
      </c>
      <c r="B667" t="s">
        <v>2463</v>
      </c>
      <c r="C667" t="s">
        <v>2352</v>
      </c>
      <c r="D667" t="s">
        <v>2464</v>
      </c>
      <c r="G667">
        <v>340063</v>
      </c>
      <c r="H667" t="s">
        <v>2466</v>
      </c>
      <c r="I667" t="s">
        <v>2352</v>
      </c>
      <c r="J667" s="193" t="s">
        <v>2468</v>
      </c>
      <c r="K667">
        <v>39121406</v>
      </c>
      <c r="L667" t="s">
        <v>2467</v>
      </c>
      <c r="M667">
        <v>377210</v>
      </c>
      <c r="N667" t="s">
        <v>14107</v>
      </c>
      <c r="O667" t="s">
        <v>2352</v>
      </c>
      <c r="P667" t="s">
        <v>14092</v>
      </c>
      <c r="Q667" t="s">
        <v>12858</v>
      </c>
      <c r="R667" s="193" t="s">
        <v>14106</v>
      </c>
      <c r="S667">
        <v>100</v>
      </c>
      <c r="T667">
        <v>100</v>
      </c>
      <c r="U667">
        <v>100</v>
      </c>
      <c r="V667" t="s">
        <v>2352</v>
      </c>
      <c r="W667">
        <v>93</v>
      </c>
      <c r="X667">
        <v>39121406</v>
      </c>
      <c r="Y667">
        <v>93</v>
      </c>
      <c r="Z667" t="b">
        <v>1</v>
      </c>
    </row>
    <row r="668" spans="1:26" x14ac:dyDescent="0.3">
      <c r="A668">
        <v>906438</v>
      </c>
      <c r="B668" t="s">
        <v>2470</v>
      </c>
      <c r="C668" t="s">
        <v>2352</v>
      </c>
      <c r="D668">
        <v>2433</v>
      </c>
      <c r="E668" t="s">
        <v>2471</v>
      </c>
      <c r="F668">
        <v>7847780831</v>
      </c>
      <c r="G668">
        <v>874425</v>
      </c>
      <c r="H668" t="s">
        <v>14105</v>
      </c>
      <c r="I668" t="s">
        <v>1555</v>
      </c>
      <c r="J668">
        <v>785007162059</v>
      </c>
      <c r="K668">
        <v>39121406</v>
      </c>
      <c r="M668">
        <v>140766</v>
      </c>
      <c r="N668" t="s">
        <v>14104</v>
      </c>
      <c r="O668" t="s">
        <v>1555</v>
      </c>
      <c r="Q668" t="s">
        <v>12926</v>
      </c>
      <c r="R668" s="193" t="s">
        <v>14103</v>
      </c>
      <c r="S668">
        <v>87</v>
      </c>
      <c r="T668">
        <v>35</v>
      </c>
      <c r="U668">
        <v>88</v>
      </c>
      <c r="V668" t="s">
        <v>2352</v>
      </c>
      <c r="W668">
        <v>90</v>
      </c>
      <c r="X668">
        <v>39121400</v>
      </c>
      <c r="Y668">
        <v>90</v>
      </c>
      <c r="Z668" t="b">
        <v>1</v>
      </c>
    </row>
    <row r="669" spans="1:26" x14ac:dyDescent="0.3">
      <c r="A669">
        <v>906439</v>
      </c>
      <c r="B669" t="s">
        <v>2474</v>
      </c>
      <c r="C669" t="s">
        <v>2352</v>
      </c>
      <c r="D669">
        <v>2321</v>
      </c>
      <c r="G669">
        <v>340249</v>
      </c>
      <c r="H669" t="s">
        <v>14102</v>
      </c>
      <c r="I669" t="s">
        <v>1555</v>
      </c>
      <c r="J669">
        <v>785007262049</v>
      </c>
      <c r="K669">
        <v>39121403</v>
      </c>
      <c r="L669" t="s">
        <v>14101</v>
      </c>
      <c r="M669">
        <v>897588</v>
      </c>
      <c r="N669" t="s">
        <v>14100</v>
      </c>
      <c r="O669" t="s">
        <v>1555</v>
      </c>
      <c r="Q669" t="s">
        <v>12926</v>
      </c>
      <c r="R669" s="193" t="s">
        <v>14099</v>
      </c>
      <c r="S669">
        <v>77</v>
      </c>
      <c r="T669">
        <v>32</v>
      </c>
      <c r="U669">
        <v>83</v>
      </c>
      <c r="V669" t="s">
        <v>2352</v>
      </c>
      <c r="W669">
        <v>86</v>
      </c>
      <c r="X669">
        <v>39121400</v>
      </c>
      <c r="Y669">
        <v>86</v>
      </c>
      <c r="Z669" t="b">
        <v>1</v>
      </c>
    </row>
    <row r="670" spans="1:26" x14ac:dyDescent="0.3">
      <c r="A670">
        <v>906440</v>
      </c>
      <c r="B670" t="s">
        <v>2477</v>
      </c>
      <c r="C670" t="s">
        <v>2352</v>
      </c>
      <c r="D670">
        <v>2320</v>
      </c>
      <c r="G670">
        <v>340252</v>
      </c>
      <c r="H670" t="s">
        <v>14098</v>
      </c>
      <c r="I670" t="s">
        <v>1555</v>
      </c>
      <c r="J670">
        <v>785007262056</v>
      </c>
      <c r="K670">
        <v>39121406</v>
      </c>
      <c r="L670" t="s">
        <v>14097</v>
      </c>
      <c r="M670">
        <v>618430</v>
      </c>
      <c r="N670" t="s">
        <v>14096</v>
      </c>
      <c r="O670" t="s">
        <v>1555</v>
      </c>
      <c r="Q670" t="s">
        <v>12926</v>
      </c>
      <c r="R670" s="193" t="s">
        <v>14095</v>
      </c>
      <c r="S670">
        <v>75</v>
      </c>
      <c r="T670">
        <v>30</v>
      </c>
      <c r="U670">
        <v>82</v>
      </c>
      <c r="V670" t="s">
        <v>2352</v>
      </c>
      <c r="W670">
        <v>84</v>
      </c>
      <c r="X670">
        <v>39121400</v>
      </c>
      <c r="Y670">
        <v>84</v>
      </c>
      <c r="Z670" t="b">
        <v>1</v>
      </c>
    </row>
    <row r="671" spans="1:26" x14ac:dyDescent="0.3">
      <c r="A671">
        <v>906441</v>
      </c>
      <c r="B671" t="s">
        <v>2480</v>
      </c>
      <c r="C671" t="s">
        <v>2352</v>
      </c>
      <c r="D671">
        <v>2006</v>
      </c>
      <c r="O671" t="s">
        <v>2352</v>
      </c>
      <c r="P671" t="s">
        <v>14092</v>
      </c>
      <c r="Q671" t="s">
        <v>12862</v>
      </c>
      <c r="T671">
        <v>60</v>
      </c>
      <c r="V671" t="s">
        <v>2352</v>
      </c>
      <c r="W671">
        <v>78</v>
      </c>
      <c r="X671">
        <v>39111803</v>
      </c>
      <c r="Y671">
        <v>78</v>
      </c>
      <c r="Z671" t="b">
        <v>1</v>
      </c>
    </row>
    <row r="672" spans="1:26" x14ac:dyDescent="0.3">
      <c r="A672">
        <v>906442</v>
      </c>
      <c r="B672" t="s">
        <v>2482</v>
      </c>
      <c r="C672" t="s">
        <v>2352</v>
      </c>
      <c r="D672" t="s">
        <v>2483</v>
      </c>
      <c r="E672" t="s">
        <v>2484</v>
      </c>
      <c r="F672">
        <v>7847723990</v>
      </c>
      <c r="G672">
        <v>336534</v>
      </c>
      <c r="H672" t="s">
        <v>2486</v>
      </c>
      <c r="I672" t="s">
        <v>2352</v>
      </c>
      <c r="J672" s="193" t="s">
        <v>14094</v>
      </c>
      <c r="K672">
        <v>39122211</v>
      </c>
      <c r="L672" t="s">
        <v>2484</v>
      </c>
      <c r="M672">
        <v>609870</v>
      </c>
      <c r="N672" t="s">
        <v>14093</v>
      </c>
      <c r="O672" t="s">
        <v>2352</v>
      </c>
      <c r="P672" t="s">
        <v>14092</v>
      </c>
      <c r="Q672" t="s">
        <v>12858</v>
      </c>
      <c r="R672" s="193" t="s">
        <v>14091</v>
      </c>
      <c r="S672">
        <v>80</v>
      </c>
      <c r="T672">
        <v>100</v>
      </c>
      <c r="U672">
        <v>100</v>
      </c>
      <c r="V672" t="s">
        <v>2352</v>
      </c>
      <c r="W672">
        <v>92</v>
      </c>
      <c r="X672">
        <v>39122211</v>
      </c>
      <c r="Y672">
        <v>92</v>
      </c>
      <c r="Z672" t="b">
        <v>1</v>
      </c>
    </row>
    <row r="673" spans="1:26" x14ac:dyDescent="0.3">
      <c r="A673">
        <v>906443</v>
      </c>
      <c r="B673" t="s">
        <v>2482</v>
      </c>
      <c r="C673" t="s">
        <v>2352</v>
      </c>
      <c r="D673" t="s">
        <v>2483</v>
      </c>
      <c r="E673" t="s">
        <v>2484</v>
      </c>
      <c r="F673">
        <v>7847723990</v>
      </c>
      <c r="G673">
        <v>336534</v>
      </c>
      <c r="H673" t="s">
        <v>2486</v>
      </c>
      <c r="I673" t="s">
        <v>2352</v>
      </c>
      <c r="J673" s="193" t="s">
        <v>14094</v>
      </c>
      <c r="K673">
        <v>39122211</v>
      </c>
      <c r="L673" t="s">
        <v>2484</v>
      </c>
      <c r="M673">
        <v>609870</v>
      </c>
      <c r="N673" t="s">
        <v>14093</v>
      </c>
      <c r="O673" t="s">
        <v>2352</v>
      </c>
      <c r="P673" t="s">
        <v>14092</v>
      </c>
      <c r="Q673" t="s">
        <v>12858</v>
      </c>
      <c r="R673" s="193" t="s">
        <v>14091</v>
      </c>
      <c r="S673">
        <v>80</v>
      </c>
      <c r="T673">
        <v>100</v>
      </c>
      <c r="U673">
        <v>100</v>
      </c>
      <c r="V673" t="s">
        <v>2352</v>
      </c>
      <c r="W673">
        <v>92</v>
      </c>
      <c r="X673">
        <v>39122211</v>
      </c>
      <c r="Y673">
        <v>92</v>
      </c>
      <c r="Z673" t="b">
        <v>1</v>
      </c>
    </row>
    <row r="674" spans="1:26" x14ac:dyDescent="0.3">
      <c r="A674">
        <v>906444</v>
      </c>
      <c r="B674" t="s">
        <v>2488</v>
      </c>
      <c r="C674" t="s">
        <v>671</v>
      </c>
      <c r="D674" t="s">
        <v>2489</v>
      </c>
      <c r="O674" t="s">
        <v>671</v>
      </c>
      <c r="P674" t="s">
        <v>14090</v>
      </c>
      <c r="Q674" t="s">
        <v>12862</v>
      </c>
      <c r="T674">
        <v>60</v>
      </c>
      <c r="V674" t="s">
        <v>674</v>
      </c>
      <c r="W674">
        <v>87</v>
      </c>
      <c r="X674">
        <v>39101628</v>
      </c>
      <c r="Y674">
        <v>87</v>
      </c>
      <c r="Z674" t="b">
        <v>1</v>
      </c>
    </row>
    <row r="675" spans="1:26" x14ac:dyDescent="0.3">
      <c r="A675">
        <v>906445</v>
      </c>
      <c r="B675" t="s">
        <v>2491</v>
      </c>
      <c r="C675" t="s">
        <v>2492</v>
      </c>
      <c r="D675" t="s">
        <v>2493</v>
      </c>
      <c r="F675">
        <v>8531200020</v>
      </c>
      <c r="O675" t="s">
        <v>14089</v>
      </c>
      <c r="P675" t="s">
        <v>7930</v>
      </c>
      <c r="Q675" t="s">
        <v>12862</v>
      </c>
      <c r="T675">
        <v>100</v>
      </c>
    </row>
    <row r="676" spans="1:26" x14ac:dyDescent="0.3">
      <c r="A676">
        <v>906446</v>
      </c>
      <c r="B676" t="s">
        <v>2495</v>
      </c>
    </row>
    <row r="677" spans="1:26" x14ac:dyDescent="0.3">
      <c r="A677">
        <v>906448</v>
      </c>
      <c r="B677" t="s">
        <v>2496</v>
      </c>
      <c r="C677" t="s">
        <v>2497</v>
      </c>
      <c r="D677" t="s">
        <v>2498</v>
      </c>
      <c r="E677" t="s">
        <v>2499</v>
      </c>
      <c r="O677" t="s">
        <v>4028</v>
      </c>
      <c r="P677" t="s">
        <v>14088</v>
      </c>
      <c r="Q677" t="s">
        <v>12862</v>
      </c>
      <c r="T677">
        <v>100</v>
      </c>
      <c r="V677" t="s">
        <v>55</v>
      </c>
      <c r="W677">
        <v>67</v>
      </c>
      <c r="X677">
        <v>39131708</v>
      </c>
      <c r="Y677">
        <v>81</v>
      </c>
      <c r="Z677" t="b">
        <v>1</v>
      </c>
    </row>
    <row r="678" spans="1:26" x14ac:dyDescent="0.3">
      <c r="A678">
        <v>906449</v>
      </c>
      <c r="B678" t="s">
        <v>2501</v>
      </c>
      <c r="C678" t="s">
        <v>2502</v>
      </c>
      <c r="D678" t="s">
        <v>2503</v>
      </c>
      <c r="E678" t="s">
        <v>2504</v>
      </c>
      <c r="G678">
        <v>338477</v>
      </c>
      <c r="H678" t="s">
        <v>2503</v>
      </c>
      <c r="I678" t="s">
        <v>102</v>
      </c>
      <c r="J678">
        <v>781002175308</v>
      </c>
      <c r="K678">
        <v>31161528</v>
      </c>
      <c r="L678" t="s">
        <v>2504</v>
      </c>
      <c r="M678">
        <v>1007418</v>
      </c>
      <c r="N678" t="s">
        <v>14087</v>
      </c>
      <c r="O678" t="s">
        <v>102</v>
      </c>
      <c r="P678" t="s">
        <v>12939</v>
      </c>
      <c r="Q678" t="s">
        <v>12862</v>
      </c>
      <c r="R678" s="193" t="s">
        <v>14086</v>
      </c>
      <c r="S678">
        <v>100</v>
      </c>
      <c r="T678">
        <v>100</v>
      </c>
      <c r="U678">
        <v>100</v>
      </c>
      <c r="V678" t="s">
        <v>102</v>
      </c>
      <c r="W678">
        <v>86</v>
      </c>
      <c r="X678">
        <v>31161528</v>
      </c>
      <c r="Y678">
        <v>86</v>
      </c>
      <c r="Z678" t="b">
        <v>1</v>
      </c>
    </row>
    <row r="679" spans="1:26" x14ac:dyDescent="0.3">
      <c r="A679">
        <v>906450</v>
      </c>
      <c r="B679" t="s">
        <v>2506</v>
      </c>
      <c r="C679" t="s">
        <v>2502</v>
      </c>
      <c r="D679" t="s">
        <v>2507</v>
      </c>
      <c r="E679" t="s">
        <v>2508</v>
      </c>
      <c r="G679">
        <v>338473</v>
      </c>
      <c r="H679" t="s">
        <v>2507</v>
      </c>
      <c r="I679" t="s">
        <v>102</v>
      </c>
      <c r="J679">
        <v>781002173656</v>
      </c>
      <c r="K679">
        <v>31201712</v>
      </c>
      <c r="L679" t="s">
        <v>2508</v>
      </c>
      <c r="M679">
        <v>123429</v>
      </c>
      <c r="N679" t="s">
        <v>14085</v>
      </c>
      <c r="O679" t="s">
        <v>102</v>
      </c>
      <c r="P679" t="s">
        <v>12939</v>
      </c>
      <c r="Q679" t="s">
        <v>12862</v>
      </c>
      <c r="R679" s="193" t="s">
        <v>14084</v>
      </c>
      <c r="S679">
        <v>100</v>
      </c>
      <c r="T679">
        <v>100</v>
      </c>
      <c r="U679">
        <v>100</v>
      </c>
      <c r="V679" t="s">
        <v>102</v>
      </c>
      <c r="W679">
        <v>61</v>
      </c>
      <c r="X679">
        <v>31200000</v>
      </c>
      <c r="Y679">
        <v>90</v>
      </c>
      <c r="Z679" t="b">
        <v>1</v>
      </c>
    </row>
    <row r="680" spans="1:26" x14ac:dyDescent="0.3">
      <c r="A680">
        <v>906451</v>
      </c>
      <c r="B680" t="s">
        <v>2510</v>
      </c>
      <c r="C680" t="s">
        <v>2502</v>
      </c>
      <c r="D680" t="s">
        <v>2511</v>
      </c>
      <c r="G680">
        <v>336039</v>
      </c>
      <c r="H680" t="s">
        <v>2511</v>
      </c>
      <c r="I680" t="s">
        <v>102</v>
      </c>
      <c r="J680">
        <v>781002558279</v>
      </c>
      <c r="K680">
        <v>31161504</v>
      </c>
      <c r="L680" t="s">
        <v>2514</v>
      </c>
      <c r="M680">
        <v>834494</v>
      </c>
      <c r="N680" t="s">
        <v>14083</v>
      </c>
      <c r="O680" t="s">
        <v>102</v>
      </c>
      <c r="P680" t="s">
        <v>12939</v>
      </c>
      <c r="Q680" t="s">
        <v>12862</v>
      </c>
      <c r="R680" s="193" t="s">
        <v>14082</v>
      </c>
      <c r="S680">
        <v>100</v>
      </c>
      <c r="T680">
        <v>100</v>
      </c>
      <c r="U680">
        <v>100</v>
      </c>
      <c r="V680" t="s">
        <v>102</v>
      </c>
      <c r="W680">
        <v>87</v>
      </c>
      <c r="X680">
        <v>31161504</v>
      </c>
      <c r="Y680">
        <v>87</v>
      </c>
      <c r="Z680" t="b">
        <v>1</v>
      </c>
    </row>
    <row r="681" spans="1:26" x14ac:dyDescent="0.3">
      <c r="A681">
        <v>906452</v>
      </c>
      <c r="B681" t="s">
        <v>2515</v>
      </c>
      <c r="C681" t="s">
        <v>2502</v>
      </c>
      <c r="D681" t="s">
        <v>2516</v>
      </c>
      <c r="G681">
        <v>336036</v>
      </c>
      <c r="H681" t="s">
        <v>2516</v>
      </c>
      <c r="I681" t="s">
        <v>102</v>
      </c>
      <c r="J681">
        <v>781002558262</v>
      </c>
      <c r="K681">
        <v>31161504</v>
      </c>
      <c r="L681" t="s">
        <v>2519</v>
      </c>
      <c r="M681">
        <v>341517</v>
      </c>
      <c r="N681" t="s">
        <v>14081</v>
      </c>
      <c r="O681" t="s">
        <v>102</v>
      </c>
      <c r="P681" t="s">
        <v>12939</v>
      </c>
      <c r="Q681" t="s">
        <v>12862</v>
      </c>
      <c r="R681">
        <v>0.84117756070845395</v>
      </c>
      <c r="S681">
        <v>100</v>
      </c>
      <c r="T681">
        <v>100</v>
      </c>
      <c r="U681">
        <v>100</v>
      </c>
      <c r="V681" t="s">
        <v>102</v>
      </c>
      <c r="W681">
        <v>87</v>
      </c>
      <c r="X681">
        <v>31161504</v>
      </c>
      <c r="Y681">
        <v>87</v>
      </c>
      <c r="Z681" t="b">
        <v>1</v>
      </c>
    </row>
    <row r="682" spans="1:26" x14ac:dyDescent="0.3">
      <c r="A682">
        <v>906453</v>
      </c>
      <c r="B682" t="s">
        <v>2520</v>
      </c>
      <c r="C682" t="s">
        <v>2502</v>
      </c>
      <c r="D682" t="s">
        <v>2521</v>
      </c>
      <c r="G682">
        <v>338470</v>
      </c>
      <c r="H682" t="s">
        <v>2521</v>
      </c>
      <c r="I682" t="s">
        <v>102</v>
      </c>
      <c r="J682">
        <v>781002558248</v>
      </c>
      <c r="K682">
        <v>31161504</v>
      </c>
      <c r="L682" t="s">
        <v>2524</v>
      </c>
      <c r="M682">
        <v>977779</v>
      </c>
      <c r="N682" t="s">
        <v>14080</v>
      </c>
      <c r="O682" t="s">
        <v>102</v>
      </c>
      <c r="P682" t="s">
        <v>12939</v>
      </c>
      <c r="Q682" t="s">
        <v>12862</v>
      </c>
      <c r="R682" s="193" t="s">
        <v>14079</v>
      </c>
      <c r="S682">
        <v>100</v>
      </c>
      <c r="T682">
        <v>100</v>
      </c>
      <c r="U682">
        <v>100</v>
      </c>
      <c r="V682" t="s">
        <v>102</v>
      </c>
      <c r="W682">
        <v>87</v>
      </c>
      <c r="X682">
        <v>31161504</v>
      </c>
      <c r="Y682">
        <v>87</v>
      </c>
      <c r="Z682" t="b">
        <v>1</v>
      </c>
    </row>
    <row r="683" spans="1:26" x14ac:dyDescent="0.3">
      <c r="A683">
        <v>906454</v>
      </c>
      <c r="B683" t="s">
        <v>2525</v>
      </c>
      <c r="C683" t="s">
        <v>2502</v>
      </c>
      <c r="D683" t="s">
        <v>2526</v>
      </c>
      <c r="G683">
        <v>340289</v>
      </c>
      <c r="H683" t="s">
        <v>2526</v>
      </c>
      <c r="I683" t="s">
        <v>102</v>
      </c>
      <c r="J683">
        <v>781002697107</v>
      </c>
      <c r="K683">
        <v>31161501</v>
      </c>
      <c r="L683" t="s">
        <v>2528</v>
      </c>
      <c r="M683">
        <v>1061532</v>
      </c>
      <c r="N683" t="s">
        <v>14078</v>
      </c>
      <c r="O683" t="s">
        <v>102</v>
      </c>
      <c r="P683" t="s">
        <v>12939</v>
      </c>
      <c r="Q683" t="s">
        <v>12862</v>
      </c>
      <c r="R683" s="193" t="s">
        <v>14077</v>
      </c>
      <c r="S683">
        <v>100</v>
      </c>
      <c r="T683">
        <v>100</v>
      </c>
      <c r="U683">
        <v>100</v>
      </c>
      <c r="V683" t="s">
        <v>102</v>
      </c>
      <c r="W683">
        <v>83</v>
      </c>
      <c r="X683">
        <v>31161500</v>
      </c>
      <c r="Y683">
        <v>83</v>
      </c>
      <c r="Z683" t="b">
        <v>1</v>
      </c>
    </row>
    <row r="684" spans="1:26" x14ac:dyDescent="0.3">
      <c r="A684">
        <v>906455</v>
      </c>
      <c r="B684" t="s">
        <v>2529</v>
      </c>
      <c r="C684" t="s">
        <v>2502</v>
      </c>
      <c r="D684" t="s">
        <v>2530</v>
      </c>
      <c r="E684" t="s">
        <v>2531</v>
      </c>
      <c r="G684">
        <v>338523</v>
      </c>
      <c r="H684" t="s">
        <v>2530</v>
      </c>
      <c r="I684" t="s">
        <v>102</v>
      </c>
      <c r="J684">
        <v>781002699729</v>
      </c>
      <c r="K684">
        <v>31161800</v>
      </c>
      <c r="L684" t="s">
        <v>2531</v>
      </c>
      <c r="M684">
        <v>106793</v>
      </c>
      <c r="N684" t="s">
        <v>14076</v>
      </c>
      <c r="O684" t="s">
        <v>102</v>
      </c>
      <c r="P684" t="s">
        <v>12939</v>
      </c>
      <c r="Q684" t="s">
        <v>12862</v>
      </c>
      <c r="R684" s="193" t="s">
        <v>14075</v>
      </c>
      <c r="S684">
        <v>100</v>
      </c>
      <c r="T684">
        <v>100</v>
      </c>
      <c r="U684">
        <v>100</v>
      </c>
      <c r="V684" t="s">
        <v>102</v>
      </c>
      <c r="W684">
        <v>88</v>
      </c>
      <c r="X684">
        <v>31161800</v>
      </c>
      <c r="Y684">
        <v>88</v>
      </c>
      <c r="Z684" t="b">
        <v>1</v>
      </c>
    </row>
    <row r="685" spans="1:26" x14ac:dyDescent="0.3">
      <c r="A685">
        <v>906456</v>
      </c>
      <c r="B685" t="s">
        <v>2533</v>
      </c>
      <c r="C685" t="s">
        <v>2502</v>
      </c>
      <c r="D685" t="s">
        <v>2534</v>
      </c>
      <c r="E685" t="s">
        <v>2535</v>
      </c>
      <c r="O685" t="s">
        <v>102</v>
      </c>
      <c r="P685" t="s">
        <v>12939</v>
      </c>
      <c r="Q685" t="s">
        <v>12862</v>
      </c>
      <c r="T685">
        <v>100</v>
      </c>
      <c r="V685" t="s">
        <v>102</v>
      </c>
      <c r="W685">
        <v>87</v>
      </c>
      <c r="X685">
        <v>31161800</v>
      </c>
      <c r="Y685">
        <v>87</v>
      </c>
      <c r="Z685" t="b">
        <v>1</v>
      </c>
    </row>
    <row r="686" spans="1:26" x14ac:dyDescent="0.3">
      <c r="A686">
        <v>906457</v>
      </c>
      <c r="B686" t="s">
        <v>2537</v>
      </c>
      <c r="C686" t="s">
        <v>2502</v>
      </c>
      <c r="D686" t="s">
        <v>2538</v>
      </c>
      <c r="E686" t="s">
        <v>2539</v>
      </c>
      <c r="G686">
        <v>336006</v>
      </c>
      <c r="H686" t="s">
        <v>2538</v>
      </c>
      <c r="I686" t="s">
        <v>102</v>
      </c>
      <c r="J686">
        <v>781002170105</v>
      </c>
      <c r="K686">
        <v>31161727</v>
      </c>
      <c r="L686" t="s">
        <v>2539</v>
      </c>
      <c r="M686">
        <v>1058896</v>
      </c>
      <c r="N686" t="s">
        <v>14073</v>
      </c>
      <c r="O686" t="s">
        <v>102</v>
      </c>
      <c r="P686" t="s">
        <v>12939</v>
      </c>
      <c r="Q686" t="s">
        <v>12862</v>
      </c>
      <c r="R686" s="193" t="s">
        <v>14074</v>
      </c>
      <c r="S686">
        <v>100</v>
      </c>
      <c r="T686">
        <v>100</v>
      </c>
      <c r="U686">
        <v>100</v>
      </c>
      <c r="V686" t="s">
        <v>102</v>
      </c>
      <c r="W686">
        <v>85</v>
      </c>
      <c r="X686">
        <v>31161727</v>
      </c>
      <c r="Y686">
        <v>85</v>
      </c>
      <c r="Z686" t="b">
        <v>1</v>
      </c>
    </row>
    <row r="687" spans="1:26" x14ac:dyDescent="0.3">
      <c r="A687">
        <v>906458</v>
      </c>
      <c r="B687" t="s">
        <v>2541</v>
      </c>
      <c r="C687" t="s">
        <v>2502</v>
      </c>
      <c r="D687" t="s">
        <v>2538</v>
      </c>
      <c r="G687">
        <v>336006</v>
      </c>
      <c r="H687" t="s">
        <v>2538</v>
      </c>
      <c r="I687" t="s">
        <v>102</v>
      </c>
      <c r="J687">
        <v>781002170105</v>
      </c>
      <c r="K687">
        <v>31161727</v>
      </c>
      <c r="L687" t="s">
        <v>2539</v>
      </c>
      <c r="M687">
        <v>1058896</v>
      </c>
      <c r="N687" t="s">
        <v>14073</v>
      </c>
      <c r="O687" t="s">
        <v>102</v>
      </c>
      <c r="P687" t="s">
        <v>12939</v>
      </c>
      <c r="Q687" t="s">
        <v>12862</v>
      </c>
      <c r="R687" s="193" t="s">
        <v>14072</v>
      </c>
      <c r="S687">
        <v>100</v>
      </c>
      <c r="T687">
        <v>100</v>
      </c>
      <c r="U687">
        <v>100</v>
      </c>
      <c r="V687" t="s">
        <v>102</v>
      </c>
      <c r="W687">
        <v>87</v>
      </c>
      <c r="X687">
        <v>31161727</v>
      </c>
      <c r="Y687">
        <v>87</v>
      </c>
      <c r="Z687" t="b">
        <v>1</v>
      </c>
    </row>
    <row r="688" spans="1:26" x14ac:dyDescent="0.3">
      <c r="A688">
        <v>906459</v>
      </c>
      <c r="B688" t="s">
        <v>2543</v>
      </c>
      <c r="C688" t="s">
        <v>2502</v>
      </c>
      <c r="D688" t="s">
        <v>2544</v>
      </c>
      <c r="O688" t="s">
        <v>102</v>
      </c>
      <c r="P688" t="s">
        <v>12939</v>
      </c>
      <c r="Q688" t="s">
        <v>12862</v>
      </c>
      <c r="T688">
        <v>100</v>
      </c>
      <c r="V688" t="s">
        <v>102</v>
      </c>
      <c r="W688">
        <v>89</v>
      </c>
      <c r="X688">
        <v>31161807</v>
      </c>
      <c r="Y688">
        <v>89</v>
      </c>
      <c r="Z688" t="b">
        <v>1</v>
      </c>
    </row>
    <row r="689" spans="1:26" x14ac:dyDescent="0.3">
      <c r="A689">
        <v>906460</v>
      </c>
      <c r="B689" t="s">
        <v>2547</v>
      </c>
      <c r="C689" t="s">
        <v>2502</v>
      </c>
      <c r="D689" t="s">
        <v>2548</v>
      </c>
      <c r="E689" t="s">
        <v>2549</v>
      </c>
      <c r="G689">
        <v>338661</v>
      </c>
      <c r="H689" t="s">
        <v>2548</v>
      </c>
      <c r="I689" t="s">
        <v>102</v>
      </c>
      <c r="J689">
        <v>781002699088</v>
      </c>
      <c r="K689">
        <v>31161823</v>
      </c>
      <c r="L689" t="s">
        <v>2549</v>
      </c>
      <c r="M689">
        <v>546919</v>
      </c>
      <c r="N689" t="s">
        <v>14071</v>
      </c>
      <c r="O689" t="s">
        <v>102</v>
      </c>
      <c r="P689" t="s">
        <v>12939</v>
      </c>
      <c r="Q689" t="s">
        <v>12862</v>
      </c>
      <c r="R689" s="193" t="s">
        <v>14070</v>
      </c>
      <c r="S689">
        <v>100</v>
      </c>
      <c r="T689">
        <v>100</v>
      </c>
      <c r="U689">
        <v>100</v>
      </c>
      <c r="V689" t="s">
        <v>102</v>
      </c>
      <c r="W689">
        <v>89</v>
      </c>
      <c r="X689">
        <v>31161823</v>
      </c>
      <c r="Y689">
        <v>89</v>
      </c>
      <c r="Z689" t="b">
        <v>1</v>
      </c>
    </row>
    <row r="690" spans="1:26" x14ac:dyDescent="0.3">
      <c r="A690">
        <v>906461</v>
      </c>
      <c r="B690" t="s">
        <v>2551</v>
      </c>
      <c r="C690" t="s">
        <v>2502</v>
      </c>
      <c r="D690" t="s">
        <v>2552</v>
      </c>
      <c r="E690" t="s">
        <v>2553</v>
      </c>
      <c r="O690" t="s">
        <v>102</v>
      </c>
      <c r="P690" t="s">
        <v>12939</v>
      </c>
      <c r="Q690" t="s">
        <v>12858</v>
      </c>
      <c r="T690">
        <v>50</v>
      </c>
      <c r="V690" t="s">
        <v>102</v>
      </c>
      <c r="W690">
        <v>56</v>
      </c>
      <c r="X690">
        <v>31162400</v>
      </c>
      <c r="Y690">
        <v>83</v>
      </c>
      <c r="Z690" t="b">
        <v>1</v>
      </c>
    </row>
    <row r="691" spans="1:26" x14ac:dyDescent="0.3">
      <c r="A691">
        <v>906462</v>
      </c>
      <c r="B691" t="s">
        <v>2555</v>
      </c>
      <c r="C691" t="s">
        <v>2502</v>
      </c>
      <c r="D691" t="s">
        <v>2556</v>
      </c>
      <c r="E691" t="s">
        <v>2557</v>
      </c>
      <c r="O691" t="s">
        <v>102</v>
      </c>
      <c r="P691" t="s">
        <v>12939</v>
      </c>
      <c r="Q691" t="s">
        <v>12862</v>
      </c>
      <c r="T691">
        <v>100</v>
      </c>
      <c r="V691" t="s">
        <v>102</v>
      </c>
      <c r="W691">
        <v>51</v>
      </c>
      <c r="X691">
        <v>27110000</v>
      </c>
      <c r="Y691">
        <v>74</v>
      </c>
      <c r="Z691" t="b">
        <v>1</v>
      </c>
    </row>
    <row r="692" spans="1:26" x14ac:dyDescent="0.3">
      <c r="A692">
        <v>906463</v>
      </c>
      <c r="B692" t="s">
        <v>2559</v>
      </c>
      <c r="C692" t="s">
        <v>2502</v>
      </c>
      <c r="D692" t="s">
        <v>2560</v>
      </c>
      <c r="E692" t="s">
        <v>2561</v>
      </c>
      <c r="O692" t="s">
        <v>102</v>
      </c>
      <c r="P692" t="s">
        <v>12939</v>
      </c>
      <c r="Q692" t="s">
        <v>12862</v>
      </c>
      <c r="T692">
        <v>100</v>
      </c>
      <c r="V692" t="s">
        <v>102</v>
      </c>
      <c r="W692">
        <v>85</v>
      </c>
      <c r="X692">
        <v>31160000</v>
      </c>
      <c r="Y692">
        <v>85</v>
      </c>
      <c r="Z692" t="b">
        <v>1</v>
      </c>
    </row>
    <row r="693" spans="1:26" x14ac:dyDescent="0.3">
      <c r="A693">
        <v>906464</v>
      </c>
      <c r="B693" t="s">
        <v>2563</v>
      </c>
      <c r="C693" t="s">
        <v>2502</v>
      </c>
      <c r="D693">
        <v>247</v>
      </c>
      <c r="O693" t="s">
        <v>102</v>
      </c>
      <c r="P693" t="s">
        <v>12939</v>
      </c>
      <c r="Q693" t="s">
        <v>12862</v>
      </c>
      <c r="T693">
        <v>100</v>
      </c>
    </row>
    <row r="694" spans="1:26" x14ac:dyDescent="0.3">
      <c r="A694">
        <v>906465</v>
      </c>
      <c r="B694" t="s">
        <v>2566</v>
      </c>
      <c r="C694" t="s">
        <v>2567</v>
      </c>
      <c r="D694">
        <v>78293</v>
      </c>
      <c r="F694">
        <v>98006006146</v>
      </c>
      <c r="G694">
        <v>341581</v>
      </c>
      <c r="H694" t="s">
        <v>14069</v>
      </c>
      <c r="I694" t="s">
        <v>579</v>
      </c>
      <c r="J694" s="193" t="s">
        <v>14068</v>
      </c>
      <c r="K694">
        <v>39131700</v>
      </c>
      <c r="L694" t="s">
        <v>14067</v>
      </c>
      <c r="M694">
        <v>78935</v>
      </c>
      <c r="N694" t="s">
        <v>14066</v>
      </c>
      <c r="O694" t="s">
        <v>579</v>
      </c>
      <c r="Q694" t="s">
        <v>12926</v>
      </c>
      <c r="R694" s="193" t="s">
        <v>14065</v>
      </c>
      <c r="S694">
        <v>63</v>
      </c>
      <c r="T694">
        <v>36</v>
      </c>
      <c r="U694">
        <v>54</v>
      </c>
      <c r="V694" t="s">
        <v>4596</v>
      </c>
      <c r="W694">
        <v>83</v>
      </c>
      <c r="X694">
        <v>39131700</v>
      </c>
      <c r="Y694">
        <v>83</v>
      </c>
      <c r="Z694" t="b">
        <v>1</v>
      </c>
    </row>
    <row r="695" spans="1:26" x14ac:dyDescent="0.3">
      <c r="A695">
        <v>906466</v>
      </c>
      <c r="B695" t="s">
        <v>2569</v>
      </c>
      <c r="C695" t="s">
        <v>2567</v>
      </c>
      <c r="D695">
        <v>78087</v>
      </c>
      <c r="F695">
        <v>98006006204</v>
      </c>
      <c r="G695">
        <v>337697</v>
      </c>
      <c r="H695" t="s">
        <v>14064</v>
      </c>
      <c r="I695" t="s">
        <v>579</v>
      </c>
      <c r="J695" s="193" t="s">
        <v>14063</v>
      </c>
      <c r="K695">
        <v>39131700</v>
      </c>
      <c r="L695" t="s">
        <v>14062</v>
      </c>
      <c r="M695">
        <v>595441</v>
      </c>
      <c r="N695" t="s">
        <v>14061</v>
      </c>
      <c r="O695" t="s">
        <v>579</v>
      </c>
      <c r="Q695" t="s">
        <v>12926</v>
      </c>
      <c r="R695">
        <v>0.75069130438047904</v>
      </c>
      <c r="S695">
        <v>36</v>
      </c>
      <c r="T695">
        <v>28</v>
      </c>
      <c r="U695">
        <v>79</v>
      </c>
      <c r="X695">
        <v>39131700</v>
      </c>
      <c r="Y695">
        <v>80</v>
      </c>
    </row>
    <row r="696" spans="1:26" x14ac:dyDescent="0.3">
      <c r="A696">
        <v>906467</v>
      </c>
      <c r="B696" t="s">
        <v>2573</v>
      </c>
      <c r="C696" t="s">
        <v>2575</v>
      </c>
      <c r="D696" t="s">
        <v>2576</v>
      </c>
      <c r="O696" t="s">
        <v>14060</v>
      </c>
      <c r="P696" t="s">
        <v>14059</v>
      </c>
      <c r="Q696" t="s">
        <v>12858</v>
      </c>
      <c r="T696">
        <v>50</v>
      </c>
    </row>
    <row r="697" spans="1:26" x14ac:dyDescent="0.3">
      <c r="A697">
        <v>906468</v>
      </c>
      <c r="B697" t="s">
        <v>2579</v>
      </c>
      <c r="C697" t="s">
        <v>2580</v>
      </c>
      <c r="D697">
        <v>4830</v>
      </c>
      <c r="O697" t="s">
        <v>2581</v>
      </c>
      <c r="P697" t="s">
        <v>2581</v>
      </c>
      <c r="Q697" t="s">
        <v>12862</v>
      </c>
      <c r="T697">
        <v>90</v>
      </c>
    </row>
    <row r="698" spans="1:26" x14ac:dyDescent="0.3">
      <c r="A698">
        <v>906469</v>
      </c>
      <c r="B698" t="s">
        <v>2583</v>
      </c>
      <c r="C698" t="s">
        <v>2584</v>
      </c>
      <c r="D698" t="s">
        <v>2585</v>
      </c>
      <c r="E698" t="s">
        <v>2586</v>
      </c>
      <c r="O698" t="s">
        <v>59</v>
      </c>
      <c r="P698" t="s">
        <v>4397</v>
      </c>
      <c r="Q698" t="s">
        <v>12858</v>
      </c>
      <c r="T698">
        <v>33</v>
      </c>
      <c r="V698" t="s">
        <v>2587</v>
      </c>
      <c r="W698">
        <v>89</v>
      </c>
      <c r="Z698" t="b">
        <v>1</v>
      </c>
    </row>
    <row r="699" spans="1:26" x14ac:dyDescent="0.3">
      <c r="A699">
        <v>906470</v>
      </c>
      <c r="B699" t="s">
        <v>2589</v>
      </c>
      <c r="C699" t="s">
        <v>2584</v>
      </c>
      <c r="D699" t="s">
        <v>2590</v>
      </c>
      <c r="E699" t="s">
        <v>2591</v>
      </c>
      <c r="O699" t="s">
        <v>59</v>
      </c>
      <c r="P699" t="s">
        <v>4397</v>
      </c>
      <c r="Q699" t="s">
        <v>12858</v>
      </c>
      <c r="T699">
        <v>50</v>
      </c>
      <c r="V699" t="s">
        <v>2587</v>
      </c>
      <c r="W699">
        <v>89</v>
      </c>
      <c r="X699">
        <v>39121308</v>
      </c>
      <c r="Y699">
        <v>55</v>
      </c>
      <c r="Z699" t="b">
        <v>1</v>
      </c>
    </row>
    <row r="700" spans="1:26" x14ac:dyDescent="0.3">
      <c r="A700">
        <v>906471</v>
      </c>
      <c r="B700" t="s">
        <v>2593</v>
      </c>
      <c r="C700" t="s">
        <v>2584</v>
      </c>
      <c r="D700" t="s">
        <v>2594</v>
      </c>
      <c r="E700" t="s">
        <v>2595</v>
      </c>
      <c r="O700" t="s">
        <v>59</v>
      </c>
      <c r="P700" t="s">
        <v>4397</v>
      </c>
      <c r="Q700" t="s">
        <v>12858</v>
      </c>
      <c r="T700">
        <v>50</v>
      </c>
      <c r="V700" t="s">
        <v>2587</v>
      </c>
      <c r="W700">
        <v>90</v>
      </c>
      <c r="X700">
        <v>39131708</v>
      </c>
      <c r="Y700">
        <v>90</v>
      </c>
      <c r="Z700" t="b">
        <v>1</v>
      </c>
    </row>
    <row r="701" spans="1:26" x14ac:dyDescent="0.3">
      <c r="A701">
        <v>906472</v>
      </c>
      <c r="B701" t="s">
        <v>2597</v>
      </c>
      <c r="C701" t="s">
        <v>2584</v>
      </c>
      <c r="D701" t="s">
        <v>2598</v>
      </c>
      <c r="E701" t="s">
        <v>2599</v>
      </c>
      <c r="O701" t="s">
        <v>59</v>
      </c>
      <c r="P701" t="s">
        <v>4397</v>
      </c>
      <c r="Q701" t="s">
        <v>12858</v>
      </c>
      <c r="T701">
        <v>50</v>
      </c>
      <c r="V701" t="s">
        <v>2587</v>
      </c>
      <c r="W701">
        <v>91</v>
      </c>
      <c r="X701">
        <v>39131708</v>
      </c>
      <c r="Y701">
        <v>91</v>
      </c>
      <c r="Z701" t="b">
        <v>1</v>
      </c>
    </row>
    <row r="702" spans="1:26" x14ac:dyDescent="0.3">
      <c r="A702">
        <v>906473</v>
      </c>
      <c r="B702" t="s">
        <v>2601</v>
      </c>
      <c r="C702" t="s">
        <v>2584</v>
      </c>
      <c r="D702" t="s">
        <v>2602</v>
      </c>
      <c r="E702" t="s">
        <v>2603</v>
      </c>
      <c r="O702" t="s">
        <v>59</v>
      </c>
      <c r="P702" t="s">
        <v>4397</v>
      </c>
      <c r="Q702" t="s">
        <v>12858</v>
      </c>
      <c r="T702">
        <v>50</v>
      </c>
      <c r="V702" t="s">
        <v>2587</v>
      </c>
      <c r="W702">
        <v>90</v>
      </c>
      <c r="X702">
        <v>39131708</v>
      </c>
      <c r="Y702">
        <v>90</v>
      </c>
      <c r="Z702" t="b">
        <v>1</v>
      </c>
    </row>
    <row r="703" spans="1:26" x14ac:dyDescent="0.3">
      <c r="A703">
        <v>906474</v>
      </c>
      <c r="B703" t="s">
        <v>2605</v>
      </c>
      <c r="C703" t="s">
        <v>2606</v>
      </c>
      <c r="D703" t="s">
        <v>2607</v>
      </c>
      <c r="E703" t="s">
        <v>2608</v>
      </c>
      <c r="O703" t="s">
        <v>2587</v>
      </c>
      <c r="P703" t="s">
        <v>14058</v>
      </c>
      <c r="Q703" t="s">
        <v>12862</v>
      </c>
      <c r="T703">
        <v>75</v>
      </c>
      <c r="V703" t="s">
        <v>2587</v>
      </c>
      <c r="W703">
        <v>85</v>
      </c>
      <c r="X703">
        <v>39131700</v>
      </c>
      <c r="Y703">
        <v>65</v>
      </c>
      <c r="Z703" t="b">
        <v>1</v>
      </c>
    </row>
    <row r="704" spans="1:26" x14ac:dyDescent="0.3">
      <c r="A704">
        <v>906475</v>
      </c>
      <c r="B704" t="s">
        <v>2612</v>
      </c>
      <c r="C704" t="s">
        <v>2584</v>
      </c>
      <c r="D704" t="s">
        <v>2607</v>
      </c>
      <c r="O704" t="s">
        <v>2587</v>
      </c>
      <c r="P704" t="s">
        <v>14058</v>
      </c>
      <c r="Q704" t="s">
        <v>12862</v>
      </c>
      <c r="T704">
        <v>75</v>
      </c>
      <c r="V704" t="s">
        <v>2587</v>
      </c>
      <c r="W704">
        <v>88</v>
      </c>
      <c r="X704">
        <v>39131700</v>
      </c>
      <c r="Y704">
        <v>64</v>
      </c>
      <c r="Z704" t="b">
        <v>1</v>
      </c>
    </row>
    <row r="705" spans="1:26" x14ac:dyDescent="0.3">
      <c r="A705">
        <v>906476</v>
      </c>
      <c r="B705" t="s">
        <v>2614</v>
      </c>
      <c r="C705" t="s">
        <v>2584</v>
      </c>
      <c r="D705" t="s">
        <v>2615</v>
      </c>
      <c r="E705" t="s">
        <v>2616</v>
      </c>
      <c r="O705" t="s">
        <v>2587</v>
      </c>
      <c r="P705" t="s">
        <v>14058</v>
      </c>
      <c r="Q705" t="s">
        <v>12862</v>
      </c>
      <c r="T705">
        <v>75</v>
      </c>
      <c r="V705" t="s">
        <v>2587</v>
      </c>
      <c r="W705">
        <v>84</v>
      </c>
      <c r="X705">
        <v>39131700</v>
      </c>
      <c r="Y705">
        <v>67</v>
      </c>
      <c r="Z705" t="b">
        <v>1</v>
      </c>
    </row>
    <row r="706" spans="1:26" x14ac:dyDescent="0.3">
      <c r="A706">
        <v>906477</v>
      </c>
      <c r="B706" t="s">
        <v>2618</v>
      </c>
      <c r="C706" t="s">
        <v>2619</v>
      </c>
      <c r="D706" t="s">
        <v>2620</v>
      </c>
      <c r="G706">
        <v>339787</v>
      </c>
      <c r="H706" t="s">
        <v>2622</v>
      </c>
      <c r="I706" t="s">
        <v>2619</v>
      </c>
      <c r="J706" s="193" t="s">
        <v>2624</v>
      </c>
      <c r="K706">
        <v>39121444</v>
      </c>
      <c r="L706" t="s">
        <v>2623</v>
      </c>
      <c r="M706">
        <v>512911</v>
      </c>
      <c r="N706" t="s">
        <v>14057</v>
      </c>
      <c r="O706" t="s">
        <v>2619</v>
      </c>
      <c r="P706" t="s">
        <v>14056</v>
      </c>
      <c r="Q706" t="s">
        <v>12858</v>
      </c>
      <c r="R706" s="193" t="s">
        <v>14055</v>
      </c>
      <c r="S706">
        <v>100</v>
      </c>
      <c r="T706">
        <v>100</v>
      </c>
      <c r="U706">
        <v>100</v>
      </c>
      <c r="V706" t="s">
        <v>2619</v>
      </c>
      <c r="W706">
        <v>81</v>
      </c>
      <c r="X706">
        <v>39121400</v>
      </c>
      <c r="Y706">
        <v>64</v>
      </c>
      <c r="Z706" t="b">
        <v>1</v>
      </c>
    </row>
    <row r="707" spans="1:26" x14ac:dyDescent="0.3">
      <c r="A707">
        <v>906478</v>
      </c>
      <c r="B707" t="s">
        <v>2625</v>
      </c>
      <c r="C707" t="s">
        <v>2619</v>
      </c>
      <c r="D707">
        <v>65200</v>
      </c>
      <c r="E707" t="s">
        <v>2626</v>
      </c>
      <c r="F707">
        <v>92644651168</v>
      </c>
      <c r="G707">
        <v>339838</v>
      </c>
      <c r="H707">
        <v>65200</v>
      </c>
      <c r="I707" t="s">
        <v>2619</v>
      </c>
      <c r="J707" s="193" t="s">
        <v>2628</v>
      </c>
      <c r="K707">
        <v>27111711</v>
      </c>
      <c r="L707" t="s">
        <v>2626</v>
      </c>
      <c r="M707">
        <v>509288</v>
      </c>
      <c r="N707" t="s">
        <v>14054</v>
      </c>
      <c r="O707" t="s">
        <v>2619</v>
      </c>
      <c r="P707" t="s">
        <v>14045</v>
      </c>
      <c r="Q707" t="s">
        <v>12858</v>
      </c>
      <c r="R707" s="193" t="s">
        <v>14053</v>
      </c>
      <c r="S707">
        <v>100</v>
      </c>
      <c r="T707">
        <v>100</v>
      </c>
      <c r="U707">
        <v>100</v>
      </c>
      <c r="V707" t="s">
        <v>2619</v>
      </c>
      <c r="W707">
        <v>88</v>
      </c>
      <c r="X707">
        <v>27111700</v>
      </c>
      <c r="Y707">
        <v>88</v>
      </c>
      <c r="Z707" t="b">
        <v>1</v>
      </c>
    </row>
    <row r="708" spans="1:26" x14ac:dyDescent="0.3">
      <c r="A708">
        <v>906479</v>
      </c>
      <c r="B708" t="s">
        <v>2629</v>
      </c>
      <c r="C708" t="s">
        <v>2619</v>
      </c>
      <c r="D708" t="s">
        <v>2630</v>
      </c>
      <c r="E708" t="s">
        <v>2631</v>
      </c>
      <c r="G708">
        <v>339781</v>
      </c>
      <c r="H708">
        <v>6056</v>
      </c>
      <c r="I708" t="s">
        <v>2619</v>
      </c>
      <c r="J708" s="193" t="s">
        <v>2633</v>
      </c>
      <c r="K708">
        <v>27111701</v>
      </c>
      <c r="L708" t="s">
        <v>2631</v>
      </c>
      <c r="M708">
        <v>281433</v>
      </c>
      <c r="N708" t="s">
        <v>14052</v>
      </c>
      <c r="O708" t="s">
        <v>2619</v>
      </c>
      <c r="P708" t="s">
        <v>14045</v>
      </c>
      <c r="Q708" t="s">
        <v>12862</v>
      </c>
      <c r="R708" s="193" t="s">
        <v>14051</v>
      </c>
      <c r="S708">
        <v>100</v>
      </c>
      <c r="T708">
        <v>100</v>
      </c>
      <c r="U708">
        <v>100</v>
      </c>
      <c r="V708" t="s">
        <v>2619</v>
      </c>
      <c r="W708">
        <v>89</v>
      </c>
      <c r="X708">
        <v>27111700</v>
      </c>
      <c r="Y708">
        <v>89</v>
      </c>
      <c r="Z708" t="b">
        <v>1</v>
      </c>
    </row>
    <row r="709" spans="1:26" x14ac:dyDescent="0.3">
      <c r="A709">
        <v>906480</v>
      </c>
      <c r="B709" t="s">
        <v>2635</v>
      </c>
      <c r="C709" t="s">
        <v>2619</v>
      </c>
      <c r="D709" t="s">
        <v>2636</v>
      </c>
      <c r="F709">
        <v>9264485008</v>
      </c>
      <c r="G709">
        <v>299943</v>
      </c>
      <c r="H709">
        <v>60012</v>
      </c>
      <c r="I709" t="s">
        <v>2619</v>
      </c>
      <c r="J709" s="193" t="s">
        <v>2638</v>
      </c>
      <c r="K709">
        <v>27111701</v>
      </c>
      <c r="M709">
        <v>705084</v>
      </c>
      <c r="N709" t="s">
        <v>14050</v>
      </c>
      <c r="O709" t="s">
        <v>2619</v>
      </c>
      <c r="P709" t="s">
        <v>14045</v>
      </c>
      <c r="Q709" t="s">
        <v>12858</v>
      </c>
      <c r="R709" s="193" t="s">
        <v>14049</v>
      </c>
      <c r="S709">
        <v>100</v>
      </c>
      <c r="T709">
        <v>100</v>
      </c>
      <c r="U709">
        <v>100</v>
      </c>
      <c r="V709" t="s">
        <v>2619</v>
      </c>
      <c r="W709">
        <v>84</v>
      </c>
      <c r="X709">
        <v>27111700</v>
      </c>
      <c r="Y709">
        <v>84</v>
      </c>
      <c r="Z709" t="b">
        <v>1</v>
      </c>
    </row>
    <row r="710" spans="1:26" x14ac:dyDescent="0.3">
      <c r="A710">
        <v>906481</v>
      </c>
      <c r="B710" t="s">
        <v>2639</v>
      </c>
      <c r="C710" t="s">
        <v>2619</v>
      </c>
      <c r="D710">
        <v>11055</v>
      </c>
      <c r="E710" t="s">
        <v>2640</v>
      </c>
      <c r="G710">
        <v>336429</v>
      </c>
      <c r="H710">
        <v>11055</v>
      </c>
      <c r="I710" t="s">
        <v>2619</v>
      </c>
      <c r="J710" s="193" t="s">
        <v>2642</v>
      </c>
      <c r="K710">
        <v>27111510</v>
      </c>
      <c r="L710" t="s">
        <v>2640</v>
      </c>
      <c r="M710">
        <v>500715</v>
      </c>
      <c r="N710" t="s">
        <v>14048</v>
      </c>
      <c r="O710" t="s">
        <v>2619</v>
      </c>
      <c r="P710" t="s">
        <v>14045</v>
      </c>
      <c r="Q710" t="s">
        <v>12858</v>
      </c>
      <c r="R710" s="193" t="s">
        <v>14047</v>
      </c>
      <c r="S710">
        <v>100</v>
      </c>
      <c r="T710">
        <v>100</v>
      </c>
      <c r="U710">
        <v>100</v>
      </c>
      <c r="V710" t="s">
        <v>2619</v>
      </c>
      <c r="W710">
        <v>92</v>
      </c>
      <c r="X710">
        <v>27110000</v>
      </c>
      <c r="Y710">
        <v>92</v>
      </c>
      <c r="Z710" t="b">
        <v>1</v>
      </c>
    </row>
    <row r="711" spans="1:26" x14ac:dyDescent="0.3">
      <c r="A711">
        <v>906482</v>
      </c>
      <c r="B711" t="s">
        <v>2643</v>
      </c>
      <c r="C711" t="s">
        <v>2619</v>
      </c>
      <c r="D711" t="s">
        <v>2644</v>
      </c>
      <c r="E711" t="s">
        <v>2645</v>
      </c>
      <c r="F711">
        <v>9264469237</v>
      </c>
      <c r="G711">
        <v>339788</v>
      </c>
      <c r="H711" t="s">
        <v>2644</v>
      </c>
      <c r="I711" t="s">
        <v>2619</v>
      </c>
      <c r="J711" s="193" t="s">
        <v>2647</v>
      </c>
      <c r="K711">
        <v>27111824</v>
      </c>
      <c r="L711" t="s">
        <v>2645</v>
      </c>
      <c r="M711">
        <v>65754</v>
      </c>
      <c r="N711" t="s">
        <v>14046</v>
      </c>
      <c r="O711" t="s">
        <v>2619</v>
      </c>
      <c r="P711" t="s">
        <v>14045</v>
      </c>
      <c r="Q711" t="s">
        <v>12858</v>
      </c>
      <c r="R711" s="193" t="s">
        <v>14044</v>
      </c>
      <c r="S711">
        <v>100</v>
      </c>
      <c r="T711">
        <v>100</v>
      </c>
      <c r="U711">
        <v>100</v>
      </c>
      <c r="V711" t="s">
        <v>2619</v>
      </c>
      <c r="W711">
        <v>88</v>
      </c>
      <c r="X711">
        <v>27111800</v>
      </c>
      <c r="Y711">
        <v>88</v>
      </c>
      <c r="Z711" t="b">
        <v>1</v>
      </c>
    </row>
    <row r="712" spans="1:26" x14ac:dyDescent="0.3">
      <c r="A712">
        <v>906483</v>
      </c>
      <c r="B712" t="s">
        <v>2648</v>
      </c>
      <c r="C712" t="s">
        <v>1202</v>
      </c>
      <c r="D712" t="s">
        <v>1854</v>
      </c>
      <c r="G712">
        <v>940290</v>
      </c>
      <c r="H712" t="s">
        <v>1856</v>
      </c>
      <c r="I712" t="s">
        <v>1202</v>
      </c>
      <c r="J712">
        <v>625262122767</v>
      </c>
      <c r="K712">
        <v>40101800</v>
      </c>
      <c r="M712">
        <v>713457</v>
      </c>
      <c r="N712" t="s">
        <v>14043</v>
      </c>
      <c r="O712" t="s">
        <v>1202</v>
      </c>
      <c r="P712" t="s">
        <v>1202</v>
      </c>
      <c r="Q712" t="s">
        <v>12862</v>
      </c>
      <c r="R712" s="193" t="s">
        <v>14042</v>
      </c>
      <c r="S712">
        <v>100</v>
      </c>
      <c r="T712">
        <v>100</v>
      </c>
      <c r="U712">
        <v>100</v>
      </c>
      <c r="V712" t="s">
        <v>1202</v>
      </c>
      <c r="W712">
        <v>81</v>
      </c>
      <c r="Z712" t="b">
        <v>1</v>
      </c>
    </row>
    <row r="713" spans="1:26" x14ac:dyDescent="0.3">
      <c r="A713">
        <v>906484</v>
      </c>
      <c r="B713" t="s">
        <v>2650</v>
      </c>
      <c r="C713" t="s">
        <v>2606</v>
      </c>
      <c r="D713" t="s">
        <v>2651</v>
      </c>
      <c r="E713" t="s">
        <v>2652</v>
      </c>
      <c r="G713">
        <v>493296</v>
      </c>
      <c r="H713" t="s">
        <v>2655</v>
      </c>
      <c r="I713" t="s">
        <v>2587</v>
      </c>
      <c r="J713">
        <v>783936108827</v>
      </c>
      <c r="K713">
        <v>39131708</v>
      </c>
      <c r="M713">
        <v>82200</v>
      </c>
      <c r="N713" t="s">
        <v>14041</v>
      </c>
      <c r="O713" t="s">
        <v>2587</v>
      </c>
      <c r="P713" t="s">
        <v>14036</v>
      </c>
      <c r="Q713" t="s">
        <v>12858</v>
      </c>
      <c r="R713" s="193" t="s">
        <v>14040</v>
      </c>
      <c r="S713">
        <v>100</v>
      </c>
      <c r="T713">
        <v>100</v>
      </c>
      <c r="U713">
        <v>100</v>
      </c>
      <c r="V713" t="s">
        <v>2587</v>
      </c>
      <c r="W713">
        <v>79</v>
      </c>
      <c r="X713">
        <v>39131708</v>
      </c>
      <c r="Y713">
        <v>79</v>
      </c>
      <c r="Z713" t="b">
        <v>1</v>
      </c>
    </row>
    <row r="714" spans="1:26" x14ac:dyDescent="0.3">
      <c r="A714">
        <v>906485</v>
      </c>
      <c r="B714" t="s">
        <v>2656</v>
      </c>
      <c r="C714" t="s">
        <v>2606</v>
      </c>
      <c r="D714" t="s">
        <v>2657</v>
      </c>
      <c r="E714" t="s">
        <v>2658</v>
      </c>
      <c r="G714">
        <v>871313</v>
      </c>
      <c r="H714" t="s">
        <v>2660</v>
      </c>
      <c r="I714" t="s">
        <v>2587</v>
      </c>
      <c r="J714">
        <v>783936108636</v>
      </c>
      <c r="K714">
        <v>39131708</v>
      </c>
      <c r="M714">
        <v>723671</v>
      </c>
      <c r="N714" t="s">
        <v>14039</v>
      </c>
      <c r="O714" t="s">
        <v>2587</v>
      </c>
      <c r="P714" t="s">
        <v>14036</v>
      </c>
      <c r="Q714" t="s">
        <v>12858</v>
      </c>
      <c r="R714" s="193" t="s">
        <v>14038</v>
      </c>
      <c r="S714">
        <v>100</v>
      </c>
      <c r="T714">
        <v>100</v>
      </c>
      <c r="U714">
        <v>100</v>
      </c>
      <c r="V714" t="s">
        <v>2587</v>
      </c>
      <c r="W714">
        <v>68</v>
      </c>
      <c r="X714">
        <v>39131708</v>
      </c>
      <c r="Y714">
        <v>83</v>
      </c>
      <c r="Z714" t="b">
        <v>1</v>
      </c>
    </row>
    <row r="715" spans="1:26" x14ac:dyDescent="0.3">
      <c r="A715">
        <v>906486</v>
      </c>
      <c r="B715" t="s">
        <v>2661</v>
      </c>
      <c r="C715" t="s">
        <v>2606</v>
      </c>
      <c r="D715" t="s">
        <v>2662</v>
      </c>
      <c r="E715" t="s">
        <v>2663</v>
      </c>
      <c r="G715">
        <v>1124442</v>
      </c>
      <c r="H715" t="s">
        <v>2665</v>
      </c>
      <c r="I715" t="s">
        <v>2587</v>
      </c>
      <c r="J715">
        <v>783936108612</v>
      </c>
      <c r="K715">
        <v>39131708</v>
      </c>
      <c r="M715">
        <v>1066226</v>
      </c>
      <c r="N715" t="s">
        <v>14037</v>
      </c>
      <c r="O715" t="s">
        <v>2587</v>
      </c>
      <c r="P715" t="s">
        <v>14036</v>
      </c>
      <c r="Q715" t="s">
        <v>12858</v>
      </c>
      <c r="R715" s="193" t="s">
        <v>14035</v>
      </c>
      <c r="S715">
        <v>100</v>
      </c>
      <c r="T715">
        <v>98</v>
      </c>
      <c r="U715">
        <v>99</v>
      </c>
      <c r="V715" t="s">
        <v>2587</v>
      </c>
      <c r="W715">
        <v>81</v>
      </c>
      <c r="X715">
        <v>39131708</v>
      </c>
      <c r="Y715">
        <v>65</v>
      </c>
      <c r="Z715" t="b">
        <v>1</v>
      </c>
    </row>
    <row r="716" spans="1:26" x14ac:dyDescent="0.3">
      <c r="A716">
        <v>906487</v>
      </c>
      <c r="B716" t="s">
        <v>2666</v>
      </c>
      <c r="C716" t="s">
        <v>2667</v>
      </c>
      <c r="D716" t="s">
        <v>2668</v>
      </c>
      <c r="G716">
        <v>934926</v>
      </c>
      <c r="H716" t="s">
        <v>2671</v>
      </c>
      <c r="I716" t="s">
        <v>14031</v>
      </c>
      <c r="J716">
        <v>843654138176</v>
      </c>
      <c r="K716">
        <v>39101628</v>
      </c>
      <c r="M716">
        <v>508044</v>
      </c>
      <c r="N716" t="s">
        <v>14034</v>
      </c>
      <c r="O716" t="s">
        <v>14031</v>
      </c>
      <c r="Q716" t="s">
        <v>12926</v>
      </c>
      <c r="R716" s="193" t="s">
        <v>14033</v>
      </c>
      <c r="S716">
        <v>98</v>
      </c>
      <c r="T716">
        <v>63</v>
      </c>
      <c r="U716">
        <v>86</v>
      </c>
      <c r="V716" t="s">
        <v>14031</v>
      </c>
      <c r="W716">
        <v>84</v>
      </c>
      <c r="X716">
        <v>39101628</v>
      </c>
      <c r="Y716">
        <v>84</v>
      </c>
      <c r="Z716" t="b">
        <v>1</v>
      </c>
    </row>
    <row r="717" spans="1:26" x14ac:dyDescent="0.3">
      <c r="A717">
        <v>906488</v>
      </c>
      <c r="B717" t="s">
        <v>2672</v>
      </c>
      <c r="C717" t="s">
        <v>2667</v>
      </c>
      <c r="D717" t="s">
        <v>2673</v>
      </c>
      <c r="G717">
        <v>1194005</v>
      </c>
      <c r="H717" t="s">
        <v>2675</v>
      </c>
      <c r="I717" t="s">
        <v>14031</v>
      </c>
      <c r="J717">
        <v>843654138930</v>
      </c>
      <c r="K717">
        <v>39101628</v>
      </c>
      <c r="M717">
        <v>601980</v>
      </c>
      <c r="N717" t="s">
        <v>14032</v>
      </c>
      <c r="O717" t="s">
        <v>14031</v>
      </c>
      <c r="Q717" t="s">
        <v>12926</v>
      </c>
      <c r="R717">
        <v>0.81555913224492704</v>
      </c>
      <c r="S717">
        <v>99</v>
      </c>
      <c r="T717">
        <v>64</v>
      </c>
      <c r="U717">
        <v>86</v>
      </c>
      <c r="V717" t="s">
        <v>14031</v>
      </c>
      <c r="W717">
        <v>84</v>
      </c>
      <c r="X717">
        <v>39101628</v>
      </c>
      <c r="Y717">
        <v>84</v>
      </c>
      <c r="Z717" t="b">
        <v>1</v>
      </c>
    </row>
    <row r="718" spans="1:26" x14ac:dyDescent="0.3">
      <c r="A718">
        <v>906489</v>
      </c>
      <c r="B718" t="s">
        <v>2677</v>
      </c>
      <c r="C718" t="s">
        <v>2678</v>
      </c>
      <c r="D718" t="s">
        <v>2679</v>
      </c>
      <c r="O718" t="s">
        <v>2678</v>
      </c>
      <c r="P718" t="s">
        <v>2678</v>
      </c>
      <c r="Q718" t="s">
        <v>12862</v>
      </c>
      <c r="T718">
        <v>100</v>
      </c>
    </row>
    <row r="719" spans="1:26" x14ac:dyDescent="0.3">
      <c r="A719">
        <v>906490</v>
      </c>
      <c r="B719" t="s">
        <v>2681</v>
      </c>
      <c r="C719" t="s">
        <v>2678</v>
      </c>
      <c r="D719">
        <v>4010</v>
      </c>
      <c r="O719" t="s">
        <v>2678</v>
      </c>
      <c r="P719" t="s">
        <v>2678</v>
      </c>
      <c r="Q719" t="s">
        <v>12862</v>
      </c>
      <c r="T719">
        <v>100</v>
      </c>
    </row>
    <row r="720" spans="1:26" x14ac:dyDescent="0.3">
      <c r="A720">
        <v>906491</v>
      </c>
      <c r="B720" t="s">
        <v>2683</v>
      </c>
      <c r="C720" t="s">
        <v>2684</v>
      </c>
      <c r="D720" t="s">
        <v>2685</v>
      </c>
      <c r="E720" t="s">
        <v>2686</v>
      </c>
      <c r="O720" t="s">
        <v>2687</v>
      </c>
      <c r="P720" t="s">
        <v>13854</v>
      </c>
      <c r="Q720" t="s">
        <v>12862</v>
      </c>
      <c r="T720">
        <v>100</v>
      </c>
    </row>
    <row r="721" spans="1:26" x14ac:dyDescent="0.3">
      <c r="A721">
        <v>906492</v>
      </c>
      <c r="B721" t="s">
        <v>2689</v>
      </c>
      <c r="C721" t="s">
        <v>14030</v>
      </c>
      <c r="D721" t="s">
        <v>2691</v>
      </c>
      <c r="O721" t="s">
        <v>2687</v>
      </c>
      <c r="P721" t="s">
        <v>13854</v>
      </c>
      <c r="Q721" t="s">
        <v>12862</v>
      </c>
      <c r="T721">
        <v>100</v>
      </c>
      <c r="V721" t="s">
        <v>3489</v>
      </c>
      <c r="W721">
        <v>81</v>
      </c>
      <c r="X721">
        <v>39121700</v>
      </c>
      <c r="Y721">
        <v>66</v>
      </c>
      <c r="Z721" t="b">
        <v>1</v>
      </c>
    </row>
    <row r="722" spans="1:26" x14ac:dyDescent="0.3">
      <c r="A722">
        <v>906493</v>
      </c>
      <c r="B722" t="s">
        <v>2693</v>
      </c>
      <c r="C722" t="s">
        <v>14030</v>
      </c>
      <c r="D722" t="s">
        <v>2694</v>
      </c>
      <c r="O722" t="s">
        <v>2687</v>
      </c>
      <c r="P722" t="s">
        <v>13854</v>
      </c>
      <c r="Q722" t="s">
        <v>12862</v>
      </c>
      <c r="T722">
        <v>100</v>
      </c>
      <c r="V722" t="s">
        <v>3489</v>
      </c>
      <c r="W722">
        <v>81</v>
      </c>
      <c r="X722">
        <v>39121700</v>
      </c>
      <c r="Y722">
        <v>66</v>
      </c>
      <c r="Z722" t="b">
        <v>1</v>
      </c>
    </row>
    <row r="723" spans="1:26" x14ac:dyDescent="0.3">
      <c r="A723">
        <v>906494</v>
      </c>
      <c r="B723" t="s">
        <v>2697</v>
      </c>
      <c r="C723" t="s">
        <v>2698</v>
      </c>
      <c r="D723" t="s">
        <v>2699</v>
      </c>
      <c r="F723">
        <v>300213747</v>
      </c>
      <c r="O723" t="s">
        <v>2701</v>
      </c>
      <c r="P723" t="s">
        <v>2705</v>
      </c>
      <c r="Q723" t="s">
        <v>12862</v>
      </c>
      <c r="T723">
        <v>60</v>
      </c>
    </row>
    <row r="724" spans="1:26" x14ac:dyDescent="0.3">
      <c r="A724">
        <v>906495</v>
      </c>
      <c r="B724" t="s">
        <v>2704</v>
      </c>
      <c r="C724" t="s">
        <v>2705</v>
      </c>
      <c r="D724" t="s">
        <v>2706</v>
      </c>
      <c r="F724">
        <v>300219376</v>
      </c>
      <c r="O724" t="s">
        <v>2701</v>
      </c>
      <c r="P724" t="s">
        <v>2705</v>
      </c>
      <c r="Q724" t="s">
        <v>12862</v>
      </c>
      <c r="T724">
        <v>60</v>
      </c>
    </row>
    <row r="725" spans="1:26" x14ac:dyDescent="0.3">
      <c r="A725">
        <v>906496</v>
      </c>
      <c r="B725" t="s">
        <v>2709</v>
      </c>
      <c r="C725" t="s">
        <v>2698</v>
      </c>
      <c r="D725" t="s">
        <v>2706</v>
      </c>
      <c r="F725">
        <v>300210369</v>
      </c>
      <c r="O725" t="s">
        <v>2701</v>
      </c>
      <c r="P725" t="s">
        <v>2705</v>
      </c>
      <c r="Q725" t="s">
        <v>12862</v>
      </c>
      <c r="T725">
        <v>60</v>
      </c>
    </row>
    <row r="726" spans="1:26" x14ac:dyDescent="0.3">
      <c r="A726">
        <v>906497</v>
      </c>
      <c r="B726" t="s">
        <v>2710</v>
      </c>
      <c r="C726" t="s">
        <v>2698</v>
      </c>
      <c r="D726" t="s">
        <v>2711</v>
      </c>
      <c r="F726">
        <v>300247195</v>
      </c>
      <c r="O726" t="s">
        <v>2701</v>
      </c>
      <c r="P726" t="s">
        <v>2705</v>
      </c>
      <c r="Q726" t="s">
        <v>12862</v>
      </c>
      <c r="T726">
        <v>60</v>
      </c>
    </row>
    <row r="727" spans="1:26" x14ac:dyDescent="0.3">
      <c r="A727">
        <v>906498</v>
      </c>
      <c r="B727" t="s">
        <v>2713</v>
      </c>
      <c r="C727" t="s">
        <v>2714</v>
      </c>
      <c r="D727" t="s">
        <v>2715</v>
      </c>
      <c r="O727" t="s">
        <v>2716</v>
      </c>
      <c r="P727" t="s">
        <v>2714</v>
      </c>
      <c r="Q727" t="s">
        <v>12862</v>
      </c>
      <c r="T727">
        <v>60</v>
      </c>
    </row>
    <row r="728" spans="1:26" x14ac:dyDescent="0.3">
      <c r="A728">
        <v>906499</v>
      </c>
      <c r="B728" t="s">
        <v>2719</v>
      </c>
      <c r="C728" t="s">
        <v>2714</v>
      </c>
      <c r="D728" t="s">
        <v>2715</v>
      </c>
      <c r="O728" t="s">
        <v>2716</v>
      </c>
      <c r="P728" t="s">
        <v>2714</v>
      </c>
      <c r="Q728" t="s">
        <v>12862</v>
      </c>
      <c r="T728">
        <v>60</v>
      </c>
    </row>
    <row r="729" spans="1:26" x14ac:dyDescent="0.3">
      <c r="A729">
        <v>906500</v>
      </c>
      <c r="B729" t="s">
        <v>2721</v>
      </c>
      <c r="C729" t="s">
        <v>2714</v>
      </c>
      <c r="D729" t="s">
        <v>2722</v>
      </c>
      <c r="O729" t="s">
        <v>2716</v>
      </c>
      <c r="P729" t="s">
        <v>2714</v>
      </c>
      <c r="Q729" t="s">
        <v>12862</v>
      </c>
      <c r="T729">
        <v>60</v>
      </c>
    </row>
    <row r="730" spans="1:26" x14ac:dyDescent="0.3">
      <c r="A730">
        <v>906507</v>
      </c>
      <c r="B730" t="s">
        <v>2737</v>
      </c>
      <c r="C730" t="s">
        <v>2725</v>
      </c>
      <c r="D730" t="s">
        <v>2738</v>
      </c>
      <c r="O730" t="s">
        <v>2727</v>
      </c>
      <c r="P730" t="s">
        <v>14029</v>
      </c>
      <c r="Q730" t="s">
        <v>12862</v>
      </c>
      <c r="T730">
        <v>75</v>
      </c>
      <c r="V730" t="s">
        <v>1574</v>
      </c>
      <c r="W730">
        <v>80</v>
      </c>
      <c r="X730">
        <v>46182302</v>
      </c>
      <c r="Y730">
        <v>80</v>
      </c>
      <c r="Z730" t="b">
        <v>1</v>
      </c>
    </row>
    <row r="731" spans="1:26" x14ac:dyDescent="0.3">
      <c r="A731">
        <v>906508</v>
      </c>
      <c r="B731" t="s">
        <v>2740</v>
      </c>
      <c r="C731" t="s">
        <v>2741</v>
      </c>
      <c r="D731" t="s">
        <v>2742</v>
      </c>
      <c r="O731" t="s">
        <v>2743</v>
      </c>
      <c r="P731" t="s">
        <v>2743</v>
      </c>
      <c r="Q731" t="s">
        <v>12862</v>
      </c>
      <c r="T731">
        <v>85</v>
      </c>
      <c r="V731" t="s">
        <v>14028</v>
      </c>
      <c r="W731">
        <v>78</v>
      </c>
      <c r="X731">
        <v>27112826</v>
      </c>
      <c r="Y731">
        <v>78</v>
      </c>
      <c r="Z731" t="b">
        <v>1</v>
      </c>
    </row>
    <row r="732" spans="1:26" x14ac:dyDescent="0.3">
      <c r="A732">
        <v>906510</v>
      </c>
      <c r="B732" t="s">
        <v>2747</v>
      </c>
      <c r="C732" t="s">
        <v>2748</v>
      </c>
      <c r="D732" t="s">
        <v>2749</v>
      </c>
      <c r="O732" t="s">
        <v>2750</v>
      </c>
      <c r="P732" t="s">
        <v>2748</v>
      </c>
      <c r="Q732" t="s">
        <v>12862</v>
      </c>
      <c r="T732">
        <v>60</v>
      </c>
      <c r="V732" t="s">
        <v>567</v>
      </c>
      <c r="W732">
        <v>75</v>
      </c>
      <c r="X732">
        <v>31201503</v>
      </c>
      <c r="Y732">
        <v>75</v>
      </c>
      <c r="Z732" t="b">
        <v>1</v>
      </c>
    </row>
    <row r="733" spans="1:26" x14ac:dyDescent="0.3">
      <c r="A733">
        <v>906511</v>
      </c>
      <c r="B733" t="s">
        <v>2752</v>
      </c>
      <c r="C733" t="s">
        <v>2748</v>
      </c>
      <c r="D733" t="s">
        <v>2753</v>
      </c>
      <c r="O733" t="s">
        <v>2750</v>
      </c>
      <c r="P733" t="s">
        <v>2748</v>
      </c>
      <c r="Q733" t="s">
        <v>12862</v>
      </c>
      <c r="T733">
        <v>60</v>
      </c>
    </row>
    <row r="734" spans="1:26" x14ac:dyDescent="0.3">
      <c r="A734">
        <v>906512</v>
      </c>
      <c r="B734" t="s">
        <v>2756</v>
      </c>
      <c r="C734" t="s">
        <v>2757</v>
      </c>
      <c r="D734" t="s">
        <v>2758</v>
      </c>
      <c r="E734" t="s">
        <v>2759</v>
      </c>
      <c r="G734">
        <v>942652</v>
      </c>
      <c r="H734" t="s">
        <v>2758</v>
      </c>
      <c r="I734" t="s">
        <v>2760</v>
      </c>
      <c r="J734" s="193" t="s">
        <v>2762</v>
      </c>
      <c r="K734">
        <v>39122208</v>
      </c>
      <c r="M734">
        <v>340790</v>
      </c>
      <c r="N734" t="s">
        <v>14027</v>
      </c>
      <c r="O734" t="s">
        <v>2760</v>
      </c>
      <c r="P734" t="s">
        <v>14026</v>
      </c>
      <c r="Q734" t="s">
        <v>12858</v>
      </c>
      <c r="R734" s="193" t="s">
        <v>14025</v>
      </c>
      <c r="S734">
        <v>100</v>
      </c>
      <c r="T734">
        <v>100</v>
      </c>
      <c r="U734">
        <v>96</v>
      </c>
      <c r="V734" t="s">
        <v>14024</v>
      </c>
      <c r="W734">
        <v>64</v>
      </c>
      <c r="X734">
        <v>39131700</v>
      </c>
      <c r="Y734">
        <v>79</v>
      </c>
      <c r="Z734" t="b">
        <v>1</v>
      </c>
    </row>
    <row r="735" spans="1:26" x14ac:dyDescent="0.3">
      <c r="A735">
        <v>906513</v>
      </c>
      <c r="B735" t="s">
        <v>2763</v>
      </c>
    </row>
    <row r="736" spans="1:26" x14ac:dyDescent="0.3">
      <c r="A736">
        <v>906514</v>
      </c>
      <c r="B736" t="s">
        <v>2763</v>
      </c>
    </row>
    <row r="737" spans="1:26" x14ac:dyDescent="0.3">
      <c r="A737">
        <v>906515</v>
      </c>
      <c r="B737" t="s">
        <v>2763</v>
      </c>
    </row>
    <row r="738" spans="1:26" x14ac:dyDescent="0.3">
      <c r="A738">
        <v>906516</v>
      </c>
      <c r="B738" t="s">
        <v>2765</v>
      </c>
      <c r="C738" t="s">
        <v>2766</v>
      </c>
      <c r="D738" t="s">
        <v>2767</v>
      </c>
    </row>
    <row r="739" spans="1:26" x14ac:dyDescent="0.3">
      <c r="A739">
        <v>906517</v>
      </c>
      <c r="B739" t="s">
        <v>2768</v>
      </c>
      <c r="C739" t="s">
        <v>2769</v>
      </c>
      <c r="D739" t="s">
        <v>2770</v>
      </c>
      <c r="E739" t="s">
        <v>2771</v>
      </c>
      <c r="G739">
        <v>339693</v>
      </c>
      <c r="H739" t="s">
        <v>2773</v>
      </c>
      <c r="I739" t="s">
        <v>2769</v>
      </c>
      <c r="J739">
        <v>783669896541</v>
      </c>
      <c r="K739">
        <v>39121405</v>
      </c>
      <c r="L739" t="s">
        <v>2771</v>
      </c>
      <c r="M739">
        <v>676266</v>
      </c>
      <c r="N739" t="s">
        <v>2768</v>
      </c>
      <c r="O739" t="s">
        <v>2769</v>
      </c>
      <c r="P739" t="s">
        <v>2769</v>
      </c>
      <c r="Q739" t="s">
        <v>12862</v>
      </c>
      <c r="R739">
        <v>0.99999922059676605</v>
      </c>
      <c r="S739">
        <v>100</v>
      </c>
      <c r="T739">
        <v>100</v>
      </c>
      <c r="U739">
        <v>100</v>
      </c>
      <c r="V739" t="s">
        <v>2769</v>
      </c>
      <c r="W739">
        <v>100</v>
      </c>
      <c r="X739">
        <v>39121405</v>
      </c>
      <c r="Y739">
        <v>100</v>
      </c>
      <c r="Z739" t="b">
        <v>1</v>
      </c>
    </row>
    <row r="740" spans="1:26" x14ac:dyDescent="0.3">
      <c r="A740">
        <v>906518</v>
      </c>
      <c r="B740" t="s">
        <v>2774</v>
      </c>
      <c r="C740" t="s">
        <v>2769</v>
      </c>
      <c r="D740" t="s">
        <v>2775</v>
      </c>
      <c r="F740">
        <v>78366907898</v>
      </c>
      <c r="G740">
        <v>339683</v>
      </c>
      <c r="H740" t="s">
        <v>2777</v>
      </c>
      <c r="I740" t="s">
        <v>2769</v>
      </c>
      <c r="J740">
        <v>783669078985</v>
      </c>
      <c r="K740">
        <v>39121428</v>
      </c>
      <c r="L740" t="s">
        <v>2778</v>
      </c>
      <c r="M740">
        <v>629241</v>
      </c>
      <c r="N740" t="s">
        <v>14023</v>
      </c>
      <c r="O740" t="s">
        <v>2769</v>
      </c>
      <c r="P740" t="s">
        <v>2769</v>
      </c>
      <c r="Q740" t="s">
        <v>12862</v>
      </c>
      <c r="R740" s="193" t="s">
        <v>14022</v>
      </c>
      <c r="S740">
        <v>100</v>
      </c>
      <c r="T740">
        <v>100</v>
      </c>
      <c r="U740">
        <v>100</v>
      </c>
      <c r="V740" t="s">
        <v>2769</v>
      </c>
      <c r="W740">
        <v>89</v>
      </c>
      <c r="X740">
        <v>39121428</v>
      </c>
      <c r="Y740">
        <v>89</v>
      </c>
      <c r="Z740" t="b">
        <v>1</v>
      </c>
    </row>
    <row r="741" spans="1:26" x14ac:dyDescent="0.3">
      <c r="A741">
        <v>906519</v>
      </c>
      <c r="B741" t="s">
        <v>2779</v>
      </c>
      <c r="C741" t="s">
        <v>2769</v>
      </c>
      <c r="D741" t="s">
        <v>2780</v>
      </c>
      <c r="F741">
        <v>78366907740</v>
      </c>
      <c r="G741">
        <v>187694</v>
      </c>
      <c r="H741" t="s">
        <v>2782</v>
      </c>
      <c r="I741" t="s">
        <v>2769</v>
      </c>
      <c r="J741">
        <v>783669077407</v>
      </c>
      <c r="K741">
        <v>39121428</v>
      </c>
      <c r="M741">
        <v>445948</v>
      </c>
      <c r="N741" t="s">
        <v>14021</v>
      </c>
      <c r="O741" t="s">
        <v>2769</v>
      </c>
      <c r="P741" t="s">
        <v>2769</v>
      </c>
      <c r="Q741" t="s">
        <v>12862</v>
      </c>
      <c r="R741" s="193" t="s">
        <v>14020</v>
      </c>
      <c r="S741">
        <v>100</v>
      </c>
      <c r="T741">
        <v>100</v>
      </c>
      <c r="U741">
        <v>100</v>
      </c>
      <c r="V741" t="s">
        <v>2769</v>
      </c>
      <c r="W741">
        <v>89</v>
      </c>
      <c r="X741">
        <v>39121428</v>
      </c>
      <c r="Y741">
        <v>89</v>
      </c>
      <c r="Z741" t="b">
        <v>1</v>
      </c>
    </row>
    <row r="742" spans="1:26" x14ac:dyDescent="0.3">
      <c r="A742">
        <v>906520</v>
      </c>
      <c r="B742" t="s">
        <v>2784</v>
      </c>
      <c r="C742" t="s">
        <v>2785</v>
      </c>
      <c r="D742" t="s">
        <v>2786</v>
      </c>
      <c r="E742" t="s">
        <v>2787</v>
      </c>
      <c r="F742">
        <v>78366907842</v>
      </c>
      <c r="G742">
        <v>339712</v>
      </c>
      <c r="H742" t="s">
        <v>2789</v>
      </c>
      <c r="I742" t="s">
        <v>2769</v>
      </c>
      <c r="J742">
        <v>783669078428</v>
      </c>
      <c r="K742">
        <v>39121428</v>
      </c>
      <c r="L742" t="s">
        <v>2787</v>
      </c>
      <c r="M742">
        <v>512303</v>
      </c>
      <c r="N742" t="s">
        <v>14019</v>
      </c>
      <c r="O742" t="s">
        <v>2769</v>
      </c>
      <c r="P742" t="s">
        <v>2769</v>
      </c>
      <c r="Q742" t="s">
        <v>12858</v>
      </c>
      <c r="R742" s="193" t="s">
        <v>14018</v>
      </c>
      <c r="S742">
        <v>100</v>
      </c>
      <c r="T742">
        <v>100</v>
      </c>
      <c r="U742">
        <v>100</v>
      </c>
      <c r="V742" t="s">
        <v>2769</v>
      </c>
      <c r="W742">
        <v>89</v>
      </c>
      <c r="X742">
        <v>39121428</v>
      </c>
      <c r="Y742">
        <v>89</v>
      </c>
      <c r="Z742" t="b">
        <v>1</v>
      </c>
    </row>
    <row r="743" spans="1:26" x14ac:dyDescent="0.3">
      <c r="A743">
        <v>906521</v>
      </c>
      <c r="B743" t="s">
        <v>2790</v>
      </c>
      <c r="C743" t="s">
        <v>2785</v>
      </c>
      <c r="D743" t="s">
        <v>2791</v>
      </c>
      <c r="E743" t="s">
        <v>2792</v>
      </c>
      <c r="F743">
        <v>78366907764</v>
      </c>
      <c r="G743">
        <v>339710</v>
      </c>
      <c r="H743" t="s">
        <v>2794</v>
      </c>
      <c r="I743" t="s">
        <v>2769</v>
      </c>
      <c r="J743">
        <v>783669077643</v>
      </c>
      <c r="K743">
        <v>39121428</v>
      </c>
      <c r="L743" t="s">
        <v>2792</v>
      </c>
      <c r="M743">
        <v>907801</v>
      </c>
      <c r="N743" t="s">
        <v>14017</v>
      </c>
      <c r="O743" t="s">
        <v>2769</v>
      </c>
      <c r="P743" t="s">
        <v>2769</v>
      </c>
      <c r="Q743" t="s">
        <v>12858</v>
      </c>
      <c r="R743" s="193" t="s">
        <v>14016</v>
      </c>
      <c r="S743">
        <v>100</v>
      </c>
      <c r="T743">
        <v>100</v>
      </c>
      <c r="U743">
        <v>100</v>
      </c>
      <c r="V743" t="s">
        <v>2769</v>
      </c>
      <c r="W743">
        <v>88</v>
      </c>
      <c r="X743">
        <v>39121400</v>
      </c>
      <c r="Y743">
        <v>88</v>
      </c>
      <c r="Z743" t="b">
        <v>1</v>
      </c>
    </row>
    <row r="744" spans="1:26" x14ac:dyDescent="0.3">
      <c r="A744">
        <v>906522</v>
      </c>
      <c r="B744" t="s">
        <v>2795</v>
      </c>
      <c r="C744" t="s">
        <v>2769</v>
      </c>
      <c r="D744" t="s">
        <v>2796</v>
      </c>
      <c r="E744" t="s">
        <v>2797</v>
      </c>
      <c r="G744">
        <v>342102</v>
      </c>
      <c r="H744" t="s">
        <v>2799</v>
      </c>
      <c r="I744" t="s">
        <v>2769</v>
      </c>
      <c r="J744">
        <v>783669960105</v>
      </c>
      <c r="K744">
        <v>39121613</v>
      </c>
      <c r="L744" t="s">
        <v>2797</v>
      </c>
      <c r="M744">
        <v>653756</v>
      </c>
      <c r="N744" t="s">
        <v>2795</v>
      </c>
      <c r="O744" t="s">
        <v>2769</v>
      </c>
      <c r="P744" t="s">
        <v>2769</v>
      </c>
      <c r="Q744" t="s">
        <v>12862</v>
      </c>
      <c r="R744" s="193" t="s">
        <v>14015</v>
      </c>
      <c r="S744">
        <v>100</v>
      </c>
      <c r="T744">
        <v>100</v>
      </c>
      <c r="U744">
        <v>100</v>
      </c>
      <c r="V744" t="s">
        <v>2769</v>
      </c>
      <c r="W744">
        <v>100</v>
      </c>
      <c r="X744">
        <v>39120000</v>
      </c>
      <c r="Y744">
        <v>100</v>
      </c>
      <c r="Z744" t="b">
        <v>1</v>
      </c>
    </row>
    <row r="745" spans="1:26" x14ac:dyDescent="0.3">
      <c r="A745">
        <v>906523</v>
      </c>
      <c r="B745" t="s">
        <v>2795</v>
      </c>
      <c r="C745" t="s">
        <v>2769</v>
      </c>
      <c r="D745" t="s">
        <v>2796</v>
      </c>
      <c r="E745" t="s">
        <v>2797</v>
      </c>
      <c r="G745">
        <v>342102</v>
      </c>
      <c r="H745" t="s">
        <v>2799</v>
      </c>
      <c r="I745" t="s">
        <v>2769</v>
      </c>
      <c r="J745">
        <v>783669960105</v>
      </c>
      <c r="K745">
        <v>39121613</v>
      </c>
      <c r="L745" t="s">
        <v>2797</v>
      </c>
      <c r="M745">
        <v>653756</v>
      </c>
      <c r="N745" t="s">
        <v>2795</v>
      </c>
      <c r="O745" t="s">
        <v>2769</v>
      </c>
      <c r="P745" t="s">
        <v>2769</v>
      </c>
      <c r="Q745" t="s">
        <v>12862</v>
      </c>
      <c r="R745" s="193" t="s">
        <v>14015</v>
      </c>
      <c r="S745">
        <v>100</v>
      </c>
      <c r="T745">
        <v>100</v>
      </c>
      <c r="U745">
        <v>100</v>
      </c>
      <c r="V745" t="s">
        <v>2769</v>
      </c>
      <c r="W745">
        <v>100</v>
      </c>
      <c r="X745">
        <v>39120000</v>
      </c>
      <c r="Y745">
        <v>100</v>
      </c>
      <c r="Z745" t="b">
        <v>1</v>
      </c>
    </row>
    <row r="746" spans="1:26" x14ac:dyDescent="0.3">
      <c r="A746">
        <v>906524</v>
      </c>
      <c r="B746" t="s">
        <v>2802</v>
      </c>
      <c r="C746" t="s">
        <v>2769</v>
      </c>
      <c r="D746" t="s">
        <v>2803</v>
      </c>
      <c r="G746">
        <v>342243</v>
      </c>
      <c r="H746" t="s">
        <v>2805</v>
      </c>
      <c r="I746" t="s">
        <v>2769</v>
      </c>
      <c r="J746">
        <v>783669008524</v>
      </c>
      <c r="K746">
        <v>39121432</v>
      </c>
      <c r="L746" t="s">
        <v>2806</v>
      </c>
      <c r="M746">
        <v>422983</v>
      </c>
      <c r="N746" t="s">
        <v>14014</v>
      </c>
      <c r="O746" t="s">
        <v>2769</v>
      </c>
      <c r="P746" t="s">
        <v>2769</v>
      </c>
      <c r="Q746" t="s">
        <v>12858</v>
      </c>
      <c r="R746">
        <v>0.85013755558787896</v>
      </c>
      <c r="S746">
        <v>100</v>
      </c>
      <c r="T746">
        <v>100</v>
      </c>
      <c r="U746">
        <v>100</v>
      </c>
      <c r="V746" t="s">
        <v>2769</v>
      </c>
      <c r="W746">
        <v>87</v>
      </c>
      <c r="X746">
        <v>39121432</v>
      </c>
      <c r="Y746">
        <v>87</v>
      </c>
      <c r="Z746" t="b">
        <v>1</v>
      </c>
    </row>
    <row r="747" spans="1:26" x14ac:dyDescent="0.3">
      <c r="A747">
        <v>906525</v>
      </c>
      <c r="B747" t="s">
        <v>2802</v>
      </c>
      <c r="C747" t="s">
        <v>2769</v>
      </c>
      <c r="D747" t="s">
        <v>2803</v>
      </c>
      <c r="G747">
        <v>342243</v>
      </c>
      <c r="H747" t="s">
        <v>2805</v>
      </c>
      <c r="I747" t="s">
        <v>2769</v>
      </c>
      <c r="J747">
        <v>783669008524</v>
      </c>
      <c r="K747">
        <v>39121432</v>
      </c>
      <c r="L747" t="s">
        <v>2806</v>
      </c>
      <c r="M747">
        <v>422983</v>
      </c>
      <c r="N747" t="s">
        <v>14014</v>
      </c>
      <c r="O747" t="s">
        <v>2769</v>
      </c>
      <c r="P747" t="s">
        <v>2769</v>
      </c>
      <c r="Q747" t="s">
        <v>12858</v>
      </c>
      <c r="R747" s="193" t="s">
        <v>14013</v>
      </c>
      <c r="S747">
        <v>100</v>
      </c>
      <c r="T747">
        <v>100</v>
      </c>
      <c r="U747">
        <v>100</v>
      </c>
      <c r="V747" t="s">
        <v>2769</v>
      </c>
      <c r="W747">
        <v>87</v>
      </c>
      <c r="X747">
        <v>39121432</v>
      </c>
      <c r="Y747">
        <v>87</v>
      </c>
      <c r="Z747" t="b">
        <v>1</v>
      </c>
    </row>
    <row r="748" spans="1:26" x14ac:dyDescent="0.3">
      <c r="A748">
        <v>906526</v>
      </c>
      <c r="B748" t="s">
        <v>2807</v>
      </c>
      <c r="C748" t="s">
        <v>2769</v>
      </c>
      <c r="D748" t="s">
        <v>2808</v>
      </c>
      <c r="E748" t="s">
        <v>2809</v>
      </c>
      <c r="O748" t="s">
        <v>2769</v>
      </c>
      <c r="P748" t="s">
        <v>2769</v>
      </c>
      <c r="Q748" t="s">
        <v>12862</v>
      </c>
      <c r="T748">
        <v>85</v>
      </c>
      <c r="V748" t="s">
        <v>2769</v>
      </c>
      <c r="W748">
        <v>99</v>
      </c>
      <c r="X748">
        <v>39121400</v>
      </c>
      <c r="Y748">
        <v>99</v>
      </c>
      <c r="Z748" t="b">
        <v>1</v>
      </c>
    </row>
    <row r="749" spans="1:26" x14ac:dyDescent="0.3">
      <c r="A749">
        <v>906527</v>
      </c>
      <c r="B749" t="s">
        <v>2811</v>
      </c>
      <c r="C749" t="s">
        <v>2812</v>
      </c>
      <c r="D749" t="s">
        <v>2813</v>
      </c>
      <c r="G749">
        <v>336427</v>
      </c>
      <c r="H749">
        <v>38500</v>
      </c>
      <c r="I749" t="s">
        <v>2812</v>
      </c>
      <c r="J749">
        <v>783250385003</v>
      </c>
      <c r="K749">
        <v>47131502</v>
      </c>
      <c r="L749" t="s">
        <v>2816</v>
      </c>
      <c r="M749">
        <v>134303</v>
      </c>
      <c r="N749" t="s">
        <v>14012</v>
      </c>
      <c r="O749" t="s">
        <v>2812</v>
      </c>
      <c r="P749" t="s">
        <v>13147</v>
      </c>
      <c r="Q749" t="s">
        <v>12862</v>
      </c>
      <c r="R749" s="193" t="s">
        <v>14011</v>
      </c>
      <c r="S749">
        <v>100</v>
      </c>
      <c r="T749">
        <v>100</v>
      </c>
      <c r="U749">
        <v>100</v>
      </c>
      <c r="V749" t="s">
        <v>2812</v>
      </c>
      <c r="W749">
        <v>77</v>
      </c>
      <c r="X749">
        <v>47131500</v>
      </c>
      <c r="Y749">
        <v>77</v>
      </c>
      <c r="Z749" t="b">
        <v>1</v>
      </c>
    </row>
    <row r="750" spans="1:26" x14ac:dyDescent="0.3">
      <c r="A750">
        <v>906528</v>
      </c>
      <c r="B750" t="s">
        <v>2811</v>
      </c>
      <c r="C750" t="s">
        <v>2812</v>
      </c>
      <c r="D750" t="s">
        <v>2813</v>
      </c>
      <c r="E750" t="s">
        <v>2816</v>
      </c>
      <c r="G750">
        <v>336427</v>
      </c>
      <c r="H750">
        <v>38500</v>
      </c>
      <c r="I750" t="s">
        <v>2812</v>
      </c>
      <c r="J750">
        <v>783250385003</v>
      </c>
      <c r="K750">
        <v>47131502</v>
      </c>
      <c r="L750" t="s">
        <v>2816</v>
      </c>
      <c r="M750">
        <v>134303</v>
      </c>
      <c r="N750" t="s">
        <v>14012</v>
      </c>
      <c r="O750" t="s">
        <v>2812</v>
      </c>
      <c r="P750" t="s">
        <v>13147</v>
      </c>
      <c r="Q750" t="s">
        <v>12862</v>
      </c>
      <c r="R750" s="193" t="s">
        <v>14011</v>
      </c>
      <c r="S750">
        <v>100</v>
      </c>
      <c r="T750">
        <v>100</v>
      </c>
      <c r="U750">
        <v>100</v>
      </c>
      <c r="V750" t="s">
        <v>2812</v>
      </c>
      <c r="W750">
        <v>77</v>
      </c>
      <c r="X750">
        <v>47131500</v>
      </c>
      <c r="Y750">
        <v>77</v>
      </c>
      <c r="Z750" t="b">
        <v>1</v>
      </c>
    </row>
    <row r="751" spans="1:26" x14ac:dyDescent="0.3">
      <c r="A751">
        <v>906529</v>
      </c>
      <c r="B751" t="s">
        <v>2811</v>
      </c>
      <c r="C751" t="s">
        <v>2812</v>
      </c>
      <c r="D751" t="s">
        <v>2813</v>
      </c>
      <c r="E751" t="s">
        <v>2816</v>
      </c>
      <c r="G751">
        <v>336427</v>
      </c>
      <c r="H751">
        <v>38500</v>
      </c>
      <c r="I751" t="s">
        <v>2812</v>
      </c>
      <c r="J751">
        <v>783250385003</v>
      </c>
      <c r="K751">
        <v>47131502</v>
      </c>
      <c r="L751" t="s">
        <v>2816</v>
      </c>
      <c r="M751">
        <v>134303</v>
      </c>
      <c r="N751" t="s">
        <v>14012</v>
      </c>
      <c r="O751" t="s">
        <v>2812</v>
      </c>
      <c r="P751" t="s">
        <v>13147</v>
      </c>
      <c r="Q751" t="s">
        <v>12862</v>
      </c>
      <c r="R751" s="193" t="s">
        <v>14011</v>
      </c>
      <c r="S751">
        <v>100</v>
      </c>
      <c r="T751">
        <v>100</v>
      </c>
      <c r="U751">
        <v>100</v>
      </c>
      <c r="V751" t="s">
        <v>2812</v>
      </c>
      <c r="W751">
        <v>77</v>
      </c>
      <c r="X751">
        <v>47131500</v>
      </c>
      <c r="Y751">
        <v>77</v>
      </c>
      <c r="Z751" t="b">
        <v>1</v>
      </c>
    </row>
    <row r="752" spans="1:26" x14ac:dyDescent="0.3">
      <c r="A752">
        <v>906530</v>
      </c>
      <c r="B752" t="s">
        <v>2817</v>
      </c>
      <c r="C752" t="s">
        <v>2812</v>
      </c>
      <c r="D752" t="s">
        <v>2818</v>
      </c>
      <c r="E752" t="s">
        <v>2819</v>
      </c>
      <c r="G752">
        <v>336118</v>
      </c>
      <c r="H752">
        <v>31388</v>
      </c>
      <c r="I752" t="s">
        <v>2812</v>
      </c>
      <c r="J752">
        <v>783250348152</v>
      </c>
      <c r="K752">
        <v>15121520</v>
      </c>
      <c r="L752" t="s">
        <v>2822</v>
      </c>
      <c r="M752">
        <v>1073373</v>
      </c>
      <c r="N752" t="s">
        <v>14000</v>
      </c>
      <c r="O752" t="s">
        <v>2812</v>
      </c>
      <c r="P752" t="s">
        <v>13147</v>
      </c>
      <c r="Q752" t="s">
        <v>12862</v>
      </c>
      <c r="R752" s="193" t="s">
        <v>14010</v>
      </c>
      <c r="S752">
        <v>100</v>
      </c>
      <c r="T752">
        <v>100</v>
      </c>
      <c r="U752">
        <v>100</v>
      </c>
      <c r="V752" t="s">
        <v>2812</v>
      </c>
      <c r="W752">
        <v>82</v>
      </c>
      <c r="X752">
        <v>15121500</v>
      </c>
      <c r="Y752">
        <v>82</v>
      </c>
      <c r="Z752" t="b">
        <v>1</v>
      </c>
    </row>
    <row r="753" spans="1:26" x14ac:dyDescent="0.3">
      <c r="A753">
        <v>906531</v>
      </c>
      <c r="B753" t="s">
        <v>2823</v>
      </c>
      <c r="C753" t="s">
        <v>2812</v>
      </c>
      <c r="D753" t="s">
        <v>2824</v>
      </c>
      <c r="E753" t="s">
        <v>2825</v>
      </c>
      <c r="G753">
        <v>336592</v>
      </c>
      <c r="H753">
        <v>30454</v>
      </c>
      <c r="I753" t="s">
        <v>2812</v>
      </c>
      <c r="J753">
        <v>783250304547</v>
      </c>
      <c r="K753">
        <v>39121445</v>
      </c>
      <c r="L753" t="s">
        <v>2825</v>
      </c>
      <c r="M753">
        <v>990398</v>
      </c>
      <c r="N753" t="s">
        <v>14009</v>
      </c>
      <c r="O753" t="s">
        <v>2812</v>
      </c>
      <c r="P753" t="s">
        <v>13147</v>
      </c>
      <c r="Q753" t="s">
        <v>12862</v>
      </c>
      <c r="R753">
        <v>0.79253442679464303</v>
      </c>
      <c r="S753">
        <v>100</v>
      </c>
      <c r="T753">
        <v>100</v>
      </c>
      <c r="U753">
        <v>100</v>
      </c>
      <c r="V753" t="s">
        <v>2812</v>
      </c>
      <c r="W753">
        <v>83</v>
      </c>
      <c r="X753">
        <v>39121445</v>
      </c>
      <c r="Y753">
        <v>83</v>
      </c>
      <c r="Z753" t="b">
        <v>1</v>
      </c>
    </row>
    <row r="754" spans="1:26" x14ac:dyDescent="0.3">
      <c r="A754">
        <v>906532</v>
      </c>
      <c r="B754" t="s">
        <v>2827</v>
      </c>
      <c r="C754" t="s">
        <v>2812</v>
      </c>
      <c r="D754" t="s">
        <v>2828</v>
      </c>
      <c r="E754" t="s">
        <v>2829</v>
      </c>
      <c r="G754">
        <v>339592</v>
      </c>
      <c r="H754">
        <v>30451</v>
      </c>
      <c r="I754" t="s">
        <v>2812</v>
      </c>
      <c r="J754">
        <v>783250304516</v>
      </c>
      <c r="K754">
        <v>39121445</v>
      </c>
      <c r="L754" t="s">
        <v>2829</v>
      </c>
      <c r="M754">
        <v>899513</v>
      </c>
      <c r="N754" t="s">
        <v>14008</v>
      </c>
      <c r="O754" t="s">
        <v>2812</v>
      </c>
      <c r="P754" t="s">
        <v>13147</v>
      </c>
      <c r="Q754" t="s">
        <v>12862</v>
      </c>
      <c r="R754" s="193" t="s">
        <v>14007</v>
      </c>
      <c r="S754">
        <v>100</v>
      </c>
      <c r="T754">
        <v>100</v>
      </c>
      <c r="U754">
        <v>100</v>
      </c>
      <c r="V754" t="s">
        <v>2812</v>
      </c>
      <c r="W754">
        <v>82</v>
      </c>
      <c r="X754">
        <v>39121445</v>
      </c>
      <c r="Y754">
        <v>82</v>
      </c>
      <c r="Z754" t="b">
        <v>1</v>
      </c>
    </row>
    <row r="755" spans="1:26" x14ac:dyDescent="0.3">
      <c r="A755">
        <v>906533</v>
      </c>
      <c r="B755" t="s">
        <v>2831</v>
      </c>
      <c r="C755" t="s">
        <v>2812</v>
      </c>
      <c r="D755" t="s">
        <v>2832</v>
      </c>
      <c r="E755" t="s">
        <v>2833</v>
      </c>
      <c r="G755">
        <v>335725</v>
      </c>
      <c r="H755">
        <v>303184</v>
      </c>
      <c r="I755" t="s">
        <v>2812</v>
      </c>
      <c r="J755">
        <v>783250454525</v>
      </c>
      <c r="K755">
        <v>39121700</v>
      </c>
      <c r="L755" t="s">
        <v>2833</v>
      </c>
      <c r="M755">
        <v>889406</v>
      </c>
      <c r="N755" t="s">
        <v>2864</v>
      </c>
      <c r="O755" t="s">
        <v>2812</v>
      </c>
      <c r="P755" t="s">
        <v>13147</v>
      </c>
      <c r="Q755" t="s">
        <v>12858</v>
      </c>
      <c r="R755">
        <v>0.92683858465478297</v>
      </c>
      <c r="S755">
        <v>100</v>
      </c>
      <c r="T755">
        <v>100</v>
      </c>
      <c r="U755">
        <v>100</v>
      </c>
      <c r="V755" t="s">
        <v>2812</v>
      </c>
      <c r="W755">
        <v>93</v>
      </c>
      <c r="X755">
        <v>39120000</v>
      </c>
      <c r="Y755">
        <v>93</v>
      </c>
      <c r="Z755" t="b">
        <v>1</v>
      </c>
    </row>
    <row r="756" spans="1:26" x14ac:dyDescent="0.3">
      <c r="A756">
        <v>906534</v>
      </c>
      <c r="B756" t="s">
        <v>2835</v>
      </c>
      <c r="C756" t="s">
        <v>2812</v>
      </c>
      <c r="D756" t="s">
        <v>2836</v>
      </c>
      <c r="E756" t="s">
        <v>2837</v>
      </c>
      <c r="G756">
        <v>335772</v>
      </c>
      <c r="H756">
        <v>30030</v>
      </c>
      <c r="I756" t="s">
        <v>2812</v>
      </c>
      <c r="J756">
        <v>783250300303</v>
      </c>
      <c r="K756">
        <v>12162200</v>
      </c>
      <c r="L756" t="s">
        <v>2837</v>
      </c>
      <c r="M756">
        <v>656834</v>
      </c>
      <c r="N756" t="s">
        <v>13986</v>
      </c>
      <c r="O756" t="s">
        <v>2812</v>
      </c>
      <c r="P756" t="s">
        <v>13147</v>
      </c>
      <c r="Q756" t="s">
        <v>12862</v>
      </c>
      <c r="R756" s="193" t="s">
        <v>14006</v>
      </c>
      <c r="S756">
        <v>100</v>
      </c>
      <c r="T756">
        <v>100</v>
      </c>
      <c r="U756">
        <v>100</v>
      </c>
      <c r="V756" t="s">
        <v>2812</v>
      </c>
      <c r="W756">
        <v>92</v>
      </c>
      <c r="X756">
        <v>12162200</v>
      </c>
      <c r="Y756">
        <v>92</v>
      </c>
      <c r="Z756" t="b">
        <v>1</v>
      </c>
    </row>
    <row r="757" spans="1:26" x14ac:dyDescent="0.3">
      <c r="A757">
        <v>906535</v>
      </c>
      <c r="B757" t="s">
        <v>2839</v>
      </c>
      <c r="C757" t="s">
        <v>2812</v>
      </c>
      <c r="D757" t="s">
        <v>2840</v>
      </c>
      <c r="E757" t="s">
        <v>2841</v>
      </c>
      <c r="F757">
        <v>78325085371</v>
      </c>
      <c r="G757">
        <v>336656</v>
      </c>
      <c r="H757">
        <v>85371</v>
      </c>
      <c r="I757" t="s">
        <v>2812</v>
      </c>
      <c r="J757">
        <v>783250853717</v>
      </c>
      <c r="K757">
        <v>39121402</v>
      </c>
      <c r="L757" t="s">
        <v>2841</v>
      </c>
      <c r="M757">
        <v>1081535</v>
      </c>
      <c r="N757" t="s">
        <v>14005</v>
      </c>
      <c r="O757" t="s">
        <v>2812</v>
      </c>
      <c r="P757" t="s">
        <v>2867</v>
      </c>
      <c r="Q757" t="s">
        <v>12862</v>
      </c>
      <c r="R757" s="193" t="s">
        <v>14004</v>
      </c>
      <c r="S757">
        <v>100</v>
      </c>
      <c r="T757">
        <v>100</v>
      </c>
      <c r="U757">
        <v>100</v>
      </c>
      <c r="V757" t="s">
        <v>2812</v>
      </c>
      <c r="W757">
        <v>89</v>
      </c>
      <c r="X757">
        <v>39121402</v>
      </c>
      <c r="Y757">
        <v>89</v>
      </c>
      <c r="Z757" t="b">
        <v>1</v>
      </c>
    </row>
    <row r="758" spans="1:26" x14ac:dyDescent="0.3">
      <c r="A758">
        <v>906536</v>
      </c>
      <c r="B758" t="s">
        <v>2843</v>
      </c>
      <c r="C758" t="s">
        <v>2844</v>
      </c>
      <c r="D758" t="s">
        <v>2845</v>
      </c>
      <c r="G758">
        <v>308851</v>
      </c>
      <c r="H758">
        <v>36574</v>
      </c>
      <c r="I758" t="s">
        <v>2812</v>
      </c>
      <c r="J758">
        <v>783250784196</v>
      </c>
      <c r="K758">
        <v>27112811</v>
      </c>
      <c r="M758">
        <v>951140</v>
      </c>
      <c r="N758" t="s">
        <v>14003</v>
      </c>
      <c r="O758" t="s">
        <v>2812</v>
      </c>
      <c r="P758" t="s">
        <v>2867</v>
      </c>
      <c r="Q758" t="s">
        <v>12862</v>
      </c>
      <c r="R758" s="193" t="s">
        <v>14002</v>
      </c>
      <c r="S758">
        <v>100</v>
      </c>
      <c r="T758">
        <v>100</v>
      </c>
      <c r="U758">
        <v>100</v>
      </c>
      <c r="V758" t="s">
        <v>2812</v>
      </c>
      <c r="W758">
        <v>96</v>
      </c>
      <c r="X758">
        <v>27112811</v>
      </c>
      <c r="Y758">
        <v>96</v>
      </c>
      <c r="Z758" t="b">
        <v>1</v>
      </c>
    </row>
    <row r="759" spans="1:26" x14ac:dyDescent="0.3">
      <c r="A759">
        <v>906537</v>
      </c>
      <c r="B759" t="s">
        <v>2847</v>
      </c>
      <c r="C759" t="s">
        <v>2812</v>
      </c>
      <c r="D759" t="s">
        <v>2818</v>
      </c>
      <c r="G759">
        <v>336118</v>
      </c>
      <c r="H759">
        <v>31388</v>
      </c>
      <c r="I759" t="s">
        <v>2812</v>
      </c>
      <c r="J759">
        <v>783250348152</v>
      </c>
      <c r="K759">
        <v>15121520</v>
      </c>
      <c r="L759" t="s">
        <v>2822</v>
      </c>
      <c r="M759">
        <v>1073373</v>
      </c>
      <c r="N759" t="s">
        <v>14000</v>
      </c>
      <c r="O759" t="s">
        <v>2812</v>
      </c>
      <c r="P759" t="s">
        <v>2867</v>
      </c>
      <c r="Q759" t="s">
        <v>12858</v>
      </c>
      <c r="R759" s="193" t="s">
        <v>14001</v>
      </c>
      <c r="S759">
        <v>100</v>
      </c>
      <c r="T759">
        <v>100</v>
      </c>
      <c r="U759">
        <v>100</v>
      </c>
      <c r="V759" t="s">
        <v>2812</v>
      </c>
      <c r="W759">
        <v>89</v>
      </c>
      <c r="X759">
        <v>15121500</v>
      </c>
      <c r="Y759">
        <v>89</v>
      </c>
      <c r="Z759" t="b">
        <v>1</v>
      </c>
    </row>
    <row r="760" spans="1:26" x14ac:dyDescent="0.3">
      <c r="A760">
        <v>906538</v>
      </c>
      <c r="B760" t="s">
        <v>2849</v>
      </c>
      <c r="C760" t="s">
        <v>2812</v>
      </c>
      <c r="D760" t="s">
        <v>2818</v>
      </c>
      <c r="G760">
        <v>336118</v>
      </c>
      <c r="H760">
        <v>31388</v>
      </c>
      <c r="I760" t="s">
        <v>2812</v>
      </c>
      <c r="J760">
        <v>783250348152</v>
      </c>
      <c r="K760">
        <v>15121520</v>
      </c>
      <c r="L760" t="s">
        <v>2822</v>
      </c>
      <c r="M760">
        <v>1073373</v>
      </c>
      <c r="N760" t="s">
        <v>14000</v>
      </c>
      <c r="O760" t="s">
        <v>2812</v>
      </c>
      <c r="P760" t="s">
        <v>2867</v>
      </c>
      <c r="Q760" t="s">
        <v>12858</v>
      </c>
      <c r="R760" s="193" t="s">
        <v>13999</v>
      </c>
      <c r="S760">
        <v>77</v>
      </c>
      <c r="T760">
        <v>72</v>
      </c>
      <c r="U760">
        <v>65</v>
      </c>
      <c r="V760" t="s">
        <v>2812</v>
      </c>
      <c r="W760">
        <v>84</v>
      </c>
      <c r="X760">
        <v>27112826</v>
      </c>
      <c r="Y760">
        <v>84</v>
      </c>
      <c r="Z760" t="b">
        <v>1</v>
      </c>
    </row>
    <row r="761" spans="1:26" x14ac:dyDescent="0.3">
      <c r="A761">
        <v>906539</v>
      </c>
      <c r="B761" t="s">
        <v>2850</v>
      </c>
      <c r="C761" t="s">
        <v>2812</v>
      </c>
      <c r="D761" t="s">
        <v>2851</v>
      </c>
      <c r="G761">
        <v>336500</v>
      </c>
      <c r="H761">
        <v>30652</v>
      </c>
      <c r="I761" t="s">
        <v>2812</v>
      </c>
      <c r="J761">
        <v>783250306527</v>
      </c>
      <c r="K761">
        <v>39121445</v>
      </c>
      <c r="L761" t="s">
        <v>2853</v>
      </c>
      <c r="M761">
        <v>976494</v>
      </c>
      <c r="N761" t="s">
        <v>13998</v>
      </c>
      <c r="O761" t="s">
        <v>2812</v>
      </c>
      <c r="P761" t="s">
        <v>2867</v>
      </c>
      <c r="Q761" t="s">
        <v>12858</v>
      </c>
      <c r="R761" s="193" t="s">
        <v>13997</v>
      </c>
      <c r="S761">
        <v>100</v>
      </c>
      <c r="T761">
        <v>100</v>
      </c>
      <c r="U761">
        <v>98</v>
      </c>
      <c r="V761" t="s">
        <v>2812</v>
      </c>
      <c r="W761">
        <v>87</v>
      </c>
      <c r="X761">
        <v>39121445</v>
      </c>
      <c r="Y761">
        <v>87</v>
      </c>
      <c r="Z761" t="b">
        <v>1</v>
      </c>
    </row>
    <row r="762" spans="1:26" x14ac:dyDescent="0.3">
      <c r="A762">
        <v>906540</v>
      </c>
      <c r="B762" t="s">
        <v>2854</v>
      </c>
      <c r="C762" t="s">
        <v>2812</v>
      </c>
      <c r="D762" t="s">
        <v>2855</v>
      </c>
      <c r="E762" t="s">
        <v>2856</v>
      </c>
      <c r="F762">
        <v>78325073326</v>
      </c>
      <c r="G762">
        <v>339588</v>
      </c>
      <c r="H762">
        <v>303413</v>
      </c>
      <c r="I762" t="s">
        <v>2812</v>
      </c>
      <c r="J762">
        <v>783250733262</v>
      </c>
      <c r="K762">
        <v>39121700</v>
      </c>
      <c r="L762" t="s">
        <v>2856</v>
      </c>
      <c r="M762">
        <v>1070252</v>
      </c>
      <c r="N762" t="s">
        <v>13996</v>
      </c>
      <c r="O762" t="s">
        <v>2812</v>
      </c>
      <c r="P762" t="s">
        <v>2867</v>
      </c>
      <c r="Q762" t="s">
        <v>12862</v>
      </c>
      <c r="R762" s="193" t="s">
        <v>13995</v>
      </c>
      <c r="S762">
        <v>100</v>
      </c>
      <c r="T762">
        <v>100</v>
      </c>
      <c r="U762">
        <v>100</v>
      </c>
      <c r="V762" t="s">
        <v>2812</v>
      </c>
      <c r="W762">
        <v>84</v>
      </c>
      <c r="X762">
        <v>39120000</v>
      </c>
      <c r="Y762">
        <v>84</v>
      </c>
      <c r="Z762" t="b">
        <v>1</v>
      </c>
    </row>
    <row r="763" spans="1:26" x14ac:dyDescent="0.3">
      <c r="A763">
        <v>906541</v>
      </c>
      <c r="B763" t="s">
        <v>2858</v>
      </c>
      <c r="C763" t="s">
        <v>2812</v>
      </c>
      <c r="D763" t="s">
        <v>2859</v>
      </c>
      <c r="E763" t="s">
        <v>2860</v>
      </c>
      <c r="G763">
        <v>339517</v>
      </c>
      <c r="H763">
        <v>303396</v>
      </c>
      <c r="I763" t="s">
        <v>2812</v>
      </c>
      <c r="J763">
        <v>783250533688</v>
      </c>
      <c r="K763">
        <v>39121613</v>
      </c>
      <c r="L763" t="s">
        <v>2860</v>
      </c>
      <c r="M763">
        <v>422130</v>
      </c>
      <c r="N763" t="s">
        <v>13994</v>
      </c>
      <c r="O763" t="s">
        <v>2812</v>
      </c>
      <c r="P763" t="s">
        <v>2867</v>
      </c>
      <c r="Q763" t="s">
        <v>12862</v>
      </c>
      <c r="R763" s="193" t="s">
        <v>13993</v>
      </c>
      <c r="S763">
        <v>100</v>
      </c>
      <c r="T763">
        <v>100</v>
      </c>
      <c r="U763">
        <v>100</v>
      </c>
      <c r="V763" t="s">
        <v>2812</v>
      </c>
      <c r="W763">
        <v>88</v>
      </c>
      <c r="X763">
        <v>39120000</v>
      </c>
      <c r="Y763">
        <v>88</v>
      </c>
      <c r="Z763" t="b">
        <v>1</v>
      </c>
    </row>
    <row r="764" spans="1:26" x14ac:dyDescent="0.3">
      <c r="A764">
        <v>906542</v>
      </c>
      <c r="B764" t="s">
        <v>2858</v>
      </c>
      <c r="C764" t="s">
        <v>2812</v>
      </c>
      <c r="D764" t="s">
        <v>2859</v>
      </c>
      <c r="E764" t="s">
        <v>2860</v>
      </c>
      <c r="G764">
        <v>339517</v>
      </c>
      <c r="H764">
        <v>303396</v>
      </c>
      <c r="I764" t="s">
        <v>2812</v>
      </c>
      <c r="J764">
        <v>783250533688</v>
      </c>
      <c r="K764">
        <v>39121613</v>
      </c>
      <c r="L764" t="s">
        <v>2860</v>
      </c>
      <c r="M764">
        <v>422130</v>
      </c>
      <c r="N764" t="s">
        <v>13994</v>
      </c>
      <c r="O764" t="s">
        <v>2812</v>
      </c>
      <c r="P764" t="s">
        <v>2867</v>
      </c>
      <c r="Q764" t="s">
        <v>12862</v>
      </c>
      <c r="R764" s="193" t="s">
        <v>13993</v>
      </c>
      <c r="S764">
        <v>100</v>
      </c>
      <c r="T764">
        <v>100</v>
      </c>
      <c r="U764">
        <v>100</v>
      </c>
      <c r="V764" t="s">
        <v>2812</v>
      </c>
      <c r="W764">
        <v>88</v>
      </c>
      <c r="X764">
        <v>39120000</v>
      </c>
      <c r="Y764">
        <v>88</v>
      </c>
      <c r="Z764" t="b">
        <v>1</v>
      </c>
    </row>
    <row r="765" spans="1:26" x14ac:dyDescent="0.3">
      <c r="A765">
        <v>906543</v>
      </c>
      <c r="B765" t="s">
        <v>2864</v>
      </c>
      <c r="C765" t="s">
        <v>2812</v>
      </c>
      <c r="D765" t="s">
        <v>2832</v>
      </c>
      <c r="E765" t="s">
        <v>2833</v>
      </c>
      <c r="F765">
        <v>78325045452</v>
      </c>
      <c r="G765">
        <v>335725</v>
      </c>
      <c r="H765">
        <v>303184</v>
      </c>
      <c r="I765" t="s">
        <v>2812</v>
      </c>
      <c r="J765">
        <v>783250454525</v>
      </c>
      <c r="K765">
        <v>39121700</v>
      </c>
      <c r="L765" t="s">
        <v>2833</v>
      </c>
      <c r="M765">
        <v>889406</v>
      </c>
      <c r="N765" t="s">
        <v>2864</v>
      </c>
      <c r="O765" t="s">
        <v>2812</v>
      </c>
      <c r="P765" t="s">
        <v>2867</v>
      </c>
      <c r="Q765" t="s">
        <v>12858</v>
      </c>
      <c r="R765" s="193" t="s">
        <v>13992</v>
      </c>
      <c r="S765">
        <v>100</v>
      </c>
      <c r="T765">
        <v>100</v>
      </c>
      <c r="U765">
        <v>100</v>
      </c>
      <c r="V765" t="s">
        <v>2812</v>
      </c>
      <c r="W765">
        <v>100</v>
      </c>
      <c r="X765">
        <v>39120000</v>
      </c>
      <c r="Y765">
        <v>100</v>
      </c>
      <c r="Z765" t="b">
        <v>1</v>
      </c>
    </row>
    <row r="766" spans="1:26" x14ac:dyDescent="0.3">
      <c r="A766">
        <v>906544</v>
      </c>
      <c r="B766" t="s">
        <v>2864</v>
      </c>
      <c r="C766" t="s">
        <v>2812</v>
      </c>
      <c r="D766" t="s">
        <v>2832</v>
      </c>
      <c r="E766" t="s">
        <v>2833</v>
      </c>
      <c r="F766">
        <v>78325045452</v>
      </c>
      <c r="G766">
        <v>335725</v>
      </c>
      <c r="H766">
        <v>303184</v>
      </c>
      <c r="I766" t="s">
        <v>2812</v>
      </c>
      <c r="J766">
        <v>783250454525</v>
      </c>
      <c r="K766">
        <v>39121700</v>
      </c>
      <c r="L766" t="s">
        <v>2833</v>
      </c>
      <c r="M766">
        <v>889406</v>
      </c>
      <c r="N766" t="s">
        <v>2864</v>
      </c>
      <c r="O766" t="s">
        <v>2812</v>
      </c>
      <c r="P766" t="s">
        <v>2867</v>
      </c>
      <c r="Q766" t="s">
        <v>12858</v>
      </c>
      <c r="R766" s="193" t="s">
        <v>13992</v>
      </c>
      <c r="S766">
        <v>100</v>
      </c>
      <c r="T766">
        <v>100</v>
      </c>
      <c r="U766">
        <v>100</v>
      </c>
      <c r="V766" t="s">
        <v>2812</v>
      </c>
      <c r="W766">
        <v>100</v>
      </c>
      <c r="X766">
        <v>39120000</v>
      </c>
      <c r="Y766">
        <v>100</v>
      </c>
      <c r="Z766" t="b">
        <v>1</v>
      </c>
    </row>
    <row r="767" spans="1:26" x14ac:dyDescent="0.3">
      <c r="A767">
        <v>906545</v>
      </c>
      <c r="B767" t="s">
        <v>2864</v>
      </c>
      <c r="C767" t="s">
        <v>2812</v>
      </c>
      <c r="D767" t="s">
        <v>2832</v>
      </c>
      <c r="E767" t="s">
        <v>2833</v>
      </c>
      <c r="F767">
        <v>78325045452</v>
      </c>
      <c r="G767">
        <v>335725</v>
      </c>
      <c r="H767">
        <v>303184</v>
      </c>
      <c r="I767" t="s">
        <v>2812</v>
      </c>
      <c r="J767">
        <v>783250454525</v>
      </c>
      <c r="K767">
        <v>39121700</v>
      </c>
      <c r="L767" t="s">
        <v>2833</v>
      </c>
      <c r="M767">
        <v>889406</v>
      </c>
      <c r="N767" t="s">
        <v>2864</v>
      </c>
      <c r="O767" t="s">
        <v>2812</v>
      </c>
      <c r="P767" t="s">
        <v>2867</v>
      </c>
      <c r="Q767" t="s">
        <v>12858</v>
      </c>
      <c r="R767" s="193" t="s">
        <v>13992</v>
      </c>
      <c r="S767">
        <v>100</v>
      </c>
      <c r="T767">
        <v>100</v>
      </c>
      <c r="U767">
        <v>100</v>
      </c>
      <c r="V767" t="s">
        <v>2812</v>
      </c>
      <c r="W767">
        <v>100</v>
      </c>
      <c r="X767">
        <v>39120000</v>
      </c>
      <c r="Y767">
        <v>100</v>
      </c>
      <c r="Z767" t="b">
        <v>1</v>
      </c>
    </row>
    <row r="768" spans="1:26" x14ac:dyDescent="0.3">
      <c r="A768">
        <v>906546</v>
      </c>
      <c r="B768" t="s">
        <v>2864</v>
      </c>
      <c r="C768" t="s">
        <v>2812</v>
      </c>
      <c r="D768" t="s">
        <v>2832</v>
      </c>
      <c r="E768" t="s">
        <v>2833</v>
      </c>
      <c r="F768">
        <v>78325045452</v>
      </c>
      <c r="G768">
        <v>335725</v>
      </c>
      <c r="H768">
        <v>303184</v>
      </c>
      <c r="I768" t="s">
        <v>2812</v>
      </c>
      <c r="J768">
        <v>783250454525</v>
      </c>
      <c r="K768">
        <v>39121700</v>
      </c>
      <c r="L768" t="s">
        <v>2833</v>
      </c>
      <c r="M768">
        <v>889406</v>
      </c>
      <c r="N768" t="s">
        <v>2864</v>
      </c>
      <c r="O768" t="s">
        <v>2812</v>
      </c>
      <c r="P768" t="s">
        <v>2867</v>
      </c>
      <c r="Q768" t="s">
        <v>12858</v>
      </c>
      <c r="R768" s="193" t="s">
        <v>13992</v>
      </c>
      <c r="S768">
        <v>100</v>
      </c>
      <c r="T768">
        <v>100</v>
      </c>
      <c r="U768">
        <v>100</v>
      </c>
      <c r="V768" t="s">
        <v>2812</v>
      </c>
      <c r="W768">
        <v>100</v>
      </c>
      <c r="X768">
        <v>39120000</v>
      </c>
      <c r="Y768">
        <v>100</v>
      </c>
      <c r="Z768" t="b">
        <v>1</v>
      </c>
    </row>
    <row r="769" spans="1:26" x14ac:dyDescent="0.3">
      <c r="A769">
        <v>906547</v>
      </c>
      <c r="B769" t="s">
        <v>2866</v>
      </c>
      <c r="C769" t="s">
        <v>2867</v>
      </c>
      <c r="D769">
        <v>30073</v>
      </c>
      <c r="E769" t="s">
        <v>2869</v>
      </c>
      <c r="G769">
        <v>336501</v>
      </c>
      <c r="H769">
        <v>30073</v>
      </c>
      <c r="I769" t="s">
        <v>2812</v>
      </c>
      <c r="J769">
        <v>783250300730</v>
      </c>
      <c r="K769">
        <v>39121445</v>
      </c>
      <c r="L769" t="s">
        <v>2869</v>
      </c>
      <c r="M769">
        <v>864940</v>
      </c>
      <c r="N769" t="s">
        <v>13991</v>
      </c>
      <c r="O769" t="s">
        <v>2812</v>
      </c>
      <c r="P769" t="s">
        <v>2867</v>
      </c>
      <c r="Q769" t="s">
        <v>12858</v>
      </c>
      <c r="R769" s="193" t="s">
        <v>13990</v>
      </c>
      <c r="S769">
        <v>100</v>
      </c>
      <c r="T769">
        <v>100</v>
      </c>
      <c r="U769">
        <v>100</v>
      </c>
      <c r="V769" t="s">
        <v>2812</v>
      </c>
      <c r="W769">
        <v>89</v>
      </c>
      <c r="X769">
        <v>39121445</v>
      </c>
      <c r="Y769">
        <v>89</v>
      </c>
      <c r="Z769" t="b">
        <v>1</v>
      </c>
    </row>
    <row r="770" spans="1:26" x14ac:dyDescent="0.3">
      <c r="A770">
        <v>906548</v>
      </c>
      <c r="B770" t="s">
        <v>2871</v>
      </c>
      <c r="C770" t="s">
        <v>2812</v>
      </c>
      <c r="D770" t="s">
        <v>2872</v>
      </c>
      <c r="G770">
        <v>335773</v>
      </c>
      <c r="H770">
        <v>30072</v>
      </c>
      <c r="I770" t="s">
        <v>2812</v>
      </c>
      <c r="J770">
        <v>783250300723</v>
      </c>
      <c r="K770">
        <v>39121445</v>
      </c>
      <c r="L770" t="s">
        <v>2874</v>
      </c>
      <c r="M770">
        <v>864939</v>
      </c>
      <c r="N770" t="s">
        <v>13989</v>
      </c>
      <c r="O770" t="s">
        <v>2812</v>
      </c>
      <c r="P770" t="s">
        <v>2867</v>
      </c>
      <c r="Q770" t="s">
        <v>12858</v>
      </c>
      <c r="R770" s="193" t="s">
        <v>13988</v>
      </c>
      <c r="S770">
        <v>100</v>
      </c>
      <c r="T770">
        <v>100</v>
      </c>
      <c r="U770">
        <v>100</v>
      </c>
      <c r="V770" t="s">
        <v>2812</v>
      </c>
      <c r="W770">
        <v>92</v>
      </c>
      <c r="X770">
        <v>39121445</v>
      </c>
      <c r="Y770">
        <v>92</v>
      </c>
      <c r="Z770" t="b">
        <v>1</v>
      </c>
    </row>
    <row r="771" spans="1:26" x14ac:dyDescent="0.3">
      <c r="A771">
        <v>906549</v>
      </c>
      <c r="B771" t="s">
        <v>2875</v>
      </c>
      <c r="C771" t="s">
        <v>2812</v>
      </c>
      <c r="D771" t="s">
        <v>2836</v>
      </c>
      <c r="G771">
        <v>335772</v>
      </c>
      <c r="H771">
        <v>30030</v>
      </c>
      <c r="I771" t="s">
        <v>2812</v>
      </c>
      <c r="J771">
        <v>783250300303</v>
      </c>
      <c r="K771">
        <v>12162200</v>
      </c>
      <c r="L771" t="s">
        <v>2837</v>
      </c>
      <c r="M771">
        <v>656834</v>
      </c>
      <c r="N771" t="s">
        <v>13986</v>
      </c>
      <c r="O771" t="s">
        <v>2812</v>
      </c>
      <c r="P771" t="s">
        <v>2867</v>
      </c>
      <c r="Q771" t="s">
        <v>12862</v>
      </c>
      <c r="R771" s="193" t="s">
        <v>13987</v>
      </c>
      <c r="S771">
        <v>100</v>
      </c>
      <c r="T771">
        <v>100</v>
      </c>
      <c r="U771">
        <v>100</v>
      </c>
      <c r="V771" t="s">
        <v>2812</v>
      </c>
      <c r="W771">
        <v>85</v>
      </c>
      <c r="X771">
        <v>12162200</v>
      </c>
      <c r="Y771">
        <v>85</v>
      </c>
      <c r="Z771" t="b">
        <v>1</v>
      </c>
    </row>
    <row r="772" spans="1:26" x14ac:dyDescent="0.3">
      <c r="A772">
        <v>906550</v>
      </c>
      <c r="B772" t="s">
        <v>2875</v>
      </c>
      <c r="C772" t="s">
        <v>2812</v>
      </c>
      <c r="D772" t="s">
        <v>2836</v>
      </c>
      <c r="G772">
        <v>335772</v>
      </c>
      <c r="H772">
        <v>30030</v>
      </c>
      <c r="I772" t="s">
        <v>2812</v>
      </c>
      <c r="J772">
        <v>783250300303</v>
      </c>
      <c r="K772">
        <v>12162200</v>
      </c>
      <c r="L772" t="s">
        <v>2837</v>
      </c>
      <c r="M772">
        <v>656834</v>
      </c>
      <c r="N772" t="s">
        <v>13986</v>
      </c>
      <c r="O772" t="s">
        <v>2812</v>
      </c>
      <c r="P772" t="s">
        <v>2867</v>
      </c>
      <c r="Q772" t="s">
        <v>12862</v>
      </c>
      <c r="R772" s="193" t="s">
        <v>13987</v>
      </c>
      <c r="S772">
        <v>100</v>
      </c>
      <c r="T772">
        <v>100</v>
      </c>
      <c r="U772">
        <v>100</v>
      </c>
      <c r="V772" t="s">
        <v>2812</v>
      </c>
      <c r="W772">
        <v>85</v>
      </c>
      <c r="X772">
        <v>12162200</v>
      </c>
      <c r="Y772">
        <v>85</v>
      </c>
      <c r="Z772" t="b">
        <v>1</v>
      </c>
    </row>
    <row r="773" spans="1:26" x14ac:dyDescent="0.3">
      <c r="A773">
        <v>906551</v>
      </c>
      <c r="B773" t="s">
        <v>2879</v>
      </c>
      <c r="C773" t="s">
        <v>2867</v>
      </c>
      <c r="D773" t="s">
        <v>2836</v>
      </c>
      <c r="G773">
        <v>335772</v>
      </c>
      <c r="H773">
        <v>30030</v>
      </c>
      <c r="I773" t="s">
        <v>2812</v>
      </c>
      <c r="J773">
        <v>783250300303</v>
      </c>
      <c r="K773">
        <v>12162200</v>
      </c>
      <c r="L773" t="s">
        <v>2837</v>
      </c>
      <c r="M773">
        <v>656834</v>
      </c>
      <c r="N773" t="s">
        <v>13986</v>
      </c>
      <c r="O773" t="s">
        <v>2812</v>
      </c>
      <c r="P773" t="s">
        <v>2867</v>
      </c>
      <c r="Q773" t="s">
        <v>12862</v>
      </c>
      <c r="R773" s="193" t="s">
        <v>13985</v>
      </c>
      <c r="S773">
        <v>100</v>
      </c>
      <c r="T773">
        <v>100</v>
      </c>
      <c r="U773">
        <v>100</v>
      </c>
      <c r="V773" t="s">
        <v>2812</v>
      </c>
      <c r="W773">
        <v>89</v>
      </c>
      <c r="X773">
        <v>12162200</v>
      </c>
      <c r="Y773">
        <v>89</v>
      </c>
      <c r="Z773" t="b">
        <v>1</v>
      </c>
    </row>
    <row r="774" spans="1:26" x14ac:dyDescent="0.3">
      <c r="A774">
        <v>906552</v>
      </c>
      <c r="B774" t="s">
        <v>2881</v>
      </c>
      <c r="C774" t="s">
        <v>2882</v>
      </c>
      <c r="D774" t="s">
        <v>2883</v>
      </c>
      <c r="E774" t="s">
        <v>2884</v>
      </c>
      <c r="G774">
        <v>336595</v>
      </c>
      <c r="H774">
        <v>31601</v>
      </c>
      <c r="I774" t="s">
        <v>2812</v>
      </c>
      <c r="J774">
        <v>783250316014</v>
      </c>
      <c r="K774">
        <v>31201700</v>
      </c>
      <c r="L774" t="s">
        <v>2884</v>
      </c>
      <c r="M774">
        <v>293012</v>
      </c>
      <c r="N774" t="s">
        <v>13984</v>
      </c>
      <c r="O774" t="s">
        <v>2812</v>
      </c>
      <c r="Q774" t="s">
        <v>12868</v>
      </c>
      <c r="R774" s="193" t="s">
        <v>13983</v>
      </c>
      <c r="S774">
        <v>66</v>
      </c>
      <c r="T774">
        <v>56</v>
      </c>
      <c r="U774">
        <v>85</v>
      </c>
      <c r="V774" t="s">
        <v>2812</v>
      </c>
      <c r="W774">
        <v>57</v>
      </c>
      <c r="X774">
        <v>31201700</v>
      </c>
      <c r="Y774">
        <v>91</v>
      </c>
      <c r="Z774" t="b">
        <v>1</v>
      </c>
    </row>
    <row r="775" spans="1:26" x14ac:dyDescent="0.3">
      <c r="A775">
        <v>906553</v>
      </c>
      <c r="B775" t="s">
        <v>2886</v>
      </c>
      <c r="C775" t="s">
        <v>2812</v>
      </c>
      <c r="D775" t="s">
        <v>2887</v>
      </c>
      <c r="E775" t="s">
        <v>2888</v>
      </c>
      <c r="F775">
        <v>78325031340</v>
      </c>
      <c r="G775">
        <v>335803</v>
      </c>
      <c r="H775">
        <v>31340</v>
      </c>
      <c r="I775" t="s">
        <v>2812</v>
      </c>
      <c r="J775">
        <v>783250313402</v>
      </c>
      <c r="K775">
        <v>27113101</v>
      </c>
      <c r="L775" t="s">
        <v>2888</v>
      </c>
      <c r="M775">
        <v>830000</v>
      </c>
      <c r="N775" t="s">
        <v>13982</v>
      </c>
      <c r="O775" t="s">
        <v>2812</v>
      </c>
      <c r="Q775" t="s">
        <v>12868</v>
      </c>
      <c r="R775" s="193" t="s">
        <v>13981</v>
      </c>
      <c r="S775">
        <v>62</v>
      </c>
      <c r="T775">
        <v>52</v>
      </c>
      <c r="U775">
        <v>70</v>
      </c>
      <c r="V775" t="s">
        <v>2812</v>
      </c>
      <c r="W775">
        <v>82</v>
      </c>
      <c r="X775">
        <v>27113101</v>
      </c>
      <c r="Y775">
        <v>54</v>
      </c>
      <c r="Z775" t="b">
        <v>1</v>
      </c>
    </row>
    <row r="776" spans="1:26" x14ac:dyDescent="0.3">
      <c r="A776">
        <v>906554</v>
      </c>
      <c r="B776" t="s">
        <v>2890</v>
      </c>
      <c r="C776" t="s">
        <v>2812</v>
      </c>
      <c r="D776" t="s">
        <v>2891</v>
      </c>
      <c r="E776" t="s">
        <v>2892</v>
      </c>
      <c r="F776">
        <v>78325047498</v>
      </c>
      <c r="G776">
        <v>336570</v>
      </c>
      <c r="H776">
        <v>303392</v>
      </c>
      <c r="I776" t="s">
        <v>2812</v>
      </c>
      <c r="J776">
        <v>783250474981</v>
      </c>
      <c r="K776">
        <v>39121613</v>
      </c>
      <c r="L776" t="s">
        <v>2892</v>
      </c>
      <c r="M776">
        <v>453973</v>
      </c>
      <c r="N776" t="s">
        <v>13979</v>
      </c>
      <c r="O776" t="s">
        <v>2812</v>
      </c>
      <c r="Q776" t="s">
        <v>12926</v>
      </c>
      <c r="R776" s="193" t="s">
        <v>13980</v>
      </c>
      <c r="S776">
        <v>92</v>
      </c>
      <c r="T776">
        <v>84</v>
      </c>
      <c r="U776">
        <v>82</v>
      </c>
      <c r="V776" t="s">
        <v>2812</v>
      </c>
      <c r="W776">
        <v>77</v>
      </c>
      <c r="X776">
        <v>39121613</v>
      </c>
      <c r="Y776">
        <v>77</v>
      </c>
      <c r="Z776" t="b">
        <v>1</v>
      </c>
    </row>
    <row r="777" spans="1:26" x14ac:dyDescent="0.3">
      <c r="A777">
        <v>906555</v>
      </c>
      <c r="B777" t="s">
        <v>2890</v>
      </c>
      <c r="C777" t="s">
        <v>2812</v>
      </c>
      <c r="D777" t="s">
        <v>2891</v>
      </c>
      <c r="E777" t="s">
        <v>2892</v>
      </c>
      <c r="F777">
        <v>78325047498</v>
      </c>
      <c r="G777">
        <v>336570</v>
      </c>
      <c r="H777">
        <v>303392</v>
      </c>
      <c r="I777" t="s">
        <v>2812</v>
      </c>
      <c r="J777">
        <v>783250474981</v>
      </c>
      <c r="K777">
        <v>39121613</v>
      </c>
      <c r="L777" t="s">
        <v>2892</v>
      </c>
      <c r="M777">
        <v>453973</v>
      </c>
      <c r="N777" t="s">
        <v>13979</v>
      </c>
      <c r="O777" t="s">
        <v>2812</v>
      </c>
      <c r="Q777" t="s">
        <v>12926</v>
      </c>
      <c r="R777" s="193" t="s">
        <v>13978</v>
      </c>
      <c r="S777">
        <v>92</v>
      </c>
      <c r="T777">
        <v>84</v>
      </c>
      <c r="U777">
        <v>82</v>
      </c>
      <c r="V777" t="s">
        <v>2812</v>
      </c>
      <c r="W777">
        <v>77</v>
      </c>
      <c r="X777">
        <v>39121613</v>
      </c>
      <c r="Y777">
        <v>77</v>
      </c>
      <c r="Z777" t="b">
        <v>1</v>
      </c>
    </row>
    <row r="778" spans="1:26" x14ac:dyDescent="0.3">
      <c r="A778">
        <v>906556</v>
      </c>
      <c r="B778" t="s">
        <v>2895</v>
      </c>
      <c r="C778" t="s">
        <v>2896</v>
      </c>
      <c r="D778" t="s">
        <v>2897</v>
      </c>
      <c r="G778">
        <v>339474</v>
      </c>
      <c r="H778" t="s">
        <v>2897</v>
      </c>
      <c r="I778" t="s">
        <v>2899</v>
      </c>
      <c r="J778">
        <v>783585835976</v>
      </c>
      <c r="K778">
        <v>39121400</v>
      </c>
      <c r="L778" t="s">
        <v>13977</v>
      </c>
      <c r="M778">
        <v>322395</v>
      </c>
      <c r="N778" t="s">
        <v>13976</v>
      </c>
      <c r="O778" t="s">
        <v>2899</v>
      </c>
      <c r="Q778" t="s">
        <v>12868</v>
      </c>
      <c r="R778" s="193" t="s">
        <v>13975</v>
      </c>
      <c r="S778">
        <v>58</v>
      </c>
      <c r="T778">
        <v>54</v>
      </c>
      <c r="U778">
        <v>100</v>
      </c>
      <c r="X778">
        <v>39121400</v>
      </c>
      <c r="Y778">
        <v>93</v>
      </c>
    </row>
    <row r="779" spans="1:26" x14ac:dyDescent="0.3">
      <c r="A779">
        <v>906557</v>
      </c>
      <c r="B779" t="s">
        <v>2901</v>
      </c>
      <c r="C779" t="s">
        <v>2902</v>
      </c>
      <c r="D779" t="s">
        <v>2903</v>
      </c>
      <c r="E779" t="s">
        <v>2904</v>
      </c>
      <c r="G779">
        <v>966398</v>
      </c>
      <c r="H779" t="s">
        <v>2903</v>
      </c>
      <c r="I779" t="s">
        <v>2907</v>
      </c>
      <c r="J779">
        <v>783585900179</v>
      </c>
      <c r="K779">
        <v>39121406</v>
      </c>
      <c r="M779">
        <v>192772</v>
      </c>
      <c r="N779" t="s">
        <v>13974</v>
      </c>
      <c r="O779" t="s">
        <v>2907</v>
      </c>
      <c r="Q779" t="s">
        <v>12868</v>
      </c>
      <c r="R779" s="193" t="s">
        <v>13973</v>
      </c>
      <c r="S779">
        <v>100</v>
      </c>
      <c r="T779">
        <v>100</v>
      </c>
      <c r="U779">
        <v>100</v>
      </c>
      <c r="V779" t="s">
        <v>2907</v>
      </c>
      <c r="W779">
        <v>76</v>
      </c>
      <c r="X779">
        <v>39121406</v>
      </c>
      <c r="Y779">
        <v>93</v>
      </c>
      <c r="Z779" t="b">
        <v>1</v>
      </c>
    </row>
    <row r="780" spans="1:26" x14ac:dyDescent="0.3">
      <c r="A780">
        <v>906558</v>
      </c>
      <c r="B780" t="s">
        <v>2908</v>
      </c>
      <c r="C780" t="s">
        <v>2909</v>
      </c>
      <c r="D780" t="s">
        <v>2910</v>
      </c>
      <c r="E780" t="s">
        <v>2911</v>
      </c>
      <c r="O780" t="s">
        <v>2905</v>
      </c>
      <c r="P780" t="s">
        <v>13971</v>
      </c>
      <c r="Q780" t="s">
        <v>12862</v>
      </c>
      <c r="T780">
        <v>100</v>
      </c>
      <c r="V780" t="s">
        <v>12997</v>
      </c>
      <c r="W780">
        <v>67</v>
      </c>
      <c r="X780">
        <v>43201612</v>
      </c>
      <c r="Y780">
        <v>51</v>
      </c>
      <c r="Z780" t="b">
        <v>1</v>
      </c>
    </row>
    <row r="781" spans="1:26" x14ac:dyDescent="0.3">
      <c r="A781">
        <v>906559</v>
      </c>
      <c r="B781" t="s">
        <v>2913</v>
      </c>
      <c r="C781" t="s">
        <v>2909</v>
      </c>
      <c r="D781" t="s">
        <v>2914</v>
      </c>
      <c r="E781" t="s">
        <v>2915</v>
      </c>
      <c r="O781" t="s">
        <v>2905</v>
      </c>
      <c r="P781" t="s">
        <v>13971</v>
      </c>
      <c r="Q781" t="s">
        <v>12862</v>
      </c>
      <c r="T781">
        <v>100</v>
      </c>
      <c r="V781" t="s">
        <v>12997</v>
      </c>
      <c r="W781">
        <v>82</v>
      </c>
      <c r="X781">
        <v>43201612</v>
      </c>
      <c r="Y781">
        <v>82</v>
      </c>
      <c r="Z781" t="b">
        <v>1</v>
      </c>
    </row>
    <row r="782" spans="1:26" x14ac:dyDescent="0.3">
      <c r="A782">
        <v>906560</v>
      </c>
      <c r="B782" t="s">
        <v>2913</v>
      </c>
      <c r="C782" t="s">
        <v>2909</v>
      </c>
      <c r="D782" t="s">
        <v>2914</v>
      </c>
      <c r="E782" t="s">
        <v>2915</v>
      </c>
      <c r="O782" t="s">
        <v>2905</v>
      </c>
      <c r="P782" t="s">
        <v>13971</v>
      </c>
      <c r="Q782" t="s">
        <v>12862</v>
      </c>
      <c r="T782">
        <v>100</v>
      </c>
      <c r="V782" t="s">
        <v>12997</v>
      </c>
      <c r="W782">
        <v>82</v>
      </c>
      <c r="X782">
        <v>43201612</v>
      </c>
      <c r="Y782">
        <v>82</v>
      </c>
      <c r="Z782" t="b">
        <v>1</v>
      </c>
    </row>
    <row r="783" spans="1:26" x14ac:dyDescent="0.3">
      <c r="A783">
        <v>906561</v>
      </c>
      <c r="B783" t="s">
        <v>2917</v>
      </c>
      <c r="C783" t="s">
        <v>2909</v>
      </c>
      <c r="D783" t="s">
        <v>2918</v>
      </c>
      <c r="E783" t="s">
        <v>2919</v>
      </c>
      <c r="O783" t="s">
        <v>2905</v>
      </c>
      <c r="P783" t="s">
        <v>13971</v>
      </c>
      <c r="Q783" t="s">
        <v>12862</v>
      </c>
      <c r="T783">
        <v>100</v>
      </c>
      <c r="X783">
        <v>39121704</v>
      </c>
      <c r="Y783">
        <v>68</v>
      </c>
    </row>
    <row r="784" spans="1:26" x14ac:dyDescent="0.3">
      <c r="A784">
        <v>906562</v>
      </c>
      <c r="B784" t="s">
        <v>2921</v>
      </c>
      <c r="C784" t="s">
        <v>2909</v>
      </c>
      <c r="D784" t="s">
        <v>2922</v>
      </c>
      <c r="E784" t="s">
        <v>2923</v>
      </c>
      <c r="G784">
        <v>203444</v>
      </c>
      <c r="H784" t="s">
        <v>2922</v>
      </c>
      <c r="I784" t="s">
        <v>2905</v>
      </c>
      <c r="J784">
        <v>883778313837</v>
      </c>
      <c r="K784">
        <v>39121704</v>
      </c>
      <c r="M784">
        <v>316646</v>
      </c>
      <c r="N784" t="s">
        <v>13972</v>
      </c>
      <c r="O784" t="s">
        <v>2905</v>
      </c>
      <c r="P784" t="s">
        <v>13971</v>
      </c>
      <c r="Q784" t="s">
        <v>12862</v>
      </c>
      <c r="R784" s="193" t="s">
        <v>13970</v>
      </c>
      <c r="S784">
        <v>100</v>
      </c>
      <c r="T784">
        <v>100</v>
      </c>
      <c r="U784">
        <v>100</v>
      </c>
      <c r="V784" t="s">
        <v>2905</v>
      </c>
      <c r="W784">
        <v>82</v>
      </c>
      <c r="X784">
        <v>39121704</v>
      </c>
      <c r="Y784">
        <v>82</v>
      </c>
      <c r="Z784" t="b">
        <v>1</v>
      </c>
    </row>
    <row r="785" spans="1:26" x14ac:dyDescent="0.3">
      <c r="A785">
        <v>906563</v>
      </c>
      <c r="B785" t="s">
        <v>2925</v>
      </c>
      <c r="C785" t="s">
        <v>2909</v>
      </c>
      <c r="D785" t="s">
        <v>2926</v>
      </c>
      <c r="E785" t="s">
        <v>2927</v>
      </c>
      <c r="G785">
        <v>339231</v>
      </c>
      <c r="H785" t="s">
        <v>2926</v>
      </c>
      <c r="I785" t="s">
        <v>2899</v>
      </c>
      <c r="J785">
        <v>783585015279</v>
      </c>
      <c r="K785">
        <v>39121406</v>
      </c>
      <c r="L785" t="s">
        <v>2927</v>
      </c>
      <c r="M785">
        <v>564613</v>
      </c>
      <c r="N785" t="s">
        <v>13969</v>
      </c>
      <c r="O785" t="s">
        <v>2899</v>
      </c>
      <c r="Q785" t="s">
        <v>12926</v>
      </c>
      <c r="R785" s="193" t="s">
        <v>13968</v>
      </c>
      <c r="S785">
        <v>93</v>
      </c>
      <c r="T785">
        <v>59</v>
      </c>
      <c r="U785">
        <v>86</v>
      </c>
      <c r="X785">
        <v>39120000</v>
      </c>
      <c r="Y785">
        <v>87</v>
      </c>
    </row>
    <row r="786" spans="1:26" x14ac:dyDescent="0.3">
      <c r="A786">
        <v>906564</v>
      </c>
      <c r="B786" t="s">
        <v>2929</v>
      </c>
      <c r="C786" t="s">
        <v>2909</v>
      </c>
      <c r="D786" t="s">
        <v>2930</v>
      </c>
      <c r="E786" t="s">
        <v>2931</v>
      </c>
      <c r="G786">
        <v>339361</v>
      </c>
      <c r="H786" t="s">
        <v>2930</v>
      </c>
      <c r="I786" t="s">
        <v>2899</v>
      </c>
      <c r="J786">
        <v>783585174853</v>
      </c>
      <c r="K786">
        <v>39121400</v>
      </c>
      <c r="L786" t="s">
        <v>2931</v>
      </c>
      <c r="M786">
        <v>801661</v>
      </c>
      <c r="N786" t="s">
        <v>13967</v>
      </c>
      <c r="O786" t="s">
        <v>2899</v>
      </c>
      <c r="Q786" t="s">
        <v>12926</v>
      </c>
      <c r="R786" s="193" t="s">
        <v>13966</v>
      </c>
      <c r="S786">
        <v>100</v>
      </c>
      <c r="T786">
        <v>66</v>
      </c>
      <c r="U786">
        <v>91</v>
      </c>
      <c r="V786" t="s">
        <v>2899</v>
      </c>
      <c r="W786">
        <v>69</v>
      </c>
      <c r="X786">
        <v>39121400</v>
      </c>
      <c r="Y786">
        <v>87</v>
      </c>
      <c r="Z786" t="b">
        <v>1</v>
      </c>
    </row>
    <row r="787" spans="1:26" x14ac:dyDescent="0.3">
      <c r="A787">
        <v>906565</v>
      </c>
      <c r="B787" t="s">
        <v>2933</v>
      </c>
      <c r="C787" t="s">
        <v>2909</v>
      </c>
      <c r="D787" t="s">
        <v>2934</v>
      </c>
      <c r="E787" t="s">
        <v>2935</v>
      </c>
      <c r="G787">
        <v>338925</v>
      </c>
      <c r="H787" t="s">
        <v>2934</v>
      </c>
      <c r="I787" t="s">
        <v>2899</v>
      </c>
      <c r="J787">
        <v>783585013954</v>
      </c>
      <c r="K787">
        <v>39121406</v>
      </c>
      <c r="L787" t="s">
        <v>2935</v>
      </c>
      <c r="M787">
        <v>899635</v>
      </c>
      <c r="N787" t="s">
        <v>13965</v>
      </c>
      <c r="O787" t="s">
        <v>2899</v>
      </c>
      <c r="Q787" t="s">
        <v>12926</v>
      </c>
      <c r="R787" s="193" t="s">
        <v>13964</v>
      </c>
      <c r="S787">
        <v>94</v>
      </c>
      <c r="T787">
        <v>60</v>
      </c>
      <c r="U787">
        <v>88</v>
      </c>
      <c r="V787" t="s">
        <v>2899</v>
      </c>
      <c r="W787">
        <v>73</v>
      </c>
      <c r="X787">
        <v>39121406</v>
      </c>
      <c r="Y787">
        <v>88</v>
      </c>
      <c r="Z787" t="b">
        <v>1</v>
      </c>
    </row>
    <row r="788" spans="1:26" x14ac:dyDescent="0.3">
      <c r="A788">
        <v>906566</v>
      </c>
      <c r="B788" t="s">
        <v>2937</v>
      </c>
      <c r="C788" t="s">
        <v>2909</v>
      </c>
      <c r="D788" t="s">
        <v>2938</v>
      </c>
      <c r="E788" t="s">
        <v>2939</v>
      </c>
      <c r="G788">
        <v>338911</v>
      </c>
      <c r="H788" t="s">
        <v>2938</v>
      </c>
      <c r="I788" t="s">
        <v>2899</v>
      </c>
      <c r="J788">
        <v>783585235998</v>
      </c>
      <c r="K788">
        <v>39121406</v>
      </c>
      <c r="L788" t="s">
        <v>2939</v>
      </c>
      <c r="M788">
        <v>752798</v>
      </c>
      <c r="N788" t="s">
        <v>13963</v>
      </c>
      <c r="O788" t="s">
        <v>2899</v>
      </c>
      <c r="Q788" t="s">
        <v>12926</v>
      </c>
      <c r="R788">
        <v>0.85989535224163405</v>
      </c>
      <c r="S788">
        <v>59</v>
      </c>
      <c r="T788">
        <v>42</v>
      </c>
      <c r="U788">
        <v>94</v>
      </c>
      <c r="V788" t="s">
        <v>2907</v>
      </c>
      <c r="W788">
        <v>71</v>
      </c>
      <c r="X788">
        <v>39121406</v>
      </c>
      <c r="Y788">
        <v>88</v>
      </c>
      <c r="Z788" t="b">
        <v>1</v>
      </c>
    </row>
    <row r="789" spans="1:26" x14ac:dyDescent="0.3">
      <c r="A789">
        <v>906567</v>
      </c>
      <c r="B789" t="s">
        <v>2941</v>
      </c>
      <c r="C789" t="s">
        <v>2909</v>
      </c>
      <c r="D789" t="s">
        <v>2942</v>
      </c>
      <c r="E789" t="s">
        <v>2943</v>
      </c>
      <c r="G789">
        <v>339338</v>
      </c>
      <c r="H789" t="s">
        <v>2942</v>
      </c>
      <c r="I789" t="s">
        <v>2899</v>
      </c>
      <c r="J789">
        <v>783585235738</v>
      </c>
      <c r="K789">
        <v>39121406</v>
      </c>
      <c r="L789" t="s">
        <v>2943</v>
      </c>
      <c r="M789">
        <v>201108</v>
      </c>
      <c r="N789" t="s">
        <v>13962</v>
      </c>
      <c r="O789" t="s">
        <v>2899</v>
      </c>
      <c r="Q789" t="s">
        <v>12926</v>
      </c>
      <c r="R789" s="193" t="s">
        <v>13961</v>
      </c>
      <c r="S789">
        <v>52</v>
      </c>
      <c r="T789">
        <v>34</v>
      </c>
      <c r="U789">
        <v>92</v>
      </c>
      <c r="V789" t="s">
        <v>2907</v>
      </c>
      <c r="W789">
        <v>69</v>
      </c>
      <c r="X789">
        <v>39121406</v>
      </c>
      <c r="Y789">
        <v>87</v>
      </c>
      <c r="Z789" t="b">
        <v>1</v>
      </c>
    </row>
    <row r="790" spans="1:26" x14ac:dyDescent="0.3">
      <c r="A790">
        <v>906568</v>
      </c>
      <c r="B790" t="s">
        <v>2945</v>
      </c>
      <c r="C790" t="s">
        <v>2909</v>
      </c>
      <c r="D790" t="s">
        <v>2946</v>
      </c>
      <c r="E790" t="s">
        <v>2947</v>
      </c>
      <c r="G790">
        <v>338008</v>
      </c>
      <c r="H790" t="s">
        <v>2946</v>
      </c>
      <c r="I790" t="s">
        <v>2899</v>
      </c>
      <c r="J790">
        <v>783585900124</v>
      </c>
      <c r="K790">
        <v>39121406</v>
      </c>
      <c r="L790" t="s">
        <v>2947</v>
      </c>
      <c r="M790">
        <v>359062</v>
      </c>
      <c r="N790" t="s">
        <v>13960</v>
      </c>
      <c r="O790" t="s">
        <v>2899</v>
      </c>
      <c r="Q790" t="s">
        <v>12926</v>
      </c>
      <c r="R790" s="193" t="s">
        <v>13959</v>
      </c>
      <c r="S790">
        <v>100</v>
      </c>
      <c r="T790">
        <v>34</v>
      </c>
      <c r="U790">
        <v>96</v>
      </c>
      <c r="V790" t="s">
        <v>2899</v>
      </c>
      <c r="W790">
        <v>53</v>
      </c>
      <c r="X790">
        <v>39121406</v>
      </c>
      <c r="Y790">
        <v>89</v>
      </c>
      <c r="Z790" t="b">
        <v>1</v>
      </c>
    </row>
    <row r="791" spans="1:26" x14ac:dyDescent="0.3">
      <c r="A791">
        <v>906569</v>
      </c>
      <c r="B791" t="s">
        <v>2945</v>
      </c>
      <c r="C791" t="s">
        <v>2909</v>
      </c>
      <c r="D791" t="s">
        <v>2946</v>
      </c>
      <c r="E791" t="s">
        <v>2947</v>
      </c>
      <c r="G791">
        <v>338008</v>
      </c>
      <c r="H791" t="s">
        <v>2946</v>
      </c>
      <c r="I791" t="s">
        <v>2899</v>
      </c>
      <c r="J791">
        <v>783585900124</v>
      </c>
      <c r="K791">
        <v>39121406</v>
      </c>
      <c r="L791" t="s">
        <v>2947</v>
      </c>
      <c r="M791">
        <v>359062</v>
      </c>
      <c r="N791" t="s">
        <v>13960</v>
      </c>
      <c r="O791" t="s">
        <v>2899</v>
      </c>
      <c r="Q791" t="s">
        <v>12926</v>
      </c>
      <c r="R791" s="193" t="s">
        <v>13959</v>
      </c>
      <c r="S791">
        <v>100</v>
      </c>
      <c r="T791">
        <v>34</v>
      </c>
      <c r="U791">
        <v>96</v>
      </c>
      <c r="V791" t="s">
        <v>2899</v>
      </c>
      <c r="W791">
        <v>53</v>
      </c>
      <c r="X791">
        <v>39121406</v>
      </c>
      <c r="Y791">
        <v>89</v>
      </c>
      <c r="Z791" t="b">
        <v>1</v>
      </c>
    </row>
    <row r="792" spans="1:26" x14ac:dyDescent="0.3">
      <c r="A792">
        <v>906570</v>
      </c>
      <c r="B792" t="s">
        <v>2949</v>
      </c>
      <c r="C792" t="s">
        <v>2909</v>
      </c>
      <c r="D792" t="s">
        <v>2950</v>
      </c>
      <c r="E792" t="s">
        <v>2951</v>
      </c>
      <c r="G792">
        <v>339315</v>
      </c>
      <c r="H792" t="s">
        <v>2950</v>
      </c>
      <c r="I792" t="s">
        <v>2899</v>
      </c>
      <c r="J792">
        <v>783585527925</v>
      </c>
      <c r="K792">
        <v>39121304</v>
      </c>
      <c r="L792" t="s">
        <v>2951</v>
      </c>
      <c r="M792">
        <v>365948</v>
      </c>
      <c r="N792" t="s">
        <v>13958</v>
      </c>
      <c r="O792" t="s">
        <v>2899</v>
      </c>
      <c r="Q792" t="s">
        <v>12926</v>
      </c>
      <c r="R792" s="193" t="s">
        <v>13957</v>
      </c>
      <c r="S792">
        <v>89</v>
      </c>
      <c r="T792">
        <v>56</v>
      </c>
      <c r="U792">
        <v>69</v>
      </c>
      <c r="V792" t="s">
        <v>2907</v>
      </c>
      <c r="W792">
        <v>86</v>
      </c>
      <c r="X792">
        <v>39121304</v>
      </c>
      <c r="Y792">
        <v>86</v>
      </c>
      <c r="Z792" t="b">
        <v>1</v>
      </c>
    </row>
    <row r="793" spans="1:26" x14ac:dyDescent="0.3">
      <c r="A793">
        <v>906571</v>
      </c>
      <c r="B793" t="s">
        <v>2953</v>
      </c>
      <c r="C793" t="s">
        <v>2909</v>
      </c>
      <c r="D793" t="s">
        <v>2954</v>
      </c>
      <c r="E793" t="s">
        <v>2955</v>
      </c>
      <c r="O793" t="s">
        <v>5611</v>
      </c>
      <c r="P793" t="s">
        <v>5611</v>
      </c>
      <c r="Q793" t="s">
        <v>12858</v>
      </c>
      <c r="T793">
        <v>50</v>
      </c>
      <c r="V793" t="s">
        <v>12997</v>
      </c>
      <c r="W793">
        <v>83</v>
      </c>
      <c r="X793">
        <v>43201612</v>
      </c>
      <c r="Y793">
        <v>83</v>
      </c>
      <c r="Z793" t="b">
        <v>1</v>
      </c>
    </row>
    <row r="794" spans="1:26" x14ac:dyDescent="0.3">
      <c r="A794">
        <v>906572</v>
      </c>
      <c r="B794" t="s">
        <v>2957</v>
      </c>
      <c r="C794" t="s">
        <v>2958</v>
      </c>
      <c r="D794" t="s">
        <v>2959</v>
      </c>
      <c r="O794" t="s">
        <v>2960</v>
      </c>
      <c r="P794" t="s">
        <v>2963</v>
      </c>
      <c r="Q794" t="s">
        <v>12858</v>
      </c>
      <c r="T794">
        <v>33</v>
      </c>
      <c r="V794" t="s">
        <v>2907</v>
      </c>
      <c r="W794">
        <v>75</v>
      </c>
      <c r="X794">
        <v>39121400</v>
      </c>
      <c r="Y794">
        <v>75</v>
      </c>
      <c r="Z794" t="b">
        <v>1</v>
      </c>
    </row>
    <row r="795" spans="1:26" x14ac:dyDescent="0.3">
      <c r="A795">
        <v>906573</v>
      </c>
      <c r="B795" t="s">
        <v>2962</v>
      </c>
      <c r="C795" t="s">
        <v>2963</v>
      </c>
      <c r="D795" t="s">
        <v>2964</v>
      </c>
      <c r="O795" t="s">
        <v>2960</v>
      </c>
      <c r="P795" t="s">
        <v>2963</v>
      </c>
      <c r="Q795" t="s">
        <v>12858</v>
      </c>
      <c r="T795">
        <v>50</v>
      </c>
    </row>
    <row r="796" spans="1:26" x14ac:dyDescent="0.3">
      <c r="A796">
        <v>906574</v>
      </c>
      <c r="B796" t="s">
        <v>2965</v>
      </c>
      <c r="C796" t="s">
        <v>2958</v>
      </c>
      <c r="D796" t="s">
        <v>2966</v>
      </c>
      <c r="E796" t="s">
        <v>2967</v>
      </c>
      <c r="O796" t="s">
        <v>2960</v>
      </c>
      <c r="P796" t="s">
        <v>2963</v>
      </c>
      <c r="Q796" t="s">
        <v>12862</v>
      </c>
      <c r="T796">
        <v>100</v>
      </c>
      <c r="V796" t="s">
        <v>2907</v>
      </c>
      <c r="W796">
        <v>65</v>
      </c>
      <c r="X796">
        <v>39121300</v>
      </c>
      <c r="Y796">
        <v>80</v>
      </c>
      <c r="Z796" t="b">
        <v>1</v>
      </c>
    </row>
    <row r="797" spans="1:26" x14ac:dyDescent="0.3">
      <c r="A797">
        <v>906575</v>
      </c>
      <c r="B797" t="s">
        <v>2969</v>
      </c>
      <c r="C797" t="s">
        <v>2970</v>
      </c>
      <c r="D797" t="s">
        <v>2971</v>
      </c>
      <c r="G797">
        <v>806034</v>
      </c>
      <c r="H797" t="s">
        <v>2971</v>
      </c>
      <c r="I797" t="s">
        <v>2907</v>
      </c>
      <c r="J797">
        <v>783585236476</v>
      </c>
      <c r="K797">
        <v>39121406</v>
      </c>
      <c r="M797">
        <v>812188</v>
      </c>
      <c r="N797" t="s">
        <v>13956</v>
      </c>
      <c r="O797" t="s">
        <v>2907</v>
      </c>
      <c r="Q797" t="s">
        <v>12868</v>
      </c>
      <c r="R797" s="193" t="s">
        <v>13955</v>
      </c>
      <c r="S797">
        <v>100</v>
      </c>
      <c r="T797">
        <v>100</v>
      </c>
      <c r="U797">
        <v>100</v>
      </c>
      <c r="V797" t="s">
        <v>2907</v>
      </c>
      <c r="W797">
        <v>93</v>
      </c>
      <c r="X797">
        <v>39121406</v>
      </c>
      <c r="Y797">
        <v>93</v>
      </c>
      <c r="Z797" t="b">
        <v>1</v>
      </c>
    </row>
    <row r="798" spans="1:26" x14ac:dyDescent="0.3">
      <c r="A798">
        <v>906576</v>
      </c>
      <c r="B798" t="s">
        <v>2974</v>
      </c>
      <c r="C798" t="s">
        <v>2975</v>
      </c>
      <c r="D798" t="s">
        <v>2976</v>
      </c>
      <c r="E798" t="s">
        <v>2977</v>
      </c>
      <c r="O798" t="s">
        <v>681</v>
      </c>
      <c r="P798" t="s">
        <v>678</v>
      </c>
      <c r="Q798" t="s">
        <v>12862</v>
      </c>
      <c r="T798">
        <v>60</v>
      </c>
      <c r="V798" t="s">
        <v>2907</v>
      </c>
      <c r="W798">
        <v>55</v>
      </c>
      <c r="X798">
        <v>39122211</v>
      </c>
      <c r="Y798">
        <v>95</v>
      </c>
      <c r="Z798" t="b">
        <v>1</v>
      </c>
    </row>
    <row r="799" spans="1:26" x14ac:dyDescent="0.3">
      <c r="A799">
        <v>906577</v>
      </c>
      <c r="B799" t="s">
        <v>2979</v>
      </c>
      <c r="V799" t="s">
        <v>567</v>
      </c>
      <c r="W799">
        <v>62</v>
      </c>
      <c r="X799">
        <v>46182007</v>
      </c>
      <c r="Y799">
        <v>62</v>
      </c>
      <c r="Z799" t="b">
        <v>1</v>
      </c>
    </row>
    <row r="800" spans="1:26" x14ac:dyDescent="0.3">
      <c r="A800">
        <v>906578</v>
      </c>
      <c r="B800" t="s">
        <v>2981</v>
      </c>
      <c r="C800" t="s">
        <v>2982</v>
      </c>
      <c r="D800" t="s">
        <v>2983</v>
      </c>
      <c r="E800" t="s">
        <v>2984</v>
      </c>
      <c r="G800">
        <v>100540</v>
      </c>
      <c r="H800" t="s">
        <v>2983</v>
      </c>
      <c r="I800" t="s">
        <v>402</v>
      </c>
      <c r="J800">
        <v>783510168100</v>
      </c>
      <c r="K800">
        <v>39131714</v>
      </c>
      <c r="M800">
        <v>426350</v>
      </c>
      <c r="N800" t="s">
        <v>13954</v>
      </c>
      <c r="O800" t="s">
        <v>402</v>
      </c>
      <c r="P800" t="s">
        <v>3013</v>
      </c>
      <c r="Q800" t="s">
        <v>12858</v>
      </c>
      <c r="R800" s="193" t="s">
        <v>13953</v>
      </c>
      <c r="S800">
        <v>100</v>
      </c>
      <c r="T800">
        <v>100</v>
      </c>
      <c r="U800">
        <v>100</v>
      </c>
      <c r="V800" t="s">
        <v>402</v>
      </c>
      <c r="W800">
        <v>78</v>
      </c>
      <c r="X800">
        <v>39131714</v>
      </c>
      <c r="Y800">
        <v>62</v>
      </c>
      <c r="Z800" t="b">
        <v>1</v>
      </c>
    </row>
    <row r="801" spans="1:26" x14ac:dyDescent="0.3">
      <c r="A801">
        <v>906579</v>
      </c>
      <c r="B801" t="s">
        <v>2986</v>
      </c>
      <c r="C801" t="s">
        <v>2982</v>
      </c>
      <c r="D801" t="s">
        <v>2987</v>
      </c>
      <c r="E801" t="s">
        <v>2988</v>
      </c>
      <c r="G801">
        <v>339087</v>
      </c>
      <c r="H801" t="s">
        <v>2987</v>
      </c>
      <c r="I801" t="s">
        <v>402</v>
      </c>
      <c r="J801">
        <v>783510423001</v>
      </c>
      <c r="K801">
        <v>39121303</v>
      </c>
      <c r="L801" t="s">
        <v>2988</v>
      </c>
      <c r="M801">
        <v>492035</v>
      </c>
      <c r="N801" t="s">
        <v>13952</v>
      </c>
      <c r="O801" t="s">
        <v>402</v>
      </c>
      <c r="P801" t="s">
        <v>3013</v>
      </c>
      <c r="Q801" t="s">
        <v>12862</v>
      </c>
      <c r="R801" s="193" t="s">
        <v>13951</v>
      </c>
      <c r="S801">
        <v>100</v>
      </c>
      <c r="T801">
        <v>100</v>
      </c>
      <c r="U801">
        <v>100</v>
      </c>
      <c r="V801" t="s">
        <v>402</v>
      </c>
      <c r="W801">
        <v>85</v>
      </c>
      <c r="X801">
        <v>39121300</v>
      </c>
      <c r="Y801">
        <v>85</v>
      </c>
      <c r="Z801" t="b">
        <v>1</v>
      </c>
    </row>
    <row r="802" spans="1:26" x14ac:dyDescent="0.3">
      <c r="A802">
        <v>906580</v>
      </c>
      <c r="B802" t="s">
        <v>2990</v>
      </c>
      <c r="C802" t="s">
        <v>2982</v>
      </c>
      <c r="D802" t="s">
        <v>2991</v>
      </c>
      <c r="E802" t="s">
        <v>2992</v>
      </c>
      <c r="G802">
        <v>339162</v>
      </c>
      <c r="H802" t="s">
        <v>2991</v>
      </c>
      <c r="I802" t="s">
        <v>402</v>
      </c>
      <c r="J802">
        <v>783510381004</v>
      </c>
      <c r="K802">
        <v>39121303</v>
      </c>
      <c r="L802" t="s">
        <v>2992</v>
      </c>
      <c r="M802">
        <v>112806</v>
      </c>
      <c r="N802" t="s">
        <v>13950</v>
      </c>
      <c r="O802" t="s">
        <v>402</v>
      </c>
      <c r="P802" t="s">
        <v>3013</v>
      </c>
      <c r="Q802" t="s">
        <v>12862</v>
      </c>
      <c r="R802" s="193" t="s">
        <v>13949</v>
      </c>
      <c r="S802">
        <v>100</v>
      </c>
      <c r="T802">
        <v>100</v>
      </c>
      <c r="U802">
        <v>100</v>
      </c>
      <c r="V802" t="s">
        <v>402</v>
      </c>
      <c r="W802">
        <v>83</v>
      </c>
      <c r="X802">
        <v>39121300</v>
      </c>
      <c r="Y802">
        <v>83</v>
      </c>
      <c r="Z802" t="b">
        <v>1</v>
      </c>
    </row>
    <row r="803" spans="1:26" x14ac:dyDescent="0.3">
      <c r="A803">
        <v>906581</v>
      </c>
      <c r="B803" t="s">
        <v>2994</v>
      </c>
      <c r="C803" t="s">
        <v>2982</v>
      </c>
      <c r="D803" t="s">
        <v>2995</v>
      </c>
      <c r="E803" t="s">
        <v>2996</v>
      </c>
      <c r="G803">
        <v>342563</v>
      </c>
      <c r="H803" t="s">
        <v>2995</v>
      </c>
      <c r="I803" t="s">
        <v>402</v>
      </c>
      <c r="J803">
        <v>783510501891</v>
      </c>
      <c r="K803">
        <v>39131714</v>
      </c>
      <c r="L803" t="s">
        <v>2996</v>
      </c>
      <c r="M803">
        <v>571025</v>
      </c>
      <c r="N803" t="s">
        <v>13948</v>
      </c>
      <c r="O803" t="s">
        <v>402</v>
      </c>
      <c r="P803" t="s">
        <v>3013</v>
      </c>
      <c r="Q803" t="s">
        <v>12858</v>
      </c>
      <c r="R803" s="193" t="s">
        <v>13947</v>
      </c>
      <c r="S803">
        <v>100</v>
      </c>
      <c r="T803">
        <v>100</v>
      </c>
      <c r="U803">
        <v>100</v>
      </c>
      <c r="V803" t="s">
        <v>402</v>
      </c>
      <c r="W803">
        <v>91</v>
      </c>
      <c r="X803">
        <v>39131714</v>
      </c>
      <c r="Y803">
        <v>91</v>
      </c>
      <c r="Z803" t="b">
        <v>1</v>
      </c>
    </row>
    <row r="804" spans="1:26" x14ac:dyDescent="0.3">
      <c r="A804">
        <v>906582</v>
      </c>
      <c r="B804" t="s">
        <v>2998</v>
      </c>
      <c r="C804" t="s">
        <v>2999</v>
      </c>
      <c r="D804" t="s">
        <v>3000</v>
      </c>
      <c r="E804" t="s">
        <v>3001</v>
      </c>
      <c r="G804">
        <v>339213</v>
      </c>
      <c r="H804" t="s">
        <v>3000</v>
      </c>
      <c r="I804" t="s">
        <v>402</v>
      </c>
      <c r="J804">
        <v>783510887100</v>
      </c>
      <c r="K804">
        <v>39131710</v>
      </c>
      <c r="L804" t="s">
        <v>3001</v>
      </c>
      <c r="M804">
        <v>618471</v>
      </c>
      <c r="N804" t="s">
        <v>13946</v>
      </c>
      <c r="O804" t="s">
        <v>402</v>
      </c>
      <c r="P804" t="s">
        <v>3008</v>
      </c>
      <c r="Q804" t="s">
        <v>12862</v>
      </c>
      <c r="R804" s="193" t="s">
        <v>13945</v>
      </c>
      <c r="S804">
        <v>100</v>
      </c>
      <c r="T804">
        <v>100</v>
      </c>
      <c r="U804">
        <v>100</v>
      </c>
      <c r="V804" t="s">
        <v>402</v>
      </c>
      <c r="W804">
        <v>94</v>
      </c>
      <c r="X804">
        <v>39131710</v>
      </c>
      <c r="Y804">
        <v>94</v>
      </c>
      <c r="Z804" t="b">
        <v>1</v>
      </c>
    </row>
    <row r="805" spans="1:26" x14ac:dyDescent="0.3">
      <c r="A805">
        <v>906583</v>
      </c>
      <c r="B805" t="s">
        <v>3003</v>
      </c>
      <c r="C805" t="s">
        <v>2999</v>
      </c>
      <c r="D805" t="s">
        <v>3004</v>
      </c>
      <c r="E805" t="s">
        <v>3005</v>
      </c>
      <c r="G805">
        <v>339212</v>
      </c>
      <c r="H805" t="s">
        <v>3004</v>
      </c>
      <c r="I805" t="s">
        <v>402</v>
      </c>
      <c r="J805">
        <v>783510888602</v>
      </c>
      <c r="K805">
        <v>39131711</v>
      </c>
      <c r="L805" t="s">
        <v>3005</v>
      </c>
      <c r="M805">
        <v>480764</v>
      </c>
      <c r="N805" t="s">
        <v>13944</v>
      </c>
      <c r="O805" t="s">
        <v>402</v>
      </c>
      <c r="P805" t="s">
        <v>3008</v>
      </c>
      <c r="Q805" t="s">
        <v>12862</v>
      </c>
      <c r="R805" s="193" t="s">
        <v>13943</v>
      </c>
      <c r="S805">
        <v>100</v>
      </c>
      <c r="T805">
        <v>100</v>
      </c>
      <c r="U805">
        <v>100</v>
      </c>
      <c r="V805" t="s">
        <v>402</v>
      </c>
      <c r="W805">
        <v>86</v>
      </c>
      <c r="X805">
        <v>39131711</v>
      </c>
      <c r="Y805">
        <v>86</v>
      </c>
      <c r="Z805" t="b">
        <v>1</v>
      </c>
    </row>
    <row r="806" spans="1:26" x14ac:dyDescent="0.3">
      <c r="A806">
        <v>906584</v>
      </c>
      <c r="B806" t="s">
        <v>3007</v>
      </c>
      <c r="C806" t="s">
        <v>3008</v>
      </c>
      <c r="D806" t="s">
        <v>3009</v>
      </c>
      <c r="F806">
        <v>78351042560</v>
      </c>
      <c r="G806">
        <v>339076</v>
      </c>
      <c r="H806" t="s">
        <v>3009</v>
      </c>
      <c r="I806" t="s">
        <v>402</v>
      </c>
      <c r="J806">
        <v>783510425609</v>
      </c>
      <c r="K806">
        <v>39121303</v>
      </c>
      <c r="L806" t="s">
        <v>3011</v>
      </c>
      <c r="M806">
        <v>317722</v>
      </c>
      <c r="N806" t="s">
        <v>13942</v>
      </c>
      <c r="O806" t="s">
        <v>402</v>
      </c>
      <c r="P806" t="s">
        <v>3008</v>
      </c>
      <c r="Q806" t="s">
        <v>12862</v>
      </c>
      <c r="R806">
        <v>0.87656618275026299</v>
      </c>
      <c r="S806">
        <v>100</v>
      </c>
      <c r="T806">
        <v>100</v>
      </c>
      <c r="U806">
        <v>100</v>
      </c>
      <c r="V806" t="s">
        <v>402</v>
      </c>
      <c r="W806">
        <v>89</v>
      </c>
      <c r="X806">
        <v>39121300</v>
      </c>
      <c r="Y806">
        <v>89</v>
      </c>
      <c r="Z806" t="b">
        <v>1</v>
      </c>
    </row>
    <row r="807" spans="1:26" x14ac:dyDescent="0.3">
      <c r="A807">
        <v>906585</v>
      </c>
      <c r="B807" t="s">
        <v>3012</v>
      </c>
      <c r="C807" t="s">
        <v>3013</v>
      </c>
      <c r="D807" t="s">
        <v>3014</v>
      </c>
      <c r="E807" t="s">
        <v>3015</v>
      </c>
      <c r="G807">
        <v>339179</v>
      </c>
      <c r="H807" t="s">
        <v>3014</v>
      </c>
      <c r="I807" t="s">
        <v>402</v>
      </c>
      <c r="J807">
        <v>783510775605</v>
      </c>
      <c r="K807">
        <v>39121324</v>
      </c>
      <c r="L807" t="s">
        <v>3015</v>
      </c>
      <c r="M807">
        <v>701889</v>
      </c>
      <c r="N807" t="s">
        <v>13941</v>
      </c>
      <c r="O807" t="s">
        <v>402</v>
      </c>
      <c r="P807" t="s">
        <v>13937</v>
      </c>
      <c r="Q807" t="s">
        <v>12862</v>
      </c>
      <c r="R807" s="193" t="s">
        <v>13940</v>
      </c>
      <c r="S807">
        <v>100</v>
      </c>
      <c r="T807">
        <v>100</v>
      </c>
      <c r="U807">
        <v>100</v>
      </c>
      <c r="V807" t="s">
        <v>402</v>
      </c>
      <c r="W807">
        <v>88</v>
      </c>
      <c r="X807">
        <v>39121324</v>
      </c>
      <c r="Y807">
        <v>88</v>
      </c>
      <c r="Z807" t="b">
        <v>1</v>
      </c>
    </row>
    <row r="808" spans="1:26" x14ac:dyDescent="0.3">
      <c r="A808">
        <v>906586</v>
      </c>
      <c r="B808" t="s">
        <v>3012</v>
      </c>
      <c r="C808" t="s">
        <v>3013</v>
      </c>
      <c r="D808" t="s">
        <v>3014</v>
      </c>
      <c r="E808" t="s">
        <v>3015</v>
      </c>
      <c r="G808">
        <v>339179</v>
      </c>
      <c r="H808" t="s">
        <v>3014</v>
      </c>
      <c r="I808" t="s">
        <v>402</v>
      </c>
      <c r="J808">
        <v>783510775605</v>
      </c>
      <c r="K808">
        <v>39121324</v>
      </c>
      <c r="L808" t="s">
        <v>3015</v>
      </c>
      <c r="M808">
        <v>701889</v>
      </c>
      <c r="N808" t="s">
        <v>13941</v>
      </c>
      <c r="O808" t="s">
        <v>402</v>
      </c>
      <c r="P808" t="s">
        <v>13937</v>
      </c>
      <c r="Q808" t="s">
        <v>12862</v>
      </c>
      <c r="R808" s="193" t="s">
        <v>13940</v>
      </c>
      <c r="S808">
        <v>100</v>
      </c>
      <c r="T808">
        <v>100</v>
      </c>
      <c r="U808">
        <v>100</v>
      </c>
      <c r="V808" t="s">
        <v>402</v>
      </c>
      <c r="W808">
        <v>88</v>
      </c>
      <c r="X808">
        <v>39121324</v>
      </c>
      <c r="Y808">
        <v>88</v>
      </c>
      <c r="Z808" t="b">
        <v>1</v>
      </c>
    </row>
    <row r="809" spans="1:26" x14ac:dyDescent="0.3">
      <c r="A809">
        <v>906587</v>
      </c>
      <c r="B809" t="s">
        <v>3012</v>
      </c>
      <c r="C809" t="s">
        <v>3013</v>
      </c>
      <c r="D809" t="s">
        <v>3014</v>
      </c>
      <c r="E809" t="s">
        <v>3015</v>
      </c>
      <c r="G809">
        <v>339179</v>
      </c>
      <c r="H809" t="s">
        <v>3014</v>
      </c>
      <c r="I809" t="s">
        <v>402</v>
      </c>
      <c r="J809">
        <v>783510775605</v>
      </c>
      <c r="K809">
        <v>39121324</v>
      </c>
      <c r="L809" t="s">
        <v>3015</v>
      </c>
      <c r="M809">
        <v>701889</v>
      </c>
      <c r="N809" t="s">
        <v>13941</v>
      </c>
      <c r="O809" t="s">
        <v>402</v>
      </c>
      <c r="P809" t="s">
        <v>13937</v>
      </c>
      <c r="Q809" t="s">
        <v>12862</v>
      </c>
      <c r="R809" s="193" t="s">
        <v>13940</v>
      </c>
      <c r="S809">
        <v>100</v>
      </c>
      <c r="T809">
        <v>100</v>
      </c>
      <c r="U809">
        <v>100</v>
      </c>
      <c r="V809" t="s">
        <v>402</v>
      </c>
      <c r="W809">
        <v>88</v>
      </c>
      <c r="X809">
        <v>39121324</v>
      </c>
      <c r="Y809">
        <v>88</v>
      </c>
      <c r="Z809" t="b">
        <v>1</v>
      </c>
    </row>
    <row r="810" spans="1:26" x14ac:dyDescent="0.3">
      <c r="A810">
        <v>906588</v>
      </c>
      <c r="B810" t="s">
        <v>3012</v>
      </c>
      <c r="C810" t="s">
        <v>3013</v>
      </c>
      <c r="D810" t="s">
        <v>3014</v>
      </c>
      <c r="E810" t="s">
        <v>3015</v>
      </c>
      <c r="G810">
        <v>339179</v>
      </c>
      <c r="H810" t="s">
        <v>3014</v>
      </c>
      <c r="I810" t="s">
        <v>402</v>
      </c>
      <c r="J810">
        <v>783510775605</v>
      </c>
      <c r="K810">
        <v>39121324</v>
      </c>
      <c r="L810" t="s">
        <v>3015</v>
      </c>
      <c r="M810">
        <v>701889</v>
      </c>
      <c r="N810" t="s">
        <v>13941</v>
      </c>
      <c r="O810" t="s">
        <v>402</v>
      </c>
      <c r="P810" t="s">
        <v>13937</v>
      </c>
      <c r="Q810" t="s">
        <v>12862</v>
      </c>
      <c r="R810" s="193" t="s">
        <v>13940</v>
      </c>
      <c r="S810">
        <v>100</v>
      </c>
      <c r="T810">
        <v>100</v>
      </c>
      <c r="U810">
        <v>100</v>
      </c>
      <c r="V810" t="s">
        <v>402</v>
      </c>
      <c r="W810">
        <v>88</v>
      </c>
      <c r="X810">
        <v>39121324</v>
      </c>
      <c r="Y810">
        <v>88</v>
      </c>
      <c r="Z810" t="b">
        <v>1</v>
      </c>
    </row>
    <row r="811" spans="1:26" x14ac:dyDescent="0.3">
      <c r="A811">
        <v>906589</v>
      </c>
      <c r="B811" t="s">
        <v>13939</v>
      </c>
      <c r="C811" t="s">
        <v>2999</v>
      </c>
      <c r="D811" t="s">
        <v>3018</v>
      </c>
      <c r="E811" t="s">
        <v>3019</v>
      </c>
      <c r="G811">
        <v>339069</v>
      </c>
      <c r="H811" t="s">
        <v>3018</v>
      </c>
      <c r="I811" t="s">
        <v>402</v>
      </c>
      <c r="J811">
        <v>783510473105</v>
      </c>
      <c r="K811">
        <v>39121332</v>
      </c>
      <c r="L811" t="s">
        <v>3019</v>
      </c>
      <c r="M811">
        <v>371538</v>
      </c>
      <c r="N811" t="s">
        <v>13938</v>
      </c>
      <c r="O811" t="s">
        <v>402</v>
      </c>
      <c r="P811" t="s">
        <v>13937</v>
      </c>
      <c r="Q811" t="s">
        <v>12862</v>
      </c>
      <c r="R811" s="193" t="s">
        <v>13936</v>
      </c>
      <c r="S811">
        <v>100</v>
      </c>
      <c r="T811">
        <v>100</v>
      </c>
      <c r="U811">
        <v>100</v>
      </c>
      <c r="V811" t="s">
        <v>402</v>
      </c>
      <c r="W811">
        <v>89</v>
      </c>
      <c r="X811">
        <v>39121300</v>
      </c>
      <c r="Y811">
        <v>89</v>
      </c>
      <c r="Z811" t="b">
        <v>1</v>
      </c>
    </row>
    <row r="812" spans="1:26" x14ac:dyDescent="0.3">
      <c r="A812">
        <v>906590</v>
      </c>
      <c r="B812" t="s">
        <v>3021</v>
      </c>
    </row>
    <row r="813" spans="1:26" x14ac:dyDescent="0.3">
      <c r="A813">
        <v>906591</v>
      </c>
      <c r="B813" t="s">
        <v>3021</v>
      </c>
    </row>
    <row r="814" spans="1:26" x14ac:dyDescent="0.3">
      <c r="A814">
        <v>906592</v>
      </c>
      <c r="B814" t="s">
        <v>3021</v>
      </c>
    </row>
    <row r="815" spans="1:26" x14ac:dyDescent="0.3">
      <c r="A815">
        <v>906593</v>
      </c>
      <c r="B815" t="s">
        <v>3021</v>
      </c>
    </row>
    <row r="816" spans="1:26" x14ac:dyDescent="0.3">
      <c r="A816">
        <v>906594</v>
      </c>
      <c r="B816" t="s">
        <v>3021</v>
      </c>
    </row>
    <row r="817" spans="1:26" x14ac:dyDescent="0.3">
      <c r="A817">
        <v>906595</v>
      </c>
      <c r="B817" t="s">
        <v>3021</v>
      </c>
    </row>
    <row r="818" spans="1:26" x14ac:dyDescent="0.3">
      <c r="A818">
        <v>906596</v>
      </c>
      <c r="B818" t="s">
        <v>3021</v>
      </c>
    </row>
    <row r="819" spans="1:26" x14ac:dyDescent="0.3">
      <c r="A819">
        <v>906597</v>
      </c>
      <c r="B819" t="s">
        <v>3023</v>
      </c>
      <c r="C819" t="s">
        <v>444</v>
      </c>
      <c r="O819" t="s">
        <v>3024</v>
      </c>
      <c r="P819" t="s">
        <v>3024</v>
      </c>
      <c r="Q819" t="s">
        <v>12862</v>
      </c>
      <c r="T819">
        <v>100</v>
      </c>
      <c r="X819">
        <v>31161620</v>
      </c>
      <c r="Y819">
        <v>77</v>
      </c>
    </row>
    <row r="820" spans="1:26" x14ac:dyDescent="0.3">
      <c r="A820">
        <v>906598</v>
      </c>
      <c r="B820" t="s">
        <v>3026</v>
      </c>
      <c r="C820" t="s">
        <v>3027</v>
      </c>
      <c r="D820" t="s">
        <v>3028</v>
      </c>
      <c r="O820" t="s">
        <v>13318</v>
      </c>
      <c r="P820" t="s">
        <v>13317</v>
      </c>
      <c r="Q820" t="s">
        <v>12862</v>
      </c>
      <c r="T820">
        <v>100</v>
      </c>
    </row>
    <row r="821" spans="1:26" x14ac:dyDescent="0.3">
      <c r="A821">
        <v>906599</v>
      </c>
      <c r="B821" t="s">
        <v>3031</v>
      </c>
      <c r="C821" t="s">
        <v>3032</v>
      </c>
      <c r="D821" t="s">
        <v>3033</v>
      </c>
      <c r="G821">
        <v>276990</v>
      </c>
      <c r="H821">
        <v>14424</v>
      </c>
      <c r="I821" t="s">
        <v>3034</v>
      </c>
      <c r="J821">
        <v>808475028273</v>
      </c>
      <c r="K821">
        <v>39121621</v>
      </c>
      <c r="M821">
        <v>576496</v>
      </c>
      <c r="N821" t="s">
        <v>13935</v>
      </c>
      <c r="O821" t="s">
        <v>3034</v>
      </c>
      <c r="P821" t="s">
        <v>13934</v>
      </c>
      <c r="Q821" t="s">
        <v>12862</v>
      </c>
      <c r="R821" s="193" t="s">
        <v>13933</v>
      </c>
      <c r="S821">
        <v>72</v>
      </c>
      <c r="T821">
        <v>92</v>
      </c>
      <c r="U821">
        <v>67</v>
      </c>
      <c r="V821" t="s">
        <v>3034</v>
      </c>
      <c r="W821">
        <v>88</v>
      </c>
      <c r="X821">
        <v>39121613</v>
      </c>
      <c r="Y821">
        <v>88</v>
      </c>
      <c r="Z821" t="b">
        <v>1</v>
      </c>
    </row>
    <row r="822" spans="1:26" x14ac:dyDescent="0.3">
      <c r="A822">
        <v>906600</v>
      </c>
      <c r="B822" t="s">
        <v>3031</v>
      </c>
      <c r="C822" t="s">
        <v>3032</v>
      </c>
      <c r="D822" t="s">
        <v>3033</v>
      </c>
      <c r="G822">
        <v>276990</v>
      </c>
      <c r="H822">
        <v>14424</v>
      </c>
      <c r="I822" t="s">
        <v>3034</v>
      </c>
      <c r="J822">
        <v>808475028273</v>
      </c>
      <c r="K822">
        <v>39121621</v>
      </c>
      <c r="M822">
        <v>576496</v>
      </c>
      <c r="N822" t="s">
        <v>13935</v>
      </c>
      <c r="O822" t="s">
        <v>3034</v>
      </c>
      <c r="P822" t="s">
        <v>13934</v>
      </c>
      <c r="Q822" t="s">
        <v>12862</v>
      </c>
      <c r="R822" s="193" t="s">
        <v>13933</v>
      </c>
      <c r="S822">
        <v>72</v>
      </c>
      <c r="T822">
        <v>92</v>
      </c>
      <c r="U822">
        <v>67</v>
      </c>
      <c r="V822" t="s">
        <v>3034</v>
      </c>
      <c r="W822">
        <v>88</v>
      </c>
      <c r="X822">
        <v>39121613</v>
      </c>
      <c r="Y822">
        <v>88</v>
      </c>
      <c r="Z822" t="b">
        <v>1</v>
      </c>
    </row>
    <row r="823" spans="1:26" x14ac:dyDescent="0.3">
      <c r="A823">
        <v>906601</v>
      </c>
      <c r="B823" t="s">
        <v>3037</v>
      </c>
      <c r="C823" t="s">
        <v>3038</v>
      </c>
      <c r="D823" t="s">
        <v>3039</v>
      </c>
      <c r="O823" t="s">
        <v>3038</v>
      </c>
      <c r="P823" t="s">
        <v>3038</v>
      </c>
      <c r="Q823" t="s">
        <v>12862</v>
      </c>
      <c r="T823">
        <v>100</v>
      </c>
    </row>
    <row r="824" spans="1:26" x14ac:dyDescent="0.3">
      <c r="A824">
        <v>906602</v>
      </c>
      <c r="B824" t="s">
        <v>3041</v>
      </c>
      <c r="C824" t="s">
        <v>3032</v>
      </c>
      <c r="D824" t="s">
        <v>3042</v>
      </c>
      <c r="G824">
        <v>290577</v>
      </c>
      <c r="H824" t="s">
        <v>3042</v>
      </c>
      <c r="I824" t="s">
        <v>3034</v>
      </c>
      <c r="J824">
        <v>808475026514</v>
      </c>
      <c r="K824">
        <v>39121613</v>
      </c>
      <c r="M824">
        <v>53439</v>
      </c>
      <c r="N824" t="s">
        <v>13932</v>
      </c>
      <c r="O824" t="s">
        <v>3034</v>
      </c>
      <c r="Q824" t="s">
        <v>12868</v>
      </c>
      <c r="R824">
        <v>0.75213329022742603</v>
      </c>
      <c r="S824">
        <v>100</v>
      </c>
      <c r="T824">
        <v>100</v>
      </c>
      <c r="U824">
        <v>100</v>
      </c>
      <c r="V824" t="s">
        <v>3034</v>
      </c>
      <c r="W824">
        <v>80</v>
      </c>
      <c r="X824">
        <v>39121613</v>
      </c>
      <c r="Y824">
        <v>80</v>
      </c>
      <c r="Z824" t="b">
        <v>1</v>
      </c>
    </row>
    <row r="825" spans="1:26" x14ac:dyDescent="0.3">
      <c r="A825">
        <v>906603</v>
      </c>
      <c r="B825" t="s">
        <v>3041</v>
      </c>
      <c r="C825" t="s">
        <v>3032</v>
      </c>
      <c r="D825" t="s">
        <v>3042</v>
      </c>
      <c r="G825">
        <v>290577</v>
      </c>
      <c r="H825" t="s">
        <v>3042</v>
      </c>
      <c r="I825" t="s">
        <v>3034</v>
      </c>
      <c r="J825">
        <v>808475026514</v>
      </c>
      <c r="K825">
        <v>39121613</v>
      </c>
      <c r="M825">
        <v>53439</v>
      </c>
      <c r="N825" t="s">
        <v>13932</v>
      </c>
      <c r="O825" t="s">
        <v>3034</v>
      </c>
      <c r="Q825" t="s">
        <v>12868</v>
      </c>
      <c r="R825">
        <v>0.75213329022742603</v>
      </c>
      <c r="S825">
        <v>100</v>
      </c>
      <c r="T825">
        <v>100</v>
      </c>
      <c r="U825">
        <v>100</v>
      </c>
      <c r="V825" t="s">
        <v>3034</v>
      </c>
      <c r="W825">
        <v>80</v>
      </c>
      <c r="X825">
        <v>39121613</v>
      </c>
      <c r="Y825">
        <v>80</v>
      </c>
      <c r="Z825" t="b">
        <v>1</v>
      </c>
    </row>
    <row r="826" spans="1:26" x14ac:dyDescent="0.3">
      <c r="A826">
        <v>906604</v>
      </c>
      <c r="B826" t="s">
        <v>3044</v>
      </c>
      <c r="C826" t="s">
        <v>3045</v>
      </c>
      <c r="D826" t="s">
        <v>3046</v>
      </c>
      <c r="O826" t="s">
        <v>3045</v>
      </c>
      <c r="P826" t="s">
        <v>3045</v>
      </c>
      <c r="Q826" t="s">
        <v>12858</v>
      </c>
      <c r="T826">
        <v>50</v>
      </c>
    </row>
    <row r="827" spans="1:26" x14ac:dyDescent="0.3">
      <c r="A827">
        <v>906605</v>
      </c>
      <c r="B827" t="s">
        <v>3044</v>
      </c>
      <c r="C827" t="s">
        <v>3045</v>
      </c>
      <c r="D827" t="s">
        <v>3046</v>
      </c>
      <c r="O827" t="s">
        <v>3045</v>
      </c>
      <c r="P827" t="s">
        <v>3045</v>
      </c>
      <c r="Q827" t="s">
        <v>12858</v>
      </c>
      <c r="T827">
        <v>50</v>
      </c>
    </row>
    <row r="828" spans="1:26" x14ac:dyDescent="0.3">
      <c r="A828">
        <v>906606</v>
      </c>
      <c r="B828" t="s">
        <v>3048</v>
      </c>
      <c r="C828" t="s">
        <v>3045</v>
      </c>
      <c r="D828" t="s">
        <v>3049</v>
      </c>
      <c r="O828" t="s">
        <v>3045</v>
      </c>
      <c r="P828" t="s">
        <v>3045</v>
      </c>
      <c r="Q828" t="s">
        <v>12862</v>
      </c>
      <c r="T828">
        <v>100</v>
      </c>
    </row>
    <row r="829" spans="1:26" x14ac:dyDescent="0.3">
      <c r="A829">
        <v>906607</v>
      </c>
      <c r="B829" t="s">
        <v>3052</v>
      </c>
      <c r="C829" t="s">
        <v>3053</v>
      </c>
      <c r="D829" t="s">
        <v>3054</v>
      </c>
      <c r="F829">
        <v>67220520137</v>
      </c>
      <c r="G829">
        <v>572969</v>
      </c>
      <c r="H829" t="s">
        <v>3057</v>
      </c>
      <c r="I829" t="s">
        <v>3055</v>
      </c>
      <c r="J829">
        <v>672205204660</v>
      </c>
      <c r="K829">
        <v>40141725</v>
      </c>
      <c r="M829">
        <v>585285</v>
      </c>
      <c r="N829" t="s">
        <v>13931</v>
      </c>
      <c r="O829" t="s">
        <v>3055</v>
      </c>
      <c r="P829" t="s">
        <v>3055</v>
      </c>
      <c r="Q829" t="s">
        <v>12862</v>
      </c>
      <c r="R829" s="193" t="s">
        <v>13930</v>
      </c>
      <c r="S829">
        <v>100</v>
      </c>
      <c r="T829">
        <v>100</v>
      </c>
      <c r="U829">
        <v>100</v>
      </c>
      <c r="V829" t="s">
        <v>3055</v>
      </c>
      <c r="W829">
        <v>78</v>
      </c>
      <c r="X829">
        <v>40141725</v>
      </c>
      <c r="Y829">
        <v>78</v>
      </c>
      <c r="Z829" t="b">
        <v>1</v>
      </c>
    </row>
    <row r="830" spans="1:26" x14ac:dyDescent="0.3">
      <c r="A830">
        <v>906608</v>
      </c>
      <c r="B830" t="s">
        <v>3058</v>
      </c>
      <c r="C830" t="s">
        <v>3059</v>
      </c>
      <c r="D830" t="s">
        <v>3060</v>
      </c>
      <c r="G830">
        <v>336423</v>
      </c>
      <c r="H830" t="s">
        <v>3064</v>
      </c>
      <c r="I830" t="s">
        <v>3062</v>
      </c>
      <c r="J830">
        <v>783310176121</v>
      </c>
      <c r="K830">
        <v>27112800</v>
      </c>
      <c r="L830" t="s">
        <v>3065</v>
      </c>
      <c r="M830">
        <v>998904</v>
      </c>
      <c r="N830" t="s">
        <v>13923</v>
      </c>
      <c r="O830" t="s">
        <v>3062</v>
      </c>
      <c r="P830" t="s">
        <v>13925</v>
      </c>
      <c r="Q830" t="s">
        <v>12862</v>
      </c>
      <c r="R830" s="193" t="s">
        <v>13929</v>
      </c>
      <c r="S830">
        <v>100</v>
      </c>
      <c r="T830">
        <v>100</v>
      </c>
      <c r="U830">
        <v>100</v>
      </c>
      <c r="X830">
        <v>27112800</v>
      </c>
      <c r="Y830">
        <v>85</v>
      </c>
    </row>
    <row r="831" spans="1:26" x14ac:dyDescent="0.3">
      <c r="A831">
        <v>906609</v>
      </c>
      <c r="B831" t="s">
        <v>3058</v>
      </c>
      <c r="C831" t="s">
        <v>3059</v>
      </c>
      <c r="D831" t="s">
        <v>3060</v>
      </c>
      <c r="E831" t="s">
        <v>3065</v>
      </c>
      <c r="G831">
        <v>336423</v>
      </c>
      <c r="H831" t="s">
        <v>3064</v>
      </c>
      <c r="I831" t="s">
        <v>3062</v>
      </c>
      <c r="J831">
        <v>783310176121</v>
      </c>
      <c r="K831">
        <v>27112800</v>
      </c>
      <c r="L831" t="s">
        <v>3065</v>
      </c>
      <c r="M831">
        <v>998904</v>
      </c>
      <c r="N831" t="s">
        <v>13923</v>
      </c>
      <c r="O831" t="s">
        <v>3062</v>
      </c>
      <c r="P831" t="s">
        <v>13925</v>
      </c>
      <c r="Q831" t="s">
        <v>12862</v>
      </c>
      <c r="R831" s="193" t="s">
        <v>13929</v>
      </c>
      <c r="S831">
        <v>100</v>
      </c>
      <c r="T831">
        <v>100</v>
      </c>
      <c r="U831">
        <v>100</v>
      </c>
      <c r="X831">
        <v>27112800</v>
      </c>
      <c r="Y831">
        <v>85</v>
      </c>
    </row>
    <row r="832" spans="1:26" x14ac:dyDescent="0.3">
      <c r="A832">
        <v>906610</v>
      </c>
      <c r="B832" t="s">
        <v>3066</v>
      </c>
      <c r="C832" t="s">
        <v>3059</v>
      </c>
      <c r="D832" t="s">
        <v>3067</v>
      </c>
      <c r="E832" t="s">
        <v>3068</v>
      </c>
      <c r="G832">
        <v>336109</v>
      </c>
      <c r="H832" t="s">
        <v>3070</v>
      </c>
      <c r="I832" t="s">
        <v>3062</v>
      </c>
      <c r="J832">
        <v>783310176114</v>
      </c>
      <c r="K832">
        <v>27112800</v>
      </c>
      <c r="L832" t="s">
        <v>3068</v>
      </c>
      <c r="M832">
        <v>216047</v>
      </c>
      <c r="N832" t="s">
        <v>13928</v>
      </c>
      <c r="O832" t="s">
        <v>3062</v>
      </c>
      <c r="P832" t="s">
        <v>13925</v>
      </c>
      <c r="Q832" t="s">
        <v>12862</v>
      </c>
      <c r="R832">
        <v>0.81350433531962096</v>
      </c>
      <c r="S832">
        <v>100</v>
      </c>
      <c r="T832">
        <v>100</v>
      </c>
      <c r="U832">
        <v>100</v>
      </c>
      <c r="X832">
        <v>27112800</v>
      </c>
      <c r="Y832">
        <v>84</v>
      </c>
    </row>
    <row r="833" spans="1:26" x14ac:dyDescent="0.3">
      <c r="A833">
        <v>906611</v>
      </c>
      <c r="B833" t="s">
        <v>3066</v>
      </c>
      <c r="C833" t="s">
        <v>3059</v>
      </c>
      <c r="D833" t="s">
        <v>3067</v>
      </c>
      <c r="G833">
        <v>336109</v>
      </c>
      <c r="H833" t="s">
        <v>3070</v>
      </c>
      <c r="I833" t="s">
        <v>3062</v>
      </c>
      <c r="J833">
        <v>783310176114</v>
      </c>
      <c r="K833">
        <v>27112800</v>
      </c>
      <c r="L833" t="s">
        <v>3068</v>
      </c>
      <c r="M833">
        <v>216047</v>
      </c>
      <c r="N833" t="s">
        <v>13928</v>
      </c>
      <c r="O833" t="s">
        <v>3062</v>
      </c>
      <c r="P833" t="s">
        <v>13925</v>
      </c>
      <c r="Q833" t="s">
        <v>12862</v>
      </c>
      <c r="R833">
        <v>0.81350433531962096</v>
      </c>
      <c r="S833">
        <v>100</v>
      </c>
      <c r="T833">
        <v>100</v>
      </c>
      <c r="U833">
        <v>100</v>
      </c>
      <c r="X833">
        <v>27112800</v>
      </c>
      <c r="Y833">
        <v>84</v>
      </c>
    </row>
    <row r="834" spans="1:26" x14ac:dyDescent="0.3">
      <c r="A834">
        <v>906612</v>
      </c>
      <c r="B834" t="s">
        <v>3072</v>
      </c>
      <c r="C834" t="s">
        <v>3059</v>
      </c>
      <c r="D834">
        <v>39873</v>
      </c>
      <c r="G834">
        <v>336609</v>
      </c>
      <c r="H834">
        <v>39873</v>
      </c>
      <c r="I834" t="s">
        <v>3062</v>
      </c>
      <c r="J834">
        <v>783310398738</v>
      </c>
      <c r="K834">
        <v>20121600</v>
      </c>
      <c r="L834" t="s">
        <v>13927</v>
      </c>
      <c r="M834">
        <v>927032</v>
      </c>
      <c r="N834" t="s">
        <v>13926</v>
      </c>
      <c r="O834" t="s">
        <v>3062</v>
      </c>
      <c r="P834" t="s">
        <v>13925</v>
      </c>
      <c r="Q834" t="s">
        <v>12862</v>
      </c>
      <c r="R834" s="193" t="s">
        <v>13924</v>
      </c>
      <c r="S834">
        <v>100</v>
      </c>
      <c r="T834">
        <v>100</v>
      </c>
      <c r="U834">
        <v>87</v>
      </c>
    </row>
    <row r="835" spans="1:26" x14ac:dyDescent="0.3">
      <c r="A835">
        <v>906613</v>
      </c>
      <c r="B835" t="s">
        <v>3077</v>
      </c>
      <c r="C835" t="s">
        <v>3059</v>
      </c>
      <c r="D835" t="s">
        <v>3060</v>
      </c>
      <c r="G835">
        <v>336423</v>
      </c>
      <c r="H835" t="s">
        <v>3064</v>
      </c>
      <c r="I835" t="s">
        <v>3062</v>
      </c>
      <c r="J835">
        <v>783310176121</v>
      </c>
      <c r="K835">
        <v>27112800</v>
      </c>
      <c r="L835" t="s">
        <v>3065</v>
      </c>
      <c r="M835">
        <v>998904</v>
      </c>
      <c r="N835" t="s">
        <v>13923</v>
      </c>
      <c r="O835" t="s">
        <v>3062</v>
      </c>
      <c r="Q835" t="s">
        <v>12926</v>
      </c>
      <c r="R835" s="193" t="s">
        <v>13922</v>
      </c>
      <c r="S835">
        <v>90</v>
      </c>
      <c r="T835">
        <v>58</v>
      </c>
      <c r="U835">
        <v>77</v>
      </c>
      <c r="V835" t="s">
        <v>3059</v>
      </c>
      <c r="W835">
        <v>66</v>
      </c>
      <c r="X835">
        <v>27112800</v>
      </c>
      <c r="Y835">
        <v>83</v>
      </c>
      <c r="Z835" t="b">
        <v>1</v>
      </c>
    </row>
    <row r="836" spans="1:26" x14ac:dyDescent="0.3">
      <c r="A836">
        <v>906614</v>
      </c>
      <c r="B836" t="s">
        <v>3079</v>
      </c>
      <c r="C836" t="s">
        <v>3080</v>
      </c>
      <c r="D836" t="s">
        <v>3081</v>
      </c>
      <c r="G836">
        <v>821795</v>
      </c>
      <c r="H836" t="s">
        <v>3081</v>
      </c>
      <c r="I836" t="s">
        <v>3059</v>
      </c>
      <c r="J836">
        <v>783310125792</v>
      </c>
      <c r="K836">
        <v>27112503</v>
      </c>
      <c r="M836">
        <v>763250</v>
      </c>
      <c r="N836" t="s">
        <v>13921</v>
      </c>
      <c r="O836" t="s">
        <v>3059</v>
      </c>
      <c r="P836" t="s">
        <v>3059</v>
      </c>
      <c r="Q836" t="s">
        <v>12862</v>
      </c>
      <c r="R836" s="193" t="s">
        <v>13920</v>
      </c>
      <c r="S836">
        <v>100</v>
      </c>
      <c r="T836">
        <v>100</v>
      </c>
      <c r="U836">
        <v>89</v>
      </c>
      <c r="X836">
        <v>27112500</v>
      </c>
      <c r="Y836">
        <v>64</v>
      </c>
    </row>
    <row r="837" spans="1:26" x14ac:dyDescent="0.3">
      <c r="A837">
        <v>906615</v>
      </c>
      <c r="B837" t="s">
        <v>3085</v>
      </c>
      <c r="C837" t="s">
        <v>3075</v>
      </c>
      <c r="D837" t="s">
        <v>3086</v>
      </c>
      <c r="E837" t="s">
        <v>3087</v>
      </c>
      <c r="G837">
        <v>698875</v>
      </c>
      <c r="H837" t="s">
        <v>3089</v>
      </c>
      <c r="I837" t="s">
        <v>3059</v>
      </c>
      <c r="J837">
        <v>783310263135</v>
      </c>
      <c r="K837">
        <v>27112800</v>
      </c>
      <c r="M837">
        <v>1019082</v>
      </c>
      <c r="N837" t="s">
        <v>13919</v>
      </c>
      <c r="O837" t="s">
        <v>3059</v>
      </c>
      <c r="Q837" t="s">
        <v>12868</v>
      </c>
      <c r="R837">
        <v>0.73804068261999001</v>
      </c>
      <c r="S837">
        <v>100</v>
      </c>
      <c r="T837">
        <v>100</v>
      </c>
      <c r="U837">
        <v>100</v>
      </c>
      <c r="V837" t="s">
        <v>3059</v>
      </c>
      <c r="W837">
        <v>66</v>
      </c>
      <c r="X837">
        <v>27110000</v>
      </c>
      <c r="Y837">
        <v>81</v>
      </c>
      <c r="Z837" t="b">
        <v>1</v>
      </c>
    </row>
    <row r="838" spans="1:26" x14ac:dyDescent="0.3">
      <c r="A838">
        <v>906616</v>
      </c>
      <c r="B838" t="s">
        <v>3090</v>
      </c>
      <c r="C838" t="s">
        <v>3075</v>
      </c>
      <c r="D838">
        <v>868</v>
      </c>
      <c r="G838">
        <v>280187</v>
      </c>
      <c r="H838">
        <v>49162</v>
      </c>
      <c r="I838" t="s">
        <v>1141</v>
      </c>
      <c r="J838" s="193" t="s">
        <v>13918</v>
      </c>
      <c r="K838">
        <v>23153100</v>
      </c>
      <c r="M838">
        <v>487157</v>
      </c>
      <c r="N838" t="s">
        <v>13917</v>
      </c>
      <c r="O838" t="s">
        <v>1141</v>
      </c>
      <c r="Q838" t="s">
        <v>12868</v>
      </c>
      <c r="R838" s="193" t="s">
        <v>13916</v>
      </c>
      <c r="S838">
        <v>61</v>
      </c>
      <c r="T838">
        <v>30</v>
      </c>
      <c r="U838">
        <v>20</v>
      </c>
      <c r="X838">
        <v>31160000</v>
      </c>
      <c r="Y838">
        <v>83</v>
      </c>
    </row>
    <row r="839" spans="1:26" x14ac:dyDescent="0.3">
      <c r="A839">
        <v>906617</v>
      </c>
      <c r="B839" t="s">
        <v>3093</v>
      </c>
      <c r="C839" t="s">
        <v>2736</v>
      </c>
      <c r="D839" t="s">
        <v>3094</v>
      </c>
      <c r="E839" t="s">
        <v>3095</v>
      </c>
      <c r="G839">
        <v>337455</v>
      </c>
      <c r="H839" t="s">
        <v>3094</v>
      </c>
      <c r="I839" t="s">
        <v>2736</v>
      </c>
      <c r="J839">
        <v>781810230961</v>
      </c>
      <c r="K839">
        <v>39121613</v>
      </c>
      <c r="L839" t="s">
        <v>3095</v>
      </c>
      <c r="M839">
        <v>169280</v>
      </c>
      <c r="N839" t="s">
        <v>13480</v>
      </c>
      <c r="O839" t="s">
        <v>2736</v>
      </c>
      <c r="P839" t="s">
        <v>13475</v>
      </c>
      <c r="Q839" t="s">
        <v>12862</v>
      </c>
      <c r="R839" s="193" t="s">
        <v>13915</v>
      </c>
      <c r="S839">
        <v>100</v>
      </c>
      <c r="T839">
        <v>100</v>
      </c>
      <c r="U839">
        <v>100</v>
      </c>
      <c r="X839">
        <v>39121613</v>
      </c>
      <c r="Y839">
        <v>92</v>
      </c>
    </row>
    <row r="840" spans="1:26" x14ac:dyDescent="0.3">
      <c r="A840">
        <v>906618</v>
      </c>
      <c r="B840" t="s">
        <v>3098</v>
      </c>
      <c r="C840" t="s">
        <v>3099</v>
      </c>
      <c r="D840" t="s">
        <v>3100</v>
      </c>
    </row>
    <row r="841" spans="1:26" x14ac:dyDescent="0.3">
      <c r="A841">
        <v>906619</v>
      </c>
      <c r="B841" t="s">
        <v>3103</v>
      </c>
      <c r="C841" t="s">
        <v>3104</v>
      </c>
      <c r="D841" t="s">
        <v>3105</v>
      </c>
    </row>
    <row r="842" spans="1:26" x14ac:dyDescent="0.3">
      <c r="A842">
        <v>906620</v>
      </c>
      <c r="B842" t="s">
        <v>3107</v>
      </c>
      <c r="C842" t="s">
        <v>2497</v>
      </c>
      <c r="D842" t="s">
        <v>3108</v>
      </c>
      <c r="E842" t="s">
        <v>3109</v>
      </c>
      <c r="O842" t="s">
        <v>4028</v>
      </c>
      <c r="P842" t="s">
        <v>4297</v>
      </c>
      <c r="Q842" t="s">
        <v>12862</v>
      </c>
      <c r="T842">
        <v>100</v>
      </c>
      <c r="V842" t="s">
        <v>1930</v>
      </c>
      <c r="W842">
        <v>65</v>
      </c>
      <c r="Z842" t="b">
        <v>1</v>
      </c>
    </row>
    <row r="843" spans="1:26" x14ac:dyDescent="0.3">
      <c r="A843">
        <v>906621</v>
      </c>
      <c r="B843" t="s">
        <v>3111</v>
      </c>
      <c r="C843" t="s">
        <v>2497</v>
      </c>
      <c r="D843" t="s">
        <v>3112</v>
      </c>
      <c r="E843" t="s">
        <v>3113</v>
      </c>
      <c r="O843" t="s">
        <v>4028</v>
      </c>
      <c r="P843" t="s">
        <v>4297</v>
      </c>
      <c r="Q843" t="s">
        <v>12862</v>
      </c>
      <c r="T843">
        <v>100</v>
      </c>
      <c r="V843" t="s">
        <v>1930</v>
      </c>
      <c r="W843">
        <v>65</v>
      </c>
      <c r="X843">
        <v>39121312</v>
      </c>
      <c r="Y843">
        <v>64</v>
      </c>
      <c r="Z843" t="b">
        <v>1</v>
      </c>
    </row>
    <row r="844" spans="1:26" x14ac:dyDescent="0.3">
      <c r="A844">
        <v>906622</v>
      </c>
      <c r="B844" t="s">
        <v>3115</v>
      </c>
      <c r="C844" t="s">
        <v>3116</v>
      </c>
      <c r="D844" t="s">
        <v>3117</v>
      </c>
    </row>
    <row r="845" spans="1:26" x14ac:dyDescent="0.3">
      <c r="A845">
        <v>906623</v>
      </c>
      <c r="B845" t="s">
        <v>3120</v>
      </c>
      <c r="C845" t="s">
        <v>3121</v>
      </c>
      <c r="D845" t="s">
        <v>3122</v>
      </c>
      <c r="O845" t="s">
        <v>3123</v>
      </c>
      <c r="P845" t="s">
        <v>3121</v>
      </c>
      <c r="Q845" t="s">
        <v>12862</v>
      </c>
      <c r="T845">
        <v>85</v>
      </c>
    </row>
    <row r="846" spans="1:26" x14ac:dyDescent="0.3">
      <c r="A846">
        <v>906624</v>
      </c>
      <c r="B846" t="s">
        <v>3125</v>
      </c>
      <c r="C846" t="s">
        <v>3121</v>
      </c>
      <c r="D846" t="s">
        <v>3126</v>
      </c>
      <c r="O846" t="s">
        <v>3123</v>
      </c>
      <c r="P846" t="s">
        <v>3121</v>
      </c>
      <c r="Q846" t="s">
        <v>12862</v>
      </c>
      <c r="T846">
        <v>85</v>
      </c>
    </row>
    <row r="847" spans="1:26" x14ac:dyDescent="0.3">
      <c r="A847">
        <v>906625</v>
      </c>
      <c r="B847" t="s">
        <v>3128</v>
      </c>
      <c r="C847" t="s">
        <v>3121</v>
      </c>
      <c r="D847" t="s">
        <v>3129</v>
      </c>
      <c r="O847" t="s">
        <v>3123</v>
      </c>
      <c r="P847" t="s">
        <v>3121</v>
      </c>
      <c r="Q847" t="s">
        <v>12862</v>
      </c>
      <c r="T847">
        <v>85</v>
      </c>
    </row>
    <row r="848" spans="1:26" x14ac:dyDescent="0.3">
      <c r="A848">
        <v>906626</v>
      </c>
      <c r="B848" t="s">
        <v>3131</v>
      </c>
      <c r="C848" t="s">
        <v>3121</v>
      </c>
      <c r="D848" t="s">
        <v>3132</v>
      </c>
      <c r="O848" t="s">
        <v>3123</v>
      </c>
      <c r="P848" t="s">
        <v>3121</v>
      </c>
      <c r="Q848" t="s">
        <v>12862</v>
      </c>
      <c r="T848">
        <v>85</v>
      </c>
    </row>
    <row r="849" spans="1:26" x14ac:dyDescent="0.3">
      <c r="A849">
        <v>906627</v>
      </c>
      <c r="B849" t="s">
        <v>3135</v>
      </c>
      <c r="C849" t="s">
        <v>3121</v>
      </c>
      <c r="D849" t="s">
        <v>3136</v>
      </c>
      <c r="O849" t="s">
        <v>3123</v>
      </c>
      <c r="P849" t="s">
        <v>3121</v>
      </c>
      <c r="Q849" t="s">
        <v>12862</v>
      </c>
      <c r="T849">
        <v>85</v>
      </c>
    </row>
    <row r="850" spans="1:26" x14ac:dyDescent="0.3">
      <c r="A850">
        <v>906628</v>
      </c>
      <c r="B850" t="s">
        <v>3138</v>
      </c>
      <c r="C850" t="s">
        <v>3121</v>
      </c>
      <c r="D850" t="s">
        <v>3136</v>
      </c>
      <c r="O850" t="s">
        <v>3123</v>
      </c>
      <c r="P850" t="s">
        <v>3121</v>
      </c>
      <c r="Q850" t="s">
        <v>12862</v>
      </c>
      <c r="T850">
        <v>85</v>
      </c>
    </row>
    <row r="851" spans="1:26" x14ac:dyDescent="0.3">
      <c r="A851">
        <v>906629</v>
      </c>
      <c r="B851" t="s">
        <v>3138</v>
      </c>
      <c r="C851" t="s">
        <v>3121</v>
      </c>
      <c r="D851" t="s">
        <v>3136</v>
      </c>
      <c r="O851" t="s">
        <v>3123</v>
      </c>
      <c r="P851" t="s">
        <v>3121</v>
      </c>
      <c r="Q851" t="s">
        <v>12862</v>
      </c>
      <c r="T851">
        <v>85</v>
      </c>
    </row>
    <row r="852" spans="1:26" x14ac:dyDescent="0.3">
      <c r="A852">
        <v>906630</v>
      </c>
      <c r="B852" t="s">
        <v>3139</v>
      </c>
      <c r="C852" t="s">
        <v>3121</v>
      </c>
      <c r="D852" t="s">
        <v>3140</v>
      </c>
      <c r="O852" t="s">
        <v>3123</v>
      </c>
      <c r="P852" t="s">
        <v>3121</v>
      </c>
      <c r="Q852" t="s">
        <v>12862</v>
      </c>
      <c r="T852">
        <v>85</v>
      </c>
    </row>
    <row r="853" spans="1:26" x14ac:dyDescent="0.3">
      <c r="A853">
        <v>906631</v>
      </c>
      <c r="B853" t="s">
        <v>3142</v>
      </c>
      <c r="C853" t="s">
        <v>105</v>
      </c>
      <c r="D853" t="s">
        <v>3143</v>
      </c>
      <c r="O853" t="s">
        <v>105</v>
      </c>
      <c r="P853" t="s">
        <v>13914</v>
      </c>
      <c r="Q853" t="s">
        <v>12862</v>
      </c>
      <c r="T853">
        <v>100</v>
      </c>
      <c r="V853" t="s">
        <v>6192</v>
      </c>
      <c r="W853">
        <v>76</v>
      </c>
      <c r="X853">
        <v>26121645</v>
      </c>
      <c r="Y853">
        <v>76</v>
      </c>
      <c r="Z853" t="b">
        <v>1</v>
      </c>
    </row>
    <row r="854" spans="1:26" x14ac:dyDescent="0.3">
      <c r="A854">
        <v>906632</v>
      </c>
      <c r="B854" t="s">
        <v>3144</v>
      </c>
      <c r="C854" t="s">
        <v>105</v>
      </c>
      <c r="D854" t="s">
        <v>3145</v>
      </c>
      <c r="O854" t="s">
        <v>105</v>
      </c>
      <c r="P854" t="s">
        <v>13913</v>
      </c>
      <c r="Q854" t="s">
        <v>12862</v>
      </c>
      <c r="T854">
        <v>100</v>
      </c>
      <c r="V854" t="s">
        <v>12891</v>
      </c>
      <c r="W854">
        <v>78</v>
      </c>
      <c r="X854">
        <v>26120000</v>
      </c>
      <c r="Y854">
        <v>78</v>
      </c>
      <c r="Z854" t="b">
        <v>1</v>
      </c>
    </row>
    <row r="855" spans="1:26" x14ac:dyDescent="0.3">
      <c r="A855">
        <v>906633</v>
      </c>
      <c r="B855" t="s">
        <v>3146</v>
      </c>
      <c r="C855" t="s">
        <v>105</v>
      </c>
      <c r="D855" t="s">
        <v>3147</v>
      </c>
      <c r="E855" t="s">
        <v>3148</v>
      </c>
      <c r="O855" t="s">
        <v>105</v>
      </c>
      <c r="P855" t="s">
        <v>13913</v>
      </c>
      <c r="Q855" t="s">
        <v>12862</v>
      </c>
      <c r="T855">
        <v>100</v>
      </c>
      <c r="V855" t="s">
        <v>12891</v>
      </c>
      <c r="W855">
        <v>81</v>
      </c>
      <c r="X855">
        <v>26120000</v>
      </c>
      <c r="Y855">
        <v>81</v>
      </c>
      <c r="Z855" t="b">
        <v>1</v>
      </c>
    </row>
    <row r="856" spans="1:26" x14ac:dyDescent="0.3">
      <c r="A856">
        <v>906634</v>
      </c>
      <c r="B856" t="s">
        <v>3149</v>
      </c>
      <c r="C856" t="s">
        <v>59</v>
      </c>
      <c r="D856" t="s">
        <v>3150</v>
      </c>
      <c r="E856" t="s">
        <v>3151</v>
      </c>
      <c r="O856" t="s">
        <v>59</v>
      </c>
      <c r="P856" t="s">
        <v>12913</v>
      </c>
      <c r="Q856" t="s">
        <v>12862</v>
      </c>
      <c r="T856">
        <v>100</v>
      </c>
    </row>
    <row r="857" spans="1:26" x14ac:dyDescent="0.3">
      <c r="A857">
        <v>906635</v>
      </c>
      <c r="B857" t="s">
        <v>3153</v>
      </c>
      <c r="C857" t="s">
        <v>59</v>
      </c>
      <c r="D857" t="s">
        <v>3154</v>
      </c>
      <c r="O857" t="s">
        <v>59</v>
      </c>
      <c r="P857" t="s">
        <v>12913</v>
      </c>
      <c r="Q857" t="s">
        <v>12862</v>
      </c>
      <c r="T857">
        <v>100</v>
      </c>
      <c r="V857" t="s">
        <v>1033</v>
      </c>
      <c r="W857">
        <v>78</v>
      </c>
      <c r="X857">
        <v>39131706</v>
      </c>
      <c r="Y857">
        <v>78</v>
      </c>
      <c r="Z857" t="b">
        <v>1</v>
      </c>
    </row>
    <row r="858" spans="1:26" x14ac:dyDescent="0.3">
      <c r="A858">
        <v>906636</v>
      </c>
      <c r="B858" t="s">
        <v>3155</v>
      </c>
      <c r="C858" t="s">
        <v>59</v>
      </c>
      <c r="D858" t="s">
        <v>1172</v>
      </c>
      <c r="O858" t="s">
        <v>59</v>
      </c>
      <c r="P858" t="s">
        <v>12913</v>
      </c>
      <c r="Q858" t="s">
        <v>12862</v>
      </c>
      <c r="T858">
        <v>100</v>
      </c>
      <c r="V858" t="s">
        <v>1078</v>
      </c>
      <c r="W858">
        <v>75</v>
      </c>
      <c r="X858">
        <v>39121723</v>
      </c>
      <c r="Y858">
        <v>75</v>
      </c>
      <c r="Z858" t="b">
        <v>1</v>
      </c>
    </row>
    <row r="859" spans="1:26" x14ac:dyDescent="0.3">
      <c r="A859">
        <v>906637</v>
      </c>
      <c r="B859" t="s">
        <v>3156</v>
      </c>
      <c r="C859" t="s">
        <v>59</v>
      </c>
      <c r="D859" t="s">
        <v>3157</v>
      </c>
      <c r="E859" t="s">
        <v>3158</v>
      </c>
      <c r="O859" t="s">
        <v>59</v>
      </c>
      <c r="P859" t="s">
        <v>12913</v>
      </c>
      <c r="Q859" t="s">
        <v>12862</v>
      </c>
      <c r="T859">
        <v>100</v>
      </c>
      <c r="V859" t="s">
        <v>1135</v>
      </c>
      <c r="W859">
        <v>51</v>
      </c>
      <c r="X859">
        <v>39131707</v>
      </c>
      <c r="Y859">
        <v>80</v>
      </c>
      <c r="Z859" t="b">
        <v>1</v>
      </c>
    </row>
    <row r="860" spans="1:26" x14ac:dyDescent="0.3">
      <c r="A860">
        <v>906638</v>
      </c>
      <c r="B860" t="s">
        <v>3159</v>
      </c>
      <c r="C860" t="s">
        <v>59</v>
      </c>
      <c r="D860" t="s">
        <v>3160</v>
      </c>
      <c r="E860" t="s">
        <v>3161</v>
      </c>
      <c r="O860" t="s">
        <v>59</v>
      </c>
      <c r="P860" t="s">
        <v>12913</v>
      </c>
      <c r="Q860" t="s">
        <v>12862</v>
      </c>
      <c r="T860">
        <v>100</v>
      </c>
      <c r="X860">
        <v>39131700</v>
      </c>
      <c r="Y860">
        <v>76</v>
      </c>
    </row>
    <row r="861" spans="1:26" x14ac:dyDescent="0.3">
      <c r="A861">
        <v>906639</v>
      </c>
      <c r="B861" t="s">
        <v>3162</v>
      </c>
      <c r="C861" t="s">
        <v>59</v>
      </c>
      <c r="D861" t="s">
        <v>3163</v>
      </c>
      <c r="O861" t="s">
        <v>59</v>
      </c>
      <c r="P861" t="s">
        <v>12913</v>
      </c>
      <c r="Q861" t="s">
        <v>12862</v>
      </c>
      <c r="T861">
        <v>100</v>
      </c>
      <c r="X861">
        <v>39131700</v>
      </c>
      <c r="Y861">
        <v>61</v>
      </c>
    </row>
    <row r="862" spans="1:26" x14ac:dyDescent="0.3">
      <c r="A862">
        <v>906640</v>
      </c>
      <c r="B862" t="s">
        <v>3164</v>
      </c>
      <c r="C862" t="s">
        <v>59</v>
      </c>
      <c r="D862" t="s">
        <v>3165</v>
      </c>
      <c r="E862" t="s">
        <v>3166</v>
      </c>
      <c r="O862" t="s">
        <v>59</v>
      </c>
      <c r="P862" t="s">
        <v>12913</v>
      </c>
      <c r="Q862" t="s">
        <v>12862</v>
      </c>
      <c r="T862">
        <v>100</v>
      </c>
      <c r="X862">
        <v>39131700</v>
      </c>
      <c r="Y862">
        <v>64</v>
      </c>
    </row>
    <row r="863" spans="1:26" x14ac:dyDescent="0.3">
      <c r="A863">
        <v>906641</v>
      </c>
      <c r="B863" t="s">
        <v>3167</v>
      </c>
      <c r="C863" t="s">
        <v>59</v>
      </c>
      <c r="D863" t="s">
        <v>3168</v>
      </c>
      <c r="E863" t="s">
        <v>3169</v>
      </c>
      <c r="O863" t="s">
        <v>59</v>
      </c>
      <c r="P863" t="s">
        <v>13912</v>
      </c>
      <c r="Q863" t="s">
        <v>12858</v>
      </c>
      <c r="T863">
        <v>50</v>
      </c>
      <c r="X863">
        <v>39131700</v>
      </c>
      <c r="Y863">
        <v>78</v>
      </c>
    </row>
    <row r="864" spans="1:26" x14ac:dyDescent="0.3">
      <c r="A864">
        <v>906642</v>
      </c>
      <c r="B864" t="s">
        <v>3170</v>
      </c>
      <c r="C864" t="s">
        <v>59</v>
      </c>
      <c r="D864" t="s">
        <v>3171</v>
      </c>
      <c r="E864" t="s">
        <v>3172</v>
      </c>
      <c r="O864" t="s">
        <v>59</v>
      </c>
      <c r="P864" t="s">
        <v>13912</v>
      </c>
      <c r="Q864" t="s">
        <v>12862</v>
      </c>
      <c r="T864">
        <v>100</v>
      </c>
      <c r="V864" t="s">
        <v>5341</v>
      </c>
      <c r="W864">
        <v>61</v>
      </c>
      <c r="X864">
        <v>39131700</v>
      </c>
      <c r="Y864">
        <v>76</v>
      </c>
      <c r="Z864" t="b">
        <v>1</v>
      </c>
    </row>
    <row r="865" spans="1:26" x14ac:dyDescent="0.3">
      <c r="A865">
        <v>906643</v>
      </c>
      <c r="B865" t="s">
        <v>3173</v>
      </c>
      <c r="C865" t="s">
        <v>59</v>
      </c>
      <c r="D865" t="s">
        <v>3174</v>
      </c>
      <c r="E865" t="s">
        <v>3175</v>
      </c>
      <c r="O865" t="s">
        <v>59</v>
      </c>
      <c r="P865" t="s">
        <v>13912</v>
      </c>
      <c r="Q865" t="s">
        <v>12862</v>
      </c>
      <c r="T865">
        <v>100</v>
      </c>
      <c r="V865" t="s">
        <v>6302</v>
      </c>
      <c r="W865">
        <v>64</v>
      </c>
      <c r="Z865" t="b">
        <v>1</v>
      </c>
    </row>
    <row r="866" spans="1:26" x14ac:dyDescent="0.3">
      <c r="A866">
        <v>906644</v>
      </c>
      <c r="B866" t="s">
        <v>3176</v>
      </c>
      <c r="C866" t="s">
        <v>59</v>
      </c>
      <c r="D866" t="s">
        <v>3177</v>
      </c>
      <c r="E866" t="s">
        <v>3178</v>
      </c>
      <c r="O866" t="s">
        <v>59</v>
      </c>
      <c r="P866" t="s">
        <v>13912</v>
      </c>
      <c r="Q866" t="s">
        <v>12862</v>
      </c>
      <c r="T866">
        <v>100</v>
      </c>
      <c r="X866">
        <v>39131707</v>
      </c>
      <c r="Y866">
        <v>79</v>
      </c>
    </row>
    <row r="867" spans="1:26" x14ac:dyDescent="0.3">
      <c r="A867">
        <v>906645</v>
      </c>
      <c r="B867" t="s">
        <v>3179</v>
      </c>
      <c r="C867" t="s">
        <v>59</v>
      </c>
      <c r="D867" t="s">
        <v>3180</v>
      </c>
      <c r="E867" t="s">
        <v>3181</v>
      </c>
      <c r="G867">
        <v>336563</v>
      </c>
      <c r="H867" t="s">
        <v>13911</v>
      </c>
      <c r="I867" t="s">
        <v>579</v>
      </c>
      <c r="J867" s="193" t="s">
        <v>13910</v>
      </c>
      <c r="K867">
        <v>31201617</v>
      </c>
      <c r="L867" t="s">
        <v>13909</v>
      </c>
      <c r="M867">
        <v>657884</v>
      </c>
      <c r="N867" t="s">
        <v>13908</v>
      </c>
      <c r="O867" t="s">
        <v>579</v>
      </c>
      <c r="Q867" t="s">
        <v>12926</v>
      </c>
      <c r="R867" s="193" t="s">
        <v>13907</v>
      </c>
      <c r="S867">
        <v>34</v>
      </c>
      <c r="T867">
        <v>20</v>
      </c>
      <c r="U867">
        <v>70</v>
      </c>
    </row>
    <row r="868" spans="1:26" x14ac:dyDescent="0.3">
      <c r="A868">
        <v>906646</v>
      </c>
      <c r="B868" t="s">
        <v>3182</v>
      </c>
      <c r="C868" t="s">
        <v>59</v>
      </c>
      <c r="D868" t="s">
        <v>3183</v>
      </c>
      <c r="G868">
        <v>961357</v>
      </c>
      <c r="H868" s="193" t="s">
        <v>13906</v>
      </c>
      <c r="I868" t="s">
        <v>6302</v>
      </c>
      <c r="J868">
        <v>622454295797</v>
      </c>
      <c r="K868">
        <v>39131711</v>
      </c>
      <c r="M868">
        <v>98484</v>
      </c>
      <c r="N868" t="s">
        <v>13905</v>
      </c>
      <c r="O868" t="s">
        <v>6302</v>
      </c>
      <c r="Q868" t="s">
        <v>12926</v>
      </c>
      <c r="R868" s="193" t="s">
        <v>13904</v>
      </c>
      <c r="S868">
        <v>58</v>
      </c>
      <c r="T868">
        <v>32</v>
      </c>
      <c r="U868">
        <v>44</v>
      </c>
    </row>
    <row r="869" spans="1:26" x14ac:dyDescent="0.3">
      <c r="A869">
        <v>906647</v>
      </c>
      <c r="B869" t="s">
        <v>3184</v>
      </c>
      <c r="C869" t="s">
        <v>105</v>
      </c>
      <c r="D869" t="s">
        <v>3185</v>
      </c>
      <c r="O869" t="s">
        <v>105</v>
      </c>
      <c r="P869" t="s">
        <v>13902</v>
      </c>
      <c r="Q869" t="s">
        <v>12858</v>
      </c>
      <c r="T869">
        <v>50</v>
      </c>
      <c r="V869" t="s">
        <v>681</v>
      </c>
      <c r="W869">
        <v>78</v>
      </c>
      <c r="X869">
        <v>26121614</v>
      </c>
      <c r="Y869">
        <v>78</v>
      </c>
      <c r="Z869" t="b">
        <v>1</v>
      </c>
    </row>
    <row r="870" spans="1:26" x14ac:dyDescent="0.3">
      <c r="A870">
        <v>906648</v>
      </c>
      <c r="B870" t="s">
        <v>3186</v>
      </c>
      <c r="C870" t="s">
        <v>105</v>
      </c>
      <c r="D870" t="s">
        <v>3187</v>
      </c>
      <c r="O870" t="s">
        <v>105</v>
      </c>
      <c r="P870" t="s">
        <v>13902</v>
      </c>
      <c r="Q870" t="s">
        <v>12862</v>
      </c>
      <c r="T870">
        <v>100</v>
      </c>
      <c r="V870" t="s">
        <v>681</v>
      </c>
      <c r="W870">
        <v>78</v>
      </c>
      <c r="X870">
        <v>26121614</v>
      </c>
      <c r="Y870">
        <v>78</v>
      </c>
      <c r="Z870" t="b">
        <v>1</v>
      </c>
    </row>
    <row r="871" spans="1:26" x14ac:dyDescent="0.3">
      <c r="A871">
        <v>906649</v>
      </c>
      <c r="B871" t="s">
        <v>3188</v>
      </c>
      <c r="C871" t="s">
        <v>105</v>
      </c>
      <c r="D871" t="s">
        <v>3189</v>
      </c>
      <c r="O871" t="s">
        <v>105</v>
      </c>
      <c r="P871" t="s">
        <v>13902</v>
      </c>
      <c r="Q871" t="s">
        <v>12862</v>
      </c>
      <c r="T871">
        <v>100</v>
      </c>
      <c r="V871" t="s">
        <v>681</v>
      </c>
      <c r="W871">
        <v>77</v>
      </c>
      <c r="X871">
        <v>26121614</v>
      </c>
      <c r="Y871">
        <v>77</v>
      </c>
      <c r="Z871" t="b">
        <v>1</v>
      </c>
    </row>
    <row r="872" spans="1:26" x14ac:dyDescent="0.3">
      <c r="A872">
        <v>906650</v>
      </c>
      <c r="B872" t="s">
        <v>3190</v>
      </c>
      <c r="C872" t="s">
        <v>105</v>
      </c>
      <c r="D872" t="s">
        <v>3191</v>
      </c>
      <c r="O872" t="s">
        <v>105</v>
      </c>
      <c r="P872" t="s">
        <v>13902</v>
      </c>
      <c r="Q872" t="s">
        <v>12862</v>
      </c>
      <c r="T872">
        <v>100</v>
      </c>
      <c r="V872" t="s">
        <v>681</v>
      </c>
      <c r="W872">
        <v>78</v>
      </c>
      <c r="X872">
        <v>26121614</v>
      </c>
      <c r="Y872">
        <v>78</v>
      </c>
      <c r="Z872" t="b">
        <v>1</v>
      </c>
    </row>
    <row r="873" spans="1:26" x14ac:dyDescent="0.3">
      <c r="A873">
        <v>906651</v>
      </c>
      <c r="B873" t="s">
        <v>3192</v>
      </c>
      <c r="C873" t="s">
        <v>105</v>
      </c>
      <c r="D873" t="s">
        <v>3193</v>
      </c>
      <c r="E873" t="s">
        <v>3194</v>
      </c>
      <c r="O873" t="s">
        <v>105</v>
      </c>
      <c r="P873" t="s">
        <v>13902</v>
      </c>
      <c r="Q873" t="s">
        <v>12862</v>
      </c>
      <c r="T873">
        <v>100</v>
      </c>
      <c r="V873" t="s">
        <v>13903</v>
      </c>
      <c r="W873">
        <v>76</v>
      </c>
      <c r="X873">
        <v>26121539</v>
      </c>
      <c r="Y873">
        <v>76</v>
      </c>
      <c r="Z873" t="b">
        <v>1</v>
      </c>
    </row>
    <row r="874" spans="1:26" x14ac:dyDescent="0.3">
      <c r="A874">
        <v>906652</v>
      </c>
      <c r="B874" t="s">
        <v>3195</v>
      </c>
      <c r="C874" t="s">
        <v>105</v>
      </c>
      <c r="D874" t="s">
        <v>3196</v>
      </c>
      <c r="O874" t="s">
        <v>105</v>
      </c>
      <c r="P874" t="s">
        <v>13902</v>
      </c>
      <c r="Q874" t="s">
        <v>12858</v>
      </c>
      <c r="T874">
        <v>50</v>
      </c>
      <c r="V874" t="s">
        <v>681</v>
      </c>
      <c r="W874">
        <v>79</v>
      </c>
      <c r="X874">
        <v>26120000</v>
      </c>
      <c r="Y874">
        <v>79</v>
      </c>
      <c r="Z874" t="b">
        <v>1</v>
      </c>
    </row>
    <row r="875" spans="1:26" x14ac:dyDescent="0.3">
      <c r="A875">
        <v>906653</v>
      </c>
      <c r="B875" t="s">
        <v>3198</v>
      </c>
      <c r="C875" t="s">
        <v>105</v>
      </c>
      <c r="D875" t="s">
        <v>3196</v>
      </c>
      <c r="O875" t="s">
        <v>105</v>
      </c>
      <c r="P875" t="s">
        <v>13902</v>
      </c>
      <c r="Q875" t="s">
        <v>12858</v>
      </c>
      <c r="T875">
        <v>50</v>
      </c>
      <c r="V875" t="s">
        <v>681</v>
      </c>
      <c r="W875">
        <v>79</v>
      </c>
      <c r="X875">
        <v>26120000</v>
      </c>
      <c r="Y875">
        <v>79</v>
      </c>
      <c r="Z875" t="b">
        <v>1</v>
      </c>
    </row>
    <row r="876" spans="1:26" x14ac:dyDescent="0.3">
      <c r="A876">
        <v>906654</v>
      </c>
      <c r="B876" t="s">
        <v>3199</v>
      </c>
      <c r="C876" t="s">
        <v>105</v>
      </c>
      <c r="D876" t="s">
        <v>3200</v>
      </c>
      <c r="O876" t="s">
        <v>105</v>
      </c>
      <c r="P876" t="s">
        <v>13902</v>
      </c>
      <c r="Q876" t="s">
        <v>12862</v>
      </c>
      <c r="T876">
        <v>100</v>
      </c>
      <c r="X876">
        <v>26120000</v>
      </c>
      <c r="Y876">
        <v>78</v>
      </c>
    </row>
    <row r="877" spans="1:26" x14ac:dyDescent="0.3">
      <c r="A877">
        <v>906655</v>
      </c>
      <c r="B877" t="s">
        <v>3201</v>
      </c>
      <c r="C877" t="s">
        <v>105</v>
      </c>
      <c r="D877" t="s">
        <v>3202</v>
      </c>
      <c r="O877" t="s">
        <v>105</v>
      </c>
      <c r="P877" t="s">
        <v>13902</v>
      </c>
      <c r="Q877" t="s">
        <v>12862</v>
      </c>
      <c r="T877">
        <v>100</v>
      </c>
      <c r="X877">
        <v>26120000</v>
      </c>
      <c r="Y877">
        <v>79</v>
      </c>
    </row>
    <row r="878" spans="1:26" x14ac:dyDescent="0.3">
      <c r="A878">
        <v>906656</v>
      </c>
      <c r="B878" t="s">
        <v>3203</v>
      </c>
      <c r="C878" t="s">
        <v>105</v>
      </c>
      <c r="D878" t="s">
        <v>3204</v>
      </c>
      <c r="O878" t="s">
        <v>105</v>
      </c>
      <c r="P878" t="s">
        <v>13902</v>
      </c>
      <c r="Q878" t="s">
        <v>12862</v>
      </c>
      <c r="T878">
        <v>100</v>
      </c>
      <c r="X878">
        <v>26120000</v>
      </c>
      <c r="Y878">
        <v>78</v>
      </c>
    </row>
    <row r="879" spans="1:26" x14ac:dyDescent="0.3">
      <c r="A879">
        <v>906657</v>
      </c>
      <c r="B879" t="s">
        <v>3205</v>
      </c>
      <c r="C879" t="s">
        <v>105</v>
      </c>
      <c r="D879" t="s">
        <v>3206</v>
      </c>
      <c r="O879" t="s">
        <v>105</v>
      </c>
      <c r="P879" t="s">
        <v>13902</v>
      </c>
      <c r="Q879" t="s">
        <v>12862</v>
      </c>
      <c r="T879">
        <v>100</v>
      </c>
      <c r="X879">
        <v>26120000</v>
      </c>
      <c r="Y879">
        <v>77</v>
      </c>
    </row>
    <row r="880" spans="1:26" x14ac:dyDescent="0.3">
      <c r="A880">
        <v>906658</v>
      </c>
      <c r="B880" t="s">
        <v>3207</v>
      </c>
      <c r="C880" t="s">
        <v>105</v>
      </c>
      <c r="D880" t="s">
        <v>3208</v>
      </c>
      <c r="O880" t="s">
        <v>105</v>
      </c>
      <c r="P880" t="s">
        <v>13902</v>
      </c>
      <c r="Q880" t="s">
        <v>12862</v>
      </c>
      <c r="T880">
        <v>100</v>
      </c>
      <c r="V880" t="s">
        <v>681</v>
      </c>
      <c r="W880">
        <v>77</v>
      </c>
      <c r="X880">
        <v>26121614</v>
      </c>
      <c r="Y880">
        <v>77</v>
      </c>
      <c r="Z880" t="b">
        <v>1</v>
      </c>
    </row>
    <row r="881" spans="1:26" x14ac:dyDescent="0.3">
      <c r="A881">
        <v>906659</v>
      </c>
      <c r="B881" t="s">
        <v>3207</v>
      </c>
      <c r="C881" t="s">
        <v>105</v>
      </c>
      <c r="D881" t="s">
        <v>3208</v>
      </c>
      <c r="O881" t="s">
        <v>105</v>
      </c>
      <c r="P881" t="s">
        <v>13902</v>
      </c>
      <c r="Q881" t="s">
        <v>12862</v>
      </c>
      <c r="T881">
        <v>100</v>
      </c>
      <c r="V881" t="s">
        <v>681</v>
      </c>
      <c r="W881">
        <v>77</v>
      </c>
      <c r="X881">
        <v>26121614</v>
      </c>
      <c r="Y881">
        <v>77</v>
      </c>
      <c r="Z881" t="b">
        <v>1</v>
      </c>
    </row>
    <row r="882" spans="1:26" x14ac:dyDescent="0.3">
      <c r="A882">
        <v>906660</v>
      </c>
      <c r="B882" t="s">
        <v>3209</v>
      </c>
      <c r="C882" t="s">
        <v>105</v>
      </c>
      <c r="D882" t="s">
        <v>3210</v>
      </c>
      <c r="O882" t="s">
        <v>105</v>
      </c>
      <c r="P882" t="s">
        <v>13902</v>
      </c>
      <c r="Q882" t="s">
        <v>12862</v>
      </c>
      <c r="T882">
        <v>100</v>
      </c>
      <c r="V882" t="s">
        <v>681</v>
      </c>
      <c r="W882">
        <v>61</v>
      </c>
      <c r="X882">
        <v>26120000</v>
      </c>
      <c r="Y882">
        <v>77</v>
      </c>
      <c r="Z882" t="b">
        <v>1</v>
      </c>
    </row>
    <row r="883" spans="1:26" x14ac:dyDescent="0.3">
      <c r="A883">
        <v>906661</v>
      </c>
      <c r="B883" t="s">
        <v>3209</v>
      </c>
      <c r="C883" t="s">
        <v>105</v>
      </c>
      <c r="D883" t="s">
        <v>3210</v>
      </c>
      <c r="O883" t="s">
        <v>105</v>
      </c>
      <c r="P883" t="s">
        <v>13902</v>
      </c>
      <c r="Q883" t="s">
        <v>12862</v>
      </c>
      <c r="T883">
        <v>100</v>
      </c>
      <c r="V883" t="s">
        <v>681</v>
      </c>
      <c r="W883">
        <v>61</v>
      </c>
      <c r="X883">
        <v>26120000</v>
      </c>
      <c r="Y883">
        <v>77</v>
      </c>
      <c r="Z883" t="b">
        <v>1</v>
      </c>
    </row>
    <row r="884" spans="1:26" x14ac:dyDescent="0.3">
      <c r="A884">
        <v>906662</v>
      </c>
      <c r="B884" t="s">
        <v>3211</v>
      </c>
      <c r="C884" t="s">
        <v>105</v>
      </c>
      <c r="D884" t="s">
        <v>3212</v>
      </c>
      <c r="O884" t="s">
        <v>105</v>
      </c>
      <c r="P884" t="s">
        <v>13902</v>
      </c>
      <c r="Q884" t="s">
        <v>12862</v>
      </c>
      <c r="T884">
        <v>100</v>
      </c>
      <c r="V884" t="s">
        <v>681</v>
      </c>
      <c r="W884">
        <v>77</v>
      </c>
      <c r="X884">
        <v>26121614</v>
      </c>
      <c r="Y884">
        <v>77</v>
      </c>
      <c r="Z884" t="b">
        <v>1</v>
      </c>
    </row>
    <row r="885" spans="1:26" x14ac:dyDescent="0.3">
      <c r="A885">
        <v>906663</v>
      </c>
      <c r="B885" t="s">
        <v>3211</v>
      </c>
      <c r="C885" t="s">
        <v>105</v>
      </c>
      <c r="D885" t="s">
        <v>3212</v>
      </c>
      <c r="O885" t="s">
        <v>105</v>
      </c>
      <c r="P885" t="s">
        <v>13902</v>
      </c>
      <c r="Q885" t="s">
        <v>12862</v>
      </c>
      <c r="T885">
        <v>100</v>
      </c>
      <c r="V885" t="s">
        <v>681</v>
      </c>
      <c r="W885">
        <v>77</v>
      </c>
      <c r="X885">
        <v>26121614</v>
      </c>
      <c r="Y885">
        <v>77</v>
      </c>
      <c r="Z885" t="b">
        <v>1</v>
      </c>
    </row>
    <row r="886" spans="1:26" x14ac:dyDescent="0.3">
      <c r="A886">
        <v>906664</v>
      </c>
      <c r="B886" t="s">
        <v>3213</v>
      </c>
      <c r="C886" t="s">
        <v>105</v>
      </c>
      <c r="D886" t="s">
        <v>3214</v>
      </c>
      <c r="O886" t="s">
        <v>105</v>
      </c>
      <c r="P886" t="s">
        <v>13902</v>
      </c>
      <c r="Q886" t="s">
        <v>12862</v>
      </c>
      <c r="T886">
        <v>100</v>
      </c>
      <c r="V886" t="s">
        <v>681</v>
      </c>
      <c r="W886">
        <v>78</v>
      </c>
      <c r="X886">
        <v>26121614</v>
      </c>
      <c r="Y886">
        <v>78</v>
      </c>
      <c r="Z886" t="b">
        <v>1</v>
      </c>
    </row>
    <row r="887" spans="1:26" x14ac:dyDescent="0.3">
      <c r="A887">
        <v>906665</v>
      </c>
      <c r="B887" t="s">
        <v>3213</v>
      </c>
      <c r="C887" t="s">
        <v>105</v>
      </c>
      <c r="D887" t="s">
        <v>3214</v>
      </c>
      <c r="O887" t="s">
        <v>105</v>
      </c>
      <c r="P887" t="s">
        <v>13902</v>
      </c>
      <c r="Q887" t="s">
        <v>12862</v>
      </c>
      <c r="T887">
        <v>100</v>
      </c>
      <c r="V887" t="s">
        <v>681</v>
      </c>
      <c r="W887">
        <v>78</v>
      </c>
      <c r="X887">
        <v>26121614</v>
      </c>
      <c r="Y887">
        <v>78</v>
      </c>
      <c r="Z887" t="b">
        <v>1</v>
      </c>
    </row>
    <row r="888" spans="1:26" x14ac:dyDescent="0.3">
      <c r="A888">
        <v>906666</v>
      </c>
      <c r="B888" t="s">
        <v>3215</v>
      </c>
      <c r="C888" t="s">
        <v>105</v>
      </c>
      <c r="D888" t="s">
        <v>3216</v>
      </c>
      <c r="E888" t="s">
        <v>3217</v>
      </c>
      <c r="O888" t="s">
        <v>105</v>
      </c>
      <c r="P888" t="s">
        <v>13902</v>
      </c>
      <c r="Q888" t="s">
        <v>12862</v>
      </c>
      <c r="T888">
        <v>100</v>
      </c>
      <c r="V888" t="s">
        <v>681</v>
      </c>
      <c r="W888">
        <v>80</v>
      </c>
      <c r="X888">
        <v>26121614</v>
      </c>
      <c r="Y888">
        <v>80</v>
      </c>
      <c r="Z888" t="b">
        <v>1</v>
      </c>
    </row>
    <row r="889" spans="1:26" x14ac:dyDescent="0.3">
      <c r="A889">
        <v>906667</v>
      </c>
      <c r="B889" t="s">
        <v>3218</v>
      </c>
      <c r="C889" t="s">
        <v>105</v>
      </c>
      <c r="D889" t="s">
        <v>3219</v>
      </c>
      <c r="O889" t="s">
        <v>105</v>
      </c>
      <c r="P889" t="s">
        <v>13902</v>
      </c>
      <c r="Q889" t="s">
        <v>12862</v>
      </c>
      <c r="T889">
        <v>100</v>
      </c>
      <c r="V889" t="s">
        <v>681</v>
      </c>
      <c r="W889">
        <v>80</v>
      </c>
      <c r="X889">
        <v>26121614</v>
      </c>
      <c r="Y889">
        <v>80</v>
      </c>
      <c r="Z889" t="b">
        <v>1</v>
      </c>
    </row>
    <row r="890" spans="1:26" x14ac:dyDescent="0.3">
      <c r="A890">
        <v>906668</v>
      </c>
      <c r="B890" t="s">
        <v>3220</v>
      </c>
      <c r="C890" t="s">
        <v>105</v>
      </c>
      <c r="D890" t="s">
        <v>3221</v>
      </c>
      <c r="O890" t="s">
        <v>105</v>
      </c>
      <c r="P890" t="s">
        <v>13902</v>
      </c>
      <c r="Q890" t="s">
        <v>12862</v>
      </c>
      <c r="T890">
        <v>100</v>
      </c>
      <c r="V890" t="s">
        <v>681</v>
      </c>
      <c r="W890">
        <v>80</v>
      </c>
      <c r="X890">
        <v>26121614</v>
      </c>
      <c r="Y890">
        <v>80</v>
      </c>
      <c r="Z890" t="b">
        <v>1</v>
      </c>
    </row>
    <row r="891" spans="1:26" x14ac:dyDescent="0.3">
      <c r="A891">
        <v>906669</v>
      </c>
      <c r="B891" t="s">
        <v>3222</v>
      </c>
      <c r="C891" t="s">
        <v>105</v>
      </c>
      <c r="D891" t="s">
        <v>3223</v>
      </c>
      <c r="O891" t="s">
        <v>105</v>
      </c>
      <c r="P891" t="s">
        <v>13902</v>
      </c>
      <c r="Q891" t="s">
        <v>12862</v>
      </c>
      <c r="T891">
        <v>100</v>
      </c>
      <c r="V891" t="s">
        <v>681</v>
      </c>
      <c r="W891">
        <v>80</v>
      </c>
      <c r="X891">
        <v>26121614</v>
      </c>
      <c r="Y891">
        <v>80</v>
      </c>
      <c r="Z891" t="b">
        <v>1</v>
      </c>
    </row>
    <row r="892" spans="1:26" x14ac:dyDescent="0.3">
      <c r="A892">
        <v>906670</v>
      </c>
      <c r="B892" t="s">
        <v>3224</v>
      </c>
      <c r="C892" t="s">
        <v>105</v>
      </c>
      <c r="D892" t="s">
        <v>3225</v>
      </c>
      <c r="E892" t="s">
        <v>3226</v>
      </c>
      <c r="O892" t="s">
        <v>105</v>
      </c>
      <c r="P892" t="s">
        <v>13902</v>
      </c>
      <c r="Q892" t="s">
        <v>12862</v>
      </c>
      <c r="T892">
        <v>100</v>
      </c>
      <c r="V892" t="s">
        <v>681</v>
      </c>
      <c r="W892">
        <v>79</v>
      </c>
      <c r="X892">
        <v>26120000</v>
      </c>
      <c r="Y892">
        <v>79</v>
      </c>
      <c r="Z892" t="b">
        <v>1</v>
      </c>
    </row>
    <row r="893" spans="1:26" x14ac:dyDescent="0.3">
      <c r="A893">
        <v>906671</v>
      </c>
      <c r="B893" t="s">
        <v>3227</v>
      </c>
      <c r="C893" t="s">
        <v>105</v>
      </c>
      <c r="D893" t="s">
        <v>3228</v>
      </c>
      <c r="E893" t="s">
        <v>146</v>
      </c>
      <c r="O893" t="s">
        <v>105</v>
      </c>
      <c r="P893" t="s">
        <v>13902</v>
      </c>
      <c r="Q893" t="s">
        <v>12858</v>
      </c>
      <c r="T893">
        <v>50</v>
      </c>
      <c r="V893" t="s">
        <v>681</v>
      </c>
      <c r="W893">
        <v>79</v>
      </c>
      <c r="X893">
        <v>26121614</v>
      </c>
      <c r="Y893">
        <v>79</v>
      </c>
      <c r="Z893" t="b">
        <v>1</v>
      </c>
    </row>
    <row r="894" spans="1:26" x14ac:dyDescent="0.3">
      <c r="A894">
        <v>906672</v>
      </c>
      <c r="B894" t="s">
        <v>3229</v>
      </c>
      <c r="C894" t="s">
        <v>105</v>
      </c>
      <c r="D894" t="s">
        <v>3230</v>
      </c>
      <c r="E894" t="s">
        <v>152</v>
      </c>
      <c r="O894" t="s">
        <v>105</v>
      </c>
      <c r="P894" t="s">
        <v>13902</v>
      </c>
      <c r="Q894" t="s">
        <v>12862</v>
      </c>
      <c r="T894">
        <v>100</v>
      </c>
      <c r="V894" t="s">
        <v>681</v>
      </c>
      <c r="W894">
        <v>78</v>
      </c>
      <c r="X894">
        <v>26121614</v>
      </c>
      <c r="Y894">
        <v>78</v>
      </c>
      <c r="Z894" t="b">
        <v>1</v>
      </c>
    </row>
    <row r="895" spans="1:26" x14ac:dyDescent="0.3">
      <c r="A895">
        <v>906673</v>
      </c>
      <c r="B895" t="s">
        <v>3231</v>
      </c>
      <c r="C895" t="s">
        <v>105</v>
      </c>
      <c r="D895" t="s">
        <v>3232</v>
      </c>
      <c r="E895" t="s">
        <v>3233</v>
      </c>
      <c r="O895" t="s">
        <v>105</v>
      </c>
      <c r="P895" t="s">
        <v>13902</v>
      </c>
      <c r="Q895" t="s">
        <v>12862</v>
      </c>
      <c r="T895">
        <v>100</v>
      </c>
      <c r="V895" t="s">
        <v>681</v>
      </c>
      <c r="W895">
        <v>79</v>
      </c>
      <c r="X895">
        <v>26121614</v>
      </c>
      <c r="Y895">
        <v>79</v>
      </c>
      <c r="Z895" t="b">
        <v>1</v>
      </c>
    </row>
    <row r="896" spans="1:26" x14ac:dyDescent="0.3">
      <c r="A896">
        <v>906674</v>
      </c>
      <c r="B896" t="s">
        <v>3234</v>
      </c>
      <c r="C896" t="s">
        <v>105</v>
      </c>
      <c r="D896" t="s">
        <v>3235</v>
      </c>
      <c r="E896" t="s">
        <v>3236</v>
      </c>
      <c r="O896" t="s">
        <v>105</v>
      </c>
      <c r="P896" t="s">
        <v>13902</v>
      </c>
      <c r="Q896" t="s">
        <v>12858</v>
      </c>
      <c r="T896">
        <v>50</v>
      </c>
      <c r="V896" t="s">
        <v>681</v>
      </c>
      <c r="W896">
        <v>80</v>
      </c>
      <c r="X896">
        <v>26121614</v>
      </c>
      <c r="Y896">
        <v>80</v>
      </c>
      <c r="Z896" t="b">
        <v>1</v>
      </c>
    </row>
    <row r="897" spans="1:26" x14ac:dyDescent="0.3">
      <c r="A897">
        <v>906675</v>
      </c>
      <c r="B897" t="s">
        <v>3237</v>
      </c>
      <c r="C897" t="s">
        <v>105</v>
      </c>
      <c r="D897" t="s">
        <v>3238</v>
      </c>
      <c r="E897" t="s">
        <v>3239</v>
      </c>
      <c r="O897" t="s">
        <v>105</v>
      </c>
      <c r="P897" t="s">
        <v>13902</v>
      </c>
      <c r="Q897" t="s">
        <v>12862</v>
      </c>
      <c r="T897">
        <v>100</v>
      </c>
      <c r="V897" t="s">
        <v>681</v>
      </c>
      <c r="W897">
        <v>79</v>
      </c>
      <c r="X897">
        <v>26121614</v>
      </c>
      <c r="Y897">
        <v>79</v>
      </c>
      <c r="Z897" t="b">
        <v>1</v>
      </c>
    </row>
    <row r="898" spans="1:26" x14ac:dyDescent="0.3">
      <c r="A898">
        <v>906676</v>
      </c>
      <c r="B898" t="s">
        <v>3240</v>
      </c>
      <c r="C898" t="s">
        <v>105</v>
      </c>
      <c r="D898" t="s">
        <v>3241</v>
      </c>
      <c r="O898" t="s">
        <v>105</v>
      </c>
      <c r="P898" t="s">
        <v>13902</v>
      </c>
      <c r="Q898" t="s">
        <v>12862</v>
      </c>
      <c r="T898">
        <v>100</v>
      </c>
    </row>
    <row r="899" spans="1:26" x14ac:dyDescent="0.3">
      <c r="A899">
        <v>906677</v>
      </c>
      <c r="B899" t="s">
        <v>3240</v>
      </c>
      <c r="C899" t="s">
        <v>105</v>
      </c>
      <c r="D899" t="s">
        <v>3241</v>
      </c>
      <c r="O899" t="s">
        <v>105</v>
      </c>
      <c r="P899" t="s">
        <v>13902</v>
      </c>
      <c r="Q899" t="s">
        <v>12862</v>
      </c>
      <c r="T899">
        <v>100</v>
      </c>
    </row>
    <row r="900" spans="1:26" x14ac:dyDescent="0.3">
      <c r="A900">
        <v>906678</v>
      </c>
      <c r="B900" t="s">
        <v>3242</v>
      </c>
      <c r="C900" t="s">
        <v>105</v>
      </c>
      <c r="D900" t="s">
        <v>3243</v>
      </c>
      <c r="E900" t="s">
        <v>3244</v>
      </c>
      <c r="O900" t="s">
        <v>105</v>
      </c>
      <c r="P900" t="s">
        <v>13902</v>
      </c>
      <c r="Q900" t="s">
        <v>12862</v>
      </c>
      <c r="T900">
        <v>100</v>
      </c>
      <c r="V900" t="s">
        <v>12884</v>
      </c>
      <c r="W900">
        <v>75</v>
      </c>
      <c r="X900">
        <v>26121635</v>
      </c>
      <c r="Y900">
        <v>75</v>
      </c>
      <c r="Z900" t="b">
        <v>1</v>
      </c>
    </row>
    <row r="901" spans="1:26" x14ac:dyDescent="0.3">
      <c r="A901">
        <v>906679</v>
      </c>
      <c r="B901" t="s">
        <v>3242</v>
      </c>
      <c r="C901" t="s">
        <v>105</v>
      </c>
      <c r="D901" t="s">
        <v>3243</v>
      </c>
      <c r="E901" t="s">
        <v>3244</v>
      </c>
      <c r="O901" t="s">
        <v>105</v>
      </c>
      <c r="P901" t="s">
        <v>13902</v>
      </c>
      <c r="Q901" t="s">
        <v>12862</v>
      </c>
      <c r="T901">
        <v>100</v>
      </c>
      <c r="V901" t="s">
        <v>12884</v>
      </c>
      <c r="W901">
        <v>75</v>
      </c>
      <c r="X901">
        <v>26121635</v>
      </c>
      <c r="Y901">
        <v>75</v>
      </c>
      <c r="Z901" t="b">
        <v>1</v>
      </c>
    </row>
    <row r="902" spans="1:26" x14ac:dyDescent="0.3">
      <c r="A902">
        <v>906680</v>
      </c>
      <c r="B902" t="s">
        <v>3246</v>
      </c>
      <c r="C902" t="s">
        <v>105</v>
      </c>
      <c r="D902" t="s">
        <v>3247</v>
      </c>
      <c r="O902" t="s">
        <v>105</v>
      </c>
      <c r="P902" t="s">
        <v>13902</v>
      </c>
      <c r="Q902" t="s">
        <v>12862</v>
      </c>
      <c r="T902">
        <v>100</v>
      </c>
      <c r="V902" t="s">
        <v>12884</v>
      </c>
      <c r="W902">
        <v>76</v>
      </c>
      <c r="X902">
        <v>26121635</v>
      </c>
      <c r="Y902">
        <v>76</v>
      </c>
      <c r="Z902" t="b">
        <v>1</v>
      </c>
    </row>
    <row r="903" spans="1:26" x14ac:dyDescent="0.3">
      <c r="A903">
        <v>906681</v>
      </c>
      <c r="B903" t="s">
        <v>3248</v>
      </c>
      <c r="C903" t="s">
        <v>105</v>
      </c>
      <c r="D903" t="s">
        <v>3249</v>
      </c>
      <c r="E903" t="s">
        <v>3250</v>
      </c>
      <c r="O903" t="s">
        <v>105</v>
      </c>
      <c r="P903" t="s">
        <v>13902</v>
      </c>
      <c r="Q903" t="s">
        <v>12862</v>
      </c>
      <c r="T903">
        <v>100</v>
      </c>
      <c r="V903" t="s">
        <v>12884</v>
      </c>
      <c r="W903">
        <v>76</v>
      </c>
      <c r="X903">
        <v>26121635</v>
      </c>
      <c r="Y903">
        <v>76</v>
      </c>
      <c r="Z903" t="b">
        <v>1</v>
      </c>
    </row>
    <row r="904" spans="1:26" x14ac:dyDescent="0.3">
      <c r="A904">
        <v>906682</v>
      </c>
      <c r="B904" t="s">
        <v>3251</v>
      </c>
      <c r="C904" t="s">
        <v>105</v>
      </c>
      <c r="D904" t="s">
        <v>3252</v>
      </c>
      <c r="O904" t="s">
        <v>105</v>
      </c>
      <c r="P904" t="s">
        <v>13902</v>
      </c>
      <c r="Q904" t="s">
        <v>12862</v>
      </c>
      <c r="T904">
        <v>100</v>
      </c>
      <c r="V904" t="s">
        <v>6192</v>
      </c>
      <c r="W904">
        <v>75</v>
      </c>
      <c r="X904">
        <v>26121500</v>
      </c>
      <c r="Y904">
        <v>75</v>
      </c>
      <c r="Z904" t="b">
        <v>1</v>
      </c>
    </row>
    <row r="905" spans="1:26" x14ac:dyDescent="0.3">
      <c r="A905">
        <v>906683</v>
      </c>
      <c r="B905" t="s">
        <v>3254</v>
      </c>
      <c r="C905" t="s">
        <v>105</v>
      </c>
      <c r="D905" t="s">
        <v>3255</v>
      </c>
      <c r="E905" t="s">
        <v>3256</v>
      </c>
      <c r="O905" t="s">
        <v>105</v>
      </c>
      <c r="P905" t="s">
        <v>13902</v>
      </c>
      <c r="Q905" t="s">
        <v>12862</v>
      </c>
      <c r="T905">
        <v>100</v>
      </c>
    </row>
    <row r="906" spans="1:26" x14ac:dyDescent="0.3">
      <c r="A906">
        <v>906684</v>
      </c>
      <c r="B906" t="s">
        <v>3257</v>
      </c>
      <c r="C906" t="s">
        <v>105</v>
      </c>
      <c r="D906" t="s">
        <v>3258</v>
      </c>
      <c r="O906" t="s">
        <v>105</v>
      </c>
      <c r="P906" t="s">
        <v>13902</v>
      </c>
      <c r="Q906" t="s">
        <v>12862</v>
      </c>
      <c r="T906">
        <v>100</v>
      </c>
    </row>
    <row r="907" spans="1:26" x14ac:dyDescent="0.3">
      <c r="A907">
        <v>906685</v>
      </c>
      <c r="B907" t="s">
        <v>3259</v>
      </c>
      <c r="C907" t="s">
        <v>105</v>
      </c>
      <c r="D907" t="s">
        <v>3260</v>
      </c>
      <c r="O907" t="s">
        <v>105</v>
      </c>
      <c r="P907" t="s">
        <v>13902</v>
      </c>
      <c r="Q907" t="s">
        <v>12862</v>
      </c>
      <c r="T907">
        <v>100</v>
      </c>
    </row>
    <row r="908" spans="1:26" x14ac:dyDescent="0.3">
      <c r="A908">
        <v>906686</v>
      </c>
      <c r="B908" t="s">
        <v>3261</v>
      </c>
      <c r="C908" t="s">
        <v>3262</v>
      </c>
      <c r="D908" t="s">
        <v>3263</v>
      </c>
      <c r="F908">
        <v>3009220121</v>
      </c>
      <c r="O908" t="s">
        <v>3264</v>
      </c>
      <c r="P908" t="s">
        <v>3262</v>
      </c>
      <c r="Q908" t="s">
        <v>12862</v>
      </c>
      <c r="T908">
        <v>95</v>
      </c>
    </row>
    <row r="909" spans="1:26" x14ac:dyDescent="0.3">
      <c r="A909">
        <v>906687</v>
      </c>
      <c r="B909" t="s">
        <v>3266</v>
      </c>
      <c r="C909" t="s">
        <v>1482</v>
      </c>
      <c r="D909" t="s">
        <v>3267</v>
      </c>
      <c r="E909" t="s">
        <v>3268</v>
      </c>
      <c r="V909" t="s">
        <v>1135</v>
      </c>
      <c r="W909">
        <v>84</v>
      </c>
      <c r="X909">
        <v>39131717</v>
      </c>
      <c r="Y909">
        <v>84</v>
      </c>
      <c r="Z909" t="b">
        <v>1</v>
      </c>
    </row>
    <row r="910" spans="1:26" x14ac:dyDescent="0.3">
      <c r="A910">
        <v>906688</v>
      </c>
      <c r="B910" t="s">
        <v>3270</v>
      </c>
      <c r="C910" t="s">
        <v>622</v>
      </c>
      <c r="D910" t="s">
        <v>3271</v>
      </c>
      <c r="G910">
        <v>589130</v>
      </c>
      <c r="H910" t="s">
        <v>13901</v>
      </c>
      <c r="I910" t="s">
        <v>13185</v>
      </c>
      <c r="J910">
        <v>471523130046</v>
      </c>
      <c r="K910">
        <v>39121500</v>
      </c>
      <c r="M910">
        <v>278914</v>
      </c>
      <c r="N910" t="s">
        <v>13900</v>
      </c>
      <c r="O910" t="s">
        <v>13185</v>
      </c>
      <c r="Q910" t="s">
        <v>12926</v>
      </c>
      <c r="R910" s="193" t="s">
        <v>13899</v>
      </c>
      <c r="S910">
        <v>80</v>
      </c>
      <c r="T910">
        <v>62</v>
      </c>
      <c r="U910">
        <v>61</v>
      </c>
      <c r="V910" t="s">
        <v>13185</v>
      </c>
      <c r="W910">
        <v>77</v>
      </c>
      <c r="X910">
        <v>39121522</v>
      </c>
      <c r="Y910">
        <v>77</v>
      </c>
      <c r="Z910" t="b">
        <v>1</v>
      </c>
    </row>
    <row r="911" spans="1:26" x14ac:dyDescent="0.3">
      <c r="A911">
        <v>906689</v>
      </c>
      <c r="B911" t="s">
        <v>3273</v>
      </c>
      <c r="C911" t="s">
        <v>622</v>
      </c>
      <c r="D911" t="s">
        <v>3274</v>
      </c>
      <c r="G911">
        <v>992630</v>
      </c>
      <c r="H911" t="s">
        <v>13898</v>
      </c>
      <c r="I911" t="s">
        <v>13185</v>
      </c>
      <c r="J911">
        <v>471523132330</v>
      </c>
      <c r="K911">
        <v>39121529</v>
      </c>
      <c r="M911">
        <v>843626</v>
      </c>
      <c r="N911" t="s">
        <v>13897</v>
      </c>
      <c r="O911" t="s">
        <v>13185</v>
      </c>
      <c r="Q911" t="s">
        <v>12926</v>
      </c>
      <c r="R911" s="193" t="s">
        <v>13896</v>
      </c>
      <c r="S911">
        <v>96</v>
      </c>
      <c r="T911">
        <v>74</v>
      </c>
      <c r="U911">
        <v>70</v>
      </c>
    </row>
    <row r="912" spans="1:26" x14ac:dyDescent="0.3">
      <c r="A912">
        <v>906690</v>
      </c>
      <c r="B912" t="s">
        <v>3277</v>
      </c>
      <c r="C912" t="s">
        <v>3278</v>
      </c>
      <c r="D912">
        <v>80581</v>
      </c>
      <c r="O912" t="s">
        <v>3278</v>
      </c>
      <c r="P912" t="s">
        <v>3278</v>
      </c>
      <c r="Q912" t="s">
        <v>12862</v>
      </c>
      <c r="T912">
        <v>100</v>
      </c>
      <c r="X912">
        <v>27110000</v>
      </c>
      <c r="Y912">
        <v>79</v>
      </c>
    </row>
    <row r="913" spans="1:26" x14ac:dyDescent="0.3">
      <c r="A913">
        <v>906691</v>
      </c>
      <c r="B913" t="s">
        <v>3281</v>
      </c>
      <c r="C913" t="s">
        <v>3282</v>
      </c>
      <c r="D913" t="s">
        <v>3283</v>
      </c>
      <c r="E913" t="s">
        <v>3284</v>
      </c>
      <c r="O913" t="s">
        <v>502</v>
      </c>
      <c r="P913" t="s">
        <v>13888</v>
      </c>
      <c r="Q913" t="s">
        <v>12862</v>
      </c>
      <c r="T913">
        <v>60</v>
      </c>
      <c r="V913" t="s">
        <v>13185</v>
      </c>
      <c r="W913">
        <v>51</v>
      </c>
      <c r="X913">
        <v>39121600</v>
      </c>
      <c r="Y913">
        <v>85</v>
      </c>
      <c r="Z913" t="b">
        <v>1</v>
      </c>
    </row>
    <row r="914" spans="1:26" x14ac:dyDescent="0.3">
      <c r="A914">
        <v>906692</v>
      </c>
      <c r="B914" t="s">
        <v>3287</v>
      </c>
      <c r="C914" t="s">
        <v>3282</v>
      </c>
      <c r="D914" t="s">
        <v>3288</v>
      </c>
      <c r="G914">
        <v>338770</v>
      </c>
      <c r="H914" t="s">
        <v>3288</v>
      </c>
      <c r="I914" t="s">
        <v>13890</v>
      </c>
      <c r="J914">
        <v>783164012286</v>
      </c>
      <c r="K914">
        <v>39121601</v>
      </c>
      <c r="L914" t="s">
        <v>13895</v>
      </c>
      <c r="M914">
        <v>95566</v>
      </c>
      <c r="N914" t="s">
        <v>13894</v>
      </c>
      <c r="O914" t="s">
        <v>13890</v>
      </c>
      <c r="Q914" t="s">
        <v>12926</v>
      </c>
      <c r="R914" s="193" t="s">
        <v>13893</v>
      </c>
      <c r="S914">
        <v>100</v>
      </c>
      <c r="T914">
        <v>92</v>
      </c>
      <c r="U914">
        <v>100</v>
      </c>
      <c r="V914" t="s">
        <v>13185</v>
      </c>
      <c r="W914">
        <v>55</v>
      </c>
      <c r="X914">
        <v>39121600</v>
      </c>
      <c r="Y914">
        <v>89</v>
      </c>
      <c r="Z914" t="b">
        <v>1</v>
      </c>
    </row>
    <row r="915" spans="1:26" x14ac:dyDescent="0.3">
      <c r="A915">
        <v>906693</v>
      </c>
      <c r="B915" t="s">
        <v>3290</v>
      </c>
      <c r="C915" t="s">
        <v>3282</v>
      </c>
      <c r="D915" t="s">
        <v>3291</v>
      </c>
      <c r="G915">
        <v>338797</v>
      </c>
      <c r="H915" t="s">
        <v>3291</v>
      </c>
      <c r="I915" t="s">
        <v>13890</v>
      </c>
      <c r="J915">
        <v>783164087581</v>
      </c>
      <c r="K915">
        <v>39121100</v>
      </c>
      <c r="L915" t="s">
        <v>13892</v>
      </c>
      <c r="M915">
        <v>329900</v>
      </c>
      <c r="N915" t="s">
        <v>13891</v>
      </c>
      <c r="O915" t="s">
        <v>13890</v>
      </c>
      <c r="Q915" t="s">
        <v>12926</v>
      </c>
      <c r="R915" s="193" t="s">
        <v>13889</v>
      </c>
      <c r="S915">
        <v>89</v>
      </c>
      <c r="T915">
        <v>69</v>
      </c>
      <c r="U915">
        <v>88</v>
      </c>
      <c r="V915" t="s">
        <v>13185</v>
      </c>
      <c r="W915">
        <v>59</v>
      </c>
      <c r="X915">
        <v>39121100</v>
      </c>
      <c r="Y915">
        <v>87</v>
      </c>
      <c r="Z915" t="b">
        <v>1</v>
      </c>
    </row>
    <row r="916" spans="1:26" x14ac:dyDescent="0.3">
      <c r="A916">
        <v>906694</v>
      </c>
      <c r="B916" t="s">
        <v>3293</v>
      </c>
      <c r="C916" t="s">
        <v>3282</v>
      </c>
      <c r="D916" t="s">
        <v>3294</v>
      </c>
      <c r="O916" t="s">
        <v>502</v>
      </c>
      <c r="P916" t="s">
        <v>13888</v>
      </c>
      <c r="Q916" t="s">
        <v>12862</v>
      </c>
      <c r="T916">
        <v>60</v>
      </c>
      <c r="V916" t="s">
        <v>13185</v>
      </c>
      <c r="W916">
        <v>63</v>
      </c>
      <c r="X916">
        <v>39121100</v>
      </c>
      <c r="Y916">
        <v>85</v>
      </c>
      <c r="Z916" t="b">
        <v>1</v>
      </c>
    </row>
    <row r="917" spans="1:26" x14ac:dyDescent="0.3">
      <c r="A917">
        <v>906695</v>
      </c>
      <c r="B917" t="s">
        <v>3297</v>
      </c>
      <c r="C917" t="s">
        <v>3282</v>
      </c>
      <c r="D917">
        <v>32589</v>
      </c>
      <c r="O917" t="s">
        <v>502</v>
      </c>
      <c r="P917" t="s">
        <v>3282</v>
      </c>
      <c r="Q917" t="s">
        <v>12862</v>
      </c>
      <c r="T917">
        <v>60</v>
      </c>
      <c r="V917" t="s">
        <v>13887</v>
      </c>
      <c r="W917">
        <v>82</v>
      </c>
      <c r="X917">
        <v>39101628</v>
      </c>
      <c r="Y917">
        <v>82</v>
      </c>
      <c r="Z917" t="b">
        <v>1</v>
      </c>
    </row>
    <row r="918" spans="1:26" x14ac:dyDescent="0.3">
      <c r="A918">
        <v>906696</v>
      </c>
      <c r="B918" t="s">
        <v>3299</v>
      </c>
      <c r="C918" t="s">
        <v>3300</v>
      </c>
      <c r="D918" t="s">
        <v>3301</v>
      </c>
      <c r="E918" t="s">
        <v>3302</v>
      </c>
      <c r="X918">
        <v>39131707</v>
      </c>
      <c r="Y918">
        <v>65</v>
      </c>
    </row>
    <row r="919" spans="1:26" x14ac:dyDescent="0.3">
      <c r="A919">
        <v>906697</v>
      </c>
      <c r="B919" t="s">
        <v>3304</v>
      </c>
      <c r="C919" t="s">
        <v>3300</v>
      </c>
      <c r="D919" t="s">
        <v>3157</v>
      </c>
      <c r="E919" t="s">
        <v>3158</v>
      </c>
      <c r="V919" t="s">
        <v>1135</v>
      </c>
      <c r="W919">
        <v>53</v>
      </c>
      <c r="X919">
        <v>39131707</v>
      </c>
      <c r="Y919">
        <v>53</v>
      </c>
      <c r="Z919" t="b">
        <v>1</v>
      </c>
    </row>
    <row r="920" spans="1:26" x14ac:dyDescent="0.3">
      <c r="A920">
        <v>906698</v>
      </c>
      <c r="B920" t="s">
        <v>3306</v>
      </c>
      <c r="C920" t="s">
        <v>3307</v>
      </c>
      <c r="D920" t="s">
        <v>3308</v>
      </c>
      <c r="O920" t="s">
        <v>105</v>
      </c>
      <c r="P920" t="s">
        <v>12871</v>
      </c>
      <c r="Q920" t="s">
        <v>12862</v>
      </c>
      <c r="T920">
        <v>75</v>
      </c>
      <c r="X920">
        <v>39131506</v>
      </c>
      <c r="Y920">
        <v>77</v>
      </c>
    </row>
    <row r="921" spans="1:26" x14ac:dyDescent="0.3">
      <c r="A921">
        <v>906699</v>
      </c>
      <c r="B921" t="s">
        <v>3310</v>
      </c>
      <c r="C921" t="s">
        <v>3307</v>
      </c>
      <c r="D921" t="s">
        <v>3311</v>
      </c>
      <c r="O921" t="s">
        <v>105</v>
      </c>
      <c r="P921" t="s">
        <v>12871</v>
      </c>
      <c r="Q921" t="s">
        <v>12862</v>
      </c>
      <c r="T921">
        <v>75</v>
      </c>
      <c r="X921">
        <v>39131506</v>
      </c>
      <c r="Y921">
        <v>83</v>
      </c>
    </row>
    <row r="922" spans="1:26" x14ac:dyDescent="0.3">
      <c r="A922">
        <v>906700</v>
      </c>
      <c r="B922" t="s">
        <v>3315</v>
      </c>
      <c r="C922" t="s">
        <v>3316</v>
      </c>
      <c r="D922" t="s">
        <v>3317</v>
      </c>
      <c r="O922" t="s">
        <v>13318</v>
      </c>
      <c r="P922" t="s">
        <v>13317</v>
      </c>
      <c r="Q922" t="s">
        <v>12858</v>
      </c>
      <c r="T922">
        <v>50</v>
      </c>
    </row>
    <row r="923" spans="1:26" x14ac:dyDescent="0.3">
      <c r="A923">
        <v>906701</v>
      </c>
      <c r="B923" t="s">
        <v>3320</v>
      </c>
    </row>
    <row r="924" spans="1:26" x14ac:dyDescent="0.3">
      <c r="A924">
        <v>906702</v>
      </c>
      <c r="B924" t="s">
        <v>3322</v>
      </c>
      <c r="C924" t="s">
        <v>3323</v>
      </c>
      <c r="D924" t="s">
        <v>3324</v>
      </c>
      <c r="O924" t="s">
        <v>645</v>
      </c>
      <c r="P924" t="s">
        <v>13106</v>
      </c>
      <c r="Q924" t="s">
        <v>12862</v>
      </c>
      <c r="T924">
        <v>60</v>
      </c>
      <c r="V924" t="s">
        <v>5341</v>
      </c>
      <c r="W924">
        <v>62</v>
      </c>
      <c r="X924">
        <v>39121300</v>
      </c>
      <c r="Y924">
        <v>81</v>
      </c>
      <c r="Z924" t="b">
        <v>1</v>
      </c>
    </row>
    <row r="925" spans="1:26" x14ac:dyDescent="0.3">
      <c r="A925">
        <v>906703</v>
      </c>
      <c r="B925" t="s">
        <v>3326</v>
      </c>
      <c r="C925" t="s">
        <v>3323</v>
      </c>
      <c r="D925" t="s">
        <v>3327</v>
      </c>
      <c r="G925">
        <v>722607</v>
      </c>
      <c r="H925" t="s">
        <v>13886</v>
      </c>
      <c r="I925" t="s">
        <v>1809</v>
      </c>
      <c r="J925">
        <v>783126522662</v>
      </c>
      <c r="K925">
        <v>39131708</v>
      </c>
      <c r="M925">
        <v>980952</v>
      </c>
      <c r="N925" t="s">
        <v>13885</v>
      </c>
      <c r="O925" t="s">
        <v>1809</v>
      </c>
      <c r="Q925" t="s">
        <v>12926</v>
      </c>
      <c r="R925" s="193" t="s">
        <v>13884</v>
      </c>
      <c r="S925">
        <v>82</v>
      </c>
      <c r="T925">
        <v>53</v>
      </c>
      <c r="U925">
        <v>45</v>
      </c>
      <c r="X925">
        <v>39121300</v>
      </c>
      <c r="Y925">
        <v>79</v>
      </c>
    </row>
    <row r="926" spans="1:26" x14ac:dyDescent="0.3">
      <c r="A926">
        <v>906704</v>
      </c>
      <c r="B926" t="s">
        <v>3329</v>
      </c>
      <c r="C926" t="s">
        <v>3323</v>
      </c>
      <c r="D926" t="s">
        <v>3330</v>
      </c>
      <c r="G926">
        <v>269992</v>
      </c>
      <c r="H926" t="s">
        <v>3330</v>
      </c>
      <c r="I926" t="s">
        <v>681</v>
      </c>
      <c r="J926">
        <v>785592117083</v>
      </c>
      <c r="K926">
        <v>25172000</v>
      </c>
      <c r="M926">
        <v>602598</v>
      </c>
      <c r="N926" t="s">
        <v>13883</v>
      </c>
      <c r="O926" t="s">
        <v>681</v>
      </c>
      <c r="Q926" t="s">
        <v>12868</v>
      </c>
      <c r="R926">
        <v>0.73297329974372105</v>
      </c>
      <c r="S926">
        <v>94</v>
      </c>
      <c r="T926">
        <v>85</v>
      </c>
      <c r="U926">
        <v>86</v>
      </c>
      <c r="X926">
        <v>30100000</v>
      </c>
      <c r="Y926">
        <v>64</v>
      </c>
    </row>
    <row r="927" spans="1:26" x14ac:dyDescent="0.3">
      <c r="A927">
        <v>906705</v>
      </c>
      <c r="B927" t="s">
        <v>3332</v>
      </c>
      <c r="C927" t="s">
        <v>3323</v>
      </c>
      <c r="D927" t="s">
        <v>3333</v>
      </c>
      <c r="E927" t="s">
        <v>3334</v>
      </c>
      <c r="O927" t="s">
        <v>59</v>
      </c>
      <c r="P927" t="s">
        <v>4397</v>
      </c>
      <c r="Q927" t="s">
        <v>12862</v>
      </c>
      <c r="T927">
        <v>95</v>
      </c>
      <c r="V927" t="s">
        <v>361</v>
      </c>
      <c r="W927">
        <v>78</v>
      </c>
      <c r="X927">
        <v>39131718</v>
      </c>
      <c r="Y927">
        <v>78</v>
      </c>
      <c r="Z927" t="b">
        <v>1</v>
      </c>
    </row>
    <row r="928" spans="1:26" x14ac:dyDescent="0.3">
      <c r="A928">
        <v>906706</v>
      </c>
      <c r="B928" t="s">
        <v>3336</v>
      </c>
    </row>
    <row r="929" spans="1:26" x14ac:dyDescent="0.3">
      <c r="A929">
        <v>906707</v>
      </c>
      <c r="B929" t="s">
        <v>3340</v>
      </c>
      <c r="C929" t="s">
        <v>3341</v>
      </c>
      <c r="D929" t="s">
        <v>3342</v>
      </c>
      <c r="G929">
        <v>566132</v>
      </c>
      <c r="H929" t="s">
        <v>13882</v>
      </c>
      <c r="I929" t="s">
        <v>1819</v>
      </c>
      <c r="J929">
        <v>687855146000</v>
      </c>
      <c r="K929">
        <v>39121312</v>
      </c>
      <c r="M929">
        <v>10243</v>
      </c>
      <c r="N929" t="s">
        <v>13881</v>
      </c>
      <c r="O929" t="s">
        <v>1819</v>
      </c>
      <c r="Q929" t="s">
        <v>12868</v>
      </c>
      <c r="R929" s="193" t="s">
        <v>13880</v>
      </c>
      <c r="S929">
        <v>99</v>
      </c>
      <c r="T929">
        <v>89</v>
      </c>
      <c r="U929">
        <v>85</v>
      </c>
    </row>
    <row r="930" spans="1:26" x14ac:dyDescent="0.3">
      <c r="A930">
        <v>906708</v>
      </c>
      <c r="B930" t="s">
        <v>3345</v>
      </c>
      <c r="C930" t="s">
        <v>3341</v>
      </c>
      <c r="D930" t="s">
        <v>3346</v>
      </c>
      <c r="G930">
        <v>1103220</v>
      </c>
      <c r="H930" t="s">
        <v>3346</v>
      </c>
      <c r="I930" t="s">
        <v>1809</v>
      </c>
      <c r="J930">
        <v>783126001457</v>
      </c>
      <c r="K930">
        <v>39131708</v>
      </c>
      <c r="M930">
        <v>192927</v>
      </c>
      <c r="N930" t="s">
        <v>13879</v>
      </c>
      <c r="O930" t="s">
        <v>1809</v>
      </c>
      <c r="Q930" t="s">
        <v>12868</v>
      </c>
      <c r="R930" s="193" t="s">
        <v>13878</v>
      </c>
      <c r="S930">
        <v>100</v>
      </c>
      <c r="T930">
        <v>46</v>
      </c>
      <c r="U930">
        <v>91</v>
      </c>
      <c r="X930">
        <v>39131708</v>
      </c>
      <c r="Y930">
        <v>62</v>
      </c>
    </row>
    <row r="931" spans="1:26" x14ac:dyDescent="0.3">
      <c r="A931">
        <v>906709</v>
      </c>
      <c r="B931" t="s">
        <v>3348</v>
      </c>
      <c r="C931" t="s">
        <v>3349</v>
      </c>
      <c r="D931" t="s">
        <v>3350</v>
      </c>
      <c r="G931">
        <v>566138</v>
      </c>
      <c r="H931" t="s">
        <v>3352</v>
      </c>
      <c r="I931" t="s">
        <v>1819</v>
      </c>
      <c r="J931">
        <v>687855166008</v>
      </c>
      <c r="K931">
        <v>31161716</v>
      </c>
      <c r="M931">
        <v>664503</v>
      </c>
      <c r="N931" t="s">
        <v>13877</v>
      </c>
      <c r="O931" t="s">
        <v>1819</v>
      </c>
      <c r="Q931" t="s">
        <v>12868</v>
      </c>
      <c r="R931" s="193" t="s">
        <v>13876</v>
      </c>
      <c r="S931">
        <v>67</v>
      </c>
      <c r="T931">
        <v>64</v>
      </c>
      <c r="U931">
        <v>62</v>
      </c>
      <c r="V931" t="s">
        <v>5520</v>
      </c>
      <c r="W931">
        <v>62</v>
      </c>
      <c r="Z931" t="b">
        <v>1</v>
      </c>
    </row>
    <row r="932" spans="1:26" x14ac:dyDescent="0.3">
      <c r="A932">
        <v>906710</v>
      </c>
      <c r="B932" t="s">
        <v>3353</v>
      </c>
      <c r="C932" t="s">
        <v>1961</v>
      </c>
      <c r="D932" t="s">
        <v>3354</v>
      </c>
      <c r="G932">
        <v>667007</v>
      </c>
      <c r="H932" t="s">
        <v>13875</v>
      </c>
      <c r="I932" t="s">
        <v>1819</v>
      </c>
      <c r="J932">
        <v>687855163007</v>
      </c>
      <c r="K932">
        <v>39131700</v>
      </c>
      <c r="M932">
        <v>989401</v>
      </c>
      <c r="N932" t="s">
        <v>13874</v>
      </c>
      <c r="O932" t="s">
        <v>1819</v>
      </c>
      <c r="Q932" t="s">
        <v>12868</v>
      </c>
      <c r="R932" s="193" t="s">
        <v>13873</v>
      </c>
      <c r="S932">
        <v>69</v>
      </c>
      <c r="T932">
        <v>66</v>
      </c>
      <c r="U932">
        <v>66</v>
      </c>
      <c r="V932" t="s">
        <v>5520</v>
      </c>
      <c r="W932">
        <v>62</v>
      </c>
      <c r="Z932" t="b">
        <v>1</v>
      </c>
    </row>
    <row r="933" spans="1:26" x14ac:dyDescent="0.3">
      <c r="A933">
        <v>906711</v>
      </c>
      <c r="B933" t="s">
        <v>3356</v>
      </c>
      <c r="C933" t="s">
        <v>3357</v>
      </c>
      <c r="D933" t="s">
        <v>3358</v>
      </c>
      <c r="E933" t="s">
        <v>3359</v>
      </c>
      <c r="G933">
        <v>338726</v>
      </c>
      <c r="H933" t="s">
        <v>3358</v>
      </c>
      <c r="I933" t="s">
        <v>3360</v>
      </c>
      <c r="J933">
        <v>782001746575</v>
      </c>
      <c r="K933">
        <v>39121609</v>
      </c>
      <c r="L933" t="s">
        <v>3359</v>
      </c>
      <c r="M933">
        <v>280394</v>
      </c>
      <c r="N933" t="s">
        <v>13872</v>
      </c>
      <c r="O933" t="s">
        <v>3360</v>
      </c>
      <c r="Q933" t="s">
        <v>12868</v>
      </c>
      <c r="R933" s="193" t="s">
        <v>13871</v>
      </c>
      <c r="S933">
        <v>98</v>
      </c>
      <c r="T933">
        <v>88</v>
      </c>
      <c r="U933">
        <v>93</v>
      </c>
      <c r="V933" t="s">
        <v>3360</v>
      </c>
      <c r="W933">
        <v>83</v>
      </c>
      <c r="X933">
        <v>39121600</v>
      </c>
      <c r="Y933">
        <v>83</v>
      </c>
      <c r="Z933" t="b">
        <v>1</v>
      </c>
    </row>
    <row r="934" spans="1:26" x14ac:dyDescent="0.3">
      <c r="A934">
        <v>906712</v>
      </c>
      <c r="B934" t="s">
        <v>3362</v>
      </c>
      <c r="C934" t="s">
        <v>3357</v>
      </c>
      <c r="D934" t="s">
        <v>3363</v>
      </c>
      <c r="G934">
        <v>1132139</v>
      </c>
      <c r="H934" t="s">
        <v>3363</v>
      </c>
      <c r="I934" t="s">
        <v>3360</v>
      </c>
      <c r="J934">
        <v>782001748159</v>
      </c>
      <c r="K934">
        <v>39121627</v>
      </c>
      <c r="M934">
        <v>323923</v>
      </c>
      <c r="N934" t="s">
        <v>13870</v>
      </c>
      <c r="O934" t="s">
        <v>3360</v>
      </c>
      <c r="Q934" t="s">
        <v>12868</v>
      </c>
      <c r="R934" s="193" t="s">
        <v>13869</v>
      </c>
      <c r="S934">
        <v>100</v>
      </c>
      <c r="T934">
        <v>99</v>
      </c>
      <c r="U934">
        <v>100</v>
      </c>
      <c r="V934" t="s">
        <v>3360</v>
      </c>
      <c r="W934">
        <v>70</v>
      </c>
      <c r="X934">
        <v>39121600</v>
      </c>
      <c r="Y934">
        <v>85</v>
      </c>
      <c r="Z934" t="b">
        <v>1</v>
      </c>
    </row>
    <row r="935" spans="1:26" x14ac:dyDescent="0.3">
      <c r="A935">
        <v>906713</v>
      </c>
      <c r="B935" t="s">
        <v>3365</v>
      </c>
      <c r="C935" t="s">
        <v>3366</v>
      </c>
      <c r="D935" t="s">
        <v>3367</v>
      </c>
      <c r="V935" t="s">
        <v>3697</v>
      </c>
      <c r="W935">
        <v>64</v>
      </c>
      <c r="X935">
        <v>27112802</v>
      </c>
      <c r="Y935">
        <v>79</v>
      </c>
      <c r="Z935" t="b">
        <v>1</v>
      </c>
    </row>
    <row r="936" spans="1:26" x14ac:dyDescent="0.3">
      <c r="A936">
        <v>906714</v>
      </c>
      <c r="B936" t="s">
        <v>3371</v>
      </c>
      <c r="C936" t="s">
        <v>2022</v>
      </c>
      <c r="D936" t="s">
        <v>3372</v>
      </c>
      <c r="O936" t="s">
        <v>3373</v>
      </c>
      <c r="P936" t="s">
        <v>3379</v>
      </c>
      <c r="Q936" t="s">
        <v>12862</v>
      </c>
      <c r="T936">
        <v>75</v>
      </c>
    </row>
    <row r="937" spans="1:26" x14ac:dyDescent="0.3">
      <c r="A937">
        <v>906715</v>
      </c>
      <c r="B937" t="s">
        <v>3376</v>
      </c>
      <c r="C937" t="s">
        <v>2022</v>
      </c>
      <c r="D937" t="s">
        <v>3372</v>
      </c>
      <c r="O937" t="s">
        <v>3373</v>
      </c>
      <c r="P937" t="s">
        <v>3379</v>
      </c>
      <c r="Q937" t="s">
        <v>12862</v>
      </c>
      <c r="T937">
        <v>75</v>
      </c>
    </row>
    <row r="938" spans="1:26" x14ac:dyDescent="0.3">
      <c r="A938">
        <v>906716</v>
      </c>
      <c r="B938" t="s">
        <v>3378</v>
      </c>
      <c r="C938" t="s">
        <v>3379</v>
      </c>
      <c r="D938" t="s">
        <v>3380</v>
      </c>
      <c r="O938" t="s">
        <v>3373</v>
      </c>
      <c r="P938" t="s">
        <v>3379</v>
      </c>
      <c r="Q938" t="s">
        <v>12862</v>
      </c>
      <c r="T938">
        <v>75</v>
      </c>
    </row>
    <row r="939" spans="1:26" x14ac:dyDescent="0.3">
      <c r="A939">
        <v>906717</v>
      </c>
      <c r="B939" t="s">
        <v>3381</v>
      </c>
      <c r="C939" t="s">
        <v>3382</v>
      </c>
      <c r="D939">
        <v>21120700</v>
      </c>
      <c r="E939" t="s">
        <v>3158</v>
      </c>
      <c r="G939">
        <v>1106526</v>
      </c>
      <c r="H939">
        <v>21120700</v>
      </c>
      <c r="I939" t="s">
        <v>13601</v>
      </c>
      <c r="J939">
        <v>782172001329</v>
      </c>
      <c r="K939">
        <v>39131707</v>
      </c>
      <c r="M939">
        <v>977135</v>
      </c>
      <c r="N939" t="s">
        <v>13868</v>
      </c>
      <c r="O939" t="s">
        <v>13601</v>
      </c>
      <c r="Q939" t="s">
        <v>12868</v>
      </c>
      <c r="R939" s="193" t="s">
        <v>13867</v>
      </c>
      <c r="S939">
        <v>100</v>
      </c>
      <c r="T939">
        <v>100</v>
      </c>
      <c r="U939">
        <v>100</v>
      </c>
      <c r="V939" t="s">
        <v>13601</v>
      </c>
      <c r="W939">
        <v>82</v>
      </c>
      <c r="X939">
        <v>39131707</v>
      </c>
      <c r="Y939">
        <v>82</v>
      </c>
      <c r="Z939" t="b">
        <v>1</v>
      </c>
    </row>
    <row r="940" spans="1:26" x14ac:dyDescent="0.3">
      <c r="A940">
        <v>906718</v>
      </c>
      <c r="B940" t="s">
        <v>3384</v>
      </c>
      <c r="C940" t="s">
        <v>3382</v>
      </c>
      <c r="D940">
        <v>21121000</v>
      </c>
      <c r="E940" t="s">
        <v>3385</v>
      </c>
      <c r="X940">
        <v>39131707</v>
      </c>
      <c r="Y940">
        <v>76</v>
      </c>
    </row>
    <row r="941" spans="1:26" x14ac:dyDescent="0.3">
      <c r="A941">
        <v>906719</v>
      </c>
      <c r="B941" t="s">
        <v>3388</v>
      </c>
      <c r="C941" t="s">
        <v>3382</v>
      </c>
      <c r="D941">
        <v>21120500</v>
      </c>
      <c r="E941" t="s">
        <v>3389</v>
      </c>
      <c r="G941">
        <v>1106528</v>
      </c>
      <c r="H941">
        <v>21121500</v>
      </c>
      <c r="I941" t="s">
        <v>13601</v>
      </c>
      <c r="J941">
        <v>782172001350</v>
      </c>
      <c r="K941">
        <v>39131707</v>
      </c>
      <c r="M941">
        <v>520071</v>
      </c>
      <c r="N941" t="s">
        <v>13607</v>
      </c>
      <c r="O941" t="s">
        <v>13601</v>
      </c>
      <c r="Q941" t="s">
        <v>12868</v>
      </c>
      <c r="R941">
        <v>0.74706139162174701</v>
      </c>
      <c r="S941">
        <v>100</v>
      </c>
      <c r="T941">
        <v>100</v>
      </c>
      <c r="U941">
        <v>100</v>
      </c>
      <c r="V941" t="s">
        <v>13601</v>
      </c>
      <c r="W941">
        <v>81</v>
      </c>
      <c r="X941">
        <v>39131707</v>
      </c>
      <c r="Y941">
        <v>81</v>
      </c>
      <c r="Z941" t="b">
        <v>1</v>
      </c>
    </row>
    <row r="942" spans="1:26" x14ac:dyDescent="0.3">
      <c r="A942">
        <v>906720</v>
      </c>
      <c r="B942" t="s">
        <v>3392</v>
      </c>
      <c r="C942" t="s">
        <v>3393</v>
      </c>
      <c r="D942" t="s">
        <v>3394</v>
      </c>
      <c r="O942" t="s">
        <v>13866</v>
      </c>
      <c r="P942" t="s">
        <v>13865</v>
      </c>
      <c r="Q942" t="s">
        <v>12862</v>
      </c>
      <c r="T942">
        <v>60</v>
      </c>
    </row>
    <row r="943" spans="1:26" x14ac:dyDescent="0.3">
      <c r="A943">
        <v>906721</v>
      </c>
      <c r="B943" t="s">
        <v>3396</v>
      </c>
      <c r="C943" t="s">
        <v>3397</v>
      </c>
      <c r="D943" t="s">
        <v>3398</v>
      </c>
      <c r="O943" t="s">
        <v>3399</v>
      </c>
      <c r="P943" t="s">
        <v>3397</v>
      </c>
      <c r="Q943" t="s">
        <v>12862</v>
      </c>
      <c r="T943">
        <v>95</v>
      </c>
    </row>
    <row r="944" spans="1:26" x14ac:dyDescent="0.3">
      <c r="A944">
        <v>906722</v>
      </c>
      <c r="B944" t="s">
        <v>3400</v>
      </c>
      <c r="C944" t="s">
        <v>3402</v>
      </c>
      <c r="D944" t="s">
        <v>3403</v>
      </c>
      <c r="V944" t="s">
        <v>12865</v>
      </c>
      <c r="W944">
        <v>64</v>
      </c>
      <c r="X944">
        <v>31161500</v>
      </c>
      <c r="Y944">
        <v>80</v>
      </c>
      <c r="Z944" t="b">
        <v>1</v>
      </c>
    </row>
    <row r="945" spans="1:26" x14ac:dyDescent="0.3">
      <c r="A945">
        <v>906723</v>
      </c>
      <c r="B945" t="s">
        <v>3406</v>
      </c>
      <c r="C945" t="s">
        <v>3407</v>
      </c>
      <c r="V945" t="s">
        <v>12865</v>
      </c>
      <c r="W945">
        <v>76</v>
      </c>
      <c r="X945">
        <v>31161500</v>
      </c>
      <c r="Y945">
        <v>76</v>
      </c>
      <c r="Z945" t="b">
        <v>1</v>
      </c>
    </row>
    <row r="946" spans="1:26" x14ac:dyDescent="0.3">
      <c r="A946">
        <v>906724</v>
      </c>
      <c r="B946" t="s">
        <v>3408</v>
      </c>
      <c r="V946" t="s">
        <v>921</v>
      </c>
      <c r="W946">
        <v>76</v>
      </c>
      <c r="X946">
        <v>39121000</v>
      </c>
      <c r="Y946">
        <v>76</v>
      </c>
      <c r="Z946" t="b">
        <v>1</v>
      </c>
    </row>
    <row r="947" spans="1:26" x14ac:dyDescent="0.3">
      <c r="A947">
        <v>906725</v>
      </c>
      <c r="B947" t="s">
        <v>3411</v>
      </c>
      <c r="C947" t="s">
        <v>3412</v>
      </c>
      <c r="D947" t="s">
        <v>1831</v>
      </c>
      <c r="G947">
        <v>340854</v>
      </c>
      <c r="H947" t="s">
        <v>1831</v>
      </c>
      <c r="I947" t="s">
        <v>1819</v>
      </c>
      <c r="J947">
        <v>687855851119</v>
      </c>
      <c r="K947">
        <v>39131707</v>
      </c>
      <c r="L947" t="s">
        <v>13864</v>
      </c>
      <c r="M947">
        <v>95560</v>
      </c>
      <c r="N947" t="s">
        <v>13863</v>
      </c>
      <c r="O947" t="s">
        <v>1819</v>
      </c>
      <c r="Q947" t="s">
        <v>12926</v>
      </c>
      <c r="R947" s="193" t="s">
        <v>13862</v>
      </c>
      <c r="S947">
        <v>97</v>
      </c>
      <c r="T947">
        <v>87</v>
      </c>
      <c r="U947">
        <v>100</v>
      </c>
      <c r="V947" t="s">
        <v>1819</v>
      </c>
      <c r="W947">
        <v>88</v>
      </c>
      <c r="X947">
        <v>39131707</v>
      </c>
      <c r="Y947">
        <v>88</v>
      </c>
      <c r="Z947" t="b">
        <v>1</v>
      </c>
    </row>
    <row r="948" spans="1:26" x14ac:dyDescent="0.3">
      <c r="A948">
        <v>906726</v>
      </c>
      <c r="B948" t="s">
        <v>3414</v>
      </c>
      <c r="C948" t="s">
        <v>3415</v>
      </c>
      <c r="D948" t="s">
        <v>3416</v>
      </c>
      <c r="O948" t="s">
        <v>3417</v>
      </c>
      <c r="P948" t="s">
        <v>3417</v>
      </c>
      <c r="Q948" t="s">
        <v>12862</v>
      </c>
      <c r="T948">
        <v>75</v>
      </c>
    </row>
    <row r="949" spans="1:26" x14ac:dyDescent="0.3">
      <c r="A949">
        <v>906727</v>
      </c>
      <c r="B949" t="s">
        <v>3419</v>
      </c>
      <c r="C949" t="s">
        <v>3415</v>
      </c>
      <c r="D949" t="s">
        <v>3420</v>
      </c>
      <c r="O949" t="s">
        <v>3417</v>
      </c>
      <c r="P949" t="s">
        <v>3417</v>
      </c>
      <c r="Q949" t="s">
        <v>12862</v>
      </c>
      <c r="T949">
        <v>75</v>
      </c>
    </row>
    <row r="950" spans="1:26" x14ac:dyDescent="0.3">
      <c r="A950">
        <v>906728</v>
      </c>
      <c r="B950" t="s">
        <v>3422</v>
      </c>
      <c r="C950" t="s">
        <v>3423</v>
      </c>
      <c r="D950" t="s">
        <v>3424</v>
      </c>
      <c r="E950" t="s">
        <v>3425</v>
      </c>
      <c r="O950" t="s">
        <v>2687</v>
      </c>
      <c r="P950" t="s">
        <v>13854</v>
      </c>
      <c r="Q950" t="s">
        <v>12862</v>
      </c>
      <c r="T950">
        <v>100</v>
      </c>
      <c r="V950" t="s">
        <v>3489</v>
      </c>
      <c r="W950">
        <v>60</v>
      </c>
      <c r="Z950" t="b">
        <v>1</v>
      </c>
    </row>
    <row r="951" spans="1:26" x14ac:dyDescent="0.3">
      <c r="A951">
        <v>906729</v>
      </c>
      <c r="B951" t="s">
        <v>3427</v>
      </c>
      <c r="C951" t="s">
        <v>3423</v>
      </c>
      <c r="D951" t="s">
        <v>3428</v>
      </c>
      <c r="E951" t="s">
        <v>3429</v>
      </c>
      <c r="G951">
        <v>801091</v>
      </c>
      <c r="H951" t="s">
        <v>3428</v>
      </c>
      <c r="I951" t="s">
        <v>3489</v>
      </c>
      <c r="J951">
        <v>782856605690</v>
      </c>
      <c r="K951">
        <v>39121700</v>
      </c>
      <c r="M951">
        <v>771455</v>
      </c>
      <c r="N951" t="s">
        <v>13861</v>
      </c>
      <c r="O951" t="s">
        <v>3489</v>
      </c>
      <c r="Q951" t="s">
        <v>12926</v>
      </c>
      <c r="R951" s="193" t="s">
        <v>13860</v>
      </c>
      <c r="S951">
        <v>83</v>
      </c>
      <c r="T951">
        <v>52</v>
      </c>
      <c r="U951">
        <v>78</v>
      </c>
      <c r="V951" t="s">
        <v>3489</v>
      </c>
      <c r="W951">
        <v>73</v>
      </c>
      <c r="X951">
        <v>39121700</v>
      </c>
      <c r="Y951">
        <v>73</v>
      </c>
      <c r="Z951" t="b">
        <v>1</v>
      </c>
    </row>
    <row r="952" spans="1:26" x14ac:dyDescent="0.3">
      <c r="A952">
        <v>906730</v>
      </c>
      <c r="B952" t="s">
        <v>3431</v>
      </c>
      <c r="C952" t="s">
        <v>3423</v>
      </c>
      <c r="D952" t="s">
        <v>3432</v>
      </c>
      <c r="E952" t="s">
        <v>3433</v>
      </c>
      <c r="O952" t="s">
        <v>2687</v>
      </c>
      <c r="P952" t="s">
        <v>13854</v>
      </c>
      <c r="Q952" t="s">
        <v>12862</v>
      </c>
      <c r="T952">
        <v>100</v>
      </c>
    </row>
    <row r="953" spans="1:26" x14ac:dyDescent="0.3">
      <c r="A953">
        <v>906731</v>
      </c>
      <c r="B953" t="s">
        <v>3435</v>
      </c>
      <c r="C953" t="s">
        <v>3423</v>
      </c>
      <c r="D953">
        <v>615880</v>
      </c>
      <c r="E953" t="s">
        <v>3436</v>
      </c>
      <c r="G953">
        <v>336103</v>
      </c>
      <c r="H953">
        <v>615880</v>
      </c>
      <c r="I953" t="s">
        <v>2687</v>
      </c>
      <c r="J953">
        <v>782856306092</v>
      </c>
      <c r="K953">
        <v>39121613</v>
      </c>
      <c r="L953" t="s">
        <v>3436</v>
      </c>
      <c r="M953">
        <v>407375</v>
      </c>
      <c r="N953" t="s">
        <v>13859</v>
      </c>
      <c r="O953" t="s">
        <v>2687</v>
      </c>
      <c r="P953" t="s">
        <v>13854</v>
      </c>
      <c r="Q953" t="s">
        <v>12862</v>
      </c>
      <c r="R953" s="193" t="s">
        <v>13858</v>
      </c>
      <c r="S953">
        <v>100</v>
      </c>
      <c r="T953">
        <v>100</v>
      </c>
      <c r="U953">
        <v>100</v>
      </c>
      <c r="V953" t="s">
        <v>2687</v>
      </c>
      <c r="W953">
        <v>50</v>
      </c>
      <c r="X953">
        <v>39120000</v>
      </c>
      <c r="Y953">
        <v>84</v>
      </c>
      <c r="Z953" t="b">
        <v>1</v>
      </c>
    </row>
    <row r="954" spans="1:26" x14ac:dyDescent="0.3">
      <c r="A954">
        <v>906732</v>
      </c>
      <c r="B954" t="s">
        <v>3438</v>
      </c>
      <c r="C954" t="s">
        <v>3423</v>
      </c>
      <c r="D954">
        <v>615800</v>
      </c>
      <c r="E954" t="s">
        <v>3439</v>
      </c>
      <c r="G954">
        <v>336110</v>
      </c>
      <c r="H954">
        <v>615800</v>
      </c>
      <c r="I954" t="s">
        <v>2687</v>
      </c>
      <c r="J954">
        <v>782856306115</v>
      </c>
      <c r="K954">
        <v>39121613</v>
      </c>
      <c r="L954" t="s">
        <v>3439</v>
      </c>
      <c r="M954">
        <v>860391</v>
      </c>
      <c r="N954" t="s">
        <v>13857</v>
      </c>
      <c r="O954" t="s">
        <v>2687</v>
      </c>
      <c r="P954" t="s">
        <v>13854</v>
      </c>
      <c r="Q954" t="s">
        <v>12862</v>
      </c>
      <c r="R954" s="193" t="s">
        <v>13856</v>
      </c>
      <c r="S954">
        <v>100</v>
      </c>
      <c r="T954">
        <v>100</v>
      </c>
      <c r="U954">
        <v>100</v>
      </c>
      <c r="V954" t="s">
        <v>3489</v>
      </c>
      <c r="W954">
        <v>80</v>
      </c>
      <c r="X954">
        <v>39120000</v>
      </c>
      <c r="Y954">
        <v>65</v>
      </c>
      <c r="Z954" t="b">
        <v>1</v>
      </c>
    </row>
    <row r="955" spans="1:26" x14ac:dyDescent="0.3">
      <c r="A955">
        <v>906733</v>
      </c>
      <c r="B955" t="s">
        <v>3440</v>
      </c>
      <c r="C955" t="s">
        <v>3423</v>
      </c>
      <c r="D955" t="s">
        <v>3441</v>
      </c>
      <c r="E955" t="s">
        <v>3442</v>
      </c>
      <c r="G955">
        <v>336657</v>
      </c>
      <c r="H955" t="s">
        <v>3441</v>
      </c>
      <c r="I955" t="s">
        <v>2687</v>
      </c>
      <c r="J955">
        <v>782856677635</v>
      </c>
      <c r="K955">
        <v>39121321</v>
      </c>
      <c r="L955" t="s">
        <v>3442</v>
      </c>
      <c r="M955">
        <v>1001186</v>
      </c>
      <c r="N955" t="s">
        <v>13855</v>
      </c>
      <c r="O955" t="s">
        <v>2687</v>
      </c>
      <c r="P955" t="s">
        <v>13854</v>
      </c>
      <c r="Q955" t="s">
        <v>12862</v>
      </c>
      <c r="R955" s="193" t="s">
        <v>13853</v>
      </c>
      <c r="S955">
        <v>100</v>
      </c>
      <c r="T955">
        <v>100</v>
      </c>
      <c r="U955">
        <v>100</v>
      </c>
      <c r="X955">
        <v>39120000</v>
      </c>
      <c r="Y955">
        <v>80</v>
      </c>
    </row>
    <row r="956" spans="1:26" x14ac:dyDescent="0.3">
      <c r="A956">
        <v>906734</v>
      </c>
      <c r="B956" t="s">
        <v>3445</v>
      </c>
      <c r="C956" t="s">
        <v>3446</v>
      </c>
      <c r="D956" t="s">
        <v>3447</v>
      </c>
      <c r="E956" t="s">
        <v>3448</v>
      </c>
      <c r="F956">
        <v>78285633178</v>
      </c>
      <c r="G956">
        <v>338612</v>
      </c>
      <c r="H956" t="s">
        <v>3447</v>
      </c>
      <c r="I956" t="s">
        <v>2687</v>
      </c>
      <c r="J956">
        <v>782856331780</v>
      </c>
      <c r="K956">
        <v>43223300</v>
      </c>
      <c r="L956" t="s">
        <v>3448</v>
      </c>
      <c r="M956">
        <v>456701</v>
      </c>
      <c r="N956" t="s">
        <v>13852</v>
      </c>
      <c r="O956" t="s">
        <v>2687</v>
      </c>
      <c r="P956" t="s">
        <v>2687</v>
      </c>
      <c r="Q956" t="s">
        <v>12858</v>
      </c>
      <c r="R956" s="193" t="s">
        <v>13851</v>
      </c>
      <c r="S956">
        <v>100</v>
      </c>
      <c r="T956">
        <v>100</v>
      </c>
      <c r="U956">
        <v>92</v>
      </c>
      <c r="V956" t="s">
        <v>3489</v>
      </c>
      <c r="W956">
        <v>63</v>
      </c>
      <c r="X956">
        <v>31162606</v>
      </c>
      <c r="Y956">
        <v>79</v>
      </c>
      <c r="Z956" t="b">
        <v>1</v>
      </c>
    </row>
    <row r="957" spans="1:26" x14ac:dyDescent="0.3">
      <c r="A957">
        <v>906735</v>
      </c>
      <c r="B957" t="s">
        <v>3450</v>
      </c>
      <c r="C957" t="s">
        <v>3446</v>
      </c>
      <c r="D957" t="s">
        <v>3451</v>
      </c>
      <c r="E957" t="s">
        <v>3452</v>
      </c>
      <c r="F957">
        <v>78285650500</v>
      </c>
      <c r="O957" t="s">
        <v>59</v>
      </c>
      <c r="P957" t="s">
        <v>4397</v>
      </c>
      <c r="Q957" t="s">
        <v>12858</v>
      </c>
      <c r="T957">
        <v>25</v>
      </c>
      <c r="V957" t="s">
        <v>3489</v>
      </c>
      <c r="W957">
        <v>77</v>
      </c>
      <c r="Z957" t="b">
        <v>1</v>
      </c>
    </row>
    <row r="958" spans="1:26" x14ac:dyDescent="0.3">
      <c r="A958">
        <v>906736</v>
      </c>
      <c r="B958" t="s">
        <v>3454</v>
      </c>
      <c r="C958" t="s">
        <v>3455</v>
      </c>
      <c r="D958" t="s">
        <v>3456</v>
      </c>
      <c r="E958" t="s">
        <v>3457</v>
      </c>
      <c r="G958">
        <v>338636</v>
      </c>
      <c r="H958" t="s">
        <v>3456</v>
      </c>
      <c r="I958" t="s">
        <v>2687</v>
      </c>
      <c r="J958">
        <v>782856689737</v>
      </c>
      <c r="K958">
        <v>39121321</v>
      </c>
      <c r="L958" t="s">
        <v>3457</v>
      </c>
      <c r="M958">
        <v>366755</v>
      </c>
      <c r="N958" t="s">
        <v>13850</v>
      </c>
      <c r="O958" t="s">
        <v>2687</v>
      </c>
      <c r="Q958" t="s">
        <v>12868</v>
      </c>
      <c r="R958" s="193" t="s">
        <v>13849</v>
      </c>
      <c r="S958">
        <v>100</v>
      </c>
      <c r="T958">
        <v>100</v>
      </c>
      <c r="U958">
        <v>100</v>
      </c>
      <c r="V958" t="s">
        <v>3489</v>
      </c>
      <c r="W958">
        <v>52</v>
      </c>
      <c r="X958">
        <v>39121300</v>
      </c>
      <c r="Y958">
        <v>84</v>
      </c>
      <c r="Z958" t="b">
        <v>1</v>
      </c>
    </row>
    <row r="959" spans="1:26" x14ac:dyDescent="0.3">
      <c r="A959">
        <v>906737</v>
      </c>
      <c r="B959" t="s">
        <v>3454</v>
      </c>
      <c r="C959" t="s">
        <v>3455</v>
      </c>
      <c r="D959" t="s">
        <v>3456</v>
      </c>
      <c r="E959" t="s">
        <v>3457</v>
      </c>
      <c r="G959">
        <v>338636</v>
      </c>
      <c r="H959" t="s">
        <v>3456</v>
      </c>
      <c r="I959" t="s">
        <v>2687</v>
      </c>
      <c r="J959">
        <v>782856689737</v>
      </c>
      <c r="K959">
        <v>39121321</v>
      </c>
      <c r="L959" t="s">
        <v>3457</v>
      </c>
      <c r="M959">
        <v>366755</v>
      </c>
      <c r="N959" t="s">
        <v>13850</v>
      </c>
      <c r="O959" t="s">
        <v>2687</v>
      </c>
      <c r="Q959" t="s">
        <v>12868</v>
      </c>
      <c r="R959" s="193" t="s">
        <v>13849</v>
      </c>
      <c r="S959">
        <v>100</v>
      </c>
      <c r="T959">
        <v>100</v>
      </c>
      <c r="U959">
        <v>100</v>
      </c>
      <c r="V959" t="s">
        <v>3489</v>
      </c>
      <c r="W959">
        <v>52</v>
      </c>
      <c r="X959">
        <v>39121300</v>
      </c>
      <c r="Y959">
        <v>84</v>
      </c>
      <c r="Z959" t="b">
        <v>1</v>
      </c>
    </row>
    <row r="960" spans="1:26" x14ac:dyDescent="0.3">
      <c r="A960">
        <v>906738</v>
      </c>
      <c r="B960" t="s">
        <v>3454</v>
      </c>
      <c r="C960" t="s">
        <v>3455</v>
      </c>
      <c r="D960" t="s">
        <v>3456</v>
      </c>
      <c r="E960" t="s">
        <v>3457</v>
      </c>
      <c r="G960">
        <v>338636</v>
      </c>
      <c r="H960" t="s">
        <v>3456</v>
      </c>
      <c r="I960" t="s">
        <v>2687</v>
      </c>
      <c r="J960">
        <v>782856689737</v>
      </c>
      <c r="K960">
        <v>39121321</v>
      </c>
      <c r="L960" t="s">
        <v>3457</v>
      </c>
      <c r="M960">
        <v>366755</v>
      </c>
      <c r="N960" t="s">
        <v>13850</v>
      </c>
      <c r="O960" t="s">
        <v>2687</v>
      </c>
      <c r="Q960" t="s">
        <v>12868</v>
      </c>
      <c r="R960" s="193" t="s">
        <v>13849</v>
      </c>
      <c r="S960">
        <v>100</v>
      </c>
      <c r="T960">
        <v>100</v>
      </c>
      <c r="U960">
        <v>100</v>
      </c>
      <c r="V960" t="s">
        <v>3489</v>
      </c>
      <c r="W960">
        <v>52</v>
      </c>
      <c r="X960">
        <v>39121300</v>
      </c>
      <c r="Y960">
        <v>84</v>
      </c>
      <c r="Z960" t="b">
        <v>1</v>
      </c>
    </row>
    <row r="961" spans="1:26" x14ac:dyDescent="0.3">
      <c r="A961">
        <v>906739</v>
      </c>
      <c r="B961" t="s">
        <v>3459</v>
      </c>
      <c r="C961" t="s">
        <v>3455</v>
      </c>
      <c r="D961" t="s">
        <v>3460</v>
      </c>
      <c r="E961" t="s">
        <v>3461</v>
      </c>
      <c r="V961" t="s">
        <v>3489</v>
      </c>
      <c r="W961">
        <v>86</v>
      </c>
      <c r="X961">
        <v>39121700</v>
      </c>
      <c r="Y961">
        <v>86</v>
      </c>
      <c r="Z961" t="b">
        <v>1</v>
      </c>
    </row>
    <row r="962" spans="1:26" x14ac:dyDescent="0.3">
      <c r="A962">
        <v>906740</v>
      </c>
      <c r="B962" t="s">
        <v>3463</v>
      </c>
      <c r="C962" t="s">
        <v>3464</v>
      </c>
      <c r="D962" t="s">
        <v>3465</v>
      </c>
      <c r="G962">
        <v>337560</v>
      </c>
      <c r="H962" t="s">
        <v>3465</v>
      </c>
      <c r="I962" t="s">
        <v>2687</v>
      </c>
      <c r="J962">
        <v>782856255161</v>
      </c>
      <c r="K962">
        <v>39121700</v>
      </c>
      <c r="L962" t="s">
        <v>3467</v>
      </c>
      <c r="M962">
        <v>199549</v>
      </c>
      <c r="N962" t="s">
        <v>13848</v>
      </c>
      <c r="O962" t="s">
        <v>2687</v>
      </c>
      <c r="P962" t="s">
        <v>13834</v>
      </c>
      <c r="Q962" t="s">
        <v>12858</v>
      </c>
      <c r="R962" s="193" t="s">
        <v>13847</v>
      </c>
      <c r="S962">
        <v>100</v>
      </c>
      <c r="T962">
        <v>100</v>
      </c>
      <c r="U962">
        <v>100</v>
      </c>
      <c r="V962" t="s">
        <v>2687</v>
      </c>
      <c r="W962">
        <v>68</v>
      </c>
      <c r="Z962" t="b">
        <v>1</v>
      </c>
    </row>
    <row r="963" spans="1:26" x14ac:dyDescent="0.3">
      <c r="A963">
        <v>906741</v>
      </c>
      <c r="B963" t="s">
        <v>3468</v>
      </c>
      <c r="C963" t="s">
        <v>3446</v>
      </c>
      <c r="D963" t="s">
        <v>3469</v>
      </c>
      <c r="E963" t="s">
        <v>3470</v>
      </c>
      <c r="O963" t="s">
        <v>2687</v>
      </c>
      <c r="P963" t="s">
        <v>13834</v>
      </c>
      <c r="Q963" t="s">
        <v>12862</v>
      </c>
      <c r="T963">
        <v>60</v>
      </c>
      <c r="V963" t="s">
        <v>2687</v>
      </c>
      <c r="W963">
        <v>50</v>
      </c>
      <c r="X963">
        <v>39121700</v>
      </c>
      <c r="Y963">
        <v>62</v>
      </c>
      <c r="Z963" t="b">
        <v>1</v>
      </c>
    </row>
    <row r="964" spans="1:26" x14ac:dyDescent="0.3">
      <c r="A964">
        <v>906742</v>
      </c>
      <c r="B964" t="s">
        <v>3472</v>
      </c>
      <c r="C964" t="s">
        <v>13846</v>
      </c>
      <c r="D964" t="s">
        <v>3474</v>
      </c>
      <c r="E964" t="s">
        <v>3475</v>
      </c>
      <c r="F964">
        <v>78285624520</v>
      </c>
      <c r="O964" t="s">
        <v>59</v>
      </c>
      <c r="P964" t="s">
        <v>4397</v>
      </c>
      <c r="Q964" t="s">
        <v>12858</v>
      </c>
      <c r="T964">
        <v>50</v>
      </c>
      <c r="V964" t="s">
        <v>3489</v>
      </c>
      <c r="W964">
        <v>66</v>
      </c>
      <c r="X964">
        <v>39121700</v>
      </c>
      <c r="Y964">
        <v>67</v>
      </c>
      <c r="Z964" t="b">
        <v>1</v>
      </c>
    </row>
    <row r="965" spans="1:26" x14ac:dyDescent="0.3">
      <c r="A965">
        <v>906743</v>
      </c>
      <c r="B965" t="s">
        <v>3472</v>
      </c>
      <c r="C965" t="s">
        <v>13846</v>
      </c>
      <c r="D965" t="s">
        <v>3474</v>
      </c>
      <c r="E965" t="s">
        <v>3475</v>
      </c>
      <c r="F965">
        <v>78285624520</v>
      </c>
      <c r="O965" t="s">
        <v>59</v>
      </c>
      <c r="P965" t="s">
        <v>4397</v>
      </c>
      <c r="Q965" t="s">
        <v>12858</v>
      </c>
      <c r="T965">
        <v>50</v>
      </c>
      <c r="V965" t="s">
        <v>3489</v>
      </c>
      <c r="W965">
        <v>66</v>
      </c>
      <c r="X965">
        <v>39121700</v>
      </c>
      <c r="Y965">
        <v>67</v>
      </c>
      <c r="Z965" t="b">
        <v>1</v>
      </c>
    </row>
    <row r="966" spans="1:26" x14ac:dyDescent="0.3">
      <c r="A966">
        <v>906745</v>
      </c>
      <c r="B966" t="s">
        <v>3481</v>
      </c>
      <c r="C966" t="s">
        <v>3446</v>
      </c>
      <c r="D966" t="s">
        <v>2694</v>
      </c>
      <c r="E966" t="s">
        <v>3482</v>
      </c>
      <c r="F966">
        <v>78285624512</v>
      </c>
      <c r="O966" t="s">
        <v>59</v>
      </c>
      <c r="P966" t="s">
        <v>4397</v>
      </c>
      <c r="Q966" t="s">
        <v>12858</v>
      </c>
      <c r="T966">
        <v>50</v>
      </c>
      <c r="V966" t="s">
        <v>3489</v>
      </c>
      <c r="W966">
        <v>85</v>
      </c>
      <c r="X966">
        <v>39121700</v>
      </c>
      <c r="Y966">
        <v>69</v>
      </c>
      <c r="Z966" t="b">
        <v>1</v>
      </c>
    </row>
    <row r="967" spans="1:26" x14ac:dyDescent="0.3">
      <c r="A967">
        <v>906746</v>
      </c>
      <c r="B967" t="s">
        <v>3481</v>
      </c>
      <c r="C967" t="s">
        <v>3446</v>
      </c>
      <c r="D967" t="s">
        <v>2694</v>
      </c>
      <c r="E967" t="s">
        <v>3482</v>
      </c>
      <c r="F967">
        <v>78285624512</v>
      </c>
      <c r="O967" t="s">
        <v>59</v>
      </c>
      <c r="P967" t="s">
        <v>4397</v>
      </c>
      <c r="Q967" t="s">
        <v>12858</v>
      </c>
      <c r="T967">
        <v>50</v>
      </c>
      <c r="V967" t="s">
        <v>3489</v>
      </c>
      <c r="W967">
        <v>85</v>
      </c>
      <c r="X967">
        <v>39121700</v>
      </c>
      <c r="Y967">
        <v>69</v>
      </c>
      <c r="Z967" t="b">
        <v>1</v>
      </c>
    </row>
    <row r="968" spans="1:26" x14ac:dyDescent="0.3">
      <c r="A968">
        <v>906747</v>
      </c>
      <c r="B968" t="s">
        <v>3485</v>
      </c>
      <c r="C968" t="s">
        <v>3446</v>
      </c>
      <c r="D968" t="s">
        <v>3486</v>
      </c>
      <c r="E968" t="s">
        <v>3487</v>
      </c>
      <c r="G968">
        <v>1094771</v>
      </c>
      <c r="H968" t="s">
        <v>3486</v>
      </c>
      <c r="I968" t="s">
        <v>3489</v>
      </c>
      <c r="J968">
        <v>782856537014</v>
      </c>
      <c r="K968">
        <v>39121613</v>
      </c>
      <c r="M968">
        <v>350048</v>
      </c>
      <c r="N968" t="s">
        <v>13845</v>
      </c>
      <c r="O968" t="s">
        <v>3489</v>
      </c>
      <c r="Q968" t="s">
        <v>12926</v>
      </c>
      <c r="R968" s="193" t="s">
        <v>13844</v>
      </c>
      <c r="S968">
        <v>100</v>
      </c>
      <c r="T968">
        <v>100</v>
      </c>
      <c r="U968">
        <v>100</v>
      </c>
      <c r="V968" t="s">
        <v>3489</v>
      </c>
      <c r="W968">
        <v>84</v>
      </c>
      <c r="X968">
        <v>39120000</v>
      </c>
      <c r="Y968">
        <v>84</v>
      </c>
      <c r="Z968" t="b">
        <v>1</v>
      </c>
    </row>
    <row r="969" spans="1:26" x14ac:dyDescent="0.3">
      <c r="A969">
        <v>906748</v>
      </c>
      <c r="B969" t="s">
        <v>3490</v>
      </c>
      <c r="C969" t="s">
        <v>3446</v>
      </c>
      <c r="D969" t="s">
        <v>3491</v>
      </c>
      <c r="E969" t="s">
        <v>3492</v>
      </c>
      <c r="G969">
        <v>337570</v>
      </c>
      <c r="H969" t="s">
        <v>3491</v>
      </c>
      <c r="I969" t="s">
        <v>2687</v>
      </c>
      <c r="J969">
        <v>782856909248</v>
      </c>
      <c r="K969">
        <v>31162400</v>
      </c>
      <c r="L969" t="s">
        <v>3492</v>
      </c>
      <c r="M969">
        <v>59561</v>
      </c>
      <c r="N969" t="s">
        <v>13843</v>
      </c>
      <c r="O969" t="s">
        <v>2687</v>
      </c>
      <c r="P969" t="s">
        <v>13834</v>
      </c>
      <c r="Q969" t="s">
        <v>12862</v>
      </c>
      <c r="R969" s="193" t="s">
        <v>13842</v>
      </c>
      <c r="S969">
        <v>100</v>
      </c>
      <c r="T969">
        <v>100</v>
      </c>
      <c r="U969">
        <v>100</v>
      </c>
      <c r="V969" t="s">
        <v>2687</v>
      </c>
      <c r="W969">
        <v>51</v>
      </c>
      <c r="X969">
        <v>31162400</v>
      </c>
      <c r="Y969">
        <v>83</v>
      </c>
      <c r="Z969" t="b">
        <v>1</v>
      </c>
    </row>
    <row r="970" spans="1:26" x14ac:dyDescent="0.3">
      <c r="A970">
        <v>906749</v>
      </c>
      <c r="B970" t="s">
        <v>3494</v>
      </c>
      <c r="C970" t="s">
        <v>3446</v>
      </c>
      <c r="D970" t="s">
        <v>3495</v>
      </c>
      <c r="E970" t="s">
        <v>3496</v>
      </c>
      <c r="F970">
        <v>78285612025</v>
      </c>
      <c r="G970">
        <v>1116810</v>
      </c>
      <c r="H970" t="s">
        <v>13841</v>
      </c>
      <c r="I970" t="s">
        <v>3489</v>
      </c>
      <c r="J970">
        <v>782856120254</v>
      </c>
      <c r="K970">
        <v>40141725</v>
      </c>
      <c r="M970">
        <v>967144</v>
      </c>
      <c r="N970" t="s">
        <v>13840</v>
      </c>
      <c r="O970" t="s">
        <v>3489</v>
      </c>
      <c r="Q970" t="s">
        <v>12926</v>
      </c>
      <c r="R970" s="193" t="s">
        <v>13839</v>
      </c>
      <c r="S970">
        <v>76</v>
      </c>
      <c r="T970">
        <v>46</v>
      </c>
      <c r="U970">
        <v>75</v>
      </c>
      <c r="V970" t="s">
        <v>3489</v>
      </c>
      <c r="W970">
        <v>88</v>
      </c>
      <c r="Z970" t="b">
        <v>1</v>
      </c>
    </row>
    <row r="971" spans="1:26" x14ac:dyDescent="0.3">
      <c r="A971">
        <v>906750</v>
      </c>
      <c r="B971" t="s">
        <v>3499</v>
      </c>
      <c r="C971" t="s">
        <v>3446</v>
      </c>
      <c r="D971" t="s">
        <v>3500</v>
      </c>
      <c r="F971">
        <v>78285612001</v>
      </c>
      <c r="O971" t="s">
        <v>2687</v>
      </c>
      <c r="P971" t="s">
        <v>13834</v>
      </c>
      <c r="Q971" t="s">
        <v>12862</v>
      </c>
      <c r="T971">
        <v>60</v>
      </c>
      <c r="V971" t="s">
        <v>3489</v>
      </c>
      <c r="W971">
        <v>72</v>
      </c>
      <c r="X971">
        <v>40173800</v>
      </c>
      <c r="Y971">
        <v>98</v>
      </c>
      <c r="Z971" t="b">
        <v>1</v>
      </c>
    </row>
    <row r="972" spans="1:26" x14ac:dyDescent="0.3">
      <c r="A972">
        <v>906751</v>
      </c>
      <c r="B972" t="s">
        <v>3502</v>
      </c>
      <c r="C972" t="s">
        <v>3446</v>
      </c>
      <c r="D972" t="s">
        <v>3503</v>
      </c>
      <c r="E972" t="s">
        <v>3504</v>
      </c>
      <c r="O972" t="s">
        <v>59</v>
      </c>
      <c r="P972" t="s">
        <v>4397</v>
      </c>
      <c r="Q972" t="s">
        <v>12858</v>
      </c>
      <c r="T972">
        <v>50</v>
      </c>
      <c r="V972" t="s">
        <v>3489</v>
      </c>
      <c r="W972">
        <v>91</v>
      </c>
      <c r="X972">
        <v>39131700</v>
      </c>
      <c r="Y972">
        <v>91</v>
      </c>
      <c r="Z972" t="b">
        <v>1</v>
      </c>
    </row>
    <row r="973" spans="1:26" x14ac:dyDescent="0.3">
      <c r="A973">
        <v>906752</v>
      </c>
      <c r="B973" t="s">
        <v>3506</v>
      </c>
      <c r="C973" t="s">
        <v>3446</v>
      </c>
      <c r="D973">
        <v>557855</v>
      </c>
      <c r="E973" t="s">
        <v>3507</v>
      </c>
      <c r="G973">
        <v>813007</v>
      </c>
      <c r="H973">
        <v>557855</v>
      </c>
      <c r="I973" t="s">
        <v>3489</v>
      </c>
      <c r="J973">
        <v>782856521228</v>
      </c>
      <c r="K973">
        <v>32151703</v>
      </c>
      <c r="M973">
        <v>566588</v>
      </c>
      <c r="N973" t="s">
        <v>13838</v>
      </c>
      <c r="O973" t="s">
        <v>3489</v>
      </c>
      <c r="Q973" t="s">
        <v>12926</v>
      </c>
      <c r="R973">
        <v>0.70957901458138295</v>
      </c>
      <c r="S973">
        <v>62</v>
      </c>
      <c r="T973">
        <v>36</v>
      </c>
      <c r="U973">
        <v>52</v>
      </c>
      <c r="V973" t="s">
        <v>3489</v>
      </c>
      <c r="W973">
        <v>77</v>
      </c>
      <c r="X973">
        <v>39120000</v>
      </c>
      <c r="Y973">
        <v>60</v>
      </c>
      <c r="Z973" t="b">
        <v>1</v>
      </c>
    </row>
    <row r="974" spans="1:26" x14ac:dyDescent="0.3">
      <c r="A974">
        <v>906753</v>
      </c>
      <c r="B974" t="s">
        <v>3509</v>
      </c>
      <c r="C974" t="s">
        <v>3446</v>
      </c>
      <c r="D974" t="s">
        <v>3510</v>
      </c>
      <c r="G974">
        <v>338595</v>
      </c>
      <c r="H974" t="s">
        <v>3510</v>
      </c>
      <c r="I974" t="s">
        <v>2687</v>
      </c>
      <c r="J974">
        <v>782856520207</v>
      </c>
      <c r="K974">
        <v>39121701</v>
      </c>
      <c r="L974" t="s">
        <v>3512</v>
      </c>
      <c r="M974">
        <v>219346</v>
      </c>
      <c r="N974" t="s">
        <v>13837</v>
      </c>
      <c r="O974" t="s">
        <v>2687</v>
      </c>
      <c r="P974" t="s">
        <v>13834</v>
      </c>
      <c r="Q974" t="s">
        <v>12862</v>
      </c>
      <c r="R974" s="193" t="s">
        <v>13836</v>
      </c>
      <c r="S974">
        <v>100</v>
      </c>
      <c r="T974">
        <v>100</v>
      </c>
      <c r="U974">
        <v>100</v>
      </c>
      <c r="V974" t="s">
        <v>3489</v>
      </c>
      <c r="W974">
        <v>70</v>
      </c>
      <c r="X974">
        <v>39120000</v>
      </c>
      <c r="Y974">
        <v>92</v>
      </c>
      <c r="Z974" t="b">
        <v>1</v>
      </c>
    </row>
    <row r="975" spans="1:26" x14ac:dyDescent="0.3">
      <c r="A975">
        <v>906754</v>
      </c>
      <c r="B975" t="s">
        <v>3514</v>
      </c>
      <c r="C975" t="s">
        <v>13835</v>
      </c>
      <c r="D975">
        <v>115</v>
      </c>
      <c r="E975" t="s">
        <v>3516</v>
      </c>
      <c r="O975" t="s">
        <v>2687</v>
      </c>
      <c r="P975" t="s">
        <v>13834</v>
      </c>
      <c r="Q975" t="s">
        <v>12862</v>
      </c>
      <c r="T975">
        <v>60</v>
      </c>
      <c r="V975" t="s">
        <v>3489</v>
      </c>
      <c r="W975">
        <v>63</v>
      </c>
      <c r="Z975" t="b">
        <v>1</v>
      </c>
    </row>
    <row r="976" spans="1:26" x14ac:dyDescent="0.3">
      <c r="A976">
        <v>906755</v>
      </c>
      <c r="B976" t="s">
        <v>3518</v>
      </c>
      <c r="C976" t="s">
        <v>507</v>
      </c>
      <c r="D976" t="s">
        <v>3519</v>
      </c>
      <c r="E976" t="s">
        <v>3520</v>
      </c>
      <c r="O976" t="s">
        <v>59</v>
      </c>
      <c r="P976" t="s">
        <v>1537</v>
      </c>
      <c r="Q976" t="s">
        <v>12862</v>
      </c>
      <c r="T976">
        <v>60</v>
      </c>
      <c r="V976" t="s">
        <v>5341</v>
      </c>
      <c r="W976">
        <v>77</v>
      </c>
      <c r="X976">
        <v>39131706</v>
      </c>
      <c r="Y976">
        <v>77</v>
      </c>
      <c r="Z976" t="b">
        <v>1</v>
      </c>
    </row>
    <row r="977" spans="1:26" x14ac:dyDescent="0.3">
      <c r="A977">
        <v>906756</v>
      </c>
      <c r="B977" t="s">
        <v>3518</v>
      </c>
      <c r="C977" t="s">
        <v>507</v>
      </c>
      <c r="D977" t="s">
        <v>3519</v>
      </c>
      <c r="E977" t="s">
        <v>3520</v>
      </c>
      <c r="O977" t="s">
        <v>59</v>
      </c>
      <c r="P977" t="s">
        <v>1537</v>
      </c>
      <c r="Q977" t="s">
        <v>12862</v>
      </c>
      <c r="T977">
        <v>60</v>
      </c>
      <c r="V977" t="s">
        <v>5341</v>
      </c>
      <c r="W977">
        <v>77</v>
      </c>
      <c r="X977">
        <v>39131706</v>
      </c>
      <c r="Y977">
        <v>77</v>
      </c>
      <c r="Z977" t="b">
        <v>1</v>
      </c>
    </row>
    <row r="978" spans="1:26" x14ac:dyDescent="0.3">
      <c r="A978">
        <v>906757</v>
      </c>
      <c r="B978" t="s">
        <v>3522</v>
      </c>
      <c r="C978" t="s">
        <v>507</v>
      </c>
      <c r="D978" t="s">
        <v>3523</v>
      </c>
      <c r="E978" t="s">
        <v>3524</v>
      </c>
      <c r="O978" t="s">
        <v>59</v>
      </c>
      <c r="P978" t="s">
        <v>1537</v>
      </c>
      <c r="Q978" t="s">
        <v>12862</v>
      </c>
      <c r="T978">
        <v>60</v>
      </c>
      <c r="V978" t="s">
        <v>6302</v>
      </c>
      <c r="W978">
        <v>65</v>
      </c>
      <c r="Z978" t="b">
        <v>1</v>
      </c>
    </row>
    <row r="979" spans="1:26" x14ac:dyDescent="0.3">
      <c r="A979">
        <v>906758</v>
      </c>
      <c r="B979" t="s">
        <v>3526</v>
      </c>
      <c r="C979" t="s">
        <v>622</v>
      </c>
      <c r="D979" t="s">
        <v>13833</v>
      </c>
      <c r="V979" t="s">
        <v>6302</v>
      </c>
      <c r="W979">
        <v>78</v>
      </c>
      <c r="X979">
        <v>39131717</v>
      </c>
      <c r="Y979">
        <v>61</v>
      </c>
      <c r="Z979" t="b">
        <v>1</v>
      </c>
    </row>
    <row r="980" spans="1:26" x14ac:dyDescent="0.3">
      <c r="A980">
        <v>906759</v>
      </c>
      <c r="B980" t="s">
        <v>3530</v>
      </c>
      <c r="C980" t="s">
        <v>1513</v>
      </c>
      <c r="D980" t="s">
        <v>3531</v>
      </c>
      <c r="E980" t="s">
        <v>3532</v>
      </c>
      <c r="V980" t="s">
        <v>6302</v>
      </c>
      <c r="W980">
        <v>79</v>
      </c>
      <c r="X980">
        <v>39131717</v>
      </c>
      <c r="Y980">
        <v>63</v>
      </c>
      <c r="Z980" t="b">
        <v>1</v>
      </c>
    </row>
    <row r="981" spans="1:26" x14ac:dyDescent="0.3">
      <c r="A981">
        <v>906760</v>
      </c>
      <c r="B981" t="s">
        <v>3534</v>
      </c>
      <c r="C981" t="s">
        <v>3535</v>
      </c>
      <c r="D981" t="s">
        <v>3536</v>
      </c>
      <c r="O981" t="s">
        <v>59</v>
      </c>
      <c r="P981" t="s">
        <v>1537</v>
      </c>
      <c r="Q981" t="s">
        <v>12862</v>
      </c>
      <c r="T981">
        <v>60</v>
      </c>
      <c r="V981" t="s">
        <v>6302</v>
      </c>
      <c r="W981">
        <v>80</v>
      </c>
      <c r="X981">
        <v>40170000</v>
      </c>
      <c r="Y981">
        <v>80</v>
      </c>
      <c r="Z981" t="b">
        <v>1</v>
      </c>
    </row>
    <row r="982" spans="1:26" x14ac:dyDescent="0.3">
      <c r="A982">
        <v>906761</v>
      </c>
      <c r="B982" t="s">
        <v>3538</v>
      </c>
      <c r="C982" t="s">
        <v>3539</v>
      </c>
      <c r="D982">
        <v>20087</v>
      </c>
      <c r="E982" t="s">
        <v>3540</v>
      </c>
      <c r="O982" t="s">
        <v>13832</v>
      </c>
      <c r="P982" t="s">
        <v>3543</v>
      </c>
      <c r="Q982" t="s">
        <v>12862</v>
      </c>
      <c r="T982">
        <v>75</v>
      </c>
      <c r="V982" t="s">
        <v>3529</v>
      </c>
      <c r="W982">
        <v>86</v>
      </c>
      <c r="X982">
        <v>39121613</v>
      </c>
      <c r="Y982">
        <v>86</v>
      </c>
      <c r="Z982" t="b">
        <v>1</v>
      </c>
    </row>
    <row r="983" spans="1:26" x14ac:dyDescent="0.3">
      <c r="A983">
        <v>906762</v>
      </c>
      <c r="B983" t="s">
        <v>3542</v>
      </c>
      <c r="C983" t="s">
        <v>3543</v>
      </c>
      <c r="D983">
        <v>20004</v>
      </c>
      <c r="E983" t="s">
        <v>3544</v>
      </c>
      <c r="O983" t="s">
        <v>13832</v>
      </c>
      <c r="P983" t="s">
        <v>3543</v>
      </c>
      <c r="Q983" t="s">
        <v>12862</v>
      </c>
      <c r="T983">
        <v>75</v>
      </c>
      <c r="V983" t="s">
        <v>3529</v>
      </c>
      <c r="W983">
        <v>84</v>
      </c>
      <c r="X983">
        <v>39121613</v>
      </c>
      <c r="Y983">
        <v>84</v>
      </c>
      <c r="Z983" t="b">
        <v>1</v>
      </c>
    </row>
    <row r="984" spans="1:26" x14ac:dyDescent="0.3">
      <c r="A984">
        <v>906763</v>
      </c>
      <c r="B984" t="s">
        <v>3546</v>
      </c>
      <c r="C984" t="s">
        <v>3547</v>
      </c>
      <c r="D984" t="s">
        <v>3548</v>
      </c>
      <c r="O984" t="s">
        <v>13318</v>
      </c>
      <c r="P984" t="s">
        <v>13317</v>
      </c>
      <c r="Q984" t="s">
        <v>12862</v>
      </c>
      <c r="T984">
        <v>100</v>
      </c>
    </row>
    <row r="985" spans="1:26" x14ac:dyDescent="0.3">
      <c r="A985">
        <v>906764</v>
      </c>
      <c r="B985" t="s">
        <v>3550</v>
      </c>
      <c r="C985" t="s">
        <v>3551</v>
      </c>
      <c r="D985" t="s">
        <v>13831</v>
      </c>
      <c r="O985" t="s">
        <v>13318</v>
      </c>
      <c r="P985" t="s">
        <v>13317</v>
      </c>
      <c r="Q985" t="s">
        <v>12862</v>
      </c>
      <c r="T985">
        <v>100</v>
      </c>
    </row>
    <row r="986" spans="1:26" x14ac:dyDescent="0.3">
      <c r="A986">
        <v>906765</v>
      </c>
      <c r="B986" t="s">
        <v>3554</v>
      </c>
      <c r="C986" t="s">
        <v>3547</v>
      </c>
      <c r="D986" t="s">
        <v>3555</v>
      </c>
      <c r="O986" t="s">
        <v>13318</v>
      </c>
      <c r="P986" t="s">
        <v>13317</v>
      </c>
      <c r="Q986" t="s">
        <v>12862</v>
      </c>
      <c r="T986">
        <v>100</v>
      </c>
    </row>
    <row r="987" spans="1:26" x14ac:dyDescent="0.3">
      <c r="A987">
        <v>906766</v>
      </c>
      <c r="B987" t="s">
        <v>3557</v>
      </c>
      <c r="C987" t="s">
        <v>3529</v>
      </c>
      <c r="D987" t="s">
        <v>3558</v>
      </c>
      <c r="E987" t="s">
        <v>3559</v>
      </c>
      <c r="O987" t="s">
        <v>3529</v>
      </c>
      <c r="P987" t="s">
        <v>13830</v>
      </c>
      <c r="Q987" t="s">
        <v>12862</v>
      </c>
      <c r="T987">
        <v>100</v>
      </c>
      <c r="X987">
        <v>31201700</v>
      </c>
      <c r="Y987">
        <v>82</v>
      </c>
    </row>
    <row r="988" spans="1:26" x14ac:dyDescent="0.3">
      <c r="A988">
        <v>906767</v>
      </c>
      <c r="B988" t="s">
        <v>3561</v>
      </c>
      <c r="C988" t="s">
        <v>3562</v>
      </c>
      <c r="D988" t="s">
        <v>3563</v>
      </c>
      <c r="G988">
        <v>115235</v>
      </c>
      <c r="H988" t="s">
        <v>13829</v>
      </c>
      <c r="I988" t="s">
        <v>12891</v>
      </c>
      <c r="J988" s="193" t="s">
        <v>13828</v>
      </c>
      <c r="K988">
        <v>26121603</v>
      </c>
      <c r="M988">
        <v>857846</v>
      </c>
      <c r="N988" t="s">
        <v>13827</v>
      </c>
      <c r="O988" t="s">
        <v>12891</v>
      </c>
      <c r="Q988" t="s">
        <v>12926</v>
      </c>
      <c r="R988">
        <v>0.68132643616779198</v>
      </c>
      <c r="S988">
        <v>87</v>
      </c>
      <c r="T988">
        <v>55</v>
      </c>
      <c r="U988">
        <v>65</v>
      </c>
      <c r="V988" t="s">
        <v>12891</v>
      </c>
      <c r="W988">
        <v>76</v>
      </c>
      <c r="X988">
        <v>26121603</v>
      </c>
      <c r="Y988">
        <v>76</v>
      </c>
      <c r="Z988" t="b">
        <v>1</v>
      </c>
    </row>
    <row r="989" spans="1:26" x14ac:dyDescent="0.3">
      <c r="A989">
        <v>906768</v>
      </c>
      <c r="B989" t="s">
        <v>3561</v>
      </c>
      <c r="C989" t="s">
        <v>3562</v>
      </c>
      <c r="D989" t="s">
        <v>3563</v>
      </c>
      <c r="G989">
        <v>115235</v>
      </c>
      <c r="H989" t="s">
        <v>13829</v>
      </c>
      <c r="I989" t="s">
        <v>12891</v>
      </c>
      <c r="J989" s="193" t="s">
        <v>13828</v>
      </c>
      <c r="K989">
        <v>26121603</v>
      </c>
      <c r="M989">
        <v>857846</v>
      </c>
      <c r="N989" t="s">
        <v>13827</v>
      </c>
      <c r="O989" t="s">
        <v>12891</v>
      </c>
      <c r="Q989" t="s">
        <v>12926</v>
      </c>
      <c r="R989">
        <v>0.68132643616779198</v>
      </c>
      <c r="S989">
        <v>87</v>
      </c>
      <c r="T989">
        <v>55</v>
      </c>
      <c r="U989">
        <v>65</v>
      </c>
      <c r="V989" t="s">
        <v>12891</v>
      </c>
      <c r="W989">
        <v>76</v>
      </c>
      <c r="X989">
        <v>26121603</v>
      </c>
      <c r="Y989">
        <v>76</v>
      </c>
      <c r="Z989" t="b">
        <v>1</v>
      </c>
    </row>
    <row r="990" spans="1:26" x14ac:dyDescent="0.3">
      <c r="A990">
        <v>906769</v>
      </c>
      <c r="B990" t="s">
        <v>3561</v>
      </c>
      <c r="C990" t="s">
        <v>3562</v>
      </c>
      <c r="D990" t="s">
        <v>3563</v>
      </c>
      <c r="G990">
        <v>115235</v>
      </c>
      <c r="H990" t="s">
        <v>13829</v>
      </c>
      <c r="I990" t="s">
        <v>12891</v>
      </c>
      <c r="J990" s="193" t="s">
        <v>13828</v>
      </c>
      <c r="K990">
        <v>26121603</v>
      </c>
      <c r="M990">
        <v>857846</v>
      </c>
      <c r="N990" t="s">
        <v>13827</v>
      </c>
      <c r="O990" t="s">
        <v>12891</v>
      </c>
      <c r="Q990" t="s">
        <v>12926</v>
      </c>
      <c r="R990">
        <v>0.68132643616779198</v>
      </c>
      <c r="S990">
        <v>87</v>
      </c>
      <c r="T990">
        <v>55</v>
      </c>
      <c r="U990">
        <v>65</v>
      </c>
      <c r="V990" t="s">
        <v>12891</v>
      </c>
      <c r="W990">
        <v>76</v>
      </c>
      <c r="X990">
        <v>26121603</v>
      </c>
      <c r="Y990">
        <v>76</v>
      </c>
      <c r="Z990" t="b">
        <v>1</v>
      </c>
    </row>
    <row r="991" spans="1:26" x14ac:dyDescent="0.3">
      <c r="A991">
        <v>906770</v>
      </c>
      <c r="B991" t="s">
        <v>3566</v>
      </c>
      <c r="C991" t="s">
        <v>3562</v>
      </c>
      <c r="D991" t="s">
        <v>3567</v>
      </c>
      <c r="E991" t="s">
        <v>3568</v>
      </c>
      <c r="G991">
        <v>338587</v>
      </c>
      <c r="H991" t="s">
        <v>3571</v>
      </c>
      <c r="I991" t="s">
        <v>3569</v>
      </c>
      <c r="J991" s="193" t="s">
        <v>13826</v>
      </c>
      <c r="K991">
        <v>26121603</v>
      </c>
      <c r="L991" t="s">
        <v>3568</v>
      </c>
      <c r="M991">
        <v>411651</v>
      </c>
      <c r="N991" t="s">
        <v>13825</v>
      </c>
      <c r="O991" t="s">
        <v>3569</v>
      </c>
      <c r="Q991" t="s">
        <v>12926</v>
      </c>
      <c r="R991" s="193" t="s">
        <v>13824</v>
      </c>
      <c r="S991">
        <v>83</v>
      </c>
      <c r="T991">
        <v>52</v>
      </c>
      <c r="U991">
        <v>59</v>
      </c>
    </row>
    <row r="992" spans="1:26" x14ac:dyDescent="0.3">
      <c r="A992">
        <v>906771</v>
      </c>
      <c r="B992" t="s">
        <v>3572</v>
      </c>
      <c r="C992" t="s">
        <v>3573</v>
      </c>
      <c r="O992" t="s">
        <v>3564</v>
      </c>
      <c r="P992" t="s">
        <v>5963</v>
      </c>
      <c r="Q992" t="s">
        <v>12862</v>
      </c>
      <c r="T992">
        <v>100</v>
      </c>
      <c r="V992" t="s">
        <v>681</v>
      </c>
      <c r="W992">
        <v>60</v>
      </c>
      <c r="X992">
        <v>26121600</v>
      </c>
      <c r="Y992">
        <v>76</v>
      </c>
      <c r="Z992" t="b">
        <v>1</v>
      </c>
    </row>
    <row r="993" spans="1:26" x14ac:dyDescent="0.3">
      <c r="A993">
        <v>906772</v>
      </c>
      <c r="B993" t="s">
        <v>3574</v>
      </c>
      <c r="C993" t="s">
        <v>1128</v>
      </c>
      <c r="D993" t="s">
        <v>3575</v>
      </c>
      <c r="E993" t="s">
        <v>3576</v>
      </c>
      <c r="O993" t="s">
        <v>59</v>
      </c>
      <c r="P993" t="s">
        <v>4397</v>
      </c>
      <c r="Q993" t="s">
        <v>12862</v>
      </c>
      <c r="T993">
        <v>95</v>
      </c>
    </row>
    <row r="994" spans="1:26" x14ac:dyDescent="0.3">
      <c r="A994">
        <v>906773</v>
      </c>
      <c r="B994" t="s">
        <v>3578</v>
      </c>
      <c r="C994" t="s">
        <v>1128</v>
      </c>
      <c r="D994">
        <v>200</v>
      </c>
      <c r="E994" t="s">
        <v>3576</v>
      </c>
      <c r="O994" t="s">
        <v>59</v>
      </c>
      <c r="P994" t="s">
        <v>3588</v>
      </c>
      <c r="Q994" t="s">
        <v>12862</v>
      </c>
      <c r="T994">
        <v>60</v>
      </c>
      <c r="X994">
        <v>39131706</v>
      </c>
      <c r="Y994">
        <v>63</v>
      </c>
    </row>
    <row r="995" spans="1:26" x14ac:dyDescent="0.3">
      <c r="A995">
        <v>906774</v>
      </c>
      <c r="B995" t="s">
        <v>3580</v>
      </c>
      <c r="C995" t="s">
        <v>1128</v>
      </c>
      <c r="D995">
        <v>125</v>
      </c>
      <c r="E995" t="s">
        <v>3581</v>
      </c>
      <c r="F995">
        <v>98001002004</v>
      </c>
      <c r="O995" t="s">
        <v>59</v>
      </c>
      <c r="P995" t="s">
        <v>3588</v>
      </c>
      <c r="Q995" t="s">
        <v>12862</v>
      </c>
      <c r="T995">
        <v>60</v>
      </c>
    </row>
    <row r="996" spans="1:26" x14ac:dyDescent="0.3">
      <c r="A996">
        <v>906775</v>
      </c>
      <c r="B996" t="s">
        <v>3580</v>
      </c>
      <c r="C996" t="s">
        <v>1128</v>
      </c>
      <c r="D996">
        <v>125</v>
      </c>
      <c r="E996" t="s">
        <v>3581</v>
      </c>
      <c r="F996">
        <v>98001002004</v>
      </c>
      <c r="O996" t="s">
        <v>59</v>
      </c>
      <c r="P996" t="s">
        <v>3588</v>
      </c>
      <c r="Q996" t="s">
        <v>12862</v>
      </c>
      <c r="T996">
        <v>60</v>
      </c>
    </row>
    <row r="997" spans="1:26" x14ac:dyDescent="0.3">
      <c r="A997">
        <v>906776</v>
      </c>
      <c r="B997" t="s">
        <v>3583</v>
      </c>
      <c r="C997" t="s">
        <v>3584</v>
      </c>
      <c r="D997" t="s">
        <v>3585</v>
      </c>
      <c r="O997" t="s">
        <v>59</v>
      </c>
      <c r="P997" t="s">
        <v>4397</v>
      </c>
      <c r="Q997" t="s">
        <v>12862</v>
      </c>
      <c r="T997">
        <v>95</v>
      </c>
      <c r="V997" t="s">
        <v>361</v>
      </c>
      <c r="W997">
        <v>63</v>
      </c>
      <c r="X997">
        <v>39131706</v>
      </c>
      <c r="Y997">
        <v>63</v>
      </c>
      <c r="Z997" t="b">
        <v>1</v>
      </c>
    </row>
    <row r="998" spans="1:26" x14ac:dyDescent="0.3">
      <c r="A998">
        <v>906777</v>
      </c>
      <c r="B998" t="s">
        <v>3587</v>
      </c>
      <c r="C998" t="s">
        <v>3588</v>
      </c>
      <c r="D998">
        <v>100</v>
      </c>
      <c r="E998" t="s">
        <v>3589</v>
      </c>
      <c r="O998" t="s">
        <v>59</v>
      </c>
      <c r="P998" t="s">
        <v>3588</v>
      </c>
      <c r="Q998" t="s">
        <v>12862</v>
      </c>
      <c r="T998">
        <v>60</v>
      </c>
    </row>
    <row r="999" spans="1:26" x14ac:dyDescent="0.3">
      <c r="A999">
        <v>906778</v>
      </c>
      <c r="B999" t="s">
        <v>3591</v>
      </c>
      <c r="C999" t="s">
        <v>3588</v>
      </c>
      <c r="D999">
        <v>100</v>
      </c>
      <c r="O999" t="s">
        <v>59</v>
      </c>
      <c r="P999" t="s">
        <v>4397</v>
      </c>
      <c r="Q999" t="s">
        <v>12862</v>
      </c>
      <c r="T999">
        <v>95</v>
      </c>
      <c r="V999" t="s">
        <v>1819</v>
      </c>
      <c r="W999">
        <v>82</v>
      </c>
      <c r="X999">
        <v>39121434</v>
      </c>
      <c r="Y999">
        <v>82</v>
      </c>
      <c r="Z999" t="b">
        <v>1</v>
      </c>
    </row>
    <row r="1000" spans="1:26" x14ac:dyDescent="0.3">
      <c r="A1000">
        <v>906779</v>
      </c>
      <c r="B1000" t="s">
        <v>3592</v>
      </c>
      <c r="C1000" t="s">
        <v>1128</v>
      </c>
      <c r="D1000">
        <v>100</v>
      </c>
      <c r="O1000" t="s">
        <v>59</v>
      </c>
      <c r="P1000" t="s">
        <v>3588</v>
      </c>
      <c r="Q1000" t="s">
        <v>12862</v>
      </c>
      <c r="T1000">
        <v>60</v>
      </c>
    </row>
    <row r="1001" spans="1:26" x14ac:dyDescent="0.3">
      <c r="A1001">
        <v>906780</v>
      </c>
      <c r="B1001" t="s">
        <v>3594</v>
      </c>
      <c r="C1001" t="s">
        <v>1128</v>
      </c>
      <c r="D1001">
        <v>75</v>
      </c>
      <c r="O1001" t="s">
        <v>59</v>
      </c>
      <c r="P1001" t="s">
        <v>4397</v>
      </c>
      <c r="Q1001" t="s">
        <v>12862</v>
      </c>
      <c r="T1001">
        <v>95</v>
      </c>
      <c r="V1001" t="s">
        <v>681</v>
      </c>
      <c r="W1001">
        <v>83</v>
      </c>
      <c r="X1001">
        <v>39131708</v>
      </c>
      <c r="Y1001">
        <v>83</v>
      </c>
      <c r="Z1001" t="b">
        <v>1</v>
      </c>
    </row>
    <row r="1002" spans="1:26" x14ac:dyDescent="0.3">
      <c r="A1002">
        <v>906781</v>
      </c>
      <c r="B1002" t="s">
        <v>3596</v>
      </c>
      <c r="C1002" t="s">
        <v>1128</v>
      </c>
      <c r="D1002">
        <v>75</v>
      </c>
      <c r="O1002" t="s">
        <v>59</v>
      </c>
      <c r="P1002" t="s">
        <v>3588</v>
      </c>
      <c r="Q1002" t="s">
        <v>12862</v>
      </c>
      <c r="T1002">
        <v>60</v>
      </c>
      <c r="V1002" t="s">
        <v>361</v>
      </c>
      <c r="W1002">
        <v>52</v>
      </c>
      <c r="X1002">
        <v>39131706</v>
      </c>
      <c r="Y1002">
        <v>52</v>
      </c>
      <c r="Z1002" t="b">
        <v>1</v>
      </c>
    </row>
    <row r="1003" spans="1:26" x14ac:dyDescent="0.3">
      <c r="A1003">
        <v>906782</v>
      </c>
      <c r="B1003" t="s">
        <v>3597</v>
      </c>
      <c r="C1003" t="s">
        <v>1128</v>
      </c>
      <c r="D1003">
        <v>75</v>
      </c>
      <c r="E1003" t="s">
        <v>3166</v>
      </c>
      <c r="F1003">
        <v>98001002002</v>
      </c>
      <c r="O1003" t="s">
        <v>59</v>
      </c>
      <c r="P1003" t="s">
        <v>3588</v>
      </c>
      <c r="Q1003" t="s">
        <v>12862</v>
      </c>
      <c r="T1003">
        <v>60</v>
      </c>
      <c r="V1003" t="s">
        <v>361</v>
      </c>
      <c r="W1003">
        <v>52</v>
      </c>
      <c r="X1003">
        <v>39131706</v>
      </c>
      <c r="Y1003">
        <v>52</v>
      </c>
      <c r="Z1003" t="b">
        <v>1</v>
      </c>
    </row>
    <row r="1004" spans="1:26" x14ac:dyDescent="0.3">
      <c r="A1004">
        <v>906783</v>
      </c>
      <c r="B1004" t="s">
        <v>3597</v>
      </c>
      <c r="C1004" t="s">
        <v>1128</v>
      </c>
      <c r="D1004">
        <v>75</v>
      </c>
      <c r="E1004" t="s">
        <v>3166</v>
      </c>
      <c r="F1004">
        <v>98001002002</v>
      </c>
      <c r="O1004" t="s">
        <v>59</v>
      </c>
      <c r="P1004" t="s">
        <v>3588</v>
      </c>
      <c r="Q1004" t="s">
        <v>12862</v>
      </c>
      <c r="T1004">
        <v>60</v>
      </c>
      <c r="V1004" t="s">
        <v>361</v>
      </c>
      <c r="W1004">
        <v>52</v>
      </c>
      <c r="X1004">
        <v>39131706</v>
      </c>
      <c r="Y1004">
        <v>52</v>
      </c>
      <c r="Z1004" t="b">
        <v>1</v>
      </c>
    </row>
    <row r="1005" spans="1:26" x14ac:dyDescent="0.3">
      <c r="A1005">
        <v>906784</v>
      </c>
      <c r="B1005" t="s">
        <v>3597</v>
      </c>
      <c r="C1005" t="s">
        <v>1128</v>
      </c>
      <c r="D1005">
        <v>75</v>
      </c>
      <c r="E1005" t="s">
        <v>3166</v>
      </c>
      <c r="F1005">
        <v>98001002002</v>
      </c>
      <c r="O1005" t="s">
        <v>59</v>
      </c>
      <c r="P1005" t="s">
        <v>3588</v>
      </c>
      <c r="Q1005" t="s">
        <v>12862</v>
      </c>
      <c r="T1005">
        <v>60</v>
      </c>
      <c r="V1005" t="s">
        <v>361</v>
      </c>
      <c r="W1005">
        <v>52</v>
      </c>
      <c r="X1005">
        <v>39131706</v>
      </c>
      <c r="Y1005">
        <v>52</v>
      </c>
      <c r="Z1005" t="b">
        <v>1</v>
      </c>
    </row>
    <row r="1006" spans="1:26" x14ac:dyDescent="0.3">
      <c r="A1006">
        <v>906785</v>
      </c>
      <c r="B1006" t="s">
        <v>3597</v>
      </c>
      <c r="C1006" t="s">
        <v>1128</v>
      </c>
      <c r="D1006">
        <v>75</v>
      </c>
      <c r="E1006" t="s">
        <v>3166</v>
      </c>
      <c r="F1006">
        <v>98001002002</v>
      </c>
      <c r="O1006" t="s">
        <v>59</v>
      </c>
      <c r="P1006" t="s">
        <v>3588</v>
      </c>
      <c r="Q1006" t="s">
        <v>12862</v>
      </c>
      <c r="T1006">
        <v>60</v>
      </c>
      <c r="V1006" t="s">
        <v>361</v>
      </c>
      <c r="W1006">
        <v>52</v>
      </c>
      <c r="X1006">
        <v>39131706</v>
      </c>
      <c r="Y1006">
        <v>52</v>
      </c>
      <c r="Z1006" t="b">
        <v>1</v>
      </c>
    </row>
    <row r="1007" spans="1:26" x14ac:dyDescent="0.3">
      <c r="A1007">
        <v>906786</v>
      </c>
      <c r="B1007" t="s">
        <v>3598</v>
      </c>
      <c r="C1007" t="s">
        <v>1128</v>
      </c>
      <c r="D1007">
        <v>50</v>
      </c>
      <c r="E1007" t="s">
        <v>3599</v>
      </c>
      <c r="O1007" t="s">
        <v>59</v>
      </c>
      <c r="P1007" t="s">
        <v>3588</v>
      </c>
      <c r="Q1007" t="s">
        <v>12862</v>
      </c>
      <c r="T1007">
        <v>60</v>
      </c>
      <c r="V1007" t="s">
        <v>361</v>
      </c>
      <c r="W1007">
        <v>51</v>
      </c>
      <c r="X1007">
        <v>39131706</v>
      </c>
      <c r="Y1007">
        <v>51</v>
      </c>
      <c r="Z1007" t="b">
        <v>1</v>
      </c>
    </row>
    <row r="1008" spans="1:26" x14ac:dyDescent="0.3">
      <c r="A1008">
        <v>906787</v>
      </c>
      <c r="B1008" t="s">
        <v>3601</v>
      </c>
      <c r="C1008" t="s">
        <v>13823</v>
      </c>
      <c r="D1008" t="s">
        <v>3603</v>
      </c>
      <c r="F1008">
        <v>98001002012</v>
      </c>
      <c r="O1008" t="s">
        <v>59</v>
      </c>
      <c r="P1008" t="s">
        <v>4397</v>
      </c>
      <c r="Q1008" t="s">
        <v>12862</v>
      </c>
      <c r="T1008">
        <v>95</v>
      </c>
      <c r="V1008" t="s">
        <v>1930</v>
      </c>
      <c r="W1008">
        <v>83</v>
      </c>
      <c r="X1008">
        <v>39121700</v>
      </c>
      <c r="Y1008">
        <v>83</v>
      </c>
      <c r="Z1008" t="b">
        <v>1</v>
      </c>
    </row>
    <row r="1009" spans="1:26" x14ac:dyDescent="0.3">
      <c r="A1009">
        <v>906788</v>
      </c>
      <c r="B1009" t="s">
        <v>3605</v>
      </c>
      <c r="C1009" t="s">
        <v>3606</v>
      </c>
      <c r="D1009" t="s">
        <v>3607</v>
      </c>
      <c r="F1009">
        <v>98001002002</v>
      </c>
      <c r="O1009" t="s">
        <v>59</v>
      </c>
      <c r="P1009" t="s">
        <v>4397</v>
      </c>
      <c r="Q1009" t="s">
        <v>12862</v>
      </c>
      <c r="T1009">
        <v>95</v>
      </c>
      <c r="X1009">
        <v>39131700</v>
      </c>
      <c r="Y1009">
        <v>65</v>
      </c>
    </row>
    <row r="1010" spans="1:26" x14ac:dyDescent="0.3">
      <c r="A1010">
        <v>906789</v>
      </c>
      <c r="B1010" t="s">
        <v>3605</v>
      </c>
      <c r="C1010" t="s">
        <v>3606</v>
      </c>
      <c r="D1010" t="s">
        <v>3607</v>
      </c>
      <c r="E1010" t="s">
        <v>3166</v>
      </c>
      <c r="O1010" t="s">
        <v>59</v>
      </c>
      <c r="P1010" t="s">
        <v>4397</v>
      </c>
      <c r="Q1010" t="s">
        <v>12862</v>
      </c>
      <c r="T1010">
        <v>95</v>
      </c>
      <c r="X1010">
        <v>39131700</v>
      </c>
      <c r="Y1010">
        <v>65</v>
      </c>
    </row>
    <row r="1011" spans="1:26" x14ac:dyDescent="0.3">
      <c r="A1011">
        <v>906790</v>
      </c>
      <c r="B1011" t="s">
        <v>3610</v>
      </c>
      <c r="C1011" t="s">
        <v>3611</v>
      </c>
      <c r="D1011" t="s">
        <v>3612</v>
      </c>
      <c r="E1011" t="s">
        <v>3599</v>
      </c>
      <c r="O1011" t="s">
        <v>59</v>
      </c>
      <c r="P1011" t="s">
        <v>4397</v>
      </c>
      <c r="Q1011" t="s">
        <v>12862</v>
      </c>
      <c r="T1011">
        <v>95</v>
      </c>
      <c r="X1011">
        <v>39131700</v>
      </c>
      <c r="Y1011">
        <v>65</v>
      </c>
    </row>
    <row r="1012" spans="1:26" x14ac:dyDescent="0.3">
      <c r="A1012">
        <v>906791</v>
      </c>
      <c r="B1012" t="s">
        <v>3615</v>
      </c>
      <c r="C1012" t="s">
        <v>3616</v>
      </c>
      <c r="D1012" t="s">
        <v>3617</v>
      </c>
      <c r="F1012">
        <v>15812250000</v>
      </c>
      <c r="G1012">
        <v>412233</v>
      </c>
      <c r="H1012" t="s">
        <v>3617</v>
      </c>
      <c r="I1012" t="s">
        <v>13819</v>
      </c>
      <c r="J1012" s="193" t="s">
        <v>13822</v>
      </c>
      <c r="K1012">
        <v>27111803</v>
      </c>
      <c r="M1012">
        <v>1080585</v>
      </c>
      <c r="N1012" t="s">
        <v>13821</v>
      </c>
      <c r="O1012" t="s">
        <v>13819</v>
      </c>
      <c r="Q1012" t="s">
        <v>12868</v>
      </c>
      <c r="R1012" s="193" t="s">
        <v>13820</v>
      </c>
      <c r="S1012">
        <v>100</v>
      </c>
      <c r="T1012">
        <v>95</v>
      </c>
      <c r="U1012">
        <v>98</v>
      </c>
      <c r="V1012" t="s">
        <v>13819</v>
      </c>
      <c r="W1012">
        <v>82</v>
      </c>
      <c r="X1012">
        <v>27111800</v>
      </c>
      <c r="Y1012">
        <v>82</v>
      </c>
      <c r="Z1012" t="b">
        <v>1</v>
      </c>
    </row>
    <row r="1013" spans="1:26" x14ac:dyDescent="0.3">
      <c r="A1013">
        <v>906792</v>
      </c>
      <c r="B1013" t="s">
        <v>3619</v>
      </c>
      <c r="C1013" t="s">
        <v>1128</v>
      </c>
      <c r="D1013" t="s">
        <v>3620</v>
      </c>
      <c r="E1013" t="s">
        <v>3621</v>
      </c>
      <c r="O1013" t="s">
        <v>59</v>
      </c>
      <c r="P1013" t="s">
        <v>3588</v>
      </c>
      <c r="Q1013" t="s">
        <v>12862</v>
      </c>
      <c r="T1013">
        <v>60</v>
      </c>
      <c r="V1013" t="s">
        <v>5341</v>
      </c>
      <c r="W1013">
        <v>70</v>
      </c>
      <c r="X1013">
        <v>39121464</v>
      </c>
      <c r="Y1013">
        <v>70</v>
      </c>
      <c r="Z1013" t="b">
        <v>1</v>
      </c>
    </row>
    <row r="1014" spans="1:26" x14ac:dyDescent="0.3">
      <c r="A1014">
        <v>906793</v>
      </c>
      <c r="B1014" t="s">
        <v>3623</v>
      </c>
      <c r="C1014" t="s">
        <v>1128</v>
      </c>
      <c r="D1014" t="s">
        <v>3624</v>
      </c>
      <c r="E1014" t="s">
        <v>3625</v>
      </c>
      <c r="O1014" t="s">
        <v>59</v>
      </c>
      <c r="P1014" t="s">
        <v>3588</v>
      </c>
      <c r="Q1014" t="s">
        <v>12862</v>
      </c>
      <c r="T1014">
        <v>60</v>
      </c>
      <c r="V1014" t="s">
        <v>5341</v>
      </c>
      <c r="W1014">
        <v>70</v>
      </c>
      <c r="X1014">
        <v>39121464</v>
      </c>
      <c r="Y1014">
        <v>70</v>
      </c>
      <c r="Z1014" t="b">
        <v>1</v>
      </c>
    </row>
    <row r="1015" spans="1:26" x14ac:dyDescent="0.3">
      <c r="A1015">
        <v>906794</v>
      </c>
      <c r="B1015" t="s">
        <v>3627</v>
      </c>
      <c r="C1015" t="s">
        <v>1128</v>
      </c>
      <c r="D1015" t="s">
        <v>3628</v>
      </c>
      <c r="E1015" t="s">
        <v>3629</v>
      </c>
      <c r="O1015" t="s">
        <v>59</v>
      </c>
      <c r="P1015" t="s">
        <v>3588</v>
      </c>
      <c r="Q1015" t="s">
        <v>12862</v>
      </c>
      <c r="T1015">
        <v>60</v>
      </c>
      <c r="V1015" t="s">
        <v>1135</v>
      </c>
      <c r="W1015">
        <v>50</v>
      </c>
      <c r="X1015">
        <v>39131717</v>
      </c>
      <c r="Y1015">
        <v>50</v>
      </c>
      <c r="Z1015" t="b">
        <v>1</v>
      </c>
    </row>
    <row r="1016" spans="1:26" x14ac:dyDescent="0.3">
      <c r="A1016">
        <v>906795</v>
      </c>
      <c r="B1016" t="s">
        <v>3631</v>
      </c>
    </row>
    <row r="1017" spans="1:26" x14ac:dyDescent="0.3">
      <c r="A1017">
        <v>906796</v>
      </c>
      <c r="B1017" t="s">
        <v>3632</v>
      </c>
      <c r="C1017" t="s">
        <v>1128</v>
      </c>
      <c r="D1017" t="s">
        <v>3633</v>
      </c>
      <c r="E1017" t="s">
        <v>3634</v>
      </c>
      <c r="O1017" t="s">
        <v>59</v>
      </c>
      <c r="P1017" t="s">
        <v>3588</v>
      </c>
      <c r="Q1017" t="s">
        <v>12862</v>
      </c>
      <c r="T1017">
        <v>60</v>
      </c>
      <c r="X1017">
        <v>39121464</v>
      </c>
      <c r="Y1017">
        <v>69</v>
      </c>
    </row>
    <row r="1018" spans="1:26" x14ac:dyDescent="0.3">
      <c r="A1018">
        <v>906797</v>
      </c>
      <c r="B1018" t="s">
        <v>3637</v>
      </c>
      <c r="C1018" t="s">
        <v>3638</v>
      </c>
      <c r="D1018" t="s">
        <v>3642</v>
      </c>
      <c r="X1018">
        <v>39110000</v>
      </c>
      <c r="Y1018">
        <v>77</v>
      </c>
    </row>
    <row r="1019" spans="1:26" x14ac:dyDescent="0.3">
      <c r="A1019">
        <v>906798</v>
      </c>
      <c r="B1019" t="s">
        <v>3643</v>
      </c>
      <c r="O1019" t="s">
        <v>3645</v>
      </c>
      <c r="P1019" t="s">
        <v>13818</v>
      </c>
      <c r="Q1019" t="s">
        <v>12862</v>
      </c>
      <c r="T1019">
        <v>100</v>
      </c>
      <c r="X1019">
        <v>44121605</v>
      </c>
      <c r="Y1019">
        <v>56</v>
      </c>
    </row>
    <row r="1020" spans="1:26" x14ac:dyDescent="0.3">
      <c r="A1020">
        <v>906799</v>
      </c>
      <c r="B1020" t="s">
        <v>3631</v>
      </c>
    </row>
    <row r="1021" spans="1:26" x14ac:dyDescent="0.3">
      <c r="A1021">
        <v>906800</v>
      </c>
      <c r="B1021" t="s">
        <v>3647</v>
      </c>
      <c r="C1021" t="s">
        <v>13694</v>
      </c>
      <c r="D1021">
        <v>25548</v>
      </c>
      <c r="O1021" t="s">
        <v>3645</v>
      </c>
      <c r="P1021" t="s">
        <v>13818</v>
      </c>
      <c r="Q1021" t="s">
        <v>12862</v>
      </c>
      <c r="T1021">
        <v>100</v>
      </c>
      <c r="V1021" t="s">
        <v>567</v>
      </c>
      <c r="W1021">
        <v>77</v>
      </c>
      <c r="X1021">
        <v>31201503</v>
      </c>
      <c r="Y1021">
        <v>77</v>
      </c>
      <c r="Z1021" t="b">
        <v>1</v>
      </c>
    </row>
    <row r="1022" spans="1:26" x14ac:dyDescent="0.3">
      <c r="A1022">
        <v>906801</v>
      </c>
      <c r="B1022" t="s">
        <v>3650</v>
      </c>
      <c r="V1022" t="s">
        <v>567</v>
      </c>
      <c r="W1022">
        <v>64</v>
      </c>
      <c r="X1022">
        <v>39121703</v>
      </c>
      <c r="Y1022">
        <v>64</v>
      </c>
      <c r="Z1022" t="b">
        <v>1</v>
      </c>
    </row>
    <row r="1023" spans="1:26" x14ac:dyDescent="0.3">
      <c r="A1023">
        <v>906802</v>
      </c>
      <c r="B1023" t="s">
        <v>3651</v>
      </c>
      <c r="V1023" t="s">
        <v>567</v>
      </c>
      <c r="W1023">
        <v>82</v>
      </c>
      <c r="X1023">
        <v>39121703</v>
      </c>
      <c r="Y1023">
        <v>82</v>
      </c>
      <c r="Z1023" t="b">
        <v>1</v>
      </c>
    </row>
    <row r="1024" spans="1:26" x14ac:dyDescent="0.3">
      <c r="A1024">
        <v>906803</v>
      </c>
      <c r="B1024" t="s">
        <v>3631</v>
      </c>
    </row>
    <row r="1025" spans="1:26" x14ac:dyDescent="0.3">
      <c r="A1025">
        <v>906804</v>
      </c>
      <c r="B1025" t="s">
        <v>3652</v>
      </c>
      <c r="C1025" t="s">
        <v>3653</v>
      </c>
      <c r="D1025" t="s">
        <v>3654</v>
      </c>
      <c r="G1025">
        <v>1048069</v>
      </c>
      <c r="H1025" t="s">
        <v>3656</v>
      </c>
      <c r="I1025" t="s">
        <v>1819</v>
      </c>
      <c r="J1025">
        <v>687855227501</v>
      </c>
      <c r="K1025">
        <v>39131717</v>
      </c>
      <c r="M1025">
        <v>716428</v>
      </c>
      <c r="N1025" t="s">
        <v>13817</v>
      </c>
      <c r="O1025" t="s">
        <v>1819</v>
      </c>
      <c r="P1025" t="s">
        <v>13805</v>
      </c>
      <c r="Q1025" t="s">
        <v>12862</v>
      </c>
      <c r="R1025" s="193" t="s">
        <v>13816</v>
      </c>
      <c r="S1025">
        <v>100</v>
      </c>
      <c r="T1025">
        <v>100</v>
      </c>
      <c r="U1025">
        <v>100</v>
      </c>
      <c r="V1025" t="s">
        <v>1819</v>
      </c>
      <c r="W1025">
        <v>55</v>
      </c>
      <c r="X1025">
        <v>39131717</v>
      </c>
      <c r="Y1025">
        <v>69</v>
      </c>
      <c r="Z1025" t="b">
        <v>1</v>
      </c>
    </row>
    <row r="1026" spans="1:26" x14ac:dyDescent="0.3">
      <c r="A1026">
        <v>906805</v>
      </c>
      <c r="B1026" t="s">
        <v>3631</v>
      </c>
    </row>
    <row r="1027" spans="1:26" x14ac:dyDescent="0.3">
      <c r="A1027">
        <v>906806</v>
      </c>
      <c r="B1027" t="s">
        <v>3658</v>
      </c>
      <c r="C1027" t="s">
        <v>13815</v>
      </c>
      <c r="D1027" t="s">
        <v>3660</v>
      </c>
      <c r="G1027">
        <v>1014226</v>
      </c>
      <c r="H1027" t="s">
        <v>3662</v>
      </c>
      <c r="I1027" t="s">
        <v>1819</v>
      </c>
      <c r="J1027">
        <v>687855105311</v>
      </c>
      <c r="K1027">
        <v>39131718</v>
      </c>
      <c r="M1027">
        <v>666171</v>
      </c>
      <c r="N1027" t="s">
        <v>13814</v>
      </c>
      <c r="O1027" t="s">
        <v>1819</v>
      </c>
      <c r="P1027" t="s">
        <v>13805</v>
      </c>
      <c r="Q1027" t="s">
        <v>12862</v>
      </c>
      <c r="R1027" s="193" t="s">
        <v>13813</v>
      </c>
      <c r="S1027">
        <v>100</v>
      </c>
      <c r="T1027">
        <v>100</v>
      </c>
      <c r="U1027">
        <v>100</v>
      </c>
      <c r="V1027" t="s">
        <v>1819</v>
      </c>
      <c r="W1027">
        <v>89</v>
      </c>
      <c r="X1027">
        <v>39131718</v>
      </c>
      <c r="Y1027">
        <v>89</v>
      </c>
      <c r="Z1027" t="b">
        <v>1</v>
      </c>
    </row>
    <row r="1028" spans="1:26" x14ac:dyDescent="0.3">
      <c r="A1028">
        <v>906807</v>
      </c>
      <c r="B1028" t="s">
        <v>3631</v>
      </c>
    </row>
    <row r="1029" spans="1:26" x14ac:dyDescent="0.3">
      <c r="A1029">
        <v>906808</v>
      </c>
      <c r="B1029" t="s">
        <v>3663</v>
      </c>
      <c r="C1029" t="s">
        <v>13812</v>
      </c>
      <c r="D1029" t="s">
        <v>3665</v>
      </c>
      <c r="G1029">
        <v>1145999</v>
      </c>
      <c r="H1029" t="s">
        <v>3665</v>
      </c>
      <c r="I1029" t="s">
        <v>1819</v>
      </c>
      <c r="J1029">
        <v>687855876662</v>
      </c>
      <c r="K1029">
        <v>39121434</v>
      </c>
      <c r="M1029">
        <v>291024</v>
      </c>
      <c r="N1029" t="s">
        <v>13811</v>
      </c>
      <c r="O1029" t="s">
        <v>1819</v>
      </c>
      <c r="P1029" t="s">
        <v>13805</v>
      </c>
      <c r="Q1029" t="s">
        <v>12858</v>
      </c>
      <c r="R1029" s="193" t="s">
        <v>13810</v>
      </c>
      <c r="S1029">
        <v>100</v>
      </c>
      <c r="T1029">
        <v>100</v>
      </c>
      <c r="U1029">
        <v>100</v>
      </c>
      <c r="V1029" t="s">
        <v>1819</v>
      </c>
      <c r="W1029">
        <v>95</v>
      </c>
      <c r="X1029">
        <v>39121434</v>
      </c>
      <c r="Y1029">
        <v>95</v>
      </c>
      <c r="Z1029" t="b">
        <v>1</v>
      </c>
    </row>
    <row r="1030" spans="1:26" x14ac:dyDescent="0.3">
      <c r="A1030">
        <v>906809</v>
      </c>
      <c r="B1030" t="s">
        <v>3667</v>
      </c>
      <c r="C1030" t="s">
        <v>3653</v>
      </c>
      <c r="D1030" t="s">
        <v>3668</v>
      </c>
      <c r="G1030">
        <v>1043519</v>
      </c>
      <c r="H1030" t="s">
        <v>3668</v>
      </c>
      <c r="I1030" t="s">
        <v>1819</v>
      </c>
      <c r="J1030">
        <v>687855876587</v>
      </c>
      <c r="K1030">
        <v>39131707</v>
      </c>
      <c r="M1030">
        <v>571942</v>
      </c>
      <c r="N1030" t="s">
        <v>13809</v>
      </c>
      <c r="O1030" t="s">
        <v>1819</v>
      </c>
      <c r="P1030" t="s">
        <v>13805</v>
      </c>
      <c r="Q1030" t="s">
        <v>12858</v>
      </c>
      <c r="R1030">
        <v>0.93361776956209597</v>
      </c>
      <c r="S1030">
        <v>100</v>
      </c>
      <c r="T1030">
        <v>100</v>
      </c>
      <c r="U1030">
        <v>100</v>
      </c>
      <c r="V1030" t="s">
        <v>1819</v>
      </c>
      <c r="W1030">
        <v>94</v>
      </c>
      <c r="X1030">
        <v>39131707</v>
      </c>
      <c r="Y1030">
        <v>77</v>
      </c>
      <c r="Z1030" t="b">
        <v>1</v>
      </c>
    </row>
    <row r="1031" spans="1:26" x14ac:dyDescent="0.3">
      <c r="A1031">
        <v>906810</v>
      </c>
      <c r="B1031" t="s">
        <v>3631</v>
      </c>
    </row>
    <row r="1032" spans="1:26" x14ac:dyDescent="0.3">
      <c r="A1032">
        <v>906811</v>
      </c>
      <c r="B1032" t="s">
        <v>3670</v>
      </c>
      <c r="C1032" t="s">
        <v>3653</v>
      </c>
      <c r="D1032" t="s">
        <v>3671</v>
      </c>
      <c r="G1032">
        <v>1047972</v>
      </c>
      <c r="H1032" t="s">
        <v>3673</v>
      </c>
      <c r="I1032" t="s">
        <v>1819</v>
      </c>
      <c r="J1032">
        <v>687855120857</v>
      </c>
      <c r="K1032">
        <v>39121420</v>
      </c>
      <c r="M1032">
        <v>711362</v>
      </c>
      <c r="N1032" t="s">
        <v>13808</v>
      </c>
      <c r="O1032" t="s">
        <v>1819</v>
      </c>
      <c r="P1032" t="s">
        <v>13805</v>
      </c>
      <c r="Q1032" t="s">
        <v>12862</v>
      </c>
      <c r="R1032" s="193" t="s">
        <v>13807</v>
      </c>
      <c r="S1032">
        <v>100</v>
      </c>
      <c r="T1032">
        <v>100</v>
      </c>
      <c r="U1032">
        <v>100</v>
      </c>
      <c r="V1032" t="s">
        <v>1819</v>
      </c>
      <c r="W1032">
        <v>86</v>
      </c>
      <c r="X1032">
        <v>39121420</v>
      </c>
      <c r="Y1032">
        <v>86</v>
      </c>
      <c r="Z1032" t="b">
        <v>1</v>
      </c>
    </row>
    <row r="1033" spans="1:26" x14ac:dyDescent="0.3">
      <c r="A1033">
        <v>906812</v>
      </c>
      <c r="B1033" t="s">
        <v>3674</v>
      </c>
      <c r="C1033" t="s">
        <v>3653</v>
      </c>
      <c r="D1033" t="s">
        <v>3675</v>
      </c>
      <c r="G1033">
        <v>666993</v>
      </c>
      <c r="H1033" t="s">
        <v>3677</v>
      </c>
      <c r="I1033" t="s">
        <v>1819</v>
      </c>
      <c r="J1033">
        <v>687855120567</v>
      </c>
      <c r="K1033">
        <v>39121420</v>
      </c>
      <c r="M1033">
        <v>1002967</v>
      </c>
      <c r="N1033" t="s">
        <v>13806</v>
      </c>
      <c r="O1033" t="s">
        <v>1819</v>
      </c>
      <c r="P1033" t="s">
        <v>13805</v>
      </c>
      <c r="Q1033" t="s">
        <v>12862</v>
      </c>
      <c r="R1033" s="193" t="s">
        <v>13804</v>
      </c>
      <c r="S1033">
        <v>100</v>
      </c>
      <c r="T1033">
        <v>100</v>
      </c>
      <c r="U1033">
        <v>100</v>
      </c>
      <c r="V1033" t="s">
        <v>1819</v>
      </c>
      <c r="W1033">
        <v>88</v>
      </c>
      <c r="X1033">
        <v>39121420</v>
      </c>
      <c r="Y1033">
        <v>88</v>
      </c>
      <c r="Z1033" t="b">
        <v>1</v>
      </c>
    </row>
    <row r="1034" spans="1:26" x14ac:dyDescent="0.3">
      <c r="A1034">
        <v>906813</v>
      </c>
      <c r="B1034" t="s">
        <v>3678</v>
      </c>
      <c r="C1034" t="s">
        <v>373</v>
      </c>
      <c r="D1034" t="s">
        <v>3679</v>
      </c>
      <c r="O1034" t="s">
        <v>921</v>
      </c>
      <c r="P1034" t="s">
        <v>13803</v>
      </c>
      <c r="Q1034" t="s">
        <v>12862</v>
      </c>
      <c r="T1034">
        <v>100</v>
      </c>
      <c r="X1034">
        <v>39120000</v>
      </c>
      <c r="Y1034">
        <v>79</v>
      </c>
    </row>
    <row r="1035" spans="1:26" x14ac:dyDescent="0.3">
      <c r="A1035">
        <v>906814</v>
      </c>
      <c r="B1035" t="s">
        <v>3631</v>
      </c>
    </row>
    <row r="1036" spans="1:26" x14ac:dyDescent="0.3">
      <c r="A1036">
        <v>906815</v>
      </c>
      <c r="B1036" t="s">
        <v>3682</v>
      </c>
    </row>
    <row r="1037" spans="1:26" x14ac:dyDescent="0.3">
      <c r="A1037">
        <v>906816</v>
      </c>
      <c r="B1037" t="s">
        <v>3683</v>
      </c>
      <c r="C1037" t="s">
        <v>3684</v>
      </c>
      <c r="D1037" t="s">
        <v>3685</v>
      </c>
      <c r="X1037">
        <v>31161800</v>
      </c>
      <c r="Y1037">
        <v>78</v>
      </c>
    </row>
    <row r="1038" spans="1:26" x14ac:dyDescent="0.3">
      <c r="A1038">
        <v>906817</v>
      </c>
      <c r="B1038" t="s">
        <v>3687</v>
      </c>
      <c r="C1038" t="s">
        <v>1098</v>
      </c>
      <c r="D1038" t="s">
        <v>3688</v>
      </c>
      <c r="V1038" t="s">
        <v>12915</v>
      </c>
      <c r="W1038">
        <v>63</v>
      </c>
      <c r="X1038">
        <v>31161823</v>
      </c>
      <c r="Y1038">
        <v>79</v>
      </c>
      <c r="Z1038" t="b">
        <v>1</v>
      </c>
    </row>
    <row r="1039" spans="1:26" x14ac:dyDescent="0.3">
      <c r="A1039">
        <v>906818</v>
      </c>
      <c r="B1039" t="s">
        <v>3690</v>
      </c>
    </row>
    <row r="1040" spans="1:26" x14ac:dyDescent="0.3">
      <c r="A1040">
        <v>906819</v>
      </c>
      <c r="B1040" t="s">
        <v>3692</v>
      </c>
    </row>
    <row r="1041" spans="1:26" x14ac:dyDescent="0.3">
      <c r="A1041">
        <v>906820</v>
      </c>
      <c r="B1041" t="s">
        <v>3693</v>
      </c>
      <c r="C1041" t="s">
        <v>1590</v>
      </c>
      <c r="D1041" t="s">
        <v>3694</v>
      </c>
      <c r="G1041">
        <v>418557</v>
      </c>
      <c r="H1041" t="s">
        <v>3694</v>
      </c>
      <c r="I1041" t="s">
        <v>3770</v>
      </c>
      <c r="J1041" s="193" t="s">
        <v>13802</v>
      </c>
      <c r="K1041">
        <v>31191600</v>
      </c>
      <c r="M1041">
        <v>1093060</v>
      </c>
      <c r="N1041" t="s">
        <v>13801</v>
      </c>
      <c r="O1041" t="s">
        <v>3770</v>
      </c>
      <c r="Q1041" t="s">
        <v>12926</v>
      </c>
      <c r="R1041" s="193" t="s">
        <v>13800</v>
      </c>
      <c r="S1041">
        <v>94</v>
      </c>
      <c r="T1041">
        <v>73</v>
      </c>
      <c r="U1041">
        <v>87</v>
      </c>
      <c r="V1041" t="s">
        <v>3697</v>
      </c>
      <c r="W1041">
        <v>86</v>
      </c>
      <c r="X1041">
        <v>31191600</v>
      </c>
      <c r="Y1041">
        <v>86</v>
      </c>
      <c r="Z1041" t="b">
        <v>1</v>
      </c>
    </row>
    <row r="1042" spans="1:26" x14ac:dyDescent="0.3">
      <c r="A1042">
        <v>906821</v>
      </c>
      <c r="B1042" t="s">
        <v>3698</v>
      </c>
      <c r="C1042" t="s">
        <v>3699</v>
      </c>
      <c r="D1042" t="s">
        <v>3700</v>
      </c>
      <c r="G1042">
        <v>630926</v>
      </c>
      <c r="H1042" t="s">
        <v>3704</v>
      </c>
      <c r="I1042" t="s">
        <v>13110</v>
      </c>
      <c r="J1042">
        <v>661191527884</v>
      </c>
      <c r="K1042">
        <v>26111702</v>
      </c>
      <c r="M1042">
        <v>680444</v>
      </c>
      <c r="N1042" t="s">
        <v>13799</v>
      </c>
      <c r="O1042" t="s">
        <v>13110</v>
      </c>
      <c r="Q1042" t="s">
        <v>12926</v>
      </c>
      <c r="R1042" s="193" t="s">
        <v>13798</v>
      </c>
      <c r="S1042">
        <v>94</v>
      </c>
      <c r="T1042">
        <v>60</v>
      </c>
      <c r="U1042">
        <v>79</v>
      </c>
      <c r="V1042" t="s">
        <v>3702</v>
      </c>
      <c r="W1042">
        <v>61</v>
      </c>
      <c r="X1042">
        <v>26111702</v>
      </c>
      <c r="Y1042">
        <v>81</v>
      </c>
      <c r="Z1042" t="b">
        <v>1</v>
      </c>
    </row>
    <row r="1043" spans="1:26" x14ac:dyDescent="0.3">
      <c r="A1043">
        <v>906822</v>
      </c>
      <c r="B1043" t="s">
        <v>3705</v>
      </c>
      <c r="C1043" t="s">
        <v>3706</v>
      </c>
      <c r="D1043">
        <v>7610</v>
      </c>
      <c r="V1043" t="s">
        <v>567</v>
      </c>
      <c r="W1043">
        <v>81</v>
      </c>
      <c r="X1043">
        <v>23131504</v>
      </c>
      <c r="Y1043">
        <v>81</v>
      </c>
      <c r="Z1043" t="b">
        <v>1</v>
      </c>
    </row>
    <row r="1044" spans="1:26" x14ac:dyDescent="0.3">
      <c r="A1044">
        <v>906823</v>
      </c>
      <c r="B1044" t="s">
        <v>3708</v>
      </c>
    </row>
    <row r="1045" spans="1:26" x14ac:dyDescent="0.3">
      <c r="A1045">
        <v>906824</v>
      </c>
      <c r="B1045" t="s">
        <v>3710</v>
      </c>
      <c r="C1045" t="s">
        <v>13797</v>
      </c>
      <c r="D1045" t="s">
        <v>3712</v>
      </c>
      <c r="E1045" t="s">
        <v>3713</v>
      </c>
      <c r="O1045" t="s">
        <v>102</v>
      </c>
      <c r="P1045" t="s">
        <v>13795</v>
      </c>
      <c r="Q1045" t="s">
        <v>12862</v>
      </c>
      <c r="T1045">
        <v>90</v>
      </c>
      <c r="V1045" t="s">
        <v>102</v>
      </c>
      <c r="W1045">
        <v>96</v>
      </c>
      <c r="X1045">
        <v>31160000</v>
      </c>
      <c r="Y1045">
        <v>96</v>
      </c>
      <c r="Z1045" t="b">
        <v>1</v>
      </c>
    </row>
    <row r="1046" spans="1:26" x14ac:dyDescent="0.3">
      <c r="A1046">
        <v>906825</v>
      </c>
      <c r="B1046" t="s">
        <v>3715</v>
      </c>
      <c r="C1046" t="s">
        <v>3716</v>
      </c>
      <c r="D1046" t="s">
        <v>3717</v>
      </c>
      <c r="G1046">
        <v>337699</v>
      </c>
      <c r="H1046" t="s">
        <v>3717</v>
      </c>
      <c r="I1046" t="s">
        <v>102</v>
      </c>
      <c r="J1046">
        <v>781002185505</v>
      </c>
      <c r="K1046">
        <v>31162306</v>
      </c>
      <c r="L1046" t="s">
        <v>3719</v>
      </c>
      <c r="M1046">
        <v>902538</v>
      </c>
      <c r="N1046" t="s">
        <v>3715</v>
      </c>
      <c r="O1046" t="s">
        <v>102</v>
      </c>
      <c r="P1046" t="s">
        <v>13795</v>
      </c>
      <c r="Q1046" t="s">
        <v>12862</v>
      </c>
      <c r="R1046" s="193" t="s">
        <v>13796</v>
      </c>
      <c r="S1046">
        <v>100</v>
      </c>
      <c r="T1046">
        <v>100</v>
      </c>
      <c r="U1046">
        <v>100</v>
      </c>
      <c r="V1046" t="s">
        <v>102</v>
      </c>
      <c r="W1046">
        <v>100</v>
      </c>
      <c r="X1046">
        <v>31160000</v>
      </c>
      <c r="Y1046">
        <v>100</v>
      </c>
      <c r="Z1046" t="b">
        <v>1</v>
      </c>
    </row>
    <row r="1047" spans="1:26" x14ac:dyDescent="0.3">
      <c r="A1047">
        <v>906826</v>
      </c>
      <c r="B1047" t="s">
        <v>3720</v>
      </c>
      <c r="C1047" t="s">
        <v>3716</v>
      </c>
      <c r="D1047" t="s">
        <v>3685</v>
      </c>
      <c r="E1047" t="s">
        <v>3721</v>
      </c>
      <c r="O1047" t="s">
        <v>102</v>
      </c>
      <c r="P1047" t="s">
        <v>13795</v>
      </c>
      <c r="Q1047" t="s">
        <v>12862</v>
      </c>
      <c r="T1047">
        <v>90</v>
      </c>
      <c r="V1047" t="s">
        <v>102</v>
      </c>
      <c r="W1047">
        <v>96</v>
      </c>
      <c r="X1047">
        <v>31161800</v>
      </c>
      <c r="Y1047">
        <v>96</v>
      </c>
      <c r="Z1047" t="b">
        <v>1</v>
      </c>
    </row>
    <row r="1048" spans="1:26" x14ac:dyDescent="0.3">
      <c r="A1048">
        <v>906827</v>
      </c>
      <c r="B1048" t="s">
        <v>3723</v>
      </c>
      <c r="C1048" t="s">
        <v>3716</v>
      </c>
      <c r="D1048" t="s">
        <v>3724</v>
      </c>
      <c r="E1048" t="s">
        <v>3725</v>
      </c>
      <c r="O1048" t="s">
        <v>102</v>
      </c>
      <c r="P1048" t="s">
        <v>13795</v>
      </c>
      <c r="Q1048" t="s">
        <v>12862</v>
      </c>
      <c r="T1048">
        <v>90</v>
      </c>
      <c r="V1048" t="s">
        <v>102</v>
      </c>
      <c r="W1048">
        <v>97</v>
      </c>
      <c r="X1048">
        <v>31161727</v>
      </c>
      <c r="Y1048">
        <v>97</v>
      </c>
      <c r="Z1048" t="b">
        <v>1</v>
      </c>
    </row>
    <row r="1049" spans="1:26" x14ac:dyDescent="0.3">
      <c r="A1049">
        <v>906828</v>
      </c>
      <c r="B1049" t="s">
        <v>3727</v>
      </c>
      <c r="C1049" t="s">
        <v>3716</v>
      </c>
      <c r="D1049" t="s">
        <v>3728</v>
      </c>
      <c r="G1049">
        <v>338509</v>
      </c>
      <c r="H1049" t="s">
        <v>3728</v>
      </c>
      <c r="I1049" t="s">
        <v>102</v>
      </c>
      <c r="J1049">
        <v>781002155300</v>
      </c>
      <c r="K1049">
        <v>31161823</v>
      </c>
      <c r="L1049" t="s">
        <v>3730</v>
      </c>
      <c r="M1049">
        <v>560576</v>
      </c>
      <c r="N1049" t="s">
        <v>3727</v>
      </c>
      <c r="O1049" t="s">
        <v>102</v>
      </c>
      <c r="P1049" t="s">
        <v>13795</v>
      </c>
      <c r="Q1049" t="s">
        <v>12862</v>
      </c>
      <c r="R1049" s="193" t="s">
        <v>13794</v>
      </c>
      <c r="S1049">
        <v>100</v>
      </c>
      <c r="T1049">
        <v>100</v>
      </c>
      <c r="U1049">
        <v>100</v>
      </c>
      <c r="V1049" t="s">
        <v>102</v>
      </c>
      <c r="W1049">
        <v>100</v>
      </c>
      <c r="X1049">
        <v>31161823</v>
      </c>
      <c r="Y1049">
        <v>100</v>
      </c>
      <c r="Z1049" t="b">
        <v>1</v>
      </c>
    </row>
    <row r="1050" spans="1:26" x14ac:dyDescent="0.3">
      <c r="A1050">
        <v>906829</v>
      </c>
      <c r="B1050" t="s">
        <v>3731</v>
      </c>
      <c r="C1050" t="s">
        <v>3684</v>
      </c>
      <c r="D1050" t="s">
        <v>3733</v>
      </c>
      <c r="X1050">
        <v>31161501</v>
      </c>
      <c r="Y1050">
        <v>81</v>
      </c>
    </row>
    <row r="1051" spans="1:26" x14ac:dyDescent="0.3">
      <c r="A1051">
        <v>906830</v>
      </c>
      <c r="B1051" t="s">
        <v>3736</v>
      </c>
      <c r="C1051" t="s">
        <v>3716</v>
      </c>
      <c r="D1051" t="s">
        <v>3737</v>
      </c>
      <c r="G1051">
        <v>211606</v>
      </c>
      <c r="H1051" t="s">
        <v>3737</v>
      </c>
      <c r="I1051" t="s">
        <v>102</v>
      </c>
      <c r="J1051">
        <v>781002277309</v>
      </c>
      <c r="K1051">
        <v>31151901</v>
      </c>
      <c r="M1051">
        <v>705124</v>
      </c>
      <c r="N1051" t="s">
        <v>13793</v>
      </c>
      <c r="O1051" t="s">
        <v>102</v>
      </c>
      <c r="P1051" t="s">
        <v>13789</v>
      </c>
      <c r="Q1051" t="s">
        <v>12858</v>
      </c>
      <c r="R1051" s="193" t="s">
        <v>13792</v>
      </c>
      <c r="S1051">
        <v>100</v>
      </c>
      <c r="T1051">
        <v>100</v>
      </c>
      <c r="U1051">
        <v>100</v>
      </c>
      <c r="V1051" t="s">
        <v>102</v>
      </c>
      <c r="W1051">
        <v>52</v>
      </c>
      <c r="Z1051" t="b">
        <v>1</v>
      </c>
    </row>
    <row r="1052" spans="1:26" x14ac:dyDescent="0.3">
      <c r="A1052">
        <v>906831</v>
      </c>
      <c r="B1052" t="s">
        <v>3740</v>
      </c>
      <c r="C1052" t="s">
        <v>3716</v>
      </c>
      <c r="D1052" t="s">
        <v>3741</v>
      </c>
      <c r="E1052" t="s">
        <v>3742</v>
      </c>
      <c r="G1052">
        <v>338459</v>
      </c>
      <c r="H1052" t="s">
        <v>3741</v>
      </c>
      <c r="I1052" t="s">
        <v>102</v>
      </c>
      <c r="J1052">
        <v>781002161035</v>
      </c>
      <c r="K1052">
        <v>39121613</v>
      </c>
      <c r="L1052" t="s">
        <v>3742</v>
      </c>
      <c r="M1052">
        <v>659341</v>
      </c>
      <c r="N1052" t="s">
        <v>13791</v>
      </c>
      <c r="O1052" t="s">
        <v>102</v>
      </c>
      <c r="P1052" t="s">
        <v>13789</v>
      </c>
      <c r="Q1052" t="s">
        <v>12862</v>
      </c>
      <c r="R1052" s="193" t="s">
        <v>13790</v>
      </c>
      <c r="S1052">
        <v>100</v>
      </c>
      <c r="T1052">
        <v>100</v>
      </c>
      <c r="U1052">
        <v>100</v>
      </c>
      <c r="X1052">
        <v>39121613</v>
      </c>
      <c r="Y1052">
        <v>81</v>
      </c>
    </row>
    <row r="1053" spans="1:26" x14ac:dyDescent="0.3">
      <c r="A1053">
        <v>906832</v>
      </c>
      <c r="B1053" t="s">
        <v>3744</v>
      </c>
      <c r="C1053" t="s">
        <v>3684</v>
      </c>
      <c r="D1053" t="s">
        <v>3745</v>
      </c>
      <c r="E1053" t="s">
        <v>3746</v>
      </c>
      <c r="O1053" t="s">
        <v>102</v>
      </c>
      <c r="P1053" t="s">
        <v>13789</v>
      </c>
      <c r="Q1053" t="s">
        <v>12862</v>
      </c>
      <c r="T1053">
        <v>60</v>
      </c>
      <c r="V1053" t="s">
        <v>4521</v>
      </c>
      <c r="W1053">
        <v>64</v>
      </c>
      <c r="X1053">
        <v>39131707</v>
      </c>
      <c r="Y1053">
        <v>80</v>
      </c>
      <c r="Z1053" t="b">
        <v>1</v>
      </c>
    </row>
    <row r="1054" spans="1:26" x14ac:dyDescent="0.3">
      <c r="A1054">
        <v>906833</v>
      </c>
      <c r="B1054" t="s">
        <v>3748</v>
      </c>
      <c r="C1054" t="s">
        <v>3684</v>
      </c>
      <c r="D1054" t="s">
        <v>3749</v>
      </c>
      <c r="E1054" t="s">
        <v>3750</v>
      </c>
      <c r="O1054" t="s">
        <v>102</v>
      </c>
      <c r="P1054" t="s">
        <v>13789</v>
      </c>
      <c r="Q1054" t="s">
        <v>12862</v>
      </c>
      <c r="T1054">
        <v>60</v>
      </c>
      <c r="X1054">
        <v>39131707</v>
      </c>
      <c r="Y1054">
        <v>65</v>
      </c>
    </row>
    <row r="1055" spans="1:26" x14ac:dyDescent="0.3">
      <c r="A1055">
        <v>906834</v>
      </c>
      <c r="B1055" t="s">
        <v>3752</v>
      </c>
      <c r="C1055" t="s">
        <v>3753</v>
      </c>
      <c r="D1055" t="s">
        <v>3754</v>
      </c>
      <c r="F1055">
        <v>8505907501</v>
      </c>
      <c r="O1055" t="s">
        <v>6644</v>
      </c>
      <c r="P1055" t="s">
        <v>6644</v>
      </c>
      <c r="Q1055" t="s">
        <v>12862</v>
      </c>
      <c r="T1055">
        <v>100</v>
      </c>
    </row>
    <row r="1056" spans="1:26" x14ac:dyDescent="0.3">
      <c r="A1056">
        <v>906835</v>
      </c>
      <c r="B1056" t="s">
        <v>3757</v>
      </c>
      <c r="C1056" t="s">
        <v>3697</v>
      </c>
      <c r="D1056" t="s">
        <v>3758</v>
      </c>
      <c r="G1056">
        <v>1238075</v>
      </c>
      <c r="H1056" t="s">
        <v>3760</v>
      </c>
      <c r="I1056" t="s">
        <v>3697</v>
      </c>
      <c r="J1056">
        <v>885911497381</v>
      </c>
      <c r="K1056">
        <v>27112700</v>
      </c>
      <c r="M1056">
        <v>389750</v>
      </c>
      <c r="N1056" t="s">
        <v>13788</v>
      </c>
      <c r="O1056" t="s">
        <v>3697</v>
      </c>
      <c r="P1056" t="s">
        <v>3697</v>
      </c>
      <c r="Q1056" t="s">
        <v>12862</v>
      </c>
      <c r="R1056" s="193" t="s">
        <v>13787</v>
      </c>
      <c r="S1056">
        <v>100</v>
      </c>
      <c r="T1056">
        <v>100</v>
      </c>
      <c r="U1056">
        <v>100</v>
      </c>
      <c r="X1056">
        <v>27110000</v>
      </c>
      <c r="Y1056">
        <v>61</v>
      </c>
    </row>
    <row r="1057" spans="1:26" x14ac:dyDescent="0.3">
      <c r="A1057">
        <v>906836</v>
      </c>
      <c r="B1057" t="s">
        <v>3762</v>
      </c>
      <c r="C1057" t="s">
        <v>13780</v>
      </c>
      <c r="D1057" t="s">
        <v>3764</v>
      </c>
      <c r="G1057">
        <v>872007</v>
      </c>
      <c r="H1057" t="s">
        <v>3764</v>
      </c>
      <c r="I1057" t="s">
        <v>3697</v>
      </c>
      <c r="J1057">
        <v>885911340359</v>
      </c>
      <c r="K1057">
        <v>27112814</v>
      </c>
      <c r="M1057">
        <v>138349</v>
      </c>
      <c r="N1057" t="s">
        <v>13786</v>
      </c>
      <c r="O1057" t="s">
        <v>3697</v>
      </c>
      <c r="P1057" t="s">
        <v>3697</v>
      </c>
      <c r="Q1057" t="s">
        <v>12862</v>
      </c>
      <c r="R1057">
        <v>0.73168467924228098</v>
      </c>
      <c r="S1057">
        <v>100</v>
      </c>
      <c r="T1057">
        <v>100</v>
      </c>
      <c r="U1057">
        <v>100</v>
      </c>
      <c r="V1057" t="s">
        <v>3697</v>
      </c>
      <c r="W1057">
        <v>79</v>
      </c>
      <c r="X1057">
        <v>27112814</v>
      </c>
      <c r="Y1057">
        <v>79</v>
      </c>
      <c r="Z1057" t="b">
        <v>1</v>
      </c>
    </row>
    <row r="1058" spans="1:26" x14ac:dyDescent="0.3">
      <c r="A1058">
        <v>906837</v>
      </c>
      <c r="B1058" t="s">
        <v>3767</v>
      </c>
      <c r="C1058" t="s">
        <v>13785</v>
      </c>
      <c r="D1058" t="s">
        <v>3769</v>
      </c>
      <c r="G1058">
        <v>1230066</v>
      </c>
      <c r="H1058" t="s">
        <v>3769</v>
      </c>
      <c r="I1058" t="s">
        <v>3697</v>
      </c>
      <c r="J1058">
        <v>885911245746</v>
      </c>
      <c r="K1058">
        <v>27112802</v>
      </c>
      <c r="M1058">
        <v>1008599</v>
      </c>
      <c r="N1058" t="s">
        <v>13784</v>
      </c>
      <c r="O1058" t="s">
        <v>3697</v>
      </c>
      <c r="P1058" t="s">
        <v>3697</v>
      </c>
      <c r="Q1058" t="s">
        <v>12862</v>
      </c>
      <c r="R1058" s="193" t="s">
        <v>13783</v>
      </c>
      <c r="S1058">
        <v>100</v>
      </c>
      <c r="T1058">
        <v>100</v>
      </c>
      <c r="U1058">
        <v>100</v>
      </c>
      <c r="V1058" t="s">
        <v>3697</v>
      </c>
      <c r="W1058">
        <v>51</v>
      </c>
      <c r="X1058">
        <v>27112802</v>
      </c>
      <c r="Y1058">
        <v>86</v>
      </c>
      <c r="Z1058" t="b">
        <v>1</v>
      </c>
    </row>
    <row r="1059" spans="1:26" x14ac:dyDescent="0.3">
      <c r="A1059">
        <v>906838</v>
      </c>
      <c r="B1059" t="s">
        <v>3772</v>
      </c>
      <c r="C1059" t="s">
        <v>3773</v>
      </c>
      <c r="D1059" t="s">
        <v>3774</v>
      </c>
      <c r="E1059" t="s">
        <v>3775</v>
      </c>
      <c r="F1059">
        <v>885911245722</v>
      </c>
      <c r="G1059">
        <v>1237655</v>
      </c>
      <c r="H1059" t="s">
        <v>3774</v>
      </c>
      <c r="I1059" t="s">
        <v>3697</v>
      </c>
      <c r="J1059">
        <v>885911245722</v>
      </c>
      <c r="K1059">
        <v>27112802</v>
      </c>
      <c r="M1059">
        <v>790815</v>
      </c>
      <c r="N1059" t="s">
        <v>13782</v>
      </c>
      <c r="O1059" t="s">
        <v>3697</v>
      </c>
      <c r="P1059" t="s">
        <v>3697</v>
      </c>
      <c r="Q1059" t="s">
        <v>12858</v>
      </c>
      <c r="R1059" s="193" t="s">
        <v>13781</v>
      </c>
      <c r="S1059">
        <v>100</v>
      </c>
      <c r="T1059">
        <v>100</v>
      </c>
      <c r="U1059">
        <v>100</v>
      </c>
      <c r="X1059">
        <v>27112802</v>
      </c>
      <c r="Y1059">
        <v>82</v>
      </c>
    </row>
    <row r="1060" spans="1:26" x14ac:dyDescent="0.3">
      <c r="A1060">
        <v>906839</v>
      </c>
      <c r="B1060" t="s">
        <v>3777</v>
      </c>
      <c r="C1060" t="s">
        <v>13780</v>
      </c>
      <c r="D1060" t="s">
        <v>3778</v>
      </c>
      <c r="G1060">
        <v>422384</v>
      </c>
      <c r="H1060" t="s">
        <v>3778</v>
      </c>
      <c r="I1060" t="s">
        <v>3770</v>
      </c>
      <c r="J1060" s="193" t="s">
        <v>13777</v>
      </c>
      <c r="K1060">
        <v>27112815</v>
      </c>
      <c r="M1060">
        <v>96920</v>
      </c>
      <c r="N1060" t="s">
        <v>13776</v>
      </c>
      <c r="O1060" t="s">
        <v>3770</v>
      </c>
      <c r="Q1060" t="s">
        <v>12926</v>
      </c>
      <c r="R1060" s="193" t="s">
        <v>13779</v>
      </c>
      <c r="S1060">
        <v>76</v>
      </c>
      <c r="T1060">
        <v>46</v>
      </c>
      <c r="U1060">
        <v>66</v>
      </c>
      <c r="X1060">
        <v>27110000</v>
      </c>
      <c r="Y1060">
        <v>82</v>
      </c>
    </row>
    <row r="1061" spans="1:26" x14ac:dyDescent="0.3">
      <c r="A1061">
        <v>906840</v>
      </c>
      <c r="B1061" t="s">
        <v>3781</v>
      </c>
      <c r="C1061" t="s">
        <v>13778</v>
      </c>
      <c r="D1061" t="s">
        <v>3778</v>
      </c>
      <c r="G1061">
        <v>422384</v>
      </c>
      <c r="H1061" t="s">
        <v>3778</v>
      </c>
      <c r="I1061" t="s">
        <v>3770</v>
      </c>
      <c r="J1061" s="193" t="s">
        <v>13777</v>
      </c>
      <c r="K1061">
        <v>27112815</v>
      </c>
      <c r="M1061">
        <v>96920</v>
      </c>
      <c r="N1061" t="s">
        <v>13776</v>
      </c>
      <c r="O1061" t="s">
        <v>3770</v>
      </c>
      <c r="Q1061" t="s">
        <v>12926</v>
      </c>
      <c r="R1061" s="193" t="s">
        <v>13775</v>
      </c>
      <c r="S1061">
        <v>75</v>
      </c>
      <c r="T1061">
        <v>46</v>
      </c>
      <c r="U1061">
        <v>65</v>
      </c>
      <c r="X1061">
        <v>27110000</v>
      </c>
      <c r="Y1061">
        <v>82</v>
      </c>
    </row>
    <row r="1062" spans="1:26" x14ac:dyDescent="0.3">
      <c r="A1062">
        <v>906841</v>
      </c>
      <c r="B1062" t="s">
        <v>3784</v>
      </c>
    </row>
    <row r="1063" spans="1:26" x14ac:dyDescent="0.3">
      <c r="A1063">
        <v>906842</v>
      </c>
      <c r="B1063" t="s">
        <v>3785</v>
      </c>
      <c r="C1063" t="s">
        <v>3773</v>
      </c>
      <c r="D1063" t="s">
        <v>3786</v>
      </c>
      <c r="G1063">
        <v>424294</v>
      </c>
      <c r="H1063" t="s">
        <v>3786</v>
      </c>
      <c r="I1063" t="s">
        <v>3770</v>
      </c>
      <c r="J1063" s="193" t="s">
        <v>13774</v>
      </c>
      <c r="K1063">
        <v>27112815</v>
      </c>
      <c r="M1063">
        <v>320771</v>
      </c>
      <c r="N1063" t="s">
        <v>13773</v>
      </c>
      <c r="O1063" t="s">
        <v>3770</v>
      </c>
      <c r="Q1063" t="s">
        <v>12926</v>
      </c>
      <c r="R1063" s="193" t="s">
        <v>13772</v>
      </c>
      <c r="S1063">
        <v>66</v>
      </c>
      <c r="T1063">
        <v>38</v>
      </c>
      <c r="U1063">
        <v>58</v>
      </c>
      <c r="X1063">
        <v>27110000</v>
      </c>
      <c r="Y1063">
        <v>80</v>
      </c>
    </row>
    <row r="1064" spans="1:26" x14ac:dyDescent="0.3">
      <c r="A1064">
        <v>906843</v>
      </c>
      <c r="B1064" t="s">
        <v>3788</v>
      </c>
      <c r="C1064" t="s">
        <v>3773</v>
      </c>
      <c r="D1064" t="s">
        <v>3789</v>
      </c>
      <c r="G1064">
        <v>424290</v>
      </c>
      <c r="H1064" t="s">
        <v>3789</v>
      </c>
      <c r="I1064" t="s">
        <v>3770</v>
      </c>
      <c r="J1064" s="193" t="s">
        <v>13771</v>
      </c>
      <c r="K1064">
        <v>27112815</v>
      </c>
      <c r="M1064">
        <v>578179</v>
      </c>
      <c r="N1064" t="s">
        <v>13770</v>
      </c>
      <c r="O1064" t="s">
        <v>3770</v>
      </c>
      <c r="Q1064" t="s">
        <v>12926</v>
      </c>
      <c r="R1064" s="193" t="s">
        <v>13769</v>
      </c>
      <c r="S1064">
        <v>76</v>
      </c>
      <c r="T1064">
        <v>46</v>
      </c>
      <c r="U1064">
        <v>67</v>
      </c>
      <c r="V1064" t="s">
        <v>3697</v>
      </c>
      <c r="W1064">
        <v>82</v>
      </c>
      <c r="X1064">
        <v>27110000</v>
      </c>
      <c r="Y1064">
        <v>82</v>
      </c>
      <c r="Z1064" t="b">
        <v>1</v>
      </c>
    </row>
    <row r="1065" spans="1:26" x14ac:dyDescent="0.3">
      <c r="A1065">
        <v>906844</v>
      </c>
      <c r="B1065" t="s">
        <v>3791</v>
      </c>
      <c r="C1065" t="s">
        <v>3773</v>
      </c>
      <c r="D1065" t="s">
        <v>3792</v>
      </c>
      <c r="G1065">
        <v>422383</v>
      </c>
      <c r="H1065" t="s">
        <v>3792</v>
      </c>
      <c r="I1065" t="s">
        <v>3770</v>
      </c>
      <c r="J1065" s="193" t="s">
        <v>13768</v>
      </c>
      <c r="K1065">
        <v>27112800</v>
      </c>
      <c r="M1065">
        <v>404805</v>
      </c>
      <c r="N1065" t="s">
        <v>13767</v>
      </c>
      <c r="O1065" t="s">
        <v>3770</v>
      </c>
      <c r="Q1065" t="s">
        <v>12926</v>
      </c>
      <c r="R1065" s="193" t="s">
        <v>13766</v>
      </c>
      <c r="S1065">
        <v>84</v>
      </c>
      <c r="T1065">
        <v>52</v>
      </c>
      <c r="U1065">
        <v>70</v>
      </c>
      <c r="V1065" t="s">
        <v>3770</v>
      </c>
      <c r="W1065">
        <v>52</v>
      </c>
      <c r="X1065">
        <v>27112800</v>
      </c>
      <c r="Y1065">
        <v>80</v>
      </c>
      <c r="Z1065" t="b">
        <v>1</v>
      </c>
    </row>
    <row r="1066" spans="1:26" x14ac:dyDescent="0.3">
      <c r="A1066">
        <v>906845</v>
      </c>
      <c r="B1066" t="s">
        <v>3795</v>
      </c>
      <c r="C1066" t="s">
        <v>3773</v>
      </c>
      <c r="D1066" t="s">
        <v>3796</v>
      </c>
      <c r="G1066">
        <v>872678</v>
      </c>
      <c r="H1066" t="s">
        <v>3796</v>
      </c>
      <c r="I1066" t="s">
        <v>3697</v>
      </c>
      <c r="J1066">
        <v>885911492799</v>
      </c>
      <c r="K1066">
        <v>27111800</v>
      </c>
      <c r="M1066">
        <v>865259</v>
      </c>
      <c r="N1066" t="s">
        <v>13765</v>
      </c>
      <c r="O1066" t="s">
        <v>3697</v>
      </c>
      <c r="P1066" t="s">
        <v>3697</v>
      </c>
      <c r="Q1066" t="s">
        <v>12858</v>
      </c>
      <c r="R1066" s="193" t="s">
        <v>13764</v>
      </c>
      <c r="S1066">
        <v>100</v>
      </c>
      <c r="T1066">
        <v>100</v>
      </c>
      <c r="U1066">
        <v>100</v>
      </c>
      <c r="V1066" t="s">
        <v>3697</v>
      </c>
      <c r="W1066">
        <v>69</v>
      </c>
      <c r="X1066">
        <v>27111800</v>
      </c>
      <c r="Y1066">
        <v>85</v>
      </c>
      <c r="Z1066" t="b">
        <v>1</v>
      </c>
    </row>
    <row r="1067" spans="1:26" x14ac:dyDescent="0.3">
      <c r="A1067">
        <v>906846</v>
      </c>
      <c r="B1067" t="s">
        <v>3798</v>
      </c>
      <c r="C1067" t="s">
        <v>13744</v>
      </c>
      <c r="D1067" t="s">
        <v>3800</v>
      </c>
      <c r="G1067">
        <v>206796</v>
      </c>
      <c r="H1067" t="s">
        <v>3800</v>
      </c>
      <c r="I1067" t="s">
        <v>1468</v>
      </c>
      <c r="J1067" s="193" t="s">
        <v>13730</v>
      </c>
      <c r="K1067">
        <v>31162104</v>
      </c>
      <c r="M1067">
        <v>396656</v>
      </c>
      <c r="N1067" t="s">
        <v>13729</v>
      </c>
      <c r="O1067" t="s">
        <v>1468</v>
      </c>
      <c r="Q1067" t="s">
        <v>12926</v>
      </c>
      <c r="R1067" s="193" t="s">
        <v>13763</v>
      </c>
      <c r="S1067">
        <v>65</v>
      </c>
      <c r="T1067">
        <v>26</v>
      </c>
      <c r="U1067">
        <v>44</v>
      </c>
      <c r="X1067">
        <v>31160000</v>
      </c>
      <c r="Y1067">
        <v>76</v>
      </c>
    </row>
    <row r="1068" spans="1:26" x14ac:dyDescent="0.3">
      <c r="A1068">
        <v>906847</v>
      </c>
      <c r="B1068" t="s">
        <v>3802</v>
      </c>
      <c r="C1068" t="s">
        <v>1593</v>
      </c>
      <c r="D1068" t="s">
        <v>3803</v>
      </c>
      <c r="G1068">
        <v>201289</v>
      </c>
      <c r="H1068" t="s">
        <v>3803</v>
      </c>
      <c r="I1068" t="s">
        <v>1468</v>
      </c>
      <c r="J1068" s="193" t="s">
        <v>13762</v>
      </c>
      <c r="K1068">
        <v>31162104</v>
      </c>
      <c r="M1068">
        <v>147848</v>
      </c>
      <c r="N1068" t="s">
        <v>13761</v>
      </c>
      <c r="O1068" t="s">
        <v>1468</v>
      </c>
      <c r="Q1068" t="s">
        <v>12926</v>
      </c>
      <c r="R1068" s="193" t="s">
        <v>13760</v>
      </c>
      <c r="S1068">
        <v>64</v>
      </c>
      <c r="T1068">
        <v>24</v>
      </c>
      <c r="U1068">
        <v>41</v>
      </c>
    </row>
    <row r="1069" spans="1:26" x14ac:dyDescent="0.3">
      <c r="A1069">
        <v>906848</v>
      </c>
      <c r="B1069" t="s">
        <v>3806</v>
      </c>
      <c r="C1069" t="s">
        <v>3773</v>
      </c>
      <c r="D1069" t="s">
        <v>3807</v>
      </c>
      <c r="G1069">
        <v>871934</v>
      </c>
      <c r="H1069" t="s">
        <v>3807</v>
      </c>
      <c r="I1069" t="s">
        <v>3697</v>
      </c>
      <c r="J1069">
        <v>885911302418</v>
      </c>
      <c r="K1069">
        <v>47121607</v>
      </c>
      <c r="M1069">
        <v>853640</v>
      </c>
      <c r="N1069" t="s">
        <v>13759</v>
      </c>
      <c r="O1069" t="s">
        <v>3697</v>
      </c>
      <c r="P1069" t="s">
        <v>3697</v>
      </c>
      <c r="Q1069" t="s">
        <v>12862</v>
      </c>
      <c r="R1069" s="193" t="s">
        <v>13758</v>
      </c>
      <c r="S1069">
        <v>100</v>
      </c>
      <c r="T1069">
        <v>100</v>
      </c>
      <c r="U1069">
        <v>100</v>
      </c>
      <c r="V1069" t="s">
        <v>3697</v>
      </c>
      <c r="W1069">
        <v>57</v>
      </c>
      <c r="Z1069" t="b">
        <v>1</v>
      </c>
    </row>
    <row r="1070" spans="1:26" x14ac:dyDescent="0.3">
      <c r="A1070">
        <v>906849</v>
      </c>
      <c r="B1070" t="s">
        <v>3810</v>
      </c>
      <c r="C1070" t="s">
        <v>3773</v>
      </c>
      <c r="D1070" t="s">
        <v>3811</v>
      </c>
      <c r="G1070">
        <v>1266414</v>
      </c>
      <c r="H1070" t="s">
        <v>3811</v>
      </c>
      <c r="I1070" t="s">
        <v>3697</v>
      </c>
      <c r="J1070">
        <v>885911625166</v>
      </c>
      <c r="K1070">
        <v>27112700</v>
      </c>
      <c r="M1070">
        <v>816217</v>
      </c>
      <c r="N1070" t="s">
        <v>13757</v>
      </c>
      <c r="O1070" t="s">
        <v>3697</v>
      </c>
      <c r="P1070" t="s">
        <v>3697</v>
      </c>
      <c r="Q1070" t="s">
        <v>12862</v>
      </c>
      <c r="R1070" s="193" t="s">
        <v>13756</v>
      </c>
      <c r="S1070">
        <v>100</v>
      </c>
      <c r="T1070">
        <v>100</v>
      </c>
      <c r="U1070">
        <v>100</v>
      </c>
      <c r="V1070" t="s">
        <v>3697</v>
      </c>
      <c r="W1070">
        <v>85</v>
      </c>
      <c r="X1070">
        <v>27112700</v>
      </c>
      <c r="Y1070">
        <v>85</v>
      </c>
      <c r="Z1070" t="b">
        <v>1</v>
      </c>
    </row>
    <row r="1071" spans="1:26" x14ac:dyDescent="0.3">
      <c r="A1071">
        <v>906850</v>
      </c>
      <c r="B1071" t="s">
        <v>3813</v>
      </c>
      <c r="C1071" t="s">
        <v>3773</v>
      </c>
      <c r="D1071" t="s">
        <v>3814</v>
      </c>
      <c r="G1071">
        <v>867781</v>
      </c>
      <c r="H1071" t="s">
        <v>3814</v>
      </c>
      <c r="I1071" t="s">
        <v>3697</v>
      </c>
      <c r="J1071">
        <v>885911620826</v>
      </c>
      <c r="K1071">
        <v>27112717</v>
      </c>
      <c r="M1071">
        <v>504296</v>
      </c>
      <c r="N1071" t="s">
        <v>13754</v>
      </c>
      <c r="O1071" t="s">
        <v>3697</v>
      </c>
      <c r="P1071" t="s">
        <v>3697</v>
      </c>
      <c r="Q1071" t="s">
        <v>12858</v>
      </c>
      <c r="R1071" s="193" t="s">
        <v>13755</v>
      </c>
      <c r="S1071">
        <v>100</v>
      </c>
      <c r="T1071">
        <v>100</v>
      </c>
      <c r="U1071">
        <v>100</v>
      </c>
      <c r="V1071" t="s">
        <v>3697</v>
      </c>
      <c r="W1071">
        <v>83</v>
      </c>
      <c r="X1071">
        <v>27112700</v>
      </c>
      <c r="Y1071">
        <v>83</v>
      </c>
      <c r="Z1071" t="b">
        <v>1</v>
      </c>
    </row>
    <row r="1072" spans="1:26" x14ac:dyDescent="0.3">
      <c r="A1072">
        <v>906851</v>
      </c>
      <c r="B1072" t="s">
        <v>3817</v>
      </c>
      <c r="C1072" t="s">
        <v>3773</v>
      </c>
      <c r="D1072" t="s">
        <v>3814</v>
      </c>
      <c r="G1072">
        <v>867781</v>
      </c>
      <c r="H1072" t="s">
        <v>3814</v>
      </c>
      <c r="I1072" t="s">
        <v>3697</v>
      </c>
      <c r="J1072">
        <v>885911620826</v>
      </c>
      <c r="K1072">
        <v>27112717</v>
      </c>
      <c r="M1072">
        <v>504296</v>
      </c>
      <c r="N1072" t="s">
        <v>13754</v>
      </c>
      <c r="O1072" t="s">
        <v>3697</v>
      </c>
      <c r="P1072" t="s">
        <v>3697</v>
      </c>
      <c r="Q1072" t="s">
        <v>12862</v>
      </c>
      <c r="R1072" s="193" t="s">
        <v>13753</v>
      </c>
      <c r="S1072">
        <v>100</v>
      </c>
      <c r="T1072">
        <v>100</v>
      </c>
      <c r="U1072">
        <v>100</v>
      </c>
      <c r="V1072" t="s">
        <v>3697</v>
      </c>
      <c r="W1072">
        <v>82</v>
      </c>
      <c r="X1072">
        <v>27112700</v>
      </c>
      <c r="Y1072">
        <v>82</v>
      </c>
      <c r="Z1072" t="b">
        <v>1</v>
      </c>
    </row>
    <row r="1073" spans="1:26" x14ac:dyDescent="0.3">
      <c r="A1073">
        <v>906852</v>
      </c>
      <c r="B1073" t="s">
        <v>3818</v>
      </c>
      <c r="C1073" t="s">
        <v>3773</v>
      </c>
      <c r="D1073" t="s">
        <v>3819</v>
      </c>
      <c r="G1073">
        <v>872094</v>
      </c>
      <c r="H1073" t="s">
        <v>13752</v>
      </c>
      <c r="I1073" t="s">
        <v>3697</v>
      </c>
      <c r="J1073">
        <v>885911375955</v>
      </c>
      <c r="K1073">
        <v>26111700</v>
      </c>
      <c r="M1073">
        <v>243824</v>
      </c>
      <c r="N1073" t="s">
        <v>13751</v>
      </c>
      <c r="O1073" t="s">
        <v>3697</v>
      </c>
      <c r="P1073" t="s">
        <v>3697</v>
      </c>
      <c r="Q1073" t="s">
        <v>12862</v>
      </c>
      <c r="R1073" s="193" t="s">
        <v>13750</v>
      </c>
      <c r="S1073">
        <v>80</v>
      </c>
      <c r="T1073">
        <v>100</v>
      </c>
      <c r="U1073">
        <v>100</v>
      </c>
      <c r="V1073" t="s">
        <v>3697</v>
      </c>
      <c r="W1073">
        <v>63</v>
      </c>
      <c r="Z1073" t="b">
        <v>1</v>
      </c>
    </row>
    <row r="1074" spans="1:26" x14ac:dyDescent="0.3">
      <c r="A1074">
        <v>906853</v>
      </c>
      <c r="B1074" t="s">
        <v>3821</v>
      </c>
      <c r="C1074" t="s">
        <v>3773</v>
      </c>
      <c r="D1074" t="s">
        <v>3822</v>
      </c>
      <c r="G1074">
        <v>1230004</v>
      </c>
      <c r="H1074" t="s">
        <v>3822</v>
      </c>
      <c r="I1074" t="s">
        <v>3697</v>
      </c>
      <c r="J1074">
        <v>885911178112</v>
      </c>
      <c r="K1074">
        <v>27112717</v>
      </c>
      <c r="M1074">
        <v>548681</v>
      </c>
      <c r="N1074" t="s">
        <v>13749</v>
      </c>
      <c r="O1074" t="s">
        <v>3697</v>
      </c>
      <c r="P1074" t="s">
        <v>3697</v>
      </c>
      <c r="Q1074" t="s">
        <v>12862</v>
      </c>
      <c r="R1074" s="193" t="s">
        <v>13748</v>
      </c>
      <c r="S1074">
        <v>100</v>
      </c>
      <c r="T1074">
        <v>100</v>
      </c>
      <c r="U1074">
        <v>100</v>
      </c>
      <c r="V1074" t="s">
        <v>3697</v>
      </c>
      <c r="W1074">
        <v>72</v>
      </c>
      <c r="X1074">
        <v>27112717</v>
      </c>
      <c r="Y1074">
        <v>84</v>
      </c>
      <c r="Z1074" t="b">
        <v>1</v>
      </c>
    </row>
    <row r="1075" spans="1:26" x14ac:dyDescent="0.3">
      <c r="A1075">
        <v>906854</v>
      </c>
      <c r="B1075" t="s">
        <v>3825</v>
      </c>
      <c r="C1075" t="s">
        <v>13744</v>
      </c>
      <c r="D1075" t="s">
        <v>3826</v>
      </c>
      <c r="G1075">
        <v>210925</v>
      </c>
      <c r="H1075" t="s">
        <v>3828</v>
      </c>
      <c r="I1075" t="s">
        <v>1468</v>
      </c>
      <c r="J1075" s="193" t="s">
        <v>13747</v>
      </c>
      <c r="K1075">
        <v>31162102</v>
      </c>
      <c r="M1075">
        <v>735781</v>
      </c>
      <c r="N1075" t="s">
        <v>13746</v>
      </c>
      <c r="O1075" t="s">
        <v>1468</v>
      </c>
      <c r="Q1075" t="s">
        <v>12926</v>
      </c>
      <c r="R1075" s="193" t="s">
        <v>13745</v>
      </c>
      <c r="S1075">
        <v>91</v>
      </c>
      <c r="T1075">
        <v>58</v>
      </c>
      <c r="U1075">
        <v>73</v>
      </c>
      <c r="V1075" t="s">
        <v>1468</v>
      </c>
      <c r="W1075">
        <v>79</v>
      </c>
      <c r="X1075">
        <v>31162100</v>
      </c>
      <c r="Y1075">
        <v>79</v>
      </c>
      <c r="Z1075" t="b">
        <v>1</v>
      </c>
    </row>
    <row r="1076" spans="1:26" x14ac:dyDescent="0.3">
      <c r="A1076">
        <v>906855</v>
      </c>
      <c r="B1076" t="s">
        <v>3829</v>
      </c>
      <c r="C1076" t="s">
        <v>13744</v>
      </c>
      <c r="D1076" t="s">
        <v>3830</v>
      </c>
      <c r="G1076">
        <v>384201</v>
      </c>
      <c r="H1076" t="s">
        <v>13743</v>
      </c>
      <c r="I1076" t="s">
        <v>1468</v>
      </c>
      <c r="J1076" s="193" t="s">
        <v>13742</v>
      </c>
      <c r="K1076">
        <v>27110000</v>
      </c>
      <c r="M1076">
        <v>861566</v>
      </c>
      <c r="N1076" t="s">
        <v>13741</v>
      </c>
      <c r="O1076" t="s">
        <v>1468</v>
      </c>
      <c r="Q1076" t="s">
        <v>12926</v>
      </c>
      <c r="R1076" s="193" t="s">
        <v>13740</v>
      </c>
      <c r="S1076">
        <v>79</v>
      </c>
      <c r="T1076">
        <v>49</v>
      </c>
      <c r="U1076">
        <v>57</v>
      </c>
      <c r="V1076" t="s">
        <v>1468</v>
      </c>
      <c r="W1076">
        <v>61</v>
      </c>
      <c r="X1076">
        <v>27110000</v>
      </c>
      <c r="Y1076">
        <v>77</v>
      </c>
      <c r="Z1076" t="b">
        <v>1</v>
      </c>
    </row>
    <row r="1077" spans="1:26" x14ac:dyDescent="0.3">
      <c r="A1077">
        <v>906856</v>
      </c>
      <c r="B1077" t="s">
        <v>3784</v>
      </c>
    </row>
    <row r="1078" spans="1:26" x14ac:dyDescent="0.3">
      <c r="A1078">
        <v>906857</v>
      </c>
      <c r="B1078" t="s">
        <v>3832</v>
      </c>
      <c r="C1078" t="s">
        <v>1593</v>
      </c>
      <c r="D1078" t="s">
        <v>3833</v>
      </c>
      <c r="G1078">
        <v>384471</v>
      </c>
      <c r="H1078" t="s">
        <v>13739</v>
      </c>
      <c r="I1078" t="s">
        <v>1468</v>
      </c>
      <c r="J1078" s="193" t="s">
        <v>13738</v>
      </c>
      <c r="K1078">
        <v>27110000</v>
      </c>
      <c r="M1078">
        <v>680393</v>
      </c>
      <c r="N1078" t="s">
        <v>13737</v>
      </c>
      <c r="O1078" t="s">
        <v>1468</v>
      </c>
      <c r="Q1078" t="s">
        <v>12926</v>
      </c>
      <c r="R1078" s="193" t="s">
        <v>13736</v>
      </c>
      <c r="S1078">
        <v>81</v>
      </c>
      <c r="T1078">
        <v>50</v>
      </c>
      <c r="U1078">
        <v>60</v>
      </c>
      <c r="V1078" t="s">
        <v>1468</v>
      </c>
      <c r="W1078">
        <v>77</v>
      </c>
      <c r="X1078">
        <v>27110000</v>
      </c>
      <c r="Y1078">
        <v>77</v>
      </c>
      <c r="Z1078" t="b">
        <v>1</v>
      </c>
    </row>
    <row r="1079" spans="1:26" x14ac:dyDescent="0.3">
      <c r="A1079">
        <v>906858</v>
      </c>
      <c r="B1079" t="s">
        <v>3835</v>
      </c>
      <c r="C1079" t="s">
        <v>3773</v>
      </c>
      <c r="D1079" t="s">
        <v>3836</v>
      </c>
      <c r="O1079" t="s">
        <v>3697</v>
      </c>
      <c r="P1079" t="s">
        <v>3697</v>
      </c>
      <c r="Q1079" t="s">
        <v>12862</v>
      </c>
      <c r="T1079">
        <v>90</v>
      </c>
    </row>
    <row r="1080" spans="1:26" x14ac:dyDescent="0.3">
      <c r="A1080">
        <v>906859</v>
      </c>
      <c r="B1080" t="s">
        <v>3784</v>
      </c>
      <c r="C1080" t="s">
        <v>3838</v>
      </c>
    </row>
    <row r="1081" spans="1:26" x14ac:dyDescent="0.3">
      <c r="A1081">
        <v>906860</v>
      </c>
      <c r="B1081" t="s">
        <v>3839</v>
      </c>
      <c r="C1081" t="s">
        <v>3697</v>
      </c>
      <c r="O1081" t="s">
        <v>3697</v>
      </c>
      <c r="P1081" t="s">
        <v>3697</v>
      </c>
      <c r="Q1081" t="s">
        <v>12862</v>
      </c>
      <c r="T1081">
        <v>90</v>
      </c>
      <c r="V1081" t="s">
        <v>3697</v>
      </c>
      <c r="W1081">
        <v>85</v>
      </c>
      <c r="X1081">
        <v>27112700</v>
      </c>
      <c r="Y1081">
        <v>85</v>
      </c>
      <c r="Z1081" t="b">
        <v>1</v>
      </c>
    </row>
    <row r="1082" spans="1:26" x14ac:dyDescent="0.3">
      <c r="A1082">
        <v>906861</v>
      </c>
      <c r="B1082" t="s">
        <v>3841</v>
      </c>
      <c r="C1082" t="s">
        <v>1593</v>
      </c>
      <c r="D1082" t="s">
        <v>3842</v>
      </c>
      <c r="E1082" t="s">
        <v>3843</v>
      </c>
      <c r="G1082">
        <v>204250</v>
      </c>
      <c r="H1082" t="s">
        <v>3842</v>
      </c>
      <c r="I1082" t="s">
        <v>1468</v>
      </c>
      <c r="J1082" s="193" t="s">
        <v>13735</v>
      </c>
      <c r="K1082">
        <v>31162101</v>
      </c>
      <c r="M1082">
        <v>396658</v>
      </c>
      <c r="N1082" t="s">
        <v>13734</v>
      </c>
      <c r="O1082" t="s">
        <v>1468</v>
      </c>
      <c r="Q1082" t="s">
        <v>12926</v>
      </c>
      <c r="R1082" s="193" t="s">
        <v>13733</v>
      </c>
      <c r="S1082">
        <v>98</v>
      </c>
      <c r="T1082">
        <v>38</v>
      </c>
      <c r="U1082">
        <v>38</v>
      </c>
      <c r="V1082" t="s">
        <v>1468</v>
      </c>
      <c r="W1082">
        <v>82</v>
      </c>
      <c r="Z1082" t="b">
        <v>1</v>
      </c>
    </row>
    <row r="1083" spans="1:26" x14ac:dyDescent="0.3">
      <c r="A1083">
        <v>906862</v>
      </c>
      <c r="B1083" t="s">
        <v>3784</v>
      </c>
      <c r="C1083" t="s">
        <v>3838</v>
      </c>
      <c r="D1083" t="s">
        <v>3845</v>
      </c>
    </row>
    <row r="1084" spans="1:26" x14ac:dyDescent="0.3">
      <c r="A1084">
        <v>906863</v>
      </c>
      <c r="B1084" t="s">
        <v>3847</v>
      </c>
      <c r="C1084" t="s">
        <v>3697</v>
      </c>
      <c r="D1084" t="s">
        <v>3848</v>
      </c>
      <c r="G1084">
        <v>1230570</v>
      </c>
      <c r="H1084" t="s">
        <v>3850</v>
      </c>
      <c r="I1084" t="s">
        <v>3697</v>
      </c>
      <c r="J1084">
        <v>885911492232</v>
      </c>
      <c r="K1084">
        <v>27111800</v>
      </c>
      <c r="M1084">
        <v>269398</v>
      </c>
      <c r="N1084" t="s">
        <v>13732</v>
      </c>
      <c r="O1084" t="s">
        <v>3697</v>
      </c>
      <c r="P1084" t="s">
        <v>13179</v>
      </c>
      <c r="Q1084" t="s">
        <v>12858</v>
      </c>
      <c r="R1084" s="193" t="s">
        <v>13731</v>
      </c>
      <c r="S1084">
        <v>100</v>
      </c>
      <c r="T1084">
        <v>100</v>
      </c>
      <c r="U1084">
        <v>100</v>
      </c>
      <c r="V1084" t="s">
        <v>3697</v>
      </c>
      <c r="W1084">
        <v>90</v>
      </c>
      <c r="X1084">
        <v>27111800</v>
      </c>
      <c r="Y1084">
        <v>74</v>
      </c>
      <c r="Z1084" t="b">
        <v>1</v>
      </c>
    </row>
    <row r="1085" spans="1:26" x14ac:dyDescent="0.3">
      <c r="A1085">
        <v>906864</v>
      </c>
      <c r="B1085" t="s">
        <v>3784</v>
      </c>
    </row>
    <row r="1086" spans="1:26" x14ac:dyDescent="0.3">
      <c r="A1086">
        <v>906865</v>
      </c>
      <c r="B1086" t="s">
        <v>3784</v>
      </c>
    </row>
    <row r="1087" spans="1:26" x14ac:dyDescent="0.3">
      <c r="A1087">
        <v>906866</v>
      </c>
      <c r="B1087" t="s">
        <v>3852</v>
      </c>
      <c r="C1087" t="s">
        <v>1593</v>
      </c>
      <c r="D1087" t="s">
        <v>3800</v>
      </c>
      <c r="G1087">
        <v>206796</v>
      </c>
      <c r="H1087" t="s">
        <v>3800</v>
      </c>
      <c r="I1087" t="s">
        <v>1468</v>
      </c>
      <c r="J1087" s="193" t="s">
        <v>13730</v>
      </c>
      <c r="K1087">
        <v>31162104</v>
      </c>
      <c r="M1087">
        <v>396656</v>
      </c>
      <c r="N1087" t="s">
        <v>13729</v>
      </c>
      <c r="O1087" t="s">
        <v>1468</v>
      </c>
      <c r="Q1087" t="s">
        <v>12926</v>
      </c>
      <c r="R1087" s="193" t="s">
        <v>13728</v>
      </c>
      <c r="S1087">
        <v>100</v>
      </c>
      <c r="T1087">
        <v>78</v>
      </c>
      <c r="U1087">
        <v>85</v>
      </c>
      <c r="V1087" t="s">
        <v>1468</v>
      </c>
      <c r="W1087">
        <v>79</v>
      </c>
      <c r="X1087">
        <v>31162104</v>
      </c>
      <c r="Y1087">
        <v>79</v>
      </c>
      <c r="Z1087" t="b">
        <v>1</v>
      </c>
    </row>
    <row r="1088" spans="1:26" x14ac:dyDescent="0.3">
      <c r="A1088">
        <v>906867</v>
      </c>
      <c r="B1088" t="s">
        <v>3784</v>
      </c>
    </row>
    <row r="1089" spans="1:26" x14ac:dyDescent="0.3">
      <c r="A1089">
        <v>906868</v>
      </c>
      <c r="B1089" t="s">
        <v>3784</v>
      </c>
    </row>
    <row r="1090" spans="1:26" x14ac:dyDescent="0.3">
      <c r="A1090">
        <v>906869</v>
      </c>
      <c r="B1090" t="s">
        <v>3784</v>
      </c>
    </row>
    <row r="1091" spans="1:26" x14ac:dyDescent="0.3">
      <c r="A1091">
        <v>906870</v>
      </c>
      <c r="B1091" t="s">
        <v>3784</v>
      </c>
    </row>
    <row r="1092" spans="1:26" x14ac:dyDescent="0.3">
      <c r="A1092">
        <v>906871</v>
      </c>
      <c r="B1092" t="s">
        <v>3854</v>
      </c>
      <c r="C1092" t="s">
        <v>1593</v>
      </c>
      <c r="D1092" t="s">
        <v>3855</v>
      </c>
      <c r="G1092">
        <v>394484</v>
      </c>
      <c r="H1092" t="s">
        <v>3857</v>
      </c>
      <c r="I1092" t="s">
        <v>1468</v>
      </c>
      <c r="J1092" s="193" t="s">
        <v>13727</v>
      </c>
      <c r="K1092">
        <v>31162100</v>
      </c>
      <c r="M1092">
        <v>917012</v>
      </c>
      <c r="N1092" t="s">
        <v>13726</v>
      </c>
      <c r="O1092" t="s">
        <v>1468</v>
      </c>
      <c r="Q1092" t="s">
        <v>12926</v>
      </c>
      <c r="R1092" s="193" t="s">
        <v>13725</v>
      </c>
      <c r="S1092">
        <v>100</v>
      </c>
      <c r="T1092">
        <v>86</v>
      </c>
      <c r="U1092">
        <v>97</v>
      </c>
      <c r="V1092" t="s">
        <v>1468</v>
      </c>
      <c r="W1092">
        <v>83</v>
      </c>
      <c r="X1092">
        <v>31162100</v>
      </c>
      <c r="Y1092">
        <v>83</v>
      </c>
      <c r="Z1092" t="b">
        <v>1</v>
      </c>
    </row>
    <row r="1093" spans="1:26" x14ac:dyDescent="0.3">
      <c r="A1093">
        <v>906872</v>
      </c>
      <c r="B1093" t="s">
        <v>3784</v>
      </c>
    </row>
    <row r="1094" spans="1:26" x14ac:dyDescent="0.3">
      <c r="A1094">
        <v>906873</v>
      </c>
      <c r="B1094" t="s">
        <v>3858</v>
      </c>
      <c r="C1094" t="s">
        <v>3859</v>
      </c>
      <c r="D1094" t="s">
        <v>3860</v>
      </c>
      <c r="E1094" t="s">
        <v>3861</v>
      </c>
      <c r="O1094" t="s">
        <v>3862</v>
      </c>
      <c r="P1094" t="s">
        <v>13724</v>
      </c>
      <c r="Q1094" t="s">
        <v>12858</v>
      </c>
      <c r="T1094">
        <v>50</v>
      </c>
    </row>
    <row r="1095" spans="1:26" x14ac:dyDescent="0.3">
      <c r="A1095">
        <v>906874</v>
      </c>
      <c r="B1095" t="s">
        <v>3858</v>
      </c>
      <c r="C1095" t="s">
        <v>3859</v>
      </c>
      <c r="D1095" t="s">
        <v>3860</v>
      </c>
      <c r="E1095" t="s">
        <v>3861</v>
      </c>
      <c r="O1095" t="s">
        <v>3862</v>
      </c>
      <c r="P1095" t="s">
        <v>13724</v>
      </c>
      <c r="Q1095" t="s">
        <v>12858</v>
      </c>
      <c r="T1095">
        <v>50</v>
      </c>
    </row>
    <row r="1096" spans="1:26" x14ac:dyDescent="0.3">
      <c r="A1096">
        <v>906875</v>
      </c>
      <c r="B1096" t="s">
        <v>3865</v>
      </c>
      <c r="C1096" t="s">
        <v>13723</v>
      </c>
      <c r="D1096">
        <v>18656</v>
      </c>
      <c r="F1096">
        <v>7079818101</v>
      </c>
      <c r="O1096" t="s">
        <v>3867</v>
      </c>
      <c r="P1096" t="s">
        <v>3867</v>
      </c>
      <c r="Q1096" t="s">
        <v>12862</v>
      </c>
      <c r="T1096">
        <v>60</v>
      </c>
      <c r="V1096" t="s">
        <v>12970</v>
      </c>
      <c r="W1096">
        <v>56</v>
      </c>
      <c r="X1096">
        <v>31201606</v>
      </c>
      <c r="Y1096">
        <v>76</v>
      </c>
      <c r="Z1096" t="b">
        <v>1</v>
      </c>
    </row>
    <row r="1097" spans="1:26" x14ac:dyDescent="0.3">
      <c r="A1097">
        <v>906876</v>
      </c>
      <c r="B1097" t="s">
        <v>3784</v>
      </c>
    </row>
    <row r="1098" spans="1:26" x14ac:dyDescent="0.3">
      <c r="A1098">
        <v>906877</v>
      </c>
      <c r="B1098" t="s">
        <v>3869</v>
      </c>
      <c r="C1098" t="s">
        <v>3323</v>
      </c>
      <c r="D1098" t="s">
        <v>3870</v>
      </c>
      <c r="O1098" t="s">
        <v>13722</v>
      </c>
      <c r="P1098" t="s">
        <v>13721</v>
      </c>
      <c r="Q1098" t="s">
        <v>12862</v>
      </c>
      <c r="T1098">
        <v>100</v>
      </c>
    </row>
    <row r="1099" spans="1:26" x14ac:dyDescent="0.3">
      <c r="A1099">
        <v>906878</v>
      </c>
      <c r="B1099" t="s">
        <v>3872</v>
      </c>
      <c r="C1099" t="s">
        <v>3873</v>
      </c>
      <c r="D1099" t="s">
        <v>3874</v>
      </c>
      <c r="O1099" t="s">
        <v>13720</v>
      </c>
      <c r="P1099" t="s">
        <v>13720</v>
      </c>
      <c r="Q1099" t="s">
        <v>12862</v>
      </c>
      <c r="T1099">
        <v>100</v>
      </c>
      <c r="V1099" t="s">
        <v>921</v>
      </c>
      <c r="W1099">
        <v>79</v>
      </c>
      <c r="X1099">
        <v>39121017</v>
      </c>
      <c r="Y1099">
        <v>79</v>
      </c>
      <c r="Z1099" t="b">
        <v>1</v>
      </c>
    </row>
    <row r="1100" spans="1:26" x14ac:dyDescent="0.3">
      <c r="A1100">
        <v>906879</v>
      </c>
      <c r="B1100" t="s">
        <v>3784</v>
      </c>
    </row>
    <row r="1101" spans="1:26" x14ac:dyDescent="0.3">
      <c r="A1101">
        <v>906880</v>
      </c>
      <c r="B1101" t="s">
        <v>3876</v>
      </c>
      <c r="C1101" t="s">
        <v>3877</v>
      </c>
      <c r="D1101" s="193" t="s">
        <v>3878</v>
      </c>
      <c r="G1101">
        <v>396641</v>
      </c>
      <c r="H1101" s="193" t="s">
        <v>3878</v>
      </c>
      <c r="I1101" t="s">
        <v>13524</v>
      </c>
      <c r="J1101" s="193" t="s">
        <v>13719</v>
      </c>
      <c r="K1101">
        <v>23241637</v>
      </c>
      <c r="M1101">
        <v>265813</v>
      </c>
      <c r="N1101" t="s">
        <v>13718</v>
      </c>
      <c r="O1101" t="s">
        <v>13524</v>
      </c>
      <c r="Q1101" t="s">
        <v>12868</v>
      </c>
      <c r="R1101" s="193" t="s">
        <v>13717</v>
      </c>
      <c r="S1101">
        <v>57</v>
      </c>
      <c r="T1101">
        <v>57</v>
      </c>
      <c r="U1101">
        <v>20</v>
      </c>
      <c r="X1101">
        <v>31201500</v>
      </c>
      <c r="Y1101">
        <v>78</v>
      </c>
    </row>
    <row r="1102" spans="1:26" x14ac:dyDescent="0.3">
      <c r="A1102">
        <v>906881</v>
      </c>
      <c r="B1102" t="s">
        <v>3880</v>
      </c>
      <c r="C1102" t="s">
        <v>3881</v>
      </c>
      <c r="D1102" t="s">
        <v>3882</v>
      </c>
    </row>
    <row r="1103" spans="1:26" x14ac:dyDescent="0.3">
      <c r="A1103">
        <v>906882</v>
      </c>
      <c r="B1103" t="s">
        <v>3880</v>
      </c>
      <c r="C1103" t="s">
        <v>3881</v>
      </c>
      <c r="D1103" t="s">
        <v>3882</v>
      </c>
    </row>
    <row r="1104" spans="1:26" x14ac:dyDescent="0.3">
      <c r="A1104">
        <v>906883</v>
      </c>
      <c r="B1104" t="s">
        <v>3885</v>
      </c>
      <c r="C1104" t="s">
        <v>3881</v>
      </c>
      <c r="D1104" t="s">
        <v>3886</v>
      </c>
      <c r="O1104" t="s">
        <v>1819</v>
      </c>
      <c r="P1104" t="s">
        <v>13716</v>
      </c>
      <c r="Q1104" t="s">
        <v>12862</v>
      </c>
      <c r="T1104">
        <v>60</v>
      </c>
      <c r="X1104">
        <v>39121600</v>
      </c>
      <c r="Y1104">
        <v>76</v>
      </c>
    </row>
    <row r="1105" spans="1:26" x14ac:dyDescent="0.3">
      <c r="A1105">
        <v>906884</v>
      </c>
      <c r="B1105" t="s">
        <v>3889</v>
      </c>
      <c r="C1105" t="s">
        <v>3881</v>
      </c>
      <c r="D1105" t="s">
        <v>3890</v>
      </c>
    </row>
    <row r="1106" spans="1:26" x14ac:dyDescent="0.3">
      <c r="A1106">
        <v>906885</v>
      </c>
      <c r="B1106" t="s">
        <v>3784</v>
      </c>
    </row>
    <row r="1107" spans="1:26" x14ac:dyDescent="0.3">
      <c r="A1107">
        <v>906886</v>
      </c>
      <c r="B1107" t="s">
        <v>3892</v>
      </c>
      <c r="C1107" t="s">
        <v>3881</v>
      </c>
      <c r="D1107" t="s">
        <v>3893</v>
      </c>
      <c r="O1107" t="s">
        <v>1819</v>
      </c>
      <c r="P1107" t="s">
        <v>13716</v>
      </c>
      <c r="Q1107" t="s">
        <v>12862</v>
      </c>
      <c r="T1107">
        <v>60</v>
      </c>
    </row>
    <row r="1108" spans="1:26" x14ac:dyDescent="0.3">
      <c r="A1108">
        <v>906887</v>
      </c>
      <c r="B1108" t="s">
        <v>3895</v>
      </c>
      <c r="C1108" t="s">
        <v>3896</v>
      </c>
      <c r="D1108" t="s">
        <v>3897</v>
      </c>
      <c r="E1108" t="s">
        <v>3898</v>
      </c>
      <c r="G1108">
        <v>336560</v>
      </c>
      <c r="H1108" t="s">
        <v>3897</v>
      </c>
      <c r="I1108" t="s">
        <v>482</v>
      </c>
      <c r="J1108" s="193" t="s">
        <v>13715</v>
      </c>
      <c r="K1108">
        <v>39121400</v>
      </c>
      <c r="L1108" t="s">
        <v>3898</v>
      </c>
      <c r="M1108">
        <v>761121</v>
      </c>
      <c r="N1108" t="s">
        <v>13714</v>
      </c>
      <c r="O1108" t="s">
        <v>482</v>
      </c>
      <c r="Q1108" t="s">
        <v>12926</v>
      </c>
      <c r="R1108">
        <v>0.75269163215777901</v>
      </c>
      <c r="S1108">
        <v>88</v>
      </c>
      <c r="T1108">
        <v>56</v>
      </c>
      <c r="U1108">
        <v>74</v>
      </c>
      <c r="V1108" t="s">
        <v>482</v>
      </c>
      <c r="W1108">
        <v>80</v>
      </c>
      <c r="Z1108" t="b">
        <v>1</v>
      </c>
    </row>
    <row r="1109" spans="1:26" x14ac:dyDescent="0.3">
      <c r="A1109">
        <v>906888</v>
      </c>
      <c r="B1109" t="s">
        <v>3900</v>
      </c>
      <c r="C1109" t="s">
        <v>3896</v>
      </c>
      <c r="D1109" t="s">
        <v>3901</v>
      </c>
      <c r="E1109" t="s">
        <v>3902</v>
      </c>
      <c r="F1109">
        <v>8593708233</v>
      </c>
      <c r="G1109">
        <v>866576</v>
      </c>
      <c r="H1109" t="s">
        <v>3904</v>
      </c>
      <c r="I1109" t="s">
        <v>482</v>
      </c>
      <c r="J1109" s="193" t="s">
        <v>13713</v>
      </c>
      <c r="K1109">
        <v>31161509</v>
      </c>
      <c r="M1109">
        <v>71338</v>
      </c>
      <c r="N1109" t="s">
        <v>13712</v>
      </c>
      <c r="O1109" t="s">
        <v>482</v>
      </c>
      <c r="Q1109" t="s">
        <v>12926</v>
      </c>
      <c r="R1109" s="193" t="s">
        <v>13711</v>
      </c>
      <c r="S1109">
        <v>57</v>
      </c>
      <c r="T1109">
        <v>32</v>
      </c>
      <c r="U1109">
        <v>43</v>
      </c>
      <c r="X1109">
        <v>31161509</v>
      </c>
      <c r="Y1109">
        <v>77</v>
      </c>
    </row>
    <row r="1110" spans="1:26" x14ac:dyDescent="0.3">
      <c r="A1110">
        <v>906889</v>
      </c>
      <c r="B1110" t="s">
        <v>3906</v>
      </c>
      <c r="C1110" t="s">
        <v>3896</v>
      </c>
      <c r="D1110" t="s">
        <v>3907</v>
      </c>
      <c r="G1110">
        <v>338416</v>
      </c>
      <c r="H1110" t="s">
        <v>3907</v>
      </c>
      <c r="I1110" t="s">
        <v>3908</v>
      </c>
      <c r="J1110" s="193" t="s">
        <v>3911</v>
      </c>
      <c r="K1110">
        <v>31162100</v>
      </c>
      <c r="L1110" t="s">
        <v>3910</v>
      </c>
      <c r="M1110">
        <v>863437</v>
      </c>
      <c r="N1110" t="s">
        <v>13710</v>
      </c>
      <c r="O1110" t="s">
        <v>3908</v>
      </c>
      <c r="P1110" t="s">
        <v>13693</v>
      </c>
      <c r="Q1110" t="s">
        <v>12858</v>
      </c>
      <c r="R1110" s="193" t="s">
        <v>13709</v>
      </c>
      <c r="S1110">
        <v>100</v>
      </c>
      <c r="T1110">
        <v>100</v>
      </c>
      <c r="U1110">
        <v>90</v>
      </c>
      <c r="V1110" t="s">
        <v>12865</v>
      </c>
      <c r="W1110">
        <v>66</v>
      </c>
      <c r="X1110">
        <v>31162100</v>
      </c>
      <c r="Y1110">
        <v>80</v>
      </c>
      <c r="Z1110" t="b">
        <v>1</v>
      </c>
    </row>
    <row r="1111" spans="1:26" x14ac:dyDescent="0.3">
      <c r="A1111">
        <v>906890</v>
      </c>
      <c r="B1111" t="s">
        <v>3912</v>
      </c>
      <c r="C1111" t="s">
        <v>3896</v>
      </c>
      <c r="D1111" t="s">
        <v>3913</v>
      </c>
      <c r="E1111" t="s">
        <v>3914</v>
      </c>
      <c r="F1111">
        <v>8593708105</v>
      </c>
      <c r="G1111">
        <v>338314</v>
      </c>
      <c r="H1111" t="s">
        <v>3913</v>
      </c>
      <c r="I1111" t="s">
        <v>482</v>
      </c>
      <c r="J1111" s="193" t="s">
        <v>13708</v>
      </c>
      <c r="K1111">
        <v>31161504</v>
      </c>
      <c r="L1111" t="s">
        <v>3914</v>
      </c>
      <c r="M1111">
        <v>69092</v>
      </c>
      <c r="N1111" t="s">
        <v>13707</v>
      </c>
      <c r="O1111" t="s">
        <v>482</v>
      </c>
      <c r="Q1111" t="s">
        <v>12926</v>
      </c>
      <c r="R1111" s="193" t="s">
        <v>13706</v>
      </c>
      <c r="S1111">
        <v>56</v>
      </c>
      <c r="T1111">
        <v>31</v>
      </c>
      <c r="U1111">
        <v>40</v>
      </c>
      <c r="X1111">
        <v>31161504</v>
      </c>
      <c r="Y1111">
        <v>76</v>
      </c>
    </row>
    <row r="1112" spans="1:26" x14ac:dyDescent="0.3">
      <c r="A1112">
        <v>906891</v>
      </c>
      <c r="B1112" t="s">
        <v>3784</v>
      </c>
    </row>
    <row r="1113" spans="1:26" x14ac:dyDescent="0.3">
      <c r="A1113">
        <v>906892</v>
      </c>
      <c r="B1113" t="s">
        <v>3916</v>
      </c>
      <c r="C1113" t="s">
        <v>13694</v>
      </c>
      <c r="D1113" t="s">
        <v>3917</v>
      </c>
      <c r="E1113" t="s">
        <v>3918</v>
      </c>
      <c r="G1113">
        <v>338303</v>
      </c>
      <c r="H1113" t="s">
        <v>3917</v>
      </c>
      <c r="I1113" t="s">
        <v>482</v>
      </c>
      <c r="J1113" s="193" t="s">
        <v>13705</v>
      </c>
      <c r="K1113">
        <v>31161504</v>
      </c>
      <c r="L1113" t="s">
        <v>3918</v>
      </c>
      <c r="M1113">
        <v>180146</v>
      </c>
      <c r="N1113" t="s">
        <v>13704</v>
      </c>
      <c r="O1113" t="s">
        <v>482</v>
      </c>
      <c r="Q1113" t="s">
        <v>12926</v>
      </c>
      <c r="R1113" s="193" t="s">
        <v>13703</v>
      </c>
      <c r="S1113">
        <v>52</v>
      </c>
      <c r="T1113">
        <v>28</v>
      </c>
      <c r="U1113">
        <v>33</v>
      </c>
    </row>
    <row r="1114" spans="1:26" x14ac:dyDescent="0.3">
      <c r="A1114">
        <v>906893</v>
      </c>
      <c r="B1114" t="s">
        <v>3784</v>
      </c>
      <c r="D1114" t="s">
        <v>1010</v>
      </c>
    </row>
    <row r="1115" spans="1:26" x14ac:dyDescent="0.3">
      <c r="A1115">
        <v>906894</v>
      </c>
      <c r="B1115" t="s">
        <v>3920</v>
      </c>
      <c r="C1115" t="s">
        <v>13694</v>
      </c>
      <c r="D1115" t="s">
        <v>3921</v>
      </c>
      <c r="E1115" t="s">
        <v>3922</v>
      </c>
      <c r="G1115">
        <v>338284</v>
      </c>
      <c r="H1115" t="s">
        <v>3921</v>
      </c>
      <c r="I1115" t="s">
        <v>482</v>
      </c>
      <c r="J1115" s="193" t="s">
        <v>13702</v>
      </c>
      <c r="K1115">
        <v>31161801</v>
      </c>
      <c r="L1115" t="s">
        <v>3922</v>
      </c>
      <c r="M1115">
        <v>147176</v>
      </c>
      <c r="N1115" t="s">
        <v>13701</v>
      </c>
      <c r="O1115" t="s">
        <v>482</v>
      </c>
      <c r="Q1115" t="s">
        <v>12926</v>
      </c>
      <c r="R1115">
        <v>0.679029670398556</v>
      </c>
      <c r="S1115">
        <v>60</v>
      </c>
      <c r="T1115">
        <v>34</v>
      </c>
      <c r="U1115">
        <v>47</v>
      </c>
      <c r="X1115">
        <v>31161800</v>
      </c>
      <c r="Y1115">
        <v>78</v>
      </c>
    </row>
    <row r="1116" spans="1:26" x14ac:dyDescent="0.3">
      <c r="A1116">
        <v>906895</v>
      </c>
      <c r="B1116" t="s">
        <v>3924</v>
      </c>
      <c r="C1116" t="s">
        <v>13694</v>
      </c>
      <c r="D1116" t="s">
        <v>3925</v>
      </c>
      <c r="E1116" t="s">
        <v>3926</v>
      </c>
      <c r="G1116">
        <v>338280</v>
      </c>
      <c r="H1116" t="s">
        <v>3925</v>
      </c>
      <c r="I1116" t="s">
        <v>482</v>
      </c>
      <c r="J1116" s="193" t="s">
        <v>13700</v>
      </c>
      <c r="K1116">
        <v>31161807</v>
      </c>
      <c r="L1116" t="s">
        <v>3926</v>
      </c>
      <c r="M1116">
        <v>822003</v>
      </c>
      <c r="N1116" t="s">
        <v>13699</v>
      </c>
      <c r="O1116" t="s">
        <v>482</v>
      </c>
      <c r="Q1116" t="s">
        <v>12926</v>
      </c>
      <c r="R1116" s="193" t="s">
        <v>13698</v>
      </c>
      <c r="S1116">
        <v>42</v>
      </c>
      <c r="T1116">
        <v>68</v>
      </c>
      <c r="U1116">
        <v>74</v>
      </c>
      <c r="X1116">
        <v>31161807</v>
      </c>
      <c r="Y1116">
        <v>77</v>
      </c>
    </row>
    <row r="1117" spans="1:26" x14ac:dyDescent="0.3">
      <c r="A1117">
        <v>906896</v>
      </c>
      <c r="B1117" t="s">
        <v>3928</v>
      </c>
      <c r="C1117" t="s">
        <v>13694</v>
      </c>
      <c r="D1117">
        <v>39820</v>
      </c>
      <c r="E1117" t="s">
        <v>3929</v>
      </c>
      <c r="F1117">
        <v>8593739820</v>
      </c>
      <c r="O1117" t="s">
        <v>3908</v>
      </c>
      <c r="P1117" t="s">
        <v>13693</v>
      </c>
      <c r="Q1117" t="s">
        <v>12858</v>
      </c>
      <c r="T1117">
        <v>50</v>
      </c>
    </row>
    <row r="1118" spans="1:26" x14ac:dyDescent="0.3">
      <c r="A1118">
        <v>906897</v>
      </c>
      <c r="B1118" t="s">
        <v>3931</v>
      </c>
      <c r="C1118" t="s">
        <v>13694</v>
      </c>
      <c r="D1118" t="s">
        <v>3932</v>
      </c>
      <c r="E1118" t="s">
        <v>3933</v>
      </c>
      <c r="O1118" t="s">
        <v>3908</v>
      </c>
      <c r="P1118" t="s">
        <v>13693</v>
      </c>
      <c r="Q1118" t="s">
        <v>12858</v>
      </c>
      <c r="T1118">
        <v>50</v>
      </c>
      <c r="V1118" t="s">
        <v>13110</v>
      </c>
      <c r="W1118">
        <v>61</v>
      </c>
      <c r="X1118">
        <v>31161500</v>
      </c>
      <c r="Y1118">
        <v>76</v>
      </c>
      <c r="Z1118" t="b">
        <v>1</v>
      </c>
    </row>
    <row r="1119" spans="1:26" x14ac:dyDescent="0.3">
      <c r="A1119">
        <v>906898</v>
      </c>
      <c r="B1119" t="s">
        <v>3784</v>
      </c>
    </row>
    <row r="1120" spans="1:26" x14ac:dyDescent="0.3">
      <c r="A1120">
        <v>906899</v>
      </c>
      <c r="B1120" t="s">
        <v>3935</v>
      </c>
      <c r="C1120" t="s">
        <v>13694</v>
      </c>
      <c r="D1120" t="s">
        <v>3936</v>
      </c>
      <c r="E1120" t="s">
        <v>3937</v>
      </c>
      <c r="F1120">
        <v>8593708028</v>
      </c>
      <c r="G1120">
        <v>335771</v>
      </c>
      <c r="H1120" t="s">
        <v>3939</v>
      </c>
      <c r="I1120" t="s">
        <v>482</v>
      </c>
      <c r="J1120" s="193" t="s">
        <v>13697</v>
      </c>
      <c r="K1120">
        <v>31161528</v>
      </c>
      <c r="L1120" t="s">
        <v>3937</v>
      </c>
      <c r="M1120">
        <v>71332</v>
      </c>
      <c r="N1120" t="s">
        <v>13696</v>
      </c>
      <c r="O1120" t="s">
        <v>482</v>
      </c>
      <c r="Q1120" t="s">
        <v>12926</v>
      </c>
      <c r="R1120" s="193" t="s">
        <v>13695</v>
      </c>
      <c r="S1120">
        <v>50</v>
      </c>
      <c r="T1120">
        <v>27</v>
      </c>
      <c r="U1120">
        <v>31</v>
      </c>
      <c r="X1120">
        <v>31161500</v>
      </c>
      <c r="Y1120">
        <v>76</v>
      </c>
    </row>
    <row r="1121" spans="1:26" x14ac:dyDescent="0.3">
      <c r="A1121">
        <v>906900</v>
      </c>
      <c r="B1121" t="s">
        <v>3940</v>
      </c>
      <c r="C1121" t="s">
        <v>13694</v>
      </c>
      <c r="D1121" t="s">
        <v>3941</v>
      </c>
      <c r="E1121" t="s">
        <v>3942</v>
      </c>
      <c r="F1121">
        <v>8593708000</v>
      </c>
      <c r="O1121" t="s">
        <v>3908</v>
      </c>
      <c r="P1121" t="s">
        <v>13693</v>
      </c>
      <c r="Q1121" t="s">
        <v>12862</v>
      </c>
      <c r="T1121">
        <v>85</v>
      </c>
    </row>
    <row r="1122" spans="1:26" x14ac:dyDescent="0.3">
      <c r="A1122">
        <v>906901</v>
      </c>
      <c r="B1122" t="s">
        <v>3944</v>
      </c>
      <c r="C1122" t="s">
        <v>3896</v>
      </c>
      <c r="D1122" t="s">
        <v>3945</v>
      </c>
      <c r="E1122" t="s">
        <v>3946</v>
      </c>
      <c r="O1122" t="s">
        <v>3908</v>
      </c>
      <c r="P1122" t="s">
        <v>13692</v>
      </c>
      <c r="Q1122" t="s">
        <v>12862</v>
      </c>
      <c r="T1122">
        <v>60</v>
      </c>
      <c r="X1122">
        <v>31161500</v>
      </c>
      <c r="Y1122">
        <v>80</v>
      </c>
    </row>
    <row r="1123" spans="1:26" x14ac:dyDescent="0.3">
      <c r="A1123">
        <v>906902</v>
      </c>
      <c r="B1123" t="s">
        <v>3948</v>
      </c>
      <c r="C1123" t="s">
        <v>3896</v>
      </c>
      <c r="D1123" t="s">
        <v>3949</v>
      </c>
      <c r="F1123">
        <v>8593708218</v>
      </c>
      <c r="G1123">
        <v>338375</v>
      </c>
      <c r="H1123" t="s">
        <v>3949</v>
      </c>
      <c r="I1123" t="s">
        <v>482</v>
      </c>
      <c r="J1123" s="193" t="s">
        <v>13691</v>
      </c>
      <c r="K1123">
        <v>31161528</v>
      </c>
      <c r="L1123" t="s">
        <v>13690</v>
      </c>
      <c r="M1123">
        <v>481009</v>
      </c>
      <c r="N1123" t="s">
        <v>13689</v>
      </c>
      <c r="O1123" t="s">
        <v>482</v>
      </c>
      <c r="Q1123" t="s">
        <v>12926</v>
      </c>
      <c r="R1123" s="193" t="s">
        <v>13688</v>
      </c>
      <c r="S1123">
        <v>85</v>
      </c>
      <c r="T1123">
        <v>66</v>
      </c>
      <c r="U1123">
        <v>81</v>
      </c>
      <c r="V1123" t="s">
        <v>482</v>
      </c>
      <c r="W1123">
        <v>84</v>
      </c>
      <c r="X1123">
        <v>31161528</v>
      </c>
      <c r="Y1123">
        <v>84</v>
      </c>
      <c r="Z1123" t="b">
        <v>1</v>
      </c>
    </row>
    <row r="1124" spans="1:26" x14ac:dyDescent="0.3">
      <c r="A1124">
        <v>906903</v>
      </c>
      <c r="B1124" t="s">
        <v>3952</v>
      </c>
      <c r="C1124" t="s">
        <v>3896</v>
      </c>
      <c r="D1124" t="s">
        <v>3953</v>
      </c>
      <c r="G1124">
        <v>662231</v>
      </c>
      <c r="H1124" t="s">
        <v>3953</v>
      </c>
      <c r="I1124" t="s">
        <v>482</v>
      </c>
      <c r="J1124" s="193" t="s">
        <v>13687</v>
      </c>
      <c r="K1124">
        <v>31161823</v>
      </c>
      <c r="M1124">
        <v>1087001</v>
      </c>
      <c r="N1124" t="s">
        <v>13686</v>
      </c>
      <c r="O1124" t="s">
        <v>482</v>
      </c>
      <c r="Q1124" t="s">
        <v>12926</v>
      </c>
      <c r="R1124" s="193" t="s">
        <v>13685</v>
      </c>
      <c r="S1124">
        <v>81</v>
      </c>
      <c r="T1124">
        <v>62</v>
      </c>
      <c r="U1124">
        <v>73</v>
      </c>
      <c r="V1124" t="s">
        <v>12865</v>
      </c>
      <c r="W1124">
        <v>66</v>
      </c>
      <c r="X1124">
        <v>31161823</v>
      </c>
      <c r="Y1124">
        <v>83</v>
      </c>
      <c r="Z1124" t="b">
        <v>1</v>
      </c>
    </row>
    <row r="1125" spans="1:26" x14ac:dyDescent="0.3">
      <c r="A1125">
        <v>906904</v>
      </c>
      <c r="B1125" t="s">
        <v>3955</v>
      </c>
      <c r="C1125" t="s">
        <v>3896</v>
      </c>
      <c r="D1125" t="s">
        <v>3956</v>
      </c>
      <c r="G1125">
        <v>862972</v>
      </c>
      <c r="H1125" t="s">
        <v>3956</v>
      </c>
      <c r="I1125" t="s">
        <v>482</v>
      </c>
      <c r="J1125" s="193" t="s">
        <v>13684</v>
      </c>
      <c r="K1125">
        <v>31161610</v>
      </c>
      <c r="M1125">
        <v>782279</v>
      </c>
      <c r="N1125" t="s">
        <v>13683</v>
      </c>
      <c r="O1125" t="s">
        <v>482</v>
      </c>
      <c r="Q1125" t="s">
        <v>12926</v>
      </c>
      <c r="R1125" s="193" t="s">
        <v>13682</v>
      </c>
      <c r="S1125">
        <v>52</v>
      </c>
      <c r="T1125">
        <v>82</v>
      </c>
      <c r="U1125">
        <v>89</v>
      </c>
      <c r="V1125" t="s">
        <v>482</v>
      </c>
      <c r="W1125">
        <v>82</v>
      </c>
      <c r="X1125">
        <v>31161610</v>
      </c>
      <c r="Y1125">
        <v>82</v>
      </c>
      <c r="Z1125" t="b">
        <v>1</v>
      </c>
    </row>
    <row r="1126" spans="1:26" x14ac:dyDescent="0.3">
      <c r="A1126">
        <v>906905</v>
      </c>
      <c r="B1126" t="s">
        <v>3958</v>
      </c>
      <c r="C1126" t="s">
        <v>3896</v>
      </c>
      <c r="D1126" t="s">
        <v>3959</v>
      </c>
      <c r="F1126">
        <v>8593708246</v>
      </c>
      <c r="G1126">
        <v>338290</v>
      </c>
      <c r="H1126" t="s">
        <v>3959</v>
      </c>
      <c r="I1126" t="s">
        <v>482</v>
      </c>
      <c r="J1126" s="193" t="s">
        <v>13681</v>
      </c>
      <c r="K1126">
        <v>31161823</v>
      </c>
      <c r="L1126" t="s">
        <v>13680</v>
      </c>
      <c r="M1126">
        <v>715009</v>
      </c>
      <c r="N1126" t="s">
        <v>13679</v>
      </c>
      <c r="O1126" t="s">
        <v>482</v>
      </c>
      <c r="Q1126" t="s">
        <v>12926</v>
      </c>
      <c r="R1126" s="193" t="s">
        <v>13678</v>
      </c>
      <c r="S1126">
        <v>81</v>
      </c>
      <c r="T1126">
        <v>62</v>
      </c>
      <c r="U1126">
        <v>74</v>
      </c>
      <c r="V1126" t="s">
        <v>482</v>
      </c>
      <c r="W1126">
        <v>80</v>
      </c>
      <c r="X1126">
        <v>31161823</v>
      </c>
      <c r="Y1126">
        <v>80</v>
      </c>
      <c r="Z1126" t="b">
        <v>1</v>
      </c>
    </row>
    <row r="1127" spans="1:26" x14ac:dyDescent="0.3">
      <c r="A1127">
        <v>906906</v>
      </c>
      <c r="B1127" t="s">
        <v>3961</v>
      </c>
      <c r="C1127" t="s">
        <v>3896</v>
      </c>
      <c r="D1127" t="s">
        <v>3962</v>
      </c>
      <c r="F1127">
        <v>8593708059</v>
      </c>
      <c r="G1127">
        <v>338287</v>
      </c>
      <c r="H1127" t="s">
        <v>3962</v>
      </c>
      <c r="I1127" t="s">
        <v>482</v>
      </c>
      <c r="J1127" s="193" t="s">
        <v>13677</v>
      </c>
      <c r="K1127">
        <v>31161823</v>
      </c>
      <c r="L1127" t="s">
        <v>13676</v>
      </c>
      <c r="M1127">
        <v>721481</v>
      </c>
      <c r="N1127" t="s">
        <v>13675</v>
      </c>
      <c r="O1127" t="s">
        <v>482</v>
      </c>
      <c r="Q1127" t="s">
        <v>12926</v>
      </c>
      <c r="R1127" s="193" t="s">
        <v>13674</v>
      </c>
      <c r="S1127">
        <v>84</v>
      </c>
      <c r="T1127">
        <v>65</v>
      </c>
      <c r="U1127">
        <v>79</v>
      </c>
      <c r="V1127" t="s">
        <v>482</v>
      </c>
      <c r="W1127">
        <v>83</v>
      </c>
      <c r="X1127">
        <v>31161823</v>
      </c>
      <c r="Y1127">
        <v>83</v>
      </c>
      <c r="Z1127" t="b">
        <v>1</v>
      </c>
    </row>
    <row r="1128" spans="1:26" x14ac:dyDescent="0.3">
      <c r="A1128">
        <v>906907</v>
      </c>
      <c r="B1128" t="s">
        <v>3964</v>
      </c>
      <c r="C1128" t="s">
        <v>3896</v>
      </c>
      <c r="D1128" t="s">
        <v>3965</v>
      </c>
      <c r="E1128" t="s">
        <v>3966</v>
      </c>
      <c r="G1128">
        <v>336620</v>
      </c>
      <c r="H1128" t="s">
        <v>3965</v>
      </c>
      <c r="I1128" t="s">
        <v>482</v>
      </c>
      <c r="J1128" s="193" t="s">
        <v>13673</v>
      </c>
      <c r="K1128">
        <v>31161823</v>
      </c>
      <c r="L1128" t="s">
        <v>3966</v>
      </c>
      <c r="M1128">
        <v>3107</v>
      </c>
      <c r="N1128" t="s">
        <v>13672</v>
      </c>
      <c r="O1128" t="s">
        <v>482</v>
      </c>
      <c r="Q1128" t="s">
        <v>12926</v>
      </c>
      <c r="R1128">
        <v>0.78783818689093599</v>
      </c>
      <c r="S1128">
        <v>60</v>
      </c>
      <c r="T1128">
        <v>46</v>
      </c>
      <c r="U1128">
        <v>59</v>
      </c>
      <c r="V1128" t="s">
        <v>482</v>
      </c>
      <c r="W1128">
        <v>83</v>
      </c>
      <c r="X1128">
        <v>31161823</v>
      </c>
      <c r="Y1128">
        <v>83</v>
      </c>
      <c r="Z1128" t="b">
        <v>1</v>
      </c>
    </row>
    <row r="1129" spans="1:26" x14ac:dyDescent="0.3">
      <c r="A1129">
        <v>906908</v>
      </c>
      <c r="B1129" t="s">
        <v>3968</v>
      </c>
      <c r="C1129" t="s">
        <v>3896</v>
      </c>
      <c r="D1129" t="s">
        <v>3965</v>
      </c>
      <c r="F1129">
        <v>8593708058</v>
      </c>
      <c r="G1129">
        <v>336620</v>
      </c>
      <c r="H1129" t="s">
        <v>3965</v>
      </c>
      <c r="I1129" t="s">
        <v>482</v>
      </c>
      <c r="J1129" s="193" t="s">
        <v>13673</v>
      </c>
      <c r="K1129">
        <v>31161823</v>
      </c>
      <c r="L1129" t="s">
        <v>3966</v>
      </c>
      <c r="M1129">
        <v>3107</v>
      </c>
      <c r="N1129" t="s">
        <v>13672</v>
      </c>
      <c r="O1129" t="s">
        <v>482</v>
      </c>
      <c r="Q1129" t="s">
        <v>12926</v>
      </c>
      <c r="R1129" s="193" t="s">
        <v>13671</v>
      </c>
      <c r="S1129">
        <v>62</v>
      </c>
      <c r="T1129">
        <v>48</v>
      </c>
      <c r="U1129">
        <v>62</v>
      </c>
      <c r="V1129" t="s">
        <v>482</v>
      </c>
      <c r="W1129">
        <v>54</v>
      </c>
      <c r="X1129">
        <v>31161823</v>
      </c>
      <c r="Y1129">
        <v>86</v>
      </c>
      <c r="Z1129" t="b">
        <v>1</v>
      </c>
    </row>
    <row r="1130" spans="1:26" x14ac:dyDescent="0.3">
      <c r="A1130">
        <v>906909</v>
      </c>
      <c r="B1130" t="s">
        <v>3970</v>
      </c>
      <c r="C1130" t="s">
        <v>3896</v>
      </c>
      <c r="D1130" t="s">
        <v>3971</v>
      </c>
      <c r="G1130">
        <v>471412</v>
      </c>
      <c r="H1130">
        <v>40545</v>
      </c>
      <c r="I1130" t="s">
        <v>482</v>
      </c>
      <c r="J1130" s="193" t="s">
        <v>13670</v>
      </c>
      <c r="K1130">
        <v>31161801</v>
      </c>
      <c r="M1130">
        <v>659916</v>
      </c>
      <c r="N1130" t="s">
        <v>13669</v>
      </c>
      <c r="O1130" t="s">
        <v>482</v>
      </c>
      <c r="Q1130" t="s">
        <v>12926</v>
      </c>
      <c r="R1130" s="193" t="s">
        <v>13668</v>
      </c>
      <c r="S1130">
        <v>57</v>
      </c>
      <c r="T1130">
        <v>30</v>
      </c>
      <c r="U1130">
        <v>47</v>
      </c>
      <c r="V1130" t="s">
        <v>482</v>
      </c>
      <c r="W1130">
        <v>67</v>
      </c>
      <c r="X1130">
        <v>31161800</v>
      </c>
      <c r="Y1130">
        <v>82</v>
      </c>
      <c r="Z1130" t="b">
        <v>1</v>
      </c>
    </row>
    <row r="1131" spans="1:26" x14ac:dyDescent="0.3">
      <c r="A1131">
        <v>906910</v>
      </c>
      <c r="B1131" t="s">
        <v>3973</v>
      </c>
      <c r="C1131" t="s">
        <v>3896</v>
      </c>
      <c r="D1131" t="s">
        <v>3974</v>
      </c>
      <c r="E1131" t="s">
        <v>3975</v>
      </c>
      <c r="G1131">
        <v>338275</v>
      </c>
      <c r="H1131" t="s">
        <v>3974</v>
      </c>
      <c r="I1131" t="s">
        <v>482</v>
      </c>
      <c r="J1131" s="193" t="s">
        <v>13667</v>
      </c>
      <c r="K1131">
        <v>31161727</v>
      </c>
      <c r="L1131" t="s">
        <v>3975</v>
      </c>
      <c r="M1131">
        <v>639514</v>
      </c>
      <c r="N1131" t="s">
        <v>13666</v>
      </c>
      <c r="O1131" t="s">
        <v>482</v>
      </c>
      <c r="Q1131" t="s">
        <v>12926</v>
      </c>
      <c r="R1131" s="193" t="s">
        <v>13665</v>
      </c>
      <c r="S1131">
        <v>55</v>
      </c>
      <c r="T1131">
        <v>82</v>
      </c>
      <c r="U1131">
        <v>89</v>
      </c>
      <c r="X1131">
        <v>31161727</v>
      </c>
      <c r="Y1131">
        <v>67</v>
      </c>
    </row>
    <row r="1132" spans="1:26" x14ac:dyDescent="0.3">
      <c r="A1132">
        <v>906911</v>
      </c>
      <c r="B1132" t="s">
        <v>3977</v>
      </c>
      <c r="C1132" t="s">
        <v>3896</v>
      </c>
      <c r="D1132" t="s">
        <v>3978</v>
      </c>
      <c r="F1132">
        <v>8593708036</v>
      </c>
      <c r="G1132">
        <v>338273</v>
      </c>
      <c r="H1132" t="s">
        <v>3978</v>
      </c>
      <c r="I1132" t="s">
        <v>482</v>
      </c>
      <c r="J1132" s="193" t="s">
        <v>13664</v>
      </c>
      <c r="K1132">
        <v>31161727</v>
      </c>
      <c r="L1132" t="s">
        <v>13663</v>
      </c>
      <c r="M1132">
        <v>626785</v>
      </c>
      <c r="N1132" t="s">
        <v>13662</v>
      </c>
      <c r="O1132" t="s">
        <v>482</v>
      </c>
      <c r="Q1132" t="s">
        <v>12926</v>
      </c>
      <c r="R1132" s="193" t="s">
        <v>13661</v>
      </c>
      <c r="S1132">
        <v>62</v>
      </c>
      <c r="T1132">
        <v>48</v>
      </c>
      <c r="U1132">
        <v>68</v>
      </c>
      <c r="V1132" t="s">
        <v>482</v>
      </c>
      <c r="W1132">
        <v>82</v>
      </c>
      <c r="X1132">
        <v>31161727</v>
      </c>
      <c r="Y1132">
        <v>82</v>
      </c>
      <c r="Z1132" t="b">
        <v>1</v>
      </c>
    </row>
    <row r="1133" spans="1:26" x14ac:dyDescent="0.3">
      <c r="A1133">
        <v>906912</v>
      </c>
      <c r="B1133" t="s">
        <v>3980</v>
      </c>
      <c r="C1133" t="s">
        <v>3896</v>
      </c>
      <c r="D1133" t="s">
        <v>3981</v>
      </c>
      <c r="F1133">
        <v>8593708034</v>
      </c>
      <c r="G1133">
        <v>338272</v>
      </c>
      <c r="H1133" t="s">
        <v>3981</v>
      </c>
      <c r="I1133" t="s">
        <v>482</v>
      </c>
      <c r="J1133" s="193" t="s">
        <v>13660</v>
      </c>
      <c r="K1133">
        <v>31161727</v>
      </c>
      <c r="L1133" t="s">
        <v>13659</v>
      </c>
      <c r="M1133">
        <v>1018693</v>
      </c>
      <c r="N1133" t="s">
        <v>13658</v>
      </c>
      <c r="O1133" t="s">
        <v>482</v>
      </c>
      <c r="Q1133" t="s">
        <v>12926</v>
      </c>
      <c r="R1133">
        <v>0.77048148437600295</v>
      </c>
      <c r="S1133">
        <v>83</v>
      </c>
      <c r="T1133">
        <v>64</v>
      </c>
      <c r="U1133">
        <v>76</v>
      </c>
      <c r="V1133" t="s">
        <v>482</v>
      </c>
      <c r="W1133">
        <v>81</v>
      </c>
      <c r="X1133">
        <v>31161727</v>
      </c>
      <c r="Y1133">
        <v>81</v>
      </c>
      <c r="Z1133" t="b">
        <v>1</v>
      </c>
    </row>
    <row r="1134" spans="1:26" x14ac:dyDescent="0.3">
      <c r="A1134">
        <v>906914</v>
      </c>
      <c r="B1134" t="s">
        <v>3984</v>
      </c>
      <c r="C1134" t="s">
        <v>3985</v>
      </c>
      <c r="D1134">
        <v>6141625</v>
      </c>
      <c r="E1134" t="s">
        <v>3986</v>
      </c>
      <c r="G1134">
        <v>338233</v>
      </c>
      <c r="H1134">
        <v>6141625</v>
      </c>
      <c r="I1134" t="s">
        <v>3537</v>
      </c>
      <c r="J1134" s="193" t="s">
        <v>3988</v>
      </c>
      <c r="K1134">
        <v>39131707</v>
      </c>
      <c r="L1134" t="s">
        <v>3986</v>
      </c>
      <c r="M1134">
        <v>600315</v>
      </c>
      <c r="N1134" t="s">
        <v>13657</v>
      </c>
      <c r="O1134" t="s">
        <v>3537</v>
      </c>
      <c r="Q1134" t="s">
        <v>12868</v>
      </c>
      <c r="R1134" s="193" t="s">
        <v>13656</v>
      </c>
      <c r="S1134">
        <v>100</v>
      </c>
      <c r="T1134">
        <v>100</v>
      </c>
      <c r="U1134">
        <v>100</v>
      </c>
      <c r="V1134" t="s">
        <v>3537</v>
      </c>
      <c r="W1134">
        <v>89</v>
      </c>
      <c r="X1134">
        <v>39131707</v>
      </c>
      <c r="Y1134">
        <v>55</v>
      </c>
      <c r="Z1134" t="b">
        <v>1</v>
      </c>
    </row>
    <row r="1135" spans="1:26" x14ac:dyDescent="0.3">
      <c r="A1135">
        <v>906915</v>
      </c>
      <c r="B1135" t="s">
        <v>3989</v>
      </c>
      <c r="C1135" t="s">
        <v>3985</v>
      </c>
      <c r="D1135">
        <v>5140105</v>
      </c>
      <c r="G1135">
        <v>342648</v>
      </c>
      <c r="H1135">
        <v>5140105</v>
      </c>
      <c r="I1135" t="s">
        <v>3537</v>
      </c>
      <c r="J1135" s="193" t="s">
        <v>13655</v>
      </c>
      <c r="K1135">
        <v>39131700</v>
      </c>
      <c r="L1135" t="s">
        <v>13654</v>
      </c>
      <c r="M1135">
        <v>423069</v>
      </c>
      <c r="N1135" t="s">
        <v>13653</v>
      </c>
      <c r="O1135" t="s">
        <v>3537</v>
      </c>
      <c r="Q1135" t="s">
        <v>12926</v>
      </c>
      <c r="R1135" s="193" t="s">
        <v>13652</v>
      </c>
      <c r="S1135">
        <v>81</v>
      </c>
      <c r="T1135">
        <v>50</v>
      </c>
      <c r="U1135">
        <v>74</v>
      </c>
      <c r="V1135" t="s">
        <v>3537</v>
      </c>
      <c r="W1135">
        <v>88</v>
      </c>
      <c r="X1135">
        <v>39131700</v>
      </c>
      <c r="Y1135">
        <v>88</v>
      </c>
      <c r="Z1135" t="b">
        <v>1</v>
      </c>
    </row>
    <row r="1136" spans="1:26" x14ac:dyDescent="0.3">
      <c r="A1136">
        <v>906916</v>
      </c>
      <c r="B1136" t="s">
        <v>3991</v>
      </c>
      <c r="C1136" t="s">
        <v>3985</v>
      </c>
      <c r="D1136">
        <v>5140104</v>
      </c>
      <c r="E1136" t="s">
        <v>3992</v>
      </c>
      <c r="G1136">
        <v>338201</v>
      </c>
      <c r="H1136">
        <v>5140104</v>
      </c>
      <c r="I1136" t="s">
        <v>3537</v>
      </c>
      <c r="J1136" s="193" t="s">
        <v>13651</v>
      </c>
      <c r="K1136">
        <v>39131700</v>
      </c>
      <c r="L1136" t="s">
        <v>3992</v>
      </c>
      <c r="M1136">
        <v>977832</v>
      </c>
      <c r="N1136" t="s">
        <v>13650</v>
      </c>
      <c r="O1136" t="s">
        <v>3537</v>
      </c>
      <c r="Q1136" t="s">
        <v>12926</v>
      </c>
      <c r="R1136" s="193" t="s">
        <v>13649</v>
      </c>
      <c r="S1136">
        <v>85</v>
      </c>
      <c r="T1136">
        <v>53</v>
      </c>
      <c r="U1136">
        <v>81</v>
      </c>
      <c r="V1136" t="s">
        <v>3537</v>
      </c>
      <c r="W1136">
        <v>91</v>
      </c>
      <c r="X1136">
        <v>39131700</v>
      </c>
      <c r="Y1136">
        <v>91</v>
      </c>
      <c r="Z1136" t="b">
        <v>1</v>
      </c>
    </row>
    <row r="1137" spans="1:26" x14ac:dyDescent="0.3">
      <c r="A1137">
        <v>906917</v>
      </c>
      <c r="B1137" t="s">
        <v>3994</v>
      </c>
      <c r="C1137" t="s">
        <v>3985</v>
      </c>
      <c r="D1137">
        <v>5133765</v>
      </c>
      <c r="E1137" t="s">
        <v>3995</v>
      </c>
      <c r="G1137">
        <v>338161</v>
      </c>
      <c r="H1137">
        <v>5133765</v>
      </c>
      <c r="I1137" t="s">
        <v>3537</v>
      </c>
      <c r="J1137" s="193" t="s">
        <v>3997</v>
      </c>
      <c r="K1137">
        <v>39131717</v>
      </c>
      <c r="L1137" t="s">
        <v>3995</v>
      </c>
      <c r="M1137">
        <v>1027447</v>
      </c>
      <c r="N1137" t="s">
        <v>13648</v>
      </c>
      <c r="O1137" t="s">
        <v>3537</v>
      </c>
      <c r="Q1137" t="s">
        <v>12926</v>
      </c>
      <c r="R1137" s="193" t="s">
        <v>13647</v>
      </c>
      <c r="S1137">
        <v>98</v>
      </c>
      <c r="T1137">
        <v>76</v>
      </c>
      <c r="U1137">
        <v>94</v>
      </c>
      <c r="V1137" t="s">
        <v>3537</v>
      </c>
      <c r="W1137">
        <v>92</v>
      </c>
      <c r="X1137">
        <v>39131717</v>
      </c>
      <c r="Y1137">
        <v>92</v>
      </c>
      <c r="Z1137" t="b">
        <v>1</v>
      </c>
    </row>
    <row r="1138" spans="1:26" x14ac:dyDescent="0.3">
      <c r="A1138">
        <v>906918</v>
      </c>
      <c r="B1138" t="s">
        <v>3998</v>
      </c>
      <c r="C1138" t="s">
        <v>3999</v>
      </c>
      <c r="D1138" t="s">
        <v>4000</v>
      </c>
      <c r="F1138">
        <v>78618910512</v>
      </c>
      <c r="G1138">
        <v>336387</v>
      </c>
      <c r="H1138" t="s">
        <v>4000</v>
      </c>
      <c r="I1138" t="s">
        <v>55</v>
      </c>
      <c r="J1138">
        <v>786189105124</v>
      </c>
      <c r="K1138">
        <v>39121304</v>
      </c>
      <c r="L1138" t="s">
        <v>13646</v>
      </c>
      <c r="M1138">
        <v>1004358</v>
      </c>
      <c r="N1138" t="s">
        <v>13645</v>
      </c>
      <c r="O1138" t="s">
        <v>55</v>
      </c>
      <c r="Q1138" t="s">
        <v>12926</v>
      </c>
      <c r="R1138" s="193" t="s">
        <v>13644</v>
      </c>
      <c r="S1138">
        <v>75</v>
      </c>
      <c r="T1138">
        <v>58</v>
      </c>
      <c r="U1138">
        <v>62</v>
      </c>
      <c r="V1138" t="s">
        <v>1930</v>
      </c>
      <c r="W1138">
        <v>66</v>
      </c>
      <c r="X1138">
        <v>39121304</v>
      </c>
      <c r="Y1138">
        <v>82</v>
      </c>
      <c r="Z1138" t="b">
        <v>1</v>
      </c>
    </row>
    <row r="1139" spans="1:26" x14ac:dyDescent="0.3">
      <c r="A1139">
        <v>906919</v>
      </c>
      <c r="B1139" t="s">
        <v>4002</v>
      </c>
      <c r="C1139" t="s">
        <v>13570</v>
      </c>
      <c r="D1139" t="s">
        <v>4004</v>
      </c>
      <c r="F1139">
        <v>78618910511</v>
      </c>
      <c r="G1139">
        <v>337899</v>
      </c>
      <c r="H1139" t="s">
        <v>4004</v>
      </c>
      <c r="I1139" t="s">
        <v>55</v>
      </c>
      <c r="J1139">
        <v>786189105117</v>
      </c>
      <c r="K1139">
        <v>39121304</v>
      </c>
      <c r="L1139" t="s">
        <v>4239</v>
      </c>
      <c r="M1139">
        <v>664630</v>
      </c>
      <c r="N1139" t="s">
        <v>13582</v>
      </c>
      <c r="O1139" t="s">
        <v>55</v>
      </c>
      <c r="Q1139" t="s">
        <v>12926</v>
      </c>
      <c r="R1139">
        <v>0.79522823246264596</v>
      </c>
      <c r="S1139">
        <v>85</v>
      </c>
      <c r="T1139">
        <v>65</v>
      </c>
      <c r="U1139">
        <v>80</v>
      </c>
      <c r="V1139" t="s">
        <v>55</v>
      </c>
      <c r="W1139">
        <v>71</v>
      </c>
      <c r="X1139">
        <v>39121304</v>
      </c>
      <c r="Y1139">
        <v>85</v>
      </c>
      <c r="Z1139" t="b">
        <v>1</v>
      </c>
    </row>
    <row r="1140" spans="1:26" x14ac:dyDescent="0.3">
      <c r="A1140">
        <v>906920</v>
      </c>
      <c r="B1140" t="s">
        <v>4006</v>
      </c>
      <c r="C1140" t="s">
        <v>13570</v>
      </c>
      <c r="D1140" t="s">
        <v>4007</v>
      </c>
      <c r="F1140">
        <v>78618910472</v>
      </c>
      <c r="G1140">
        <v>336383</v>
      </c>
      <c r="H1140" t="s">
        <v>4007</v>
      </c>
      <c r="I1140" t="s">
        <v>55</v>
      </c>
      <c r="J1140">
        <v>786189104721</v>
      </c>
      <c r="K1140">
        <v>39121304</v>
      </c>
      <c r="L1140" t="s">
        <v>13544</v>
      </c>
      <c r="M1140">
        <v>1004357</v>
      </c>
      <c r="N1140" t="s">
        <v>13543</v>
      </c>
      <c r="O1140" t="s">
        <v>55</v>
      </c>
      <c r="Q1140" t="s">
        <v>12926</v>
      </c>
      <c r="R1140" s="193" t="s">
        <v>13643</v>
      </c>
      <c r="S1140">
        <v>81</v>
      </c>
      <c r="T1140">
        <v>62</v>
      </c>
      <c r="U1140">
        <v>73</v>
      </c>
      <c r="V1140" t="s">
        <v>55</v>
      </c>
      <c r="W1140">
        <v>51</v>
      </c>
      <c r="X1140">
        <v>39121304</v>
      </c>
      <c r="Y1140">
        <v>82</v>
      </c>
      <c r="Z1140" t="b">
        <v>1</v>
      </c>
    </row>
    <row r="1141" spans="1:26" x14ac:dyDescent="0.3">
      <c r="A1141">
        <v>906921</v>
      </c>
      <c r="B1141" t="s">
        <v>4009</v>
      </c>
      <c r="C1141" t="s">
        <v>13570</v>
      </c>
      <c r="D1141" t="s">
        <v>4010</v>
      </c>
      <c r="F1141">
        <v>78618910403</v>
      </c>
      <c r="G1141">
        <v>336381</v>
      </c>
      <c r="H1141" t="s">
        <v>4010</v>
      </c>
      <c r="I1141" t="s">
        <v>55</v>
      </c>
      <c r="J1141">
        <v>786189104035</v>
      </c>
      <c r="K1141">
        <v>39121308</v>
      </c>
      <c r="L1141" t="s">
        <v>13538</v>
      </c>
      <c r="M1141">
        <v>1063047</v>
      </c>
      <c r="N1141" t="s">
        <v>13537</v>
      </c>
      <c r="O1141" t="s">
        <v>55</v>
      </c>
      <c r="Q1141" t="s">
        <v>12926</v>
      </c>
      <c r="R1141" s="193" t="s">
        <v>13642</v>
      </c>
      <c r="S1141">
        <v>83</v>
      </c>
      <c r="T1141">
        <v>64</v>
      </c>
      <c r="U1141">
        <v>77</v>
      </c>
      <c r="V1141" t="s">
        <v>1930</v>
      </c>
      <c r="W1141">
        <v>67</v>
      </c>
      <c r="X1141">
        <v>39121308</v>
      </c>
      <c r="Y1141">
        <v>83</v>
      </c>
      <c r="Z1141" t="b">
        <v>1</v>
      </c>
    </row>
    <row r="1142" spans="1:26" x14ac:dyDescent="0.3">
      <c r="A1142">
        <v>906922</v>
      </c>
      <c r="B1142" t="s">
        <v>4013</v>
      </c>
      <c r="C1142" t="s">
        <v>13570</v>
      </c>
      <c r="D1142" t="s">
        <v>4014</v>
      </c>
      <c r="E1142" t="s">
        <v>4015</v>
      </c>
      <c r="G1142">
        <v>338111</v>
      </c>
      <c r="H1142" t="s">
        <v>4014</v>
      </c>
      <c r="I1142" t="s">
        <v>55</v>
      </c>
      <c r="J1142">
        <v>784564744326</v>
      </c>
      <c r="K1142">
        <v>39131708</v>
      </c>
      <c r="L1142" t="s">
        <v>4015</v>
      </c>
      <c r="M1142">
        <v>457017</v>
      </c>
      <c r="N1142" t="s">
        <v>13641</v>
      </c>
      <c r="O1142" t="s">
        <v>55</v>
      </c>
      <c r="Q1142" t="s">
        <v>12926</v>
      </c>
      <c r="R1142" s="193" t="s">
        <v>13640</v>
      </c>
      <c r="S1142">
        <v>97</v>
      </c>
      <c r="T1142">
        <v>75</v>
      </c>
      <c r="U1142">
        <v>77</v>
      </c>
      <c r="V1142" t="s">
        <v>1930</v>
      </c>
      <c r="W1142">
        <v>82</v>
      </c>
      <c r="X1142">
        <v>39131700</v>
      </c>
      <c r="Y1142">
        <v>82</v>
      </c>
      <c r="Z1142" t="b">
        <v>1</v>
      </c>
    </row>
    <row r="1143" spans="1:26" x14ac:dyDescent="0.3">
      <c r="A1143">
        <v>906923</v>
      </c>
      <c r="B1143" t="s">
        <v>4018</v>
      </c>
      <c r="C1143" t="s">
        <v>13570</v>
      </c>
      <c r="D1143">
        <v>260</v>
      </c>
      <c r="E1143" t="s">
        <v>4019</v>
      </c>
      <c r="F1143">
        <v>78456410260</v>
      </c>
      <c r="O1143" t="s">
        <v>4028</v>
      </c>
      <c r="P1143" t="s">
        <v>13639</v>
      </c>
      <c r="Q1143" t="s">
        <v>12862</v>
      </c>
      <c r="T1143">
        <v>60</v>
      </c>
      <c r="X1143">
        <v>39121300</v>
      </c>
      <c r="Y1143">
        <v>65</v>
      </c>
    </row>
    <row r="1144" spans="1:26" x14ac:dyDescent="0.3">
      <c r="A1144">
        <v>906924</v>
      </c>
      <c r="B1144" t="s">
        <v>4022</v>
      </c>
      <c r="C1144" t="s">
        <v>3999</v>
      </c>
      <c r="D1144" t="s">
        <v>4023</v>
      </c>
      <c r="G1144">
        <v>337968</v>
      </c>
      <c r="H1144" t="s">
        <v>4023</v>
      </c>
      <c r="I1144" t="s">
        <v>55</v>
      </c>
      <c r="J1144">
        <v>786189107227</v>
      </c>
      <c r="K1144">
        <v>39121304</v>
      </c>
      <c r="L1144" t="s">
        <v>13638</v>
      </c>
      <c r="M1144">
        <v>667062</v>
      </c>
      <c r="N1144" t="s">
        <v>13637</v>
      </c>
      <c r="O1144" t="s">
        <v>55</v>
      </c>
      <c r="Q1144" t="s">
        <v>12926</v>
      </c>
      <c r="R1144" s="193" t="s">
        <v>13636</v>
      </c>
      <c r="S1144">
        <v>71</v>
      </c>
      <c r="T1144">
        <v>42</v>
      </c>
      <c r="U1144">
        <v>67</v>
      </c>
      <c r="V1144" t="s">
        <v>55</v>
      </c>
      <c r="W1144">
        <v>68</v>
      </c>
      <c r="X1144">
        <v>39121304</v>
      </c>
      <c r="Y1144">
        <v>84</v>
      </c>
      <c r="Z1144" t="b">
        <v>1</v>
      </c>
    </row>
    <row r="1145" spans="1:26" x14ac:dyDescent="0.3">
      <c r="A1145">
        <v>906926</v>
      </c>
      <c r="B1145" t="s">
        <v>4025</v>
      </c>
      <c r="C1145" t="s">
        <v>3999</v>
      </c>
      <c r="D1145" t="s">
        <v>4026</v>
      </c>
      <c r="G1145">
        <v>337966</v>
      </c>
      <c r="H1145" t="s">
        <v>4026</v>
      </c>
      <c r="I1145" t="s">
        <v>55</v>
      </c>
      <c r="J1145">
        <v>786189107203</v>
      </c>
      <c r="K1145">
        <v>39121304</v>
      </c>
      <c r="L1145" t="s">
        <v>13635</v>
      </c>
      <c r="M1145">
        <v>301437</v>
      </c>
      <c r="N1145" t="s">
        <v>13634</v>
      </c>
      <c r="O1145" t="s">
        <v>55</v>
      </c>
      <c r="Q1145" t="s">
        <v>12926</v>
      </c>
      <c r="R1145" s="193" t="s">
        <v>13633</v>
      </c>
      <c r="S1145">
        <v>70</v>
      </c>
      <c r="T1145">
        <v>30</v>
      </c>
      <c r="U1145">
        <v>53</v>
      </c>
      <c r="V1145" t="s">
        <v>55</v>
      </c>
      <c r="W1145">
        <v>67</v>
      </c>
      <c r="X1145">
        <v>39121304</v>
      </c>
      <c r="Y1145">
        <v>83</v>
      </c>
      <c r="Z1145" t="b">
        <v>1</v>
      </c>
    </row>
    <row r="1146" spans="1:26" x14ac:dyDescent="0.3">
      <c r="A1146">
        <v>906928</v>
      </c>
      <c r="B1146" t="s">
        <v>4029</v>
      </c>
      <c r="C1146" t="s">
        <v>3999</v>
      </c>
      <c r="D1146" t="s">
        <v>4030</v>
      </c>
      <c r="G1146">
        <v>337964</v>
      </c>
      <c r="H1146" t="s">
        <v>4030</v>
      </c>
      <c r="I1146" t="s">
        <v>55</v>
      </c>
      <c r="J1146">
        <v>786189071504</v>
      </c>
      <c r="K1146">
        <v>39121305</v>
      </c>
      <c r="L1146" t="s">
        <v>13632</v>
      </c>
      <c r="M1146">
        <v>37849</v>
      </c>
      <c r="N1146" t="s">
        <v>13631</v>
      </c>
      <c r="O1146" t="s">
        <v>55</v>
      </c>
      <c r="Q1146" t="s">
        <v>12926</v>
      </c>
      <c r="R1146" s="193" t="s">
        <v>13630</v>
      </c>
      <c r="S1146">
        <v>81</v>
      </c>
      <c r="T1146">
        <v>50</v>
      </c>
      <c r="U1146">
        <v>75</v>
      </c>
      <c r="V1146" t="s">
        <v>55</v>
      </c>
      <c r="W1146">
        <v>53</v>
      </c>
      <c r="X1146">
        <v>39121305</v>
      </c>
      <c r="Y1146">
        <v>85</v>
      </c>
      <c r="Z1146" t="b">
        <v>1</v>
      </c>
    </row>
    <row r="1147" spans="1:26" x14ac:dyDescent="0.3">
      <c r="A1147">
        <v>906929</v>
      </c>
      <c r="B1147" t="s">
        <v>4032</v>
      </c>
      <c r="C1147" t="s">
        <v>3999</v>
      </c>
      <c r="D1147" t="s">
        <v>4033</v>
      </c>
      <c r="G1147">
        <v>337916</v>
      </c>
      <c r="H1147" t="s">
        <v>4033</v>
      </c>
      <c r="I1147" t="s">
        <v>55</v>
      </c>
      <c r="J1147">
        <v>786189105681</v>
      </c>
      <c r="K1147">
        <v>39121304</v>
      </c>
      <c r="L1147" t="s">
        <v>13628</v>
      </c>
      <c r="M1147">
        <v>108621</v>
      </c>
      <c r="N1147" t="s">
        <v>13627</v>
      </c>
      <c r="O1147" t="s">
        <v>55</v>
      </c>
      <c r="Q1147" t="s">
        <v>12926</v>
      </c>
      <c r="R1147" s="193" t="s">
        <v>13626</v>
      </c>
      <c r="S1147">
        <v>72</v>
      </c>
      <c r="T1147">
        <v>43</v>
      </c>
      <c r="U1147">
        <v>70</v>
      </c>
      <c r="V1147" t="s">
        <v>55</v>
      </c>
      <c r="W1147">
        <v>59</v>
      </c>
      <c r="X1147">
        <v>39121304</v>
      </c>
      <c r="Y1147">
        <v>85</v>
      </c>
      <c r="Z1147" t="b">
        <v>1</v>
      </c>
    </row>
    <row r="1148" spans="1:26" x14ac:dyDescent="0.3">
      <c r="A1148">
        <v>906930</v>
      </c>
      <c r="B1148" t="s">
        <v>4032</v>
      </c>
      <c r="C1148" t="s">
        <v>3999</v>
      </c>
      <c r="D1148" t="s">
        <v>4033</v>
      </c>
      <c r="G1148">
        <v>337916</v>
      </c>
      <c r="H1148" t="s">
        <v>4033</v>
      </c>
      <c r="I1148" t="s">
        <v>55</v>
      </c>
      <c r="J1148">
        <v>786189105681</v>
      </c>
      <c r="K1148">
        <v>39121304</v>
      </c>
      <c r="L1148" t="s">
        <v>13628</v>
      </c>
      <c r="M1148">
        <v>108621</v>
      </c>
      <c r="N1148" t="s">
        <v>13627</v>
      </c>
      <c r="O1148" t="s">
        <v>55</v>
      </c>
      <c r="Q1148" t="s">
        <v>12926</v>
      </c>
      <c r="R1148" s="193" t="s">
        <v>13629</v>
      </c>
      <c r="S1148">
        <v>72</v>
      </c>
      <c r="T1148">
        <v>43</v>
      </c>
      <c r="U1148">
        <v>70</v>
      </c>
      <c r="V1148" t="s">
        <v>55</v>
      </c>
      <c r="W1148">
        <v>59</v>
      </c>
      <c r="X1148">
        <v>39121304</v>
      </c>
      <c r="Y1148">
        <v>85</v>
      </c>
      <c r="Z1148" t="b">
        <v>1</v>
      </c>
    </row>
    <row r="1149" spans="1:26" x14ac:dyDescent="0.3">
      <c r="A1149">
        <v>906931</v>
      </c>
      <c r="B1149" t="s">
        <v>4032</v>
      </c>
      <c r="C1149" t="s">
        <v>3999</v>
      </c>
      <c r="D1149" t="s">
        <v>4033</v>
      </c>
      <c r="G1149">
        <v>337916</v>
      </c>
      <c r="H1149" t="s">
        <v>4033</v>
      </c>
      <c r="I1149" t="s">
        <v>55</v>
      </c>
      <c r="J1149">
        <v>786189105681</v>
      </c>
      <c r="K1149">
        <v>39121304</v>
      </c>
      <c r="L1149" t="s">
        <v>13628</v>
      </c>
      <c r="M1149">
        <v>108621</v>
      </c>
      <c r="N1149" t="s">
        <v>13627</v>
      </c>
      <c r="O1149" t="s">
        <v>55</v>
      </c>
      <c r="Q1149" t="s">
        <v>12926</v>
      </c>
      <c r="R1149" s="193" t="s">
        <v>13626</v>
      </c>
      <c r="S1149">
        <v>72</v>
      </c>
      <c r="T1149">
        <v>43</v>
      </c>
      <c r="U1149">
        <v>70</v>
      </c>
      <c r="V1149" t="s">
        <v>55</v>
      </c>
      <c r="W1149">
        <v>59</v>
      </c>
      <c r="X1149">
        <v>39121304</v>
      </c>
      <c r="Y1149">
        <v>85</v>
      </c>
      <c r="Z1149" t="b">
        <v>1</v>
      </c>
    </row>
    <row r="1150" spans="1:26" x14ac:dyDescent="0.3">
      <c r="A1150">
        <v>906932</v>
      </c>
      <c r="B1150" t="s">
        <v>4035</v>
      </c>
      <c r="C1150" t="s">
        <v>3999</v>
      </c>
      <c r="D1150" t="s">
        <v>4007</v>
      </c>
      <c r="G1150">
        <v>336383</v>
      </c>
      <c r="H1150" t="s">
        <v>4007</v>
      </c>
      <c r="I1150" t="s">
        <v>55</v>
      </c>
      <c r="J1150">
        <v>786189104721</v>
      </c>
      <c r="K1150">
        <v>39121304</v>
      </c>
      <c r="L1150" t="s">
        <v>13544</v>
      </c>
      <c r="M1150">
        <v>1004357</v>
      </c>
      <c r="N1150" t="s">
        <v>13543</v>
      </c>
      <c r="O1150" t="s">
        <v>55</v>
      </c>
      <c r="Q1150" t="s">
        <v>12926</v>
      </c>
      <c r="R1150">
        <v>0.83526232502422704</v>
      </c>
      <c r="S1150">
        <v>73</v>
      </c>
      <c r="T1150">
        <v>44</v>
      </c>
      <c r="U1150">
        <v>71</v>
      </c>
      <c r="V1150" t="s">
        <v>55</v>
      </c>
      <c r="W1150">
        <v>74</v>
      </c>
      <c r="X1150">
        <v>39121300</v>
      </c>
      <c r="Y1150">
        <v>86</v>
      </c>
      <c r="Z1150" t="b">
        <v>1</v>
      </c>
    </row>
    <row r="1151" spans="1:26" x14ac:dyDescent="0.3">
      <c r="A1151">
        <v>906933</v>
      </c>
      <c r="B1151" t="s">
        <v>4037</v>
      </c>
      <c r="C1151" t="s">
        <v>3999</v>
      </c>
      <c r="D1151" t="s">
        <v>4038</v>
      </c>
      <c r="G1151">
        <v>337874</v>
      </c>
      <c r="H1151" t="s">
        <v>4038</v>
      </c>
      <c r="I1151" t="s">
        <v>55</v>
      </c>
      <c r="J1151">
        <v>786189104363</v>
      </c>
      <c r="K1151">
        <v>39121308</v>
      </c>
      <c r="L1151" t="s">
        <v>13625</v>
      </c>
      <c r="M1151">
        <v>667060</v>
      </c>
      <c r="N1151" t="s">
        <v>13624</v>
      </c>
      <c r="O1151" t="s">
        <v>55</v>
      </c>
      <c r="Q1151" t="s">
        <v>12926</v>
      </c>
      <c r="R1151" s="193" t="s">
        <v>13623</v>
      </c>
      <c r="S1151">
        <v>66</v>
      </c>
      <c r="T1151">
        <v>39</v>
      </c>
      <c r="U1151">
        <v>59</v>
      </c>
      <c r="V1151" t="s">
        <v>1930</v>
      </c>
      <c r="W1151">
        <v>67</v>
      </c>
      <c r="X1151">
        <v>39121300</v>
      </c>
      <c r="Y1151">
        <v>82</v>
      </c>
      <c r="Z1151" t="b">
        <v>1</v>
      </c>
    </row>
    <row r="1152" spans="1:26" x14ac:dyDescent="0.3">
      <c r="A1152">
        <v>906934</v>
      </c>
      <c r="B1152" t="s">
        <v>4041</v>
      </c>
      <c r="C1152" t="s">
        <v>3999</v>
      </c>
      <c r="D1152" t="s">
        <v>4042</v>
      </c>
      <c r="G1152">
        <v>340264</v>
      </c>
      <c r="H1152" t="s">
        <v>4042</v>
      </c>
      <c r="I1152" t="s">
        <v>55</v>
      </c>
      <c r="J1152">
        <v>784564913005</v>
      </c>
      <c r="K1152">
        <v>39121420</v>
      </c>
      <c r="L1152" t="s">
        <v>13622</v>
      </c>
      <c r="M1152">
        <v>534457</v>
      </c>
      <c r="N1152" t="s">
        <v>13621</v>
      </c>
      <c r="O1152" t="s">
        <v>55</v>
      </c>
      <c r="Q1152" t="s">
        <v>12926</v>
      </c>
      <c r="R1152" s="193" t="s">
        <v>13620</v>
      </c>
      <c r="S1152">
        <v>95</v>
      </c>
      <c r="T1152">
        <v>61</v>
      </c>
      <c r="U1152">
        <v>85</v>
      </c>
      <c r="X1152">
        <v>39121420</v>
      </c>
      <c r="Y1152">
        <v>69</v>
      </c>
    </row>
    <row r="1153" spans="1:26" x14ac:dyDescent="0.3">
      <c r="A1153">
        <v>906935</v>
      </c>
      <c r="B1153" t="s">
        <v>4044</v>
      </c>
      <c r="C1153" t="s">
        <v>3999</v>
      </c>
      <c r="D1153">
        <v>462</v>
      </c>
      <c r="O1153" t="s">
        <v>4028</v>
      </c>
      <c r="P1153" t="s">
        <v>13619</v>
      </c>
      <c r="Q1153" t="s">
        <v>12858</v>
      </c>
      <c r="T1153">
        <v>50</v>
      </c>
      <c r="X1153">
        <v>39131707</v>
      </c>
      <c r="Y1153">
        <v>79</v>
      </c>
    </row>
    <row r="1154" spans="1:26" x14ac:dyDescent="0.3">
      <c r="A1154">
        <v>906937</v>
      </c>
      <c r="B1154" t="s">
        <v>4047</v>
      </c>
      <c r="C1154" t="s">
        <v>3999</v>
      </c>
      <c r="D1154">
        <v>455</v>
      </c>
      <c r="O1154" t="s">
        <v>4028</v>
      </c>
      <c r="P1154" t="s">
        <v>13619</v>
      </c>
      <c r="Q1154" t="s">
        <v>12858</v>
      </c>
      <c r="T1154">
        <v>50</v>
      </c>
      <c r="X1154">
        <v>39121434</v>
      </c>
      <c r="Y1154">
        <v>77</v>
      </c>
    </row>
    <row r="1155" spans="1:26" x14ac:dyDescent="0.3">
      <c r="A1155">
        <v>906938</v>
      </c>
      <c r="B1155" t="s">
        <v>4049</v>
      </c>
      <c r="C1155" t="s">
        <v>3999</v>
      </c>
      <c r="D1155">
        <v>454</v>
      </c>
      <c r="O1155" t="s">
        <v>4028</v>
      </c>
      <c r="P1155" t="s">
        <v>13619</v>
      </c>
      <c r="Q1155" t="s">
        <v>12858</v>
      </c>
      <c r="T1155">
        <v>50</v>
      </c>
      <c r="V1155" t="s">
        <v>1930</v>
      </c>
      <c r="W1155">
        <v>81</v>
      </c>
      <c r="X1155">
        <v>39121434</v>
      </c>
      <c r="Y1155">
        <v>81</v>
      </c>
      <c r="Z1155" t="b">
        <v>1</v>
      </c>
    </row>
    <row r="1156" spans="1:26" x14ac:dyDescent="0.3">
      <c r="A1156">
        <v>906939</v>
      </c>
      <c r="B1156" t="s">
        <v>4051</v>
      </c>
      <c r="C1156" t="s">
        <v>3999</v>
      </c>
      <c r="D1156">
        <v>452</v>
      </c>
      <c r="O1156" t="s">
        <v>4028</v>
      </c>
      <c r="P1156" t="s">
        <v>13619</v>
      </c>
      <c r="Q1156" t="s">
        <v>12858</v>
      </c>
      <c r="T1156">
        <v>50</v>
      </c>
      <c r="V1156" t="s">
        <v>13618</v>
      </c>
      <c r="W1156">
        <v>76</v>
      </c>
      <c r="X1156">
        <v>39121434</v>
      </c>
      <c r="Y1156">
        <v>76</v>
      </c>
      <c r="Z1156" t="b">
        <v>1</v>
      </c>
    </row>
    <row r="1157" spans="1:26" x14ac:dyDescent="0.3">
      <c r="A1157">
        <v>906941</v>
      </c>
      <c r="B1157" t="s">
        <v>4054</v>
      </c>
      <c r="C1157" t="s">
        <v>13570</v>
      </c>
      <c r="D1157" t="s">
        <v>4055</v>
      </c>
      <c r="E1157" t="s">
        <v>4056</v>
      </c>
      <c r="F1157">
        <v>78456474391</v>
      </c>
      <c r="G1157">
        <v>338049</v>
      </c>
      <c r="H1157" t="s">
        <v>4055</v>
      </c>
      <c r="I1157" t="s">
        <v>55</v>
      </c>
      <c r="J1157">
        <v>784564743916</v>
      </c>
      <c r="K1157">
        <v>39131708</v>
      </c>
      <c r="L1157" t="s">
        <v>4056</v>
      </c>
      <c r="M1157">
        <v>63443</v>
      </c>
      <c r="N1157" t="s">
        <v>13617</v>
      </c>
      <c r="O1157" t="s">
        <v>55</v>
      </c>
      <c r="Q1157" t="s">
        <v>12926</v>
      </c>
      <c r="R1157" s="193" t="s">
        <v>13616</v>
      </c>
      <c r="S1157">
        <v>56</v>
      </c>
      <c r="T1157">
        <v>19</v>
      </c>
      <c r="U1157">
        <v>32</v>
      </c>
      <c r="X1157">
        <v>39131708</v>
      </c>
      <c r="Y1157">
        <v>79</v>
      </c>
    </row>
    <row r="1158" spans="1:26" x14ac:dyDescent="0.3">
      <c r="A1158">
        <v>906942</v>
      </c>
      <c r="B1158" t="s">
        <v>4058</v>
      </c>
      <c r="C1158" t="s">
        <v>13570</v>
      </c>
      <c r="D1158" t="s">
        <v>4059</v>
      </c>
      <c r="E1158" t="s">
        <v>4060</v>
      </c>
      <c r="F1158">
        <v>78456474390</v>
      </c>
      <c r="G1158">
        <v>338048</v>
      </c>
      <c r="H1158" t="s">
        <v>4059</v>
      </c>
      <c r="I1158" t="s">
        <v>55</v>
      </c>
      <c r="J1158">
        <v>784564743909</v>
      </c>
      <c r="K1158">
        <v>39131708</v>
      </c>
      <c r="L1158" t="s">
        <v>4060</v>
      </c>
      <c r="M1158">
        <v>331538</v>
      </c>
      <c r="N1158" t="s">
        <v>13615</v>
      </c>
      <c r="O1158" t="s">
        <v>55</v>
      </c>
      <c r="Q1158" t="s">
        <v>12926</v>
      </c>
      <c r="R1158" s="193" t="s">
        <v>13614</v>
      </c>
      <c r="S1158">
        <v>57</v>
      </c>
      <c r="T1158">
        <v>19</v>
      </c>
      <c r="U1158">
        <v>34</v>
      </c>
      <c r="X1158">
        <v>39131708</v>
      </c>
      <c r="Y1158">
        <v>80</v>
      </c>
    </row>
    <row r="1159" spans="1:26" x14ac:dyDescent="0.3">
      <c r="A1159">
        <v>906943</v>
      </c>
      <c r="B1159" t="s">
        <v>4062</v>
      </c>
      <c r="C1159" t="s">
        <v>13570</v>
      </c>
      <c r="D1159" t="s">
        <v>4063</v>
      </c>
      <c r="E1159" t="s">
        <v>4064</v>
      </c>
      <c r="F1159">
        <v>78456430075</v>
      </c>
      <c r="O1159" t="s">
        <v>4028</v>
      </c>
      <c r="P1159" t="s">
        <v>4028</v>
      </c>
      <c r="Q1159" t="s">
        <v>12858</v>
      </c>
      <c r="T1159">
        <v>25</v>
      </c>
      <c r="X1159">
        <v>39121420</v>
      </c>
      <c r="Y1159">
        <v>78</v>
      </c>
    </row>
    <row r="1160" spans="1:26" x14ac:dyDescent="0.3">
      <c r="A1160">
        <v>906944</v>
      </c>
      <c r="B1160" t="s">
        <v>4066</v>
      </c>
      <c r="C1160" t="s">
        <v>13570</v>
      </c>
      <c r="D1160" t="s">
        <v>4067</v>
      </c>
      <c r="E1160" t="s">
        <v>4068</v>
      </c>
      <c r="F1160">
        <v>78456420651</v>
      </c>
      <c r="O1160" t="s">
        <v>4028</v>
      </c>
      <c r="P1160" t="s">
        <v>4028</v>
      </c>
      <c r="Q1160" t="s">
        <v>12858</v>
      </c>
      <c r="T1160">
        <v>50</v>
      </c>
      <c r="V1160" t="s">
        <v>1024</v>
      </c>
      <c r="W1160">
        <v>80</v>
      </c>
      <c r="X1160">
        <v>39121434</v>
      </c>
      <c r="Y1160">
        <v>80</v>
      </c>
      <c r="Z1160" t="b">
        <v>1</v>
      </c>
    </row>
    <row r="1161" spans="1:26" x14ac:dyDescent="0.3">
      <c r="A1161">
        <v>906945</v>
      </c>
      <c r="B1161" t="s">
        <v>4070</v>
      </c>
      <c r="C1161" t="s">
        <v>13570</v>
      </c>
      <c r="D1161">
        <v>451</v>
      </c>
      <c r="E1161" t="s">
        <v>4071</v>
      </c>
      <c r="F1161">
        <v>78456410451</v>
      </c>
      <c r="O1161" t="s">
        <v>4028</v>
      </c>
      <c r="P1161" t="s">
        <v>4028</v>
      </c>
      <c r="Q1161" t="s">
        <v>12858</v>
      </c>
      <c r="T1161">
        <v>50</v>
      </c>
      <c r="X1161">
        <v>39120000</v>
      </c>
      <c r="Y1161">
        <v>79</v>
      </c>
    </row>
    <row r="1162" spans="1:26" x14ac:dyDescent="0.3">
      <c r="A1162">
        <v>906946</v>
      </c>
      <c r="B1162" t="s">
        <v>4073</v>
      </c>
      <c r="C1162" t="s">
        <v>13570</v>
      </c>
      <c r="D1162">
        <v>260</v>
      </c>
      <c r="F1162">
        <v>78456410260</v>
      </c>
      <c r="O1162" t="s">
        <v>4028</v>
      </c>
      <c r="P1162" t="s">
        <v>4028</v>
      </c>
      <c r="Q1162" t="s">
        <v>12858</v>
      </c>
      <c r="T1162">
        <v>50</v>
      </c>
      <c r="V1162" t="s">
        <v>482</v>
      </c>
      <c r="W1162">
        <v>79</v>
      </c>
      <c r="X1162">
        <v>39121312</v>
      </c>
      <c r="Y1162">
        <v>63</v>
      </c>
      <c r="Z1162" t="b">
        <v>1</v>
      </c>
    </row>
    <row r="1163" spans="1:26" x14ac:dyDescent="0.3">
      <c r="A1163">
        <v>906947</v>
      </c>
      <c r="B1163" t="s">
        <v>4074</v>
      </c>
      <c r="C1163" t="s">
        <v>13570</v>
      </c>
      <c r="D1163">
        <v>251</v>
      </c>
      <c r="E1163" t="s">
        <v>4075</v>
      </c>
      <c r="F1163">
        <v>78456410251</v>
      </c>
      <c r="O1163" t="s">
        <v>4028</v>
      </c>
      <c r="P1163" t="s">
        <v>4028</v>
      </c>
      <c r="Q1163" t="s">
        <v>12858</v>
      </c>
      <c r="T1163">
        <v>50</v>
      </c>
      <c r="V1163" t="s">
        <v>482</v>
      </c>
      <c r="W1163">
        <v>78</v>
      </c>
      <c r="X1163">
        <v>39121312</v>
      </c>
      <c r="Y1163">
        <v>62</v>
      </c>
      <c r="Z1163" t="b">
        <v>1</v>
      </c>
    </row>
    <row r="1164" spans="1:26" x14ac:dyDescent="0.3">
      <c r="A1164">
        <v>906948</v>
      </c>
      <c r="B1164" t="s">
        <v>4078</v>
      </c>
      <c r="C1164" t="s">
        <v>13570</v>
      </c>
      <c r="D1164" t="s">
        <v>4079</v>
      </c>
      <c r="E1164" t="s">
        <v>4080</v>
      </c>
      <c r="F1164">
        <v>78456411017</v>
      </c>
      <c r="O1164" t="s">
        <v>4028</v>
      </c>
      <c r="P1164" t="s">
        <v>4028</v>
      </c>
      <c r="Q1164" t="s">
        <v>12858</v>
      </c>
      <c r="T1164">
        <v>50</v>
      </c>
    </row>
    <row r="1165" spans="1:26" x14ac:dyDescent="0.3">
      <c r="A1165">
        <v>906949</v>
      </c>
      <c r="B1165" t="s">
        <v>4082</v>
      </c>
      <c r="C1165" t="s">
        <v>4021</v>
      </c>
      <c r="D1165" t="s">
        <v>4083</v>
      </c>
      <c r="F1165">
        <v>78227463110</v>
      </c>
      <c r="O1165" t="s">
        <v>4028</v>
      </c>
      <c r="P1165" t="s">
        <v>13613</v>
      </c>
      <c r="Q1165" t="s">
        <v>12858</v>
      </c>
      <c r="T1165">
        <v>50</v>
      </c>
      <c r="V1165" t="s">
        <v>1930</v>
      </c>
      <c r="W1165">
        <v>79</v>
      </c>
      <c r="X1165">
        <v>39131708</v>
      </c>
      <c r="Y1165">
        <v>79</v>
      </c>
      <c r="Z1165" t="b">
        <v>1</v>
      </c>
    </row>
    <row r="1166" spans="1:26" x14ac:dyDescent="0.3">
      <c r="A1166">
        <v>906950</v>
      </c>
      <c r="B1166" t="s">
        <v>4085</v>
      </c>
      <c r="C1166" t="s">
        <v>4021</v>
      </c>
      <c r="D1166" t="s">
        <v>4086</v>
      </c>
      <c r="F1166">
        <v>78227419452</v>
      </c>
      <c r="O1166" t="s">
        <v>4028</v>
      </c>
      <c r="P1166" t="s">
        <v>13613</v>
      </c>
      <c r="Q1166" t="s">
        <v>12862</v>
      </c>
      <c r="T1166">
        <v>60</v>
      </c>
      <c r="V1166" t="s">
        <v>1930</v>
      </c>
      <c r="W1166">
        <v>77</v>
      </c>
      <c r="Z1166" t="b">
        <v>1</v>
      </c>
    </row>
    <row r="1167" spans="1:26" x14ac:dyDescent="0.3">
      <c r="A1167">
        <v>906953</v>
      </c>
      <c r="B1167" t="s">
        <v>4088</v>
      </c>
      <c r="C1167" t="s">
        <v>4089</v>
      </c>
      <c r="D1167" t="s">
        <v>4090</v>
      </c>
      <c r="O1167" t="s">
        <v>4091</v>
      </c>
      <c r="P1167" t="s">
        <v>13612</v>
      </c>
      <c r="Q1167" t="s">
        <v>12862</v>
      </c>
      <c r="T1167">
        <v>100</v>
      </c>
      <c r="X1167">
        <v>27110000</v>
      </c>
      <c r="Y1167">
        <v>79</v>
      </c>
    </row>
    <row r="1168" spans="1:26" x14ac:dyDescent="0.3">
      <c r="A1168">
        <v>906954</v>
      </c>
      <c r="B1168" t="s">
        <v>4093</v>
      </c>
      <c r="C1168" t="s">
        <v>4089</v>
      </c>
      <c r="D1168" t="s">
        <v>4094</v>
      </c>
      <c r="O1168" t="s">
        <v>4091</v>
      </c>
      <c r="P1168" t="s">
        <v>13612</v>
      </c>
      <c r="Q1168" t="s">
        <v>12858</v>
      </c>
      <c r="T1168">
        <v>50</v>
      </c>
    </row>
    <row r="1169" spans="1:26" x14ac:dyDescent="0.3">
      <c r="A1169">
        <v>906955</v>
      </c>
      <c r="B1169" t="s">
        <v>4096</v>
      </c>
      <c r="C1169" t="s">
        <v>4089</v>
      </c>
      <c r="D1169" t="s">
        <v>4097</v>
      </c>
      <c r="O1169" t="s">
        <v>4091</v>
      </c>
      <c r="P1169" t="s">
        <v>13612</v>
      </c>
      <c r="Q1169" t="s">
        <v>12858</v>
      </c>
      <c r="T1169">
        <v>50</v>
      </c>
    </row>
    <row r="1170" spans="1:26" x14ac:dyDescent="0.3">
      <c r="A1170">
        <v>906956</v>
      </c>
      <c r="B1170" t="s">
        <v>4099</v>
      </c>
      <c r="C1170" t="s">
        <v>4100</v>
      </c>
      <c r="D1170">
        <v>21122000</v>
      </c>
      <c r="E1170" t="s">
        <v>4102</v>
      </c>
      <c r="G1170">
        <v>1142489</v>
      </c>
      <c r="H1170">
        <v>21122000</v>
      </c>
      <c r="I1170" t="s">
        <v>13601</v>
      </c>
      <c r="J1170">
        <v>782172001367</v>
      </c>
      <c r="K1170">
        <v>39131707</v>
      </c>
      <c r="M1170">
        <v>104241</v>
      </c>
      <c r="N1170" t="s">
        <v>13611</v>
      </c>
      <c r="O1170" t="s">
        <v>13601</v>
      </c>
      <c r="Q1170" t="s">
        <v>12868</v>
      </c>
      <c r="R1170" s="193" t="s">
        <v>13610</v>
      </c>
      <c r="S1170">
        <v>100</v>
      </c>
      <c r="T1170">
        <v>95</v>
      </c>
      <c r="U1170">
        <v>97</v>
      </c>
      <c r="V1170" t="s">
        <v>13601</v>
      </c>
      <c r="W1170">
        <v>82</v>
      </c>
      <c r="X1170">
        <v>39131707</v>
      </c>
      <c r="Y1170">
        <v>82</v>
      </c>
      <c r="Z1170" t="b">
        <v>1</v>
      </c>
    </row>
    <row r="1171" spans="1:26" x14ac:dyDescent="0.3">
      <c r="A1171">
        <v>906957</v>
      </c>
      <c r="B1171" t="s">
        <v>4104</v>
      </c>
      <c r="C1171" t="s">
        <v>4100</v>
      </c>
      <c r="D1171">
        <v>22021500</v>
      </c>
      <c r="E1171" t="s">
        <v>4106</v>
      </c>
      <c r="G1171">
        <v>816494</v>
      </c>
      <c r="H1171">
        <v>22021500</v>
      </c>
      <c r="I1171" t="s">
        <v>13601</v>
      </c>
      <c r="J1171">
        <v>782172001657</v>
      </c>
      <c r="K1171">
        <v>39131717</v>
      </c>
      <c r="M1171">
        <v>554288</v>
      </c>
      <c r="N1171" t="s">
        <v>13609</v>
      </c>
      <c r="O1171" t="s">
        <v>13601</v>
      </c>
      <c r="Q1171" t="s">
        <v>12868</v>
      </c>
      <c r="R1171" s="193" t="s">
        <v>13608</v>
      </c>
      <c r="S1171">
        <v>100</v>
      </c>
      <c r="T1171">
        <v>100</v>
      </c>
      <c r="U1171">
        <v>100</v>
      </c>
      <c r="V1171" t="s">
        <v>13601</v>
      </c>
      <c r="W1171">
        <v>84</v>
      </c>
      <c r="X1171">
        <v>39131717</v>
      </c>
      <c r="Y1171">
        <v>84</v>
      </c>
      <c r="Z1171" t="b">
        <v>1</v>
      </c>
    </row>
    <row r="1172" spans="1:26" x14ac:dyDescent="0.3">
      <c r="A1172">
        <v>906958</v>
      </c>
      <c r="B1172" t="s">
        <v>4108</v>
      </c>
      <c r="C1172" t="s">
        <v>4100</v>
      </c>
      <c r="D1172">
        <v>21121500</v>
      </c>
      <c r="G1172">
        <v>1106528</v>
      </c>
      <c r="H1172">
        <v>21121500</v>
      </c>
      <c r="I1172" t="s">
        <v>13601</v>
      </c>
      <c r="J1172">
        <v>782172001350</v>
      </c>
      <c r="K1172">
        <v>39131707</v>
      </c>
      <c r="M1172">
        <v>520071</v>
      </c>
      <c r="N1172" t="s">
        <v>13607</v>
      </c>
      <c r="O1172" t="s">
        <v>13601</v>
      </c>
      <c r="Q1172" t="s">
        <v>12868</v>
      </c>
      <c r="R1172" s="193" t="s">
        <v>13606</v>
      </c>
      <c r="S1172">
        <v>100</v>
      </c>
      <c r="T1172">
        <v>100</v>
      </c>
      <c r="U1172">
        <v>100</v>
      </c>
      <c r="V1172" t="s">
        <v>13601</v>
      </c>
      <c r="W1172">
        <v>86</v>
      </c>
      <c r="X1172">
        <v>39131707</v>
      </c>
      <c r="Y1172">
        <v>86</v>
      </c>
      <c r="Z1172" t="b">
        <v>1</v>
      </c>
    </row>
    <row r="1173" spans="1:26" x14ac:dyDescent="0.3">
      <c r="A1173">
        <v>906959</v>
      </c>
      <c r="B1173" t="s">
        <v>4111</v>
      </c>
      <c r="C1173" t="s">
        <v>4100</v>
      </c>
      <c r="D1173">
        <v>21121000</v>
      </c>
      <c r="G1173">
        <v>676973</v>
      </c>
      <c r="H1173">
        <v>21121000</v>
      </c>
      <c r="I1173" t="s">
        <v>13601</v>
      </c>
      <c r="J1173">
        <v>782172001336</v>
      </c>
      <c r="K1173">
        <v>39131707</v>
      </c>
      <c r="M1173">
        <v>272705</v>
      </c>
      <c r="N1173" t="s">
        <v>13605</v>
      </c>
      <c r="O1173" t="s">
        <v>13601</v>
      </c>
      <c r="Q1173" t="s">
        <v>12868</v>
      </c>
      <c r="R1173" s="193" t="s">
        <v>13604</v>
      </c>
      <c r="S1173">
        <v>100</v>
      </c>
      <c r="T1173">
        <v>97</v>
      </c>
      <c r="U1173">
        <v>100</v>
      </c>
      <c r="V1173" t="s">
        <v>13601</v>
      </c>
      <c r="W1173">
        <v>84</v>
      </c>
      <c r="X1173">
        <v>39131707</v>
      </c>
      <c r="Y1173">
        <v>84</v>
      </c>
      <c r="Z1173" t="b">
        <v>1</v>
      </c>
    </row>
    <row r="1174" spans="1:26" x14ac:dyDescent="0.3">
      <c r="A1174">
        <v>906960</v>
      </c>
      <c r="B1174" t="s">
        <v>4113</v>
      </c>
      <c r="C1174" t="s">
        <v>4100</v>
      </c>
      <c r="D1174">
        <v>22021000</v>
      </c>
      <c r="E1174" t="s">
        <v>4115</v>
      </c>
      <c r="G1174">
        <v>816492</v>
      </c>
      <c r="H1174">
        <v>22021000</v>
      </c>
      <c r="I1174" t="s">
        <v>13601</v>
      </c>
      <c r="J1174">
        <v>782172001633</v>
      </c>
      <c r="K1174">
        <v>39131717</v>
      </c>
      <c r="M1174">
        <v>140595</v>
      </c>
      <c r="N1174" t="s">
        <v>13603</v>
      </c>
      <c r="O1174" t="s">
        <v>13601</v>
      </c>
      <c r="Q1174" t="s">
        <v>12868</v>
      </c>
      <c r="R1174" s="193" t="s">
        <v>13602</v>
      </c>
      <c r="S1174">
        <v>100</v>
      </c>
      <c r="T1174">
        <v>95</v>
      </c>
      <c r="U1174">
        <v>98</v>
      </c>
      <c r="V1174" t="s">
        <v>13601</v>
      </c>
      <c r="W1174">
        <v>82</v>
      </c>
      <c r="X1174">
        <v>39131717</v>
      </c>
      <c r="Y1174">
        <v>82</v>
      </c>
      <c r="Z1174" t="b">
        <v>1</v>
      </c>
    </row>
    <row r="1175" spans="1:26" x14ac:dyDescent="0.3">
      <c r="A1175">
        <v>906961</v>
      </c>
      <c r="B1175" t="s">
        <v>4117</v>
      </c>
      <c r="C1175" t="s">
        <v>4118</v>
      </c>
      <c r="V1175" t="s">
        <v>1135</v>
      </c>
      <c r="W1175">
        <v>67</v>
      </c>
      <c r="X1175">
        <v>39131707</v>
      </c>
      <c r="Y1175">
        <v>82</v>
      </c>
      <c r="Z1175" t="b">
        <v>1</v>
      </c>
    </row>
    <row r="1176" spans="1:26" x14ac:dyDescent="0.3">
      <c r="A1176">
        <v>906964</v>
      </c>
      <c r="B1176" t="s">
        <v>4121</v>
      </c>
      <c r="C1176" t="s">
        <v>1128</v>
      </c>
      <c r="D1176" t="s">
        <v>4122</v>
      </c>
      <c r="E1176" t="s">
        <v>4123</v>
      </c>
      <c r="F1176">
        <v>98002000137</v>
      </c>
      <c r="G1176">
        <v>321391</v>
      </c>
      <c r="H1176" t="s">
        <v>4122</v>
      </c>
      <c r="I1176" t="s">
        <v>681</v>
      </c>
      <c r="J1176">
        <v>751338005167</v>
      </c>
      <c r="K1176">
        <v>39131706</v>
      </c>
      <c r="M1176">
        <v>1085055</v>
      </c>
      <c r="N1176" t="s">
        <v>13600</v>
      </c>
      <c r="O1176" t="s">
        <v>681</v>
      </c>
      <c r="Q1176" t="s">
        <v>12868</v>
      </c>
      <c r="R1176" s="193" t="s">
        <v>13599</v>
      </c>
      <c r="S1176">
        <v>70</v>
      </c>
      <c r="T1176">
        <v>60</v>
      </c>
      <c r="U1176">
        <v>68</v>
      </c>
      <c r="X1176">
        <v>39131707</v>
      </c>
      <c r="Y1176">
        <v>81</v>
      </c>
    </row>
    <row r="1177" spans="1:26" x14ac:dyDescent="0.3">
      <c r="A1177">
        <v>906965</v>
      </c>
      <c r="B1177" t="s">
        <v>4125</v>
      </c>
      <c r="C1177" t="s">
        <v>1128</v>
      </c>
      <c r="D1177" t="s">
        <v>4126</v>
      </c>
      <c r="G1177">
        <v>713281</v>
      </c>
      <c r="H1177">
        <v>41019</v>
      </c>
      <c r="I1177" t="s">
        <v>5301</v>
      </c>
      <c r="J1177">
        <v>754473410193</v>
      </c>
      <c r="K1177">
        <v>55121712</v>
      </c>
      <c r="M1177">
        <v>237119</v>
      </c>
      <c r="N1177" t="s">
        <v>13598</v>
      </c>
      <c r="O1177" t="s">
        <v>5301</v>
      </c>
      <c r="Q1177" t="s">
        <v>12868</v>
      </c>
      <c r="R1177">
        <v>0.41751248824094001</v>
      </c>
      <c r="S1177">
        <v>57</v>
      </c>
      <c r="T1177">
        <v>57</v>
      </c>
      <c r="U1177">
        <v>31</v>
      </c>
      <c r="X1177">
        <v>39131707</v>
      </c>
      <c r="Y1177">
        <v>79</v>
      </c>
    </row>
    <row r="1178" spans="1:26" x14ac:dyDescent="0.3">
      <c r="A1178">
        <v>906966</v>
      </c>
      <c r="B1178" t="s">
        <v>4128</v>
      </c>
      <c r="C1178" t="s">
        <v>4129</v>
      </c>
      <c r="D1178" t="s">
        <v>4130</v>
      </c>
      <c r="O1178" t="s">
        <v>4129</v>
      </c>
      <c r="P1178" t="s">
        <v>4129</v>
      </c>
      <c r="Q1178" t="s">
        <v>12862</v>
      </c>
      <c r="T1178">
        <v>100</v>
      </c>
      <c r="V1178" t="s">
        <v>2352</v>
      </c>
      <c r="W1178">
        <v>61</v>
      </c>
      <c r="X1178">
        <v>43223326</v>
      </c>
      <c r="Y1178">
        <v>61</v>
      </c>
      <c r="Z1178" t="b">
        <v>1</v>
      </c>
    </row>
    <row r="1179" spans="1:26" x14ac:dyDescent="0.3">
      <c r="A1179">
        <v>906967</v>
      </c>
      <c r="B1179" t="s">
        <v>4132</v>
      </c>
      <c r="C1179" t="s">
        <v>4129</v>
      </c>
      <c r="D1179" t="s">
        <v>4133</v>
      </c>
      <c r="O1179" t="s">
        <v>4129</v>
      </c>
      <c r="P1179" t="s">
        <v>4129</v>
      </c>
      <c r="Q1179" t="s">
        <v>12862</v>
      </c>
      <c r="T1179">
        <v>100</v>
      </c>
      <c r="V1179" t="s">
        <v>2352</v>
      </c>
      <c r="W1179">
        <v>62</v>
      </c>
      <c r="X1179">
        <v>43223326</v>
      </c>
      <c r="Y1179">
        <v>62</v>
      </c>
      <c r="Z1179" t="b">
        <v>1</v>
      </c>
    </row>
    <row r="1180" spans="1:26" x14ac:dyDescent="0.3">
      <c r="A1180">
        <v>906968</v>
      </c>
      <c r="B1180" t="s">
        <v>4135</v>
      </c>
      <c r="C1180" t="s">
        <v>4129</v>
      </c>
      <c r="D1180" t="s">
        <v>4136</v>
      </c>
      <c r="O1180" t="s">
        <v>4129</v>
      </c>
      <c r="P1180" t="s">
        <v>4129</v>
      </c>
      <c r="Q1180" t="s">
        <v>12858</v>
      </c>
      <c r="T1180">
        <v>50</v>
      </c>
      <c r="V1180" t="s">
        <v>13597</v>
      </c>
      <c r="W1180">
        <v>62</v>
      </c>
      <c r="X1180">
        <v>26121607</v>
      </c>
      <c r="Y1180">
        <v>62</v>
      </c>
      <c r="Z1180" t="b">
        <v>1</v>
      </c>
    </row>
    <row r="1181" spans="1:26" x14ac:dyDescent="0.3">
      <c r="A1181">
        <v>906969</v>
      </c>
      <c r="B1181" t="s">
        <v>4138</v>
      </c>
      <c r="C1181" t="s">
        <v>4129</v>
      </c>
      <c r="D1181" t="s">
        <v>4139</v>
      </c>
      <c r="O1181" t="s">
        <v>4129</v>
      </c>
      <c r="P1181" t="s">
        <v>4129</v>
      </c>
      <c r="Q1181" t="s">
        <v>12862</v>
      </c>
      <c r="T1181">
        <v>100</v>
      </c>
      <c r="X1181">
        <v>26121607</v>
      </c>
      <c r="Y1181">
        <v>62</v>
      </c>
    </row>
    <row r="1182" spans="1:26" x14ac:dyDescent="0.3">
      <c r="A1182">
        <v>906970</v>
      </c>
      <c r="B1182" t="s">
        <v>4141</v>
      </c>
      <c r="C1182" t="s">
        <v>4129</v>
      </c>
      <c r="D1182" t="s">
        <v>4142</v>
      </c>
      <c r="O1182" t="s">
        <v>4129</v>
      </c>
      <c r="P1182" t="s">
        <v>4129</v>
      </c>
      <c r="Q1182" t="s">
        <v>12862</v>
      </c>
      <c r="T1182">
        <v>100</v>
      </c>
    </row>
    <row r="1183" spans="1:26" x14ac:dyDescent="0.3">
      <c r="A1183">
        <v>906971</v>
      </c>
      <c r="B1183" t="s">
        <v>4144</v>
      </c>
      <c r="C1183" t="s">
        <v>4129</v>
      </c>
      <c r="D1183" t="s">
        <v>4145</v>
      </c>
      <c r="O1183" t="s">
        <v>4129</v>
      </c>
      <c r="P1183" t="s">
        <v>4129</v>
      </c>
      <c r="Q1183" t="s">
        <v>12862</v>
      </c>
      <c r="T1183">
        <v>100</v>
      </c>
      <c r="V1183" t="s">
        <v>2352</v>
      </c>
      <c r="W1183">
        <v>78</v>
      </c>
      <c r="X1183">
        <v>43223310</v>
      </c>
      <c r="Y1183">
        <v>78</v>
      </c>
      <c r="Z1183" t="b">
        <v>1</v>
      </c>
    </row>
    <row r="1184" spans="1:26" x14ac:dyDescent="0.3">
      <c r="A1184">
        <v>906973</v>
      </c>
      <c r="B1184" t="s">
        <v>4150</v>
      </c>
      <c r="C1184" t="s">
        <v>105</v>
      </c>
      <c r="D1184" t="s">
        <v>4151</v>
      </c>
      <c r="O1184" t="s">
        <v>105</v>
      </c>
      <c r="P1184" t="s">
        <v>12871</v>
      </c>
      <c r="Q1184" t="s">
        <v>12862</v>
      </c>
      <c r="T1184">
        <v>75</v>
      </c>
      <c r="V1184" t="s">
        <v>681</v>
      </c>
      <c r="W1184">
        <v>76</v>
      </c>
      <c r="X1184">
        <v>26121614</v>
      </c>
      <c r="Y1184">
        <v>76</v>
      </c>
      <c r="Z1184" t="b">
        <v>1</v>
      </c>
    </row>
    <row r="1185" spans="1:26" x14ac:dyDescent="0.3">
      <c r="A1185">
        <v>906974</v>
      </c>
      <c r="B1185" t="s">
        <v>4152</v>
      </c>
      <c r="C1185" t="s">
        <v>105</v>
      </c>
      <c r="D1185" t="s">
        <v>4153</v>
      </c>
      <c r="O1185" t="s">
        <v>105</v>
      </c>
      <c r="P1185" t="s">
        <v>12871</v>
      </c>
      <c r="Q1185" t="s">
        <v>12862</v>
      </c>
      <c r="T1185">
        <v>75</v>
      </c>
      <c r="V1185" t="s">
        <v>681</v>
      </c>
      <c r="W1185">
        <v>77</v>
      </c>
      <c r="X1185">
        <v>26121614</v>
      </c>
      <c r="Y1185">
        <v>77</v>
      </c>
      <c r="Z1185" t="b">
        <v>1</v>
      </c>
    </row>
    <row r="1186" spans="1:26" x14ac:dyDescent="0.3">
      <c r="A1186">
        <v>906975</v>
      </c>
      <c r="B1186" t="s">
        <v>4155</v>
      </c>
      <c r="C1186" t="s">
        <v>105</v>
      </c>
      <c r="D1186" t="s">
        <v>4153</v>
      </c>
      <c r="O1186" t="s">
        <v>105</v>
      </c>
      <c r="P1186" t="s">
        <v>12871</v>
      </c>
      <c r="Q1186" t="s">
        <v>12862</v>
      </c>
      <c r="T1186">
        <v>75</v>
      </c>
      <c r="V1186" t="s">
        <v>681</v>
      </c>
      <c r="W1186">
        <v>76</v>
      </c>
      <c r="X1186">
        <v>26121614</v>
      </c>
      <c r="Y1186">
        <v>76</v>
      </c>
      <c r="Z1186" t="b">
        <v>1</v>
      </c>
    </row>
    <row r="1187" spans="1:26" x14ac:dyDescent="0.3">
      <c r="A1187">
        <v>906976</v>
      </c>
      <c r="B1187" t="s">
        <v>4156</v>
      </c>
      <c r="C1187" t="s">
        <v>105</v>
      </c>
      <c r="D1187" t="s">
        <v>4157</v>
      </c>
      <c r="O1187" t="s">
        <v>105</v>
      </c>
      <c r="P1187" t="s">
        <v>12871</v>
      </c>
      <c r="Q1187" t="s">
        <v>12862</v>
      </c>
      <c r="T1187">
        <v>75</v>
      </c>
      <c r="V1187" t="s">
        <v>681</v>
      </c>
      <c r="W1187">
        <v>60</v>
      </c>
      <c r="X1187">
        <v>26120000</v>
      </c>
      <c r="Y1187">
        <v>77</v>
      </c>
      <c r="Z1187" t="b">
        <v>1</v>
      </c>
    </row>
    <row r="1188" spans="1:26" x14ac:dyDescent="0.3">
      <c r="A1188">
        <v>906977</v>
      </c>
      <c r="B1188" t="s">
        <v>4156</v>
      </c>
      <c r="C1188" t="s">
        <v>105</v>
      </c>
      <c r="D1188" t="s">
        <v>4157</v>
      </c>
      <c r="O1188" t="s">
        <v>105</v>
      </c>
      <c r="P1188" t="s">
        <v>12871</v>
      </c>
      <c r="Q1188" t="s">
        <v>12862</v>
      </c>
      <c r="T1188">
        <v>75</v>
      </c>
      <c r="V1188" t="s">
        <v>681</v>
      </c>
      <c r="W1188">
        <v>60</v>
      </c>
      <c r="X1188">
        <v>26120000</v>
      </c>
      <c r="Y1188">
        <v>77</v>
      </c>
      <c r="Z1188" t="b">
        <v>1</v>
      </c>
    </row>
    <row r="1189" spans="1:26" x14ac:dyDescent="0.3">
      <c r="A1189">
        <v>906980</v>
      </c>
      <c r="B1189" t="s">
        <v>4160</v>
      </c>
      <c r="C1189" t="s">
        <v>105</v>
      </c>
      <c r="D1189" t="s">
        <v>4161</v>
      </c>
      <c r="O1189" t="s">
        <v>105</v>
      </c>
      <c r="P1189" t="s">
        <v>12871</v>
      </c>
      <c r="Q1189" t="s">
        <v>12862</v>
      </c>
      <c r="T1189">
        <v>75</v>
      </c>
      <c r="V1189" t="s">
        <v>681</v>
      </c>
      <c r="W1189">
        <v>79</v>
      </c>
      <c r="X1189">
        <v>26121614</v>
      </c>
      <c r="Y1189">
        <v>79</v>
      </c>
      <c r="Z1189" t="b">
        <v>1</v>
      </c>
    </row>
    <row r="1190" spans="1:26" x14ac:dyDescent="0.3">
      <c r="A1190">
        <v>906981</v>
      </c>
      <c r="B1190" t="s">
        <v>4160</v>
      </c>
      <c r="C1190" t="s">
        <v>105</v>
      </c>
      <c r="D1190" t="s">
        <v>4161</v>
      </c>
      <c r="O1190" t="s">
        <v>105</v>
      </c>
      <c r="P1190" t="s">
        <v>12871</v>
      </c>
      <c r="Q1190" t="s">
        <v>12862</v>
      </c>
      <c r="T1190">
        <v>75</v>
      </c>
      <c r="V1190" t="s">
        <v>681</v>
      </c>
      <c r="W1190">
        <v>79</v>
      </c>
      <c r="X1190">
        <v>26121614</v>
      </c>
      <c r="Y1190">
        <v>79</v>
      </c>
      <c r="Z1190" t="b">
        <v>1</v>
      </c>
    </row>
    <row r="1191" spans="1:26" x14ac:dyDescent="0.3">
      <c r="A1191">
        <v>906982</v>
      </c>
      <c r="B1191" t="s">
        <v>4162</v>
      </c>
      <c r="C1191" t="s">
        <v>105</v>
      </c>
      <c r="D1191" t="s">
        <v>4163</v>
      </c>
      <c r="O1191" t="s">
        <v>105</v>
      </c>
      <c r="P1191" t="s">
        <v>13591</v>
      </c>
      <c r="Q1191" t="s">
        <v>12862</v>
      </c>
      <c r="T1191">
        <v>60</v>
      </c>
      <c r="V1191" t="s">
        <v>681</v>
      </c>
      <c r="W1191">
        <v>77</v>
      </c>
      <c r="X1191">
        <v>26121614</v>
      </c>
      <c r="Y1191">
        <v>77</v>
      </c>
      <c r="Z1191" t="b">
        <v>1</v>
      </c>
    </row>
    <row r="1192" spans="1:26" x14ac:dyDescent="0.3">
      <c r="A1192">
        <v>906983</v>
      </c>
      <c r="B1192" t="s">
        <v>4165</v>
      </c>
      <c r="C1192" t="s">
        <v>105</v>
      </c>
      <c r="D1192" t="s">
        <v>4166</v>
      </c>
      <c r="O1192" t="s">
        <v>105</v>
      </c>
      <c r="P1192" t="s">
        <v>13591</v>
      </c>
      <c r="Q1192" t="s">
        <v>12862</v>
      </c>
      <c r="T1192">
        <v>60</v>
      </c>
      <c r="V1192" t="s">
        <v>681</v>
      </c>
      <c r="W1192">
        <v>77</v>
      </c>
      <c r="X1192">
        <v>26121614</v>
      </c>
      <c r="Y1192">
        <v>77</v>
      </c>
      <c r="Z1192" t="b">
        <v>1</v>
      </c>
    </row>
    <row r="1193" spans="1:26" x14ac:dyDescent="0.3">
      <c r="A1193">
        <v>906984</v>
      </c>
      <c r="B1193" t="s">
        <v>4168</v>
      </c>
      <c r="C1193" t="s">
        <v>105</v>
      </c>
      <c r="D1193" t="s">
        <v>4169</v>
      </c>
      <c r="O1193" t="s">
        <v>13596</v>
      </c>
      <c r="P1193" t="s">
        <v>13595</v>
      </c>
      <c r="Q1193" t="s">
        <v>12858</v>
      </c>
      <c r="T1193">
        <v>50</v>
      </c>
      <c r="V1193" t="s">
        <v>681</v>
      </c>
      <c r="W1193">
        <v>76</v>
      </c>
      <c r="X1193">
        <v>26121614</v>
      </c>
      <c r="Y1193">
        <v>76</v>
      </c>
      <c r="Z1193" t="b">
        <v>1</v>
      </c>
    </row>
    <row r="1194" spans="1:26" x14ac:dyDescent="0.3">
      <c r="A1194">
        <v>906985</v>
      </c>
      <c r="B1194" t="s">
        <v>4171</v>
      </c>
      <c r="C1194" t="s">
        <v>105</v>
      </c>
      <c r="D1194" t="s">
        <v>4172</v>
      </c>
      <c r="O1194" t="s">
        <v>105</v>
      </c>
      <c r="P1194" t="s">
        <v>13591</v>
      </c>
      <c r="Q1194" t="s">
        <v>12862</v>
      </c>
      <c r="T1194">
        <v>60</v>
      </c>
      <c r="V1194" t="s">
        <v>681</v>
      </c>
      <c r="W1194">
        <v>76</v>
      </c>
      <c r="X1194">
        <v>26121614</v>
      </c>
      <c r="Y1194">
        <v>76</v>
      </c>
      <c r="Z1194" t="b">
        <v>1</v>
      </c>
    </row>
    <row r="1195" spans="1:26" x14ac:dyDescent="0.3">
      <c r="A1195">
        <v>906986</v>
      </c>
      <c r="B1195" t="s">
        <v>4174</v>
      </c>
      <c r="C1195" t="s">
        <v>105</v>
      </c>
      <c r="D1195" t="s">
        <v>4175</v>
      </c>
      <c r="E1195" t="s">
        <v>4176</v>
      </c>
      <c r="O1195" t="s">
        <v>105</v>
      </c>
      <c r="P1195" t="s">
        <v>13591</v>
      </c>
      <c r="Q1195" t="s">
        <v>12862</v>
      </c>
      <c r="T1195">
        <v>60</v>
      </c>
      <c r="V1195" t="s">
        <v>681</v>
      </c>
      <c r="W1195">
        <v>80</v>
      </c>
      <c r="X1195">
        <v>26121614</v>
      </c>
      <c r="Y1195">
        <v>80</v>
      </c>
      <c r="Z1195" t="b">
        <v>1</v>
      </c>
    </row>
    <row r="1196" spans="1:26" x14ac:dyDescent="0.3">
      <c r="A1196">
        <v>906989</v>
      </c>
      <c r="B1196" t="s">
        <v>4178</v>
      </c>
      <c r="C1196" t="s">
        <v>105</v>
      </c>
      <c r="D1196" t="s">
        <v>4179</v>
      </c>
      <c r="E1196" t="s">
        <v>131</v>
      </c>
      <c r="F1196">
        <v>98010022910</v>
      </c>
      <c r="O1196" t="s">
        <v>105</v>
      </c>
      <c r="P1196" t="s">
        <v>13591</v>
      </c>
      <c r="Q1196" t="s">
        <v>12862</v>
      </c>
      <c r="T1196">
        <v>60</v>
      </c>
      <c r="V1196" t="s">
        <v>681</v>
      </c>
      <c r="W1196">
        <v>65</v>
      </c>
      <c r="X1196">
        <v>26120000</v>
      </c>
      <c r="Y1196">
        <v>80</v>
      </c>
      <c r="Z1196" t="b">
        <v>1</v>
      </c>
    </row>
    <row r="1197" spans="1:26" x14ac:dyDescent="0.3">
      <c r="A1197">
        <v>906990</v>
      </c>
      <c r="B1197" t="s">
        <v>4181</v>
      </c>
      <c r="C1197" t="s">
        <v>105</v>
      </c>
      <c r="D1197" t="s">
        <v>4182</v>
      </c>
      <c r="E1197" t="s">
        <v>4183</v>
      </c>
      <c r="F1197">
        <v>98010022920</v>
      </c>
      <c r="O1197" t="s">
        <v>105</v>
      </c>
      <c r="P1197" t="s">
        <v>13591</v>
      </c>
      <c r="Q1197" t="s">
        <v>12862</v>
      </c>
      <c r="T1197">
        <v>60</v>
      </c>
      <c r="V1197" t="s">
        <v>681</v>
      </c>
      <c r="W1197">
        <v>81</v>
      </c>
      <c r="X1197">
        <v>26121614</v>
      </c>
      <c r="Y1197">
        <v>81</v>
      </c>
      <c r="Z1197" t="b">
        <v>1</v>
      </c>
    </row>
    <row r="1198" spans="1:26" x14ac:dyDescent="0.3">
      <c r="A1198">
        <v>906991</v>
      </c>
      <c r="B1198" t="s">
        <v>4185</v>
      </c>
      <c r="C1198" t="s">
        <v>105</v>
      </c>
      <c r="D1198" t="s">
        <v>4186</v>
      </c>
      <c r="E1198" t="s">
        <v>4187</v>
      </c>
      <c r="O1198" t="s">
        <v>105</v>
      </c>
      <c r="P1198" t="s">
        <v>13591</v>
      </c>
      <c r="Q1198" t="s">
        <v>12862</v>
      </c>
      <c r="T1198">
        <v>60</v>
      </c>
      <c r="V1198" t="s">
        <v>681</v>
      </c>
      <c r="W1198">
        <v>64</v>
      </c>
      <c r="X1198">
        <v>26120000</v>
      </c>
      <c r="Y1198">
        <v>79</v>
      </c>
      <c r="Z1198" t="b">
        <v>1</v>
      </c>
    </row>
    <row r="1199" spans="1:26" x14ac:dyDescent="0.3">
      <c r="A1199">
        <v>906994</v>
      </c>
      <c r="B1199" t="s">
        <v>4192</v>
      </c>
      <c r="C1199" t="s">
        <v>105</v>
      </c>
      <c r="D1199" t="s">
        <v>4193</v>
      </c>
      <c r="O1199" t="s">
        <v>105</v>
      </c>
      <c r="P1199" t="s">
        <v>13591</v>
      </c>
      <c r="Q1199" t="s">
        <v>12862</v>
      </c>
      <c r="T1199">
        <v>60</v>
      </c>
      <c r="V1199" t="s">
        <v>681</v>
      </c>
      <c r="W1199">
        <v>81</v>
      </c>
      <c r="X1199">
        <v>26121614</v>
      </c>
      <c r="Y1199">
        <v>81</v>
      </c>
      <c r="Z1199" t="b">
        <v>1</v>
      </c>
    </row>
    <row r="1200" spans="1:26" x14ac:dyDescent="0.3">
      <c r="A1200">
        <v>906995</v>
      </c>
      <c r="B1200" t="s">
        <v>4195</v>
      </c>
      <c r="C1200" t="s">
        <v>105</v>
      </c>
      <c r="D1200" t="s">
        <v>4196</v>
      </c>
      <c r="E1200" t="s">
        <v>138</v>
      </c>
      <c r="F1200">
        <v>98010022930</v>
      </c>
      <c r="O1200" t="s">
        <v>105</v>
      </c>
      <c r="P1200" t="s">
        <v>13591</v>
      </c>
      <c r="Q1200" t="s">
        <v>12862</v>
      </c>
      <c r="T1200">
        <v>60</v>
      </c>
      <c r="V1200" t="s">
        <v>681</v>
      </c>
      <c r="W1200">
        <v>80</v>
      </c>
      <c r="X1200">
        <v>26121614</v>
      </c>
      <c r="Y1200">
        <v>80</v>
      </c>
      <c r="Z1200" t="b">
        <v>1</v>
      </c>
    </row>
    <row r="1201" spans="1:26" x14ac:dyDescent="0.3">
      <c r="A1201">
        <v>906996</v>
      </c>
      <c r="B1201" t="s">
        <v>4198</v>
      </c>
      <c r="C1201" t="s">
        <v>105</v>
      </c>
      <c r="D1201" t="s">
        <v>4199</v>
      </c>
      <c r="E1201" t="s">
        <v>142</v>
      </c>
      <c r="F1201">
        <v>98010022900</v>
      </c>
      <c r="G1201">
        <v>548965</v>
      </c>
      <c r="H1201" t="s">
        <v>13594</v>
      </c>
      <c r="I1201" t="s">
        <v>1943</v>
      </c>
      <c r="J1201">
        <v>662381002358</v>
      </c>
      <c r="K1201">
        <v>39121400</v>
      </c>
      <c r="M1201">
        <v>296020</v>
      </c>
      <c r="N1201" t="s">
        <v>13593</v>
      </c>
      <c r="O1201" t="s">
        <v>1943</v>
      </c>
      <c r="Q1201" t="s">
        <v>12926</v>
      </c>
      <c r="R1201" s="193" t="s">
        <v>13592</v>
      </c>
      <c r="S1201">
        <v>50</v>
      </c>
      <c r="T1201">
        <v>39</v>
      </c>
      <c r="U1201">
        <v>28</v>
      </c>
      <c r="V1201" t="s">
        <v>681</v>
      </c>
      <c r="W1201">
        <v>80</v>
      </c>
      <c r="X1201">
        <v>26121614</v>
      </c>
      <c r="Y1201">
        <v>80</v>
      </c>
      <c r="Z1201" t="b">
        <v>1</v>
      </c>
    </row>
    <row r="1202" spans="1:26" x14ac:dyDescent="0.3">
      <c r="A1202">
        <v>906997</v>
      </c>
      <c r="B1202" t="s">
        <v>4201</v>
      </c>
      <c r="C1202" t="s">
        <v>105</v>
      </c>
      <c r="D1202" t="s">
        <v>4202</v>
      </c>
      <c r="O1202" t="s">
        <v>105</v>
      </c>
      <c r="P1202" t="s">
        <v>13591</v>
      </c>
      <c r="Q1202" t="s">
        <v>12862</v>
      </c>
      <c r="T1202">
        <v>60</v>
      </c>
      <c r="V1202" t="s">
        <v>681</v>
      </c>
      <c r="W1202">
        <v>64</v>
      </c>
      <c r="X1202">
        <v>26120000</v>
      </c>
      <c r="Y1202">
        <v>80</v>
      </c>
      <c r="Z1202" t="b">
        <v>1</v>
      </c>
    </row>
    <row r="1203" spans="1:26" x14ac:dyDescent="0.3">
      <c r="A1203">
        <v>906998</v>
      </c>
      <c r="B1203" t="s">
        <v>4205</v>
      </c>
      <c r="C1203" t="s">
        <v>105</v>
      </c>
      <c r="D1203" t="s">
        <v>4206</v>
      </c>
      <c r="O1203" t="s">
        <v>105</v>
      </c>
      <c r="P1203" t="s">
        <v>13591</v>
      </c>
      <c r="Q1203" t="s">
        <v>12862</v>
      </c>
      <c r="T1203">
        <v>60</v>
      </c>
      <c r="V1203" t="s">
        <v>681</v>
      </c>
      <c r="W1203">
        <v>77</v>
      </c>
      <c r="X1203">
        <v>26120000</v>
      </c>
      <c r="Y1203">
        <v>77</v>
      </c>
      <c r="Z1203" t="b">
        <v>1</v>
      </c>
    </row>
    <row r="1204" spans="1:26" x14ac:dyDescent="0.3">
      <c r="A1204">
        <v>906999</v>
      </c>
      <c r="B1204" t="s">
        <v>4208</v>
      </c>
      <c r="C1204" t="s">
        <v>105</v>
      </c>
      <c r="D1204" t="s">
        <v>4209</v>
      </c>
      <c r="O1204" t="s">
        <v>105</v>
      </c>
      <c r="P1204" t="s">
        <v>13591</v>
      </c>
      <c r="Q1204" t="s">
        <v>12862</v>
      </c>
      <c r="T1204">
        <v>60</v>
      </c>
      <c r="V1204" t="s">
        <v>681</v>
      </c>
      <c r="W1204">
        <v>79</v>
      </c>
      <c r="X1204">
        <v>26120000</v>
      </c>
      <c r="Y1204">
        <v>79</v>
      </c>
      <c r="Z1204" t="b">
        <v>1</v>
      </c>
    </row>
    <row r="1205" spans="1:26" x14ac:dyDescent="0.3">
      <c r="A1205">
        <v>907004</v>
      </c>
      <c r="B1205" t="s">
        <v>4218</v>
      </c>
      <c r="C1205" t="s">
        <v>12928</v>
      </c>
      <c r="D1205" t="s">
        <v>4220</v>
      </c>
      <c r="G1205">
        <v>1093518</v>
      </c>
      <c r="H1205" t="s">
        <v>4222</v>
      </c>
      <c r="I1205" t="s">
        <v>1930</v>
      </c>
      <c r="J1205">
        <v>781011156039</v>
      </c>
      <c r="K1205">
        <v>39131705</v>
      </c>
      <c r="M1205">
        <v>99902</v>
      </c>
      <c r="N1205" t="s">
        <v>13590</v>
      </c>
      <c r="O1205" t="s">
        <v>1930</v>
      </c>
      <c r="Q1205" t="s">
        <v>12926</v>
      </c>
      <c r="R1205" s="193" t="s">
        <v>13589</v>
      </c>
      <c r="S1205">
        <v>58</v>
      </c>
      <c r="T1205">
        <v>21</v>
      </c>
      <c r="U1205">
        <v>32</v>
      </c>
    </row>
    <row r="1206" spans="1:26" x14ac:dyDescent="0.3">
      <c r="A1206">
        <v>907005</v>
      </c>
      <c r="B1206" t="s">
        <v>4223</v>
      </c>
    </row>
    <row r="1207" spans="1:26" x14ac:dyDescent="0.3">
      <c r="A1207">
        <v>907006</v>
      </c>
      <c r="B1207" t="s">
        <v>4224</v>
      </c>
      <c r="C1207" t="s">
        <v>13570</v>
      </c>
      <c r="D1207" t="s">
        <v>4225</v>
      </c>
      <c r="E1207" t="s">
        <v>4226</v>
      </c>
      <c r="G1207">
        <v>337940</v>
      </c>
      <c r="H1207" t="s">
        <v>4225</v>
      </c>
      <c r="I1207" t="s">
        <v>55</v>
      </c>
      <c r="J1207">
        <v>786189106671</v>
      </c>
      <c r="K1207">
        <v>39121304</v>
      </c>
      <c r="L1207" t="s">
        <v>4771</v>
      </c>
      <c r="M1207">
        <v>1044975</v>
      </c>
      <c r="N1207" t="s">
        <v>13588</v>
      </c>
      <c r="O1207" t="s">
        <v>55</v>
      </c>
      <c r="Q1207" t="s">
        <v>12926</v>
      </c>
      <c r="R1207" s="193" t="s">
        <v>13587</v>
      </c>
      <c r="S1207">
        <v>74</v>
      </c>
      <c r="T1207">
        <v>45</v>
      </c>
      <c r="U1207">
        <v>73</v>
      </c>
      <c r="V1207" t="s">
        <v>55</v>
      </c>
      <c r="W1207">
        <v>69</v>
      </c>
      <c r="X1207">
        <v>39121300</v>
      </c>
      <c r="Y1207">
        <v>87</v>
      </c>
      <c r="Z1207" t="b">
        <v>1</v>
      </c>
    </row>
    <row r="1208" spans="1:26" x14ac:dyDescent="0.3">
      <c r="A1208">
        <v>907007</v>
      </c>
      <c r="B1208" t="s">
        <v>4229</v>
      </c>
      <c r="C1208" t="s">
        <v>3999</v>
      </c>
      <c r="D1208" t="s">
        <v>4230</v>
      </c>
      <c r="G1208">
        <v>337939</v>
      </c>
      <c r="H1208" t="s">
        <v>4230</v>
      </c>
      <c r="I1208" t="s">
        <v>55</v>
      </c>
      <c r="J1208">
        <v>786189106619</v>
      </c>
      <c r="K1208">
        <v>39121304</v>
      </c>
      <c r="L1208" t="s">
        <v>4232</v>
      </c>
      <c r="M1208">
        <v>565914</v>
      </c>
      <c r="N1208" t="s">
        <v>13586</v>
      </c>
      <c r="O1208" t="s">
        <v>55</v>
      </c>
      <c r="Q1208" t="s">
        <v>12926</v>
      </c>
      <c r="R1208" s="193" t="s">
        <v>13585</v>
      </c>
      <c r="S1208">
        <v>74</v>
      </c>
      <c r="T1208">
        <v>44</v>
      </c>
      <c r="U1208">
        <v>72</v>
      </c>
      <c r="V1208" t="s">
        <v>55</v>
      </c>
      <c r="W1208">
        <v>69</v>
      </c>
      <c r="X1208">
        <v>39121300</v>
      </c>
      <c r="Y1208">
        <v>86</v>
      </c>
      <c r="Z1208" t="b">
        <v>1</v>
      </c>
    </row>
    <row r="1209" spans="1:26" x14ac:dyDescent="0.3">
      <c r="A1209">
        <v>907008</v>
      </c>
      <c r="B1209" t="s">
        <v>4229</v>
      </c>
      <c r="C1209" t="s">
        <v>3999</v>
      </c>
      <c r="D1209" t="s">
        <v>4230</v>
      </c>
      <c r="E1209" t="s">
        <v>4232</v>
      </c>
      <c r="G1209">
        <v>337939</v>
      </c>
      <c r="H1209" t="s">
        <v>4230</v>
      </c>
      <c r="I1209" t="s">
        <v>55</v>
      </c>
      <c r="J1209">
        <v>786189106619</v>
      </c>
      <c r="K1209">
        <v>39121304</v>
      </c>
      <c r="L1209" t="s">
        <v>4232</v>
      </c>
      <c r="M1209">
        <v>565914</v>
      </c>
      <c r="N1209" t="s">
        <v>13586</v>
      </c>
      <c r="O1209" t="s">
        <v>55</v>
      </c>
      <c r="Q1209" t="s">
        <v>12926</v>
      </c>
      <c r="R1209" s="193" t="s">
        <v>13585</v>
      </c>
      <c r="S1209">
        <v>74</v>
      </c>
      <c r="T1209">
        <v>44</v>
      </c>
      <c r="U1209">
        <v>72</v>
      </c>
      <c r="V1209" t="s">
        <v>55</v>
      </c>
      <c r="W1209">
        <v>69</v>
      </c>
      <c r="X1209">
        <v>39121300</v>
      </c>
      <c r="Y1209">
        <v>86</v>
      </c>
      <c r="Z1209" t="b">
        <v>1</v>
      </c>
    </row>
    <row r="1210" spans="1:26" x14ac:dyDescent="0.3">
      <c r="A1210">
        <v>907009</v>
      </c>
      <c r="B1210" t="s">
        <v>4234</v>
      </c>
      <c r="C1210" t="s">
        <v>3999</v>
      </c>
      <c r="D1210" t="s">
        <v>4235</v>
      </c>
      <c r="E1210" t="s">
        <v>4236</v>
      </c>
      <c r="G1210">
        <v>756213</v>
      </c>
      <c r="H1210" t="s">
        <v>4235</v>
      </c>
      <c r="I1210" t="s">
        <v>1930</v>
      </c>
      <c r="J1210">
        <v>786189105162</v>
      </c>
      <c r="K1210">
        <v>39121304</v>
      </c>
      <c r="M1210">
        <v>1063949</v>
      </c>
      <c r="N1210" t="s">
        <v>13584</v>
      </c>
      <c r="O1210" t="s">
        <v>1930</v>
      </c>
      <c r="Q1210" t="s">
        <v>12926</v>
      </c>
      <c r="R1210" s="193" t="s">
        <v>13583</v>
      </c>
      <c r="S1210">
        <v>72</v>
      </c>
      <c r="T1210">
        <v>43</v>
      </c>
      <c r="U1210">
        <v>70</v>
      </c>
      <c r="V1210" t="s">
        <v>55</v>
      </c>
      <c r="W1210">
        <v>58</v>
      </c>
      <c r="X1210">
        <v>39121304</v>
      </c>
      <c r="Y1210">
        <v>85</v>
      </c>
      <c r="Z1210" t="b">
        <v>1</v>
      </c>
    </row>
    <row r="1211" spans="1:26" x14ac:dyDescent="0.3">
      <c r="A1211">
        <v>907010</v>
      </c>
      <c r="B1211" t="s">
        <v>4238</v>
      </c>
      <c r="C1211" t="s">
        <v>3999</v>
      </c>
      <c r="D1211" t="s">
        <v>4004</v>
      </c>
      <c r="E1211" t="s">
        <v>4239</v>
      </c>
      <c r="G1211">
        <v>337899</v>
      </c>
      <c r="H1211" t="s">
        <v>4004</v>
      </c>
      <c r="I1211" t="s">
        <v>55</v>
      </c>
      <c r="J1211">
        <v>786189105117</v>
      </c>
      <c r="K1211">
        <v>39121304</v>
      </c>
      <c r="L1211" t="s">
        <v>4239</v>
      </c>
      <c r="M1211">
        <v>664630</v>
      </c>
      <c r="N1211" t="s">
        <v>13582</v>
      </c>
      <c r="O1211" t="s">
        <v>55</v>
      </c>
      <c r="Q1211" t="s">
        <v>12926</v>
      </c>
      <c r="R1211" s="193" t="s">
        <v>13581</v>
      </c>
      <c r="S1211">
        <v>77</v>
      </c>
      <c r="T1211">
        <v>47</v>
      </c>
      <c r="U1211">
        <v>77</v>
      </c>
      <c r="V1211" t="s">
        <v>55</v>
      </c>
      <c r="W1211">
        <v>89</v>
      </c>
      <c r="X1211">
        <v>39121304</v>
      </c>
      <c r="Y1211">
        <v>89</v>
      </c>
      <c r="Z1211" t="b">
        <v>1</v>
      </c>
    </row>
    <row r="1212" spans="1:26" x14ac:dyDescent="0.3">
      <c r="A1212">
        <v>907011</v>
      </c>
      <c r="B1212" t="s">
        <v>4240</v>
      </c>
      <c r="C1212" t="s">
        <v>13578</v>
      </c>
      <c r="D1212" t="s">
        <v>4242</v>
      </c>
      <c r="E1212" t="s">
        <v>4243</v>
      </c>
      <c r="G1212">
        <v>337853</v>
      </c>
      <c r="H1212" t="s">
        <v>4242</v>
      </c>
      <c r="I1212" t="s">
        <v>55</v>
      </c>
      <c r="J1212">
        <v>782274414669</v>
      </c>
      <c r="K1212">
        <v>39121400</v>
      </c>
      <c r="L1212" t="s">
        <v>4243</v>
      </c>
      <c r="M1212">
        <v>199678</v>
      </c>
      <c r="N1212" t="s">
        <v>13580</v>
      </c>
      <c r="O1212" t="s">
        <v>55</v>
      </c>
      <c r="Q1212" t="s">
        <v>12926</v>
      </c>
      <c r="R1212" s="193" t="s">
        <v>13579</v>
      </c>
      <c r="S1212">
        <v>80</v>
      </c>
      <c r="T1212">
        <v>50</v>
      </c>
      <c r="U1212">
        <v>59</v>
      </c>
      <c r="V1212" t="s">
        <v>1930</v>
      </c>
      <c r="W1212">
        <v>75</v>
      </c>
      <c r="X1212">
        <v>39121400</v>
      </c>
      <c r="Y1212">
        <v>75</v>
      </c>
      <c r="Z1212" t="b">
        <v>1</v>
      </c>
    </row>
    <row r="1213" spans="1:26" x14ac:dyDescent="0.3">
      <c r="A1213">
        <v>907012</v>
      </c>
      <c r="B1213" t="s">
        <v>4245</v>
      </c>
      <c r="C1213" t="s">
        <v>13570</v>
      </c>
      <c r="D1213" t="s">
        <v>4246</v>
      </c>
      <c r="E1213" t="s">
        <v>4247</v>
      </c>
      <c r="O1213" t="s">
        <v>4028</v>
      </c>
      <c r="P1213" t="s">
        <v>4297</v>
      </c>
      <c r="Q1213" t="s">
        <v>12858</v>
      </c>
      <c r="T1213">
        <v>50</v>
      </c>
      <c r="V1213" t="s">
        <v>681</v>
      </c>
      <c r="W1213">
        <v>63</v>
      </c>
      <c r="X1213">
        <v>39131708</v>
      </c>
      <c r="Y1213">
        <v>79</v>
      </c>
      <c r="Z1213" t="b">
        <v>1</v>
      </c>
    </row>
    <row r="1214" spans="1:26" x14ac:dyDescent="0.3">
      <c r="A1214">
        <v>907013</v>
      </c>
      <c r="B1214" t="s">
        <v>4249</v>
      </c>
      <c r="C1214" t="s">
        <v>13569</v>
      </c>
      <c r="D1214" t="s">
        <v>4251</v>
      </c>
      <c r="E1214" t="s">
        <v>4252</v>
      </c>
      <c r="O1214" t="s">
        <v>4028</v>
      </c>
      <c r="P1214" t="s">
        <v>4297</v>
      </c>
      <c r="Q1214" t="s">
        <v>12862</v>
      </c>
      <c r="T1214">
        <v>100</v>
      </c>
      <c r="V1214" t="s">
        <v>13177</v>
      </c>
      <c r="W1214">
        <v>82</v>
      </c>
      <c r="X1214">
        <v>39131700</v>
      </c>
      <c r="Y1214">
        <v>82</v>
      </c>
      <c r="Z1214" t="b">
        <v>1</v>
      </c>
    </row>
    <row r="1215" spans="1:26" x14ac:dyDescent="0.3">
      <c r="A1215">
        <v>907014</v>
      </c>
      <c r="B1215" t="s">
        <v>4254</v>
      </c>
      <c r="C1215" t="s">
        <v>13578</v>
      </c>
      <c r="D1215" t="s">
        <v>4255</v>
      </c>
      <c r="E1215" t="s">
        <v>4256</v>
      </c>
      <c r="O1215" t="s">
        <v>4028</v>
      </c>
      <c r="P1215" t="s">
        <v>4297</v>
      </c>
      <c r="Q1215" t="s">
        <v>12862</v>
      </c>
      <c r="T1215">
        <v>100</v>
      </c>
      <c r="V1215" t="s">
        <v>1819</v>
      </c>
      <c r="W1215">
        <v>50</v>
      </c>
      <c r="X1215">
        <v>39121312</v>
      </c>
      <c r="Y1215">
        <v>65</v>
      </c>
      <c r="Z1215" t="b">
        <v>1</v>
      </c>
    </row>
    <row r="1216" spans="1:26" x14ac:dyDescent="0.3">
      <c r="A1216">
        <v>907015</v>
      </c>
      <c r="B1216" t="s">
        <v>4258</v>
      </c>
      <c r="C1216" t="s">
        <v>13576</v>
      </c>
      <c r="D1216" t="s">
        <v>4260</v>
      </c>
      <c r="E1216" t="s">
        <v>4261</v>
      </c>
      <c r="G1216">
        <v>1246670</v>
      </c>
      <c r="H1216" t="s">
        <v>4260</v>
      </c>
      <c r="I1216" t="s">
        <v>1930</v>
      </c>
      <c r="J1216">
        <v>784564912503</v>
      </c>
      <c r="K1216">
        <v>39121420</v>
      </c>
      <c r="M1216">
        <v>892220</v>
      </c>
      <c r="N1216" t="s">
        <v>13577</v>
      </c>
      <c r="O1216" t="s">
        <v>1930</v>
      </c>
      <c r="Q1216" t="s">
        <v>12926</v>
      </c>
      <c r="R1216">
        <v>0.84623056081158998</v>
      </c>
      <c r="S1216">
        <v>97</v>
      </c>
      <c r="T1216">
        <v>62</v>
      </c>
      <c r="U1216">
        <v>88</v>
      </c>
      <c r="V1216" t="s">
        <v>1930</v>
      </c>
      <c r="W1216">
        <v>71</v>
      </c>
      <c r="X1216">
        <v>39121420</v>
      </c>
      <c r="Y1216">
        <v>71</v>
      </c>
      <c r="Z1216" t="b">
        <v>1</v>
      </c>
    </row>
    <row r="1217" spans="1:26" x14ac:dyDescent="0.3">
      <c r="A1217">
        <v>907016</v>
      </c>
      <c r="B1217" t="s">
        <v>4263</v>
      </c>
      <c r="C1217" t="s">
        <v>13576</v>
      </c>
      <c r="D1217" t="s">
        <v>4264</v>
      </c>
      <c r="E1217" t="s">
        <v>4265</v>
      </c>
      <c r="G1217">
        <v>337806</v>
      </c>
      <c r="H1217" t="s">
        <v>4264</v>
      </c>
      <c r="I1217" t="s">
        <v>55</v>
      </c>
      <c r="J1217">
        <v>784564902009</v>
      </c>
      <c r="K1217">
        <v>39121420</v>
      </c>
      <c r="L1217" t="s">
        <v>4265</v>
      </c>
      <c r="M1217">
        <v>947887</v>
      </c>
      <c r="N1217" t="s">
        <v>13575</v>
      </c>
      <c r="O1217" t="s">
        <v>55</v>
      </c>
      <c r="Q1217" t="s">
        <v>12926</v>
      </c>
      <c r="R1217" s="193" t="s">
        <v>13574</v>
      </c>
      <c r="S1217">
        <v>90</v>
      </c>
      <c r="T1217">
        <v>57</v>
      </c>
      <c r="U1217">
        <v>82</v>
      </c>
      <c r="V1217" t="s">
        <v>1930</v>
      </c>
      <c r="W1217">
        <v>68</v>
      </c>
      <c r="X1217">
        <v>39121420</v>
      </c>
      <c r="Y1217">
        <v>85</v>
      </c>
      <c r="Z1217" t="b">
        <v>1</v>
      </c>
    </row>
    <row r="1218" spans="1:26" x14ac:dyDescent="0.3">
      <c r="A1218">
        <v>907017</v>
      </c>
      <c r="B1218" t="s">
        <v>4267</v>
      </c>
      <c r="C1218" t="s">
        <v>4021</v>
      </c>
      <c r="D1218" t="s">
        <v>4268</v>
      </c>
      <c r="E1218" t="s">
        <v>4269</v>
      </c>
      <c r="G1218">
        <v>1155035</v>
      </c>
      <c r="H1218" t="s">
        <v>4268</v>
      </c>
      <c r="I1218" t="s">
        <v>1930</v>
      </c>
      <c r="J1218">
        <v>782274103105</v>
      </c>
      <c r="K1218">
        <v>39131708</v>
      </c>
      <c r="M1218">
        <v>323791</v>
      </c>
      <c r="N1218" t="s">
        <v>13573</v>
      </c>
      <c r="O1218" t="s">
        <v>1930</v>
      </c>
      <c r="Q1218" t="s">
        <v>12926</v>
      </c>
      <c r="R1218" s="193" t="s">
        <v>13572</v>
      </c>
      <c r="S1218">
        <v>61</v>
      </c>
      <c r="T1218">
        <v>35</v>
      </c>
      <c r="U1218">
        <v>49</v>
      </c>
      <c r="V1218" t="s">
        <v>1024</v>
      </c>
      <c r="W1218">
        <v>65</v>
      </c>
      <c r="X1218">
        <v>39131708</v>
      </c>
      <c r="Y1218">
        <v>79</v>
      </c>
      <c r="Z1218" t="b">
        <v>1</v>
      </c>
    </row>
    <row r="1219" spans="1:26" x14ac:dyDescent="0.3">
      <c r="A1219">
        <v>907018</v>
      </c>
      <c r="B1219" t="s">
        <v>4271</v>
      </c>
      <c r="C1219" t="s">
        <v>4021</v>
      </c>
      <c r="D1219" t="s">
        <v>4272</v>
      </c>
      <c r="E1219" t="s">
        <v>4273</v>
      </c>
      <c r="O1219" t="s">
        <v>4028</v>
      </c>
      <c r="P1219" t="s">
        <v>4297</v>
      </c>
      <c r="Q1219" t="s">
        <v>12862</v>
      </c>
      <c r="T1219">
        <v>100</v>
      </c>
      <c r="V1219" t="s">
        <v>13571</v>
      </c>
      <c r="W1219">
        <v>62</v>
      </c>
      <c r="X1219">
        <v>39131700</v>
      </c>
      <c r="Y1219">
        <v>77</v>
      </c>
      <c r="Z1219" t="b">
        <v>1</v>
      </c>
    </row>
    <row r="1220" spans="1:26" x14ac:dyDescent="0.3">
      <c r="A1220">
        <v>907019</v>
      </c>
      <c r="B1220" t="s">
        <v>4275</v>
      </c>
      <c r="C1220" t="s">
        <v>13570</v>
      </c>
      <c r="D1220" t="s">
        <v>4276</v>
      </c>
      <c r="E1220" t="s">
        <v>4277</v>
      </c>
      <c r="O1220" t="s">
        <v>4028</v>
      </c>
      <c r="P1220" t="s">
        <v>4297</v>
      </c>
      <c r="Q1220" t="s">
        <v>12862</v>
      </c>
      <c r="T1220">
        <v>100</v>
      </c>
      <c r="V1220" t="s">
        <v>1231</v>
      </c>
      <c r="W1220">
        <v>69</v>
      </c>
      <c r="X1220">
        <v>39121300</v>
      </c>
      <c r="Y1220">
        <v>84</v>
      </c>
      <c r="Z1220" t="b">
        <v>1</v>
      </c>
    </row>
    <row r="1221" spans="1:26" x14ac:dyDescent="0.3">
      <c r="A1221">
        <v>907020</v>
      </c>
      <c r="B1221" t="s">
        <v>4279</v>
      </c>
      <c r="C1221" t="s">
        <v>4280</v>
      </c>
      <c r="D1221">
        <v>935</v>
      </c>
      <c r="E1221" t="s">
        <v>4281</v>
      </c>
      <c r="O1221" t="s">
        <v>4028</v>
      </c>
      <c r="P1221" t="s">
        <v>4297</v>
      </c>
      <c r="Q1221" t="s">
        <v>12862</v>
      </c>
      <c r="T1221">
        <v>100</v>
      </c>
    </row>
    <row r="1222" spans="1:26" x14ac:dyDescent="0.3">
      <c r="A1222">
        <v>907021</v>
      </c>
      <c r="B1222" t="s">
        <v>4283</v>
      </c>
      <c r="C1222" t="s">
        <v>4280</v>
      </c>
      <c r="D1222">
        <v>933</v>
      </c>
      <c r="E1222" t="s">
        <v>4284</v>
      </c>
      <c r="O1222" t="s">
        <v>4028</v>
      </c>
      <c r="P1222" t="s">
        <v>4297</v>
      </c>
      <c r="Q1222" t="s">
        <v>12862</v>
      </c>
      <c r="T1222">
        <v>100</v>
      </c>
    </row>
    <row r="1223" spans="1:26" x14ac:dyDescent="0.3">
      <c r="A1223">
        <v>907022</v>
      </c>
      <c r="B1223" t="s">
        <v>4286</v>
      </c>
      <c r="C1223" t="s">
        <v>13569</v>
      </c>
      <c r="D1223">
        <v>461</v>
      </c>
      <c r="E1223" t="s">
        <v>4287</v>
      </c>
      <c r="O1223" t="s">
        <v>4028</v>
      </c>
      <c r="P1223" t="s">
        <v>4297</v>
      </c>
      <c r="Q1223" t="s">
        <v>12858</v>
      </c>
      <c r="T1223">
        <v>50</v>
      </c>
      <c r="V1223" t="s">
        <v>1024</v>
      </c>
      <c r="W1223">
        <v>51</v>
      </c>
      <c r="X1223">
        <v>39131707</v>
      </c>
      <c r="Y1223">
        <v>84</v>
      </c>
      <c r="Z1223" t="b">
        <v>1</v>
      </c>
    </row>
    <row r="1224" spans="1:26" x14ac:dyDescent="0.3">
      <c r="A1224">
        <v>907023</v>
      </c>
      <c r="B1224" t="s">
        <v>4289</v>
      </c>
      <c r="C1224" t="s">
        <v>3999</v>
      </c>
      <c r="D1224">
        <v>460</v>
      </c>
      <c r="E1224" t="s">
        <v>4290</v>
      </c>
      <c r="O1224" t="s">
        <v>4028</v>
      </c>
      <c r="P1224" t="s">
        <v>4297</v>
      </c>
      <c r="Q1224" t="s">
        <v>12858</v>
      </c>
      <c r="T1224">
        <v>50</v>
      </c>
      <c r="X1224">
        <v>39131707</v>
      </c>
      <c r="Y1224">
        <v>83</v>
      </c>
    </row>
    <row r="1225" spans="1:26" x14ac:dyDescent="0.3">
      <c r="A1225">
        <v>907024</v>
      </c>
      <c r="B1225" t="s">
        <v>4292</v>
      </c>
      <c r="C1225" t="s">
        <v>3999</v>
      </c>
      <c r="D1225">
        <v>451</v>
      </c>
      <c r="E1225" t="s">
        <v>4071</v>
      </c>
      <c r="O1225" t="s">
        <v>4028</v>
      </c>
      <c r="P1225" t="s">
        <v>4297</v>
      </c>
      <c r="Q1225" t="s">
        <v>12858</v>
      </c>
      <c r="T1225">
        <v>50</v>
      </c>
      <c r="V1225" t="s">
        <v>1930</v>
      </c>
      <c r="W1225">
        <v>50</v>
      </c>
      <c r="X1225">
        <v>39121434</v>
      </c>
      <c r="Y1225">
        <v>83</v>
      </c>
      <c r="Z1225" t="b">
        <v>1</v>
      </c>
    </row>
    <row r="1226" spans="1:26" x14ac:dyDescent="0.3">
      <c r="A1226">
        <v>907025</v>
      </c>
      <c r="B1226" t="s">
        <v>4292</v>
      </c>
      <c r="C1226" t="s">
        <v>3999</v>
      </c>
      <c r="D1226">
        <v>451</v>
      </c>
      <c r="E1226" t="s">
        <v>4071</v>
      </c>
      <c r="O1226" t="s">
        <v>4028</v>
      </c>
      <c r="P1226" t="s">
        <v>4297</v>
      </c>
      <c r="Q1226" t="s">
        <v>12858</v>
      </c>
      <c r="T1226">
        <v>50</v>
      </c>
      <c r="V1226" t="s">
        <v>1930</v>
      </c>
      <c r="W1226">
        <v>50</v>
      </c>
      <c r="X1226">
        <v>39121434</v>
      </c>
      <c r="Y1226">
        <v>83</v>
      </c>
      <c r="Z1226" t="b">
        <v>1</v>
      </c>
    </row>
    <row r="1227" spans="1:26" x14ac:dyDescent="0.3">
      <c r="A1227">
        <v>907026</v>
      </c>
      <c r="B1227" t="s">
        <v>4294</v>
      </c>
      <c r="C1227" t="s">
        <v>3999</v>
      </c>
      <c r="D1227">
        <v>1451</v>
      </c>
      <c r="E1227" t="s">
        <v>2822</v>
      </c>
      <c r="O1227" t="s">
        <v>4028</v>
      </c>
      <c r="P1227" t="s">
        <v>4297</v>
      </c>
      <c r="Q1227" t="s">
        <v>12858</v>
      </c>
      <c r="T1227">
        <v>50</v>
      </c>
      <c r="X1227">
        <v>39121434</v>
      </c>
      <c r="Y1227">
        <v>81</v>
      </c>
    </row>
    <row r="1228" spans="1:26" x14ac:dyDescent="0.3">
      <c r="A1228">
        <v>907027</v>
      </c>
      <c r="B1228" t="s">
        <v>4296</v>
      </c>
      <c r="C1228" t="s">
        <v>4297</v>
      </c>
      <c r="D1228">
        <v>12</v>
      </c>
      <c r="E1228" t="s">
        <v>4298</v>
      </c>
      <c r="O1228" t="s">
        <v>4028</v>
      </c>
      <c r="P1228" t="s">
        <v>4297</v>
      </c>
      <c r="Q1228" t="s">
        <v>12862</v>
      </c>
      <c r="T1228">
        <v>100</v>
      </c>
    </row>
    <row r="1229" spans="1:26" x14ac:dyDescent="0.3">
      <c r="A1229">
        <v>907028</v>
      </c>
      <c r="B1229" t="s">
        <v>4300</v>
      </c>
      <c r="C1229" t="s">
        <v>13568</v>
      </c>
      <c r="D1229" t="s">
        <v>4302</v>
      </c>
      <c r="E1229" t="s">
        <v>4303</v>
      </c>
      <c r="O1229" t="s">
        <v>4304</v>
      </c>
      <c r="P1229" t="s">
        <v>13567</v>
      </c>
      <c r="Q1229" t="s">
        <v>12862</v>
      </c>
      <c r="T1229">
        <v>100</v>
      </c>
      <c r="V1229" t="s">
        <v>2347</v>
      </c>
      <c r="W1229">
        <v>76</v>
      </c>
      <c r="X1229">
        <v>39121604</v>
      </c>
      <c r="Y1229">
        <v>76</v>
      </c>
      <c r="Z1229" t="b">
        <v>1</v>
      </c>
    </row>
    <row r="1230" spans="1:26" x14ac:dyDescent="0.3">
      <c r="A1230">
        <v>907029</v>
      </c>
      <c r="B1230" t="s">
        <v>4306</v>
      </c>
      <c r="C1230" t="s">
        <v>4307</v>
      </c>
      <c r="D1230" t="s">
        <v>4308</v>
      </c>
      <c r="O1230" t="s">
        <v>4304</v>
      </c>
      <c r="P1230" t="s">
        <v>13567</v>
      </c>
      <c r="Q1230" t="s">
        <v>12862</v>
      </c>
      <c r="T1230">
        <v>100</v>
      </c>
      <c r="X1230">
        <v>39121600</v>
      </c>
      <c r="Y1230">
        <v>80</v>
      </c>
    </row>
    <row r="1231" spans="1:26" x14ac:dyDescent="0.3">
      <c r="A1231">
        <v>907030</v>
      </c>
      <c r="B1231" t="s">
        <v>4310</v>
      </c>
      <c r="C1231" t="s">
        <v>4311</v>
      </c>
      <c r="D1231" t="s">
        <v>4312</v>
      </c>
      <c r="E1231" t="s">
        <v>4313</v>
      </c>
      <c r="O1231" t="s">
        <v>1932</v>
      </c>
      <c r="P1231" t="s">
        <v>13284</v>
      </c>
      <c r="Q1231" t="s">
        <v>12862</v>
      </c>
      <c r="T1231">
        <v>100</v>
      </c>
      <c r="V1231" t="s">
        <v>1930</v>
      </c>
      <c r="W1231">
        <v>77</v>
      </c>
      <c r="X1231">
        <v>39121700</v>
      </c>
      <c r="Y1231">
        <v>62</v>
      </c>
      <c r="Z1231" t="b">
        <v>1</v>
      </c>
    </row>
    <row r="1232" spans="1:26" x14ac:dyDescent="0.3">
      <c r="A1232">
        <v>907031</v>
      </c>
      <c r="B1232" t="s">
        <v>4315</v>
      </c>
      <c r="C1232" t="s">
        <v>12928</v>
      </c>
      <c r="D1232" t="s">
        <v>4316</v>
      </c>
      <c r="G1232">
        <v>335795</v>
      </c>
      <c r="H1232" t="s">
        <v>4318</v>
      </c>
      <c r="I1232" t="s">
        <v>5179</v>
      </c>
      <c r="J1232">
        <v>781011257309</v>
      </c>
      <c r="K1232">
        <v>30101804</v>
      </c>
      <c r="L1232" t="s">
        <v>4319</v>
      </c>
      <c r="M1232">
        <v>888212</v>
      </c>
      <c r="N1232" t="s">
        <v>13344</v>
      </c>
      <c r="O1232" t="s">
        <v>1932</v>
      </c>
      <c r="P1232" t="s">
        <v>13284</v>
      </c>
      <c r="Q1232" t="s">
        <v>12862</v>
      </c>
      <c r="R1232" s="193" t="s">
        <v>13566</v>
      </c>
      <c r="S1232">
        <v>100</v>
      </c>
      <c r="T1232">
        <v>100</v>
      </c>
      <c r="U1232">
        <v>100</v>
      </c>
      <c r="V1232" t="s">
        <v>1930</v>
      </c>
      <c r="W1232">
        <v>81</v>
      </c>
      <c r="X1232">
        <v>30101800</v>
      </c>
      <c r="Y1232">
        <v>81</v>
      </c>
      <c r="Z1232" t="b">
        <v>1</v>
      </c>
    </row>
    <row r="1233" spans="1:26" x14ac:dyDescent="0.3">
      <c r="A1233">
        <v>907032</v>
      </c>
      <c r="B1233" t="s">
        <v>4320</v>
      </c>
      <c r="C1233" t="s">
        <v>12928</v>
      </c>
      <c r="D1233" t="s">
        <v>4321</v>
      </c>
      <c r="E1233" t="s">
        <v>4322</v>
      </c>
      <c r="G1233">
        <v>337123</v>
      </c>
      <c r="H1233" t="s">
        <v>4324</v>
      </c>
      <c r="I1233" t="s">
        <v>5179</v>
      </c>
      <c r="J1233">
        <v>781011250300</v>
      </c>
      <c r="K1233">
        <v>30101804</v>
      </c>
      <c r="L1233" t="s">
        <v>4322</v>
      </c>
      <c r="M1233">
        <v>1041224</v>
      </c>
      <c r="N1233" t="s">
        <v>13565</v>
      </c>
      <c r="O1233" t="s">
        <v>1932</v>
      </c>
      <c r="P1233" t="s">
        <v>13284</v>
      </c>
      <c r="Q1233" t="s">
        <v>12862</v>
      </c>
      <c r="R1233" s="193" t="s">
        <v>13564</v>
      </c>
      <c r="S1233">
        <v>100</v>
      </c>
      <c r="T1233">
        <v>100</v>
      </c>
      <c r="U1233">
        <v>100</v>
      </c>
      <c r="V1233" t="s">
        <v>1930</v>
      </c>
      <c r="W1233">
        <v>81</v>
      </c>
      <c r="X1233">
        <v>30101800</v>
      </c>
      <c r="Y1233">
        <v>81</v>
      </c>
      <c r="Z1233" t="b">
        <v>1</v>
      </c>
    </row>
    <row r="1234" spans="1:26" x14ac:dyDescent="0.3">
      <c r="A1234">
        <v>907033</v>
      </c>
      <c r="B1234" t="s">
        <v>4325</v>
      </c>
      <c r="C1234" t="s">
        <v>4311</v>
      </c>
      <c r="D1234" t="s">
        <v>4326</v>
      </c>
      <c r="E1234" t="s">
        <v>4327</v>
      </c>
      <c r="G1234">
        <v>731286</v>
      </c>
      <c r="H1234" t="s">
        <v>4326</v>
      </c>
      <c r="I1234" t="s">
        <v>1930</v>
      </c>
      <c r="J1234">
        <v>781011610746</v>
      </c>
      <c r="K1234">
        <v>31162906</v>
      </c>
      <c r="M1234">
        <v>1046482</v>
      </c>
      <c r="N1234" t="s">
        <v>13563</v>
      </c>
      <c r="O1234" t="s">
        <v>1930</v>
      </c>
      <c r="Q1234" t="s">
        <v>12926</v>
      </c>
      <c r="R1234" s="193" t="s">
        <v>13562</v>
      </c>
      <c r="S1234">
        <v>81</v>
      </c>
      <c r="T1234">
        <v>50</v>
      </c>
      <c r="U1234">
        <v>55</v>
      </c>
      <c r="V1234" t="s">
        <v>1930</v>
      </c>
      <c r="W1234">
        <v>80</v>
      </c>
      <c r="X1234">
        <v>31162906</v>
      </c>
      <c r="Y1234">
        <v>80</v>
      </c>
      <c r="Z1234" t="b">
        <v>1</v>
      </c>
    </row>
    <row r="1235" spans="1:26" x14ac:dyDescent="0.3">
      <c r="A1235">
        <v>907034</v>
      </c>
      <c r="B1235" t="s">
        <v>4329</v>
      </c>
      <c r="C1235" t="s">
        <v>4311</v>
      </c>
      <c r="D1235" t="s">
        <v>4330</v>
      </c>
      <c r="G1235">
        <v>730893</v>
      </c>
      <c r="H1235" t="s">
        <v>4330</v>
      </c>
      <c r="I1235" t="s">
        <v>1930</v>
      </c>
      <c r="J1235">
        <v>781011601300</v>
      </c>
      <c r="K1235">
        <v>31162906</v>
      </c>
      <c r="M1235">
        <v>212174</v>
      </c>
      <c r="N1235" t="s">
        <v>13561</v>
      </c>
      <c r="O1235" t="s">
        <v>1930</v>
      </c>
      <c r="Q1235" t="s">
        <v>12926</v>
      </c>
      <c r="R1235" s="193" t="s">
        <v>13560</v>
      </c>
      <c r="S1235">
        <v>82</v>
      </c>
      <c r="T1235">
        <v>39</v>
      </c>
      <c r="U1235">
        <v>69</v>
      </c>
      <c r="V1235" t="s">
        <v>1930</v>
      </c>
      <c r="W1235">
        <v>83</v>
      </c>
      <c r="X1235">
        <v>31162906</v>
      </c>
      <c r="Y1235">
        <v>83</v>
      </c>
      <c r="Z1235" t="b">
        <v>1</v>
      </c>
    </row>
    <row r="1236" spans="1:26" x14ac:dyDescent="0.3">
      <c r="A1236">
        <v>907035</v>
      </c>
      <c r="B1236" t="s">
        <v>4332</v>
      </c>
      <c r="C1236" t="s">
        <v>4311</v>
      </c>
      <c r="D1236" t="s">
        <v>4333</v>
      </c>
      <c r="G1236">
        <v>342384</v>
      </c>
      <c r="H1236" t="s">
        <v>4333</v>
      </c>
      <c r="I1236" t="s">
        <v>5179</v>
      </c>
      <c r="J1236">
        <v>781011502430</v>
      </c>
      <c r="K1236">
        <v>30101504</v>
      </c>
      <c r="L1236" t="s">
        <v>4335</v>
      </c>
      <c r="M1236">
        <v>876083</v>
      </c>
      <c r="N1236" t="s">
        <v>13559</v>
      </c>
      <c r="O1236" t="s">
        <v>1932</v>
      </c>
      <c r="P1236" t="s">
        <v>13284</v>
      </c>
      <c r="Q1236" t="s">
        <v>12862</v>
      </c>
      <c r="R1236" s="193" t="s">
        <v>13558</v>
      </c>
      <c r="S1236">
        <v>100</v>
      </c>
      <c r="T1236">
        <v>100</v>
      </c>
      <c r="U1236">
        <v>100</v>
      </c>
      <c r="V1236" t="s">
        <v>1930</v>
      </c>
      <c r="W1236">
        <v>81</v>
      </c>
      <c r="X1236">
        <v>30101500</v>
      </c>
      <c r="Y1236">
        <v>81</v>
      </c>
      <c r="Z1236" t="b">
        <v>1</v>
      </c>
    </row>
    <row r="1237" spans="1:26" x14ac:dyDescent="0.3">
      <c r="A1237">
        <v>907036</v>
      </c>
      <c r="B1237" t="s">
        <v>4336</v>
      </c>
      <c r="C1237" t="s">
        <v>4311</v>
      </c>
      <c r="D1237" t="s">
        <v>4216</v>
      </c>
      <c r="O1237" t="s">
        <v>1932</v>
      </c>
      <c r="P1237" t="s">
        <v>13284</v>
      </c>
      <c r="Q1237" t="s">
        <v>12862</v>
      </c>
      <c r="T1237">
        <v>100</v>
      </c>
    </row>
    <row r="1238" spans="1:26" x14ac:dyDescent="0.3">
      <c r="A1238">
        <v>907037</v>
      </c>
      <c r="B1238" t="s">
        <v>4338</v>
      </c>
      <c r="C1238" t="s">
        <v>12928</v>
      </c>
      <c r="D1238" t="s">
        <v>4216</v>
      </c>
      <c r="O1238" t="s">
        <v>1932</v>
      </c>
      <c r="P1238" t="s">
        <v>13284</v>
      </c>
      <c r="Q1238" t="s">
        <v>12862</v>
      </c>
      <c r="T1238">
        <v>100</v>
      </c>
      <c r="V1238" t="s">
        <v>1930</v>
      </c>
      <c r="W1238">
        <v>62</v>
      </c>
      <c r="Z1238" t="b">
        <v>1</v>
      </c>
    </row>
    <row r="1239" spans="1:26" x14ac:dyDescent="0.3">
      <c r="A1239">
        <v>907038</v>
      </c>
      <c r="B1239" t="s">
        <v>4338</v>
      </c>
      <c r="C1239" t="s">
        <v>4339</v>
      </c>
      <c r="D1239" t="s">
        <v>4216</v>
      </c>
      <c r="O1239" t="s">
        <v>1932</v>
      </c>
      <c r="P1239" t="s">
        <v>13284</v>
      </c>
      <c r="Q1239" t="s">
        <v>12862</v>
      </c>
      <c r="T1239">
        <v>100</v>
      </c>
      <c r="V1239" t="s">
        <v>1930</v>
      </c>
      <c r="W1239">
        <v>62</v>
      </c>
      <c r="Z1239" t="b">
        <v>1</v>
      </c>
    </row>
    <row r="1240" spans="1:26" x14ac:dyDescent="0.3">
      <c r="A1240">
        <v>907039</v>
      </c>
      <c r="B1240" t="s">
        <v>4338</v>
      </c>
      <c r="C1240" t="s">
        <v>4339</v>
      </c>
      <c r="D1240" t="s">
        <v>4216</v>
      </c>
      <c r="O1240" t="s">
        <v>1932</v>
      </c>
      <c r="P1240" t="s">
        <v>13284</v>
      </c>
      <c r="Q1240" t="s">
        <v>12862</v>
      </c>
      <c r="T1240">
        <v>100</v>
      </c>
      <c r="V1240" t="s">
        <v>1930</v>
      </c>
      <c r="W1240">
        <v>62</v>
      </c>
      <c r="Z1240" t="b">
        <v>1</v>
      </c>
    </row>
    <row r="1241" spans="1:26" x14ac:dyDescent="0.3">
      <c r="A1241">
        <v>907040</v>
      </c>
      <c r="B1241" t="s">
        <v>4338</v>
      </c>
      <c r="C1241" t="s">
        <v>4339</v>
      </c>
      <c r="D1241" t="s">
        <v>4216</v>
      </c>
      <c r="O1241" t="s">
        <v>1932</v>
      </c>
      <c r="P1241" t="s">
        <v>13284</v>
      </c>
      <c r="Q1241" t="s">
        <v>12862</v>
      </c>
      <c r="T1241">
        <v>100</v>
      </c>
      <c r="V1241" t="s">
        <v>1930</v>
      </c>
      <c r="W1241">
        <v>62</v>
      </c>
      <c r="Z1241" t="b">
        <v>1</v>
      </c>
    </row>
    <row r="1242" spans="1:26" x14ac:dyDescent="0.3">
      <c r="A1242">
        <v>907041</v>
      </c>
      <c r="B1242" t="s">
        <v>4338</v>
      </c>
      <c r="C1242" t="s">
        <v>4339</v>
      </c>
      <c r="D1242" t="s">
        <v>4216</v>
      </c>
      <c r="O1242" t="s">
        <v>1932</v>
      </c>
      <c r="P1242" t="s">
        <v>13284</v>
      </c>
      <c r="Q1242" t="s">
        <v>12862</v>
      </c>
      <c r="T1242">
        <v>100</v>
      </c>
      <c r="V1242" t="s">
        <v>1930</v>
      </c>
      <c r="W1242">
        <v>62</v>
      </c>
      <c r="Z1242" t="b">
        <v>1</v>
      </c>
    </row>
    <row r="1243" spans="1:26" x14ac:dyDescent="0.3">
      <c r="A1243">
        <v>907042</v>
      </c>
      <c r="B1243" t="s">
        <v>4342</v>
      </c>
      <c r="C1243" t="s">
        <v>4339</v>
      </c>
      <c r="D1243" t="s">
        <v>4343</v>
      </c>
      <c r="G1243">
        <v>1093537</v>
      </c>
      <c r="H1243" t="s">
        <v>7144</v>
      </c>
      <c r="I1243" t="s">
        <v>1930</v>
      </c>
      <c r="J1243">
        <v>781011156848</v>
      </c>
      <c r="K1243">
        <v>39131705</v>
      </c>
      <c r="M1243">
        <v>217417</v>
      </c>
      <c r="N1243" t="s">
        <v>12927</v>
      </c>
      <c r="O1243" t="s">
        <v>1930</v>
      </c>
      <c r="Q1243" t="s">
        <v>12926</v>
      </c>
      <c r="R1243" s="193" t="s">
        <v>13557</v>
      </c>
      <c r="S1243">
        <v>84</v>
      </c>
      <c r="T1243">
        <v>53</v>
      </c>
      <c r="U1243">
        <v>60</v>
      </c>
    </row>
    <row r="1244" spans="1:26" x14ac:dyDescent="0.3">
      <c r="A1244">
        <v>907043</v>
      </c>
      <c r="B1244" t="s">
        <v>4346</v>
      </c>
      <c r="C1244" t="s">
        <v>4339</v>
      </c>
      <c r="D1244" t="s">
        <v>4347</v>
      </c>
      <c r="G1244">
        <v>1093480</v>
      </c>
      <c r="H1244" t="s">
        <v>13556</v>
      </c>
      <c r="I1244" t="s">
        <v>1930</v>
      </c>
      <c r="J1244">
        <v>781011154202</v>
      </c>
      <c r="K1244">
        <v>39131705</v>
      </c>
      <c r="M1244">
        <v>343349</v>
      </c>
      <c r="N1244" t="s">
        <v>13555</v>
      </c>
      <c r="O1244" t="s">
        <v>1930</v>
      </c>
      <c r="Q1244" t="s">
        <v>12926</v>
      </c>
      <c r="R1244">
        <v>0.69925121906299903</v>
      </c>
      <c r="S1244">
        <v>84</v>
      </c>
      <c r="T1244">
        <v>52</v>
      </c>
      <c r="U1244">
        <v>65</v>
      </c>
      <c r="V1244" t="s">
        <v>1930</v>
      </c>
      <c r="W1244">
        <v>78</v>
      </c>
      <c r="X1244">
        <v>39131705</v>
      </c>
      <c r="Y1244">
        <v>78</v>
      </c>
      <c r="Z1244" t="b">
        <v>1</v>
      </c>
    </row>
    <row r="1245" spans="1:26" x14ac:dyDescent="0.3">
      <c r="A1245">
        <v>907082</v>
      </c>
      <c r="B1245" t="s">
        <v>4351</v>
      </c>
    </row>
    <row r="1246" spans="1:26" x14ac:dyDescent="0.3">
      <c r="A1246">
        <v>907083</v>
      </c>
      <c r="B1246" t="s">
        <v>4352</v>
      </c>
    </row>
    <row r="1247" spans="1:26" x14ac:dyDescent="0.3">
      <c r="A1247">
        <v>907084</v>
      </c>
      <c r="B1247" t="s">
        <v>4353</v>
      </c>
    </row>
    <row r="1248" spans="1:26" x14ac:dyDescent="0.3">
      <c r="A1248">
        <v>907085</v>
      </c>
      <c r="B1248" t="s">
        <v>4354</v>
      </c>
    </row>
    <row r="1249" spans="1:2" x14ac:dyDescent="0.3">
      <c r="A1249">
        <v>907086</v>
      </c>
      <c r="B1249" t="s">
        <v>4354</v>
      </c>
    </row>
    <row r="1250" spans="1:2" x14ac:dyDescent="0.3">
      <c r="A1250">
        <v>907087</v>
      </c>
      <c r="B1250" t="s">
        <v>4354</v>
      </c>
    </row>
    <row r="1251" spans="1:2" x14ac:dyDescent="0.3">
      <c r="A1251">
        <v>907088</v>
      </c>
      <c r="B1251" t="s">
        <v>4355</v>
      </c>
    </row>
    <row r="1252" spans="1:2" x14ac:dyDescent="0.3">
      <c r="A1252">
        <v>907089</v>
      </c>
      <c r="B1252" t="s">
        <v>4356</v>
      </c>
    </row>
    <row r="1253" spans="1:2" x14ac:dyDescent="0.3">
      <c r="A1253">
        <v>907090</v>
      </c>
      <c r="B1253" t="s">
        <v>4358</v>
      </c>
    </row>
    <row r="1254" spans="1:2" x14ac:dyDescent="0.3">
      <c r="A1254">
        <v>907091</v>
      </c>
      <c r="B1254" t="s">
        <v>4359</v>
      </c>
    </row>
    <row r="1255" spans="1:2" x14ac:dyDescent="0.3">
      <c r="A1255">
        <v>907092</v>
      </c>
      <c r="B1255" t="s">
        <v>4360</v>
      </c>
    </row>
    <row r="1256" spans="1:2" x14ac:dyDescent="0.3">
      <c r="A1256">
        <v>907093</v>
      </c>
      <c r="B1256" t="s">
        <v>4361</v>
      </c>
    </row>
    <row r="1257" spans="1:2" x14ac:dyDescent="0.3">
      <c r="A1257">
        <v>907094</v>
      </c>
      <c r="B1257" t="s">
        <v>4362</v>
      </c>
    </row>
    <row r="1258" spans="1:2" x14ac:dyDescent="0.3">
      <c r="A1258">
        <v>907095</v>
      </c>
      <c r="B1258" t="s">
        <v>4363</v>
      </c>
    </row>
    <row r="1259" spans="1:2" x14ac:dyDescent="0.3">
      <c r="A1259">
        <v>907096</v>
      </c>
      <c r="B1259" t="s">
        <v>4364</v>
      </c>
    </row>
    <row r="1260" spans="1:2" x14ac:dyDescent="0.3">
      <c r="A1260">
        <v>907097</v>
      </c>
      <c r="B1260" t="s">
        <v>4364</v>
      </c>
    </row>
    <row r="1261" spans="1:2" x14ac:dyDescent="0.3">
      <c r="A1261">
        <v>907098</v>
      </c>
      <c r="B1261" t="s">
        <v>4364</v>
      </c>
    </row>
    <row r="1262" spans="1:2" x14ac:dyDescent="0.3">
      <c r="A1262">
        <v>907099</v>
      </c>
      <c r="B1262" t="s">
        <v>4364</v>
      </c>
    </row>
    <row r="1263" spans="1:2" x14ac:dyDescent="0.3">
      <c r="A1263">
        <v>907100</v>
      </c>
      <c r="B1263" t="s">
        <v>4364</v>
      </c>
    </row>
    <row r="1264" spans="1:2" x14ac:dyDescent="0.3">
      <c r="A1264">
        <v>907101</v>
      </c>
      <c r="B1264" t="s">
        <v>4364</v>
      </c>
    </row>
    <row r="1265" spans="1:26" x14ac:dyDescent="0.3">
      <c r="A1265">
        <v>907102</v>
      </c>
      <c r="B1265" t="s">
        <v>4364</v>
      </c>
    </row>
    <row r="1266" spans="1:26" x14ac:dyDescent="0.3">
      <c r="A1266">
        <v>907103</v>
      </c>
      <c r="B1266" t="s">
        <v>4364</v>
      </c>
    </row>
    <row r="1267" spans="1:26" x14ac:dyDescent="0.3">
      <c r="A1267">
        <v>907104</v>
      </c>
      <c r="B1267" t="s">
        <v>4366</v>
      </c>
    </row>
    <row r="1268" spans="1:26" x14ac:dyDescent="0.3">
      <c r="A1268">
        <v>907105</v>
      </c>
      <c r="B1268" t="s">
        <v>4367</v>
      </c>
      <c r="C1268" t="s">
        <v>4368</v>
      </c>
    </row>
    <row r="1269" spans="1:26" x14ac:dyDescent="0.3">
      <c r="A1269">
        <v>907106</v>
      </c>
      <c r="B1269" t="s">
        <v>4370</v>
      </c>
      <c r="G1269">
        <v>117040</v>
      </c>
      <c r="H1269">
        <v>4051548</v>
      </c>
      <c r="I1269" t="s">
        <v>13547</v>
      </c>
      <c r="J1269">
        <v>639889917767</v>
      </c>
      <c r="K1269">
        <v>31163102</v>
      </c>
      <c r="M1269">
        <v>880595</v>
      </c>
      <c r="N1269" t="s">
        <v>13554</v>
      </c>
      <c r="O1269" t="s">
        <v>13547</v>
      </c>
      <c r="Q1269" t="s">
        <v>12868</v>
      </c>
      <c r="R1269" s="193" t="s">
        <v>13553</v>
      </c>
      <c r="S1269">
        <v>65</v>
      </c>
      <c r="T1269">
        <v>64</v>
      </c>
      <c r="U1269">
        <v>25</v>
      </c>
    </row>
    <row r="1270" spans="1:26" x14ac:dyDescent="0.3">
      <c r="A1270">
        <v>907107</v>
      </c>
      <c r="B1270" t="s">
        <v>4371</v>
      </c>
      <c r="C1270" t="s">
        <v>4339</v>
      </c>
      <c r="D1270" t="s">
        <v>4372</v>
      </c>
      <c r="G1270">
        <v>1093477</v>
      </c>
      <c r="H1270" t="s">
        <v>13552</v>
      </c>
      <c r="I1270" t="s">
        <v>1930</v>
      </c>
      <c r="J1270">
        <v>781011154073</v>
      </c>
      <c r="K1270">
        <v>39131705</v>
      </c>
      <c r="M1270">
        <v>334350</v>
      </c>
      <c r="N1270" t="s">
        <v>13551</v>
      </c>
      <c r="O1270" t="s">
        <v>1930</v>
      </c>
      <c r="Q1270" t="s">
        <v>12926</v>
      </c>
      <c r="R1270" s="193" t="s">
        <v>13550</v>
      </c>
      <c r="S1270">
        <v>90</v>
      </c>
      <c r="T1270">
        <v>57</v>
      </c>
      <c r="U1270">
        <v>71</v>
      </c>
      <c r="V1270" t="s">
        <v>1930</v>
      </c>
      <c r="W1270">
        <v>78</v>
      </c>
      <c r="X1270">
        <v>39131705</v>
      </c>
      <c r="Y1270">
        <v>78</v>
      </c>
      <c r="Z1270" t="b">
        <v>1</v>
      </c>
    </row>
    <row r="1271" spans="1:26" x14ac:dyDescent="0.3">
      <c r="A1271">
        <v>907108</v>
      </c>
      <c r="B1271" t="s">
        <v>4375</v>
      </c>
    </row>
    <row r="1272" spans="1:26" x14ac:dyDescent="0.3">
      <c r="A1272">
        <v>907109</v>
      </c>
      <c r="B1272" t="s">
        <v>4376</v>
      </c>
    </row>
    <row r="1273" spans="1:26" x14ac:dyDescent="0.3">
      <c r="A1273">
        <v>907110</v>
      </c>
      <c r="B1273" t="s">
        <v>4377</v>
      </c>
      <c r="C1273" t="s">
        <v>4378</v>
      </c>
      <c r="D1273" t="s">
        <v>4379</v>
      </c>
      <c r="V1273" t="s">
        <v>4596</v>
      </c>
      <c r="W1273">
        <v>63</v>
      </c>
      <c r="X1273">
        <v>39121420</v>
      </c>
      <c r="Y1273">
        <v>78</v>
      </c>
      <c r="Z1273" t="b">
        <v>1</v>
      </c>
    </row>
    <row r="1274" spans="1:26" x14ac:dyDescent="0.3">
      <c r="A1274">
        <v>907111</v>
      </c>
      <c r="B1274" t="s">
        <v>4383</v>
      </c>
      <c r="C1274" t="s">
        <v>4384</v>
      </c>
      <c r="D1274" t="s">
        <v>4384</v>
      </c>
    </row>
    <row r="1275" spans="1:26" x14ac:dyDescent="0.3">
      <c r="A1275">
        <v>907112</v>
      </c>
      <c r="B1275" t="s">
        <v>4387</v>
      </c>
      <c r="C1275" t="s">
        <v>4384</v>
      </c>
      <c r="D1275" t="s">
        <v>4384</v>
      </c>
    </row>
    <row r="1276" spans="1:26" x14ac:dyDescent="0.3">
      <c r="A1276">
        <v>907113</v>
      </c>
      <c r="B1276" t="s">
        <v>4389</v>
      </c>
      <c r="C1276" t="s">
        <v>507</v>
      </c>
      <c r="D1276" t="s">
        <v>4390</v>
      </c>
      <c r="E1276" t="s">
        <v>3166</v>
      </c>
      <c r="F1276">
        <v>98001002002</v>
      </c>
      <c r="O1276" t="s">
        <v>59</v>
      </c>
      <c r="P1276" t="s">
        <v>4397</v>
      </c>
      <c r="Q1276" t="s">
        <v>12862</v>
      </c>
      <c r="T1276">
        <v>95</v>
      </c>
      <c r="X1276">
        <v>39131700</v>
      </c>
      <c r="Y1276">
        <v>78</v>
      </c>
    </row>
    <row r="1277" spans="1:26" x14ac:dyDescent="0.3">
      <c r="A1277">
        <v>907114</v>
      </c>
      <c r="B1277" t="s">
        <v>4389</v>
      </c>
      <c r="C1277" t="s">
        <v>507</v>
      </c>
      <c r="D1277" t="s">
        <v>4390</v>
      </c>
      <c r="E1277" t="s">
        <v>135</v>
      </c>
      <c r="F1277">
        <v>98010022940</v>
      </c>
      <c r="O1277" t="s">
        <v>59</v>
      </c>
      <c r="P1277" t="s">
        <v>4397</v>
      </c>
      <c r="Q1277" t="s">
        <v>12862</v>
      </c>
      <c r="T1277">
        <v>95</v>
      </c>
      <c r="X1277">
        <v>39131700</v>
      </c>
      <c r="Y1277">
        <v>78</v>
      </c>
    </row>
    <row r="1278" spans="1:26" x14ac:dyDescent="0.3">
      <c r="A1278">
        <v>907115</v>
      </c>
      <c r="B1278" t="s">
        <v>4389</v>
      </c>
      <c r="C1278" t="s">
        <v>507</v>
      </c>
      <c r="D1278" t="s">
        <v>4390</v>
      </c>
      <c r="E1278" t="s">
        <v>3166</v>
      </c>
      <c r="F1278">
        <v>98001002002</v>
      </c>
      <c r="O1278" t="s">
        <v>59</v>
      </c>
      <c r="P1278" t="s">
        <v>4397</v>
      </c>
      <c r="Q1278" t="s">
        <v>12862</v>
      </c>
      <c r="T1278">
        <v>95</v>
      </c>
      <c r="X1278">
        <v>39131700</v>
      </c>
      <c r="Y1278">
        <v>78</v>
      </c>
    </row>
    <row r="1279" spans="1:26" x14ac:dyDescent="0.3">
      <c r="A1279">
        <v>907116</v>
      </c>
      <c r="B1279" t="s">
        <v>4392</v>
      </c>
      <c r="C1279" t="s">
        <v>507</v>
      </c>
      <c r="D1279" t="s">
        <v>4393</v>
      </c>
      <c r="E1279" t="s">
        <v>3599</v>
      </c>
      <c r="F1279">
        <v>98001002001</v>
      </c>
      <c r="O1279" t="s">
        <v>59</v>
      </c>
      <c r="P1279" t="s">
        <v>4397</v>
      </c>
      <c r="Q1279" t="s">
        <v>12862</v>
      </c>
      <c r="T1279">
        <v>95</v>
      </c>
      <c r="X1279">
        <v>39131700</v>
      </c>
      <c r="Y1279">
        <v>78</v>
      </c>
    </row>
    <row r="1280" spans="1:26" x14ac:dyDescent="0.3">
      <c r="A1280">
        <v>907117</v>
      </c>
      <c r="B1280" t="s">
        <v>4396</v>
      </c>
      <c r="C1280" t="s">
        <v>4397</v>
      </c>
      <c r="D1280" t="s">
        <v>4398</v>
      </c>
      <c r="O1280" t="s">
        <v>59</v>
      </c>
      <c r="P1280" t="s">
        <v>4397</v>
      </c>
      <c r="Q1280" t="s">
        <v>12862</v>
      </c>
      <c r="T1280">
        <v>95</v>
      </c>
      <c r="V1280" t="s">
        <v>361</v>
      </c>
      <c r="W1280">
        <v>78</v>
      </c>
      <c r="X1280">
        <v>39131706</v>
      </c>
      <c r="Y1280">
        <v>78</v>
      </c>
      <c r="Z1280" t="b">
        <v>1</v>
      </c>
    </row>
    <row r="1281" spans="1:26" x14ac:dyDescent="0.3">
      <c r="A1281">
        <v>907118</v>
      </c>
      <c r="B1281" t="s">
        <v>4396</v>
      </c>
      <c r="C1281" t="s">
        <v>4397</v>
      </c>
      <c r="D1281" t="s">
        <v>4398</v>
      </c>
      <c r="O1281" t="s">
        <v>59</v>
      </c>
      <c r="P1281" t="s">
        <v>4397</v>
      </c>
      <c r="Q1281" t="s">
        <v>12862</v>
      </c>
      <c r="T1281">
        <v>95</v>
      </c>
      <c r="V1281" t="s">
        <v>361</v>
      </c>
      <c r="W1281">
        <v>78</v>
      </c>
      <c r="X1281">
        <v>39131706</v>
      </c>
      <c r="Y1281">
        <v>78</v>
      </c>
      <c r="Z1281" t="b">
        <v>1</v>
      </c>
    </row>
    <row r="1282" spans="1:26" x14ac:dyDescent="0.3">
      <c r="A1282">
        <v>907119</v>
      </c>
      <c r="B1282" t="s">
        <v>4402</v>
      </c>
      <c r="C1282" t="s">
        <v>507</v>
      </c>
      <c r="O1282" t="s">
        <v>59</v>
      </c>
      <c r="P1282" t="s">
        <v>4397</v>
      </c>
      <c r="Q1282" t="s">
        <v>12862</v>
      </c>
      <c r="T1282">
        <v>95</v>
      </c>
      <c r="V1282" t="s">
        <v>5718</v>
      </c>
      <c r="W1282">
        <v>77</v>
      </c>
      <c r="X1282">
        <v>39131706</v>
      </c>
      <c r="Y1282">
        <v>77</v>
      </c>
      <c r="Z1282" t="b">
        <v>1</v>
      </c>
    </row>
    <row r="1283" spans="1:26" x14ac:dyDescent="0.3">
      <c r="A1283">
        <v>907120</v>
      </c>
      <c r="B1283" t="s">
        <v>4404</v>
      </c>
      <c r="C1283" t="s">
        <v>4397</v>
      </c>
      <c r="D1283" t="s">
        <v>4405</v>
      </c>
      <c r="O1283" t="s">
        <v>59</v>
      </c>
      <c r="P1283" t="s">
        <v>4397</v>
      </c>
      <c r="Q1283" t="s">
        <v>12862</v>
      </c>
      <c r="T1283">
        <v>95</v>
      </c>
      <c r="V1283" t="s">
        <v>361</v>
      </c>
      <c r="W1283">
        <v>78</v>
      </c>
      <c r="X1283">
        <v>39131706</v>
      </c>
      <c r="Y1283">
        <v>78</v>
      </c>
      <c r="Z1283" t="b">
        <v>1</v>
      </c>
    </row>
    <row r="1284" spans="1:26" x14ac:dyDescent="0.3">
      <c r="A1284">
        <v>907121</v>
      </c>
      <c r="B1284" t="s">
        <v>4407</v>
      </c>
      <c r="C1284" t="s">
        <v>507</v>
      </c>
      <c r="D1284" t="s">
        <v>4408</v>
      </c>
      <c r="O1284" t="s">
        <v>59</v>
      </c>
      <c r="P1284" t="s">
        <v>4397</v>
      </c>
      <c r="Q1284" t="s">
        <v>12862</v>
      </c>
      <c r="T1284">
        <v>95</v>
      </c>
      <c r="V1284" t="s">
        <v>681</v>
      </c>
      <c r="W1284">
        <v>65</v>
      </c>
      <c r="X1284">
        <v>39131700</v>
      </c>
      <c r="Y1284">
        <v>82</v>
      </c>
      <c r="Z1284" t="b">
        <v>1</v>
      </c>
    </row>
    <row r="1285" spans="1:26" x14ac:dyDescent="0.3">
      <c r="A1285">
        <v>907122</v>
      </c>
      <c r="B1285" t="s">
        <v>4410</v>
      </c>
      <c r="C1285" t="s">
        <v>4397</v>
      </c>
      <c r="D1285" t="s">
        <v>4411</v>
      </c>
      <c r="E1285" t="s">
        <v>3334</v>
      </c>
      <c r="F1285">
        <v>98001000102</v>
      </c>
      <c r="O1285" t="s">
        <v>59</v>
      </c>
      <c r="P1285" t="s">
        <v>4397</v>
      </c>
      <c r="Q1285" t="s">
        <v>12862</v>
      </c>
      <c r="T1285">
        <v>95</v>
      </c>
      <c r="V1285" t="s">
        <v>5341</v>
      </c>
      <c r="W1285">
        <v>81</v>
      </c>
      <c r="X1285">
        <v>39131706</v>
      </c>
      <c r="Y1285">
        <v>81</v>
      </c>
      <c r="Z1285" t="b">
        <v>1</v>
      </c>
    </row>
    <row r="1286" spans="1:26" x14ac:dyDescent="0.3">
      <c r="A1286">
        <v>907123</v>
      </c>
      <c r="B1286" t="s">
        <v>4414</v>
      </c>
      <c r="C1286" t="s">
        <v>4397</v>
      </c>
      <c r="D1286" t="s">
        <v>4415</v>
      </c>
      <c r="O1286" t="s">
        <v>59</v>
      </c>
      <c r="P1286" t="s">
        <v>4397</v>
      </c>
      <c r="Q1286" t="s">
        <v>12862</v>
      </c>
      <c r="T1286">
        <v>95</v>
      </c>
      <c r="X1286">
        <v>39131700</v>
      </c>
      <c r="Y1286">
        <v>78</v>
      </c>
    </row>
    <row r="1287" spans="1:26" x14ac:dyDescent="0.3">
      <c r="A1287">
        <v>907124</v>
      </c>
      <c r="B1287" t="s">
        <v>4417</v>
      </c>
      <c r="C1287" t="s">
        <v>507</v>
      </c>
      <c r="E1287" t="s">
        <v>4418</v>
      </c>
      <c r="O1287" t="s">
        <v>59</v>
      </c>
      <c r="P1287" t="s">
        <v>4397</v>
      </c>
      <c r="Q1287" t="s">
        <v>12862</v>
      </c>
      <c r="T1287">
        <v>95</v>
      </c>
      <c r="X1287">
        <v>39131707</v>
      </c>
      <c r="Y1287">
        <v>83</v>
      </c>
    </row>
    <row r="1288" spans="1:26" x14ac:dyDescent="0.3">
      <c r="A1288">
        <v>907125</v>
      </c>
      <c r="B1288" t="s">
        <v>4420</v>
      </c>
      <c r="C1288" t="s">
        <v>4421</v>
      </c>
      <c r="E1288" t="s">
        <v>4422</v>
      </c>
      <c r="O1288" t="s">
        <v>59</v>
      </c>
      <c r="P1288" t="s">
        <v>4397</v>
      </c>
      <c r="Q1288" t="s">
        <v>12862</v>
      </c>
      <c r="T1288">
        <v>95</v>
      </c>
      <c r="V1288" t="s">
        <v>1033</v>
      </c>
      <c r="W1288">
        <v>78</v>
      </c>
      <c r="X1288">
        <v>39131706</v>
      </c>
      <c r="Y1288">
        <v>78</v>
      </c>
      <c r="Z1288" t="b">
        <v>1</v>
      </c>
    </row>
    <row r="1289" spans="1:26" x14ac:dyDescent="0.3">
      <c r="A1289">
        <v>907126</v>
      </c>
      <c r="B1289" t="s">
        <v>4424</v>
      </c>
      <c r="C1289" t="s">
        <v>4421</v>
      </c>
      <c r="O1289" t="s">
        <v>59</v>
      </c>
      <c r="P1289" t="s">
        <v>4397</v>
      </c>
      <c r="Q1289" t="s">
        <v>12862</v>
      </c>
      <c r="T1289">
        <v>95</v>
      </c>
      <c r="V1289" t="s">
        <v>1033</v>
      </c>
      <c r="W1289">
        <v>79</v>
      </c>
      <c r="X1289">
        <v>39131706</v>
      </c>
      <c r="Y1289">
        <v>79</v>
      </c>
      <c r="Z1289" t="b">
        <v>1</v>
      </c>
    </row>
    <row r="1290" spans="1:26" x14ac:dyDescent="0.3">
      <c r="A1290">
        <v>907127</v>
      </c>
      <c r="B1290" t="s">
        <v>4426</v>
      </c>
      <c r="C1290" t="s">
        <v>4427</v>
      </c>
      <c r="D1290" t="s">
        <v>4428</v>
      </c>
      <c r="O1290" t="s">
        <v>59</v>
      </c>
      <c r="P1290" t="s">
        <v>4397</v>
      </c>
      <c r="Q1290" t="s">
        <v>12862</v>
      </c>
      <c r="T1290">
        <v>95</v>
      </c>
      <c r="V1290" t="s">
        <v>361</v>
      </c>
      <c r="W1290">
        <v>65</v>
      </c>
      <c r="X1290">
        <v>39131706</v>
      </c>
      <c r="Y1290">
        <v>80</v>
      </c>
      <c r="Z1290" t="b">
        <v>1</v>
      </c>
    </row>
    <row r="1291" spans="1:26" x14ac:dyDescent="0.3">
      <c r="A1291">
        <v>907128</v>
      </c>
      <c r="B1291" t="s">
        <v>4430</v>
      </c>
      <c r="C1291" t="s">
        <v>4427</v>
      </c>
      <c r="D1291" t="s">
        <v>4431</v>
      </c>
      <c r="O1291" t="s">
        <v>59</v>
      </c>
      <c r="P1291" t="s">
        <v>4397</v>
      </c>
      <c r="Q1291" t="s">
        <v>12862</v>
      </c>
      <c r="T1291">
        <v>95</v>
      </c>
      <c r="V1291" t="s">
        <v>681</v>
      </c>
      <c r="W1291">
        <v>63</v>
      </c>
      <c r="X1291">
        <v>39131708</v>
      </c>
      <c r="Y1291">
        <v>63</v>
      </c>
      <c r="Z1291" t="b">
        <v>1</v>
      </c>
    </row>
    <row r="1292" spans="1:26" x14ac:dyDescent="0.3">
      <c r="A1292">
        <v>907129</v>
      </c>
      <c r="B1292" t="s">
        <v>4433</v>
      </c>
      <c r="C1292" t="s">
        <v>4434</v>
      </c>
      <c r="D1292" t="s">
        <v>4435</v>
      </c>
      <c r="O1292" t="s">
        <v>4436</v>
      </c>
      <c r="P1292" t="s">
        <v>13549</v>
      </c>
      <c r="Q1292" t="s">
        <v>12862</v>
      </c>
      <c r="T1292">
        <v>100</v>
      </c>
      <c r="V1292" t="s">
        <v>2352</v>
      </c>
      <c r="W1292">
        <v>62</v>
      </c>
      <c r="Z1292" t="b">
        <v>1</v>
      </c>
    </row>
    <row r="1293" spans="1:26" x14ac:dyDescent="0.3">
      <c r="A1293">
        <v>907130</v>
      </c>
      <c r="B1293" t="s">
        <v>4438</v>
      </c>
      <c r="C1293" t="s">
        <v>4439</v>
      </c>
      <c r="D1293" t="s">
        <v>4440</v>
      </c>
      <c r="F1293">
        <v>84014143142</v>
      </c>
      <c r="V1293" t="s">
        <v>5922</v>
      </c>
      <c r="W1293">
        <v>76</v>
      </c>
      <c r="X1293">
        <v>39110000</v>
      </c>
      <c r="Y1293">
        <v>76</v>
      </c>
      <c r="Z1293" t="b">
        <v>1</v>
      </c>
    </row>
    <row r="1294" spans="1:26" x14ac:dyDescent="0.3">
      <c r="A1294">
        <v>907131</v>
      </c>
      <c r="B1294" t="s">
        <v>4443</v>
      </c>
    </row>
    <row r="1295" spans="1:26" x14ac:dyDescent="0.3">
      <c r="A1295">
        <v>907132</v>
      </c>
      <c r="B1295" t="s">
        <v>4446</v>
      </c>
      <c r="C1295" t="s">
        <v>4447</v>
      </c>
      <c r="D1295" t="s">
        <v>4448</v>
      </c>
      <c r="F1295" t="s">
        <v>4449</v>
      </c>
      <c r="X1295">
        <v>39110000</v>
      </c>
      <c r="Y1295">
        <v>79</v>
      </c>
    </row>
    <row r="1296" spans="1:26" x14ac:dyDescent="0.3">
      <c r="A1296">
        <v>907133</v>
      </c>
      <c r="B1296" t="s">
        <v>4451</v>
      </c>
    </row>
    <row r="1297" spans="1:26" x14ac:dyDescent="0.3">
      <c r="A1297">
        <v>907134</v>
      </c>
      <c r="B1297" t="s">
        <v>4453</v>
      </c>
      <c r="C1297" t="s">
        <v>2019</v>
      </c>
    </row>
    <row r="1298" spans="1:26" x14ac:dyDescent="0.3">
      <c r="A1298">
        <v>907135</v>
      </c>
      <c r="B1298" t="s">
        <v>4454</v>
      </c>
      <c r="C1298" t="s">
        <v>4455</v>
      </c>
      <c r="D1298" t="s">
        <v>4456</v>
      </c>
      <c r="E1298" t="s">
        <v>3166</v>
      </c>
      <c r="O1298" t="s">
        <v>59</v>
      </c>
      <c r="P1298" t="s">
        <v>4397</v>
      </c>
      <c r="Q1298" t="s">
        <v>12862</v>
      </c>
      <c r="T1298">
        <v>95</v>
      </c>
      <c r="X1298">
        <v>39131700</v>
      </c>
      <c r="Y1298">
        <v>80</v>
      </c>
    </row>
    <row r="1299" spans="1:26" x14ac:dyDescent="0.3">
      <c r="A1299">
        <v>907136</v>
      </c>
      <c r="B1299" t="s">
        <v>4457</v>
      </c>
      <c r="C1299" t="s">
        <v>4458</v>
      </c>
      <c r="D1299" t="s">
        <v>4459</v>
      </c>
      <c r="G1299">
        <v>124107</v>
      </c>
      <c r="H1299">
        <v>1007000</v>
      </c>
      <c r="I1299" t="s">
        <v>13547</v>
      </c>
      <c r="J1299">
        <v>639889915220</v>
      </c>
      <c r="K1299">
        <v>43223306</v>
      </c>
      <c r="M1299">
        <v>918791</v>
      </c>
      <c r="N1299" t="s">
        <v>13548</v>
      </c>
      <c r="O1299" t="s">
        <v>13547</v>
      </c>
      <c r="Q1299" t="s">
        <v>12926</v>
      </c>
      <c r="R1299" s="193" t="s">
        <v>13546</v>
      </c>
      <c r="S1299">
        <v>56</v>
      </c>
      <c r="T1299">
        <v>44</v>
      </c>
      <c r="U1299">
        <v>29</v>
      </c>
    </row>
    <row r="1300" spans="1:26" x14ac:dyDescent="0.3">
      <c r="A1300">
        <v>907137</v>
      </c>
      <c r="B1300" t="s">
        <v>4462</v>
      </c>
      <c r="C1300" t="s">
        <v>1596</v>
      </c>
      <c r="D1300">
        <v>1700</v>
      </c>
      <c r="O1300" t="s">
        <v>4463</v>
      </c>
      <c r="P1300" t="s">
        <v>13545</v>
      </c>
      <c r="Q1300" t="s">
        <v>12862</v>
      </c>
      <c r="T1300">
        <v>75</v>
      </c>
    </row>
    <row r="1301" spans="1:26" x14ac:dyDescent="0.3">
      <c r="A1301">
        <v>907138</v>
      </c>
      <c r="B1301" t="s">
        <v>4462</v>
      </c>
      <c r="C1301" t="s">
        <v>1596</v>
      </c>
      <c r="D1301">
        <v>1700</v>
      </c>
      <c r="O1301" t="s">
        <v>4463</v>
      </c>
      <c r="P1301" t="s">
        <v>13545</v>
      </c>
      <c r="Q1301" t="s">
        <v>12862</v>
      </c>
      <c r="T1301">
        <v>75</v>
      </c>
    </row>
    <row r="1302" spans="1:26" x14ac:dyDescent="0.3">
      <c r="A1302">
        <v>907139</v>
      </c>
      <c r="B1302" t="s">
        <v>4462</v>
      </c>
      <c r="C1302" t="s">
        <v>1596</v>
      </c>
      <c r="D1302">
        <v>1700</v>
      </c>
      <c r="O1302" t="s">
        <v>4463</v>
      </c>
      <c r="P1302" t="s">
        <v>13545</v>
      </c>
      <c r="Q1302" t="s">
        <v>12862</v>
      </c>
      <c r="T1302">
        <v>75</v>
      </c>
    </row>
    <row r="1303" spans="1:26" x14ac:dyDescent="0.3">
      <c r="A1303">
        <v>907140</v>
      </c>
      <c r="B1303" t="s">
        <v>4462</v>
      </c>
      <c r="C1303" t="s">
        <v>1596</v>
      </c>
      <c r="D1303">
        <v>1700</v>
      </c>
      <c r="O1303" t="s">
        <v>4463</v>
      </c>
      <c r="P1303" t="s">
        <v>13545</v>
      </c>
      <c r="Q1303" t="s">
        <v>12862</v>
      </c>
      <c r="T1303">
        <v>75</v>
      </c>
    </row>
    <row r="1304" spans="1:26" x14ac:dyDescent="0.3">
      <c r="A1304">
        <v>907141</v>
      </c>
      <c r="B1304" t="s">
        <v>4462</v>
      </c>
      <c r="C1304" t="s">
        <v>1596</v>
      </c>
      <c r="D1304">
        <v>1700</v>
      </c>
      <c r="O1304" t="s">
        <v>4463</v>
      </c>
      <c r="P1304" t="s">
        <v>13545</v>
      </c>
      <c r="Q1304" t="s">
        <v>12862</v>
      </c>
      <c r="T1304">
        <v>75</v>
      </c>
    </row>
    <row r="1305" spans="1:26" x14ac:dyDescent="0.3">
      <c r="A1305">
        <v>907142</v>
      </c>
      <c r="B1305" t="s">
        <v>4466</v>
      </c>
      <c r="C1305" t="s">
        <v>4467</v>
      </c>
      <c r="D1305">
        <v>40</v>
      </c>
      <c r="O1305" t="s">
        <v>59</v>
      </c>
      <c r="P1305" t="s">
        <v>1537</v>
      </c>
      <c r="Q1305" t="s">
        <v>12862</v>
      </c>
      <c r="T1305">
        <v>60</v>
      </c>
    </row>
    <row r="1306" spans="1:26" x14ac:dyDescent="0.3">
      <c r="A1306">
        <v>907143</v>
      </c>
      <c r="B1306" t="s">
        <v>4469</v>
      </c>
      <c r="C1306" t="s">
        <v>4467</v>
      </c>
      <c r="D1306">
        <v>32</v>
      </c>
      <c r="O1306" t="s">
        <v>59</v>
      </c>
      <c r="P1306" t="s">
        <v>1537</v>
      </c>
      <c r="Q1306" t="s">
        <v>12862</v>
      </c>
      <c r="T1306">
        <v>60</v>
      </c>
      <c r="X1306">
        <v>31162900</v>
      </c>
      <c r="Y1306">
        <v>79</v>
      </c>
    </row>
    <row r="1307" spans="1:26" x14ac:dyDescent="0.3">
      <c r="A1307">
        <v>907144</v>
      </c>
      <c r="B1307" t="s">
        <v>4471</v>
      </c>
      <c r="C1307" t="s">
        <v>4472</v>
      </c>
      <c r="D1307" t="s">
        <v>4473</v>
      </c>
      <c r="F1307">
        <v>8531909001</v>
      </c>
    </row>
    <row r="1308" spans="1:26" x14ac:dyDescent="0.3">
      <c r="A1308">
        <v>907145</v>
      </c>
      <c r="B1308" t="s">
        <v>4475</v>
      </c>
      <c r="C1308" t="s">
        <v>4476</v>
      </c>
      <c r="D1308" t="s">
        <v>4007</v>
      </c>
      <c r="G1308">
        <v>336383</v>
      </c>
      <c r="H1308" t="s">
        <v>4007</v>
      </c>
      <c r="I1308" t="s">
        <v>55</v>
      </c>
      <c r="J1308">
        <v>786189104721</v>
      </c>
      <c r="K1308">
        <v>39121304</v>
      </c>
      <c r="L1308" t="s">
        <v>13544</v>
      </c>
      <c r="M1308">
        <v>1004357</v>
      </c>
      <c r="N1308" t="s">
        <v>13543</v>
      </c>
      <c r="O1308" t="s">
        <v>55</v>
      </c>
      <c r="Q1308" t="s">
        <v>12868</v>
      </c>
      <c r="R1308" s="193" t="s">
        <v>13542</v>
      </c>
      <c r="S1308">
        <v>100</v>
      </c>
      <c r="T1308">
        <v>94</v>
      </c>
      <c r="U1308">
        <v>100</v>
      </c>
      <c r="V1308" t="s">
        <v>55</v>
      </c>
      <c r="W1308">
        <v>88</v>
      </c>
      <c r="X1308">
        <v>39121300</v>
      </c>
      <c r="Y1308">
        <v>88</v>
      </c>
      <c r="Z1308" t="b">
        <v>1</v>
      </c>
    </row>
    <row r="1309" spans="1:26" x14ac:dyDescent="0.3">
      <c r="A1309">
        <v>907146</v>
      </c>
      <c r="B1309" t="s">
        <v>4478</v>
      </c>
      <c r="C1309" t="s">
        <v>4476</v>
      </c>
      <c r="D1309" t="s">
        <v>4479</v>
      </c>
      <c r="G1309">
        <v>337871</v>
      </c>
      <c r="H1309" t="s">
        <v>4479</v>
      </c>
      <c r="I1309" t="s">
        <v>55</v>
      </c>
      <c r="J1309">
        <v>786189104288</v>
      </c>
      <c r="K1309">
        <v>39121320</v>
      </c>
      <c r="L1309" t="s">
        <v>13541</v>
      </c>
      <c r="M1309">
        <v>118577</v>
      </c>
      <c r="N1309" t="s">
        <v>13540</v>
      </c>
      <c r="O1309" t="s">
        <v>55</v>
      </c>
      <c r="Q1309" t="s">
        <v>12868</v>
      </c>
      <c r="R1309" s="193" t="s">
        <v>13539</v>
      </c>
      <c r="S1309">
        <v>92</v>
      </c>
      <c r="T1309">
        <v>83</v>
      </c>
      <c r="U1309">
        <v>81</v>
      </c>
      <c r="X1309">
        <v>39121300</v>
      </c>
      <c r="Y1309">
        <v>77</v>
      </c>
    </row>
    <row r="1310" spans="1:26" x14ac:dyDescent="0.3">
      <c r="A1310">
        <v>907147</v>
      </c>
      <c r="B1310" t="s">
        <v>4481</v>
      </c>
      <c r="C1310" t="s">
        <v>4476</v>
      </c>
      <c r="D1310" t="s">
        <v>4010</v>
      </c>
      <c r="G1310">
        <v>336381</v>
      </c>
      <c r="H1310" t="s">
        <v>4010</v>
      </c>
      <c r="I1310" t="s">
        <v>55</v>
      </c>
      <c r="J1310">
        <v>786189104035</v>
      </c>
      <c r="K1310">
        <v>39121308</v>
      </c>
      <c r="L1310" t="s">
        <v>13538</v>
      </c>
      <c r="M1310">
        <v>1063047</v>
      </c>
      <c r="N1310" t="s">
        <v>13537</v>
      </c>
      <c r="O1310" t="s">
        <v>55</v>
      </c>
      <c r="Q1310" t="s">
        <v>12868</v>
      </c>
      <c r="R1310" s="193" t="s">
        <v>13536</v>
      </c>
      <c r="S1310">
        <v>100</v>
      </c>
      <c r="T1310">
        <v>90</v>
      </c>
      <c r="U1310">
        <v>97</v>
      </c>
      <c r="V1310" t="s">
        <v>1930</v>
      </c>
      <c r="W1310">
        <v>51</v>
      </c>
      <c r="X1310">
        <v>39121300</v>
      </c>
      <c r="Y1310">
        <v>84</v>
      </c>
      <c r="Z1310" t="b">
        <v>1</v>
      </c>
    </row>
    <row r="1311" spans="1:26" x14ac:dyDescent="0.3">
      <c r="A1311">
        <v>907148</v>
      </c>
      <c r="B1311" t="s">
        <v>4483</v>
      </c>
      <c r="C1311" t="s">
        <v>4484</v>
      </c>
      <c r="D1311" t="s">
        <v>4485</v>
      </c>
      <c r="G1311">
        <v>342267</v>
      </c>
      <c r="H1311">
        <v>40164001</v>
      </c>
      <c r="I1311" t="s">
        <v>4486</v>
      </c>
      <c r="J1311">
        <v>703957244243</v>
      </c>
      <c r="K1311">
        <v>39131705</v>
      </c>
      <c r="L1311" t="s">
        <v>4488</v>
      </c>
      <c r="M1311">
        <v>1022601</v>
      </c>
      <c r="N1311" t="s">
        <v>13535</v>
      </c>
      <c r="O1311" t="s">
        <v>4486</v>
      </c>
      <c r="P1311" t="s">
        <v>4484</v>
      </c>
      <c r="Q1311" t="s">
        <v>12862</v>
      </c>
      <c r="R1311" s="193" t="s">
        <v>13534</v>
      </c>
      <c r="S1311">
        <v>100</v>
      </c>
      <c r="T1311">
        <v>100</v>
      </c>
      <c r="U1311">
        <v>100</v>
      </c>
      <c r="X1311">
        <v>39131700</v>
      </c>
      <c r="Y1311">
        <v>62</v>
      </c>
    </row>
    <row r="1312" spans="1:26" x14ac:dyDescent="0.3">
      <c r="A1312">
        <v>907149</v>
      </c>
      <c r="B1312" t="s">
        <v>4489</v>
      </c>
      <c r="C1312" t="s">
        <v>4484</v>
      </c>
      <c r="D1312" t="s">
        <v>4490</v>
      </c>
      <c r="G1312">
        <v>161396</v>
      </c>
      <c r="H1312">
        <v>13622010</v>
      </c>
      <c r="I1312" t="s">
        <v>4486</v>
      </c>
      <c r="J1312">
        <v>703957186543</v>
      </c>
      <c r="K1312">
        <v>39121117</v>
      </c>
      <c r="M1312">
        <v>763613</v>
      </c>
      <c r="N1312" t="s">
        <v>13533</v>
      </c>
      <c r="O1312" t="s">
        <v>4486</v>
      </c>
      <c r="P1312" t="s">
        <v>4484</v>
      </c>
      <c r="Q1312" t="s">
        <v>12862</v>
      </c>
      <c r="R1312" s="193" t="s">
        <v>13532</v>
      </c>
      <c r="S1312">
        <v>100</v>
      </c>
      <c r="T1312">
        <v>100</v>
      </c>
      <c r="U1312">
        <v>100</v>
      </c>
      <c r="V1312" t="s">
        <v>2769</v>
      </c>
      <c r="W1312">
        <v>65</v>
      </c>
      <c r="X1312">
        <v>39121613</v>
      </c>
      <c r="Y1312">
        <v>81</v>
      </c>
      <c r="Z1312" t="b">
        <v>1</v>
      </c>
    </row>
    <row r="1313" spans="1:26" x14ac:dyDescent="0.3">
      <c r="A1313">
        <v>907150</v>
      </c>
      <c r="B1313" t="s">
        <v>4492</v>
      </c>
      <c r="C1313" t="s">
        <v>4484</v>
      </c>
      <c r="D1313" t="s">
        <v>4493</v>
      </c>
      <c r="G1313">
        <v>158868</v>
      </c>
      <c r="H1313">
        <v>11911712</v>
      </c>
      <c r="I1313" t="s">
        <v>4486</v>
      </c>
      <c r="J1313">
        <v>703957184921</v>
      </c>
      <c r="K1313">
        <v>39131705</v>
      </c>
      <c r="M1313">
        <v>547902</v>
      </c>
      <c r="N1313" t="s">
        <v>13531</v>
      </c>
      <c r="O1313" t="s">
        <v>4486</v>
      </c>
      <c r="P1313" t="s">
        <v>4484</v>
      </c>
      <c r="Q1313" t="s">
        <v>12862</v>
      </c>
      <c r="R1313" s="193" t="s">
        <v>13530</v>
      </c>
      <c r="S1313">
        <v>100</v>
      </c>
      <c r="T1313">
        <v>100</v>
      </c>
      <c r="U1313">
        <v>95</v>
      </c>
      <c r="V1313" t="s">
        <v>4486</v>
      </c>
      <c r="W1313">
        <v>61</v>
      </c>
      <c r="Z1313" t="b">
        <v>1</v>
      </c>
    </row>
    <row r="1314" spans="1:26" x14ac:dyDescent="0.3">
      <c r="A1314">
        <v>907151</v>
      </c>
      <c r="B1314" t="s">
        <v>4495</v>
      </c>
      <c r="C1314" t="s">
        <v>4484</v>
      </c>
      <c r="D1314" t="s">
        <v>4496</v>
      </c>
      <c r="G1314">
        <v>341920</v>
      </c>
      <c r="H1314">
        <v>11310001</v>
      </c>
      <c r="I1314" t="s">
        <v>4486</v>
      </c>
      <c r="J1314">
        <v>703957175943</v>
      </c>
      <c r="K1314">
        <v>39131705</v>
      </c>
      <c r="L1314" t="s">
        <v>13529</v>
      </c>
      <c r="M1314">
        <v>152432</v>
      </c>
      <c r="N1314" t="s">
        <v>13528</v>
      </c>
      <c r="O1314" t="s">
        <v>4486</v>
      </c>
      <c r="P1314" t="s">
        <v>4484</v>
      </c>
      <c r="Q1314" t="s">
        <v>12858</v>
      </c>
      <c r="R1314" s="193" t="s">
        <v>13527</v>
      </c>
      <c r="S1314">
        <v>100</v>
      </c>
      <c r="T1314">
        <v>100</v>
      </c>
      <c r="U1314">
        <v>84</v>
      </c>
    </row>
    <row r="1315" spans="1:26" x14ac:dyDescent="0.3">
      <c r="A1315">
        <v>907152</v>
      </c>
      <c r="B1315" t="s">
        <v>4498</v>
      </c>
      <c r="C1315" t="s">
        <v>2091</v>
      </c>
      <c r="D1315" t="s">
        <v>2076</v>
      </c>
      <c r="G1315">
        <v>871753</v>
      </c>
      <c r="H1315" t="s">
        <v>4501</v>
      </c>
      <c r="I1315" t="s">
        <v>3697</v>
      </c>
      <c r="J1315">
        <v>885911098533</v>
      </c>
      <c r="K1315">
        <v>27112826</v>
      </c>
      <c r="M1315">
        <v>722775</v>
      </c>
      <c r="N1315" t="s">
        <v>13526</v>
      </c>
      <c r="O1315" t="s">
        <v>3697</v>
      </c>
      <c r="P1315" t="s">
        <v>3697</v>
      </c>
      <c r="Q1315" t="s">
        <v>12858</v>
      </c>
      <c r="R1315" s="193" t="s">
        <v>13525</v>
      </c>
      <c r="S1315">
        <v>100</v>
      </c>
      <c r="T1315">
        <v>100</v>
      </c>
      <c r="U1315">
        <v>98</v>
      </c>
      <c r="V1315" t="s">
        <v>3697</v>
      </c>
      <c r="W1315">
        <v>77</v>
      </c>
      <c r="X1315">
        <v>27112826</v>
      </c>
      <c r="Y1315">
        <v>77</v>
      </c>
      <c r="Z1315" t="b">
        <v>1</v>
      </c>
    </row>
    <row r="1316" spans="1:26" x14ac:dyDescent="0.3">
      <c r="A1316">
        <v>907153</v>
      </c>
      <c r="B1316" t="s">
        <v>4502</v>
      </c>
      <c r="C1316" t="s">
        <v>4503</v>
      </c>
      <c r="D1316" t="s">
        <v>4504</v>
      </c>
      <c r="O1316" t="s">
        <v>4499</v>
      </c>
      <c r="P1316" t="s">
        <v>13520</v>
      </c>
      <c r="Q1316" t="s">
        <v>12862</v>
      </c>
      <c r="T1316">
        <v>100</v>
      </c>
      <c r="V1316" t="s">
        <v>13524</v>
      </c>
      <c r="W1316">
        <v>79</v>
      </c>
      <c r="X1316">
        <v>27112845</v>
      </c>
      <c r="Y1316">
        <v>63</v>
      </c>
      <c r="Z1316" t="b">
        <v>1</v>
      </c>
    </row>
    <row r="1317" spans="1:26" x14ac:dyDescent="0.3">
      <c r="A1317">
        <v>907154</v>
      </c>
      <c r="B1317" t="s">
        <v>4506</v>
      </c>
      <c r="C1317" t="s">
        <v>4503</v>
      </c>
      <c r="D1317" t="s">
        <v>4507</v>
      </c>
      <c r="O1317" t="s">
        <v>4499</v>
      </c>
      <c r="P1317" t="s">
        <v>13520</v>
      </c>
      <c r="Q1317" t="s">
        <v>12862</v>
      </c>
      <c r="T1317">
        <v>100</v>
      </c>
    </row>
    <row r="1318" spans="1:26" x14ac:dyDescent="0.3">
      <c r="A1318">
        <v>907155</v>
      </c>
      <c r="B1318" t="s">
        <v>4509</v>
      </c>
      <c r="C1318" t="s">
        <v>4503</v>
      </c>
      <c r="D1318" t="s">
        <v>4510</v>
      </c>
      <c r="O1318" t="s">
        <v>4499</v>
      </c>
      <c r="P1318" t="s">
        <v>13520</v>
      </c>
      <c r="Q1318" t="s">
        <v>12862</v>
      </c>
      <c r="T1318">
        <v>100</v>
      </c>
      <c r="X1318">
        <v>23241600</v>
      </c>
      <c r="Y1318">
        <v>62</v>
      </c>
    </row>
    <row r="1319" spans="1:26" x14ac:dyDescent="0.3">
      <c r="A1319">
        <v>907156</v>
      </c>
      <c r="B1319" t="s">
        <v>4512</v>
      </c>
      <c r="C1319" t="s">
        <v>4503</v>
      </c>
      <c r="D1319" t="s">
        <v>4513</v>
      </c>
      <c r="O1319" t="s">
        <v>4499</v>
      </c>
      <c r="P1319" t="s">
        <v>13520</v>
      </c>
      <c r="Q1319" t="s">
        <v>12862</v>
      </c>
      <c r="T1319">
        <v>100</v>
      </c>
      <c r="V1319" t="s">
        <v>7175</v>
      </c>
      <c r="W1319">
        <v>62</v>
      </c>
      <c r="X1319">
        <v>20121600</v>
      </c>
      <c r="Y1319">
        <v>62</v>
      </c>
      <c r="Z1319" t="b">
        <v>1</v>
      </c>
    </row>
    <row r="1320" spans="1:26" x14ac:dyDescent="0.3">
      <c r="A1320">
        <v>907157</v>
      </c>
      <c r="B1320" t="s">
        <v>4515</v>
      </c>
      <c r="C1320" t="s">
        <v>4503</v>
      </c>
      <c r="D1320" t="s">
        <v>4516</v>
      </c>
      <c r="O1320" t="s">
        <v>4499</v>
      </c>
      <c r="P1320" t="s">
        <v>13520</v>
      </c>
      <c r="Q1320" t="s">
        <v>12862</v>
      </c>
      <c r="T1320">
        <v>100</v>
      </c>
      <c r="X1320">
        <v>23241640</v>
      </c>
      <c r="Y1320">
        <v>81</v>
      </c>
    </row>
    <row r="1321" spans="1:26" x14ac:dyDescent="0.3">
      <c r="A1321">
        <v>907158</v>
      </c>
      <c r="B1321" t="s">
        <v>4518</v>
      </c>
      <c r="C1321" t="s">
        <v>4519</v>
      </c>
      <c r="D1321" t="s">
        <v>4520</v>
      </c>
      <c r="G1321">
        <v>113566</v>
      </c>
      <c r="H1321" t="s">
        <v>4520</v>
      </c>
      <c r="I1321" t="s">
        <v>4521</v>
      </c>
      <c r="J1321">
        <v>196306078901</v>
      </c>
      <c r="K1321">
        <v>39131700</v>
      </c>
      <c r="M1321">
        <v>875310</v>
      </c>
      <c r="N1321" t="s">
        <v>13523</v>
      </c>
      <c r="O1321" t="s">
        <v>4521</v>
      </c>
      <c r="P1321" t="s">
        <v>4521</v>
      </c>
      <c r="Q1321" t="s">
        <v>12862</v>
      </c>
      <c r="R1321" s="193" t="s">
        <v>13522</v>
      </c>
      <c r="S1321">
        <v>100</v>
      </c>
      <c r="T1321">
        <v>100</v>
      </c>
      <c r="U1321">
        <v>100</v>
      </c>
    </row>
    <row r="1322" spans="1:26" x14ac:dyDescent="0.3">
      <c r="A1322">
        <v>907159</v>
      </c>
      <c r="B1322" t="s">
        <v>4523</v>
      </c>
      <c r="C1322" t="s">
        <v>4503</v>
      </c>
      <c r="D1322" t="s">
        <v>4524</v>
      </c>
      <c r="O1322" t="s">
        <v>4499</v>
      </c>
      <c r="P1322" t="s">
        <v>13520</v>
      </c>
      <c r="Q1322" t="s">
        <v>12862</v>
      </c>
      <c r="T1322">
        <v>100</v>
      </c>
    </row>
    <row r="1323" spans="1:26" x14ac:dyDescent="0.3">
      <c r="A1323">
        <v>907160</v>
      </c>
      <c r="B1323" t="s">
        <v>4526</v>
      </c>
      <c r="C1323" t="s">
        <v>4503</v>
      </c>
      <c r="D1323" t="s">
        <v>4527</v>
      </c>
      <c r="O1323" t="s">
        <v>4499</v>
      </c>
      <c r="P1323" t="s">
        <v>13520</v>
      </c>
      <c r="Q1323" t="s">
        <v>12858</v>
      </c>
      <c r="T1323">
        <v>50</v>
      </c>
    </row>
    <row r="1324" spans="1:26" x14ac:dyDescent="0.3">
      <c r="A1324">
        <v>907161</v>
      </c>
      <c r="B1324" t="s">
        <v>4530</v>
      </c>
      <c r="C1324" t="s">
        <v>4531</v>
      </c>
      <c r="D1324" t="s">
        <v>4532</v>
      </c>
      <c r="O1324" t="s">
        <v>4499</v>
      </c>
      <c r="P1324" t="s">
        <v>13520</v>
      </c>
      <c r="Q1324" t="s">
        <v>12858</v>
      </c>
      <c r="T1324">
        <v>50</v>
      </c>
      <c r="V1324" t="s">
        <v>13521</v>
      </c>
      <c r="W1324">
        <v>76</v>
      </c>
      <c r="X1324">
        <v>31161620</v>
      </c>
      <c r="Y1324">
        <v>76</v>
      </c>
      <c r="Z1324" t="b">
        <v>1</v>
      </c>
    </row>
    <row r="1325" spans="1:26" x14ac:dyDescent="0.3">
      <c r="A1325">
        <v>907162</v>
      </c>
      <c r="B1325" t="s">
        <v>4534</v>
      </c>
      <c r="C1325" t="s">
        <v>4503</v>
      </c>
      <c r="D1325" t="s">
        <v>4516</v>
      </c>
      <c r="O1325" t="s">
        <v>4499</v>
      </c>
      <c r="P1325" t="s">
        <v>13520</v>
      </c>
      <c r="Q1325" t="s">
        <v>12862</v>
      </c>
      <c r="T1325">
        <v>100</v>
      </c>
      <c r="V1325" t="s">
        <v>13372</v>
      </c>
      <c r="W1325">
        <v>58</v>
      </c>
      <c r="X1325">
        <v>23241640</v>
      </c>
      <c r="Y1325">
        <v>80</v>
      </c>
      <c r="Z1325" t="b">
        <v>1</v>
      </c>
    </row>
    <row r="1326" spans="1:26" x14ac:dyDescent="0.3">
      <c r="A1326">
        <v>907163</v>
      </c>
      <c r="B1326" t="s">
        <v>4537</v>
      </c>
      <c r="C1326" t="s">
        <v>4538</v>
      </c>
      <c r="D1326" t="s">
        <v>4539</v>
      </c>
      <c r="F1326">
        <v>78618910563</v>
      </c>
      <c r="G1326">
        <v>336389</v>
      </c>
      <c r="H1326" t="s">
        <v>4539</v>
      </c>
      <c r="I1326" t="s">
        <v>55</v>
      </c>
      <c r="J1326">
        <v>786189105636</v>
      </c>
      <c r="K1326">
        <v>39121308</v>
      </c>
      <c r="L1326" t="s">
        <v>13518</v>
      </c>
      <c r="M1326">
        <v>75782</v>
      </c>
      <c r="N1326" t="s">
        <v>13517</v>
      </c>
      <c r="O1326" t="s">
        <v>55</v>
      </c>
      <c r="Q1326" t="s">
        <v>12926</v>
      </c>
      <c r="R1326" s="193" t="s">
        <v>13519</v>
      </c>
      <c r="S1326">
        <v>100</v>
      </c>
      <c r="T1326">
        <v>90</v>
      </c>
      <c r="U1326">
        <v>97</v>
      </c>
      <c r="V1326" t="s">
        <v>1930</v>
      </c>
      <c r="W1326">
        <v>68</v>
      </c>
      <c r="X1326">
        <v>39121300</v>
      </c>
      <c r="Y1326">
        <v>84</v>
      </c>
      <c r="Z1326" t="b">
        <v>1</v>
      </c>
    </row>
    <row r="1327" spans="1:26" x14ac:dyDescent="0.3">
      <c r="A1327">
        <v>907164</v>
      </c>
      <c r="B1327" t="s">
        <v>4537</v>
      </c>
      <c r="C1327" t="s">
        <v>4538</v>
      </c>
      <c r="D1327" t="s">
        <v>4539</v>
      </c>
      <c r="F1327">
        <v>78618910563</v>
      </c>
      <c r="G1327">
        <v>336389</v>
      </c>
      <c r="H1327" t="s">
        <v>4539</v>
      </c>
      <c r="I1327" t="s">
        <v>55</v>
      </c>
      <c r="J1327">
        <v>786189105636</v>
      </c>
      <c r="K1327">
        <v>39121308</v>
      </c>
      <c r="L1327" t="s">
        <v>13518</v>
      </c>
      <c r="M1327">
        <v>75782</v>
      </c>
      <c r="N1327" t="s">
        <v>13517</v>
      </c>
      <c r="O1327" t="s">
        <v>55</v>
      </c>
      <c r="Q1327" t="s">
        <v>12926</v>
      </c>
      <c r="R1327" s="193" t="s">
        <v>13516</v>
      </c>
      <c r="S1327">
        <v>100</v>
      </c>
      <c r="T1327">
        <v>90</v>
      </c>
      <c r="U1327">
        <v>97</v>
      </c>
      <c r="V1327" t="s">
        <v>1930</v>
      </c>
      <c r="W1327">
        <v>68</v>
      </c>
      <c r="X1327">
        <v>39121300</v>
      </c>
      <c r="Y1327">
        <v>84</v>
      </c>
      <c r="Z1327" t="b">
        <v>1</v>
      </c>
    </row>
    <row r="1328" spans="1:26" x14ac:dyDescent="0.3">
      <c r="A1328">
        <v>907165</v>
      </c>
      <c r="B1328" t="s">
        <v>4542</v>
      </c>
      <c r="C1328" t="s">
        <v>4543</v>
      </c>
      <c r="D1328" t="s">
        <v>4544</v>
      </c>
      <c r="O1328" t="s">
        <v>13318</v>
      </c>
      <c r="P1328" t="s">
        <v>13317</v>
      </c>
      <c r="Q1328" t="s">
        <v>12862</v>
      </c>
      <c r="T1328">
        <v>100</v>
      </c>
    </row>
    <row r="1329" spans="1:26" x14ac:dyDescent="0.3">
      <c r="A1329">
        <v>907166</v>
      </c>
      <c r="B1329" t="s">
        <v>4546</v>
      </c>
      <c r="C1329" t="s">
        <v>4543</v>
      </c>
      <c r="D1329" t="s">
        <v>4547</v>
      </c>
      <c r="O1329" t="s">
        <v>13318</v>
      </c>
      <c r="P1329" t="s">
        <v>13317</v>
      </c>
      <c r="Q1329" t="s">
        <v>12862</v>
      </c>
      <c r="T1329">
        <v>100</v>
      </c>
    </row>
    <row r="1330" spans="1:26" x14ac:dyDescent="0.3">
      <c r="A1330">
        <v>907167</v>
      </c>
      <c r="B1330" t="s">
        <v>4548</v>
      </c>
      <c r="C1330" t="s">
        <v>4543</v>
      </c>
      <c r="D1330" t="s">
        <v>4549</v>
      </c>
      <c r="O1330" t="s">
        <v>13318</v>
      </c>
      <c r="P1330" t="s">
        <v>13317</v>
      </c>
      <c r="Q1330" t="s">
        <v>12862</v>
      </c>
      <c r="T1330">
        <v>100</v>
      </c>
    </row>
    <row r="1331" spans="1:26" x14ac:dyDescent="0.3">
      <c r="A1331">
        <v>907168</v>
      </c>
      <c r="B1331" t="s">
        <v>4550</v>
      </c>
      <c r="C1331" t="s">
        <v>4543</v>
      </c>
      <c r="D1331" t="s">
        <v>4551</v>
      </c>
      <c r="O1331" t="s">
        <v>13318</v>
      </c>
      <c r="P1331" t="s">
        <v>13317</v>
      </c>
      <c r="Q1331" t="s">
        <v>12862</v>
      </c>
      <c r="T1331">
        <v>100</v>
      </c>
    </row>
    <row r="1332" spans="1:26" x14ac:dyDescent="0.3">
      <c r="A1332">
        <v>907169</v>
      </c>
      <c r="B1332" t="s">
        <v>4552</v>
      </c>
      <c r="C1332" t="s">
        <v>4553</v>
      </c>
      <c r="D1332" t="s">
        <v>4554</v>
      </c>
      <c r="X1332">
        <v>27112800</v>
      </c>
      <c r="Y1332">
        <v>81</v>
      </c>
    </row>
    <row r="1333" spans="1:26" x14ac:dyDescent="0.3">
      <c r="A1333">
        <v>907170</v>
      </c>
      <c r="B1333" t="s">
        <v>4556</v>
      </c>
      <c r="C1333" t="s">
        <v>4557</v>
      </c>
      <c r="D1333" t="s">
        <v>4558</v>
      </c>
      <c r="V1333" t="s">
        <v>1930</v>
      </c>
      <c r="W1333">
        <v>54</v>
      </c>
      <c r="Z1333" t="b">
        <v>1</v>
      </c>
    </row>
    <row r="1334" spans="1:26" x14ac:dyDescent="0.3">
      <c r="A1334">
        <v>907171</v>
      </c>
      <c r="B1334" t="s">
        <v>4561</v>
      </c>
      <c r="C1334" t="s">
        <v>4562</v>
      </c>
      <c r="D1334" t="s">
        <v>4563</v>
      </c>
      <c r="E1334" t="s">
        <v>4564</v>
      </c>
      <c r="G1334">
        <v>287718</v>
      </c>
      <c r="H1334">
        <v>40087</v>
      </c>
      <c r="I1334" t="s">
        <v>1141</v>
      </c>
      <c r="J1334" s="193" t="s">
        <v>13515</v>
      </c>
      <c r="K1334">
        <v>27112800</v>
      </c>
      <c r="M1334">
        <v>99</v>
      </c>
      <c r="N1334" t="s">
        <v>13514</v>
      </c>
      <c r="O1334" t="s">
        <v>1141</v>
      </c>
      <c r="Q1334" t="s">
        <v>12868</v>
      </c>
      <c r="R1334" s="193" t="s">
        <v>13513</v>
      </c>
      <c r="S1334">
        <v>61</v>
      </c>
      <c r="T1334">
        <v>60</v>
      </c>
      <c r="U1334">
        <v>36</v>
      </c>
      <c r="X1334">
        <v>39121300</v>
      </c>
      <c r="Y1334">
        <v>82</v>
      </c>
    </row>
    <row r="1335" spans="1:26" x14ac:dyDescent="0.3">
      <c r="A1335">
        <v>907172</v>
      </c>
      <c r="B1335" t="s">
        <v>4566</v>
      </c>
      <c r="C1335" t="s">
        <v>4562</v>
      </c>
      <c r="D1335" t="s">
        <v>4567</v>
      </c>
      <c r="E1335" t="s">
        <v>4568</v>
      </c>
      <c r="G1335">
        <v>1095882</v>
      </c>
      <c r="H1335" t="s">
        <v>4570</v>
      </c>
      <c r="I1335" t="s">
        <v>13506</v>
      </c>
      <c r="J1335">
        <v>761515221327</v>
      </c>
      <c r="K1335">
        <v>39121324</v>
      </c>
      <c r="M1335">
        <v>544773</v>
      </c>
      <c r="N1335" t="s">
        <v>13512</v>
      </c>
      <c r="O1335" t="s">
        <v>13506</v>
      </c>
      <c r="Q1335" t="s">
        <v>12868</v>
      </c>
      <c r="R1335">
        <v>0.73077154355565699</v>
      </c>
      <c r="S1335">
        <v>78</v>
      </c>
      <c r="T1335">
        <v>51</v>
      </c>
      <c r="U1335">
        <v>50</v>
      </c>
      <c r="V1335" t="s">
        <v>168</v>
      </c>
      <c r="W1335">
        <v>63</v>
      </c>
      <c r="X1335">
        <v>39121300</v>
      </c>
      <c r="Y1335">
        <v>80</v>
      </c>
      <c r="Z1335" t="b">
        <v>1</v>
      </c>
    </row>
    <row r="1336" spans="1:26" x14ac:dyDescent="0.3">
      <c r="A1336">
        <v>907173</v>
      </c>
      <c r="B1336" t="s">
        <v>4571</v>
      </c>
      <c r="C1336" t="s">
        <v>4562</v>
      </c>
      <c r="D1336" t="s">
        <v>4572</v>
      </c>
      <c r="E1336" t="s">
        <v>4573</v>
      </c>
      <c r="F1336">
        <v>78205134051</v>
      </c>
      <c r="G1336">
        <v>617901</v>
      </c>
      <c r="H1336" t="s">
        <v>4575</v>
      </c>
      <c r="I1336" t="s">
        <v>13506</v>
      </c>
      <c r="J1336">
        <v>761515400104</v>
      </c>
      <c r="K1336">
        <v>39121332</v>
      </c>
      <c r="M1336">
        <v>726634</v>
      </c>
      <c r="N1336" t="s">
        <v>13511</v>
      </c>
      <c r="O1336" t="s">
        <v>13506</v>
      </c>
      <c r="Q1336" t="s">
        <v>12868</v>
      </c>
      <c r="R1336" s="193" t="s">
        <v>13510</v>
      </c>
      <c r="S1336">
        <v>100</v>
      </c>
      <c r="T1336">
        <v>62</v>
      </c>
      <c r="U1336">
        <v>74</v>
      </c>
      <c r="X1336">
        <v>39121300</v>
      </c>
      <c r="Y1336">
        <v>83</v>
      </c>
    </row>
    <row r="1337" spans="1:26" x14ac:dyDescent="0.3">
      <c r="A1337">
        <v>907174</v>
      </c>
      <c r="B1337" t="s">
        <v>4576</v>
      </c>
      <c r="C1337" t="s">
        <v>4562</v>
      </c>
      <c r="D1337" t="s">
        <v>4577</v>
      </c>
      <c r="E1337" t="s">
        <v>4578</v>
      </c>
      <c r="G1337">
        <v>608113</v>
      </c>
      <c r="H1337" t="s">
        <v>4580</v>
      </c>
      <c r="I1337" t="s">
        <v>13506</v>
      </c>
      <c r="J1337">
        <v>761515230206</v>
      </c>
      <c r="K1337">
        <v>39121324</v>
      </c>
      <c r="M1337">
        <v>864917</v>
      </c>
      <c r="N1337" t="s">
        <v>13509</v>
      </c>
      <c r="O1337" t="s">
        <v>13506</v>
      </c>
      <c r="Q1337" t="s">
        <v>12868</v>
      </c>
      <c r="R1337" s="193" t="s">
        <v>13508</v>
      </c>
      <c r="S1337">
        <v>100</v>
      </c>
      <c r="T1337">
        <v>52</v>
      </c>
      <c r="U1337">
        <v>48</v>
      </c>
      <c r="V1337" t="s">
        <v>168</v>
      </c>
      <c r="W1337">
        <v>65</v>
      </c>
      <c r="X1337">
        <v>39121300</v>
      </c>
      <c r="Y1337">
        <v>81</v>
      </c>
      <c r="Z1337" t="b">
        <v>1</v>
      </c>
    </row>
    <row r="1338" spans="1:26" x14ac:dyDescent="0.3">
      <c r="A1338">
        <v>907175</v>
      </c>
      <c r="B1338" t="s">
        <v>4581</v>
      </c>
      <c r="C1338" t="s">
        <v>4562</v>
      </c>
      <c r="D1338" t="s">
        <v>4582</v>
      </c>
      <c r="E1338" t="s">
        <v>4583</v>
      </c>
      <c r="F1338">
        <v>78205122591</v>
      </c>
      <c r="G1338">
        <v>1095886</v>
      </c>
      <c r="H1338" t="s">
        <v>4585</v>
      </c>
      <c r="I1338" t="s">
        <v>13506</v>
      </c>
      <c r="J1338">
        <v>761515225929</v>
      </c>
      <c r="K1338">
        <v>39121324</v>
      </c>
      <c r="M1338">
        <v>526837</v>
      </c>
      <c r="N1338" t="s">
        <v>13507</v>
      </c>
      <c r="O1338" t="s">
        <v>13506</v>
      </c>
      <c r="Q1338" t="s">
        <v>12868</v>
      </c>
      <c r="R1338">
        <v>0.70733250041422002</v>
      </c>
      <c r="S1338">
        <v>100</v>
      </c>
      <c r="T1338">
        <v>52</v>
      </c>
      <c r="U1338">
        <v>51</v>
      </c>
      <c r="V1338" t="s">
        <v>168</v>
      </c>
      <c r="W1338">
        <v>64</v>
      </c>
      <c r="X1338">
        <v>39121300</v>
      </c>
      <c r="Y1338">
        <v>81</v>
      </c>
      <c r="Z1338" t="b">
        <v>1</v>
      </c>
    </row>
    <row r="1339" spans="1:26" x14ac:dyDescent="0.3">
      <c r="A1339">
        <v>907176</v>
      </c>
      <c r="B1339" t="s">
        <v>4586</v>
      </c>
      <c r="O1339" t="s">
        <v>13088</v>
      </c>
      <c r="P1339" t="s">
        <v>13088</v>
      </c>
      <c r="Q1339" t="s">
        <v>12862</v>
      </c>
      <c r="T1339">
        <v>85</v>
      </c>
    </row>
    <row r="1340" spans="1:26" x14ac:dyDescent="0.3">
      <c r="A1340">
        <v>907177</v>
      </c>
      <c r="B1340" t="s">
        <v>4589</v>
      </c>
      <c r="C1340" t="s">
        <v>4590</v>
      </c>
      <c r="D1340" t="s">
        <v>4591</v>
      </c>
      <c r="E1340" t="s">
        <v>4592</v>
      </c>
      <c r="F1340">
        <v>3448105001</v>
      </c>
      <c r="G1340">
        <v>337634</v>
      </c>
      <c r="H1340" t="s">
        <v>4591</v>
      </c>
      <c r="I1340" t="s">
        <v>579</v>
      </c>
      <c r="J1340" s="193" t="s">
        <v>4594</v>
      </c>
      <c r="K1340">
        <v>31201617</v>
      </c>
      <c r="L1340" t="s">
        <v>4592</v>
      </c>
      <c r="M1340">
        <v>1103192</v>
      </c>
      <c r="N1340" t="s">
        <v>13505</v>
      </c>
      <c r="O1340" t="s">
        <v>579</v>
      </c>
      <c r="Q1340" t="s">
        <v>12926</v>
      </c>
      <c r="R1340" s="193" t="s">
        <v>13504</v>
      </c>
      <c r="S1340">
        <v>100</v>
      </c>
      <c r="T1340">
        <v>78</v>
      </c>
      <c r="U1340">
        <v>98</v>
      </c>
      <c r="V1340" t="s">
        <v>579</v>
      </c>
      <c r="W1340">
        <v>55</v>
      </c>
      <c r="X1340">
        <v>31201617</v>
      </c>
      <c r="Y1340">
        <v>89</v>
      </c>
      <c r="Z1340" t="b">
        <v>1</v>
      </c>
    </row>
    <row r="1341" spans="1:26" x14ac:dyDescent="0.3">
      <c r="A1341">
        <v>907178</v>
      </c>
      <c r="B1341" t="s">
        <v>4595</v>
      </c>
      <c r="C1341" t="s">
        <v>4596</v>
      </c>
      <c r="D1341" t="s">
        <v>4597</v>
      </c>
      <c r="G1341">
        <v>462084</v>
      </c>
      <c r="H1341" t="s">
        <v>4597</v>
      </c>
      <c r="I1341" t="s">
        <v>4596</v>
      </c>
      <c r="J1341" s="193" t="s">
        <v>4599</v>
      </c>
      <c r="K1341">
        <v>39131717</v>
      </c>
      <c r="M1341">
        <v>513556</v>
      </c>
      <c r="N1341" t="s">
        <v>4595</v>
      </c>
      <c r="O1341" t="s">
        <v>4596</v>
      </c>
      <c r="P1341" t="s">
        <v>4596</v>
      </c>
      <c r="Q1341" t="s">
        <v>12862</v>
      </c>
      <c r="R1341" s="193" t="s">
        <v>13503</v>
      </c>
      <c r="S1341">
        <v>100</v>
      </c>
      <c r="T1341">
        <v>100</v>
      </c>
      <c r="U1341">
        <v>100</v>
      </c>
      <c r="V1341" t="s">
        <v>4596</v>
      </c>
      <c r="W1341">
        <v>100</v>
      </c>
      <c r="X1341">
        <v>39131717</v>
      </c>
      <c r="Y1341">
        <v>100</v>
      </c>
      <c r="Z1341" t="b">
        <v>1</v>
      </c>
    </row>
    <row r="1342" spans="1:26" x14ac:dyDescent="0.3">
      <c r="A1342">
        <v>907179</v>
      </c>
      <c r="B1342" t="s">
        <v>4600</v>
      </c>
      <c r="C1342" t="s">
        <v>4596</v>
      </c>
      <c r="D1342" t="s">
        <v>4601</v>
      </c>
      <c r="G1342">
        <v>341305</v>
      </c>
      <c r="H1342" t="s">
        <v>4601</v>
      </c>
      <c r="I1342" t="s">
        <v>579</v>
      </c>
      <c r="J1342" s="193" t="s">
        <v>13502</v>
      </c>
      <c r="K1342">
        <v>39131717</v>
      </c>
      <c r="L1342" t="s">
        <v>13501</v>
      </c>
      <c r="M1342">
        <v>459018</v>
      </c>
      <c r="N1342" t="s">
        <v>13500</v>
      </c>
      <c r="O1342" t="s">
        <v>579</v>
      </c>
      <c r="Q1342" t="s">
        <v>12926</v>
      </c>
      <c r="R1342">
        <v>0.95834202511071498</v>
      </c>
      <c r="S1342">
        <v>100</v>
      </c>
      <c r="T1342">
        <v>83</v>
      </c>
      <c r="U1342">
        <v>100</v>
      </c>
      <c r="V1342" t="s">
        <v>4596</v>
      </c>
      <c r="W1342">
        <v>76</v>
      </c>
      <c r="X1342">
        <v>39131717</v>
      </c>
      <c r="Y1342">
        <v>96</v>
      </c>
      <c r="Z1342" t="b">
        <v>1</v>
      </c>
    </row>
    <row r="1343" spans="1:26" x14ac:dyDescent="0.3">
      <c r="A1343">
        <v>907180</v>
      </c>
      <c r="B1343" t="s">
        <v>4603</v>
      </c>
      <c r="C1343" t="s">
        <v>4596</v>
      </c>
      <c r="D1343" t="s">
        <v>4604</v>
      </c>
      <c r="G1343">
        <v>341299</v>
      </c>
      <c r="H1343" t="s">
        <v>4604</v>
      </c>
      <c r="I1343" t="s">
        <v>4596</v>
      </c>
      <c r="J1343" s="193" t="s">
        <v>4607</v>
      </c>
      <c r="K1343">
        <v>39131717</v>
      </c>
      <c r="L1343" t="s">
        <v>4606</v>
      </c>
      <c r="M1343">
        <v>876364</v>
      </c>
      <c r="N1343" t="s">
        <v>4603</v>
      </c>
      <c r="O1343" t="s">
        <v>4596</v>
      </c>
      <c r="P1343" t="s">
        <v>4596</v>
      </c>
      <c r="Q1343" t="s">
        <v>12858</v>
      </c>
      <c r="R1343" s="193" t="s">
        <v>13499</v>
      </c>
      <c r="S1343">
        <v>100</v>
      </c>
      <c r="T1343">
        <v>100</v>
      </c>
      <c r="U1343">
        <v>100</v>
      </c>
      <c r="V1343" t="s">
        <v>4596</v>
      </c>
      <c r="W1343">
        <v>100</v>
      </c>
      <c r="X1343">
        <v>39131717</v>
      </c>
      <c r="Y1343">
        <v>100</v>
      </c>
      <c r="Z1343" t="b">
        <v>1</v>
      </c>
    </row>
    <row r="1344" spans="1:26" x14ac:dyDescent="0.3">
      <c r="A1344">
        <v>907181</v>
      </c>
      <c r="B1344" t="s">
        <v>4608</v>
      </c>
      <c r="C1344" t="s">
        <v>4596</v>
      </c>
      <c r="D1344" t="s">
        <v>4609</v>
      </c>
      <c r="G1344">
        <v>336615</v>
      </c>
      <c r="H1344" t="s">
        <v>4609</v>
      </c>
      <c r="I1344" t="s">
        <v>579</v>
      </c>
      <c r="J1344" s="193" t="s">
        <v>4612</v>
      </c>
      <c r="K1344">
        <v>39131700</v>
      </c>
      <c r="L1344" t="s">
        <v>4611</v>
      </c>
      <c r="M1344">
        <v>1069070</v>
      </c>
      <c r="N1344" t="s">
        <v>4608</v>
      </c>
      <c r="O1344" t="s">
        <v>579</v>
      </c>
      <c r="Q1344" t="s">
        <v>12926</v>
      </c>
      <c r="R1344" s="193" t="s">
        <v>13498</v>
      </c>
      <c r="S1344">
        <v>100</v>
      </c>
      <c r="T1344">
        <v>100</v>
      </c>
      <c r="U1344">
        <v>100</v>
      </c>
      <c r="V1344" t="s">
        <v>579</v>
      </c>
      <c r="W1344">
        <v>100</v>
      </c>
      <c r="X1344">
        <v>39131700</v>
      </c>
      <c r="Y1344">
        <v>100</v>
      </c>
      <c r="Z1344" t="b">
        <v>1</v>
      </c>
    </row>
    <row r="1345" spans="1:26" x14ac:dyDescent="0.3">
      <c r="A1345">
        <v>907182</v>
      </c>
      <c r="B1345" t="s">
        <v>4613</v>
      </c>
      <c r="C1345" t="s">
        <v>4596</v>
      </c>
      <c r="D1345" t="s">
        <v>4614</v>
      </c>
      <c r="G1345">
        <v>341304</v>
      </c>
      <c r="H1345" t="s">
        <v>4614</v>
      </c>
      <c r="I1345" t="s">
        <v>579</v>
      </c>
      <c r="J1345" s="193" t="s">
        <v>4617</v>
      </c>
      <c r="K1345">
        <v>39131700</v>
      </c>
      <c r="L1345" t="s">
        <v>4616</v>
      </c>
      <c r="M1345">
        <v>538146</v>
      </c>
      <c r="N1345" t="s">
        <v>4613</v>
      </c>
      <c r="O1345" t="s">
        <v>579</v>
      </c>
      <c r="Q1345" t="s">
        <v>12926</v>
      </c>
      <c r="R1345" s="193" t="s">
        <v>13497</v>
      </c>
      <c r="S1345">
        <v>100</v>
      </c>
      <c r="T1345">
        <v>100</v>
      </c>
      <c r="U1345">
        <v>100</v>
      </c>
      <c r="V1345" t="s">
        <v>579</v>
      </c>
      <c r="W1345">
        <v>86</v>
      </c>
      <c r="X1345">
        <v>39131700</v>
      </c>
      <c r="Y1345">
        <v>100</v>
      </c>
      <c r="Z1345" t="b">
        <v>1</v>
      </c>
    </row>
    <row r="1346" spans="1:26" x14ac:dyDescent="0.3">
      <c r="A1346">
        <v>907183</v>
      </c>
      <c r="B1346" t="s">
        <v>4618</v>
      </c>
      <c r="C1346" t="s">
        <v>4596</v>
      </c>
      <c r="D1346" t="s">
        <v>4619</v>
      </c>
      <c r="G1346">
        <v>341297</v>
      </c>
      <c r="H1346" t="s">
        <v>4619</v>
      </c>
      <c r="I1346" t="s">
        <v>579</v>
      </c>
      <c r="J1346" s="193" t="s">
        <v>4622</v>
      </c>
      <c r="K1346">
        <v>39131700</v>
      </c>
      <c r="L1346" t="s">
        <v>4621</v>
      </c>
      <c r="M1346">
        <v>855798</v>
      </c>
      <c r="N1346" t="s">
        <v>4618</v>
      </c>
      <c r="O1346" t="s">
        <v>579</v>
      </c>
      <c r="Q1346" t="s">
        <v>12926</v>
      </c>
      <c r="R1346" s="193" t="s">
        <v>13496</v>
      </c>
      <c r="S1346">
        <v>100</v>
      </c>
      <c r="T1346">
        <v>100</v>
      </c>
      <c r="U1346">
        <v>100</v>
      </c>
      <c r="V1346" t="s">
        <v>579</v>
      </c>
      <c r="W1346">
        <v>100</v>
      </c>
      <c r="X1346">
        <v>39131700</v>
      </c>
      <c r="Y1346">
        <v>100</v>
      </c>
      <c r="Z1346" t="b">
        <v>1</v>
      </c>
    </row>
    <row r="1347" spans="1:26" x14ac:dyDescent="0.3">
      <c r="A1347">
        <v>907184</v>
      </c>
      <c r="B1347" t="s">
        <v>4623</v>
      </c>
      <c r="C1347" t="s">
        <v>4596</v>
      </c>
      <c r="D1347" t="s">
        <v>4624</v>
      </c>
      <c r="G1347">
        <v>336612</v>
      </c>
      <c r="H1347" t="s">
        <v>4624</v>
      </c>
      <c r="I1347" t="s">
        <v>579</v>
      </c>
      <c r="J1347" s="193" t="s">
        <v>4627</v>
      </c>
      <c r="K1347">
        <v>39131707</v>
      </c>
      <c r="L1347" t="s">
        <v>4626</v>
      </c>
      <c r="M1347">
        <v>512337</v>
      </c>
      <c r="N1347" t="s">
        <v>4623</v>
      </c>
      <c r="O1347" t="s">
        <v>579</v>
      </c>
      <c r="Q1347" t="s">
        <v>12926</v>
      </c>
      <c r="R1347" s="193" t="s">
        <v>13495</v>
      </c>
      <c r="S1347">
        <v>100</v>
      </c>
      <c r="T1347">
        <v>100</v>
      </c>
      <c r="U1347">
        <v>100</v>
      </c>
      <c r="V1347" t="s">
        <v>579</v>
      </c>
      <c r="W1347">
        <v>66</v>
      </c>
      <c r="X1347">
        <v>39131707</v>
      </c>
      <c r="Y1347">
        <v>84</v>
      </c>
      <c r="Z1347" t="b">
        <v>1</v>
      </c>
    </row>
    <row r="1348" spans="1:26" x14ac:dyDescent="0.3">
      <c r="A1348">
        <v>907185</v>
      </c>
      <c r="B1348" t="s">
        <v>4628</v>
      </c>
      <c r="C1348" t="s">
        <v>4596</v>
      </c>
      <c r="D1348" t="s">
        <v>1545</v>
      </c>
      <c r="G1348">
        <v>336585</v>
      </c>
      <c r="H1348" t="s">
        <v>1545</v>
      </c>
      <c r="I1348" t="s">
        <v>579</v>
      </c>
      <c r="J1348" s="193" t="s">
        <v>4630</v>
      </c>
      <c r="K1348">
        <v>39131707</v>
      </c>
      <c r="L1348" t="s">
        <v>1543</v>
      </c>
      <c r="M1348">
        <v>194495</v>
      </c>
      <c r="N1348" t="s">
        <v>4628</v>
      </c>
      <c r="O1348" t="s">
        <v>579</v>
      </c>
      <c r="Q1348" t="s">
        <v>12926</v>
      </c>
      <c r="R1348" s="193" t="s">
        <v>13494</v>
      </c>
      <c r="S1348">
        <v>100</v>
      </c>
      <c r="T1348">
        <v>100</v>
      </c>
      <c r="U1348">
        <v>100</v>
      </c>
      <c r="V1348" t="s">
        <v>579</v>
      </c>
      <c r="W1348">
        <v>66</v>
      </c>
      <c r="X1348">
        <v>39131707</v>
      </c>
      <c r="Y1348">
        <v>80</v>
      </c>
      <c r="Z1348" t="b">
        <v>1</v>
      </c>
    </row>
    <row r="1349" spans="1:26" x14ac:dyDescent="0.3">
      <c r="A1349">
        <v>907186</v>
      </c>
      <c r="B1349" t="s">
        <v>4631</v>
      </c>
      <c r="C1349" t="s">
        <v>4596</v>
      </c>
      <c r="D1349" t="s">
        <v>4632</v>
      </c>
      <c r="G1349">
        <v>422588</v>
      </c>
      <c r="H1349" t="s">
        <v>4632</v>
      </c>
      <c r="I1349" t="s">
        <v>4596</v>
      </c>
      <c r="J1349" s="193" t="s">
        <v>4634</v>
      </c>
      <c r="K1349">
        <v>39131717</v>
      </c>
      <c r="M1349">
        <v>949416</v>
      </c>
      <c r="N1349" t="s">
        <v>4635</v>
      </c>
      <c r="O1349" t="s">
        <v>4596</v>
      </c>
      <c r="P1349" t="s">
        <v>4596</v>
      </c>
      <c r="Q1349" t="s">
        <v>12862</v>
      </c>
      <c r="R1349" s="193" t="s">
        <v>13493</v>
      </c>
      <c r="S1349">
        <v>100</v>
      </c>
      <c r="T1349">
        <v>100</v>
      </c>
      <c r="U1349">
        <v>100</v>
      </c>
      <c r="V1349" t="s">
        <v>4596</v>
      </c>
      <c r="W1349">
        <v>81</v>
      </c>
      <c r="X1349">
        <v>39131717</v>
      </c>
      <c r="Y1349">
        <v>100</v>
      </c>
      <c r="Z1349" t="b">
        <v>1</v>
      </c>
    </row>
    <row r="1350" spans="1:26" x14ac:dyDescent="0.3">
      <c r="A1350">
        <v>907187</v>
      </c>
      <c r="B1350" t="s">
        <v>4636</v>
      </c>
      <c r="C1350" t="s">
        <v>3477</v>
      </c>
      <c r="D1350" t="s">
        <v>4637</v>
      </c>
      <c r="E1350" t="s">
        <v>4638</v>
      </c>
      <c r="G1350">
        <v>337562</v>
      </c>
      <c r="H1350" t="s">
        <v>4637</v>
      </c>
      <c r="I1350" t="s">
        <v>2687</v>
      </c>
      <c r="J1350">
        <v>782856476245</v>
      </c>
      <c r="K1350">
        <v>39121321</v>
      </c>
      <c r="L1350" t="s">
        <v>4638</v>
      </c>
      <c r="M1350">
        <v>618044</v>
      </c>
      <c r="N1350" t="s">
        <v>13492</v>
      </c>
      <c r="O1350" t="s">
        <v>2687</v>
      </c>
      <c r="Q1350" t="s">
        <v>12926</v>
      </c>
      <c r="R1350" s="193" t="s">
        <v>13491</v>
      </c>
      <c r="S1350">
        <v>73</v>
      </c>
      <c r="T1350">
        <v>44</v>
      </c>
      <c r="U1350">
        <v>51</v>
      </c>
      <c r="V1350" t="s">
        <v>3489</v>
      </c>
      <c r="W1350">
        <v>58</v>
      </c>
      <c r="X1350">
        <v>39121300</v>
      </c>
      <c r="Y1350">
        <v>86</v>
      </c>
      <c r="Z1350" t="b">
        <v>1</v>
      </c>
    </row>
    <row r="1351" spans="1:26" x14ac:dyDescent="0.3">
      <c r="A1351">
        <v>907188</v>
      </c>
      <c r="B1351" t="s">
        <v>4640</v>
      </c>
      <c r="C1351" t="s">
        <v>4641</v>
      </c>
      <c r="D1351" t="s">
        <v>4642</v>
      </c>
      <c r="E1351" t="s">
        <v>4643</v>
      </c>
      <c r="G1351">
        <v>336653</v>
      </c>
      <c r="H1351" t="s">
        <v>4642</v>
      </c>
      <c r="I1351" t="s">
        <v>2687</v>
      </c>
      <c r="J1351">
        <v>782856679677</v>
      </c>
      <c r="K1351">
        <v>39121321</v>
      </c>
      <c r="L1351" t="s">
        <v>4643</v>
      </c>
      <c r="M1351">
        <v>370473</v>
      </c>
      <c r="N1351" t="s">
        <v>13490</v>
      </c>
      <c r="O1351" t="s">
        <v>2687</v>
      </c>
      <c r="Q1351" t="s">
        <v>12926</v>
      </c>
      <c r="R1351" s="193" t="s">
        <v>13489</v>
      </c>
      <c r="S1351">
        <v>87</v>
      </c>
      <c r="T1351">
        <v>55</v>
      </c>
      <c r="U1351">
        <v>66</v>
      </c>
      <c r="V1351" t="s">
        <v>3489</v>
      </c>
      <c r="W1351">
        <v>53</v>
      </c>
      <c r="X1351">
        <v>39121300</v>
      </c>
      <c r="Y1351">
        <v>83</v>
      </c>
      <c r="Z1351" t="b">
        <v>1</v>
      </c>
    </row>
    <row r="1352" spans="1:26" x14ac:dyDescent="0.3">
      <c r="A1352">
        <v>907189</v>
      </c>
      <c r="B1352" t="s">
        <v>4645</v>
      </c>
      <c r="C1352" t="s">
        <v>4646</v>
      </c>
      <c r="D1352" t="s">
        <v>4647</v>
      </c>
      <c r="G1352">
        <v>1117922</v>
      </c>
      <c r="H1352" t="s">
        <v>4647</v>
      </c>
      <c r="I1352" t="s">
        <v>3489</v>
      </c>
      <c r="J1352">
        <v>782856255086</v>
      </c>
      <c r="K1352">
        <v>39121700</v>
      </c>
      <c r="M1352">
        <v>990240</v>
      </c>
      <c r="N1352" t="s">
        <v>13488</v>
      </c>
      <c r="O1352" t="s">
        <v>3489</v>
      </c>
      <c r="Q1352" t="s">
        <v>12926</v>
      </c>
      <c r="R1352" s="193" t="s">
        <v>13487</v>
      </c>
      <c r="S1352">
        <v>84</v>
      </c>
      <c r="T1352">
        <v>52</v>
      </c>
      <c r="U1352">
        <v>81</v>
      </c>
      <c r="V1352" t="s">
        <v>2687</v>
      </c>
      <c r="W1352">
        <v>62</v>
      </c>
      <c r="X1352">
        <v>39121700</v>
      </c>
      <c r="Y1352">
        <v>58</v>
      </c>
      <c r="Z1352" t="b">
        <v>1</v>
      </c>
    </row>
    <row r="1353" spans="1:26" x14ac:dyDescent="0.3">
      <c r="A1353">
        <v>907190</v>
      </c>
      <c r="B1353" t="s">
        <v>4650</v>
      </c>
      <c r="C1353" t="s">
        <v>3477</v>
      </c>
      <c r="D1353" t="s">
        <v>4651</v>
      </c>
      <c r="E1353" t="s">
        <v>4652</v>
      </c>
      <c r="O1353" t="s">
        <v>4646</v>
      </c>
      <c r="P1353" t="s">
        <v>4646</v>
      </c>
      <c r="Q1353" t="s">
        <v>12862</v>
      </c>
      <c r="T1353">
        <v>85</v>
      </c>
    </row>
    <row r="1354" spans="1:26" x14ac:dyDescent="0.3">
      <c r="A1354">
        <v>907191</v>
      </c>
      <c r="B1354" t="s">
        <v>4650</v>
      </c>
      <c r="C1354" t="s">
        <v>3477</v>
      </c>
      <c r="D1354" t="s">
        <v>4651</v>
      </c>
      <c r="E1354" t="s">
        <v>4652</v>
      </c>
      <c r="O1354" t="s">
        <v>4646</v>
      </c>
      <c r="P1354" t="s">
        <v>4646</v>
      </c>
      <c r="Q1354" t="s">
        <v>12862</v>
      </c>
      <c r="T1354">
        <v>85</v>
      </c>
    </row>
    <row r="1355" spans="1:26" x14ac:dyDescent="0.3">
      <c r="A1355">
        <v>907192</v>
      </c>
      <c r="B1355" t="s">
        <v>4655</v>
      </c>
      <c r="C1355" t="s">
        <v>4641</v>
      </c>
      <c r="D1355" t="s">
        <v>4656</v>
      </c>
      <c r="E1355" t="s">
        <v>2686</v>
      </c>
      <c r="O1355" t="s">
        <v>59</v>
      </c>
      <c r="P1355" t="s">
        <v>4397</v>
      </c>
      <c r="Q1355" t="s">
        <v>12858</v>
      </c>
      <c r="T1355">
        <v>50</v>
      </c>
      <c r="V1355" t="s">
        <v>12993</v>
      </c>
      <c r="W1355">
        <v>67</v>
      </c>
      <c r="X1355">
        <v>39121700</v>
      </c>
      <c r="Y1355">
        <v>67</v>
      </c>
      <c r="Z1355" t="b">
        <v>1</v>
      </c>
    </row>
    <row r="1356" spans="1:26" x14ac:dyDescent="0.3">
      <c r="A1356">
        <v>907193</v>
      </c>
      <c r="B1356" t="s">
        <v>4659</v>
      </c>
      <c r="C1356" t="s">
        <v>4641</v>
      </c>
      <c r="D1356" t="s">
        <v>4660</v>
      </c>
      <c r="E1356" t="s">
        <v>4661</v>
      </c>
      <c r="G1356">
        <v>337574</v>
      </c>
      <c r="H1356" t="s">
        <v>4660</v>
      </c>
      <c r="I1356" t="s">
        <v>2687</v>
      </c>
      <c r="J1356">
        <v>782856445333</v>
      </c>
      <c r="K1356">
        <v>39121117</v>
      </c>
      <c r="L1356" t="s">
        <v>4661</v>
      </c>
      <c r="M1356">
        <v>131939</v>
      </c>
      <c r="N1356" t="s">
        <v>13486</v>
      </c>
      <c r="O1356" t="s">
        <v>2687</v>
      </c>
      <c r="Q1356" t="s">
        <v>12926</v>
      </c>
      <c r="R1356">
        <v>0.72239178049584996</v>
      </c>
      <c r="S1356">
        <v>90</v>
      </c>
      <c r="T1356">
        <v>57</v>
      </c>
      <c r="U1356">
        <v>72</v>
      </c>
      <c r="V1356" t="s">
        <v>3489</v>
      </c>
      <c r="W1356">
        <v>62</v>
      </c>
      <c r="X1356">
        <v>39120000</v>
      </c>
      <c r="Y1356">
        <v>78</v>
      </c>
      <c r="Z1356" t="b">
        <v>1</v>
      </c>
    </row>
    <row r="1357" spans="1:26" x14ac:dyDescent="0.3">
      <c r="A1357">
        <v>907194</v>
      </c>
      <c r="B1357" t="s">
        <v>4664</v>
      </c>
      <c r="C1357" t="s">
        <v>3477</v>
      </c>
      <c r="D1357" t="s">
        <v>3451</v>
      </c>
      <c r="E1357" t="s">
        <v>3452</v>
      </c>
      <c r="O1357" t="s">
        <v>4646</v>
      </c>
      <c r="P1357" t="s">
        <v>4646</v>
      </c>
      <c r="Q1357" t="s">
        <v>12862</v>
      </c>
      <c r="T1357">
        <v>85</v>
      </c>
      <c r="X1357">
        <v>39121700</v>
      </c>
      <c r="Y1357">
        <v>86</v>
      </c>
    </row>
    <row r="1358" spans="1:26" x14ac:dyDescent="0.3">
      <c r="A1358">
        <v>907195</v>
      </c>
      <c r="B1358" t="s">
        <v>4664</v>
      </c>
      <c r="C1358" t="s">
        <v>4641</v>
      </c>
      <c r="D1358" t="s">
        <v>3451</v>
      </c>
      <c r="E1358" t="s">
        <v>3452</v>
      </c>
      <c r="O1358" t="s">
        <v>4646</v>
      </c>
      <c r="P1358" t="s">
        <v>4646</v>
      </c>
      <c r="Q1358" t="s">
        <v>12862</v>
      </c>
      <c r="T1358">
        <v>85</v>
      </c>
      <c r="X1358">
        <v>39121700</v>
      </c>
      <c r="Y1358">
        <v>86</v>
      </c>
    </row>
    <row r="1359" spans="1:26" x14ac:dyDescent="0.3">
      <c r="A1359">
        <v>907196</v>
      </c>
      <c r="B1359" t="s">
        <v>4666</v>
      </c>
      <c r="C1359" t="s">
        <v>1482</v>
      </c>
      <c r="D1359" t="s">
        <v>4667</v>
      </c>
    </row>
    <row r="1360" spans="1:26" x14ac:dyDescent="0.3">
      <c r="A1360">
        <v>907197</v>
      </c>
      <c r="B1360" t="s">
        <v>4669</v>
      </c>
      <c r="C1360" t="s">
        <v>4670</v>
      </c>
      <c r="D1360" t="s">
        <v>4671</v>
      </c>
      <c r="O1360" t="s">
        <v>4670</v>
      </c>
      <c r="P1360" t="s">
        <v>4670</v>
      </c>
      <c r="Q1360" t="s">
        <v>12862</v>
      </c>
      <c r="T1360">
        <v>60</v>
      </c>
    </row>
    <row r="1361" spans="1:26" x14ac:dyDescent="0.3">
      <c r="A1361">
        <v>907198</v>
      </c>
      <c r="B1361" t="s">
        <v>4673</v>
      </c>
      <c r="C1361" t="s">
        <v>105</v>
      </c>
      <c r="D1361" t="s">
        <v>4674</v>
      </c>
      <c r="F1361">
        <v>98010034708</v>
      </c>
      <c r="O1361" t="s">
        <v>3082</v>
      </c>
      <c r="P1361" t="s">
        <v>13104</v>
      </c>
      <c r="Q1361" t="s">
        <v>12862</v>
      </c>
      <c r="T1361">
        <v>60</v>
      </c>
    </row>
    <row r="1362" spans="1:26" x14ac:dyDescent="0.3">
      <c r="A1362">
        <v>907199</v>
      </c>
      <c r="B1362" t="s">
        <v>4676</v>
      </c>
      <c r="C1362" t="s">
        <v>105</v>
      </c>
      <c r="D1362" t="s">
        <v>4677</v>
      </c>
      <c r="E1362" t="s">
        <v>4678</v>
      </c>
      <c r="F1362">
        <v>98010034705</v>
      </c>
      <c r="O1362" t="s">
        <v>3082</v>
      </c>
      <c r="P1362" t="s">
        <v>13104</v>
      </c>
      <c r="Q1362" t="s">
        <v>12862</v>
      </c>
      <c r="T1362">
        <v>60</v>
      </c>
    </row>
    <row r="1363" spans="1:26" x14ac:dyDescent="0.3">
      <c r="A1363">
        <v>907200</v>
      </c>
      <c r="B1363" t="s">
        <v>4676</v>
      </c>
      <c r="C1363" t="s">
        <v>105</v>
      </c>
      <c r="D1363" t="s">
        <v>4677</v>
      </c>
      <c r="E1363" t="s">
        <v>4678</v>
      </c>
      <c r="F1363">
        <v>98010034705</v>
      </c>
      <c r="O1363" t="s">
        <v>3082</v>
      </c>
      <c r="P1363" t="s">
        <v>13104</v>
      </c>
      <c r="Q1363" t="s">
        <v>12862</v>
      </c>
      <c r="T1363">
        <v>60</v>
      </c>
    </row>
    <row r="1364" spans="1:26" x14ac:dyDescent="0.3">
      <c r="A1364">
        <v>907201</v>
      </c>
      <c r="B1364" t="s">
        <v>4680</v>
      </c>
      <c r="C1364" t="s">
        <v>105</v>
      </c>
      <c r="D1364" t="s">
        <v>4681</v>
      </c>
      <c r="F1364">
        <v>98010034702</v>
      </c>
      <c r="O1364" t="s">
        <v>3082</v>
      </c>
      <c r="P1364" t="s">
        <v>13104</v>
      </c>
      <c r="Q1364" t="s">
        <v>12862</v>
      </c>
      <c r="T1364">
        <v>60</v>
      </c>
    </row>
    <row r="1365" spans="1:26" x14ac:dyDescent="0.3">
      <c r="A1365">
        <v>907202</v>
      </c>
      <c r="B1365" t="s">
        <v>4683</v>
      </c>
      <c r="C1365" t="s">
        <v>4684</v>
      </c>
      <c r="D1365" t="s">
        <v>4685</v>
      </c>
      <c r="E1365" t="s">
        <v>4686</v>
      </c>
      <c r="F1365">
        <v>5171242064</v>
      </c>
      <c r="O1365" t="s">
        <v>4304</v>
      </c>
      <c r="P1365" t="s">
        <v>13485</v>
      </c>
      <c r="Q1365" t="s">
        <v>12862</v>
      </c>
      <c r="T1365">
        <v>75</v>
      </c>
      <c r="V1365" t="s">
        <v>2347</v>
      </c>
      <c r="W1365">
        <v>84</v>
      </c>
      <c r="X1365">
        <v>39121600</v>
      </c>
      <c r="Y1365">
        <v>84</v>
      </c>
      <c r="Z1365" t="b">
        <v>1</v>
      </c>
    </row>
    <row r="1366" spans="1:26" x14ac:dyDescent="0.3">
      <c r="A1366">
        <v>907203</v>
      </c>
      <c r="B1366" t="s">
        <v>4688</v>
      </c>
      <c r="C1366" t="s">
        <v>4684</v>
      </c>
      <c r="D1366" t="s">
        <v>4689</v>
      </c>
      <c r="F1366">
        <v>5171249709</v>
      </c>
      <c r="O1366" t="s">
        <v>4304</v>
      </c>
      <c r="P1366" t="s">
        <v>13485</v>
      </c>
      <c r="Q1366" t="s">
        <v>12862</v>
      </c>
      <c r="T1366">
        <v>75</v>
      </c>
      <c r="V1366" t="s">
        <v>2347</v>
      </c>
      <c r="W1366">
        <v>79</v>
      </c>
      <c r="X1366">
        <v>39121609</v>
      </c>
      <c r="Y1366">
        <v>79</v>
      </c>
      <c r="Z1366" t="b">
        <v>1</v>
      </c>
    </row>
    <row r="1367" spans="1:26" x14ac:dyDescent="0.3">
      <c r="A1367">
        <v>907204</v>
      </c>
      <c r="B1367" t="s">
        <v>4691</v>
      </c>
      <c r="C1367" t="s">
        <v>2736</v>
      </c>
      <c r="D1367" t="s">
        <v>4692</v>
      </c>
      <c r="E1367" t="s">
        <v>4693</v>
      </c>
      <c r="G1367">
        <v>337427</v>
      </c>
      <c r="H1367" t="s">
        <v>4692</v>
      </c>
      <c r="I1367" t="s">
        <v>2736</v>
      </c>
      <c r="J1367">
        <v>781810220979</v>
      </c>
      <c r="K1367">
        <v>39121613</v>
      </c>
      <c r="L1367" t="s">
        <v>4693</v>
      </c>
      <c r="M1367">
        <v>359182</v>
      </c>
      <c r="N1367" t="s">
        <v>13484</v>
      </c>
      <c r="O1367" t="s">
        <v>2736</v>
      </c>
      <c r="P1367" t="s">
        <v>13475</v>
      </c>
      <c r="Q1367" t="s">
        <v>12858</v>
      </c>
      <c r="R1367" s="193" t="s">
        <v>13483</v>
      </c>
      <c r="S1367">
        <v>100</v>
      </c>
      <c r="T1367">
        <v>100</v>
      </c>
      <c r="U1367">
        <v>100</v>
      </c>
      <c r="X1367">
        <v>39120000</v>
      </c>
      <c r="Y1367">
        <v>77</v>
      </c>
    </row>
    <row r="1368" spans="1:26" x14ac:dyDescent="0.3">
      <c r="A1368">
        <v>907205</v>
      </c>
      <c r="B1368" t="s">
        <v>4695</v>
      </c>
      <c r="C1368" t="s">
        <v>2736</v>
      </c>
      <c r="D1368" t="s">
        <v>4696</v>
      </c>
      <c r="E1368" t="s">
        <v>4697</v>
      </c>
      <c r="O1368" t="s">
        <v>2736</v>
      </c>
      <c r="P1368" t="s">
        <v>13475</v>
      </c>
      <c r="Q1368" t="s">
        <v>12858</v>
      </c>
      <c r="T1368">
        <v>50</v>
      </c>
      <c r="X1368">
        <v>39120000</v>
      </c>
      <c r="Y1368">
        <v>76</v>
      </c>
    </row>
    <row r="1369" spans="1:26" x14ac:dyDescent="0.3">
      <c r="A1369">
        <v>907206</v>
      </c>
      <c r="B1369" t="s">
        <v>4699</v>
      </c>
      <c r="C1369" t="s">
        <v>2736</v>
      </c>
      <c r="D1369" t="s">
        <v>4700</v>
      </c>
      <c r="E1369" t="s">
        <v>4701</v>
      </c>
      <c r="O1369" t="s">
        <v>2736</v>
      </c>
      <c r="P1369" t="s">
        <v>13475</v>
      </c>
      <c r="Q1369" t="s">
        <v>12858</v>
      </c>
      <c r="T1369">
        <v>50</v>
      </c>
      <c r="X1369">
        <v>39120000</v>
      </c>
      <c r="Y1369">
        <v>61</v>
      </c>
    </row>
    <row r="1370" spans="1:26" x14ac:dyDescent="0.3">
      <c r="A1370">
        <v>907207</v>
      </c>
      <c r="B1370" t="s">
        <v>4703</v>
      </c>
      <c r="C1370" t="s">
        <v>2736</v>
      </c>
      <c r="D1370" t="s">
        <v>4704</v>
      </c>
      <c r="O1370" t="s">
        <v>2736</v>
      </c>
      <c r="P1370" t="s">
        <v>13475</v>
      </c>
      <c r="Q1370" t="s">
        <v>12858</v>
      </c>
      <c r="T1370">
        <v>50</v>
      </c>
      <c r="X1370">
        <v>39120000</v>
      </c>
      <c r="Y1370">
        <v>75</v>
      </c>
    </row>
    <row r="1371" spans="1:26" x14ac:dyDescent="0.3">
      <c r="A1371">
        <v>907208</v>
      </c>
      <c r="B1371" t="s">
        <v>4706</v>
      </c>
      <c r="C1371" t="s">
        <v>2736</v>
      </c>
      <c r="D1371" t="s">
        <v>4707</v>
      </c>
      <c r="E1371" t="s">
        <v>4708</v>
      </c>
      <c r="O1371" t="s">
        <v>2736</v>
      </c>
      <c r="P1371" t="s">
        <v>13475</v>
      </c>
      <c r="Q1371" t="s">
        <v>12858</v>
      </c>
      <c r="T1371">
        <v>50</v>
      </c>
      <c r="V1371" t="s">
        <v>2769</v>
      </c>
      <c r="W1371">
        <v>51</v>
      </c>
      <c r="X1371">
        <v>39121703</v>
      </c>
      <c r="Y1371">
        <v>51</v>
      </c>
      <c r="Z1371" t="b">
        <v>1</v>
      </c>
    </row>
    <row r="1372" spans="1:26" x14ac:dyDescent="0.3">
      <c r="A1372">
        <v>907209</v>
      </c>
      <c r="B1372" t="s">
        <v>4710</v>
      </c>
      <c r="C1372" t="s">
        <v>2736</v>
      </c>
      <c r="D1372" t="s">
        <v>4711</v>
      </c>
      <c r="G1372">
        <v>1189688</v>
      </c>
      <c r="H1372" t="s">
        <v>4711</v>
      </c>
      <c r="I1372" t="s">
        <v>2736</v>
      </c>
      <c r="J1372">
        <v>781810552445</v>
      </c>
      <c r="K1372">
        <v>39121405</v>
      </c>
      <c r="M1372">
        <v>638758</v>
      </c>
      <c r="N1372" t="s">
        <v>13482</v>
      </c>
      <c r="O1372" t="s">
        <v>2736</v>
      </c>
      <c r="P1372" t="s">
        <v>13475</v>
      </c>
      <c r="Q1372" t="s">
        <v>12862</v>
      </c>
      <c r="R1372" s="193" t="s">
        <v>13481</v>
      </c>
      <c r="S1372">
        <v>100</v>
      </c>
      <c r="T1372">
        <v>100</v>
      </c>
      <c r="U1372">
        <v>100</v>
      </c>
      <c r="V1372" t="s">
        <v>2736</v>
      </c>
      <c r="W1372">
        <v>80</v>
      </c>
      <c r="X1372">
        <v>39121405</v>
      </c>
      <c r="Y1372">
        <v>80</v>
      </c>
      <c r="Z1372" t="b">
        <v>1</v>
      </c>
    </row>
    <row r="1373" spans="1:26" x14ac:dyDescent="0.3">
      <c r="A1373">
        <v>907210</v>
      </c>
      <c r="B1373" t="s">
        <v>4713</v>
      </c>
      <c r="C1373" t="s">
        <v>2736</v>
      </c>
      <c r="D1373" t="s">
        <v>4714</v>
      </c>
      <c r="E1373" t="s">
        <v>4715</v>
      </c>
      <c r="O1373" t="s">
        <v>2736</v>
      </c>
      <c r="P1373" t="s">
        <v>13475</v>
      </c>
      <c r="Q1373" t="s">
        <v>12862</v>
      </c>
      <c r="T1373">
        <v>100</v>
      </c>
    </row>
    <row r="1374" spans="1:26" x14ac:dyDescent="0.3">
      <c r="A1374">
        <v>907211</v>
      </c>
      <c r="B1374" t="s">
        <v>4718</v>
      </c>
      <c r="C1374" t="s">
        <v>2736</v>
      </c>
      <c r="D1374" t="s">
        <v>4719</v>
      </c>
      <c r="E1374" t="s">
        <v>4720</v>
      </c>
      <c r="O1374" t="s">
        <v>2736</v>
      </c>
      <c r="P1374" t="s">
        <v>13475</v>
      </c>
      <c r="Q1374" t="s">
        <v>12862</v>
      </c>
      <c r="T1374">
        <v>100</v>
      </c>
      <c r="V1374" t="s">
        <v>2736</v>
      </c>
      <c r="W1374">
        <v>65</v>
      </c>
      <c r="X1374">
        <v>39120000</v>
      </c>
      <c r="Y1374">
        <v>80</v>
      </c>
      <c r="Z1374" t="b">
        <v>1</v>
      </c>
    </row>
    <row r="1375" spans="1:26" x14ac:dyDescent="0.3">
      <c r="A1375">
        <v>907212</v>
      </c>
      <c r="B1375" t="s">
        <v>4722</v>
      </c>
      <c r="C1375" t="s">
        <v>2736</v>
      </c>
      <c r="D1375" t="s">
        <v>4723</v>
      </c>
      <c r="E1375" t="s">
        <v>4724</v>
      </c>
      <c r="O1375" t="s">
        <v>2736</v>
      </c>
      <c r="P1375" t="s">
        <v>13475</v>
      </c>
      <c r="Q1375" t="s">
        <v>12862</v>
      </c>
      <c r="T1375">
        <v>100</v>
      </c>
      <c r="V1375" t="s">
        <v>2736</v>
      </c>
      <c r="W1375">
        <v>80</v>
      </c>
      <c r="X1375">
        <v>39121405</v>
      </c>
      <c r="Y1375">
        <v>80</v>
      </c>
      <c r="Z1375" t="b">
        <v>1</v>
      </c>
    </row>
    <row r="1376" spans="1:26" x14ac:dyDescent="0.3">
      <c r="A1376">
        <v>907213</v>
      </c>
      <c r="B1376" t="s">
        <v>4722</v>
      </c>
      <c r="C1376" t="s">
        <v>2736</v>
      </c>
      <c r="D1376" t="s">
        <v>4723</v>
      </c>
      <c r="E1376" t="s">
        <v>4724</v>
      </c>
      <c r="O1376" t="s">
        <v>2736</v>
      </c>
      <c r="P1376" t="s">
        <v>13475</v>
      </c>
      <c r="Q1376" t="s">
        <v>12862</v>
      </c>
      <c r="T1376">
        <v>100</v>
      </c>
      <c r="V1376" t="s">
        <v>2736</v>
      </c>
      <c r="W1376">
        <v>80</v>
      </c>
      <c r="X1376">
        <v>39121405</v>
      </c>
      <c r="Y1376">
        <v>80</v>
      </c>
      <c r="Z1376" t="b">
        <v>1</v>
      </c>
    </row>
    <row r="1377" spans="1:26" x14ac:dyDescent="0.3">
      <c r="A1377">
        <v>907214</v>
      </c>
      <c r="B1377" t="s">
        <v>4726</v>
      </c>
      <c r="C1377" t="s">
        <v>2736</v>
      </c>
      <c r="D1377" t="s">
        <v>3094</v>
      </c>
      <c r="E1377" t="s">
        <v>3095</v>
      </c>
      <c r="G1377">
        <v>337455</v>
      </c>
      <c r="H1377" t="s">
        <v>3094</v>
      </c>
      <c r="I1377" t="s">
        <v>2736</v>
      </c>
      <c r="J1377">
        <v>781810230961</v>
      </c>
      <c r="K1377">
        <v>39121613</v>
      </c>
      <c r="L1377" t="s">
        <v>3095</v>
      </c>
      <c r="M1377">
        <v>169280</v>
      </c>
      <c r="N1377" t="s">
        <v>13480</v>
      </c>
      <c r="O1377" t="s">
        <v>2736</v>
      </c>
      <c r="P1377" t="s">
        <v>13475</v>
      </c>
      <c r="Q1377" t="s">
        <v>12862</v>
      </c>
      <c r="R1377" s="193" t="s">
        <v>13479</v>
      </c>
      <c r="S1377">
        <v>100</v>
      </c>
      <c r="T1377">
        <v>100</v>
      </c>
      <c r="U1377">
        <v>100</v>
      </c>
      <c r="X1377">
        <v>39121613</v>
      </c>
      <c r="Y1377">
        <v>91</v>
      </c>
    </row>
    <row r="1378" spans="1:26" x14ac:dyDescent="0.3">
      <c r="A1378">
        <v>907215</v>
      </c>
      <c r="B1378" t="s">
        <v>4727</v>
      </c>
      <c r="C1378" t="s">
        <v>2736</v>
      </c>
      <c r="D1378" t="s">
        <v>4728</v>
      </c>
      <c r="G1378">
        <v>337449</v>
      </c>
      <c r="H1378" t="s">
        <v>4728</v>
      </c>
      <c r="I1378" t="s">
        <v>2736</v>
      </c>
      <c r="J1378">
        <v>781810234051</v>
      </c>
      <c r="K1378">
        <v>39121613</v>
      </c>
      <c r="L1378" t="s">
        <v>4730</v>
      </c>
      <c r="M1378">
        <v>252876</v>
      </c>
      <c r="N1378" t="s">
        <v>13478</v>
      </c>
      <c r="O1378" t="s">
        <v>2736</v>
      </c>
      <c r="P1378" t="s">
        <v>13475</v>
      </c>
      <c r="Q1378" t="s">
        <v>12858</v>
      </c>
      <c r="R1378" s="193" t="s">
        <v>13477</v>
      </c>
      <c r="S1378">
        <v>100</v>
      </c>
      <c r="T1378">
        <v>100</v>
      </c>
      <c r="U1378">
        <v>100</v>
      </c>
      <c r="X1378">
        <v>39120000</v>
      </c>
      <c r="Y1378">
        <v>79</v>
      </c>
    </row>
    <row r="1379" spans="1:26" x14ac:dyDescent="0.3">
      <c r="A1379">
        <v>907216</v>
      </c>
      <c r="B1379" t="s">
        <v>4731</v>
      </c>
      <c r="C1379" t="s">
        <v>2736</v>
      </c>
      <c r="D1379" t="s">
        <v>4732</v>
      </c>
      <c r="G1379">
        <v>665253</v>
      </c>
      <c r="H1379" t="s">
        <v>4732</v>
      </c>
      <c r="I1379" t="s">
        <v>2736</v>
      </c>
      <c r="J1379">
        <v>781810676332</v>
      </c>
      <c r="K1379">
        <v>39121400</v>
      </c>
      <c r="M1379">
        <v>376781</v>
      </c>
      <c r="N1379" t="s">
        <v>13476</v>
      </c>
      <c r="O1379" t="s">
        <v>2736</v>
      </c>
      <c r="P1379" t="s">
        <v>13475</v>
      </c>
      <c r="Q1379" t="s">
        <v>12862</v>
      </c>
      <c r="R1379" s="193" t="s">
        <v>13474</v>
      </c>
      <c r="S1379">
        <v>100</v>
      </c>
      <c r="T1379">
        <v>100</v>
      </c>
      <c r="U1379">
        <v>100</v>
      </c>
      <c r="V1379" t="s">
        <v>2736</v>
      </c>
      <c r="W1379">
        <v>65</v>
      </c>
      <c r="X1379">
        <v>39120000</v>
      </c>
      <c r="Y1379">
        <v>81</v>
      </c>
      <c r="Z1379" t="b">
        <v>1</v>
      </c>
    </row>
    <row r="1380" spans="1:26" x14ac:dyDescent="0.3">
      <c r="A1380">
        <v>907217</v>
      </c>
      <c r="B1380" t="s">
        <v>4734</v>
      </c>
      <c r="C1380" t="s">
        <v>4717</v>
      </c>
      <c r="D1380" t="s">
        <v>4735</v>
      </c>
      <c r="E1380" t="s">
        <v>4736</v>
      </c>
      <c r="F1380">
        <v>78181050780</v>
      </c>
      <c r="O1380" t="s">
        <v>2736</v>
      </c>
      <c r="P1380" t="s">
        <v>13121</v>
      </c>
      <c r="Q1380" t="s">
        <v>12862</v>
      </c>
      <c r="T1380">
        <v>60</v>
      </c>
      <c r="V1380" t="s">
        <v>2736</v>
      </c>
      <c r="W1380">
        <v>77</v>
      </c>
      <c r="X1380">
        <v>39121400</v>
      </c>
      <c r="Y1380">
        <v>77</v>
      </c>
      <c r="Z1380" t="b">
        <v>1</v>
      </c>
    </row>
    <row r="1381" spans="1:26" x14ac:dyDescent="0.3">
      <c r="A1381">
        <v>907218</v>
      </c>
      <c r="B1381" t="s">
        <v>4739</v>
      </c>
      <c r="C1381" t="s">
        <v>2736</v>
      </c>
      <c r="D1381" t="s">
        <v>4740</v>
      </c>
      <c r="G1381">
        <v>789007</v>
      </c>
      <c r="H1381" t="s">
        <v>4740</v>
      </c>
      <c r="I1381" t="s">
        <v>2736</v>
      </c>
      <c r="J1381">
        <v>781810228296</v>
      </c>
      <c r="K1381">
        <v>39121405</v>
      </c>
      <c r="M1381">
        <v>921447</v>
      </c>
      <c r="N1381" t="s">
        <v>13473</v>
      </c>
      <c r="O1381" t="s">
        <v>2736</v>
      </c>
      <c r="P1381" t="s">
        <v>13121</v>
      </c>
      <c r="Q1381" t="s">
        <v>12862</v>
      </c>
      <c r="R1381" s="193" t="s">
        <v>13472</v>
      </c>
      <c r="S1381">
        <v>100</v>
      </c>
      <c r="T1381">
        <v>100</v>
      </c>
      <c r="U1381">
        <v>100</v>
      </c>
      <c r="V1381" t="s">
        <v>2736</v>
      </c>
      <c r="W1381">
        <v>70</v>
      </c>
      <c r="X1381">
        <v>39121400</v>
      </c>
      <c r="Y1381">
        <v>86</v>
      </c>
      <c r="Z1381" t="b">
        <v>1</v>
      </c>
    </row>
    <row r="1382" spans="1:26" x14ac:dyDescent="0.3">
      <c r="A1382">
        <v>907219</v>
      </c>
      <c r="B1382" t="s">
        <v>4742</v>
      </c>
      <c r="C1382" t="s">
        <v>4717</v>
      </c>
      <c r="D1382" t="s">
        <v>4743</v>
      </c>
      <c r="E1382" t="s">
        <v>4744</v>
      </c>
      <c r="F1382">
        <v>78181060111</v>
      </c>
      <c r="G1382">
        <v>337474</v>
      </c>
      <c r="H1382" t="s">
        <v>4743</v>
      </c>
      <c r="I1382" t="s">
        <v>2736</v>
      </c>
      <c r="J1382">
        <v>781810601112</v>
      </c>
      <c r="K1382">
        <v>39121405</v>
      </c>
      <c r="L1382" t="s">
        <v>4744</v>
      </c>
      <c r="M1382">
        <v>96764</v>
      </c>
      <c r="N1382" t="s">
        <v>13471</v>
      </c>
      <c r="O1382" t="s">
        <v>2736</v>
      </c>
      <c r="P1382" t="s">
        <v>13121</v>
      </c>
      <c r="Q1382" t="s">
        <v>12862</v>
      </c>
      <c r="R1382" s="193" t="s">
        <v>13470</v>
      </c>
      <c r="S1382">
        <v>100</v>
      </c>
      <c r="T1382">
        <v>100</v>
      </c>
      <c r="U1382">
        <v>100</v>
      </c>
      <c r="V1382" t="s">
        <v>2736</v>
      </c>
      <c r="W1382">
        <v>81</v>
      </c>
      <c r="X1382">
        <v>39121405</v>
      </c>
      <c r="Y1382">
        <v>81</v>
      </c>
      <c r="Z1382" t="b">
        <v>1</v>
      </c>
    </row>
    <row r="1383" spans="1:26" x14ac:dyDescent="0.3">
      <c r="A1383">
        <v>907220</v>
      </c>
      <c r="B1383" t="s">
        <v>4746</v>
      </c>
      <c r="C1383" t="s">
        <v>4717</v>
      </c>
      <c r="D1383" t="s">
        <v>4747</v>
      </c>
      <c r="E1383" t="s">
        <v>4748</v>
      </c>
      <c r="F1383">
        <v>78181037005</v>
      </c>
      <c r="O1383" t="s">
        <v>2736</v>
      </c>
      <c r="P1383" t="s">
        <v>13121</v>
      </c>
      <c r="Q1383" t="s">
        <v>12862</v>
      </c>
      <c r="T1383">
        <v>60</v>
      </c>
      <c r="V1383" t="s">
        <v>2736</v>
      </c>
      <c r="W1383">
        <v>79</v>
      </c>
      <c r="X1383">
        <v>39121400</v>
      </c>
      <c r="Y1383">
        <v>79</v>
      </c>
      <c r="Z1383" t="b">
        <v>1</v>
      </c>
    </row>
    <row r="1384" spans="1:26" x14ac:dyDescent="0.3">
      <c r="A1384">
        <v>907221</v>
      </c>
      <c r="B1384" t="s">
        <v>4750</v>
      </c>
      <c r="C1384" t="s">
        <v>4717</v>
      </c>
      <c r="D1384" t="s">
        <v>4751</v>
      </c>
      <c r="E1384" t="s">
        <v>4752</v>
      </c>
      <c r="F1384">
        <v>78181060040</v>
      </c>
      <c r="G1384">
        <v>1190464</v>
      </c>
      <c r="H1384" t="s">
        <v>4751</v>
      </c>
      <c r="I1384" t="s">
        <v>2736</v>
      </c>
      <c r="J1384">
        <v>781810600405</v>
      </c>
      <c r="K1384">
        <v>39121405</v>
      </c>
      <c r="M1384">
        <v>592083</v>
      </c>
      <c r="N1384" t="s">
        <v>13469</v>
      </c>
      <c r="O1384" t="s">
        <v>2736</v>
      </c>
      <c r="P1384" t="s">
        <v>13121</v>
      </c>
      <c r="Q1384" t="s">
        <v>12862</v>
      </c>
      <c r="R1384" s="193" t="s">
        <v>13468</v>
      </c>
      <c r="S1384">
        <v>100</v>
      </c>
      <c r="T1384">
        <v>100</v>
      </c>
      <c r="U1384">
        <v>100</v>
      </c>
      <c r="V1384" t="s">
        <v>2736</v>
      </c>
      <c r="W1384">
        <v>82</v>
      </c>
      <c r="X1384">
        <v>39121405</v>
      </c>
      <c r="Y1384">
        <v>82</v>
      </c>
      <c r="Z1384" t="b">
        <v>1</v>
      </c>
    </row>
    <row r="1385" spans="1:26" ht="28.8" x14ac:dyDescent="0.3">
      <c r="A1385">
        <v>907222</v>
      </c>
      <c r="B1385" t="s">
        <v>4754</v>
      </c>
      <c r="C1385" t="s">
        <v>2019</v>
      </c>
      <c r="D1385" s="2" t="s">
        <v>4755</v>
      </c>
    </row>
    <row r="1386" spans="1:26" x14ac:dyDescent="0.3">
      <c r="A1386">
        <v>907223</v>
      </c>
      <c r="B1386" t="s">
        <v>4758</v>
      </c>
      <c r="C1386" t="s">
        <v>4759</v>
      </c>
      <c r="D1386" t="s">
        <v>4760</v>
      </c>
      <c r="E1386" t="s">
        <v>4761</v>
      </c>
      <c r="G1386">
        <v>335711</v>
      </c>
      <c r="H1386" t="s">
        <v>4763</v>
      </c>
      <c r="I1386" t="s">
        <v>4227</v>
      </c>
      <c r="J1386">
        <v>781747009210</v>
      </c>
      <c r="K1386">
        <v>39121700</v>
      </c>
      <c r="L1386" t="s">
        <v>4761</v>
      </c>
      <c r="M1386">
        <v>32860</v>
      </c>
      <c r="N1386" t="s">
        <v>13402</v>
      </c>
      <c r="O1386" t="s">
        <v>4227</v>
      </c>
      <c r="P1386" t="s">
        <v>13458</v>
      </c>
      <c r="Q1386" t="s">
        <v>12858</v>
      </c>
      <c r="R1386" s="193" t="s">
        <v>13467</v>
      </c>
      <c r="S1386">
        <v>100</v>
      </c>
      <c r="T1386">
        <v>100</v>
      </c>
      <c r="U1386">
        <v>100</v>
      </c>
      <c r="V1386" t="s">
        <v>4227</v>
      </c>
      <c r="W1386">
        <v>81</v>
      </c>
      <c r="X1386">
        <v>39121700</v>
      </c>
      <c r="Y1386">
        <v>81</v>
      </c>
      <c r="Z1386" t="b">
        <v>1</v>
      </c>
    </row>
    <row r="1387" spans="1:26" x14ac:dyDescent="0.3">
      <c r="A1387">
        <v>907224</v>
      </c>
      <c r="B1387" t="s">
        <v>4764</v>
      </c>
      <c r="C1387" t="s">
        <v>4759</v>
      </c>
      <c r="D1387" t="s">
        <v>4765</v>
      </c>
      <c r="E1387" t="s">
        <v>4766</v>
      </c>
      <c r="G1387">
        <v>335965</v>
      </c>
      <c r="H1387" t="s">
        <v>4768</v>
      </c>
      <c r="I1387" t="s">
        <v>4227</v>
      </c>
      <c r="J1387">
        <v>781747158109</v>
      </c>
      <c r="K1387">
        <v>39131700</v>
      </c>
      <c r="L1387" t="s">
        <v>4766</v>
      </c>
      <c r="M1387">
        <v>618112</v>
      </c>
      <c r="N1387" t="s">
        <v>13466</v>
      </c>
      <c r="O1387" t="s">
        <v>4227</v>
      </c>
      <c r="P1387" t="s">
        <v>13458</v>
      </c>
      <c r="Q1387" t="s">
        <v>12862</v>
      </c>
      <c r="R1387" s="193" t="s">
        <v>13465</v>
      </c>
      <c r="S1387">
        <v>100</v>
      </c>
      <c r="T1387">
        <v>100</v>
      </c>
      <c r="U1387">
        <v>100</v>
      </c>
      <c r="V1387" t="s">
        <v>4227</v>
      </c>
      <c r="W1387">
        <v>83</v>
      </c>
      <c r="X1387">
        <v>39121700</v>
      </c>
      <c r="Y1387">
        <v>67</v>
      </c>
      <c r="Z1387" t="b">
        <v>1</v>
      </c>
    </row>
    <row r="1388" spans="1:26" x14ac:dyDescent="0.3">
      <c r="A1388">
        <v>907225</v>
      </c>
      <c r="B1388" t="s">
        <v>4769</v>
      </c>
      <c r="C1388" t="s">
        <v>4759</v>
      </c>
      <c r="D1388" t="s">
        <v>4770</v>
      </c>
      <c r="E1388" t="s">
        <v>4771</v>
      </c>
      <c r="G1388">
        <v>336619</v>
      </c>
      <c r="H1388" t="s">
        <v>4773</v>
      </c>
      <c r="I1388" t="s">
        <v>4227</v>
      </c>
      <c r="J1388">
        <v>781747940575</v>
      </c>
      <c r="K1388">
        <v>39121700</v>
      </c>
      <c r="L1388" t="s">
        <v>4226</v>
      </c>
      <c r="M1388">
        <v>334424</v>
      </c>
      <c r="N1388" t="s">
        <v>13464</v>
      </c>
      <c r="O1388" t="s">
        <v>4227</v>
      </c>
      <c r="P1388" t="s">
        <v>13458</v>
      </c>
      <c r="Q1388" t="s">
        <v>12858</v>
      </c>
      <c r="R1388" s="193" t="s">
        <v>13463</v>
      </c>
      <c r="S1388">
        <v>100</v>
      </c>
      <c r="T1388">
        <v>100</v>
      </c>
      <c r="U1388">
        <v>100</v>
      </c>
      <c r="V1388" t="s">
        <v>4227</v>
      </c>
      <c r="W1388">
        <v>80</v>
      </c>
      <c r="X1388">
        <v>39120000</v>
      </c>
      <c r="Y1388">
        <v>63</v>
      </c>
      <c r="Z1388" t="b">
        <v>1</v>
      </c>
    </row>
    <row r="1389" spans="1:26" x14ac:dyDescent="0.3">
      <c r="A1389">
        <v>907226</v>
      </c>
      <c r="B1389" t="s">
        <v>4774</v>
      </c>
      <c r="C1389" t="s">
        <v>4759</v>
      </c>
      <c r="D1389">
        <v>332</v>
      </c>
      <c r="E1389" t="s">
        <v>4776</v>
      </c>
      <c r="O1389" t="s">
        <v>4227</v>
      </c>
      <c r="P1389" t="s">
        <v>13458</v>
      </c>
      <c r="Q1389" t="s">
        <v>12862</v>
      </c>
      <c r="T1389">
        <v>100</v>
      </c>
      <c r="V1389" t="s">
        <v>4227</v>
      </c>
      <c r="W1389">
        <v>80</v>
      </c>
      <c r="X1389">
        <v>39121312</v>
      </c>
      <c r="Y1389">
        <v>80</v>
      </c>
      <c r="Z1389" t="b">
        <v>1</v>
      </c>
    </row>
    <row r="1390" spans="1:26" x14ac:dyDescent="0.3">
      <c r="A1390">
        <v>907227</v>
      </c>
      <c r="B1390" t="s">
        <v>4779</v>
      </c>
      <c r="C1390" t="s">
        <v>4759</v>
      </c>
      <c r="D1390">
        <v>327</v>
      </c>
      <c r="E1390" t="s">
        <v>4781</v>
      </c>
      <c r="O1390" t="s">
        <v>4227</v>
      </c>
      <c r="P1390" t="s">
        <v>13458</v>
      </c>
      <c r="Q1390" t="s">
        <v>12862</v>
      </c>
      <c r="T1390">
        <v>100</v>
      </c>
      <c r="V1390" t="s">
        <v>4227</v>
      </c>
      <c r="W1390">
        <v>81</v>
      </c>
      <c r="X1390">
        <v>39121312</v>
      </c>
      <c r="Y1390">
        <v>81</v>
      </c>
      <c r="Z1390" t="b">
        <v>1</v>
      </c>
    </row>
    <row r="1391" spans="1:26" x14ac:dyDescent="0.3">
      <c r="A1391">
        <v>907228</v>
      </c>
      <c r="B1391" t="s">
        <v>4783</v>
      </c>
      <c r="C1391" t="s">
        <v>4759</v>
      </c>
      <c r="D1391" t="s">
        <v>4784</v>
      </c>
      <c r="E1391" t="s">
        <v>4785</v>
      </c>
      <c r="G1391">
        <v>266470</v>
      </c>
      <c r="H1391" t="s">
        <v>4787</v>
      </c>
      <c r="I1391" t="s">
        <v>4227</v>
      </c>
      <c r="J1391">
        <v>781747201126</v>
      </c>
      <c r="K1391">
        <v>31161716</v>
      </c>
      <c r="M1391">
        <v>15281</v>
      </c>
      <c r="N1391" t="s">
        <v>13462</v>
      </c>
      <c r="O1391" t="s">
        <v>4227</v>
      </c>
      <c r="P1391" t="s">
        <v>13458</v>
      </c>
      <c r="Q1391" t="s">
        <v>12858</v>
      </c>
      <c r="R1391" s="193" t="s">
        <v>13461</v>
      </c>
      <c r="S1391">
        <v>96</v>
      </c>
      <c r="T1391">
        <v>100</v>
      </c>
      <c r="U1391">
        <v>97</v>
      </c>
      <c r="X1391">
        <v>31161716</v>
      </c>
      <c r="Y1391">
        <v>65</v>
      </c>
    </row>
    <row r="1392" spans="1:26" x14ac:dyDescent="0.3">
      <c r="A1392">
        <v>907229</v>
      </c>
      <c r="B1392" t="s">
        <v>4788</v>
      </c>
      <c r="C1392" t="s">
        <v>4759</v>
      </c>
      <c r="D1392" t="s">
        <v>4789</v>
      </c>
      <c r="E1392" t="s">
        <v>4790</v>
      </c>
      <c r="G1392">
        <v>335705</v>
      </c>
      <c r="H1392" t="s">
        <v>13460</v>
      </c>
      <c r="I1392" t="s">
        <v>4227</v>
      </c>
      <c r="J1392">
        <v>781747201072</v>
      </c>
      <c r="K1392">
        <v>31161716</v>
      </c>
      <c r="L1392" t="s">
        <v>4790</v>
      </c>
      <c r="M1392">
        <v>188314</v>
      </c>
      <c r="N1392" t="s">
        <v>13459</v>
      </c>
      <c r="O1392" t="s">
        <v>4227</v>
      </c>
      <c r="P1392" t="s">
        <v>13458</v>
      </c>
      <c r="Q1392" t="s">
        <v>12858</v>
      </c>
      <c r="R1392" s="193" t="s">
        <v>13457</v>
      </c>
      <c r="S1392">
        <v>82</v>
      </c>
      <c r="T1392">
        <v>92</v>
      </c>
      <c r="U1392">
        <v>73</v>
      </c>
    </row>
    <row r="1393" spans="1:26" x14ac:dyDescent="0.3">
      <c r="A1393">
        <v>907230</v>
      </c>
      <c r="B1393" t="s">
        <v>4792</v>
      </c>
      <c r="C1393" t="s">
        <v>4778</v>
      </c>
      <c r="D1393">
        <v>327</v>
      </c>
      <c r="E1393" t="s">
        <v>4781</v>
      </c>
      <c r="F1393">
        <v>78174700327</v>
      </c>
      <c r="O1393" t="s">
        <v>4227</v>
      </c>
      <c r="P1393" t="s">
        <v>4807</v>
      </c>
      <c r="Q1393" t="s">
        <v>12858</v>
      </c>
      <c r="T1393">
        <v>50</v>
      </c>
      <c r="V1393" t="s">
        <v>4227</v>
      </c>
      <c r="W1393">
        <v>82</v>
      </c>
      <c r="X1393">
        <v>39121312</v>
      </c>
      <c r="Y1393">
        <v>82</v>
      </c>
      <c r="Z1393" t="b">
        <v>1</v>
      </c>
    </row>
    <row r="1394" spans="1:26" x14ac:dyDescent="0.3">
      <c r="A1394">
        <v>907231</v>
      </c>
      <c r="B1394" t="s">
        <v>4795</v>
      </c>
      <c r="C1394" t="s">
        <v>4778</v>
      </c>
      <c r="D1394" t="s">
        <v>4796</v>
      </c>
      <c r="E1394" t="s">
        <v>4797</v>
      </c>
      <c r="F1394">
        <v>78174791108</v>
      </c>
      <c r="G1394">
        <v>335706</v>
      </c>
      <c r="H1394" t="s">
        <v>4799</v>
      </c>
      <c r="I1394" t="s">
        <v>4227</v>
      </c>
      <c r="J1394">
        <v>781747911087</v>
      </c>
      <c r="K1394">
        <v>39131718</v>
      </c>
      <c r="L1394" t="s">
        <v>4797</v>
      </c>
      <c r="M1394">
        <v>917440</v>
      </c>
      <c r="N1394" t="s">
        <v>13456</v>
      </c>
      <c r="O1394" t="s">
        <v>4227</v>
      </c>
      <c r="P1394" t="s">
        <v>4807</v>
      </c>
      <c r="Q1394" t="s">
        <v>12858</v>
      </c>
      <c r="R1394" s="193" t="s">
        <v>13455</v>
      </c>
      <c r="S1394">
        <v>100</v>
      </c>
      <c r="T1394">
        <v>96</v>
      </c>
      <c r="U1394">
        <v>86</v>
      </c>
      <c r="V1394" t="s">
        <v>4227</v>
      </c>
      <c r="W1394">
        <v>63</v>
      </c>
      <c r="X1394">
        <v>39131718</v>
      </c>
      <c r="Y1394">
        <v>78</v>
      </c>
      <c r="Z1394" t="b">
        <v>1</v>
      </c>
    </row>
    <row r="1395" spans="1:26" x14ac:dyDescent="0.3">
      <c r="A1395">
        <v>907232</v>
      </c>
      <c r="B1395" t="s">
        <v>4800</v>
      </c>
      <c r="C1395" t="s">
        <v>4794</v>
      </c>
      <c r="D1395">
        <v>942</v>
      </c>
      <c r="E1395" t="s">
        <v>4801</v>
      </c>
      <c r="O1395" t="s">
        <v>4227</v>
      </c>
      <c r="P1395" t="s">
        <v>13411</v>
      </c>
      <c r="Q1395" t="s">
        <v>12862</v>
      </c>
      <c r="T1395">
        <v>60</v>
      </c>
      <c r="V1395" t="s">
        <v>13454</v>
      </c>
      <c r="W1395">
        <v>83</v>
      </c>
      <c r="X1395">
        <v>39121700</v>
      </c>
      <c r="Y1395">
        <v>83</v>
      </c>
      <c r="Z1395" t="b">
        <v>1</v>
      </c>
    </row>
    <row r="1396" spans="1:26" x14ac:dyDescent="0.3">
      <c r="A1396">
        <v>907233</v>
      </c>
      <c r="B1396" t="s">
        <v>4803</v>
      </c>
      <c r="C1396" t="s">
        <v>4794</v>
      </c>
      <c r="D1396">
        <v>902</v>
      </c>
      <c r="E1396" t="s">
        <v>4804</v>
      </c>
      <c r="O1396" t="s">
        <v>4227</v>
      </c>
      <c r="P1396" t="s">
        <v>13411</v>
      </c>
      <c r="Q1396" t="s">
        <v>12862</v>
      </c>
      <c r="T1396">
        <v>60</v>
      </c>
      <c r="V1396" t="s">
        <v>13454</v>
      </c>
      <c r="W1396">
        <v>52</v>
      </c>
      <c r="X1396">
        <v>39121700</v>
      </c>
      <c r="Y1396">
        <v>68</v>
      </c>
      <c r="Z1396" t="b">
        <v>1</v>
      </c>
    </row>
    <row r="1397" spans="1:26" x14ac:dyDescent="0.3">
      <c r="A1397">
        <v>907234</v>
      </c>
      <c r="B1397" t="s">
        <v>4806</v>
      </c>
      <c r="C1397" t="s">
        <v>4807</v>
      </c>
      <c r="D1397" t="s">
        <v>4808</v>
      </c>
      <c r="F1397">
        <v>78174702890</v>
      </c>
      <c r="G1397">
        <v>337337</v>
      </c>
      <c r="H1397" t="s">
        <v>4810</v>
      </c>
      <c r="I1397" t="s">
        <v>4227</v>
      </c>
      <c r="J1397">
        <v>781747028907</v>
      </c>
      <c r="K1397">
        <v>39121700</v>
      </c>
      <c r="L1397" t="s">
        <v>4811</v>
      </c>
      <c r="M1397">
        <v>701366</v>
      </c>
      <c r="N1397" t="s">
        <v>13453</v>
      </c>
      <c r="O1397" t="s">
        <v>4227</v>
      </c>
      <c r="P1397" t="s">
        <v>13411</v>
      </c>
      <c r="Q1397" t="s">
        <v>12862</v>
      </c>
      <c r="R1397" s="193" t="s">
        <v>13452</v>
      </c>
      <c r="S1397">
        <v>100</v>
      </c>
      <c r="T1397">
        <v>100</v>
      </c>
      <c r="U1397">
        <v>100</v>
      </c>
      <c r="V1397" t="s">
        <v>4227</v>
      </c>
      <c r="W1397">
        <v>53</v>
      </c>
      <c r="X1397">
        <v>39121700</v>
      </c>
      <c r="Y1397">
        <v>76</v>
      </c>
      <c r="Z1397" t="b">
        <v>1</v>
      </c>
    </row>
    <row r="1398" spans="1:26" x14ac:dyDescent="0.3">
      <c r="A1398">
        <v>907235</v>
      </c>
      <c r="B1398" t="s">
        <v>4812</v>
      </c>
      <c r="C1398" t="s">
        <v>4794</v>
      </c>
      <c r="D1398" t="s">
        <v>4813</v>
      </c>
      <c r="E1398" t="s">
        <v>4814</v>
      </c>
      <c r="G1398">
        <v>335964</v>
      </c>
      <c r="H1398" t="s">
        <v>13451</v>
      </c>
      <c r="I1398" t="s">
        <v>4227</v>
      </c>
      <c r="J1398">
        <v>781747158093</v>
      </c>
      <c r="K1398">
        <v>39131700</v>
      </c>
      <c r="L1398" t="s">
        <v>4814</v>
      </c>
      <c r="M1398">
        <v>200929</v>
      </c>
      <c r="N1398" t="s">
        <v>13450</v>
      </c>
      <c r="O1398" t="s">
        <v>4227</v>
      </c>
      <c r="P1398" t="s">
        <v>13411</v>
      </c>
      <c r="Q1398" t="s">
        <v>12858</v>
      </c>
      <c r="R1398" s="193" t="s">
        <v>13449</v>
      </c>
      <c r="S1398">
        <v>100</v>
      </c>
      <c r="T1398">
        <v>89</v>
      </c>
      <c r="U1398">
        <v>98</v>
      </c>
      <c r="V1398" t="s">
        <v>4227</v>
      </c>
      <c r="W1398">
        <v>84</v>
      </c>
      <c r="Z1398" t="b">
        <v>1</v>
      </c>
    </row>
    <row r="1399" spans="1:26" x14ac:dyDescent="0.3">
      <c r="A1399">
        <v>907236</v>
      </c>
      <c r="B1399" t="s">
        <v>4816</v>
      </c>
      <c r="C1399" t="s">
        <v>4794</v>
      </c>
      <c r="D1399" t="s">
        <v>4817</v>
      </c>
      <c r="E1399" t="s">
        <v>4818</v>
      </c>
      <c r="G1399">
        <v>335962</v>
      </c>
      <c r="H1399" t="s">
        <v>4820</v>
      </c>
      <c r="I1399" t="s">
        <v>4227</v>
      </c>
      <c r="J1399">
        <v>781747158062</v>
      </c>
      <c r="K1399">
        <v>39131700</v>
      </c>
      <c r="L1399" t="s">
        <v>4818</v>
      </c>
      <c r="M1399">
        <v>519919</v>
      </c>
      <c r="N1399" t="s">
        <v>13448</v>
      </c>
      <c r="O1399" t="s">
        <v>4227</v>
      </c>
      <c r="P1399" t="s">
        <v>13411</v>
      </c>
      <c r="Q1399" t="s">
        <v>12858</v>
      </c>
      <c r="R1399" s="193" t="s">
        <v>13447</v>
      </c>
      <c r="S1399">
        <v>100</v>
      </c>
      <c r="T1399">
        <v>86</v>
      </c>
      <c r="U1399">
        <v>90</v>
      </c>
      <c r="V1399" t="s">
        <v>4227</v>
      </c>
      <c r="W1399">
        <v>81</v>
      </c>
      <c r="Z1399" t="b">
        <v>1</v>
      </c>
    </row>
    <row r="1400" spans="1:26" x14ac:dyDescent="0.3">
      <c r="A1400">
        <v>907237</v>
      </c>
      <c r="B1400" t="s">
        <v>4821</v>
      </c>
      <c r="C1400" t="s">
        <v>4807</v>
      </c>
      <c r="D1400" t="s">
        <v>4822</v>
      </c>
      <c r="F1400">
        <v>78174716570</v>
      </c>
      <c r="G1400">
        <v>263776</v>
      </c>
      <c r="H1400" t="s">
        <v>4824</v>
      </c>
      <c r="I1400" t="s">
        <v>4227</v>
      </c>
      <c r="J1400">
        <v>781747165701</v>
      </c>
      <c r="K1400">
        <v>39121400</v>
      </c>
      <c r="M1400">
        <v>624101</v>
      </c>
      <c r="N1400" t="s">
        <v>13446</v>
      </c>
      <c r="O1400" t="s">
        <v>4227</v>
      </c>
      <c r="P1400" t="s">
        <v>13411</v>
      </c>
      <c r="Q1400" t="s">
        <v>12862</v>
      </c>
      <c r="R1400" s="193" t="s">
        <v>13445</v>
      </c>
      <c r="S1400">
        <v>100</v>
      </c>
      <c r="T1400">
        <v>100</v>
      </c>
      <c r="U1400">
        <v>100</v>
      </c>
      <c r="V1400" t="s">
        <v>4227</v>
      </c>
      <c r="W1400">
        <v>88</v>
      </c>
      <c r="X1400">
        <v>39120000</v>
      </c>
      <c r="Y1400">
        <v>88</v>
      </c>
      <c r="Z1400" t="b">
        <v>1</v>
      </c>
    </row>
    <row r="1401" spans="1:26" x14ac:dyDescent="0.3">
      <c r="A1401">
        <v>907238</v>
      </c>
      <c r="B1401" t="s">
        <v>4825</v>
      </c>
      <c r="C1401" t="s">
        <v>4807</v>
      </c>
      <c r="D1401" t="s">
        <v>4826</v>
      </c>
      <c r="F1401">
        <v>78174702433</v>
      </c>
      <c r="G1401">
        <v>265852</v>
      </c>
      <c r="H1401" t="s">
        <v>4828</v>
      </c>
      <c r="I1401" t="s">
        <v>4227</v>
      </c>
      <c r="J1401">
        <v>781747024336</v>
      </c>
      <c r="K1401">
        <v>39121420</v>
      </c>
      <c r="M1401">
        <v>30089</v>
      </c>
      <c r="N1401" t="s">
        <v>4975</v>
      </c>
      <c r="O1401" t="s">
        <v>4227</v>
      </c>
      <c r="P1401" t="s">
        <v>13411</v>
      </c>
      <c r="Q1401" t="s">
        <v>12862</v>
      </c>
      <c r="R1401" s="193" t="s">
        <v>13444</v>
      </c>
      <c r="S1401">
        <v>100</v>
      </c>
      <c r="T1401">
        <v>100</v>
      </c>
      <c r="U1401">
        <v>100</v>
      </c>
      <c r="V1401" t="s">
        <v>4227</v>
      </c>
      <c r="W1401">
        <v>87</v>
      </c>
      <c r="X1401">
        <v>39121420</v>
      </c>
      <c r="Y1401">
        <v>87</v>
      </c>
      <c r="Z1401" t="b">
        <v>1</v>
      </c>
    </row>
    <row r="1402" spans="1:26" x14ac:dyDescent="0.3">
      <c r="A1402">
        <v>907239</v>
      </c>
      <c r="B1402" t="s">
        <v>4829</v>
      </c>
      <c r="C1402" t="s">
        <v>4794</v>
      </c>
      <c r="D1402" t="s">
        <v>4830</v>
      </c>
      <c r="E1402" t="s">
        <v>4831</v>
      </c>
      <c r="G1402">
        <v>335943</v>
      </c>
      <c r="H1402" t="s">
        <v>4833</v>
      </c>
      <c r="I1402" t="s">
        <v>4227</v>
      </c>
      <c r="J1402">
        <v>781747154149</v>
      </c>
      <c r="K1402">
        <v>39131700</v>
      </c>
      <c r="L1402" t="s">
        <v>4831</v>
      </c>
      <c r="M1402">
        <v>657864</v>
      </c>
      <c r="N1402" t="s">
        <v>13443</v>
      </c>
      <c r="O1402" t="s">
        <v>4227</v>
      </c>
      <c r="P1402" t="s">
        <v>13411</v>
      </c>
      <c r="Q1402" t="s">
        <v>12858</v>
      </c>
      <c r="R1402">
        <v>0.74159663211962601</v>
      </c>
      <c r="S1402">
        <v>99</v>
      </c>
      <c r="T1402">
        <v>85</v>
      </c>
      <c r="U1402">
        <v>88</v>
      </c>
      <c r="X1402">
        <v>39120000</v>
      </c>
      <c r="Y1402">
        <v>62</v>
      </c>
    </row>
    <row r="1403" spans="1:26" x14ac:dyDescent="0.3">
      <c r="A1403">
        <v>907240</v>
      </c>
      <c r="B1403" t="s">
        <v>4834</v>
      </c>
      <c r="C1403" t="s">
        <v>4794</v>
      </c>
      <c r="D1403" t="s">
        <v>4835</v>
      </c>
      <c r="E1403" t="s">
        <v>4836</v>
      </c>
      <c r="G1403">
        <v>335941</v>
      </c>
      <c r="H1403" t="s">
        <v>4838</v>
      </c>
      <c r="I1403" t="s">
        <v>4227</v>
      </c>
      <c r="J1403">
        <v>781747154101</v>
      </c>
      <c r="K1403">
        <v>39131700</v>
      </c>
      <c r="L1403" t="s">
        <v>4836</v>
      </c>
      <c r="M1403">
        <v>214105</v>
      </c>
      <c r="N1403" t="s">
        <v>13442</v>
      </c>
      <c r="O1403" t="s">
        <v>4227</v>
      </c>
      <c r="P1403" t="s">
        <v>13411</v>
      </c>
      <c r="Q1403" t="s">
        <v>12858</v>
      </c>
      <c r="R1403" s="193" t="s">
        <v>13441</v>
      </c>
      <c r="S1403">
        <v>100</v>
      </c>
      <c r="T1403">
        <v>100</v>
      </c>
      <c r="U1403">
        <v>100</v>
      </c>
      <c r="V1403" t="s">
        <v>4227</v>
      </c>
      <c r="W1403">
        <v>81</v>
      </c>
      <c r="Z1403" t="b">
        <v>1</v>
      </c>
    </row>
    <row r="1404" spans="1:26" x14ac:dyDescent="0.3">
      <c r="A1404">
        <v>907241</v>
      </c>
      <c r="B1404" t="s">
        <v>4839</v>
      </c>
      <c r="C1404" t="s">
        <v>4794</v>
      </c>
      <c r="D1404" t="s">
        <v>4840</v>
      </c>
      <c r="E1404" t="s">
        <v>4841</v>
      </c>
      <c r="G1404">
        <v>335709</v>
      </c>
      <c r="H1404" t="s">
        <v>4843</v>
      </c>
      <c r="I1404" t="s">
        <v>4227</v>
      </c>
      <c r="J1404">
        <v>781747154088</v>
      </c>
      <c r="K1404">
        <v>39131700</v>
      </c>
      <c r="L1404" t="s">
        <v>4841</v>
      </c>
      <c r="M1404">
        <v>747616</v>
      </c>
      <c r="N1404" t="s">
        <v>13440</v>
      </c>
      <c r="O1404" t="s">
        <v>4227</v>
      </c>
      <c r="P1404" t="s">
        <v>13411</v>
      </c>
      <c r="Q1404" t="s">
        <v>12858</v>
      </c>
      <c r="R1404" s="193" t="s">
        <v>13439</v>
      </c>
      <c r="S1404">
        <v>100</v>
      </c>
      <c r="T1404">
        <v>100</v>
      </c>
      <c r="U1404">
        <v>100</v>
      </c>
      <c r="V1404" t="s">
        <v>4227</v>
      </c>
      <c r="W1404">
        <v>80</v>
      </c>
      <c r="Z1404" t="b">
        <v>1</v>
      </c>
    </row>
    <row r="1405" spans="1:26" x14ac:dyDescent="0.3">
      <c r="A1405">
        <v>907242</v>
      </c>
      <c r="B1405" t="s">
        <v>4844</v>
      </c>
      <c r="C1405" t="s">
        <v>4794</v>
      </c>
      <c r="D1405">
        <v>382</v>
      </c>
      <c r="E1405" t="s">
        <v>4845</v>
      </c>
      <c r="O1405" t="s">
        <v>4227</v>
      </c>
      <c r="P1405" t="s">
        <v>13411</v>
      </c>
      <c r="Q1405" t="s">
        <v>12862</v>
      </c>
      <c r="T1405">
        <v>60</v>
      </c>
    </row>
    <row r="1406" spans="1:26" x14ac:dyDescent="0.3">
      <c r="A1406">
        <v>907243</v>
      </c>
      <c r="B1406" t="s">
        <v>4848</v>
      </c>
      <c r="C1406" t="s">
        <v>4794</v>
      </c>
      <c r="D1406">
        <v>330</v>
      </c>
      <c r="E1406" t="s">
        <v>4849</v>
      </c>
      <c r="O1406" t="s">
        <v>4227</v>
      </c>
      <c r="P1406" t="s">
        <v>13411</v>
      </c>
      <c r="Q1406" t="s">
        <v>12862</v>
      </c>
      <c r="T1406">
        <v>60</v>
      </c>
      <c r="V1406" t="s">
        <v>4227</v>
      </c>
      <c r="W1406">
        <v>72</v>
      </c>
      <c r="X1406">
        <v>39121312</v>
      </c>
      <c r="Y1406">
        <v>72</v>
      </c>
      <c r="Z1406" t="b">
        <v>1</v>
      </c>
    </row>
    <row r="1407" spans="1:26" x14ac:dyDescent="0.3">
      <c r="A1407">
        <v>907244</v>
      </c>
      <c r="B1407" t="s">
        <v>4851</v>
      </c>
      <c r="C1407" t="s">
        <v>4794</v>
      </c>
      <c r="D1407">
        <v>327</v>
      </c>
      <c r="E1407" t="s">
        <v>4781</v>
      </c>
      <c r="O1407" t="s">
        <v>4227</v>
      </c>
      <c r="P1407" t="s">
        <v>13411</v>
      </c>
      <c r="Q1407" t="s">
        <v>12862</v>
      </c>
      <c r="T1407">
        <v>60</v>
      </c>
      <c r="V1407" t="s">
        <v>4227</v>
      </c>
      <c r="W1407">
        <v>85</v>
      </c>
      <c r="X1407">
        <v>39121312</v>
      </c>
      <c r="Y1407">
        <v>85</v>
      </c>
      <c r="Z1407" t="b">
        <v>1</v>
      </c>
    </row>
    <row r="1408" spans="1:26" x14ac:dyDescent="0.3">
      <c r="A1408">
        <v>907245</v>
      </c>
      <c r="B1408" t="s">
        <v>4853</v>
      </c>
      <c r="C1408" t="s">
        <v>4794</v>
      </c>
      <c r="D1408">
        <v>326</v>
      </c>
      <c r="E1408" t="s">
        <v>4854</v>
      </c>
      <c r="O1408" t="s">
        <v>4227</v>
      </c>
      <c r="P1408" t="s">
        <v>13411</v>
      </c>
      <c r="Q1408" t="s">
        <v>12862</v>
      </c>
      <c r="T1408">
        <v>60</v>
      </c>
      <c r="V1408" t="s">
        <v>4227</v>
      </c>
      <c r="W1408">
        <v>86</v>
      </c>
      <c r="X1408">
        <v>39121312</v>
      </c>
      <c r="Y1408">
        <v>86</v>
      </c>
      <c r="Z1408" t="b">
        <v>1</v>
      </c>
    </row>
    <row r="1409" spans="1:26" x14ac:dyDescent="0.3">
      <c r="A1409">
        <v>907246</v>
      </c>
      <c r="B1409" t="s">
        <v>4856</v>
      </c>
      <c r="C1409" t="s">
        <v>4794</v>
      </c>
      <c r="D1409">
        <v>325</v>
      </c>
      <c r="E1409" t="s">
        <v>4857</v>
      </c>
      <c r="O1409" t="s">
        <v>1225</v>
      </c>
      <c r="P1409" t="s">
        <v>1225</v>
      </c>
      <c r="Q1409" t="s">
        <v>12858</v>
      </c>
      <c r="T1409">
        <v>33</v>
      </c>
      <c r="X1409">
        <v>39121312</v>
      </c>
      <c r="Y1409">
        <v>80</v>
      </c>
    </row>
    <row r="1410" spans="1:26" x14ac:dyDescent="0.3">
      <c r="A1410">
        <v>907247</v>
      </c>
      <c r="B1410" t="s">
        <v>4860</v>
      </c>
      <c r="C1410" t="s">
        <v>4794</v>
      </c>
      <c r="D1410">
        <v>323</v>
      </c>
      <c r="E1410" t="s">
        <v>4861</v>
      </c>
      <c r="O1410" t="s">
        <v>1225</v>
      </c>
      <c r="P1410" t="s">
        <v>1225</v>
      </c>
      <c r="Q1410" t="s">
        <v>12858</v>
      </c>
      <c r="T1410">
        <v>33</v>
      </c>
      <c r="X1410">
        <v>39121312</v>
      </c>
      <c r="Y1410">
        <v>80</v>
      </c>
    </row>
    <row r="1411" spans="1:26" x14ac:dyDescent="0.3">
      <c r="A1411">
        <v>907248</v>
      </c>
      <c r="B1411" t="s">
        <v>4863</v>
      </c>
      <c r="C1411" t="s">
        <v>4794</v>
      </c>
      <c r="D1411">
        <v>322</v>
      </c>
      <c r="E1411" t="s">
        <v>4864</v>
      </c>
      <c r="O1411" t="s">
        <v>4227</v>
      </c>
      <c r="P1411" t="s">
        <v>13411</v>
      </c>
      <c r="Q1411" t="s">
        <v>12862</v>
      </c>
      <c r="T1411">
        <v>60</v>
      </c>
      <c r="V1411" t="s">
        <v>4227</v>
      </c>
      <c r="W1411">
        <v>84</v>
      </c>
      <c r="X1411">
        <v>39121312</v>
      </c>
      <c r="Y1411">
        <v>84</v>
      </c>
      <c r="Z1411" t="b">
        <v>1</v>
      </c>
    </row>
    <row r="1412" spans="1:26" x14ac:dyDescent="0.3">
      <c r="A1412">
        <v>907249</v>
      </c>
      <c r="B1412" t="s">
        <v>4866</v>
      </c>
      <c r="C1412" t="s">
        <v>4794</v>
      </c>
      <c r="D1412">
        <v>322</v>
      </c>
      <c r="E1412" t="s">
        <v>4864</v>
      </c>
      <c r="O1412" t="s">
        <v>1225</v>
      </c>
      <c r="P1412" t="s">
        <v>1225</v>
      </c>
      <c r="Q1412" t="s">
        <v>12858</v>
      </c>
      <c r="T1412">
        <v>25</v>
      </c>
      <c r="X1412">
        <v>39121312</v>
      </c>
      <c r="Y1412">
        <v>80</v>
      </c>
    </row>
    <row r="1413" spans="1:26" x14ac:dyDescent="0.3">
      <c r="A1413">
        <v>907250</v>
      </c>
      <c r="B1413" t="s">
        <v>4868</v>
      </c>
      <c r="C1413" t="s">
        <v>4794</v>
      </c>
      <c r="D1413" t="s">
        <v>4869</v>
      </c>
      <c r="E1413" t="s">
        <v>4870</v>
      </c>
      <c r="G1413">
        <v>263632</v>
      </c>
      <c r="H1413" t="s">
        <v>4869</v>
      </c>
      <c r="I1413" t="s">
        <v>4227</v>
      </c>
      <c r="J1413">
        <v>781747202642</v>
      </c>
      <c r="K1413">
        <v>39131707</v>
      </c>
      <c r="M1413">
        <v>1115157</v>
      </c>
      <c r="N1413" t="s">
        <v>13438</v>
      </c>
      <c r="O1413" t="s">
        <v>4227</v>
      </c>
      <c r="P1413" t="s">
        <v>13411</v>
      </c>
      <c r="Q1413" t="s">
        <v>12858</v>
      </c>
      <c r="R1413" s="193" t="s">
        <v>13437</v>
      </c>
      <c r="S1413">
        <v>100</v>
      </c>
      <c r="T1413">
        <v>100</v>
      </c>
      <c r="U1413">
        <v>100</v>
      </c>
      <c r="V1413" t="s">
        <v>4227</v>
      </c>
      <c r="W1413">
        <v>85</v>
      </c>
      <c r="X1413">
        <v>39131707</v>
      </c>
      <c r="Y1413">
        <v>69</v>
      </c>
      <c r="Z1413" t="b">
        <v>1</v>
      </c>
    </row>
    <row r="1414" spans="1:26" x14ac:dyDescent="0.3">
      <c r="A1414">
        <v>907251</v>
      </c>
      <c r="B1414" t="s">
        <v>4872</v>
      </c>
      <c r="C1414" t="s">
        <v>4794</v>
      </c>
      <c r="D1414" t="s">
        <v>4873</v>
      </c>
      <c r="E1414" t="s">
        <v>4874</v>
      </c>
      <c r="G1414">
        <v>337350</v>
      </c>
      <c r="H1414" t="s">
        <v>4876</v>
      </c>
      <c r="I1414" t="s">
        <v>4227</v>
      </c>
      <c r="J1414">
        <v>781747202628</v>
      </c>
      <c r="K1414">
        <v>39131707</v>
      </c>
      <c r="L1414" t="s">
        <v>4874</v>
      </c>
      <c r="M1414">
        <v>871263</v>
      </c>
      <c r="N1414" t="s">
        <v>13436</v>
      </c>
      <c r="O1414" t="s">
        <v>4227</v>
      </c>
      <c r="P1414" t="s">
        <v>13411</v>
      </c>
      <c r="Q1414" t="s">
        <v>12858</v>
      </c>
      <c r="R1414" s="193" t="s">
        <v>13435</v>
      </c>
      <c r="S1414">
        <v>100</v>
      </c>
      <c r="T1414">
        <v>100</v>
      </c>
      <c r="U1414">
        <v>100</v>
      </c>
      <c r="V1414" t="s">
        <v>4227</v>
      </c>
      <c r="W1414">
        <v>86</v>
      </c>
      <c r="X1414">
        <v>39131707</v>
      </c>
      <c r="Y1414">
        <v>86</v>
      </c>
      <c r="Z1414" t="b">
        <v>1</v>
      </c>
    </row>
    <row r="1415" spans="1:26" x14ac:dyDescent="0.3">
      <c r="A1415">
        <v>907252</v>
      </c>
      <c r="B1415" t="s">
        <v>4877</v>
      </c>
      <c r="C1415" t="s">
        <v>4794</v>
      </c>
      <c r="D1415" t="s">
        <v>4878</v>
      </c>
      <c r="E1415" t="s">
        <v>4879</v>
      </c>
      <c r="G1415">
        <v>1165238</v>
      </c>
      <c r="H1415" t="s">
        <v>13434</v>
      </c>
      <c r="I1415" t="s">
        <v>1875</v>
      </c>
      <c r="J1415">
        <v>835243051102</v>
      </c>
      <c r="K1415">
        <v>39131707</v>
      </c>
      <c r="M1415">
        <v>523410</v>
      </c>
      <c r="N1415" t="s">
        <v>13433</v>
      </c>
      <c r="O1415" t="s">
        <v>1875</v>
      </c>
      <c r="P1415" t="s">
        <v>1872</v>
      </c>
      <c r="Q1415" t="s">
        <v>12858</v>
      </c>
      <c r="R1415" s="193" t="s">
        <v>13432</v>
      </c>
      <c r="S1415">
        <v>79</v>
      </c>
      <c r="T1415">
        <v>90</v>
      </c>
      <c r="U1415">
        <v>100</v>
      </c>
      <c r="V1415" t="s">
        <v>4227</v>
      </c>
      <c r="W1415">
        <v>64</v>
      </c>
      <c r="X1415">
        <v>39131707</v>
      </c>
      <c r="Y1415">
        <v>80</v>
      </c>
      <c r="Z1415" t="b">
        <v>1</v>
      </c>
    </row>
    <row r="1416" spans="1:26" x14ac:dyDescent="0.3">
      <c r="A1416">
        <v>907253</v>
      </c>
      <c r="B1416" t="s">
        <v>4881</v>
      </c>
      <c r="C1416" t="s">
        <v>4794</v>
      </c>
      <c r="D1416" t="s">
        <v>4882</v>
      </c>
      <c r="E1416" t="s">
        <v>4883</v>
      </c>
      <c r="G1416">
        <v>337347</v>
      </c>
      <c r="H1416" t="s">
        <v>4882</v>
      </c>
      <c r="I1416" t="s">
        <v>4227</v>
      </c>
      <c r="J1416">
        <v>781747202543</v>
      </c>
      <c r="K1416">
        <v>39121700</v>
      </c>
      <c r="L1416" t="s">
        <v>4883</v>
      </c>
      <c r="M1416">
        <v>54279</v>
      </c>
      <c r="N1416" t="s">
        <v>13431</v>
      </c>
      <c r="O1416" t="s">
        <v>4227</v>
      </c>
      <c r="P1416" t="s">
        <v>13411</v>
      </c>
      <c r="Q1416" t="s">
        <v>12858</v>
      </c>
      <c r="R1416" s="193" t="s">
        <v>13430</v>
      </c>
      <c r="S1416">
        <v>100</v>
      </c>
      <c r="T1416">
        <v>100</v>
      </c>
      <c r="U1416">
        <v>100</v>
      </c>
      <c r="V1416" t="s">
        <v>4227</v>
      </c>
      <c r="W1416">
        <v>87</v>
      </c>
      <c r="X1416">
        <v>39121700</v>
      </c>
      <c r="Y1416">
        <v>87</v>
      </c>
      <c r="Z1416" t="b">
        <v>1</v>
      </c>
    </row>
    <row r="1417" spans="1:26" x14ac:dyDescent="0.3">
      <c r="A1417">
        <v>907254</v>
      </c>
      <c r="B1417" t="s">
        <v>4885</v>
      </c>
      <c r="C1417" t="s">
        <v>4794</v>
      </c>
      <c r="D1417" t="s">
        <v>4886</v>
      </c>
      <c r="E1417" t="s">
        <v>4887</v>
      </c>
      <c r="G1417">
        <v>337293</v>
      </c>
      <c r="H1417" t="s">
        <v>13429</v>
      </c>
      <c r="I1417" t="s">
        <v>4227</v>
      </c>
      <c r="J1417">
        <v>781747202529</v>
      </c>
      <c r="K1417">
        <v>39121700</v>
      </c>
      <c r="L1417" t="s">
        <v>4887</v>
      </c>
      <c r="M1417">
        <v>305780</v>
      </c>
      <c r="N1417" t="s">
        <v>13428</v>
      </c>
      <c r="O1417" t="s">
        <v>4227</v>
      </c>
      <c r="P1417" t="s">
        <v>13411</v>
      </c>
      <c r="Q1417" t="s">
        <v>12858</v>
      </c>
      <c r="R1417" s="193" t="s">
        <v>13427</v>
      </c>
      <c r="S1417">
        <v>100</v>
      </c>
      <c r="T1417">
        <v>100</v>
      </c>
      <c r="U1417">
        <v>100</v>
      </c>
      <c r="V1417" t="s">
        <v>4227</v>
      </c>
      <c r="W1417">
        <v>82</v>
      </c>
      <c r="X1417">
        <v>39121700</v>
      </c>
      <c r="Y1417">
        <v>82</v>
      </c>
      <c r="Z1417" t="b">
        <v>1</v>
      </c>
    </row>
    <row r="1418" spans="1:26" x14ac:dyDescent="0.3">
      <c r="A1418">
        <v>907255</v>
      </c>
      <c r="B1418" t="s">
        <v>4889</v>
      </c>
      <c r="C1418" t="s">
        <v>4794</v>
      </c>
      <c r="D1418" t="s">
        <v>4890</v>
      </c>
      <c r="E1418" t="s">
        <v>4891</v>
      </c>
      <c r="G1418">
        <v>263780</v>
      </c>
      <c r="H1418" t="s">
        <v>4893</v>
      </c>
      <c r="I1418" t="s">
        <v>4227</v>
      </c>
      <c r="J1418">
        <v>781747202505</v>
      </c>
      <c r="K1418">
        <v>39121700</v>
      </c>
      <c r="M1418">
        <v>851179</v>
      </c>
      <c r="N1418" t="s">
        <v>13426</v>
      </c>
      <c r="O1418" t="s">
        <v>4227</v>
      </c>
      <c r="P1418" t="s">
        <v>13411</v>
      </c>
      <c r="Q1418" t="s">
        <v>12858</v>
      </c>
      <c r="R1418" s="193" t="s">
        <v>13425</v>
      </c>
      <c r="S1418">
        <v>100</v>
      </c>
      <c r="T1418">
        <v>100</v>
      </c>
      <c r="U1418">
        <v>100</v>
      </c>
      <c r="V1418" t="s">
        <v>4227</v>
      </c>
      <c r="W1418">
        <v>79</v>
      </c>
      <c r="X1418">
        <v>39121700</v>
      </c>
      <c r="Y1418">
        <v>79</v>
      </c>
      <c r="Z1418" t="b">
        <v>1</v>
      </c>
    </row>
    <row r="1419" spans="1:26" x14ac:dyDescent="0.3">
      <c r="A1419">
        <v>907256</v>
      </c>
      <c r="B1419" t="s">
        <v>4894</v>
      </c>
      <c r="C1419" t="s">
        <v>4794</v>
      </c>
      <c r="D1419" t="s">
        <v>4895</v>
      </c>
      <c r="E1419" t="s">
        <v>4896</v>
      </c>
      <c r="G1419">
        <v>335917</v>
      </c>
      <c r="H1419" t="s">
        <v>4895</v>
      </c>
      <c r="I1419" t="s">
        <v>4227</v>
      </c>
      <c r="J1419">
        <v>781747092410</v>
      </c>
      <c r="K1419">
        <v>39131707</v>
      </c>
      <c r="L1419" t="s">
        <v>4896</v>
      </c>
      <c r="M1419">
        <v>573303</v>
      </c>
      <c r="N1419" t="s">
        <v>13424</v>
      </c>
      <c r="O1419" t="s">
        <v>4227</v>
      </c>
      <c r="P1419" t="s">
        <v>13411</v>
      </c>
      <c r="Q1419" t="s">
        <v>12858</v>
      </c>
      <c r="R1419" s="193" t="s">
        <v>13423</v>
      </c>
      <c r="S1419">
        <v>100</v>
      </c>
      <c r="T1419">
        <v>100</v>
      </c>
      <c r="U1419">
        <v>100</v>
      </c>
      <c r="V1419" t="s">
        <v>4227</v>
      </c>
      <c r="W1419">
        <v>83</v>
      </c>
      <c r="X1419">
        <v>39131707</v>
      </c>
      <c r="Y1419">
        <v>83</v>
      </c>
      <c r="Z1419" t="b">
        <v>1</v>
      </c>
    </row>
    <row r="1420" spans="1:26" x14ac:dyDescent="0.3">
      <c r="A1420">
        <v>907257</v>
      </c>
      <c r="B1420" t="s">
        <v>4898</v>
      </c>
      <c r="C1420" t="s">
        <v>4794</v>
      </c>
      <c r="D1420" t="s">
        <v>4899</v>
      </c>
      <c r="E1420" t="s">
        <v>4900</v>
      </c>
      <c r="G1420">
        <v>335911</v>
      </c>
      <c r="H1420" t="s">
        <v>4899</v>
      </c>
      <c r="I1420" t="s">
        <v>4227</v>
      </c>
      <c r="J1420">
        <v>781747152312</v>
      </c>
      <c r="K1420">
        <v>39121434</v>
      </c>
      <c r="L1420" t="s">
        <v>4900</v>
      </c>
      <c r="M1420">
        <v>85608</v>
      </c>
      <c r="N1420" t="s">
        <v>13422</v>
      </c>
      <c r="O1420" t="s">
        <v>4227</v>
      </c>
      <c r="P1420" t="s">
        <v>13411</v>
      </c>
      <c r="Q1420" t="s">
        <v>12858</v>
      </c>
      <c r="R1420" s="193" t="s">
        <v>13421</v>
      </c>
      <c r="S1420">
        <v>100</v>
      </c>
      <c r="T1420">
        <v>100</v>
      </c>
      <c r="U1420">
        <v>100</v>
      </c>
      <c r="V1420" t="s">
        <v>4227</v>
      </c>
      <c r="W1420">
        <v>88</v>
      </c>
      <c r="X1420">
        <v>39120000</v>
      </c>
      <c r="Y1420">
        <v>88</v>
      </c>
      <c r="Z1420" t="b">
        <v>1</v>
      </c>
    </row>
    <row r="1421" spans="1:26" x14ac:dyDescent="0.3">
      <c r="A1421">
        <v>907258</v>
      </c>
      <c r="B1421" t="s">
        <v>4902</v>
      </c>
      <c r="C1421" t="s">
        <v>4794</v>
      </c>
      <c r="D1421">
        <v>2100</v>
      </c>
      <c r="E1421" t="s">
        <v>4903</v>
      </c>
      <c r="O1421" t="s">
        <v>1225</v>
      </c>
      <c r="P1421" t="s">
        <v>1225</v>
      </c>
      <c r="Q1421" t="s">
        <v>12858</v>
      </c>
      <c r="T1421">
        <v>50</v>
      </c>
      <c r="V1421" t="s">
        <v>1819</v>
      </c>
      <c r="W1421">
        <v>78</v>
      </c>
      <c r="X1421">
        <v>39121701</v>
      </c>
      <c r="Y1421">
        <v>78</v>
      </c>
      <c r="Z1421" t="b">
        <v>1</v>
      </c>
    </row>
    <row r="1422" spans="1:26" x14ac:dyDescent="0.3">
      <c r="A1422">
        <v>907259</v>
      </c>
      <c r="B1422" t="s">
        <v>4905</v>
      </c>
      <c r="C1422" t="s">
        <v>4794</v>
      </c>
      <c r="D1422">
        <v>2100</v>
      </c>
      <c r="E1422" t="s">
        <v>4903</v>
      </c>
      <c r="O1422" t="s">
        <v>1225</v>
      </c>
      <c r="P1422" t="s">
        <v>1225</v>
      </c>
      <c r="Q1422" t="s">
        <v>12858</v>
      </c>
      <c r="T1422">
        <v>50</v>
      </c>
      <c r="V1422" t="s">
        <v>3489</v>
      </c>
      <c r="W1422">
        <v>61</v>
      </c>
      <c r="X1422">
        <v>40173800</v>
      </c>
      <c r="Y1422">
        <v>61</v>
      </c>
      <c r="Z1422" t="b">
        <v>1</v>
      </c>
    </row>
    <row r="1423" spans="1:26" x14ac:dyDescent="0.3">
      <c r="A1423">
        <v>907260</v>
      </c>
      <c r="B1423" t="s">
        <v>4906</v>
      </c>
      <c r="C1423" t="s">
        <v>4794</v>
      </c>
      <c r="D1423" t="s">
        <v>4907</v>
      </c>
      <c r="E1423" t="s">
        <v>4908</v>
      </c>
      <c r="G1423">
        <v>335891</v>
      </c>
      <c r="H1423" t="s">
        <v>4907</v>
      </c>
      <c r="I1423" t="s">
        <v>4227</v>
      </c>
      <c r="J1423">
        <v>781747911032</v>
      </c>
      <c r="K1423">
        <v>39131718</v>
      </c>
      <c r="L1423" t="s">
        <v>4908</v>
      </c>
      <c r="M1423">
        <v>551806</v>
      </c>
      <c r="N1423" t="s">
        <v>13398</v>
      </c>
      <c r="O1423" t="s">
        <v>4227</v>
      </c>
      <c r="P1423" t="s">
        <v>13411</v>
      </c>
      <c r="Q1423" t="s">
        <v>12858</v>
      </c>
      <c r="R1423" s="193" t="s">
        <v>13420</v>
      </c>
      <c r="S1423">
        <v>100</v>
      </c>
      <c r="T1423">
        <v>100</v>
      </c>
      <c r="U1423">
        <v>96</v>
      </c>
      <c r="X1423">
        <v>39131718</v>
      </c>
      <c r="Y1423">
        <v>83</v>
      </c>
    </row>
    <row r="1424" spans="1:26" x14ac:dyDescent="0.3">
      <c r="A1424">
        <v>907261</v>
      </c>
      <c r="B1424" t="s">
        <v>4910</v>
      </c>
      <c r="C1424" t="s">
        <v>4807</v>
      </c>
      <c r="D1424" t="s">
        <v>4911</v>
      </c>
      <c r="F1424">
        <v>78174791102</v>
      </c>
      <c r="G1424">
        <v>335904</v>
      </c>
      <c r="H1424" t="s">
        <v>4913</v>
      </c>
      <c r="I1424" t="s">
        <v>4227</v>
      </c>
      <c r="J1424">
        <v>781747911025</v>
      </c>
      <c r="K1424">
        <v>39131718</v>
      </c>
      <c r="L1424" t="s">
        <v>4914</v>
      </c>
      <c r="M1424">
        <v>818204</v>
      </c>
      <c r="N1424" t="s">
        <v>13419</v>
      </c>
      <c r="O1424" t="s">
        <v>4227</v>
      </c>
      <c r="P1424" t="s">
        <v>13411</v>
      </c>
      <c r="Q1424" t="s">
        <v>12858</v>
      </c>
      <c r="R1424" s="193" t="s">
        <v>13418</v>
      </c>
      <c r="S1424">
        <v>100</v>
      </c>
      <c r="T1424">
        <v>100</v>
      </c>
      <c r="U1424">
        <v>100</v>
      </c>
      <c r="V1424" t="s">
        <v>4227</v>
      </c>
      <c r="W1424">
        <v>88</v>
      </c>
      <c r="X1424">
        <v>39131718</v>
      </c>
      <c r="Y1424">
        <v>88</v>
      </c>
      <c r="Z1424" t="b">
        <v>1</v>
      </c>
    </row>
    <row r="1425" spans="1:26" x14ac:dyDescent="0.3">
      <c r="A1425">
        <v>907262</v>
      </c>
      <c r="B1425" t="s">
        <v>4915</v>
      </c>
      <c r="C1425" t="s">
        <v>4794</v>
      </c>
      <c r="D1425">
        <v>1063</v>
      </c>
      <c r="E1425" t="s">
        <v>4916</v>
      </c>
      <c r="O1425" t="s">
        <v>4227</v>
      </c>
      <c r="P1425" t="s">
        <v>13411</v>
      </c>
      <c r="Q1425" t="s">
        <v>12862</v>
      </c>
      <c r="T1425">
        <v>60</v>
      </c>
      <c r="V1425" t="s">
        <v>482</v>
      </c>
      <c r="W1425">
        <v>84</v>
      </c>
      <c r="X1425">
        <v>31161809</v>
      </c>
      <c r="Y1425">
        <v>84</v>
      </c>
      <c r="Z1425" t="b">
        <v>1</v>
      </c>
    </row>
    <row r="1426" spans="1:26" x14ac:dyDescent="0.3">
      <c r="A1426">
        <v>907263</v>
      </c>
      <c r="B1426" t="s">
        <v>4918</v>
      </c>
      <c r="C1426" t="s">
        <v>4807</v>
      </c>
      <c r="D1426" t="s">
        <v>4919</v>
      </c>
      <c r="F1426">
        <v>78174720104</v>
      </c>
      <c r="G1426">
        <v>335900</v>
      </c>
      <c r="H1426" t="s">
        <v>4921</v>
      </c>
      <c r="I1426" t="s">
        <v>4227</v>
      </c>
      <c r="J1426">
        <v>781747201041</v>
      </c>
      <c r="K1426">
        <v>31161716</v>
      </c>
      <c r="L1426" t="s">
        <v>4922</v>
      </c>
      <c r="M1426">
        <v>538363</v>
      </c>
      <c r="N1426" t="s">
        <v>5004</v>
      </c>
      <c r="O1426" t="s">
        <v>4227</v>
      </c>
      <c r="P1426" t="s">
        <v>13411</v>
      </c>
      <c r="Q1426" t="s">
        <v>12862</v>
      </c>
      <c r="R1426">
        <v>0.82849233761670105</v>
      </c>
      <c r="S1426">
        <v>100</v>
      </c>
      <c r="T1426">
        <v>100</v>
      </c>
      <c r="U1426">
        <v>100</v>
      </c>
      <c r="V1426" t="s">
        <v>4227</v>
      </c>
      <c r="W1426">
        <v>74</v>
      </c>
      <c r="X1426">
        <v>31161716</v>
      </c>
      <c r="Y1426">
        <v>61</v>
      </c>
      <c r="Z1426" t="b">
        <v>1</v>
      </c>
    </row>
    <row r="1427" spans="1:26" x14ac:dyDescent="0.3">
      <c r="A1427">
        <v>907264</v>
      </c>
      <c r="B1427" t="s">
        <v>4923</v>
      </c>
      <c r="C1427" t="s">
        <v>4794</v>
      </c>
      <c r="D1427" t="s">
        <v>4924</v>
      </c>
      <c r="E1427" t="s">
        <v>4925</v>
      </c>
      <c r="G1427">
        <v>335899</v>
      </c>
      <c r="H1427" t="s">
        <v>4924</v>
      </c>
      <c r="I1427" t="s">
        <v>4227</v>
      </c>
      <c r="J1427">
        <v>781747201034</v>
      </c>
      <c r="K1427">
        <v>31161716</v>
      </c>
      <c r="L1427" t="s">
        <v>4925</v>
      </c>
      <c r="M1427">
        <v>543590</v>
      </c>
      <c r="N1427" t="s">
        <v>13410</v>
      </c>
      <c r="O1427" t="s">
        <v>4227</v>
      </c>
      <c r="P1427" t="s">
        <v>13411</v>
      </c>
      <c r="Q1427" t="s">
        <v>12862</v>
      </c>
      <c r="R1427" s="193" t="s">
        <v>13417</v>
      </c>
      <c r="S1427">
        <v>100</v>
      </c>
      <c r="T1427">
        <v>100</v>
      </c>
      <c r="U1427">
        <v>100</v>
      </c>
      <c r="X1427">
        <v>31161716</v>
      </c>
      <c r="Y1427">
        <v>69</v>
      </c>
    </row>
    <row r="1428" spans="1:26" x14ac:dyDescent="0.3">
      <c r="A1428">
        <v>907265</v>
      </c>
      <c r="B1428" t="s">
        <v>4927</v>
      </c>
      <c r="C1428" t="s">
        <v>4807</v>
      </c>
      <c r="D1428" t="s">
        <v>4928</v>
      </c>
      <c r="F1428">
        <v>78174720103</v>
      </c>
      <c r="G1428">
        <v>335899</v>
      </c>
      <c r="H1428" t="s">
        <v>4924</v>
      </c>
      <c r="I1428" t="s">
        <v>4227</v>
      </c>
      <c r="J1428">
        <v>781747201034</v>
      </c>
      <c r="K1428">
        <v>31161716</v>
      </c>
      <c r="L1428" t="s">
        <v>4925</v>
      </c>
      <c r="M1428">
        <v>543590</v>
      </c>
      <c r="N1428" t="s">
        <v>13410</v>
      </c>
      <c r="O1428" t="s">
        <v>4227</v>
      </c>
      <c r="P1428" t="s">
        <v>13411</v>
      </c>
      <c r="Q1428" t="s">
        <v>12862</v>
      </c>
      <c r="R1428" s="193" t="s">
        <v>13416</v>
      </c>
      <c r="S1428">
        <v>100</v>
      </c>
      <c r="T1428">
        <v>100</v>
      </c>
      <c r="U1428">
        <v>100</v>
      </c>
      <c r="V1428" t="s">
        <v>4227</v>
      </c>
      <c r="W1428">
        <v>88</v>
      </c>
      <c r="X1428">
        <v>31161716</v>
      </c>
      <c r="Y1428">
        <v>88</v>
      </c>
      <c r="Z1428" t="b">
        <v>1</v>
      </c>
    </row>
    <row r="1429" spans="1:26" x14ac:dyDescent="0.3">
      <c r="A1429">
        <v>907266</v>
      </c>
      <c r="B1429" t="s">
        <v>4930</v>
      </c>
      <c r="C1429" t="s">
        <v>4794</v>
      </c>
      <c r="D1429" t="s">
        <v>4931</v>
      </c>
      <c r="E1429" t="s">
        <v>4932</v>
      </c>
      <c r="G1429">
        <v>335704</v>
      </c>
      <c r="H1429" t="s">
        <v>4931</v>
      </c>
      <c r="I1429" t="s">
        <v>4227</v>
      </c>
      <c r="J1429">
        <v>781747201027</v>
      </c>
      <c r="K1429">
        <v>31161716</v>
      </c>
      <c r="L1429" t="s">
        <v>4932</v>
      </c>
      <c r="M1429">
        <v>11464</v>
      </c>
      <c r="N1429" t="s">
        <v>13415</v>
      </c>
      <c r="O1429" t="s">
        <v>4227</v>
      </c>
      <c r="P1429" t="s">
        <v>13411</v>
      </c>
      <c r="Q1429" t="s">
        <v>12862</v>
      </c>
      <c r="R1429" s="193" t="s">
        <v>13414</v>
      </c>
      <c r="S1429">
        <v>100</v>
      </c>
      <c r="T1429">
        <v>100</v>
      </c>
      <c r="U1429">
        <v>100</v>
      </c>
      <c r="V1429" t="s">
        <v>4227</v>
      </c>
      <c r="W1429">
        <v>68</v>
      </c>
      <c r="X1429">
        <v>31161716</v>
      </c>
      <c r="Y1429">
        <v>68</v>
      </c>
      <c r="Z1429" t="b">
        <v>1</v>
      </c>
    </row>
    <row r="1430" spans="1:26" x14ac:dyDescent="0.3">
      <c r="A1430">
        <v>907267</v>
      </c>
      <c r="B1430" t="s">
        <v>4934</v>
      </c>
      <c r="C1430" t="s">
        <v>4807</v>
      </c>
      <c r="D1430" t="s">
        <v>4935</v>
      </c>
      <c r="F1430">
        <v>78174720101</v>
      </c>
      <c r="G1430">
        <v>335898</v>
      </c>
      <c r="H1430" t="s">
        <v>4937</v>
      </c>
      <c r="I1430" t="s">
        <v>4227</v>
      </c>
      <c r="J1430">
        <v>781747201010</v>
      </c>
      <c r="K1430">
        <v>31161716</v>
      </c>
      <c r="L1430" t="s">
        <v>4938</v>
      </c>
      <c r="M1430">
        <v>1115055</v>
      </c>
      <c r="N1430" t="s">
        <v>13413</v>
      </c>
      <c r="O1430" t="s">
        <v>4227</v>
      </c>
      <c r="P1430" t="s">
        <v>13411</v>
      </c>
      <c r="Q1430" t="s">
        <v>12862</v>
      </c>
      <c r="R1430" s="193" t="s">
        <v>13412</v>
      </c>
      <c r="S1430">
        <v>100</v>
      </c>
      <c r="T1430">
        <v>100</v>
      </c>
      <c r="U1430">
        <v>100</v>
      </c>
      <c r="V1430" t="s">
        <v>4227</v>
      </c>
      <c r="W1430">
        <v>89</v>
      </c>
      <c r="X1430">
        <v>31161716</v>
      </c>
      <c r="Y1430">
        <v>89</v>
      </c>
      <c r="Z1430" t="b">
        <v>1</v>
      </c>
    </row>
    <row r="1431" spans="1:26" x14ac:dyDescent="0.3">
      <c r="A1431">
        <v>907268</v>
      </c>
      <c r="B1431" t="s">
        <v>4939</v>
      </c>
      <c r="C1431" t="s">
        <v>4794</v>
      </c>
      <c r="D1431">
        <v>1000</v>
      </c>
      <c r="E1431" t="s">
        <v>4940</v>
      </c>
      <c r="O1431" t="s">
        <v>4227</v>
      </c>
      <c r="P1431" t="s">
        <v>13411</v>
      </c>
      <c r="Q1431" t="s">
        <v>12862</v>
      </c>
      <c r="T1431">
        <v>60</v>
      </c>
      <c r="V1431" t="s">
        <v>1819</v>
      </c>
      <c r="W1431">
        <v>79</v>
      </c>
      <c r="X1431">
        <v>39121312</v>
      </c>
      <c r="Y1431">
        <v>65</v>
      </c>
      <c r="Z1431" t="b">
        <v>1</v>
      </c>
    </row>
    <row r="1432" spans="1:26" x14ac:dyDescent="0.3">
      <c r="A1432">
        <v>907269</v>
      </c>
      <c r="B1432" t="s">
        <v>4942</v>
      </c>
      <c r="C1432" t="s">
        <v>4807</v>
      </c>
      <c r="D1432">
        <v>1000</v>
      </c>
      <c r="F1432">
        <v>78174701000</v>
      </c>
      <c r="O1432" t="s">
        <v>4227</v>
      </c>
      <c r="P1432" t="s">
        <v>13411</v>
      </c>
      <c r="Q1432" t="s">
        <v>12862</v>
      </c>
      <c r="T1432">
        <v>60</v>
      </c>
      <c r="V1432" t="s">
        <v>1819</v>
      </c>
      <c r="W1432">
        <v>86</v>
      </c>
      <c r="X1432">
        <v>39121312</v>
      </c>
      <c r="Y1432">
        <v>86</v>
      </c>
      <c r="Z1432" t="b">
        <v>1</v>
      </c>
    </row>
    <row r="1433" spans="1:26" x14ac:dyDescent="0.3">
      <c r="A1433">
        <v>907270</v>
      </c>
      <c r="B1433" t="s">
        <v>4943</v>
      </c>
      <c r="C1433" t="s">
        <v>4794</v>
      </c>
      <c r="D1433" t="s">
        <v>4928</v>
      </c>
      <c r="E1433" t="s">
        <v>4925</v>
      </c>
      <c r="G1433">
        <v>335899</v>
      </c>
      <c r="H1433" t="s">
        <v>4924</v>
      </c>
      <c r="I1433" t="s">
        <v>4227</v>
      </c>
      <c r="J1433">
        <v>781747201034</v>
      </c>
      <c r="K1433">
        <v>31161716</v>
      </c>
      <c r="L1433" t="s">
        <v>4925</v>
      </c>
      <c r="M1433">
        <v>543590</v>
      </c>
      <c r="N1433" t="s">
        <v>13410</v>
      </c>
      <c r="O1433" t="s">
        <v>4227</v>
      </c>
      <c r="Q1433" t="s">
        <v>12868</v>
      </c>
      <c r="R1433" s="193" t="s">
        <v>13409</v>
      </c>
      <c r="S1433">
        <v>61</v>
      </c>
      <c r="T1433">
        <v>60</v>
      </c>
      <c r="U1433">
        <v>52</v>
      </c>
      <c r="V1433" t="s">
        <v>1930</v>
      </c>
      <c r="W1433">
        <v>50</v>
      </c>
      <c r="X1433">
        <v>39121324</v>
      </c>
      <c r="Y1433">
        <v>50</v>
      </c>
      <c r="Z1433" t="b">
        <v>1</v>
      </c>
    </row>
    <row r="1434" spans="1:26" x14ac:dyDescent="0.3">
      <c r="A1434">
        <v>907271</v>
      </c>
      <c r="B1434" t="s">
        <v>4944</v>
      </c>
      <c r="C1434" t="s">
        <v>4794</v>
      </c>
      <c r="D1434" t="s">
        <v>4945</v>
      </c>
      <c r="E1434" t="s">
        <v>4946</v>
      </c>
      <c r="G1434">
        <v>337322</v>
      </c>
      <c r="H1434" t="s">
        <v>4945</v>
      </c>
      <c r="I1434" t="s">
        <v>4227</v>
      </c>
      <c r="J1434">
        <v>781747036469</v>
      </c>
      <c r="K1434">
        <v>39121700</v>
      </c>
      <c r="L1434" t="s">
        <v>4946</v>
      </c>
      <c r="M1434">
        <v>73595</v>
      </c>
      <c r="N1434" t="s">
        <v>13408</v>
      </c>
      <c r="O1434" t="s">
        <v>4227</v>
      </c>
      <c r="P1434" t="s">
        <v>13397</v>
      </c>
      <c r="Q1434" t="s">
        <v>12858</v>
      </c>
      <c r="R1434" s="193" t="s">
        <v>13407</v>
      </c>
      <c r="S1434">
        <v>100</v>
      </c>
      <c r="T1434">
        <v>100</v>
      </c>
      <c r="U1434">
        <v>92</v>
      </c>
    </row>
    <row r="1435" spans="1:26" x14ac:dyDescent="0.3">
      <c r="A1435">
        <v>907272</v>
      </c>
      <c r="B1435" t="s">
        <v>4948</v>
      </c>
      <c r="C1435" t="s">
        <v>4794</v>
      </c>
      <c r="D1435" t="s">
        <v>4949</v>
      </c>
      <c r="E1435" t="s">
        <v>4950</v>
      </c>
      <c r="G1435">
        <v>336677</v>
      </c>
      <c r="H1435" t="s">
        <v>4949</v>
      </c>
      <c r="I1435" t="s">
        <v>4227</v>
      </c>
      <c r="J1435">
        <v>781747036421</v>
      </c>
      <c r="K1435">
        <v>39121700</v>
      </c>
      <c r="L1435" t="s">
        <v>4950</v>
      </c>
      <c r="M1435">
        <v>410141</v>
      </c>
      <c r="N1435" t="s">
        <v>13376</v>
      </c>
      <c r="O1435" t="s">
        <v>4227</v>
      </c>
      <c r="P1435" t="s">
        <v>13397</v>
      </c>
      <c r="Q1435" t="s">
        <v>12862</v>
      </c>
      <c r="R1435" s="193" t="s">
        <v>13406</v>
      </c>
      <c r="S1435">
        <v>100</v>
      </c>
      <c r="T1435">
        <v>100</v>
      </c>
      <c r="U1435">
        <v>100</v>
      </c>
    </row>
    <row r="1436" spans="1:26" x14ac:dyDescent="0.3">
      <c r="A1436">
        <v>907273</v>
      </c>
      <c r="B1436" t="s">
        <v>4952</v>
      </c>
      <c r="C1436" t="s">
        <v>4794</v>
      </c>
      <c r="D1436" t="s">
        <v>4949</v>
      </c>
      <c r="E1436" t="s">
        <v>4950</v>
      </c>
      <c r="G1436">
        <v>336677</v>
      </c>
      <c r="H1436" t="s">
        <v>4949</v>
      </c>
      <c r="I1436" t="s">
        <v>4227</v>
      </c>
      <c r="J1436">
        <v>781747036421</v>
      </c>
      <c r="K1436">
        <v>39121700</v>
      </c>
      <c r="L1436" t="s">
        <v>4950</v>
      </c>
      <c r="M1436">
        <v>410141</v>
      </c>
      <c r="N1436" t="s">
        <v>13376</v>
      </c>
      <c r="O1436" t="s">
        <v>4227</v>
      </c>
      <c r="P1436" t="s">
        <v>13397</v>
      </c>
      <c r="Q1436" t="s">
        <v>12858</v>
      </c>
      <c r="R1436" s="193" t="s">
        <v>13405</v>
      </c>
      <c r="S1436">
        <v>100</v>
      </c>
      <c r="T1436">
        <v>100</v>
      </c>
      <c r="U1436">
        <v>100</v>
      </c>
      <c r="V1436" t="s">
        <v>4227</v>
      </c>
      <c r="W1436">
        <v>85</v>
      </c>
      <c r="X1436">
        <v>39131708</v>
      </c>
      <c r="Y1436">
        <v>70</v>
      </c>
      <c r="Z1436" t="b">
        <v>1</v>
      </c>
    </row>
    <row r="1437" spans="1:26" x14ac:dyDescent="0.3">
      <c r="A1437">
        <v>907274</v>
      </c>
      <c r="B1437" t="s">
        <v>4953</v>
      </c>
      <c r="C1437" t="s">
        <v>4794</v>
      </c>
      <c r="D1437" t="s">
        <v>4949</v>
      </c>
      <c r="E1437" t="s">
        <v>4950</v>
      </c>
      <c r="G1437">
        <v>336677</v>
      </c>
      <c r="H1437" t="s">
        <v>4949</v>
      </c>
      <c r="I1437" t="s">
        <v>4227</v>
      </c>
      <c r="J1437">
        <v>781747036421</v>
      </c>
      <c r="K1437">
        <v>39121700</v>
      </c>
      <c r="L1437" t="s">
        <v>4950</v>
      </c>
      <c r="M1437">
        <v>410141</v>
      </c>
      <c r="N1437" t="s">
        <v>13376</v>
      </c>
      <c r="O1437" t="s">
        <v>4227</v>
      </c>
      <c r="P1437" t="s">
        <v>13397</v>
      </c>
      <c r="Q1437" t="s">
        <v>12858</v>
      </c>
      <c r="R1437" s="193" t="s">
        <v>13405</v>
      </c>
      <c r="S1437">
        <v>100</v>
      </c>
      <c r="T1437">
        <v>100</v>
      </c>
      <c r="U1437">
        <v>100</v>
      </c>
      <c r="V1437" t="s">
        <v>4227</v>
      </c>
      <c r="W1437">
        <v>85</v>
      </c>
      <c r="X1437">
        <v>39131708</v>
      </c>
      <c r="Y1437">
        <v>70</v>
      </c>
      <c r="Z1437" t="b">
        <v>1</v>
      </c>
    </row>
    <row r="1438" spans="1:26" x14ac:dyDescent="0.3">
      <c r="A1438">
        <v>907275</v>
      </c>
      <c r="B1438" t="s">
        <v>4954</v>
      </c>
      <c r="C1438" t="s">
        <v>4807</v>
      </c>
      <c r="D1438" t="s">
        <v>4955</v>
      </c>
      <c r="E1438" t="s">
        <v>4956</v>
      </c>
      <c r="G1438">
        <v>335712</v>
      </c>
      <c r="H1438" t="s">
        <v>4955</v>
      </c>
      <c r="I1438" t="s">
        <v>4227</v>
      </c>
      <c r="J1438">
        <v>781747009227</v>
      </c>
      <c r="K1438">
        <v>39121700</v>
      </c>
      <c r="L1438" t="s">
        <v>4956</v>
      </c>
      <c r="M1438">
        <v>565308</v>
      </c>
      <c r="N1438" t="s">
        <v>13404</v>
      </c>
      <c r="O1438" t="s">
        <v>4227</v>
      </c>
      <c r="P1438" t="s">
        <v>13397</v>
      </c>
      <c r="Q1438" t="s">
        <v>12858</v>
      </c>
      <c r="R1438" s="193" t="s">
        <v>13403</v>
      </c>
      <c r="S1438">
        <v>100</v>
      </c>
      <c r="T1438">
        <v>100</v>
      </c>
      <c r="U1438">
        <v>100</v>
      </c>
      <c r="V1438" t="s">
        <v>4227</v>
      </c>
      <c r="W1438">
        <v>86</v>
      </c>
      <c r="X1438">
        <v>39121700</v>
      </c>
      <c r="Y1438">
        <v>86</v>
      </c>
      <c r="Z1438" t="b">
        <v>1</v>
      </c>
    </row>
    <row r="1439" spans="1:26" x14ac:dyDescent="0.3">
      <c r="A1439">
        <v>907276</v>
      </c>
      <c r="B1439" t="s">
        <v>4958</v>
      </c>
      <c r="C1439" t="s">
        <v>4807</v>
      </c>
      <c r="D1439" t="s">
        <v>4763</v>
      </c>
      <c r="E1439" t="s">
        <v>4761</v>
      </c>
      <c r="G1439">
        <v>335711</v>
      </c>
      <c r="H1439" t="s">
        <v>4763</v>
      </c>
      <c r="I1439" t="s">
        <v>4227</v>
      </c>
      <c r="J1439">
        <v>781747009210</v>
      </c>
      <c r="K1439">
        <v>39121700</v>
      </c>
      <c r="L1439" t="s">
        <v>4761</v>
      </c>
      <c r="M1439">
        <v>32860</v>
      </c>
      <c r="N1439" t="s">
        <v>13402</v>
      </c>
      <c r="O1439" t="s">
        <v>4227</v>
      </c>
      <c r="P1439" t="s">
        <v>13397</v>
      </c>
      <c r="Q1439" t="s">
        <v>12858</v>
      </c>
      <c r="R1439" s="193" t="s">
        <v>13401</v>
      </c>
      <c r="S1439">
        <v>100</v>
      </c>
      <c r="T1439">
        <v>100</v>
      </c>
      <c r="U1439">
        <v>100</v>
      </c>
      <c r="V1439" t="s">
        <v>4227</v>
      </c>
      <c r="W1439">
        <v>86</v>
      </c>
      <c r="X1439">
        <v>39121700</v>
      </c>
      <c r="Y1439">
        <v>86</v>
      </c>
      <c r="Z1439" t="b">
        <v>1</v>
      </c>
    </row>
    <row r="1440" spans="1:26" x14ac:dyDescent="0.3">
      <c r="A1440">
        <v>907277</v>
      </c>
      <c r="B1440" t="s">
        <v>4960</v>
      </c>
      <c r="C1440" t="s">
        <v>4794</v>
      </c>
      <c r="D1440" t="s">
        <v>4961</v>
      </c>
      <c r="E1440" t="s">
        <v>4962</v>
      </c>
      <c r="G1440">
        <v>337314</v>
      </c>
      <c r="H1440" t="s">
        <v>4961</v>
      </c>
      <c r="I1440" t="s">
        <v>4227</v>
      </c>
      <c r="J1440">
        <v>781747155665</v>
      </c>
      <c r="K1440">
        <v>39121700</v>
      </c>
      <c r="L1440" t="s">
        <v>4962</v>
      </c>
      <c r="M1440">
        <v>643839</v>
      </c>
      <c r="N1440" t="s">
        <v>13400</v>
      </c>
      <c r="O1440" t="s">
        <v>4227</v>
      </c>
      <c r="P1440" t="s">
        <v>13397</v>
      </c>
      <c r="Q1440" t="s">
        <v>12862</v>
      </c>
      <c r="R1440" s="193" t="s">
        <v>13399</v>
      </c>
      <c r="S1440">
        <v>100</v>
      </c>
      <c r="T1440">
        <v>100</v>
      </c>
      <c r="U1440">
        <v>100</v>
      </c>
      <c r="V1440" t="s">
        <v>4227</v>
      </c>
      <c r="W1440">
        <v>82</v>
      </c>
      <c r="X1440">
        <v>39120000</v>
      </c>
      <c r="Y1440">
        <v>82</v>
      </c>
      <c r="Z1440" t="b">
        <v>1</v>
      </c>
    </row>
    <row r="1441" spans="1:26" x14ac:dyDescent="0.3">
      <c r="A1441">
        <v>907278</v>
      </c>
      <c r="B1441" t="s">
        <v>4964</v>
      </c>
      <c r="C1441" t="s">
        <v>4794</v>
      </c>
      <c r="D1441" t="s">
        <v>4965</v>
      </c>
      <c r="E1441" t="s">
        <v>4908</v>
      </c>
      <c r="G1441">
        <v>335891</v>
      </c>
      <c r="H1441" t="s">
        <v>4907</v>
      </c>
      <c r="I1441" t="s">
        <v>4227</v>
      </c>
      <c r="J1441">
        <v>781747911032</v>
      </c>
      <c r="K1441">
        <v>39131718</v>
      </c>
      <c r="L1441" t="s">
        <v>4908</v>
      </c>
      <c r="M1441">
        <v>551806</v>
      </c>
      <c r="N1441" t="s">
        <v>13398</v>
      </c>
      <c r="O1441" t="s">
        <v>4227</v>
      </c>
      <c r="P1441" t="s">
        <v>13397</v>
      </c>
      <c r="Q1441" t="s">
        <v>12858</v>
      </c>
      <c r="R1441" s="193" t="s">
        <v>13396</v>
      </c>
      <c r="S1441">
        <v>100</v>
      </c>
      <c r="T1441">
        <v>100</v>
      </c>
      <c r="U1441">
        <v>100</v>
      </c>
      <c r="V1441" t="s">
        <v>4227</v>
      </c>
      <c r="W1441">
        <v>63</v>
      </c>
      <c r="X1441">
        <v>39131718</v>
      </c>
      <c r="Y1441">
        <v>82</v>
      </c>
      <c r="Z1441" t="b">
        <v>1</v>
      </c>
    </row>
    <row r="1442" spans="1:26" x14ac:dyDescent="0.3">
      <c r="A1442">
        <v>907279</v>
      </c>
      <c r="B1442" t="s">
        <v>4967</v>
      </c>
      <c r="C1442" t="s">
        <v>4759</v>
      </c>
      <c r="D1442" t="s">
        <v>4968</v>
      </c>
      <c r="G1442">
        <v>266222</v>
      </c>
      <c r="H1442" t="s">
        <v>4970</v>
      </c>
      <c r="I1442" t="s">
        <v>4227</v>
      </c>
      <c r="J1442">
        <v>781747024749</v>
      </c>
      <c r="K1442">
        <v>39121420</v>
      </c>
      <c r="M1442">
        <v>416936</v>
      </c>
      <c r="N1442" t="s">
        <v>4967</v>
      </c>
      <c r="O1442" t="s">
        <v>4227</v>
      </c>
      <c r="P1442" t="s">
        <v>4979</v>
      </c>
      <c r="Q1442" t="s">
        <v>12862</v>
      </c>
      <c r="R1442" s="193" t="s">
        <v>13395</v>
      </c>
      <c r="S1442">
        <v>100</v>
      </c>
      <c r="T1442">
        <v>100</v>
      </c>
      <c r="U1442">
        <v>100</v>
      </c>
      <c r="V1442" t="s">
        <v>4227</v>
      </c>
      <c r="W1442">
        <v>100</v>
      </c>
      <c r="X1442">
        <v>39120000</v>
      </c>
      <c r="Y1442">
        <v>100</v>
      </c>
      <c r="Z1442" t="b">
        <v>1</v>
      </c>
    </row>
    <row r="1443" spans="1:26" x14ac:dyDescent="0.3">
      <c r="A1443">
        <v>907280</v>
      </c>
      <c r="B1443" t="s">
        <v>4971</v>
      </c>
      <c r="C1443" t="s">
        <v>4759</v>
      </c>
      <c r="D1443" t="s">
        <v>4972</v>
      </c>
      <c r="G1443">
        <v>265853</v>
      </c>
      <c r="H1443" t="s">
        <v>4974</v>
      </c>
      <c r="I1443" t="s">
        <v>4227</v>
      </c>
      <c r="J1443">
        <v>781747024343</v>
      </c>
      <c r="K1443">
        <v>39121420</v>
      </c>
      <c r="M1443">
        <v>704647</v>
      </c>
      <c r="N1443" t="s">
        <v>4971</v>
      </c>
      <c r="O1443" t="s">
        <v>4227</v>
      </c>
      <c r="P1443" t="s">
        <v>4979</v>
      </c>
      <c r="Q1443" t="s">
        <v>12862</v>
      </c>
      <c r="R1443" s="193" t="s">
        <v>13394</v>
      </c>
      <c r="S1443">
        <v>100</v>
      </c>
      <c r="T1443">
        <v>100</v>
      </c>
      <c r="U1443">
        <v>100</v>
      </c>
      <c r="V1443" t="s">
        <v>4227</v>
      </c>
      <c r="W1443">
        <v>100</v>
      </c>
      <c r="X1443">
        <v>39121420</v>
      </c>
      <c r="Y1443">
        <v>100</v>
      </c>
      <c r="Z1443" t="b">
        <v>1</v>
      </c>
    </row>
    <row r="1444" spans="1:26" x14ac:dyDescent="0.3">
      <c r="A1444">
        <v>907281</v>
      </c>
      <c r="B1444" t="s">
        <v>4975</v>
      </c>
      <c r="C1444" t="s">
        <v>4759</v>
      </c>
      <c r="D1444" t="s">
        <v>4826</v>
      </c>
      <c r="G1444">
        <v>265852</v>
      </c>
      <c r="H1444" t="s">
        <v>4828</v>
      </c>
      <c r="I1444" t="s">
        <v>4227</v>
      </c>
      <c r="J1444">
        <v>781747024336</v>
      </c>
      <c r="K1444">
        <v>39121420</v>
      </c>
      <c r="M1444">
        <v>30089</v>
      </c>
      <c r="N1444" t="s">
        <v>4975</v>
      </c>
      <c r="O1444" t="s">
        <v>4227</v>
      </c>
      <c r="P1444" t="s">
        <v>4979</v>
      </c>
      <c r="Q1444" t="s">
        <v>12862</v>
      </c>
      <c r="R1444">
        <v>0.99999926078600798</v>
      </c>
      <c r="S1444">
        <v>100</v>
      </c>
      <c r="T1444">
        <v>100</v>
      </c>
      <c r="U1444">
        <v>100</v>
      </c>
      <c r="V1444" t="s">
        <v>4227</v>
      </c>
      <c r="W1444">
        <v>100</v>
      </c>
      <c r="X1444">
        <v>39121420</v>
      </c>
      <c r="Y1444">
        <v>100</v>
      </c>
      <c r="Z1444" t="b">
        <v>1</v>
      </c>
    </row>
    <row r="1445" spans="1:26" x14ac:dyDescent="0.3">
      <c r="A1445">
        <v>907282</v>
      </c>
      <c r="B1445" t="s">
        <v>4977</v>
      </c>
      <c r="C1445" t="s">
        <v>4807</v>
      </c>
      <c r="D1445">
        <v>330</v>
      </c>
      <c r="O1445" t="s">
        <v>4227</v>
      </c>
      <c r="P1445" t="s">
        <v>4979</v>
      </c>
      <c r="Q1445" t="s">
        <v>12862</v>
      </c>
      <c r="T1445">
        <v>100</v>
      </c>
      <c r="V1445" t="s">
        <v>4227</v>
      </c>
      <c r="W1445">
        <v>92</v>
      </c>
      <c r="X1445">
        <v>39121312</v>
      </c>
      <c r="Y1445">
        <v>75</v>
      </c>
      <c r="Z1445" t="b">
        <v>1</v>
      </c>
    </row>
    <row r="1446" spans="1:26" x14ac:dyDescent="0.3">
      <c r="A1446">
        <v>907283</v>
      </c>
      <c r="B1446" t="s">
        <v>4978</v>
      </c>
      <c r="C1446" t="s">
        <v>4979</v>
      </c>
      <c r="D1446" t="s">
        <v>4980</v>
      </c>
      <c r="G1446">
        <v>265496</v>
      </c>
      <c r="H1446" t="s">
        <v>4982</v>
      </c>
      <c r="I1446" t="s">
        <v>4227</v>
      </c>
      <c r="J1446">
        <v>781747915245</v>
      </c>
      <c r="K1446">
        <v>39131718</v>
      </c>
      <c r="M1446">
        <v>955854</v>
      </c>
      <c r="N1446" t="s">
        <v>13393</v>
      </c>
      <c r="O1446" t="s">
        <v>4227</v>
      </c>
      <c r="P1446" t="s">
        <v>4979</v>
      </c>
      <c r="Q1446" t="s">
        <v>12862</v>
      </c>
      <c r="R1446" s="193" t="s">
        <v>13392</v>
      </c>
      <c r="S1446">
        <v>100</v>
      </c>
      <c r="T1446">
        <v>100</v>
      </c>
      <c r="U1446">
        <v>100</v>
      </c>
      <c r="V1446" t="s">
        <v>4227</v>
      </c>
      <c r="W1446">
        <v>93</v>
      </c>
      <c r="X1446">
        <v>39131718</v>
      </c>
      <c r="Y1446">
        <v>93</v>
      </c>
      <c r="Z1446" t="b">
        <v>1</v>
      </c>
    </row>
    <row r="1447" spans="1:26" x14ac:dyDescent="0.3">
      <c r="A1447">
        <v>907284</v>
      </c>
      <c r="B1447" t="s">
        <v>4983</v>
      </c>
      <c r="C1447" t="s">
        <v>4807</v>
      </c>
      <c r="D1447" t="s">
        <v>4984</v>
      </c>
      <c r="G1447">
        <v>335707</v>
      </c>
      <c r="H1447" t="s">
        <v>4986</v>
      </c>
      <c r="I1447" t="s">
        <v>4227</v>
      </c>
      <c r="J1447">
        <v>781747201102</v>
      </c>
      <c r="K1447">
        <v>31161716</v>
      </c>
      <c r="L1447" t="s">
        <v>4987</v>
      </c>
      <c r="M1447">
        <v>651159</v>
      </c>
      <c r="N1447" t="s">
        <v>4983</v>
      </c>
      <c r="O1447" t="s">
        <v>4227</v>
      </c>
      <c r="P1447" t="s">
        <v>4979</v>
      </c>
      <c r="Q1447" t="s">
        <v>12862</v>
      </c>
      <c r="R1447" s="193" t="s">
        <v>13391</v>
      </c>
      <c r="S1447">
        <v>100</v>
      </c>
      <c r="T1447">
        <v>100</v>
      </c>
      <c r="U1447">
        <v>100</v>
      </c>
      <c r="V1447" t="s">
        <v>4227</v>
      </c>
      <c r="W1447">
        <v>100</v>
      </c>
      <c r="X1447">
        <v>31161716</v>
      </c>
      <c r="Y1447">
        <v>100</v>
      </c>
      <c r="Z1447" t="b">
        <v>1</v>
      </c>
    </row>
    <row r="1448" spans="1:26" x14ac:dyDescent="0.3">
      <c r="A1448">
        <v>907285</v>
      </c>
      <c r="B1448" t="s">
        <v>4988</v>
      </c>
      <c r="C1448" t="s">
        <v>4989</v>
      </c>
      <c r="D1448">
        <v>1106</v>
      </c>
      <c r="G1448">
        <v>335906</v>
      </c>
      <c r="H1448" t="s">
        <v>4991</v>
      </c>
      <c r="I1448" t="s">
        <v>4227</v>
      </c>
      <c r="J1448">
        <v>781747911063</v>
      </c>
      <c r="K1448">
        <v>39131718</v>
      </c>
      <c r="L1448" t="s">
        <v>4992</v>
      </c>
      <c r="M1448">
        <v>219402</v>
      </c>
      <c r="N1448" t="s">
        <v>13390</v>
      </c>
      <c r="O1448" t="s">
        <v>4227</v>
      </c>
      <c r="P1448" t="s">
        <v>4979</v>
      </c>
      <c r="Q1448" t="s">
        <v>12862</v>
      </c>
      <c r="R1448" s="193" t="s">
        <v>13389</v>
      </c>
      <c r="S1448">
        <v>100</v>
      </c>
      <c r="T1448">
        <v>100</v>
      </c>
      <c r="U1448">
        <v>100</v>
      </c>
      <c r="V1448" t="s">
        <v>4227</v>
      </c>
      <c r="W1448">
        <v>93</v>
      </c>
      <c r="X1448">
        <v>39131718</v>
      </c>
      <c r="Y1448">
        <v>93</v>
      </c>
      <c r="Z1448" t="b">
        <v>1</v>
      </c>
    </row>
    <row r="1449" spans="1:26" x14ac:dyDescent="0.3">
      <c r="A1449">
        <v>907286</v>
      </c>
      <c r="B1449" t="s">
        <v>4993</v>
      </c>
      <c r="C1449" t="s">
        <v>4807</v>
      </c>
      <c r="D1449" t="s">
        <v>4994</v>
      </c>
      <c r="G1449">
        <v>335903</v>
      </c>
      <c r="H1449" t="s">
        <v>4996</v>
      </c>
      <c r="I1449" t="s">
        <v>4227</v>
      </c>
      <c r="J1449">
        <v>781747201089</v>
      </c>
      <c r="K1449">
        <v>31161716</v>
      </c>
      <c r="L1449" t="s">
        <v>4997</v>
      </c>
      <c r="M1449">
        <v>691091</v>
      </c>
      <c r="N1449" t="s">
        <v>4993</v>
      </c>
      <c r="O1449" t="s">
        <v>4227</v>
      </c>
      <c r="P1449" t="s">
        <v>4979</v>
      </c>
      <c r="Q1449" t="s">
        <v>12862</v>
      </c>
      <c r="R1449" s="193" t="s">
        <v>13388</v>
      </c>
      <c r="S1449">
        <v>100</v>
      </c>
      <c r="T1449">
        <v>100</v>
      </c>
      <c r="U1449">
        <v>100</v>
      </c>
      <c r="V1449" t="s">
        <v>4227</v>
      </c>
      <c r="W1449">
        <v>100</v>
      </c>
      <c r="X1449">
        <v>31161716</v>
      </c>
      <c r="Y1449">
        <v>100</v>
      </c>
      <c r="Z1449" t="b">
        <v>1</v>
      </c>
    </row>
    <row r="1450" spans="1:26" x14ac:dyDescent="0.3">
      <c r="A1450">
        <v>907287</v>
      </c>
      <c r="B1450" t="s">
        <v>4998</v>
      </c>
      <c r="C1450" t="s">
        <v>4807</v>
      </c>
      <c r="D1450" t="s">
        <v>4999</v>
      </c>
      <c r="G1450">
        <v>335901</v>
      </c>
      <c r="H1450" t="s">
        <v>5001</v>
      </c>
      <c r="I1450" t="s">
        <v>4227</v>
      </c>
      <c r="J1450">
        <v>781747201058</v>
      </c>
      <c r="K1450">
        <v>31161716</v>
      </c>
      <c r="L1450" t="s">
        <v>5002</v>
      </c>
      <c r="M1450">
        <v>315576</v>
      </c>
      <c r="N1450" t="s">
        <v>5003</v>
      </c>
      <c r="O1450" t="s">
        <v>4227</v>
      </c>
      <c r="P1450" t="s">
        <v>4979</v>
      </c>
      <c r="Q1450" t="s">
        <v>12862</v>
      </c>
      <c r="R1450" s="193" t="s">
        <v>13387</v>
      </c>
      <c r="S1450">
        <v>100</v>
      </c>
      <c r="T1450">
        <v>100</v>
      </c>
      <c r="U1450">
        <v>100</v>
      </c>
      <c r="V1450" t="s">
        <v>4227</v>
      </c>
      <c r="W1450">
        <v>96</v>
      </c>
      <c r="X1450">
        <v>31161716</v>
      </c>
      <c r="Y1450">
        <v>96</v>
      </c>
      <c r="Z1450" t="b">
        <v>1</v>
      </c>
    </row>
    <row r="1451" spans="1:26" x14ac:dyDescent="0.3">
      <c r="A1451">
        <v>907288</v>
      </c>
      <c r="B1451" t="s">
        <v>5003</v>
      </c>
      <c r="C1451" t="s">
        <v>4807</v>
      </c>
      <c r="D1451" t="s">
        <v>4999</v>
      </c>
      <c r="G1451">
        <v>335901</v>
      </c>
      <c r="H1451" t="s">
        <v>5001</v>
      </c>
      <c r="I1451" t="s">
        <v>4227</v>
      </c>
      <c r="J1451">
        <v>781747201058</v>
      </c>
      <c r="K1451">
        <v>31161716</v>
      </c>
      <c r="L1451" t="s">
        <v>5002</v>
      </c>
      <c r="M1451">
        <v>315576</v>
      </c>
      <c r="N1451" t="s">
        <v>5003</v>
      </c>
      <c r="O1451" t="s">
        <v>4227</v>
      </c>
      <c r="P1451" t="s">
        <v>4979</v>
      </c>
      <c r="Q1451" t="s">
        <v>12862</v>
      </c>
      <c r="R1451" s="193" t="s">
        <v>13386</v>
      </c>
      <c r="S1451">
        <v>100</v>
      </c>
      <c r="T1451">
        <v>100</v>
      </c>
      <c r="U1451">
        <v>100</v>
      </c>
      <c r="V1451" t="s">
        <v>4227</v>
      </c>
      <c r="W1451">
        <v>100</v>
      </c>
      <c r="X1451">
        <v>31161716</v>
      </c>
      <c r="Y1451">
        <v>100</v>
      </c>
      <c r="Z1451" t="b">
        <v>1</v>
      </c>
    </row>
    <row r="1452" spans="1:26" x14ac:dyDescent="0.3">
      <c r="A1452">
        <v>907289</v>
      </c>
      <c r="B1452" t="s">
        <v>5004</v>
      </c>
      <c r="C1452" t="s">
        <v>4759</v>
      </c>
      <c r="D1452" t="s">
        <v>4919</v>
      </c>
      <c r="G1452">
        <v>335900</v>
      </c>
      <c r="H1452" t="s">
        <v>4921</v>
      </c>
      <c r="I1452" t="s">
        <v>4227</v>
      </c>
      <c r="J1452">
        <v>781747201041</v>
      </c>
      <c r="K1452">
        <v>31161716</v>
      </c>
      <c r="L1452" t="s">
        <v>4922</v>
      </c>
      <c r="M1452">
        <v>538363</v>
      </c>
      <c r="N1452" t="s">
        <v>5004</v>
      </c>
      <c r="O1452" t="s">
        <v>4227</v>
      </c>
      <c r="P1452" t="s">
        <v>4979</v>
      </c>
      <c r="Q1452" t="s">
        <v>12862</v>
      </c>
      <c r="R1452" s="193" t="s">
        <v>13385</v>
      </c>
      <c r="S1452">
        <v>100</v>
      </c>
      <c r="T1452">
        <v>100</v>
      </c>
      <c r="U1452">
        <v>100</v>
      </c>
      <c r="V1452" t="s">
        <v>4227</v>
      </c>
      <c r="W1452">
        <v>100</v>
      </c>
      <c r="X1452">
        <v>31161716</v>
      </c>
      <c r="Y1452">
        <v>88</v>
      </c>
      <c r="Z1452" t="b">
        <v>1</v>
      </c>
    </row>
    <row r="1453" spans="1:26" x14ac:dyDescent="0.3">
      <c r="A1453">
        <v>907290</v>
      </c>
      <c r="B1453" t="s">
        <v>5006</v>
      </c>
      <c r="C1453" t="s">
        <v>4759</v>
      </c>
      <c r="D1453" t="s">
        <v>5007</v>
      </c>
      <c r="G1453">
        <v>264214</v>
      </c>
      <c r="H1453" t="s">
        <v>5009</v>
      </c>
      <c r="I1453" t="s">
        <v>4227</v>
      </c>
      <c r="J1453">
        <v>781747024374</v>
      </c>
      <c r="K1453">
        <v>39121420</v>
      </c>
      <c r="M1453">
        <v>1024343</v>
      </c>
      <c r="N1453" t="s">
        <v>5010</v>
      </c>
      <c r="O1453" t="s">
        <v>4227</v>
      </c>
      <c r="P1453" t="s">
        <v>4979</v>
      </c>
      <c r="Q1453" t="s">
        <v>12862</v>
      </c>
      <c r="R1453" s="193" t="s">
        <v>13384</v>
      </c>
      <c r="S1453">
        <v>100</v>
      </c>
      <c r="T1453">
        <v>100</v>
      </c>
      <c r="U1453">
        <v>100</v>
      </c>
      <c r="V1453" t="s">
        <v>4227</v>
      </c>
      <c r="W1453">
        <v>100</v>
      </c>
      <c r="X1453">
        <v>39121420</v>
      </c>
      <c r="Y1453">
        <v>100</v>
      </c>
      <c r="Z1453" t="b">
        <v>1</v>
      </c>
    </row>
    <row r="1454" spans="1:26" x14ac:dyDescent="0.3">
      <c r="A1454">
        <v>907291</v>
      </c>
      <c r="B1454" t="s">
        <v>5011</v>
      </c>
      <c r="C1454" t="s">
        <v>5012</v>
      </c>
      <c r="D1454" t="s">
        <v>5013</v>
      </c>
      <c r="E1454" t="s">
        <v>5014</v>
      </c>
      <c r="G1454">
        <v>336227</v>
      </c>
      <c r="H1454" t="s">
        <v>5017</v>
      </c>
      <c r="I1454" t="s">
        <v>5015</v>
      </c>
      <c r="J1454">
        <v>662820966616</v>
      </c>
      <c r="K1454">
        <v>55121612</v>
      </c>
      <c r="L1454" t="s">
        <v>5014</v>
      </c>
      <c r="M1454">
        <v>916143</v>
      </c>
      <c r="N1454" t="s">
        <v>13383</v>
      </c>
      <c r="O1454" t="s">
        <v>5015</v>
      </c>
      <c r="P1454" t="s">
        <v>13380</v>
      </c>
      <c r="Q1454" t="s">
        <v>12862</v>
      </c>
      <c r="R1454" s="193" t="s">
        <v>13382</v>
      </c>
      <c r="S1454">
        <v>100</v>
      </c>
      <c r="T1454">
        <v>100</v>
      </c>
      <c r="U1454">
        <v>100</v>
      </c>
      <c r="V1454" t="s">
        <v>5015</v>
      </c>
      <c r="W1454">
        <v>51</v>
      </c>
      <c r="X1454">
        <v>55121600</v>
      </c>
      <c r="Y1454">
        <v>69</v>
      </c>
      <c r="Z1454" t="b">
        <v>1</v>
      </c>
    </row>
    <row r="1455" spans="1:26" x14ac:dyDescent="0.3">
      <c r="A1455">
        <v>907292</v>
      </c>
      <c r="B1455" t="s">
        <v>5018</v>
      </c>
      <c r="C1455" t="s">
        <v>5012</v>
      </c>
      <c r="D1455" t="s">
        <v>5019</v>
      </c>
      <c r="E1455" t="s">
        <v>5020</v>
      </c>
      <c r="G1455">
        <v>342502</v>
      </c>
      <c r="H1455" t="s">
        <v>5022</v>
      </c>
      <c r="I1455" t="s">
        <v>5015</v>
      </c>
      <c r="J1455">
        <v>662820899983</v>
      </c>
      <c r="K1455">
        <v>39131504</v>
      </c>
      <c r="L1455" t="s">
        <v>5020</v>
      </c>
      <c r="M1455">
        <v>15937</v>
      </c>
      <c r="N1455" t="s">
        <v>13381</v>
      </c>
      <c r="O1455" t="s">
        <v>5015</v>
      </c>
      <c r="P1455" t="s">
        <v>13380</v>
      </c>
      <c r="Q1455" t="s">
        <v>12862</v>
      </c>
      <c r="R1455">
        <v>0.86896969021063897</v>
      </c>
      <c r="S1455">
        <v>100</v>
      </c>
      <c r="T1455">
        <v>100</v>
      </c>
      <c r="U1455">
        <v>100</v>
      </c>
      <c r="V1455" t="s">
        <v>5015</v>
      </c>
      <c r="W1455">
        <v>88</v>
      </c>
      <c r="X1455">
        <v>39131504</v>
      </c>
      <c r="Y1455">
        <v>72</v>
      </c>
      <c r="Z1455" t="b">
        <v>1</v>
      </c>
    </row>
    <row r="1456" spans="1:26" x14ac:dyDescent="0.3">
      <c r="A1456">
        <v>907293</v>
      </c>
      <c r="B1456" t="s">
        <v>5023</v>
      </c>
      <c r="C1456" t="s">
        <v>5012</v>
      </c>
      <c r="D1456" t="s">
        <v>5024</v>
      </c>
      <c r="E1456" t="s">
        <v>5025</v>
      </c>
      <c r="G1456">
        <v>884118</v>
      </c>
      <c r="H1456" t="s">
        <v>13379</v>
      </c>
      <c r="I1456" t="s">
        <v>5301</v>
      </c>
      <c r="J1456">
        <v>888434559505</v>
      </c>
      <c r="K1456">
        <v>45101520</v>
      </c>
      <c r="M1456">
        <v>306496</v>
      </c>
      <c r="N1456" t="s">
        <v>13378</v>
      </c>
      <c r="O1456" t="s">
        <v>5301</v>
      </c>
      <c r="Q1456" t="s">
        <v>12926</v>
      </c>
      <c r="R1456" s="193" t="s">
        <v>13377</v>
      </c>
      <c r="S1456">
        <v>85</v>
      </c>
      <c r="T1456">
        <v>54</v>
      </c>
      <c r="U1456">
        <v>68</v>
      </c>
      <c r="V1456" t="s">
        <v>5301</v>
      </c>
      <c r="W1456">
        <v>83</v>
      </c>
      <c r="X1456">
        <v>45101500</v>
      </c>
      <c r="Y1456">
        <v>67</v>
      </c>
      <c r="Z1456" t="b">
        <v>1</v>
      </c>
    </row>
    <row r="1457" spans="1:26" x14ac:dyDescent="0.3">
      <c r="A1457">
        <v>907294</v>
      </c>
      <c r="B1457" t="s">
        <v>5027</v>
      </c>
      <c r="C1457" t="s">
        <v>4759</v>
      </c>
      <c r="D1457" t="s">
        <v>5028</v>
      </c>
      <c r="G1457">
        <v>336677</v>
      </c>
      <c r="H1457" t="s">
        <v>4949</v>
      </c>
      <c r="I1457" t="s">
        <v>4227</v>
      </c>
      <c r="J1457">
        <v>781747036421</v>
      </c>
      <c r="K1457">
        <v>39121700</v>
      </c>
      <c r="L1457" t="s">
        <v>4950</v>
      </c>
      <c r="M1457">
        <v>410141</v>
      </c>
      <c r="N1457" t="s">
        <v>13376</v>
      </c>
      <c r="O1457" t="s">
        <v>4227</v>
      </c>
      <c r="P1457" t="s">
        <v>13373</v>
      </c>
      <c r="Q1457" t="s">
        <v>12862</v>
      </c>
      <c r="R1457" s="193" t="s">
        <v>13375</v>
      </c>
      <c r="S1457">
        <v>100</v>
      </c>
      <c r="T1457">
        <v>100</v>
      </c>
      <c r="U1457">
        <v>100</v>
      </c>
      <c r="V1457" t="s">
        <v>4227</v>
      </c>
      <c r="W1457">
        <v>83</v>
      </c>
      <c r="X1457">
        <v>39121700</v>
      </c>
      <c r="Y1457">
        <v>83</v>
      </c>
      <c r="Z1457" t="b">
        <v>1</v>
      </c>
    </row>
    <row r="1458" spans="1:26" x14ac:dyDescent="0.3">
      <c r="A1458">
        <v>907295</v>
      </c>
      <c r="B1458" t="s">
        <v>5030</v>
      </c>
      <c r="C1458" t="s">
        <v>4759</v>
      </c>
      <c r="D1458" t="s">
        <v>5031</v>
      </c>
      <c r="G1458">
        <v>337320</v>
      </c>
      <c r="H1458" t="s">
        <v>5033</v>
      </c>
      <c r="I1458" t="s">
        <v>4227</v>
      </c>
      <c r="J1458">
        <v>781747036414</v>
      </c>
      <c r="K1458">
        <v>39121700</v>
      </c>
      <c r="L1458" t="s">
        <v>5034</v>
      </c>
      <c r="M1458">
        <v>741734</v>
      </c>
      <c r="N1458" t="s">
        <v>13374</v>
      </c>
      <c r="O1458" t="s">
        <v>4227</v>
      </c>
      <c r="P1458" t="s">
        <v>13373</v>
      </c>
      <c r="Q1458" t="s">
        <v>12862</v>
      </c>
      <c r="R1458">
        <v>0.79511031746404803</v>
      </c>
      <c r="S1458">
        <v>100</v>
      </c>
      <c r="T1458">
        <v>100</v>
      </c>
      <c r="U1458">
        <v>100</v>
      </c>
      <c r="V1458" t="s">
        <v>4227</v>
      </c>
      <c r="W1458">
        <v>83</v>
      </c>
      <c r="X1458">
        <v>39121700</v>
      </c>
      <c r="Y1458">
        <v>83</v>
      </c>
      <c r="Z1458" t="b">
        <v>1</v>
      </c>
    </row>
    <row r="1459" spans="1:26" x14ac:dyDescent="0.3">
      <c r="A1459">
        <v>907296</v>
      </c>
      <c r="B1459" t="s">
        <v>5035</v>
      </c>
      <c r="C1459" t="s">
        <v>5036</v>
      </c>
      <c r="D1459" t="s">
        <v>5037</v>
      </c>
      <c r="F1459">
        <v>346271010</v>
      </c>
      <c r="O1459" t="s">
        <v>5038</v>
      </c>
      <c r="P1459" t="s">
        <v>5038</v>
      </c>
      <c r="Q1459" t="s">
        <v>12858</v>
      </c>
      <c r="T1459">
        <v>50</v>
      </c>
      <c r="V1459" t="s">
        <v>13372</v>
      </c>
      <c r="W1459">
        <v>64</v>
      </c>
      <c r="X1459">
        <v>27112802</v>
      </c>
      <c r="Y1459">
        <v>80</v>
      </c>
      <c r="Z1459" t="b">
        <v>1</v>
      </c>
    </row>
    <row r="1460" spans="1:26" x14ac:dyDescent="0.3">
      <c r="A1460">
        <v>907297</v>
      </c>
      <c r="B1460" t="s">
        <v>5041</v>
      </c>
      <c r="C1460" t="s">
        <v>5036</v>
      </c>
      <c r="D1460" t="s">
        <v>5042</v>
      </c>
      <c r="F1460">
        <v>346328745</v>
      </c>
      <c r="O1460" t="s">
        <v>5038</v>
      </c>
      <c r="P1460" t="s">
        <v>5038</v>
      </c>
      <c r="Q1460" t="s">
        <v>12862</v>
      </c>
      <c r="T1460">
        <v>85</v>
      </c>
      <c r="X1460">
        <v>27110000</v>
      </c>
      <c r="Y1460">
        <v>63</v>
      </c>
    </row>
    <row r="1461" spans="1:26" x14ac:dyDescent="0.3">
      <c r="A1461">
        <v>907298</v>
      </c>
      <c r="B1461" t="s">
        <v>5044</v>
      </c>
      <c r="C1461" t="s">
        <v>5036</v>
      </c>
      <c r="D1461" t="s">
        <v>5045</v>
      </c>
      <c r="F1461">
        <v>346328738</v>
      </c>
      <c r="O1461" t="s">
        <v>5038</v>
      </c>
      <c r="P1461" t="s">
        <v>5038</v>
      </c>
      <c r="Q1461" t="s">
        <v>12862</v>
      </c>
      <c r="T1461">
        <v>85</v>
      </c>
      <c r="X1461">
        <v>27110000</v>
      </c>
      <c r="Y1461">
        <v>63</v>
      </c>
    </row>
    <row r="1462" spans="1:26" x14ac:dyDescent="0.3">
      <c r="A1462">
        <v>907299</v>
      </c>
      <c r="B1462" t="s">
        <v>5047</v>
      </c>
      <c r="C1462" t="s">
        <v>5036</v>
      </c>
      <c r="D1462" t="s">
        <v>5048</v>
      </c>
      <c r="F1462">
        <v>346332643</v>
      </c>
      <c r="O1462" t="s">
        <v>5038</v>
      </c>
      <c r="P1462" t="s">
        <v>5038</v>
      </c>
      <c r="Q1462" t="s">
        <v>12862</v>
      </c>
      <c r="T1462">
        <v>85</v>
      </c>
      <c r="V1462" t="s">
        <v>13372</v>
      </c>
      <c r="W1462">
        <v>62</v>
      </c>
      <c r="X1462">
        <v>27112700</v>
      </c>
      <c r="Y1462">
        <v>62</v>
      </c>
      <c r="Z1462" t="b">
        <v>1</v>
      </c>
    </row>
    <row r="1463" spans="1:26" x14ac:dyDescent="0.3">
      <c r="A1463">
        <v>907300</v>
      </c>
      <c r="B1463" t="s">
        <v>5050</v>
      </c>
      <c r="C1463" t="s">
        <v>681</v>
      </c>
      <c r="D1463" t="s">
        <v>5051</v>
      </c>
      <c r="V1463" t="s">
        <v>681</v>
      </c>
      <c r="W1463">
        <v>77</v>
      </c>
      <c r="X1463">
        <v>39122221</v>
      </c>
      <c r="Y1463">
        <v>77</v>
      </c>
      <c r="Z1463" t="b">
        <v>1</v>
      </c>
    </row>
    <row r="1464" spans="1:26" x14ac:dyDescent="0.3">
      <c r="A1464">
        <v>907301</v>
      </c>
      <c r="B1464" t="s">
        <v>5054</v>
      </c>
      <c r="C1464" t="s">
        <v>5055</v>
      </c>
      <c r="D1464" t="s">
        <v>5056</v>
      </c>
      <c r="V1464" t="s">
        <v>1930</v>
      </c>
      <c r="W1464">
        <v>77</v>
      </c>
      <c r="X1464">
        <v>31161616</v>
      </c>
      <c r="Y1464">
        <v>77</v>
      </c>
      <c r="Z1464" t="b">
        <v>1</v>
      </c>
    </row>
    <row r="1465" spans="1:26" x14ac:dyDescent="0.3">
      <c r="A1465">
        <v>907302</v>
      </c>
      <c r="B1465" t="s">
        <v>5054</v>
      </c>
      <c r="C1465" t="s">
        <v>5055</v>
      </c>
      <c r="D1465" t="s">
        <v>5056</v>
      </c>
      <c r="V1465" t="s">
        <v>1930</v>
      </c>
      <c r="W1465">
        <v>77</v>
      </c>
      <c r="X1465">
        <v>31161616</v>
      </c>
      <c r="Y1465">
        <v>77</v>
      </c>
      <c r="Z1465" t="b">
        <v>1</v>
      </c>
    </row>
    <row r="1466" spans="1:26" x14ac:dyDescent="0.3">
      <c r="A1466">
        <v>907303</v>
      </c>
      <c r="B1466" t="s">
        <v>5058</v>
      </c>
      <c r="D1466" t="s">
        <v>5059</v>
      </c>
      <c r="V1466" t="s">
        <v>1930</v>
      </c>
      <c r="W1466">
        <v>62</v>
      </c>
      <c r="X1466">
        <v>31162906</v>
      </c>
      <c r="Y1466">
        <v>62</v>
      </c>
      <c r="Z1466" t="b">
        <v>1</v>
      </c>
    </row>
    <row r="1467" spans="1:26" x14ac:dyDescent="0.3">
      <c r="A1467">
        <v>907304</v>
      </c>
      <c r="B1467" t="s">
        <v>5062</v>
      </c>
      <c r="O1467" t="s">
        <v>59</v>
      </c>
      <c r="P1467" t="s">
        <v>3588</v>
      </c>
      <c r="Q1467" t="s">
        <v>12862</v>
      </c>
      <c r="T1467">
        <v>60</v>
      </c>
    </row>
    <row r="1468" spans="1:26" x14ac:dyDescent="0.3">
      <c r="A1468">
        <v>907305</v>
      </c>
      <c r="B1468" t="s">
        <v>5065</v>
      </c>
      <c r="C1468" t="s">
        <v>681</v>
      </c>
      <c r="D1468" t="s">
        <v>5051</v>
      </c>
      <c r="E1468" t="s">
        <v>5066</v>
      </c>
      <c r="V1468" t="s">
        <v>681</v>
      </c>
      <c r="W1468">
        <v>77</v>
      </c>
      <c r="X1468">
        <v>39122221</v>
      </c>
      <c r="Y1468">
        <v>77</v>
      </c>
      <c r="Z1468" t="b">
        <v>1</v>
      </c>
    </row>
    <row r="1469" spans="1:26" x14ac:dyDescent="0.3">
      <c r="A1469">
        <v>907306</v>
      </c>
      <c r="B1469" t="s">
        <v>5067</v>
      </c>
      <c r="C1469" t="s">
        <v>5068</v>
      </c>
      <c r="D1469" t="s">
        <v>5069</v>
      </c>
      <c r="O1469" t="s">
        <v>5070</v>
      </c>
      <c r="P1469" t="s">
        <v>13371</v>
      </c>
      <c r="Q1469" t="s">
        <v>12862</v>
      </c>
      <c r="T1469">
        <v>100</v>
      </c>
    </row>
    <row r="1470" spans="1:26" x14ac:dyDescent="0.3">
      <c r="A1470">
        <v>907307</v>
      </c>
      <c r="B1470" t="s">
        <v>5072</v>
      </c>
      <c r="C1470" t="s">
        <v>5068</v>
      </c>
      <c r="D1470" t="s">
        <v>5073</v>
      </c>
      <c r="O1470" t="s">
        <v>5070</v>
      </c>
      <c r="P1470" t="s">
        <v>13371</v>
      </c>
      <c r="Q1470" t="s">
        <v>12862</v>
      </c>
      <c r="T1470">
        <v>100</v>
      </c>
    </row>
    <row r="1471" spans="1:26" x14ac:dyDescent="0.3">
      <c r="A1471">
        <v>907308</v>
      </c>
      <c r="B1471" t="s">
        <v>5075</v>
      </c>
      <c r="C1471" t="s">
        <v>5068</v>
      </c>
      <c r="D1471" t="s">
        <v>5076</v>
      </c>
      <c r="O1471" t="s">
        <v>5070</v>
      </c>
      <c r="P1471" t="s">
        <v>13371</v>
      </c>
      <c r="Q1471" t="s">
        <v>12858</v>
      </c>
      <c r="T1471">
        <v>33</v>
      </c>
    </row>
    <row r="1472" spans="1:26" x14ac:dyDescent="0.3">
      <c r="A1472">
        <v>907309</v>
      </c>
      <c r="B1472" t="s">
        <v>5078</v>
      </c>
    </row>
    <row r="1473" spans="1:26" x14ac:dyDescent="0.3">
      <c r="A1473">
        <v>907310</v>
      </c>
      <c r="B1473" t="s">
        <v>5081</v>
      </c>
      <c r="C1473" t="s">
        <v>4341</v>
      </c>
      <c r="D1473" t="s">
        <v>5082</v>
      </c>
      <c r="E1473" t="s">
        <v>5083</v>
      </c>
      <c r="F1473">
        <v>78101140343</v>
      </c>
      <c r="G1473">
        <v>335702</v>
      </c>
      <c r="H1473" t="s">
        <v>5082</v>
      </c>
      <c r="I1473" t="s">
        <v>5179</v>
      </c>
      <c r="J1473">
        <v>781011403430</v>
      </c>
      <c r="K1473">
        <v>31161708</v>
      </c>
      <c r="L1473" t="s">
        <v>5083</v>
      </c>
      <c r="M1473">
        <v>521300</v>
      </c>
      <c r="N1473" t="s">
        <v>13370</v>
      </c>
      <c r="O1473" t="s">
        <v>1932</v>
      </c>
      <c r="P1473" t="s">
        <v>13361</v>
      </c>
      <c r="Q1473" t="s">
        <v>12862</v>
      </c>
      <c r="R1473" s="193" t="s">
        <v>13369</v>
      </c>
      <c r="S1473">
        <v>100</v>
      </c>
      <c r="T1473">
        <v>100</v>
      </c>
      <c r="U1473">
        <v>100</v>
      </c>
      <c r="V1473" t="s">
        <v>1930</v>
      </c>
      <c r="W1473">
        <v>68</v>
      </c>
      <c r="X1473">
        <v>31161708</v>
      </c>
      <c r="Y1473">
        <v>87</v>
      </c>
      <c r="Z1473" t="b">
        <v>1</v>
      </c>
    </row>
    <row r="1474" spans="1:26" x14ac:dyDescent="0.3">
      <c r="A1474">
        <v>907311</v>
      </c>
      <c r="B1474" t="s">
        <v>5085</v>
      </c>
      <c r="C1474" t="s">
        <v>4341</v>
      </c>
      <c r="D1474" t="s">
        <v>4312</v>
      </c>
      <c r="E1474" t="s">
        <v>4313</v>
      </c>
      <c r="O1474" t="s">
        <v>1932</v>
      </c>
      <c r="P1474" t="s">
        <v>13361</v>
      </c>
      <c r="Q1474" t="s">
        <v>12862</v>
      </c>
      <c r="T1474">
        <v>60</v>
      </c>
    </row>
    <row r="1475" spans="1:26" x14ac:dyDescent="0.3">
      <c r="A1475">
        <v>907312</v>
      </c>
      <c r="B1475" t="s">
        <v>5087</v>
      </c>
      <c r="C1475" t="s">
        <v>4341</v>
      </c>
      <c r="D1475" t="s">
        <v>5088</v>
      </c>
      <c r="E1475" t="s">
        <v>5089</v>
      </c>
      <c r="O1475" t="s">
        <v>1932</v>
      </c>
      <c r="P1475" t="s">
        <v>13361</v>
      </c>
      <c r="Q1475" t="s">
        <v>12862</v>
      </c>
      <c r="T1475">
        <v>60</v>
      </c>
    </row>
    <row r="1476" spans="1:26" x14ac:dyDescent="0.3">
      <c r="A1476">
        <v>907313</v>
      </c>
      <c r="B1476" t="s">
        <v>5087</v>
      </c>
      <c r="C1476" t="s">
        <v>4341</v>
      </c>
      <c r="D1476" t="s">
        <v>5088</v>
      </c>
      <c r="E1476" t="s">
        <v>5089</v>
      </c>
      <c r="F1476">
        <v>78205130637</v>
      </c>
      <c r="O1476" t="s">
        <v>1932</v>
      </c>
      <c r="P1476" t="s">
        <v>13361</v>
      </c>
      <c r="Q1476" t="s">
        <v>12862</v>
      </c>
      <c r="T1476">
        <v>60</v>
      </c>
    </row>
    <row r="1477" spans="1:26" x14ac:dyDescent="0.3">
      <c r="A1477">
        <v>907314</v>
      </c>
      <c r="B1477" t="s">
        <v>5092</v>
      </c>
      <c r="C1477" t="s">
        <v>4341</v>
      </c>
      <c r="D1477" t="s">
        <v>5093</v>
      </c>
      <c r="E1477" t="s">
        <v>5094</v>
      </c>
      <c r="G1477">
        <v>337156</v>
      </c>
      <c r="H1477" t="s">
        <v>5096</v>
      </c>
      <c r="I1477" t="s">
        <v>5179</v>
      </c>
      <c r="J1477">
        <v>782051707229</v>
      </c>
      <c r="K1477">
        <v>39121701</v>
      </c>
      <c r="L1477" t="s">
        <v>5094</v>
      </c>
      <c r="M1477">
        <v>957784</v>
      </c>
      <c r="N1477" t="s">
        <v>13368</v>
      </c>
      <c r="O1477" t="s">
        <v>1932</v>
      </c>
      <c r="P1477" t="s">
        <v>13361</v>
      </c>
      <c r="Q1477" t="s">
        <v>12862</v>
      </c>
      <c r="R1477" s="193" t="s">
        <v>13367</v>
      </c>
      <c r="S1477">
        <v>100</v>
      </c>
      <c r="T1477">
        <v>100</v>
      </c>
      <c r="U1477">
        <v>100</v>
      </c>
      <c r="V1477" t="s">
        <v>1932</v>
      </c>
      <c r="W1477">
        <v>71</v>
      </c>
      <c r="X1477">
        <v>39121701</v>
      </c>
      <c r="Y1477">
        <v>71</v>
      </c>
      <c r="Z1477" t="b">
        <v>1</v>
      </c>
    </row>
    <row r="1478" spans="1:26" x14ac:dyDescent="0.3">
      <c r="A1478">
        <v>907315</v>
      </c>
      <c r="B1478" t="s">
        <v>5097</v>
      </c>
      <c r="C1478" t="s">
        <v>4341</v>
      </c>
      <c r="D1478" t="s">
        <v>5098</v>
      </c>
      <c r="E1478" t="s">
        <v>5099</v>
      </c>
      <c r="G1478">
        <v>1191763</v>
      </c>
      <c r="H1478" t="s">
        <v>5098</v>
      </c>
      <c r="I1478" t="s">
        <v>1930</v>
      </c>
      <c r="J1478">
        <v>781011611040</v>
      </c>
      <c r="K1478">
        <v>31162906</v>
      </c>
      <c r="M1478">
        <v>73487</v>
      </c>
      <c r="N1478" t="s">
        <v>13366</v>
      </c>
      <c r="O1478" t="s">
        <v>1930</v>
      </c>
      <c r="Q1478" t="s">
        <v>12926</v>
      </c>
      <c r="R1478" s="193" t="s">
        <v>13365</v>
      </c>
      <c r="S1478">
        <v>87</v>
      </c>
      <c r="T1478">
        <v>55</v>
      </c>
      <c r="U1478">
        <v>67</v>
      </c>
      <c r="V1478" t="s">
        <v>1930</v>
      </c>
      <c r="W1478">
        <v>83</v>
      </c>
      <c r="X1478">
        <v>31162906</v>
      </c>
      <c r="Y1478">
        <v>83</v>
      </c>
      <c r="Z1478" t="b">
        <v>1</v>
      </c>
    </row>
    <row r="1479" spans="1:26" x14ac:dyDescent="0.3">
      <c r="A1479">
        <v>907316</v>
      </c>
      <c r="B1479" t="s">
        <v>5101</v>
      </c>
      <c r="C1479" t="s">
        <v>4341</v>
      </c>
      <c r="D1479" t="s">
        <v>5102</v>
      </c>
      <c r="E1479" t="s">
        <v>5103</v>
      </c>
      <c r="G1479">
        <v>337173</v>
      </c>
      <c r="H1479" t="s">
        <v>5102</v>
      </c>
      <c r="I1479" t="s">
        <v>5179</v>
      </c>
      <c r="J1479">
        <v>781011608644</v>
      </c>
      <c r="K1479">
        <v>31162900</v>
      </c>
      <c r="L1479" t="s">
        <v>5103</v>
      </c>
      <c r="M1479">
        <v>153513</v>
      </c>
      <c r="N1479" t="s">
        <v>13364</v>
      </c>
      <c r="O1479" t="s">
        <v>1932</v>
      </c>
      <c r="P1479" t="s">
        <v>13361</v>
      </c>
      <c r="Q1479" t="s">
        <v>12858</v>
      </c>
      <c r="R1479" s="193" t="s">
        <v>13363</v>
      </c>
      <c r="S1479">
        <v>100</v>
      </c>
      <c r="T1479">
        <v>100</v>
      </c>
      <c r="U1479">
        <v>100</v>
      </c>
      <c r="X1479">
        <v>31162906</v>
      </c>
      <c r="Y1479">
        <v>65</v>
      </c>
    </row>
    <row r="1480" spans="1:26" x14ac:dyDescent="0.3">
      <c r="A1480">
        <v>907317</v>
      </c>
      <c r="B1480" t="s">
        <v>5105</v>
      </c>
      <c r="C1480" t="s">
        <v>4341</v>
      </c>
      <c r="D1480" t="s">
        <v>5106</v>
      </c>
      <c r="E1480" t="s">
        <v>5107</v>
      </c>
      <c r="F1480">
        <v>78101120230</v>
      </c>
      <c r="G1480">
        <v>335843</v>
      </c>
      <c r="H1480" t="s">
        <v>5109</v>
      </c>
      <c r="I1480" t="s">
        <v>5179</v>
      </c>
      <c r="J1480">
        <v>781011202309</v>
      </c>
      <c r="K1480">
        <v>30101804</v>
      </c>
      <c r="L1480" t="s">
        <v>5107</v>
      </c>
      <c r="M1480">
        <v>421411</v>
      </c>
      <c r="N1480" t="s">
        <v>13362</v>
      </c>
      <c r="O1480" t="s">
        <v>1932</v>
      </c>
      <c r="P1480" t="s">
        <v>13361</v>
      </c>
      <c r="Q1480" t="s">
        <v>12862</v>
      </c>
      <c r="R1480" s="193" t="s">
        <v>13360</v>
      </c>
      <c r="S1480">
        <v>100</v>
      </c>
      <c r="T1480">
        <v>100</v>
      </c>
      <c r="U1480">
        <v>100</v>
      </c>
      <c r="V1480" t="s">
        <v>1930</v>
      </c>
      <c r="W1480">
        <v>83</v>
      </c>
      <c r="X1480">
        <v>30101800</v>
      </c>
      <c r="Y1480">
        <v>83</v>
      </c>
      <c r="Z1480" t="b">
        <v>1</v>
      </c>
    </row>
    <row r="1481" spans="1:26" x14ac:dyDescent="0.3">
      <c r="A1481">
        <v>907318</v>
      </c>
      <c r="B1481" t="s">
        <v>5110</v>
      </c>
      <c r="C1481" t="s">
        <v>1932</v>
      </c>
      <c r="D1481" t="s">
        <v>5111</v>
      </c>
      <c r="E1481" t="s">
        <v>5112</v>
      </c>
      <c r="G1481">
        <v>335889</v>
      </c>
      <c r="H1481" t="s">
        <v>5111</v>
      </c>
      <c r="I1481" t="s">
        <v>5179</v>
      </c>
      <c r="J1481">
        <v>781011401733</v>
      </c>
      <c r="K1481">
        <v>31161708</v>
      </c>
      <c r="L1481" t="s">
        <v>5112</v>
      </c>
      <c r="M1481">
        <v>434770</v>
      </c>
      <c r="N1481" t="s">
        <v>13359</v>
      </c>
      <c r="O1481" t="s">
        <v>1932</v>
      </c>
      <c r="P1481" t="s">
        <v>1932</v>
      </c>
      <c r="Q1481" t="s">
        <v>12862</v>
      </c>
      <c r="R1481" s="193" t="s">
        <v>13358</v>
      </c>
      <c r="S1481">
        <v>100</v>
      </c>
      <c r="T1481">
        <v>100</v>
      </c>
      <c r="U1481">
        <v>100</v>
      </c>
      <c r="V1481" t="s">
        <v>1930</v>
      </c>
      <c r="W1481">
        <v>74</v>
      </c>
      <c r="X1481">
        <v>31161708</v>
      </c>
      <c r="Y1481">
        <v>90</v>
      </c>
      <c r="Z1481" t="b">
        <v>1</v>
      </c>
    </row>
    <row r="1482" spans="1:26" x14ac:dyDescent="0.3">
      <c r="A1482">
        <v>907319</v>
      </c>
      <c r="B1482" t="s">
        <v>5115</v>
      </c>
      <c r="C1482" t="s">
        <v>1932</v>
      </c>
      <c r="D1482" t="s">
        <v>5116</v>
      </c>
      <c r="E1482" t="s">
        <v>5117</v>
      </c>
      <c r="G1482">
        <v>335888</v>
      </c>
      <c r="H1482" t="s">
        <v>5116</v>
      </c>
      <c r="I1482" t="s">
        <v>5179</v>
      </c>
      <c r="J1482">
        <v>781011401436</v>
      </c>
      <c r="K1482">
        <v>31161708</v>
      </c>
      <c r="L1482" t="s">
        <v>5117</v>
      </c>
      <c r="M1482">
        <v>646401</v>
      </c>
      <c r="N1482" t="s">
        <v>13357</v>
      </c>
      <c r="O1482" t="s">
        <v>1932</v>
      </c>
      <c r="P1482" t="s">
        <v>1932</v>
      </c>
      <c r="Q1482" t="s">
        <v>12862</v>
      </c>
      <c r="R1482" s="193" t="s">
        <v>13356</v>
      </c>
      <c r="S1482">
        <v>100</v>
      </c>
      <c r="T1482">
        <v>100</v>
      </c>
      <c r="U1482">
        <v>100</v>
      </c>
      <c r="V1482" t="s">
        <v>1930</v>
      </c>
      <c r="W1482">
        <v>57</v>
      </c>
      <c r="X1482">
        <v>31161708</v>
      </c>
      <c r="Y1482">
        <v>89</v>
      </c>
      <c r="Z1482" t="b">
        <v>1</v>
      </c>
    </row>
    <row r="1483" spans="1:26" x14ac:dyDescent="0.3">
      <c r="A1483">
        <v>907320</v>
      </c>
      <c r="B1483" t="s">
        <v>5120</v>
      </c>
      <c r="C1483" t="s">
        <v>1932</v>
      </c>
      <c r="D1483" t="s">
        <v>5121</v>
      </c>
      <c r="O1483" t="s">
        <v>1932</v>
      </c>
      <c r="P1483" t="s">
        <v>5179</v>
      </c>
      <c r="Q1483" t="s">
        <v>12862</v>
      </c>
      <c r="T1483">
        <v>85</v>
      </c>
      <c r="V1483" t="s">
        <v>1930</v>
      </c>
      <c r="W1483">
        <v>91</v>
      </c>
      <c r="X1483">
        <v>39121311</v>
      </c>
      <c r="Y1483">
        <v>91</v>
      </c>
      <c r="Z1483" t="b">
        <v>1</v>
      </c>
    </row>
    <row r="1484" spans="1:26" x14ac:dyDescent="0.3">
      <c r="A1484">
        <v>907321</v>
      </c>
      <c r="B1484" t="s">
        <v>5123</v>
      </c>
      <c r="C1484" t="s">
        <v>1932</v>
      </c>
      <c r="D1484" t="s">
        <v>5124</v>
      </c>
      <c r="E1484" t="s">
        <v>5125</v>
      </c>
      <c r="G1484">
        <v>335703</v>
      </c>
      <c r="H1484" t="s">
        <v>5124</v>
      </c>
      <c r="I1484" t="s">
        <v>5179</v>
      </c>
      <c r="J1484">
        <v>781011403638</v>
      </c>
      <c r="K1484">
        <v>31161708</v>
      </c>
      <c r="L1484" t="s">
        <v>5125</v>
      </c>
      <c r="M1484">
        <v>470628</v>
      </c>
      <c r="N1484" t="s">
        <v>13355</v>
      </c>
      <c r="O1484" t="s">
        <v>1932</v>
      </c>
      <c r="P1484" t="s">
        <v>1932</v>
      </c>
      <c r="Q1484" t="s">
        <v>12862</v>
      </c>
      <c r="R1484" s="193" t="s">
        <v>13354</v>
      </c>
      <c r="S1484">
        <v>100</v>
      </c>
      <c r="T1484">
        <v>100</v>
      </c>
      <c r="U1484">
        <v>100</v>
      </c>
      <c r="V1484" t="s">
        <v>1930</v>
      </c>
      <c r="W1484">
        <v>52</v>
      </c>
      <c r="X1484">
        <v>31161700</v>
      </c>
      <c r="Y1484">
        <v>89</v>
      </c>
      <c r="Z1484" t="b">
        <v>1</v>
      </c>
    </row>
    <row r="1485" spans="1:26" x14ac:dyDescent="0.3">
      <c r="A1485">
        <v>907322</v>
      </c>
      <c r="B1485" t="s">
        <v>5127</v>
      </c>
      <c r="C1485" t="s">
        <v>1932</v>
      </c>
      <c r="D1485" t="s">
        <v>5128</v>
      </c>
      <c r="E1485" t="s">
        <v>5129</v>
      </c>
      <c r="G1485">
        <v>335701</v>
      </c>
      <c r="H1485" t="s">
        <v>5128</v>
      </c>
      <c r="I1485" t="s">
        <v>5179</v>
      </c>
      <c r="J1485">
        <v>781011403331</v>
      </c>
      <c r="K1485">
        <v>31161708</v>
      </c>
      <c r="L1485" t="s">
        <v>5129</v>
      </c>
      <c r="M1485">
        <v>281496</v>
      </c>
      <c r="N1485" t="s">
        <v>13353</v>
      </c>
      <c r="O1485" t="s">
        <v>1932</v>
      </c>
      <c r="P1485" t="s">
        <v>1932</v>
      </c>
      <c r="Q1485" t="s">
        <v>12862</v>
      </c>
      <c r="R1485" s="193" t="s">
        <v>13352</v>
      </c>
      <c r="S1485">
        <v>100</v>
      </c>
      <c r="T1485">
        <v>100</v>
      </c>
      <c r="U1485">
        <v>100</v>
      </c>
      <c r="V1485" t="s">
        <v>1930</v>
      </c>
      <c r="W1485">
        <v>51</v>
      </c>
      <c r="X1485">
        <v>31161708</v>
      </c>
      <c r="Y1485">
        <v>89</v>
      </c>
      <c r="Z1485" t="b">
        <v>1</v>
      </c>
    </row>
    <row r="1486" spans="1:26" x14ac:dyDescent="0.3">
      <c r="A1486">
        <v>907323</v>
      </c>
      <c r="B1486" t="s">
        <v>5131</v>
      </c>
      <c r="C1486" t="s">
        <v>1932</v>
      </c>
      <c r="D1486" t="s">
        <v>5132</v>
      </c>
      <c r="E1486" t="s">
        <v>5133</v>
      </c>
      <c r="G1486">
        <v>337212</v>
      </c>
      <c r="H1486" t="s">
        <v>5132</v>
      </c>
      <c r="I1486" t="s">
        <v>5179</v>
      </c>
      <c r="J1486">
        <v>799038437611</v>
      </c>
      <c r="K1486">
        <v>31162800</v>
      </c>
      <c r="L1486" t="s">
        <v>5133</v>
      </c>
      <c r="M1486">
        <v>36905</v>
      </c>
      <c r="N1486" t="s">
        <v>13351</v>
      </c>
      <c r="O1486" t="s">
        <v>1932</v>
      </c>
      <c r="P1486" t="s">
        <v>1932</v>
      </c>
      <c r="Q1486" t="s">
        <v>12862</v>
      </c>
      <c r="R1486" s="193" t="s">
        <v>13350</v>
      </c>
      <c r="S1486">
        <v>100</v>
      </c>
      <c r="T1486">
        <v>100</v>
      </c>
      <c r="U1486">
        <v>100</v>
      </c>
      <c r="V1486" t="s">
        <v>1932</v>
      </c>
      <c r="W1486">
        <v>57</v>
      </c>
      <c r="X1486">
        <v>39121700</v>
      </c>
      <c r="Y1486">
        <v>63</v>
      </c>
      <c r="Z1486" t="b">
        <v>1</v>
      </c>
    </row>
    <row r="1487" spans="1:26" x14ac:dyDescent="0.3">
      <c r="A1487">
        <v>907324</v>
      </c>
      <c r="B1487" t="s">
        <v>5135</v>
      </c>
      <c r="C1487" t="s">
        <v>1932</v>
      </c>
      <c r="D1487" t="s">
        <v>5136</v>
      </c>
      <c r="E1487" t="s">
        <v>5137</v>
      </c>
      <c r="G1487">
        <v>335872</v>
      </c>
      <c r="H1487" t="s">
        <v>5136</v>
      </c>
      <c r="I1487" t="s">
        <v>5179</v>
      </c>
      <c r="J1487">
        <v>781011181901</v>
      </c>
      <c r="K1487">
        <v>39121321</v>
      </c>
      <c r="L1487" t="s">
        <v>5137</v>
      </c>
      <c r="M1487">
        <v>513627</v>
      </c>
      <c r="N1487" t="s">
        <v>13349</v>
      </c>
      <c r="O1487" t="s">
        <v>1932</v>
      </c>
      <c r="P1487" t="s">
        <v>1932</v>
      </c>
      <c r="Q1487" t="s">
        <v>12862</v>
      </c>
      <c r="R1487" s="193" t="s">
        <v>13348</v>
      </c>
      <c r="S1487">
        <v>100</v>
      </c>
      <c r="T1487">
        <v>100</v>
      </c>
      <c r="U1487">
        <v>100</v>
      </c>
      <c r="V1487" t="s">
        <v>1932</v>
      </c>
      <c r="W1487">
        <v>58</v>
      </c>
      <c r="X1487">
        <v>39121300</v>
      </c>
      <c r="Y1487">
        <v>88</v>
      </c>
      <c r="Z1487" t="b">
        <v>1</v>
      </c>
    </row>
    <row r="1488" spans="1:26" x14ac:dyDescent="0.3">
      <c r="A1488">
        <v>907325</v>
      </c>
      <c r="B1488" t="s">
        <v>5140</v>
      </c>
      <c r="C1488" t="s">
        <v>5141</v>
      </c>
      <c r="D1488" t="s">
        <v>5142</v>
      </c>
      <c r="F1488">
        <v>78101104936</v>
      </c>
      <c r="G1488">
        <v>335870</v>
      </c>
      <c r="H1488" t="s">
        <v>5142</v>
      </c>
      <c r="I1488" t="s">
        <v>5179</v>
      </c>
      <c r="J1488">
        <v>781011049362</v>
      </c>
      <c r="K1488">
        <v>39121321</v>
      </c>
      <c r="L1488" t="s">
        <v>5144</v>
      </c>
      <c r="M1488">
        <v>1073314</v>
      </c>
      <c r="N1488" t="s">
        <v>13347</v>
      </c>
      <c r="O1488" t="s">
        <v>1932</v>
      </c>
      <c r="P1488" t="s">
        <v>1932</v>
      </c>
      <c r="Q1488" t="s">
        <v>12862</v>
      </c>
      <c r="R1488" s="193" t="s">
        <v>13346</v>
      </c>
      <c r="S1488">
        <v>100</v>
      </c>
      <c r="T1488">
        <v>100</v>
      </c>
      <c r="U1488">
        <v>100</v>
      </c>
      <c r="V1488" t="s">
        <v>1932</v>
      </c>
      <c r="W1488">
        <v>51</v>
      </c>
      <c r="X1488">
        <v>39121300</v>
      </c>
      <c r="Y1488">
        <v>81</v>
      </c>
      <c r="Z1488" t="b">
        <v>1</v>
      </c>
    </row>
    <row r="1489" spans="1:26" x14ac:dyDescent="0.3">
      <c r="A1489">
        <v>907326</v>
      </c>
      <c r="B1489" t="s">
        <v>5145</v>
      </c>
      <c r="C1489" t="s">
        <v>1932</v>
      </c>
      <c r="D1489" t="s">
        <v>5146</v>
      </c>
      <c r="E1489" t="s">
        <v>5147</v>
      </c>
      <c r="O1489" t="s">
        <v>1932</v>
      </c>
      <c r="P1489" t="s">
        <v>1932</v>
      </c>
      <c r="Q1489" t="s">
        <v>12862</v>
      </c>
      <c r="T1489">
        <v>90</v>
      </c>
      <c r="V1489" t="s">
        <v>1930</v>
      </c>
      <c r="W1489">
        <v>84</v>
      </c>
      <c r="X1489">
        <v>39121300</v>
      </c>
      <c r="Y1489">
        <v>68</v>
      </c>
      <c r="Z1489" t="b">
        <v>1</v>
      </c>
    </row>
    <row r="1490" spans="1:26" x14ac:dyDescent="0.3">
      <c r="A1490">
        <v>907327</v>
      </c>
      <c r="B1490" t="s">
        <v>5149</v>
      </c>
      <c r="C1490" t="s">
        <v>1932</v>
      </c>
      <c r="D1490" t="s">
        <v>4316</v>
      </c>
      <c r="E1490" t="s">
        <v>4319</v>
      </c>
      <c r="G1490">
        <v>335795</v>
      </c>
      <c r="H1490" t="s">
        <v>4318</v>
      </c>
      <c r="I1490" t="s">
        <v>5179</v>
      </c>
      <c r="J1490">
        <v>781011257309</v>
      </c>
      <c r="K1490">
        <v>30101804</v>
      </c>
      <c r="L1490" t="s">
        <v>4319</v>
      </c>
      <c r="M1490">
        <v>888212</v>
      </c>
      <c r="N1490" t="s">
        <v>13344</v>
      </c>
      <c r="O1490" t="s">
        <v>1932</v>
      </c>
      <c r="P1490" t="s">
        <v>1932</v>
      </c>
      <c r="Q1490" t="s">
        <v>12862</v>
      </c>
      <c r="R1490" s="193" t="s">
        <v>13345</v>
      </c>
      <c r="S1490">
        <v>100</v>
      </c>
      <c r="T1490">
        <v>100</v>
      </c>
      <c r="U1490">
        <v>100</v>
      </c>
      <c r="V1490" t="s">
        <v>1930</v>
      </c>
      <c r="W1490">
        <v>83</v>
      </c>
      <c r="X1490">
        <v>30101804</v>
      </c>
      <c r="Y1490">
        <v>83</v>
      </c>
      <c r="Z1490" t="b">
        <v>1</v>
      </c>
    </row>
    <row r="1491" spans="1:26" x14ac:dyDescent="0.3">
      <c r="A1491">
        <v>907328</v>
      </c>
      <c r="B1491" t="s">
        <v>5149</v>
      </c>
      <c r="C1491" t="s">
        <v>1932</v>
      </c>
      <c r="D1491" t="s">
        <v>4316</v>
      </c>
      <c r="E1491" t="s">
        <v>4319</v>
      </c>
      <c r="G1491">
        <v>335795</v>
      </c>
      <c r="H1491" t="s">
        <v>4318</v>
      </c>
      <c r="I1491" t="s">
        <v>5179</v>
      </c>
      <c r="J1491">
        <v>781011257309</v>
      </c>
      <c r="K1491">
        <v>30101804</v>
      </c>
      <c r="L1491" t="s">
        <v>4319</v>
      </c>
      <c r="M1491">
        <v>888212</v>
      </c>
      <c r="N1491" t="s">
        <v>13344</v>
      </c>
      <c r="O1491" t="s">
        <v>1932</v>
      </c>
      <c r="P1491" t="s">
        <v>1932</v>
      </c>
      <c r="Q1491" t="s">
        <v>12862</v>
      </c>
      <c r="R1491" s="193" t="s">
        <v>13343</v>
      </c>
      <c r="S1491">
        <v>100</v>
      </c>
      <c r="T1491">
        <v>100</v>
      </c>
      <c r="U1491">
        <v>100</v>
      </c>
      <c r="V1491" t="s">
        <v>1930</v>
      </c>
      <c r="W1491">
        <v>83</v>
      </c>
      <c r="X1491">
        <v>30101804</v>
      </c>
      <c r="Y1491">
        <v>83</v>
      </c>
      <c r="Z1491" t="b">
        <v>1</v>
      </c>
    </row>
    <row r="1492" spans="1:26" x14ac:dyDescent="0.3">
      <c r="A1492">
        <v>907329</v>
      </c>
      <c r="B1492" t="s">
        <v>5151</v>
      </c>
      <c r="C1492" t="s">
        <v>1932</v>
      </c>
      <c r="D1492" t="s">
        <v>5152</v>
      </c>
      <c r="E1492" t="s">
        <v>5153</v>
      </c>
      <c r="G1492">
        <v>335866</v>
      </c>
      <c r="H1492" t="s">
        <v>5152</v>
      </c>
      <c r="I1492" t="s">
        <v>5179</v>
      </c>
      <c r="J1492">
        <v>781011533236</v>
      </c>
      <c r="K1492">
        <v>30102204</v>
      </c>
      <c r="L1492" t="s">
        <v>5153</v>
      </c>
      <c r="M1492">
        <v>123479</v>
      </c>
      <c r="N1492" t="s">
        <v>13342</v>
      </c>
      <c r="O1492" t="s">
        <v>1932</v>
      </c>
      <c r="P1492" t="s">
        <v>1932</v>
      </c>
      <c r="Q1492" t="s">
        <v>12862</v>
      </c>
      <c r="R1492" s="193" t="s">
        <v>13341</v>
      </c>
      <c r="S1492">
        <v>100</v>
      </c>
      <c r="T1492">
        <v>100</v>
      </c>
      <c r="U1492">
        <v>100</v>
      </c>
      <c r="V1492" t="s">
        <v>1930</v>
      </c>
      <c r="W1492">
        <v>69</v>
      </c>
      <c r="X1492">
        <v>30102200</v>
      </c>
      <c r="Y1492">
        <v>91</v>
      </c>
      <c r="Z1492" t="b">
        <v>1</v>
      </c>
    </row>
    <row r="1493" spans="1:26" x14ac:dyDescent="0.3">
      <c r="A1493">
        <v>907330</v>
      </c>
      <c r="B1493" t="s">
        <v>5155</v>
      </c>
      <c r="C1493" t="s">
        <v>1932</v>
      </c>
      <c r="D1493" t="s">
        <v>5156</v>
      </c>
      <c r="E1493" t="s">
        <v>5157</v>
      </c>
      <c r="G1493">
        <v>335865</v>
      </c>
      <c r="H1493" t="s">
        <v>5156</v>
      </c>
      <c r="I1493" t="s">
        <v>5179</v>
      </c>
      <c r="J1493">
        <v>781011571535</v>
      </c>
      <c r="K1493">
        <v>30102900</v>
      </c>
      <c r="L1493" t="s">
        <v>5157</v>
      </c>
      <c r="M1493">
        <v>932341</v>
      </c>
      <c r="N1493" t="s">
        <v>13340</v>
      </c>
      <c r="O1493" t="s">
        <v>1932</v>
      </c>
      <c r="P1493" t="s">
        <v>1932</v>
      </c>
      <c r="Q1493" t="s">
        <v>12862</v>
      </c>
      <c r="R1493" s="193" t="s">
        <v>13339</v>
      </c>
      <c r="S1493">
        <v>100</v>
      </c>
      <c r="T1493">
        <v>100</v>
      </c>
      <c r="U1493">
        <v>100</v>
      </c>
      <c r="V1493" t="s">
        <v>1930</v>
      </c>
      <c r="W1493">
        <v>71</v>
      </c>
      <c r="X1493">
        <v>30102900</v>
      </c>
      <c r="Y1493">
        <v>87</v>
      </c>
      <c r="Z1493" t="b">
        <v>1</v>
      </c>
    </row>
    <row r="1494" spans="1:26" x14ac:dyDescent="0.3">
      <c r="A1494">
        <v>907331</v>
      </c>
      <c r="B1494" t="s">
        <v>5159</v>
      </c>
      <c r="C1494" t="s">
        <v>1932</v>
      </c>
      <c r="D1494" t="s">
        <v>5160</v>
      </c>
      <c r="E1494" t="s">
        <v>5161</v>
      </c>
      <c r="G1494">
        <v>335697</v>
      </c>
      <c r="H1494" t="s">
        <v>5163</v>
      </c>
      <c r="I1494" t="s">
        <v>5179</v>
      </c>
      <c r="J1494">
        <v>781011034450</v>
      </c>
      <c r="K1494">
        <v>30101804</v>
      </c>
      <c r="L1494" t="s">
        <v>5161</v>
      </c>
      <c r="M1494">
        <v>889362</v>
      </c>
      <c r="N1494" t="s">
        <v>13338</v>
      </c>
      <c r="O1494" t="s">
        <v>1932</v>
      </c>
      <c r="P1494" t="s">
        <v>1932</v>
      </c>
      <c r="Q1494" t="s">
        <v>12862</v>
      </c>
      <c r="R1494" s="193" t="s">
        <v>13337</v>
      </c>
      <c r="S1494">
        <v>100</v>
      </c>
      <c r="T1494">
        <v>100</v>
      </c>
      <c r="U1494">
        <v>100</v>
      </c>
      <c r="V1494" t="s">
        <v>1930</v>
      </c>
      <c r="W1494">
        <v>66</v>
      </c>
      <c r="X1494">
        <v>30101800</v>
      </c>
      <c r="Y1494">
        <v>83</v>
      </c>
      <c r="Z1494" t="b">
        <v>1</v>
      </c>
    </row>
    <row r="1495" spans="1:26" x14ac:dyDescent="0.3">
      <c r="A1495">
        <v>907332</v>
      </c>
      <c r="B1495" t="s">
        <v>5164</v>
      </c>
      <c r="C1495" t="s">
        <v>1932</v>
      </c>
      <c r="D1495" t="s">
        <v>5165</v>
      </c>
      <c r="E1495" t="s">
        <v>5166</v>
      </c>
      <c r="G1495">
        <v>335696</v>
      </c>
      <c r="H1495" t="s">
        <v>5168</v>
      </c>
      <c r="I1495" t="s">
        <v>5179</v>
      </c>
      <c r="J1495">
        <v>781011213305</v>
      </c>
      <c r="K1495">
        <v>30101804</v>
      </c>
      <c r="L1495" t="s">
        <v>5166</v>
      </c>
      <c r="M1495">
        <v>429230</v>
      </c>
      <c r="N1495" t="s">
        <v>13336</v>
      </c>
      <c r="O1495" t="s">
        <v>1932</v>
      </c>
      <c r="P1495" t="s">
        <v>1932</v>
      </c>
      <c r="Q1495" t="s">
        <v>12862</v>
      </c>
      <c r="R1495" s="193" t="s">
        <v>13335</v>
      </c>
      <c r="S1495">
        <v>100</v>
      </c>
      <c r="T1495">
        <v>100</v>
      </c>
      <c r="U1495">
        <v>100</v>
      </c>
      <c r="V1495" t="s">
        <v>1930</v>
      </c>
      <c r="W1495">
        <v>85</v>
      </c>
      <c r="X1495">
        <v>30101800</v>
      </c>
      <c r="Y1495">
        <v>85</v>
      </c>
      <c r="Z1495" t="b">
        <v>1</v>
      </c>
    </row>
    <row r="1496" spans="1:26" x14ac:dyDescent="0.3">
      <c r="A1496">
        <v>907333</v>
      </c>
      <c r="B1496" t="s">
        <v>5169</v>
      </c>
      <c r="C1496" t="s">
        <v>1932</v>
      </c>
      <c r="D1496" t="s">
        <v>5170</v>
      </c>
      <c r="E1496" t="s">
        <v>5171</v>
      </c>
      <c r="G1496">
        <v>335860</v>
      </c>
      <c r="H1496" t="s">
        <v>5170</v>
      </c>
      <c r="I1496" t="s">
        <v>5179</v>
      </c>
      <c r="J1496">
        <v>781011604646</v>
      </c>
      <c r="K1496">
        <v>31162906</v>
      </c>
      <c r="L1496" t="s">
        <v>5171</v>
      </c>
      <c r="M1496">
        <v>179282</v>
      </c>
      <c r="N1496" t="s">
        <v>13334</v>
      </c>
      <c r="O1496" t="s">
        <v>1932</v>
      </c>
      <c r="P1496" t="s">
        <v>1932</v>
      </c>
      <c r="Q1496" t="s">
        <v>12862</v>
      </c>
      <c r="R1496" s="193" t="s">
        <v>13333</v>
      </c>
      <c r="S1496">
        <v>100</v>
      </c>
      <c r="T1496">
        <v>100</v>
      </c>
      <c r="U1496">
        <v>100</v>
      </c>
      <c r="V1496" t="s">
        <v>1930</v>
      </c>
      <c r="W1496">
        <v>82</v>
      </c>
      <c r="X1496">
        <v>31162900</v>
      </c>
      <c r="Y1496">
        <v>66</v>
      </c>
      <c r="Z1496" t="b">
        <v>1</v>
      </c>
    </row>
    <row r="1497" spans="1:26" x14ac:dyDescent="0.3">
      <c r="A1497">
        <v>907334</v>
      </c>
      <c r="B1497" t="s">
        <v>5173</v>
      </c>
      <c r="C1497" t="s">
        <v>1934</v>
      </c>
      <c r="D1497" t="s">
        <v>5174</v>
      </c>
      <c r="E1497" t="s">
        <v>5175</v>
      </c>
      <c r="O1497" t="s">
        <v>1932</v>
      </c>
      <c r="P1497" t="s">
        <v>1932</v>
      </c>
      <c r="Q1497" t="s">
        <v>12858</v>
      </c>
      <c r="T1497">
        <v>50</v>
      </c>
      <c r="V1497" t="s">
        <v>1930</v>
      </c>
      <c r="W1497">
        <v>87</v>
      </c>
      <c r="X1497">
        <v>31161800</v>
      </c>
      <c r="Y1497">
        <v>70</v>
      </c>
      <c r="Z1497" t="b">
        <v>1</v>
      </c>
    </row>
    <row r="1498" spans="1:26" x14ac:dyDescent="0.3">
      <c r="A1498">
        <v>907335</v>
      </c>
      <c r="B1498" t="s">
        <v>5178</v>
      </c>
      <c r="C1498" t="s">
        <v>5179</v>
      </c>
      <c r="D1498" t="s">
        <v>5180</v>
      </c>
      <c r="O1498" t="s">
        <v>1932</v>
      </c>
      <c r="P1498" t="s">
        <v>5179</v>
      </c>
      <c r="Q1498" t="s">
        <v>12862</v>
      </c>
      <c r="T1498">
        <v>85</v>
      </c>
      <c r="V1498" t="s">
        <v>1932</v>
      </c>
      <c r="W1498">
        <v>73</v>
      </c>
      <c r="X1498">
        <v>31162900</v>
      </c>
      <c r="Y1498">
        <v>91</v>
      </c>
      <c r="Z1498" t="b">
        <v>1</v>
      </c>
    </row>
    <row r="1499" spans="1:26" x14ac:dyDescent="0.3">
      <c r="A1499">
        <v>907336</v>
      </c>
      <c r="B1499" t="s">
        <v>5182</v>
      </c>
      <c r="C1499" t="s">
        <v>1932</v>
      </c>
      <c r="D1499" t="s">
        <v>5183</v>
      </c>
      <c r="E1499" t="s">
        <v>5184</v>
      </c>
      <c r="G1499">
        <v>335694</v>
      </c>
      <c r="H1499" t="s">
        <v>5183</v>
      </c>
      <c r="I1499" t="s">
        <v>5179</v>
      </c>
      <c r="J1499">
        <v>781011504632</v>
      </c>
      <c r="K1499">
        <v>30102204</v>
      </c>
      <c r="L1499" t="s">
        <v>5184</v>
      </c>
      <c r="M1499">
        <v>998130</v>
      </c>
      <c r="N1499" t="s">
        <v>13332</v>
      </c>
      <c r="O1499" t="s">
        <v>1932</v>
      </c>
      <c r="P1499" t="s">
        <v>1932</v>
      </c>
      <c r="Q1499" t="s">
        <v>12862</v>
      </c>
      <c r="R1499" s="193" t="s">
        <v>13331</v>
      </c>
      <c r="S1499">
        <v>100</v>
      </c>
      <c r="T1499">
        <v>100</v>
      </c>
      <c r="U1499">
        <v>100</v>
      </c>
      <c r="V1499" t="s">
        <v>1930</v>
      </c>
      <c r="W1499">
        <v>66</v>
      </c>
      <c r="X1499">
        <v>30100000</v>
      </c>
      <c r="Y1499">
        <v>87</v>
      </c>
      <c r="Z1499" t="b">
        <v>1</v>
      </c>
    </row>
    <row r="1500" spans="1:26" x14ac:dyDescent="0.3">
      <c r="A1500">
        <v>907337</v>
      </c>
      <c r="B1500" t="s">
        <v>5182</v>
      </c>
      <c r="C1500" t="s">
        <v>1932</v>
      </c>
      <c r="D1500" t="s">
        <v>5183</v>
      </c>
      <c r="E1500" t="s">
        <v>5184</v>
      </c>
      <c r="G1500">
        <v>335694</v>
      </c>
      <c r="H1500" t="s">
        <v>5183</v>
      </c>
      <c r="I1500" t="s">
        <v>5179</v>
      </c>
      <c r="J1500">
        <v>781011504632</v>
      </c>
      <c r="K1500">
        <v>30102204</v>
      </c>
      <c r="L1500" t="s">
        <v>5184</v>
      </c>
      <c r="M1500">
        <v>998130</v>
      </c>
      <c r="N1500" t="s">
        <v>13332</v>
      </c>
      <c r="O1500" t="s">
        <v>1932</v>
      </c>
      <c r="P1500" t="s">
        <v>1932</v>
      </c>
      <c r="Q1500" t="s">
        <v>12862</v>
      </c>
      <c r="R1500" s="193" t="s">
        <v>13331</v>
      </c>
      <c r="S1500">
        <v>100</v>
      </c>
      <c r="T1500">
        <v>100</v>
      </c>
      <c r="U1500">
        <v>100</v>
      </c>
      <c r="V1500" t="s">
        <v>1930</v>
      </c>
      <c r="W1500">
        <v>66</v>
      </c>
      <c r="X1500">
        <v>30100000</v>
      </c>
      <c r="Y1500">
        <v>87</v>
      </c>
      <c r="Z1500" t="b">
        <v>1</v>
      </c>
    </row>
    <row r="1501" spans="1:26" x14ac:dyDescent="0.3">
      <c r="A1501">
        <v>907338</v>
      </c>
      <c r="B1501" t="s">
        <v>5187</v>
      </c>
      <c r="C1501" t="s">
        <v>1932</v>
      </c>
      <c r="D1501" t="s">
        <v>5188</v>
      </c>
      <c r="E1501" t="s">
        <v>5189</v>
      </c>
      <c r="G1501">
        <v>337215</v>
      </c>
      <c r="H1501" t="s">
        <v>5188</v>
      </c>
      <c r="I1501" t="s">
        <v>5179</v>
      </c>
      <c r="J1501">
        <v>781011501839</v>
      </c>
      <c r="K1501">
        <v>30101504</v>
      </c>
      <c r="L1501" t="s">
        <v>5189</v>
      </c>
      <c r="M1501">
        <v>1046475</v>
      </c>
      <c r="N1501" t="s">
        <v>13330</v>
      </c>
      <c r="O1501" t="s">
        <v>1932</v>
      </c>
      <c r="P1501" t="s">
        <v>1932</v>
      </c>
      <c r="Q1501" t="s">
        <v>12862</v>
      </c>
      <c r="R1501" s="193" t="s">
        <v>13329</v>
      </c>
      <c r="S1501">
        <v>100</v>
      </c>
      <c r="T1501">
        <v>100</v>
      </c>
      <c r="U1501">
        <v>100</v>
      </c>
      <c r="V1501" t="s">
        <v>1930</v>
      </c>
      <c r="W1501">
        <v>56</v>
      </c>
      <c r="X1501">
        <v>30100000</v>
      </c>
      <c r="Y1501">
        <v>88</v>
      </c>
      <c r="Z1501" t="b">
        <v>1</v>
      </c>
    </row>
    <row r="1502" spans="1:26" x14ac:dyDescent="0.3">
      <c r="A1502">
        <v>907339</v>
      </c>
      <c r="B1502" t="s">
        <v>5191</v>
      </c>
      <c r="C1502" t="s">
        <v>1932</v>
      </c>
      <c r="D1502" t="s">
        <v>5192</v>
      </c>
      <c r="E1502" t="s">
        <v>5193</v>
      </c>
      <c r="G1502">
        <v>335842</v>
      </c>
      <c r="H1502" t="s">
        <v>5192</v>
      </c>
      <c r="I1502" t="s">
        <v>5179</v>
      </c>
      <c r="J1502">
        <v>781011500436</v>
      </c>
      <c r="K1502">
        <v>30101504</v>
      </c>
      <c r="L1502" t="s">
        <v>5193</v>
      </c>
      <c r="M1502">
        <v>745424</v>
      </c>
      <c r="N1502" t="s">
        <v>13328</v>
      </c>
      <c r="O1502" t="s">
        <v>1932</v>
      </c>
      <c r="P1502" t="s">
        <v>1932</v>
      </c>
      <c r="Q1502" t="s">
        <v>12862</v>
      </c>
      <c r="R1502" s="193" t="s">
        <v>13327</v>
      </c>
      <c r="S1502">
        <v>100</v>
      </c>
      <c r="T1502">
        <v>100</v>
      </c>
      <c r="U1502">
        <v>100</v>
      </c>
      <c r="X1502">
        <v>30100000</v>
      </c>
      <c r="Y1502">
        <v>89</v>
      </c>
    </row>
    <row r="1503" spans="1:26" x14ac:dyDescent="0.3">
      <c r="A1503">
        <v>907340</v>
      </c>
      <c r="B1503" t="s">
        <v>5191</v>
      </c>
      <c r="C1503" t="s">
        <v>1932</v>
      </c>
      <c r="D1503" t="s">
        <v>5192</v>
      </c>
      <c r="E1503" t="s">
        <v>5193</v>
      </c>
      <c r="G1503">
        <v>335842</v>
      </c>
      <c r="H1503" t="s">
        <v>5192</v>
      </c>
      <c r="I1503" t="s">
        <v>5179</v>
      </c>
      <c r="J1503">
        <v>781011500436</v>
      </c>
      <c r="K1503">
        <v>30101504</v>
      </c>
      <c r="L1503" t="s">
        <v>5193</v>
      </c>
      <c r="M1503">
        <v>745424</v>
      </c>
      <c r="N1503" t="s">
        <v>13328</v>
      </c>
      <c r="O1503" t="s">
        <v>1932</v>
      </c>
      <c r="P1503" t="s">
        <v>1932</v>
      </c>
      <c r="Q1503" t="s">
        <v>12862</v>
      </c>
      <c r="R1503" s="193" t="s">
        <v>13327</v>
      </c>
      <c r="S1503">
        <v>100</v>
      </c>
      <c r="T1503">
        <v>100</v>
      </c>
      <c r="U1503">
        <v>100</v>
      </c>
      <c r="X1503">
        <v>30100000</v>
      </c>
      <c r="Y1503">
        <v>89</v>
      </c>
    </row>
    <row r="1504" spans="1:26" x14ac:dyDescent="0.3">
      <c r="A1504">
        <v>907341</v>
      </c>
      <c r="B1504" t="s">
        <v>5191</v>
      </c>
      <c r="C1504" t="s">
        <v>1932</v>
      </c>
      <c r="D1504" t="s">
        <v>5192</v>
      </c>
      <c r="E1504" t="s">
        <v>5193</v>
      </c>
      <c r="G1504">
        <v>335842</v>
      </c>
      <c r="H1504" t="s">
        <v>5192</v>
      </c>
      <c r="I1504" t="s">
        <v>5179</v>
      </c>
      <c r="J1504">
        <v>781011500436</v>
      </c>
      <c r="K1504">
        <v>30101504</v>
      </c>
      <c r="L1504" t="s">
        <v>5193</v>
      </c>
      <c r="M1504">
        <v>745424</v>
      </c>
      <c r="N1504" t="s">
        <v>13328</v>
      </c>
      <c r="O1504" t="s">
        <v>1932</v>
      </c>
      <c r="P1504" t="s">
        <v>1932</v>
      </c>
      <c r="Q1504" t="s">
        <v>12862</v>
      </c>
      <c r="R1504" s="193" t="s">
        <v>13327</v>
      </c>
      <c r="S1504">
        <v>100</v>
      </c>
      <c r="T1504">
        <v>100</v>
      </c>
      <c r="U1504">
        <v>100</v>
      </c>
      <c r="X1504">
        <v>30100000</v>
      </c>
      <c r="Y1504">
        <v>89</v>
      </c>
    </row>
    <row r="1505" spans="1:26" x14ac:dyDescent="0.3">
      <c r="A1505">
        <v>907342</v>
      </c>
      <c r="B1505" t="s">
        <v>5195</v>
      </c>
      <c r="C1505" t="s">
        <v>1932</v>
      </c>
      <c r="D1505" t="s">
        <v>5196</v>
      </c>
      <c r="E1505" t="s">
        <v>5197</v>
      </c>
      <c r="G1505">
        <v>335841</v>
      </c>
      <c r="H1505" t="s">
        <v>5196</v>
      </c>
      <c r="I1505" t="s">
        <v>5179</v>
      </c>
      <c r="J1505">
        <v>781011500139</v>
      </c>
      <c r="K1505">
        <v>30101504</v>
      </c>
      <c r="L1505" t="s">
        <v>5197</v>
      </c>
      <c r="M1505">
        <v>32573</v>
      </c>
      <c r="N1505" t="s">
        <v>13326</v>
      </c>
      <c r="O1505" t="s">
        <v>1932</v>
      </c>
      <c r="P1505" t="s">
        <v>1932</v>
      </c>
      <c r="Q1505" t="s">
        <v>12862</v>
      </c>
      <c r="R1505" s="193" t="s">
        <v>13325</v>
      </c>
      <c r="S1505">
        <v>100</v>
      </c>
      <c r="T1505">
        <v>100</v>
      </c>
      <c r="U1505">
        <v>100</v>
      </c>
      <c r="X1505">
        <v>30100000</v>
      </c>
      <c r="Y1505">
        <v>74</v>
      </c>
    </row>
    <row r="1506" spans="1:26" x14ac:dyDescent="0.3">
      <c r="A1506">
        <v>907343</v>
      </c>
      <c r="B1506" t="s">
        <v>5200</v>
      </c>
      <c r="C1506" t="s">
        <v>1932</v>
      </c>
      <c r="D1506" t="s">
        <v>5201</v>
      </c>
      <c r="O1506" t="s">
        <v>13318</v>
      </c>
      <c r="P1506" t="s">
        <v>13317</v>
      </c>
      <c r="Q1506" t="s">
        <v>12858</v>
      </c>
      <c r="T1506">
        <v>50</v>
      </c>
    </row>
    <row r="1507" spans="1:26" x14ac:dyDescent="0.3">
      <c r="A1507">
        <v>907344</v>
      </c>
      <c r="B1507" t="s">
        <v>5203</v>
      </c>
      <c r="C1507" t="s">
        <v>4341</v>
      </c>
      <c r="D1507" t="s">
        <v>5204</v>
      </c>
      <c r="G1507">
        <v>809587</v>
      </c>
      <c r="H1507" t="s">
        <v>5206</v>
      </c>
      <c r="I1507" t="s">
        <v>1930</v>
      </c>
      <c r="J1507">
        <v>782051479485</v>
      </c>
      <c r="K1507">
        <v>39131711</v>
      </c>
      <c r="M1507">
        <v>823512</v>
      </c>
      <c r="N1507" t="s">
        <v>13324</v>
      </c>
      <c r="O1507" t="s">
        <v>1930</v>
      </c>
      <c r="Q1507" t="s">
        <v>12926</v>
      </c>
      <c r="R1507" s="193" t="s">
        <v>13323</v>
      </c>
      <c r="S1507">
        <v>100</v>
      </c>
      <c r="T1507">
        <v>66</v>
      </c>
      <c r="U1507">
        <v>97</v>
      </c>
      <c r="V1507" t="s">
        <v>1930</v>
      </c>
      <c r="W1507">
        <v>92</v>
      </c>
      <c r="X1507">
        <v>39131700</v>
      </c>
      <c r="Y1507">
        <v>92</v>
      </c>
      <c r="Z1507" t="b">
        <v>1</v>
      </c>
    </row>
    <row r="1508" spans="1:26" x14ac:dyDescent="0.3">
      <c r="A1508">
        <v>907345</v>
      </c>
      <c r="B1508" t="s">
        <v>5207</v>
      </c>
      <c r="C1508" t="s">
        <v>1932</v>
      </c>
      <c r="D1508" t="s">
        <v>5208</v>
      </c>
      <c r="E1508" t="s">
        <v>5209</v>
      </c>
      <c r="G1508">
        <v>337148</v>
      </c>
      <c r="H1508" t="s">
        <v>5208</v>
      </c>
      <c r="I1508" t="s">
        <v>5179</v>
      </c>
      <c r="J1508">
        <v>782051664843</v>
      </c>
      <c r="K1508">
        <v>39121303</v>
      </c>
      <c r="L1508" t="s">
        <v>5209</v>
      </c>
      <c r="M1508">
        <v>268992</v>
      </c>
      <c r="N1508" t="s">
        <v>13322</v>
      </c>
      <c r="O1508" t="s">
        <v>1932</v>
      </c>
      <c r="P1508" t="s">
        <v>1932</v>
      </c>
      <c r="Q1508" t="s">
        <v>12862</v>
      </c>
      <c r="R1508" s="193" t="s">
        <v>13321</v>
      </c>
      <c r="S1508">
        <v>100</v>
      </c>
      <c r="T1508">
        <v>100</v>
      </c>
      <c r="U1508">
        <v>100</v>
      </c>
      <c r="V1508" t="s">
        <v>1930</v>
      </c>
      <c r="W1508">
        <v>63</v>
      </c>
      <c r="X1508">
        <v>39121300</v>
      </c>
      <c r="Y1508">
        <v>83</v>
      </c>
      <c r="Z1508" t="b">
        <v>1</v>
      </c>
    </row>
    <row r="1509" spans="1:26" x14ac:dyDescent="0.3">
      <c r="A1509">
        <v>907346</v>
      </c>
      <c r="B1509" t="s">
        <v>5211</v>
      </c>
      <c r="C1509" t="s">
        <v>4341</v>
      </c>
      <c r="D1509" t="s">
        <v>5212</v>
      </c>
      <c r="G1509">
        <v>809582</v>
      </c>
      <c r="H1509" t="s">
        <v>5214</v>
      </c>
      <c r="I1509" t="s">
        <v>1930</v>
      </c>
      <c r="J1509">
        <v>782051479089</v>
      </c>
      <c r="K1509">
        <v>39131710</v>
      </c>
      <c r="M1509">
        <v>234526</v>
      </c>
      <c r="N1509" t="s">
        <v>13320</v>
      </c>
      <c r="O1509" t="s">
        <v>1930</v>
      </c>
      <c r="Q1509" t="s">
        <v>12926</v>
      </c>
      <c r="R1509" s="193" t="s">
        <v>13319</v>
      </c>
      <c r="S1509">
        <v>100</v>
      </c>
      <c r="T1509">
        <v>72</v>
      </c>
      <c r="U1509">
        <v>100</v>
      </c>
      <c r="V1509" t="s">
        <v>1930</v>
      </c>
      <c r="W1509">
        <v>95</v>
      </c>
      <c r="X1509">
        <v>39131710</v>
      </c>
      <c r="Y1509">
        <v>95</v>
      </c>
      <c r="Z1509" t="b">
        <v>1</v>
      </c>
    </row>
    <row r="1510" spans="1:26" x14ac:dyDescent="0.3">
      <c r="A1510">
        <v>907347</v>
      </c>
      <c r="B1510" t="s">
        <v>5216</v>
      </c>
      <c r="C1510" t="s">
        <v>1932</v>
      </c>
      <c r="D1510" t="s">
        <v>5217</v>
      </c>
      <c r="O1510" t="s">
        <v>13318</v>
      </c>
      <c r="P1510" t="s">
        <v>13317</v>
      </c>
      <c r="Q1510" t="s">
        <v>12858</v>
      </c>
      <c r="T1510">
        <v>50</v>
      </c>
      <c r="V1510" t="s">
        <v>1930</v>
      </c>
      <c r="W1510">
        <v>79</v>
      </c>
      <c r="X1510">
        <v>39131704</v>
      </c>
      <c r="Y1510">
        <v>79</v>
      </c>
      <c r="Z1510" t="b">
        <v>1</v>
      </c>
    </row>
    <row r="1511" spans="1:26" x14ac:dyDescent="0.3">
      <c r="A1511">
        <v>907348</v>
      </c>
      <c r="B1511" t="s">
        <v>5218</v>
      </c>
      <c r="C1511" t="s">
        <v>4341</v>
      </c>
      <c r="D1511" t="s">
        <v>5219</v>
      </c>
      <c r="G1511">
        <v>337139</v>
      </c>
      <c r="H1511" t="s">
        <v>5219</v>
      </c>
      <c r="I1511" t="s">
        <v>5179</v>
      </c>
      <c r="J1511">
        <v>782051230314</v>
      </c>
      <c r="K1511">
        <v>39121332</v>
      </c>
      <c r="L1511" t="s">
        <v>13316</v>
      </c>
      <c r="M1511">
        <v>798379</v>
      </c>
      <c r="N1511" t="s">
        <v>13315</v>
      </c>
      <c r="O1511" t="s">
        <v>1932</v>
      </c>
      <c r="P1511" t="s">
        <v>5179</v>
      </c>
      <c r="Q1511" t="s">
        <v>12862</v>
      </c>
      <c r="R1511" s="193" t="s">
        <v>13314</v>
      </c>
      <c r="S1511">
        <v>100</v>
      </c>
      <c r="T1511">
        <v>100</v>
      </c>
      <c r="U1511">
        <v>100</v>
      </c>
      <c r="V1511" t="s">
        <v>1932</v>
      </c>
      <c r="W1511">
        <v>59</v>
      </c>
      <c r="X1511">
        <v>39121300</v>
      </c>
      <c r="Y1511">
        <v>96</v>
      </c>
      <c r="Z1511" t="b">
        <v>1</v>
      </c>
    </row>
    <row r="1512" spans="1:26" x14ac:dyDescent="0.3">
      <c r="A1512">
        <v>907349</v>
      </c>
      <c r="B1512" t="s">
        <v>5221</v>
      </c>
      <c r="C1512" t="s">
        <v>1932</v>
      </c>
      <c r="D1512" t="s">
        <v>5222</v>
      </c>
      <c r="E1512" t="s">
        <v>5223</v>
      </c>
      <c r="G1512">
        <v>337132</v>
      </c>
      <c r="H1512" t="s">
        <v>5222</v>
      </c>
      <c r="I1512" t="s">
        <v>5179</v>
      </c>
      <c r="J1512">
        <v>782051225815</v>
      </c>
      <c r="K1512">
        <v>39121303</v>
      </c>
      <c r="L1512" t="s">
        <v>5223</v>
      </c>
      <c r="M1512">
        <v>136678</v>
      </c>
      <c r="N1512" t="s">
        <v>13302</v>
      </c>
      <c r="O1512" t="s">
        <v>1932</v>
      </c>
      <c r="P1512" t="s">
        <v>1932</v>
      </c>
      <c r="Q1512" t="s">
        <v>12862</v>
      </c>
      <c r="R1512" s="193" t="s">
        <v>13313</v>
      </c>
      <c r="S1512">
        <v>100</v>
      </c>
      <c r="T1512">
        <v>100</v>
      </c>
      <c r="U1512">
        <v>100</v>
      </c>
      <c r="X1512">
        <v>39120000</v>
      </c>
      <c r="Y1512">
        <v>80</v>
      </c>
    </row>
    <row r="1513" spans="1:26" x14ac:dyDescent="0.3">
      <c r="A1513">
        <v>907350</v>
      </c>
      <c r="B1513" t="s">
        <v>5225</v>
      </c>
      <c r="C1513" t="s">
        <v>1934</v>
      </c>
      <c r="D1513" t="s">
        <v>5226</v>
      </c>
      <c r="E1513" t="s">
        <v>5228</v>
      </c>
      <c r="F1513">
        <v>78101103573</v>
      </c>
      <c r="G1513">
        <v>335885</v>
      </c>
      <c r="H1513" t="s">
        <v>5229</v>
      </c>
      <c r="I1513" t="s">
        <v>5179</v>
      </c>
      <c r="J1513">
        <v>781011035730</v>
      </c>
      <c r="K1513">
        <v>39121700</v>
      </c>
      <c r="L1513" t="s">
        <v>5230</v>
      </c>
      <c r="M1513">
        <v>777177</v>
      </c>
      <c r="N1513" t="s">
        <v>13312</v>
      </c>
      <c r="O1513" t="s">
        <v>1932</v>
      </c>
      <c r="P1513" t="s">
        <v>1932</v>
      </c>
      <c r="Q1513" t="s">
        <v>12858</v>
      </c>
      <c r="R1513" s="193" t="s">
        <v>13311</v>
      </c>
      <c r="S1513">
        <v>100</v>
      </c>
      <c r="T1513">
        <v>100</v>
      </c>
      <c r="U1513">
        <v>99</v>
      </c>
      <c r="V1513" t="s">
        <v>1930</v>
      </c>
      <c r="W1513">
        <v>68</v>
      </c>
      <c r="X1513">
        <v>39121700</v>
      </c>
      <c r="Y1513">
        <v>84</v>
      </c>
      <c r="Z1513" t="b">
        <v>1</v>
      </c>
    </row>
    <row r="1514" spans="1:26" x14ac:dyDescent="0.3">
      <c r="A1514">
        <v>907351</v>
      </c>
      <c r="B1514" t="s">
        <v>5225</v>
      </c>
      <c r="C1514" t="s">
        <v>1934</v>
      </c>
      <c r="D1514" t="s">
        <v>5226</v>
      </c>
      <c r="E1514" t="s">
        <v>5230</v>
      </c>
      <c r="F1514">
        <v>78101103573</v>
      </c>
      <c r="G1514">
        <v>335885</v>
      </c>
      <c r="H1514" t="s">
        <v>5229</v>
      </c>
      <c r="I1514" t="s">
        <v>5179</v>
      </c>
      <c r="J1514">
        <v>781011035730</v>
      </c>
      <c r="K1514">
        <v>39121700</v>
      </c>
      <c r="L1514" t="s">
        <v>5230</v>
      </c>
      <c r="M1514">
        <v>777177</v>
      </c>
      <c r="N1514" t="s">
        <v>13312</v>
      </c>
      <c r="O1514" t="s">
        <v>1932</v>
      </c>
      <c r="P1514" t="s">
        <v>1932</v>
      </c>
      <c r="Q1514" t="s">
        <v>12858</v>
      </c>
      <c r="R1514" s="193" t="s">
        <v>13311</v>
      </c>
      <c r="S1514">
        <v>100</v>
      </c>
      <c r="T1514">
        <v>100</v>
      </c>
      <c r="U1514">
        <v>99</v>
      </c>
      <c r="V1514" t="s">
        <v>1930</v>
      </c>
      <c r="W1514">
        <v>68</v>
      </c>
      <c r="X1514">
        <v>39121700</v>
      </c>
      <c r="Y1514">
        <v>84</v>
      </c>
      <c r="Z1514" t="b">
        <v>1</v>
      </c>
    </row>
    <row r="1515" spans="1:26" x14ac:dyDescent="0.3">
      <c r="A1515">
        <v>907352</v>
      </c>
      <c r="B1515" t="s">
        <v>5225</v>
      </c>
      <c r="C1515" t="s">
        <v>1934</v>
      </c>
      <c r="D1515" t="s">
        <v>5226</v>
      </c>
      <c r="E1515" t="s">
        <v>5230</v>
      </c>
      <c r="F1515">
        <v>78101103573</v>
      </c>
      <c r="G1515">
        <v>335885</v>
      </c>
      <c r="H1515" t="s">
        <v>5229</v>
      </c>
      <c r="I1515" t="s">
        <v>5179</v>
      </c>
      <c r="J1515">
        <v>781011035730</v>
      </c>
      <c r="K1515">
        <v>39121700</v>
      </c>
      <c r="L1515" t="s">
        <v>5230</v>
      </c>
      <c r="M1515">
        <v>777177</v>
      </c>
      <c r="N1515" t="s">
        <v>13312</v>
      </c>
      <c r="O1515" t="s">
        <v>1932</v>
      </c>
      <c r="P1515" t="s">
        <v>1932</v>
      </c>
      <c r="Q1515" t="s">
        <v>12858</v>
      </c>
      <c r="R1515" s="193" t="s">
        <v>13311</v>
      </c>
      <c r="S1515">
        <v>100</v>
      </c>
      <c r="T1515">
        <v>100</v>
      </c>
      <c r="U1515">
        <v>99</v>
      </c>
      <c r="V1515" t="s">
        <v>1930</v>
      </c>
      <c r="W1515">
        <v>68</v>
      </c>
      <c r="X1515">
        <v>39121700</v>
      </c>
      <c r="Y1515">
        <v>84</v>
      </c>
      <c r="Z1515" t="b">
        <v>1</v>
      </c>
    </row>
    <row r="1516" spans="1:26" x14ac:dyDescent="0.3">
      <c r="A1516">
        <v>907353</v>
      </c>
      <c r="B1516" t="s">
        <v>5225</v>
      </c>
      <c r="C1516" t="s">
        <v>1934</v>
      </c>
      <c r="D1516" t="s">
        <v>5226</v>
      </c>
      <c r="E1516" t="s">
        <v>5230</v>
      </c>
      <c r="F1516">
        <v>78101103573</v>
      </c>
      <c r="G1516">
        <v>335885</v>
      </c>
      <c r="H1516" t="s">
        <v>5229</v>
      </c>
      <c r="I1516" t="s">
        <v>5179</v>
      </c>
      <c r="J1516">
        <v>781011035730</v>
      </c>
      <c r="K1516">
        <v>39121700</v>
      </c>
      <c r="L1516" t="s">
        <v>5230</v>
      </c>
      <c r="M1516">
        <v>777177</v>
      </c>
      <c r="N1516" t="s">
        <v>13312</v>
      </c>
      <c r="O1516" t="s">
        <v>1932</v>
      </c>
      <c r="P1516" t="s">
        <v>1932</v>
      </c>
      <c r="Q1516" t="s">
        <v>12858</v>
      </c>
      <c r="R1516" s="193" t="s">
        <v>13311</v>
      </c>
      <c r="S1516">
        <v>100</v>
      </c>
      <c r="T1516">
        <v>100</v>
      </c>
      <c r="U1516">
        <v>99</v>
      </c>
      <c r="V1516" t="s">
        <v>1930</v>
      </c>
      <c r="W1516">
        <v>68</v>
      </c>
      <c r="X1516">
        <v>39121700</v>
      </c>
      <c r="Y1516">
        <v>84</v>
      </c>
      <c r="Z1516" t="b">
        <v>1</v>
      </c>
    </row>
    <row r="1517" spans="1:26" x14ac:dyDescent="0.3">
      <c r="A1517">
        <v>907354</v>
      </c>
      <c r="B1517" t="s">
        <v>5231</v>
      </c>
      <c r="C1517" t="s">
        <v>1932</v>
      </c>
      <c r="D1517" t="s">
        <v>5232</v>
      </c>
      <c r="E1517" t="s">
        <v>4319</v>
      </c>
      <c r="F1517">
        <v>78101125730</v>
      </c>
      <c r="O1517" t="s">
        <v>1932</v>
      </c>
      <c r="P1517" t="s">
        <v>1932</v>
      </c>
      <c r="Q1517" t="s">
        <v>12862</v>
      </c>
      <c r="T1517">
        <v>90</v>
      </c>
      <c r="V1517" t="s">
        <v>1930</v>
      </c>
      <c r="W1517">
        <v>81</v>
      </c>
      <c r="X1517">
        <v>30101800</v>
      </c>
      <c r="Y1517">
        <v>81</v>
      </c>
      <c r="Z1517" t="b">
        <v>1</v>
      </c>
    </row>
    <row r="1518" spans="1:26" x14ac:dyDescent="0.3">
      <c r="A1518">
        <v>907355</v>
      </c>
      <c r="B1518" t="s">
        <v>5234</v>
      </c>
      <c r="C1518" t="s">
        <v>1934</v>
      </c>
      <c r="D1518" t="s">
        <v>5165</v>
      </c>
      <c r="E1518" t="s">
        <v>5166</v>
      </c>
      <c r="F1518">
        <v>78101121330</v>
      </c>
      <c r="O1518" t="s">
        <v>1932</v>
      </c>
      <c r="P1518" t="s">
        <v>1932</v>
      </c>
      <c r="Q1518" t="s">
        <v>12862</v>
      </c>
      <c r="T1518">
        <v>90</v>
      </c>
      <c r="V1518" t="s">
        <v>1930</v>
      </c>
      <c r="W1518">
        <v>65</v>
      </c>
      <c r="X1518">
        <v>30101804</v>
      </c>
      <c r="Y1518">
        <v>79</v>
      </c>
      <c r="Z1518" t="b">
        <v>1</v>
      </c>
    </row>
    <row r="1519" spans="1:26" x14ac:dyDescent="0.3">
      <c r="A1519">
        <v>907356</v>
      </c>
      <c r="B1519" t="s">
        <v>5236</v>
      </c>
      <c r="C1519" t="s">
        <v>5237</v>
      </c>
      <c r="D1519" t="s">
        <v>5238</v>
      </c>
      <c r="G1519">
        <v>873141</v>
      </c>
      <c r="H1519" t="s">
        <v>5240</v>
      </c>
      <c r="I1519" t="s">
        <v>1930</v>
      </c>
      <c r="J1519">
        <v>782051341720</v>
      </c>
      <c r="K1519">
        <v>39121303</v>
      </c>
      <c r="M1519">
        <v>842046</v>
      </c>
      <c r="N1519" t="s">
        <v>13310</v>
      </c>
      <c r="O1519" t="s">
        <v>1930</v>
      </c>
      <c r="Q1519" t="s">
        <v>12868</v>
      </c>
      <c r="R1519" s="193" t="s">
        <v>13309</v>
      </c>
      <c r="S1519">
        <v>100</v>
      </c>
      <c r="T1519">
        <v>57</v>
      </c>
      <c r="U1519">
        <v>63</v>
      </c>
      <c r="V1519" t="s">
        <v>1930</v>
      </c>
      <c r="W1519">
        <v>81</v>
      </c>
      <c r="X1519">
        <v>39121300</v>
      </c>
      <c r="Y1519">
        <v>81</v>
      </c>
      <c r="Z1519" t="b">
        <v>1</v>
      </c>
    </row>
    <row r="1520" spans="1:26" x14ac:dyDescent="0.3">
      <c r="A1520">
        <v>907357</v>
      </c>
      <c r="B1520" t="s">
        <v>5241</v>
      </c>
      <c r="O1520" t="s">
        <v>13308</v>
      </c>
      <c r="P1520" t="s">
        <v>13308</v>
      </c>
      <c r="Q1520" t="s">
        <v>12862</v>
      </c>
      <c r="T1520">
        <v>100</v>
      </c>
    </row>
    <row r="1521" spans="1:26" x14ac:dyDescent="0.3">
      <c r="A1521">
        <v>907358</v>
      </c>
      <c r="B1521" t="s">
        <v>5242</v>
      </c>
      <c r="C1521" t="s">
        <v>5243</v>
      </c>
      <c r="D1521" t="s">
        <v>5244</v>
      </c>
      <c r="G1521">
        <v>1266319</v>
      </c>
      <c r="H1521" t="s">
        <v>5244</v>
      </c>
      <c r="I1521" t="s">
        <v>3697</v>
      </c>
      <c r="J1521">
        <v>885911535533</v>
      </c>
      <c r="K1521">
        <v>27112700</v>
      </c>
      <c r="M1521">
        <v>650725</v>
      </c>
      <c r="N1521" t="s">
        <v>13307</v>
      </c>
      <c r="O1521" t="s">
        <v>3697</v>
      </c>
      <c r="Q1521" t="s">
        <v>12926</v>
      </c>
      <c r="R1521" s="193" t="s">
        <v>13306</v>
      </c>
      <c r="S1521">
        <v>86</v>
      </c>
      <c r="T1521">
        <v>54</v>
      </c>
      <c r="U1521">
        <v>74</v>
      </c>
      <c r="V1521" t="s">
        <v>3697</v>
      </c>
      <c r="W1521">
        <v>82</v>
      </c>
      <c r="X1521">
        <v>27112700</v>
      </c>
      <c r="Y1521">
        <v>82</v>
      </c>
      <c r="Z1521" t="b">
        <v>1</v>
      </c>
    </row>
    <row r="1522" spans="1:26" x14ac:dyDescent="0.3">
      <c r="A1522">
        <v>907359</v>
      </c>
      <c r="B1522" t="s">
        <v>5246</v>
      </c>
      <c r="C1522" t="s">
        <v>5247</v>
      </c>
      <c r="D1522" t="s">
        <v>5248</v>
      </c>
      <c r="O1522" t="s">
        <v>5247</v>
      </c>
      <c r="P1522" t="s">
        <v>5247</v>
      </c>
      <c r="Q1522" t="s">
        <v>12862</v>
      </c>
      <c r="T1522">
        <v>85</v>
      </c>
    </row>
    <row r="1523" spans="1:26" x14ac:dyDescent="0.3">
      <c r="A1523">
        <v>907360</v>
      </c>
      <c r="B1523" t="s">
        <v>5250</v>
      </c>
      <c r="C1523" t="s">
        <v>5251</v>
      </c>
      <c r="D1523" t="s">
        <v>5252</v>
      </c>
      <c r="E1523" t="s">
        <v>5253</v>
      </c>
      <c r="O1523" t="s">
        <v>5254</v>
      </c>
      <c r="P1523" t="s">
        <v>13305</v>
      </c>
      <c r="Q1523" t="s">
        <v>12862</v>
      </c>
      <c r="T1523">
        <v>100</v>
      </c>
      <c r="V1523" t="s">
        <v>6192</v>
      </c>
      <c r="W1523">
        <v>77</v>
      </c>
      <c r="X1523">
        <v>26121600</v>
      </c>
      <c r="Y1523">
        <v>77</v>
      </c>
      <c r="Z1523" t="b">
        <v>1</v>
      </c>
    </row>
    <row r="1524" spans="1:26" x14ac:dyDescent="0.3">
      <c r="A1524">
        <v>907361</v>
      </c>
      <c r="B1524" t="s">
        <v>5250</v>
      </c>
      <c r="C1524" t="s">
        <v>5251</v>
      </c>
      <c r="D1524" t="s">
        <v>5252</v>
      </c>
      <c r="E1524" t="s">
        <v>5253</v>
      </c>
      <c r="O1524" t="s">
        <v>5254</v>
      </c>
      <c r="P1524" t="s">
        <v>13305</v>
      </c>
      <c r="Q1524" t="s">
        <v>12862</v>
      </c>
      <c r="T1524">
        <v>100</v>
      </c>
      <c r="V1524" t="s">
        <v>6192</v>
      </c>
      <c r="W1524">
        <v>77</v>
      </c>
      <c r="X1524">
        <v>26121600</v>
      </c>
      <c r="Y1524">
        <v>77</v>
      </c>
      <c r="Z1524" t="b">
        <v>1</v>
      </c>
    </row>
    <row r="1525" spans="1:26" x14ac:dyDescent="0.3">
      <c r="A1525">
        <v>907362</v>
      </c>
      <c r="B1525" t="s">
        <v>5256</v>
      </c>
      <c r="C1525" t="s">
        <v>5257</v>
      </c>
      <c r="D1525">
        <v>11140671</v>
      </c>
      <c r="O1525" t="s">
        <v>5254</v>
      </c>
      <c r="P1525" t="s">
        <v>13305</v>
      </c>
      <c r="Q1525" t="s">
        <v>12862</v>
      </c>
      <c r="T1525">
        <v>100</v>
      </c>
    </row>
    <row r="1526" spans="1:26" x14ac:dyDescent="0.3">
      <c r="A1526">
        <v>907363</v>
      </c>
      <c r="B1526" t="s">
        <v>5259</v>
      </c>
      <c r="C1526" t="s">
        <v>5177</v>
      </c>
      <c r="D1526" t="s">
        <v>5260</v>
      </c>
      <c r="O1526" t="s">
        <v>1932</v>
      </c>
      <c r="P1526" t="s">
        <v>13301</v>
      </c>
      <c r="Q1526" t="s">
        <v>12862</v>
      </c>
      <c r="T1526">
        <v>75</v>
      </c>
      <c r="V1526" t="s">
        <v>1930</v>
      </c>
      <c r="W1526">
        <v>86</v>
      </c>
      <c r="X1526">
        <v>39121311</v>
      </c>
      <c r="Y1526">
        <v>86</v>
      </c>
      <c r="Z1526" t="b">
        <v>1</v>
      </c>
    </row>
    <row r="1527" spans="1:26" x14ac:dyDescent="0.3">
      <c r="A1527">
        <v>907364</v>
      </c>
      <c r="B1527" t="s">
        <v>5262</v>
      </c>
      <c r="C1527" t="s">
        <v>5263</v>
      </c>
      <c r="D1527" t="s">
        <v>5264</v>
      </c>
      <c r="E1527" t="s">
        <v>5265</v>
      </c>
      <c r="O1527" t="s">
        <v>1932</v>
      </c>
      <c r="P1527" t="s">
        <v>13301</v>
      </c>
      <c r="Q1527" t="s">
        <v>12862</v>
      </c>
      <c r="T1527">
        <v>75</v>
      </c>
      <c r="V1527" t="s">
        <v>1930</v>
      </c>
      <c r="W1527">
        <v>81</v>
      </c>
      <c r="X1527">
        <v>39121300</v>
      </c>
      <c r="Y1527">
        <v>81</v>
      </c>
      <c r="Z1527" t="b">
        <v>1</v>
      </c>
    </row>
    <row r="1528" spans="1:26" x14ac:dyDescent="0.3">
      <c r="A1528">
        <v>907365</v>
      </c>
      <c r="B1528" t="s">
        <v>5267</v>
      </c>
      <c r="C1528" t="s">
        <v>5177</v>
      </c>
      <c r="D1528" t="s">
        <v>5268</v>
      </c>
      <c r="G1528">
        <v>337648</v>
      </c>
      <c r="H1528" t="s">
        <v>5268</v>
      </c>
      <c r="I1528" t="s">
        <v>5179</v>
      </c>
      <c r="J1528">
        <v>782051338256</v>
      </c>
      <c r="K1528">
        <v>39121303</v>
      </c>
      <c r="L1528" t="s">
        <v>5270</v>
      </c>
      <c r="M1528">
        <v>212733</v>
      </c>
      <c r="N1528" t="s">
        <v>13304</v>
      </c>
      <c r="O1528" t="s">
        <v>1932</v>
      </c>
      <c r="P1528" t="s">
        <v>13301</v>
      </c>
      <c r="Q1528" t="s">
        <v>12862</v>
      </c>
      <c r="R1528" s="193" t="s">
        <v>13303</v>
      </c>
      <c r="S1528">
        <v>100</v>
      </c>
      <c r="T1528">
        <v>100</v>
      </c>
      <c r="U1528">
        <v>100</v>
      </c>
      <c r="V1528" t="s">
        <v>1930</v>
      </c>
      <c r="W1528">
        <v>51</v>
      </c>
      <c r="X1528">
        <v>39121300</v>
      </c>
      <c r="Y1528">
        <v>85</v>
      </c>
      <c r="Z1528" t="b">
        <v>1</v>
      </c>
    </row>
    <row r="1529" spans="1:26" x14ac:dyDescent="0.3">
      <c r="A1529">
        <v>907366</v>
      </c>
      <c r="B1529" t="s">
        <v>5271</v>
      </c>
    </row>
    <row r="1530" spans="1:26" x14ac:dyDescent="0.3">
      <c r="A1530">
        <v>907367</v>
      </c>
      <c r="B1530" t="s">
        <v>5273</v>
      </c>
      <c r="C1530" t="s">
        <v>5177</v>
      </c>
      <c r="D1530" t="s">
        <v>5222</v>
      </c>
      <c r="E1530" t="s">
        <v>5223</v>
      </c>
      <c r="G1530">
        <v>337132</v>
      </c>
      <c r="H1530" t="s">
        <v>5222</v>
      </c>
      <c r="I1530" t="s">
        <v>5179</v>
      </c>
      <c r="J1530">
        <v>782051225815</v>
      </c>
      <c r="K1530">
        <v>39121303</v>
      </c>
      <c r="L1530" t="s">
        <v>5223</v>
      </c>
      <c r="M1530">
        <v>136678</v>
      </c>
      <c r="N1530" t="s">
        <v>13302</v>
      </c>
      <c r="O1530" t="s">
        <v>1932</v>
      </c>
      <c r="P1530" t="s">
        <v>13301</v>
      </c>
      <c r="Q1530" t="s">
        <v>12862</v>
      </c>
      <c r="R1530" s="193" t="s">
        <v>13300</v>
      </c>
      <c r="S1530">
        <v>100</v>
      </c>
      <c r="T1530">
        <v>100</v>
      </c>
      <c r="U1530">
        <v>100</v>
      </c>
      <c r="X1530">
        <v>39121303</v>
      </c>
      <c r="Y1530">
        <v>86</v>
      </c>
    </row>
    <row r="1531" spans="1:26" x14ac:dyDescent="0.3">
      <c r="A1531">
        <v>907368</v>
      </c>
      <c r="B1531" t="s">
        <v>5276</v>
      </c>
      <c r="C1531" t="s">
        <v>3059</v>
      </c>
      <c r="D1531" t="s">
        <v>5277</v>
      </c>
      <c r="G1531">
        <v>826254</v>
      </c>
      <c r="H1531" t="s">
        <v>5279</v>
      </c>
      <c r="I1531" t="s">
        <v>3059</v>
      </c>
      <c r="J1531">
        <v>783310026709</v>
      </c>
      <c r="K1531">
        <v>27112503</v>
      </c>
      <c r="M1531">
        <v>382591</v>
      </c>
      <c r="N1531" t="s">
        <v>13299</v>
      </c>
      <c r="O1531" t="s">
        <v>3059</v>
      </c>
      <c r="P1531" t="s">
        <v>3059</v>
      </c>
      <c r="Q1531" t="s">
        <v>12858</v>
      </c>
      <c r="R1531" s="193" t="s">
        <v>13298</v>
      </c>
      <c r="S1531">
        <v>100</v>
      </c>
      <c r="T1531">
        <v>100</v>
      </c>
      <c r="U1531">
        <v>100</v>
      </c>
      <c r="X1531">
        <v>27112500</v>
      </c>
      <c r="Y1531">
        <v>82</v>
      </c>
    </row>
    <row r="1532" spans="1:26" x14ac:dyDescent="0.3">
      <c r="A1532">
        <v>907369</v>
      </c>
      <c r="B1532" t="s">
        <v>5280</v>
      </c>
      <c r="C1532" t="s">
        <v>4339</v>
      </c>
      <c r="D1532" t="s">
        <v>5281</v>
      </c>
      <c r="E1532" t="s">
        <v>5282</v>
      </c>
      <c r="G1532">
        <v>337189</v>
      </c>
      <c r="H1532" t="s">
        <v>5284</v>
      </c>
      <c r="I1532" t="s">
        <v>5179</v>
      </c>
      <c r="J1532">
        <v>781011257095</v>
      </c>
      <c r="K1532">
        <v>30101804</v>
      </c>
      <c r="L1532" t="s">
        <v>5282</v>
      </c>
      <c r="M1532">
        <v>516938</v>
      </c>
      <c r="N1532" t="s">
        <v>13297</v>
      </c>
      <c r="O1532" t="s">
        <v>1932</v>
      </c>
      <c r="P1532" t="s">
        <v>13284</v>
      </c>
      <c r="Q1532" t="s">
        <v>12862</v>
      </c>
      <c r="R1532" s="193" t="s">
        <v>13296</v>
      </c>
      <c r="S1532">
        <v>100</v>
      </c>
      <c r="T1532">
        <v>100</v>
      </c>
      <c r="U1532">
        <v>100</v>
      </c>
      <c r="V1532" t="s">
        <v>1930</v>
      </c>
      <c r="W1532">
        <v>67</v>
      </c>
      <c r="X1532">
        <v>30101804</v>
      </c>
      <c r="Y1532">
        <v>83</v>
      </c>
      <c r="Z1532" t="b">
        <v>1</v>
      </c>
    </row>
    <row r="1533" spans="1:26" x14ac:dyDescent="0.3">
      <c r="A1533">
        <v>907370</v>
      </c>
      <c r="B1533" t="s">
        <v>5285</v>
      </c>
      <c r="C1533" t="s">
        <v>5012</v>
      </c>
      <c r="D1533">
        <v>143119</v>
      </c>
      <c r="G1533">
        <v>580929</v>
      </c>
      <c r="H1533" t="s">
        <v>5289</v>
      </c>
      <c r="I1533" t="s">
        <v>5301</v>
      </c>
      <c r="J1533">
        <v>662820969471</v>
      </c>
      <c r="K1533">
        <v>45101711</v>
      </c>
      <c r="M1533">
        <v>1063338</v>
      </c>
      <c r="N1533" t="s">
        <v>13295</v>
      </c>
      <c r="O1533" t="s">
        <v>5301</v>
      </c>
      <c r="Q1533" t="s">
        <v>12868</v>
      </c>
      <c r="R1533">
        <v>0.69834497138611096</v>
      </c>
      <c r="S1533">
        <v>82</v>
      </c>
      <c r="T1533">
        <v>100</v>
      </c>
      <c r="U1533">
        <v>66</v>
      </c>
      <c r="V1533" t="s">
        <v>5301</v>
      </c>
      <c r="W1533">
        <v>65</v>
      </c>
      <c r="Z1533" t="b">
        <v>1</v>
      </c>
    </row>
    <row r="1534" spans="1:26" x14ac:dyDescent="0.3">
      <c r="A1534">
        <v>907371</v>
      </c>
      <c r="B1534" t="s">
        <v>5290</v>
      </c>
      <c r="C1534" t="s">
        <v>5012</v>
      </c>
      <c r="D1534">
        <v>118084</v>
      </c>
      <c r="G1534">
        <v>337280</v>
      </c>
      <c r="H1534" t="s">
        <v>5294</v>
      </c>
      <c r="I1534" t="s">
        <v>5015</v>
      </c>
      <c r="J1534">
        <v>754473211684</v>
      </c>
      <c r="K1534">
        <v>45101711</v>
      </c>
      <c r="L1534" t="s">
        <v>5295</v>
      </c>
      <c r="M1534">
        <v>835422</v>
      </c>
      <c r="N1534" t="s">
        <v>13294</v>
      </c>
      <c r="O1534" t="s">
        <v>5015</v>
      </c>
      <c r="Q1534" t="s">
        <v>12868</v>
      </c>
      <c r="R1534" s="193" t="s">
        <v>13293</v>
      </c>
      <c r="S1534">
        <v>100</v>
      </c>
      <c r="T1534">
        <v>100</v>
      </c>
      <c r="U1534">
        <v>100</v>
      </c>
      <c r="V1534" t="s">
        <v>5301</v>
      </c>
      <c r="W1534">
        <v>62</v>
      </c>
      <c r="X1534">
        <v>45101711</v>
      </c>
      <c r="Y1534">
        <v>66</v>
      </c>
      <c r="Z1534" t="b">
        <v>1</v>
      </c>
    </row>
    <row r="1535" spans="1:26" x14ac:dyDescent="0.3">
      <c r="A1535">
        <v>907372</v>
      </c>
      <c r="B1535" t="s">
        <v>5296</v>
      </c>
      <c r="C1535" t="s">
        <v>5012</v>
      </c>
      <c r="D1535">
        <v>117916</v>
      </c>
      <c r="G1535">
        <v>706388</v>
      </c>
      <c r="H1535" t="s">
        <v>5300</v>
      </c>
      <c r="I1535" t="s">
        <v>5301</v>
      </c>
      <c r="J1535">
        <v>754473210007</v>
      </c>
      <c r="K1535">
        <v>55121612</v>
      </c>
      <c r="M1535">
        <v>654947</v>
      </c>
      <c r="N1535" t="s">
        <v>13292</v>
      </c>
      <c r="O1535" t="s">
        <v>5301</v>
      </c>
      <c r="Q1535" t="s">
        <v>12868</v>
      </c>
      <c r="R1535" s="193" t="s">
        <v>13291</v>
      </c>
      <c r="S1535">
        <v>100</v>
      </c>
      <c r="T1535">
        <v>100</v>
      </c>
      <c r="U1535">
        <v>100</v>
      </c>
      <c r="V1535" t="s">
        <v>5301</v>
      </c>
      <c r="W1535">
        <v>62</v>
      </c>
      <c r="Z1535" t="b">
        <v>1</v>
      </c>
    </row>
    <row r="1536" spans="1:26" x14ac:dyDescent="0.3">
      <c r="A1536">
        <v>907373</v>
      </c>
      <c r="B1536" t="s">
        <v>5302</v>
      </c>
      <c r="C1536" t="s">
        <v>5012</v>
      </c>
      <c r="D1536">
        <v>117917</v>
      </c>
      <c r="G1536">
        <v>706389</v>
      </c>
      <c r="H1536" t="s">
        <v>5306</v>
      </c>
      <c r="I1536" t="s">
        <v>5301</v>
      </c>
      <c r="J1536">
        <v>754473210014</v>
      </c>
      <c r="K1536">
        <v>55121612</v>
      </c>
      <c r="M1536">
        <v>654948</v>
      </c>
      <c r="N1536" t="s">
        <v>13290</v>
      </c>
      <c r="O1536" t="s">
        <v>5301</v>
      </c>
      <c r="Q1536" t="s">
        <v>12868</v>
      </c>
      <c r="R1536" s="193" t="s">
        <v>13289</v>
      </c>
      <c r="S1536">
        <v>100</v>
      </c>
      <c r="T1536">
        <v>100</v>
      </c>
      <c r="U1536">
        <v>100</v>
      </c>
      <c r="V1536" t="s">
        <v>5301</v>
      </c>
      <c r="W1536">
        <v>79</v>
      </c>
      <c r="X1536">
        <v>55121600</v>
      </c>
      <c r="Y1536">
        <v>64</v>
      </c>
      <c r="Z1536" t="b">
        <v>1</v>
      </c>
    </row>
    <row r="1537" spans="1:26" x14ac:dyDescent="0.3">
      <c r="A1537">
        <v>907374</v>
      </c>
      <c r="B1537" t="s">
        <v>5307</v>
      </c>
      <c r="C1537" t="s">
        <v>4339</v>
      </c>
      <c r="D1537" t="s">
        <v>5308</v>
      </c>
      <c r="E1537" t="s">
        <v>5309</v>
      </c>
      <c r="G1537">
        <v>335853</v>
      </c>
      <c r="H1537" t="s">
        <v>5308</v>
      </c>
      <c r="I1537" t="s">
        <v>5179</v>
      </c>
      <c r="J1537">
        <v>781011610647</v>
      </c>
      <c r="K1537">
        <v>31162906</v>
      </c>
      <c r="L1537" t="s">
        <v>5309</v>
      </c>
      <c r="M1537">
        <v>754345</v>
      </c>
      <c r="N1537" t="s">
        <v>13288</v>
      </c>
      <c r="O1537" t="s">
        <v>1932</v>
      </c>
      <c r="P1537" t="s">
        <v>13284</v>
      </c>
      <c r="Q1537" t="s">
        <v>12862</v>
      </c>
      <c r="R1537">
        <v>0.69328655415562102</v>
      </c>
      <c r="S1537">
        <v>100</v>
      </c>
      <c r="T1537">
        <v>100</v>
      </c>
      <c r="U1537">
        <v>100</v>
      </c>
      <c r="V1537" t="s">
        <v>1930</v>
      </c>
      <c r="W1537">
        <v>65</v>
      </c>
      <c r="X1537">
        <v>31162906</v>
      </c>
      <c r="Y1537">
        <v>80</v>
      </c>
      <c r="Z1537" t="b">
        <v>1</v>
      </c>
    </row>
    <row r="1538" spans="1:26" x14ac:dyDescent="0.3">
      <c r="A1538">
        <v>907375</v>
      </c>
      <c r="B1538" t="s">
        <v>5311</v>
      </c>
      <c r="C1538" t="s">
        <v>4339</v>
      </c>
      <c r="D1538" t="s">
        <v>5312</v>
      </c>
      <c r="E1538" t="s">
        <v>5313</v>
      </c>
      <c r="G1538">
        <v>335851</v>
      </c>
      <c r="H1538" t="s">
        <v>5312</v>
      </c>
      <c r="I1538" t="s">
        <v>5179</v>
      </c>
      <c r="J1538">
        <v>781011610340</v>
      </c>
      <c r="K1538">
        <v>31162900</v>
      </c>
      <c r="L1538" t="s">
        <v>5313</v>
      </c>
      <c r="M1538">
        <v>272647</v>
      </c>
      <c r="N1538" t="s">
        <v>13287</v>
      </c>
      <c r="O1538" t="s">
        <v>1932</v>
      </c>
      <c r="P1538" t="s">
        <v>13284</v>
      </c>
      <c r="Q1538" t="s">
        <v>12862</v>
      </c>
      <c r="R1538" s="193" t="s">
        <v>13286</v>
      </c>
      <c r="S1538">
        <v>100</v>
      </c>
      <c r="T1538">
        <v>100</v>
      </c>
      <c r="U1538">
        <v>100</v>
      </c>
      <c r="V1538" t="s">
        <v>1932</v>
      </c>
      <c r="W1538">
        <v>64</v>
      </c>
      <c r="X1538">
        <v>31162900</v>
      </c>
      <c r="Y1538">
        <v>80</v>
      </c>
      <c r="Z1538" t="b">
        <v>1</v>
      </c>
    </row>
    <row r="1539" spans="1:26" x14ac:dyDescent="0.3">
      <c r="A1539">
        <v>907376</v>
      </c>
      <c r="B1539" t="s">
        <v>5315</v>
      </c>
      <c r="C1539" t="s">
        <v>4339</v>
      </c>
      <c r="D1539" t="s">
        <v>5316</v>
      </c>
      <c r="E1539" t="s">
        <v>5317</v>
      </c>
      <c r="G1539">
        <v>337171</v>
      </c>
      <c r="H1539" t="s">
        <v>5316</v>
      </c>
      <c r="I1539" t="s">
        <v>5179</v>
      </c>
      <c r="J1539">
        <v>781011608446</v>
      </c>
      <c r="K1539">
        <v>31162900</v>
      </c>
      <c r="L1539" t="s">
        <v>5317</v>
      </c>
      <c r="M1539">
        <v>738708</v>
      </c>
      <c r="N1539" t="s">
        <v>13285</v>
      </c>
      <c r="O1539" t="s">
        <v>1932</v>
      </c>
      <c r="P1539" t="s">
        <v>13284</v>
      </c>
      <c r="Q1539" t="s">
        <v>12862</v>
      </c>
      <c r="R1539" s="193" t="s">
        <v>13283</v>
      </c>
      <c r="S1539">
        <v>100</v>
      </c>
      <c r="T1539">
        <v>100</v>
      </c>
      <c r="U1539">
        <v>100</v>
      </c>
      <c r="X1539">
        <v>31162906</v>
      </c>
      <c r="Y1539">
        <v>81</v>
      </c>
    </row>
    <row r="1540" spans="1:26" x14ac:dyDescent="0.3">
      <c r="A1540">
        <v>907377</v>
      </c>
      <c r="B1540" t="s">
        <v>5320</v>
      </c>
      <c r="C1540" t="s">
        <v>5321</v>
      </c>
      <c r="D1540" t="s">
        <v>5322</v>
      </c>
    </row>
    <row r="1541" spans="1:26" x14ac:dyDescent="0.3">
      <c r="A1541">
        <v>907378</v>
      </c>
      <c r="B1541" t="s">
        <v>5325</v>
      </c>
      <c r="C1541" t="s">
        <v>5326</v>
      </c>
      <c r="D1541" t="s">
        <v>5327</v>
      </c>
      <c r="V1541" t="s">
        <v>12865</v>
      </c>
      <c r="W1541">
        <v>77</v>
      </c>
      <c r="X1541">
        <v>31162100</v>
      </c>
      <c r="Y1541">
        <v>77</v>
      </c>
      <c r="Z1541" t="b">
        <v>1</v>
      </c>
    </row>
    <row r="1542" spans="1:26" x14ac:dyDescent="0.3">
      <c r="A1542">
        <v>907379</v>
      </c>
      <c r="B1542" t="s">
        <v>5331</v>
      </c>
      <c r="C1542" t="s">
        <v>5332</v>
      </c>
      <c r="D1542">
        <v>27008</v>
      </c>
    </row>
    <row r="1543" spans="1:26" x14ac:dyDescent="0.3">
      <c r="A1543">
        <v>907380</v>
      </c>
      <c r="B1543" t="s">
        <v>5336</v>
      </c>
      <c r="C1543" t="s">
        <v>5337</v>
      </c>
      <c r="D1543" t="s">
        <v>5338</v>
      </c>
    </row>
    <row r="1544" spans="1:26" x14ac:dyDescent="0.3">
      <c r="A1544">
        <v>907381</v>
      </c>
      <c r="B1544" t="s">
        <v>5340</v>
      </c>
      <c r="C1544" t="s">
        <v>5341</v>
      </c>
      <c r="D1544" t="s">
        <v>5342</v>
      </c>
      <c r="G1544">
        <v>452095</v>
      </c>
      <c r="H1544" t="s">
        <v>5345</v>
      </c>
      <c r="I1544" t="s">
        <v>5341</v>
      </c>
      <c r="J1544" s="193" t="s">
        <v>13282</v>
      </c>
      <c r="K1544">
        <v>39131717</v>
      </c>
      <c r="M1544">
        <v>947699</v>
      </c>
      <c r="N1544" t="s">
        <v>13281</v>
      </c>
      <c r="O1544" t="s">
        <v>5341</v>
      </c>
      <c r="Q1544" t="s">
        <v>12926</v>
      </c>
      <c r="R1544" s="193" t="s">
        <v>13280</v>
      </c>
      <c r="S1544">
        <v>84</v>
      </c>
      <c r="T1544">
        <v>53</v>
      </c>
      <c r="U1544">
        <v>61</v>
      </c>
      <c r="V1544" t="s">
        <v>5341</v>
      </c>
      <c r="W1544">
        <v>77</v>
      </c>
      <c r="X1544">
        <v>39131706</v>
      </c>
      <c r="Y1544">
        <v>77</v>
      </c>
      <c r="Z1544" t="b">
        <v>1</v>
      </c>
    </row>
    <row r="1545" spans="1:26" x14ac:dyDescent="0.3">
      <c r="A1545">
        <v>907382</v>
      </c>
      <c r="B1545" t="s">
        <v>5340</v>
      </c>
      <c r="C1545" t="s">
        <v>5341</v>
      </c>
      <c r="D1545" t="s">
        <v>5342</v>
      </c>
      <c r="G1545">
        <v>452095</v>
      </c>
      <c r="H1545" t="s">
        <v>5345</v>
      </c>
      <c r="I1545" t="s">
        <v>5341</v>
      </c>
      <c r="J1545" s="193" t="s">
        <v>13282</v>
      </c>
      <c r="K1545">
        <v>39131717</v>
      </c>
      <c r="M1545">
        <v>947699</v>
      </c>
      <c r="N1545" t="s">
        <v>13281</v>
      </c>
      <c r="O1545" t="s">
        <v>5341</v>
      </c>
      <c r="Q1545" t="s">
        <v>12926</v>
      </c>
      <c r="R1545" s="193" t="s">
        <v>13280</v>
      </c>
      <c r="S1545">
        <v>84</v>
      </c>
      <c r="T1545">
        <v>53</v>
      </c>
      <c r="U1545">
        <v>61</v>
      </c>
      <c r="V1545" t="s">
        <v>5341</v>
      </c>
      <c r="W1545">
        <v>77</v>
      </c>
      <c r="X1545">
        <v>39131706</v>
      </c>
      <c r="Y1545">
        <v>77</v>
      </c>
      <c r="Z1545" t="b">
        <v>1</v>
      </c>
    </row>
    <row r="1546" spans="1:26" x14ac:dyDescent="0.3">
      <c r="A1546">
        <v>907383</v>
      </c>
      <c r="B1546" t="s">
        <v>5340</v>
      </c>
      <c r="C1546" t="s">
        <v>5341</v>
      </c>
      <c r="D1546" t="s">
        <v>5342</v>
      </c>
      <c r="G1546">
        <v>452095</v>
      </c>
      <c r="H1546" t="s">
        <v>5345</v>
      </c>
      <c r="I1546" t="s">
        <v>5341</v>
      </c>
      <c r="J1546" s="193" t="s">
        <v>13282</v>
      </c>
      <c r="K1546">
        <v>39131717</v>
      </c>
      <c r="M1546">
        <v>947699</v>
      </c>
      <c r="N1546" t="s">
        <v>13281</v>
      </c>
      <c r="O1546" t="s">
        <v>5341</v>
      </c>
      <c r="Q1546" t="s">
        <v>12926</v>
      </c>
      <c r="R1546" s="193" t="s">
        <v>13280</v>
      </c>
      <c r="S1546">
        <v>84</v>
      </c>
      <c r="T1546">
        <v>53</v>
      </c>
      <c r="U1546">
        <v>61</v>
      </c>
      <c r="V1546" t="s">
        <v>5341</v>
      </c>
      <c r="W1546">
        <v>77</v>
      </c>
      <c r="X1546">
        <v>39131706</v>
      </c>
      <c r="Y1546">
        <v>77</v>
      </c>
      <c r="Z1546" t="b">
        <v>1</v>
      </c>
    </row>
    <row r="1547" spans="1:26" x14ac:dyDescent="0.3">
      <c r="A1547">
        <v>907384</v>
      </c>
      <c r="B1547" t="s">
        <v>5340</v>
      </c>
      <c r="C1547" t="s">
        <v>5341</v>
      </c>
      <c r="D1547" t="s">
        <v>5342</v>
      </c>
      <c r="G1547">
        <v>452095</v>
      </c>
      <c r="H1547" t="s">
        <v>5345</v>
      </c>
      <c r="I1547" t="s">
        <v>5341</v>
      </c>
      <c r="J1547" s="193" t="s">
        <v>13282</v>
      </c>
      <c r="K1547">
        <v>39131717</v>
      </c>
      <c r="M1547">
        <v>947699</v>
      </c>
      <c r="N1547" t="s">
        <v>13281</v>
      </c>
      <c r="O1547" t="s">
        <v>5341</v>
      </c>
      <c r="Q1547" t="s">
        <v>12926</v>
      </c>
      <c r="R1547" s="193" t="s">
        <v>13280</v>
      </c>
      <c r="S1547">
        <v>84</v>
      </c>
      <c r="T1547">
        <v>53</v>
      </c>
      <c r="U1547">
        <v>61</v>
      </c>
      <c r="V1547" t="s">
        <v>5341</v>
      </c>
      <c r="W1547">
        <v>77</v>
      </c>
      <c r="X1547">
        <v>39131706</v>
      </c>
      <c r="Y1547">
        <v>77</v>
      </c>
      <c r="Z1547" t="b">
        <v>1</v>
      </c>
    </row>
    <row r="1548" spans="1:26" x14ac:dyDescent="0.3">
      <c r="A1548">
        <v>907385</v>
      </c>
      <c r="B1548" t="s">
        <v>5346</v>
      </c>
      <c r="C1548" t="s">
        <v>857</v>
      </c>
      <c r="D1548" t="s">
        <v>5347</v>
      </c>
      <c r="E1548" t="s">
        <v>5348</v>
      </c>
      <c r="G1548">
        <v>335824</v>
      </c>
      <c r="H1548" t="s">
        <v>5347</v>
      </c>
      <c r="I1548" t="s">
        <v>349</v>
      </c>
      <c r="J1548" s="193" t="s">
        <v>5350</v>
      </c>
      <c r="K1548">
        <v>39131700</v>
      </c>
      <c r="L1548" t="s">
        <v>5348</v>
      </c>
      <c r="M1548">
        <v>387631</v>
      </c>
      <c r="N1548" t="s">
        <v>13278</v>
      </c>
      <c r="O1548" t="s">
        <v>349</v>
      </c>
      <c r="P1548" t="s">
        <v>13276</v>
      </c>
      <c r="Q1548" t="s">
        <v>12862</v>
      </c>
      <c r="R1548" s="193" t="s">
        <v>13279</v>
      </c>
      <c r="S1548">
        <v>100</v>
      </c>
      <c r="T1548">
        <v>100</v>
      </c>
      <c r="U1548">
        <v>100</v>
      </c>
      <c r="V1548" t="s">
        <v>349</v>
      </c>
      <c r="W1548">
        <v>78</v>
      </c>
      <c r="X1548">
        <v>39121400</v>
      </c>
      <c r="Y1548">
        <v>78</v>
      </c>
      <c r="Z1548" t="b">
        <v>1</v>
      </c>
    </row>
    <row r="1549" spans="1:26" x14ac:dyDescent="0.3">
      <c r="A1549">
        <v>907386</v>
      </c>
      <c r="B1549" t="s">
        <v>5346</v>
      </c>
      <c r="C1549" t="s">
        <v>857</v>
      </c>
      <c r="D1549" t="s">
        <v>5347</v>
      </c>
      <c r="E1549" t="s">
        <v>5348</v>
      </c>
      <c r="G1549">
        <v>335824</v>
      </c>
      <c r="H1549" t="s">
        <v>5347</v>
      </c>
      <c r="I1549" t="s">
        <v>349</v>
      </c>
      <c r="J1549" s="193" t="s">
        <v>5350</v>
      </c>
      <c r="K1549">
        <v>39131700</v>
      </c>
      <c r="L1549" t="s">
        <v>5348</v>
      </c>
      <c r="M1549">
        <v>387631</v>
      </c>
      <c r="N1549" t="s">
        <v>13278</v>
      </c>
      <c r="O1549" t="s">
        <v>349</v>
      </c>
      <c r="P1549" t="s">
        <v>13276</v>
      </c>
      <c r="Q1549" t="s">
        <v>12862</v>
      </c>
      <c r="R1549" s="193" t="s">
        <v>13277</v>
      </c>
      <c r="S1549">
        <v>100</v>
      </c>
      <c r="T1549">
        <v>100</v>
      </c>
      <c r="U1549">
        <v>100</v>
      </c>
      <c r="V1549" t="s">
        <v>349</v>
      </c>
      <c r="W1549">
        <v>78</v>
      </c>
      <c r="X1549">
        <v>39121400</v>
      </c>
      <c r="Y1549">
        <v>78</v>
      </c>
      <c r="Z1549" t="b">
        <v>1</v>
      </c>
    </row>
    <row r="1550" spans="1:26" x14ac:dyDescent="0.3">
      <c r="A1550">
        <v>907387</v>
      </c>
      <c r="B1550" t="s">
        <v>5351</v>
      </c>
      <c r="C1550" t="s">
        <v>857</v>
      </c>
      <c r="D1550" t="s">
        <v>5352</v>
      </c>
      <c r="E1550" t="s">
        <v>5353</v>
      </c>
      <c r="G1550">
        <v>336616</v>
      </c>
      <c r="H1550" t="s">
        <v>5352</v>
      </c>
      <c r="I1550" t="s">
        <v>349</v>
      </c>
      <c r="J1550" s="193" t="s">
        <v>5355</v>
      </c>
      <c r="K1550">
        <v>39131700</v>
      </c>
      <c r="L1550" t="s">
        <v>5353</v>
      </c>
      <c r="M1550">
        <v>851207</v>
      </c>
      <c r="N1550" t="s">
        <v>13255</v>
      </c>
      <c r="O1550" t="s">
        <v>349</v>
      </c>
      <c r="P1550" t="s">
        <v>13276</v>
      </c>
      <c r="Q1550" t="s">
        <v>12862</v>
      </c>
      <c r="R1550" s="193" t="s">
        <v>13275</v>
      </c>
      <c r="S1550">
        <v>100</v>
      </c>
      <c r="T1550">
        <v>100</v>
      </c>
      <c r="U1550">
        <v>100</v>
      </c>
      <c r="V1550" t="s">
        <v>349</v>
      </c>
      <c r="W1550">
        <v>79</v>
      </c>
      <c r="X1550">
        <v>39121400</v>
      </c>
      <c r="Y1550">
        <v>63</v>
      </c>
      <c r="Z1550" t="b">
        <v>1</v>
      </c>
    </row>
    <row r="1551" spans="1:26" x14ac:dyDescent="0.3">
      <c r="A1551">
        <v>907388</v>
      </c>
      <c r="B1551" t="s">
        <v>5356</v>
      </c>
      <c r="C1551" t="s">
        <v>857</v>
      </c>
      <c r="D1551" t="s">
        <v>5357</v>
      </c>
      <c r="E1551" t="s">
        <v>5358</v>
      </c>
      <c r="F1551">
        <v>1899758175</v>
      </c>
      <c r="O1551" t="s">
        <v>349</v>
      </c>
      <c r="P1551" t="s">
        <v>5361</v>
      </c>
      <c r="Q1551" t="s">
        <v>12862</v>
      </c>
      <c r="T1551">
        <v>100</v>
      </c>
      <c r="X1551">
        <v>39120000</v>
      </c>
      <c r="Y1551">
        <v>60</v>
      </c>
    </row>
    <row r="1552" spans="1:26" x14ac:dyDescent="0.3">
      <c r="A1552">
        <v>907389</v>
      </c>
      <c r="B1552" t="s">
        <v>5360</v>
      </c>
      <c r="C1552" t="s">
        <v>5361</v>
      </c>
      <c r="D1552" t="s">
        <v>5362</v>
      </c>
      <c r="E1552" t="s">
        <v>5363</v>
      </c>
      <c r="O1552" t="s">
        <v>349</v>
      </c>
      <c r="P1552" t="s">
        <v>349</v>
      </c>
      <c r="Q1552" t="s">
        <v>12862</v>
      </c>
      <c r="T1552">
        <v>100</v>
      </c>
      <c r="V1552" t="s">
        <v>349</v>
      </c>
      <c r="W1552">
        <v>89</v>
      </c>
      <c r="X1552">
        <v>39121400</v>
      </c>
      <c r="Y1552">
        <v>89</v>
      </c>
      <c r="Z1552" t="b">
        <v>1</v>
      </c>
    </row>
    <row r="1553" spans="1:26" x14ac:dyDescent="0.3">
      <c r="A1553">
        <v>907390</v>
      </c>
      <c r="B1553" t="s">
        <v>5365</v>
      </c>
      <c r="C1553" t="s">
        <v>5361</v>
      </c>
      <c r="D1553">
        <v>851</v>
      </c>
      <c r="E1553" t="s">
        <v>5366</v>
      </c>
      <c r="O1553" t="s">
        <v>349</v>
      </c>
      <c r="P1553" t="s">
        <v>349</v>
      </c>
      <c r="Q1553" t="s">
        <v>12858</v>
      </c>
      <c r="T1553">
        <v>50</v>
      </c>
      <c r="V1553" t="s">
        <v>349</v>
      </c>
      <c r="W1553">
        <v>83</v>
      </c>
      <c r="X1553">
        <v>39120000</v>
      </c>
      <c r="Y1553">
        <v>83</v>
      </c>
      <c r="Z1553" t="b">
        <v>1</v>
      </c>
    </row>
    <row r="1554" spans="1:26" x14ac:dyDescent="0.3">
      <c r="A1554">
        <v>907391</v>
      </c>
      <c r="B1554" t="s">
        <v>5368</v>
      </c>
      <c r="C1554" t="s">
        <v>5361</v>
      </c>
      <c r="D1554">
        <v>843</v>
      </c>
      <c r="E1554" t="s">
        <v>5369</v>
      </c>
      <c r="O1554" t="s">
        <v>349</v>
      </c>
      <c r="P1554" t="s">
        <v>349</v>
      </c>
      <c r="Q1554" t="s">
        <v>12862</v>
      </c>
      <c r="T1554">
        <v>100</v>
      </c>
      <c r="V1554" t="s">
        <v>349</v>
      </c>
      <c r="W1554">
        <v>53</v>
      </c>
      <c r="X1554">
        <v>39121400</v>
      </c>
      <c r="Y1554">
        <v>82</v>
      </c>
      <c r="Z1554" t="b">
        <v>1</v>
      </c>
    </row>
    <row r="1555" spans="1:26" x14ac:dyDescent="0.3">
      <c r="A1555">
        <v>907392</v>
      </c>
      <c r="B1555" t="s">
        <v>5371</v>
      </c>
      <c r="C1555" t="s">
        <v>5361</v>
      </c>
      <c r="D1555">
        <v>8400</v>
      </c>
      <c r="E1555" t="s">
        <v>5373</v>
      </c>
      <c r="O1555" t="s">
        <v>349</v>
      </c>
      <c r="P1555" t="s">
        <v>349</v>
      </c>
      <c r="Q1555" t="s">
        <v>12862</v>
      </c>
      <c r="T1555">
        <v>100</v>
      </c>
      <c r="V1555" t="s">
        <v>349</v>
      </c>
      <c r="W1555">
        <v>80</v>
      </c>
      <c r="X1555">
        <v>39121400</v>
      </c>
      <c r="Y1555">
        <v>65</v>
      </c>
      <c r="Z1555" t="b">
        <v>1</v>
      </c>
    </row>
    <row r="1556" spans="1:26" x14ac:dyDescent="0.3">
      <c r="A1556">
        <v>907393</v>
      </c>
      <c r="B1556" t="s">
        <v>5375</v>
      </c>
      <c r="C1556" t="s">
        <v>5361</v>
      </c>
      <c r="D1556">
        <v>373</v>
      </c>
      <c r="E1556" t="s">
        <v>5377</v>
      </c>
      <c r="O1556" t="s">
        <v>349</v>
      </c>
      <c r="P1556" t="s">
        <v>349</v>
      </c>
      <c r="Q1556" t="s">
        <v>12858</v>
      </c>
      <c r="T1556">
        <v>50</v>
      </c>
      <c r="V1556" t="s">
        <v>12915</v>
      </c>
      <c r="W1556">
        <v>69</v>
      </c>
      <c r="X1556">
        <v>39121700</v>
      </c>
      <c r="Y1556">
        <v>85</v>
      </c>
      <c r="Z1556" t="b">
        <v>1</v>
      </c>
    </row>
    <row r="1557" spans="1:26" x14ac:dyDescent="0.3">
      <c r="A1557">
        <v>907394</v>
      </c>
      <c r="B1557" t="s">
        <v>5379</v>
      </c>
      <c r="C1557" t="s">
        <v>5361</v>
      </c>
      <c r="D1557">
        <v>311</v>
      </c>
      <c r="O1557" t="s">
        <v>349</v>
      </c>
      <c r="P1557" t="s">
        <v>349</v>
      </c>
      <c r="Q1557" t="s">
        <v>12862</v>
      </c>
      <c r="T1557">
        <v>100</v>
      </c>
    </row>
    <row r="1558" spans="1:26" x14ac:dyDescent="0.3">
      <c r="A1558">
        <v>907395</v>
      </c>
      <c r="B1558" t="s">
        <v>5382</v>
      </c>
      <c r="C1558" t="s">
        <v>5361</v>
      </c>
      <c r="D1558">
        <v>310</v>
      </c>
      <c r="E1558" t="s">
        <v>5383</v>
      </c>
      <c r="O1558" t="s">
        <v>349</v>
      </c>
      <c r="P1558" t="s">
        <v>349</v>
      </c>
      <c r="Q1558" t="s">
        <v>12862</v>
      </c>
      <c r="T1558">
        <v>100</v>
      </c>
      <c r="X1558">
        <v>39121700</v>
      </c>
      <c r="Y1558">
        <v>64</v>
      </c>
    </row>
    <row r="1559" spans="1:26" x14ac:dyDescent="0.3">
      <c r="A1559">
        <v>907396</v>
      </c>
      <c r="B1559" t="s">
        <v>5382</v>
      </c>
      <c r="C1559" t="s">
        <v>5361</v>
      </c>
      <c r="D1559">
        <v>310</v>
      </c>
      <c r="O1559" t="s">
        <v>349</v>
      </c>
      <c r="P1559" t="s">
        <v>349</v>
      </c>
      <c r="Q1559" t="s">
        <v>12862</v>
      </c>
      <c r="T1559">
        <v>100</v>
      </c>
      <c r="X1559">
        <v>39121700</v>
      </c>
      <c r="Y1559">
        <v>64</v>
      </c>
    </row>
    <row r="1560" spans="1:26" x14ac:dyDescent="0.3">
      <c r="A1560">
        <v>907397</v>
      </c>
      <c r="B1560" t="s">
        <v>5386</v>
      </c>
      <c r="C1560" t="s">
        <v>857</v>
      </c>
      <c r="D1560" t="s">
        <v>5387</v>
      </c>
      <c r="E1560" t="s">
        <v>5388</v>
      </c>
      <c r="F1560">
        <v>1899712205</v>
      </c>
      <c r="G1560">
        <v>335835</v>
      </c>
      <c r="H1560" t="s">
        <v>5387</v>
      </c>
      <c r="I1560" t="s">
        <v>349</v>
      </c>
      <c r="J1560" s="193" t="s">
        <v>5390</v>
      </c>
      <c r="K1560">
        <v>39131700</v>
      </c>
      <c r="L1560" t="s">
        <v>5388</v>
      </c>
      <c r="M1560">
        <v>898384</v>
      </c>
      <c r="N1560" t="s">
        <v>13274</v>
      </c>
      <c r="O1560" t="s">
        <v>349</v>
      </c>
      <c r="P1560" t="s">
        <v>5361</v>
      </c>
      <c r="Q1560" t="s">
        <v>12858</v>
      </c>
      <c r="R1560">
        <v>0.68031332571995196</v>
      </c>
      <c r="S1560">
        <v>100</v>
      </c>
      <c r="T1560">
        <v>100</v>
      </c>
      <c r="U1560">
        <v>100</v>
      </c>
      <c r="V1560" t="s">
        <v>349</v>
      </c>
      <c r="W1560">
        <v>82</v>
      </c>
      <c r="Z1560" t="b">
        <v>1</v>
      </c>
    </row>
    <row r="1561" spans="1:26" x14ac:dyDescent="0.3">
      <c r="A1561">
        <v>907398</v>
      </c>
      <c r="B1561" t="s">
        <v>5391</v>
      </c>
      <c r="C1561" t="s">
        <v>857</v>
      </c>
      <c r="D1561" t="s">
        <v>5392</v>
      </c>
      <c r="E1561" t="s">
        <v>5393</v>
      </c>
      <c r="F1561">
        <v>1899712220</v>
      </c>
      <c r="G1561">
        <v>335827</v>
      </c>
      <c r="H1561" t="s">
        <v>5392</v>
      </c>
      <c r="I1561" t="s">
        <v>349</v>
      </c>
      <c r="J1561" s="193" t="s">
        <v>5395</v>
      </c>
      <c r="K1561">
        <v>39131700</v>
      </c>
      <c r="L1561" t="s">
        <v>5393</v>
      </c>
      <c r="M1561">
        <v>281517</v>
      </c>
      <c r="N1561" t="s">
        <v>13273</v>
      </c>
      <c r="O1561" t="s">
        <v>349</v>
      </c>
      <c r="P1561" t="s">
        <v>5361</v>
      </c>
      <c r="Q1561" t="s">
        <v>12858</v>
      </c>
      <c r="R1561" s="193" t="s">
        <v>13272</v>
      </c>
      <c r="S1561">
        <v>100</v>
      </c>
      <c r="T1561">
        <v>100</v>
      </c>
      <c r="U1561">
        <v>100</v>
      </c>
      <c r="V1561" t="s">
        <v>349</v>
      </c>
      <c r="W1561">
        <v>82</v>
      </c>
      <c r="Z1561" t="b">
        <v>1</v>
      </c>
    </row>
    <row r="1562" spans="1:26" x14ac:dyDescent="0.3">
      <c r="A1562">
        <v>907399</v>
      </c>
      <c r="B1562" t="s">
        <v>5396</v>
      </c>
      <c r="C1562" t="s">
        <v>857</v>
      </c>
      <c r="D1562" t="s">
        <v>5397</v>
      </c>
      <c r="E1562" t="s">
        <v>5398</v>
      </c>
      <c r="G1562">
        <v>335826</v>
      </c>
      <c r="H1562" t="s">
        <v>5397</v>
      </c>
      <c r="I1562" t="s">
        <v>349</v>
      </c>
      <c r="J1562" s="193" t="s">
        <v>5400</v>
      </c>
      <c r="K1562">
        <v>39121304</v>
      </c>
      <c r="L1562" t="s">
        <v>5398</v>
      </c>
      <c r="M1562">
        <v>1061540</v>
      </c>
      <c r="N1562" t="s">
        <v>13271</v>
      </c>
      <c r="O1562" t="s">
        <v>349</v>
      </c>
      <c r="P1562" t="s">
        <v>13270</v>
      </c>
      <c r="Q1562" t="s">
        <v>12862</v>
      </c>
      <c r="R1562" s="193" t="s">
        <v>13269</v>
      </c>
      <c r="S1562">
        <v>100</v>
      </c>
      <c r="T1562">
        <v>100</v>
      </c>
      <c r="U1562">
        <v>100</v>
      </c>
    </row>
    <row r="1563" spans="1:26" x14ac:dyDescent="0.3">
      <c r="A1563">
        <v>907400</v>
      </c>
      <c r="B1563" t="s">
        <v>5401</v>
      </c>
      <c r="C1563" t="s">
        <v>857</v>
      </c>
      <c r="D1563" t="s">
        <v>5402</v>
      </c>
      <c r="E1563" t="s">
        <v>5403</v>
      </c>
      <c r="G1563">
        <v>336839</v>
      </c>
      <c r="H1563" t="s">
        <v>5402</v>
      </c>
      <c r="I1563" t="s">
        <v>349</v>
      </c>
      <c r="J1563" s="193" t="s">
        <v>5405</v>
      </c>
      <c r="K1563">
        <v>39131707</v>
      </c>
      <c r="L1563" t="s">
        <v>5403</v>
      </c>
      <c r="M1563">
        <v>227178</v>
      </c>
      <c r="N1563" t="s">
        <v>13268</v>
      </c>
      <c r="O1563" t="s">
        <v>349</v>
      </c>
      <c r="P1563" t="s">
        <v>5446</v>
      </c>
      <c r="Q1563" t="s">
        <v>12858</v>
      </c>
      <c r="R1563" s="193" t="s">
        <v>13267</v>
      </c>
      <c r="S1563">
        <v>100</v>
      </c>
      <c r="T1563">
        <v>100</v>
      </c>
      <c r="U1563">
        <v>100</v>
      </c>
      <c r="V1563" t="s">
        <v>349</v>
      </c>
      <c r="W1563">
        <v>99</v>
      </c>
      <c r="X1563">
        <v>39131707</v>
      </c>
      <c r="Y1563">
        <v>99</v>
      </c>
      <c r="Z1563" t="b">
        <v>1</v>
      </c>
    </row>
    <row r="1564" spans="1:26" x14ac:dyDescent="0.3">
      <c r="A1564">
        <v>907401</v>
      </c>
      <c r="B1564" t="s">
        <v>5406</v>
      </c>
      <c r="C1564" t="s">
        <v>857</v>
      </c>
      <c r="D1564" t="s">
        <v>5407</v>
      </c>
      <c r="E1564" t="s">
        <v>5408</v>
      </c>
      <c r="G1564">
        <v>336827</v>
      </c>
      <c r="H1564" t="s">
        <v>5407</v>
      </c>
      <c r="I1564" t="s">
        <v>349</v>
      </c>
      <c r="J1564" s="193" t="s">
        <v>5410</v>
      </c>
      <c r="K1564">
        <v>39121419</v>
      </c>
      <c r="L1564" t="s">
        <v>5408</v>
      </c>
      <c r="M1564">
        <v>92607</v>
      </c>
      <c r="N1564" t="s">
        <v>13266</v>
      </c>
      <c r="O1564" t="s">
        <v>349</v>
      </c>
      <c r="P1564" t="s">
        <v>5446</v>
      </c>
      <c r="Q1564" t="s">
        <v>12862</v>
      </c>
      <c r="R1564" s="193" t="s">
        <v>13265</v>
      </c>
      <c r="S1564">
        <v>100</v>
      </c>
      <c r="T1564">
        <v>100</v>
      </c>
      <c r="U1564">
        <v>100</v>
      </c>
      <c r="V1564" t="s">
        <v>349</v>
      </c>
      <c r="W1564">
        <v>99</v>
      </c>
      <c r="X1564">
        <v>39120000</v>
      </c>
      <c r="Y1564">
        <v>99</v>
      </c>
      <c r="Z1564" t="b">
        <v>1</v>
      </c>
    </row>
    <row r="1565" spans="1:26" x14ac:dyDescent="0.3">
      <c r="A1565">
        <v>907402</v>
      </c>
      <c r="B1565" t="s">
        <v>5411</v>
      </c>
      <c r="C1565" t="s">
        <v>857</v>
      </c>
      <c r="D1565">
        <v>842</v>
      </c>
      <c r="O1565" t="s">
        <v>349</v>
      </c>
      <c r="P1565" t="s">
        <v>5446</v>
      </c>
      <c r="Q1565" t="s">
        <v>12862</v>
      </c>
      <c r="T1565">
        <v>60</v>
      </c>
      <c r="V1565" t="s">
        <v>349</v>
      </c>
      <c r="W1565">
        <v>81</v>
      </c>
      <c r="X1565">
        <v>39121400</v>
      </c>
      <c r="Y1565">
        <v>81</v>
      </c>
      <c r="Z1565" t="b">
        <v>1</v>
      </c>
    </row>
    <row r="1566" spans="1:26" x14ac:dyDescent="0.3">
      <c r="A1566">
        <v>907403</v>
      </c>
      <c r="B1566" t="s">
        <v>5413</v>
      </c>
      <c r="C1566" t="s">
        <v>13260</v>
      </c>
      <c r="D1566">
        <v>503</v>
      </c>
      <c r="F1566">
        <v>1899700503</v>
      </c>
      <c r="O1566" t="s">
        <v>1225</v>
      </c>
      <c r="P1566" t="s">
        <v>1225</v>
      </c>
      <c r="Q1566" t="s">
        <v>12858</v>
      </c>
      <c r="T1566">
        <v>33</v>
      </c>
      <c r="V1566" t="s">
        <v>349</v>
      </c>
      <c r="W1566">
        <v>78</v>
      </c>
      <c r="X1566">
        <v>39121312</v>
      </c>
      <c r="Y1566">
        <v>78</v>
      </c>
      <c r="Z1566" t="b">
        <v>1</v>
      </c>
    </row>
    <row r="1567" spans="1:26" x14ac:dyDescent="0.3">
      <c r="A1567">
        <v>907404</v>
      </c>
      <c r="B1567" t="s">
        <v>5417</v>
      </c>
      <c r="C1567" t="s">
        <v>857</v>
      </c>
      <c r="D1567">
        <v>457</v>
      </c>
      <c r="O1567" t="s">
        <v>349</v>
      </c>
      <c r="P1567" t="s">
        <v>5446</v>
      </c>
      <c r="Q1567" t="s">
        <v>12862</v>
      </c>
      <c r="T1567">
        <v>60</v>
      </c>
      <c r="V1567" t="s">
        <v>349</v>
      </c>
      <c r="W1567">
        <v>90</v>
      </c>
      <c r="X1567">
        <v>39121312</v>
      </c>
      <c r="Y1567">
        <v>90</v>
      </c>
      <c r="Z1567" t="b">
        <v>1</v>
      </c>
    </row>
    <row r="1568" spans="1:26" x14ac:dyDescent="0.3">
      <c r="A1568">
        <v>907405</v>
      </c>
      <c r="B1568" t="s">
        <v>5420</v>
      </c>
      <c r="C1568" t="s">
        <v>857</v>
      </c>
      <c r="D1568">
        <v>444</v>
      </c>
      <c r="E1568" t="s">
        <v>5421</v>
      </c>
      <c r="O1568" t="s">
        <v>349</v>
      </c>
      <c r="P1568" t="s">
        <v>5446</v>
      </c>
      <c r="Q1568" t="s">
        <v>12862</v>
      </c>
      <c r="T1568">
        <v>60</v>
      </c>
      <c r="V1568" t="s">
        <v>349</v>
      </c>
      <c r="W1568">
        <v>86</v>
      </c>
      <c r="X1568">
        <v>39121312</v>
      </c>
      <c r="Y1568">
        <v>86</v>
      </c>
      <c r="Z1568" t="b">
        <v>1</v>
      </c>
    </row>
    <row r="1569" spans="1:26" x14ac:dyDescent="0.3">
      <c r="A1569">
        <v>907406</v>
      </c>
      <c r="B1569" t="s">
        <v>5423</v>
      </c>
      <c r="C1569" t="s">
        <v>13260</v>
      </c>
      <c r="D1569" t="s">
        <v>5424</v>
      </c>
      <c r="F1569">
        <v>1899700729</v>
      </c>
      <c r="G1569">
        <v>335823</v>
      </c>
      <c r="H1569" t="s">
        <v>5424</v>
      </c>
      <c r="I1569" t="s">
        <v>349</v>
      </c>
      <c r="J1569" s="193" t="s">
        <v>5427</v>
      </c>
      <c r="K1569">
        <v>39121400</v>
      </c>
      <c r="L1569" t="s">
        <v>5426</v>
      </c>
      <c r="M1569">
        <v>807108</v>
      </c>
      <c r="N1569" t="s">
        <v>13263</v>
      </c>
      <c r="O1569" t="s">
        <v>349</v>
      </c>
      <c r="P1569" t="s">
        <v>5446</v>
      </c>
      <c r="Q1569" t="s">
        <v>12862</v>
      </c>
      <c r="R1569" s="193" t="s">
        <v>13264</v>
      </c>
      <c r="S1569">
        <v>100</v>
      </c>
      <c r="T1569">
        <v>100</v>
      </c>
      <c r="U1569">
        <v>100</v>
      </c>
      <c r="V1569" t="s">
        <v>349</v>
      </c>
      <c r="W1569">
        <v>85</v>
      </c>
      <c r="X1569">
        <v>39121400</v>
      </c>
      <c r="Y1569">
        <v>85</v>
      </c>
      <c r="Z1569" t="b">
        <v>1</v>
      </c>
    </row>
    <row r="1570" spans="1:26" x14ac:dyDescent="0.3">
      <c r="A1570">
        <v>907407</v>
      </c>
      <c r="B1570" t="s">
        <v>5428</v>
      </c>
      <c r="C1570" t="s">
        <v>5361</v>
      </c>
      <c r="D1570" t="s">
        <v>5424</v>
      </c>
      <c r="E1570" t="s">
        <v>5426</v>
      </c>
      <c r="G1570">
        <v>335823</v>
      </c>
      <c r="H1570" t="s">
        <v>5424</v>
      </c>
      <c r="I1570" t="s">
        <v>349</v>
      </c>
      <c r="J1570" s="193" t="s">
        <v>5427</v>
      </c>
      <c r="K1570">
        <v>39121400</v>
      </c>
      <c r="L1570" t="s">
        <v>5426</v>
      </c>
      <c r="M1570">
        <v>807108</v>
      </c>
      <c r="N1570" t="s">
        <v>13263</v>
      </c>
      <c r="O1570" t="s">
        <v>349</v>
      </c>
      <c r="P1570" t="s">
        <v>5446</v>
      </c>
      <c r="Q1570" t="s">
        <v>12862</v>
      </c>
      <c r="R1570" s="193" t="s">
        <v>13262</v>
      </c>
      <c r="S1570">
        <v>100</v>
      </c>
      <c r="T1570">
        <v>100</v>
      </c>
      <c r="U1570">
        <v>100</v>
      </c>
      <c r="V1570" t="s">
        <v>349</v>
      </c>
      <c r="W1570">
        <v>86</v>
      </c>
      <c r="X1570">
        <v>39121400</v>
      </c>
      <c r="Y1570">
        <v>86</v>
      </c>
      <c r="Z1570" t="b">
        <v>1</v>
      </c>
    </row>
    <row r="1571" spans="1:26" x14ac:dyDescent="0.3">
      <c r="A1571">
        <v>907408</v>
      </c>
      <c r="B1571" t="s">
        <v>5430</v>
      </c>
      <c r="C1571" t="s">
        <v>857</v>
      </c>
      <c r="D1571" t="s">
        <v>5431</v>
      </c>
      <c r="E1571" t="s">
        <v>5432</v>
      </c>
      <c r="G1571">
        <v>335822</v>
      </c>
      <c r="H1571" t="s">
        <v>5431</v>
      </c>
      <c r="I1571" t="s">
        <v>349</v>
      </c>
      <c r="J1571" s="193" t="s">
        <v>5434</v>
      </c>
      <c r="K1571">
        <v>39121438</v>
      </c>
      <c r="L1571" t="s">
        <v>5432</v>
      </c>
      <c r="M1571">
        <v>988194</v>
      </c>
      <c r="N1571" t="s">
        <v>13259</v>
      </c>
      <c r="O1571" t="s">
        <v>349</v>
      </c>
      <c r="P1571" t="s">
        <v>5446</v>
      </c>
      <c r="Q1571" t="s">
        <v>12862</v>
      </c>
      <c r="R1571" s="193" t="s">
        <v>13261</v>
      </c>
      <c r="S1571">
        <v>100</v>
      </c>
      <c r="T1571">
        <v>100</v>
      </c>
      <c r="U1571">
        <v>100</v>
      </c>
      <c r="V1571" t="s">
        <v>349</v>
      </c>
      <c r="W1571">
        <v>81</v>
      </c>
      <c r="Z1571" t="b">
        <v>1</v>
      </c>
    </row>
    <row r="1572" spans="1:26" x14ac:dyDescent="0.3">
      <c r="A1572">
        <v>907409</v>
      </c>
      <c r="B1572" t="s">
        <v>5435</v>
      </c>
      <c r="C1572" t="s">
        <v>13260</v>
      </c>
      <c r="D1572" t="s">
        <v>5431</v>
      </c>
      <c r="F1572">
        <v>1899700728</v>
      </c>
      <c r="G1572">
        <v>335822</v>
      </c>
      <c r="H1572" t="s">
        <v>5431</v>
      </c>
      <c r="I1572" t="s">
        <v>349</v>
      </c>
      <c r="J1572" s="193" t="s">
        <v>5434</v>
      </c>
      <c r="K1572">
        <v>39121438</v>
      </c>
      <c r="L1572" t="s">
        <v>5432</v>
      </c>
      <c r="M1572">
        <v>988194</v>
      </c>
      <c r="N1572" t="s">
        <v>13259</v>
      </c>
      <c r="O1572" t="s">
        <v>349</v>
      </c>
      <c r="P1572" t="s">
        <v>5446</v>
      </c>
      <c r="Q1572" t="s">
        <v>12862</v>
      </c>
      <c r="R1572">
        <v>0.800948654431067</v>
      </c>
      <c r="S1572">
        <v>100</v>
      </c>
      <c r="T1572">
        <v>100</v>
      </c>
      <c r="U1572">
        <v>100</v>
      </c>
      <c r="V1572" t="s">
        <v>349</v>
      </c>
      <c r="W1572">
        <v>83</v>
      </c>
      <c r="X1572">
        <v>39121400</v>
      </c>
      <c r="Y1572">
        <v>83</v>
      </c>
      <c r="Z1572" t="b">
        <v>1</v>
      </c>
    </row>
    <row r="1573" spans="1:26" x14ac:dyDescent="0.3">
      <c r="A1573">
        <v>907410</v>
      </c>
      <c r="B1573" t="s">
        <v>5437</v>
      </c>
      <c r="C1573" t="s">
        <v>5361</v>
      </c>
      <c r="D1573" t="s">
        <v>5431</v>
      </c>
      <c r="E1573" t="s">
        <v>5432</v>
      </c>
      <c r="G1573">
        <v>335822</v>
      </c>
      <c r="H1573" t="s">
        <v>5431</v>
      </c>
      <c r="I1573" t="s">
        <v>349</v>
      </c>
      <c r="J1573" s="193" t="s">
        <v>5434</v>
      </c>
      <c r="K1573">
        <v>39121438</v>
      </c>
      <c r="L1573" t="s">
        <v>5432</v>
      </c>
      <c r="M1573">
        <v>988194</v>
      </c>
      <c r="N1573" t="s">
        <v>13259</v>
      </c>
      <c r="O1573" t="s">
        <v>349</v>
      </c>
      <c r="P1573" t="s">
        <v>5446</v>
      </c>
      <c r="Q1573" t="s">
        <v>12862</v>
      </c>
      <c r="R1573" s="193" t="s">
        <v>13258</v>
      </c>
      <c r="S1573">
        <v>100</v>
      </c>
      <c r="T1573">
        <v>100</v>
      </c>
      <c r="U1573">
        <v>100</v>
      </c>
      <c r="V1573" t="s">
        <v>349</v>
      </c>
      <c r="W1573">
        <v>82</v>
      </c>
      <c r="X1573">
        <v>39121400</v>
      </c>
      <c r="Y1573">
        <v>63</v>
      </c>
      <c r="Z1573" t="b">
        <v>1</v>
      </c>
    </row>
    <row r="1574" spans="1:26" x14ac:dyDescent="0.3">
      <c r="A1574">
        <v>907411</v>
      </c>
      <c r="B1574" t="s">
        <v>5439</v>
      </c>
      <c r="C1574" t="s">
        <v>5361</v>
      </c>
      <c r="D1574" t="s">
        <v>5440</v>
      </c>
      <c r="E1574" t="s">
        <v>5441</v>
      </c>
      <c r="G1574">
        <v>336815</v>
      </c>
      <c r="H1574" t="s">
        <v>5440</v>
      </c>
      <c r="I1574" t="s">
        <v>349</v>
      </c>
      <c r="J1574" s="193" t="s">
        <v>5443</v>
      </c>
      <c r="K1574">
        <v>39131700</v>
      </c>
      <c r="L1574" t="s">
        <v>5441</v>
      </c>
      <c r="M1574">
        <v>724353</v>
      </c>
      <c r="N1574" t="s">
        <v>13257</v>
      </c>
      <c r="O1574" t="s">
        <v>349</v>
      </c>
      <c r="P1574" t="s">
        <v>5446</v>
      </c>
      <c r="Q1574" t="s">
        <v>12862</v>
      </c>
      <c r="R1574" s="193" t="s">
        <v>13256</v>
      </c>
      <c r="S1574">
        <v>100</v>
      </c>
      <c r="T1574">
        <v>100</v>
      </c>
      <c r="U1574">
        <v>100</v>
      </c>
      <c r="V1574" t="s">
        <v>349</v>
      </c>
      <c r="W1574">
        <v>83</v>
      </c>
      <c r="Z1574" t="b">
        <v>1</v>
      </c>
    </row>
    <row r="1575" spans="1:26" x14ac:dyDescent="0.3">
      <c r="A1575">
        <v>907412</v>
      </c>
      <c r="B1575" t="s">
        <v>5444</v>
      </c>
      <c r="C1575" t="s">
        <v>5361</v>
      </c>
      <c r="D1575" t="s">
        <v>5352</v>
      </c>
      <c r="E1575" t="s">
        <v>5353</v>
      </c>
      <c r="G1575">
        <v>336616</v>
      </c>
      <c r="H1575" t="s">
        <v>5352</v>
      </c>
      <c r="I1575" t="s">
        <v>349</v>
      </c>
      <c r="J1575" s="193" t="s">
        <v>5355</v>
      </c>
      <c r="K1575">
        <v>39131700</v>
      </c>
      <c r="L1575" t="s">
        <v>5353</v>
      </c>
      <c r="M1575">
        <v>851207</v>
      </c>
      <c r="N1575" t="s">
        <v>13255</v>
      </c>
      <c r="O1575" t="s">
        <v>349</v>
      </c>
      <c r="P1575" t="s">
        <v>5446</v>
      </c>
      <c r="Q1575" t="s">
        <v>12862</v>
      </c>
      <c r="R1575" s="193" t="s">
        <v>13254</v>
      </c>
      <c r="S1575">
        <v>100</v>
      </c>
      <c r="T1575">
        <v>100</v>
      </c>
      <c r="U1575">
        <v>100</v>
      </c>
      <c r="V1575" t="s">
        <v>349</v>
      </c>
      <c r="W1575">
        <v>81</v>
      </c>
      <c r="X1575">
        <v>39120000</v>
      </c>
      <c r="Y1575">
        <v>64</v>
      </c>
      <c r="Z1575" t="b">
        <v>1</v>
      </c>
    </row>
    <row r="1576" spans="1:26" x14ac:dyDescent="0.3">
      <c r="A1576">
        <v>907413</v>
      </c>
      <c r="B1576" t="s">
        <v>5445</v>
      </c>
      <c r="C1576" t="s">
        <v>5446</v>
      </c>
      <c r="D1576" t="s">
        <v>5447</v>
      </c>
      <c r="E1576" t="s">
        <v>5448</v>
      </c>
      <c r="F1576">
        <v>1899705488</v>
      </c>
      <c r="O1576" t="s">
        <v>349</v>
      </c>
      <c r="P1576" t="s">
        <v>5446</v>
      </c>
      <c r="Q1576" t="s">
        <v>12862</v>
      </c>
      <c r="T1576">
        <v>60</v>
      </c>
      <c r="V1576" t="s">
        <v>349</v>
      </c>
      <c r="W1576">
        <v>83</v>
      </c>
      <c r="X1576">
        <v>39120000</v>
      </c>
      <c r="Y1576">
        <v>83</v>
      </c>
      <c r="Z1576" t="b">
        <v>1</v>
      </c>
    </row>
    <row r="1577" spans="1:26" x14ac:dyDescent="0.3">
      <c r="A1577">
        <v>907414</v>
      </c>
      <c r="B1577" t="s">
        <v>5445</v>
      </c>
      <c r="C1577" t="s">
        <v>5446</v>
      </c>
      <c r="D1577" t="s">
        <v>5447</v>
      </c>
      <c r="E1577" t="s">
        <v>5448</v>
      </c>
      <c r="F1577">
        <v>1899705488</v>
      </c>
      <c r="O1577" t="s">
        <v>349</v>
      </c>
      <c r="P1577" t="s">
        <v>5446</v>
      </c>
      <c r="Q1577" t="s">
        <v>12862</v>
      </c>
      <c r="T1577">
        <v>60</v>
      </c>
      <c r="V1577" t="s">
        <v>349</v>
      </c>
      <c r="W1577">
        <v>83</v>
      </c>
      <c r="X1577">
        <v>39120000</v>
      </c>
      <c r="Y1577">
        <v>83</v>
      </c>
      <c r="Z1577" t="b">
        <v>1</v>
      </c>
    </row>
    <row r="1578" spans="1:26" x14ac:dyDescent="0.3">
      <c r="A1578">
        <v>907415</v>
      </c>
      <c r="B1578" t="s">
        <v>5445</v>
      </c>
      <c r="C1578" t="s">
        <v>5446</v>
      </c>
      <c r="D1578" t="s">
        <v>5447</v>
      </c>
      <c r="E1578" t="s">
        <v>5448</v>
      </c>
      <c r="F1578">
        <v>1899705488</v>
      </c>
      <c r="O1578" t="s">
        <v>349</v>
      </c>
      <c r="P1578" t="s">
        <v>5446</v>
      </c>
      <c r="Q1578" t="s">
        <v>12862</v>
      </c>
      <c r="T1578">
        <v>60</v>
      </c>
      <c r="V1578" t="s">
        <v>349</v>
      </c>
      <c r="W1578">
        <v>83</v>
      </c>
      <c r="X1578">
        <v>39120000</v>
      </c>
      <c r="Y1578">
        <v>83</v>
      </c>
      <c r="Z1578" t="b">
        <v>1</v>
      </c>
    </row>
    <row r="1579" spans="1:26" x14ac:dyDescent="0.3">
      <c r="A1579">
        <v>907416</v>
      </c>
      <c r="B1579" t="s">
        <v>5445</v>
      </c>
      <c r="C1579" t="s">
        <v>5446</v>
      </c>
      <c r="D1579" t="s">
        <v>5447</v>
      </c>
      <c r="E1579" t="s">
        <v>5448</v>
      </c>
      <c r="F1579">
        <v>1899705488</v>
      </c>
      <c r="O1579" t="s">
        <v>349</v>
      </c>
      <c r="P1579" t="s">
        <v>5446</v>
      </c>
      <c r="Q1579" t="s">
        <v>12862</v>
      </c>
      <c r="T1579">
        <v>60</v>
      </c>
      <c r="V1579" t="s">
        <v>349</v>
      </c>
      <c r="W1579">
        <v>83</v>
      </c>
      <c r="X1579">
        <v>39120000</v>
      </c>
      <c r="Y1579">
        <v>83</v>
      </c>
      <c r="Z1579" t="b">
        <v>1</v>
      </c>
    </row>
    <row r="1580" spans="1:26" x14ac:dyDescent="0.3">
      <c r="A1580">
        <v>907417</v>
      </c>
      <c r="B1580" t="s">
        <v>5450</v>
      </c>
    </row>
    <row r="1581" spans="1:26" x14ac:dyDescent="0.3">
      <c r="A1581">
        <v>907418</v>
      </c>
      <c r="B1581" t="s">
        <v>5453</v>
      </c>
      <c r="C1581" t="s">
        <v>444</v>
      </c>
      <c r="D1581" t="s">
        <v>5454</v>
      </c>
    </row>
    <row r="1582" spans="1:26" x14ac:dyDescent="0.3">
      <c r="A1582">
        <v>907419</v>
      </c>
      <c r="B1582" t="s">
        <v>5456</v>
      </c>
      <c r="C1582" t="s">
        <v>444</v>
      </c>
      <c r="D1582" t="s">
        <v>5457</v>
      </c>
    </row>
    <row r="1583" spans="1:26" x14ac:dyDescent="0.3">
      <c r="A1583">
        <v>907420</v>
      </c>
      <c r="B1583" t="s">
        <v>5459</v>
      </c>
      <c r="C1583" t="s">
        <v>1961</v>
      </c>
      <c r="D1583" t="s">
        <v>5460</v>
      </c>
      <c r="F1583">
        <v>78138116746</v>
      </c>
      <c r="G1583">
        <v>336974</v>
      </c>
      <c r="H1583" t="s">
        <v>5460</v>
      </c>
      <c r="I1583" t="s">
        <v>1819</v>
      </c>
      <c r="J1583">
        <v>781381167468</v>
      </c>
      <c r="K1583">
        <v>39131700</v>
      </c>
      <c r="L1583" t="s">
        <v>5463</v>
      </c>
      <c r="M1583">
        <v>369162</v>
      </c>
      <c r="N1583" t="s">
        <v>13253</v>
      </c>
      <c r="O1583" t="s">
        <v>1819</v>
      </c>
      <c r="P1583" t="s">
        <v>1819</v>
      </c>
      <c r="Q1583" t="s">
        <v>12858</v>
      </c>
      <c r="R1583" s="193" t="s">
        <v>13252</v>
      </c>
      <c r="S1583">
        <v>100</v>
      </c>
      <c r="T1583">
        <v>100</v>
      </c>
      <c r="U1583">
        <v>100</v>
      </c>
    </row>
    <row r="1584" spans="1:26" x14ac:dyDescent="0.3">
      <c r="A1584">
        <v>907421</v>
      </c>
      <c r="B1584" t="s">
        <v>5464</v>
      </c>
      <c r="C1584" t="s">
        <v>1961</v>
      </c>
      <c r="D1584" t="s">
        <v>5465</v>
      </c>
      <c r="G1584">
        <v>790773</v>
      </c>
      <c r="H1584" t="s">
        <v>5467</v>
      </c>
      <c r="I1584" t="s">
        <v>1819</v>
      </c>
      <c r="J1584">
        <v>781381482004</v>
      </c>
      <c r="K1584">
        <v>39131708</v>
      </c>
      <c r="M1584">
        <v>834376</v>
      </c>
      <c r="N1584" t="s">
        <v>13251</v>
      </c>
      <c r="O1584" t="s">
        <v>1819</v>
      </c>
      <c r="P1584" t="s">
        <v>13235</v>
      </c>
      <c r="Q1584" t="s">
        <v>12862</v>
      </c>
      <c r="R1584" s="193" t="s">
        <v>13250</v>
      </c>
      <c r="S1584">
        <v>100</v>
      </c>
      <c r="T1584">
        <v>100</v>
      </c>
      <c r="U1584">
        <v>100</v>
      </c>
      <c r="V1584" t="s">
        <v>1819</v>
      </c>
      <c r="W1584">
        <v>94</v>
      </c>
      <c r="X1584">
        <v>39131708</v>
      </c>
      <c r="Y1584">
        <v>94</v>
      </c>
      <c r="Z1584" t="b">
        <v>1</v>
      </c>
    </row>
    <row r="1585" spans="1:26" x14ac:dyDescent="0.3">
      <c r="A1585">
        <v>907422</v>
      </c>
      <c r="B1585" t="s">
        <v>5468</v>
      </c>
      <c r="C1585" t="s">
        <v>1961</v>
      </c>
      <c r="D1585" t="s">
        <v>5469</v>
      </c>
      <c r="G1585">
        <v>817590</v>
      </c>
      <c r="H1585" t="s">
        <v>5471</v>
      </c>
      <c r="I1585" t="s">
        <v>1819</v>
      </c>
      <c r="J1585">
        <v>781381480307</v>
      </c>
      <c r="K1585">
        <v>39131708</v>
      </c>
      <c r="M1585">
        <v>503204</v>
      </c>
      <c r="N1585" t="s">
        <v>13249</v>
      </c>
      <c r="O1585" t="s">
        <v>1819</v>
      </c>
      <c r="P1585" t="s">
        <v>13235</v>
      </c>
      <c r="Q1585" t="s">
        <v>12862</v>
      </c>
      <c r="R1585" s="193" t="s">
        <v>13248</v>
      </c>
      <c r="S1585">
        <v>100</v>
      </c>
      <c r="T1585">
        <v>100</v>
      </c>
      <c r="U1585">
        <v>100</v>
      </c>
      <c r="V1585" t="s">
        <v>1819</v>
      </c>
      <c r="W1585">
        <v>94</v>
      </c>
      <c r="X1585">
        <v>39131708</v>
      </c>
      <c r="Y1585">
        <v>94</v>
      </c>
      <c r="Z1585" t="b">
        <v>1</v>
      </c>
    </row>
    <row r="1586" spans="1:26" x14ac:dyDescent="0.3">
      <c r="A1586">
        <v>907423</v>
      </c>
      <c r="B1586" t="s">
        <v>5472</v>
      </c>
      <c r="C1586" t="s">
        <v>1961</v>
      </c>
      <c r="D1586" t="s">
        <v>5473</v>
      </c>
      <c r="O1586" t="s">
        <v>59</v>
      </c>
      <c r="P1586" t="s">
        <v>4397</v>
      </c>
      <c r="Q1586" t="s">
        <v>12858</v>
      </c>
      <c r="T1586">
        <v>50</v>
      </c>
      <c r="V1586" t="s">
        <v>1819</v>
      </c>
      <c r="W1586">
        <v>82</v>
      </c>
      <c r="X1586">
        <v>39131700</v>
      </c>
      <c r="Y1586">
        <v>82</v>
      </c>
      <c r="Z1586" t="b">
        <v>1</v>
      </c>
    </row>
    <row r="1587" spans="1:26" x14ac:dyDescent="0.3">
      <c r="A1587">
        <v>907424</v>
      </c>
      <c r="B1587" t="s">
        <v>5475</v>
      </c>
      <c r="C1587" t="s">
        <v>1961</v>
      </c>
      <c r="D1587" t="s">
        <v>5476</v>
      </c>
      <c r="G1587">
        <v>1043947</v>
      </c>
      <c r="H1587" t="s">
        <v>5476</v>
      </c>
      <c r="I1587" t="s">
        <v>1819</v>
      </c>
      <c r="J1587">
        <v>781381433402</v>
      </c>
      <c r="K1587">
        <v>39121700</v>
      </c>
      <c r="M1587">
        <v>365416</v>
      </c>
      <c r="N1587" t="s">
        <v>13247</v>
      </c>
      <c r="O1587" t="s">
        <v>1819</v>
      </c>
      <c r="P1587" t="s">
        <v>13235</v>
      </c>
      <c r="Q1587" t="s">
        <v>12858</v>
      </c>
      <c r="R1587" s="193" t="s">
        <v>13246</v>
      </c>
      <c r="S1587">
        <v>100</v>
      </c>
      <c r="T1587">
        <v>100</v>
      </c>
      <c r="U1587">
        <v>100</v>
      </c>
      <c r="V1587" t="s">
        <v>1819</v>
      </c>
      <c r="W1587">
        <v>63</v>
      </c>
      <c r="X1587">
        <v>39121700</v>
      </c>
      <c r="Y1587">
        <v>63</v>
      </c>
      <c r="Z1587" t="b">
        <v>1</v>
      </c>
    </row>
    <row r="1588" spans="1:26" x14ac:dyDescent="0.3">
      <c r="A1588">
        <v>907425</v>
      </c>
      <c r="B1588" t="s">
        <v>5479</v>
      </c>
      <c r="C1588" t="s">
        <v>1961</v>
      </c>
      <c r="D1588" t="s">
        <v>5480</v>
      </c>
      <c r="E1588" t="s">
        <v>5481</v>
      </c>
      <c r="F1588">
        <v>78138162102</v>
      </c>
      <c r="G1588">
        <v>846534</v>
      </c>
      <c r="H1588" t="s">
        <v>5480</v>
      </c>
      <c r="I1588" t="s">
        <v>1819</v>
      </c>
      <c r="J1588">
        <v>781381621021</v>
      </c>
      <c r="K1588">
        <v>39121311</v>
      </c>
      <c r="M1588">
        <v>757251</v>
      </c>
      <c r="N1588" t="s">
        <v>13245</v>
      </c>
      <c r="O1588" t="s">
        <v>1819</v>
      </c>
      <c r="P1588" t="s">
        <v>13235</v>
      </c>
      <c r="Q1588" t="s">
        <v>12862</v>
      </c>
      <c r="R1588" s="193" t="s">
        <v>13244</v>
      </c>
      <c r="S1588">
        <v>100</v>
      </c>
      <c r="T1588">
        <v>100</v>
      </c>
      <c r="U1588">
        <v>100</v>
      </c>
      <c r="V1588" t="s">
        <v>1819</v>
      </c>
      <c r="W1588">
        <v>89</v>
      </c>
      <c r="X1588">
        <v>39121311</v>
      </c>
      <c r="Y1588">
        <v>89</v>
      </c>
      <c r="Z1588" t="b">
        <v>1</v>
      </c>
    </row>
    <row r="1589" spans="1:26" x14ac:dyDescent="0.3">
      <c r="A1589">
        <v>907426</v>
      </c>
      <c r="B1589" t="s">
        <v>5483</v>
      </c>
      <c r="C1589" t="s">
        <v>1961</v>
      </c>
      <c r="D1589" t="s">
        <v>5484</v>
      </c>
      <c r="E1589" t="s">
        <v>5485</v>
      </c>
      <c r="F1589">
        <v>78138162101</v>
      </c>
      <c r="G1589">
        <v>336897</v>
      </c>
      <c r="H1589" t="s">
        <v>5484</v>
      </c>
      <c r="I1589" t="s">
        <v>1819</v>
      </c>
      <c r="J1589">
        <v>781381621014</v>
      </c>
      <c r="K1589">
        <v>39121311</v>
      </c>
      <c r="L1589" t="s">
        <v>5485</v>
      </c>
      <c r="M1589">
        <v>379007</v>
      </c>
      <c r="N1589" t="s">
        <v>13243</v>
      </c>
      <c r="O1589" t="s">
        <v>1819</v>
      </c>
      <c r="P1589" t="s">
        <v>13235</v>
      </c>
      <c r="Q1589" t="s">
        <v>12862</v>
      </c>
      <c r="R1589" s="193" t="s">
        <v>13242</v>
      </c>
      <c r="S1589">
        <v>100</v>
      </c>
      <c r="T1589">
        <v>100</v>
      </c>
      <c r="U1589">
        <v>100</v>
      </c>
      <c r="V1589" t="s">
        <v>1819</v>
      </c>
      <c r="W1589">
        <v>89</v>
      </c>
      <c r="X1589">
        <v>39121311</v>
      </c>
      <c r="Y1589">
        <v>89</v>
      </c>
      <c r="Z1589" t="b">
        <v>1</v>
      </c>
    </row>
    <row r="1590" spans="1:26" x14ac:dyDescent="0.3">
      <c r="A1590">
        <v>907427</v>
      </c>
      <c r="B1590" t="s">
        <v>5487</v>
      </c>
      <c r="C1590" t="s">
        <v>1961</v>
      </c>
      <c r="D1590" t="s">
        <v>5488</v>
      </c>
      <c r="E1590" t="s">
        <v>5489</v>
      </c>
      <c r="F1590">
        <v>78138115685</v>
      </c>
      <c r="G1590">
        <v>336878</v>
      </c>
      <c r="H1590" t="s">
        <v>5491</v>
      </c>
      <c r="I1590" t="s">
        <v>1819</v>
      </c>
      <c r="J1590">
        <v>781381156851</v>
      </c>
      <c r="K1590">
        <v>39131700</v>
      </c>
      <c r="L1590" t="s">
        <v>5489</v>
      </c>
      <c r="M1590">
        <v>911734</v>
      </c>
      <c r="N1590" t="s">
        <v>13241</v>
      </c>
      <c r="O1590" t="s">
        <v>1819</v>
      </c>
      <c r="P1590" t="s">
        <v>13235</v>
      </c>
      <c r="Q1590" t="s">
        <v>12862</v>
      </c>
      <c r="R1590" s="193" t="s">
        <v>13240</v>
      </c>
      <c r="S1590">
        <v>100</v>
      </c>
      <c r="T1590">
        <v>100</v>
      </c>
      <c r="U1590">
        <v>100</v>
      </c>
      <c r="V1590" t="s">
        <v>1819</v>
      </c>
      <c r="W1590">
        <v>94</v>
      </c>
      <c r="X1590">
        <v>39131700</v>
      </c>
      <c r="Y1590">
        <v>94</v>
      </c>
      <c r="Z1590" t="b">
        <v>1</v>
      </c>
    </row>
    <row r="1591" spans="1:26" x14ac:dyDescent="0.3">
      <c r="A1591">
        <v>907428</v>
      </c>
      <c r="B1591" t="s">
        <v>5492</v>
      </c>
      <c r="C1591" t="s">
        <v>1961</v>
      </c>
      <c r="D1591" t="s">
        <v>5493</v>
      </c>
      <c r="F1591">
        <v>78138123412</v>
      </c>
      <c r="G1591">
        <v>336958</v>
      </c>
      <c r="H1591" t="s">
        <v>5495</v>
      </c>
      <c r="I1591" t="s">
        <v>1819</v>
      </c>
      <c r="J1591">
        <v>781381234122</v>
      </c>
      <c r="K1591">
        <v>39131700</v>
      </c>
      <c r="L1591" t="s">
        <v>5496</v>
      </c>
      <c r="M1591">
        <v>24858</v>
      </c>
      <c r="N1591" t="s">
        <v>5497</v>
      </c>
      <c r="O1591" t="s">
        <v>1819</v>
      </c>
      <c r="P1591" t="s">
        <v>13235</v>
      </c>
      <c r="Q1591" t="s">
        <v>12862</v>
      </c>
      <c r="R1591" s="193" t="s">
        <v>13239</v>
      </c>
      <c r="S1591">
        <v>100</v>
      </c>
      <c r="T1591">
        <v>100</v>
      </c>
      <c r="U1591">
        <v>100</v>
      </c>
      <c r="V1591" t="s">
        <v>1819</v>
      </c>
      <c r="W1591">
        <v>100</v>
      </c>
      <c r="X1591">
        <v>39131700</v>
      </c>
      <c r="Y1591">
        <v>100</v>
      </c>
      <c r="Z1591" t="b">
        <v>1</v>
      </c>
    </row>
    <row r="1592" spans="1:26" x14ac:dyDescent="0.3">
      <c r="A1592">
        <v>907429</v>
      </c>
      <c r="B1592" t="s">
        <v>5498</v>
      </c>
      <c r="C1592" t="s">
        <v>1961</v>
      </c>
      <c r="D1592" t="s">
        <v>5499</v>
      </c>
      <c r="F1592">
        <v>78138150669</v>
      </c>
      <c r="O1592" t="s">
        <v>1819</v>
      </c>
      <c r="P1592" t="s">
        <v>13235</v>
      </c>
      <c r="Q1592" t="s">
        <v>12862</v>
      </c>
      <c r="T1592">
        <v>60</v>
      </c>
      <c r="V1592" t="s">
        <v>1819</v>
      </c>
      <c r="W1592">
        <v>92</v>
      </c>
      <c r="X1592">
        <v>39131708</v>
      </c>
      <c r="Y1592">
        <v>92</v>
      </c>
      <c r="Z1592" t="b">
        <v>1</v>
      </c>
    </row>
    <row r="1593" spans="1:26" x14ac:dyDescent="0.3">
      <c r="A1593">
        <v>907430</v>
      </c>
      <c r="B1593" t="s">
        <v>5501</v>
      </c>
      <c r="C1593" t="s">
        <v>1961</v>
      </c>
      <c r="D1593" t="s">
        <v>5502</v>
      </c>
      <c r="E1593" t="s">
        <v>5503</v>
      </c>
      <c r="F1593">
        <v>78138113512</v>
      </c>
      <c r="G1593">
        <v>336879</v>
      </c>
      <c r="H1593" t="s">
        <v>5502</v>
      </c>
      <c r="I1593" t="s">
        <v>1819</v>
      </c>
      <c r="J1593">
        <v>781381135122</v>
      </c>
      <c r="K1593">
        <v>39121311</v>
      </c>
      <c r="L1593" t="s">
        <v>5503</v>
      </c>
      <c r="M1593">
        <v>426327</v>
      </c>
      <c r="N1593" t="s">
        <v>5505</v>
      </c>
      <c r="O1593" t="s">
        <v>1819</v>
      </c>
      <c r="P1593" t="s">
        <v>13235</v>
      </c>
      <c r="Q1593" t="s">
        <v>12862</v>
      </c>
      <c r="R1593" s="193" t="s">
        <v>13238</v>
      </c>
      <c r="S1593">
        <v>100</v>
      </c>
      <c r="T1593">
        <v>100</v>
      </c>
      <c r="U1593">
        <v>100</v>
      </c>
      <c r="V1593" t="s">
        <v>1819</v>
      </c>
      <c r="W1593">
        <v>100</v>
      </c>
      <c r="X1593">
        <v>39121311</v>
      </c>
      <c r="Y1593">
        <v>100</v>
      </c>
      <c r="Z1593" t="b">
        <v>1</v>
      </c>
    </row>
    <row r="1594" spans="1:26" x14ac:dyDescent="0.3">
      <c r="A1594">
        <v>907431</v>
      </c>
      <c r="B1594" t="s">
        <v>5506</v>
      </c>
      <c r="C1594" t="s">
        <v>1961</v>
      </c>
      <c r="D1594" t="s">
        <v>5507</v>
      </c>
      <c r="F1594">
        <v>78138129365</v>
      </c>
      <c r="G1594">
        <v>336964</v>
      </c>
      <c r="H1594" t="s">
        <v>5509</v>
      </c>
      <c r="I1594" t="s">
        <v>1819</v>
      </c>
      <c r="J1594">
        <v>781381293655</v>
      </c>
      <c r="K1594">
        <v>39131717</v>
      </c>
      <c r="L1594" t="s">
        <v>5510</v>
      </c>
      <c r="M1594">
        <v>798253</v>
      </c>
      <c r="N1594" t="s">
        <v>5511</v>
      </c>
      <c r="O1594" t="s">
        <v>1819</v>
      </c>
      <c r="P1594" t="s">
        <v>13235</v>
      </c>
      <c r="Q1594" t="s">
        <v>12862</v>
      </c>
      <c r="R1594" s="193" t="s">
        <v>13237</v>
      </c>
      <c r="S1594">
        <v>100</v>
      </c>
      <c r="T1594">
        <v>100</v>
      </c>
      <c r="U1594">
        <v>100</v>
      </c>
      <c r="V1594" t="s">
        <v>1819</v>
      </c>
      <c r="W1594">
        <v>100</v>
      </c>
      <c r="X1594">
        <v>39131717</v>
      </c>
      <c r="Y1594">
        <v>100</v>
      </c>
      <c r="Z1594" t="b">
        <v>1</v>
      </c>
    </row>
    <row r="1595" spans="1:26" x14ac:dyDescent="0.3">
      <c r="A1595">
        <v>907432</v>
      </c>
      <c r="B1595" t="s">
        <v>5512</v>
      </c>
      <c r="C1595" t="s">
        <v>1961</v>
      </c>
      <c r="D1595" t="s">
        <v>5513</v>
      </c>
      <c r="F1595">
        <v>78138116744</v>
      </c>
      <c r="G1595">
        <v>336948</v>
      </c>
      <c r="H1595" t="s">
        <v>5513</v>
      </c>
      <c r="I1595" t="s">
        <v>1819</v>
      </c>
      <c r="J1595">
        <v>781381167444</v>
      </c>
      <c r="K1595">
        <v>39131700</v>
      </c>
      <c r="L1595" t="s">
        <v>5515</v>
      </c>
      <c r="M1595">
        <v>474090</v>
      </c>
      <c r="N1595" t="s">
        <v>13236</v>
      </c>
      <c r="O1595" t="s">
        <v>1819</v>
      </c>
      <c r="P1595" t="s">
        <v>13235</v>
      </c>
      <c r="Q1595" t="s">
        <v>12862</v>
      </c>
      <c r="R1595" s="193" t="s">
        <v>13234</v>
      </c>
      <c r="S1595">
        <v>100</v>
      </c>
      <c r="T1595">
        <v>100</v>
      </c>
      <c r="U1595">
        <v>100</v>
      </c>
      <c r="V1595" t="s">
        <v>1819</v>
      </c>
      <c r="W1595">
        <v>77</v>
      </c>
      <c r="X1595">
        <v>39131700</v>
      </c>
      <c r="Y1595">
        <v>77</v>
      </c>
      <c r="Z1595" t="b">
        <v>1</v>
      </c>
    </row>
    <row r="1596" spans="1:26" x14ac:dyDescent="0.3">
      <c r="A1596">
        <v>907433</v>
      </c>
      <c r="B1596" t="s">
        <v>5516</v>
      </c>
      <c r="C1596" t="s">
        <v>5517</v>
      </c>
      <c r="D1596" t="s">
        <v>5518</v>
      </c>
      <c r="E1596" t="s">
        <v>5519</v>
      </c>
      <c r="G1596">
        <v>233197</v>
      </c>
      <c r="H1596" t="s">
        <v>5518</v>
      </c>
      <c r="I1596" t="s">
        <v>5520</v>
      </c>
      <c r="J1596">
        <v>662364315093</v>
      </c>
      <c r="K1596">
        <v>39121420</v>
      </c>
      <c r="M1596">
        <v>376537</v>
      </c>
      <c r="N1596" t="s">
        <v>13233</v>
      </c>
      <c r="O1596" t="s">
        <v>5520</v>
      </c>
      <c r="P1596" t="s">
        <v>5517</v>
      </c>
      <c r="Q1596" t="s">
        <v>12858</v>
      </c>
      <c r="R1596" s="193" t="s">
        <v>13232</v>
      </c>
      <c r="S1596">
        <v>100</v>
      </c>
      <c r="T1596">
        <v>100</v>
      </c>
      <c r="U1596">
        <v>100</v>
      </c>
      <c r="V1596" t="s">
        <v>5520</v>
      </c>
      <c r="W1596">
        <v>83</v>
      </c>
      <c r="X1596">
        <v>39120000</v>
      </c>
      <c r="Y1596">
        <v>83</v>
      </c>
      <c r="Z1596" t="b">
        <v>1</v>
      </c>
    </row>
    <row r="1597" spans="1:26" x14ac:dyDescent="0.3">
      <c r="A1597">
        <v>907434</v>
      </c>
      <c r="B1597" t="s">
        <v>5522</v>
      </c>
      <c r="C1597" t="s">
        <v>5517</v>
      </c>
      <c r="D1597" t="s">
        <v>5523</v>
      </c>
      <c r="E1597" t="s">
        <v>5524</v>
      </c>
      <c r="G1597">
        <v>251114</v>
      </c>
      <c r="H1597" t="s">
        <v>5523</v>
      </c>
      <c r="I1597" t="s">
        <v>5520</v>
      </c>
      <c r="J1597">
        <v>662364301508</v>
      </c>
      <c r="K1597">
        <v>39121420</v>
      </c>
      <c r="M1597">
        <v>362707</v>
      </c>
      <c r="N1597" t="s">
        <v>13231</v>
      </c>
      <c r="O1597" t="s">
        <v>5520</v>
      </c>
      <c r="P1597" t="s">
        <v>5517</v>
      </c>
      <c r="Q1597" t="s">
        <v>12858</v>
      </c>
      <c r="R1597" s="193" t="s">
        <v>13230</v>
      </c>
      <c r="S1597">
        <v>100</v>
      </c>
      <c r="T1597">
        <v>100</v>
      </c>
      <c r="U1597">
        <v>100</v>
      </c>
      <c r="V1597" t="s">
        <v>5520</v>
      </c>
      <c r="W1597">
        <v>82</v>
      </c>
      <c r="X1597">
        <v>39121420</v>
      </c>
      <c r="Y1597">
        <v>82</v>
      </c>
      <c r="Z1597" t="b">
        <v>1</v>
      </c>
    </row>
    <row r="1598" spans="1:26" x14ac:dyDescent="0.3">
      <c r="A1598">
        <v>907435</v>
      </c>
      <c r="B1598" t="s">
        <v>5526</v>
      </c>
      <c r="C1598" t="s">
        <v>5517</v>
      </c>
      <c r="D1598" t="s">
        <v>5527</v>
      </c>
      <c r="E1598" t="s">
        <v>5528</v>
      </c>
      <c r="G1598">
        <v>223594</v>
      </c>
      <c r="H1598" t="s">
        <v>5527</v>
      </c>
      <c r="I1598" t="s">
        <v>5520</v>
      </c>
      <c r="J1598">
        <v>662364310098</v>
      </c>
      <c r="K1598">
        <v>39121420</v>
      </c>
      <c r="M1598">
        <v>508544</v>
      </c>
      <c r="N1598" t="s">
        <v>13229</v>
      </c>
      <c r="O1598" t="s">
        <v>5520</v>
      </c>
      <c r="P1598" t="s">
        <v>5517</v>
      </c>
      <c r="Q1598" t="s">
        <v>12858</v>
      </c>
      <c r="R1598" s="193" t="s">
        <v>13228</v>
      </c>
      <c r="S1598">
        <v>100</v>
      </c>
      <c r="T1598">
        <v>100</v>
      </c>
      <c r="U1598">
        <v>100</v>
      </c>
      <c r="V1598" t="s">
        <v>5520</v>
      </c>
      <c r="W1598">
        <v>82</v>
      </c>
      <c r="X1598">
        <v>39121420</v>
      </c>
      <c r="Y1598">
        <v>82</v>
      </c>
      <c r="Z1598" t="b">
        <v>1</v>
      </c>
    </row>
    <row r="1599" spans="1:26" x14ac:dyDescent="0.3">
      <c r="A1599">
        <v>907436</v>
      </c>
      <c r="B1599" t="s">
        <v>5530</v>
      </c>
      <c r="C1599" t="s">
        <v>5517</v>
      </c>
      <c r="D1599" t="s">
        <v>5531</v>
      </c>
      <c r="E1599" t="s">
        <v>5532</v>
      </c>
      <c r="G1599">
        <v>251112</v>
      </c>
      <c r="H1599" t="s">
        <v>5531</v>
      </c>
      <c r="I1599" t="s">
        <v>5520</v>
      </c>
      <c r="J1599">
        <v>662364301003</v>
      </c>
      <c r="K1599">
        <v>39121420</v>
      </c>
      <c r="M1599">
        <v>519579</v>
      </c>
      <c r="N1599" t="s">
        <v>13227</v>
      </c>
      <c r="O1599" t="s">
        <v>5520</v>
      </c>
      <c r="P1599" t="s">
        <v>5517</v>
      </c>
      <c r="Q1599" t="s">
        <v>12858</v>
      </c>
      <c r="R1599" s="193" t="s">
        <v>13226</v>
      </c>
      <c r="S1599">
        <v>100</v>
      </c>
      <c r="T1599">
        <v>100</v>
      </c>
      <c r="U1599">
        <v>100</v>
      </c>
      <c r="V1599" t="s">
        <v>5520</v>
      </c>
      <c r="W1599">
        <v>81</v>
      </c>
      <c r="X1599">
        <v>39120000</v>
      </c>
      <c r="Y1599">
        <v>81</v>
      </c>
      <c r="Z1599" t="b">
        <v>1</v>
      </c>
    </row>
    <row r="1600" spans="1:26" x14ac:dyDescent="0.3">
      <c r="A1600">
        <v>907437</v>
      </c>
      <c r="B1600" t="s">
        <v>5534</v>
      </c>
      <c r="C1600" t="s">
        <v>5535</v>
      </c>
      <c r="D1600" t="s">
        <v>5536</v>
      </c>
      <c r="O1600" t="s">
        <v>2291</v>
      </c>
      <c r="P1600" t="s">
        <v>5535</v>
      </c>
      <c r="Q1600" t="s">
        <v>12858</v>
      </c>
      <c r="T1600">
        <v>50</v>
      </c>
      <c r="V1600" t="s">
        <v>5341</v>
      </c>
      <c r="W1600">
        <v>63</v>
      </c>
      <c r="X1600">
        <v>26121614</v>
      </c>
      <c r="Y1600">
        <v>79</v>
      </c>
      <c r="Z1600" t="b">
        <v>1</v>
      </c>
    </row>
    <row r="1601" spans="1:26" x14ac:dyDescent="0.3">
      <c r="A1601">
        <v>907438</v>
      </c>
      <c r="B1601" t="s">
        <v>5538</v>
      </c>
      <c r="C1601" t="s">
        <v>5539</v>
      </c>
      <c r="D1601" t="s">
        <v>5540</v>
      </c>
      <c r="O1601" t="s">
        <v>105</v>
      </c>
      <c r="P1601" t="s">
        <v>12946</v>
      </c>
      <c r="Q1601" t="s">
        <v>12862</v>
      </c>
      <c r="T1601">
        <v>75</v>
      </c>
    </row>
    <row r="1602" spans="1:26" x14ac:dyDescent="0.3">
      <c r="A1602">
        <v>907439</v>
      </c>
      <c r="B1602" t="s">
        <v>5543</v>
      </c>
      <c r="C1602" t="s">
        <v>5544</v>
      </c>
      <c r="D1602" t="s">
        <v>5545</v>
      </c>
    </row>
    <row r="1603" spans="1:26" x14ac:dyDescent="0.3">
      <c r="A1603">
        <v>907440</v>
      </c>
      <c r="B1603" t="s">
        <v>5546</v>
      </c>
      <c r="C1603" t="s">
        <v>5547</v>
      </c>
      <c r="D1603" t="s">
        <v>5548</v>
      </c>
      <c r="O1603" t="s">
        <v>5549</v>
      </c>
      <c r="P1603" t="s">
        <v>5547</v>
      </c>
      <c r="Q1603" t="s">
        <v>12862</v>
      </c>
      <c r="T1603">
        <v>100</v>
      </c>
    </row>
    <row r="1604" spans="1:26" x14ac:dyDescent="0.3">
      <c r="A1604">
        <v>907441</v>
      </c>
      <c r="B1604" t="s">
        <v>5551</v>
      </c>
      <c r="C1604" t="s">
        <v>5547</v>
      </c>
      <c r="D1604" t="s">
        <v>5552</v>
      </c>
      <c r="O1604" t="s">
        <v>5549</v>
      </c>
      <c r="P1604" t="s">
        <v>5547</v>
      </c>
      <c r="Q1604" t="s">
        <v>12862</v>
      </c>
      <c r="T1604">
        <v>100</v>
      </c>
      <c r="V1604" t="s">
        <v>2352</v>
      </c>
      <c r="W1604">
        <v>62</v>
      </c>
      <c r="X1604">
        <v>26121609</v>
      </c>
      <c r="Y1604">
        <v>62</v>
      </c>
      <c r="Z1604" t="b">
        <v>1</v>
      </c>
    </row>
    <row r="1605" spans="1:26" x14ac:dyDescent="0.3">
      <c r="A1605">
        <v>907442</v>
      </c>
      <c r="B1605" t="s">
        <v>5554</v>
      </c>
      <c r="C1605" t="s">
        <v>5547</v>
      </c>
      <c r="D1605" t="s">
        <v>5555</v>
      </c>
      <c r="O1605" t="s">
        <v>5549</v>
      </c>
      <c r="P1605" t="s">
        <v>5547</v>
      </c>
      <c r="Q1605" t="s">
        <v>12862</v>
      </c>
      <c r="T1605">
        <v>100</v>
      </c>
      <c r="V1605" t="s">
        <v>2352</v>
      </c>
      <c r="W1605">
        <v>77</v>
      </c>
      <c r="X1605">
        <v>26121609</v>
      </c>
      <c r="Y1605">
        <v>62</v>
      </c>
      <c r="Z1605" t="b">
        <v>1</v>
      </c>
    </row>
    <row r="1606" spans="1:26" x14ac:dyDescent="0.3">
      <c r="A1606">
        <v>907443</v>
      </c>
      <c r="B1606" t="s">
        <v>5557</v>
      </c>
      <c r="C1606" t="s">
        <v>5547</v>
      </c>
      <c r="D1606" t="s">
        <v>5558</v>
      </c>
      <c r="O1606" t="s">
        <v>5549</v>
      </c>
      <c r="P1606" t="s">
        <v>5547</v>
      </c>
      <c r="Q1606" t="s">
        <v>12862</v>
      </c>
      <c r="T1606">
        <v>100</v>
      </c>
      <c r="V1606" t="s">
        <v>2352</v>
      </c>
      <c r="W1606">
        <v>62</v>
      </c>
      <c r="X1606">
        <v>26121609</v>
      </c>
      <c r="Y1606">
        <v>62</v>
      </c>
      <c r="Z1606" t="b">
        <v>1</v>
      </c>
    </row>
    <row r="1607" spans="1:26" x14ac:dyDescent="0.3">
      <c r="A1607">
        <v>907444</v>
      </c>
      <c r="B1607" t="s">
        <v>5560</v>
      </c>
      <c r="C1607" t="s">
        <v>5547</v>
      </c>
      <c r="D1607" t="s">
        <v>5561</v>
      </c>
      <c r="O1607" t="s">
        <v>5549</v>
      </c>
      <c r="P1607" t="s">
        <v>5547</v>
      </c>
      <c r="Q1607" t="s">
        <v>12862</v>
      </c>
      <c r="T1607">
        <v>100</v>
      </c>
      <c r="V1607" t="s">
        <v>2352</v>
      </c>
      <c r="W1607">
        <v>77</v>
      </c>
      <c r="X1607">
        <v>26121609</v>
      </c>
      <c r="Y1607">
        <v>77</v>
      </c>
      <c r="Z1607" t="b">
        <v>1</v>
      </c>
    </row>
    <row r="1608" spans="1:26" x14ac:dyDescent="0.3">
      <c r="A1608">
        <v>907445</v>
      </c>
      <c r="B1608" t="s">
        <v>5563</v>
      </c>
      <c r="C1608" t="s">
        <v>5539</v>
      </c>
      <c r="D1608" t="s">
        <v>5564</v>
      </c>
    </row>
    <row r="1609" spans="1:26" x14ac:dyDescent="0.3">
      <c r="A1609">
        <v>907447</v>
      </c>
      <c r="B1609" t="s">
        <v>5574</v>
      </c>
      <c r="C1609" t="s">
        <v>5575</v>
      </c>
      <c r="D1609" t="s">
        <v>5576</v>
      </c>
      <c r="V1609" t="s">
        <v>13225</v>
      </c>
      <c r="W1609">
        <v>78</v>
      </c>
      <c r="X1609">
        <v>26111601</v>
      </c>
      <c r="Y1609">
        <v>78</v>
      </c>
      <c r="Z1609" t="b">
        <v>1</v>
      </c>
    </row>
    <row r="1610" spans="1:26" x14ac:dyDescent="0.3">
      <c r="A1610">
        <v>907448</v>
      </c>
      <c r="B1610" t="s">
        <v>5578</v>
      </c>
      <c r="C1610" t="s">
        <v>857</v>
      </c>
      <c r="D1610" t="s">
        <v>5387</v>
      </c>
      <c r="E1610" t="s">
        <v>5388</v>
      </c>
      <c r="F1610">
        <v>1899712205</v>
      </c>
      <c r="G1610">
        <v>319328</v>
      </c>
      <c r="H1610" t="s">
        <v>5387</v>
      </c>
      <c r="I1610" t="s">
        <v>681</v>
      </c>
      <c r="J1610">
        <v>751338005006</v>
      </c>
      <c r="K1610">
        <v>39121312</v>
      </c>
      <c r="M1610">
        <v>5820</v>
      </c>
      <c r="N1610" t="s">
        <v>13224</v>
      </c>
      <c r="O1610" t="s">
        <v>681</v>
      </c>
      <c r="Q1610" t="s">
        <v>12868</v>
      </c>
      <c r="R1610" s="193" t="s">
        <v>13223</v>
      </c>
      <c r="S1610">
        <v>64</v>
      </c>
      <c r="T1610">
        <v>43</v>
      </c>
      <c r="U1610">
        <v>45</v>
      </c>
      <c r="V1610" t="s">
        <v>349</v>
      </c>
      <c r="W1610">
        <v>72</v>
      </c>
      <c r="Z1610" t="b">
        <v>1</v>
      </c>
    </row>
    <row r="1611" spans="1:26" x14ac:dyDescent="0.3">
      <c r="A1611">
        <v>907449</v>
      </c>
      <c r="B1611" t="s">
        <v>5578</v>
      </c>
      <c r="C1611" t="s">
        <v>857</v>
      </c>
      <c r="D1611" t="s">
        <v>5387</v>
      </c>
      <c r="E1611" t="s">
        <v>5388</v>
      </c>
      <c r="F1611">
        <v>1899712205</v>
      </c>
      <c r="G1611">
        <v>319328</v>
      </c>
      <c r="H1611" t="s">
        <v>5387</v>
      </c>
      <c r="I1611" t="s">
        <v>681</v>
      </c>
      <c r="J1611">
        <v>751338005006</v>
      </c>
      <c r="K1611">
        <v>39121312</v>
      </c>
      <c r="M1611">
        <v>5820</v>
      </c>
      <c r="N1611" t="s">
        <v>13224</v>
      </c>
      <c r="O1611" t="s">
        <v>681</v>
      </c>
      <c r="Q1611" t="s">
        <v>12868</v>
      </c>
      <c r="R1611" s="193" t="s">
        <v>13223</v>
      </c>
      <c r="S1611">
        <v>64</v>
      </c>
      <c r="T1611">
        <v>43</v>
      </c>
      <c r="U1611">
        <v>45</v>
      </c>
      <c r="V1611" t="s">
        <v>349</v>
      </c>
      <c r="W1611">
        <v>72</v>
      </c>
      <c r="Z1611" t="b">
        <v>1</v>
      </c>
    </row>
    <row r="1612" spans="1:26" x14ac:dyDescent="0.3">
      <c r="A1612">
        <v>907450</v>
      </c>
      <c r="B1612" t="s">
        <v>5578</v>
      </c>
      <c r="C1612" t="s">
        <v>857</v>
      </c>
      <c r="D1612" t="s">
        <v>5387</v>
      </c>
      <c r="E1612" t="s">
        <v>5388</v>
      </c>
      <c r="F1612">
        <v>1899712205</v>
      </c>
      <c r="G1612">
        <v>319328</v>
      </c>
      <c r="H1612" t="s">
        <v>5387</v>
      </c>
      <c r="I1612" t="s">
        <v>681</v>
      </c>
      <c r="J1612">
        <v>751338005006</v>
      </c>
      <c r="K1612">
        <v>39121312</v>
      </c>
      <c r="M1612">
        <v>5820</v>
      </c>
      <c r="N1612" t="s">
        <v>13224</v>
      </c>
      <c r="O1612" t="s">
        <v>681</v>
      </c>
      <c r="Q1612" t="s">
        <v>12868</v>
      </c>
      <c r="R1612" s="193" t="s">
        <v>13223</v>
      </c>
      <c r="S1612">
        <v>64</v>
      </c>
      <c r="T1612">
        <v>43</v>
      </c>
      <c r="U1612">
        <v>45</v>
      </c>
      <c r="V1612" t="s">
        <v>349</v>
      </c>
      <c r="W1612">
        <v>72</v>
      </c>
      <c r="Z1612" t="b">
        <v>1</v>
      </c>
    </row>
    <row r="1613" spans="1:26" x14ac:dyDescent="0.3">
      <c r="A1613">
        <v>907451</v>
      </c>
      <c r="B1613" t="s">
        <v>5580</v>
      </c>
      <c r="C1613" t="s">
        <v>857</v>
      </c>
      <c r="D1613" t="s">
        <v>5581</v>
      </c>
      <c r="E1613" t="s">
        <v>5582</v>
      </c>
      <c r="G1613">
        <v>319340</v>
      </c>
      <c r="H1613" t="s">
        <v>5581</v>
      </c>
      <c r="I1613" t="s">
        <v>681</v>
      </c>
      <c r="J1613">
        <v>751338005051</v>
      </c>
      <c r="K1613">
        <v>39121312</v>
      </c>
      <c r="M1613">
        <v>770359</v>
      </c>
      <c r="N1613" t="s">
        <v>13222</v>
      </c>
      <c r="O1613" t="s">
        <v>681</v>
      </c>
      <c r="Q1613" t="s">
        <v>12868</v>
      </c>
      <c r="R1613" s="193" t="s">
        <v>13221</v>
      </c>
      <c r="S1613">
        <v>100</v>
      </c>
      <c r="T1613">
        <v>50</v>
      </c>
      <c r="U1613">
        <v>55</v>
      </c>
      <c r="V1613" t="s">
        <v>349</v>
      </c>
      <c r="W1613">
        <v>73</v>
      </c>
      <c r="Z1613" t="b">
        <v>1</v>
      </c>
    </row>
    <row r="1614" spans="1:26" x14ac:dyDescent="0.3">
      <c r="A1614">
        <v>907452</v>
      </c>
      <c r="B1614" t="s">
        <v>5584</v>
      </c>
      <c r="C1614" t="s">
        <v>857</v>
      </c>
      <c r="D1614" t="s">
        <v>5585</v>
      </c>
      <c r="E1614" t="s">
        <v>5586</v>
      </c>
      <c r="G1614">
        <v>319339</v>
      </c>
      <c r="H1614" t="s">
        <v>5585</v>
      </c>
      <c r="I1614" t="s">
        <v>681</v>
      </c>
      <c r="J1614">
        <v>751338005037</v>
      </c>
      <c r="K1614">
        <v>39121312</v>
      </c>
      <c r="M1614">
        <v>969349</v>
      </c>
      <c r="N1614" t="s">
        <v>13220</v>
      </c>
      <c r="O1614" t="s">
        <v>681</v>
      </c>
      <c r="Q1614" t="s">
        <v>12868</v>
      </c>
      <c r="R1614" s="193" t="s">
        <v>13219</v>
      </c>
      <c r="S1614">
        <v>100</v>
      </c>
      <c r="T1614">
        <v>48</v>
      </c>
      <c r="U1614">
        <v>49</v>
      </c>
      <c r="V1614" t="s">
        <v>349</v>
      </c>
      <c r="W1614">
        <v>68</v>
      </c>
      <c r="X1614">
        <v>39121312</v>
      </c>
      <c r="Y1614">
        <v>50</v>
      </c>
      <c r="Z1614" t="b">
        <v>1</v>
      </c>
    </row>
    <row r="1615" spans="1:26" x14ac:dyDescent="0.3">
      <c r="A1615">
        <v>907453</v>
      </c>
      <c r="B1615" t="s">
        <v>5584</v>
      </c>
      <c r="C1615" t="s">
        <v>857</v>
      </c>
      <c r="D1615" t="s">
        <v>5585</v>
      </c>
      <c r="E1615" t="s">
        <v>5586</v>
      </c>
      <c r="G1615">
        <v>319339</v>
      </c>
      <c r="H1615" t="s">
        <v>5585</v>
      </c>
      <c r="I1615" t="s">
        <v>681</v>
      </c>
      <c r="J1615">
        <v>751338005037</v>
      </c>
      <c r="K1615">
        <v>39121312</v>
      </c>
      <c r="M1615">
        <v>969349</v>
      </c>
      <c r="N1615" t="s">
        <v>13220</v>
      </c>
      <c r="O1615" t="s">
        <v>681</v>
      </c>
      <c r="Q1615" t="s">
        <v>12868</v>
      </c>
      <c r="R1615" s="193" t="s">
        <v>13219</v>
      </c>
      <c r="S1615">
        <v>100</v>
      </c>
      <c r="T1615">
        <v>48</v>
      </c>
      <c r="U1615">
        <v>49</v>
      </c>
      <c r="V1615" t="s">
        <v>349</v>
      </c>
      <c r="W1615">
        <v>68</v>
      </c>
      <c r="X1615">
        <v>39121312</v>
      </c>
      <c r="Y1615">
        <v>50</v>
      </c>
      <c r="Z1615" t="b">
        <v>1</v>
      </c>
    </row>
    <row r="1616" spans="1:26" x14ac:dyDescent="0.3">
      <c r="A1616">
        <v>907454</v>
      </c>
      <c r="B1616" t="s">
        <v>5588</v>
      </c>
      <c r="C1616" t="s">
        <v>857</v>
      </c>
      <c r="D1616" t="s">
        <v>5392</v>
      </c>
      <c r="E1616" t="s">
        <v>5393</v>
      </c>
      <c r="F1616">
        <v>1899712220</v>
      </c>
      <c r="G1616">
        <v>322162</v>
      </c>
      <c r="H1616" t="s">
        <v>5392</v>
      </c>
      <c r="I1616" t="s">
        <v>681</v>
      </c>
      <c r="J1616">
        <v>751338005020</v>
      </c>
      <c r="K1616">
        <v>39121312</v>
      </c>
      <c r="M1616">
        <v>109537</v>
      </c>
      <c r="N1616" t="s">
        <v>12977</v>
      </c>
      <c r="O1616" t="s">
        <v>681</v>
      </c>
      <c r="Q1616" t="s">
        <v>12868</v>
      </c>
      <c r="R1616" s="193" t="s">
        <v>13218</v>
      </c>
      <c r="S1616">
        <v>100</v>
      </c>
      <c r="T1616">
        <v>49</v>
      </c>
      <c r="U1616">
        <v>54</v>
      </c>
      <c r="V1616" t="s">
        <v>349</v>
      </c>
      <c r="W1616">
        <v>72</v>
      </c>
      <c r="Z1616" t="b">
        <v>1</v>
      </c>
    </row>
    <row r="1617" spans="1:26" x14ac:dyDescent="0.3">
      <c r="A1617">
        <v>907455</v>
      </c>
      <c r="B1617" t="s">
        <v>5590</v>
      </c>
      <c r="C1617" t="s">
        <v>857</v>
      </c>
      <c r="D1617" t="s">
        <v>5591</v>
      </c>
      <c r="G1617">
        <v>272749</v>
      </c>
      <c r="H1617" t="s">
        <v>5591</v>
      </c>
      <c r="I1617" t="s">
        <v>349</v>
      </c>
      <c r="J1617" s="193" t="s">
        <v>13217</v>
      </c>
      <c r="K1617">
        <v>31161716</v>
      </c>
      <c r="M1617">
        <v>527520</v>
      </c>
      <c r="N1617" t="s">
        <v>13216</v>
      </c>
      <c r="O1617" t="s">
        <v>349</v>
      </c>
      <c r="Q1617" t="s">
        <v>12868</v>
      </c>
      <c r="R1617" s="193" t="s">
        <v>13215</v>
      </c>
      <c r="S1617">
        <v>75</v>
      </c>
      <c r="T1617">
        <v>64</v>
      </c>
      <c r="U1617">
        <v>92</v>
      </c>
      <c r="V1617" t="s">
        <v>681</v>
      </c>
      <c r="W1617">
        <v>50</v>
      </c>
      <c r="X1617">
        <v>31161716</v>
      </c>
      <c r="Y1617">
        <v>91</v>
      </c>
      <c r="Z1617" t="b">
        <v>1</v>
      </c>
    </row>
    <row r="1618" spans="1:26" x14ac:dyDescent="0.3">
      <c r="A1618">
        <v>907456</v>
      </c>
      <c r="B1618" t="s">
        <v>5594</v>
      </c>
      <c r="C1618" t="s">
        <v>857</v>
      </c>
      <c r="D1618">
        <v>856</v>
      </c>
      <c r="E1618" t="s">
        <v>5595</v>
      </c>
      <c r="O1618" t="s">
        <v>59</v>
      </c>
      <c r="P1618" t="s">
        <v>12953</v>
      </c>
      <c r="Q1618" t="s">
        <v>12862</v>
      </c>
      <c r="T1618">
        <v>75</v>
      </c>
      <c r="X1618">
        <v>39121420</v>
      </c>
      <c r="Y1618">
        <v>65</v>
      </c>
    </row>
    <row r="1619" spans="1:26" x14ac:dyDescent="0.3">
      <c r="A1619">
        <v>907457</v>
      </c>
      <c r="B1619" t="s">
        <v>5597</v>
      </c>
      <c r="C1619" t="s">
        <v>857</v>
      </c>
      <c r="D1619">
        <v>848</v>
      </c>
      <c r="E1619" t="s">
        <v>5598</v>
      </c>
      <c r="F1619">
        <v>1899700848</v>
      </c>
      <c r="X1619">
        <v>39120000</v>
      </c>
      <c r="Y1619">
        <v>77</v>
      </c>
    </row>
    <row r="1620" spans="1:26" x14ac:dyDescent="0.3">
      <c r="A1620">
        <v>907458</v>
      </c>
      <c r="B1620" t="s">
        <v>5600</v>
      </c>
      <c r="C1620" t="s">
        <v>857</v>
      </c>
      <c r="D1620">
        <v>443</v>
      </c>
      <c r="E1620" t="s">
        <v>5601</v>
      </c>
      <c r="F1620">
        <v>1899700443</v>
      </c>
      <c r="V1620" t="s">
        <v>5341</v>
      </c>
      <c r="W1620">
        <v>62</v>
      </c>
      <c r="X1620">
        <v>39131700</v>
      </c>
      <c r="Y1620">
        <v>62</v>
      </c>
      <c r="Z1620" t="b">
        <v>1</v>
      </c>
    </row>
    <row r="1621" spans="1:26" x14ac:dyDescent="0.3">
      <c r="A1621">
        <v>907459</v>
      </c>
      <c r="B1621" t="s">
        <v>5603</v>
      </c>
      <c r="C1621" t="s">
        <v>857</v>
      </c>
      <c r="D1621">
        <v>4400</v>
      </c>
      <c r="E1621" t="s">
        <v>5604</v>
      </c>
      <c r="F1621">
        <v>1899704400</v>
      </c>
      <c r="X1621">
        <v>39121312</v>
      </c>
      <c r="Y1621">
        <v>63</v>
      </c>
    </row>
    <row r="1622" spans="1:26" x14ac:dyDescent="0.3">
      <c r="A1622">
        <v>907460</v>
      </c>
      <c r="B1622" t="s">
        <v>5607</v>
      </c>
      <c r="C1622" t="s">
        <v>5608</v>
      </c>
      <c r="D1622" t="s">
        <v>5609</v>
      </c>
      <c r="E1622" t="s">
        <v>5610</v>
      </c>
      <c r="G1622">
        <v>336798</v>
      </c>
      <c r="H1622" t="s">
        <v>5609</v>
      </c>
      <c r="I1622" t="s">
        <v>5611</v>
      </c>
      <c r="J1622" s="193" t="s">
        <v>5613</v>
      </c>
      <c r="K1622">
        <v>39121403</v>
      </c>
      <c r="L1622" t="s">
        <v>5610</v>
      </c>
      <c r="M1622">
        <v>756478</v>
      </c>
      <c r="N1622" t="s">
        <v>13212</v>
      </c>
      <c r="O1622" t="s">
        <v>5611</v>
      </c>
      <c r="Q1622" t="s">
        <v>12868</v>
      </c>
      <c r="R1622" s="193" t="s">
        <v>13211</v>
      </c>
      <c r="S1622">
        <v>100</v>
      </c>
      <c r="T1622">
        <v>100</v>
      </c>
      <c r="U1622">
        <v>100</v>
      </c>
      <c r="X1622">
        <v>39121403</v>
      </c>
      <c r="Y1622">
        <v>72</v>
      </c>
    </row>
    <row r="1623" spans="1:26" x14ac:dyDescent="0.3">
      <c r="A1623">
        <v>907461</v>
      </c>
      <c r="B1623" t="s">
        <v>5607</v>
      </c>
      <c r="C1623" t="s">
        <v>5608</v>
      </c>
      <c r="D1623" t="s">
        <v>5609</v>
      </c>
      <c r="E1623" t="s">
        <v>5610</v>
      </c>
      <c r="G1623">
        <v>336798</v>
      </c>
      <c r="H1623" t="s">
        <v>5609</v>
      </c>
      <c r="I1623" t="s">
        <v>5611</v>
      </c>
      <c r="J1623" s="193" t="s">
        <v>5613</v>
      </c>
      <c r="K1623">
        <v>39121403</v>
      </c>
      <c r="L1623" t="s">
        <v>5610</v>
      </c>
      <c r="M1623">
        <v>756478</v>
      </c>
      <c r="N1623" t="s">
        <v>13212</v>
      </c>
      <c r="O1623" t="s">
        <v>5611</v>
      </c>
      <c r="Q1623" t="s">
        <v>12868</v>
      </c>
      <c r="R1623" s="193" t="s">
        <v>13211</v>
      </c>
      <c r="S1623">
        <v>100</v>
      </c>
      <c r="T1623">
        <v>100</v>
      </c>
      <c r="U1623">
        <v>100</v>
      </c>
      <c r="X1623">
        <v>39121403</v>
      </c>
      <c r="Y1623">
        <v>72</v>
      </c>
    </row>
    <row r="1624" spans="1:26" x14ac:dyDescent="0.3">
      <c r="A1624">
        <v>907462</v>
      </c>
      <c r="B1624" t="s">
        <v>5607</v>
      </c>
      <c r="C1624" t="s">
        <v>5608</v>
      </c>
      <c r="D1624" t="s">
        <v>5609</v>
      </c>
      <c r="E1624" t="s">
        <v>5610</v>
      </c>
      <c r="G1624">
        <v>336798</v>
      </c>
      <c r="H1624" t="s">
        <v>5609</v>
      </c>
      <c r="I1624" t="s">
        <v>5611</v>
      </c>
      <c r="J1624" s="193" t="s">
        <v>5613</v>
      </c>
      <c r="K1624">
        <v>39121403</v>
      </c>
      <c r="L1624" t="s">
        <v>5610</v>
      </c>
      <c r="M1624">
        <v>756478</v>
      </c>
      <c r="N1624" t="s">
        <v>13212</v>
      </c>
      <c r="O1624" t="s">
        <v>5611</v>
      </c>
      <c r="Q1624" t="s">
        <v>12868</v>
      </c>
      <c r="R1624" s="193" t="s">
        <v>13214</v>
      </c>
      <c r="S1624">
        <v>100</v>
      </c>
      <c r="T1624">
        <v>100</v>
      </c>
      <c r="U1624">
        <v>100</v>
      </c>
      <c r="X1624">
        <v>39121403</v>
      </c>
      <c r="Y1624">
        <v>72</v>
      </c>
    </row>
    <row r="1625" spans="1:26" x14ac:dyDescent="0.3">
      <c r="A1625">
        <v>907463</v>
      </c>
      <c r="B1625" t="s">
        <v>5607</v>
      </c>
      <c r="C1625" t="s">
        <v>5608</v>
      </c>
      <c r="D1625" t="s">
        <v>5609</v>
      </c>
      <c r="E1625" t="s">
        <v>5610</v>
      </c>
      <c r="G1625">
        <v>336798</v>
      </c>
      <c r="H1625" t="s">
        <v>5609</v>
      </c>
      <c r="I1625" t="s">
        <v>5611</v>
      </c>
      <c r="J1625" s="193" t="s">
        <v>5613</v>
      </c>
      <c r="K1625">
        <v>39121403</v>
      </c>
      <c r="L1625" t="s">
        <v>5610</v>
      </c>
      <c r="M1625">
        <v>756478</v>
      </c>
      <c r="N1625" t="s">
        <v>13212</v>
      </c>
      <c r="O1625" t="s">
        <v>5611</v>
      </c>
      <c r="Q1625" t="s">
        <v>12868</v>
      </c>
      <c r="R1625" s="193" t="s">
        <v>13213</v>
      </c>
      <c r="S1625">
        <v>100</v>
      </c>
      <c r="T1625">
        <v>100</v>
      </c>
      <c r="U1625">
        <v>100</v>
      </c>
      <c r="X1625">
        <v>39121403</v>
      </c>
      <c r="Y1625">
        <v>72</v>
      </c>
    </row>
    <row r="1626" spans="1:26" x14ac:dyDescent="0.3">
      <c r="A1626">
        <v>907464</v>
      </c>
      <c r="B1626" t="s">
        <v>5607</v>
      </c>
      <c r="C1626" t="s">
        <v>5608</v>
      </c>
      <c r="D1626" t="s">
        <v>5609</v>
      </c>
      <c r="E1626" t="s">
        <v>5610</v>
      </c>
      <c r="G1626">
        <v>336798</v>
      </c>
      <c r="H1626" t="s">
        <v>5609</v>
      </c>
      <c r="I1626" t="s">
        <v>5611</v>
      </c>
      <c r="J1626" s="193" t="s">
        <v>5613</v>
      </c>
      <c r="K1626">
        <v>39121403</v>
      </c>
      <c r="L1626" t="s">
        <v>5610</v>
      </c>
      <c r="M1626">
        <v>756478</v>
      </c>
      <c r="N1626" t="s">
        <v>13212</v>
      </c>
      <c r="O1626" t="s">
        <v>5611</v>
      </c>
      <c r="Q1626" t="s">
        <v>12868</v>
      </c>
      <c r="R1626" s="193" t="s">
        <v>13211</v>
      </c>
      <c r="S1626">
        <v>100</v>
      </c>
      <c r="T1626">
        <v>100</v>
      </c>
      <c r="U1626">
        <v>100</v>
      </c>
      <c r="X1626">
        <v>39121403</v>
      </c>
      <c r="Y1626">
        <v>72</v>
      </c>
    </row>
    <row r="1627" spans="1:26" x14ac:dyDescent="0.3">
      <c r="A1627">
        <v>907465</v>
      </c>
      <c r="B1627" t="s">
        <v>5607</v>
      </c>
      <c r="C1627" t="s">
        <v>5608</v>
      </c>
      <c r="D1627" t="s">
        <v>5609</v>
      </c>
      <c r="E1627" t="s">
        <v>5610</v>
      </c>
      <c r="G1627">
        <v>336798</v>
      </c>
      <c r="H1627" t="s">
        <v>5609</v>
      </c>
      <c r="I1627" t="s">
        <v>5611</v>
      </c>
      <c r="J1627" s="193" t="s">
        <v>5613</v>
      </c>
      <c r="K1627">
        <v>39121403</v>
      </c>
      <c r="L1627" t="s">
        <v>5610</v>
      </c>
      <c r="M1627">
        <v>756478</v>
      </c>
      <c r="N1627" t="s">
        <v>13212</v>
      </c>
      <c r="O1627" t="s">
        <v>5611</v>
      </c>
      <c r="Q1627" t="s">
        <v>12868</v>
      </c>
      <c r="R1627" s="193" t="s">
        <v>13211</v>
      </c>
      <c r="S1627">
        <v>100</v>
      </c>
      <c r="T1627">
        <v>100</v>
      </c>
      <c r="U1627">
        <v>100</v>
      </c>
      <c r="X1627">
        <v>39121403</v>
      </c>
      <c r="Y1627">
        <v>72</v>
      </c>
    </row>
    <row r="1628" spans="1:26" x14ac:dyDescent="0.3">
      <c r="A1628">
        <v>907466</v>
      </c>
      <c r="B1628" t="s">
        <v>5607</v>
      </c>
      <c r="C1628" t="s">
        <v>5608</v>
      </c>
      <c r="D1628" t="s">
        <v>5609</v>
      </c>
      <c r="E1628" t="s">
        <v>5610</v>
      </c>
      <c r="G1628">
        <v>336798</v>
      </c>
      <c r="H1628" t="s">
        <v>5609</v>
      </c>
      <c r="I1628" t="s">
        <v>5611</v>
      </c>
      <c r="J1628" s="193" t="s">
        <v>5613</v>
      </c>
      <c r="K1628">
        <v>39121403</v>
      </c>
      <c r="L1628" t="s">
        <v>5610</v>
      </c>
      <c r="M1628">
        <v>756478</v>
      </c>
      <c r="N1628" t="s">
        <v>13212</v>
      </c>
      <c r="O1628" t="s">
        <v>5611</v>
      </c>
      <c r="Q1628" t="s">
        <v>12868</v>
      </c>
      <c r="R1628" s="193" t="s">
        <v>13211</v>
      </c>
      <c r="S1628">
        <v>100</v>
      </c>
      <c r="T1628">
        <v>100</v>
      </c>
      <c r="U1628">
        <v>100</v>
      </c>
      <c r="X1628">
        <v>39121403</v>
      </c>
      <c r="Y1628">
        <v>72</v>
      </c>
    </row>
    <row r="1629" spans="1:26" x14ac:dyDescent="0.3">
      <c r="A1629">
        <v>907467</v>
      </c>
      <c r="B1629" t="s">
        <v>5607</v>
      </c>
      <c r="C1629" t="s">
        <v>5608</v>
      </c>
      <c r="D1629" t="s">
        <v>5609</v>
      </c>
      <c r="E1629" t="s">
        <v>5610</v>
      </c>
      <c r="G1629">
        <v>336798</v>
      </c>
      <c r="H1629" t="s">
        <v>5609</v>
      </c>
      <c r="I1629" t="s">
        <v>5611</v>
      </c>
      <c r="J1629" s="193" t="s">
        <v>5613</v>
      </c>
      <c r="K1629">
        <v>39121403</v>
      </c>
      <c r="L1629" t="s">
        <v>5610</v>
      </c>
      <c r="M1629">
        <v>756478</v>
      </c>
      <c r="N1629" t="s">
        <v>13212</v>
      </c>
      <c r="O1629" t="s">
        <v>5611</v>
      </c>
      <c r="Q1629" t="s">
        <v>12868</v>
      </c>
      <c r="R1629" s="193" t="s">
        <v>13211</v>
      </c>
      <c r="S1629">
        <v>100</v>
      </c>
      <c r="T1629">
        <v>100</v>
      </c>
      <c r="U1629">
        <v>100</v>
      </c>
      <c r="X1629">
        <v>39121403</v>
      </c>
      <c r="Y1629">
        <v>72</v>
      </c>
    </row>
    <row r="1630" spans="1:26" x14ac:dyDescent="0.3">
      <c r="A1630">
        <v>907468</v>
      </c>
      <c r="B1630" t="s">
        <v>5621</v>
      </c>
      <c r="C1630" t="s">
        <v>5608</v>
      </c>
      <c r="D1630" t="s">
        <v>5622</v>
      </c>
      <c r="E1630" t="s">
        <v>5623</v>
      </c>
      <c r="G1630">
        <v>336774</v>
      </c>
      <c r="H1630" t="s">
        <v>5622</v>
      </c>
      <c r="I1630" t="s">
        <v>686</v>
      </c>
      <c r="J1630" s="193" t="s">
        <v>5625</v>
      </c>
      <c r="K1630">
        <v>39121400</v>
      </c>
      <c r="L1630" t="s">
        <v>5623</v>
      </c>
      <c r="M1630">
        <v>603760</v>
      </c>
      <c r="N1630" t="s">
        <v>13210</v>
      </c>
      <c r="O1630" t="s">
        <v>686</v>
      </c>
      <c r="Q1630" t="s">
        <v>12868</v>
      </c>
      <c r="R1630" s="193" t="s">
        <v>13209</v>
      </c>
      <c r="S1630">
        <v>100</v>
      </c>
      <c r="T1630">
        <v>98</v>
      </c>
      <c r="U1630">
        <v>100</v>
      </c>
      <c r="X1630">
        <v>39121400</v>
      </c>
      <c r="Y1630">
        <v>85</v>
      </c>
    </row>
    <row r="1631" spans="1:26" x14ac:dyDescent="0.3">
      <c r="A1631">
        <v>907469</v>
      </c>
      <c r="B1631" t="s">
        <v>5626</v>
      </c>
      <c r="C1631" t="s">
        <v>5608</v>
      </c>
      <c r="D1631" t="s">
        <v>5627</v>
      </c>
      <c r="E1631" t="s">
        <v>5628</v>
      </c>
      <c r="G1631">
        <v>336773</v>
      </c>
      <c r="H1631" t="s">
        <v>5627</v>
      </c>
      <c r="I1631" t="s">
        <v>686</v>
      </c>
      <c r="J1631" s="193" t="s">
        <v>5630</v>
      </c>
      <c r="K1631">
        <v>39121402</v>
      </c>
      <c r="L1631" t="s">
        <v>5628</v>
      </c>
      <c r="M1631">
        <v>16217</v>
      </c>
      <c r="N1631" t="s">
        <v>13208</v>
      </c>
      <c r="O1631" t="s">
        <v>686</v>
      </c>
      <c r="Q1631" t="s">
        <v>12868</v>
      </c>
      <c r="R1631" s="193" t="s">
        <v>13207</v>
      </c>
      <c r="S1631">
        <v>100</v>
      </c>
      <c r="T1631">
        <v>98</v>
      </c>
      <c r="U1631">
        <v>100</v>
      </c>
      <c r="X1631">
        <v>39121402</v>
      </c>
      <c r="Y1631">
        <v>85</v>
      </c>
    </row>
    <row r="1632" spans="1:26" x14ac:dyDescent="0.3">
      <c r="A1632">
        <v>907470</v>
      </c>
      <c r="B1632" t="s">
        <v>5631</v>
      </c>
      <c r="C1632" t="s">
        <v>5632</v>
      </c>
      <c r="D1632" t="s">
        <v>5633</v>
      </c>
      <c r="G1632">
        <v>888903</v>
      </c>
      <c r="H1632" t="s">
        <v>13206</v>
      </c>
      <c r="I1632" t="s">
        <v>5341</v>
      </c>
      <c r="J1632">
        <v>842136100748</v>
      </c>
      <c r="K1632">
        <v>39131700</v>
      </c>
      <c r="M1632">
        <v>432786</v>
      </c>
      <c r="N1632" t="s">
        <v>13205</v>
      </c>
      <c r="O1632" t="s">
        <v>5341</v>
      </c>
      <c r="Q1632" t="s">
        <v>12926</v>
      </c>
      <c r="R1632" s="193" t="s">
        <v>13204</v>
      </c>
      <c r="S1632">
        <v>100</v>
      </c>
      <c r="T1632">
        <v>91</v>
      </c>
      <c r="U1632">
        <v>100</v>
      </c>
      <c r="V1632" t="s">
        <v>5341</v>
      </c>
      <c r="W1632">
        <v>88</v>
      </c>
      <c r="X1632">
        <v>39131700</v>
      </c>
      <c r="Y1632">
        <v>72</v>
      </c>
      <c r="Z1632" t="b">
        <v>1</v>
      </c>
    </row>
    <row r="1633" spans="1:26" x14ac:dyDescent="0.3">
      <c r="A1633">
        <v>907471</v>
      </c>
      <c r="B1633" t="s">
        <v>5635</v>
      </c>
      <c r="C1633" t="s">
        <v>5632</v>
      </c>
      <c r="D1633" t="s">
        <v>5636</v>
      </c>
      <c r="G1633">
        <v>528575</v>
      </c>
      <c r="H1633" t="s">
        <v>5638</v>
      </c>
      <c r="I1633" t="s">
        <v>5341</v>
      </c>
      <c r="J1633" s="193" t="s">
        <v>13203</v>
      </c>
      <c r="K1633">
        <v>26121614</v>
      </c>
      <c r="M1633">
        <v>888993</v>
      </c>
      <c r="N1633" t="s">
        <v>13202</v>
      </c>
      <c r="O1633" t="s">
        <v>5341</v>
      </c>
      <c r="Q1633" t="s">
        <v>12926</v>
      </c>
      <c r="R1633" s="193" t="s">
        <v>13201</v>
      </c>
      <c r="S1633">
        <v>95</v>
      </c>
      <c r="T1633">
        <v>61</v>
      </c>
      <c r="U1633">
        <v>85</v>
      </c>
      <c r="V1633" t="s">
        <v>5341</v>
      </c>
      <c r="W1633">
        <v>85</v>
      </c>
      <c r="X1633">
        <v>26121614</v>
      </c>
      <c r="Y1633">
        <v>85</v>
      </c>
      <c r="Z1633" t="b">
        <v>1</v>
      </c>
    </row>
    <row r="1634" spans="1:26" x14ac:dyDescent="0.3">
      <c r="A1634">
        <v>907472</v>
      </c>
      <c r="B1634" t="s">
        <v>5639</v>
      </c>
      <c r="C1634" t="s">
        <v>5632</v>
      </c>
      <c r="D1634" t="s">
        <v>5640</v>
      </c>
      <c r="G1634">
        <v>869058</v>
      </c>
      <c r="H1634" t="s">
        <v>13200</v>
      </c>
      <c r="I1634" t="s">
        <v>5341</v>
      </c>
      <c r="J1634" s="193" t="s">
        <v>13199</v>
      </c>
      <c r="K1634">
        <v>26121614</v>
      </c>
      <c r="M1634">
        <v>415847</v>
      </c>
      <c r="N1634" t="s">
        <v>13198</v>
      </c>
      <c r="O1634" t="s">
        <v>5341</v>
      </c>
      <c r="Q1634" t="s">
        <v>12926</v>
      </c>
      <c r="R1634" s="193" t="s">
        <v>13197</v>
      </c>
      <c r="S1634">
        <v>86</v>
      </c>
      <c r="T1634">
        <v>54</v>
      </c>
      <c r="U1634">
        <v>69</v>
      </c>
      <c r="V1634" t="s">
        <v>5341</v>
      </c>
      <c r="W1634">
        <v>79</v>
      </c>
      <c r="X1634">
        <v>26121614</v>
      </c>
      <c r="Y1634">
        <v>79</v>
      </c>
      <c r="Z1634" t="b">
        <v>1</v>
      </c>
    </row>
    <row r="1635" spans="1:26" x14ac:dyDescent="0.3">
      <c r="A1635">
        <v>907473</v>
      </c>
      <c r="B1635" t="s">
        <v>5642</v>
      </c>
      <c r="D1635" t="s">
        <v>5643</v>
      </c>
      <c r="O1635" t="s">
        <v>13196</v>
      </c>
      <c r="P1635" t="s">
        <v>13195</v>
      </c>
      <c r="Q1635" t="s">
        <v>12862</v>
      </c>
      <c r="T1635">
        <v>100</v>
      </c>
    </row>
    <row r="1636" spans="1:26" x14ac:dyDescent="0.3">
      <c r="A1636">
        <v>907474</v>
      </c>
      <c r="B1636" t="s">
        <v>5644</v>
      </c>
      <c r="C1636" t="s">
        <v>5632</v>
      </c>
      <c r="D1636" t="s">
        <v>5645</v>
      </c>
      <c r="G1636">
        <v>869057</v>
      </c>
      <c r="H1636" t="s">
        <v>5647</v>
      </c>
      <c r="I1636" t="s">
        <v>5341</v>
      </c>
      <c r="J1636" s="193" t="s">
        <v>13194</v>
      </c>
      <c r="K1636">
        <v>26121614</v>
      </c>
      <c r="M1636">
        <v>465337</v>
      </c>
      <c r="N1636" t="s">
        <v>13193</v>
      </c>
      <c r="O1636" t="s">
        <v>5341</v>
      </c>
      <c r="Q1636" t="s">
        <v>12926</v>
      </c>
      <c r="R1636" s="193" t="s">
        <v>13192</v>
      </c>
      <c r="S1636">
        <v>81</v>
      </c>
      <c r="T1636">
        <v>50</v>
      </c>
      <c r="U1636">
        <v>65</v>
      </c>
      <c r="V1636" t="s">
        <v>5341</v>
      </c>
      <c r="W1636">
        <v>63</v>
      </c>
      <c r="X1636">
        <v>26121614</v>
      </c>
      <c r="Y1636">
        <v>78</v>
      </c>
      <c r="Z1636" t="b">
        <v>1</v>
      </c>
    </row>
    <row r="1637" spans="1:26" x14ac:dyDescent="0.3">
      <c r="A1637">
        <v>907475</v>
      </c>
      <c r="B1637" t="s">
        <v>5648</v>
      </c>
      <c r="C1637" t="s">
        <v>5649</v>
      </c>
      <c r="D1637">
        <v>312</v>
      </c>
      <c r="O1637" t="s">
        <v>1039</v>
      </c>
      <c r="P1637" t="s">
        <v>5649</v>
      </c>
      <c r="Q1637" t="s">
        <v>12858</v>
      </c>
      <c r="T1637">
        <v>50</v>
      </c>
    </row>
    <row r="1638" spans="1:26" x14ac:dyDescent="0.3">
      <c r="A1638">
        <v>907476</v>
      </c>
      <c r="B1638" t="s">
        <v>5651</v>
      </c>
      <c r="C1638" t="s">
        <v>5649</v>
      </c>
      <c r="D1638">
        <v>307</v>
      </c>
      <c r="O1638" t="s">
        <v>1039</v>
      </c>
      <c r="P1638" t="s">
        <v>5649</v>
      </c>
      <c r="Q1638" t="s">
        <v>12858</v>
      </c>
      <c r="T1638">
        <v>50</v>
      </c>
    </row>
    <row r="1639" spans="1:26" x14ac:dyDescent="0.3">
      <c r="A1639">
        <v>907477</v>
      </c>
      <c r="B1639" t="s">
        <v>5653</v>
      </c>
      <c r="C1639" t="s">
        <v>5649</v>
      </c>
      <c r="D1639">
        <v>305</v>
      </c>
      <c r="O1639" t="s">
        <v>1039</v>
      </c>
      <c r="P1639" t="s">
        <v>5649</v>
      </c>
      <c r="Q1639" t="s">
        <v>12858</v>
      </c>
      <c r="T1639">
        <v>50</v>
      </c>
    </row>
    <row r="1640" spans="1:26" x14ac:dyDescent="0.3">
      <c r="A1640">
        <v>907478</v>
      </c>
      <c r="B1640" t="s">
        <v>5656</v>
      </c>
      <c r="C1640" t="s">
        <v>5649</v>
      </c>
      <c r="D1640" t="s">
        <v>5657</v>
      </c>
      <c r="O1640" t="s">
        <v>1039</v>
      </c>
      <c r="P1640" t="s">
        <v>5649</v>
      </c>
      <c r="Q1640" t="s">
        <v>12862</v>
      </c>
      <c r="T1640">
        <v>90</v>
      </c>
      <c r="X1640">
        <v>31211500</v>
      </c>
      <c r="Y1640">
        <v>53</v>
      </c>
    </row>
    <row r="1641" spans="1:26" x14ac:dyDescent="0.3">
      <c r="A1641">
        <v>907479</v>
      </c>
      <c r="B1641" t="s">
        <v>5659</v>
      </c>
      <c r="C1641" t="s">
        <v>5660</v>
      </c>
      <c r="D1641">
        <v>911202</v>
      </c>
      <c r="O1641" t="s">
        <v>5660</v>
      </c>
      <c r="P1641" t="s">
        <v>5660</v>
      </c>
      <c r="Q1641" t="s">
        <v>12862</v>
      </c>
      <c r="T1641">
        <v>100</v>
      </c>
    </row>
    <row r="1642" spans="1:26" x14ac:dyDescent="0.3">
      <c r="A1642">
        <v>907480</v>
      </c>
      <c r="B1642" t="s">
        <v>5662</v>
      </c>
      <c r="C1642" t="s">
        <v>5663</v>
      </c>
      <c r="D1642" t="s">
        <v>5664</v>
      </c>
      <c r="E1642" t="s">
        <v>5665</v>
      </c>
      <c r="O1642" t="s">
        <v>12936</v>
      </c>
      <c r="P1642" t="s">
        <v>5663</v>
      </c>
      <c r="Q1642" t="s">
        <v>12862</v>
      </c>
      <c r="T1642">
        <v>60</v>
      </c>
      <c r="V1642" t="s">
        <v>13191</v>
      </c>
      <c r="W1642">
        <v>79</v>
      </c>
      <c r="X1642">
        <v>39101901</v>
      </c>
      <c r="Y1642">
        <v>79</v>
      </c>
      <c r="Z1642" t="b">
        <v>1</v>
      </c>
    </row>
    <row r="1643" spans="1:26" x14ac:dyDescent="0.3">
      <c r="A1643">
        <v>907481</v>
      </c>
      <c r="B1643" t="s">
        <v>5668</v>
      </c>
      <c r="C1643" t="s">
        <v>5669</v>
      </c>
      <c r="D1643" t="s">
        <v>5670</v>
      </c>
    </row>
    <row r="1644" spans="1:26" x14ac:dyDescent="0.3">
      <c r="A1644">
        <v>907482</v>
      </c>
      <c r="B1644" t="s">
        <v>5673</v>
      </c>
      <c r="C1644" t="s">
        <v>5674</v>
      </c>
      <c r="D1644" t="s">
        <v>5675</v>
      </c>
    </row>
    <row r="1645" spans="1:26" x14ac:dyDescent="0.3">
      <c r="A1645">
        <v>907483</v>
      </c>
      <c r="B1645" t="s">
        <v>5677</v>
      </c>
      <c r="C1645" t="s">
        <v>5678</v>
      </c>
      <c r="D1645">
        <v>502</v>
      </c>
      <c r="E1645" t="s">
        <v>841</v>
      </c>
      <c r="O1645" t="s">
        <v>579</v>
      </c>
      <c r="P1645" t="s">
        <v>5678</v>
      </c>
      <c r="Q1645" t="s">
        <v>12862</v>
      </c>
      <c r="T1645">
        <v>100</v>
      </c>
      <c r="V1645" t="s">
        <v>482</v>
      </c>
      <c r="W1645">
        <v>81</v>
      </c>
      <c r="X1645">
        <v>31162905</v>
      </c>
      <c r="Y1645">
        <v>81</v>
      </c>
      <c r="Z1645" t="b">
        <v>1</v>
      </c>
    </row>
    <row r="1646" spans="1:26" x14ac:dyDescent="0.3">
      <c r="A1646">
        <v>907484</v>
      </c>
      <c r="B1646" t="s">
        <v>5680</v>
      </c>
      <c r="C1646" t="s">
        <v>5678</v>
      </c>
      <c r="D1646" t="s">
        <v>5681</v>
      </c>
      <c r="E1646" t="s">
        <v>5682</v>
      </c>
      <c r="O1646" t="s">
        <v>579</v>
      </c>
      <c r="P1646" t="s">
        <v>5678</v>
      </c>
      <c r="Q1646" t="s">
        <v>12862</v>
      </c>
      <c r="T1646">
        <v>100</v>
      </c>
    </row>
    <row r="1647" spans="1:26" x14ac:dyDescent="0.3">
      <c r="A1647">
        <v>907485</v>
      </c>
      <c r="B1647" t="s">
        <v>5684</v>
      </c>
      <c r="C1647" t="s">
        <v>622</v>
      </c>
      <c r="D1647" t="s">
        <v>5685</v>
      </c>
      <c r="G1647">
        <v>1058998</v>
      </c>
      <c r="H1647" t="s">
        <v>13190</v>
      </c>
      <c r="I1647" t="s">
        <v>13185</v>
      </c>
      <c r="J1647">
        <v>320500307745</v>
      </c>
      <c r="K1647">
        <v>39122221</v>
      </c>
      <c r="M1647">
        <v>110693</v>
      </c>
      <c r="N1647" t="s">
        <v>13189</v>
      </c>
      <c r="O1647" t="s">
        <v>13185</v>
      </c>
      <c r="Q1647" t="s">
        <v>12926</v>
      </c>
      <c r="R1647" s="193" t="s">
        <v>13188</v>
      </c>
      <c r="S1647">
        <v>61</v>
      </c>
      <c r="T1647">
        <v>35</v>
      </c>
      <c r="U1647">
        <v>49</v>
      </c>
      <c r="V1647" t="s">
        <v>13185</v>
      </c>
      <c r="W1647">
        <v>77</v>
      </c>
      <c r="X1647">
        <v>39122221</v>
      </c>
      <c r="Y1647">
        <v>77</v>
      </c>
      <c r="Z1647" t="b">
        <v>1</v>
      </c>
    </row>
    <row r="1648" spans="1:26" x14ac:dyDescent="0.3">
      <c r="A1648">
        <v>907486</v>
      </c>
      <c r="B1648" t="s">
        <v>5687</v>
      </c>
      <c r="C1648" t="s">
        <v>622</v>
      </c>
      <c r="D1648" t="s">
        <v>5688</v>
      </c>
      <c r="G1648">
        <v>494893</v>
      </c>
      <c r="H1648" t="s">
        <v>13187</v>
      </c>
      <c r="I1648" t="s">
        <v>13185</v>
      </c>
      <c r="J1648">
        <v>320500307462</v>
      </c>
      <c r="K1648">
        <v>39122221</v>
      </c>
      <c r="M1648">
        <v>86073</v>
      </c>
      <c r="N1648" t="s">
        <v>13186</v>
      </c>
      <c r="O1648" t="s">
        <v>13185</v>
      </c>
      <c r="Q1648" t="s">
        <v>12926</v>
      </c>
      <c r="R1648" s="193" t="s">
        <v>13184</v>
      </c>
      <c r="S1648">
        <v>74</v>
      </c>
      <c r="T1648">
        <v>45</v>
      </c>
      <c r="U1648">
        <v>54</v>
      </c>
    </row>
    <row r="1649" spans="1:26" x14ac:dyDescent="0.3">
      <c r="A1649">
        <v>907487</v>
      </c>
      <c r="B1649" t="s">
        <v>5690</v>
      </c>
      <c r="C1649" t="s">
        <v>4021</v>
      </c>
      <c r="D1649" t="s">
        <v>5691</v>
      </c>
      <c r="E1649" t="s">
        <v>5692</v>
      </c>
      <c r="O1649" t="s">
        <v>4028</v>
      </c>
      <c r="P1649" t="s">
        <v>4297</v>
      </c>
      <c r="Q1649" t="s">
        <v>12862</v>
      </c>
      <c r="T1649">
        <v>100</v>
      </c>
      <c r="X1649">
        <v>31201705</v>
      </c>
      <c r="Y1649">
        <v>62</v>
      </c>
    </row>
    <row r="1650" spans="1:26" x14ac:dyDescent="0.3">
      <c r="A1650">
        <v>907488</v>
      </c>
      <c r="B1650" t="s">
        <v>5695</v>
      </c>
      <c r="C1650" t="s">
        <v>5696</v>
      </c>
      <c r="D1650" t="s">
        <v>5697</v>
      </c>
    </row>
    <row r="1651" spans="1:26" x14ac:dyDescent="0.3">
      <c r="A1651">
        <v>907489</v>
      </c>
      <c r="B1651" t="s">
        <v>5699</v>
      </c>
    </row>
    <row r="1652" spans="1:26" x14ac:dyDescent="0.3">
      <c r="A1652">
        <v>907490</v>
      </c>
      <c r="B1652" t="s">
        <v>5701</v>
      </c>
      <c r="C1652" t="s">
        <v>5703</v>
      </c>
      <c r="D1652" t="s">
        <v>5704</v>
      </c>
    </row>
    <row r="1653" spans="1:26" x14ac:dyDescent="0.3">
      <c r="A1653">
        <v>907491</v>
      </c>
      <c r="B1653" t="s">
        <v>5701</v>
      </c>
      <c r="C1653" t="s">
        <v>5703</v>
      </c>
      <c r="D1653" t="s">
        <v>5704</v>
      </c>
    </row>
    <row r="1654" spans="1:26" x14ac:dyDescent="0.3">
      <c r="A1654">
        <v>907492</v>
      </c>
      <c r="B1654" t="s">
        <v>5701</v>
      </c>
      <c r="C1654" t="s">
        <v>5703</v>
      </c>
      <c r="D1654" t="s">
        <v>5704</v>
      </c>
    </row>
    <row r="1655" spans="1:26" x14ac:dyDescent="0.3">
      <c r="A1655">
        <v>907493</v>
      </c>
      <c r="B1655" t="s">
        <v>5701</v>
      </c>
      <c r="C1655" t="s">
        <v>5703</v>
      </c>
      <c r="D1655" t="s">
        <v>5704</v>
      </c>
    </row>
    <row r="1656" spans="1:26" x14ac:dyDescent="0.3">
      <c r="A1656">
        <v>907494</v>
      </c>
      <c r="B1656" t="s">
        <v>5706</v>
      </c>
      <c r="C1656" t="s">
        <v>5707</v>
      </c>
      <c r="D1656" t="s">
        <v>5708</v>
      </c>
    </row>
    <row r="1657" spans="1:26" x14ac:dyDescent="0.3">
      <c r="A1657">
        <v>907495</v>
      </c>
      <c r="B1657" t="s">
        <v>5713</v>
      </c>
      <c r="C1657" t="s">
        <v>5714</v>
      </c>
      <c r="D1657" t="s">
        <v>5715</v>
      </c>
      <c r="G1657">
        <v>1114791</v>
      </c>
      <c r="H1657">
        <v>69324</v>
      </c>
      <c r="I1657" t="s">
        <v>1033</v>
      </c>
      <c r="J1657">
        <v>782673693245</v>
      </c>
      <c r="K1657">
        <v>39131706</v>
      </c>
      <c r="M1657">
        <v>432706</v>
      </c>
      <c r="N1657" t="s">
        <v>13183</v>
      </c>
      <c r="O1657" t="s">
        <v>1033</v>
      </c>
      <c r="Q1657" t="s">
        <v>12926</v>
      </c>
      <c r="R1657" s="193" t="s">
        <v>13182</v>
      </c>
      <c r="S1657">
        <v>47</v>
      </c>
      <c r="T1657">
        <v>42</v>
      </c>
      <c r="U1657">
        <v>78</v>
      </c>
      <c r="V1657" t="s">
        <v>1033</v>
      </c>
      <c r="W1657">
        <v>77</v>
      </c>
      <c r="X1657">
        <v>39131706</v>
      </c>
      <c r="Y1657">
        <v>77</v>
      </c>
      <c r="Z1657" t="b">
        <v>1</v>
      </c>
    </row>
    <row r="1658" spans="1:26" x14ac:dyDescent="0.3">
      <c r="A1658">
        <v>907496</v>
      </c>
      <c r="B1658" t="s">
        <v>5719</v>
      </c>
      <c r="C1658" t="s">
        <v>5714</v>
      </c>
      <c r="D1658" t="s">
        <v>5720</v>
      </c>
      <c r="G1658">
        <v>709432</v>
      </c>
      <c r="H1658">
        <v>69334</v>
      </c>
      <c r="I1658" t="s">
        <v>1033</v>
      </c>
      <c r="J1658">
        <v>782673693344</v>
      </c>
      <c r="K1658">
        <v>39131706</v>
      </c>
      <c r="M1658">
        <v>518965</v>
      </c>
      <c r="N1658" t="s">
        <v>13181</v>
      </c>
      <c r="O1658" t="s">
        <v>1033</v>
      </c>
      <c r="Q1658" t="s">
        <v>12926</v>
      </c>
      <c r="R1658" s="193" t="s">
        <v>13180</v>
      </c>
      <c r="S1658">
        <v>65</v>
      </c>
      <c r="T1658">
        <v>50</v>
      </c>
      <c r="U1658">
        <v>56</v>
      </c>
      <c r="V1658" t="s">
        <v>1033</v>
      </c>
      <c r="W1658">
        <v>76</v>
      </c>
      <c r="X1658">
        <v>39131706</v>
      </c>
      <c r="Y1658">
        <v>76</v>
      </c>
      <c r="Z1658" t="b">
        <v>1</v>
      </c>
    </row>
    <row r="1659" spans="1:26" x14ac:dyDescent="0.3">
      <c r="A1659">
        <v>907497</v>
      </c>
      <c r="B1659" t="s">
        <v>5723</v>
      </c>
      <c r="C1659" t="s">
        <v>5714</v>
      </c>
      <c r="D1659" t="s">
        <v>2290</v>
      </c>
      <c r="O1659" t="s">
        <v>59</v>
      </c>
      <c r="P1659" t="s">
        <v>12953</v>
      </c>
      <c r="Q1659" t="s">
        <v>12858</v>
      </c>
      <c r="T1659">
        <v>33</v>
      </c>
      <c r="V1659" t="s">
        <v>1033</v>
      </c>
      <c r="W1659">
        <v>78</v>
      </c>
      <c r="X1659">
        <v>39131706</v>
      </c>
      <c r="Y1659">
        <v>78</v>
      </c>
      <c r="Z1659" t="b">
        <v>1</v>
      </c>
    </row>
    <row r="1660" spans="1:26" x14ac:dyDescent="0.3">
      <c r="A1660">
        <v>907498</v>
      </c>
      <c r="B1660" t="s">
        <v>5726</v>
      </c>
      <c r="C1660" t="s">
        <v>5727</v>
      </c>
      <c r="D1660" t="s">
        <v>5728</v>
      </c>
    </row>
    <row r="1661" spans="1:26" x14ac:dyDescent="0.3">
      <c r="A1661">
        <v>907499</v>
      </c>
      <c r="B1661" t="s">
        <v>5726</v>
      </c>
      <c r="C1661" t="s">
        <v>5727</v>
      </c>
      <c r="D1661" t="s">
        <v>5728</v>
      </c>
    </row>
    <row r="1662" spans="1:26" x14ac:dyDescent="0.3">
      <c r="A1662">
        <v>907500</v>
      </c>
      <c r="B1662" t="s">
        <v>5730</v>
      </c>
      <c r="C1662" t="s">
        <v>5727</v>
      </c>
      <c r="D1662" t="s">
        <v>5731</v>
      </c>
    </row>
    <row r="1663" spans="1:26" x14ac:dyDescent="0.3">
      <c r="A1663">
        <v>907501</v>
      </c>
      <c r="B1663" t="s">
        <v>5730</v>
      </c>
      <c r="C1663" t="s">
        <v>5727</v>
      </c>
      <c r="D1663" t="s">
        <v>5731</v>
      </c>
    </row>
    <row r="1664" spans="1:26" x14ac:dyDescent="0.3">
      <c r="A1664">
        <v>907502</v>
      </c>
      <c r="B1664" t="s">
        <v>5733</v>
      </c>
      <c r="C1664" t="s">
        <v>5727</v>
      </c>
      <c r="D1664" t="s">
        <v>5734</v>
      </c>
    </row>
    <row r="1665" spans="1:4" x14ac:dyDescent="0.3">
      <c r="A1665">
        <v>907503</v>
      </c>
      <c r="B1665" t="s">
        <v>5733</v>
      </c>
      <c r="C1665" t="s">
        <v>5727</v>
      </c>
      <c r="D1665" t="s">
        <v>5734</v>
      </c>
    </row>
    <row r="1666" spans="1:4" x14ac:dyDescent="0.3">
      <c r="A1666">
        <v>907504</v>
      </c>
      <c r="B1666" t="s">
        <v>5736</v>
      </c>
      <c r="C1666" t="s">
        <v>5727</v>
      </c>
      <c r="D1666" t="s">
        <v>5737</v>
      </c>
    </row>
    <row r="1667" spans="1:4" x14ac:dyDescent="0.3">
      <c r="A1667">
        <v>907505</v>
      </c>
      <c r="B1667" t="s">
        <v>5736</v>
      </c>
      <c r="C1667" t="s">
        <v>5727</v>
      </c>
      <c r="D1667" t="s">
        <v>5737</v>
      </c>
    </row>
    <row r="1668" spans="1:4" x14ac:dyDescent="0.3">
      <c r="A1668">
        <v>907506</v>
      </c>
      <c r="B1668" t="s">
        <v>5740</v>
      </c>
      <c r="C1668" t="s">
        <v>5727</v>
      </c>
      <c r="D1668" t="s">
        <v>5741</v>
      </c>
    </row>
    <row r="1669" spans="1:4" x14ac:dyDescent="0.3">
      <c r="A1669">
        <v>907507</v>
      </c>
      <c r="B1669" t="s">
        <v>5740</v>
      </c>
      <c r="C1669" t="s">
        <v>5727</v>
      </c>
      <c r="D1669" t="s">
        <v>5741</v>
      </c>
    </row>
    <row r="1670" spans="1:4" x14ac:dyDescent="0.3">
      <c r="A1670">
        <v>907508</v>
      </c>
      <c r="B1670" t="s">
        <v>5744</v>
      </c>
      <c r="C1670" t="s">
        <v>5727</v>
      </c>
      <c r="D1670" t="s">
        <v>5745</v>
      </c>
    </row>
    <row r="1671" spans="1:4" x14ac:dyDescent="0.3">
      <c r="A1671">
        <v>907509</v>
      </c>
      <c r="B1671" t="s">
        <v>5744</v>
      </c>
      <c r="C1671" t="s">
        <v>5727</v>
      </c>
      <c r="D1671" t="s">
        <v>5745</v>
      </c>
    </row>
    <row r="1672" spans="1:4" x14ac:dyDescent="0.3">
      <c r="A1672">
        <v>907510</v>
      </c>
      <c r="B1672" t="s">
        <v>5747</v>
      </c>
    </row>
    <row r="1673" spans="1:4" x14ac:dyDescent="0.3">
      <c r="A1673">
        <v>907511</v>
      </c>
      <c r="B1673" t="s">
        <v>5747</v>
      </c>
    </row>
    <row r="1674" spans="1:4" x14ac:dyDescent="0.3">
      <c r="A1674">
        <v>907512</v>
      </c>
      <c r="B1674" t="s">
        <v>5747</v>
      </c>
    </row>
    <row r="1675" spans="1:4" x14ac:dyDescent="0.3">
      <c r="A1675">
        <v>907513</v>
      </c>
      <c r="B1675" t="s">
        <v>5747</v>
      </c>
    </row>
    <row r="1676" spans="1:4" x14ac:dyDescent="0.3">
      <c r="A1676">
        <v>907514</v>
      </c>
      <c r="B1676" t="s">
        <v>5747</v>
      </c>
    </row>
    <row r="1677" spans="1:4" x14ac:dyDescent="0.3">
      <c r="A1677">
        <v>907515</v>
      </c>
      <c r="B1677" t="s">
        <v>5747</v>
      </c>
    </row>
    <row r="1678" spans="1:4" x14ac:dyDescent="0.3">
      <c r="A1678">
        <v>907516</v>
      </c>
      <c r="B1678" t="s">
        <v>5747</v>
      </c>
    </row>
    <row r="1679" spans="1:4" x14ac:dyDescent="0.3">
      <c r="A1679">
        <v>907517</v>
      </c>
      <c r="B1679" t="s">
        <v>5747</v>
      </c>
    </row>
    <row r="1680" spans="1:4" x14ac:dyDescent="0.3">
      <c r="A1680">
        <v>907518</v>
      </c>
      <c r="B1680" t="s">
        <v>5744</v>
      </c>
      <c r="C1680" t="s">
        <v>5727</v>
      </c>
      <c r="D1680" t="s">
        <v>5745</v>
      </c>
    </row>
    <row r="1681" spans="1:26" x14ac:dyDescent="0.3">
      <c r="A1681">
        <v>907519</v>
      </c>
      <c r="B1681" t="s">
        <v>5747</v>
      </c>
    </row>
    <row r="1682" spans="1:26" x14ac:dyDescent="0.3">
      <c r="A1682">
        <v>907520</v>
      </c>
      <c r="B1682" t="s">
        <v>5750</v>
      </c>
      <c r="C1682" t="s">
        <v>3780</v>
      </c>
      <c r="D1682" t="s">
        <v>5751</v>
      </c>
      <c r="O1682" t="s">
        <v>3697</v>
      </c>
      <c r="P1682" t="s">
        <v>13179</v>
      </c>
      <c r="Q1682" t="s">
        <v>12862</v>
      </c>
      <c r="T1682">
        <v>60</v>
      </c>
      <c r="V1682" t="s">
        <v>12901</v>
      </c>
      <c r="W1682">
        <v>79</v>
      </c>
      <c r="X1682">
        <v>31162100</v>
      </c>
      <c r="Y1682">
        <v>79</v>
      </c>
      <c r="Z1682" t="b">
        <v>1</v>
      </c>
    </row>
    <row r="1683" spans="1:26" x14ac:dyDescent="0.3">
      <c r="A1683">
        <v>907521</v>
      </c>
      <c r="B1683" t="s">
        <v>5754</v>
      </c>
      <c r="C1683" t="s">
        <v>5755</v>
      </c>
      <c r="D1683" t="s">
        <v>5756</v>
      </c>
    </row>
    <row r="1684" spans="1:26" x14ac:dyDescent="0.3">
      <c r="A1684">
        <v>907522</v>
      </c>
      <c r="B1684" t="s">
        <v>5759</v>
      </c>
      <c r="C1684" t="s">
        <v>5758</v>
      </c>
      <c r="D1684" t="s">
        <v>5760</v>
      </c>
    </row>
    <row r="1685" spans="1:26" x14ac:dyDescent="0.3">
      <c r="A1685">
        <v>907523</v>
      </c>
      <c r="B1685" t="s">
        <v>5762</v>
      </c>
      <c r="C1685" t="s">
        <v>5758</v>
      </c>
      <c r="D1685" t="s">
        <v>5763</v>
      </c>
    </row>
    <row r="1686" spans="1:26" x14ac:dyDescent="0.3">
      <c r="A1686">
        <v>907524</v>
      </c>
      <c r="B1686" t="s">
        <v>5765</v>
      </c>
      <c r="C1686" t="s">
        <v>5766</v>
      </c>
      <c r="D1686" t="s">
        <v>5767</v>
      </c>
    </row>
    <row r="1687" spans="1:26" x14ac:dyDescent="0.3">
      <c r="A1687">
        <v>907525</v>
      </c>
      <c r="B1687" t="s">
        <v>5769</v>
      </c>
    </row>
    <row r="1688" spans="1:26" x14ac:dyDescent="0.3">
      <c r="A1688">
        <v>907526</v>
      </c>
      <c r="B1688" t="s">
        <v>5772</v>
      </c>
      <c r="O1688" t="s">
        <v>13178</v>
      </c>
      <c r="P1688" t="s">
        <v>13178</v>
      </c>
      <c r="Q1688" t="s">
        <v>12862</v>
      </c>
      <c r="T1688">
        <v>60</v>
      </c>
    </row>
    <row r="1689" spans="1:26" x14ac:dyDescent="0.3">
      <c r="A1689">
        <v>907527</v>
      </c>
      <c r="B1689" t="s">
        <v>5774</v>
      </c>
      <c r="C1689" t="s">
        <v>1482</v>
      </c>
    </row>
    <row r="1690" spans="1:26" x14ac:dyDescent="0.3">
      <c r="A1690">
        <v>907528</v>
      </c>
      <c r="B1690" t="s">
        <v>5774</v>
      </c>
      <c r="C1690" t="s">
        <v>1482</v>
      </c>
    </row>
    <row r="1691" spans="1:26" x14ac:dyDescent="0.3">
      <c r="A1691">
        <v>907529</v>
      </c>
      <c r="B1691" t="s">
        <v>5774</v>
      </c>
      <c r="C1691" t="s">
        <v>1482</v>
      </c>
    </row>
    <row r="1692" spans="1:26" x14ac:dyDescent="0.3">
      <c r="A1692">
        <v>907530</v>
      </c>
      <c r="B1692" t="s">
        <v>5777</v>
      </c>
      <c r="C1692" t="s">
        <v>51</v>
      </c>
      <c r="D1692">
        <v>463</v>
      </c>
      <c r="O1692" t="s">
        <v>4028</v>
      </c>
      <c r="P1692" t="s">
        <v>4297</v>
      </c>
      <c r="Q1692" t="s">
        <v>12858</v>
      </c>
      <c r="T1692">
        <v>50</v>
      </c>
      <c r="V1692" t="s">
        <v>13177</v>
      </c>
      <c r="W1692">
        <v>50</v>
      </c>
      <c r="X1692">
        <v>39131707</v>
      </c>
      <c r="Y1692">
        <v>84</v>
      </c>
      <c r="Z1692" t="b">
        <v>1</v>
      </c>
    </row>
    <row r="1693" spans="1:26" x14ac:dyDescent="0.3">
      <c r="A1693">
        <v>907531</v>
      </c>
      <c r="B1693" t="s">
        <v>5779</v>
      </c>
    </row>
    <row r="1694" spans="1:26" x14ac:dyDescent="0.3">
      <c r="A1694">
        <v>907532</v>
      </c>
      <c r="B1694" t="s">
        <v>5747</v>
      </c>
    </row>
    <row r="1695" spans="1:26" x14ac:dyDescent="0.3">
      <c r="A1695">
        <v>907533</v>
      </c>
      <c r="B1695" t="s">
        <v>5747</v>
      </c>
    </row>
    <row r="1696" spans="1:26" x14ac:dyDescent="0.3">
      <c r="A1696">
        <v>907534</v>
      </c>
      <c r="B1696" t="s">
        <v>5747</v>
      </c>
    </row>
    <row r="1697" spans="1:26" x14ac:dyDescent="0.3">
      <c r="A1697">
        <v>907535</v>
      </c>
      <c r="B1697" t="s">
        <v>5747</v>
      </c>
    </row>
    <row r="1698" spans="1:26" x14ac:dyDescent="0.3">
      <c r="A1698">
        <v>907536</v>
      </c>
      <c r="B1698" t="s">
        <v>5747</v>
      </c>
    </row>
    <row r="1699" spans="1:26" x14ac:dyDescent="0.3">
      <c r="A1699">
        <v>907537</v>
      </c>
      <c r="B1699" t="s">
        <v>5782</v>
      </c>
      <c r="C1699" t="s">
        <v>1128</v>
      </c>
    </row>
    <row r="1700" spans="1:26" x14ac:dyDescent="0.3">
      <c r="A1700">
        <v>907538</v>
      </c>
      <c r="B1700" t="s">
        <v>5782</v>
      </c>
      <c r="C1700" t="s">
        <v>1128</v>
      </c>
    </row>
    <row r="1701" spans="1:26" x14ac:dyDescent="0.3">
      <c r="A1701">
        <v>907539</v>
      </c>
      <c r="B1701" t="s">
        <v>5782</v>
      </c>
      <c r="C1701" t="s">
        <v>1128</v>
      </c>
    </row>
    <row r="1702" spans="1:26" x14ac:dyDescent="0.3">
      <c r="A1702">
        <v>907540</v>
      </c>
      <c r="B1702" t="s">
        <v>5782</v>
      </c>
      <c r="C1702" t="s">
        <v>1128</v>
      </c>
    </row>
    <row r="1703" spans="1:26" x14ac:dyDescent="0.3">
      <c r="A1703">
        <v>907541</v>
      </c>
      <c r="B1703" t="s">
        <v>5782</v>
      </c>
      <c r="C1703" t="s">
        <v>1128</v>
      </c>
    </row>
    <row r="1704" spans="1:26" x14ac:dyDescent="0.3">
      <c r="A1704">
        <v>907542</v>
      </c>
      <c r="B1704" t="s">
        <v>5785</v>
      </c>
      <c r="C1704" t="s">
        <v>1482</v>
      </c>
      <c r="E1704" t="s">
        <v>5786</v>
      </c>
    </row>
    <row r="1705" spans="1:26" x14ac:dyDescent="0.3">
      <c r="A1705">
        <v>907543</v>
      </c>
      <c r="B1705" t="s">
        <v>5788</v>
      </c>
      <c r="O1705" t="s">
        <v>13128</v>
      </c>
      <c r="P1705" t="s">
        <v>10317</v>
      </c>
      <c r="Q1705" t="s">
        <v>12862</v>
      </c>
      <c r="T1705">
        <v>75</v>
      </c>
    </row>
    <row r="1706" spans="1:26" x14ac:dyDescent="0.3">
      <c r="A1706">
        <v>907544</v>
      </c>
      <c r="B1706" t="s">
        <v>5790</v>
      </c>
      <c r="O1706" t="s">
        <v>13128</v>
      </c>
      <c r="P1706" t="s">
        <v>10317</v>
      </c>
      <c r="Q1706" t="s">
        <v>12862</v>
      </c>
      <c r="T1706">
        <v>75</v>
      </c>
    </row>
    <row r="1707" spans="1:26" x14ac:dyDescent="0.3">
      <c r="A1707">
        <v>907545</v>
      </c>
      <c r="B1707" t="s">
        <v>5791</v>
      </c>
      <c r="C1707" t="s">
        <v>567</v>
      </c>
      <c r="D1707" t="s">
        <v>5792</v>
      </c>
      <c r="E1707" t="s">
        <v>3166</v>
      </c>
      <c r="F1707">
        <v>98001002002</v>
      </c>
      <c r="G1707">
        <v>340662</v>
      </c>
      <c r="H1707" t="s">
        <v>13176</v>
      </c>
      <c r="I1707" t="s">
        <v>567</v>
      </c>
      <c r="J1707" s="193" t="s">
        <v>13175</v>
      </c>
      <c r="K1707">
        <v>39131506</v>
      </c>
      <c r="L1707" t="s">
        <v>566</v>
      </c>
      <c r="M1707">
        <v>604209</v>
      </c>
      <c r="N1707" t="s">
        <v>13174</v>
      </c>
      <c r="O1707" t="s">
        <v>567</v>
      </c>
      <c r="P1707" t="s">
        <v>567</v>
      </c>
      <c r="Q1707" t="s">
        <v>12858</v>
      </c>
      <c r="R1707" s="193" t="s">
        <v>13173</v>
      </c>
      <c r="S1707">
        <v>100</v>
      </c>
      <c r="T1707">
        <v>100</v>
      </c>
      <c r="U1707">
        <v>100</v>
      </c>
      <c r="V1707" t="s">
        <v>567</v>
      </c>
      <c r="W1707">
        <v>89</v>
      </c>
      <c r="X1707">
        <v>39131506</v>
      </c>
      <c r="Y1707">
        <v>89</v>
      </c>
      <c r="Z1707" t="b">
        <v>1</v>
      </c>
    </row>
    <row r="1708" spans="1:26" x14ac:dyDescent="0.3">
      <c r="A1708">
        <v>907546</v>
      </c>
      <c r="B1708" t="s">
        <v>5794</v>
      </c>
      <c r="C1708" t="s">
        <v>567</v>
      </c>
      <c r="D1708">
        <v>315768</v>
      </c>
      <c r="E1708" t="s">
        <v>5796</v>
      </c>
      <c r="F1708">
        <v>54007431534</v>
      </c>
      <c r="O1708" t="s">
        <v>105</v>
      </c>
      <c r="P1708" t="s">
        <v>12871</v>
      </c>
      <c r="Q1708" t="s">
        <v>12858</v>
      </c>
      <c r="T1708">
        <v>50</v>
      </c>
      <c r="V1708" t="s">
        <v>567</v>
      </c>
      <c r="W1708">
        <v>81</v>
      </c>
      <c r="X1708">
        <v>39121400</v>
      </c>
      <c r="Y1708">
        <v>81</v>
      </c>
      <c r="Z1708" t="b">
        <v>1</v>
      </c>
    </row>
    <row r="1709" spans="1:26" x14ac:dyDescent="0.3">
      <c r="A1709">
        <v>907547</v>
      </c>
      <c r="B1709" t="s">
        <v>5798</v>
      </c>
      <c r="C1709" t="s">
        <v>567</v>
      </c>
      <c r="D1709" t="s">
        <v>5799</v>
      </c>
      <c r="E1709" t="s">
        <v>5800</v>
      </c>
      <c r="O1709" t="s">
        <v>567</v>
      </c>
      <c r="P1709" t="s">
        <v>567</v>
      </c>
      <c r="Q1709" t="s">
        <v>12862</v>
      </c>
      <c r="T1709">
        <v>60</v>
      </c>
      <c r="V1709" t="s">
        <v>567</v>
      </c>
      <c r="W1709">
        <v>90</v>
      </c>
      <c r="X1709">
        <v>46191500</v>
      </c>
      <c r="Y1709">
        <v>90</v>
      </c>
      <c r="Z1709" t="b">
        <v>1</v>
      </c>
    </row>
    <row r="1710" spans="1:26" x14ac:dyDescent="0.3">
      <c r="A1710">
        <v>907548</v>
      </c>
      <c r="B1710" t="s">
        <v>5802</v>
      </c>
      <c r="G1710">
        <v>537607</v>
      </c>
      <c r="H1710">
        <v>55432</v>
      </c>
      <c r="I1710" t="s">
        <v>482</v>
      </c>
      <c r="J1710" s="193" t="s">
        <v>13172</v>
      </c>
      <c r="K1710">
        <v>31161620</v>
      </c>
      <c r="M1710">
        <v>48940</v>
      </c>
      <c r="N1710" t="s">
        <v>13171</v>
      </c>
      <c r="O1710" t="s">
        <v>482</v>
      </c>
      <c r="Q1710" t="s">
        <v>12868</v>
      </c>
      <c r="R1710">
        <v>0.41891400793163702</v>
      </c>
      <c r="S1710">
        <v>57</v>
      </c>
      <c r="T1710">
        <v>31</v>
      </c>
      <c r="U1710">
        <v>22</v>
      </c>
    </row>
    <row r="1711" spans="1:26" x14ac:dyDescent="0.3">
      <c r="A1711">
        <v>907549</v>
      </c>
      <c r="B1711" t="s">
        <v>5803</v>
      </c>
      <c r="C1711" t="s">
        <v>567</v>
      </c>
      <c r="D1711" t="s">
        <v>5804</v>
      </c>
      <c r="E1711" t="s">
        <v>5805</v>
      </c>
      <c r="F1711">
        <v>51115116384</v>
      </c>
      <c r="O1711" t="s">
        <v>1809</v>
      </c>
      <c r="P1711" t="s">
        <v>13170</v>
      </c>
      <c r="Q1711" t="s">
        <v>12858</v>
      </c>
      <c r="T1711">
        <v>50</v>
      </c>
      <c r="V1711" t="s">
        <v>567</v>
      </c>
      <c r="W1711">
        <v>90</v>
      </c>
      <c r="X1711">
        <v>46191503</v>
      </c>
      <c r="Y1711">
        <v>56</v>
      </c>
      <c r="Z1711" t="b">
        <v>1</v>
      </c>
    </row>
    <row r="1712" spans="1:26" x14ac:dyDescent="0.3">
      <c r="A1712">
        <v>907550</v>
      </c>
      <c r="B1712" t="s">
        <v>5808</v>
      </c>
      <c r="C1712" t="s">
        <v>567</v>
      </c>
      <c r="D1712" t="s">
        <v>5809</v>
      </c>
      <c r="E1712" t="s">
        <v>5810</v>
      </c>
      <c r="G1712">
        <v>338657</v>
      </c>
      <c r="H1712" t="s">
        <v>5812</v>
      </c>
      <c r="I1712" t="s">
        <v>567</v>
      </c>
      <c r="J1712" s="193" t="s">
        <v>5813</v>
      </c>
      <c r="K1712">
        <v>46191500</v>
      </c>
      <c r="L1712" t="s">
        <v>5810</v>
      </c>
      <c r="M1712">
        <v>922928</v>
      </c>
      <c r="N1712" t="s">
        <v>13169</v>
      </c>
      <c r="O1712" t="s">
        <v>567</v>
      </c>
      <c r="P1712" t="s">
        <v>567</v>
      </c>
      <c r="Q1712" t="s">
        <v>12862</v>
      </c>
      <c r="R1712" s="193" t="s">
        <v>13168</v>
      </c>
      <c r="S1712">
        <v>100</v>
      </c>
      <c r="T1712">
        <v>100</v>
      </c>
      <c r="U1712">
        <v>100</v>
      </c>
      <c r="V1712" t="s">
        <v>567</v>
      </c>
      <c r="W1712">
        <v>86</v>
      </c>
      <c r="X1712">
        <v>46191500</v>
      </c>
      <c r="Y1712">
        <v>86</v>
      </c>
      <c r="Z1712" t="b">
        <v>1</v>
      </c>
    </row>
    <row r="1713" spans="1:26" x14ac:dyDescent="0.3">
      <c r="A1713">
        <v>907551</v>
      </c>
      <c r="B1713" t="s">
        <v>5814</v>
      </c>
      <c r="C1713" t="s">
        <v>567</v>
      </c>
      <c r="D1713" t="s">
        <v>5807</v>
      </c>
      <c r="E1713" t="s">
        <v>5805</v>
      </c>
      <c r="O1713" t="s">
        <v>567</v>
      </c>
      <c r="P1713" t="s">
        <v>567</v>
      </c>
      <c r="Q1713" t="s">
        <v>12862</v>
      </c>
      <c r="T1713">
        <v>60</v>
      </c>
      <c r="V1713" t="s">
        <v>567</v>
      </c>
      <c r="W1713">
        <v>86</v>
      </c>
      <c r="X1713">
        <v>46191503</v>
      </c>
      <c r="Y1713">
        <v>54</v>
      </c>
      <c r="Z1713" t="b">
        <v>1</v>
      </c>
    </row>
    <row r="1714" spans="1:26" x14ac:dyDescent="0.3">
      <c r="A1714">
        <v>907552</v>
      </c>
      <c r="B1714" t="s">
        <v>5815</v>
      </c>
      <c r="C1714" t="s">
        <v>567</v>
      </c>
      <c r="D1714" t="s">
        <v>5816</v>
      </c>
      <c r="E1714" t="s">
        <v>5817</v>
      </c>
      <c r="O1714" t="s">
        <v>567</v>
      </c>
      <c r="P1714" t="s">
        <v>567</v>
      </c>
      <c r="Q1714" t="s">
        <v>12862</v>
      </c>
      <c r="T1714">
        <v>60</v>
      </c>
      <c r="V1714" t="s">
        <v>567</v>
      </c>
      <c r="W1714">
        <v>85</v>
      </c>
      <c r="X1714">
        <v>31201500</v>
      </c>
      <c r="Y1714">
        <v>85</v>
      </c>
      <c r="Z1714" t="b">
        <v>1</v>
      </c>
    </row>
    <row r="1715" spans="1:26" x14ac:dyDescent="0.3">
      <c r="A1715">
        <v>907553</v>
      </c>
      <c r="B1715" t="s">
        <v>5819</v>
      </c>
      <c r="C1715" t="s">
        <v>567</v>
      </c>
      <c r="D1715" t="s">
        <v>5820</v>
      </c>
      <c r="E1715" t="s">
        <v>5821</v>
      </c>
      <c r="O1715" t="s">
        <v>567</v>
      </c>
      <c r="P1715" t="s">
        <v>567</v>
      </c>
      <c r="Q1715" t="s">
        <v>12862</v>
      </c>
      <c r="T1715">
        <v>60</v>
      </c>
      <c r="V1715" t="s">
        <v>567</v>
      </c>
      <c r="W1715">
        <v>86</v>
      </c>
      <c r="X1715">
        <v>31201502</v>
      </c>
      <c r="Y1715">
        <v>86</v>
      </c>
      <c r="Z1715" t="b">
        <v>1</v>
      </c>
    </row>
    <row r="1716" spans="1:26" x14ac:dyDescent="0.3">
      <c r="A1716">
        <v>907554</v>
      </c>
      <c r="B1716" t="s">
        <v>5823</v>
      </c>
      <c r="C1716" t="s">
        <v>567</v>
      </c>
      <c r="D1716" t="s">
        <v>5824</v>
      </c>
      <c r="E1716" t="s">
        <v>5825</v>
      </c>
      <c r="G1716">
        <v>527791</v>
      </c>
      <c r="H1716" t="s">
        <v>5824</v>
      </c>
      <c r="I1716" t="s">
        <v>567</v>
      </c>
      <c r="J1716" s="193" t="s">
        <v>5827</v>
      </c>
      <c r="K1716">
        <v>31201525</v>
      </c>
      <c r="M1716">
        <v>671081</v>
      </c>
      <c r="N1716" t="s">
        <v>13167</v>
      </c>
      <c r="O1716" t="s">
        <v>567</v>
      </c>
      <c r="P1716" t="s">
        <v>567</v>
      </c>
      <c r="Q1716" t="s">
        <v>12862</v>
      </c>
      <c r="R1716" s="193" t="s">
        <v>13166</v>
      </c>
      <c r="S1716">
        <v>100</v>
      </c>
      <c r="T1716">
        <v>100</v>
      </c>
      <c r="U1716">
        <v>100</v>
      </c>
      <c r="V1716" t="s">
        <v>567</v>
      </c>
      <c r="W1716">
        <v>84</v>
      </c>
      <c r="X1716">
        <v>31201500</v>
      </c>
      <c r="Y1716">
        <v>84</v>
      </c>
      <c r="Z1716" t="b">
        <v>1</v>
      </c>
    </row>
    <row r="1717" spans="1:26" x14ac:dyDescent="0.3">
      <c r="A1717">
        <v>907555</v>
      </c>
      <c r="B1717" t="s">
        <v>5828</v>
      </c>
      <c r="C1717" t="s">
        <v>567</v>
      </c>
      <c r="D1717" t="s">
        <v>5829</v>
      </c>
      <c r="E1717" t="s">
        <v>5830</v>
      </c>
      <c r="G1717">
        <v>342152</v>
      </c>
      <c r="H1717" t="s">
        <v>5832</v>
      </c>
      <c r="I1717" t="s">
        <v>567</v>
      </c>
      <c r="J1717" s="193" t="s">
        <v>5833</v>
      </c>
      <c r="K1717">
        <v>31211704</v>
      </c>
      <c r="L1717" t="s">
        <v>5830</v>
      </c>
      <c r="M1717">
        <v>685019</v>
      </c>
      <c r="N1717" t="s">
        <v>13165</v>
      </c>
      <c r="O1717" t="s">
        <v>567</v>
      </c>
      <c r="P1717" t="s">
        <v>567</v>
      </c>
      <c r="Q1717" t="s">
        <v>12862</v>
      </c>
      <c r="R1717" s="193" t="s">
        <v>13164</v>
      </c>
      <c r="S1717">
        <v>100</v>
      </c>
      <c r="T1717">
        <v>100</v>
      </c>
      <c r="U1717">
        <v>100</v>
      </c>
      <c r="V1717" t="s">
        <v>567</v>
      </c>
      <c r="W1717">
        <v>89</v>
      </c>
      <c r="Z1717" t="b">
        <v>1</v>
      </c>
    </row>
    <row r="1718" spans="1:26" x14ac:dyDescent="0.3">
      <c r="A1718">
        <v>907556</v>
      </c>
      <c r="B1718" t="s">
        <v>5835</v>
      </c>
      <c r="C1718" t="s">
        <v>567</v>
      </c>
      <c r="D1718" t="s">
        <v>5836</v>
      </c>
      <c r="E1718" t="s">
        <v>5837</v>
      </c>
      <c r="F1718">
        <v>7000133654</v>
      </c>
      <c r="G1718">
        <v>342425</v>
      </c>
      <c r="H1718" t="s">
        <v>5836</v>
      </c>
      <c r="I1718" t="s">
        <v>567</v>
      </c>
      <c r="J1718" s="193" t="s">
        <v>5839</v>
      </c>
      <c r="K1718">
        <v>39121449</v>
      </c>
      <c r="L1718" t="s">
        <v>5837</v>
      </c>
      <c r="M1718">
        <v>608306</v>
      </c>
      <c r="N1718" t="s">
        <v>13163</v>
      </c>
      <c r="O1718" t="s">
        <v>567</v>
      </c>
      <c r="P1718" t="s">
        <v>567</v>
      </c>
      <c r="Q1718" t="s">
        <v>12862</v>
      </c>
      <c r="R1718" s="193" t="s">
        <v>13162</v>
      </c>
      <c r="S1718">
        <v>100</v>
      </c>
      <c r="T1718">
        <v>100</v>
      </c>
      <c r="U1718">
        <v>100</v>
      </c>
      <c r="V1718" t="s">
        <v>567</v>
      </c>
      <c r="W1718">
        <v>82</v>
      </c>
      <c r="X1718">
        <v>39121400</v>
      </c>
      <c r="Y1718">
        <v>82</v>
      </c>
      <c r="Z1718" t="b">
        <v>1</v>
      </c>
    </row>
    <row r="1719" spans="1:26" x14ac:dyDescent="0.3">
      <c r="A1719">
        <v>907557</v>
      </c>
      <c r="B1719" t="s">
        <v>5840</v>
      </c>
      <c r="C1719" t="s">
        <v>567</v>
      </c>
      <c r="D1719" t="s">
        <v>5841</v>
      </c>
      <c r="F1719">
        <v>7000006092</v>
      </c>
      <c r="G1719">
        <v>340631</v>
      </c>
      <c r="H1719" t="s">
        <v>5843</v>
      </c>
      <c r="I1719" t="s">
        <v>567</v>
      </c>
      <c r="J1719" s="193" t="s">
        <v>5845</v>
      </c>
      <c r="K1719">
        <v>31201502</v>
      </c>
      <c r="L1719" t="s">
        <v>5844</v>
      </c>
      <c r="M1719">
        <v>487225</v>
      </c>
      <c r="N1719" t="s">
        <v>13161</v>
      </c>
      <c r="O1719" t="s">
        <v>567</v>
      </c>
      <c r="P1719" t="s">
        <v>567</v>
      </c>
      <c r="Q1719" t="s">
        <v>12862</v>
      </c>
      <c r="R1719" s="193" t="s">
        <v>13160</v>
      </c>
      <c r="S1719">
        <v>100</v>
      </c>
      <c r="T1719">
        <v>100</v>
      </c>
      <c r="U1719">
        <v>100</v>
      </c>
      <c r="V1719" t="s">
        <v>567</v>
      </c>
      <c r="W1719">
        <v>86</v>
      </c>
      <c r="X1719">
        <v>31201502</v>
      </c>
      <c r="Y1719">
        <v>86</v>
      </c>
      <c r="Z1719" t="b">
        <v>1</v>
      </c>
    </row>
    <row r="1720" spans="1:26" x14ac:dyDescent="0.3">
      <c r="A1720">
        <v>907558</v>
      </c>
      <c r="B1720" t="s">
        <v>5846</v>
      </c>
      <c r="C1720" t="s">
        <v>567</v>
      </c>
      <c r="D1720" t="s">
        <v>5847</v>
      </c>
      <c r="E1720" t="s">
        <v>5848</v>
      </c>
      <c r="F1720">
        <v>5400734457</v>
      </c>
      <c r="G1720">
        <v>341912</v>
      </c>
      <c r="H1720">
        <v>84269</v>
      </c>
      <c r="I1720" t="s">
        <v>567</v>
      </c>
      <c r="J1720" s="193" t="s">
        <v>5850</v>
      </c>
      <c r="K1720">
        <v>39121718</v>
      </c>
      <c r="L1720" t="s">
        <v>5848</v>
      </c>
      <c r="M1720">
        <v>1014771</v>
      </c>
      <c r="N1720" t="s">
        <v>13159</v>
      </c>
      <c r="O1720" t="s">
        <v>567</v>
      </c>
      <c r="P1720" t="s">
        <v>567</v>
      </c>
      <c r="Q1720" t="s">
        <v>12862</v>
      </c>
      <c r="R1720" s="193" t="s">
        <v>13158</v>
      </c>
      <c r="S1720">
        <v>100</v>
      </c>
      <c r="T1720">
        <v>100</v>
      </c>
      <c r="U1720">
        <v>100</v>
      </c>
      <c r="V1720" t="s">
        <v>567</v>
      </c>
      <c r="W1720">
        <v>86</v>
      </c>
      <c r="X1720">
        <v>39120000</v>
      </c>
      <c r="Y1720">
        <v>70</v>
      </c>
      <c r="Z1720" t="b">
        <v>1</v>
      </c>
    </row>
    <row r="1721" spans="1:26" x14ac:dyDescent="0.3">
      <c r="A1721">
        <v>907559</v>
      </c>
      <c r="B1721" t="s">
        <v>5851</v>
      </c>
      <c r="C1721" t="s">
        <v>567</v>
      </c>
      <c r="D1721" t="s">
        <v>5852</v>
      </c>
      <c r="E1721" t="s">
        <v>5853</v>
      </c>
      <c r="O1721" t="s">
        <v>567</v>
      </c>
      <c r="P1721" t="s">
        <v>567</v>
      </c>
      <c r="Q1721" t="s">
        <v>12862</v>
      </c>
      <c r="T1721">
        <v>60</v>
      </c>
      <c r="V1721" t="s">
        <v>567</v>
      </c>
      <c r="W1721">
        <v>92</v>
      </c>
      <c r="X1721">
        <v>31201500</v>
      </c>
      <c r="Y1721">
        <v>92</v>
      </c>
      <c r="Z1721" t="b">
        <v>1</v>
      </c>
    </row>
    <row r="1722" spans="1:26" x14ac:dyDescent="0.3">
      <c r="A1722">
        <v>907560</v>
      </c>
      <c r="B1722" t="s">
        <v>5855</v>
      </c>
      <c r="C1722" t="s">
        <v>567</v>
      </c>
      <c r="D1722" t="s">
        <v>5856</v>
      </c>
      <c r="E1722" t="s">
        <v>5817</v>
      </c>
      <c r="F1722">
        <v>54007108283</v>
      </c>
      <c r="O1722" t="s">
        <v>567</v>
      </c>
      <c r="P1722" t="s">
        <v>567</v>
      </c>
      <c r="Q1722" t="s">
        <v>12862</v>
      </c>
      <c r="T1722">
        <v>60</v>
      </c>
      <c r="V1722" t="s">
        <v>567</v>
      </c>
      <c r="W1722">
        <v>85</v>
      </c>
      <c r="X1722">
        <v>31201500</v>
      </c>
      <c r="Y1722">
        <v>85</v>
      </c>
      <c r="Z1722" t="b">
        <v>1</v>
      </c>
    </row>
    <row r="1723" spans="1:26" x14ac:dyDescent="0.3">
      <c r="A1723">
        <v>907561</v>
      </c>
      <c r="B1723" t="s">
        <v>5858</v>
      </c>
      <c r="C1723" t="s">
        <v>567</v>
      </c>
      <c r="D1723" t="s">
        <v>5859</v>
      </c>
      <c r="E1723" t="s">
        <v>5860</v>
      </c>
      <c r="G1723">
        <v>335763</v>
      </c>
      <c r="H1723" t="s">
        <v>5862</v>
      </c>
      <c r="I1723" t="s">
        <v>567</v>
      </c>
      <c r="J1723" s="193" t="s">
        <v>5863</v>
      </c>
      <c r="K1723">
        <v>31201502</v>
      </c>
      <c r="L1723" t="s">
        <v>5860</v>
      </c>
      <c r="M1723">
        <v>484975</v>
      </c>
      <c r="N1723" t="s">
        <v>13157</v>
      </c>
      <c r="O1723" t="s">
        <v>567</v>
      </c>
      <c r="P1723" t="s">
        <v>567</v>
      </c>
      <c r="Q1723" t="s">
        <v>12862</v>
      </c>
      <c r="R1723" s="193" t="s">
        <v>13156</v>
      </c>
      <c r="S1723">
        <v>100</v>
      </c>
      <c r="T1723">
        <v>100</v>
      </c>
      <c r="U1723">
        <v>100</v>
      </c>
      <c r="V1723" t="s">
        <v>567</v>
      </c>
      <c r="W1723">
        <v>93</v>
      </c>
      <c r="X1723">
        <v>31201500</v>
      </c>
      <c r="Y1723">
        <v>93</v>
      </c>
      <c r="Z1723" t="b">
        <v>1</v>
      </c>
    </row>
    <row r="1724" spans="1:26" x14ac:dyDescent="0.3">
      <c r="A1724">
        <v>907562</v>
      </c>
      <c r="B1724" t="s">
        <v>5864</v>
      </c>
      <c r="C1724" t="s">
        <v>567</v>
      </c>
      <c r="D1724" t="s">
        <v>5865</v>
      </c>
      <c r="E1724" t="s">
        <v>5866</v>
      </c>
      <c r="O1724" t="s">
        <v>567</v>
      </c>
      <c r="P1724" t="s">
        <v>567</v>
      </c>
      <c r="Q1724" t="s">
        <v>12862</v>
      </c>
      <c r="T1724">
        <v>60</v>
      </c>
      <c r="V1724" t="s">
        <v>567</v>
      </c>
      <c r="W1724">
        <v>91</v>
      </c>
      <c r="X1724">
        <v>31201500</v>
      </c>
      <c r="Y1724">
        <v>91</v>
      </c>
      <c r="Z1724" t="b">
        <v>1</v>
      </c>
    </row>
    <row r="1725" spans="1:26" x14ac:dyDescent="0.3">
      <c r="A1725">
        <v>907563</v>
      </c>
      <c r="B1725" t="s">
        <v>5868</v>
      </c>
      <c r="C1725" t="s">
        <v>567</v>
      </c>
      <c r="D1725" t="s">
        <v>5869</v>
      </c>
      <c r="E1725" t="s">
        <v>5870</v>
      </c>
      <c r="G1725">
        <v>335765</v>
      </c>
      <c r="H1725" t="s">
        <v>5872</v>
      </c>
      <c r="I1725" t="s">
        <v>567</v>
      </c>
      <c r="J1725" s="193" t="s">
        <v>5873</v>
      </c>
      <c r="K1725">
        <v>31201502</v>
      </c>
      <c r="L1725" t="s">
        <v>5870</v>
      </c>
      <c r="M1725">
        <v>520199</v>
      </c>
      <c r="N1725" t="s">
        <v>13155</v>
      </c>
      <c r="O1725" t="s">
        <v>567</v>
      </c>
      <c r="P1725" t="s">
        <v>567</v>
      </c>
      <c r="Q1725" t="s">
        <v>12862</v>
      </c>
      <c r="R1725" s="193" t="s">
        <v>13154</v>
      </c>
      <c r="S1725">
        <v>100</v>
      </c>
      <c r="T1725">
        <v>100</v>
      </c>
      <c r="U1725">
        <v>100</v>
      </c>
      <c r="V1725" t="s">
        <v>567</v>
      </c>
      <c r="W1725">
        <v>91</v>
      </c>
      <c r="X1725">
        <v>31201500</v>
      </c>
      <c r="Y1725">
        <v>91</v>
      </c>
      <c r="Z1725" t="b">
        <v>1</v>
      </c>
    </row>
    <row r="1726" spans="1:26" x14ac:dyDescent="0.3">
      <c r="A1726">
        <v>907564</v>
      </c>
      <c r="B1726" t="s">
        <v>5874</v>
      </c>
      <c r="C1726" t="s">
        <v>567</v>
      </c>
      <c r="D1726">
        <v>7100201470</v>
      </c>
      <c r="E1726" t="s">
        <v>5821</v>
      </c>
      <c r="O1726" t="s">
        <v>567</v>
      </c>
      <c r="P1726" t="s">
        <v>567</v>
      </c>
      <c r="Q1726" t="s">
        <v>12862</v>
      </c>
      <c r="T1726">
        <v>60</v>
      </c>
      <c r="V1726" t="s">
        <v>567</v>
      </c>
      <c r="W1726">
        <v>87</v>
      </c>
      <c r="X1726">
        <v>31201502</v>
      </c>
      <c r="Y1726">
        <v>87</v>
      </c>
      <c r="Z1726" t="b">
        <v>1</v>
      </c>
    </row>
    <row r="1727" spans="1:26" x14ac:dyDescent="0.3">
      <c r="A1727">
        <v>907565</v>
      </c>
      <c r="B1727" t="s">
        <v>5874</v>
      </c>
      <c r="C1727" t="s">
        <v>567</v>
      </c>
      <c r="D1727">
        <v>7100201470</v>
      </c>
      <c r="E1727" t="s">
        <v>5821</v>
      </c>
      <c r="O1727" t="s">
        <v>567</v>
      </c>
      <c r="P1727" t="s">
        <v>567</v>
      </c>
      <c r="Q1727" t="s">
        <v>12862</v>
      </c>
      <c r="T1727">
        <v>60</v>
      </c>
      <c r="V1727" t="s">
        <v>567</v>
      </c>
      <c r="W1727">
        <v>87</v>
      </c>
      <c r="X1727">
        <v>31201502</v>
      </c>
      <c r="Y1727">
        <v>87</v>
      </c>
      <c r="Z1727" t="b">
        <v>1</v>
      </c>
    </row>
    <row r="1728" spans="1:26" x14ac:dyDescent="0.3">
      <c r="A1728">
        <v>907566</v>
      </c>
      <c r="B1728" t="s">
        <v>5877</v>
      </c>
      <c r="C1728" t="s">
        <v>567</v>
      </c>
      <c r="D1728" t="s">
        <v>5878</v>
      </c>
      <c r="E1728" t="s">
        <v>5821</v>
      </c>
      <c r="F1728">
        <v>638060290354</v>
      </c>
      <c r="O1728" t="s">
        <v>567</v>
      </c>
      <c r="P1728" t="s">
        <v>567</v>
      </c>
      <c r="Q1728" t="s">
        <v>12862</v>
      </c>
      <c r="T1728">
        <v>60</v>
      </c>
      <c r="V1728" t="s">
        <v>567</v>
      </c>
      <c r="W1728">
        <v>84</v>
      </c>
      <c r="X1728">
        <v>31201502</v>
      </c>
      <c r="Y1728">
        <v>84</v>
      </c>
      <c r="Z1728" t="b">
        <v>1</v>
      </c>
    </row>
    <row r="1729" spans="1:26" x14ac:dyDescent="0.3">
      <c r="A1729">
        <v>907567</v>
      </c>
      <c r="B1729" t="s">
        <v>5880</v>
      </c>
      <c r="C1729" t="s">
        <v>567</v>
      </c>
      <c r="D1729" t="s">
        <v>5881</v>
      </c>
      <c r="E1729" t="s">
        <v>5882</v>
      </c>
      <c r="F1729">
        <v>76308925765</v>
      </c>
      <c r="G1729">
        <v>484273</v>
      </c>
      <c r="H1729" t="s">
        <v>5881</v>
      </c>
      <c r="I1729" t="s">
        <v>567</v>
      </c>
      <c r="J1729" s="193" t="s">
        <v>5884</v>
      </c>
      <c r="K1729">
        <v>31201525</v>
      </c>
      <c r="M1729">
        <v>223904</v>
      </c>
      <c r="N1729" t="s">
        <v>13153</v>
      </c>
      <c r="O1729" t="s">
        <v>567</v>
      </c>
      <c r="P1729" t="s">
        <v>567</v>
      </c>
      <c r="Q1729" t="s">
        <v>12862</v>
      </c>
      <c r="R1729" s="193" t="s">
        <v>13152</v>
      </c>
      <c r="S1729">
        <v>100</v>
      </c>
      <c r="T1729">
        <v>100</v>
      </c>
      <c r="U1729">
        <v>100</v>
      </c>
      <c r="V1729" t="s">
        <v>567</v>
      </c>
      <c r="W1729">
        <v>66</v>
      </c>
      <c r="X1729">
        <v>31201502</v>
      </c>
      <c r="Y1729">
        <v>81</v>
      </c>
      <c r="Z1729" t="b">
        <v>1</v>
      </c>
    </row>
    <row r="1730" spans="1:26" x14ac:dyDescent="0.3">
      <c r="A1730">
        <v>907568</v>
      </c>
      <c r="B1730" t="s">
        <v>5885</v>
      </c>
      <c r="C1730" t="s">
        <v>567</v>
      </c>
      <c r="D1730" t="s">
        <v>5886</v>
      </c>
      <c r="G1730">
        <v>758641</v>
      </c>
      <c r="H1730" t="s">
        <v>5886</v>
      </c>
      <c r="I1730" t="s">
        <v>567</v>
      </c>
      <c r="J1730" s="193" t="s">
        <v>5888</v>
      </c>
      <c r="K1730">
        <v>31201500</v>
      </c>
      <c r="M1730">
        <v>159870</v>
      </c>
      <c r="N1730" t="s">
        <v>13150</v>
      </c>
      <c r="O1730" t="s">
        <v>567</v>
      </c>
      <c r="P1730" t="s">
        <v>567</v>
      </c>
      <c r="Q1730" t="s">
        <v>12862</v>
      </c>
      <c r="R1730" s="193" t="s">
        <v>13151</v>
      </c>
      <c r="S1730">
        <v>100</v>
      </c>
      <c r="T1730">
        <v>100</v>
      </c>
      <c r="U1730">
        <v>100</v>
      </c>
      <c r="V1730" t="s">
        <v>567</v>
      </c>
      <c r="W1730">
        <v>86</v>
      </c>
      <c r="X1730">
        <v>31201500</v>
      </c>
      <c r="Y1730">
        <v>86</v>
      </c>
      <c r="Z1730" t="b">
        <v>1</v>
      </c>
    </row>
    <row r="1731" spans="1:26" x14ac:dyDescent="0.3">
      <c r="A1731">
        <v>907569</v>
      </c>
      <c r="B1731" t="s">
        <v>5890</v>
      </c>
      <c r="C1731" t="s">
        <v>567</v>
      </c>
      <c r="D1731" t="s">
        <v>5886</v>
      </c>
      <c r="G1731">
        <v>758641</v>
      </c>
      <c r="H1731" t="s">
        <v>5886</v>
      </c>
      <c r="I1731" t="s">
        <v>567</v>
      </c>
      <c r="J1731" s="193" t="s">
        <v>5888</v>
      </c>
      <c r="K1731">
        <v>31201500</v>
      </c>
      <c r="M1731">
        <v>159870</v>
      </c>
      <c r="N1731" t="s">
        <v>13150</v>
      </c>
      <c r="O1731" t="s">
        <v>567</v>
      </c>
      <c r="P1731" t="s">
        <v>567</v>
      </c>
      <c r="Q1731" t="s">
        <v>12862</v>
      </c>
      <c r="R1731" s="193" t="s">
        <v>13149</v>
      </c>
      <c r="S1731">
        <v>100</v>
      </c>
      <c r="T1731">
        <v>100</v>
      </c>
      <c r="U1731">
        <v>100</v>
      </c>
      <c r="V1731" t="s">
        <v>567</v>
      </c>
      <c r="W1731">
        <v>87</v>
      </c>
      <c r="X1731">
        <v>31201500</v>
      </c>
      <c r="Y1731">
        <v>87</v>
      </c>
      <c r="Z1731" t="b">
        <v>1</v>
      </c>
    </row>
    <row r="1732" spans="1:26" x14ac:dyDescent="0.3">
      <c r="A1732">
        <v>907570</v>
      </c>
      <c r="B1732" t="s">
        <v>5892</v>
      </c>
      <c r="C1732" t="s">
        <v>567</v>
      </c>
      <c r="D1732" t="s">
        <v>5893</v>
      </c>
      <c r="F1732">
        <v>5400743155</v>
      </c>
      <c r="O1732" t="s">
        <v>567</v>
      </c>
      <c r="P1732" t="s">
        <v>567</v>
      </c>
      <c r="Q1732" t="s">
        <v>12862</v>
      </c>
      <c r="T1732">
        <v>60</v>
      </c>
      <c r="V1732" t="s">
        <v>2812</v>
      </c>
      <c r="W1732">
        <v>55</v>
      </c>
      <c r="X1732">
        <v>39121445</v>
      </c>
      <c r="Y1732">
        <v>79</v>
      </c>
      <c r="Z1732" t="b">
        <v>1</v>
      </c>
    </row>
    <row r="1733" spans="1:26" x14ac:dyDescent="0.3">
      <c r="A1733">
        <v>907571</v>
      </c>
      <c r="B1733" t="s">
        <v>5895</v>
      </c>
      <c r="C1733" t="s">
        <v>2982</v>
      </c>
      <c r="D1733" t="s">
        <v>5896</v>
      </c>
      <c r="X1733">
        <v>39121300</v>
      </c>
      <c r="Y1733">
        <v>76</v>
      </c>
    </row>
    <row r="1734" spans="1:26" x14ac:dyDescent="0.3">
      <c r="A1734">
        <v>907572</v>
      </c>
      <c r="B1734" t="s">
        <v>5899</v>
      </c>
      <c r="C1734" t="s">
        <v>5900</v>
      </c>
      <c r="E1734" t="s">
        <v>5901</v>
      </c>
      <c r="G1734">
        <v>336596</v>
      </c>
      <c r="H1734">
        <v>31605</v>
      </c>
      <c r="I1734" t="s">
        <v>2812</v>
      </c>
      <c r="J1734">
        <v>783250316052</v>
      </c>
      <c r="K1734">
        <v>31201700</v>
      </c>
      <c r="L1734" t="s">
        <v>5901</v>
      </c>
      <c r="M1734">
        <v>73479</v>
      </c>
      <c r="N1734" t="s">
        <v>13148</v>
      </c>
      <c r="O1734" t="s">
        <v>2812</v>
      </c>
      <c r="P1734" t="s">
        <v>13147</v>
      </c>
      <c r="Q1734" t="s">
        <v>12862</v>
      </c>
      <c r="R1734" s="193" t="s">
        <v>13146</v>
      </c>
      <c r="S1734">
        <v>100</v>
      </c>
      <c r="T1734">
        <v>100</v>
      </c>
      <c r="U1734">
        <v>100</v>
      </c>
      <c r="V1734" t="s">
        <v>2812</v>
      </c>
      <c r="W1734">
        <v>66</v>
      </c>
      <c r="X1734">
        <v>31201700</v>
      </c>
      <c r="Y1734">
        <v>94</v>
      </c>
      <c r="Z1734" t="b">
        <v>1</v>
      </c>
    </row>
    <row r="1735" spans="1:26" x14ac:dyDescent="0.3">
      <c r="A1735">
        <v>907573</v>
      </c>
      <c r="B1735" t="s">
        <v>5903</v>
      </c>
      <c r="C1735" t="s">
        <v>1128</v>
      </c>
    </row>
    <row r="1736" spans="1:26" x14ac:dyDescent="0.3">
      <c r="A1736">
        <v>907574</v>
      </c>
      <c r="B1736" t="s">
        <v>5905</v>
      </c>
    </row>
    <row r="1737" spans="1:26" x14ac:dyDescent="0.3">
      <c r="A1737">
        <v>907575</v>
      </c>
      <c r="B1737" t="s">
        <v>5905</v>
      </c>
    </row>
    <row r="1738" spans="1:26" x14ac:dyDescent="0.3">
      <c r="A1738">
        <v>907576</v>
      </c>
      <c r="B1738" t="s">
        <v>5903</v>
      </c>
      <c r="C1738" t="s">
        <v>1128</v>
      </c>
    </row>
    <row r="1739" spans="1:26" x14ac:dyDescent="0.3">
      <c r="A1739">
        <v>907577</v>
      </c>
      <c r="B1739" t="s">
        <v>5907</v>
      </c>
    </row>
    <row r="1740" spans="1:26" x14ac:dyDescent="0.3">
      <c r="A1740">
        <v>907578</v>
      </c>
      <c r="B1740" t="s">
        <v>5907</v>
      </c>
    </row>
    <row r="1741" spans="1:26" x14ac:dyDescent="0.3">
      <c r="A1741">
        <v>907579</v>
      </c>
      <c r="B1741" t="s">
        <v>5907</v>
      </c>
    </row>
    <row r="1742" spans="1:26" x14ac:dyDescent="0.3">
      <c r="A1742">
        <v>907580</v>
      </c>
      <c r="B1742" t="s">
        <v>5909</v>
      </c>
      <c r="C1742" t="s">
        <v>59</v>
      </c>
      <c r="V1742" t="s">
        <v>12901</v>
      </c>
      <c r="W1742">
        <v>66</v>
      </c>
      <c r="X1742">
        <v>31161618</v>
      </c>
      <c r="Y1742">
        <v>81</v>
      </c>
      <c r="Z1742" t="b">
        <v>1</v>
      </c>
    </row>
    <row r="1743" spans="1:26" x14ac:dyDescent="0.3">
      <c r="A1743">
        <v>907581</v>
      </c>
      <c r="B1743" t="s">
        <v>5911</v>
      </c>
      <c r="C1743" t="s">
        <v>507</v>
      </c>
      <c r="D1743" t="s">
        <v>3165</v>
      </c>
      <c r="O1743" t="s">
        <v>59</v>
      </c>
      <c r="P1743" t="s">
        <v>12913</v>
      </c>
      <c r="Q1743" t="s">
        <v>12862</v>
      </c>
      <c r="T1743">
        <v>100</v>
      </c>
      <c r="X1743">
        <v>39131700</v>
      </c>
      <c r="Y1743">
        <v>64</v>
      </c>
    </row>
    <row r="1744" spans="1:26" x14ac:dyDescent="0.3">
      <c r="A1744">
        <v>907582</v>
      </c>
      <c r="B1744" t="s">
        <v>5913</v>
      </c>
      <c r="V1744" t="s">
        <v>6116</v>
      </c>
      <c r="W1744">
        <v>51</v>
      </c>
      <c r="X1744">
        <v>31162606</v>
      </c>
      <c r="Y1744">
        <v>85</v>
      </c>
      <c r="Z1744" t="b">
        <v>1</v>
      </c>
    </row>
    <row r="1745" spans="1:26" x14ac:dyDescent="0.3">
      <c r="A1745">
        <v>907583</v>
      </c>
      <c r="B1745" t="s">
        <v>5916</v>
      </c>
      <c r="C1745" t="s">
        <v>5917</v>
      </c>
      <c r="D1745" t="s">
        <v>5918</v>
      </c>
      <c r="V1745" t="s">
        <v>13145</v>
      </c>
      <c r="W1745">
        <v>61</v>
      </c>
      <c r="X1745">
        <v>27112120</v>
      </c>
      <c r="Y1745">
        <v>61</v>
      </c>
      <c r="Z1745" t="b">
        <v>1</v>
      </c>
    </row>
    <row r="1746" spans="1:26" x14ac:dyDescent="0.3">
      <c r="A1746">
        <v>907584</v>
      </c>
      <c r="B1746" t="s">
        <v>5921</v>
      </c>
      <c r="C1746" t="s">
        <v>5922</v>
      </c>
      <c r="D1746" t="s">
        <v>5923</v>
      </c>
      <c r="O1746" t="s">
        <v>5922</v>
      </c>
      <c r="P1746" t="s">
        <v>5922</v>
      </c>
      <c r="Q1746" t="s">
        <v>12862</v>
      </c>
      <c r="T1746">
        <v>100</v>
      </c>
      <c r="V1746" t="s">
        <v>5922</v>
      </c>
      <c r="W1746">
        <v>80</v>
      </c>
      <c r="X1746">
        <v>39111500</v>
      </c>
      <c r="Y1746">
        <v>80</v>
      </c>
      <c r="Z1746" t="b">
        <v>1</v>
      </c>
    </row>
    <row r="1747" spans="1:26" x14ac:dyDescent="0.3">
      <c r="A1747">
        <v>907585</v>
      </c>
      <c r="B1747" t="s">
        <v>5926</v>
      </c>
      <c r="C1747" t="s">
        <v>5535</v>
      </c>
      <c r="D1747" t="s">
        <v>5927</v>
      </c>
      <c r="E1747" t="s">
        <v>5928</v>
      </c>
      <c r="G1747">
        <v>336530</v>
      </c>
      <c r="H1747" t="s">
        <v>5930</v>
      </c>
      <c r="I1747" t="s">
        <v>2291</v>
      </c>
      <c r="J1747" s="193" t="s">
        <v>5931</v>
      </c>
      <c r="K1747">
        <v>26121614</v>
      </c>
      <c r="L1747" t="s">
        <v>5928</v>
      </c>
      <c r="M1747">
        <v>159941</v>
      </c>
      <c r="N1747" t="s">
        <v>12942</v>
      </c>
      <c r="O1747" t="s">
        <v>2291</v>
      </c>
      <c r="P1747" t="s">
        <v>5535</v>
      </c>
      <c r="Q1747" t="s">
        <v>12862</v>
      </c>
      <c r="R1747" s="193" t="s">
        <v>13144</v>
      </c>
      <c r="S1747">
        <v>100</v>
      </c>
      <c r="T1747">
        <v>100</v>
      </c>
      <c r="U1747">
        <v>100</v>
      </c>
      <c r="V1747" t="s">
        <v>5341</v>
      </c>
      <c r="W1747">
        <v>65</v>
      </c>
      <c r="X1747">
        <v>26121614</v>
      </c>
      <c r="Y1747">
        <v>81</v>
      </c>
      <c r="Z1747" t="b">
        <v>1</v>
      </c>
    </row>
    <row r="1748" spans="1:26" x14ac:dyDescent="0.3">
      <c r="A1748">
        <v>907586</v>
      </c>
      <c r="B1748" t="s">
        <v>5932</v>
      </c>
      <c r="D1748" t="s">
        <v>5933</v>
      </c>
      <c r="O1748" t="s">
        <v>105</v>
      </c>
      <c r="P1748" t="s">
        <v>12946</v>
      </c>
      <c r="Q1748" t="s">
        <v>12862</v>
      </c>
      <c r="T1748">
        <v>75</v>
      </c>
      <c r="V1748" t="s">
        <v>2352</v>
      </c>
      <c r="W1748">
        <v>81</v>
      </c>
      <c r="X1748">
        <v>43223326</v>
      </c>
      <c r="Y1748">
        <v>81</v>
      </c>
      <c r="Z1748" t="b">
        <v>1</v>
      </c>
    </row>
    <row r="1749" spans="1:26" x14ac:dyDescent="0.3">
      <c r="A1749">
        <v>907587</v>
      </c>
      <c r="B1749" t="s">
        <v>5935</v>
      </c>
      <c r="C1749" t="s">
        <v>5936</v>
      </c>
      <c r="D1749" t="s">
        <v>5937</v>
      </c>
      <c r="V1749" t="s">
        <v>2059</v>
      </c>
      <c r="W1749">
        <v>79</v>
      </c>
      <c r="X1749">
        <v>24101611</v>
      </c>
      <c r="Y1749">
        <v>79</v>
      </c>
      <c r="Z1749" t="b">
        <v>1</v>
      </c>
    </row>
    <row r="1750" spans="1:26" x14ac:dyDescent="0.3">
      <c r="A1750">
        <v>907591</v>
      </c>
      <c r="B1750" t="s">
        <v>5940</v>
      </c>
      <c r="C1750" t="s">
        <v>507</v>
      </c>
      <c r="D1750" t="s">
        <v>5941</v>
      </c>
      <c r="E1750" t="s">
        <v>5942</v>
      </c>
      <c r="O1750" t="s">
        <v>59</v>
      </c>
      <c r="P1750" t="s">
        <v>12913</v>
      </c>
      <c r="Q1750" t="s">
        <v>12862</v>
      </c>
      <c r="T1750">
        <v>100</v>
      </c>
      <c r="V1750" t="s">
        <v>6302</v>
      </c>
      <c r="W1750">
        <v>62</v>
      </c>
      <c r="X1750">
        <v>39131706</v>
      </c>
      <c r="Y1750">
        <v>79</v>
      </c>
      <c r="Z1750" t="b">
        <v>1</v>
      </c>
    </row>
    <row r="1751" spans="1:26" x14ac:dyDescent="0.3">
      <c r="A1751">
        <v>907592</v>
      </c>
      <c r="B1751" t="s">
        <v>5944</v>
      </c>
      <c r="C1751" t="s">
        <v>507</v>
      </c>
      <c r="D1751" t="s">
        <v>5945</v>
      </c>
      <c r="O1751" t="s">
        <v>59</v>
      </c>
      <c r="P1751" t="s">
        <v>12913</v>
      </c>
      <c r="Q1751" t="s">
        <v>12862</v>
      </c>
      <c r="T1751">
        <v>100</v>
      </c>
      <c r="X1751">
        <v>39131700</v>
      </c>
      <c r="Y1751">
        <v>62</v>
      </c>
    </row>
    <row r="1752" spans="1:26" x14ac:dyDescent="0.3">
      <c r="A1752">
        <v>907593</v>
      </c>
      <c r="B1752" t="s">
        <v>5947</v>
      </c>
      <c r="C1752" t="s">
        <v>1128</v>
      </c>
    </row>
    <row r="1753" spans="1:26" x14ac:dyDescent="0.3">
      <c r="A1753">
        <v>907595</v>
      </c>
      <c r="B1753" t="s">
        <v>5952</v>
      </c>
      <c r="C1753" t="s">
        <v>1128</v>
      </c>
      <c r="D1753" t="s">
        <v>5953</v>
      </c>
    </row>
    <row r="1754" spans="1:26" x14ac:dyDescent="0.3">
      <c r="A1754">
        <v>907596</v>
      </c>
      <c r="B1754" t="s">
        <v>5954</v>
      </c>
      <c r="C1754" t="s">
        <v>5955</v>
      </c>
      <c r="D1754" t="s">
        <v>5956</v>
      </c>
      <c r="O1754" t="s">
        <v>5958</v>
      </c>
      <c r="P1754" t="s">
        <v>5958</v>
      </c>
      <c r="Q1754" t="s">
        <v>12862</v>
      </c>
      <c r="T1754">
        <v>100</v>
      </c>
    </row>
    <row r="1755" spans="1:26" x14ac:dyDescent="0.3">
      <c r="A1755">
        <v>907597</v>
      </c>
      <c r="B1755" t="s">
        <v>5959</v>
      </c>
      <c r="C1755" t="s">
        <v>507</v>
      </c>
      <c r="D1755" t="s">
        <v>5960</v>
      </c>
      <c r="O1755" t="s">
        <v>59</v>
      </c>
      <c r="P1755" t="s">
        <v>12913</v>
      </c>
      <c r="Q1755" t="s">
        <v>12862</v>
      </c>
      <c r="T1755">
        <v>100</v>
      </c>
    </row>
    <row r="1756" spans="1:26" x14ac:dyDescent="0.3">
      <c r="A1756">
        <v>907598</v>
      </c>
      <c r="B1756" t="s">
        <v>5962</v>
      </c>
      <c r="C1756" t="s">
        <v>5963</v>
      </c>
      <c r="D1756" t="s">
        <v>5964</v>
      </c>
      <c r="O1756" t="s">
        <v>3564</v>
      </c>
      <c r="P1756" t="s">
        <v>13143</v>
      </c>
      <c r="Q1756" t="s">
        <v>12862</v>
      </c>
      <c r="T1756">
        <v>100</v>
      </c>
    </row>
    <row r="1757" spans="1:26" x14ac:dyDescent="0.3">
      <c r="A1757">
        <v>907599</v>
      </c>
      <c r="B1757" t="s">
        <v>5966</v>
      </c>
      <c r="C1757" t="s">
        <v>5963</v>
      </c>
      <c r="D1757" t="s">
        <v>5967</v>
      </c>
      <c r="O1757" t="s">
        <v>3564</v>
      </c>
      <c r="P1757" t="s">
        <v>13143</v>
      </c>
      <c r="Q1757" t="s">
        <v>12862</v>
      </c>
      <c r="T1757">
        <v>100</v>
      </c>
    </row>
    <row r="1758" spans="1:26" x14ac:dyDescent="0.3">
      <c r="A1758">
        <v>907600</v>
      </c>
      <c r="B1758" t="s">
        <v>5969</v>
      </c>
      <c r="C1758" t="s">
        <v>105</v>
      </c>
      <c r="D1758" t="s">
        <v>5970</v>
      </c>
      <c r="V1758" t="s">
        <v>12891</v>
      </c>
      <c r="W1758">
        <v>61</v>
      </c>
      <c r="X1758">
        <v>26120000</v>
      </c>
      <c r="Y1758">
        <v>61</v>
      </c>
      <c r="Z1758" t="b">
        <v>1</v>
      </c>
    </row>
    <row r="1759" spans="1:26" x14ac:dyDescent="0.3">
      <c r="A1759">
        <v>907601</v>
      </c>
      <c r="B1759" t="s">
        <v>5971</v>
      </c>
      <c r="C1759" t="s">
        <v>59</v>
      </c>
      <c r="V1759" t="s">
        <v>12901</v>
      </c>
      <c r="W1759">
        <v>81</v>
      </c>
      <c r="X1759">
        <v>31161618</v>
      </c>
      <c r="Y1759">
        <v>81</v>
      </c>
      <c r="Z1759" t="b">
        <v>1</v>
      </c>
    </row>
    <row r="1760" spans="1:26" x14ac:dyDescent="0.3">
      <c r="A1760">
        <v>907602</v>
      </c>
      <c r="B1760" t="s">
        <v>5973</v>
      </c>
      <c r="C1760" t="s">
        <v>5974</v>
      </c>
      <c r="D1760" t="s">
        <v>5975</v>
      </c>
      <c r="G1760">
        <v>335855</v>
      </c>
      <c r="H1760" t="s">
        <v>5977</v>
      </c>
      <c r="I1760" t="s">
        <v>5179</v>
      </c>
      <c r="J1760">
        <v>781011520137</v>
      </c>
      <c r="K1760">
        <v>31161812</v>
      </c>
      <c r="L1760" t="s">
        <v>6929</v>
      </c>
      <c r="M1760">
        <v>498772</v>
      </c>
      <c r="N1760" t="s">
        <v>13142</v>
      </c>
      <c r="O1760" t="s">
        <v>1932</v>
      </c>
      <c r="P1760" t="s">
        <v>1932</v>
      </c>
      <c r="Q1760" t="s">
        <v>12858</v>
      </c>
      <c r="R1760" s="193" t="s">
        <v>13141</v>
      </c>
      <c r="S1760">
        <v>92</v>
      </c>
      <c r="T1760">
        <v>84</v>
      </c>
      <c r="U1760">
        <v>72</v>
      </c>
      <c r="V1760" t="s">
        <v>5341</v>
      </c>
      <c r="W1760">
        <v>63</v>
      </c>
      <c r="Z1760" t="b">
        <v>1</v>
      </c>
    </row>
    <row r="1761" spans="1:26" x14ac:dyDescent="0.3">
      <c r="A1761">
        <v>907603</v>
      </c>
      <c r="B1761" t="s">
        <v>5978</v>
      </c>
      <c r="C1761" t="s">
        <v>507</v>
      </c>
      <c r="D1761" t="s">
        <v>5979</v>
      </c>
      <c r="O1761" t="s">
        <v>59</v>
      </c>
      <c r="P1761" t="s">
        <v>4397</v>
      </c>
      <c r="Q1761" t="s">
        <v>12862</v>
      </c>
      <c r="T1761">
        <v>95</v>
      </c>
      <c r="X1761">
        <v>39131700</v>
      </c>
      <c r="Y1761">
        <v>81</v>
      </c>
    </row>
    <row r="1762" spans="1:26" x14ac:dyDescent="0.3">
      <c r="A1762">
        <v>907604</v>
      </c>
      <c r="B1762" t="s">
        <v>5982</v>
      </c>
      <c r="C1762" t="s">
        <v>5983</v>
      </c>
      <c r="D1762">
        <v>70835</v>
      </c>
      <c r="G1762">
        <v>281057</v>
      </c>
      <c r="H1762">
        <v>70835</v>
      </c>
      <c r="I1762" t="s">
        <v>1141</v>
      </c>
      <c r="J1762" s="193" t="s">
        <v>5987</v>
      </c>
      <c r="K1762">
        <v>15121502</v>
      </c>
      <c r="M1762">
        <v>216539</v>
      </c>
      <c r="N1762" t="s">
        <v>13140</v>
      </c>
      <c r="O1762" t="s">
        <v>1141</v>
      </c>
      <c r="P1762" t="s">
        <v>13139</v>
      </c>
      <c r="Q1762" t="s">
        <v>12862</v>
      </c>
      <c r="R1762" s="193" t="s">
        <v>13138</v>
      </c>
      <c r="S1762">
        <v>100</v>
      </c>
      <c r="T1762">
        <v>100</v>
      </c>
      <c r="U1762">
        <v>100</v>
      </c>
      <c r="V1762" t="s">
        <v>1180</v>
      </c>
      <c r="W1762">
        <v>51</v>
      </c>
      <c r="X1762">
        <v>15121502</v>
      </c>
      <c r="Y1762">
        <v>83</v>
      </c>
      <c r="Z1762" t="b">
        <v>1</v>
      </c>
    </row>
    <row r="1763" spans="1:26" x14ac:dyDescent="0.3">
      <c r="A1763">
        <v>907605</v>
      </c>
      <c r="B1763" t="s">
        <v>5982</v>
      </c>
      <c r="C1763" t="s">
        <v>5983</v>
      </c>
      <c r="D1763">
        <v>70835</v>
      </c>
      <c r="G1763">
        <v>281057</v>
      </c>
      <c r="H1763">
        <v>70835</v>
      </c>
      <c r="I1763" t="s">
        <v>1141</v>
      </c>
      <c r="J1763" s="193" t="s">
        <v>5987</v>
      </c>
      <c r="K1763">
        <v>15121502</v>
      </c>
      <c r="M1763">
        <v>216539</v>
      </c>
      <c r="N1763" t="s">
        <v>13140</v>
      </c>
      <c r="O1763" t="s">
        <v>1141</v>
      </c>
      <c r="P1763" t="s">
        <v>13139</v>
      </c>
      <c r="Q1763" t="s">
        <v>12862</v>
      </c>
      <c r="R1763" s="193" t="s">
        <v>13138</v>
      </c>
      <c r="S1763">
        <v>100</v>
      </c>
      <c r="T1763">
        <v>100</v>
      </c>
      <c r="U1763">
        <v>100</v>
      </c>
      <c r="V1763" t="s">
        <v>1180</v>
      </c>
      <c r="W1763">
        <v>51</v>
      </c>
      <c r="X1763">
        <v>15121502</v>
      </c>
      <c r="Y1763">
        <v>83</v>
      </c>
      <c r="Z1763" t="b">
        <v>1</v>
      </c>
    </row>
    <row r="1764" spans="1:26" x14ac:dyDescent="0.3">
      <c r="A1764">
        <v>907606</v>
      </c>
      <c r="B1764" t="s">
        <v>5989</v>
      </c>
      <c r="C1764" t="s">
        <v>5990</v>
      </c>
      <c r="D1764" t="s">
        <v>5991</v>
      </c>
    </row>
    <row r="1765" spans="1:26" x14ac:dyDescent="0.3">
      <c r="A1765">
        <v>907607</v>
      </c>
      <c r="B1765" t="s">
        <v>5993</v>
      </c>
      <c r="C1765" t="s">
        <v>3780</v>
      </c>
      <c r="D1765" t="s">
        <v>5994</v>
      </c>
      <c r="G1765">
        <v>1192842</v>
      </c>
      <c r="H1765" s="193" t="s">
        <v>5996</v>
      </c>
      <c r="I1765" t="s">
        <v>12915</v>
      </c>
      <c r="J1765">
        <v>718205014660</v>
      </c>
      <c r="K1765">
        <v>31161609</v>
      </c>
      <c r="M1765">
        <v>743036</v>
      </c>
      <c r="N1765" t="s">
        <v>13137</v>
      </c>
      <c r="O1765" t="s">
        <v>12915</v>
      </c>
      <c r="Q1765" t="s">
        <v>12926</v>
      </c>
      <c r="R1765" s="193" t="s">
        <v>13136</v>
      </c>
      <c r="S1765">
        <v>64</v>
      </c>
      <c r="T1765">
        <v>49</v>
      </c>
      <c r="U1765">
        <v>53</v>
      </c>
      <c r="V1765" t="s">
        <v>1468</v>
      </c>
      <c r="W1765">
        <v>94</v>
      </c>
      <c r="X1765">
        <v>31161609</v>
      </c>
      <c r="Y1765">
        <v>94</v>
      </c>
      <c r="Z1765" t="b">
        <v>1</v>
      </c>
    </row>
    <row r="1766" spans="1:26" x14ac:dyDescent="0.3">
      <c r="A1766">
        <v>907608</v>
      </c>
      <c r="B1766" t="s">
        <v>5998</v>
      </c>
      <c r="C1766" t="s">
        <v>507</v>
      </c>
      <c r="D1766" t="s">
        <v>5999</v>
      </c>
      <c r="O1766" t="s">
        <v>59</v>
      </c>
      <c r="P1766" t="s">
        <v>13135</v>
      </c>
      <c r="Q1766" t="s">
        <v>12862</v>
      </c>
      <c r="T1766">
        <v>100</v>
      </c>
      <c r="V1766" t="s">
        <v>1033</v>
      </c>
      <c r="W1766">
        <v>83</v>
      </c>
      <c r="X1766">
        <v>39131706</v>
      </c>
      <c r="Y1766">
        <v>83</v>
      </c>
      <c r="Z1766" t="b">
        <v>1</v>
      </c>
    </row>
    <row r="1767" spans="1:26" x14ac:dyDescent="0.3">
      <c r="A1767">
        <v>907609</v>
      </c>
      <c r="B1767" t="s">
        <v>6001</v>
      </c>
    </row>
    <row r="1768" spans="1:26" x14ac:dyDescent="0.3">
      <c r="A1768">
        <v>907610</v>
      </c>
      <c r="B1768" t="s">
        <v>6003</v>
      </c>
      <c r="C1768" t="s">
        <v>507</v>
      </c>
      <c r="D1768" t="s">
        <v>5979</v>
      </c>
      <c r="O1768" t="s">
        <v>59</v>
      </c>
      <c r="P1768" t="s">
        <v>4397</v>
      </c>
      <c r="Q1768" t="s">
        <v>12862</v>
      </c>
      <c r="T1768">
        <v>95</v>
      </c>
      <c r="X1768">
        <v>39131700</v>
      </c>
      <c r="Y1768">
        <v>83</v>
      </c>
    </row>
    <row r="1769" spans="1:26" x14ac:dyDescent="0.3">
      <c r="A1769">
        <v>907611</v>
      </c>
      <c r="B1769" t="s">
        <v>6005</v>
      </c>
      <c r="C1769" t="s">
        <v>507</v>
      </c>
      <c r="O1769" t="s">
        <v>59</v>
      </c>
      <c r="P1769" t="s">
        <v>4397</v>
      </c>
      <c r="Q1769" t="s">
        <v>12862</v>
      </c>
      <c r="T1769">
        <v>95</v>
      </c>
      <c r="V1769" t="s">
        <v>6302</v>
      </c>
      <c r="W1769">
        <v>63</v>
      </c>
      <c r="X1769">
        <v>39131706</v>
      </c>
      <c r="Y1769">
        <v>78</v>
      </c>
      <c r="Z1769" t="b">
        <v>1</v>
      </c>
    </row>
    <row r="1770" spans="1:26" x14ac:dyDescent="0.3">
      <c r="A1770">
        <v>907612</v>
      </c>
      <c r="B1770" t="s">
        <v>6007</v>
      </c>
      <c r="C1770" t="s">
        <v>507</v>
      </c>
      <c r="G1770">
        <v>528173</v>
      </c>
      <c r="H1770">
        <v>61092200</v>
      </c>
      <c r="I1770" t="s">
        <v>5341</v>
      </c>
      <c r="J1770" s="193" t="s">
        <v>13134</v>
      </c>
      <c r="K1770">
        <v>39131706</v>
      </c>
      <c r="M1770">
        <v>890677</v>
      </c>
      <c r="N1770" t="s">
        <v>13133</v>
      </c>
      <c r="O1770" t="s">
        <v>5341</v>
      </c>
      <c r="Q1770" t="s">
        <v>12926</v>
      </c>
      <c r="R1770">
        <v>0.67615141595587203</v>
      </c>
      <c r="S1770">
        <v>98</v>
      </c>
      <c r="T1770">
        <v>88</v>
      </c>
      <c r="U1770">
        <v>83</v>
      </c>
      <c r="X1770">
        <v>39131706</v>
      </c>
      <c r="Y1770">
        <v>78</v>
      </c>
    </row>
    <row r="1771" spans="1:26" x14ac:dyDescent="0.3">
      <c r="A1771">
        <v>907613</v>
      </c>
      <c r="B1771" t="s">
        <v>6009</v>
      </c>
      <c r="C1771" t="s">
        <v>507</v>
      </c>
      <c r="O1771" t="s">
        <v>59</v>
      </c>
      <c r="P1771" t="s">
        <v>4397</v>
      </c>
      <c r="Q1771" t="s">
        <v>12862</v>
      </c>
      <c r="T1771">
        <v>95</v>
      </c>
      <c r="V1771" t="s">
        <v>1033</v>
      </c>
      <c r="W1771">
        <v>79</v>
      </c>
      <c r="X1771">
        <v>39131706</v>
      </c>
      <c r="Y1771">
        <v>79</v>
      </c>
      <c r="Z1771" t="b">
        <v>1</v>
      </c>
    </row>
    <row r="1772" spans="1:26" x14ac:dyDescent="0.3">
      <c r="A1772">
        <v>907614</v>
      </c>
      <c r="B1772" t="s">
        <v>6011</v>
      </c>
      <c r="C1772" t="s">
        <v>507</v>
      </c>
      <c r="G1772">
        <v>759011</v>
      </c>
      <c r="H1772">
        <v>61062400</v>
      </c>
      <c r="I1772" t="s">
        <v>5341</v>
      </c>
      <c r="J1772" s="193" t="s">
        <v>13132</v>
      </c>
      <c r="K1772">
        <v>39131706</v>
      </c>
      <c r="M1772">
        <v>279855</v>
      </c>
      <c r="N1772" t="s">
        <v>13131</v>
      </c>
      <c r="O1772" t="s">
        <v>5341</v>
      </c>
      <c r="Q1772" t="s">
        <v>12926</v>
      </c>
      <c r="R1772" s="193" t="s">
        <v>13130</v>
      </c>
      <c r="S1772">
        <v>79</v>
      </c>
      <c r="T1772">
        <v>80</v>
      </c>
      <c r="U1772">
        <v>93</v>
      </c>
      <c r="V1772" t="s">
        <v>1033</v>
      </c>
      <c r="W1772">
        <v>80</v>
      </c>
      <c r="X1772">
        <v>39131706</v>
      </c>
      <c r="Y1772">
        <v>80</v>
      </c>
      <c r="Z1772" t="b">
        <v>1</v>
      </c>
    </row>
    <row r="1773" spans="1:26" x14ac:dyDescent="0.3">
      <c r="A1773">
        <v>907615</v>
      </c>
      <c r="B1773" t="s">
        <v>6014</v>
      </c>
      <c r="C1773" t="s">
        <v>73</v>
      </c>
      <c r="O1773" t="s">
        <v>6015</v>
      </c>
      <c r="P1773" t="s">
        <v>6015</v>
      </c>
      <c r="Q1773" t="s">
        <v>12858</v>
      </c>
      <c r="T1773">
        <v>33</v>
      </c>
    </row>
    <row r="1774" spans="1:26" x14ac:dyDescent="0.3">
      <c r="A1774">
        <v>907616</v>
      </c>
      <c r="B1774" t="s">
        <v>6016</v>
      </c>
      <c r="C1774" t="s">
        <v>6017</v>
      </c>
      <c r="D1774" t="s">
        <v>6018</v>
      </c>
      <c r="O1774" t="s">
        <v>3024</v>
      </c>
      <c r="P1774" t="s">
        <v>13129</v>
      </c>
      <c r="Q1774" t="s">
        <v>12862</v>
      </c>
      <c r="T1774">
        <v>100</v>
      </c>
    </row>
    <row r="1775" spans="1:26" x14ac:dyDescent="0.3">
      <c r="A1775">
        <v>907617</v>
      </c>
      <c r="B1775" t="s">
        <v>6020</v>
      </c>
      <c r="C1775" t="s">
        <v>444</v>
      </c>
      <c r="D1775">
        <v>344004</v>
      </c>
      <c r="O1775" t="s">
        <v>3024</v>
      </c>
      <c r="P1775" t="s">
        <v>13129</v>
      </c>
      <c r="Q1775" t="s">
        <v>12862</v>
      </c>
      <c r="T1775">
        <v>100</v>
      </c>
      <c r="X1775">
        <v>31161807</v>
      </c>
      <c r="Y1775">
        <v>60</v>
      </c>
    </row>
    <row r="1776" spans="1:26" x14ac:dyDescent="0.3">
      <c r="A1776">
        <v>907618</v>
      </c>
      <c r="B1776" t="s">
        <v>6022</v>
      </c>
      <c r="C1776" t="s">
        <v>1128</v>
      </c>
      <c r="O1776" t="s">
        <v>13128</v>
      </c>
      <c r="P1776" t="s">
        <v>10317</v>
      </c>
      <c r="Q1776" t="s">
        <v>12862</v>
      </c>
      <c r="T1776">
        <v>75</v>
      </c>
      <c r="X1776">
        <v>42172001</v>
      </c>
      <c r="Y1776">
        <v>76</v>
      </c>
    </row>
    <row r="1777" spans="1:26" x14ac:dyDescent="0.3">
      <c r="A1777">
        <v>907619</v>
      </c>
      <c r="B1777" t="s">
        <v>6026</v>
      </c>
    </row>
    <row r="1778" spans="1:26" x14ac:dyDescent="0.3">
      <c r="A1778">
        <v>907620</v>
      </c>
      <c r="B1778" t="s">
        <v>6028</v>
      </c>
      <c r="C1778" t="s">
        <v>3059</v>
      </c>
      <c r="D1778">
        <v>4437</v>
      </c>
      <c r="E1778" t="s">
        <v>6029</v>
      </c>
      <c r="O1778" t="s">
        <v>3082</v>
      </c>
      <c r="P1778" t="s">
        <v>13104</v>
      </c>
      <c r="Q1778" t="s">
        <v>12862</v>
      </c>
      <c r="T1778">
        <v>60</v>
      </c>
      <c r="V1778" t="s">
        <v>3059</v>
      </c>
      <c r="W1778">
        <v>81</v>
      </c>
      <c r="Z1778" t="b">
        <v>1</v>
      </c>
    </row>
    <row r="1779" spans="1:26" x14ac:dyDescent="0.3">
      <c r="A1779">
        <v>907621</v>
      </c>
      <c r="B1779" t="s">
        <v>6031</v>
      </c>
      <c r="C1779" t="s">
        <v>4717</v>
      </c>
      <c r="D1779" t="s">
        <v>6032</v>
      </c>
      <c r="G1779">
        <v>337405</v>
      </c>
      <c r="H1779" t="s">
        <v>6032</v>
      </c>
      <c r="I1779" t="s">
        <v>2736</v>
      </c>
      <c r="J1779">
        <v>781810600047</v>
      </c>
      <c r="K1779">
        <v>39121405</v>
      </c>
      <c r="L1779" t="s">
        <v>6034</v>
      </c>
      <c r="M1779">
        <v>601812</v>
      </c>
      <c r="N1779" t="s">
        <v>13127</v>
      </c>
      <c r="O1779" t="s">
        <v>2736</v>
      </c>
      <c r="P1779" t="s">
        <v>13121</v>
      </c>
      <c r="Q1779" t="s">
        <v>12862</v>
      </c>
      <c r="R1779" s="193" t="s">
        <v>13126</v>
      </c>
      <c r="S1779">
        <v>100</v>
      </c>
      <c r="T1779">
        <v>100</v>
      </c>
      <c r="U1779">
        <v>100</v>
      </c>
      <c r="V1779" t="s">
        <v>2736</v>
      </c>
      <c r="W1779">
        <v>89</v>
      </c>
      <c r="X1779">
        <v>39121405</v>
      </c>
      <c r="Y1779">
        <v>89</v>
      </c>
      <c r="Z1779" t="b">
        <v>1</v>
      </c>
    </row>
    <row r="1780" spans="1:26" x14ac:dyDescent="0.3">
      <c r="A1780">
        <v>907622</v>
      </c>
      <c r="B1780" t="s">
        <v>6035</v>
      </c>
      <c r="C1780" t="s">
        <v>6036</v>
      </c>
      <c r="D1780" t="s">
        <v>6037</v>
      </c>
      <c r="G1780">
        <v>1005340</v>
      </c>
      <c r="H1780" t="s">
        <v>6039</v>
      </c>
      <c r="I1780" t="s">
        <v>1943</v>
      </c>
      <c r="J1780">
        <v>662381950079</v>
      </c>
      <c r="K1780">
        <v>39121428</v>
      </c>
      <c r="M1780">
        <v>268945</v>
      </c>
      <c r="N1780" t="s">
        <v>13125</v>
      </c>
      <c r="O1780" t="s">
        <v>1943</v>
      </c>
      <c r="P1780" t="s">
        <v>6036</v>
      </c>
      <c r="Q1780" t="s">
        <v>12862</v>
      </c>
      <c r="R1780" s="193" t="s">
        <v>13124</v>
      </c>
      <c r="S1780">
        <v>100</v>
      </c>
      <c r="T1780">
        <v>100</v>
      </c>
      <c r="U1780">
        <v>100</v>
      </c>
      <c r="V1780" t="s">
        <v>1943</v>
      </c>
      <c r="W1780">
        <v>91</v>
      </c>
      <c r="X1780">
        <v>39121400</v>
      </c>
      <c r="Y1780">
        <v>91</v>
      </c>
      <c r="Z1780" t="b">
        <v>1</v>
      </c>
    </row>
    <row r="1781" spans="1:26" x14ac:dyDescent="0.3">
      <c r="A1781">
        <v>907623</v>
      </c>
      <c r="B1781" t="s">
        <v>6040</v>
      </c>
      <c r="C1781" t="s">
        <v>4794</v>
      </c>
      <c r="D1781" t="s">
        <v>6041</v>
      </c>
      <c r="G1781">
        <v>337356</v>
      </c>
      <c r="H1781" t="s">
        <v>6043</v>
      </c>
      <c r="I1781" t="s">
        <v>4227</v>
      </c>
      <c r="J1781">
        <v>781747093882</v>
      </c>
      <c r="K1781">
        <v>39121312</v>
      </c>
      <c r="L1781" t="s">
        <v>6044</v>
      </c>
      <c r="M1781">
        <v>381438</v>
      </c>
      <c r="N1781" t="s">
        <v>13123</v>
      </c>
      <c r="O1781" t="s">
        <v>4227</v>
      </c>
      <c r="P1781" t="s">
        <v>4979</v>
      </c>
      <c r="Q1781" t="s">
        <v>12862</v>
      </c>
      <c r="R1781">
        <v>0.88483177884781405</v>
      </c>
      <c r="S1781">
        <v>100</v>
      </c>
      <c r="T1781">
        <v>100</v>
      </c>
      <c r="U1781">
        <v>100</v>
      </c>
      <c r="V1781" t="s">
        <v>4227</v>
      </c>
      <c r="W1781">
        <v>90</v>
      </c>
      <c r="X1781">
        <v>39121312</v>
      </c>
      <c r="Y1781">
        <v>90</v>
      </c>
      <c r="Z1781" t="b">
        <v>1</v>
      </c>
    </row>
    <row r="1782" spans="1:26" x14ac:dyDescent="0.3">
      <c r="A1782">
        <v>907624</v>
      </c>
      <c r="B1782" t="s">
        <v>6045</v>
      </c>
      <c r="C1782" t="s">
        <v>4717</v>
      </c>
      <c r="D1782" t="s">
        <v>6046</v>
      </c>
      <c r="G1782">
        <v>337441</v>
      </c>
      <c r="H1782" t="s">
        <v>6046</v>
      </c>
      <c r="I1782" t="s">
        <v>2736</v>
      </c>
      <c r="J1782">
        <v>781810124857</v>
      </c>
      <c r="K1782">
        <v>39121405</v>
      </c>
      <c r="L1782" t="s">
        <v>6048</v>
      </c>
      <c r="M1782">
        <v>589999</v>
      </c>
      <c r="N1782" t="s">
        <v>13122</v>
      </c>
      <c r="O1782" t="s">
        <v>2736</v>
      </c>
      <c r="P1782" t="s">
        <v>13121</v>
      </c>
      <c r="Q1782" t="s">
        <v>12862</v>
      </c>
      <c r="R1782" s="193" t="s">
        <v>13120</v>
      </c>
      <c r="S1782">
        <v>100</v>
      </c>
      <c r="T1782">
        <v>100</v>
      </c>
      <c r="U1782">
        <v>100</v>
      </c>
      <c r="V1782" t="s">
        <v>2736</v>
      </c>
      <c r="W1782">
        <v>77</v>
      </c>
      <c r="X1782">
        <v>39121405</v>
      </c>
      <c r="Y1782">
        <v>87</v>
      </c>
      <c r="Z1782" t="b">
        <v>1</v>
      </c>
    </row>
    <row r="1783" spans="1:26" x14ac:dyDescent="0.3">
      <c r="A1783">
        <v>907625</v>
      </c>
      <c r="B1783" t="s">
        <v>6049</v>
      </c>
      <c r="C1783" t="s">
        <v>6050</v>
      </c>
      <c r="D1783" t="s">
        <v>6051</v>
      </c>
      <c r="O1783" t="s">
        <v>1587</v>
      </c>
      <c r="P1783" t="s">
        <v>13119</v>
      </c>
      <c r="Q1783" t="s">
        <v>12858</v>
      </c>
      <c r="T1783">
        <v>50</v>
      </c>
      <c r="V1783" t="s">
        <v>5341</v>
      </c>
      <c r="W1783">
        <v>81</v>
      </c>
      <c r="X1783">
        <v>31162900</v>
      </c>
      <c r="Y1783">
        <v>81</v>
      </c>
      <c r="Z1783" t="b">
        <v>1</v>
      </c>
    </row>
    <row r="1784" spans="1:26" x14ac:dyDescent="0.3">
      <c r="A1784">
        <v>907626</v>
      </c>
      <c r="B1784" t="s">
        <v>6054</v>
      </c>
      <c r="C1784" t="s">
        <v>6050</v>
      </c>
      <c r="D1784" t="s">
        <v>6055</v>
      </c>
      <c r="G1784">
        <v>341255</v>
      </c>
      <c r="H1784" t="s">
        <v>6057</v>
      </c>
      <c r="I1784" t="s">
        <v>1559</v>
      </c>
      <c r="J1784">
        <v>702316528659</v>
      </c>
      <c r="K1784">
        <v>31161618</v>
      </c>
      <c r="L1784" t="s">
        <v>13118</v>
      </c>
      <c r="M1784">
        <v>618101</v>
      </c>
      <c r="N1784" t="s">
        <v>13117</v>
      </c>
      <c r="O1784" t="s">
        <v>1559</v>
      </c>
      <c r="Q1784" t="s">
        <v>12926</v>
      </c>
      <c r="R1784">
        <v>0.88290349399514401</v>
      </c>
      <c r="S1784">
        <v>92</v>
      </c>
      <c r="T1784">
        <v>88</v>
      </c>
      <c r="U1784">
        <v>100</v>
      </c>
      <c r="V1784" t="s">
        <v>5341</v>
      </c>
      <c r="W1784">
        <v>70</v>
      </c>
      <c r="X1784">
        <v>31161618</v>
      </c>
      <c r="Y1784">
        <v>90</v>
      </c>
      <c r="Z1784" t="b">
        <v>1</v>
      </c>
    </row>
    <row r="1785" spans="1:26" x14ac:dyDescent="0.3">
      <c r="A1785">
        <v>907627</v>
      </c>
      <c r="B1785" t="s">
        <v>6058</v>
      </c>
      <c r="C1785" t="s">
        <v>1614</v>
      </c>
      <c r="D1785" t="s">
        <v>6059</v>
      </c>
      <c r="G1785">
        <v>1181485</v>
      </c>
      <c r="H1785" t="s">
        <v>6059</v>
      </c>
      <c r="I1785" t="s">
        <v>5341</v>
      </c>
      <c r="J1785">
        <v>842136100311</v>
      </c>
      <c r="K1785">
        <v>39131707</v>
      </c>
      <c r="M1785">
        <v>45195</v>
      </c>
      <c r="N1785" t="s">
        <v>13116</v>
      </c>
      <c r="O1785" t="s">
        <v>5341</v>
      </c>
      <c r="Q1785" t="s">
        <v>12926</v>
      </c>
      <c r="R1785">
        <v>0.74778774975525197</v>
      </c>
      <c r="S1785">
        <v>100</v>
      </c>
      <c r="T1785">
        <v>83</v>
      </c>
      <c r="U1785">
        <v>91</v>
      </c>
      <c r="V1785" t="s">
        <v>5341</v>
      </c>
      <c r="W1785">
        <v>65</v>
      </c>
      <c r="X1785">
        <v>39131707</v>
      </c>
      <c r="Y1785">
        <v>64</v>
      </c>
      <c r="Z1785" t="b">
        <v>1</v>
      </c>
    </row>
    <row r="1786" spans="1:26" x14ac:dyDescent="0.3">
      <c r="A1786">
        <v>907628</v>
      </c>
      <c r="B1786" t="s">
        <v>6062</v>
      </c>
      <c r="C1786" t="s">
        <v>4794</v>
      </c>
      <c r="D1786">
        <v>1007</v>
      </c>
      <c r="O1786" t="s">
        <v>4227</v>
      </c>
      <c r="P1786" t="s">
        <v>4979</v>
      </c>
      <c r="Q1786" t="s">
        <v>12862</v>
      </c>
      <c r="T1786">
        <v>100</v>
      </c>
    </row>
    <row r="1787" spans="1:26" x14ac:dyDescent="0.3">
      <c r="A1787">
        <v>907629</v>
      </c>
      <c r="B1787" t="s">
        <v>6064</v>
      </c>
    </row>
    <row r="1788" spans="1:26" x14ac:dyDescent="0.3">
      <c r="A1788">
        <v>907630</v>
      </c>
      <c r="B1788" t="s">
        <v>6064</v>
      </c>
    </row>
    <row r="1789" spans="1:26" x14ac:dyDescent="0.3">
      <c r="A1789">
        <v>907631</v>
      </c>
      <c r="B1789" t="s">
        <v>6064</v>
      </c>
    </row>
    <row r="1790" spans="1:26" x14ac:dyDescent="0.3">
      <c r="A1790">
        <v>907632</v>
      </c>
      <c r="B1790" t="s">
        <v>6066</v>
      </c>
    </row>
    <row r="1791" spans="1:26" x14ac:dyDescent="0.3">
      <c r="A1791">
        <v>907633</v>
      </c>
      <c r="B1791" t="s">
        <v>6068</v>
      </c>
    </row>
    <row r="1792" spans="1:26" x14ac:dyDescent="0.3">
      <c r="A1792">
        <v>907634</v>
      </c>
      <c r="B1792" t="s">
        <v>6070</v>
      </c>
      <c r="C1792" t="s">
        <v>6071</v>
      </c>
      <c r="D1792" t="s">
        <v>6072</v>
      </c>
      <c r="G1792">
        <v>700734</v>
      </c>
      <c r="H1792" t="s">
        <v>13115</v>
      </c>
      <c r="I1792" t="s">
        <v>3059</v>
      </c>
      <c r="J1792">
        <v>783310562887</v>
      </c>
      <c r="K1792">
        <v>27112700</v>
      </c>
      <c r="M1792">
        <v>227779</v>
      </c>
      <c r="N1792" t="s">
        <v>13114</v>
      </c>
      <c r="O1792" t="s">
        <v>3059</v>
      </c>
      <c r="Q1792" t="s">
        <v>12868</v>
      </c>
      <c r="R1792" s="193" t="s">
        <v>13113</v>
      </c>
      <c r="S1792">
        <v>74</v>
      </c>
      <c r="T1792">
        <v>64</v>
      </c>
      <c r="U1792">
        <v>98</v>
      </c>
      <c r="V1792" t="s">
        <v>7175</v>
      </c>
      <c r="W1792">
        <v>63</v>
      </c>
      <c r="X1792">
        <v>27110000</v>
      </c>
      <c r="Y1792">
        <v>80</v>
      </c>
      <c r="Z1792" t="b">
        <v>1</v>
      </c>
    </row>
    <row r="1793" spans="1:26" x14ac:dyDescent="0.3">
      <c r="A1793">
        <v>907638</v>
      </c>
      <c r="B1793" t="s">
        <v>6082</v>
      </c>
      <c r="C1793" t="s">
        <v>6083</v>
      </c>
    </row>
    <row r="1794" spans="1:26" x14ac:dyDescent="0.3">
      <c r="A1794">
        <v>907639</v>
      </c>
      <c r="B1794" t="s">
        <v>6087</v>
      </c>
      <c r="C1794" t="s">
        <v>6083</v>
      </c>
    </row>
    <row r="1795" spans="1:26" x14ac:dyDescent="0.3">
      <c r="A1795">
        <v>907640</v>
      </c>
      <c r="B1795" t="s">
        <v>6088</v>
      </c>
      <c r="C1795" t="s">
        <v>6083</v>
      </c>
    </row>
    <row r="1796" spans="1:26" x14ac:dyDescent="0.3">
      <c r="A1796">
        <v>907641</v>
      </c>
      <c r="B1796" t="s">
        <v>6089</v>
      </c>
      <c r="C1796" t="s">
        <v>6083</v>
      </c>
    </row>
    <row r="1797" spans="1:26" x14ac:dyDescent="0.3">
      <c r="A1797">
        <v>907642</v>
      </c>
      <c r="B1797" t="s">
        <v>6090</v>
      </c>
      <c r="C1797" t="s">
        <v>6083</v>
      </c>
    </row>
    <row r="1798" spans="1:26" x14ac:dyDescent="0.3">
      <c r="A1798">
        <v>907643</v>
      </c>
      <c r="B1798" t="s">
        <v>6091</v>
      </c>
      <c r="C1798" t="s">
        <v>6083</v>
      </c>
    </row>
    <row r="1799" spans="1:26" x14ac:dyDescent="0.3">
      <c r="A1799">
        <v>907644</v>
      </c>
      <c r="B1799" t="s">
        <v>6092</v>
      </c>
      <c r="C1799" t="s">
        <v>6093</v>
      </c>
    </row>
    <row r="1800" spans="1:26" x14ac:dyDescent="0.3">
      <c r="A1800">
        <v>907645</v>
      </c>
      <c r="B1800" t="s">
        <v>6096</v>
      </c>
      <c r="C1800" t="s">
        <v>6093</v>
      </c>
    </row>
    <row r="1801" spans="1:26" x14ac:dyDescent="0.3">
      <c r="A1801">
        <v>907646</v>
      </c>
      <c r="B1801" t="s">
        <v>6099</v>
      </c>
      <c r="C1801" t="s">
        <v>6093</v>
      </c>
    </row>
    <row r="1802" spans="1:26" x14ac:dyDescent="0.3">
      <c r="A1802">
        <v>907647</v>
      </c>
      <c r="B1802" t="s">
        <v>6099</v>
      </c>
      <c r="C1802" t="s">
        <v>6093</v>
      </c>
    </row>
    <row r="1803" spans="1:26" x14ac:dyDescent="0.3">
      <c r="A1803">
        <v>907648</v>
      </c>
      <c r="B1803" t="s">
        <v>6102</v>
      </c>
      <c r="C1803" t="s">
        <v>6093</v>
      </c>
    </row>
    <row r="1804" spans="1:26" x14ac:dyDescent="0.3">
      <c r="A1804">
        <v>907649</v>
      </c>
      <c r="B1804" t="s">
        <v>6102</v>
      </c>
      <c r="C1804" t="s">
        <v>6093</v>
      </c>
    </row>
    <row r="1805" spans="1:26" x14ac:dyDescent="0.3">
      <c r="A1805">
        <v>907650</v>
      </c>
      <c r="B1805" t="s">
        <v>6104</v>
      </c>
      <c r="C1805" t="s">
        <v>6093</v>
      </c>
      <c r="V1805" t="s">
        <v>6302</v>
      </c>
      <c r="W1805">
        <v>79</v>
      </c>
      <c r="X1805">
        <v>27110000</v>
      </c>
      <c r="Y1805">
        <v>79</v>
      </c>
      <c r="Z1805" t="b">
        <v>1</v>
      </c>
    </row>
    <row r="1806" spans="1:26" x14ac:dyDescent="0.3">
      <c r="A1806">
        <v>907651</v>
      </c>
      <c r="B1806" t="s">
        <v>6104</v>
      </c>
      <c r="C1806" t="s">
        <v>6093</v>
      </c>
      <c r="V1806" t="s">
        <v>6302</v>
      </c>
      <c r="W1806">
        <v>79</v>
      </c>
      <c r="X1806">
        <v>27110000</v>
      </c>
      <c r="Y1806">
        <v>79</v>
      </c>
      <c r="Z1806" t="b">
        <v>1</v>
      </c>
    </row>
    <row r="1807" spans="1:26" x14ac:dyDescent="0.3">
      <c r="A1807">
        <v>907652</v>
      </c>
      <c r="B1807" t="s">
        <v>6107</v>
      </c>
      <c r="D1807" t="s">
        <v>6108</v>
      </c>
      <c r="O1807" t="s">
        <v>59</v>
      </c>
      <c r="P1807" t="s">
        <v>12949</v>
      </c>
      <c r="Q1807" t="s">
        <v>12862</v>
      </c>
      <c r="T1807">
        <v>100</v>
      </c>
    </row>
    <row r="1808" spans="1:26" x14ac:dyDescent="0.3">
      <c r="A1808">
        <v>907653</v>
      </c>
      <c r="B1808" t="s">
        <v>6107</v>
      </c>
      <c r="D1808" t="s">
        <v>6108</v>
      </c>
      <c r="O1808" t="s">
        <v>59</v>
      </c>
      <c r="P1808" t="s">
        <v>12949</v>
      </c>
      <c r="Q1808" t="s">
        <v>12862</v>
      </c>
      <c r="T1808">
        <v>100</v>
      </c>
    </row>
    <row r="1809" spans="1:26" x14ac:dyDescent="0.3">
      <c r="A1809">
        <v>907654</v>
      </c>
      <c r="B1809" t="s">
        <v>6109</v>
      </c>
      <c r="D1809" t="s">
        <v>6108</v>
      </c>
      <c r="O1809" t="s">
        <v>59</v>
      </c>
      <c r="P1809" t="s">
        <v>12949</v>
      </c>
      <c r="Q1809" t="s">
        <v>12862</v>
      </c>
      <c r="T1809">
        <v>100</v>
      </c>
      <c r="X1809">
        <v>31161618</v>
      </c>
      <c r="Y1809">
        <v>65</v>
      </c>
    </row>
    <row r="1810" spans="1:26" x14ac:dyDescent="0.3">
      <c r="A1810">
        <v>907655</v>
      </c>
      <c r="B1810" t="s">
        <v>6110</v>
      </c>
      <c r="C1810" t="s">
        <v>2580</v>
      </c>
      <c r="D1810" t="s">
        <v>6111</v>
      </c>
      <c r="V1810" t="s">
        <v>4486</v>
      </c>
      <c r="W1810">
        <v>76</v>
      </c>
      <c r="X1810">
        <v>31261500</v>
      </c>
      <c r="Y1810">
        <v>61</v>
      </c>
      <c r="Z1810" t="b">
        <v>1</v>
      </c>
    </row>
    <row r="1811" spans="1:26" x14ac:dyDescent="0.3">
      <c r="A1811">
        <v>907656</v>
      </c>
      <c r="B1811" t="s">
        <v>6113</v>
      </c>
      <c r="C1811" t="s">
        <v>399</v>
      </c>
      <c r="D1811" t="s">
        <v>6114</v>
      </c>
      <c r="O1811" t="s">
        <v>105</v>
      </c>
      <c r="P1811" t="s">
        <v>12871</v>
      </c>
      <c r="Q1811" t="s">
        <v>12862</v>
      </c>
      <c r="T1811">
        <v>75</v>
      </c>
    </row>
    <row r="1812" spans="1:26" x14ac:dyDescent="0.3">
      <c r="A1812">
        <v>907657</v>
      </c>
      <c r="B1812" t="s">
        <v>6117</v>
      </c>
      <c r="C1812" t="s">
        <v>399</v>
      </c>
      <c r="D1812" t="s">
        <v>400</v>
      </c>
    </row>
    <row r="1813" spans="1:26" x14ac:dyDescent="0.3">
      <c r="A1813">
        <v>907658</v>
      </c>
      <c r="B1813" t="s">
        <v>6118</v>
      </c>
      <c r="C1813" t="s">
        <v>444</v>
      </c>
      <c r="D1813" t="s">
        <v>6119</v>
      </c>
      <c r="G1813">
        <v>684901</v>
      </c>
      <c r="H1813">
        <v>550600</v>
      </c>
      <c r="I1813" t="s">
        <v>3489</v>
      </c>
      <c r="J1813">
        <v>782856875970</v>
      </c>
      <c r="K1813">
        <v>39121117</v>
      </c>
      <c r="M1813">
        <v>119158</v>
      </c>
      <c r="N1813" t="s">
        <v>13112</v>
      </c>
      <c r="O1813" t="s">
        <v>3489</v>
      </c>
      <c r="Q1813" t="s">
        <v>12926</v>
      </c>
      <c r="R1813" s="193" t="s">
        <v>13111</v>
      </c>
      <c r="S1813">
        <v>52</v>
      </c>
      <c r="T1813">
        <v>41</v>
      </c>
      <c r="U1813">
        <v>23</v>
      </c>
      <c r="X1813">
        <v>26121600</v>
      </c>
      <c r="Y1813">
        <v>79</v>
      </c>
    </row>
    <row r="1814" spans="1:26" x14ac:dyDescent="0.3">
      <c r="A1814">
        <v>907659</v>
      </c>
      <c r="B1814" t="s">
        <v>6121</v>
      </c>
      <c r="C1814" t="s">
        <v>444</v>
      </c>
      <c r="D1814" t="s">
        <v>6122</v>
      </c>
      <c r="V1814" t="s">
        <v>12891</v>
      </c>
      <c r="W1814">
        <v>77</v>
      </c>
      <c r="X1814">
        <v>26121603</v>
      </c>
      <c r="Y1814">
        <v>77</v>
      </c>
      <c r="Z1814" t="b">
        <v>1</v>
      </c>
    </row>
    <row r="1815" spans="1:26" x14ac:dyDescent="0.3">
      <c r="A1815">
        <v>907660</v>
      </c>
      <c r="B1815" t="s">
        <v>6124</v>
      </c>
      <c r="C1815" t="s">
        <v>444</v>
      </c>
      <c r="D1815" t="s">
        <v>6125</v>
      </c>
    </row>
    <row r="1816" spans="1:26" x14ac:dyDescent="0.3">
      <c r="A1816">
        <v>907661</v>
      </c>
      <c r="B1816" t="s">
        <v>6128</v>
      </c>
      <c r="D1816" t="s">
        <v>515</v>
      </c>
    </row>
    <row r="1817" spans="1:26" x14ac:dyDescent="0.3">
      <c r="A1817">
        <v>907662</v>
      </c>
      <c r="B1817" t="s">
        <v>6129</v>
      </c>
      <c r="C1817" t="s">
        <v>6130</v>
      </c>
      <c r="D1817" t="s">
        <v>6131</v>
      </c>
      <c r="V1817" t="s">
        <v>13110</v>
      </c>
      <c r="W1817">
        <v>52</v>
      </c>
      <c r="X1817">
        <v>39120000</v>
      </c>
      <c r="Y1817">
        <v>67</v>
      </c>
      <c r="Z1817" t="b">
        <v>1</v>
      </c>
    </row>
    <row r="1818" spans="1:26" x14ac:dyDescent="0.3">
      <c r="A1818">
        <v>907663</v>
      </c>
      <c r="B1818" t="s">
        <v>6134</v>
      </c>
      <c r="C1818" t="s">
        <v>6135</v>
      </c>
      <c r="D1818" t="s">
        <v>6136</v>
      </c>
      <c r="F1818">
        <v>78101169033</v>
      </c>
      <c r="O1818" t="s">
        <v>59</v>
      </c>
      <c r="P1818" t="s">
        <v>12949</v>
      </c>
      <c r="Q1818" t="s">
        <v>12862</v>
      </c>
      <c r="T1818">
        <v>100</v>
      </c>
      <c r="V1818" t="s">
        <v>13109</v>
      </c>
      <c r="W1818">
        <v>62</v>
      </c>
      <c r="X1818">
        <v>31161618</v>
      </c>
      <c r="Y1818">
        <v>78</v>
      </c>
      <c r="Z1818" t="b">
        <v>1</v>
      </c>
    </row>
    <row r="1819" spans="1:26" x14ac:dyDescent="0.3">
      <c r="A1819">
        <v>907664</v>
      </c>
      <c r="B1819" t="s">
        <v>6138</v>
      </c>
      <c r="C1819" t="s">
        <v>59</v>
      </c>
      <c r="D1819" t="s">
        <v>6139</v>
      </c>
      <c r="F1819">
        <v>78101169013</v>
      </c>
      <c r="O1819" t="s">
        <v>59</v>
      </c>
      <c r="P1819" t="s">
        <v>12949</v>
      </c>
      <c r="Q1819" t="s">
        <v>12862</v>
      </c>
      <c r="T1819">
        <v>100</v>
      </c>
      <c r="X1819">
        <v>31161618</v>
      </c>
      <c r="Y1819">
        <v>77</v>
      </c>
    </row>
    <row r="1820" spans="1:26" x14ac:dyDescent="0.3">
      <c r="A1820">
        <v>907665</v>
      </c>
      <c r="B1820" t="s">
        <v>6140</v>
      </c>
      <c r="C1820" t="s">
        <v>507</v>
      </c>
      <c r="D1820" t="s">
        <v>6141</v>
      </c>
      <c r="E1820" t="s">
        <v>6142</v>
      </c>
      <c r="O1820" t="s">
        <v>59</v>
      </c>
      <c r="P1820" t="s">
        <v>12949</v>
      </c>
      <c r="Q1820" t="s">
        <v>12862</v>
      </c>
      <c r="T1820">
        <v>100</v>
      </c>
      <c r="X1820">
        <v>31161618</v>
      </c>
      <c r="Y1820">
        <v>78</v>
      </c>
    </row>
    <row r="1821" spans="1:26" x14ac:dyDescent="0.3">
      <c r="A1821">
        <v>907666</v>
      </c>
      <c r="B1821" t="s">
        <v>6144</v>
      </c>
      <c r="C1821" t="s">
        <v>4021</v>
      </c>
      <c r="D1821" t="s">
        <v>6145</v>
      </c>
      <c r="E1821" t="s">
        <v>6146</v>
      </c>
      <c r="G1821">
        <v>337866</v>
      </c>
      <c r="H1821" t="s">
        <v>6145</v>
      </c>
      <c r="I1821" t="s">
        <v>55</v>
      </c>
      <c r="J1821">
        <v>786189103229</v>
      </c>
      <c r="K1821">
        <v>39121304</v>
      </c>
      <c r="L1821" t="s">
        <v>6146</v>
      </c>
      <c r="M1821">
        <v>557276</v>
      </c>
      <c r="N1821" t="s">
        <v>13108</v>
      </c>
      <c r="O1821" t="s">
        <v>55</v>
      </c>
      <c r="Q1821" t="s">
        <v>12868</v>
      </c>
      <c r="R1821" s="193" t="s">
        <v>13107</v>
      </c>
      <c r="S1821">
        <v>76</v>
      </c>
      <c r="T1821">
        <v>72</v>
      </c>
      <c r="U1821">
        <v>54</v>
      </c>
    </row>
    <row r="1822" spans="1:26" x14ac:dyDescent="0.3">
      <c r="A1822">
        <v>907667</v>
      </c>
      <c r="B1822" t="s">
        <v>6148</v>
      </c>
      <c r="C1822" t="s">
        <v>6149</v>
      </c>
      <c r="D1822" t="s">
        <v>6150</v>
      </c>
      <c r="E1822" t="s">
        <v>6152</v>
      </c>
      <c r="O1822" t="s">
        <v>645</v>
      </c>
      <c r="P1822" t="s">
        <v>13106</v>
      </c>
      <c r="Q1822" t="s">
        <v>12862</v>
      </c>
      <c r="T1822">
        <v>60</v>
      </c>
      <c r="V1822" t="s">
        <v>13105</v>
      </c>
      <c r="W1822">
        <v>62</v>
      </c>
      <c r="X1822">
        <v>39121400</v>
      </c>
      <c r="Y1822">
        <v>77</v>
      </c>
      <c r="Z1822" t="b">
        <v>1</v>
      </c>
    </row>
    <row r="1823" spans="1:26" x14ac:dyDescent="0.3">
      <c r="A1823">
        <v>907668</v>
      </c>
      <c r="B1823" t="s">
        <v>6154</v>
      </c>
      <c r="C1823" t="s">
        <v>6149</v>
      </c>
      <c r="D1823" t="s">
        <v>6155</v>
      </c>
      <c r="E1823" t="s">
        <v>6157</v>
      </c>
    </row>
    <row r="1824" spans="1:26" x14ac:dyDescent="0.3">
      <c r="A1824">
        <v>907669</v>
      </c>
      <c r="B1824" t="s">
        <v>6159</v>
      </c>
      <c r="C1824" t="s">
        <v>711</v>
      </c>
      <c r="D1824" t="s">
        <v>6160</v>
      </c>
      <c r="E1824" t="s">
        <v>6162</v>
      </c>
      <c r="O1824" t="s">
        <v>59</v>
      </c>
      <c r="P1824" t="s">
        <v>4397</v>
      </c>
      <c r="Q1824" t="s">
        <v>12862</v>
      </c>
      <c r="T1824">
        <v>95</v>
      </c>
      <c r="X1824">
        <v>31162906</v>
      </c>
      <c r="Y1824">
        <v>79</v>
      </c>
    </row>
    <row r="1825" spans="1:26" x14ac:dyDescent="0.3">
      <c r="A1825">
        <v>907670</v>
      </c>
      <c r="B1825" t="s">
        <v>6164</v>
      </c>
      <c r="C1825" t="s">
        <v>105</v>
      </c>
      <c r="D1825" t="s">
        <v>6165</v>
      </c>
      <c r="F1825">
        <v>98010022322</v>
      </c>
      <c r="O1825" t="s">
        <v>105</v>
      </c>
      <c r="P1825" t="s">
        <v>12871</v>
      </c>
      <c r="Q1825" t="s">
        <v>12862</v>
      </c>
      <c r="T1825">
        <v>75</v>
      </c>
      <c r="V1825" t="s">
        <v>681</v>
      </c>
      <c r="W1825">
        <v>79</v>
      </c>
      <c r="X1825">
        <v>26121614</v>
      </c>
      <c r="Y1825">
        <v>79</v>
      </c>
      <c r="Z1825" t="b">
        <v>1</v>
      </c>
    </row>
    <row r="1826" spans="1:26" x14ac:dyDescent="0.3">
      <c r="A1826">
        <v>907671</v>
      </c>
      <c r="B1826" t="s">
        <v>6166</v>
      </c>
      <c r="C1826" t="s">
        <v>105</v>
      </c>
      <c r="D1826" t="s">
        <v>6167</v>
      </c>
      <c r="F1826">
        <v>98010022302</v>
      </c>
      <c r="O1826" t="s">
        <v>105</v>
      </c>
      <c r="P1826" t="s">
        <v>12871</v>
      </c>
      <c r="Q1826" t="s">
        <v>12862</v>
      </c>
      <c r="T1826">
        <v>75</v>
      </c>
      <c r="V1826" t="s">
        <v>6192</v>
      </c>
      <c r="W1826">
        <v>65</v>
      </c>
      <c r="X1826">
        <v>26120000</v>
      </c>
      <c r="Y1826">
        <v>80</v>
      </c>
      <c r="Z1826" t="b">
        <v>1</v>
      </c>
    </row>
    <row r="1827" spans="1:26" x14ac:dyDescent="0.3">
      <c r="A1827">
        <v>907672</v>
      </c>
      <c r="B1827" t="s">
        <v>6169</v>
      </c>
      <c r="C1827" t="s">
        <v>105</v>
      </c>
      <c r="D1827" t="s">
        <v>6170</v>
      </c>
      <c r="O1827" t="s">
        <v>105</v>
      </c>
      <c r="P1827" t="s">
        <v>12871</v>
      </c>
      <c r="Q1827" t="s">
        <v>12862</v>
      </c>
      <c r="T1827">
        <v>75</v>
      </c>
      <c r="V1827" t="s">
        <v>681</v>
      </c>
      <c r="W1827">
        <v>77</v>
      </c>
      <c r="X1827">
        <v>26121614</v>
      </c>
      <c r="Y1827">
        <v>77</v>
      </c>
      <c r="Z1827" t="b">
        <v>1</v>
      </c>
    </row>
    <row r="1828" spans="1:26" x14ac:dyDescent="0.3">
      <c r="A1828">
        <v>907673</v>
      </c>
      <c r="B1828" t="s">
        <v>6171</v>
      </c>
      <c r="C1828" t="s">
        <v>105</v>
      </c>
      <c r="D1828" t="s">
        <v>6172</v>
      </c>
      <c r="O1828" t="s">
        <v>105</v>
      </c>
      <c r="P1828" t="s">
        <v>12871</v>
      </c>
      <c r="Q1828" t="s">
        <v>12862</v>
      </c>
      <c r="T1828">
        <v>75</v>
      </c>
      <c r="V1828" t="s">
        <v>681</v>
      </c>
      <c r="W1828">
        <v>77</v>
      </c>
      <c r="X1828">
        <v>26121614</v>
      </c>
      <c r="Y1828">
        <v>77</v>
      </c>
      <c r="Z1828" t="b">
        <v>1</v>
      </c>
    </row>
    <row r="1829" spans="1:26" x14ac:dyDescent="0.3">
      <c r="A1829">
        <v>907674</v>
      </c>
      <c r="B1829" t="s">
        <v>6173</v>
      </c>
      <c r="C1829" t="s">
        <v>105</v>
      </c>
      <c r="D1829" t="s">
        <v>6174</v>
      </c>
      <c r="F1829">
        <v>98010022522</v>
      </c>
      <c r="O1829" t="s">
        <v>105</v>
      </c>
      <c r="P1829" t="s">
        <v>12871</v>
      </c>
      <c r="Q1829" t="s">
        <v>12862</v>
      </c>
      <c r="T1829">
        <v>75</v>
      </c>
      <c r="V1829" t="s">
        <v>681</v>
      </c>
      <c r="W1829">
        <v>78</v>
      </c>
      <c r="X1829">
        <v>26120000</v>
      </c>
      <c r="Y1829">
        <v>78</v>
      </c>
      <c r="Z1829" t="b">
        <v>1</v>
      </c>
    </row>
    <row r="1830" spans="1:26" x14ac:dyDescent="0.3">
      <c r="A1830">
        <v>907675</v>
      </c>
      <c r="B1830" t="s">
        <v>6175</v>
      </c>
      <c r="C1830" t="s">
        <v>105</v>
      </c>
      <c r="D1830" t="s">
        <v>6176</v>
      </c>
      <c r="F1830">
        <v>4824322541</v>
      </c>
      <c r="O1830" t="s">
        <v>105</v>
      </c>
      <c r="P1830" t="s">
        <v>12871</v>
      </c>
      <c r="Q1830" t="s">
        <v>12858</v>
      </c>
      <c r="T1830">
        <v>50</v>
      </c>
      <c r="V1830" t="s">
        <v>681</v>
      </c>
      <c r="W1830">
        <v>77</v>
      </c>
      <c r="X1830">
        <v>26121614</v>
      </c>
      <c r="Y1830">
        <v>77</v>
      </c>
      <c r="Z1830" t="b">
        <v>1</v>
      </c>
    </row>
    <row r="1831" spans="1:26" x14ac:dyDescent="0.3">
      <c r="A1831">
        <v>907676</v>
      </c>
      <c r="B1831" t="s">
        <v>6177</v>
      </c>
      <c r="C1831" t="s">
        <v>105</v>
      </c>
      <c r="D1831" t="s">
        <v>6178</v>
      </c>
      <c r="F1831">
        <v>98010022502</v>
      </c>
      <c r="O1831" t="s">
        <v>105</v>
      </c>
      <c r="P1831" t="s">
        <v>12871</v>
      </c>
      <c r="Q1831" t="s">
        <v>12862</v>
      </c>
      <c r="T1831">
        <v>75</v>
      </c>
      <c r="V1831" t="s">
        <v>681</v>
      </c>
      <c r="W1831">
        <v>62</v>
      </c>
      <c r="X1831">
        <v>26120000</v>
      </c>
      <c r="Y1831">
        <v>79</v>
      </c>
      <c r="Z1831" t="b">
        <v>1</v>
      </c>
    </row>
    <row r="1832" spans="1:26" x14ac:dyDescent="0.3">
      <c r="A1832">
        <v>907677</v>
      </c>
      <c r="B1832" t="s">
        <v>6179</v>
      </c>
      <c r="C1832" t="s">
        <v>105</v>
      </c>
      <c r="D1832" t="s">
        <v>6180</v>
      </c>
      <c r="F1832">
        <v>98010022532</v>
      </c>
      <c r="O1832" t="s">
        <v>105</v>
      </c>
      <c r="P1832" t="s">
        <v>12871</v>
      </c>
      <c r="Q1832" t="s">
        <v>12862</v>
      </c>
      <c r="T1832">
        <v>75</v>
      </c>
      <c r="V1832" t="s">
        <v>681</v>
      </c>
      <c r="W1832">
        <v>78</v>
      </c>
      <c r="X1832">
        <v>26121614</v>
      </c>
      <c r="Y1832">
        <v>78</v>
      </c>
      <c r="Z1832" t="b">
        <v>1</v>
      </c>
    </row>
    <row r="1833" spans="1:26" x14ac:dyDescent="0.3">
      <c r="A1833">
        <v>907678</v>
      </c>
      <c r="B1833" t="s">
        <v>6181</v>
      </c>
      <c r="C1833" t="s">
        <v>105</v>
      </c>
      <c r="D1833" t="s">
        <v>6182</v>
      </c>
      <c r="O1833" t="s">
        <v>105</v>
      </c>
      <c r="P1833" t="s">
        <v>13103</v>
      </c>
      <c r="Q1833" t="s">
        <v>12858</v>
      </c>
      <c r="T1833">
        <v>50</v>
      </c>
      <c r="V1833" t="s">
        <v>681</v>
      </c>
      <c r="W1833">
        <v>79</v>
      </c>
      <c r="X1833">
        <v>26121614</v>
      </c>
      <c r="Y1833">
        <v>79</v>
      </c>
      <c r="Z1833" t="b">
        <v>1</v>
      </c>
    </row>
    <row r="1834" spans="1:26" x14ac:dyDescent="0.3">
      <c r="A1834">
        <v>907679</v>
      </c>
      <c r="B1834" t="s">
        <v>6184</v>
      </c>
      <c r="C1834" t="s">
        <v>105</v>
      </c>
      <c r="D1834" t="s">
        <v>6185</v>
      </c>
      <c r="V1834" t="s">
        <v>681</v>
      </c>
      <c r="W1834">
        <v>82</v>
      </c>
      <c r="X1834">
        <v>26121614</v>
      </c>
      <c r="Y1834">
        <v>82</v>
      </c>
      <c r="Z1834" t="b">
        <v>1</v>
      </c>
    </row>
    <row r="1835" spans="1:26" x14ac:dyDescent="0.3">
      <c r="A1835">
        <v>907680</v>
      </c>
      <c r="B1835" t="s">
        <v>6187</v>
      </c>
      <c r="C1835" t="s">
        <v>105</v>
      </c>
      <c r="D1835" t="s">
        <v>6188</v>
      </c>
      <c r="O1835" t="s">
        <v>3082</v>
      </c>
      <c r="P1835" t="s">
        <v>13104</v>
      </c>
      <c r="Q1835" t="s">
        <v>12862</v>
      </c>
      <c r="T1835">
        <v>60</v>
      </c>
      <c r="V1835" t="s">
        <v>681</v>
      </c>
      <c r="W1835">
        <v>81</v>
      </c>
      <c r="X1835">
        <v>26121614</v>
      </c>
      <c r="Y1835">
        <v>81</v>
      </c>
      <c r="Z1835" t="b">
        <v>1</v>
      </c>
    </row>
    <row r="1836" spans="1:26" ht="115.2" x14ac:dyDescent="0.3">
      <c r="A1836">
        <v>907681</v>
      </c>
      <c r="B1836" t="s">
        <v>6190</v>
      </c>
      <c r="C1836" t="s">
        <v>105</v>
      </c>
      <c r="D1836" t="s">
        <v>1155</v>
      </c>
      <c r="E1836" s="2" t="s">
        <v>6191</v>
      </c>
      <c r="O1836" t="s">
        <v>105</v>
      </c>
      <c r="P1836" t="s">
        <v>13103</v>
      </c>
      <c r="Q1836" t="s">
        <v>12862</v>
      </c>
      <c r="T1836">
        <v>100</v>
      </c>
      <c r="V1836" t="s">
        <v>6192</v>
      </c>
      <c r="W1836">
        <v>76</v>
      </c>
      <c r="X1836">
        <v>26121500</v>
      </c>
      <c r="Y1836">
        <v>76</v>
      </c>
      <c r="Z1836" t="b">
        <v>1</v>
      </c>
    </row>
    <row r="1837" spans="1:26" x14ac:dyDescent="0.3">
      <c r="A1837">
        <v>907682</v>
      </c>
      <c r="B1837" t="s">
        <v>6193</v>
      </c>
      <c r="C1837" t="s">
        <v>105</v>
      </c>
      <c r="D1837" t="s">
        <v>1159</v>
      </c>
      <c r="X1837">
        <v>26120000</v>
      </c>
      <c r="Y1837">
        <v>80</v>
      </c>
    </row>
    <row r="1838" spans="1:26" x14ac:dyDescent="0.3">
      <c r="A1838">
        <v>907683</v>
      </c>
      <c r="B1838" t="s">
        <v>6194</v>
      </c>
      <c r="C1838" t="s">
        <v>105</v>
      </c>
      <c r="D1838" t="s">
        <v>1167</v>
      </c>
      <c r="V1838" t="s">
        <v>681</v>
      </c>
      <c r="W1838">
        <v>64</v>
      </c>
      <c r="X1838">
        <v>26120000</v>
      </c>
      <c r="Y1838">
        <v>80</v>
      </c>
      <c r="Z1838" t="b">
        <v>1</v>
      </c>
    </row>
    <row r="1839" spans="1:26" x14ac:dyDescent="0.3">
      <c r="A1839">
        <v>907684</v>
      </c>
      <c r="B1839" t="s">
        <v>6195</v>
      </c>
      <c r="C1839" t="s">
        <v>105</v>
      </c>
      <c r="D1839" t="s">
        <v>3208</v>
      </c>
      <c r="E1839" t="s">
        <v>6196</v>
      </c>
      <c r="O1839" t="s">
        <v>105</v>
      </c>
      <c r="P1839" t="s">
        <v>13103</v>
      </c>
      <c r="Q1839" t="s">
        <v>12862</v>
      </c>
      <c r="T1839">
        <v>100</v>
      </c>
      <c r="X1839">
        <v>26120000</v>
      </c>
      <c r="Y1839">
        <v>77</v>
      </c>
    </row>
    <row r="1840" spans="1:26" x14ac:dyDescent="0.3">
      <c r="A1840">
        <v>907685</v>
      </c>
      <c r="B1840" t="s">
        <v>6198</v>
      </c>
      <c r="C1840" t="s">
        <v>105</v>
      </c>
      <c r="D1840" t="s">
        <v>3210</v>
      </c>
      <c r="E1840" t="s">
        <v>6199</v>
      </c>
      <c r="O1840" t="s">
        <v>105</v>
      </c>
      <c r="P1840" t="s">
        <v>13103</v>
      </c>
      <c r="Q1840" t="s">
        <v>12862</v>
      </c>
      <c r="T1840">
        <v>100</v>
      </c>
      <c r="V1840" t="s">
        <v>681</v>
      </c>
      <c r="W1840">
        <v>61</v>
      </c>
      <c r="X1840">
        <v>26120000</v>
      </c>
      <c r="Y1840">
        <v>78</v>
      </c>
      <c r="Z1840" t="b">
        <v>1</v>
      </c>
    </row>
    <row r="1841" spans="1:26" x14ac:dyDescent="0.3">
      <c r="A1841">
        <v>907686</v>
      </c>
      <c r="B1841" t="s">
        <v>6201</v>
      </c>
      <c r="C1841" t="s">
        <v>105</v>
      </c>
      <c r="D1841" t="s">
        <v>3214</v>
      </c>
      <c r="E1841" t="s">
        <v>6202</v>
      </c>
      <c r="O1841" t="s">
        <v>105</v>
      </c>
      <c r="P1841" t="s">
        <v>13103</v>
      </c>
      <c r="Q1841" t="s">
        <v>12862</v>
      </c>
      <c r="T1841">
        <v>100</v>
      </c>
      <c r="V1841" t="s">
        <v>681</v>
      </c>
      <c r="W1841">
        <v>78</v>
      </c>
      <c r="X1841">
        <v>26121614</v>
      </c>
      <c r="Y1841">
        <v>78</v>
      </c>
      <c r="Z1841" t="b">
        <v>1</v>
      </c>
    </row>
    <row r="1842" spans="1:26" x14ac:dyDescent="0.3">
      <c r="A1842">
        <v>907687</v>
      </c>
      <c r="B1842" t="s">
        <v>6204</v>
      </c>
      <c r="C1842" t="s">
        <v>6205</v>
      </c>
      <c r="D1842" t="s">
        <v>6206</v>
      </c>
    </row>
    <row r="1843" spans="1:26" x14ac:dyDescent="0.3">
      <c r="A1843">
        <v>907688</v>
      </c>
      <c r="B1843" t="s">
        <v>6210</v>
      </c>
      <c r="C1843" t="s">
        <v>728</v>
      </c>
      <c r="D1843" t="s">
        <v>6211</v>
      </c>
      <c r="F1843">
        <v>78599110335</v>
      </c>
      <c r="O1843" t="s">
        <v>711</v>
      </c>
      <c r="P1843" t="s">
        <v>13102</v>
      </c>
      <c r="Q1843" t="s">
        <v>12858</v>
      </c>
      <c r="T1843">
        <v>50</v>
      </c>
      <c r="V1843" t="s">
        <v>1930</v>
      </c>
      <c r="W1843">
        <v>79</v>
      </c>
      <c r="X1843">
        <v>39121306</v>
      </c>
      <c r="Y1843">
        <v>79</v>
      </c>
      <c r="Z1843" t="b">
        <v>1</v>
      </c>
    </row>
    <row r="1844" spans="1:26" x14ac:dyDescent="0.3">
      <c r="A1844">
        <v>907689</v>
      </c>
      <c r="B1844" t="s">
        <v>6210</v>
      </c>
      <c r="C1844" t="s">
        <v>728</v>
      </c>
      <c r="D1844" t="s">
        <v>6211</v>
      </c>
      <c r="F1844">
        <v>78599110335</v>
      </c>
      <c r="O1844" t="s">
        <v>711</v>
      </c>
      <c r="P1844" t="s">
        <v>13102</v>
      </c>
      <c r="Q1844" t="s">
        <v>12858</v>
      </c>
      <c r="T1844">
        <v>50</v>
      </c>
      <c r="V1844" t="s">
        <v>1930</v>
      </c>
      <c r="W1844">
        <v>79</v>
      </c>
      <c r="X1844">
        <v>39121306</v>
      </c>
      <c r="Y1844">
        <v>79</v>
      </c>
      <c r="Z1844" t="b">
        <v>1</v>
      </c>
    </row>
    <row r="1845" spans="1:26" x14ac:dyDescent="0.3">
      <c r="A1845">
        <v>907690</v>
      </c>
      <c r="B1845" t="s">
        <v>6214</v>
      </c>
      <c r="D1845" t="s">
        <v>6215</v>
      </c>
      <c r="V1845" t="s">
        <v>5341</v>
      </c>
      <c r="W1845">
        <v>81</v>
      </c>
      <c r="X1845">
        <v>30101804</v>
      </c>
      <c r="Y1845">
        <v>81</v>
      </c>
      <c r="Z1845" t="b">
        <v>1</v>
      </c>
    </row>
    <row r="1846" spans="1:26" x14ac:dyDescent="0.3">
      <c r="A1846">
        <v>907691</v>
      </c>
      <c r="B1846" t="s">
        <v>6216</v>
      </c>
      <c r="C1846" t="s">
        <v>6217</v>
      </c>
      <c r="D1846" t="s">
        <v>6218</v>
      </c>
      <c r="V1846" t="s">
        <v>990</v>
      </c>
      <c r="W1846">
        <v>76</v>
      </c>
      <c r="X1846">
        <v>39122216</v>
      </c>
      <c r="Y1846">
        <v>76</v>
      </c>
      <c r="Z1846" t="b">
        <v>1</v>
      </c>
    </row>
    <row r="1847" spans="1:26" x14ac:dyDescent="0.3">
      <c r="A1847">
        <v>907693</v>
      </c>
      <c r="B1847" t="s">
        <v>6225</v>
      </c>
      <c r="C1847" t="s">
        <v>4472</v>
      </c>
      <c r="D1847" t="s">
        <v>6226</v>
      </c>
      <c r="V1847" t="s">
        <v>12963</v>
      </c>
      <c r="W1847">
        <v>80</v>
      </c>
      <c r="X1847">
        <v>52161512</v>
      </c>
      <c r="Y1847">
        <v>80</v>
      </c>
      <c r="Z1847" t="b">
        <v>1</v>
      </c>
    </row>
    <row r="1848" spans="1:26" x14ac:dyDescent="0.3">
      <c r="A1848">
        <v>907694</v>
      </c>
      <c r="B1848" t="s">
        <v>6230</v>
      </c>
      <c r="C1848" t="s">
        <v>6231</v>
      </c>
      <c r="D1848" t="s">
        <v>6232</v>
      </c>
      <c r="E1848" t="s">
        <v>6233</v>
      </c>
      <c r="G1848">
        <v>341048</v>
      </c>
      <c r="H1848" t="s">
        <v>6235</v>
      </c>
      <c r="I1848" t="s">
        <v>1555</v>
      </c>
      <c r="J1848">
        <v>785007186987</v>
      </c>
      <c r="K1848">
        <v>39121704</v>
      </c>
      <c r="L1848" t="s">
        <v>6233</v>
      </c>
      <c r="M1848">
        <v>838453</v>
      </c>
      <c r="N1848" t="s">
        <v>13101</v>
      </c>
      <c r="O1848" t="s">
        <v>1555</v>
      </c>
      <c r="Q1848" t="s">
        <v>12868</v>
      </c>
      <c r="R1848" s="193" t="s">
        <v>13100</v>
      </c>
      <c r="S1848">
        <v>92</v>
      </c>
      <c r="T1848">
        <v>84</v>
      </c>
      <c r="U1848">
        <v>82</v>
      </c>
      <c r="V1848" t="s">
        <v>1555</v>
      </c>
      <c r="W1848">
        <v>79</v>
      </c>
      <c r="X1848">
        <v>39121704</v>
      </c>
      <c r="Y1848">
        <v>79</v>
      </c>
      <c r="Z1848" t="b">
        <v>1</v>
      </c>
    </row>
    <row r="1849" spans="1:26" x14ac:dyDescent="0.3">
      <c r="A1849">
        <v>907695</v>
      </c>
      <c r="B1849" t="s">
        <v>6236</v>
      </c>
      <c r="C1849" t="s">
        <v>6238</v>
      </c>
      <c r="D1849" t="s">
        <v>6239</v>
      </c>
    </row>
    <row r="1850" spans="1:26" x14ac:dyDescent="0.3">
      <c r="A1850">
        <v>907696</v>
      </c>
      <c r="B1850" t="s">
        <v>6244</v>
      </c>
      <c r="C1850" t="s">
        <v>444</v>
      </c>
      <c r="D1850" t="s">
        <v>6245</v>
      </c>
      <c r="O1850" t="s">
        <v>105</v>
      </c>
      <c r="P1850" t="s">
        <v>12871</v>
      </c>
      <c r="Q1850" t="s">
        <v>12862</v>
      </c>
      <c r="T1850">
        <v>75</v>
      </c>
      <c r="V1850" t="s">
        <v>12891</v>
      </c>
      <c r="W1850">
        <v>82</v>
      </c>
      <c r="X1850">
        <v>26121603</v>
      </c>
      <c r="Y1850">
        <v>82</v>
      </c>
      <c r="Z1850" t="b">
        <v>1</v>
      </c>
    </row>
    <row r="1851" spans="1:26" x14ac:dyDescent="0.3">
      <c r="A1851">
        <v>907697</v>
      </c>
      <c r="B1851" t="s">
        <v>6248</v>
      </c>
    </row>
    <row r="1852" spans="1:26" x14ac:dyDescent="0.3">
      <c r="A1852">
        <v>907698</v>
      </c>
      <c r="B1852" t="s">
        <v>6248</v>
      </c>
    </row>
    <row r="1853" spans="1:26" x14ac:dyDescent="0.3">
      <c r="A1853">
        <v>907699</v>
      </c>
      <c r="B1853" t="s">
        <v>6248</v>
      </c>
    </row>
    <row r="1854" spans="1:26" x14ac:dyDescent="0.3">
      <c r="A1854">
        <v>907700</v>
      </c>
      <c r="B1854" t="s">
        <v>6251</v>
      </c>
      <c r="D1854" t="s">
        <v>6252</v>
      </c>
      <c r="X1854">
        <v>31161700</v>
      </c>
      <c r="Y1854">
        <v>82</v>
      </c>
    </row>
    <row r="1855" spans="1:26" x14ac:dyDescent="0.3">
      <c r="A1855">
        <v>907701</v>
      </c>
      <c r="B1855" t="s">
        <v>6248</v>
      </c>
    </row>
    <row r="1856" spans="1:26" x14ac:dyDescent="0.3">
      <c r="A1856">
        <v>907702</v>
      </c>
      <c r="B1856" t="s">
        <v>6255</v>
      </c>
    </row>
    <row r="1857" spans="1:26" x14ac:dyDescent="0.3">
      <c r="A1857">
        <v>907703</v>
      </c>
      <c r="B1857" t="s">
        <v>6257</v>
      </c>
      <c r="C1857" t="s">
        <v>990</v>
      </c>
      <c r="D1857" t="s">
        <v>6258</v>
      </c>
      <c r="F1857">
        <v>8531809051</v>
      </c>
    </row>
    <row r="1858" spans="1:26" x14ac:dyDescent="0.3">
      <c r="A1858">
        <v>907704</v>
      </c>
      <c r="B1858" t="s">
        <v>6260</v>
      </c>
      <c r="C1858" t="s">
        <v>444</v>
      </c>
      <c r="D1858" t="s">
        <v>6261</v>
      </c>
    </row>
    <row r="1859" spans="1:26" x14ac:dyDescent="0.3">
      <c r="A1859">
        <v>907705</v>
      </c>
      <c r="B1859" t="s">
        <v>6263</v>
      </c>
      <c r="C1859" t="s">
        <v>6264</v>
      </c>
      <c r="D1859" t="s">
        <v>6265</v>
      </c>
    </row>
    <row r="1860" spans="1:26" x14ac:dyDescent="0.3">
      <c r="A1860">
        <v>907706</v>
      </c>
      <c r="B1860" t="s">
        <v>6268</v>
      </c>
      <c r="C1860" t="s">
        <v>6269</v>
      </c>
      <c r="D1860" t="s">
        <v>6270</v>
      </c>
    </row>
    <row r="1861" spans="1:26" x14ac:dyDescent="0.3">
      <c r="A1861">
        <v>907707</v>
      </c>
      <c r="B1861" t="s">
        <v>6273</v>
      </c>
      <c r="C1861" t="s">
        <v>6274</v>
      </c>
      <c r="D1861" t="s">
        <v>6275</v>
      </c>
      <c r="V1861" t="s">
        <v>2736</v>
      </c>
      <c r="W1861">
        <v>60</v>
      </c>
      <c r="X1861">
        <v>23241600</v>
      </c>
      <c r="Y1861">
        <v>78</v>
      </c>
      <c r="Z1861" t="b">
        <v>1</v>
      </c>
    </row>
    <row r="1862" spans="1:26" x14ac:dyDescent="0.3">
      <c r="A1862">
        <v>907708</v>
      </c>
      <c r="B1862" t="s">
        <v>6277</v>
      </c>
      <c r="C1862" t="s">
        <v>1231</v>
      </c>
      <c r="D1862" t="s">
        <v>6278</v>
      </c>
      <c r="E1862" t="s">
        <v>6279</v>
      </c>
      <c r="V1862" t="s">
        <v>1231</v>
      </c>
      <c r="W1862">
        <v>90</v>
      </c>
      <c r="X1862">
        <v>39121420</v>
      </c>
      <c r="Y1862">
        <v>90</v>
      </c>
      <c r="Z1862" t="b">
        <v>1</v>
      </c>
    </row>
    <row r="1863" spans="1:26" x14ac:dyDescent="0.3">
      <c r="A1863">
        <v>907709</v>
      </c>
      <c r="B1863" t="s">
        <v>6281</v>
      </c>
      <c r="C1863" t="s">
        <v>1231</v>
      </c>
      <c r="D1863" t="s">
        <v>6282</v>
      </c>
      <c r="E1863" t="s">
        <v>6283</v>
      </c>
      <c r="V1863" t="s">
        <v>1231</v>
      </c>
      <c r="W1863">
        <v>83</v>
      </c>
      <c r="Z1863" t="b">
        <v>1</v>
      </c>
    </row>
    <row r="1864" spans="1:26" x14ac:dyDescent="0.3">
      <c r="A1864">
        <v>907710</v>
      </c>
      <c r="B1864" t="s">
        <v>6285</v>
      </c>
      <c r="C1864" t="s">
        <v>1231</v>
      </c>
      <c r="D1864" t="s">
        <v>6286</v>
      </c>
      <c r="E1864" t="s">
        <v>6287</v>
      </c>
      <c r="V1864" t="s">
        <v>1819</v>
      </c>
      <c r="W1864">
        <v>69</v>
      </c>
      <c r="X1864">
        <v>39121312</v>
      </c>
      <c r="Y1864">
        <v>69</v>
      </c>
      <c r="Z1864" t="b">
        <v>1</v>
      </c>
    </row>
    <row r="1865" spans="1:26" x14ac:dyDescent="0.3">
      <c r="A1865">
        <v>907711</v>
      </c>
      <c r="B1865" t="s">
        <v>6290</v>
      </c>
      <c r="D1865" t="s">
        <v>6291</v>
      </c>
      <c r="O1865" t="s">
        <v>105</v>
      </c>
      <c r="P1865" t="s">
        <v>12871</v>
      </c>
      <c r="Q1865" t="s">
        <v>12862</v>
      </c>
      <c r="T1865">
        <v>75</v>
      </c>
    </row>
    <row r="1866" spans="1:26" x14ac:dyDescent="0.3">
      <c r="A1866">
        <v>907712</v>
      </c>
      <c r="B1866" t="s">
        <v>6293</v>
      </c>
      <c r="C1866" t="s">
        <v>507</v>
      </c>
      <c r="E1866" t="s">
        <v>6295</v>
      </c>
      <c r="O1866" t="s">
        <v>59</v>
      </c>
      <c r="P1866" t="s">
        <v>13099</v>
      </c>
      <c r="Q1866" t="s">
        <v>12862</v>
      </c>
      <c r="T1866">
        <v>100</v>
      </c>
      <c r="V1866" t="s">
        <v>6302</v>
      </c>
      <c r="W1866">
        <v>66</v>
      </c>
      <c r="X1866">
        <v>39131706</v>
      </c>
      <c r="Y1866">
        <v>80</v>
      </c>
      <c r="Z1866" t="b">
        <v>1</v>
      </c>
    </row>
    <row r="1867" spans="1:26" x14ac:dyDescent="0.3">
      <c r="A1867">
        <v>907713</v>
      </c>
      <c r="B1867" t="s">
        <v>6297</v>
      </c>
      <c r="C1867" t="s">
        <v>6298</v>
      </c>
      <c r="D1867" s="193" t="s">
        <v>6299</v>
      </c>
      <c r="E1867" t="s">
        <v>6301</v>
      </c>
      <c r="O1867" t="s">
        <v>59</v>
      </c>
      <c r="P1867" t="s">
        <v>1537</v>
      </c>
      <c r="Q1867" t="s">
        <v>12862</v>
      </c>
      <c r="T1867">
        <v>60</v>
      </c>
      <c r="V1867" t="s">
        <v>6302</v>
      </c>
      <c r="W1867">
        <v>66</v>
      </c>
      <c r="Z1867" t="b">
        <v>1</v>
      </c>
    </row>
    <row r="1868" spans="1:26" x14ac:dyDescent="0.3">
      <c r="A1868">
        <v>907714</v>
      </c>
      <c r="B1868" t="s">
        <v>6304</v>
      </c>
      <c r="C1868" t="s">
        <v>6298</v>
      </c>
      <c r="D1868" s="193" t="s">
        <v>6305</v>
      </c>
      <c r="E1868" t="s">
        <v>6307</v>
      </c>
      <c r="O1868" t="s">
        <v>13098</v>
      </c>
      <c r="P1868" t="s">
        <v>13097</v>
      </c>
      <c r="Q1868" t="s">
        <v>12862</v>
      </c>
      <c r="T1868">
        <v>75</v>
      </c>
      <c r="X1868">
        <v>39131717</v>
      </c>
      <c r="Y1868">
        <v>63</v>
      </c>
    </row>
    <row r="1869" spans="1:26" x14ac:dyDescent="0.3">
      <c r="A1869">
        <v>907715</v>
      </c>
      <c r="B1869" t="s">
        <v>6309</v>
      </c>
      <c r="C1869" t="s">
        <v>6298</v>
      </c>
      <c r="D1869" s="193" t="s">
        <v>6310</v>
      </c>
      <c r="E1869" t="s">
        <v>6312</v>
      </c>
      <c r="O1869" t="s">
        <v>12907</v>
      </c>
      <c r="P1869" t="s">
        <v>12907</v>
      </c>
      <c r="Q1869" t="s">
        <v>12858</v>
      </c>
      <c r="T1869">
        <v>50</v>
      </c>
      <c r="X1869">
        <v>39131700</v>
      </c>
      <c r="Y1869">
        <v>82</v>
      </c>
    </row>
    <row r="1870" spans="1:26" x14ac:dyDescent="0.3">
      <c r="A1870">
        <v>907716</v>
      </c>
      <c r="B1870" t="s">
        <v>6314</v>
      </c>
      <c r="C1870" t="s">
        <v>6298</v>
      </c>
      <c r="D1870" s="193" t="s">
        <v>6315</v>
      </c>
      <c r="E1870" t="s">
        <v>6317</v>
      </c>
      <c r="O1870" t="s">
        <v>13098</v>
      </c>
      <c r="P1870" t="s">
        <v>13097</v>
      </c>
      <c r="Q1870" t="s">
        <v>12862</v>
      </c>
      <c r="T1870">
        <v>75</v>
      </c>
      <c r="V1870" t="s">
        <v>5341</v>
      </c>
      <c r="W1870">
        <v>62</v>
      </c>
      <c r="X1870">
        <v>39131700</v>
      </c>
      <c r="Y1870">
        <v>62</v>
      </c>
      <c r="Z1870" t="b">
        <v>1</v>
      </c>
    </row>
    <row r="1871" spans="1:26" x14ac:dyDescent="0.3">
      <c r="A1871">
        <v>907717</v>
      </c>
      <c r="B1871" t="s">
        <v>6319</v>
      </c>
      <c r="C1871" t="s">
        <v>6298</v>
      </c>
      <c r="D1871" s="193" t="s">
        <v>6320</v>
      </c>
      <c r="E1871" t="s">
        <v>6322</v>
      </c>
      <c r="O1871" t="s">
        <v>59</v>
      </c>
      <c r="P1871" t="s">
        <v>1537</v>
      </c>
      <c r="Q1871" t="s">
        <v>12862</v>
      </c>
      <c r="T1871">
        <v>60</v>
      </c>
      <c r="X1871">
        <v>39131707</v>
      </c>
      <c r="Y1871">
        <v>65</v>
      </c>
    </row>
    <row r="1872" spans="1:26" x14ac:dyDescent="0.3">
      <c r="A1872">
        <v>907718</v>
      </c>
      <c r="B1872" t="s">
        <v>6324</v>
      </c>
      <c r="C1872" t="s">
        <v>6298</v>
      </c>
      <c r="D1872" s="193" t="s">
        <v>6325</v>
      </c>
      <c r="E1872" t="s">
        <v>6327</v>
      </c>
      <c r="O1872" t="s">
        <v>13098</v>
      </c>
      <c r="P1872" t="s">
        <v>13097</v>
      </c>
      <c r="Q1872" t="s">
        <v>12862</v>
      </c>
      <c r="T1872">
        <v>75</v>
      </c>
      <c r="V1872" t="s">
        <v>5341</v>
      </c>
      <c r="W1872">
        <v>66</v>
      </c>
      <c r="X1872">
        <v>39131700</v>
      </c>
      <c r="Y1872">
        <v>82</v>
      </c>
      <c r="Z1872" t="b">
        <v>1</v>
      </c>
    </row>
    <row r="1873" spans="1:26" x14ac:dyDescent="0.3">
      <c r="A1873">
        <v>907719</v>
      </c>
      <c r="B1873" t="s">
        <v>6329</v>
      </c>
      <c r="C1873" t="s">
        <v>6298</v>
      </c>
      <c r="D1873" s="193" t="s">
        <v>6325</v>
      </c>
      <c r="E1873" t="s">
        <v>6327</v>
      </c>
      <c r="O1873" t="s">
        <v>13098</v>
      </c>
      <c r="P1873" t="s">
        <v>13097</v>
      </c>
      <c r="Q1873" t="s">
        <v>12862</v>
      </c>
      <c r="T1873">
        <v>75</v>
      </c>
      <c r="V1873" t="s">
        <v>5341</v>
      </c>
      <c r="W1873">
        <v>67</v>
      </c>
      <c r="X1873">
        <v>39131700</v>
      </c>
      <c r="Y1873">
        <v>83</v>
      </c>
      <c r="Z1873" t="b">
        <v>1</v>
      </c>
    </row>
    <row r="1874" spans="1:26" x14ac:dyDescent="0.3">
      <c r="A1874">
        <v>907720</v>
      </c>
      <c r="B1874" t="s">
        <v>6331</v>
      </c>
      <c r="C1874" t="s">
        <v>507</v>
      </c>
      <c r="F1874">
        <v>78000795007</v>
      </c>
      <c r="O1874" t="s">
        <v>59</v>
      </c>
      <c r="P1874" t="s">
        <v>4397</v>
      </c>
      <c r="Q1874" t="s">
        <v>12862</v>
      </c>
      <c r="T1874">
        <v>95</v>
      </c>
      <c r="V1874" t="s">
        <v>6302</v>
      </c>
      <c r="W1874">
        <v>78</v>
      </c>
      <c r="X1874">
        <v>39131706</v>
      </c>
      <c r="Y1874">
        <v>78</v>
      </c>
      <c r="Z1874" t="b">
        <v>1</v>
      </c>
    </row>
    <row r="1875" spans="1:26" x14ac:dyDescent="0.3">
      <c r="A1875">
        <v>907721</v>
      </c>
      <c r="B1875" t="s">
        <v>6334</v>
      </c>
      <c r="C1875" t="s">
        <v>507</v>
      </c>
      <c r="F1875">
        <v>78000795005</v>
      </c>
      <c r="O1875" t="s">
        <v>59</v>
      </c>
      <c r="P1875" t="s">
        <v>4397</v>
      </c>
      <c r="Q1875" t="s">
        <v>12862</v>
      </c>
      <c r="T1875">
        <v>95</v>
      </c>
      <c r="V1875" t="s">
        <v>6302</v>
      </c>
      <c r="W1875">
        <v>79</v>
      </c>
      <c r="X1875">
        <v>39131706</v>
      </c>
      <c r="Y1875">
        <v>79</v>
      </c>
      <c r="Z1875" t="b">
        <v>1</v>
      </c>
    </row>
    <row r="1876" spans="1:26" x14ac:dyDescent="0.3">
      <c r="A1876">
        <v>907722</v>
      </c>
      <c r="B1876" t="s">
        <v>6336</v>
      </c>
      <c r="D1876" t="s">
        <v>6337</v>
      </c>
    </row>
    <row r="1877" spans="1:26" x14ac:dyDescent="0.3">
      <c r="A1877">
        <v>907723</v>
      </c>
      <c r="B1877" t="s">
        <v>6336</v>
      </c>
      <c r="D1877" t="s">
        <v>6337</v>
      </c>
    </row>
    <row r="1878" spans="1:26" x14ac:dyDescent="0.3">
      <c r="A1878">
        <v>907724</v>
      </c>
      <c r="B1878" t="s">
        <v>6336</v>
      </c>
      <c r="D1878" t="s">
        <v>6337</v>
      </c>
    </row>
    <row r="1879" spans="1:26" x14ac:dyDescent="0.3">
      <c r="A1879">
        <v>907725</v>
      </c>
      <c r="B1879" t="s">
        <v>6336</v>
      </c>
      <c r="D1879" t="s">
        <v>6337</v>
      </c>
    </row>
    <row r="1880" spans="1:26" x14ac:dyDescent="0.3">
      <c r="A1880">
        <v>907726</v>
      </c>
      <c r="B1880" t="s">
        <v>6336</v>
      </c>
      <c r="D1880" t="s">
        <v>6337</v>
      </c>
    </row>
    <row r="1881" spans="1:26" x14ac:dyDescent="0.3">
      <c r="A1881">
        <v>907727</v>
      </c>
      <c r="B1881" t="s">
        <v>6336</v>
      </c>
      <c r="D1881" t="s">
        <v>6337</v>
      </c>
    </row>
    <row r="1882" spans="1:26" x14ac:dyDescent="0.3">
      <c r="A1882">
        <v>907728</v>
      </c>
      <c r="B1882" t="s">
        <v>6338</v>
      </c>
      <c r="C1882" t="s">
        <v>6339</v>
      </c>
      <c r="D1882">
        <v>1200702602</v>
      </c>
    </row>
    <row r="1883" spans="1:26" x14ac:dyDescent="0.3">
      <c r="A1883">
        <v>907729</v>
      </c>
      <c r="B1883" t="s">
        <v>6342</v>
      </c>
      <c r="D1883" t="s">
        <v>6337</v>
      </c>
    </row>
    <row r="1884" spans="1:26" x14ac:dyDescent="0.3">
      <c r="A1884">
        <v>907730</v>
      </c>
      <c r="B1884" t="s">
        <v>6343</v>
      </c>
      <c r="C1884" t="s">
        <v>13096</v>
      </c>
      <c r="D1884" t="s">
        <v>6345</v>
      </c>
      <c r="G1884">
        <v>308553</v>
      </c>
      <c r="H1884" t="s">
        <v>6348</v>
      </c>
      <c r="I1884" t="s">
        <v>1078</v>
      </c>
      <c r="J1884" s="193" t="s">
        <v>6349</v>
      </c>
      <c r="K1884">
        <v>39121703</v>
      </c>
      <c r="M1884">
        <v>206339</v>
      </c>
      <c r="N1884" t="s">
        <v>13095</v>
      </c>
      <c r="O1884" t="s">
        <v>1078</v>
      </c>
      <c r="Q1884" t="s">
        <v>12868</v>
      </c>
      <c r="R1884" s="193" t="s">
        <v>13094</v>
      </c>
      <c r="S1884">
        <v>100</v>
      </c>
      <c r="T1884">
        <v>100</v>
      </c>
      <c r="U1884">
        <v>100</v>
      </c>
      <c r="V1884" t="s">
        <v>1078</v>
      </c>
      <c r="W1884">
        <v>79</v>
      </c>
      <c r="X1884">
        <v>39121703</v>
      </c>
      <c r="Y1884">
        <v>79</v>
      </c>
      <c r="Z1884" t="b">
        <v>1</v>
      </c>
    </row>
    <row r="1885" spans="1:26" x14ac:dyDescent="0.3">
      <c r="A1885">
        <v>907731</v>
      </c>
      <c r="B1885" t="s">
        <v>6350</v>
      </c>
      <c r="D1885" t="s">
        <v>6351</v>
      </c>
    </row>
    <row r="1886" spans="1:26" x14ac:dyDescent="0.3">
      <c r="A1886">
        <v>907732</v>
      </c>
      <c r="B1886" t="s">
        <v>6350</v>
      </c>
      <c r="C1886" t="s">
        <v>6353</v>
      </c>
      <c r="D1886" t="s">
        <v>6351</v>
      </c>
    </row>
    <row r="1887" spans="1:26" x14ac:dyDescent="0.3">
      <c r="A1887">
        <v>907733</v>
      </c>
      <c r="B1887" t="s">
        <v>6354</v>
      </c>
      <c r="C1887" t="s">
        <v>444</v>
      </c>
      <c r="D1887" t="s">
        <v>6355</v>
      </c>
      <c r="O1887" t="s">
        <v>921</v>
      </c>
      <c r="P1887" t="s">
        <v>12951</v>
      </c>
      <c r="Q1887" t="s">
        <v>12862</v>
      </c>
      <c r="T1887">
        <v>60</v>
      </c>
      <c r="V1887" t="s">
        <v>12901</v>
      </c>
      <c r="W1887">
        <v>79</v>
      </c>
      <c r="X1887">
        <v>31161800</v>
      </c>
      <c r="Y1887">
        <v>79</v>
      </c>
      <c r="Z1887" t="b">
        <v>1</v>
      </c>
    </row>
    <row r="1888" spans="1:26" x14ac:dyDescent="0.3">
      <c r="A1888">
        <v>907734</v>
      </c>
      <c r="B1888" t="s">
        <v>6358</v>
      </c>
      <c r="C1888" t="s">
        <v>444</v>
      </c>
      <c r="D1888" t="s">
        <v>6359</v>
      </c>
      <c r="V1888" t="s">
        <v>5341</v>
      </c>
      <c r="W1888">
        <v>83</v>
      </c>
      <c r="X1888">
        <v>30101800</v>
      </c>
      <c r="Y1888">
        <v>83</v>
      </c>
      <c r="Z1888" t="b">
        <v>1</v>
      </c>
    </row>
    <row r="1889" spans="1:26" x14ac:dyDescent="0.3">
      <c r="A1889">
        <v>907735</v>
      </c>
      <c r="B1889" t="s">
        <v>6362</v>
      </c>
      <c r="C1889" t="s">
        <v>444</v>
      </c>
      <c r="D1889" t="s">
        <v>6363</v>
      </c>
      <c r="V1889" t="s">
        <v>5341</v>
      </c>
      <c r="W1889">
        <v>79</v>
      </c>
      <c r="X1889">
        <v>30101800</v>
      </c>
      <c r="Y1889">
        <v>79</v>
      </c>
      <c r="Z1889" t="b">
        <v>1</v>
      </c>
    </row>
    <row r="1890" spans="1:26" x14ac:dyDescent="0.3">
      <c r="A1890">
        <v>907736</v>
      </c>
      <c r="B1890" t="s">
        <v>6365</v>
      </c>
      <c r="C1890" t="s">
        <v>1961</v>
      </c>
      <c r="D1890" t="s">
        <v>1821</v>
      </c>
      <c r="F1890">
        <v>68785530035</v>
      </c>
      <c r="G1890">
        <v>340905</v>
      </c>
      <c r="H1890" t="s">
        <v>1821</v>
      </c>
      <c r="I1890" t="s">
        <v>1819</v>
      </c>
      <c r="J1890">
        <v>687855300358</v>
      </c>
      <c r="K1890">
        <v>39121312</v>
      </c>
      <c r="L1890" t="s">
        <v>13093</v>
      </c>
      <c r="M1890">
        <v>501947</v>
      </c>
      <c r="N1890" t="s">
        <v>13092</v>
      </c>
      <c r="O1890" t="s">
        <v>1819</v>
      </c>
      <c r="Q1890" t="s">
        <v>12926</v>
      </c>
      <c r="R1890">
        <v>0.79024872452954398</v>
      </c>
      <c r="S1890">
        <v>93</v>
      </c>
      <c r="T1890">
        <v>72</v>
      </c>
      <c r="U1890">
        <v>85</v>
      </c>
      <c r="X1890">
        <v>39121312</v>
      </c>
      <c r="Y1890">
        <v>83</v>
      </c>
    </row>
    <row r="1891" spans="1:26" x14ac:dyDescent="0.3">
      <c r="A1891">
        <v>907737</v>
      </c>
      <c r="B1891" t="s">
        <v>6367</v>
      </c>
      <c r="C1891" t="s">
        <v>6368</v>
      </c>
      <c r="D1891">
        <v>8801180</v>
      </c>
      <c r="G1891">
        <v>318795</v>
      </c>
      <c r="H1891">
        <v>8801180</v>
      </c>
      <c r="I1891" t="s">
        <v>6373</v>
      </c>
      <c r="J1891">
        <v>843221003050</v>
      </c>
      <c r="K1891">
        <v>27112100</v>
      </c>
      <c r="M1891">
        <v>58920</v>
      </c>
      <c r="N1891" t="s">
        <v>13091</v>
      </c>
      <c r="O1891" t="s">
        <v>6373</v>
      </c>
      <c r="Q1891" t="s">
        <v>12868</v>
      </c>
      <c r="R1891" s="193" t="s">
        <v>13090</v>
      </c>
      <c r="S1891">
        <v>90</v>
      </c>
      <c r="T1891">
        <v>82</v>
      </c>
      <c r="U1891">
        <v>79</v>
      </c>
      <c r="V1891" t="s">
        <v>2743</v>
      </c>
      <c r="W1891">
        <v>79</v>
      </c>
      <c r="X1891">
        <v>27112100</v>
      </c>
      <c r="Y1891">
        <v>79</v>
      </c>
      <c r="Z1891" t="b">
        <v>1</v>
      </c>
    </row>
    <row r="1892" spans="1:26" x14ac:dyDescent="0.3">
      <c r="A1892">
        <v>907738</v>
      </c>
      <c r="B1892" t="s">
        <v>6374</v>
      </c>
      <c r="C1892" t="s">
        <v>567</v>
      </c>
      <c r="D1892">
        <v>3903</v>
      </c>
      <c r="O1892" t="s">
        <v>567</v>
      </c>
      <c r="P1892" t="s">
        <v>567</v>
      </c>
      <c r="Q1892" t="s">
        <v>12862</v>
      </c>
      <c r="T1892">
        <v>60</v>
      </c>
      <c r="V1892" t="s">
        <v>567</v>
      </c>
      <c r="W1892">
        <v>85</v>
      </c>
      <c r="X1892">
        <v>31201500</v>
      </c>
      <c r="Y1892">
        <v>85</v>
      </c>
      <c r="Z1892" t="b">
        <v>1</v>
      </c>
    </row>
    <row r="1893" spans="1:26" x14ac:dyDescent="0.3">
      <c r="A1893">
        <v>907739</v>
      </c>
      <c r="B1893" t="s">
        <v>6378</v>
      </c>
      <c r="C1893" t="s">
        <v>567</v>
      </c>
      <c r="D1893">
        <v>3903</v>
      </c>
      <c r="O1893" t="s">
        <v>567</v>
      </c>
      <c r="P1893" t="s">
        <v>567</v>
      </c>
      <c r="Q1893" t="s">
        <v>12862</v>
      </c>
      <c r="T1893">
        <v>60</v>
      </c>
      <c r="V1893" t="s">
        <v>567</v>
      </c>
      <c r="W1893">
        <v>82</v>
      </c>
      <c r="X1893">
        <v>31201502</v>
      </c>
      <c r="Y1893">
        <v>82</v>
      </c>
      <c r="Z1893" t="b">
        <v>1</v>
      </c>
    </row>
    <row r="1894" spans="1:26" x14ac:dyDescent="0.3">
      <c r="A1894">
        <v>907741</v>
      </c>
      <c r="B1894" t="s">
        <v>6385</v>
      </c>
      <c r="D1894" t="s">
        <v>6386</v>
      </c>
      <c r="X1894">
        <v>31200000</v>
      </c>
      <c r="Y1894">
        <v>80</v>
      </c>
    </row>
    <row r="1895" spans="1:26" x14ac:dyDescent="0.3">
      <c r="A1895">
        <v>907742</v>
      </c>
      <c r="B1895" t="s">
        <v>6389</v>
      </c>
      <c r="D1895" t="s">
        <v>6390</v>
      </c>
    </row>
    <row r="1896" spans="1:26" x14ac:dyDescent="0.3">
      <c r="A1896">
        <v>907743</v>
      </c>
      <c r="B1896" t="s">
        <v>6392</v>
      </c>
      <c r="D1896" t="s">
        <v>6390</v>
      </c>
    </row>
    <row r="1897" spans="1:26" x14ac:dyDescent="0.3">
      <c r="A1897">
        <v>907744</v>
      </c>
      <c r="B1897" t="s">
        <v>6393</v>
      </c>
      <c r="C1897" t="s">
        <v>444</v>
      </c>
      <c r="D1897" t="s">
        <v>6394</v>
      </c>
      <c r="O1897" t="s">
        <v>105</v>
      </c>
      <c r="P1897" t="s">
        <v>13089</v>
      </c>
      <c r="Q1897" t="s">
        <v>12862</v>
      </c>
      <c r="T1897">
        <v>85</v>
      </c>
      <c r="V1897" t="s">
        <v>681</v>
      </c>
      <c r="W1897">
        <v>76</v>
      </c>
      <c r="X1897">
        <v>26121614</v>
      </c>
      <c r="Y1897">
        <v>76</v>
      </c>
      <c r="Z1897" t="b">
        <v>1</v>
      </c>
    </row>
    <row r="1898" spans="1:26" x14ac:dyDescent="0.3">
      <c r="A1898">
        <v>907745</v>
      </c>
      <c r="B1898" t="s">
        <v>6397</v>
      </c>
      <c r="C1898" t="s">
        <v>6398</v>
      </c>
      <c r="D1898">
        <v>19456</v>
      </c>
      <c r="O1898" t="s">
        <v>13088</v>
      </c>
      <c r="P1898" t="s">
        <v>13088</v>
      </c>
      <c r="Q1898" t="s">
        <v>12862</v>
      </c>
      <c r="T1898">
        <v>85</v>
      </c>
    </row>
    <row r="1899" spans="1:26" x14ac:dyDescent="0.3">
      <c r="A1899">
        <v>907746</v>
      </c>
      <c r="B1899" t="s">
        <v>6402</v>
      </c>
      <c r="C1899" t="s">
        <v>2729</v>
      </c>
      <c r="D1899" t="s">
        <v>6403</v>
      </c>
      <c r="O1899" t="s">
        <v>2727</v>
      </c>
      <c r="P1899" t="s">
        <v>2727</v>
      </c>
      <c r="Q1899" t="s">
        <v>12862</v>
      </c>
      <c r="T1899">
        <v>85</v>
      </c>
    </row>
    <row r="1900" spans="1:26" x14ac:dyDescent="0.3">
      <c r="A1900">
        <v>907747</v>
      </c>
      <c r="B1900" t="s">
        <v>6407</v>
      </c>
      <c r="C1900" t="s">
        <v>6408</v>
      </c>
      <c r="D1900" t="s">
        <v>6409</v>
      </c>
      <c r="O1900" t="s">
        <v>2727</v>
      </c>
      <c r="P1900" t="s">
        <v>2727</v>
      </c>
      <c r="Q1900" t="s">
        <v>12862</v>
      </c>
      <c r="T1900">
        <v>85</v>
      </c>
    </row>
    <row r="1901" spans="1:26" x14ac:dyDescent="0.3">
      <c r="A1901">
        <v>907748</v>
      </c>
      <c r="B1901" t="s">
        <v>6412</v>
      </c>
      <c r="C1901" t="s">
        <v>3059</v>
      </c>
      <c r="D1901" t="s">
        <v>6413</v>
      </c>
      <c r="G1901">
        <v>704258</v>
      </c>
      <c r="H1901" t="s">
        <v>6413</v>
      </c>
      <c r="I1901" t="s">
        <v>3059</v>
      </c>
      <c r="J1901">
        <v>783310611707</v>
      </c>
      <c r="K1901">
        <v>27112700</v>
      </c>
      <c r="M1901">
        <v>108987</v>
      </c>
      <c r="N1901" t="s">
        <v>13087</v>
      </c>
      <c r="O1901" t="s">
        <v>3059</v>
      </c>
      <c r="P1901" t="s">
        <v>3059</v>
      </c>
      <c r="Q1901" t="s">
        <v>12862</v>
      </c>
      <c r="R1901" s="193" t="s">
        <v>13086</v>
      </c>
      <c r="S1901">
        <v>100</v>
      </c>
      <c r="T1901">
        <v>100</v>
      </c>
      <c r="U1901">
        <v>100</v>
      </c>
      <c r="V1901" t="s">
        <v>3059</v>
      </c>
      <c r="W1901">
        <v>89</v>
      </c>
      <c r="X1901">
        <v>27112700</v>
      </c>
      <c r="Y1901">
        <v>72</v>
      </c>
      <c r="Z1901" t="b">
        <v>1</v>
      </c>
    </row>
    <row r="1902" spans="1:26" x14ac:dyDescent="0.3">
      <c r="A1902">
        <v>907749</v>
      </c>
      <c r="B1902" t="s">
        <v>6416</v>
      </c>
      <c r="C1902" t="s">
        <v>6417</v>
      </c>
      <c r="D1902" t="s">
        <v>6418</v>
      </c>
      <c r="X1902">
        <v>39120000</v>
      </c>
      <c r="Y1902">
        <v>63</v>
      </c>
    </row>
    <row r="1903" spans="1:26" x14ac:dyDescent="0.3">
      <c r="A1903">
        <v>907750</v>
      </c>
      <c r="B1903" t="s">
        <v>6416</v>
      </c>
      <c r="C1903" t="s">
        <v>6417</v>
      </c>
      <c r="D1903" t="s">
        <v>6418</v>
      </c>
      <c r="X1903">
        <v>39120000</v>
      </c>
      <c r="Y1903">
        <v>63</v>
      </c>
    </row>
    <row r="1904" spans="1:26" x14ac:dyDescent="0.3">
      <c r="A1904">
        <v>907751</v>
      </c>
      <c r="B1904" t="s">
        <v>6420</v>
      </c>
      <c r="C1904" t="s">
        <v>6417</v>
      </c>
      <c r="D1904" t="s">
        <v>6421</v>
      </c>
    </row>
    <row r="1905" spans="1:26" x14ac:dyDescent="0.3">
      <c r="A1905">
        <v>907752</v>
      </c>
      <c r="B1905" t="s">
        <v>6423</v>
      </c>
      <c r="C1905" t="s">
        <v>6424</v>
      </c>
      <c r="D1905" t="s">
        <v>6425</v>
      </c>
      <c r="V1905" t="s">
        <v>2059</v>
      </c>
      <c r="W1905">
        <v>85</v>
      </c>
      <c r="X1905">
        <v>27111702</v>
      </c>
      <c r="Y1905">
        <v>85</v>
      </c>
      <c r="Z1905" t="b">
        <v>1</v>
      </c>
    </row>
    <row r="1906" spans="1:26" x14ac:dyDescent="0.3">
      <c r="A1906">
        <v>907753</v>
      </c>
      <c r="B1906" t="s">
        <v>6427</v>
      </c>
      <c r="C1906" t="s">
        <v>6424</v>
      </c>
      <c r="D1906" t="s">
        <v>6428</v>
      </c>
      <c r="G1906">
        <v>340428</v>
      </c>
      <c r="H1906">
        <v>49664833</v>
      </c>
      <c r="I1906" t="s">
        <v>2059</v>
      </c>
      <c r="J1906" s="193" t="s">
        <v>13085</v>
      </c>
      <c r="K1906">
        <v>27112815</v>
      </c>
      <c r="L1906" t="s">
        <v>13084</v>
      </c>
      <c r="M1906">
        <v>962187</v>
      </c>
      <c r="N1906" t="s">
        <v>13083</v>
      </c>
      <c r="O1906" t="s">
        <v>2059</v>
      </c>
      <c r="Q1906" t="s">
        <v>12868</v>
      </c>
      <c r="R1906" s="193" t="s">
        <v>13082</v>
      </c>
      <c r="S1906">
        <v>99</v>
      </c>
      <c r="T1906">
        <v>89</v>
      </c>
      <c r="U1906">
        <v>85</v>
      </c>
      <c r="V1906" t="s">
        <v>2059</v>
      </c>
      <c r="W1906">
        <v>84</v>
      </c>
      <c r="X1906">
        <v>27111702</v>
      </c>
      <c r="Y1906">
        <v>84</v>
      </c>
      <c r="Z1906" t="b">
        <v>1</v>
      </c>
    </row>
    <row r="1907" spans="1:26" x14ac:dyDescent="0.3">
      <c r="A1907">
        <v>907754</v>
      </c>
      <c r="B1907" t="s">
        <v>6430</v>
      </c>
      <c r="C1907" t="s">
        <v>6424</v>
      </c>
      <c r="D1907" t="s">
        <v>6431</v>
      </c>
      <c r="V1907" t="s">
        <v>2059</v>
      </c>
      <c r="W1907">
        <v>85</v>
      </c>
      <c r="X1907">
        <v>27111702</v>
      </c>
      <c r="Y1907">
        <v>85</v>
      </c>
      <c r="Z1907" t="b">
        <v>1</v>
      </c>
    </row>
    <row r="1908" spans="1:26" x14ac:dyDescent="0.3">
      <c r="A1908">
        <v>907755</v>
      </c>
      <c r="B1908" t="s">
        <v>6433</v>
      </c>
      <c r="C1908" t="s">
        <v>6424</v>
      </c>
      <c r="D1908" t="s">
        <v>6434</v>
      </c>
      <c r="G1908">
        <v>231542</v>
      </c>
      <c r="H1908">
        <v>49160078</v>
      </c>
      <c r="I1908" t="s">
        <v>2059</v>
      </c>
      <c r="J1908" s="193" t="s">
        <v>2094</v>
      </c>
      <c r="K1908">
        <v>27112800</v>
      </c>
      <c r="M1908">
        <v>502224</v>
      </c>
      <c r="N1908" t="s">
        <v>13081</v>
      </c>
      <c r="O1908" t="s">
        <v>2059</v>
      </c>
      <c r="Q1908" t="s">
        <v>12868</v>
      </c>
      <c r="R1908" s="193" t="s">
        <v>13080</v>
      </c>
      <c r="S1908">
        <v>100</v>
      </c>
      <c r="T1908">
        <v>94</v>
      </c>
      <c r="U1908">
        <v>96</v>
      </c>
      <c r="X1908">
        <v>27112700</v>
      </c>
      <c r="Y1908">
        <v>83</v>
      </c>
    </row>
    <row r="1909" spans="1:26" x14ac:dyDescent="0.3">
      <c r="A1909">
        <v>907756</v>
      </c>
      <c r="B1909" t="s">
        <v>6436</v>
      </c>
      <c r="C1909" t="s">
        <v>6424</v>
      </c>
      <c r="D1909" t="s">
        <v>6437</v>
      </c>
      <c r="G1909">
        <v>236838</v>
      </c>
      <c r="H1909">
        <v>48738743</v>
      </c>
      <c r="I1909" t="s">
        <v>2059</v>
      </c>
      <c r="J1909" s="193" t="s">
        <v>13079</v>
      </c>
      <c r="K1909">
        <v>46181504</v>
      </c>
      <c r="M1909">
        <v>344262</v>
      </c>
      <c r="N1909" t="s">
        <v>13078</v>
      </c>
      <c r="O1909" t="s">
        <v>2059</v>
      </c>
      <c r="Q1909" t="s">
        <v>12868</v>
      </c>
      <c r="R1909" s="193" t="s">
        <v>13077</v>
      </c>
      <c r="S1909">
        <v>94</v>
      </c>
      <c r="T1909">
        <v>85</v>
      </c>
      <c r="U1909">
        <v>85</v>
      </c>
      <c r="V1909" t="s">
        <v>2059</v>
      </c>
      <c r="W1909">
        <v>80</v>
      </c>
      <c r="X1909">
        <v>46181504</v>
      </c>
      <c r="Y1909">
        <v>80</v>
      </c>
      <c r="Z1909" t="b">
        <v>1</v>
      </c>
    </row>
    <row r="1910" spans="1:26" x14ac:dyDescent="0.3">
      <c r="A1910">
        <v>907757</v>
      </c>
      <c r="B1910" t="s">
        <v>6436</v>
      </c>
      <c r="C1910" t="s">
        <v>6424</v>
      </c>
      <c r="D1910" t="s">
        <v>6437</v>
      </c>
      <c r="G1910">
        <v>236838</v>
      </c>
      <c r="H1910">
        <v>48738743</v>
      </c>
      <c r="I1910" t="s">
        <v>2059</v>
      </c>
      <c r="J1910" s="193" t="s">
        <v>13079</v>
      </c>
      <c r="K1910">
        <v>46181504</v>
      </c>
      <c r="M1910">
        <v>344262</v>
      </c>
      <c r="N1910" t="s">
        <v>13078</v>
      </c>
      <c r="O1910" t="s">
        <v>2059</v>
      </c>
      <c r="Q1910" t="s">
        <v>12868</v>
      </c>
      <c r="R1910" s="193" t="s">
        <v>13077</v>
      </c>
      <c r="S1910">
        <v>94</v>
      </c>
      <c r="T1910">
        <v>85</v>
      </c>
      <c r="U1910">
        <v>85</v>
      </c>
      <c r="V1910" t="s">
        <v>2059</v>
      </c>
      <c r="W1910">
        <v>80</v>
      </c>
      <c r="X1910">
        <v>46181504</v>
      </c>
      <c r="Y1910">
        <v>80</v>
      </c>
      <c r="Z1910" t="b">
        <v>1</v>
      </c>
    </row>
    <row r="1911" spans="1:26" x14ac:dyDescent="0.3">
      <c r="A1911">
        <v>907758</v>
      </c>
      <c r="B1911" t="s">
        <v>6439</v>
      </c>
      <c r="C1911" t="s">
        <v>6424</v>
      </c>
      <c r="D1911" t="s">
        <v>6440</v>
      </c>
      <c r="G1911">
        <v>263184</v>
      </c>
      <c r="H1911">
        <v>48738742</v>
      </c>
      <c r="I1911" t="s">
        <v>2059</v>
      </c>
      <c r="J1911" s="193" t="s">
        <v>13076</v>
      </c>
      <c r="K1911">
        <v>46181504</v>
      </c>
      <c r="M1911">
        <v>756827</v>
      </c>
      <c r="N1911" t="s">
        <v>13075</v>
      </c>
      <c r="O1911" t="s">
        <v>2059</v>
      </c>
      <c r="Q1911" t="s">
        <v>12868</v>
      </c>
      <c r="R1911" s="193" t="s">
        <v>13074</v>
      </c>
      <c r="S1911">
        <v>88</v>
      </c>
      <c r="T1911">
        <v>81</v>
      </c>
      <c r="U1911">
        <v>75</v>
      </c>
      <c r="V1911" t="s">
        <v>2059</v>
      </c>
      <c r="W1911">
        <v>79</v>
      </c>
      <c r="X1911">
        <v>46181504</v>
      </c>
      <c r="Y1911">
        <v>79</v>
      </c>
      <c r="Z1911" t="b">
        <v>1</v>
      </c>
    </row>
    <row r="1912" spans="1:26" x14ac:dyDescent="0.3">
      <c r="A1912">
        <v>907759</v>
      </c>
      <c r="B1912" t="s">
        <v>6439</v>
      </c>
      <c r="C1912" t="s">
        <v>6424</v>
      </c>
      <c r="D1912" t="s">
        <v>6440</v>
      </c>
      <c r="G1912">
        <v>263184</v>
      </c>
      <c r="H1912">
        <v>48738742</v>
      </c>
      <c r="I1912" t="s">
        <v>2059</v>
      </c>
      <c r="J1912" s="193" t="s">
        <v>13076</v>
      </c>
      <c r="K1912">
        <v>46181504</v>
      </c>
      <c r="M1912">
        <v>756827</v>
      </c>
      <c r="N1912" t="s">
        <v>13075</v>
      </c>
      <c r="O1912" t="s">
        <v>2059</v>
      </c>
      <c r="Q1912" t="s">
        <v>12868</v>
      </c>
      <c r="R1912" s="193" t="s">
        <v>13074</v>
      </c>
      <c r="S1912">
        <v>88</v>
      </c>
      <c r="T1912">
        <v>81</v>
      </c>
      <c r="U1912">
        <v>75</v>
      </c>
      <c r="V1912" t="s">
        <v>2059</v>
      </c>
      <c r="W1912">
        <v>79</v>
      </c>
      <c r="X1912">
        <v>46181504</v>
      </c>
      <c r="Y1912">
        <v>79</v>
      </c>
      <c r="Z1912" t="b">
        <v>1</v>
      </c>
    </row>
    <row r="1913" spans="1:26" x14ac:dyDescent="0.3">
      <c r="A1913">
        <v>907760</v>
      </c>
      <c r="B1913" t="s">
        <v>6441</v>
      </c>
      <c r="C1913" t="s">
        <v>6424</v>
      </c>
      <c r="D1913" t="s">
        <v>6442</v>
      </c>
      <c r="G1913">
        <v>221780</v>
      </c>
      <c r="H1913">
        <v>48738741</v>
      </c>
      <c r="I1913" t="s">
        <v>2059</v>
      </c>
      <c r="J1913" s="193" t="s">
        <v>13073</v>
      </c>
      <c r="K1913">
        <v>46181504</v>
      </c>
      <c r="M1913">
        <v>975074</v>
      </c>
      <c r="N1913" t="s">
        <v>13072</v>
      </c>
      <c r="O1913" t="s">
        <v>2059</v>
      </c>
      <c r="Q1913" t="s">
        <v>12868</v>
      </c>
      <c r="R1913" s="193" t="s">
        <v>13071</v>
      </c>
      <c r="S1913">
        <v>88</v>
      </c>
      <c r="T1913">
        <v>80</v>
      </c>
      <c r="U1913">
        <v>74</v>
      </c>
      <c r="V1913" t="s">
        <v>2059</v>
      </c>
      <c r="W1913">
        <v>78</v>
      </c>
      <c r="X1913">
        <v>46181504</v>
      </c>
      <c r="Y1913">
        <v>78</v>
      </c>
      <c r="Z1913" t="b">
        <v>1</v>
      </c>
    </row>
    <row r="1914" spans="1:26" x14ac:dyDescent="0.3">
      <c r="A1914">
        <v>907761</v>
      </c>
      <c r="B1914" t="s">
        <v>6441</v>
      </c>
      <c r="C1914" t="s">
        <v>6424</v>
      </c>
      <c r="D1914" t="s">
        <v>6442</v>
      </c>
      <c r="G1914">
        <v>221780</v>
      </c>
      <c r="H1914">
        <v>48738741</v>
      </c>
      <c r="I1914" t="s">
        <v>2059</v>
      </c>
      <c r="J1914" s="193" t="s">
        <v>13073</v>
      </c>
      <c r="K1914">
        <v>46181504</v>
      </c>
      <c r="M1914">
        <v>975074</v>
      </c>
      <c r="N1914" t="s">
        <v>13072</v>
      </c>
      <c r="O1914" t="s">
        <v>2059</v>
      </c>
      <c r="Q1914" t="s">
        <v>12868</v>
      </c>
      <c r="R1914" s="193" t="s">
        <v>13071</v>
      </c>
      <c r="S1914">
        <v>88</v>
      </c>
      <c r="T1914">
        <v>80</v>
      </c>
      <c r="U1914">
        <v>74</v>
      </c>
      <c r="V1914" t="s">
        <v>2059</v>
      </c>
      <c r="W1914">
        <v>78</v>
      </c>
      <c r="X1914">
        <v>46181504</v>
      </c>
      <c r="Y1914">
        <v>78</v>
      </c>
      <c r="Z1914" t="b">
        <v>1</v>
      </c>
    </row>
    <row r="1915" spans="1:26" x14ac:dyDescent="0.3">
      <c r="A1915">
        <v>907762</v>
      </c>
      <c r="B1915" t="s">
        <v>6441</v>
      </c>
      <c r="C1915" t="s">
        <v>6424</v>
      </c>
      <c r="D1915" t="s">
        <v>6442</v>
      </c>
      <c r="G1915">
        <v>221780</v>
      </c>
      <c r="H1915">
        <v>48738741</v>
      </c>
      <c r="I1915" t="s">
        <v>2059</v>
      </c>
      <c r="J1915" s="193" t="s">
        <v>13073</v>
      </c>
      <c r="K1915">
        <v>46181504</v>
      </c>
      <c r="M1915">
        <v>975074</v>
      </c>
      <c r="N1915" t="s">
        <v>13072</v>
      </c>
      <c r="O1915" t="s">
        <v>2059</v>
      </c>
      <c r="Q1915" t="s">
        <v>12868</v>
      </c>
      <c r="R1915" s="193" t="s">
        <v>13071</v>
      </c>
      <c r="S1915">
        <v>88</v>
      </c>
      <c r="T1915">
        <v>80</v>
      </c>
      <c r="U1915">
        <v>74</v>
      </c>
      <c r="V1915" t="s">
        <v>2059</v>
      </c>
      <c r="W1915">
        <v>78</v>
      </c>
      <c r="X1915">
        <v>46181504</v>
      </c>
      <c r="Y1915">
        <v>78</v>
      </c>
      <c r="Z1915" t="b">
        <v>1</v>
      </c>
    </row>
    <row r="1916" spans="1:26" x14ac:dyDescent="0.3">
      <c r="A1916">
        <v>907763</v>
      </c>
      <c r="B1916" t="s">
        <v>6443</v>
      </c>
      <c r="C1916" t="s">
        <v>6424</v>
      </c>
      <c r="D1916" t="s">
        <v>6444</v>
      </c>
      <c r="G1916">
        <v>236837</v>
      </c>
      <c r="H1916">
        <v>48738740</v>
      </c>
      <c r="I1916" t="s">
        <v>2059</v>
      </c>
      <c r="J1916" s="193" t="s">
        <v>13070</v>
      </c>
      <c r="K1916">
        <v>46181504</v>
      </c>
      <c r="M1916">
        <v>168858</v>
      </c>
      <c r="N1916" t="s">
        <v>13069</v>
      </c>
      <c r="O1916" t="s">
        <v>2059</v>
      </c>
      <c r="Q1916" t="s">
        <v>12868</v>
      </c>
      <c r="R1916" s="193" t="s">
        <v>13068</v>
      </c>
      <c r="S1916">
        <v>88</v>
      </c>
      <c r="T1916">
        <v>80</v>
      </c>
      <c r="U1916">
        <v>74</v>
      </c>
      <c r="V1916" t="s">
        <v>2059</v>
      </c>
      <c r="W1916">
        <v>78</v>
      </c>
      <c r="X1916">
        <v>46181504</v>
      </c>
      <c r="Y1916">
        <v>78</v>
      </c>
      <c r="Z1916" t="b">
        <v>1</v>
      </c>
    </row>
    <row r="1917" spans="1:26" x14ac:dyDescent="0.3">
      <c r="A1917">
        <v>907764</v>
      </c>
      <c r="B1917" t="s">
        <v>6445</v>
      </c>
      <c r="C1917" t="s">
        <v>6424</v>
      </c>
      <c r="D1917" t="s">
        <v>6446</v>
      </c>
      <c r="G1917">
        <v>252844</v>
      </c>
      <c r="H1917">
        <v>48731415</v>
      </c>
      <c r="I1917" t="s">
        <v>2059</v>
      </c>
      <c r="J1917" s="193" t="s">
        <v>13067</v>
      </c>
      <c r="K1917">
        <v>46181700</v>
      </c>
      <c r="M1917">
        <v>496730</v>
      </c>
      <c r="N1917" t="s">
        <v>13066</v>
      </c>
      <c r="O1917" t="s">
        <v>2059</v>
      </c>
      <c r="Q1917" t="s">
        <v>12868</v>
      </c>
      <c r="R1917" s="193" t="s">
        <v>13065</v>
      </c>
      <c r="S1917">
        <v>100</v>
      </c>
      <c r="T1917">
        <v>93</v>
      </c>
      <c r="U1917">
        <v>92</v>
      </c>
      <c r="V1917" t="s">
        <v>2059</v>
      </c>
      <c r="W1917">
        <v>83</v>
      </c>
      <c r="X1917">
        <v>46181700</v>
      </c>
      <c r="Y1917">
        <v>83</v>
      </c>
      <c r="Z1917" t="b">
        <v>1</v>
      </c>
    </row>
    <row r="1918" spans="1:26" x14ac:dyDescent="0.3">
      <c r="A1918">
        <v>907765</v>
      </c>
      <c r="B1918" t="s">
        <v>6448</v>
      </c>
      <c r="C1918" t="s">
        <v>6424</v>
      </c>
      <c r="D1918" t="s">
        <v>6449</v>
      </c>
      <c r="G1918">
        <v>258576</v>
      </c>
      <c r="H1918">
        <v>48731411</v>
      </c>
      <c r="I1918" t="s">
        <v>2059</v>
      </c>
      <c r="J1918" s="193" t="s">
        <v>13064</v>
      </c>
      <c r="K1918">
        <v>46181700</v>
      </c>
      <c r="M1918">
        <v>851056</v>
      </c>
      <c r="N1918" t="s">
        <v>13063</v>
      </c>
      <c r="O1918" t="s">
        <v>2059</v>
      </c>
      <c r="Q1918" t="s">
        <v>12868</v>
      </c>
      <c r="R1918" s="193" t="s">
        <v>13062</v>
      </c>
      <c r="S1918">
        <v>100</v>
      </c>
      <c r="T1918">
        <v>90</v>
      </c>
      <c r="U1918">
        <v>86</v>
      </c>
      <c r="V1918" t="s">
        <v>2059</v>
      </c>
      <c r="W1918">
        <v>82</v>
      </c>
      <c r="X1918">
        <v>46181700</v>
      </c>
      <c r="Y1918">
        <v>82</v>
      </c>
      <c r="Z1918" t="b">
        <v>1</v>
      </c>
    </row>
    <row r="1919" spans="1:26" x14ac:dyDescent="0.3">
      <c r="A1919">
        <v>907766</v>
      </c>
      <c r="B1919" t="s">
        <v>6451</v>
      </c>
      <c r="C1919" t="s">
        <v>6424</v>
      </c>
      <c r="D1919" t="s">
        <v>6452</v>
      </c>
      <c r="G1919">
        <v>247304</v>
      </c>
      <c r="H1919">
        <v>48731320</v>
      </c>
      <c r="I1919" t="s">
        <v>2059</v>
      </c>
      <c r="J1919" s="193" t="s">
        <v>13061</v>
      </c>
      <c r="K1919">
        <v>46181704</v>
      </c>
      <c r="M1919">
        <v>760213</v>
      </c>
      <c r="N1919" t="s">
        <v>13060</v>
      </c>
      <c r="O1919" t="s">
        <v>2059</v>
      </c>
      <c r="Q1919" t="s">
        <v>12868</v>
      </c>
      <c r="R1919" s="193" t="s">
        <v>13059</v>
      </c>
      <c r="S1919">
        <v>86</v>
      </c>
      <c r="T1919">
        <v>79</v>
      </c>
      <c r="U1919">
        <v>72</v>
      </c>
      <c r="V1919" t="s">
        <v>567</v>
      </c>
      <c r="W1919">
        <v>77</v>
      </c>
      <c r="X1919">
        <v>46181704</v>
      </c>
      <c r="Y1919">
        <v>77</v>
      </c>
      <c r="Z1919" t="b">
        <v>1</v>
      </c>
    </row>
    <row r="1920" spans="1:26" x14ac:dyDescent="0.3">
      <c r="A1920">
        <v>907767</v>
      </c>
      <c r="B1920" t="s">
        <v>6451</v>
      </c>
      <c r="C1920" t="s">
        <v>6424</v>
      </c>
      <c r="D1920" t="s">
        <v>6452</v>
      </c>
      <c r="G1920">
        <v>247304</v>
      </c>
      <c r="H1920">
        <v>48731320</v>
      </c>
      <c r="I1920" t="s">
        <v>2059</v>
      </c>
      <c r="J1920" s="193" t="s">
        <v>13061</v>
      </c>
      <c r="K1920">
        <v>46181704</v>
      </c>
      <c r="M1920">
        <v>760213</v>
      </c>
      <c r="N1920" t="s">
        <v>13060</v>
      </c>
      <c r="O1920" t="s">
        <v>2059</v>
      </c>
      <c r="Q1920" t="s">
        <v>12868</v>
      </c>
      <c r="R1920" s="193" t="s">
        <v>13059</v>
      </c>
      <c r="S1920">
        <v>86</v>
      </c>
      <c r="T1920">
        <v>79</v>
      </c>
      <c r="U1920">
        <v>72</v>
      </c>
      <c r="V1920" t="s">
        <v>567</v>
      </c>
      <c r="W1920">
        <v>77</v>
      </c>
      <c r="X1920">
        <v>46181704</v>
      </c>
      <c r="Y1920">
        <v>77</v>
      </c>
      <c r="Z1920" t="b">
        <v>1</v>
      </c>
    </row>
    <row r="1921" spans="1:26" x14ac:dyDescent="0.3">
      <c r="A1921">
        <v>907768</v>
      </c>
      <c r="B1921" t="s">
        <v>6456</v>
      </c>
      <c r="C1921" t="s">
        <v>6424</v>
      </c>
      <c r="D1921" t="s">
        <v>6457</v>
      </c>
      <c r="G1921">
        <v>336243</v>
      </c>
      <c r="H1921">
        <v>48281040</v>
      </c>
      <c r="I1921" t="s">
        <v>2059</v>
      </c>
      <c r="J1921" s="193" t="s">
        <v>13058</v>
      </c>
      <c r="K1921">
        <v>27112800</v>
      </c>
      <c r="L1921" t="s">
        <v>13057</v>
      </c>
      <c r="M1921">
        <v>238338</v>
      </c>
      <c r="N1921" t="s">
        <v>13056</v>
      </c>
      <c r="O1921" t="s">
        <v>2059</v>
      </c>
      <c r="Q1921" t="s">
        <v>12868</v>
      </c>
      <c r="R1921" s="193" t="s">
        <v>13055</v>
      </c>
      <c r="S1921">
        <v>100</v>
      </c>
      <c r="T1921">
        <v>91</v>
      </c>
      <c r="U1921">
        <v>90</v>
      </c>
      <c r="V1921" t="s">
        <v>2059</v>
      </c>
      <c r="W1921">
        <v>79</v>
      </c>
      <c r="X1921">
        <v>27112800</v>
      </c>
      <c r="Y1921">
        <v>79</v>
      </c>
      <c r="Z1921" t="b">
        <v>1</v>
      </c>
    </row>
    <row r="1922" spans="1:26" x14ac:dyDescent="0.3">
      <c r="A1922">
        <v>907769</v>
      </c>
      <c r="B1922" t="s">
        <v>6459</v>
      </c>
      <c r="C1922" t="s">
        <v>6424</v>
      </c>
      <c r="D1922" t="s">
        <v>6460</v>
      </c>
      <c r="G1922">
        <v>232551</v>
      </c>
      <c r="H1922">
        <v>48206960</v>
      </c>
      <c r="I1922" t="s">
        <v>2059</v>
      </c>
      <c r="J1922" s="193" t="s">
        <v>13054</v>
      </c>
      <c r="K1922">
        <v>27112800</v>
      </c>
      <c r="M1922">
        <v>1009448</v>
      </c>
      <c r="N1922" t="s">
        <v>13053</v>
      </c>
      <c r="O1922" t="s">
        <v>2059</v>
      </c>
      <c r="Q1922" t="s">
        <v>12868</v>
      </c>
      <c r="R1922" s="193" t="s">
        <v>13052</v>
      </c>
      <c r="S1922">
        <v>100</v>
      </c>
      <c r="T1922">
        <v>92</v>
      </c>
      <c r="U1922">
        <v>91</v>
      </c>
      <c r="V1922" t="s">
        <v>2059</v>
      </c>
      <c r="W1922">
        <v>84</v>
      </c>
      <c r="X1922">
        <v>27110000</v>
      </c>
      <c r="Y1922">
        <v>84</v>
      </c>
      <c r="Z1922" t="b">
        <v>1</v>
      </c>
    </row>
    <row r="1923" spans="1:26" x14ac:dyDescent="0.3">
      <c r="A1923">
        <v>907770</v>
      </c>
      <c r="B1923" t="s">
        <v>6462</v>
      </c>
      <c r="C1923" t="s">
        <v>6424</v>
      </c>
      <c r="D1923" t="s">
        <v>6463</v>
      </c>
      <c r="G1923">
        <v>232553</v>
      </c>
      <c r="H1923">
        <v>48206950</v>
      </c>
      <c r="I1923" t="s">
        <v>2059</v>
      </c>
      <c r="J1923" s="193" t="s">
        <v>13051</v>
      </c>
      <c r="K1923">
        <v>27112800</v>
      </c>
      <c r="M1923">
        <v>799518</v>
      </c>
      <c r="N1923" t="s">
        <v>13050</v>
      </c>
      <c r="O1923" t="s">
        <v>2059</v>
      </c>
      <c r="Q1923" t="s">
        <v>12868</v>
      </c>
      <c r="R1923">
        <v>0.53757159466178395</v>
      </c>
      <c r="S1923">
        <v>86</v>
      </c>
      <c r="T1923">
        <v>79</v>
      </c>
      <c r="U1923">
        <v>61</v>
      </c>
      <c r="V1923" t="s">
        <v>2059</v>
      </c>
      <c r="W1923">
        <v>76</v>
      </c>
      <c r="X1923">
        <v>27112800</v>
      </c>
      <c r="Y1923">
        <v>76</v>
      </c>
      <c r="Z1923" t="b">
        <v>1</v>
      </c>
    </row>
    <row r="1924" spans="1:26" x14ac:dyDescent="0.3">
      <c r="A1924">
        <v>907771</v>
      </c>
      <c r="B1924" t="s">
        <v>6465</v>
      </c>
      <c r="C1924" t="s">
        <v>6424</v>
      </c>
      <c r="D1924" t="s">
        <v>6466</v>
      </c>
      <c r="G1924">
        <v>225849</v>
      </c>
      <c r="H1924">
        <v>293321</v>
      </c>
      <c r="I1924" t="s">
        <v>2059</v>
      </c>
      <c r="J1924" s="193" t="s">
        <v>13049</v>
      </c>
      <c r="K1924">
        <v>27112723</v>
      </c>
      <c r="M1924">
        <v>176077</v>
      </c>
      <c r="N1924" t="s">
        <v>13048</v>
      </c>
      <c r="O1924" t="s">
        <v>2059</v>
      </c>
      <c r="Q1924" t="s">
        <v>12868</v>
      </c>
      <c r="R1924" s="193" t="s">
        <v>13047</v>
      </c>
      <c r="S1924">
        <v>87</v>
      </c>
      <c r="T1924">
        <v>80</v>
      </c>
      <c r="U1924">
        <v>82</v>
      </c>
      <c r="V1924" t="s">
        <v>2059</v>
      </c>
      <c r="W1924">
        <v>80</v>
      </c>
      <c r="X1924">
        <v>27112700</v>
      </c>
      <c r="Y1924">
        <v>80</v>
      </c>
      <c r="Z1924" t="b">
        <v>1</v>
      </c>
    </row>
    <row r="1925" spans="1:26" x14ac:dyDescent="0.3">
      <c r="A1925">
        <v>907772</v>
      </c>
      <c r="B1925" t="s">
        <v>6465</v>
      </c>
      <c r="C1925" t="s">
        <v>6424</v>
      </c>
      <c r="D1925" t="s">
        <v>6466</v>
      </c>
      <c r="G1925">
        <v>225849</v>
      </c>
      <c r="H1925">
        <v>293321</v>
      </c>
      <c r="I1925" t="s">
        <v>2059</v>
      </c>
      <c r="J1925" s="193" t="s">
        <v>13049</v>
      </c>
      <c r="K1925">
        <v>27112723</v>
      </c>
      <c r="M1925">
        <v>176077</v>
      </c>
      <c r="N1925" t="s">
        <v>13048</v>
      </c>
      <c r="O1925" t="s">
        <v>2059</v>
      </c>
      <c r="Q1925" t="s">
        <v>12868</v>
      </c>
      <c r="R1925" s="193" t="s">
        <v>13047</v>
      </c>
      <c r="S1925">
        <v>87</v>
      </c>
      <c r="T1925">
        <v>80</v>
      </c>
      <c r="U1925">
        <v>82</v>
      </c>
      <c r="V1925" t="s">
        <v>2059</v>
      </c>
      <c r="W1925">
        <v>80</v>
      </c>
      <c r="X1925">
        <v>27112700</v>
      </c>
      <c r="Y1925">
        <v>80</v>
      </c>
      <c r="Z1925" t="b">
        <v>1</v>
      </c>
    </row>
    <row r="1926" spans="1:26" x14ac:dyDescent="0.3">
      <c r="A1926">
        <v>907773</v>
      </c>
      <c r="B1926" t="s">
        <v>6465</v>
      </c>
      <c r="C1926" t="s">
        <v>6424</v>
      </c>
      <c r="D1926" t="s">
        <v>6466</v>
      </c>
      <c r="G1926">
        <v>225849</v>
      </c>
      <c r="H1926">
        <v>293321</v>
      </c>
      <c r="I1926" t="s">
        <v>2059</v>
      </c>
      <c r="J1926" s="193" t="s">
        <v>13049</v>
      </c>
      <c r="K1926">
        <v>27112723</v>
      </c>
      <c r="M1926">
        <v>176077</v>
      </c>
      <c r="N1926" t="s">
        <v>13048</v>
      </c>
      <c r="O1926" t="s">
        <v>2059</v>
      </c>
      <c r="Q1926" t="s">
        <v>12868</v>
      </c>
      <c r="R1926" s="193" t="s">
        <v>13047</v>
      </c>
      <c r="S1926">
        <v>87</v>
      </c>
      <c r="T1926">
        <v>80</v>
      </c>
      <c r="U1926">
        <v>82</v>
      </c>
      <c r="V1926" t="s">
        <v>2059</v>
      </c>
      <c r="W1926">
        <v>80</v>
      </c>
      <c r="X1926">
        <v>27112700</v>
      </c>
      <c r="Y1926">
        <v>80</v>
      </c>
      <c r="Z1926" t="b">
        <v>1</v>
      </c>
    </row>
    <row r="1927" spans="1:26" x14ac:dyDescent="0.3">
      <c r="A1927">
        <v>907774</v>
      </c>
      <c r="B1927" t="s">
        <v>6468</v>
      </c>
      <c r="C1927" t="s">
        <v>6469</v>
      </c>
      <c r="D1927" t="s">
        <v>6470</v>
      </c>
    </row>
    <row r="1928" spans="1:26" x14ac:dyDescent="0.3">
      <c r="A1928">
        <v>907775</v>
      </c>
      <c r="B1928" t="s">
        <v>6473</v>
      </c>
      <c r="C1928" t="s">
        <v>2246</v>
      </c>
      <c r="D1928" t="s">
        <v>2247</v>
      </c>
    </row>
    <row r="1929" spans="1:26" x14ac:dyDescent="0.3">
      <c r="A1929">
        <v>907776</v>
      </c>
      <c r="B1929" t="s">
        <v>6475</v>
      </c>
      <c r="C1929" t="s">
        <v>6476</v>
      </c>
      <c r="D1929" t="s">
        <v>6477</v>
      </c>
      <c r="X1929">
        <v>39120000</v>
      </c>
      <c r="Y1929">
        <v>62</v>
      </c>
    </row>
    <row r="1930" spans="1:26" x14ac:dyDescent="0.3">
      <c r="A1930">
        <v>907777</v>
      </c>
      <c r="B1930" t="s">
        <v>6481</v>
      </c>
      <c r="C1930" t="s">
        <v>2091</v>
      </c>
      <c r="D1930" t="s">
        <v>6482</v>
      </c>
      <c r="E1930" t="s">
        <v>6484</v>
      </c>
      <c r="G1930">
        <v>336272</v>
      </c>
      <c r="H1930">
        <v>48390521</v>
      </c>
      <c r="I1930" t="s">
        <v>2059</v>
      </c>
      <c r="J1930" s="193" t="s">
        <v>13046</v>
      </c>
      <c r="K1930">
        <v>27112802</v>
      </c>
      <c r="L1930" t="s">
        <v>6484</v>
      </c>
      <c r="M1930">
        <v>1046761</v>
      </c>
      <c r="N1930" t="s">
        <v>13045</v>
      </c>
      <c r="O1930" t="s">
        <v>2059</v>
      </c>
      <c r="Q1930" t="s">
        <v>12868</v>
      </c>
      <c r="R1930" s="193" t="s">
        <v>13044</v>
      </c>
      <c r="S1930">
        <v>100</v>
      </c>
      <c r="T1930">
        <v>90</v>
      </c>
      <c r="U1930">
        <v>88</v>
      </c>
      <c r="V1930" t="s">
        <v>2059</v>
      </c>
      <c r="W1930">
        <v>86</v>
      </c>
      <c r="X1930">
        <v>23242112</v>
      </c>
      <c r="Y1930">
        <v>51</v>
      </c>
      <c r="Z1930" t="b">
        <v>1</v>
      </c>
    </row>
    <row r="1931" spans="1:26" x14ac:dyDescent="0.3">
      <c r="A1931">
        <v>907778</v>
      </c>
      <c r="B1931" t="s">
        <v>6487</v>
      </c>
      <c r="C1931" t="s">
        <v>2091</v>
      </c>
      <c r="D1931" t="s">
        <v>6488</v>
      </c>
      <c r="G1931">
        <v>340407</v>
      </c>
      <c r="H1931">
        <v>48899243</v>
      </c>
      <c r="I1931" t="s">
        <v>2059</v>
      </c>
      <c r="J1931" s="193" t="s">
        <v>6491</v>
      </c>
      <c r="K1931">
        <v>23241640</v>
      </c>
      <c r="L1931" t="s">
        <v>6490</v>
      </c>
      <c r="M1931">
        <v>1082957</v>
      </c>
      <c r="N1931" t="s">
        <v>13043</v>
      </c>
      <c r="O1931" t="s">
        <v>2059</v>
      </c>
      <c r="P1931" t="s">
        <v>2177</v>
      </c>
      <c r="Q1931" t="s">
        <v>12862</v>
      </c>
      <c r="R1931" s="193" t="s">
        <v>13042</v>
      </c>
      <c r="S1931">
        <v>100</v>
      </c>
      <c r="T1931">
        <v>100</v>
      </c>
      <c r="U1931">
        <v>100</v>
      </c>
      <c r="V1931" t="s">
        <v>2059</v>
      </c>
      <c r="W1931">
        <v>81</v>
      </c>
      <c r="X1931">
        <v>23241640</v>
      </c>
      <c r="Y1931">
        <v>81</v>
      </c>
      <c r="Z1931" t="b">
        <v>1</v>
      </c>
    </row>
    <row r="1932" spans="1:26" x14ac:dyDescent="0.3">
      <c r="A1932">
        <v>907779</v>
      </c>
      <c r="B1932" t="s">
        <v>6492</v>
      </c>
      <c r="C1932" t="s">
        <v>2091</v>
      </c>
      <c r="D1932" t="s">
        <v>6493</v>
      </c>
      <c r="G1932">
        <v>340340</v>
      </c>
      <c r="H1932">
        <v>49224095</v>
      </c>
      <c r="I1932" t="s">
        <v>2059</v>
      </c>
      <c r="J1932" s="193" t="s">
        <v>13041</v>
      </c>
      <c r="K1932">
        <v>27112826</v>
      </c>
      <c r="L1932" t="s">
        <v>13040</v>
      </c>
      <c r="M1932">
        <v>1085986</v>
      </c>
      <c r="N1932" t="s">
        <v>13039</v>
      </c>
      <c r="O1932" t="s">
        <v>2059</v>
      </c>
      <c r="Q1932" t="s">
        <v>12868</v>
      </c>
      <c r="R1932" s="193" t="s">
        <v>13038</v>
      </c>
      <c r="S1932">
        <v>99</v>
      </c>
      <c r="T1932">
        <v>89</v>
      </c>
      <c r="U1932">
        <v>85</v>
      </c>
      <c r="V1932" t="s">
        <v>2059</v>
      </c>
      <c r="W1932">
        <v>77</v>
      </c>
      <c r="X1932">
        <v>27112826</v>
      </c>
      <c r="Y1932">
        <v>77</v>
      </c>
      <c r="Z1932" t="b">
        <v>1</v>
      </c>
    </row>
    <row r="1933" spans="1:26" x14ac:dyDescent="0.3">
      <c r="A1933">
        <v>907780</v>
      </c>
      <c r="B1933" t="s">
        <v>6495</v>
      </c>
      <c r="C1933" t="s">
        <v>2091</v>
      </c>
      <c r="D1933" t="s">
        <v>6496</v>
      </c>
      <c r="G1933">
        <v>237458</v>
      </c>
      <c r="H1933">
        <v>48899221</v>
      </c>
      <c r="I1933" t="s">
        <v>2059</v>
      </c>
      <c r="J1933" s="193" t="s">
        <v>13037</v>
      </c>
      <c r="K1933">
        <v>27112845</v>
      </c>
      <c r="M1933">
        <v>451271</v>
      </c>
      <c r="N1933" t="s">
        <v>13036</v>
      </c>
      <c r="O1933" t="s">
        <v>2059</v>
      </c>
      <c r="Q1933" t="s">
        <v>12868</v>
      </c>
      <c r="R1933" s="193" t="s">
        <v>13035</v>
      </c>
      <c r="S1933">
        <v>100</v>
      </c>
      <c r="T1933">
        <v>92</v>
      </c>
      <c r="U1933">
        <v>91</v>
      </c>
      <c r="V1933" t="s">
        <v>2059</v>
      </c>
      <c r="W1933">
        <v>81</v>
      </c>
      <c r="X1933">
        <v>27112845</v>
      </c>
      <c r="Y1933">
        <v>63</v>
      </c>
      <c r="Z1933" t="b">
        <v>1</v>
      </c>
    </row>
    <row r="1934" spans="1:26" x14ac:dyDescent="0.3">
      <c r="A1934">
        <v>907781</v>
      </c>
      <c r="B1934" t="s">
        <v>6498</v>
      </c>
      <c r="C1934" t="s">
        <v>2091</v>
      </c>
      <c r="D1934" t="s">
        <v>6499</v>
      </c>
      <c r="G1934">
        <v>230914</v>
      </c>
      <c r="H1934">
        <v>48894670</v>
      </c>
      <c r="I1934" t="s">
        <v>2059</v>
      </c>
      <c r="J1934" s="193" t="s">
        <v>13034</v>
      </c>
      <c r="K1934">
        <v>27111700</v>
      </c>
      <c r="M1934">
        <v>366189</v>
      </c>
      <c r="N1934" t="s">
        <v>13033</v>
      </c>
      <c r="O1934" t="s">
        <v>2059</v>
      </c>
      <c r="Q1934" t="s">
        <v>12868</v>
      </c>
      <c r="R1934">
        <v>0.73228735440321502</v>
      </c>
      <c r="S1934">
        <v>100</v>
      </c>
      <c r="T1934">
        <v>92</v>
      </c>
      <c r="U1934">
        <v>92</v>
      </c>
      <c r="V1934" t="s">
        <v>2059</v>
      </c>
      <c r="W1934">
        <v>79</v>
      </c>
      <c r="X1934">
        <v>27110000</v>
      </c>
      <c r="Y1934">
        <v>79</v>
      </c>
      <c r="Z1934" t="b">
        <v>1</v>
      </c>
    </row>
    <row r="1935" spans="1:26" x14ac:dyDescent="0.3">
      <c r="A1935">
        <v>907782</v>
      </c>
      <c r="B1935" t="s">
        <v>6501</v>
      </c>
      <c r="C1935" t="s">
        <v>2091</v>
      </c>
      <c r="D1935" t="s">
        <v>6502</v>
      </c>
      <c r="G1935">
        <v>217052</v>
      </c>
      <c r="H1935">
        <v>48390548</v>
      </c>
      <c r="I1935" t="s">
        <v>2059</v>
      </c>
      <c r="J1935" s="193" t="s">
        <v>13032</v>
      </c>
      <c r="K1935">
        <v>27112802</v>
      </c>
      <c r="M1935">
        <v>655049</v>
      </c>
      <c r="N1935" t="s">
        <v>13031</v>
      </c>
      <c r="O1935" t="s">
        <v>2059</v>
      </c>
      <c r="Q1935" t="s">
        <v>12868</v>
      </c>
      <c r="R1935" s="193" t="s">
        <v>13030</v>
      </c>
      <c r="S1935">
        <v>100</v>
      </c>
      <c r="T1935">
        <v>97</v>
      </c>
      <c r="U1935">
        <v>100</v>
      </c>
      <c r="V1935" t="s">
        <v>2059</v>
      </c>
      <c r="W1935">
        <v>88</v>
      </c>
      <c r="X1935">
        <v>23242112</v>
      </c>
      <c r="Y1935">
        <v>52</v>
      </c>
      <c r="Z1935" t="b">
        <v>1</v>
      </c>
    </row>
    <row r="1936" spans="1:26" x14ac:dyDescent="0.3">
      <c r="A1936">
        <v>907783</v>
      </c>
      <c r="B1936" t="s">
        <v>6504</v>
      </c>
      <c r="C1936" t="s">
        <v>2091</v>
      </c>
      <c r="D1936" t="s">
        <v>6505</v>
      </c>
      <c r="G1936">
        <v>242610</v>
      </c>
      <c r="H1936">
        <v>48390545</v>
      </c>
      <c r="I1936" t="s">
        <v>2059</v>
      </c>
      <c r="J1936" s="193" t="s">
        <v>13029</v>
      </c>
      <c r="K1936">
        <v>27112802</v>
      </c>
      <c r="M1936">
        <v>1112530</v>
      </c>
      <c r="N1936" t="s">
        <v>13028</v>
      </c>
      <c r="O1936" t="s">
        <v>2059</v>
      </c>
      <c r="Q1936" t="s">
        <v>12868</v>
      </c>
      <c r="R1936" s="193" t="s">
        <v>13027</v>
      </c>
      <c r="S1936">
        <v>100</v>
      </c>
      <c r="T1936">
        <v>93</v>
      </c>
      <c r="U1936">
        <v>92</v>
      </c>
      <c r="V1936" t="s">
        <v>2059</v>
      </c>
      <c r="W1936">
        <v>85</v>
      </c>
      <c r="Z1936" t="b">
        <v>1</v>
      </c>
    </row>
    <row r="1937" spans="1:26" x14ac:dyDescent="0.3">
      <c r="A1937">
        <v>907784</v>
      </c>
      <c r="B1937" t="s">
        <v>6507</v>
      </c>
      <c r="C1937" t="s">
        <v>2091</v>
      </c>
      <c r="D1937" t="s">
        <v>6508</v>
      </c>
      <c r="G1937">
        <v>243814</v>
      </c>
      <c r="H1937">
        <v>48390544</v>
      </c>
      <c r="I1937" t="s">
        <v>2059</v>
      </c>
      <c r="J1937" s="193" t="s">
        <v>13026</v>
      </c>
      <c r="K1937">
        <v>27112802</v>
      </c>
      <c r="M1937">
        <v>731497</v>
      </c>
      <c r="N1937" t="s">
        <v>13025</v>
      </c>
      <c r="O1937" t="s">
        <v>2059</v>
      </c>
      <c r="Q1937" t="s">
        <v>12868</v>
      </c>
      <c r="R1937" s="193" t="s">
        <v>13024</v>
      </c>
      <c r="S1937">
        <v>100</v>
      </c>
      <c r="T1937">
        <v>92</v>
      </c>
      <c r="U1937">
        <v>92</v>
      </c>
      <c r="V1937" t="s">
        <v>2059</v>
      </c>
      <c r="W1937">
        <v>80</v>
      </c>
      <c r="Z1937" t="b">
        <v>1</v>
      </c>
    </row>
    <row r="1938" spans="1:26" x14ac:dyDescent="0.3">
      <c r="A1938">
        <v>907785</v>
      </c>
      <c r="B1938" t="s">
        <v>6510</v>
      </c>
      <c r="C1938" t="s">
        <v>2091</v>
      </c>
      <c r="D1938" t="s">
        <v>6511</v>
      </c>
      <c r="G1938">
        <v>249176</v>
      </c>
      <c r="H1938">
        <v>48324097</v>
      </c>
      <c r="I1938" t="s">
        <v>2059</v>
      </c>
      <c r="J1938" s="193" t="s">
        <v>13023</v>
      </c>
      <c r="K1938">
        <v>27112800</v>
      </c>
      <c r="M1938">
        <v>778553</v>
      </c>
      <c r="N1938" t="s">
        <v>13022</v>
      </c>
      <c r="O1938" t="s">
        <v>2059</v>
      </c>
      <c r="Q1938" t="s">
        <v>12868</v>
      </c>
      <c r="R1938" s="193" t="s">
        <v>13021</v>
      </c>
      <c r="S1938">
        <v>100</v>
      </c>
      <c r="T1938">
        <v>90</v>
      </c>
      <c r="U1938">
        <v>87</v>
      </c>
      <c r="V1938" t="s">
        <v>2059</v>
      </c>
      <c r="W1938">
        <v>78</v>
      </c>
      <c r="X1938">
        <v>27112800</v>
      </c>
      <c r="Y1938">
        <v>78</v>
      </c>
      <c r="Z1938" t="b">
        <v>1</v>
      </c>
    </row>
    <row r="1939" spans="1:26" x14ac:dyDescent="0.3">
      <c r="A1939">
        <v>907786</v>
      </c>
      <c r="B1939" t="s">
        <v>6513</v>
      </c>
      <c r="C1939" t="s">
        <v>105</v>
      </c>
      <c r="D1939" t="s">
        <v>6514</v>
      </c>
      <c r="G1939">
        <v>869102</v>
      </c>
      <c r="H1939" t="s">
        <v>13020</v>
      </c>
      <c r="I1939" t="s">
        <v>5341</v>
      </c>
      <c r="J1939" s="193" t="s">
        <v>13019</v>
      </c>
      <c r="K1939">
        <v>26121614</v>
      </c>
      <c r="M1939">
        <v>732620</v>
      </c>
      <c r="N1939" t="s">
        <v>13018</v>
      </c>
      <c r="O1939" t="s">
        <v>5341</v>
      </c>
      <c r="Q1939" t="s">
        <v>12868</v>
      </c>
      <c r="R1939" s="193" t="s">
        <v>13017</v>
      </c>
      <c r="S1939">
        <v>100</v>
      </c>
      <c r="T1939">
        <v>96</v>
      </c>
      <c r="U1939">
        <v>86</v>
      </c>
      <c r="X1939">
        <v>26121600</v>
      </c>
      <c r="Y1939">
        <v>76</v>
      </c>
    </row>
    <row r="1940" spans="1:26" x14ac:dyDescent="0.3">
      <c r="A1940">
        <v>907787</v>
      </c>
      <c r="B1940" t="s">
        <v>6515</v>
      </c>
      <c r="C1940" t="s">
        <v>6516</v>
      </c>
      <c r="D1940" t="s">
        <v>6517</v>
      </c>
      <c r="O1940" t="s">
        <v>6516</v>
      </c>
      <c r="P1940" t="s">
        <v>6516</v>
      </c>
      <c r="Q1940" t="s">
        <v>12862</v>
      </c>
      <c r="T1940">
        <v>100</v>
      </c>
    </row>
    <row r="1941" spans="1:26" x14ac:dyDescent="0.3">
      <c r="A1941">
        <v>907788</v>
      </c>
      <c r="B1941" t="s">
        <v>6520</v>
      </c>
      <c r="C1941" t="s">
        <v>2402</v>
      </c>
      <c r="D1941" t="s">
        <v>6521</v>
      </c>
      <c r="E1941" t="s">
        <v>6523</v>
      </c>
      <c r="G1941">
        <v>335808</v>
      </c>
      <c r="H1941">
        <v>8440140</v>
      </c>
      <c r="I1941" t="s">
        <v>2352</v>
      </c>
      <c r="J1941" s="193" t="s">
        <v>13016</v>
      </c>
      <c r="K1941">
        <v>39121704</v>
      </c>
      <c r="L1941" t="s">
        <v>6523</v>
      </c>
      <c r="M1941">
        <v>741724</v>
      </c>
      <c r="N1941" t="s">
        <v>13015</v>
      </c>
      <c r="O1941" t="s">
        <v>2352</v>
      </c>
      <c r="Q1941" t="s">
        <v>12868</v>
      </c>
      <c r="R1941" s="193" t="s">
        <v>13014</v>
      </c>
      <c r="S1941">
        <v>79</v>
      </c>
      <c r="T1941">
        <v>74</v>
      </c>
      <c r="U1941">
        <v>59</v>
      </c>
      <c r="V1941" t="s">
        <v>2352</v>
      </c>
      <c r="W1941">
        <v>79</v>
      </c>
      <c r="X1941">
        <v>39121704</v>
      </c>
      <c r="Y1941">
        <v>79</v>
      </c>
      <c r="Z1941" t="b">
        <v>1</v>
      </c>
    </row>
    <row r="1942" spans="1:26" x14ac:dyDescent="0.3">
      <c r="A1942">
        <v>907789</v>
      </c>
      <c r="B1942" t="s">
        <v>6525</v>
      </c>
      <c r="C1942" t="s">
        <v>4472</v>
      </c>
      <c r="D1942" t="s">
        <v>6526</v>
      </c>
      <c r="V1942" t="s">
        <v>12963</v>
      </c>
      <c r="W1942">
        <v>50</v>
      </c>
      <c r="X1942">
        <v>39110000</v>
      </c>
      <c r="Y1942">
        <v>79</v>
      </c>
      <c r="Z1942" t="b">
        <v>1</v>
      </c>
    </row>
    <row r="1943" spans="1:26" x14ac:dyDescent="0.3">
      <c r="A1943">
        <v>907790</v>
      </c>
      <c r="B1943" t="s">
        <v>6525</v>
      </c>
      <c r="C1943" t="s">
        <v>4472</v>
      </c>
      <c r="D1943" t="s">
        <v>6526</v>
      </c>
      <c r="V1943" t="s">
        <v>12963</v>
      </c>
      <c r="W1943">
        <v>50</v>
      </c>
      <c r="X1943">
        <v>39110000</v>
      </c>
      <c r="Y1943">
        <v>79</v>
      </c>
      <c r="Z1943" t="b">
        <v>1</v>
      </c>
    </row>
    <row r="1944" spans="1:26" x14ac:dyDescent="0.3">
      <c r="A1944">
        <v>907791</v>
      </c>
      <c r="B1944" t="s">
        <v>6528</v>
      </c>
      <c r="C1944" t="s">
        <v>6529</v>
      </c>
      <c r="D1944" t="s">
        <v>6530</v>
      </c>
      <c r="G1944">
        <v>486214</v>
      </c>
      <c r="H1944" t="s">
        <v>6530</v>
      </c>
      <c r="I1944" t="s">
        <v>385</v>
      </c>
      <c r="J1944" s="193" t="s">
        <v>13013</v>
      </c>
      <c r="K1944">
        <v>30191506</v>
      </c>
      <c r="M1944">
        <v>603665</v>
      </c>
      <c r="N1944" t="s">
        <v>13012</v>
      </c>
      <c r="O1944" t="s">
        <v>385</v>
      </c>
      <c r="Q1944" t="s">
        <v>12868</v>
      </c>
      <c r="R1944" s="193" t="s">
        <v>13011</v>
      </c>
      <c r="S1944">
        <v>93</v>
      </c>
      <c r="T1944">
        <v>84</v>
      </c>
      <c r="U1944">
        <v>94</v>
      </c>
      <c r="V1944" t="s">
        <v>385</v>
      </c>
      <c r="W1944">
        <v>85</v>
      </c>
      <c r="X1944">
        <v>30191500</v>
      </c>
      <c r="Y1944">
        <v>85</v>
      </c>
      <c r="Z1944" t="b">
        <v>1</v>
      </c>
    </row>
    <row r="1945" spans="1:26" x14ac:dyDescent="0.3">
      <c r="A1945">
        <v>907792</v>
      </c>
      <c r="B1945" t="s">
        <v>6532</v>
      </c>
      <c r="C1945" t="s">
        <v>2619</v>
      </c>
      <c r="D1945" t="s">
        <v>6533</v>
      </c>
    </row>
    <row r="1946" spans="1:26" x14ac:dyDescent="0.3">
      <c r="A1946">
        <v>907793</v>
      </c>
      <c r="B1946" t="s">
        <v>6536</v>
      </c>
      <c r="C1946" t="s">
        <v>2619</v>
      </c>
      <c r="D1946" t="s">
        <v>6537</v>
      </c>
      <c r="O1946" t="s">
        <v>13010</v>
      </c>
      <c r="P1946" t="s">
        <v>2667</v>
      </c>
      <c r="Q1946" t="s">
        <v>12858</v>
      </c>
      <c r="T1946">
        <v>50</v>
      </c>
      <c r="V1946" t="s">
        <v>2619</v>
      </c>
      <c r="W1946">
        <v>80</v>
      </c>
      <c r="X1946">
        <v>27111700</v>
      </c>
      <c r="Y1946">
        <v>80</v>
      </c>
      <c r="Z1946" t="b">
        <v>1</v>
      </c>
    </row>
    <row r="1947" spans="1:26" x14ac:dyDescent="0.3">
      <c r="A1947">
        <v>907794</v>
      </c>
      <c r="B1947" t="s">
        <v>6539</v>
      </c>
      <c r="C1947" t="s">
        <v>2619</v>
      </c>
      <c r="D1947">
        <v>32581</v>
      </c>
      <c r="G1947">
        <v>339802</v>
      </c>
      <c r="H1947">
        <v>32581</v>
      </c>
      <c r="I1947" t="s">
        <v>2619</v>
      </c>
      <c r="J1947" s="193" t="s">
        <v>13009</v>
      </c>
      <c r="K1947">
        <v>27111734</v>
      </c>
      <c r="L1947" t="s">
        <v>13008</v>
      </c>
      <c r="M1947">
        <v>319381</v>
      </c>
      <c r="N1947" t="s">
        <v>13007</v>
      </c>
      <c r="O1947" t="s">
        <v>2619</v>
      </c>
      <c r="Q1947" t="s">
        <v>12868</v>
      </c>
      <c r="R1947" s="193" t="s">
        <v>13006</v>
      </c>
      <c r="S1947">
        <v>68</v>
      </c>
      <c r="T1947">
        <v>42</v>
      </c>
      <c r="U1947">
        <v>56</v>
      </c>
      <c r="X1947">
        <v>27111700</v>
      </c>
      <c r="Y1947">
        <v>78</v>
      </c>
    </row>
    <row r="1948" spans="1:26" x14ac:dyDescent="0.3">
      <c r="A1948">
        <v>907795</v>
      </c>
      <c r="B1948" t="s">
        <v>6542</v>
      </c>
    </row>
    <row r="1949" spans="1:26" x14ac:dyDescent="0.3">
      <c r="A1949">
        <v>907796</v>
      </c>
      <c r="B1949" t="s">
        <v>6544</v>
      </c>
      <c r="C1949" t="s">
        <v>6545</v>
      </c>
      <c r="O1949" t="s">
        <v>13005</v>
      </c>
      <c r="P1949" t="s">
        <v>13005</v>
      </c>
      <c r="Q1949" t="s">
        <v>12862</v>
      </c>
      <c r="T1949">
        <v>90</v>
      </c>
    </row>
    <row r="1950" spans="1:26" x14ac:dyDescent="0.3">
      <c r="A1950">
        <v>907797</v>
      </c>
      <c r="B1950" t="s">
        <v>6542</v>
      </c>
    </row>
    <row r="1951" spans="1:26" x14ac:dyDescent="0.3">
      <c r="A1951">
        <v>907798</v>
      </c>
      <c r="B1951" t="s">
        <v>6548</v>
      </c>
      <c r="C1951" t="s">
        <v>6549</v>
      </c>
      <c r="D1951" t="s">
        <v>6550</v>
      </c>
      <c r="O1951" t="s">
        <v>59</v>
      </c>
      <c r="P1951" t="s">
        <v>12953</v>
      </c>
      <c r="Q1951" t="s">
        <v>12862</v>
      </c>
      <c r="T1951">
        <v>75</v>
      </c>
    </row>
    <row r="1952" spans="1:26" ht="28.8" x14ac:dyDescent="0.3">
      <c r="A1952">
        <v>907799</v>
      </c>
      <c r="B1952" t="s">
        <v>6553</v>
      </c>
      <c r="C1952" s="2" t="s">
        <v>6554</v>
      </c>
      <c r="D1952" t="s">
        <v>6555</v>
      </c>
      <c r="G1952">
        <v>342355</v>
      </c>
      <c r="H1952" t="s">
        <v>6557</v>
      </c>
      <c r="I1952" t="s">
        <v>1078</v>
      </c>
      <c r="J1952" s="193" t="s">
        <v>6559</v>
      </c>
      <c r="K1952">
        <v>39131700</v>
      </c>
      <c r="L1952" t="s">
        <v>6558</v>
      </c>
      <c r="M1952">
        <v>827913</v>
      </c>
      <c r="N1952" t="s">
        <v>13004</v>
      </c>
      <c r="O1952" t="s">
        <v>1078</v>
      </c>
      <c r="Q1952" t="s">
        <v>12868</v>
      </c>
      <c r="R1952" s="193" t="s">
        <v>13003</v>
      </c>
      <c r="S1952">
        <v>100</v>
      </c>
      <c r="T1952">
        <v>100</v>
      </c>
      <c r="U1952">
        <v>100</v>
      </c>
      <c r="V1952" t="s">
        <v>1078</v>
      </c>
      <c r="W1952">
        <v>83</v>
      </c>
      <c r="Z1952" t="b">
        <v>1</v>
      </c>
    </row>
    <row r="1953" spans="1:26" x14ac:dyDescent="0.3">
      <c r="A1953">
        <v>907800</v>
      </c>
      <c r="B1953" t="s">
        <v>6561</v>
      </c>
      <c r="C1953" t="s">
        <v>987</v>
      </c>
      <c r="D1953" t="s">
        <v>6562</v>
      </c>
      <c r="G1953">
        <v>859782</v>
      </c>
      <c r="H1953" t="s">
        <v>6564</v>
      </c>
      <c r="I1953" t="s">
        <v>990</v>
      </c>
      <c r="J1953">
        <v>783643318519</v>
      </c>
      <c r="K1953">
        <v>39121616</v>
      </c>
      <c r="M1953">
        <v>336958</v>
      </c>
      <c r="N1953" t="s">
        <v>13002</v>
      </c>
      <c r="O1953" t="s">
        <v>990</v>
      </c>
      <c r="Q1953" t="s">
        <v>12926</v>
      </c>
      <c r="R1953" s="193" t="s">
        <v>13001</v>
      </c>
      <c r="S1953">
        <v>100</v>
      </c>
      <c r="T1953">
        <v>86</v>
      </c>
      <c r="U1953">
        <v>98</v>
      </c>
      <c r="V1953" t="s">
        <v>990</v>
      </c>
      <c r="W1953">
        <v>83</v>
      </c>
      <c r="X1953">
        <v>39121600</v>
      </c>
      <c r="Y1953">
        <v>83</v>
      </c>
      <c r="Z1953" t="b">
        <v>1</v>
      </c>
    </row>
    <row r="1954" spans="1:26" x14ac:dyDescent="0.3">
      <c r="A1954">
        <v>907801</v>
      </c>
      <c r="B1954" t="s">
        <v>6565</v>
      </c>
      <c r="C1954" t="s">
        <v>987</v>
      </c>
      <c r="D1954" t="s">
        <v>6566</v>
      </c>
      <c r="G1954">
        <v>710555</v>
      </c>
      <c r="H1954" t="s">
        <v>6568</v>
      </c>
      <c r="I1954" t="s">
        <v>990</v>
      </c>
      <c r="J1954">
        <v>783643559059</v>
      </c>
      <c r="K1954">
        <v>39121601</v>
      </c>
      <c r="M1954">
        <v>380149</v>
      </c>
      <c r="N1954" t="s">
        <v>13000</v>
      </c>
      <c r="O1954" t="s">
        <v>990</v>
      </c>
      <c r="Q1954" t="s">
        <v>12926</v>
      </c>
      <c r="R1954" s="193" t="s">
        <v>12999</v>
      </c>
      <c r="S1954">
        <v>100</v>
      </c>
      <c r="T1954">
        <v>81</v>
      </c>
      <c r="U1954">
        <v>87</v>
      </c>
      <c r="V1954" t="s">
        <v>990</v>
      </c>
      <c r="W1954">
        <v>78</v>
      </c>
      <c r="X1954">
        <v>39121600</v>
      </c>
      <c r="Y1954">
        <v>78</v>
      </c>
      <c r="Z1954" t="b">
        <v>1</v>
      </c>
    </row>
    <row r="1955" spans="1:26" x14ac:dyDescent="0.3">
      <c r="A1955">
        <v>907802</v>
      </c>
      <c r="B1955" t="s">
        <v>6569</v>
      </c>
      <c r="C1955" t="s">
        <v>5036</v>
      </c>
      <c r="D1955" t="s">
        <v>6570</v>
      </c>
    </row>
    <row r="1956" spans="1:26" x14ac:dyDescent="0.3">
      <c r="A1956">
        <v>907803</v>
      </c>
      <c r="B1956" t="s">
        <v>6572</v>
      </c>
      <c r="C1956" t="s">
        <v>5036</v>
      </c>
      <c r="D1956" t="s">
        <v>6573</v>
      </c>
      <c r="V1956" t="s">
        <v>5922</v>
      </c>
      <c r="W1956">
        <v>76</v>
      </c>
      <c r="Z1956" t="b">
        <v>1</v>
      </c>
    </row>
    <row r="1957" spans="1:26" x14ac:dyDescent="0.3">
      <c r="A1957">
        <v>907804</v>
      </c>
      <c r="B1957" t="s">
        <v>6572</v>
      </c>
      <c r="C1957" t="s">
        <v>5036</v>
      </c>
      <c r="D1957" t="s">
        <v>6573</v>
      </c>
      <c r="V1957" t="s">
        <v>5922</v>
      </c>
      <c r="W1957">
        <v>76</v>
      </c>
      <c r="Z1957" t="b">
        <v>1</v>
      </c>
    </row>
    <row r="1958" spans="1:26" x14ac:dyDescent="0.3">
      <c r="A1958">
        <v>907805</v>
      </c>
      <c r="B1958" t="s">
        <v>6542</v>
      </c>
    </row>
    <row r="1959" spans="1:26" x14ac:dyDescent="0.3">
      <c r="A1959">
        <v>907806</v>
      </c>
      <c r="B1959" t="s">
        <v>6542</v>
      </c>
    </row>
    <row r="1960" spans="1:26" x14ac:dyDescent="0.3">
      <c r="A1960">
        <v>907807</v>
      </c>
      <c r="B1960" t="s">
        <v>6576</v>
      </c>
      <c r="C1960" t="s">
        <v>6577</v>
      </c>
      <c r="D1960" t="s">
        <v>6578</v>
      </c>
      <c r="O1960" t="s">
        <v>921</v>
      </c>
      <c r="P1960" t="s">
        <v>12951</v>
      </c>
      <c r="Q1960" t="s">
        <v>12862</v>
      </c>
      <c r="T1960">
        <v>60</v>
      </c>
      <c r="X1960">
        <v>31161800</v>
      </c>
      <c r="Y1960">
        <v>79</v>
      </c>
    </row>
    <row r="1961" spans="1:26" x14ac:dyDescent="0.3">
      <c r="A1961">
        <v>907808</v>
      </c>
      <c r="B1961" t="s">
        <v>6581</v>
      </c>
      <c r="C1961" t="s">
        <v>6582</v>
      </c>
      <c r="D1961" t="s">
        <v>6583</v>
      </c>
      <c r="V1961" t="s">
        <v>7175</v>
      </c>
      <c r="W1961">
        <v>67</v>
      </c>
      <c r="X1961">
        <v>31161500</v>
      </c>
      <c r="Y1961">
        <v>83</v>
      </c>
      <c r="Z1961" t="b">
        <v>1</v>
      </c>
    </row>
    <row r="1962" spans="1:26" x14ac:dyDescent="0.3">
      <c r="A1962">
        <v>907809</v>
      </c>
      <c r="B1962" t="s">
        <v>6585</v>
      </c>
      <c r="C1962" t="s">
        <v>6586</v>
      </c>
      <c r="D1962" t="s">
        <v>6587</v>
      </c>
      <c r="O1962" t="s">
        <v>12998</v>
      </c>
      <c r="P1962" t="s">
        <v>12998</v>
      </c>
      <c r="Q1962" t="s">
        <v>12862</v>
      </c>
      <c r="T1962">
        <v>95</v>
      </c>
      <c r="V1962" t="s">
        <v>12997</v>
      </c>
      <c r="W1962">
        <v>65</v>
      </c>
      <c r="X1962">
        <v>39121444</v>
      </c>
      <c r="Y1962">
        <v>81</v>
      </c>
      <c r="Z1962" t="b">
        <v>1</v>
      </c>
    </row>
    <row r="1963" spans="1:26" x14ac:dyDescent="0.3">
      <c r="A1963">
        <v>907810</v>
      </c>
      <c r="B1963" t="s">
        <v>6585</v>
      </c>
      <c r="C1963" t="s">
        <v>6586</v>
      </c>
      <c r="D1963" t="s">
        <v>6587</v>
      </c>
      <c r="O1963" t="s">
        <v>12998</v>
      </c>
      <c r="P1963" t="s">
        <v>12998</v>
      </c>
      <c r="Q1963" t="s">
        <v>12862</v>
      </c>
      <c r="T1963">
        <v>95</v>
      </c>
      <c r="V1963" t="s">
        <v>12997</v>
      </c>
      <c r="W1963">
        <v>65</v>
      </c>
      <c r="X1963">
        <v>39121444</v>
      </c>
      <c r="Y1963">
        <v>81</v>
      </c>
      <c r="Z1963" t="b">
        <v>1</v>
      </c>
    </row>
    <row r="1964" spans="1:26" x14ac:dyDescent="0.3">
      <c r="A1964">
        <v>907811</v>
      </c>
      <c r="B1964" t="s">
        <v>6589</v>
      </c>
      <c r="C1964" t="s">
        <v>1072</v>
      </c>
      <c r="D1964" t="s">
        <v>6590</v>
      </c>
      <c r="V1964" t="s">
        <v>1078</v>
      </c>
      <c r="W1964">
        <v>62</v>
      </c>
      <c r="X1964">
        <v>43212108</v>
      </c>
      <c r="Y1964">
        <v>62</v>
      </c>
      <c r="Z1964" t="b">
        <v>1</v>
      </c>
    </row>
    <row r="1965" spans="1:26" x14ac:dyDescent="0.3">
      <c r="A1965">
        <v>907812</v>
      </c>
      <c r="B1965" t="s">
        <v>6594</v>
      </c>
      <c r="C1965" t="s">
        <v>6595</v>
      </c>
      <c r="D1965" t="s">
        <v>6596</v>
      </c>
      <c r="X1965">
        <v>31161500</v>
      </c>
      <c r="Y1965">
        <v>80</v>
      </c>
    </row>
    <row r="1966" spans="1:26" x14ac:dyDescent="0.3">
      <c r="A1966">
        <v>907813</v>
      </c>
      <c r="B1966" t="s">
        <v>6598</v>
      </c>
      <c r="D1966" t="s">
        <v>6599</v>
      </c>
      <c r="O1966" t="s">
        <v>3055</v>
      </c>
      <c r="P1966" t="s">
        <v>3055</v>
      </c>
      <c r="Q1966" t="s">
        <v>12862</v>
      </c>
      <c r="T1966">
        <v>95</v>
      </c>
      <c r="V1966" t="s">
        <v>3055</v>
      </c>
      <c r="W1966">
        <v>70</v>
      </c>
      <c r="X1966">
        <v>39131700</v>
      </c>
      <c r="Y1966">
        <v>70</v>
      </c>
      <c r="Z1966" t="b">
        <v>1</v>
      </c>
    </row>
    <row r="1967" spans="1:26" x14ac:dyDescent="0.3">
      <c r="A1967">
        <v>907814</v>
      </c>
      <c r="B1967" t="s">
        <v>6600</v>
      </c>
      <c r="C1967" t="s">
        <v>3080</v>
      </c>
      <c r="D1967">
        <v>17616</v>
      </c>
      <c r="G1967">
        <v>988038</v>
      </c>
      <c r="H1967">
        <v>17616</v>
      </c>
      <c r="I1967" t="s">
        <v>12865</v>
      </c>
      <c r="J1967">
        <v>746071176168</v>
      </c>
      <c r="K1967">
        <v>31161504</v>
      </c>
      <c r="M1967">
        <v>1034404</v>
      </c>
      <c r="N1967" t="s">
        <v>12996</v>
      </c>
      <c r="O1967" t="s">
        <v>12865</v>
      </c>
      <c r="Q1967" t="s">
        <v>12868</v>
      </c>
      <c r="R1967">
        <v>0.52749328533060502</v>
      </c>
      <c r="S1967">
        <v>67</v>
      </c>
      <c r="T1967">
        <v>32</v>
      </c>
      <c r="U1967">
        <v>24</v>
      </c>
      <c r="V1967" t="s">
        <v>3059</v>
      </c>
      <c r="W1967">
        <v>71</v>
      </c>
      <c r="X1967">
        <v>27112800</v>
      </c>
      <c r="Y1967">
        <v>87</v>
      </c>
      <c r="Z1967" t="b">
        <v>1</v>
      </c>
    </row>
    <row r="1968" spans="1:26" x14ac:dyDescent="0.3">
      <c r="A1968">
        <v>907815</v>
      </c>
      <c r="B1968" t="s">
        <v>6603</v>
      </c>
      <c r="C1968" t="s">
        <v>1128</v>
      </c>
      <c r="D1968" t="s">
        <v>6604</v>
      </c>
      <c r="E1968" t="s">
        <v>3389</v>
      </c>
      <c r="X1968">
        <v>39131707</v>
      </c>
      <c r="Y1968">
        <v>66</v>
      </c>
    </row>
    <row r="1969" spans="1:26" x14ac:dyDescent="0.3">
      <c r="A1969">
        <v>907816</v>
      </c>
      <c r="B1969" t="s">
        <v>6607</v>
      </c>
      <c r="C1969" t="s">
        <v>6608</v>
      </c>
      <c r="D1969" t="s">
        <v>6609</v>
      </c>
    </row>
    <row r="1970" spans="1:26" x14ac:dyDescent="0.3">
      <c r="A1970">
        <v>907817</v>
      </c>
      <c r="B1970" t="s">
        <v>6613</v>
      </c>
      <c r="C1970" t="s">
        <v>507</v>
      </c>
      <c r="D1970" t="s">
        <v>6614</v>
      </c>
      <c r="E1970" t="s">
        <v>5942</v>
      </c>
      <c r="F1970">
        <v>98001000103</v>
      </c>
      <c r="G1970">
        <v>1128639</v>
      </c>
      <c r="H1970">
        <v>1250</v>
      </c>
      <c r="I1970" t="s">
        <v>1809</v>
      </c>
      <c r="J1970">
        <v>783126580556</v>
      </c>
      <c r="K1970">
        <v>31161716</v>
      </c>
      <c r="M1970">
        <v>986549</v>
      </c>
      <c r="N1970" t="s">
        <v>12995</v>
      </c>
      <c r="O1970" t="s">
        <v>1809</v>
      </c>
      <c r="Q1970" t="s">
        <v>12868</v>
      </c>
      <c r="R1970" s="193" t="s">
        <v>12994</v>
      </c>
      <c r="S1970">
        <v>49</v>
      </c>
      <c r="T1970">
        <v>50</v>
      </c>
      <c r="U1970">
        <v>30</v>
      </c>
    </row>
    <row r="1971" spans="1:26" x14ac:dyDescent="0.3">
      <c r="A1971">
        <v>907818</v>
      </c>
      <c r="B1971" t="s">
        <v>6616</v>
      </c>
      <c r="C1971" t="s">
        <v>507</v>
      </c>
      <c r="D1971" t="s">
        <v>6617</v>
      </c>
      <c r="E1971" t="s">
        <v>3334</v>
      </c>
    </row>
    <row r="1972" spans="1:26" x14ac:dyDescent="0.3">
      <c r="A1972">
        <v>907819</v>
      </c>
      <c r="B1972" t="s">
        <v>6619</v>
      </c>
      <c r="D1972" t="s">
        <v>6620</v>
      </c>
    </row>
    <row r="1973" spans="1:26" x14ac:dyDescent="0.3">
      <c r="A1973">
        <v>907820</v>
      </c>
      <c r="B1973" t="s">
        <v>6621</v>
      </c>
      <c r="C1973" t="s">
        <v>6582</v>
      </c>
      <c r="D1973" t="s">
        <v>6622</v>
      </c>
      <c r="V1973" t="s">
        <v>12993</v>
      </c>
      <c r="W1973">
        <v>54</v>
      </c>
      <c r="X1973">
        <v>31161807</v>
      </c>
      <c r="Y1973">
        <v>86</v>
      </c>
      <c r="Z1973" t="b">
        <v>1</v>
      </c>
    </row>
    <row r="1974" spans="1:26" x14ac:dyDescent="0.3">
      <c r="A1974">
        <v>907821</v>
      </c>
      <c r="B1974" t="s">
        <v>6625</v>
      </c>
      <c r="C1974" t="s">
        <v>5975</v>
      </c>
      <c r="D1974" t="s">
        <v>5975</v>
      </c>
    </row>
    <row r="1975" spans="1:26" x14ac:dyDescent="0.3">
      <c r="A1975">
        <v>907822</v>
      </c>
      <c r="B1975" t="s">
        <v>6626</v>
      </c>
      <c r="C1975" t="s">
        <v>6627</v>
      </c>
      <c r="D1975" t="s">
        <v>6628</v>
      </c>
      <c r="O1975" t="s">
        <v>6630</v>
      </c>
      <c r="P1975" t="s">
        <v>6630</v>
      </c>
      <c r="Q1975" t="s">
        <v>12862</v>
      </c>
      <c r="T1975">
        <v>90</v>
      </c>
    </row>
    <row r="1976" spans="1:26" x14ac:dyDescent="0.3">
      <c r="A1976">
        <v>907823</v>
      </c>
      <c r="B1976" t="s">
        <v>6631</v>
      </c>
      <c r="C1976" t="s">
        <v>6627</v>
      </c>
      <c r="D1976" t="s">
        <v>6632</v>
      </c>
      <c r="O1976" t="s">
        <v>6630</v>
      </c>
      <c r="P1976" t="s">
        <v>6630</v>
      </c>
      <c r="Q1976" t="s">
        <v>12862</v>
      </c>
      <c r="T1976">
        <v>90</v>
      </c>
    </row>
    <row r="1977" spans="1:26" x14ac:dyDescent="0.3">
      <c r="A1977">
        <v>907824</v>
      </c>
      <c r="B1977" t="s">
        <v>6634</v>
      </c>
      <c r="C1977" t="s">
        <v>6635</v>
      </c>
      <c r="D1977" t="s">
        <v>6636</v>
      </c>
      <c r="G1977">
        <v>341807</v>
      </c>
      <c r="H1977" t="s">
        <v>6636</v>
      </c>
      <c r="I1977" t="s">
        <v>6635</v>
      </c>
      <c r="J1977">
        <v>730573072042</v>
      </c>
      <c r="K1977">
        <v>46191500</v>
      </c>
      <c r="L1977" t="s">
        <v>12992</v>
      </c>
      <c r="M1977">
        <v>406096</v>
      </c>
      <c r="N1977" t="s">
        <v>12991</v>
      </c>
      <c r="O1977" t="s">
        <v>6635</v>
      </c>
      <c r="Q1977" t="s">
        <v>12926</v>
      </c>
      <c r="R1977" s="193" t="s">
        <v>12990</v>
      </c>
      <c r="S1977">
        <v>61</v>
      </c>
      <c r="T1977">
        <v>25</v>
      </c>
      <c r="U1977">
        <v>41</v>
      </c>
      <c r="X1977">
        <v>46190000</v>
      </c>
      <c r="Y1977">
        <v>70</v>
      </c>
    </row>
    <row r="1978" spans="1:26" x14ac:dyDescent="0.3">
      <c r="A1978">
        <v>907825</v>
      </c>
      <c r="B1978" t="s">
        <v>6639</v>
      </c>
      <c r="C1978" t="s">
        <v>6640</v>
      </c>
      <c r="D1978" t="s">
        <v>6641</v>
      </c>
      <c r="O1978" t="s">
        <v>12989</v>
      </c>
      <c r="P1978" t="s">
        <v>12989</v>
      </c>
      <c r="Q1978" t="s">
        <v>12858</v>
      </c>
      <c r="T1978">
        <v>33</v>
      </c>
    </row>
    <row r="1979" spans="1:26" x14ac:dyDescent="0.3">
      <c r="A1979">
        <v>907826</v>
      </c>
      <c r="B1979" t="s">
        <v>6646</v>
      </c>
      <c r="C1979" t="s">
        <v>6647</v>
      </c>
      <c r="D1979" t="s">
        <v>6648</v>
      </c>
      <c r="G1979">
        <v>342595</v>
      </c>
      <c r="H1979" t="s">
        <v>6648</v>
      </c>
      <c r="I1979" t="s">
        <v>349</v>
      </c>
      <c r="J1979" s="193" t="s">
        <v>12988</v>
      </c>
      <c r="K1979">
        <v>46171610</v>
      </c>
      <c r="L1979" t="s">
        <v>12987</v>
      </c>
      <c r="M1979">
        <v>1102784</v>
      </c>
      <c r="N1979" t="s">
        <v>12986</v>
      </c>
      <c r="O1979" t="s">
        <v>349</v>
      </c>
      <c r="Q1979" t="s">
        <v>12868</v>
      </c>
      <c r="R1979" s="193" t="s">
        <v>12985</v>
      </c>
      <c r="S1979">
        <v>93</v>
      </c>
      <c r="T1979">
        <v>84</v>
      </c>
      <c r="U1979">
        <v>74</v>
      </c>
      <c r="V1979" t="s">
        <v>1819</v>
      </c>
      <c r="W1979">
        <v>61</v>
      </c>
      <c r="X1979">
        <v>39111900</v>
      </c>
      <c r="Y1979">
        <v>61</v>
      </c>
      <c r="Z1979" t="b">
        <v>1</v>
      </c>
    </row>
    <row r="1980" spans="1:26" x14ac:dyDescent="0.3">
      <c r="A1980">
        <v>907827</v>
      </c>
      <c r="B1980" t="s">
        <v>6652</v>
      </c>
      <c r="C1980" t="s">
        <v>6653</v>
      </c>
      <c r="D1980" t="s">
        <v>6654</v>
      </c>
      <c r="F1980">
        <v>78200174820</v>
      </c>
      <c r="V1980" t="s">
        <v>3360</v>
      </c>
      <c r="W1980">
        <v>67</v>
      </c>
      <c r="X1980">
        <v>39121600</v>
      </c>
      <c r="Y1980">
        <v>84</v>
      </c>
      <c r="Z1980" t="b">
        <v>1</v>
      </c>
    </row>
    <row r="1981" spans="1:26" x14ac:dyDescent="0.3">
      <c r="A1981">
        <v>907828</v>
      </c>
      <c r="B1981" t="s">
        <v>6657</v>
      </c>
      <c r="C1981" t="s">
        <v>4717</v>
      </c>
      <c r="D1981" t="s">
        <v>6658</v>
      </c>
      <c r="V1981" t="s">
        <v>2736</v>
      </c>
      <c r="W1981">
        <v>80</v>
      </c>
      <c r="X1981">
        <v>27112750</v>
      </c>
      <c r="Y1981">
        <v>80</v>
      </c>
      <c r="Z1981" t="b">
        <v>1</v>
      </c>
    </row>
    <row r="1982" spans="1:26" x14ac:dyDescent="0.3">
      <c r="A1982">
        <v>907829</v>
      </c>
      <c r="B1982" t="s">
        <v>6657</v>
      </c>
      <c r="C1982" t="s">
        <v>4717</v>
      </c>
      <c r="D1982" t="s">
        <v>6658</v>
      </c>
      <c r="V1982" t="s">
        <v>2736</v>
      </c>
      <c r="W1982">
        <v>80</v>
      </c>
      <c r="X1982">
        <v>27112750</v>
      </c>
      <c r="Y1982">
        <v>80</v>
      </c>
      <c r="Z1982" t="b">
        <v>1</v>
      </c>
    </row>
    <row r="1983" spans="1:26" x14ac:dyDescent="0.3">
      <c r="A1983">
        <v>907830</v>
      </c>
      <c r="B1983" t="s">
        <v>6619</v>
      </c>
      <c r="D1983" t="s">
        <v>6620</v>
      </c>
    </row>
    <row r="1984" spans="1:26" x14ac:dyDescent="0.3">
      <c r="A1984">
        <v>907831</v>
      </c>
      <c r="B1984" t="s">
        <v>6662</v>
      </c>
      <c r="C1984" t="s">
        <v>6663</v>
      </c>
      <c r="D1984" t="s">
        <v>6664</v>
      </c>
      <c r="G1984">
        <v>86118</v>
      </c>
      <c r="H1984" t="s">
        <v>6664</v>
      </c>
      <c r="I1984" t="s">
        <v>402</v>
      </c>
      <c r="J1984">
        <v>783510179014</v>
      </c>
      <c r="K1984">
        <v>39131600</v>
      </c>
      <c r="M1984">
        <v>963534</v>
      </c>
      <c r="N1984" t="s">
        <v>12984</v>
      </c>
      <c r="O1984" t="s">
        <v>402</v>
      </c>
      <c r="Q1984" t="s">
        <v>12868</v>
      </c>
      <c r="R1984" s="193" t="s">
        <v>12983</v>
      </c>
      <c r="S1984">
        <v>100</v>
      </c>
      <c r="T1984">
        <v>98</v>
      </c>
      <c r="U1984">
        <v>95</v>
      </c>
      <c r="V1984" t="s">
        <v>402</v>
      </c>
      <c r="W1984">
        <v>78</v>
      </c>
      <c r="X1984">
        <v>39131600</v>
      </c>
      <c r="Y1984">
        <v>53</v>
      </c>
      <c r="Z1984" t="b">
        <v>1</v>
      </c>
    </row>
    <row r="1985" spans="1:26" x14ac:dyDescent="0.3">
      <c r="A1985">
        <v>907832</v>
      </c>
      <c r="B1985" t="s">
        <v>6666</v>
      </c>
      <c r="C1985" t="s">
        <v>6667</v>
      </c>
      <c r="D1985">
        <v>24025</v>
      </c>
      <c r="V1985" t="s">
        <v>2059</v>
      </c>
      <c r="W1985">
        <v>61</v>
      </c>
      <c r="X1985">
        <v>46181507</v>
      </c>
      <c r="Y1985">
        <v>77</v>
      </c>
      <c r="Z1985" t="b">
        <v>1</v>
      </c>
    </row>
    <row r="1986" spans="1:26" x14ac:dyDescent="0.3">
      <c r="A1986">
        <v>907833</v>
      </c>
      <c r="B1986" t="s">
        <v>6670</v>
      </c>
      <c r="C1986" t="s">
        <v>6667</v>
      </c>
      <c r="D1986">
        <v>24025</v>
      </c>
      <c r="V1986" t="s">
        <v>2059</v>
      </c>
      <c r="W1986">
        <v>60</v>
      </c>
      <c r="X1986">
        <v>46181507</v>
      </c>
      <c r="Y1986">
        <v>76</v>
      </c>
      <c r="Z1986" t="b">
        <v>1</v>
      </c>
    </row>
    <row r="1987" spans="1:26" x14ac:dyDescent="0.3">
      <c r="A1987">
        <v>907834</v>
      </c>
      <c r="B1987" t="s">
        <v>6670</v>
      </c>
      <c r="C1987" t="s">
        <v>6667</v>
      </c>
      <c r="D1987">
        <v>24025</v>
      </c>
      <c r="V1987" t="s">
        <v>2059</v>
      </c>
      <c r="W1987">
        <v>60</v>
      </c>
      <c r="X1987">
        <v>46181507</v>
      </c>
      <c r="Y1987">
        <v>76</v>
      </c>
      <c r="Z1987" t="b">
        <v>1</v>
      </c>
    </row>
    <row r="1988" spans="1:26" x14ac:dyDescent="0.3">
      <c r="A1988">
        <v>907835</v>
      </c>
      <c r="B1988" t="s">
        <v>6672</v>
      </c>
      <c r="C1988" t="s">
        <v>6673</v>
      </c>
      <c r="D1988">
        <v>18380</v>
      </c>
      <c r="X1988">
        <v>46181505</v>
      </c>
      <c r="Y1988">
        <v>79</v>
      </c>
    </row>
    <row r="1989" spans="1:26" x14ac:dyDescent="0.3">
      <c r="A1989">
        <v>907836</v>
      </c>
      <c r="B1989" t="s">
        <v>6676</v>
      </c>
      <c r="C1989" t="s">
        <v>6673</v>
      </c>
      <c r="D1989" t="s">
        <v>6677</v>
      </c>
      <c r="E1989" t="s">
        <v>6678</v>
      </c>
      <c r="G1989">
        <v>325372</v>
      </c>
      <c r="H1989" t="s">
        <v>6677</v>
      </c>
      <c r="I1989" t="s">
        <v>681</v>
      </c>
      <c r="J1989">
        <v>751338005099</v>
      </c>
      <c r="K1989">
        <v>39121312</v>
      </c>
      <c r="M1989">
        <v>774479</v>
      </c>
      <c r="N1989" t="s">
        <v>12982</v>
      </c>
      <c r="O1989" t="s">
        <v>681</v>
      </c>
      <c r="Q1989" t="s">
        <v>12926</v>
      </c>
      <c r="R1989" s="193" t="s">
        <v>12981</v>
      </c>
      <c r="S1989">
        <v>77</v>
      </c>
      <c r="T1989">
        <v>30</v>
      </c>
      <c r="U1989">
        <v>30</v>
      </c>
      <c r="X1989">
        <v>39131700</v>
      </c>
      <c r="Y1989">
        <v>61</v>
      </c>
    </row>
    <row r="1990" spans="1:26" x14ac:dyDescent="0.3">
      <c r="A1990">
        <v>907837</v>
      </c>
      <c r="B1990" t="s">
        <v>6680</v>
      </c>
      <c r="C1990" t="s">
        <v>6681</v>
      </c>
      <c r="D1990" t="s">
        <v>5585</v>
      </c>
      <c r="F1990">
        <v>98001002004</v>
      </c>
      <c r="G1990">
        <v>335828</v>
      </c>
      <c r="H1990" t="s">
        <v>5585</v>
      </c>
      <c r="I1990" t="s">
        <v>349</v>
      </c>
      <c r="J1990" s="193" t="s">
        <v>12980</v>
      </c>
      <c r="K1990">
        <v>39131700</v>
      </c>
      <c r="L1990" t="s">
        <v>5586</v>
      </c>
      <c r="M1990">
        <v>805533</v>
      </c>
      <c r="N1990" t="s">
        <v>12979</v>
      </c>
      <c r="O1990" t="s">
        <v>349</v>
      </c>
      <c r="Q1990" t="s">
        <v>12926</v>
      </c>
      <c r="R1990" s="193" t="s">
        <v>12978</v>
      </c>
      <c r="S1990">
        <v>79</v>
      </c>
      <c r="T1990">
        <v>32</v>
      </c>
      <c r="U1990">
        <v>34</v>
      </c>
    </row>
    <row r="1991" spans="1:26" x14ac:dyDescent="0.3">
      <c r="A1991">
        <v>907838</v>
      </c>
      <c r="B1991" t="s">
        <v>6683</v>
      </c>
      <c r="C1991" t="s">
        <v>507</v>
      </c>
      <c r="D1991" t="s">
        <v>5392</v>
      </c>
      <c r="F1991">
        <v>98001002003</v>
      </c>
      <c r="G1991">
        <v>322162</v>
      </c>
      <c r="H1991" t="s">
        <v>5392</v>
      </c>
      <c r="I1991" t="s">
        <v>681</v>
      </c>
      <c r="J1991">
        <v>751338005020</v>
      </c>
      <c r="K1991">
        <v>39121312</v>
      </c>
      <c r="M1991">
        <v>109537</v>
      </c>
      <c r="N1991" t="s">
        <v>12977</v>
      </c>
      <c r="O1991" t="s">
        <v>681</v>
      </c>
      <c r="Q1991" t="s">
        <v>12926</v>
      </c>
      <c r="R1991" s="193" t="s">
        <v>12976</v>
      </c>
      <c r="S1991">
        <v>54</v>
      </c>
      <c r="T1991">
        <v>30</v>
      </c>
      <c r="U1991">
        <v>29</v>
      </c>
      <c r="V1991" t="s">
        <v>12915</v>
      </c>
      <c r="W1991">
        <v>62</v>
      </c>
      <c r="Z1991" t="b">
        <v>1</v>
      </c>
    </row>
    <row r="1992" spans="1:26" x14ac:dyDescent="0.3">
      <c r="A1992">
        <v>907839</v>
      </c>
      <c r="B1992" t="s">
        <v>6686</v>
      </c>
      <c r="C1992" t="s">
        <v>2705</v>
      </c>
      <c r="D1992" t="s">
        <v>6687</v>
      </c>
      <c r="F1992">
        <v>300200836</v>
      </c>
      <c r="O1992" t="s">
        <v>2701</v>
      </c>
      <c r="P1992" t="s">
        <v>2705</v>
      </c>
      <c r="Q1992" t="s">
        <v>12862</v>
      </c>
      <c r="T1992">
        <v>60</v>
      </c>
    </row>
    <row r="1993" spans="1:26" x14ac:dyDescent="0.3">
      <c r="A1993">
        <v>907840</v>
      </c>
      <c r="B1993" t="s">
        <v>6689</v>
      </c>
      <c r="C1993" t="s">
        <v>3697</v>
      </c>
      <c r="D1993" t="s">
        <v>6690</v>
      </c>
      <c r="G1993">
        <v>828589</v>
      </c>
      <c r="H1993" t="s">
        <v>6690</v>
      </c>
      <c r="I1993" t="s">
        <v>3697</v>
      </c>
      <c r="J1993">
        <v>885911893183</v>
      </c>
      <c r="K1993">
        <v>27111800</v>
      </c>
      <c r="M1993">
        <v>705532</v>
      </c>
      <c r="N1993" t="s">
        <v>12974</v>
      </c>
      <c r="O1993" t="s">
        <v>3697</v>
      </c>
      <c r="Q1993" t="s">
        <v>12926</v>
      </c>
      <c r="R1993" s="193" t="s">
        <v>12975</v>
      </c>
      <c r="S1993">
        <v>100</v>
      </c>
      <c r="T1993">
        <v>84</v>
      </c>
      <c r="U1993">
        <v>94</v>
      </c>
      <c r="V1993" t="s">
        <v>3697</v>
      </c>
      <c r="W1993">
        <v>81</v>
      </c>
      <c r="X1993">
        <v>27111800</v>
      </c>
      <c r="Y1993">
        <v>81</v>
      </c>
      <c r="Z1993" t="b">
        <v>1</v>
      </c>
    </row>
    <row r="1994" spans="1:26" x14ac:dyDescent="0.3">
      <c r="A1994">
        <v>907841</v>
      </c>
      <c r="B1994" t="s">
        <v>6692</v>
      </c>
      <c r="C1994" t="s">
        <v>3697</v>
      </c>
      <c r="D1994" t="s">
        <v>6690</v>
      </c>
      <c r="G1994">
        <v>828589</v>
      </c>
      <c r="H1994" t="s">
        <v>6690</v>
      </c>
      <c r="I1994" t="s">
        <v>3697</v>
      </c>
      <c r="J1994">
        <v>885911893183</v>
      </c>
      <c r="K1994">
        <v>27111800</v>
      </c>
      <c r="M1994">
        <v>705532</v>
      </c>
      <c r="N1994" t="s">
        <v>12974</v>
      </c>
      <c r="O1994" t="s">
        <v>3697</v>
      </c>
      <c r="Q1994" t="s">
        <v>12926</v>
      </c>
      <c r="R1994">
        <v>0.86077541929634804</v>
      </c>
      <c r="S1994">
        <v>100</v>
      </c>
      <c r="T1994">
        <v>91</v>
      </c>
      <c r="U1994">
        <v>100</v>
      </c>
      <c r="V1994" t="s">
        <v>3697</v>
      </c>
      <c r="W1994">
        <v>70</v>
      </c>
      <c r="X1994">
        <v>27111800</v>
      </c>
      <c r="Y1994">
        <v>88</v>
      </c>
      <c r="Z1994" t="b">
        <v>1</v>
      </c>
    </row>
    <row r="1995" spans="1:26" x14ac:dyDescent="0.3">
      <c r="A1995">
        <v>907842</v>
      </c>
      <c r="B1995" t="s">
        <v>6694</v>
      </c>
      <c r="C1995" t="s">
        <v>6695</v>
      </c>
      <c r="D1995" t="s">
        <v>6696</v>
      </c>
      <c r="V1995" t="s">
        <v>3489</v>
      </c>
      <c r="W1995">
        <v>76</v>
      </c>
      <c r="X1995">
        <v>39121610</v>
      </c>
      <c r="Y1995">
        <v>76</v>
      </c>
      <c r="Z1995" t="b">
        <v>1</v>
      </c>
    </row>
    <row r="1996" spans="1:26" x14ac:dyDescent="0.3">
      <c r="A1996">
        <v>907843</v>
      </c>
      <c r="B1996" t="s">
        <v>6699</v>
      </c>
      <c r="C1996" t="s">
        <v>4472</v>
      </c>
      <c r="D1996" t="s">
        <v>6700</v>
      </c>
    </row>
    <row r="1997" spans="1:26" x14ac:dyDescent="0.3">
      <c r="A1997">
        <v>907844</v>
      </c>
      <c r="B1997" t="s">
        <v>6703</v>
      </c>
      <c r="C1997" t="s">
        <v>6704</v>
      </c>
      <c r="D1997" t="s">
        <v>6705</v>
      </c>
      <c r="V1997" t="s">
        <v>12933</v>
      </c>
      <c r="W1997">
        <v>75</v>
      </c>
      <c r="X1997">
        <v>32151703</v>
      </c>
      <c r="Y1997">
        <v>75</v>
      </c>
      <c r="Z1997" t="b">
        <v>1</v>
      </c>
    </row>
    <row r="1998" spans="1:26" x14ac:dyDescent="0.3">
      <c r="A1998">
        <v>907845</v>
      </c>
      <c r="B1998" t="s">
        <v>6703</v>
      </c>
      <c r="C1998" t="s">
        <v>6704</v>
      </c>
      <c r="D1998" t="s">
        <v>6705</v>
      </c>
      <c r="V1998" t="s">
        <v>12933</v>
      </c>
      <c r="W1998">
        <v>75</v>
      </c>
      <c r="X1998">
        <v>32151703</v>
      </c>
      <c r="Y1998">
        <v>75</v>
      </c>
      <c r="Z1998" t="b">
        <v>1</v>
      </c>
    </row>
    <row r="1999" spans="1:26" x14ac:dyDescent="0.3">
      <c r="A1999">
        <v>907846</v>
      </c>
      <c r="B1999" t="s">
        <v>6708</v>
      </c>
      <c r="C1999" t="s">
        <v>5038</v>
      </c>
      <c r="D1999" t="s">
        <v>6709</v>
      </c>
    </row>
    <row r="2000" spans="1:26" x14ac:dyDescent="0.3">
      <c r="A2000">
        <v>907847</v>
      </c>
      <c r="B2000" t="s">
        <v>6712</v>
      </c>
      <c r="C2000" t="s">
        <v>6624</v>
      </c>
      <c r="D2000" t="s">
        <v>6713</v>
      </c>
      <c r="E2000" t="s">
        <v>6715</v>
      </c>
      <c r="G2000">
        <v>832041</v>
      </c>
      <c r="H2000">
        <v>14314</v>
      </c>
      <c r="I2000" t="s">
        <v>12865</v>
      </c>
      <c r="J2000">
        <v>746071143146</v>
      </c>
      <c r="K2000">
        <v>31161620</v>
      </c>
      <c r="M2000">
        <v>400335</v>
      </c>
      <c r="N2000" t="s">
        <v>12972</v>
      </c>
      <c r="O2000" t="s">
        <v>12865</v>
      </c>
      <c r="Q2000" t="s">
        <v>12868</v>
      </c>
      <c r="R2000" s="193" t="s">
        <v>12973</v>
      </c>
      <c r="S2000">
        <v>59</v>
      </c>
      <c r="T2000">
        <v>58</v>
      </c>
      <c r="U2000">
        <v>48</v>
      </c>
      <c r="V2000" t="s">
        <v>12865</v>
      </c>
      <c r="W2000">
        <v>50</v>
      </c>
      <c r="X2000">
        <v>31162102</v>
      </c>
      <c r="Y2000">
        <v>84</v>
      </c>
      <c r="Z2000" t="b">
        <v>1</v>
      </c>
    </row>
    <row r="2001" spans="1:26" x14ac:dyDescent="0.3">
      <c r="A2001">
        <v>907848</v>
      </c>
      <c r="B2001" t="s">
        <v>6717</v>
      </c>
      <c r="C2001" t="s">
        <v>6624</v>
      </c>
      <c r="D2001" t="s">
        <v>6713</v>
      </c>
      <c r="G2001">
        <v>832041</v>
      </c>
      <c r="H2001">
        <v>14314</v>
      </c>
      <c r="I2001" t="s">
        <v>12865</v>
      </c>
      <c r="J2001">
        <v>746071143146</v>
      </c>
      <c r="K2001">
        <v>31161620</v>
      </c>
      <c r="M2001">
        <v>400335</v>
      </c>
      <c r="N2001" t="s">
        <v>12972</v>
      </c>
      <c r="O2001" t="s">
        <v>12865</v>
      </c>
      <c r="Q2001" t="s">
        <v>12868</v>
      </c>
      <c r="R2001" s="193" t="s">
        <v>12971</v>
      </c>
      <c r="S2001">
        <v>60</v>
      </c>
      <c r="T2001">
        <v>58</v>
      </c>
      <c r="U2001">
        <v>49</v>
      </c>
      <c r="V2001" t="s">
        <v>12865</v>
      </c>
      <c r="W2001">
        <v>50</v>
      </c>
      <c r="X2001">
        <v>31162102</v>
      </c>
      <c r="Y2001">
        <v>84</v>
      </c>
      <c r="Z2001" t="b">
        <v>1</v>
      </c>
    </row>
    <row r="2002" spans="1:26" x14ac:dyDescent="0.3">
      <c r="A2002">
        <v>907849</v>
      </c>
      <c r="B2002" t="s">
        <v>6718</v>
      </c>
      <c r="C2002" t="s">
        <v>6624</v>
      </c>
      <c r="D2002">
        <v>30415</v>
      </c>
      <c r="E2002" t="s">
        <v>6720</v>
      </c>
    </row>
    <row r="2003" spans="1:26" x14ac:dyDescent="0.3">
      <c r="A2003">
        <v>907850</v>
      </c>
      <c r="B2003" t="s">
        <v>6722</v>
      </c>
      <c r="C2003" t="s">
        <v>6624</v>
      </c>
      <c r="D2003" t="s">
        <v>6723</v>
      </c>
      <c r="E2003" t="s">
        <v>6725</v>
      </c>
      <c r="V2003" t="s">
        <v>12865</v>
      </c>
      <c r="W2003">
        <v>65</v>
      </c>
      <c r="X2003">
        <v>31161501</v>
      </c>
      <c r="Y2003">
        <v>80</v>
      </c>
      <c r="Z2003" t="b">
        <v>1</v>
      </c>
    </row>
    <row r="2004" spans="1:26" x14ac:dyDescent="0.3">
      <c r="A2004">
        <v>907851</v>
      </c>
      <c r="B2004" t="s">
        <v>6727</v>
      </c>
      <c r="C2004" t="s">
        <v>6624</v>
      </c>
      <c r="D2004" t="s">
        <v>6728</v>
      </c>
      <c r="E2004" t="s">
        <v>6730</v>
      </c>
      <c r="V2004" t="s">
        <v>12865</v>
      </c>
      <c r="W2004">
        <v>81</v>
      </c>
      <c r="X2004">
        <v>31161501</v>
      </c>
      <c r="Y2004">
        <v>81</v>
      </c>
      <c r="Z2004" t="b">
        <v>1</v>
      </c>
    </row>
    <row r="2005" spans="1:26" x14ac:dyDescent="0.3">
      <c r="A2005">
        <v>907852</v>
      </c>
      <c r="B2005" t="s">
        <v>6619</v>
      </c>
      <c r="D2005" t="s">
        <v>6620</v>
      </c>
    </row>
    <row r="2006" spans="1:26" x14ac:dyDescent="0.3">
      <c r="A2006">
        <v>907853</v>
      </c>
      <c r="B2006" t="s">
        <v>6732</v>
      </c>
      <c r="C2006" t="s">
        <v>6624</v>
      </c>
      <c r="D2006" t="s">
        <v>3685</v>
      </c>
      <c r="E2006" t="s">
        <v>3721</v>
      </c>
      <c r="V2006" t="s">
        <v>12970</v>
      </c>
      <c r="W2006">
        <v>65</v>
      </c>
      <c r="X2006">
        <v>31161801</v>
      </c>
      <c r="Y2006">
        <v>82</v>
      </c>
      <c r="Z2006" t="b">
        <v>1</v>
      </c>
    </row>
    <row r="2007" spans="1:26" x14ac:dyDescent="0.3">
      <c r="A2007">
        <v>907854</v>
      </c>
      <c r="B2007" t="s">
        <v>6732</v>
      </c>
      <c r="C2007" t="s">
        <v>6624</v>
      </c>
      <c r="D2007" t="s">
        <v>3685</v>
      </c>
      <c r="E2007" t="s">
        <v>3721</v>
      </c>
      <c r="V2007" t="s">
        <v>12970</v>
      </c>
      <c r="W2007">
        <v>65</v>
      </c>
      <c r="X2007">
        <v>31161801</v>
      </c>
      <c r="Y2007">
        <v>82</v>
      </c>
      <c r="Z2007" t="b">
        <v>1</v>
      </c>
    </row>
    <row r="2008" spans="1:26" x14ac:dyDescent="0.3">
      <c r="A2008">
        <v>907855</v>
      </c>
      <c r="B2008" t="s">
        <v>6735</v>
      </c>
      <c r="C2008" t="s">
        <v>6624</v>
      </c>
      <c r="D2008" t="s">
        <v>6736</v>
      </c>
      <c r="E2008" t="s">
        <v>6738</v>
      </c>
      <c r="V2008" t="s">
        <v>12970</v>
      </c>
      <c r="W2008">
        <v>65</v>
      </c>
      <c r="X2008">
        <v>31161801</v>
      </c>
      <c r="Y2008">
        <v>82</v>
      </c>
      <c r="Z2008" t="b">
        <v>1</v>
      </c>
    </row>
    <row r="2009" spans="1:26" x14ac:dyDescent="0.3">
      <c r="A2009">
        <v>907856</v>
      </c>
      <c r="B2009" t="s">
        <v>6740</v>
      </c>
      <c r="C2009" t="s">
        <v>6624</v>
      </c>
      <c r="D2009" t="s">
        <v>6741</v>
      </c>
      <c r="E2009" t="s">
        <v>6743</v>
      </c>
      <c r="V2009" t="s">
        <v>102</v>
      </c>
      <c r="W2009">
        <v>84</v>
      </c>
      <c r="X2009">
        <v>31161727</v>
      </c>
      <c r="Y2009">
        <v>84</v>
      </c>
      <c r="Z2009" t="b">
        <v>1</v>
      </c>
    </row>
    <row r="2010" spans="1:26" x14ac:dyDescent="0.3">
      <c r="A2010">
        <v>907857</v>
      </c>
      <c r="B2010" t="s">
        <v>6740</v>
      </c>
      <c r="C2010" t="s">
        <v>6624</v>
      </c>
      <c r="D2010" t="s">
        <v>6741</v>
      </c>
      <c r="E2010" t="s">
        <v>6743</v>
      </c>
      <c r="V2010" t="s">
        <v>102</v>
      </c>
      <c r="W2010">
        <v>84</v>
      </c>
      <c r="X2010">
        <v>31161727</v>
      </c>
      <c r="Y2010">
        <v>84</v>
      </c>
      <c r="Z2010" t="b">
        <v>1</v>
      </c>
    </row>
    <row r="2011" spans="1:26" x14ac:dyDescent="0.3">
      <c r="A2011">
        <v>907858</v>
      </c>
      <c r="B2011" t="s">
        <v>6745</v>
      </c>
      <c r="C2011" t="s">
        <v>6624</v>
      </c>
      <c r="D2011" t="s">
        <v>6746</v>
      </c>
      <c r="E2011" t="s">
        <v>6748</v>
      </c>
      <c r="V2011" t="s">
        <v>102</v>
      </c>
      <c r="W2011">
        <v>82</v>
      </c>
      <c r="X2011">
        <v>31161807</v>
      </c>
      <c r="Y2011">
        <v>82</v>
      </c>
      <c r="Z2011" t="b">
        <v>1</v>
      </c>
    </row>
    <row r="2012" spans="1:26" x14ac:dyDescent="0.3">
      <c r="A2012">
        <v>907859</v>
      </c>
      <c r="B2012" t="s">
        <v>6750</v>
      </c>
      <c r="C2012" t="s">
        <v>6624</v>
      </c>
      <c r="D2012" t="s">
        <v>6751</v>
      </c>
      <c r="E2012" t="s">
        <v>6753</v>
      </c>
      <c r="V2012" t="s">
        <v>102</v>
      </c>
      <c r="W2012">
        <v>83</v>
      </c>
      <c r="X2012">
        <v>31161807</v>
      </c>
      <c r="Y2012">
        <v>83</v>
      </c>
      <c r="Z2012" t="b">
        <v>1</v>
      </c>
    </row>
    <row r="2013" spans="1:26" x14ac:dyDescent="0.3">
      <c r="A2013">
        <v>907860</v>
      </c>
      <c r="B2013" t="s">
        <v>6755</v>
      </c>
      <c r="C2013" t="s">
        <v>6624</v>
      </c>
      <c r="D2013" t="s">
        <v>6756</v>
      </c>
      <c r="E2013" t="s">
        <v>6758</v>
      </c>
      <c r="X2013">
        <v>31161823</v>
      </c>
      <c r="Y2013">
        <v>83</v>
      </c>
    </row>
    <row r="2014" spans="1:26" x14ac:dyDescent="0.3">
      <c r="A2014">
        <v>907861</v>
      </c>
      <c r="B2014" t="s">
        <v>6760</v>
      </c>
      <c r="C2014" t="s">
        <v>6624</v>
      </c>
      <c r="D2014" t="s">
        <v>3728</v>
      </c>
      <c r="V2014" t="s">
        <v>102</v>
      </c>
      <c r="W2014">
        <v>67</v>
      </c>
      <c r="X2014">
        <v>31161823</v>
      </c>
      <c r="Y2014">
        <v>83</v>
      </c>
      <c r="Z2014" t="b">
        <v>1</v>
      </c>
    </row>
    <row r="2015" spans="1:26" x14ac:dyDescent="0.3">
      <c r="A2015">
        <v>907862</v>
      </c>
      <c r="B2015" t="s">
        <v>6619</v>
      </c>
      <c r="D2015" t="s">
        <v>6620</v>
      </c>
    </row>
    <row r="2016" spans="1:26" x14ac:dyDescent="0.3">
      <c r="A2016">
        <v>907863</v>
      </c>
      <c r="B2016" t="s">
        <v>6619</v>
      </c>
      <c r="D2016" t="s">
        <v>6620</v>
      </c>
    </row>
    <row r="2017" spans="1:26" x14ac:dyDescent="0.3">
      <c r="A2017">
        <v>907864</v>
      </c>
      <c r="B2017" t="s">
        <v>6763</v>
      </c>
    </row>
    <row r="2018" spans="1:26" x14ac:dyDescent="0.3">
      <c r="A2018">
        <v>907865</v>
      </c>
      <c r="B2018" t="s">
        <v>6764</v>
      </c>
    </row>
    <row r="2019" spans="1:26" x14ac:dyDescent="0.3">
      <c r="A2019">
        <v>907866</v>
      </c>
      <c r="B2019" t="s">
        <v>6764</v>
      </c>
    </row>
    <row r="2020" spans="1:26" x14ac:dyDescent="0.3">
      <c r="A2020">
        <v>907867</v>
      </c>
      <c r="B2020" t="s">
        <v>6766</v>
      </c>
      <c r="C2020" t="s">
        <v>6624</v>
      </c>
      <c r="D2020" t="s">
        <v>6767</v>
      </c>
      <c r="E2020" t="s">
        <v>6769</v>
      </c>
      <c r="V2020" t="s">
        <v>102</v>
      </c>
      <c r="W2020">
        <v>50</v>
      </c>
      <c r="X2020">
        <v>31161823</v>
      </c>
      <c r="Y2020">
        <v>83</v>
      </c>
      <c r="Z2020" t="b">
        <v>1</v>
      </c>
    </row>
    <row r="2021" spans="1:26" x14ac:dyDescent="0.3">
      <c r="A2021">
        <v>907868</v>
      </c>
      <c r="B2021" t="s">
        <v>6764</v>
      </c>
    </row>
    <row r="2022" spans="1:26" x14ac:dyDescent="0.3">
      <c r="A2022">
        <v>907869</v>
      </c>
      <c r="B2022" t="s">
        <v>6764</v>
      </c>
    </row>
    <row r="2023" spans="1:26" x14ac:dyDescent="0.3">
      <c r="A2023">
        <v>907870</v>
      </c>
      <c r="B2023" t="s">
        <v>6771</v>
      </c>
      <c r="C2023" t="s">
        <v>3684</v>
      </c>
      <c r="D2023" t="s">
        <v>6772</v>
      </c>
      <c r="V2023" t="s">
        <v>12865</v>
      </c>
      <c r="W2023">
        <v>66</v>
      </c>
      <c r="X2023">
        <v>31161823</v>
      </c>
      <c r="Y2023">
        <v>83</v>
      </c>
      <c r="Z2023" t="b">
        <v>1</v>
      </c>
    </row>
    <row r="2024" spans="1:26" x14ac:dyDescent="0.3">
      <c r="A2024">
        <v>907871</v>
      </c>
      <c r="B2024" t="s">
        <v>6775</v>
      </c>
      <c r="C2024" t="s">
        <v>6624</v>
      </c>
      <c r="D2024" t="s">
        <v>6776</v>
      </c>
      <c r="E2024" t="s">
        <v>6778</v>
      </c>
      <c r="V2024" t="s">
        <v>1875</v>
      </c>
      <c r="W2024">
        <v>79</v>
      </c>
      <c r="X2024">
        <v>39131700</v>
      </c>
      <c r="Y2024">
        <v>79</v>
      </c>
      <c r="Z2024" t="b">
        <v>1</v>
      </c>
    </row>
    <row r="2025" spans="1:26" x14ac:dyDescent="0.3">
      <c r="A2025">
        <v>907872</v>
      </c>
      <c r="B2025" t="s">
        <v>6764</v>
      </c>
    </row>
    <row r="2026" spans="1:26" x14ac:dyDescent="0.3">
      <c r="A2026">
        <v>907873</v>
      </c>
      <c r="B2026" t="s">
        <v>6764</v>
      </c>
    </row>
    <row r="2027" spans="1:26" x14ac:dyDescent="0.3">
      <c r="A2027">
        <v>907874</v>
      </c>
      <c r="B2027" t="s">
        <v>6780</v>
      </c>
      <c r="C2027" t="s">
        <v>6781</v>
      </c>
      <c r="D2027" t="s">
        <v>6782</v>
      </c>
    </row>
    <row r="2028" spans="1:26" x14ac:dyDescent="0.3">
      <c r="A2028">
        <v>907875</v>
      </c>
      <c r="B2028" t="s">
        <v>6784</v>
      </c>
      <c r="O2028" t="s">
        <v>59</v>
      </c>
      <c r="P2028" t="s">
        <v>1537</v>
      </c>
      <c r="Q2028" t="s">
        <v>12862</v>
      </c>
      <c r="T2028">
        <v>60</v>
      </c>
      <c r="V2028" t="s">
        <v>12891</v>
      </c>
      <c r="W2028">
        <v>78</v>
      </c>
      <c r="X2028">
        <v>26120000</v>
      </c>
      <c r="Y2028">
        <v>78</v>
      </c>
      <c r="Z2028" t="b">
        <v>1</v>
      </c>
    </row>
    <row r="2029" spans="1:26" x14ac:dyDescent="0.3">
      <c r="A2029">
        <v>907877</v>
      </c>
      <c r="B2029" t="s">
        <v>6790</v>
      </c>
    </row>
    <row r="2030" spans="1:26" x14ac:dyDescent="0.3">
      <c r="A2030">
        <v>907878</v>
      </c>
      <c r="B2030" t="s">
        <v>6791</v>
      </c>
      <c r="C2030" t="s">
        <v>5036</v>
      </c>
      <c r="D2030" t="s">
        <v>6792</v>
      </c>
      <c r="V2030" t="s">
        <v>3697</v>
      </c>
      <c r="W2030">
        <v>76</v>
      </c>
      <c r="X2030">
        <v>27112700</v>
      </c>
      <c r="Y2030">
        <v>76</v>
      </c>
      <c r="Z2030" t="b">
        <v>1</v>
      </c>
    </row>
    <row r="2031" spans="1:26" x14ac:dyDescent="0.3">
      <c r="A2031">
        <v>907879</v>
      </c>
      <c r="B2031" t="s">
        <v>6794</v>
      </c>
      <c r="C2031" t="s">
        <v>5036</v>
      </c>
      <c r="D2031" t="s">
        <v>6792</v>
      </c>
      <c r="V2031" t="s">
        <v>3697</v>
      </c>
      <c r="W2031">
        <v>64</v>
      </c>
      <c r="X2031">
        <v>27112700</v>
      </c>
      <c r="Y2031">
        <v>64</v>
      </c>
      <c r="Z2031" t="b">
        <v>1</v>
      </c>
    </row>
    <row r="2032" spans="1:26" x14ac:dyDescent="0.3">
      <c r="A2032">
        <v>907880</v>
      </c>
      <c r="B2032" t="s">
        <v>6795</v>
      </c>
      <c r="C2032" t="s">
        <v>6796</v>
      </c>
      <c r="D2032" t="s">
        <v>6797</v>
      </c>
      <c r="V2032" t="s">
        <v>12964</v>
      </c>
      <c r="W2032">
        <v>78</v>
      </c>
      <c r="X2032">
        <v>39111500</v>
      </c>
      <c r="Y2032">
        <v>78</v>
      </c>
      <c r="Z2032" t="b">
        <v>1</v>
      </c>
    </row>
    <row r="2033" spans="1:26" x14ac:dyDescent="0.3">
      <c r="A2033">
        <v>907881</v>
      </c>
      <c r="B2033" t="s">
        <v>6800</v>
      </c>
      <c r="C2033" t="s">
        <v>6796</v>
      </c>
      <c r="D2033" t="s">
        <v>6801</v>
      </c>
      <c r="V2033" t="s">
        <v>12964</v>
      </c>
      <c r="W2033">
        <v>78</v>
      </c>
      <c r="X2033">
        <v>39111500</v>
      </c>
      <c r="Y2033">
        <v>78</v>
      </c>
      <c r="Z2033" t="b">
        <v>1</v>
      </c>
    </row>
    <row r="2034" spans="1:26" x14ac:dyDescent="0.3">
      <c r="A2034">
        <v>907882</v>
      </c>
      <c r="B2034" t="s">
        <v>6804</v>
      </c>
    </row>
    <row r="2035" spans="1:26" x14ac:dyDescent="0.3">
      <c r="A2035">
        <v>907883</v>
      </c>
      <c r="B2035" t="s">
        <v>6806</v>
      </c>
      <c r="V2035" t="s">
        <v>7175</v>
      </c>
      <c r="W2035">
        <v>79</v>
      </c>
      <c r="X2035">
        <v>27110000</v>
      </c>
      <c r="Y2035">
        <v>79</v>
      </c>
      <c r="Z2035" t="b">
        <v>1</v>
      </c>
    </row>
    <row r="2036" spans="1:26" x14ac:dyDescent="0.3">
      <c r="A2036">
        <v>907884</v>
      </c>
      <c r="B2036" t="s">
        <v>6808</v>
      </c>
      <c r="C2036" t="s">
        <v>567</v>
      </c>
      <c r="D2036" t="s">
        <v>6809</v>
      </c>
      <c r="E2036" t="s">
        <v>6810</v>
      </c>
      <c r="G2036">
        <v>336305</v>
      </c>
      <c r="H2036" t="s">
        <v>6812</v>
      </c>
      <c r="I2036" t="s">
        <v>567</v>
      </c>
      <c r="J2036" s="193" t="s">
        <v>6813</v>
      </c>
      <c r="K2036">
        <v>39121703</v>
      </c>
      <c r="L2036" t="s">
        <v>6810</v>
      </c>
      <c r="M2036">
        <v>712451</v>
      </c>
      <c r="N2036" t="s">
        <v>12969</v>
      </c>
      <c r="O2036" t="s">
        <v>567</v>
      </c>
      <c r="Q2036" t="s">
        <v>12868</v>
      </c>
      <c r="R2036" s="193" t="s">
        <v>12968</v>
      </c>
      <c r="S2036">
        <v>100</v>
      </c>
      <c r="T2036">
        <v>100</v>
      </c>
      <c r="U2036">
        <v>100</v>
      </c>
      <c r="V2036" t="s">
        <v>567</v>
      </c>
      <c r="W2036">
        <v>84</v>
      </c>
      <c r="X2036">
        <v>39121703</v>
      </c>
      <c r="Y2036">
        <v>84</v>
      </c>
      <c r="Z2036" t="b">
        <v>1</v>
      </c>
    </row>
    <row r="2037" spans="1:26" x14ac:dyDescent="0.3">
      <c r="A2037">
        <v>907885</v>
      </c>
      <c r="B2037" t="s">
        <v>6814</v>
      </c>
      <c r="C2037" t="s">
        <v>567</v>
      </c>
      <c r="D2037" t="s">
        <v>6815</v>
      </c>
      <c r="E2037" t="s">
        <v>6816</v>
      </c>
      <c r="G2037">
        <v>336303</v>
      </c>
      <c r="H2037" t="s">
        <v>6818</v>
      </c>
      <c r="I2037" t="s">
        <v>567</v>
      </c>
      <c r="J2037" s="193" t="s">
        <v>6819</v>
      </c>
      <c r="K2037">
        <v>39121703</v>
      </c>
      <c r="L2037" t="s">
        <v>6816</v>
      </c>
      <c r="M2037">
        <v>1092477</v>
      </c>
      <c r="N2037" t="s">
        <v>12967</v>
      </c>
      <c r="O2037" t="s">
        <v>567</v>
      </c>
      <c r="Q2037" t="s">
        <v>12868</v>
      </c>
      <c r="R2037" s="193" t="s">
        <v>12966</v>
      </c>
      <c r="S2037">
        <v>100</v>
      </c>
      <c r="T2037">
        <v>100</v>
      </c>
      <c r="U2037">
        <v>100</v>
      </c>
      <c r="V2037" t="s">
        <v>567</v>
      </c>
      <c r="W2037">
        <v>72</v>
      </c>
      <c r="X2037">
        <v>39121703</v>
      </c>
      <c r="Y2037">
        <v>86</v>
      </c>
      <c r="Z2037" t="b">
        <v>1</v>
      </c>
    </row>
    <row r="2038" spans="1:26" x14ac:dyDescent="0.3">
      <c r="A2038">
        <v>907886</v>
      </c>
      <c r="B2038" t="s">
        <v>6820</v>
      </c>
      <c r="C2038" t="s">
        <v>12965</v>
      </c>
      <c r="D2038" t="s">
        <v>6822</v>
      </c>
    </row>
    <row r="2039" spans="1:26" x14ac:dyDescent="0.3">
      <c r="A2039">
        <v>907887</v>
      </c>
      <c r="B2039" t="s">
        <v>6826</v>
      </c>
      <c r="C2039" t="s">
        <v>12965</v>
      </c>
      <c r="D2039" t="s">
        <v>6827</v>
      </c>
    </row>
    <row r="2040" spans="1:26" x14ac:dyDescent="0.3">
      <c r="A2040">
        <v>907888</v>
      </c>
      <c r="B2040" t="s">
        <v>6830</v>
      </c>
      <c r="C2040" t="s">
        <v>6831</v>
      </c>
      <c r="D2040" t="s">
        <v>6832</v>
      </c>
      <c r="E2040" t="s">
        <v>6834</v>
      </c>
      <c r="V2040" t="s">
        <v>12964</v>
      </c>
      <c r="W2040">
        <v>60</v>
      </c>
      <c r="X2040">
        <v>39110000</v>
      </c>
      <c r="Y2040">
        <v>78</v>
      </c>
      <c r="Z2040" t="b">
        <v>1</v>
      </c>
    </row>
    <row r="2041" spans="1:26" x14ac:dyDescent="0.3">
      <c r="A2041">
        <v>907889</v>
      </c>
      <c r="B2041" t="s">
        <v>6836</v>
      </c>
      <c r="C2041" t="s">
        <v>622</v>
      </c>
      <c r="D2041" t="s">
        <v>6837</v>
      </c>
    </row>
    <row r="2042" spans="1:26" x14ac:dyDescent="0.3">
      <c r="A2042">
        <v>907890</v>
      </c>
      <c r="B2042" t="s">
        <v>6839</v>
      </c>
      <c r="C2042" t="s">
        <v>1128</v>
      </c>
      <c r="D2042" t="s">
        <v>6840</v>
      </c>
      <c r="E2042" t="s">
        <v>6842</v>
      </c>
      <c r="O2042" t="s">
        <v>59</v>
      </c>
      <c r="P2042" t="s">
        <v>4397</v>
      </c>
      <c r="Q2042" t="s">
        <v>12862</v>
      </c>
      <c r="T2042">
        <v>95</v>
      </c>
      <c r="X2042">
        <v>39131718</v>
      </c>
      <c r="Y2042">
        <v>81</v>
      </c>
    </row>
    <row r="2043" spans="1:26" x14ac:dyDescent="0.3">
      <c r="A2043">
        <v>907891</v>
      </c>
      <c r="B2043" t="s">
        <v>6844</v>
      </c>
      <c r="E2043" t="s">
        <v>6846</v>
      </c>
      <c r="V2043" t="s">
        <v>5341</v>
      </c>
      <c r="W2043">
        <v>76</v>
      </c>
      <c r="Z2043" t="b">
        <v>1</v>
      </c>
    </row>
    <row r="2044" spans="1:26" x14ac:dyDescent="0.3">
      <c r="A2044">
        <v>907892</v>
      </c>
      <c r="B2044" t="s">
        <v>6847</v>
      </c>
      <c r="C2044" t="s">
        <v>444</v>
      </c>
      <c r="D2044" t="s">
        <v>6848</v>
      </c>
      <c r="E2044" t="s">
        <v>6850</v>
      </c>
    </row>
    <row r="2045" spans="1:26" x14ac:dyDescent="0.3">
      <c r="A2045">
        <v>907893</v>
      </c>
      <c r="B2045" t="s">
        <v>6852</v>
      </c>
      <c r="C2045" t="s">
        <v>4472</v>
      </c>
      <c r="D2045" t="s">
        <v>6853</v>
      </c>
      <c r="V2045" t="s">
        <v>12963</v>
      </c>
      <c r="W2045">
        <v>80</v>
      </c>
      <c r="X2045">
        <v>52161512</v>
      </c>
      <c r="Y2045">
        <v>80</v>
      </c>
      <c r="Z2045" t="b">
        <v>1</v>
      </c>
    </row>
    <row r="2046" spans="1:26" x14ac:dyDescent="0.3">
      <c r="A2046">
        <v>907894</v>
      </c>
      <c r="B2046" t="s">
        <v>6852</v>
      </c>
      <c r="C2046" t="s">
        <v>4472</v>
      </c>
      <c r="D2046" t="s">
        <v>6853</v>
      </c>
      <c r="V2046" t="s">
        <v>12963</v>
      </c>
      <c r="W2046">
        <v>80</v>
      </c>
      <c r="X2046">
        <v>52161512</v>
      </c>
      <c r="Y2046">
        <v>80</v>
      </c>
      <c r="Z2046" t="b">
        <v>1</v>
      </c>
    </row>
    <row r="2047" spans="1:26" x14ac:dyDescent="0.3">
      <c r="A2047">
        <v>907895</v>
      </c>
      <c r="B2047" t="s">
        <v>6856</v>
      </c>
      <c r="C2047" t="s">
        <v>6857</v>
      </c>
      <c r="D2047" t="s">
        <v>6858</v>
      </c>
      <c r="O2047" t="s">
        <v>55</v>
      </c>
      <c r="P2047" t="s">
        <v>12962</v>
      </c>
      <c r="Q2047" t="s">
        <v>12862</v>
      </c>
      <c r="T2047">
        <v>100</v>
      </c>
    </row>
    <row r="2048" spans="1:26" x14ac:dyDescent="0.3">
      <c r="A2048">
        <v>907896</v>
      </c>
      <c r="B2048" t="s">
        <v>6860</v>
      </c>
      <c r="C2048" t="s">
        <v>6861</v>
      </c>
      <c r="D2048" t="s">
        <v>6862</v>
      </c>
      <c r="V2048" t="s">
        <v>990</v>
      </c>
      <c r="W2048">
        <v>78</v>
      </c>
      <c r="X2048">
        <v>39121600</v>
      </c>
      <c r="Y2048">
        <v>78</v>
      </c>
      <c r="Z2048" t="b">
        <v>1</v>
      </c>
    </row>
    <row r="2049" spans="1:26" x14ac:dyDescent="0.3">
      <c r="A2049">
        <v>907897</v>
      </c>
      <c r="B2049" t="s">
        <v>6865</v>
      </c>
      <c r="D2049" t="s">
        <v>6866</v>
      </c>
      <c r="F2049">
        <v>10001012401</v>
      </c>
    </row>
    <row r="2050" spans="1:26" x14ac:dyDescent="0.3">
      <c r="A2050">
        <v>907898</v>
      </c>
      <c r="B2050" t="s">
        <v>6867</v>
      </c>
      <c r="C2050" t="s">
        <v>844</v>
      </c>
      <c r="D2050" t="s">
        <v>6868</v>
      </c>
      <c r="O2050" t="s">
        <v>105</v>
      </c>
      <c r="P2050" t="s">
        <v>12946</v>
      </c>
      <c r="Q2050" t="s">
        <v>12862</v>
      </c>
      <c r="T2050">
        <v>75</v>
      </c>
      <c r="V2050" t="s">
        <v>681</v>
      </c>
      <c r="W2050">
        <v>78</v>
      </c>
      <c r="X2050">
        <v>26121536</v>
      </c>
      <c r="Y2050">
        <v>78</v>
      </c>
      <c r="Z2050" t="b">
        <v>1</v>
      </c>
    </row>
    <row r="2051" spans="1:26" x14ac:dyDescent="0.3">
      <c r="A2051">
        <v>907899</v>
      </c>
      <c r="B2051" t="s">
        <v>6871</v>
      </c>
      <c r="C2051" t="s">
        <v>6872</v>
      </c>
      <c r="D2051" t="s">
        <v>6873</v>
      </c>
      <c r="G2051">
        <v>1127404</v>
      </c>
      <c r="H2051" t="s">
        <v>6873</v>
      </c>
      <c r="I2051" t="s">
        <v>3489</v>
      </c>
      <c r="J2051">
        <v>782856617624</v>
      </c>
      <c r="K2051">
        <v>31162606</v>
      </c>
      <c r="M2051">
        <v>978162</v>
      </c>
      <c r="N2051" t="s">
        <v>12961</v>
      </c>
      <c r="O2051" t="s">
        <v>3489</v>
      </c>
      <c r="Q2051" t="s">
        <v>12868</v>
      </c>
      <c r="R2051" s="193" t="s">
        <v>12960</v>
      </c>
      <c r="S2051">
        <v>100</v>
      </c>
      <c r="T2051">
        <v>98</v>
      </c>
      <c r="U2051">
        <v>90</v>
      </c>
      <c r="X2051">
        <v>31162606</v>
      </c>
      <c r="Y2051">
        <v>65</v>
      </c>
    </row>
    <row r="2052" spans="1:26" x14ac:dyDescent="0.3">
      <c r="A2052">
        <v>907900</v>
      </c>
      <c r="B2052" t="s">
        <v>6875</v>
      </c>
      <c r="C2052" t="s">
        <v>6876</v>
      </c>
      <c r="D2052" t="s">
        <v>6877</v>
      </c>
      <c r="G2052">
        <v>603930</v>
      </c>
      <c r="H2052" t="s">
        <v>6877</v>
      </c>
      <c r="I2052" t="s">
        <v>12958</v>
      </c>
      <c r="J2052">
        <v>623980133508</v>
      </c>
      <c r="K2052">
        <v>39121332</v>
      </c>
      <c r="M2052">
        <v>1055612</v>
      </c>
      <c r="N2052" t="s">
        <v>12959</v>
      </c>
      <c r="O2052" t="s">
        <v>12958</v>
      </c>
      <c r="Q2052" t="s">
        <v>12868</v>
      </c>
      <c r="R2052" s="193" t="s">
        <v>12957</v>
      </c>
      <c r="S2052">
        <v>100</v>
      </c>
      <c r="T2052">
        <v>98</v>
      </c>
      <c r="U2052">
        <v>84</v>
      </c>
    </row>
    <row r="2053" spans="1:26" x14ac:dyDescent="0.3">
      <c r="A2053">
        <v>907901</v>
      </c>
      <c r="B2053" t="s">
        <v>6880</v>
      </c>
      <c r="C2053" t="s">
        <v>6882</v>
      </c>
      <c r="D2053" t="s">
        <v>6883</v>
      </c>
      <c r="X2053">
        <v>47131800</v>
      </c>
      <c r="Y2053">
        <v>77</v>
      </c>
    </row>
    <row r="2054" spans="1:26" x14ac:dyDescent="0.3">
      <c r="A2054">
        <v>907902</v>
      </c>
      <c r="B2054" t="s">
        <v>6885</v>
      </c>
      <c r="C2054" t="s">
        <v>1934</v>
      </c>
      <c r="D2054" t="s">
        <v>6886</v>
      </c>
      <c r="E2054" t="s">
        <v>6888</v>
      </c>
    </row>
    <row r="2055" spans="1:26" x14ac:dyDescent="0.3">
      <c r="A2055">
        <v>907903</v>
      </c>
      <c r="B2055" t="s">
        <v>6890</v>
      </c>
      <c r="C2055" t="s">
        <v>3357</v>
      </c>
      <c r="D2055" t="s">
        <v>6891</v>
      </c>
      <c r="G2055">
        <v>338706</v>
      </c>
      <c r="H2055" t="s">
        <v>6894</v>
      </c>
      <c r="I2055" t="s">
        <v>3360</v>
      </c>
      <c r="J2055">
        <v>782001300685</v>
      </c>
      <c r="K2055">
        <v>39121624</v>
      </c>
      <c r="L2055" t="s">
        <v>12956</v>
      </c>
      <c r="M2055">
        <v>594078</v>
      </c>
      <c r="N2055" t="s">
        <v>12955</v>
      </c>
      <c r="O2055" t="s">
        <v>3360</v>
      </c>
      <c r="Q2055" t="s">
        <v>12868</v>
      </c>
      <c r="R2055" s="193" t="s">
        <v>12954</v>
      </c>
      <c r="S2055">
        <v>96</v>
      </c>
      <c r="T2055">
        <v>86</v>
      </c>
      <c r="U2055">
        <v>88</v>
      </c>
      <c r="V2055" t="s">
        <v>3360</v>
      </c>
      <c r="W2055">
        <v>81</v>
      </c>
      <c r="X2055">
        <v>39121600</v>
      </c>
      <c r="Y2055">
        <v>81</v>
      </c>
      <c r="Z2055" t="b">
        <v>1</v>
      </c>
    </row>
    <row r="2056" spans="1:26" x14ac:dyDescent="0.3">
      <c r="A2056">
        <v>907904</v>
      </c>
      <c r="B2056" t="s">
        <v>6896</v>
      </c>
      <c r="C2056" t="s">
        <v>4759</v>
      </c>
      <c r="D2056" t="s">
        <v>6897</v>
      </c>
      <c r="F2056">
        <v>78174709286</v>
      </c>
      <c r="O2056" t="s">
        <v>59</v>
      </c>
      <c r="P2056" t="s">
        <v>12953</v>
      </c>
      <c r="Q2056" t="s">
        <v>12862</v>
      </c>
      <c r="T2056">
        <v>75</v>
      </c>
      <c r="V2056" t="s">
        <v>4227</v>
      </c>
      <c r="W2056">
        <v>87</v>
      </c>
      <c r="X2056">
        <v>39121700</v>
      </c>
      <c r="Y2056">
        <v>71</v>
      </c>
      <c r="Z2056" t="b">
        <v>1</v>
      </c>
    </row>
    <row r="2057" spans="1:26" x14ac:dyDescent="0.3">
      <c r="A2057">
        <v>907905</v>
      </c>
      <c r="B2057" t="s">
        <v>6900</v>
      </c>
      <c r="C2057" t="s">
        <v>4778</v>
      </c>
      <c r="D2057" t="s">
        <v>12952</v>
      </c>
      <c r="E2057" t="s">
        <v>6903</v>
      </c>
      <c r="V2057" t="s">
        <v>4227</v>
      </c>
      <c r="W2057">
        <v>78</v>
      </c>
      <c r="X2057">
        <v>39120000</v>
      </c>
      <c r="Y2057">
        <v>78</v>
      </c>
      <c r="Z2057" t="b">
        <v>1</v>
      </c>
    </row>
    <row r="2058" spans="1:26" x14ac:dyDescent="0.3">
      <c r="A2058">
        <v>907906</v>
      </c>
      <c r="B2058" t="s">
        <v>6905</v>
      </c>
      <c r="C2058" t="s">
        <v>6036</v>
      </c>
      <c r="D2058">
        <v>325</v>
      </c>
      <c r="E2058" t="s">
        <v>4857</v>
      </c>
      <c r="V2058" t="s">
        <v>4227</v>
      </c>
      <c r="W2058">
        <v>82</v>
      </c>
      <c r="X2058">
        <v>39121312</v>
      </c>
      <c r="Y2058">
        <v>82</v>
      </c>
      <c r="Z2058" t="b">
        <v>1</v>
      </c>
    </row>
    <row r="2059" spans="1:26" x14ac:dyDescent="0.3">
      <c r="A2059">
        <v>907907</v>
      </c>
      <c r="B2059" t="s">
        <v>6908</v>
      </c>
      <c r="C2059" t="s">
        <v>6909</v>
      </c>
      <c r="D2059">
        <v>12589</v>
      </c>
      <c r="V2059" t="s">
        <v>3770</v>
      </c>
      <c r="W2059">
        <v>50</v>
      </c>
      <c r="X2059">
        <v>27111710</v>
      </c>
      <c r="Y2059">
        <v>83</v>
      </c>
      <c r="Z2059" t="b">
        <v>1</v>
      </c>
    </row>
    <row r="2060" spans="1:26" x14ac:dyDescent="0.3">
      <c r="A2060">
        <v>907908</v>
      </c>
      <c r="B2060" t="s">
        <v>6912</v>
      </c>
      <c r="C2060" t="s">
        <v>6909</v>
      </c>
      <c r="D2060">
        <v>12585</v>
      </c>
      <c r="V2060" t="s">
        <v>3770</v>
      </c>
      <c r="W2060">
        <v>50</v>
      </c>
      <c r="X2060">
        <v>27111710</v>
      </c>
      <c r="Y2060">
        <v>82</v>
      </c>
      <c r="Z2060" t="b">
        <v>1</v>
      </c>
    </row>
    <row r="2061" spans="1:26" x14ac:dyDescent="0.3">
      <c r="A2061">
        <v>907909</v>
      </c>
      <c r="B2061" t="s">
        <v>6915</v>
      </c>
      <c r="C2061" t="s">
        <v>4311</v>
      </c>
      <c r="D2061" t="s">
        <v>5111</v>
      </c>
      <c r="E2061" t="s">
        <v>5112</v>
      </c>
      <c r="V2061" t="s">
        <v>1930</v>
      </c>
      <c r="W2061">
        <v>70</v>
      </c>
      <c r="X2061">
        <v>31161700</v>
      </c>
      <c r="Y2061">
        <v>86</v>
      </c>
      <c r="Z2061" t="b">
        <v>1</v>
      </c>
    </row>
    <row r="2062" spans="1:26" x14ac:dyDescent="0.3">
      <c r="A2062">
        <v>907910</v>
      </c>
      <c r="B2062" t="s">
        <v>6918</v>
      </c>
      <c r="C2062" t="s">
        <v>5237</v>
      </c>
      <c r="D2062" t="s">
        <v>5124</v>
      </c>
      <c r="E2062" t="s">
        <v>5125</v>
      </c>
      <c r="X2062">
        <v>31161700</v>
      </c>
      <c r="Y2062">
        <v>84</v>
      </c>
    </row>
    <row r="2063" spans="1:26" x14ac:dyDescent="0.3">
      <c r="A2063">
        <v>907911</v>
      </c>
      <c r="B2063" t="s">
        <v>6921</v>
      </c>
      <c r="C2063" t="s">
        <v>5237</v>
      </c>
      <c r="D2063" t="s">
        <v>5128</v>
      </c>
      <c r="E2063" t="s">
        <v>5129</v>
      </c>
      <c r="X2063">
        <v>31161708</v>
      </c>
      <c r="Y2063">
        <v>84</v>
      </c>
    </row>
    <row r="2064" spans="1:26" x14ac:dyDescent="0.3">
      <c r="A2064">
        <v>907912</v>
      </c>
      <c r="B2064" t="s">
        <v>6924</v>
      </c>
      <c r="C2064" t="s">
        <v>5237</v>
      </c>
      <c r="D2064" t="s">
        <v>4316</v>
      </c>
      <c r="E2064" t="s">
        <v>4319</v>
      </c>
      <c r="O2064" t="s">
        <v>59</v>
      </c>
      <c r="P2064" t="s">
        <v>12949</v>
      </c>
      <c r="Q2064" t="s">
        <v>12858</v>
      </c>
      <c r="T2064">
        <v>50</v>
      </c>
      <c r="V2064" t="s">
        <v>5341</v>
      </c>
      <c r="W2064">
        <v>61</v>
      </c>
      <c r="Z2064" t="b">
        <v>1</v>
      </c>
    </row>
    <row r="2065" spans="1:26" x14ac:dyDescent="0.3">
      <c r="A2065">
        <v>907913</v>
      </c>
      <c r="B2065" t="s">
        <v>6927</v>
      </c>
      <c r="C2065" t="s">
        <v>5237</v>
      </c>
      <c r="D2065" t="s">
        <v>5977</v>
      </c>
      <c r="E2065" t="s">
        <v>6929</v>
      </c>
      <c r="O2065" t="s">
        <v>921</v>
      </c>
      <c r="P2065" t="s">
        <v>12951</v>
      </c>
      <c r="Q2065" t="s">
        <v>12862</v>
      </c>
      <c r="T2065">
        <v>60</v>
      </c>
      <c r="V2065" t="s">
        <v>1930</v>
      </c>
      <c r="W2065">
        <v>85</v>
      </c>
      <c r="Z2065" t="b">
        <v>1</v>
      </c>
    </row>
    <row r="2066" spans="1:26" x14ac:dyDescent="0.3">
      <c r="A2066">
        <v>907914</v>
      </c>
      <c r="B2066" t="s">
        <v>6927</v>
      </c>
      <c r="C2066" t="s">
        <v>5237</v>
      </c>
      <c r="D2066" t="s">
        <v>5977</v>
      </c>
      <c r="E2066" t="s">
        <v>6929</v>
      </c>
      <c r="O2066" t="s">
        <v>921</v>
      </c>
      <c r="P2066" t="s">
        <v>12951</v>
      </c>
      <c r="Q2066" t="s">
        <v>12862</v>
      </c>
      <c r="T2066">
        <v>60</v>
      </c>
      <c r="V2066" t="s">
        <v>1930</v>
      </c>
      <c r="W2066">
        <v>85</v>
      </c>
      <c r="Z2066" t="b">
        <v>1</v>
      </c>
    </row>
    <row r="2067" spans="1:26" x14ac:dyDescent="0.3">
      <c r="A2067">
        <v>907915</v>
      </c>
      <c r="B2067" t="s">
        <v>6931</v>
      </c>
      <c r="C2067" t="s">
        <v>4311</v>
      </c>
      <c r="D2067" t="s">
        <v>5102</v>
      </c>
      <c r="O2067" t="s">
        <v>59</v>
      </c>
      <c r="P2067" t="s">
        <v>3588</v>
      </c>
      <c r="Q2067" t="s">
        <v>12862</v>
      </c>
      <c r="T2067">
        <v>60</v>
      </c>
      <c r="V2067" t="s">
        <v>5341</v>
      </c>
      <c r="W2067">
        <v>85</v>
      </c>
      <c r="Z2067" t="b">
        <v>1</v>
      </c>
    </row>
    <row r="2068" spans="1:26" x14ac:dyDescent="0.3">
      <c r="A2068">
        <v>907916</v>
      </c>
      <c r="B2068" t="s">
        <v>6934</v>
      </c>
      <c r="C2068" t="s">
        <v>4311</v>
      </c>
      <c r="D2068" t="s">
        <v>12950</v>
      </c>
      <c r="E2068" t="s">
        <v>5193</v>
      </c>
      <c r="V2068" t="s">
        <v>1930</v>
      </c>
      <c r="W2068">
        <v>64</v>
      </c>
      <c r="X2068">
        <v>30100000</v>
      </c>
      <c r="Y2068">
        <v>81</v>
      </c>
      <c r="Z2068" t="b">
        <v>1</v>
      </c>
    </row>
    <row r="2069" spans="1:26" x14ac:dyDescent="0.3">
      <c r="A2069">
        <v>907917</v>
      </c>
      <c r="B2069" t="s">
        <v>6934</v>
      </c>
      <c r="C2069" t="s">
        <v>4311</v>
      </c>
      <c r="D2069" t="s">
        <v>5192</v>
      </c>
      <c r="E2069" t="s">
        <v>5193</v>
      </c>
      <c r="V2069" t="s">
        <v>1930</v>
      </c>
      <c r="W2069">
        <v>64</v>
      </c>
      <c r="X2069">
        <v>30100000</v>
      </c>
      <c r="Y2069">
        <v>81</v>
      </c>
      <c r="Z2069" t="b">
        <v>1</v>
      </c>
    </row>
    <row r="2070" spans="1:26" x14ac:dyDescent="0.3">
      <c r="A2070">
        <v>907918</v>
      </c>
      <c r="B2070" t="s">
        <v>6938</v>
      </c>
      <c r="C2070" t="s">
        <v>4311</v>
      </c>
      <c r="D2070" t="s">
        <v>6939</v>
      </c>
      <c r="E2070" t="s">
        <v>6941</v>
      </c>
      <c r="O2070" t="s">
        <v>59</v>
      </c>
      <c r="P2070" t="s">
        <v>12949</v>
      </c>
      <c r="Q2070" t="s">
        <v>12862</v>
      </c>
      <c r="T2070">
        <v>100</v>
      </c>
      <c r="V2070" t="s">
        <v>1930</v>
      </c>
      <c r="W2070">
        <v>67</v>
      </c>
      <c r="X2070">
        <v>31161618</v>
      </c>
      <c r="Y2070">
        <v>83</v>
      </c>
      <c r="Z2070" t="b">
        <v>1</v>
      </c>
    </row>
    <row r="2071" spans="1:26" x14ac:dyDescent="0.3">
      <c r="A2071">
        <v>907919</v>
      </c>
      <c r="B2071" t="s">
        <v>6944</v>
      </c>
      <c r="C2071" t="s">
        <v>6229</v>
      </c>
      <c r="D2071" t="s">
        <v>6945</v>
      </c>
    </row>
    <row r="2072" spans="1:26" x14ac:dyDescent="0.3">
      <c r="A2072">
        <v>907920</v>
      </c>
      <c r="B2072" t="s">
        <v>6948</v>
      </c>
      <c r="C2072" t="s">
        <v>6229</v>
      </c>
      <c r="D2072" t="s">
        <v>6949</v>
      </c>
    </row>
    <row r="2073" spans="1:26" x14ac:dyDescent="0.3">
      <c r="A2073">
        <v>907921</v>
      </c>
      <c r="B2073" t="s">
        <v>6952</v>
      </c>
      <c r="C2073" t="s">
        <v>6953</v>
      </c>
      <c r="D2073" t="s">
        <v>6954</v>
      </c>
      <c r="V2073" t="s">
        <v>3489</v>
      </c>
      <c r="W2073">
        <v>70</v>
      </c>
      <c r="X2073">
        <v>31162905</v>
      </c>
      <c r="Y2073">
        <v>86</v>
      </c>
      <c r="Z2073" t="b">
        <v>1</v>
      </c>
    </row>
    <row r="2074" spans="1:26" x14ac:dyDescent="0.3">
      <c r="A2074">
        <v>907922</v>
      </c>
      <c r="B2074" t="s">
        <v>6956</v>
      </c>
      <c r="D2074" t="s">
        <v>6957</v>
      </c>
      <c r="G2074">
        <v>337550</v>
      </c>
      <c r="H2074" t="s">
        <v>6957</v>
      </c>
      <c r="I2074" t="s">
        <v>2687</v>
      </c>
      <c r="J2074">
        <v>782856340256</v>
      </c>
      <c r="K2074">
        <v>31162905</v>
      </c>
      <c r="L2074" t="s">
        <v>6958</v>
      </c>
      <c r="M2074">
        <v>704809</v>
      </c>
      <c r="N2074" t="s">
        <v>12948</v>
      </c>
      <c r="O2074" t="s">
        <v>2687</v>
      </c>
      <c r="Q2074" t="s">
        <v>12868</v>
      </c>
      <c r="R2074" s="193" t="s">
        <v>12947</v>
      </c>
      <c r="S2074">
        <v>100</v>
      </c>
      <c r="T2074">
        <v>100</v>
      </c>
      <c r="U2074">
        <v>100</v>
      </c>
      <c r="V2074" t="s">
        <v>3489</v>
      </c>
      <c r="W2074">
        <v>64</v>
      </c>
      <c r="X2074">
        <v>31162905</v>
      </c>
      <c r="Y2074">
        <v>83</v>
      </c>
      <c r="Z2074" t="b">
        <v>1</v>
      </c>
    </row>
    <row r="2075" spans="1:26" x14ac:dyDescent="0.3">
      <c r="A2075">
        <v>907923</v>
      </c>
      <c r="B2075" t="s">
        <v>6959</v>
      </c>
      <c r="C2075" t="s">
        <v>6575</v>
      </c>
      <c r="D2075" t="s">
        <v>6960</v>
      </c>
    </row>
    <row r="2076" spans="1:26" x14ac:dyDescent="0.3">
      <c r="A2076">
        <v>907924</v>
      </c>
      <c r="B2076" t="s">
        <v>6963</v>
      </c>
      <c r="C2076" t="s">
        <v>6964</v>
      </c>
      <c r="D2076" t="s">
        <v>6968</v>
      </c>
      <c r="V2076" t="s">
        <v>12865</v>
      </c>
      <c r="W2076">
        <v>78</v>
      </c>
      <c r="X2076">
        <v>31161600</v>
      </c>
      <c r="Y2076">
        <v>78</v>
      </c>
      <c r="Z2076" t="b">
        <v>1</v>
      </c>
    </row>
    <row r="2077" spans="1:26" x14ac:dyDescent="0.3">
      <c r="A2077">
        <v>907925</v>
      </c>
      <c r="B2077" t="s">
        <v>6970</v>
      </c>
      <c r="C2077" t="s">
        <v>6971</v>
      </c>
      <c r="O2077" t="s">
        <v>105</v>
      </c>
      <c r="P2077" t="s">
        <v>12946</v>
      </c>
      <c r="Q2077" t="s">
        <v>12862</v>
      </c>
      <c r="T2077">
        <v>75</v>
      </c>
      <c r="X2077">
        <v>39121031</v>
      </c>
      <c r="Y2077">
        <v>78</v>
      </c>
    </row>
    <row r="2078" spans="1:26" x14ac:dyDescent="0.3">
      <c r="A2078">
        <v>907926</v>
      </c>
      <c r="B2078" t="s">
        <v>6974</v>
      </c>
      <c r="C2078" t="s">
        <v>6975</v>
      </c>
      <c r="D2078">
        <v>804018</v>
      </c>
      <c r="V2078" t="s">
        <v>12865</v>
      </c>
      <c r="W2078">
        <v>78</v>
      </c>
      <c r="X2078">
        <v>31161600</v>
      </c>
      <c r="Y2078">
        <v>78</v>
      </c>
      <c r="Z2078" t="b">
        <v>1</v>
      </c>
    </row>
    <row r="2079" spans="1:26" x14ac:dyDescent="0.3">
      <c r="A2079">
        <v>907927</v>
      </c>
      <c r="B2079" t="s">
        <v>6979</v>
      </c>
      <c r="C2079" t="s">
        <v>6980</v>
      </c>
      <c r="D2079" t="s">
        <v>6981</v>
      </c>
      <c r="O2079" t="s">
        <v>6980</v>
      </c>
      <c r="P2079" t="s">
        <v>6980</v>
      </c>
      <c r="Q2079" t="s">
        <v>12862</v>
      </c>
      <c r="T2079">
        <v>95</v>
      </c>
    </row>
    <row r="2080" spans="1:26" x14ac:dyDescent="0.3">
      <c r="A2080">
        <v>907928</v>
      </c>
      <c r="B2080" t="s">
        <v>6985</v>
      </c>
      <c r="C2080" t="s">
        <v>6986</v>
      </c>
      <c r="D2080" t="s">
        <v>6987</v>
      </c>
      <c r="O2080" t="s">
        <v>6990</v>
      </c>
      <c r="P2080" t="s">
        <v>6990</v>
      </c>
      <c r="Q2080" t="s">
        <v>12862</v>
      </c>
      <c r="T2080">
        <v>100</v>
      </c>
      <c r="V2080" t="s">
        <v>12945</v>
      </c>
      <c r="W2080">
        <v>61</v>
      </c>
      <c r="X2080">
        <v>27112828</v>
      </c>
      <c r="Y2080">
        <v>76</v>
      </c>
      <c r="Z2080" t="b">
        <v>1</v>
      </c>
    </row>
    <row r="2081" spans="1:26" x14ac:dyDescent="0.3">
      <c r="A2081">
        <v>907929</v>
      </c>
      <c r="B2081" t="s">
        <v>6991</v>
      </c>
      <c r="C2081" t="s">
        <v>987</v>
      </c>
      <c r="D2081" t="s">
        <v>6992</v>
      </c>
      <c r="G2081">
        <v>1140383</v>
      </c>
      <c r="H2081" t="s">
        <v>6992</v>
      </c>
      <c r="I2081" t="s">
        <v>990</v>
      </c>
      <c r="J2081">
        <v>783643305922</v>
      </c>
      <c r="K2081">
        <v>39121601</v>
      </c>
      <c r="M2081">
        <v>266127</v>
      </c>
      <c r="N2081" t="s">
        <v>12944</v>
      </c>
      <c r="O2081" t="s">
        <v>990</v>
      </c>
      <c r="Q2081" t="s">
        <v>12926</v>
      </c>
      <c r="R2081" s="193" t="s">
        <v>12943</v>
      </c>
      <c r="S2081">
        <v>84</v>
      </c>
      <c r="T2081">
        <v>65</v>
      </c>
      <c r="U2081">
        <v>78</v>
      </c>
      <c r="V2081" t="s">
        <v>990</v>
      </c>
      <c r="W2081">
        <v>82</v>
      </c>
      <c r="X2081">
        <v>39121600</v>
      </c>
      <c r="Y2081">
        <v>82</v>
      </c>
      <c r="Z2081" t="b">
        <v>1</v>
      </c>
    </row>
    <row r="2082" spans="1:26" x14ac:dyDescent="0.3">
      <c r="A2082">
        <v>907930</v>
      </c>
      <c r="B2082" t="s">
        <v>6995</v>
      </c>
      <c r="C2082" t="s">
        <v>6996</v>
      </c>
      <c r="D2082" t="s">
        <v>6997</v>
      </c>
    </row>
    <row r="2083" spans="1:26" x14ac:dyDescent="0.3">
      <c r="A2083">
        <v>907931</v>
      </c>
      <c r="B2083" t="s">
        <v>6999</v>
      </c>
      <c r="C2083" t="s">
        <v>6909</v>
      </c>
      <c r="D2083">
        <v>91295</v>
      </c>
    </row>
    <row r="2084" spans="1:26" x14ac:dyDescent="0.3">
      <c r="A2084">
        <v>907932</v>
      </c>
      <c r="B2084" t="s">
        <v>7002</v>
      </c>
      <c r="C2084" t="s">
        <v>7003</v>
      </c>
      <c r="D2084" t="s">
        <v>7004</v>
      </c>
      <c r="O2084" t="s">
        <v>5549</v>
      </c>
      <c r="P2084" t="s">
        <v>5547</v>
      </c>
      <c r="Q2084" t="s">
        <v>12862</v>
      </c>
      <c r="T2084">
        <v>100</v>
      </c>
    </row>
    <row r="2085" spans="1:26" x14ac:dyDescent="0.3">
      <c r="A2085">
        <v>907933</v>
      </c>
      <c r="B2085" t="s">
        <v>7006</v>
      </c>
      <c r="C2085" t="s">
        <v>857</v>
      </c>
      <c r="D2085" t="s">
        <v>7007</v>
      </c>
      <c r="E2085" t="s">
        <v>7009</v>
      </c>
      <c r="V2085" t="s">
        <v>482</v>
      </c>
      <c r="W2085">
        <v>65</v>
      </c>
      <c r="X2085">
        <v>31161809</v>
      </c>
      <c r="Y2085">
        <v>82</v>
      </c>
      <c r="Z2085" t="b">
        <v>1</v>
      </c>
    </row>
    <row r="2086" spans="1:26" x14ac:dyDescent="0.3">
      <c r="A2086">
        <v>907934</v>
      </c>
      <c r="B2086" t="s">
        <v>7011</v>
      </c>
      <c r="C2086" t="s">
        <v>857</v>
      </c>
      <c r="D2086" t="s">
        <v>7012</v>
      </c>
      <c r="V2086" t="s">
        <v>349</v>
      </c>
      <c r="W2086">
        <v>82</v>
      </c>
      <c r="X2086">
        <v>39121400</v>
      </c>
      <c r="Y2086">
        <v>82</v>
      </c>
      <c r="Z2086" t="b">
        <v>1</v>
      </c>
    </row>
    <row r="2087" spans="1:26" x14ac:dyDescent="0.3">
      <c r="A2087">
        <v>907935</v>
      </c>
      <c r="B2087" t="s">
        <v>7015</v>
      </c>
      <c r="C2087" t="s">
        <v>844</v>
      </c>
      <c r="D2087" t="s">
        <v>7016</v>
      </c>
      <c r="G2087">
        <v>336530</v>
      </c>
      <c r="H2087" t="s">
        <v>5930</v>
      </c>
      <c r="I2087" t="s">
        <v>2291</v>
      </c>
      <c r="J2087" s="193" t="s">
        <v>5931</v>
      </c>
      <c r="K2087">
        <v>26121614</v>
      </c>
      <c r="L2087" t="s">
        <v>5928</v>
      </c>
      <c r="M2087">
        <v>159941</v>
      </c>
      <c r="N2087" t="s">
        <v>12942</v>
      </c>
      <c r="O2087" t="s">
        <v>2291</v>
      </c>
      <c r="P2087" t="s">
        <v>5632</v>
      </c>
      <c r="Q2087" t="s">
        <v>12858</v>
      </c>
      <c r="R2087" s="193" t="s">
        <v>12941</v>
      </c>
      <c r="S2087">
        <v>76</v>
      </c>
      <c r="T2087">
        <v>86</v>
      </c>
      <c r="U2087">
        <v>100</v>
      </c>
      <c r="X2087">
        <v>26121600</v>
      </c>
      <c r="Y2087">
        <v>79</v>
      </c>
    </row>
    <row r="2088" spans="1:26" x14ac:dyDescent="0.3">
      <c r="A2088">
        <v>907936</v>
      </c>
      <c r="B2088" t="s">
        <v>7018</v>
      </c>
      <c r="D2088" t="s">
        <v>7019</v>
      </c>
      <c r="V2088" t="s">
        <v>5341</v>
      </c>
      <c r="W2088">
        <v>82</v>
      </c>
      <c r="X2088">
        <v>30101804</v>
      </c>
      <c r="Y2088">
        <v>82</v>
      </c>
      <c r="Z2088" t="b">
        <v>1</v>
      </c>
    </row>
    <row r="2089" spans="1:26" x14ac:dyDescent="0.3">
      <c r="A2089">
        <v>907937</v>
      </c>
      <c r="B2089" t="s">
        <v>7020</v>
      </c>
      <c r="C2089" t="s">
        <v>7021</v>
      </c>
      <c r="D2089" t="s">
        <v>6521</v>
      </c>
      <c r="G2089">
        <v>338458</v>
      </c>
      <c r="H2089" t="s">
        <v>7024</v>
      </c>
      <c r="I2089" t="s">
        <v>102</v>
      </c>
      <c r="J2089">
        <v>781002161028</v>
      </c>
      <c r="K2089">
        <v>39121613</v>
      </c>
      <c r="L2089" t="s">
        <v>7022</v>
      </c>
      <c r="M2089">
        <v>339007</v>
      </c>
      <c r="N2089" t="s">
        <v>12940</v>
      </c>
      <c r="O2089" t="s">
        <v>102</v>
      </c>
      <c r="P2089" t="s">
        <v>12939</v>
      </c>
      <c r="Q2089" t="s">
        <v>12862</v>
      </c>
      <c r="R2089" s="193" t="s">
        <v>12938</v>
      </c>
      <c r="S2089">
        <v>100</v>
      </c>
      <c r="T2089">
        <v>100</v>
      </c>
      <c r="U2089">
        <v>100</v>
      </c>
      <c r="V2089" t="s">
        <v>102</v>
      </c>
      <c r="W2089">
        <v>74</v>
      </c>
      <c r="X2089">
        <v>39120000</v>
      </c>
      <c r="Y2089">
        <v>86</v>
      </c>
      <c r="Z2089" t="b">
        <v>1</v>
      </c>
    </row>
    <row r="2090" spans="1:26" x14ac:dyDescent="0.3">
      <c r="A2090">
        <v>907938</v>
      </c>
      <c r="B2090" t="s">
        <v>7025</v>
      </c>
      <c r="C2090" t="s">
        <v>567</v>
      </c>
      <c r="D2090" t="s">
        <v>7026</v>
      </c>
      <c r="E2090" t="s">
        <v>7028</v>
      </c>
      <c r="V2090" t="s">
        <v>567</v>
      </c>
      <c r="W2090">
        <v>76</v>
      </c>
      <c r="X2090">
        <v>31201502</v>
      </c>
      <c r="Y2090">
        <v>76</v>
      </c>
      <c r="Z2090" t="b">
        <v>1</v>
      </c>
    </row>
    <row r="2091" spans="1:26" x14ac:dyDescent="0.3">
      <c r="A2091">
        <v>907939</v>
      </c>
      <c r="B2091" t="s">
        <v>12937</v>
      </c>
      <c r="O2091" t="s">
        <v>12936</v>
      </c>
      <c r="P2091" t="s">
        <v>5663</v>
      </c>
      <c r="Q2091" t="s">
        <v>12862</v>
      </c>
      <c r="T2091">
        <v>60</v>
      </c>
    </row>
    <row r="2092" spans="1:26" x14ac:dyDescent="0.3">
      <c r="A2092">
        <v>907940</v>
      </c>
      <c r="B2092" t="s">
        <v>7034</v>
      </c>
    </row>
    <row r="2093" spans="1:26" x14ac:dyDescent="0.3">
      <c r="A2093">
        <v>907941</v>
      </c>
      <c r="B2093" t="s">
        <v>7036</v>
      </c>
    </row>
    <row r="2094" spans="1:26" x14ac:dyDescent="0.3">
      <c r="A2094">
        <v>907942</v>
      </c>
      <c r="B2094" t="s">
        <v>7039</v>
      </c>
      <c r="C2094" t="s">
        <v>7040</v>
      </c>
      <c r="D2094" t="s">
        <v>7041</v>
      </c>
    </row>
    <row r="2095" spans="1:26" x14ac:dyDescent="0.3">
      <c r="A2095">
        <v>907943</v>
      </c>
      <c r="B2095" t="s">
        <v>7043</v>
      </c>
      <c r="C2095" t="s">
        <v>7044</v>
      </c>
      <c r="D2095" t="s">
        <v>7045</v>
      </c>
      <c r="O2095" t="s">
        <v>6630</v>
      </c>
      <c r="P2095" t="s">
        <v>6630</v>
      </c>
      <c r="Q2095" t="s">
        <v>12862</v>
      </c>
      <c r="T2095">
        <v>90</v>
      </c>
    </row>
    <row r="2096" spans="1:26" x14ac:dyDescent="0.3">
      <c r="A2096">
        <v>907944</v>
      </c>
      <c r="B2096" t="s">
        <v>7043</v>
      </c>
      <c r="C2096" t="s">
        <v>7044</v>
      </c>
      <c r="D2096" t="s">
        <v>7048</v>
      </c>
      <c r="O2096" t="s">
        <v>6630</v>
      </c>
      <c r="P2096" t="s">
        <v>6630</v>
      </c>
      <c r="Q2096" t="s">
        <v>12862</v>
      </c>
      <c r="T2096">
        <v>90</v>
      </c>
    </row>
    <row r="2097" spans="1:26" x14ac:dyDescent="0.3">
      <c r="A2097">
        <v>907945</v>
      </c>
      <c r="B2097" t="s">
        <v>7049</v>
      </c>
      <c r="C2097" t="s">
        <v>7044</v>
      </c>
      <c r="D2097" t="s">
        <v>7048</v>
      </c>
    </row>
    <row r="2098" spans="1:26" x14ac:dyDescent="0.3">
      <c r="A2098">
        <v>907946</v>
      </c>
      <c r="B2098" t="s">
        <v>7049</v>
      </c>
      <c r="C2098" t="s">
        <v>7044</v>
      </c>
      <c r="D2098" t="s">
        <v>7048</v>
      </c>
    </row>
    <row r="2099" spans="1:26" x14ac:dyDescent="0.3">
      <c r="A2099">
        <v>907947</v>
      </c>
      <c r="B2099" t="s">
        <v>7050</v>
      </c>
      <c r="C2099" t="s">
        <v>1117</v>
      </c>
      <c r="D2099" t="s">
        <v>7051</v>
      </c>
      <c r="O2099" t="s">
        <v>1112</v>
      </c>
      <c r="P2099" t="s">
        <v>12935</v>
      </c>
      <c r="Q2099" t="s">
        <v>12862</v>
      </c>
      <c r="T2099">
        <v>100</v>
      </c>
      <c r="X2099">
        <v>31211500</v>
      </c>
      <c r="Y2099">
        <v>77</v>
      </c>
    </row>
    <row r="2100" spans="1:26" x14ac:dyDescent="0.3">
      <c r="A2100">
        <v>907948</v>
      </c>
      <c r="B2100" t="s">
        <v>7054</v>
      </c>
      <c r="C2100" t="s">
        <v>567</v>
      </c>
      <c r="D2100">
        <v>7000006381</v>
      </c>
      <c r="F2100">
        <v>7000006381</v>
      </c>
      <c r="V2100" t="s">
        <v>567</v>
      </c>
      <c r="W2100">
        <v>57</v>
      </c>
      <c r="X2100">
        <v>46191500</v>
      </c>
      <c r="Y2100">
        <v>76</v>
      </c>
      <c r="Z2100" t="b">
        <v>1</v>
      </c>
    </row>
    <row r="2101" spans="1:26" x14ac:dyDescent="0.3">
      <c r="A2101">
        <v>907949</v>
      </c>
      <c r="B2101" t="s">
        <v>7054</v>
      </c>
      <c r="C2101" t="s">
        <v>567</v>
      </c>
      <c r="D2101">
        <v>7000006381</v>
      </c>
      <c r="F2101">
        <v>7000006381</v>
      </c>
      <c r="V2101" t="s">
        <v>567</v>
      </c>
      <c r="W2101">
        <v>57</v>
      </c>
      <c r="X2101">
        <v>46191500</v>
      </c>
      <c r="Y2101">
        <v>76</v>
      </c>
      <c r="Z2101" t="b">
        <v>1</v>
      </c>
    </row>
    <row r="2102" spans="1:26" x14ac:dyDescent="0.3">
      <c r="A2102">
        <v>907950</v>
      </c>
      <c r="B2102" t="s">
        <v>7056</v>
      </c>
      <c r="C2102" t="s">
        <v>6133</v>
      </c>
      <c r="D2102" t="s">
        <v>7057</v>
      </c>
      <c r="O2102" t="s">
        <v>66</v>
      </c>
      <c r="P2102" t="s">
        <v>12934</v>
      </c>
      <c r="Q2102" t="s">
        <v>12862</v>
      </c>
      <c r="T2102">
        <v>75</v>
      </c>
    </row>
    <row r="2103" spans="1:26" x14ac:dyDescent="0.3">
      <c r="A2103">
        <v>907951</v>
      </c>
      <c r="B2103" t="s">
        <v>7056</v>
      </c>
      <c r="C2103" t="s">
        <v>6133</v>
      </c>
      <c r="D2103" t="s">
        <v>7057</v>
      </c>
      <c r="O2103" t="s">
        <v>66</v>
      </c>
      <c r="P2103" t="s">
        <v>12934</v>
      </c>
      <c r="Q2103" t="s">
        <v>12862</v>
      </c>
      <c r="T2103">
        <v>75</v>
      </c>
    </row>
    <row r="2104" spans="1:26" x14ac:dyDescent="0.3">
      <c r="A2104">
        <v>907952</v>
      </c>
      <c r="B2104" t="s">
        <v>7060</v>
      </c>
      <c r="C2104" t="s">
        <v>6133</v>
      </c>
      <c r="D2104">
        <v>6644</v>
      </c>
      <c r="O2104" t="s">
        <v>66</v>
      </c>
      <c r="P2104" t="s">
        <v>12934</v>
      </c>
      <c r="Q2104" t="s">
        <v>12862</v>
      </c>
      <c r="T2104">
        <v>75</v>
      </c>
      <c r="V2104" t="s">
        <v>12933</v>
      </c>
      <c r="W2104">
        <v>59</v>
      </c>
      <c r="X2104">
        <v>39121400</v>
      </c>
      <c r="Y2104">
        <v>59</v>
      </c>
      <c r="Z2104" t="b">
        <v>1</v>
      </c>
    </row>
    <row r="2105" spans="1:26" x14ac:dyDescent="0.3">
      <c r="A2105">
        <v>907953</v>
      </c>
      <c r="B2105" t="s">
        <v>7062</v>
      </c>
      <c r="C2105" t="s">
        <v>7063</v>
      </c>
      <c r="D2105">
        <v>1006000</v>
      </c>
      <c r="F2105">
        <v>6501006000</v>
      </c>
      <c r="O2105" t="s">
        <v>7065</v>
      </c>
      <c r="P2105" t="s">
        <v>12932</v>
      </c>
      <c r="Q2105" t="s">
        <v>12862</v>
      </c>
      <c r="T2105">
        <v>60</v>
      </c>
      <c r="V2105" t="s">
        <v>482</v>
      </c>
      <c r="W2105">
        <v>79</v>
      </c>
      <c r="X2105">
        <v>31161528</v>
      </c>
      <c r="Y2105">
        <v>79</v>
      </c>
      <c r="Z2105" t="b">
        <v>1</v>
      </c>
    </row>
    <row r="2106" spans="1:26" x14ac:dyDescent="0.3">
      <c r="A2106">
        <v>907954</v>
      </c>
      <c r="B2106" t="s">
        <v>7066</v>
      </c>
      <c r="C2106" t="s">
        <v>5712</v>
      </c>
      <c r="D2106" t="s">
        <v>7068</v>
      </c>
      <c r="V2106" t="s">
        <v>12931</v>
      </c>
      <c r="W2106">
        <v>62</v>
      </c>
      <c r="X2106">
        <v>26121629</v>
      </c>
      <c r="Y2106">
        <v>62</v>
      </c>
      <c r="Z2106" t="b">
        <v>1</v>
      </c>
    </row>
    <row r="2107" spans="1:26" x14ac:dyDescent="0.3">
      <c r="A2107">
        <v>907955</v>
      </c>
      <c r="B2107" t="s">
        <v>7071</v>
      </c>
      <c r="C2107" t="s">
        <v>5712</v>
      </c>
      <c r="D2107" t="s">
        <v>7072</v>
      </c>
    </row>
    <row r="2108" spans="1:26" x14ac:dyDescent="0.3">
      <c r="A2108">
        <v>907956</v>
      </c>
      <c r="B2108" t="s">
        <v>7075</v>
      </c>
    </row>
    <row r="2109" spans="1:26" x14ac:dyDescent="0.3">
      <c r="A2109">
        <v>907957</v>
      </c>
      <c r="B2109" t="s">
        <v>7076</v>
      </c>
      <c r="C2109" t="s">
        <v>622</v>
      </c>
      <c r="D2109">
        <v>6002665</v>
      </c>
    </row>
    <row r="2110" spans="1:26" x14ac:dyDescent="0.3">
      <c r="A2110">
        <v>907958</v>
      </c>
      <c r="B2110" t="s">
        <v>7078</v>
      </c>
      <c r="C2110" t="s">
        <v>7079</v>
      </c>
      <c r="D2110">
        <v>6002664</v>
      </c>
    </row>
    <row r="2111" spans="1:26" x14ac:dyDescent="0.3">
      <c r="A2111">
        <v>907959</v>
      </c>
      <c r="B2111" t="s">
        <v>7081</v>
      </c>
      <c r="C2111" t="s">
        <v>7082</v>
      </c>
      <c r="D2111">
        <v>6002662</v>
      </c>
    </row>
    <row r="2112" spans="1:26" x14ac:dyDescent="0.3">
      <c r="A2112">
        <v>907960</v>
      </c>
      <c r="B2112" t="s">
        <v>7084</v>
      </c>
      <c r="C2112" t="s">
        <v>6521</v>
      </c>
      <c r="D2112">
        <v>6002661</v>
      </c>
    </row>
    <row r="2113" spans="1:4" x14ac:dyDescent="0.3">
      <c r="A2113">
        <v>907961</v>
      </c>
      <c r="B2113" t="s">
        <v>7086</v>
      </c>
      <c r="D2113">
        <v>6002660</v>
      </c>
    </row>
    <row r="2114" spans="1:4" x14ac:dyDescent="0.3">
      <c r="A2114">
        <v>907962</v>
      </c>
      <c r="B2114" t="s">
        <v>7088</v>
      </c>
      <c r="D2114">
        <v>6002339</v>
      </c>
    </row>
    <row r="2115" spans="1:4" x14ac:dyDescent="0.3">
      <c r="A2115">
        <v>907963</v>
      </c>
      <c r="B2115" t="s">
        <v>7089</v>
      </c>
      <c r="D2115">
        <v>6002338</v>
      </c>
    </row>
    <row r="2116" spans="1:4" x14ac:dyDescent="0.3">
      <c r="A2116">
        <v>907964</v>
      </c>
      <c r="B2116" t="s">
        <v>7090</v>
      </c>
      <c r="D2116">
        <v>6002337</v>
      </c>
    </row>
    <row r="2117" spans="1:4" x14ac:dyDescent="0.3">
      <c r="A2117">
        <v>907965</v>
      </c>
      <c r="B2117" t="s">
        <v>7091</v>
      </c>
      <c r="D2117">
        <v>6002336</v>
      </c>
    </row>
    <row r="2118" spans="1:4" x14ac:dyDescent="0.3">
      <c r="A2118">
        <v>907966</v>
      </c>
      <c r="B2118" t="s">
        <v>7092</v>
      </c>
      <c r="D2118">
        <v>6002334</v>
      </c>
    </row>
    <row r="2119" spans="1:4" x14ac:dyDescent="0.3">
      <c r="A2119">
        <v>907967</v>
      </c>
      <c r="B2119" t="s">
        <v>7093</v>
      </c>
      <c r="D2119">
        <v>6002079</v>
      </c>
    </row>
    <row r="2120" spans="1:4" x14ac:dyDescent="0.3">
      <c r="A2120">
        <v>907968</v>
      </c>
      <c r="B2120" t="s">
        <v>7094</v>
      </c>
      <c r="D2120">
        <v>6002078</v>
      </c>
    </row>
    <row r="2121" spans="1:4" x14ac:dyDescent="0.3">
      <c r="A2121">
        <v>907969</v>
      </c>
      <c r="B2121" t="s">
        <v>7095</v>
      </c>
      <c r="D2121">
        <v>6002077</v>
      </c>
    </row>
    <row r="2122" spans="1:4" x14ac:dyDescent="0.3">
      <c r="A2122">
        <v>907970</v>
      </c>
      <c r="B2122" t="s">
        <v>7096</v>
      </c>
      <c r="D2122">
        <v>6002076</v>
      </c>
    </row>
    <row r="2123" spans="1:4" x14ac:dyDescent="0.3">
      <c r="A2123">
        <v>907971</v>
      </c>
      <c r="B2123" t="s">
        <v>7097</v>
      </c>
      <c r="D2123">
        <v>6002075</v>
      </c>
    </row>
    <row r="2124" spans="1:4" x14ac:dyDescent="0.3">
      <c r="A2124">
        <v>907972</v>
      </c>
      <c r="B2124" t="s">
        <v>7098</v>
      </c>
      <c r="D2124">
        <v>6002074</v>
      </c>
    </row>
    <row r="2125" spans="1:4" x14ac:dyDescent="0.3">
      <c r="A2125">
        <v>907973</v>
      </c>
      <c r="B2125" t="s">
        <v>7099</v>
      </c>
      <c r="D2125">
        <v>6002050</v>
      </c>
    </row>
    <row r="2126" spans="1:4" x14ac:dyDescent="0.3">
      <c r="A2126">
        <v>907974</v>
      </c>
      <c r="B2126" t="s">
        <v>7100</v>
      </c>
      <c r="D2126">
        <v>6002049</v>
      </c>
    </row>
    <row r="2127" spans="1:4" x14ac:dyDescent="0.3">
      <c r="A2127">
        <v>907975</v>
      </c>
      <c r="B2127" t="s">
        <v>7101</v>
      </c>
      <c r="D2127">
        <v>6002048</v>
      </c>
    </row>
    <row r="2128" spans="1:4" x14ac:dyDescent="0.3">
      <c r="A2128">
        <v>907976</v>
      </c>
      <c r="B2128" t="s">
        <v>7102</v>
      </c>
      <c r="D2128">
        <v>6002047</v>
      </c>
    </row>
    <row r="2129" spans="1:26" x14ac:dyDescent="0.3">
      <c r="A2129">
        <v>907977</v>
      </c>
      <c r="B2129" t="s">
        <v>7103</v>
      </c>
      <c r="D2129">
        <v>6002046</v>
      </c>
    </row>
    <row r="2130" spans="1:26" x14ac:dyDescent="0.3">
      <c r="A2130">
        <v>907978</v>
      </c>
      <c r="B2130" t="s">
        <v>7104</v>
      </c>
      <c r="D2130">
        <v>6002045</v>
      </c>
    </row>
    <row r="2131" spans="1:26" x14ac:dyDescent="0.3">
      <c r="A2131">
        <v>907979</v>
      </c>
      <c r="B2131" t="s">
        <v>7105</v>
      </c>
      <c r="D2131">
        <v>6002044</v>
      </c>
    </row>
    <row r="2132" spans="1:26" x14ac:dyDescent="0.3">
      <c r="A2132">
        <v>907980</v>
      </c>
      <c r="B2132" t="s">
        <v>7106</v>
      </c>
      <c r="D2132">
        <v>6002042</v>
      </c>
    </row>
    <row r="2133" spans="1:26" x14ac:dyDescent="0.3">
      <c r="A2133">
        <v>907981</v>
      </c>
      <c r="B2133" t="s">
        <v>7107</v>
      </c>
      <c r="D2133">
        <v>6002041</v>
      </c>
    </row>
    <row r="2134" spans="1:26" x14ac:dyDescent="0.3">
      <c r="A2134">
        <v>907982</v>
      </c>
      <c r="B2134" t="s">
        <v>7108</v>
      </c>
      <c r="D2134">
        <v>6002040</v>
      </c>
    </row>
    <row r="2135" spans="1:26" x14ac:dyDescent="0.3">
      <c r="A2135">
        <v>907983</v>
      </c>
      <c r="B2135" t="s">
        <v>7109</v>
      </c>
      <c r="D2135">
        <v>6000978</v>
      </c>
    </row>
    <row r="2136" spans="1:26" x14ac:dyDescent="0.3">
      <c r="A2136">
        <v>907984</v>
      </c>
      <c r="B2136" t="s">
        <v>7110</v>
      </c>
      <c r="D2136">
        <v>6000977</v>
      </c>
    </row>
    <row r="2137" spans="1:26" x14ac:dyDescent="0.3">
      <c r="A2137">
        <v>907985</v>
      </c>
      <c r="B2137" t="s">
        <v>7111</v>
      </c>
      <c r="D2137">
        <v>6000976</v>
      </c>
    </row>
    <row r="2138" spans="1:26" x14ac:dyDescent="0.3">
      <c r="A2138">
        <v>907986</v>
      </c>
      <c r="B2138" t="s">
        <v>7112</v>
      </c>
    </row>
    <row r="2139" spans="1:26" x14ac:dyDescent="0.3">
      <c r="A2139">
        <v>907987</v>
      </c>
      <c r="B2139" t="s">
        <v>7114</v>
      </c>
      <c r="C2139" t="s">
        <v>1117</v>
      </c>
      <c r="D2139" t="s">
        <v>7115</v>
      </c>
    </row>
    <row r="2140" spans="1:26" x14ac:dyDescent="0.3">
      <c r="A2140">
        <v>907988</v>
      </c>
      <c r="B2140" t="s">
        <v>7117</v>
      </c>
      <c r="C2140" t="s">
        <v>7118</v>
      </c>
      <c r="D2140">
        <v>513</v>
      </c>
      <c r="O2140" t="s">
        <v>59</v>
      </c>
      <c r="P2140" t="s">
        <v>4397</v>
      </c>
      <c r="Q2140" t="s">
        <v>12862</v>
      </c>
      <c r="T2140">
        <v>95</v>
      </c>
    </row>
    <row r="2141" spans="1:26" x14ac:dyDescent="0.3">
      <c r="A2141">
        <v>907989</v>
      </c>
      <c r="B2141" t="s">
        <v>7120</v>
      </c>
      <c r="C2141" t="s">
        <v>5061</v>
      </c>
      <c r="D2141" t="s">
        <v>7121</v>
      </c>
      <c r="X2141">
        <v>39131711</v>
      </c>
      <c r="Y2141">
        <v>53</v>
      </c>
    </row>
    <row r="2142" spans="1:26" x14ac:dyDescent="0.3">
      <c r="A2142">
        <v>907990</v>
      </c>
      <c r="B2142" t="s">
        <v>7124</v>
      </c>
      <c r="C2142" t="s">
        <v>5061</v>
      </c>
      <c r="D2142" t="s">
        <v>7125</v>
      </c>
      <c r="V2142" t="s">
        <v>12901</v>
      </c>
      <c r="W2142">
        <v>84</v>
      </c>
      <c r="X2142">
        <v>31161807</v>
      </c>
      <c r="Y2142">
        <v>84</v>
      </c>
      <c r="Z2142" t="b">
        <v>1</v>
      </c>
    </row>
    <row r="2143" spans="1:26" x14ac:dyDescent="0.3">
      <c r="A2143">
        <v>907991</v>
      </c>
      <c r="B2143" t="s">
        <v>7127</v>
      </c>
      <c r="C2143" t="s">
        <v>5061</v>
      </c>
      <c r="D2143" t="s">
        <v>7128</v>
      </c>
      <c r="X2143">
        <v>31161728</v>
      </c>
      <c r="Y2143">
        <v>64</v>
      </c>
    </row>
    <row r="2144" spans="1:26" x14ac:dyDescent="0.3">
      <c r="A2144">
        <v>907992</v>
      </c>
      <c r="B2144" t="s">
        <v>7130</v>
      </c>
      <c r="C2144" t="s">
        <v>5061</v>
      </c>
      <c r="D2144" t="s">
        <v>7131</v>
      </c>
      <c r="V2144" t="s">
        <v>12901</v>
      </c>
      <c r="W2144">
        <v>60</v>
      </c>
      <c r="X2144">
        <v>31160000</v>
      </c>
      <c r="Y2144">
        <v>75</v>
      </c>
      <c r="Z2144" t="b">
        <v>1</v>
      </c>
    </row>
    <row r="2145" spans="1:26" x14ac:dyDescent="0.3">
      <c r="A2145">
        <v>907993</v>
      </c>
      <c r="B2145" t="s">
        <v>7133</v>
      </c>
      <c r="C2145" t="s">
        <v>12930</v>
      </c>
      <c r="D2145" t="s">
        <v>7135</v>
      </c>
      <c r="O2145" t="s">
        <v>12907</v>
      </c>
      <c r="P2145" t="s">
        <v>12907</v>
      </c>
      <c r="Q2145" t="s">
        <v>12858</v>
      </c>
      <c r="T2145">
        <v>50</v>
      </c>
    </row>
    <row r="2146" spans="1:26" x14ac:dyDescent="0.3">
      <c r="A2146">
        <v>907994</v>
      </c>
      <c r="B2146" t="s">
        <v>7138</v>
      </c>
      <c r="C2146" t="s">
        <v>12929</v>
      </c>
      <c r="D2146" t="s">
        <v>7140</v>
      </c>
      <c r="F2146">
        <v>8531909001</v>
      </c>
    </row>
    <row r="2147" spans="1:26" x14ac:dyDescent="0.3">
      <c r="A2147">
        <v>907995</v>
      </c>
      <c r="B2147" t="s">
        <v>7142</v>
      </c>
      <c r="C2147" t="s">
        <v>12928</v>
      </c>
      <c r="D2147" t="s">
        <v>4345</v>
      </c>
      <c r="G2147">
        <v>1093537</v>
      </c>
      <c r="H2147" t="s">
        <v>7144</v>
      </c>
      <c r="I2147" t="s">
        <v>1930</v>
      </c>
      <c r="J2147">
        <v>781011156848</v>
      </c>
      <c r="K2147">
        <v>39131705</v>
      </c>
      <c r="M2147">
        <v>217417</v>
      </c>
      <c r="N2147" t="s">
        <v>12927</v>
      </c>
      <c r="O2147" t="s">
        <v>1930</v>
      </c>
      <c r="Q2147" t="s">
        <v>12926</v>
      </c>
      <c r="R2147" s="193" t="s">
        <v>12925</v>
      </c>
      <c r="S2147">
        <v>87</v>
      </c>
      <c r="T2147">
        <v>55</v>
      </c>
      <c r="U2147">
        <v>67</v>
      </c>
      <c r="V2147" t="s">
        <v>1930</v>
      </c>
      <c r="W2147">
        <v>76</v>
      </c>
      <c r="X2147">
        <v>39131705</v>
      </c>
      <c r="Y2147">
        <v>76</v>
      </c>
      <c r="Z2147" t="b">
        <v>1</v>
      </c>
    </row>
    <row r="2148" spans="1:26" x14ac:dyDescent="0.3">
      <c r="A2148">
        <v>907996</v>
      </c>
      <c r="B2148" t="s">
        <v>7142</v>
      </c>
      <c r="C2148" t="s">
        <v>12928</v>
      </c>
      <c r="D2148" t="s">
        <v>4345</v>
      </c>
      <c r="G2148">
        <v>1093537</v>
      </c>
      <c r="H2148" t="s">
        <v>7144</v>
      </c>
      <c r="I2148" t="s">
        <v>1930</v>
      </c>
      <c r="J2148">
        <v>781011156848</v>
      </c>
      <c r="K2148">
        <v>39131705</v>
      </c>
      <c r="M2148">
        <v>217417</v>
      </c>
      <c r="N2148" t="s">
        <v>12927</v>
      </c>
      <c r="O2148" t="s">
        <v>1930</v>
      </c>
      <c r="Q2148" t="s">
        <v>12926</v>
      </c>
      <c r="R2148" s="193" t="s">
        <v>12925</v>
      </c>
      <c r="S2148">
        <v>87</v>
      </c>
      <c r="T2148">
        <v>55</v>
      </c>
      <c r="U2148">
        <v>67</v>
      </c>
      <c r="V2148" t="s">
        <v>1930</v>
      </c>
      <c r="W2148">
        <v>76</v>
      </c>
      <c r="X2148">
        <v>39131705</v>
      </c>
      <c r="Y2148">
        <v>76</v>
      </c>
      <c r="Z2148" t="b">
        <v>1</v>
      </c>
    </row>
    <row r="2149" spans="1:26" x14ac:dyDescent="0.3">
      <c r="A2149">
        <v>907997</v>
      </c>
      <c r="B2149" t="s">
        <v>7142</v>
      </c>
      <c r="C2149" t="s">
        <v>12928</v>
      </c>
      <c r="D2149" t="s">
        <v>4345</v>
      </c>
      <c r="G2149">
        <v>1093537</v>
      </c>
      <c r="H2149" t="s">
        <v>7144</v>
      </c>
      <c r="I2149" t="s">
        <v>1930</v>
      </c>
      <c r="J2149">
        <v>781011156848</v>
      </c>
      <c r="K2149">
        <v>39131705</v>
      </c>
      <c r="M2149">
        <v>217417</v>
      </c>
      <c r="N2149" t="s">
        <v>12927</v>
      </c>
      <c r="O2149" t="s">
        <v>1930</v>
      </c>
      <c r="Q2149" t="s">
        <v>12926</v>
      </c>
      <c r="R2149" s="193" t="s">
        <v>12925</v>
      </c>
      <c r="S2149">
        <v>87</v>
      </c>
      <c r="T2149">
        <v>55</v>
      </c>
      <c r="U2149">
        <v>67</v>
      </c>
      <c r="V2149" t="s">
        <v>1930</v>
      </c>
      <c r="W2149">
        <v>76</v>
      </c>
      <c r="X2149">
        <v>39131705</v>
      </c>
      <c r="Y2149">
        <v>76</v>
      </c>
      <c r="Z2149" t="b">
        <v>1</v>
      </c>
    </row>
    <row r="2150" spans="1:26" x14ac:dyDescent="0.3">
      <c r="A2150">
        <v>907998</v>
      </c>
      <c r="B2150" t="s">
        <v>7145</v>
      </c>
      <c r="C2150" t="s">
        <v>2075</v>
      </c>
      <c r="D2150" t="s">
        <v>7146</v>
      </c>
      <c r="G2150">
        <v>336638</v>
      </c>
      <c r="H2150">
        <v>48899205</v>
      </c>
      <c r="I2150" t="s">
        <v>2059</v>
      </c>
      <c r="J2150" s="193" t="s">
        <v>7150</v>
      </c>
      <c r="K2150">
        <v>23241640</v>
      </c>
      <c r="L2150" t="s">
        <v>7149</v>
      </c>
      <c r="M2150">
        <v>311469</v>
      </c>
      <c r="N2150" t="s">
        <v>12924</v>
      </c>
      <c r="O2150" t="s">
        <v>2059</v>
      </c>
      <c r="Q2150" t="s">
        <v>12868</v>
      </c>
      <c r="R2150" s="193" t="s">
        <v>12923</v>
      </c>
      <c r="S2150">
        <v>100</v>
      </c>
      <c r="T2150">
        <v>99</v>
      </c>
      <c r="U2150">
        <v>97</v>
      </c>
      <c r="V2150" t="s">
        <v>2059</v>
      </c>
      <c r="W2150">
        <v>63</v>
      </c>
      <c r="X2150">
        <v>23241600</v>
      </c>
      <c r="Y2150">
        <v>79</v>
      </c>
      <c r="Z2150" t="b">
        <v>1</v>
      </c>
    </row>
    <row r="2151" spans="1:26" x14ac:dyDescent="0.3">
      <c r="A2151">
        <v>907999</v>
      </c>
      <c r="B2151" t="s">
        <v>7151</v>
      </c>
      <c r="D2151">
        <v>4830</v>
      </c>
    </row>
    <row r="2152" spans="1:26" x14ac:dyDescent="0.3">
      <c r="A2152">
        <v>908000</v>
      </c>
      <c r="B2152" t="s">
        <v>7152</v>
      </c>
      <c r="C2152" t="s">
        <v>2075</v>
      </c>
      <c r="D2152" t="s">
        <v>7153</v>
      </c>
      <c r="G2152">
        <v>243892</v>
      </c>
      <c r="H2152">
        <v>48111837</v>
      </c>
      <c r="I2152" t="s">
        <v>2059</v>
      </c>
      <c r="J2152" s="193" t="s">
        <v>12922</v>
      </c>
      <c r="K2152">
        <v>27112700</v>
      </c>
      <c r="M2152">
        <v>623191</v>
      </c>
      <c r="N2152" t="s">
        <v>12921</v>
      </c>
      <c r="O2152" t="s">
        <v>2059</v>
      </c>
      <c r="Q2152" t="s">
        <v>12868</v>
      </c>
      <c r="R2152" s="193" t="s">
        <v>12920</v>
      </c>
      <c r="S2152">
        <v>75</v>
      </c>
      <c r="T2152">
        <v>64</v>
      </c>
      <c r="U2152">
        <v>78</v>
      </c>
      <c r="V2152" t="s">
        <v>2059</v>
      </c>
      <c r="W2152">
        <v>80</v>
      </c>
      <c r="Z2152" t="b">
        <v>1</v>
      </c>
    </row>
    <row r="2153" spans="1:26" x14ac:dyDescent="0.3">
      <c r="A2153">
        <v>908001</v>
      </c>
      <c r="B2153" t="s">
        <v>7155</v>
      </c>
      <c r="C2153" t="s">
        <v>2246</v>
      </c>
      <c r="D2153">
        <v>44423</v>
      </c>
    </row>
    <row r="2154" spans="1:26" x14ac:dyDescent="0.3">
      <c r="A2154">
        <v>908002</v>
      </c>
      <c r="B2154" t="s">
        <v>7155</v>
      </c>
      <c r="C2154" t="s">
        <v>2246</v>
      </c>
      <c r="D2154">
        <v>44423</v>
      </c>
    </row>
    <row r="2155" spans="1:26" x14ac:dyDescent="0.3">
      <c r="A2155">
        <v>908003</v>
      </c>
      <c r="B2155" t="s">
        <v>7157</v>
      </c>
      <c r="C2155" t="s">
        <v>7158</v>
      </c>
      <c r="D2155">
        <v>6700861</v>
      </c>
    </row>
    <row r="2156" spans="1:26" x14ac:dyDescent="0.3">
      <c r="A2156">
        <v>908004</v>
      </c>
      <c r="B2156" t="s">
        <v>7160</v>
      </c>
      <c r="C2156" t="s">
        <v>2246</v>
      </c>
      <c r="D2156">
        <v>4113</v>
      </c>
      <c r="G2156">
        <v>702314</v>
      </c>
      <c r="H2156">
        <v>41137</v>
      </c>
      <c r="I2156" t="s">
        <v>5301</v>
      </c>
      <c r="J2156">
        <v>754473411374</v>
      </c>
      <c r="K2156">
        <v>55121704</v>
      </c>
      <c r="M2156">
        <v>250158</v>
      </c>
      <c r="N2156" t="s">
        <v>12919</v>
      </c>
      <c r="O2156" t="s">
        <v>5301</v>
      </c>
      <c r="Q2156" t="s">
        <v>12868</v>
      </c>
      <c r="R2156" s="193" t="s">
        <v>12918</v>
      </c>
      <c r="S2156">
        <v>61</v>
      </c>
      <c r="T2156">
        <v>60</v>
      </c>
      <c r="U2156">
        <v>38</v>
      </c>
    </row>
    <row r="2157" spans="1:26" x14ac:dyDescent="0.3">
      <c r="A2157">
        <v>908005</v>
      </c>
      <c r="B2157" t="s">
        <v>7160</v>
      </c>
      <c r="C2157" t="s">
        <v>2246</v>
      </c>
      <c r="D2157">
        <v>4113</v>
      </c>
      <c r="G2157">
        <v>702314</v>
      </c>
      <c r="H2157">
        <v>41137</v>
      </c>
      <c r="I2157" t="s">
        <v>5301</v>
      </c>
      <c r="J2157">
        <v>754473411374</v>
      </c>
      <c r="K2157">
        <v>55121704</v>
      </c>
      <c r="M2157">
        <v>250158</v>
      </c>
      <c r="N2157" t="s">
        <v>12919</v>
      </c>
      <c r="O2157" t="s">
        <v>5301</v>
      </c>
      <c r="Q2157" t="s">
        <v>12868</v>
      </c>
      <c r="R2157" s="193" t="s">
        <v>12918</v>
      </c>
      <c r="S2157">
        <v>61</v>
      </c>
      <c r="T2157">
        <v>60</v>
      </c>
      <c r="U2157">
        <v>38</v>
      </c>
    </row>
    <row r="2158" spans="1:26" x14ac:dyDescent="0.3">
      <c r="A2158">
        <v>908006</v>
      </c>
      <c r="B2158" t="s">
        <v>7163</v>
      </c>
      <c r="C2158" t="s">
        <v>7164</v>
      </c>
      <c r="D2158" t="s">
        <v>7165</v>
      </c>
      <c r="O2158" t="s">
        <v>59</v>
      </c>
      <c r="P2158" t="s">
        <v>1537</v>
      </c>
      <c r="Q2158" t="s">
        <v>12862</v>
      </c>
      <c r="T2158">
        <v>60</v>
      </c>
      <c r="V2158" t="s">
        <v>6302</v>
      </c>
      <c r="W2158">
        <v>81</v>
      </c>
      <c r="X2158">
        <v>40172608</v>
      </c>
      <c r="Y2158">
        <v>81</v>
      </c>
      <c r="Z2158" t="b">
        <v>1</v>
      </c>
    </row>
    <row r="2159" spans="1:26" x14ac:dyDescent="0.3">
      <c r="A2159">
        <v>908007</v>
      </c>
      <c r="B2159" t="s">
        <v>7168</v>
      </c>
      <c r="C2159" t="s">
        <v>7164</v>
      </c>
      <c r="D2159" t="s">
        <v>7169</v>
      </c>
      <c r="O2159" t="s">
        <v>59</v>
      </c>
      <c r="P2159" t="s">
        <v>1537</v>
      </c>
      <c r="Q2159" t="s">
        <v>12862</v>
      </c>
      <c r="T2159">
        <v>60</v>
      </c>
      <c r="V2159" t="s">
        <v>6302</v>
      </c>
      <c r="W2159">
        <v>81</v>
      </c>
      <c r="X2159">
        <v>40172608</v>
      </c>
      <c r="Y2159">
        <v>81</v>
      </c>
      <c r="Z2159" t="b">
        <v>1</v>
      </c>
    </row>
    <row r="2160" spans="1:26" x14ac:dyDescent="0.3">
      <c r="A2160">
        <v>908008</v>
      </c>
      <c r="B2160" t="s">
        <v>7172</v>
      </c>
      <c r="C2160" t="s">
        <v>7173</v>
      </c>
      <c r="D2160">
        <v>401552</v>
      </c>
      <c r="G2160">
        <v>667259</v>
      </c>
      <c r="H2160" t="s">
        <v>12917</v>
      </c>
      <c r="I2160" t="s">
        <v>12915</v>
      </c>
      <c r="J2160">
        <v>718205032060</v>
      </c>
      <c r="K2160">
        <v>27111701</v>
      </c>
      <c r="M2160">
        <v>423158</v>
      </c>
      <c r="N2160" t="s">
        <v>12916</v>
      </c>
      <c r="O2160" t="s">
        <v>12915</v>
      </c>
      <c r="Q2160" t="s">
        <v>12868</v>
      </c>
      <c r="R2160" s="193" t="s">
        <v>12914</v>
      </c>
      <c r="S2160">
        <v>60</v>
      </c>
      <c r="T2160">
        <v>59</v>
      </c>
      <c r="U2160">
        <v>36</v>
      </c>
      <c r="V2160" t="s">
        <v>7175</v>
      </c>
      <c r="W2160">
        <v>77</v>
      </c>
      <c r="Z2160" t="b">
        <v>1</v>
      </c>
    </row>
    <row r="2161" spans="1:26" x14ac:dyDescent="0.3">
      <c r="A2161">
        <v>908009</v>
      </c>
      <c r="B2161" t="s">
        <v>7176</v>
      </c>
      <c r="C2161" t="s">
        <v>1934</v>
      </c>
      <c r="D2161" t="s">
        <v>7177</v>
      </c>
      <c r="O2161" t="s">
        <v>4304</v>
      </c>
      <c r="P2161" t="s">
        <v>4304</v>
      </c>
      <c r="Q2161" t="s">
        <v>12858</v>
      </c>
      <c r="T2161">
        <v>33</v>
      </c>
      <c r="V2161" t="s">
        <v>2347</v>
      </c>
      <c r="W2161">
        <v>78</v>
      </c>
      <c r="X2161">
        <v>39121636</v>
      </c>
      <c r="Y2161">
        <v>78</v>
      </c>
      <c r="Z2161" t="b">
        <v>1</v>
      </c>
    </row>
    <row r="2162" spans="1:26" x14ac:dyDescent="0.3">
      <c r="A2162">
        <v>908010</v>
      </c>
      <c r="B2162" t="s">
        <v>7179</v>
      </c>
      <c r="D2162">
        <v>3869206</v>
      </c>
      <c r="V2162" t="s">
        <v>2812</v>
      </c>
      <c r="W2162">
        <v>64</v>
      </c>
      <c r="Z2162" t="b">
        <v>1</v>
      </c>
    </row>
    <row r="2163" spans="1:26" x14ac:dyDescent="0.3">
      <c r="A2163">
        <v>908011</v>
      </c>
      <c r="B2163" t="s">
        <v>7180</v>
      </c>
      <c r="C2163" t="s">
        <v>5061</v>
      </c>
      <c r="D2163" t="s">
        <v>7181</v>
      </c>
      <c r="V2163" t="s">
        <v>12901</v>
      </c>
      <c r="W2163">
        <v>81</v>
      </c>
      <c r="X2163">
        <v>31161800</v>
      </c>
      <c r="Y2163">
        <v>81</v>
      </c>
      <c r="Z2163" t="b">
        <v>1</v>
      </c>
    </row>
    <row r="2164" spans="1:26" x14ac:dyDescent="0.3">
      <c r="A2164">
        <v>908012</v>
      </c>
      <c r="B2164" t="s">
        <v>7183</v>
      </c>
      <c r="C2164" t="s">
        <v>5061</v>
      </c>
      <c r="D2164" t="s">
        <v>7184</v>
      </c>
      <c r="V2164" t="s">
        <v>12901</v>
      </c>
      <c r="W2164">
        <v>82</v>
      </c>
      <c r="X2164">
        <v>31161800</v>
      </c>
      <c r="Y2164">
        <v>82</v>
      </c>
      <c r="Z2164" t="b">
        <v>1</v>
      </c>
    </row>
    <row r="2165" spans="1:26" x14ac:dyDescent="0.3">
      <c r="A2165">
        <v>908013</v>
      </c>
      <c r="B2165" t="s">
        <v>7183</v>
      </c>
      <c r="C2165" t="s">
        <v>5061</v>
      </c>
      <c r="D2165" t="s">
        <v>7184</v>
      </c>
      <c r="V2165" t="s">
        <v>12901</v>
      </c>
      <c r="W2165">
        <v>82</v>
      </c>
      <c r="X2165">
        <v>31161800</v>
      </c>
      <c r="Y2165">
        <v>82</v>
      </c>
      <c r="Z2165" t="b">
        <v>1</v>
      </c>
    </row>
    <row r="2166" spans="1:26" x14ac:dyDescent="0.3">
      <c r="A2166">
        <v>908014</v>
      </c>
      <c r="B2166" t="s">
        <v>7187</v>
      </c>
      <c r="C2166" t="s">
        <v>5061</v>
      </c>
      <c r="D2166" t="s">
        <v>7188</v>
      </c>
      <c r="X2166">
        <v>31161708</v>
      </c>
      <c r="Y2166">
        <v>78</v>
      </c>
    </row>
    <row r="2167" spans="1:26" x14ac:dyDescent="0.3">
      <c r="A2167">
        <v>908015</v>
      </c>
      <c r="B2167" t="s">
        <v>7190</v>
      </c>
      <c r="C2167" t="s">
        <v>7191</v>
      </c>
      <c r="D2167" t="s">
        <v>7192</v>
      </c>
      <c r="V2167" t="s">
        <v>12901</v>
      </c>
      <c r="W2167">
        <v>63</v>
      </c>
      <c r="X2167">
        <v>31160000</v>
      </c>
      <c r="Y2167">
        <v>78</v>
      </c>
      <c r="Z2167" t="b">
        <v>1</v>
      </c>
    </row>
    <row r="2168" spans="1:26" x14ac:dyDescent="0.3">
      <c r="A2168">
        <v>908016</v>
      </c>
      <c r="B2168" t="s">
        <v>7194</v>
      </c>
      <c r="C2168" t="s">
        <v>567</v>
      </c>
      <c r="D2168" t="s">
        <v>7195</v>
      </c>
      <c r="O2168" t="s">
        <v>567</v>
      </c>
      <c r="P2168" t="s">
        <v>567</v>
      </c>
      <c r="Q2168" t="s">
        <v>12862</v>
      </c>
      <c r="T2168">
        <v>60</v>
      </c>
      <c r="V2168" t="s">
        <v>567</v>
      </c>
      <c r="W2168">
        <v>81</v>
      </c>
      <c r="X2168">
        <v>31201500</v>
      </c>
      <c r="Y2168">
        <v>81</v>
      </c>
      <c r="Z2168" t="b">
        <v>1</v>
      </c>
    </row>
    <row r="2169" spans="1:26" x14ac:dyDescent="0.3">
      <c r="A2169">
        <v>908017</v>
      </c>
      <c r="B2169" t="s">
        <v>7197</v>
      </c>
      <c r="D2169">
        <v>3597044</v>
      </c>
      <c r="V2169" t="s">
        <v>7175</v>
      </c>
      <c r="W2169">
        <v>79</v>
      </c>
      <c r="Z2169" t="b">
        <v>1</v>
      </c>
    </row>
    <row r="2170" spans="1:26" x14ac:dyDescent="0.3">
      <c r="A2170">
        <v>908018</v>
      </c>
      <c r="B2170" t="s">
        <v>7198</v>
      </c>
      <c r="C2170" t="s">
        <v>7158</v>
      </c>
      <c r="D2170">
        <v>7005006</v>
      </c>
    </row>
    <row r="2171" spans="1:26" x14ac:dyDescent="0.3">
      <c r="A2171">
        <v>908019</v>
      </c>
      <c r="B2171" t="s">
        <v>7201</v>
      </c>
      <c r="C2171" t="s">
        <v>7158</v>
      </c>
      <c r="D2171">
        <v>202815</v>
      </c>
    </row>
    <row r="2172" spans="1:26" x14ac:dyDescent="0.3">
      <c r="A2172">
        <v>908020</v>
      </c>
      <c r="B2172" t="s">
        <v>7201</v>
      </c>
      <c r="C2172" t="s">
        <v>7158</v>
      </c>
      <c r="D2172">
        <v>202815</v>
      </c>
    </row>
    <row r="2173" spans="1:26" x14ac:dyDescent="0.3">
      <c r="A2173">
        <v>908021</v>
      </c>
      <c r="B2173" t="s">
        <v>7204</v>
      </c>
      <c r="C2173" t="s">
        <v>7158</v>
      </c>
      <c r="D2173">
        <v>269863</v>
      </c>
    </row>
    <row r="2174" spans="1:26" x14ac:dyDescent="0.3">
      <c r="A2174">
        <v>908022</v>
      </c>
      <c r="B2174" t="s">
        <v>7207</v>
      </c>
      <c r="C2174" t="s">
        <v>507</v>
      </c>
      <c r="D2174" t="s">
        <v>7208</v>
      </c>
      <c r="E2174" t="s">
        <v>7209</v>
      </c>
      <c r="O2174" t="s">
        <v>59</v>
      </c>
      <c r="P2174" t="s">
        <v>12913</v>
      </c>
      <c r="Q2174" t="s">
        <v>12862</v>
      </c>
      <c r="T2174">
        <v>100</v>
      </c>
      <c r="X2174">
        <v>39121464</v>
      </c>
      <c r="Y2174">
        <v>64</v>
      </c>
    </row>
    <row r="2175" spans="1:26" x14ac:dyDescent="0.3">
      <c r="A2175">
        <v>908023</v>
      </c>
      <c r="B2175" t="s">
        <v>7211</v>
      </c>
      <c r="C2175" t="s">
        <v>7212</v>
      </c>
      <c r="D2175" t="s">
        <v>7213</v>
      </c>
      <c r="O2175" t="s">
        <v>3702</v>
      </c>
      <c r="P2175" t="s">
        <v>3702</v>
      </c>
      <c r="Q2175" t="s">
        <v>12862</v>
      </c>
      <c r="T2175">
        <v>100</v>
      </c>
      <c r="V2175" t="s">
        <v>3702</v>
      </c>
      <c r="W2175">
        <v>66</v>
      </c>
      <c r="X2175">
        <v>26111702</v>
      </c>
      <c r="Y2175">
        <v>81</v>
      </c>
      <c r="Z2175" t="b">
        <v>1</v>
      </c>
    </row>
    <row r="2176" spans="1:26" x14ac:dyDescent="0.3">
      <c r="A2176">
        <v>908024</v>
      </c>
      <c r="B2176" t="s">
        <v>7216</v>
      </c>
      <c r="C2176" t="s">
        <v>4486</v>
      </c>
      <c r="D2176" t="s">
        <v>7217</v>
      </c>
      <c r="G2176">
        <v>341835</v>
      </c>
      <c r="H2176">
        <v>30530719</v>
      </c>
      <c r="I2176" t="s">
        <v>4486</v>
      </c>
      <c r="J2176">
        <v>703957249583</v>
      </c>
      <c r="K2176">
        <v>43223300</v>
      </c>
      <c r="L2176" t="s">
        <v>12912</v>
      </c>
      <c r="M2176">
        <v>1016460</v>
      </c>
      <c r="N2176" t="s">
        <v>12911</v>
      </c>
      <c r="O2176" t="s">
        <v>4486</v>
      </c>
      <c r="Q2176" t="s">
        <v>12868</v>
      </c>
      <c r="R2176" s="193" t="s">
        <v>12910</v>
      </c>
      <c r="S2176">
        <v>100</v>
      </c>
      <c r="T2176">
        <v>93</v>
      </c>
      <c r="U2176">
        <v>84</v>
      </c>
      <c r="X2176">
        <v>43223300</v>
      </c>
      <c r="Y2176">
        <v>60</v>
      </c>
    </row>
    <row r="2177" spans="1:26" x14ac:dyDescent="0.3">
      <c r="A2177">
        <v>908025</v>
      </c>
      <c r="B2177" t="s">
        <v>7216</v>
      </c>
      <c r="C2177" t="s">
        <v>4486</v>
      </c>
      <c r="D2177" t="s">
        <v>7217</v>
      </c>
      <c r="G2177">
        <v>341835</v>
      </c>
      <c r="H2177">
        <v>30530719</v>
      </c>
      <c r="I2177" t="s">
        <v>4486</v>
      </c>
      <c r="J2177">
        <v>703957249583</v>
      </c>
      <c r="K2177">
        <v>43223300</v>
      </c>
      <c r="L2177" t="s">
        <v>12912</v>
      </c>
      <c r="M2177">
        <v>1016460</v>
      </c>
      <c r="N2177" t="s">
        <v>12911</v>
      </c>
      <c r="O2177" t="s">
        <v>4486</v>
      </c>
      <c r="Q2177" t="s">
        <v>12868</v>
      </c>
      <c r="R2177" s="193" t="s">
        <v>12910</v>
      </c>
      <c r="S2177">
        <v>100</v>
      </c>
      <c r="T2177">
        <v>93</v>
      </c>
      <c r="U2177">
        <v>84</v>
      </c>
      <c r="X2177">
        <v>43223300</v>
      </c>
      <c r="Y2177">
        <v>60</v>
      </c>
    </row>
    <row r="2178" spans="1:26" x14ac:dyDescent="0.3">
      <c r="A2178">
        <v>908026</v>
      </c>
      <c r="B2178" t="s">
        <v>7220</v>
      </c>
      <c r="C2178" t="s">
        <v>12909</v>
      </c>
      <c r="D2178" t="s">
        <v>7222</v>
      </c>
      <c r="E2178" t="s">
        <v>3334</v>
      </c>
      <c r="O2178" t="s">
        <v>59</v>
      </c>
      <c r="P2178" t="s">
        <v>4397</v>
      </c>
      <c r="Q2178" t="s">
        <v>12862</v>
      </c>
      <c r="T2178">
        <v>95</v>
      </c>
      <c r="V2178" t="s">
        <v>5341</v>
      </c>
      <c r="W2178">
        <v>81</v>
      </c>
      <c r="X2178">
        <v>39131706</v>
      </c>
      <c r="Y2178">
        <v>81</v>
      </c>
      <c r="Z2178" t="b">
        <v>1</v>
      </c>
    </row>
    <row r="2179" spans="1:26" x14ac:dyDescent="0.3">
      <c r="A2179">
        <v>908027</v>
      </c>
      <c r="B2179" t="s">
        <v>7225</v>
      </c>
      <c r="C2179" t="s">
        <v>507</v>
      </c>
      <c r="D2179">
        <v>853429</v>
      </c>
      <c r="E2179" t="s">
        <v>3166</v>
      </c>
      <c r="O2179" t="s">
        <v>59</v>
      </c>
      <c r="P2179" t="s">
        <v>4397</v>
      </c>
      <c r="Q2179" t="s">
        <v>12862</v>
      </c>
      <c r="T2179">
        <v>95</v>
      </c>
      <c r="X2179">
        <v>39131700</v>
      </c>
      <c r="Y2179">
        <v>79</v>
      </c>
    </row>
    <row r="2180" spans="1:26" x14ac:dyDescent="0.3">
      <c r="A2180">
        <v>908028</v>
      </c>
      <c r="B2180" t="s">
        <v>7227</v>
      </c>
      <c r="C2180" t="s">
        <v>507</v>
      </c>
      <c r="D2180" t="s">
        <v>12908</v>
      </c>
      <c r="E2180" t="s">
        <v>7229</v>
      </c>
      <c r="O2180" t="s">
        <v>59</v>
      </c>
      <c r="P2180" t="s">
        <v>4397</v>
      </c>
      <c r="Q2180" t="s">
        <v>12862</v>
      </c>
      <c r="T2180">
        <v>95</v>
      </c>
    </row>
    <row r="2181" spans="1:26" x14ac:dyDescent="0.3">
      <c r="A2181">
        <v>908029</v>
      </c>
      <c r="B2181" t="s">
        <v>7230</v>
      </c>
      <c r="O2181" t="s">
        <v>12907</v>
      </c>
      <c r="P2181" t="s">
        <v>12907</v>
      </c>
      <c r="Q2181" t="s">
        <v>12858</v>
      </c>
      <c r="T2181">
        <v>50</v>
      </c>
      <c r="V2181" t="s">
        <v>3770</v>
      </c>
      <c r="W2181">
        <v>61</v>
      </c>
      <c r="X2181">
        <v>27110000</v>
      </c>
      <c r="Y2181">
        <v>76</v>
      </c>
      <c r="Z2181" t="b">
        <v>1</v>
      </c>
    </row>
    <row r="2182" spans="1:26" x14ac:dyDescent="0.3">
      <c r="A2182">
        <v>908030</v>
      </c>
      <c r="B2182" t="s">
        <v>7232</v>
      </c>
      <c r="C2182" t="s">
        <v>3366</v>
      </c>
      <c r="D2182" t="s">
        <v>7233</v>
      </c>
      <c r="O2182" t="s">
        <v>12906</v>
      </c>
      <c r="P2182" t="s">
        <v>12905</v>
      </c>
      <c r="Q2182" t="s">
        <v>12862</v>
      </c>
      <c r="T2182">
        <v>90</v>
      </c>
      <c r="V2182" t="s">
        <v>3697</v>
      </c>
      <c r="W2182">
        <v>63</v>
      </c>
      <c r="X2182">
        <v>27111543</v>
      </c>
      <c r="Y2182">
        <v>78</v>
      </c>
      <c r="Z2182" t="b">
        <v>1</v>
      </c>
    </row>
    <row r="2183" spans="1:26" x14ac:dyDescent="0.3">
      <c r="A2183">
        <v>908031</v>
      </c>
      <c r="B2183" t="s">
        <v>7236</v>
      </c>
      <c r="C2183" t="s">
        <v>1140</v>
      </c>
      <c r="D2183">
        <v>26192</v>
      </c>
      <c r="G2183">
        <v>275326</v>
      </c>
      <c r="H2183">
        <v>26192</v>
      </c>
      <c r="I2183" t="s">
        <v>1141</v>
      </c>
      <c r="J2183" s="193" t="s">
        <v>12904</v>
      </c>
      <c r="K2183">
        <v>23251812</v>
      </c>
      <c r="M2183">
        <v>960252</v>
      </c>
      <c r="N2183" t="s">
        <v>12903</v>
      </c>
      <c r="O2183" t="s">
        <v>1141</v>
      </c>
      <c r="Q2183" t="s">
        <v>12868</v>
      </c>
      <c r="R2183" s="193" t="s">
        <v>12902</v>
      </c>
      <c r="S2183">
        <v>83</v>
      </c>
      <c r="T2183">
        <v>48</v>
      </c>
      <c r="U2183">
        <v>60</v>
      </c>
      <c r="V2183" t="s">
        <v>1141</v>
      </c>
      <c r="W2183">
        <v>81</v>
      </c>
      <c r="X2183">
        <v>23251812</v>
      </c>
      <c r="Y2183">
        <v>51</v>
      </c>
      <c r="Z2183" t="b">
        <v>1</v>
      </c>
    </row>
    <row r="2184" spans="1:26" x14ac:dyDescent="0.3">
      <c r="A2184">
        <v>908032</v>
      </c>
      <c r="B2184" t="s">
        <v>7239</v>
      </c>
      <c r="C2184" t="s">
        <v>7240</v>
      </c>
      <c r="D2184">
        <v>260623</v>
      </c>
      <c r="V2184" t="s">
        <v>1977</v>
      </c>
      <c r="W2184">
        <v>77</v>
      </c>
      <c r="X2184">
        <v>39121704</v>
      </c>
      <c r="Y2184">
        <v>77</v>
      </c>
      <c r="Z2184" t="b">
        <v>1</v>
      </c>
    </row>
    <row r="2185" spans="1:26" x14ac:dyDescent="0.3">
      <c r="A2185">
        <v>908033</v>
      </c>
      <c r="B2185" t="s">
        <v>7242</v>
      </c>
      <c r="C2185" t="s">
        <v>5061</v>
      </c>
      <c r="D2185" t="s">
        <v>7243</v>
      </c>
      <c r="V2185" t="s">
        <v>12901</v>
      </c>
      <c r="W2185">
        <v>78</v>
      </c>
      <c r="X2185">
        <v>31161801</v>
      </c>
      <c r="Y2185">
        <v>78</v>
      </c>
      <c r="Z2185" t="b">
        <v>1</v>
      </c>
    </row>
    <row r="2186" spans="1:26" x14ac:dyDescent="0.3">
      <c r="A2186">
        <v>908034</v>
      </c>
      <c r="B2186" t="s">
        <v>7242</v>
      </c>
      <c r="C2186" t="s">
        <v>5061</v>
      </c>
      <c r="D2186" t="s">
        <v>7243</v>
      </c>
      <c r="V2186" t="s">
        <v>12901</v>
      </c>
      <c r="W2186">
        <v>78</v>
      </c>
      <c r="X2186">
        <v>31161801</v>
      </c>
      <c r="Y2186">
        <v>78</v>
      </c>
      <c r="Z2186" t="b">
        <v>1</v>
      </c>
    </row>
    <row r="2187" spans="1:26" x14ac:dyDescent="0.3">
      <c r="A2187">
        <v>908035</v>
      </c>
      <c r="B2187" t="s">
        <v>7245</v>
      </c>
      <c r="C2187" t="s">
        <v>5061</v>
      </c>
      <c r="D2187" t="s">
        <v>7246</v>
      </c>
      <c r="V2187" t="s">
        <v>12901</v>
      </c>
      <c r="W2187">
        <v>79</v>
      </c>
      <c r="X2187">
        <v>31161801</v>
      </c>
      <c r="Y2187">
        <v>79</v>
      </c>
      <c r="Z2187" t="b">
        <v>1</v>
      </c>
    </row>
    <row r="2188" spans="1:26" x14ac:dyDescent="0.3">
      <c r="A2188">
        <v>908036</v>
      </c>
      <c r="B2188" t="s">
        <v>7248</v>
      </c>
      <c r="C2188" t="s">
        <v>5061</v>
      </c>
      <c r="D2188" t="s">
        <v>7249</v>
      </c>
      <c r="V2188" t="s">
        <v>12901</v>
      </c>
      <c r="W2188">
        <v>85</v>
      </c>
      <c r="X2188">
        <v>31161807</v>
      </c>
      <c r="Y2188">
        <v>85</v>
      </c>
      <c r="Z2188" t="b">
        <v>1</v>
      </c>
    </row>
    <row r="2189" spans="1:26" x14ac:dyDescent="0.3">
      <c r="A2189">
        <v>908037</v>
      </c>
      <c r="B2189" t="s">
        <v>7251</v>
      </c>
      <c r="C2189" t="s">
        <v>5061</v>
      </c>
      <c r="D2189" t="s">
        <v>7252</v>
      </c>
      <c r="X2189">
        <v>31161708</v>
      </c>
      <c r="Y2189">
        <v>78</v>
      </c>
    </row>
    <row r="2190" spans="1:26" x14ac:dyDescent="0.3">
      <c r="A2190">
        <v>908038</v>
      </c>
      <c r="B2190" t="s">
        <v>7254</v>
      </c>
      <c r="C2190" t="s">
        <v>5061</v>
      </c>
      <c r="D2190" t="s">
        <v>7255</v>
      </c>
      <c r="X2190">
        <v>31161727</v>
      </c>
      <c r="Y2190">
        <v>62</v>
      </c>
    </row>
    <row r="2191" spans="1:26" x14ac:dyDescent="0.3">
      <c r="A2191">
        <v>908039</v>
      </c>
      <c r="B2191" t="s">
        <v>7257</v>
      </c>
      <c r="C2191" t="s">
        <v>5061</v>
      </c>
      <c r="D2191" t="s">
        <v>7258</v>
      </c>
      <c r="V2191" t="s">
        <v>12901</v>
      </c>
      <c r="W2191">
        <v>78</v>
      </c>
      <c r="X2191">
        <v>31161620</v>
      </c>
      <c r="Y2191">
        <v>78</v>
      </c>
      <c r="Z2191" t="b">
        <v>1</v>
      </c>
    </row>
    <row r="2192" spans="1:26" x14ac:dyDescent="0.3">
      <c r="A2192">
        <v>908040</v>
      </c>
      <c r="B2192" t="s">
        <v>7260</v>
      </c>
      <c r="C2192" t="s">
        <v>7261</v>
      </c>
      <c r="D2192" t="s">
        <v>7262</v>
      </c>
      <c r="X2192">
        <v>31160000</v>
      </c>
      <c r="Y2192">
        <v>79</v>
      </c>
    </row>
    <row r="2193" spans="1:26" x14ac:dyDescent="0.3">
      <c r="A2193">
        <v>908041</v>
      </c>
      <c r="B2193" t="s">
        <v>7264</v>
      </c>
      <c r="C2193" t="s">
        <v>7261</v>
      </c>
      <c r="D2193" t="s">
        <v>7265</v>
      </c>
      <c r="V2193" t="s">
        <v>12865</v>
      </c>
      <c r="W2193">
        <v>63</v>
      </c>
      <c r="X2193">
        <v>31161501</v>
      </c>
      <c r="Y2193">
        <v>78</v>
      </c>
      <c r="Z2193" t="b">
        <v>1</v>
      </c>
    </row>
    <row r="2194" spans="1:26" x14ac:dyDescent="0.3">
      <c r="A2194">
        <v>908042</v>
      </c>
      <c r="B2194" t="s">
        <v>7267</v>
      </c>
      <c r="C2194" t="s">
        <v>2059</v>
      </c>
      <c r="D2194" t="s">
        <v>7268</v>
      </c>
      <c r="G2194">
        <v>235494</v>
      </c>
      <c r="H2194">
        <v>248520</v>
      </c>
      <c r="I2194" t="s">
        <v>2059</v>
      </c>
      <c r="J2194" s="193" t="s">
        <v>12900</v>
      </c>
      <c r="K2194">
        <v>27112704</v>
      </c>
      <c r="M2194">
        <v>255864</v>
      </c>
      <c r="N2194" t="s">
        <v>12899</v>
      </c>
      <c r="O2194" t="s">
        <v>2059</v>
      </c>
      <c r="Q2194" t="s">
        <v>12868</v>
      </c>
      <c r="R2194" s="193" t="s">
        <v>12898</v>
      </c>
      <c r="S2194">
        <v>52</v>
      </c>
      <c r="T2194">
        <v>46</v>
      </c>
      <c r="U2194">
        <v>52</v>
      </c>
      <c r="V2194" t="s">
        <v>2059</v>
      </c>
      <c r="W2194">
        <v>78</v>
      </c>
      <c r="X2194">
        <v>24110000</v>
      </c>
      <c r="Y2194">
        <v>78</v>
      </c>
      <c r="Z2194" t="b">
        <v>1</v>
      </c>
    </row>
    <row r="2195" spans="1:26" x14ac:dyDescent="0.3">
      <c r="A2195">
        <v>908043</v>
      </c>
      <c r="B2195" t="s">
        <v>7270</v>
      </c>
      <c r="O2195" t="s">
        <v>105</v>
      </c>
      <c r="P2195" t="s">
        <v>12871</v>
      </c>
      <c r="Q2195" t="s">
        <v>12862</v>
      </c>
      <c r="T2195">
        <v>75</v>
      </c>
    </row>
    <row r="2196" spans="1:26" x14ac:dyDescent="0.3">
      <c r="A2196">
        <v>908044</v>
      </c>
      <c r="B2196" t="s">
        <v>7272</v>
      </c>
      <c r="O2196" t="s">
        <v>59</v>
      </c>
      <c r="P2196" t="s">
        <v>1537</v>
      </c>
      <c r="Q2196" t="s">
        <v>12862</v>
      </c>
      <c r="T2196">
        <v>60</v>
      </c>
      <c r="V2196" t="s">
        <v>6302</v>
      </c>
      <c r="W2196">
        <v>78</v>
      </c>
      <c r="Z2196" t="b">
        <v>1</v>
      </c>
    </row>
    <row r="2197" spans="1:26" x14ac:dyDescent="0.3">
      <c r="A2197">
        <v>908045</v>
      </c>
      <c r="B2197" t="s">
        <v>7274</v>
      </c>
      <c r="C2197" t="s">
        <v>7173</v>
      </c>
      <c r="D2197">
        <v>228342</v>
      </c>
      <c r="V2197" t="s">
        <v>7175</v>
      </c>
      <c r="W2197">
        <v>81</v>
      </c>
      <c r="X2197">
        <v>31160000</v>
      </c>
      <c r="Y2197">
        <v>81</v>
      </c>
      <c r="Z2197" t="b">
        <v>1</v>
      </c>
    </row>
    <row r="2198" spans="1:26" x14ac:dyDescent="0.3">
      <c r="A2198">
        <v>908046</v>
      </c>
      <c r="B2198" t="s">
        <v>7276</v>
      </c>
      <c r="C2198" t="s">
        <v>7173</v>
      </c>
      <c r="D2198">
        <v>2246267</v>
      </c>
      <c r="V2198" t="s">
        <v>7175</v>
      </c>
      <c r="W2198">
        <v>81</v>
      </c>
      <c r="X2198">
        <v>27112700</v>
      </c>
      <c r="Y2198">
        <v>81</v>
      </c>
      <c r="Z2198" t="b">
        <v>1</v>
      </c>
    </row>
    <row r="2199" spans="1:26" x14ac:dyDescent="0.3">
      <c r="A2199">
        <v>908047</v>
      </c>
      <c r="B2199" t="s">
        <v>7278</v>
      </c>
      <c r="C2199" t="s">
        <v>364</v>
      </c>
      <c r="D2199" t="s">
        <v>7279</v>
      </c>
    </row>
    <row r="2200" spans="1:26" x14ac:dyDescent="0.3">
      <c r="A2200">
        <v>908048</v>
      </c>
      <c r="B2200" t="s">
        <v>7281</v>
      </c>
      <c r="C2200" t="s">
        <v>7175</v>
      </c>
      <c r="D2200">
        <v>2118868</v>
      </c>
    </row>
    <row r="2201" spans="1:26" x14ac:dyDescent="0.3">
      <c r="A2201">
        <v>908049</v>
      </c>
      <c r="B2201" t="s">
        <v>7283</v>
      </c>
      <c r="C2201" t="s">
        <v>7284</v>
      </c>
      <c r="D2201" t="s">
        <v>7285</v>
      </c>
      <c r="G2201">
        <v>336368</v>
      </c>
      <c r="H2201">
        <v>18412</v>
      </c>
      <c r="I2201" t="s">
        <v>12894</v>
      </c>
      <c r="J2201" s="193" t="s">
        <v>12897</v>
      </c>
      <c r="K2201">
        <v>31211504</v>
      </c>
      <c r="L2201" t="s">
        <v>12896</v>
      </c>
      <c r="M2201">
        <v>234915</v>
      </c>
      <c r="N2201" t="s">
        <v>12895</v>
      </c>
      <c r="O2201" t="s">
        <v>12894</v>
      </c>
      <c r="Q2201" t="s">
        <v>12868</v>
      </c>
      <c r="R2201" s="193" t="s">
        <v>12893</v>
      </c>
      <c r="S2201">
        <v>50</v>
      </c>
      <c r="T2201">
        <v>51</v>
      </c>
      <c r="U2201">
        <v>32</v>
      </c>
      <c r="V2201" t="s">
        <v>12892</v>
      </c>
      <c r="W2201">
        <v>77</v>
      </c>
      <c r="X2201">
        <v>39121100</v>
      </c>
      <c r="Y2201">
        <v>77</v>
      </c>
      <c r="Z2201" t="b">
        <v>1</v>
      </c>
    </row>
    <row r="2202" spans="1:26" x14ac:dyDescent="0.3">
      <c r="A2202">
        <v>908050</v>
      </c>
      <c r="B2202" t="s">
        <v>7287</v>
      </c>
      <c r="C2202" t="s">
        <v>3121</v>
      </c>
      <c r="D2202" t="s">
        <v>7288</v>
      </c>
      <c r="V2202" t="s">
        <v>1141</v>
      </c>
      <c r="W2202">
        <v>56</v>
      </c>
      <c r="Z2202" t="b">
        <v>1</v>
      </c>
    </row>
    <row r="2203" spans="1:26" x14ac:dyDescent="0.3">
      <c r="A2203">
        <v>908051</v>
      </c>
      <c r="B2203" t="s">
        <v>7291</v>
      </c>
    </row>
    <row r="2204" spans="1:26" x14ac:dyDescent="0.3">
      <c r="A2204">
        <v>908052</v>
      </c>
      <c r="B2204" t="s">
        <v>7292</v>
      </c>
      <c r="C2204" t="s">
        <v>7293</v>
      </c>
      <c r="D2204" s="4" t="s">
        <v>7294</v>
      </c>
      <c r="X2204">
        <v>31201500</v>
      </c>
      <c r="Y2204">
        <v>81</v>
      </c>
    </row>
    <row r="2205" spans="1:26" x14ac:dyDescent="0.3">
      <c r="A2205">
        <v>908053</v>
      </c>
      <c r="B2205" t="s">
        <v>7296</v>
      </c>
      <c r="D2205" t="s">
        <v>7297</v>
      </c>
      <c r="V2205" t="s">
        <v>12891</v>
      </c>
      <c r="W2205">
        <v>76</v>
      </c>
      <c r="X2205">
        <v>26120000</v>
      </c>
      <c r="Y2205">
        <v>76</v>
      </c>
      <c r="Z2205" t="b">
        <v>1</v>
      </c>
    </row>
    <row r="2206" spans="1:26" x14ac:dyDescent="0.3">
      <c r="A2206">
        <v>908054</v>
      </c>
      <c r="B2206" t="s">
        <v>7298</v>
      </c>
      <c r="D2206" t="s">
        <v>7299</v>
      </c>
      <c r="F2206">
        <v>2989245406</v>
      </c>
      <c r="G2206">
        <v>331903</v>
      </c>
      <c r="H2206">
        <v>81602</v>
      </c>
      <c r="I2206" t="s">
        <v>12889</v>
      </c>
      <c r="J2206">
        <v>719362816029</v>
      </c>
      <c r="K2206">
        <v>39121725</v>
      </c>
      <c r="M2206">
        <v>926554</v>
      </c>
      <c r="N2206" t="s">
        <v>12890</v>
      </c>
      <c r="O2206" t="s">
        <v>12889</v>
      </c>
      <c r="Q2206" t="s">
        <v>12868</v>
      </c>
      <c r="R2206" s="193" t="s">
        <v>12888</v>
      </c>
      <c r="S2206">
        <v>52</v>
      </c>
      <c r="T2206">
        <v>53</v>
      </c>
      <c r="U2206">
        <v>22</v>
      </c>
      <c r="V2206" t="s">
        <v>6192</v>
      </c>
      <c r="W2206">
        <v>77</v>
      </c>
      <c r="X2206">
        <v>26121600</v>
      </c>
      <c r="Y2206">
        <v>77</v>
      </c>
      <c r="Z2206" t="b">
        <v>1</v>
      </c>
    </row>
    <row r="2207" spans="1:26" x14ac:dyDescent="0.3">
      <c r="A2207">
        <v>908055</v>
      </c>
      <c r="B2207" t="s">
        <v>7300</v>
      </c>
      <c r="D2207" t="s">
        <v>7301</v>
      </c>
      <c r="F2207">
        <v>2989245453</v>
      </c>
      <c r="O2207" t="s">
        <v>12887</v>
      </c>
      <c r="P2207" t="s">
        <v>12887</v>
      </c>
      <c r="Q2207" t="s">
        <v>12862</v>
      </c>
      <c r="T2207">
        <v>90</v>
      </c>
      <c r="V2207" t="s">
        <v>6192</v>
      </c>
      <c r="W2207">
        <v>78</v>
      </c>
      <c r="X2207">
        <v>26121600</v>
      </c>
      <c r="Y2207">
        <v>78</v>
      </c>
      <c r="Z2207" t="b">
        <v>1</v>
      </c>
    </row>
    <row r="2208" spans="1:26" x14ac:dyDescent="0.3">
      <c r="A2208">
        <v>908056</v>
      </c>
      <c r="B2208" t="s">
        <v>7302</v>
      </c>
      <c r="C2208" t="s">
        <v>7303</v>
      </c>
      <c r="D2208" t="s">
        <v>7304</v>
      </c>
      <c r="V2208" t="s">
        <v>6192</v>
      </c>
      <c r="W2208">
        <v>78</v>
      </c>
      <c r="X2208">
        <v>26121603</v>
      </c>
      <c r="Y2208">
        <v>78</v>
      </c>
      <c r="Z2208" t="b">
        <v>1</v>
      </c>
    </row>
    <row r="2209" spans="1:21" x14ac:dyDescent="0.3">
      <c r="A2209">
        <v>908057</v>
      </c>
      <c r="B2209" t="s">
        <v>7307</v>
      </c>
      <c r="C2209" t="s">
        <v>7308</v>
      </c>
      <c r="D2209" t="s">
        <v>7309</v>
      </c>
      <c r="G2209">
        <v>653915</v>
      </c>
      <c r="H2209" t="s">
        <v>7315</v>
      </c>
      <c r="I2209" t="s">
        <v>12874</v>
      </c>
      <c r="J2209">
        <v>781786251434</v>
      </c>
      <c r="K2209">
        <v>39121413</v>
      </c>
      <c r="M2209">
        <v>606989</v>
      </c>
      <c r="N2209" t="s">
        <v>12875</v>
      </c>
      <c r="O2209" t="s">
        <v>12874</v>
      </c>
      <c r="Q2209" t="s">
        <v>12868</v>
      </c>
      <c r="R2209" s="193" t="s">
        <v>12886</v>
      </c>
      <c r="S2209">
        <v>80</v>
      </c>
      <c r="T2209">
        <v>37</v>
      </c>
      <c r="U2209">
        <v>80</v>
      </c>
    </row>
    <row r="2210" spans="1:21" x14ac:dyDescent="0.3">
      <c r="A2210">
        <v>908058</v>
      </c>
      <c r="B2210" t="s">
        <v>7307</v>
      </c>
      <c r="C2210" t="s">
        <v>7308</v>
      </c>
      <c r="D2210" t="s">
        <v>7309</v>
      </c>
      <c r="G2210">
        <v>653915</v>
      </c>
      <c r="H2210" t="s">
        <v>7315</v>
      </c>
      <c r="I2210" t="s">
        <v>12874</v>
      </c>
      <c r="J2210">
        <v>781786251434</v>
      </c>
      <c r="K2210">
        <v>39121413</v>
      </c>
      <c r="M2210">
        <v>606989</v>
      </c>
      <c r="N2210" t="s">
        <v>12875</v>
      </c>
      <c r="O2210" t="s">
        <v>12874</v>
      </c>
      <c r="Q2210" t="s">
        <v>12868</v>
      </c>
      <c r="R2210" s="193" t="s">
        <v>12886</v>
      </c>
      <c r="S2210">
        <v>80</v>
      </c>
      <c r="T2210">
        <v>37</v>
      </c>
      <c r="U2210">
        <v>80</v>
      </c>
    </row>
    <row r="2211" spans="1:21" x14ac:dyDescent="0.3">
      <c r="A2211">
        <v>908059</v>
      </c>
      <c r="B2211" t="s">
        <v>7311</v>
      </c>
      <c r="C2211" t="s">
        <v>7308</v>
      </c>
      <c r="D2211" t="s">
        <v>7312</v>
      </c>
      <c r="G2211">
        <v>810979</v>
      </c>
      <c r="H2211" t="s">
        <v>7315</v>
      </c>
      <c r="I2211" t="s">
        <v>12884</v>
      </c>
      <c r="J2211">
        <v>786788724771</v>
      </c>
      <c r="K2211">
        <v>39121413</v>
      </c>
      <c r="M2211">
        <v>604254</v>
      </c>
      <c r="N2211" t="s">
        <v>12885</v>
      </c>
      <c r="O2211" t="s">
        <v>12884</v>
      </c>
      <c r="Q2211" t="s">
        <v>12868</v>
      </c>
      <c r="R2211" s="193" t="s">
        <v>12883</v>
      </c>
      <c r="S2211">
        <v>80</v>
      </c>
      <c r="T2211">
        <v>38</v>
      </c>
      <c r="U2211">
        <v>80</v>
      </c>
    </row>
    <row r="2212" spans="1:21" x14ac:dyDescent="0.3">
      <c r="A2212">
        <v>908060</v>
      </c>
      <c r="B2212" t="s">
        <v>7311</v>
      </c>
      <c r="C2212" t="s">
        <v>7308</v>
      </c>
      <c r="D2212" t="s">
        <v>7312</v>
      </c>
      <c r="G2212">
        <v>810979</v>
      </c>
      <c r="H2212" t="s">
        <v>7315</v>
      </c>
      <c r="I2212" t="s">
        <v>12884</v>
      </c>
      <c r="J2212">
        <v>786788724771</v>
      </c>
      <c r="K2212">
        <v>39121413</v>
      </c>
      <c r="M2212">
        <v>604254</v>
      </c>
      <c r="N2212" t="s">
        <v>12885</v>
      </c>
      <c r="O2212" t="s">
        <v>12884</v>
      </c>
      <c r="Q2212" t="s">
        <v>12868</v>
      </c>
      <c r="R2212" s="193" t="s">
        <v>12883</v>
      </c>
      <c r="S2212">
        <v>80</v>
      </c>
      <c r="T2212">
        <v>38</v>
      </c>
      <c r="U2212">
        <v>80</v>
      </c>
    </row>
    <row r="2213" spans="1:21" x14ac:dyDescent="0.3">
      <c r="A2213">
        <v>908061</v>
      </c>
      <c r="B2213" t="s">
        <v>7313</v>
      </c>
      <c r="C2213" t="s">
        <v>7308</v>
      </c>
      <c r="D2213" t="s">
        <v>7314</v>
      </c>
      <c r="G2213">
        <v>653915</v>
      </c>
      <c r="H2213" t="s">
        <v>7315</v>
      </c>
      <c r="I2213" t="s">
        <v>12874</v>
      </c>
      <c r="J2213">
        <v>781786251434</v>
      </c>
      <c r="K2213">
        <v>39121413</v>
      </c>
      <c r="M2213">
        <v>606989</v>
      </c>
      <c r="N2213" t="s">
        <v>12875</v>
      </c>
      <c r="O2213" t="s">
        <v>12874</v>
      </c>
      <c r="Q2213" t="s">
        <v>12868</v>
      </c>
      <c r="R2213" s="193" t="s">
        <v>12882</v>
      </c>
      <c r="S2213">
        <v>81</v>
      </c>
      <c r="T2213">
        <v>38</v>
      </c>
      <c r="U2213">
        <v>81</v>
      </c>
    </row>
    <row r="2214" spans="1:21" x14ac:dyDescent="0.3">
      <c r="A2214">
        <v>908062</v>
      </c>
      <c r="B2214" t="s">
        <v>7313</v>
      </c>
      <c r="C2214" t="s">
        <v>7308</v>
      </c>
      <c r="D2214" t="s">
        <v>7314</v>
      </c>
      <c r="G2214">
        <v>653915</v>
      </c>
      <c r="H2214" t="s">
        <v>7315</v>
      </c>
      <c r="I2214" t="s">
        <v>12874</v>
      </c>
      <c r="J2214">
        <v>781786251434</v>
      </c>
      <c r="K2214">
        <v>39121413</v>
      </c>
      <c r="M2214">
        <v>606989</v>
      </c>
      <c r="N2214" t="s">
        <v>12875</v>
      </c>
      <c r="O2214" t="s">
        <v>12874</v>
      </c>
      <c r="Q2214" t="s">
        <v>12868</v>
      </c>
      <c r="R2214" s="193" t="s">
        <v>12881</v>
      </c>
      <c r="S2214">
        <v>81</v>
      </c>
      <c r="T2214">
        <v>38</v>
      </c>
      <c r="U2214">
        <v>81</v>
      </c>
    </row>
    <row r="2215" spans="1:21" x14ac:dyDescent="0.3">
      <c r="A2215">
        <v>908063</v>
      </c>
      <c r="B2215" t="s">
        <v>7316</v>
      </c>
      <c r="C2215" t="s">
        <v>7308</v>
      </c>
      <c r="D2215" t="s">
        <v>7317</v>
      </c>
      <c r="G2215">
        <v>653915</v>
      </c>
      <c r="H2215" t="s">
        <v>7315</v>
      </c>
      <c r="I2215" t="s">
        <v>12874</v>
      </c>
      <c r="J2215">
        <v>781786251434</v>
      </c>
      <c r="K2215">
        <v>39121413</v>
      </c>
      <c r="M2215">
        <v>606989</v>
      </c>
      <c r="N2215" t="s">
        <v>12875</v>
      </c>
      <c r="O2215" t="s">
        <v>12874</v>
      </c>
      <c r="Q2215" t="s">
        <v>12868</v>
      </c>
      <c r="R2215" s="193" t="s">
        <v>12880</v>
      </c>
      <c r="S2215">
        <v>80</v>
      </c>
      <c r="T2215">
        <v>38</v>
      </c>
      <c r="U2215">
        <v>80</v>
      </c>
    </row>
    <row r="2216" spans="1:21" x14ac:dyDescent="0.3">
      <c r="A2216">
        <v>908064</v>
      </c>
      <c r="B2216" t="s">
        <v>7316</v>
      </c>
      <c r="C2216" t="s">
        <v>7308</v>
      </c>
      <c r="D2216" t="s">
        <v>7317</v>
      </c>
      <c r="G2216">
        <v>653915</v>
      </c>
      <c r="H2216" t="s">
        <v>7315</v>
      </c>
      <c r="I2216" t="s">
        <v>12874</v>
      </c>
      <c r="J2216">
        <v>781786251434</v>
      </c>
      <c r="K2216">
        <v>39121413</v>
      </c>
      <c r="M2216">
        <v>606989</v>
      </c>
      <c r="N2216" t="s">
        <v>12875</v>
      </c>
      <c r="O2216" t="s">
        <v>12874</v>
      </c>
      <c r="Q2216" t="s">
        <v>12868</v>
      </c>
      <c r="R2216" s="193" t="s">
        <v>12880</v>
      </c>
      <c r="S2216">
        <v>80</v>
      </c>
      <c r="T2216">
        <v>38</v>
      </c>
      <c r="U2216">
        <v>80</v>
      </c>
    </row>
    <row r="2217" spans="1:21" x14ac:dyDescent="0.3">
      <c r="A2217">
        <v>908065</v>
      </c>
      <c r="B2217" t="s">
        <v>7318</v>
      </c>
      <c r="C2217" t="s">
        <v>7308</v>
      </c>
      <c r="D2217" t="s">
        <v>7319</v>
      </c>
      <c r="G2217">
        <v>653915</v>
      </c>
      <c r="H2217" t="s">
        <v>7315</v>
      </c>
      <c r="I2217" t="s">
        <v>12874</v>
      </c>
      <c r="J2217">
        <v>781786251434</v>
      </c>
      <c r="K2217">
        <v>39121413</v>
      </c>
      <c r="M2217">
        <v>606989</v>
      </c>
      <c r="N2217" t="s">
        <v>12875</v>
      </c>
      <c r="O2217" t="s">
        <v>12874</v>
      </c>
      <c r="Q2217" t="s">
        <v>12868</v>
      </c>
      <c r="R2217" s="193" t="s">
        <v>12879</v>
      </c>
      <c r="S2217">
        <v>81</v>
      </c>
      <c r="T2217">
        <v>38</v>
      </c>
      <c r="U2217">
        <v>82</v>
      </c>
    </row>
    <row r="2218" spans="1:21" x14ac:dyDescent="0.3">
      <c r="A2218">
        <v>908066</v>
      </c>
      <c r="B2218" t="s">
        <v>7318</v>
      </c>
      <c r="C2218" t="s">
        <v>7308</v>
      </c>
      <c r="D2218" t="s">
        <v>7319</v>
      </c>
      <c r="G2218">
        <v>653915</v>
      </c>
      <c r="H2218" t="s">
        <v>7315</v>
      </c>
      <c r="I2218" t="s">
        <v>12874</v>
      </c>
      <c r="J2218">
        <v>781786251434</v>
      </c>
      <c r="K2218">
        <v>39121413</v>
      </c>
      <c r="M2218">
        <v>606989</v>
      </c>
      <c r="N2218" t="s">
        <v>12875</v>
      </c>
      <c r="O2218" t="s">
        <v>12874</v>
      </c>
      <c r="Q2218" t="s">
        <v>12868</v>
      </c>
      <c r="R2218" s="193" t="s">
        <v>12879</v>
      </c>
      <c r="S2218">
        <v>81</v>
      </c>
      <c r="T2218">
        <v>38</v>
      </c>
      <c r="U2218">
        <v>82</v>
      </c>
    </row>
    <row r="2219" spans="1:21" x14ac:dyDescent="0.3">
      <c r="A2219">
        <v>908067</v>
      </c>
      <c r="B2219" t="s">
        <v>7320</v>
      </c>
      <c r="C2219" t="s">
        <v>7308</v>
      </c>
      <c r="D2219" t="s">
        <v>7321</v>
      </c>
      <c r="G2219">
        <v>653915</v>
      </c>
      <c r="H2219" t="s">
        <v>7315</v>
      </c>
      <c r="I2219" t="s">
        <v>12874</v>
      </c>
      <c r="J2219">
        <v>781786251434</v>
      </c>
      <c r="K2219">
        <v>39121413</v>
      </c>
      <c r="M2219">
        <v>606989</v>
      </c>
      <c r="N2219" t="s">
        <v>12875</v>
      </c>
      <c r="O2219" t="s">
        <v>12874</v>
      </c>
      <c r="Q2219" t="s">
        <v>12868</v>
      </c>
      <c r="R2219" s="193" t="s">
        <v>12878</v>
      </c>
      <c r="S2219">
        <v>81</v>
      </c>
      <c r="T2219">
        <v>38</v>
      </c>
      <c r="U2219">
        <v>82</v>
      </c>
    </row>
    <row r="2220" spans="1:21" x14ac:dyDescent="0.3">
      <c r="A2220">
        <v>908068</v>
      </c>
      <c r="B2220" t="s">
        <v>7320</v>
      </c>
      <c r="C2220" t="s">
        <v>7308</v>
      </c>
      <c r="D2220" t="s">
        <v>7321</v>
      </c>
      <c r="G2220">
        <v>653915</v>
      </c>
      <c r="H2220" t="s">
        <v>7315</v>
      </c>
      <c r="I2220" t="s">
        <v>12874</v>
      </c>
      <c r="J2220">
        <v>781786251434</v>
      </c>
      <c r="K2220">
        <v>39121413</v>
      </c>
      <c r="M2220">
        <v>606989</v>
      </c>
      <c r="N2220" t="s">
        <v>12875</v>
      </c>
      <c r="O2220" t="s">
        <v>12874</v>
      </c>
      <c r="Q2220" t="s">
        <v>12868</v>
      </c>
      <c r="R2220">
        <v>0.58429157685687805</v>
      </c>
      <c r="S2220">
        <v>81</v>
      </c>
      <c r="T2220">
        <v>38</v>
      </c>
      <c r="U2220">
        <v>82</v>
      </c>
    </row>
    <row r="2221" spans="1:21" x14ac:dyDescent="0.3">
      <c r="A2221">
        <v>908069</v>
      </c>
      <c r="B2221" t="s">
        <v>7322</v>
      </c>
      <c r="C2221" t="s">
        <v>7308</v>
      </c>
      <c r="D2221" t="s">
        <v>7323</v>
      </c>
      <c r="G2221">
        <v>653915</v>
      </c>
      <c r="H2221" t="s">
        <v>7315</v>
      </c>
      <c r="I2221" t="s">
        <v>12874</v>
      </c>
      <c r="J2221">
        <v>781786251434</v>
      </c>
      <c r="K2221">
        <v>39121413</v>
      </c>
      <c r="M2221">
        <v>606989</v>
      </c>
      <c r="N2221" t="s">
        <v>12875</v>
      </c>
      <c r="O2221" t="s">
        <v>12874</v>
      </c>
      <c r="Q2221" t="s">
        <v>12868</v>
      </c>
      <c r="R2221" s="193" t="s">
        <v>12877</v>
      </c>
      <c r="S2221">
        <v>81</v>
      </c>
      <c r="T2221">
        <v>38</v>
      </c>
      <c r="U2221">
        <v>81</v>
      </c>
    </row>
    <row r="2222" spans="1:21" x14ac:dyDescent="0.3">
      <c r="A2222">
        <v>908070</v>
      </c>
      <c r="B2222" t="s">
        <v>7322</v>
      </c>
      <c r="C2222" t="s">
        <v>7308</v>
      </c>
      <c r="D2222" t="s">
        <v>7323</v>
      </c>
      <c r="G2222">
        <v>653915</v>
      </c>
      <c r="H2222" t="s">
        <v>7315</v>
      </c>
      <c r="I2222" t="s">
        <v>12874</v>
      </c>
      <c r="J2222">
        <v>781786251434</v>
      </c>
      <c r="K2222">
        <v>39121413</v>
      </c>
      <c r="M2222">
        <v>606989</v>
      </c>
      <c r="N2222" t="s">
        <v>12875</v>
      </c>
      <c r="O2222" t="s">
        <v>12874</v>
      </c>
      <c r="Q2222" t="s">
        <v>12868</v>
      </c>
      <c r="R2222" s="193" t="s">
        <v>12877</v>
      </c>
      <c r="S2222">
        <v>81</v>
      </c>
      <c r="T2222">
        <v>38</v>
      </c>
      <c r="U2222">
        <v>81</v>
      </c>
    </row>
    <row r="2223" spans="1:21" x14ac:dyDescent="0.3">
      <c r="A2223">
        <v>908071</v>
      </c>
      <c r="B2223" t="s">
        <v>7324</v>
      </c>
      <c r="C2223" t="s">
        <v>7308</v>
      </c>
      <c r="D2223" t="s">
        <v>7325</v>
      </c>
      <c r="G2223">
        <v>653915</v>
      </c>
      <c r="H2223" t="s">
        <v>7315</v>
      </c>
      <c r="I2223" t="s">
        <v>12874</v>
      </c>
      <c r="J2223">
        <v>781786251434</v>
      </c>
      <c r="K2223">
        <v>39121413</v>
      </c>
      <c r="M2223">
        <v>606989</v>
      </c>
      <c r="N2223" t="s">
        <v>12875</v>
      </c>
      <c r="O2223" t="s">
        <v>12874</v>
      </c>
      <c r="Q2223" t="s">
        <v>12868</v>
      </c>
      <c r="R2223" s="193" t="s">
        <v>12876</v>
      </c>
      <c r="S2223">
        <v>80</v>
      </c>
      <c r="T2223">
        <v>38</v>
      </c>
      <c r="U2223">
        <v>80</v>
      </c>
    </row>
    <row r="2224" spans="1:21" x14ac:dyDescent="0.3">
      <c r="A2224">
        <v>908072</v>
      </c>
      <c r="B2224" t="s">
        <v>7324</v>
      </c>
      <c r="C2224" t="s">
        <v>7308</v>
      </c>
      <c r="D2224" t="s">
        <v>7325</v>
      </c>
      <c r="G2224">
        <v>653915</v>
      </c>
      <c r="H2224" t="s">
        <v>7315</v>
      </c>
      <c r="I2224" t="s">
        <v>12874</v>
      </c>
      <c r="J2224">
        <v>781786251434</v>
      </c>
      <c r="K2224">
        <v>39121413</v>
      </c>
      <c r="M2224">
        <v>606989</v>
      </c>
      <c r="N2224" t="s">
        <v>12875</v>
      </c>
      <c r="O2224" t="s">
        <v>12874</v>
      </c>
      <c r="Q2224" t="s">
        <v>12868</v>
      </c>
      <c r="R2224">
        <v>0.57868237402224898</v>
      </c>
      <c r="S2224">
        <v>80</v>
      </c>
      <c r="T2224">
        <v>38</v>
      </c>
      <c r="U2224">
        <v>80</v>
      </c>
    </row>
    <row r="2225" spans="1:26" x14ac:dyDescent="0.3">
      <c r="A2225">
        <v>908073</v>
      </c>
      <c r="B2225" t="s">
        <v>7326</v>
      </c>
      <c r="C2225" t="s">
        <v>2091</v>
      </c>
      <c r="D2225">
        <v>48390529</v>
      </c>
      <c r="F2225">
        <v>13148390529</v>
      </c>
      <c r="O2225" t="s">
        <v>2059</v>
      </c>
      <c r="P2225" t="s">
        <v>2075</v>
      </c>
      <c r="Q2225" t="s">
        <v>12862</v>
      </c>
      <c r="T2225">
        <v>100</v>
      </c>
      <c r="V2225" t="s">
        <v>2059</v>
      </c>
      <c r="W2225">
        <v>79</v>
      </c>
      <c r="Z2225" t="b">
        <v>1</v>
      </c>
    </row>
    <row r="2226" spans="1:26" x14ac:dyDescent="0.3">
      <c r="A2226">
        <v>908074</v>
      </c>
      <c r="B2226" t="s">
        <v>7328</v>
      </c>
    </row>
    <row r="2227" spans="1:26" x14ac:dyDescent="0.3">
      <c r="A2227">
        <v>908075</v>
      </c>
      <c r="B2227" t="s">
        <v>7330</v>
      </c>
    </row>
    <row r="2228" spans="1:26" x14ac:dyDescent="0.3">
      <c r="A2228">
        <v>908076</v>
      </c>
      <c r="B2228" t="s">
        <v>7332</v>
      </c>
      <c r="O2228" t="s">
        <v>12873</v>
      </c>
      <c r="P2228" t="s">
        <v>12872</v>
      </c>
      <c r="Q2228" t="s">
        <v>12862</v>
      </c>
      <c r="T2228">
        <v>85</v>
      </c>
    </row>
    <row r="2229" spans="1:26" x14ac:dyDescent="0.3">
      <c r="A2229">
        <v>908077</v>
      </c>
      <c r="B2229" t="s">
        <v>7333</v>
      </c>
    </row>
    <row r="2230" spans="1:26" x14ac:dyDescent="0.3">
      <c r="A2230">
        <v>908078</v>
      </c>
      <c r="B2230" t="s">
        <v>7334</v>
      </c>
    </row>
    <row r="2231" spans="1:26" x14ac:dyDescent="0.3">
      <c r="A2231">
        <v>908079</v>
      </c>
      <c r="B2231" t="s">
        <v>7335</v>
      </c>
    </row>
    <row r="2232" spans="1:26" x14ac:dyDescent="0.3">
      <c r="A2232">
        <v>908080</v>
      </c>
      <c r="B2232" t="s">
        <v>7336</v>
      </c>
      <c r="C2232" t="s">
        <v>7158</v>
      </c>
      <c r="D2232" t="s">
        <v>3046</v>
      </c>
      <c r="O2232" t="s">
        <v>105</v>
      </c>
      <c r="P2232" t="s">
        <v>12871</v>
      </c>
      <c r="Q2232" t="s">
        <v>12862</v>
      </c>
      <c r="T2232">
        <v>75</v>
      </c>
    </row>
    <row r="2233" spans="1:26" x14ac:dyDescent="0.3">
      <c r="A2233">
        <v>908081</v>
      </c>
      <c r="B2233" t="s">
        <v>7339</v>
      </c>
      <c r="C2233" t="s">
        <v>7340</v>
      </c>
      <c r="D2233">
        <v>1133004</v>
      </c>
    </row>
    <row r="2234" spans="1:26" x14ac:dyDescent="0.3">
      <c r="A2234">
        <v>908082</v>
      </c>
      <c r="B2234" t="s">
        <v>7342</v>
      </c>
      <c r="C2234" t="s">
        <v>4486</v>
      </c>
      <c r="D2234" t="s">
        <v>7343</v>
      </c>
      <c r="G2234">
        <v>341981</v>
      </c>
      <c r="H2234">
        <v>11301701</v>
      </c>
      <c r="I2234" t="s">
        <v>4486</v>
      </c>
      <c r="J2234">
        <v>703957235081</v>
      </c>
      <c r="K2234">
        <v>39131705</v>
      </c>
      <c r="L2234" t="s">
        <v>12870</v>
      </c>
      <c r="M2234">
        <v>422008</v>
      </c>
      <c r="N2234" t="s">
        <v>12869</v>
      </c>
      <c r="O2234" t="s">
        <v>4486</v>
      </c>
      <c r="Q2234" t="s">
        <v>12868</v>
      </c>
      <c r="R2234" s="193" t="s">
        <v>12867</v>
      </c>
      <c r="S2234">
        <v>62</v>
      </c>
      <c r="T2234">
        <v>55</v>
      </c>
      <c r="U2234">
        <v>36</v>
      </c>
    </row>
    <row r="2235" spans="1:26" x14ac:dyDescent="0.3">
      <c r="A2235">
        <v>908083</v>
      </c>
      <c r="B2235" t="s">
        <v>7345</v>
      </c>
      <c r="C2235" t="s">
        <v>1614</v>
      </c>
      <c r="E2235" t="s">
        <v>7347</v>
      </c>
      <c r="O2235" t="s">
        <v>59</v>
      </c>
      <c r="P2235" t="s">
        <v>4397</v>
      </c>
      <c r="Q2235" t="s">
        <v>12862</v>
      </c>
      <c r="T2235">
        <v>95</v>
      </c>
      <c r="V2235" t="s">
        <v>5341</v>
      </c>
      <c r="W2235">
        <v>50</v>
      </c>
      <c r="X2235">
        <v>39131706</v>
      </c>
      <c r="Y2235">
        <v>80</v>
      </c>
      <c r="Z2235" t="b">
        <v>1</v>
      </c>
    </row>
    <row r="2236" spans="1:26" x14ac:dyDescent="0.3">
      <c r="A2236">
        <v>908084</v>
      </c>
      <c r="B2236" t="s">
        <v>7349</v>
      </c>
      <c r="C2236" t="s">
        <v>105</v>
      </c>
      <c r="D2236" t="s">
        <v>7350</v>
      </c>
      <c r="V2236" t="s">
        <v>681</v>
      </c>
      <c r="W2236">
        <v>77</v>
      </c>
      <c r="X2236">
        <v>26121614</v>
      </c>
      <c r="Y2236">
        <v>77</v>
      </c>
      <c r="Z2236" t="b">
        <v>1</v>
      </c>
    </row>
    <row r="2237" spans="1:26" x14ac:dyDescent="0.3">
      <c r="A2237">
        <v>908085</v>
      </c>
      <c r="B2237" t="s">
        <v>7351</v>
      </c>
      <c r="C2237" t="s">
        <v>7290</v>
      </c>
      <c r="D2237" t="s">
        <v>7352</v>
      </c>
    </row>
    <row r="2238" spans="1:26" x14ac:dyDescent="0.3">
      <c r="A2238">
        <v>908086</v>
      </c>
      <c r="B2238" t="s">
        <v>7354</v>
      </c>
      <c r="V2238" t="s">
        <v>2059</v>
      </c>
      <c r="W2238">
        <v>63</v>
      </c>
      <c r="X2238">
        <v>46182001</v>
      </c>
      <c r="Y2238">
        <v>80</v>
      </c>
      <c r="Z2238" t="b">
        <v>1</v>
      </c>
    </row>
    <row r="2239" spans="1:26" x14ac:dyDescent="0.3">
      <c r="A2239">
        <v>908087</v>
      </c>
      <c r="B2239" t="s">
        <v>7355</v>
      </c>
      <c r="C2239" t="s">
        <v>7356</v>
      </c>
      <c r="D2239" t="s">
        <v>7357</v>
      </c>
      <c r="O2239" t="s">
        <v>12866</v>
      </c>
      <c r="P2239" t="s">
        <v>12866</v>
      </c>
      <c r="Q2239" t="s">
        <v>12862</v>
      </c>
      <c r="T2239">
        <v>100</v>
      </c>
    </row>
    <row r="2240" spans="1:26" x14ac:dyDescent="0.3">
      <c r="A2240">
        <v>908088</v>
      </c>
      <c r="B2240" t="s">
        <v>7359</v>
      </c>
      <c r="C2240" t="s">
        <v>507</v>
      </c>
      <c r="E2240" t="s">
        <v>3599</v>
      </c>
      <c r="O2240" t="s">
        <v>59</v>
      </c>
      <c r="P2240" t="s">
        <v>4397</v>
      </c>
      <c r="Q2240" t="s">
        <v>12862</v>
      </c>
      <c r="T2240">
        <v>95</v>
      </c>
      <c r="X2240">
        <v>39131700</v>
      </c>
      <c r="Y2240">
        <v>79</v>
      </c>
    </row>
    <row r="2241" spans="1:26" x14ac:dyDescent="0.3">
      <c r="A2241">
        <v>908089</v>
      </c>
      <c r="B2241" t="s">
        <v>7360</v>
      </c>
      <c r="C2241" t="s">
        <v>507</v>
      </c>
      <c r="E2241" t="s">
        <v>3589</v>
      </c>
      <c r="O2241" t="s">
        <v>59</v>
      </c>
      <c r="P2241" t="s">
        <v>4397</v>
      </c>
      <c r="Q2241" t="s">
        <v>12862</v>
      </c>
      <c r="T2241">
        <v>95</v>
      </c>
      <c r="V2241" t="s">
        <v>361</v>
      </c>
      <c r="W2241">
        <v>78</v>
      </c>
      <c r="X2241">
        <v>39131706</v>
      </c>
      <c r="Y2241">
        <v>78</v>
      </c>
      <c r="Z2241" t="b">
        <v>1</v>
      </c>
    </row>
    <row r="2242" spans="1:26" x14ac:dyDescent="0.3">
      <c r="A2242">
        <v>908090</v>
      </c>
      <c r="B2242" t="s">
        <v>7361</v>
      </c>
    </row>
    <row r="2243" spans="1:26" x14ac:dyDescent="0.3">
      <c r="A2243">
        <v>908091</v>
      </c>
      <c r="B2243" t="s">
        <v>7363</v>
      </c>
    </row>
    <row r="2244" spans="1:26" x14ac:dyDescent="0.3">
      <c r="A2244">
        <v>908092</v>
      </c>
      <c r="B2244" t="s">
        <v>7364</v>
      </c>
      <c r="C2244" t="s">
        <v>7365</v>
      </c>
      <c r="D2244">
        <v>67488</v>
      </c>
      <c r="O2244" t="s">
        <v>59</v>
      </c>
      <c r="P2244" t="s">
        <v>4397</v>
      </c>
      <c r="Q2244" t="s">
        <v>12862</v>
      </c>
      <c r="T2244">
        <v>95</v>
      </c>
      <c r="V2244" t="s">
        <v>361</v>
      </c>
      <c r="W2244">
        <v>80</v>
      </c>
      <c r="X2244">
        <v>39131718</v>
      </c>
      <c r="Y2244">
        <v>80</v>
      </c>
      <c r="Z2244" t="b">
        <v>1</v>
      </c>
    </row>
    <row r="2245" spans="1:26" x14ac:dyDescent="0.3">
      <c r="A2245">
        <v>908093</v>
      </c>
      <c r="B2245" t="s">
        <v>7364</v>
      </c>
      <c r="C2245" t="s">
        <v>7365</v>
      </c>
      <c r="D2245">
        <v>67488</v>
      </c>
      <c r="O2245" t="s">
        <v>59</v>
      </c>
      <c r="P2245" t="s">
        <v>4397</v>
      </c>
      <c r="Q2245" t="s">
        <v>12862</v>
      </c>
      <c r="T2245">
        <v>95</v>
      </c>
      <c r="V2245" t="s">
        <v>361</v>
      </c>
      <c r="W2245">
        <v>80</v>
      </c>
      <c r="X2245">
        <v>39131718</v>
      </c>
      <c r="Y2245">
        <v>80</v>
      </c>
      <c r="Z2245" t="b">
        <v>1</v>
      </c>
    </row>
    <row r="2246" spans="1:26" x14ac:dyDescent="0.3">
      <c r="A2246">
        <v>908094</v>
      </c>
      <c r="B2246" t="s">
        <v>7367</v>
      </c>
    </row>
    <row r="2247" spans="1:26" x14ac:dyDescent="0.3">
      <c r="A2247">
        <v>908095</v>
      </c>
      <c r="B2247" t="s">
        <v>7369</v>
      </c>
      <c r="D2247">
        <v>36103760150</v>
      </c>
      <c r="V2247" t="s">
        <v>12865</v>
      </c>
      <c r="W2247">
        <v>66</v>
      </c>
      <c r="X2247">
        <v>31161620</v>
      </c>
      <c r="Y2247">
        <v>82</v>
      </c>
      <c r="Z2247" t="b">
        <v>1</v>
      </c>
    </row>
    <row r="2248" spans="1:26" x14ac:dyDescent="0.3">
      <c r="A2248">
        <v>908096</v>
      </c>
      <c r="B2248">
        <v>43017427</v>
      </c>
    </row>
    <row r="2249" spans="1:26" x14ac:dyDescent="0.3">
      <c r="A2249">
        <v>908097</v>
      </c>
      <c r="B2249" t="s">
        <v>7370</v>
      </c>
      <c r="C2249" t="s">
        <v>7371</v>
      </c>
      <c r="D2249" t="s">
        <v>7372</v>
      </c>
    </row>
    <row r="2250" spans="1:26" x14ac:dyDescent="0.3">
      <c r="A2250">
        <v>908098</v>
      </c>
      <c r="B2250" t="s">
        <v>7375</v>
      </c>
      <c r="C2250" t="s">
        <v>7371</v>
      </c>
      <c r="D2250" t="s">
        <v>7376</v>
      </c>
    </row>
    <row r="2251" spans="1:26" x14ac:dyDescent="0.3">
      <c r="A2251">
        <v>908099</v>
      </c>
      <c r="B2251" t="s">
        <v>7375</v>
      </c>
      <c r="C2251" t="s">
        <v>7137</v>
      </c>
      <c r="D2251">
        <v>2408001</v>
      </c>
    </row>
    <row r="2252" spans="1:26" x14ac:dyDescent="0.3">
      <c r="A2252">
        <v>908100</v>
      </c>
      <c r="B2252" t="s">
        <v>7381</v>
      </c>
      <c r="C2252" t="s">
        <v>7382</v>
      </c>
      <c r="D2252">
        <v>20281</v>
      </c>
      <c r="O2252" t="s">
        <v>12864</v>
      </c>
      <c r="P2252" t="s">
        <v>12863</v>
      </c>
      <c r="Q2252" t="s">
        <v>12862</v>
      </c>
      <c r="T2252">
        <v>100</v>
      </c>
    </row>
    <row r="2253" spans="1:26" x14ac:dyDescent="0.3">
      <c r="A2253">
        <v>908101</v>
      </c>
      <c r="B2253" t="s">
        <v>7385</v>
      </c>
      <c r="C2253" t="s">
        <v>7382</v>
      </c>
      <c r="D2253">
        <v>20231</v>
      </c>
      <c r="O2253" t="s">
        <v>12864</v>
      </c>
      <c r="P2253" t="s">
        <v>12863</v>
      </c>
      <c r="Q2253" t="s">
        <v>12862</v>
      </c>
      <c r="T2253">
        <v>100</v>
      </c>
      <c r="X2253">
        <v>31200000</v>
      </c>
      <c r="Y2253">
        <v>77</v>
      </c>
    </row>
    <row r="2254" spans="1:26" x14ac:dyDescent="0.3">
      <c r="A2254">
        <v>908102</v>
      </c>
      <c r="B2254" t="s">
        <v>7387</v>
      </c>
      <c r="C2254" t="s">
        <v>7388</v>
      </c>
      <c r="D2254" t="s">
        <v>7389</v>
      </c>
      <c r="O2254" t="s">
        <v>7391</v>
      </c>
      <c r="P2254" t="s">
        <v>7391</v>
      </c>
      <c r="Q2254" t="s">
        <v>12862</v>
      </c>
      <c r="T2254">
        <v>90</v>
      </c>
      <c r="V2254" t="s">
        <v>12861</v>
      </c>
      <c r="W2254">
        <v>82</v>
      </c>
      <c r="X2254">
        <v>27111703</v>
      </c>
      <c r="Y2254">
        <v>82</v>
      </c>
      <c r="Z2254" t="b">
        <v>1</v>
      </c>
    </row>
    <row r="2255" spans="1:26" x14ac:dyDescent="0.3">
      <c r="A2255">
        <v>908103</v>
      </c>
      <c r="B2255" t="s">
        <v>7392</v>
      </c>
      <c r="C2255" t="s">
        <v>7393</v>
      </c>
      <c r="D2255" t="s">
        <v>7394</v>
      </c>
      <c r="O2255" t="s">
        <v>12860</v>
      </c>
      <c r="P2255" t="s">
        <v>12859</v>
      </c>
      <c r="Q2255" t="s">
        <v>12858</v>
      </c>
      <c r="T2255">
        <v>50</v>
      </c>
      <c r="X2255">
        <v>26121536</v>
      </c>
      <c r="Y2255">
        <v>77</v>
      </c>
    </row>
    <row r="2256" spans="1:26" x14ac:dyDescent="0.3">
      <c r="A2256">
        <v>908105</v>
      </c>
      <c r="B2256">
        <v>43017415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F1:H2418"/>
  <sheetViews>
    <sheetView topLeftCell="A895" workbookViewId="0">
      <selection activeCell="G896" sqref="G896"/>
    </sheetView>
  </sheetViews>
  <sheetFormatPr defaultRowHeight="14.4" x14ac:dyDescent="0.3"/>
  <cols>
    <col min="6" max="6" width="15" bestFit="1" customWidth="1"/>
    <col min="7" max="7" width="32.21875" bestFit="1" customWidth="1"/>
  </cols>
  <sheetData>
    <row r="1" spans="6:7" x14ac:dyDescent="0.3">
      <c r="F1" s="76" t="s">
        <v>7399</v>
      </c>
      <c r="G1" s="76" t="s">
        <v>7400</v>
      </c>
    </row>
    <row r="2" spans="6:7" x14ac:dyDescent="0.3">
      <c r="F2" s="74">
        <v>130</v>
      </c>
      <c r="G2" s="75" t="s">
        <v>7401</v>
      </c>
    </row>
    <row r="3" spans="6:7" x14ac:dyDescent="0.3">
      <c r="F3" s="61">
        <v>10000</v>
      </c>
      <c r="G3" s="62" t="s">
        <v>7402</v>
      </c>
    </row>
    <row r="4" spans="6:7" x14ac:dyDescent="0.3">
      <c r="F4" s="61">
        <v>10006</v>
      </c>
      <c r="G4" s="62" t="s">
        <v>7403</v>
      </c>
    </row>
    <row r="5" spans="6:7" x14ac:dyDescent="0.3">
      <c r="F5" s="61">
        <v>10007</v>
      </c>
      <c r="G5" s="67" t="s">
        <v>7404</v>
      </c>
    </row>
    <row r="6" spans="6:7" x14ac:dyDescent="0.3">
      <c r="F6" s="61">
        <v>10012</v>
      </c>
      <c r="G6" s="62" t="s">
        <v>7405</v>
      </c>
    </row>
    <row r="7" spans="6:7" x14ac:dyDescent="0.3">
      <c r="F7" s="61">
        <v>10013</v>
      </c>
      <c r="G7" s="62" t="s">
        <v>7406</v>
      </c>
    </row>
    <row r="8" spans="6:7" x14ac:dyDescent="0.3">
      <c r="F8" s="61">
        <v>10018</v>
      </c>
      <c r="G8" s="67" t="s">
        <v>7407</v>
      </c>
    </row>
    <row r="9" spans="6:7" x14ac:dyDescent="0.3">
      <c r="F9" s="61">
        <v>10022</v>
      </c>
      <c r="G9" s="62" t="s">
        <v>7408</v>
      </c>
    </row>
    <row r="10" spans="6:7" x14ac:dyDescent="0.3">
      <c r="F10" s="61">
        <v>10026</v>
      </c>
      <c r="G10" s="62" t="s">
        <v>7409</v>
      </c>
    </row>
    <row r="11" spans="6:7" x14ac:dyDescent="0.3">
      <c r="F11" s="61">
        <v>10027</v>
      </c>
      <c r="G11" s="62" t="s">
        <v>7410</v>
      </c>
    </row>
    <row r="12" spans="6:7" x14ac:dyDescent="0.3">
      <c r="F12" s="61">
        <v>10030</v>
      </c>
      <c r="G12" s="62" t="s">
        <v>7411</v>
      </c>
    </row>
    <row r="13" spans="6:7" x14ac:dyDescent="0.3">
      <c r="F13" s="61">
        <v>10031</v>
      </c>
      <c r="G13" s="67" t="s">
        <v>7412</v>
      </c>
    </row>
    <row r="14" spans="6:7" x14ac:dyDescent="0.3">
      <c r="F14" s="61">
        <v>10033</v>
      </c>
      <c r="G14" s="62" t="s">
        <v>7413</v>
      </c>
    </row>
    <row r="15" spans="6:7" x14ac:dyDescent="0.3">
      <c r="F15" s="61">
        <v>10036</v>
      </c>
      <c r="G15" s="62" t="s">
        <v>7414</v>
      </c>
    </row>
    <row r="16" spans="6:7" x14ac:dyDescent="0.3">
      <c r="F16" s="61">
        <v>10037</v>
      </c>
      <c r="G16" s="62" t="s">
        <v>7415</v>
      </c>
    </row>
    <row r="17" spans="6:7" x14ac:dyDescent="0.3">
      <c r="F17" s="61">
        <v>10038</v>
      </c>
      <c r="G17" s="62" t="s">
        <v>7416</v>
      </c>
    </row>
    <row r="18" spans="6:7" x14ac:dyDescent="0.3">
      <c r="F18" s="61">
        <v>10039</v>
      </c>
      <c r="G18" s="62" t="s">
        <v>7417</v>
      </c>
    </row>
    <row r="19" spans="6:7" x14ac:dyDescent="0.3">
      <c r="F19" s="61">
        <v>10043</v>
      </c>
      <c r="G19" s="62" t="s">
        <v>7418</v>
      </c>
    </row>
    <row r="20" spans="6:7" x14ac:dyDescent="0.3">
      <c r="F20" s="61">
        <v>10046</v>
      </c>
      <c r="G20" s="62" t="s">
        <v>7419</v>
      </c>
    </row>
    <row r="21" spans="6:7" x14ac:dyDescent="0.3">
      <c r="F21" s="61">
        <v>10047</v>
      </c>
      <c r="G21" s="67" t="s">
        <v>7420</v>
      </c>
    </row>
    <row r="22" spans="6:7" x14ac:dyDescent="0.3">
      <c r="F22" s="61">
        <v>10048</v>
      </c>
      <c r="G22" s="62" t="s">
        <v>7421</v>
      </c>
    </row>
    <row r="23" spans="6:7" x14ac:dyDescent="0.3">
      <c r="F23" s="61">
        <v>10050</v>
      </c>
      <c r="G23" s="62" t="s">
        <v>7422</v>
      </c>
    </row>
    <row r="24" spans="6:7" x14ac:dyDescent="0.3">
      <c r="F24" s="61">
        <v>10051</v>
      </c>
      <c r="G24" s="62" t="s">
        <v>7423</v>
      </c>
    </row>
    <row r="25" spans="6:7" x14ac:dyDescent="0.3">
      <c r="F25" s="61">
        <v>10054</v>
      </c>
      <c r="G25" s="62" t="s">
        <v>7424</v>
      </c>
    </row>
    <row r="26" spans="6:7" x14ac:dyDescent="0.3">
      <c r="F26" s="61">
        <v>10055</v>
      </c>
      <c r="G26" s="62" t="s">
        <v>7425</v>
      </c>
    </row>
    <row r="27" spans="6:7" x14ac:dyDescent="0.3">
      <c r="F27" s="61">
        <v>10056</v>
      </c>
      <c r="G27" s="62" t="s">
        <v>7426</v>
      </c>
    </row>
    <row r="28" spans="6:7" x14ac:dyDescent="0.3">
      <c r="F28" s="61">
        <v>10065</v>
      </c>
      <c r="G28" s="62" t="s">
        <v>7427</v>
      </c>
    </row>
    <row r="29" spans="6:7" x14ac:dyDescent="0.3">
      <c r="F29" s="61">
        <v>10067</v>
      </c>
      <c r="G29" s="67" t="s">
        <v>7428</v>
      </c>
    </row>
    <row r="30" spans="6:7" x14ac:dyDescent="0.3">
      <c r="F30" s="61">
        <v>10068</v>
      </c>
      <c r="G30" s="61" t="s">
        <v>7429</v>
      </c>
    </row>
    <row r="31" spans="6:7" x14ac:dyDescent="0.3">
      <c r="F31" s="61">
        <v>10071</v>
      </c>
      <c r="G31" s="62" t="s">
        <v>7430</v>
      </c>
    </row>
    <row r="32" spans="6:7" x14ac:dyDescent="0.3">
      <c r="F32" s="61">
        <v>10072</v>
      </c>
      <c r="G32" s="62" t="s">
        <v>7431</v>
      </c>
    </row>
    <row r="33" spans="6:7" x14ac:dyDescent="0.3">
      <c r="F33" s="61">
        <v>10073</v>
      </c>
      <c r="G33" s="62" t="s">
        <v>7432</v>
      </c>
    </row>
    <row r="34" spans="6:7" x14ac:dyDescent="0.3">
      <c r="F34" s="61">
        <v>10076</v>
      </c>
      <c r="G34" s="62" t="s">
        <v>7433</v>
      </c>
    </row>
    <row r="35" spans="6:7" x14ac:dyDescent="0.3">
      <c r="F35" s="61">
        <v>10077</v>
      </c>
      <c r="G35" s="62" t="s">
        <v>7434</v>
      </c>
    </row>
    <row r="36" spans="6:7" x14ac:dyDescent="0.3">
      <c r="F36" s="61">
        <v>10078</v>
      </c>
      <c r="G36" s="62" t="s">
        <v>7435</v>
      </c>
    </row>
    <row r="37" spans="6:7" x14ac:dyDescent="0.3">
      <c r="F37" s="61">
        <v>10079</v>
      </c>
      <c r="G37" s="62" t="s">
        <v>7436</v>
      </c>
    </row>
    <row r="38" spans="6:7" x14ac:dyDescent="0.3">
      <c r="F38" s="61">
        <v>10084</v>
      </c>
      <c r="G38" s="62" t="s">
        <v>7437</v>
      </c>
    </row>
    <row r="39" spans="6:7" x14ac:dyDescent="0.3">
      <c r="F39" s="61">
        <v>10085</v>
      </c>
      <c r="G39" s="67" t="s">
        <v>7438</v>
      </c>
    </row>
    <row r="40" spans="6:7" x14ac:dyDescent="0.3">
      <c r="F40" s="61">
        <v>10091</v>
      </c>
      <c r="G40" s="62" t="s">
        <v>7439</v>
      </c>
    </row>
    <row r="41" spans="6:7" x14ac:dyDescent="0.3">
      <c r="F41" s="61">
        <v>10094</v>
      </c>
      <c r="G41" s="62" t="s">
        <v>7440</v>
      </c>
    </row>
    <row r="42" spans="6:7" x14ac:dyDescent="0.3">
      <c r="F42" s="61">
        <v>10100</v>
      </c>
      <c r="G42" s="62" t="s">
        <v>7441</v>
      </c>
    </row>
    <row r="43" spans="6:7" x14ac:dyDescent="0.3">
      <c r="F43" s="61">
        <v>10101</v>
      </c>
      <c r="G43" s="62" t="s">
        <v>7442</v>
      </c>
    </row>
    <row r="44" spans="6:7" x14ac:dyDescent="0.3">
      <c r="F44" s="61">
        <v>10103</v>
      </c>
      <c r="G44" s="67" t="s">
        <v>7443</v>
      </c>
    </row>
    <row r="45" spans="6:7" x14ac:dyDescent="0.3">
      <c r="F45" s="61">
        <v>10108</v>
      </c>
      <c r="G45" s="62" t="s">
        <v>7444</v>
      </c>
    </row>
    <row r="46" spans="6:7" x14ac:dyDescent="0.3">
      <c r="F46" s="61">
        <v>10109</v>
      </c>
      <c r="G46" s="62" t="s">
        <v>7445</v>
      </c>
    </row>
    <row r="47" spans="6:7" x14ac:dyDescent="0.3">
      <c r="F47" s="61">
        <v>10110</v>
      </c>
      <c r="G47" s="67" t="s">
        <v>7446</v>
      </c>
    </row>
    <row r="48" spans="6:7" x14ac:dyDescent="0.3">
      <c r="F48" s="61">
        <v>10111</v>
      </c>
      <c r="G48" s="66" t="s">
        <v>7447</v>
      </c>
    </row>
    <row r="49" spans="6:7" x14ac:dyDescent="0.3">
      <c r="F49" s="61">
        <v>10113</v>
      </c>
      <c r="G49" s="63" t="s">
        <v>7448</v>
      </c>
    </row>
    <row r="50" spans="6:7" x14ac:dyDescent="0.3">
      <c r="F50" s="61">
        <v>10114</v>
      </c>
      <c r="G50" s="62" t="s">
        <v>7449</v>
      </c>
    </row>
    <row r="51" spans="6:7" x14ac:dyDescent="0.3">
      <c r="F51" s="61">
        <v>10118</v>
      </c>
      <c r="G51" s="63" t="s">
        <v>7450</v>
      </c>
    </row>
    <row r="52" spans="6:7" x14ac:dyDescent="0.3">
      <c r="F52" s="61">
        <v>10119</v>
      </c>
      <c r="G52" s="62" t="s">
        <v>7451</v>
      </c>
    </row>
    <row r="53" spans="6:7" x14ac:dyDescent="0.3">
      <c r="F53" s="61">
        <v>10122</v>
      </c>
      <c r="G53" s="62" t="s">
        <v>7452</v>
      </c>
    </row>
    <row r="54" spans="6:7" x14ac:dyDescent="0.3">
      <c r="F54" s="61">
        <v>10125</v>
      </c>
      <c r="G54" s="62" t="s">
        <v>7453</v>
      </c>
    </row>
    <row r="55" spans="6:7" x14ac:dyDescent="0.3">
      <c r="F55" s="61">
        <v>10126</v>
      </c>
      <c r="G55" s="62" t="s">
        <v>7454</v>
      </c>
    </row>
    <row r="56" spans="6:7" x14ac:dyDescent="0.3">
      <c r="F56" s="61">
        <v>10127</v>
      </c>
      <c r="G56" s="62" t="s">
        <v>7455</v>
      </c>
    </row>
    <row r="57" spans="6:7" x14ac:dyDescent="0.3">
      <c r="F57" s="61">
        <v>10130</v>
      </c>
      <c r="G57" s="63" t="s">
        <v>7456</v>
      </c>
    </row>
    <row r="58" spans="6:7" x14ac:dyDescent="0.3">
      <c r="F58" s="61">
        <v>10136</v>
      </c>
      <c r="G58" s="63" t="s">
        <v>7457</v>
      </c>
    </row>
    <row r="59" spans="6:7" x14ac:dyDescent="0.3">
      <c r="F59" s="61">
        <v>10139</v>
      </c>
      <c r="G59" s="62" t="s">
        <v>7458</v>
      </c>
    </row>
    <row r="60" spans="6:7" x14ac:dyDescent="0.3">
      <c r="F60" s="61">
        <v>10141</v>
      </c>
      <c r="G60" s="62" t="s">
        <v>7459</v>
      </c>
    </row>
    <row r="61" spans="6:7" x14ac:dyDescent="0.3">
      <c r="F61" s="61">
        <v>10144</v>
      </c>
      <c r="G61" s="62" t="s">
        <v>7460</v>
      </c>
    </row>
    <row r="62" spans="6:7" x14ac:dyDescent="0.3">
      <c r="F62" s="61">
        <v>10145</v>
      </c>
      <c r="G62" s="62" t="s">
        <v>7461</v>
      </c>
    </row>
    <row r="63" spans="6:7" x14ac:dyDescent="0.3">
      <c r="F63" s="61">
        <v>10146</v>
      </c>
      <c r="G63" s="62" t="s">
        <v>7462</v>
      </c>
    </row>
    <row r="64" spans="6:7" x14ac:dyDescent="0.3">
      <c r="F64" s="61">
        <v>10148</v>
      </c>
      <c r="G64" s="62" t="s">
        <v>7463</v>
      </c>
    </row>
    <row r="65" spans="6:7" x14ac:dyDescent="0.3">
      <c r="F65" s="61">
        <v>10150</v>
      </c>
      <c r="G65" s="62" t="s">
        <v>7464</v>
      </c>
    </row>
    <row r="66" spans="6:7" x14ac:dyDescent="0.3">
      <c r="F66" s="61">
        <v>10151</v>
      </c>
      <c r="G66" s="62" t="s">
        <v>7465</v>
      </c>
    </row>
    <row r="67" spans="6:7" x14ac:dyDescent="0.3">
      <c r="F67" s="61">
        <v>10152</v>
      </c>
      <c r="G67" s="62" t="s">
        <v>7466</v>
      </c>
    </row>
    <row r="68" spans="6:7" x14ac:dyDescent="0.3">
      <c r="F68" s="61">
        <v>10155</v>
      </c>
      <c r="G68" s="62" t="s">
        <v>7467</v>
      </c>
    </row>
    <row r="69" spans="6:7" x14ac:dyDescent="0.3">
      <c r="F69" s="61">
        <v>10157</v>
      </c>
      <c r="G69" s="67" t="s">
        <v>7468</v>
      </c>
    </row>
    <row r="70" spans="6:7" x14ac:dyDescent="0.3">
      <c r="F70" s="61">
        <v>10160</v>
      </c>
      <c r="G70" s="62" t="s">
        <v>7469</v>
      </c>
    </row>
    <row r="71" spans="6:7" x14ac:dyDescent="0.3">
      <c r="F71" s="61">
        <v>10161</v>
      </c>
      <c r="G71" s="62" t="s">
        <v>7470</v>
      </c>
    </row>
    <row r="72" spans="6:7" x14ac:dyDescent="0.3">
      <c r="F72" s="61">
        <v>10163</v>
      </c>
      <c r="G72" s="62" t="s">
        <v>7471</v>
      </c>
    </row>
    <row r="73" spans="6:7" x14ac:dyDescent="0.3">
      <c r="F73" s="61">
        <v>10164</v>
      </c>
      <c r="G73" s="63" t="s">
        <v>7472</v>
      </c>
    </row>
    <row r="74" spans="6:7" x14ac:dyDescent="0.3">
      <c r="F74" s="61">
        <v>10165</v>
      </c>
      <c r="G74" s="62" t="s">
        <v>7473</v>
      </c>
    </row>
    <row r="75" spans="6:7" x14ac:dyDescent="0.3">
      <c r="F75" s="61">
        <v>10168</v>
      </c>
      <c r="G75" s="62" t="s">
        <v>7474</v>
      </c>
    </row>
    <row r="76" spans="6:7" x14ac:dyDescent="0.3">
      <c r="F76" s="61">
        <v>10169</v>
      </c>
      <c r="G76" s="67" t="s">
        <v>7475</v>
      </c>
    </row>
    <row r="77" spans="6:7" x14ac:dyDescent="0.3">
      <c r="F77" s="61">
        <v>10170</v>
      </c>
      <c r="G77" s="63" t="s">
        <v>6975</v>
      </c>
    </row>
    <row r="78" spans="6:7" x14ac:dyDescent="0.3">
      <c r="F78" s="61">
        <v>10173</v>
      </c>
      <c r="G78" s="62" t="s">
        <v>7476</v>
      </c>
    </row>
    <row r="79" spans="6:7" x14ac:dyDescent="0.3">
      <c r="F79" s="61">
        <v>10174</v>
      </c>
      <c r="G79" s="62" t="s">
        <v>7477</v>
      </c>
    </row>
    <row r="80" spans="6:7" x14ac:dyDescent="0.3">
      <c r="F80" s="61">
        <v>10180</v>
      </c>
      <c r="G80" s="62" t="s">
        <v>7478</v>
      </c>
    </row>
    <row r="81" spans="6:8" x14ac:dyDescent="0.3">
      <c r="F81" s="61">
        <v>10183</v>
      </c>
      <c r="G81" s="68" t="s">
        <v>7479</v>
      </c>
    </row>
    <row r="82" spans="6:8" x14ac:dyDescent="0.3">
      <c r="F82" s="61">
        <v>10185</v>
      </c>
      <c r="G82" s="62" t="s">
        <v>7480</v>
      </c>
    </row>
    <row r="83" spans="6:8" x14ac:dyDescent="0.3">
      <c r="F83" s="61">
        <v>10188</v>
      </c>
      <c r="G83" s="62" t="s">
        <v>7481</v>
      </c>
    </row>
    <row r="84" spans="6:8" x14ac:dyDescent="0.3">
      <c r="F84" s="61">
        <v>10190</v>
      </c>
      <c r="G84" s="62" t="s">
        <v>7482</v>
      </c>
    </row>
    <row r="85" spans="6:8" x14ac:dyDescent="0.3">
      <c r="F85" s="61">
        <v>10196</v>
      </c>
      <c r="G85" s="62" t="s">
        <v>7483</v>
      </c>
    </row>
    <row r="86" spans="6:8" x14ac:dyDescent="0.3">
      <c r="F86" s="61">
        <v>10203</v>
      </c>
      <c r="G86" s="62" t="s">
        <v>7484</v>
      </c>
    </row>
    <row r="87" spans="6:8" x14ac:dyDescent="0.3">
      <c r="F87" s="61">
        <v>10207</v>
      </c>
      <c r="G87" s="62" t="s">
        <v>7303</v>
      </c>
      <c r="H87" s="94" t="s">
        <v>7485</v>
      </c>
    </row>
    <row r="88" spans="6:8" x14ac:dyDescent="0.3">
      <c r="F88" s="61">
        <v>10210</v>
      </c>
      <c r="G88" s="62" t="s">
        <v>7486</v>
      </c>
    </row>
    <row r="89" spans="6:8" x14ac:dyDescent="0.3">
      <c r="F89" s="61">
        <v>10211</v>
      </c>
      <c r="G89" s="62" t="s">
        <v>7487</v>
      </c>
    </row>
    <row r="90" spans="6:8" x14ac:dyDescent="0.3">
      <c r="F90" s="61">
        <v>10213</v>
      </c>
      <c r="G90" s="62" t="s">
        <v>7488</v>
      </c>
    </row>
    <row r="91" spans="6:8" x14ac:dyDescent="0.3">
      <c r="F91" s="61">
        <v>10214</v>
      </c>
      <c r="G91" s="62" t="s">
        <v>7489</v>
      </c>
    </row>
    <row r="92" spans="6:8" x14ac:dyDescent="0.3">
      <c r="F92" s="61">
        <v>10217</v>
      </c>
      <c r="G92" s="67" t="s">
        <v>7490</v>
      </c>
    </row>
    <row r="93" spans="6:8" x14ac:dyDescent="0.3">
      <c r="F93" s="61">
        <v>10218</v>
      </c>
      <c r="G93" s="62" t="s">
        <v>7491</v>
      </c>
    </row>
    <row r="94" spans="6:8" x14ac:dyDescent="0.3">
      <c r="F94" s="61">
        <v>10224</v>
      </c>
      <c r="G94" s="62" t="s">
        <v>7492</v>
      </c>
    </row>
    <row r="95" spans="6:8" x14ac:dyDescent="0.3">
      <c r="F95" s="61">
        <v>10226</v>
      </c>
      <c r="G95" s="62" t="s">
        <v>7493</v>
      </c>
    </row>
    <row r="96" spans="6:8" x14ac:dyDescent="0.3">
      <c r="F96" s="61">
        <v>10228</v>
      </c>
      <c r="G96" s="67" t="s">
        <v>7494</v>
      </c>
    </row>
    <row r="97" spans="6:7" x14ac:dyDescent="0.3">
      <c r="F97" s="61">
        <v>10230</v>
      </c>
      <c r="G97" s="62" t="s">
        <v>7495</v>
      </c>
    </row>
    <row r="98" spans="6:7" x14ac:dyDescent="0.3">
      <c r="F98" s="61">
        <v>10232</v>
      </c>
      <c r="G98" s="62" t="s">
        <v>7496</v>
      </c>
    </row>
    <row r="99" spans="6:7" x14ac:dyDescent="0.3">
      <c r="F99" s="61">
        <v>10233</v>
      </c>
      <c r="G99" s="62" t="s">
        <v>7497</v>
      </c>
    </row>
    <row r="100" spans="6:7" x14ac:dyDescent="0.3">
      <c r="F100" s="61">
        <v>10236</v>
      </c>
      <c r="G100" s="62" t="s">
        <v>7498</v>
      </c>
    </row>
    <row r="101" spans="6:7" x14ac:dyDescent="0.3">
      <c r="F101" s="61">
        <v>10239</v>
      </c>
      <c r="G101" s="62" t="s">
        <v>7499</v>
      </c>
    </row>
    <row r="102" spans="6:7" x14ac:dyDescent="0.3">
      <c r="F102" s="61">
        <v>10240</v>
      </c>
      <c r="G102" s="62" t="s">
        <v>7500</v>
      </c>
    </row>
    <row r="103" spans="6:7" x14ac:dyDescent="0.3">
      <c r="F103" s="61">
        <v>10242</v>
      </c>
      <c r="G103" s="62" t="s">
        <v>7501</v>
      </c>
    </row>
    <row r="104" spans="6:7" x14ac:dyDescent="0.3">
      <c r="F104" s="61">
        <v>10243</v>
      </c>
      <c r="G104" s="67" t="s">
        <v>7502</v>
      </c>
    </row>
    <row r="105" spans="6:7" x14ac:dyDescent="0.3">
      <c r="F105" s="61">
        <v>10244</v>
      </c>
      <c r="G105" s="62" t="s">
        <v>7503</v>
      </c>
    </row>
    <row r="106" spans="6:7" x14ac:dyDescent="0.3">
      <c r="F106" s="61">
        <v>10245</v>
      </c>
      <c r="G106" s="62" t="s">
        <v>7504</v>
      </c>
    </row>
    <row r="107" spans="6:7" x14ac:dyDescent="0.3">
      <c r="F107" s="61">
        <v>10248</v>
      </c>
      <c r="G107" s="67" t="s">
        <v>7505</v>
      </c>
    </row>
    <row r="108" spans="6:7" x14ac:dyDescent="0.3">
      <c r="F108" s="61">
        <v>10251</v>
      </c>
      <c r="G108" s="67" t="s">
        <v>7506</v>
      </c>
    </row>
    <row r="109" spans="6:7" x14ac:dyDescent="0.3">
      <c r="F109" s="61">
        <v>10253</v>
      </c>
      <c r="G109" s="62" t="s">
        <v>7507</v>
      </c>
    </row>
    <row r="110" spans="6:7" x14ac:dyDescent="0.3">
      <c r="F110" s="61">
        <v>10254</v>
      </c>
      <c r="G110" s="62" t="s">
        <v>7508</v>
      </c>
    </row>
    <row r="111" spans="6:7" x14ac:dyDescent="0.3">
      <c r="F111" s="61">
        <v>10255</v>
      </c>
      <c r="G111" s="67" t="s">
        <v>7509</v>
      </c>
    </row>
    <row r="112" spans="6:7" x14ac:dyDescent="0.3">
      <c r="F112" s="61">
        <v>10258</v>
      </c>
      <c r="G112" s="62" t="s">
        <v>7510</v>
      </c>
    </row>
    <row r="113" spans="6:7" x14ac:dyDescent="0.3">
      <c r="F113" s="61">
        <v>10260</v>
      </c>
      <c r="G113" s="62" t="s">
        <v>7511</v>
      </c>
    </row>
    <row r="114" spans="6:7" x14ac:dyDescent="0.3">
      <c r="F114" s="61">
        <v>10262</v>
      </c>
      <c r="G114" s="62" t="s">
        <v>7512</v>
      </c>
    </row>
    <row r="115" spans="6:7" x14ac:dyDescent="0.3">
      <c r="F115" s="61">
        <v>10264</v>
      </c>
      <c r="G115" s="62" t="s">
        <v>7513</v>
      </c>
    </row>
    <row r="116" spans="6:7" x14ac:dyDescent="0.3">
      <c r="F116" s="61">
        <v>10265</v>
      </c>
      <c r="G116" s="62" t="s">
        <v>7514</v>
      </c>
    </row>
    <row r="117" spans="6:7" x14ac:dyDescent="0.3">
      <c r="F117" s="61">
        <v>10266</v>
      </c>
      <c r="G117" s="62" t="s">
        <v>7515</v>
      </c>
    </row>
    <row r="118" spans="6:7" x14ac:dyDescent="0.3">
      <c r="F118" s="61">
        <v>10267</v>
      </c>
      <c r="G118" s="62" t="s">
        <v>7516</v>
      </c>
    </row>
    <row r="119" spans="6:7" x14ac:dyDescent="0.3">
      <c r="F119" s="61">
        <v>10270</v>
      </c>
      <c r="G119" s="62" t="s">
        <v>7517</v>
      </c>
    </row>
    <row r="120" spans="6:7" x14ac:dyDescent="0.3">
      <c r="F120" s="61">
        <v>10271</v>
      </c>
      <c r="G120" s="62" t="s">
        <v>7518</v>
      </c>
    </row>
    <row r="121" spans="6:7" x14ac:dyDescent="0.3">
      <c r="F121" s="61">
        <v>10273</v>
      </c>
      <c r="G121" s="62" t="s">
        <v>7519</v>
      </c>
    </row>
    <row r="122" spans="6:7" x14ac:dyDescent="0.3">
      <c r="F122" s="61">
        <v>10274</v>
      </c>
      <c r="G122" s="62" t="s">
        <v>7520</v>
      </c>
    </row>
    <row r="123" spans="6:7" x14ac:dyDescent="0.3">
      <c r="F123" s="61">
        <v>10275</v>
      </c>
      <c r="G123" s="62" t="s">
        <v>7521</v>
      </c>
    </row>
    <row r="124" spans="6:7" x14ac:dyDescent="0.3">
      <c r="F124" s="61">
        <v>10278</v>
      </c>
      <c r="G124" s="62" t="s">
        <v>7522</v>
      </c>
    </row>
    <row r="125" spans="6:7" x14ac:dyDescent="0.3">
      <c r="F125" s="61">
        <v>10280</v>
      </c>
      <c r="G125" s="62" t="s">
        <v>7523</v>
      </c>
    </row>
    <row r="126" spans="6:7" x14ac:dyDescent="0.3">
      <c r="F126" s="61">
        <v>10283</v>
      </c>
      <c r="G126" s="62" t="s">
        <v>7524</v>
      </c>
    </row>
    <row r="127" spans="6:7" x14ac:dyDescent="0.3">
      <c r="F127" s="61">
        <v>10284</v>
      </c>
      <c r="G127" s="62" t="s">
        <v>7525</v>
      </c>
    </row>
    <row r="128" spans="6:7" x14ac:dyDescent="0.3">
      <c r="F128" s="61">
        <v>10285</v>
      </c>
      <c r="G128" s="62" t="s">
        <v>7526</v>
      </c>
    </row>
    <row r="129" spans="6:7" x14ac:dyDescent="0.3">
      <c r="F129" s="61">
        <v>10289</v>
      </c>
      <c r="G129" s="62" t="s">
        <v>7527</v>
      </c>
    </row>
    <row r="130" spans="6:7" x14ac:dyDescent="0.3">
      <c r="F130" s="61">
        <v>10292</v>
      </c>
      <c r="G130" s="67" t="s">
        <v>7528</v>
      </c>
    </row>
    <row r="131" spans="6:7" x14ac:dyDescent="0.3">
      <c r="F131" s="61">
        <v>10295</v>
      </c>
      <c r="G131" s="62" t="s">
        <v>7529</v>
      </c>
    </row>
    <row r="132" spans="6:7" x14ac:dyDescent="0.3">
      <c r="F132" s="61">
        <v>10296</v>
      </c>
      <c r="G132" s="62" t="s">
        <v>7530</v>
      </c>
    </row>
    <row r="133" spans="6:7" x14ac:dyDescent="0.3">
      <c r="F133" s="61">
        <v>10298</v>
      </c>
      <c r="G133" s="62" t="s">
        <v>7531</v>
      </c>
    </row>
    <row r="134" spans="6:7" x14ac:dyDescent="0.3">
      <c r="F134" s="61">
        <v>10300</v>
      </c>
      <c r="G134" s="62" t="s">
        <v>7532</v>
      </c>
    </row>
    <row r="135" spans="6:7" x14ac:dyDescent="0.3">
      <c r="F135" s="61">
        <v>10303</v>
      </c>
      <c r="G135" s="62" t="s">
        <v>7533</v>
      </c>
    </row>
    <row r="136" spans="6:7" x14ac:dyDescent="0.3">
      <c r="F136" s="61">
        <v>10304</v>
      </c>
      <c r="G136" s="62" t="s">
        <v>7534</v>
      </c>
    </row>
    <row r="137" spans="6:7" x14ac:dyDescent="0.3">
      <c r="F137" s="61">
        <v>10307</v>
      </c>
      <c r="G137" s="67" t="s">
        <v>7535</v>
      </c>
    </row>
    <row r="138" spans="6:7" x14ac:dyDescent="0.3">
      <c r="F138" s="61">
        <v>10309</v>
      </c>
      <c r="G138" s="62" t="s">
        <v>7536</v>
      </c>
    </row>
    <row r="139" spans="6:7" x14ac:dyDescent="0.3">
      <c r="F139" s="61">
        <v>10312</v>
      </c>
      <c r="G139" s="62" t="s">
        <v>7537</v>
      </c>
    </row>
    <row r="140" spans="6:7" x14ac:dyDescent="0.3">
      <c r="F140" s="61">
        <v>10316</v>
      </c>
      <c r="G140" s="62" t="s">
        <v>7538</v>
      </c>
    </row>
    <row r="141" spans="6:7" x14ac:dyDescent="0.3">
      <c r="F141" s="61">
        <v>10317</v>
      </c>
      <c r="G141" s="62" t="s">
        <v>7539</v>
      </c>
    </row>
    <row r="142" spans="6:7" x14ac:dyDescent="0.3">
      <c r="F142" s="61">
        <v>10319</v>
      </c>
      <c r="G142" s="62" t="s">
        <v>7540</v>
      </c>
    </row>
    <row r="143" spans="6:7" x14ac:dyDescent="0.3">
      <c r="F143" s="61">
        <v>10322</v>
      </c>
      <c r="G143" s="62" t="s">
        <v>7541</v>
      </c>
    </row>
    <row r="144" spans="6:7" x14ac:dyDescent="0.3">
      <c r="F144" s="61">
        <v>10325</v>
      </c>
      <c r="G144" s="62" t="s">
        <v>7542</v>
      </c>
    </row>
    <row r="145" spans="6:7" x14ac:dyDescent="0.3">
      <c r="F145" s="61">
        <v>10327</v>
      </c>
      <c r="G145" s="67" t="s">
        <v>7543</v>
      </c>
    </row>
    <row r="146" spans="6:7" x14ac:dyDescent="0.3">
      <c r="F146" s="61">
        <v>10335</v>
      </c>
      <c r="G146" s="62" t="s">
        <v>7544</v>
      </c>
    </row>
    <row r="147" spans="6:7" x14ac:dyDescent="0.3">
      <c r="F147" s="61">
        <v>10336</v>
      </c>
      <c r="G147" s="62" t="s">
        <v>7545</v>
      </c>
    </row>
    <row r="148" spans="6:7" x14ac:dyDescent="0.3">
      <c r="F148" s="61">
        <v>10340</v>
      </c>
      <c r="G148" s="62" t="s">
        <v>7546</v>
      </c>
    </row>
    <row r="149" spans="6:7" x14ac:dyDescent="0.3">
      <c r="F149" s="61">
        <v>10342</v>
      </c>
      <c r="G149" s="62" t="s">
        <v>7547</v>
      </c>
    </row>
    <row r="150" spans="6:7" x14ac:dyDescent="0.3">
      <c r="F150" s="61">
        <v>10343</v>
      </c>
      <c r="G150" s="62" t="s">
        <v>7548</v>
      </c>
    </row>
    <row r="151" spans="6:7" x14ac:dyDescent="0.3">
      <c r="F151" s="61">
        <v>10345</v>
      </c>
      <c r="G151" s="67" t="s">
        <v>7549</v>
      </c>
    </row>
    <row r="152" spans="6:7" x14ac:dyDescent="0.3">
      <c r="F152" s="61">
        <v>10346</v>
      </c>
      <c r="G152" s="62" t="s">
        <v>7550</v>
      </c>
    </row>
    <row r="153" spans="6:7" x14ac:dyDescent="0.3">
      <c r="F153" s="61">
        <v>10351</v>
      </c>
      <c r="G153" s="62" t="s">
        <v>7551</v>
      </c>
    </row>
    <row r="154" spans="6:7" x14ac:dyDescent="0.3">
      <c r="F154" s="61">
        <v>10352</v>
      </c>
      <c r="G154" s="67" t="s">
        <v>7552</v>
      </c>
    </row>
    <row r="155" spans="6:7" x14ac:dyDescent="0.3">
      <c r="F155" s="61">
        <v>10358</v>
      </c>
      <c r="G155" s="62" t="s">
        <v>7553</v>
      </c>
    </row>
    <row r="156" spans="6:7" x14ac:dyDescent="0.3">
      <c r="F156" s="61">
        <v>10359</v>
      </c>
      <c r="G156" s="62" t="s">
        <v>7554</v>
      </c>
    </row>
    <row r="157" spans="6:7" x14ac:dyDescent="0.3">
      <c r="F157" s="61">
        <v>10360</v>
      </c>
      <c r="G157" s="62" t="s">
        <v>7555</v>
      </c>
    </row>
    <row r="158" spans="6:7" x14ac:dyDescent="0.3">
      <c r="F158" s="61">
        <v>10367</v>
      </c>
      <c r="G158" s="62" t="s">
        <v>7556</v>
      </c>
    </row>
    <row r="159" spans="6:7" x14ac:dyDescent="0.3">
      <c r="F159" s="61">
        <v>10369</v>
      </c>
      <c r="G159" s="63" t="s">
        <v>7557</v>
      </c>
    </row>
    <row r="160" spans="6:7" x14ac:dyDescent="0.3">
      <c r="F160" s="61">
        <v>10370</v>
      </c>
      <c r="G160" s="62" t="s">
        <v>7558</v>
      </c>
    </row>
    <row r="161" spans="6:7" x14ac:dyDescent="0.3">
      <c r="F161" s="61">
        <v>10372</v>
      </c>
      <c r="G161" s="62" t="s">
        <v>7559</v>
      </c>
    </row>
    <row r="162" spans="6:7" x14ac:dyDescent="0.3">
      <c r="F162" s="61">
        <v>10373</v>
      </c>
      <c r="G162" s="62" t="s">
        <v>7560</v>
      </c>
    </row>
    <row r="163" spans="6:7" x14ac:dyDescent="0.3">
      <c r="F163" s="61">
        <v>10376</v>
      </c>
      <c r="G163" s="62" t="s">
        <v>7561</v>
      </c>
    </row>
    <row r="164" spans="6:7" x14ac:dyDescent="0.3">
      <c r="F164" s="61">
        <v>10377</v>
      </c>
      <c r="G164" s="63" t="s">
        <v>7562</v>
      </c>
    </row>
    <row r="165" spans="6:7" x14ac:dyDescent="0.3">
      <c r="F165" s="61">
        <v>10379</v>
      </c>
      <c r="G165" s="62" t="s">
        <v>7563</v>
      </c>
    </row>
    <row r="166" spans="6:7" x14ac:dyDescent="0.3">
      <c r="F166" s="61">
        <v>10382</v>
      </c>
      <c r="G166" s="62" t="s">
        <v>7564</v>
      </c>
    </row>
    <row r="167" spans="6:7" x14ac:dyDescent="0.3">
      <c r="F167" s="61">
        <v>10384</v>
      </c>
      <c r="G167" s="62" t="s">
        <v>7565</v>
      </c>
    </row>
    <row r="168" spans="6:7" x14ac:dyDescent="0.3">
      <c r="F168" s="61">
        <v>10392</v>
      </c>
      <c r="G168" s="62" t="s">
        <v>7566</v>
      </c>
    </row>
    <row r="169" spans="6:7" x14ac:dyDescent="0.3">
      <c r="F169" s="61">
        <v>10394</v>
      </c>
      <c r="G169" s="62" t="s">
        <v>7567</v>
      </c>
    </row>
    <row r="170" spans="6:7" x14ac:dyDescent="0.3">
      <c r="F170" s="61">
        <v>10396</v>
      </c>
      <c r="G170" s="62" t="s">
        <v>7568</v>
      </c>
    </row>
    <row r="171" spans="6:7" x14ac:dyDescent="0.3">
      <c r="F171" s="61">
        <v>10399</v>
      </c>
      <c r="G171" s="62" t="s">
        <v>7569</v>
      </c>
    </row>
    <row r="172" spans="6:7" x14ac:dyDescent="0.3">
      <c r="F172" s="61">
        <v>10400</v>
      </c>
      <c r="G172" s="62" t="s">
        <v>7570</v>
      </c>
    </row>
    <row r="173" spans="6:7" x14ac:dyDescent="0.3">
      <c r="F173" s="61">
        <v>10402</v>
      </c>
      <c r="G173" s="62" t="s">
        <v>7571</v>
      </c>
    </row>
    <row r="174" spans="6:7" x14ac:dyDescent="0.3">
      <c r="F174" s="61">
        <v>10403</v>
      </c>
      <c r="G174" s="62" t="s">
        <v>7572</v>
      </c>
    </row>
    <row r="175" spans="6:7" x14ac:dyDescent="0.3">
      <c r="F175" s="61">
        <v>10405</v>
      </c>
      <c r="G175" s="62" t="s">
        <v>7573</v>
      </c>
    </row>
    <row r="176" spans="6:7" x14ac:dyDescent="0.3">
      <c r="F176" s="61">
        <v>10411</v>
      </c>
      <c r="G176" s="62" t="s">
        <v>7574</v>
      </c>
    </row>
    <row r="177" spans="6:7" x14ac:dyDescent="0.3">
      <c r="F177" s="61">
        <v>10414</v>
      </c>
      <c r="G177" s="62" t="s">
        <v>7575</v>
      </c>
    </row>
    <row r="178" spans="6:7" x14ac:dyDescent="0.3">
      <c r="F178" s="61">
        <v>10416</v>
      </c>
      <c r="G178" s="62" t="s">
        <v>7576</v>
      </c>
    </row>
    <row r="179" spans="6:7" x14ac:dyDescent="0.3">
      <c r="F179" s="61">
        <v>10421</v>
      </c>
      <c r="G179" s="62" t="s">
        <v>7577</v>
      </c>
    </row>
    <row r="180" spans="6:7" x14ac:dyDescent="0.3">
      <c r="F180" s="61">
        <v>10422</v>
      </c>
      <c r="G180" s="62" t="s">
        <v>7578</v>
      </c>
    </row>
    <row r="181" spans="6:7" x14ac:dyDescent="0.3">
      <c r="F181" s="61">
        <v>10424</v>
      </c>
      <c r="G181" s="62" t="s">
        <v>7579</v>
      </c>
    </row>
    <row r="182" spans="6:7" x14ac:dyDescent="0.3">
      <c r="F182" s="61">
        <v>10425</v>
      </c>
      <c r="G182" s="62" t="s">
        <v>7580</v>
      </c>
    </row>
    <row r="183" spans="6:7" x14ac:dyDescent="0.3">
      <c r="F183" s="61">
        <v>10426</v>
      </c>
      <c r="G183" s="62" t="s">
        <v>7581</v>
      </c>
    </row>
    <row r="184" spans="6:7" x14ac:dyDescent="0.3">
      <c r="F184" s="61">
        <v>10427</v>
      </c>
      <c r="G184" s="62" t="s">
        <v>7582</v>
      </c>
    </row>
    <row r="185" spans="6:7" x14ac:dyDescent="0.3">
      <c r="F185" s="61">
        <v>10428</v>
      </c>
      <c r="G185" s="62" t="s">
        <v>7583</v>
      </c>
    </row>
    <row r="186" spans="6:7" x14ac:dyDescent="0.3">
      <c r="F186" s="61">
        <v>10429</v>
      </c>
      <c r="G186" s="62" t="s">
        <v>6575</v>
      </c>
    </row>
    <row r="187" spans="6:7" x14ac:dyDescent="0.3">
      <c r="F187" s="61">
        <v>10430</v>
      </c>
      <c r="G187" s="62" t="s">
        <v>7584</v>
      </c>
    </row>
    <row r="188" spans="6:7" x14ac:dyDescent="0.3">
      <c r="F188" s="61">
        <v>10431</v>
      </c>
      <c r="G188" s="62" t="s">
        <v>7585</v>
      </c>
    </row>
    <row r="189" spans="6:7" x14ac:dyDescent="0.3">
      <c r="F189" s="61">
        <v>10434</v>
      </c>
      <c r="G189" s="62" t="s">
        <v>7586</v>
      </c>
    </row>
    <row r="190" spans="6:7" x14ac:dyDescent="0.3">
      <c r="F190" s="61">
        <v>10437</v>
      </c>
      <c r="G190" s="66" t="s">
        <v>7587</v>
      </c>
    </row>
    <row r="191" spans="6:7" x14ac:dyDescent="0.3">
      <c r="F191" s="61">
        <v>10441</v>
      </c>
      <c r="G191" s="62" t="s">
        <v>7588</v>
      </c>
    </row>
    <row r="192" spans="6:7" x14ac:dyDescent="0.3">
      <c r="F192" s="61">
        <v>10442</v>
      </c>
      <c r="G192" s="67" t="s">
        <v>7589</v>
      </c>
    </row>
    <row r="193" spans="6:7" x14ac:dyDescent="0.3">
      <c r="F193" s="61">
        <v>10445</v>
      </c>
      <c r="G193" s="62" t="s">
        <v>7590</v>
      </c>
    </row>
    <row r="194" spans="6:7" x14ac:dyDescent="0.3">
      <c r="F194" s="61">
        <v>10448</v>
      </c>
      <c r="G194" s="62" t="s">
        <v>7591</v>
      </c>
    </row>
    <row r="195" spans="6:7" x14ac:dyDescent="0.3">
      <c r="F195" s="61">
        <v>10451</v>
      </c>
      <c r="G195" s="62" t="s">
        <v>7592</v>
      </c>
    </row>
    <row r="196" spans="6:7" x14ac:dyDescent="0.3">
      <c r="F196" s="61">
        <v>10453</v>
      </c>
      <c r="G196" s="62" t="s">
        <v>7593</v>
      </c>
    </row>
    <row r="197" spans="6:7" x14ac:dyDescent="0.3">
      <c r="F197" s="61">
        <v>10455</v>
      </c>
      <c r="G197" s="62" t="s">
        <v>7594</v>
      </c>
    </row>
    <row r="198" spans="6:7" x14ac:dyDescent="0.3">
      <c r="F198" s="61">
        <v>10456</v>
      </c>
      <c r="G198" s="62" t="s">
        <v>7595</v>
      </c>
    </row>
    <row r="199" spans="6:7" x14ac:dyDescent="0.3">
      <c r="F199" s="61">
        <v>10457</v>
      </c>
      <c r="G199" s="62" t="s">
        <v>7596</v>
      </c>
    </row>
    <row r="200" spans="6:7" x14ac:dyDescent="0.3">
      <c r="F200" s="61">
        <v>10458</v>
      </c>
      <c r="G200" s="62" t="s">
        <v>7597</v>
      </c>
    </row>
    <row r="201" spans="6:7" x14ac:dyDescent="0.3">
      <c r="F201" s="61">
        <v>10459</v>
      </c>
      <c r="G201" s="62" t="s">
        <v>7598</v>
      </c>
    </row>
    <row r="202" spans="6:7" x14ac:dyDescent="0.3">
      <c r="F202" s="61">
        <v>10466</v>
      </c>
      <c r="G202" s="63" t="s">
        <v>7599</v>
      </c>
    </row>
    <row r="203" spans="6:7" x14ac:dyDescent="0.3">
      <c r="F203" s="61">
        <v>10470</v>
      </c>
      <c r="G203" s="62" t="s">
        <v>7600</v>
      </c>
    </row>
    <row r="204" spans="6:7" x14ac:dyDescent="0.3">
      <c r="F204" s="61">
        <v>10471</v>
      </c>
      <c r="G204" s="67" t="s">
        <v>7601</v>
      </c>
    </row>
    <row r="205" spans="6:7" x14ac:dyDescent="0.3">
      <c r="F205" s="61">
        <v>10472</v>
      </c>
      <c r="G205" s="62" t="s">
        <v>7602</v>
      </c>
    </row>
    <row r="206" spans="6:7" x14ac:dyDescent="0.3">
      <c r="F206" s="61">
        <v>10474</v>
      </c>
      <c r="G206" s="62" t="s">
        <v>7603</v>
      </c>
    </row>
    <row r="207" spans="6:7" x14ac:dyDescent="0.3">
      <c r="F207" s="61">
        <v>10475</v>
      </c>
      <c r="G207" s="62" t="s">
        <v>7604</v>
      </c>
    </row>
    <row r="208" spans="6:7" x14ac:dyDescent="0.3">
      <c r="F208" s="61">
        <v>10479</v>
      </c>
      <c r="G208" s="62" t="s">
        <v>7605</v>
      </c>
    </row>
    <row r="209" spans="6:7" x14ac:dyDescent="0.3">
      <c r="F209" s="61">
        <v>10481</v>
      </c>
      <c r="G209" s="62" t="s">
        <v>7606</v>
      </c>
    </row>
    <row r="210" spans="6:7" x14ac:dyDescent="0.3">
      <c r="F210" s="61">
        <v>10483</v>
      </c>
      <c r="G210" s="67" t="s">
        <v>7607</v>
      </c>
    </row>
    <row r="211" spans="6:7" x14ac:dyDescent="0.3">
      <c r="F211" s="61">
        <v>10485</v>
      </c>
      <c r="G211" s="62" t="s">
        <v>7608</v>
      </c>
    </row>
    <row r="212" spans="6:7" x14ac:dyDescent="0.3">
      <c r="F212" s="61">
        <v>10486</v>
      </c>
      <c r="G212" s="62" t="s">
        <v>7609</v>
      </c>
    </row>
    <row r="213" spans="6:7" x14ac:dyDescent="0.3">
      <c r="F213" s="61">
        <v>10488</v>
      </c>
      <c r="G213" s="62" t="s">
        <v>7610</v>
      </c>
    </row>
    <row r="214" spans="6:7" x14ac:dyDescent="0.3">
      <c r="F214" s="61">
        <v>10494</v>
      </c>
      <c r="G214" s="62" t="s">
        <v>7611</v>
      </c>
    </row>
    <row r="215" spans="6:7" x14ac:dyDescent="0.3">
      <c r="F215" s="61">
        <v>10502</v>
      </c>
      <c r="G215" s="62" t="s">
        <v>7612</v>
      </c>
    </row>
    <row r="216" spans="6:7" x14ac:dyDescent="0.3">
      <c r="F216" s="61">
        <v>10504</v>
      </c>
      <c r="G216" s="62" t="s">
        <v>7613</v>
      </c>
    </row>
    <row r="217" spans="6:7" x14ac:dyDescent="0.3">
      <c r="F217" s="61">
        <v>10507</v>
      </c>
      <c r="G217" s="67" t="s">
        <v>7614</v>
      </c>
    </row>
    <row r="218" spans="6:7" x14ac:dyDescent="0.3">
      <c r="F218" s="61">
        <v>10508</v>
      </c>
      <c r="G218" s="63" t="s">
        <v>7615</v>
      </c>
    </row>
    <row r="219" spans="6:7" x14ac:dyDescent="0.3">
      <c r="F219" s="61">
        <v>10511</v>
      </c>
      <c r="G219" s="62" t="s">
        <v>7616</v>
      </c>
    </row>
    <row r="220" spans="6:7" x14ac:dyDescent="0.3">
      <c r="F220" s="61">
        <v>10512</v>
      </c>
      <c r="G220" s="62" t="s">
        <v>7617</v>
      </c>
    </row>
    <row r="221" spans="6:7" x14ac:dyDescent="0.3">
      <c r="F221" s="61">
        <v>10513</v>
      </c>
      <c r="G221" s="62" t="s">
        <v>7618</v>
      </c>
    </row>
    <row r="222" spans="6:7" x14ac:dyDescent="0.3">
      <c r="F222" s="61">
        <v>10515</v>
      </c>
      <c r="G222" s="62" t="s">
        <v>7619</v>
      </c>
    </row>
    <row r="223" spans="6:7" x14ac:dyDescent="0.3">
      <c r="F223" s="61">
        <v>10516</v>
      </c>
      <c r="G223" s="62" t="s">
        <v>7620</v>
      </c>
    </row>
    <row r="224" spans="6:7" x14ac:dyDescent="0.3">
      <c r="F224" s="61">
        <v>10523</v>
      </c>
      <c r="G224" s="62" t="s">
        <v>7621</v>
      </c>
    </row>
    <row r="225" spans="6:7" x14ac:dyDescent="0.3">
      <c r="F225" s="61">
        <v>10524</v>
      </c>
      <c r="G225" s="67" t="s">
        <v>7622</v>
      </c>
    </row>
    <row r="226" spans="6:7" x14ac:dyDescent="0.3">
      <c r="F226" s="61">
        <v>10529</v>
      </c>
      <c r="G226" s="62" t="s">
        <v>7623</v>
      </c>
    </row>
    <row r="227" spans="6:7" x14ac:dyDescent="0.3">
      <c r="F227" s="61">
        <v>10532</v>
      </c>
      <c r="G227" s="62" t="s">
        <v>7624</v>
      </c>
    </row>
    <row r="228" spans="6:7" x14ac:dyDescent="0.3">
      <c r="F228" s="61">
        <v>10537</v>
      </c>
      <c r="G228" s="62" t="s">
        <v>7625</v>
      </c>
    </row>
    <row r="229" spans="6:7" x14ac:dyDescent="0.3">
      <c r="F229" s="61">
        <v>10538</v>
      </c>
      <c r="G229" s="63" t="s">
        <v>7626</v>
      </c>
    </row>
    <row r="230" spans="6:7" x14ac:dyDescent="0.3">
      <c r="F230" s="61">
        <v>10542</v>
      </c>
      <c r="G230" s="62" t="s">
        <v>7627</v>
      </c>
    </row>
    <row r="231" spans="6:7" ht="28.8" customHeight="1" x14ac:dyDescent="0.3">
      <c r="F231" s="61">
        <v>10543</v>
      </c>
      <c r="G231" s="67" t="s">
        <v>7628</v>
      </c>
    </row>
    <row r="232" spans="6:7" x14ac:dyDescent="0.3">
      <c r="F232" s="61">
        <v>10545</v>
      </c>
      <c r="G232" s="62" t="s">
        <v>7629</v>
      </c>
    </row>
    <row r="233" spans="6:7" x14ac:dyDescent="0.3">
      <c r="F233" s="61">
        <v>10547</v>
      </c>
      <c r="G233" s="62" t="s">
        <v>7630</v>
      </c>
    </row>
    <row r="234" spans="6:7" x14ac:dyDescent="0.3">
      <c r="F234" s="61">
        <v>10548</v>
      </c>
      <c r="G234" s="62" t="s">
        <v>7631</v>
      </c>
    </row>
    <row r="235" spans="6:7" x14ac:dyDescent="0.3">
      <c r="F235" s="61">
        <v>10556</v>
      </c>
      <c r="G235" s="62" t="s">
        <v>7632</v>
      </c>
    </row>
    <row r="236" spans="6:7" x14ac:dyDescent="0.3">
      <c r="F236" s="61">
        <v>10560</v>
      </c>
      <c r="G236" s="62" t="s">
        <v>7633</v>
      </c>
    </row>
    <row r="237" spans="6:7" x14ac:dyDescent="0.3">
      <c r="F237" s="61">
        <v>10561</v>
      </c>
      <c r="G237" s="62" t="s">
        <v>7634</v>
      </c>
    </row>
    <row r="238" spans="6:7" x14ac:dyDescent="0.3">
      <c r="F238" s="61">
        <v>10562</v>
      </c>
      <c r="G238" s="67" t="s">
        <v>7635</v>
      </c>
    </row>
    <row r="239" spans="6:7" x14ac:dyDescent="0.3">
      <c r="F239" s="61">
        <v>10564</v>
      </c>
      <c r="G239" s="62" t="s">
        <v>7636</v>
      </c>
    </row>
    <row r="240" spans="6:7" x14ac:dyDescent="0.3">
      <c r="F240" s="61">
        <v>10567</v>
      </c>
      <c r="G240" s="62" t="s">
        <v>7637</v>
      </c>
    </row>
    <row r="241" spans="6:7" x14ac:dyDescent="0.3">
      <c r="F241" s="61">
        <v>10568</v>
      </c>
      <c r="G241" s="62" t="s">
        <v>7638</v>
      </c>
    </row>
    <row r="242" spans="6:7" x14ac:dyDescent="0.3">
      <c r="F242" s="61">
        <v>10571</v>
      </c>
      <c r="G242" s="62" t="s">
        <v>7639</v>
      </c>
    </row>
    <row r="243" spans="6:7" x14ac:dyDescent="0.3">
      <c r="F243" s="61">
        <v>10576</v>
      </c>
      <c r="G243" s="62" t="s">
        <v>7640</v>
      </c>
    </row>
    <row r="244" spans="6:7" x14ac:dyDescent="0.3">
      <c r="F244" s="61">
        <v>10577</v>
      </c>
      <c r="G244" s="62" t="s">
        <v>7641</v>
      </c>
    </row>
    <row r="245" spans="6:7" x14ac:dyDescent="0.3">
      <c r="F245" s="61">
        <v>10578</v>
      </c>
      <c r="G245" s="62" t="s">
        <v>7642</v>
      </c>
    </row>
    <row r="246" spans="6:7" x14ac:dyDescent="0.3">
      <c r="F246" s="61">
        <v>10585</v>
      </c>
      <c r="G246" s="62" t="s">
        <v>7643</v>
      </c>
    </row>
    <row r="247" spans="6:7" x14ac:dyDescent="0.3">
      <c r="F247" s="61">
        <v>10588</v>
      </c>
      <c r="G247" s="62" t="s">
        <v>7644</v>
      </c>
    </row>
    <row r="248" spans="6:7" x14ac:dyDescent="0.3">
      <c r="F248" s="61">
        <v>10590</v>
      </c>
      <c r="G248" s="67" t="s">
        <v>7645</v>
      </c>
    </row>
    <row r="249" spans="6:7" x14ac:dyDescent="0.3">
      <c r="F249" s="61">
        <v>10592</v>
      </c>
      <c r="G249" s="62" t="s">
        <v>7646</v>
      </c>
    </row>
    <row r="250" spans="6:7" x14ac:dyDescent="0.3">
      <c r="F250" s="61">
        <v>10599</v>
      </c>
      <c r="G250" s="62" t="s">
        <v>7647</v>
      </c>
    </row>
    <row r="251" spans="6:7" x14ac:dyDescent="0.3">
      <c r="F251" s="61">
        <v>10605</v>
      </c>
      <c r="G251" s="62" t="s">
        <v>7648</v>
      </c>
    </row>
    <row r="252" spans="6:7" x14ac:dyDescent="0.3">
      <c r="F252" s="61">
        <v>10609</v>
      </c>
      <c r="G252" s="62" t="s">
        <v>7649</v>
      </c>
    </row>
    <row r="253" spans="6:7" x14ac:dyDescent="0.3">
      <c r="F253" s="61">
        <v>10616</v>
      </c>
      <c r="G253" s="62" t="s">
        <v>7650</v>
      </c>
    </row>
    <row r="254" spans="6:7" x14ac:dyDescent="0.3">
      <c r="F254" s="61">
        <v>10617</v>
      </c>
      <c r="G254" s="62" t="s">
        <v>7651</v>
      </c>
    </row>
    <row r="255" spans="6:7" x14ac:dyDescent="0.3">
      <c r="F255" s="61">
        <v>10623</v>
      </c>
      <c r="G255" s="67" t="s">
        <v>7652</v>
      </c>
    </row>
    <row r="256" spans="6:7" x14ac:dyDescent="0.3">
      <c r="F256" s="61">
        <v>10624</v>
      </c>
      <c r="G256" s="62" t="s">
        <v>7653</v>
      </c>
    </row>
    <row r="257" spans="6:7" x14ac:dyDescent="0.3">
      <c r="F257" s="61">
        <v>10632</v>
      </c>
      <c r="G257" s="62" t="s">
        <v>7654</v>
      </c>
    </row>
    <row r="258" spans="6:7" x14ac:dyDescent="0.3">
      <c r="F258" s="61">
        <v>10633</v>
      </c>
      <c r="G258" s="67" t="s">
        <v>7655</v>
      </c>
    </row>
    <row r="259" spans="6:7" x14ac:dyDescent="0.3">
      <c r="F259" s="61">
        <v>10639</v>
      </c>
      <c r="G259" s="62" t="s">
        <v>7656</v>
      </c>
    </row>
    <row r="260" spans="6:7" x14ac:dyDescent="0.3">
      <c r="F260" s="61">
        <v>10642</v>
      </c>
      <c r="G260" s="62" t="s">
        <v>7657</v>
      </c>
    </row>
    <row r="261" spans="6:7" x14ac:dyDescent="0.3">
      <c r="F261" s="61">
        <v>10643</v>
      </c>
      <c r="G261" s="67" t="s">
        <v>7658</v>
      </c>
    </row>
    <row r="262" spans="6:7" x14ac:dyDescent="0.3">
      <c r="F262" s="61">
        <v>10645</v>
      </c>
      <c r="G262" s="67" t="s">
        <v>7659</v>
      </c>
    </row>
    <row r="263" spans="6:7" x14ac:dyDescent="0.3">
      <c r="F263" s="61">
        <v>10649</v>
      </c>
      <c r="G263" s="62" t="s">
        <v>7660</v>
      </c>
    </row>
    <row r="264" spans="6:7" x14ac:dyDescent="0.3">
      <c r="F264" s="61">
        <v>10652</v>
      </c>
      <c r="G264" s="62" t="s">
        <v>7661</v>
      </c>
    </row>
    <row r="265" spans="6:7" x14ac:dyDescent="0.3">
      <c r="F265" s="61">
        <v>10657</v>
      </c>
      <c r="G265" s="67" t="s">
        <v>7662</v>
      </c>
    </row>
    <row r="266" spans="6:7" x14ac:dyDescent="0.3">
      <c r="F266" s="61">
        <v>10662</v>
      </c>
      <c r="G266" s="67" t="s">
        <v>7663</v>
      </c>
    </row>
    <row r="267" spans="6:7" x14ac:dyDescent="0.3">
      <c r="F267" s="61">
        <v>10667</v>
      </c>
      <c r="G267" s="62" t="s">
        <v>7664</v>
      </c>
    </row>
    <row r="268" spans="6:7" x14ac:dyDescent="0.3">
      <c r="F268" s="61">
        <v>10670</v>
      </c>
      <c r="G268" s="62" t="s">
        <v>7665</v>
      </c>
    </row>
    <row r="269" spans="6:7" x14ac:dyDescent="0.3">
      <c r="F269" s="61">
        <v>10673</v>
      </c>
      <c r="G269" s="67" t="s">
        <v>7666</v>
      </c>
    </row>
    <row r="270" spans="6:7" x14ac:dyDescent="0.3">
      <c r="F270" s="61">
        <v>10676</v>
      </c>
      <c r="G270" s="67" t="s">
        <v>7667</v>
      </c>
    </row>
    <row r="271" spans="6:7" x14ac:dyDescent="0.3">
      <c r="F271" s="61">
        <v>10677</v>
      </c>
      <c r="G271" s="67" t="s">
        <v>7668</v>
      </c>
    </row>
    <row r="272" spans="6:7" x14ac:dyDescent="0.3">
      <c r="F272" s="61">
        <v>10681</v>
      </c>
      <c r="G272" s="67" t="s">
        <v>7669</v>
      </c>
    </row>
    <row r="273" spans="6:7" x14ac:dyDescent="0.3">
      <c r="F273" s="61">
        <v>10683</v>
      </c>
      <c r="G273" s="67" t="s">
        <v>7670</v>
      </c>
    </row>
    <row r="274" spans="6:7" x14ac:dyDescent="0.3">
      <c r="F274" s="61">
        <v>10684</v>
      </c>
      <c r="G274" s="67" t="s">
        <v>7671</v>
      </c>
    </row>
    <row r="275" spans="6:7" x14ac:dyDescent="0.3">
      <c r="F275" s="61">
        <v>10689</v>
      </c>
      <c r="G275" s="67" t="s">
        <v>7672</v>
      </c>
    </row>
    <row r="276" spans="6:7" x14ac:dyDescent="0.3">
      <c r="F276" s="61">
        <v>10691</v>
      </c>
      <c r="G276" s="68" t="s">
        <v>7673</v>
      </c>
    </row>
    <row r="277" spans="6:7" x14ac:dyDescent="0.3">
      <c r="F277" s="61">
        <v>10692</v>
      </c>
      <c r="G277" s="62" t="s">
        <v>7674</v>
      </c>
    </row>
    <row r="278" spans="6:7" x14ac:dyDescent="0.3">
      <c r="F278" s="61">
        <v>10703</v>
      </c>
      <c r="G278" s="67" t="s">
        <v>7675</v>
      </c>
    </row>
    <row r="279" spans="6:7" x14ac:dyDescent="0.3">
      <c r="F279" s="61">
        <v>10706</v>
      </c>
      <c r="G279" s="67" t="s">
        <v>7676</v>
      </c>
    </row>
    <row r="280" spans="6:7" x14ac:dyDescent="0.3">
      <c r="F280" s="61">
        <v>10710</v>
      </c>
      <c r="G280" s="67" t="s">
        <v>7677</v>
      </c>
    </row>
    <row r="281" spans="6:7" x14ac:dyDescent="0.3">
      <c r="F281" s="61">
        <v>10716</v>
      </c>
      <c r="G281" s="62" t="s">
        <v>7678</v>
      </c>
    </row>
    <row r="282" spans="6:7" x14ac:dyDescent="0.3">
      <c r="F282" s="61">
        <v>10720</v>
      </c>
      <c r="G282" s="67" t="s">
        <v>7679</v>
      </c>
    </row>
    <row r="283" spans="6:7" x14ac:dyDescent="0.3">
      <c r="F283" s="61">
        <v>10723</v>
      </c>
      <c r="G283" s="62" t="s">
        <v>7680</v>
      </c>
    </row>
    <row r="284" spans="6:7" x14ac:dyDescent="0.3">
      <c r="F284" s="61">
        <v>10731</v>
      </c>
      <c r="G284" s="62" t="s">
        <v>7681</v>
      </c>
    </row>
    <row r="285" spans="6:7" x14ac:dyDescent="0.3">
      <c r="F285" s="61">
        <v>10735</v>
      </c>
      <c r="G285" s="67" t="s">
        <v>7682</v>
      </c>
    </row>
    <row r="286" spans="6:7" x14ac:dyDescent="0.3">
      <c r="F286" s="61">
        <v>10737</v>
      </c>
      <c r="G286" s="62" t="s">
        <v>7683</v>
      </c>
    </row>
    <row r="287" spans="6:7" x14ac:dyDescent="0.3">
      <c r="F287" s="61">
        <v>10741</v>
      </c>
      <c r="G287" s="62" t="s">
        <v>7684</v>
      </c>
    </row>
    <row r="288" spans="6:7" x14ac:dyDescent="0.3">
      <c r="F288" s="61">
        <v>10743</v>
      </c>
      <c r="G288" s="62" t="s">
        <v>7685</v>
      </c>
    </row>
    <row r="289" spans="6:7" x14ac:dyDescent="0.3">
      <c r="F289" s="61">
        <v>10747</v>
      </c>
      <c r="G289" s="62" t="s">
        <v>7686</v>
      </c>
    </row>
    <row r="290" spans="6:7" x14ac:dyDescent="0.3">
      <c r="F290" s="61">
        <v>10750</v>
      </c>
      <c r="G290" s="62" t="s">
        <v>7687</v>
      </c>
    </row>
    <row r="291" spans="6:7" x14ac:dyDescent="0.3">
      <c r="F291" s="61">
        <v>10751</v>
      </c>
      <c r="G291" s="62" t="s">
        <v>7688</v>
      </c>
    </row>
    <row r="292" spans="6:7" x14ac:dyDescent="0.3">
      <c r="F292" s="61">
        <v>10755</v>
      </c>
      <c r="G292" s="62" t="s">
        <v>7689</v>
      </c>
    </row>
    <row r="293" spans="6:7" x14ac:dyDescent="0.3">
      <c r="F293" s="61">
        <v>10757</v>
      </c>
      <c r="G293" s="62" t="s">
        <v>7690</v>
      </c>
    </row>
    <row r="294" spans="6:7" x14ac:dyDescent="0.3">
      <c r="F294" s="61">
        <v>10759</v>
      </c>
      <c r="G294" s="62" t="s">
        <v>7691</v>
      </c>
    </row>
    <row r="295" spans="6:7" x14ac:dyDescent="0.3">
      <c r="F295" s="61">
        <v>10761</v>
      </c>
      <c r="G295" s="62" t="s">
        <v>7692</v>
      </c>
    </row>
    <row r="296" spans="6:7" x14ac:dyDescent="0.3">
      <c r="F296" s="61">
        <v>10762</v>
      </c>
      <c r="G296" s="62" t="s">
        <v>7693</v>
      </c>
    </row>
    <row r="297" spans="6:7" x14ac:dyDescent="0.3">
      <c r="F297" s="61">
        <v>10765</v>
      </c>
      <c r="G297" s="63" t="s">
        <v>7694</v>
      </c>
    </row>
    <row r="298" spans="6:7" x14ac:dyDescent="0.3">
      <c r="F298" s="61">
        <v>10767</v>
      </c>
      <c r="G298" s="62" t="s">
        <v>7695</v>
      </c>
    </row>
    <row r="299" spans="6:7" x14ac:dyDescent="0.3">
      <c r="F299" s="61">
        <v>10771</v>
      </c>
      <c r="G299" s="62" t="s">
        <v>7696</v>
      </c>
    </row>
    <row r="300" spans="6:7" x14ac:dyDescent="0.3">
      <c r="F300" s="61">
        <v>10775</v>
      </c>
      <c r="G300" s="62" t="s">
        <v>7697</v>
      </c>
    </row>
    <row r="301" spans="6:7" x14ac:dyDescent="0.3">
      <c r="F301" s="61">
        <v>10776</v>
      </c>
      <c r="G301" s="62" t="s">
        <v>7698</v>
      </c>
    </row>
    <row r="302" spans="6:7" x14ac:dyDescent="0.3">
      <c r="F302" s="61">
        <v>10779</v>
      </c>
      <c r="G302" s="62" t="s">
        <v>7699</v>
      </c>
    </row>
    <row r="303" spans="6:7" x14ac:dyDescent="0.3">
      <c r="F303" s="61">
        <v>10780</v>
      </c>
      <c r="G303" s="62" t="s">
        <v>7700</v>
      </c>
    </row>
    <row r="304" spans="6:7" x14ac:dyDescent="0.3">
      <c r="F304" s="61">
        <v>10785</v>
      </c>
      <c r="G304" s="62" t="s">
        <v>7701</v>
      </c>
    </row>
    <row r="305" spans="6:7" x14ac:dyDescent="0.3">
      <c r="F305" s="61">
        <v>10789</v>
      </c>
      <c r="G305" s="62" t="s">
        <v>7702</v>
      </c>
    </row>
    <row r="306" spans="6:7" x14ac:dyDescent="0.3">
      <c r="F306" s="61">
        <v>10790</v>
      </c>
      <c r="G306" s="68" t="s">
        <v>7703</v>
      </c>
    </row>
    <row r="307" spans="6:7" x14ac:dyDescent="0.3">
      <c r="F307" s="61">
        <v>10791</v>
      </c>
      <c r="G307" s="62" t="s">
        <v>7704</v>
      </c>
    </row>
    <row r="308" spans="6:7" x14ac:dyDescent="0.3">
      <c r="F308" s="61">
        <v>10792</v>
      </c>
      <c r="G308" s="62" t="s">
        <v>7705</v>
      </c>
    </row>
    <row r="309" spans="6:7" x14ac:dyDescent="0.3">
      <c r="F309" s="61">
        <v>10796</v>
      </c>
      <c r="G309" s="62" t="s">
        <v>7706</v>
      </c>
    </row>
    <row r="310" spans="6:7" x14ac:dyDescent="0.3">
      <c r="F310" s="61">
        <v>10801</v>
      </c>
      <c r="G310" s="62" t="s">
        <v>7707</v>
      </c>
    </row>
    <row r="311" spans="6:7" x14ac:dyDescent="0.3">
      <c r="F311" s="61">
        <v>10803</v>
      </c>
      <c r="G311" s="62" t="s">
        <v>7708</v>
      </c>
    </row>
    <row r="312" spans="6:7" x14ac:dyDescent="0.3">
      <c r="F312" s="61">
        <v>10806</v>
      </c>
      <c r="G312" s="67" t="s">
        <v>7709</v>
      </c>
    </row>
    <row r="313" spans="6:7" x14ac:dyDescent="0.3">
      <c r="F313" s="61">
        <v>10809</v>
      </c>
      <c r="G313" s="62" t="s">
        <v>7710</v>
      </c>
    </row>
    <row r="314" spans="6:7" x14ac:dyDescent="0.3">
      <c r="F314" s="61">
        <v>10810</v>
      </c>
      <c r="G314" s="62" t="s">
        <v>7711</v>
      </c>
    </row>
    <row r="315" spans="6:7" x14ac:dyDescent="0.3">
      <c r="F315" s="61">
        <v>10811</v>
      </c>
      <c r="G315" s="62" t="s">
        <v>7712</v>
      </c>
    </row>
    <row r="316" spans="6:7" x14ac:dyDescent="0.3">
      <c r="F316" s="61">
        <v>10818</v>
      </c>
      <c r="G316" s="62" t="s">
        <v>7713</v>
      </c>
    </row>
    <row r="317" spans="6:7" x14ac:dyDescent="0.3">
      <c r="F317" s="61">
        <v>10819</v>
      </c>
      <c r="G317" s="62" t="s">
        <v>7714</v>
      </c>
    </row>
    <row r="318" spans="6:7" x14ac:dyDescent="0.3">
      <c r="F318" s="61">
        <v>10820</v>
      </c>
      <c r="G318" s="62" t="s">
        <v>7715</v>
      </c>
    </row>
    <row r="319" spans="6:7" x14ac:dyDescent="0.3">
      <c r="F319" s="61">
        <v>10821</v>
      </c>
      <c r="G319" s="62" t="s">
        <v>7716</v>
      </c>
    </row>
    <row r="320" spans="6:7" x14ac:dyDescent="0.3">
      <c r="F320" s="61">
        <v>10822</v>
      </c>
      <c r="G320" s="62" t="s">
        <v>7717</v>
      </c>
    </row>
    <row r="321" spans="6:7" x14ac:dyDescent="0.3">
      <c r="F321" s="61">
        <v>10831</v>
      </c>
      <c r="G321" s="62" t="s">
        <v>7718</v>
      </c>
    </row>
    <row r="322" spans="6:7" x14ac:dyDescent="0.3">
      <c r="F322" s="61">
        <v>10832</v>
      </c>
      <c r="G322" s="62" t="s">
        <v>7719</v>
      </c>
    </row>
    <row r="323" spans="6:7" x14ac:dyDescent="0.3">
      <c r="F323" s="61">
        <v>10833</v>
      </c>
      <c r="G323" s="67" t="s">
        <v>7720</v>
      </c>
    </row>
    <row r="324" spans="6:7" x14ac:dyDescent="0.3">
      <c r="F324" s="61">
        <v>10834</v>
      </c>
      <c r="G324" s="62" t="s">
        <v>7721</v>
      </c>
    </row>
    <row r="325" spans="6:7" x14ac:dyDescent="0.3">
      <c r="F325" s="61">
        <v>10837</v>
      </c>
      <c r="G325" s="62" t="s">
        <v>7722</v>
      </c>
    </row>
    <row r="326" spans="6:7" x14ac:dyDescent="0.3">
      <c r="F326" s="61">
        <v>10839</v>
      </c>
      <c r="G326" s="62" t="s">
        <v>7723</v>
      </c>
    </row>
    <row r="327" spans="6:7" x14ac:dyDescent="0.3">
      <c r="F327" s="61">
        <v>10840</v>
      </c>
      <c r="G327" s="62" t="s">
        <v>7724</v>
      </c>
    </row>
    <row r="328" spans="6:7" x14ac:dyDescent="0.3">
      <c r="F328" s="61">
        <v>10841</v>
      </c>
      <c r="G328" s="62" t="s">
        <v>7725</v>
      </c>
    </row>
    <row r="329" spans="6:7" x14ac:dyDescent="0.3">
      <c r="F329" s="61">
        <v>10844</v>
      </c>
      <c r="G329" s="62" t="s">
        <v>7726</v>
      </c>
    </row>
    <row r="330" spans="6:7" x14ac:dyDescent="0.3">
      <c r="F330" s="61">
        <v>10845</v>
      </c>
      <c r="G330" s="62" t="s">
        <v>7727</v>
      </c>
    </row>
    <row r="331" spans="6:7" x14ac:dyDescent="0.3">
      <c r="F331" s="61">
        <v>10846</v>
      </c>
      <c r="G331" s="62" t="s">
        <v>7728</v>
      </c>
    </row>
    <row r="332" spans="6:7" x14ac:dyDescent="0.3">
      <c r="F332" s="61">
        <v>10848</v>
      </c>
      <c r="G332" s="62" t="s">
        <v>7729</v>
      </c>
    </row>
    <row r="333" spans="6:7" x14ac:dyDescent="0.3">
      <c r="F333" s="61">
        <v>10852</v>
      </c>
      <c r="G333" s="67" t="s">
        <v>7730</v>
      </c>
    </row>
    <row r="334" spans="6:7" x14ac:dyDescent="0.3">
      <c r="F334" s="61">
        <v>10853</v>
      </c>
      <c r="G334" s="62" t="s">
        <v>7731</v>
      </c>
    </row>
    <row r="335" spans="6:7" x14ac:dyDescent="0.3">
      <c r="F335" s="61">
        <v>10859</v>
      </c>
      <c r="G335" s="62" t="s">
        <v>7732</v>
      </c>
    </row>
    <row r="336" spans="6:7" x14ac:dyDescent="0.3">
      <c r="F336" s="73">
        <v>10859</v>
      </c>
      <c r="G336" s="67" t="s">
        <v>7733</v>
      </c>
    </row>
    <row r="337" spans="6:7" x14ac:dyDescent="0.3">
      <c r="F337" s="61">
        <v>10860</v>
      </c>
      <c r="G337" s="62" t="s">
        <v>7734</v>
      </c>
    </row>
    <row r="338" spans="6:7" x14ac:dyDescent="0.3">
      <c r="F338" s="61">
        <v>10862</v>
      </c>
      <c r="G338" s="67" t="s">
        <v>7735</v>
      </c>
    </row>
    <row r="339" spans="6:7" x14ac:dyDescent="0.3">
      <c r="F339" s="61">
        <v>10866</v>
      </c>
      <c r="G339" s="62" t="s">
        <v>7736</v>
      </c>
    </row>
    <row r="340" spans="6:7" x14ac:dyDescent="0.3">
      <c r="F340" s="61">
        <v>10868</v>
      </c>
      <c r="G340" s="62" t="s">
        <v>7737</v>
      </c>
    </row>
    <row r="341" spans="6:7" x14ac:dyDescent="0.3">
      <c r="F341" s="61">
        <v>10871</v>
      </c>
      <c r="G341" s="67" t="s">
        <v>7738</v>
      </c>
    </row>
    <row r="342" spans="6:7" x14ac:dyDescent="0.3">
      <c r="F342" s="61">
        <v>10872</v>
      </c>
      <c r="G342" s="63" t="s">
        <v>7739</v>
      </c>
    </row>
    <row r="343" spans="6:7" x14ac:dyDescent="0.3">
      <c r="F343" s="61">
        <v>10880</v>
      </c>
      <c r="G343" s="67" t="s">
        <v>7740</v>
      </c>
    </row>
    <row r="344" spans="6:7" x14ac:dyDescent="0.3">
      <c r="F344" s="61">
        <v>10883</v>
      </c>
      <c r="G344" s="62" t="s">
        <v>7741</v>
      </c>
    </row>
    <row r="345" spans="6:7" x14ac:dyDescent="0.3">
      <c r="F345" s="61">
        <v>10885</v>
      </c>
      <c r="G345" s="62" t="s">
        <v>7742</v>
      </c>
    </row>
    <row r="346" spans="6:7" x14ac:dyDescent="0.3">
      <c r="F346" s="61">
        <v>10886</v>
      </c>
      <c r="G346" s="62" t="s">
        <v>7743</v>
      </c>
    </row>
    <row r="347" spans="6:7" x14ac:dyDescent="0.3">
      <c r="F347" s="61">
        <v>10888</v>
      </c>
      <c r="G347" s="62" t="s">
        <v>7744</v>
      </c>
    </row>
    <row r="348" spans="6:7" x14ac:dyDescent="0.3">
      <c r="F348" s="61">
        <v>10890</v>
      </c>
      <c r="G348" s="62" t="s">
        <v>7745</v>
      </c>
    </row>
    <row r="349" spans="6:7" x14ac:dyDescent="0.3">
      <c r="F349" s="61">
        <v>10893</v>
      </c>
      <c r="G349" s="62" t="s">
        <v>7746</v>
      </c>
    </row>
    <row r="350" spans="6:7" x14ac:dyDescent="0.3">
      <c r="F350" s="61">
        <v>10895</v>
      </c>
      <c r="G350" s="62" t="s">
        <v>7747</v>
      </c>
    </row>
    <row r="351" spans="6:7" x14ac:dyDescent="0.3">
      <c r="F351" s="61">
        <v>10896</v>
      </c>
      <c r="G351" s="67" t="s">
        <v>7748</v>
      </c>
    </row>
    <row r="352" spans="6:7" x14ac:dyDescent="0.3">
      <c r="F352" s="61">
        <v>10897</v>
      </c>
      <c r="G352" s="62" t="s">
        <v>7749</v>
      </c>
    </row>
    <row r="353" spans="6:7" x14ac:dyDescent="0.3">
      <c r="F353" s="61">
        <v>10898</v>
      </c>
      <c r="G353" s="62" t="s">
        <v>7750</v>
      </c>
    </row>
    <row r="354" spans="6:7" x14ac:dyDescent="0.3">
      <c r="F354" s="61">
        <v>10899</v>
      </c>
      <c r="G354" s="67" t="s">
        <v>7751</v>
      </c>
    </row>
    <row r="355" spans="6:7" x14ac:dyDescent="0.3">
      <c r="F355" s="61">
        <v>10900</v>
      </c>
      <c r="G355" s="62" t="s">
        <v>7752</v>
      </c>
    </row>
    <row r="356" spans="6:7" x14ac:dyDescent="0.3">
      <c r="F356" s="61">
        <v>10902</v>
      </c>
      <c r="G356" s="68" t="s">
        <v>7753</v>
      </c>
    </row>
    <row r="357" spans="6:7" x14ac:dyDescent="0.3">
      <c r="F357" s="61">
        <v>10903</v>
      </c>
      <c r="G357" s="62" t="s">
        <v>7754</v>
      </c>
    </row>
    <row r="358" spans="6:7" x14ac:dyDescent="0.3">
      <c r="F358" s="61">
        <v>10906</v>
      </c>
      <c r="G358" s="62" t="s">
        <v>7755</v>
      </c>
    </row>
    <row r="359" spans="6:7" x14ac:dyDescent="0.3">
      <c r="F359" s="61">
        <v>10910</v>
      </c>
      <c r="G359" s="62" t="s">
        <v>7756</v>
      </c>
    </row>
    <row r="360" spans="6:7" x14ac:dyDescent="0.3">
      <c r="F360" s="61">
        <v>10912</v>
      </c>
      <c r="G360" s="62" t="s">
        <v>7757</v>
      </c>
    </row>
    <row r="361" spans="6:7" x14ac:dyDescent="0.3">
      <c r="F361" s="61">
        <v>10914</v>
      </c>
      <c r="G361" s="62" t="s">
        <v>7758</v>
      </c>
    </row>
    <row r="362" spans="6:7" x14ac:dyDescent="0.3">
      <c r="F362" s="61">
        <v>10917</v>
      </c>
      <c r="G362" s="63" t="s">
        <v>7759</v>
      </c>
    </row>
    <row r="363" spans="6:7" x14ac:dyDescent="0.3">
      <c r="F363" s="61">
        <v>10921</v>
      </c>
      <c r="G363" s="62" t="s">
        <v>7760</v>
      </c>
    </row>
    <row r="364" spans="6:7" x14ac:dyDescent="0.3">
      <c r="F364" s="61">
        <v>10926</v>
      </c>
      <c r="G364" s="62" t="s">
        <v>7761</v>
      </c>
    </row>
    <row r="365" spans="6:7" x14ac:dyDescent="0.3">
      <c r="F365" s="61">
        <v>10928</v>
      </c>
      <c r="G365" s="62" t="s">
        <v>7762</v>
      </c>
    </row>
    <row r="366" spans="6:7" x14ac:dyDescent="0.3">
      <c r="F366" s="61">
        <v>10931</v>
      </c>
      <c r="G366" s="62" t="s">
        <v>7763</v>
      </c>
    </row>
    <row r="367" spans="6:7" x14ac:dyDescent="0.3">
      <c r="F367" s="61">
        <v>10936</v>
      </c>
      <c r="G367" s="62" t="s">
        <v>7764</v>
      </c>
    </row>
    <row r="368" spans="6:7" x14ac:dyDescent="0.3">
      <c r="F368" s="61">
        <v>10938</v>
      </c>
      <c r="G368" s="67" t="s">
        <v>7765</v>
      </c>
    </row>
    <row r="369" spans="6:7" x14ac:dyDescent="0.3">
      <c r="F369" s="61">
        <v>10942</v>
      </c>
      <c r="G369" s="62" t="s">
        <v>7766</v>
      </c>
    </row>
    <row r="370" spans="6:7" x14ac:dyDescent="0.3">
      <c r="F370" s="61">
        <v>10945</v>
      </c>
      <c r="G370" s="62" t="s">
        <v>7767</v>
      </c>
    </row>
    <row r="371" spans="6:7" x14ac:dyDescent="0.3">
      <c r="F371" s="61">
        <v>10949</v>
      </c>
      <c r="G371" s="62" t="s">
        <v>7768</v>
      </c>
    </row>
    <row r="372" spans="6:7" x14ac:dyDescent="0.3">
      <c r="F372" s="61">
        <v>10954</v>
      </c>
      <c r="G372" s="62" t="s">
        <v>7769</v>
      </c>
    </row>
    <row r="373" spans="6:7" x14ac:dyDescent="0.3">
      <c r="F373" s="61">
        <v>10956</v>
      </c>
      <c r="G373" s="62" t="s">
        <v>7770</v>
      </c>
    </row>
    <row r="374" spans="6:7" x14ac:dyDescent="0.3">
      <c r="F374" s="61">
        <v>10958</v>
      </c>
      <c r="G374" s="62" t="s">
        <v>7771</v>
      </c>
    </row>
    <row r="375" spans="6:7" x14ac:dyDescent="0.3">
      <c r="F375" s="61">
        <v>10972</v>
      </c>
      <c r="G375" s="62" t="s">
        <v>7772</v>
      </c>
    </row>
    <row r="376" spans="6:7" x14ac:dyDescent="0.3">
      <c r="F376" s="61">
        <v>10974</v>
      </c>
      <c r="G376" s="62" t="s">
        <v>7773</v>
      </c>
    </row>
    <row r="377" spans="6:7" x14ac:dyDescent="0.3">
      <c r="F377" s="61">
        <v>10977</v>
      </c>
      <c r="G377" s="62" t="s">
        <v>7774</v>
      </c>
    </row>
    <row r="378" spans="6:7" x14ac:dyDescent="0.3">
      <c r="F378" s="61">
        <v>10978</v>
      </c>
      <c r="G378" s="62" t="s">
        <v>7775</v>
      </c>
    </row>
    <row r="379" spans="6:7" x14ac:dyDescent="0.3">
      <c r="F379" s="61">
        <v>10980</v>
      </c>
      <c r="G379" s="62" t="s">
        <v>7776</v>
      </c>
    </row>
    <row r="380" spans="6:7" x14ac:dyDescent="0.3">
      <c r="F380" s="61">
        <v>10983</v>
      </c>
      <c r="G380" s="63" t="s">
        <v>7777</v>
      </c>
    </row>
    <row r="381" spans="6:7" x14ac:dyDescent="0.3">
      <c r="F381" s="61">
        <v>10986</v>
      </c>
      <c r="G381" s="62" t="s">
        <v>7778</v>
      </c>
    </row>
    <row r="382" spans="6:7" x14ac:dyDescent="0.3">
      <c r="F382" s="61">
        <v>10987</v>
      </c>
      <c r="G382" s="63" t="s">
        <v>7779</v>
      </c>
    </row>
    <row r="383" spans="6:7" x14ac:dyDescent="0.3">
      <c r="F383" s="61">
        <v>10990</v>
      </c>
      <c r="G383" s="62" t="s">
        <v>7780</v>
      </c>
    </row>
    <row r="384" spans="6:7" x14ac:dyDescent="0.3">
      <c r="F384" s="61">
        <v>10991</v>
      </c>
      <c r="G384" s="62" t="s">
        <v>7781</v>
      </c>
    </row>
    <row r="385" spans="6:7" x14ac:dyDescent="0.3">
      <c r="F385" s="61">
        <v>10997</v>
      </c>
      <c r="G385" s="62" t="s">
        <v>7782</v>
      </c>
    </row>
    <row r="386" spans="6:7" x14ac:dyDescent="0.3">
      <c r="F386" s="61">
        <v>10999</v>
      </c>
      <c r="G386" s="62" t="s">
        <v>7783</v>
      </c>
    </row>
    <row r="387" spans="6:7" x14ac:dyDescent="0.3">
      <c r="F387" s="61">
        <v>11000</v>
      </c>
      <c r="G387" s="62" t="s">
        <v>7784</v>
      </c>
    </row>
    <row r="388" spans="6:7" x14ac:dyDescent="0.3">
      <c r="F388" s="61">
        <v>11007</v>
      </c>
      <c r="G388" s="62" t="s">
        <v>7785</v>
      </c>
    </row>
    <row r="389" spans="6:7" x14ac:dyDescent="0.3">
      <c r="F389" s="61">
        <v>11011</v>
      </c>
      <c r="G389" s="62" t="s">
        <v>7786</v>
      </c>
    </row>
    <row r="390" spans="6:7" x14ac:dyDescent="0.3">
      <c r="F390" s="61">
        <v>11016</v>
      </c>
      <c r="G390" s="67" t="s">
        <v>7787</v>
      </c>
    </row>
    <row r="391" spans="6:7" x14ac:dyDescent="0.3">
      <c r="F391" s="61">
        <v>11017</v>
      </c>
      <c r="G391" s="62" t="s">
        <v>7788</v>
      </c>
    </row>
    <row r="392" spans="6:7" x14ac:dyDescent="0.3">
      <c r="F392" s="61">
        <v>11019</v>
      </c>
      <c r="G392" s="62" t="s">
        <v>7789</v>
      </c>
    </row>
    <row r="393" spans="6:7" x14ac:dyDescent="0.3">
      <c r="F393" s="61">
        <v>11020</v>
      </c>
      <c r="G393" s="62" t="s">
        <v>7790</v>
      </c>
    </row>
    <row r="394" spans="6:7" x14ac:dyDescent="0.3">
      <c r="F394" s="61">
        <v>11023</v>
      </c>
      <c r="G394" s="62" t="s">
        <v>7791</v>
      </c>
    </row>
    <row r="395" spans="6:7" x14ac:dyDescent="0.3">
      <c r="F395" s="61">
        <v>11024</v>
      </c>
      <c r="G395" s="62" t="s">
        <v>7792</v>
      </c>
    </row>
    <row r="396" spans="6:7" x14ac:dyDescent="0.3">
      <c r="F396" s="61">
        <v>11026</v>
      </c>
      <c r="G396" s="62" t="s">
        <v>7793</v>
      </c>
    </row>
    <row r="397" spans="6:7" x14ac:dyDescent="0.3">
      <c r="F397" s="61">
        <v>11029</v>
      </c>
      <c r="G397" s="62" t="s">
        <v>7794</v>
      </c>
    </row>
    <row r="398" spans="6:7" x14ac:dyDescent="0.3">
      <c r="F398" s="61">
        <v>11030</v>
      </c>
      <c r="G398" s="62" t="s">
        <v>7795</v>
      </c>
    </row>
    <row r="399" spans="6:7" x14ac:dyDescent="0.3">
      <c r="F399" s="61">
        <v>11032</v>
      </c>
      <c r="G399" s="62" t="s">
        <v>7796</v>
      </c>
    </row>
    <row r="400" spans="6:7" x14ac:dyDescent="0.3">
      <c r="F400" s="61">
        <v>11033</v>
      </c>
      <c r="G400" s="62" t="s">
        <v>7797</v>
      </c>
    </row>
    <row r="401" spans="6:7" x14ac:dyDescent="0.3">
      <c r="F401" s="61">
        <v>11035</v>
      </c>
      <c r="G401" s="62" t="s">
        <v>7798</v>
      </c>
    </row>
    <row r="402" spans="6:7" x14ac:dyDescent="0.3">
      <c r="F402" s="61">
        <v>11040</v>
      </c>
      <c r="G402" s="62" t="s">
        <v>7799</v>
      </c>
    </row>
    <row r="403" spans="6:7" x14ac:dyDescent="0.3">
      <c r="F403" s="61">
        <v>11042</v>
      </c>
      <c r="G403" s="62" t="s">
        <v>7800</v>
      </c>
    </row>
    <row r="404" spans="6:7" x14ac:dyDescent="0.3">
      <c r="F404" s="61">
        <v>11043</v>
      </c>
      <c r="G404" s="62" t="s">
        <v>7801</v>
      </c>
    </row>
    <row r="405" spans="6:7" x14ac:dyDescent="0.3">
      <c r="F405" s="61">
        <v>11044</v>
      </c>
      <c r="G405" s="62" t="s">
        <v>7802</v>
      </c>
    </row>
    <row r="406" spans="6:7" x14ac:dyDescent="0.3">
      <c r="F406" s="61">
        <v>11047</v>
      </c>
      <c r="G406" s="62" t="s">
        <v>7803</v>
      </c>
    </row>
    <row r="407" spans="6:7" x14ac:dyDescent="0.3">
      <c r="F407" s="61">
        <v>11048</v>
      </c>
      <c r="G407" s="62" t="s">
        <v>7804</v>
      </c>
    </row>
    <row r="408" spans="6:7" x14ac:dyDescent="0.3">
      <c r="F408" s="61">
        <v>11050</v>
      </c>
      <c r="G408" s="62" t="s">
        <v>7805</v>
      </c>
    </row>
    <row r="409" spans="6:7" x14ac:dyDescent="0.3">
      <c r="F409" s="61">
        <v>11053</v>
      </c>
      <c r="G409" s="62" t="s">
        <v>7806</v>
      </c>
    </row>
    <row r="410" spans="6:7" x14ac:dyDescent="0.3">
      <c r="F410" s="61">
        <v>11054</v>
      </c>
      <c r="G410" s="67" t="s">
        <v>7807</v>
      </c>
    </row>
    <row r="411" spans="6:7" x14ac:dyDescent="0.3">
      <c r="F411" s="61">
        <v>11056</v>
      </c>
      <c r="G411" s="67" t="s">
        <v>7808</v>
      </c>
    </row>
    <row r="412" spans="6:7" x14ac:dyDescent="0.3">
      <c r="F412" s="61">
        <v>11057</v>
      </c>
      <c r="G412" s="66" t="s">
        <v>7809</v>
      </c>
    </row>
    <row r="413" spans="6:7" x14ac:dyDescent="0.3">
      <c r="F413" s="61">
        <v>11062</v>
      </c>
      <c r="G413" s="63" t="s">
        <v>7810</v>
      </c>
    </row>
    <row r="414" spans="6:7" x14ac:dyDescent="0.3">
      <c r="F414" s="61">
        <v>11066</v>
      </c>
      <c r="G414" s="62" t="s">
        <v>7811</v>
      </c>
    </row>
    <row r="415" spans="6:7" x14ac:dyDescent="0.3">
      <c r="F415" s="61">
        <v>11068</v>
      </c>
      <c r="G415" s="62" t="s">
        <v>7812</v>
      </c>
    </row>
    <row r="416" spans="6:7" x14ac:dyDescent="0.3">
      <c r="F416" s="61">
        <v>11070</v>
      </c>
      <c r="G416" s="62" t="s">
        <v>7813</v>
      </c>
    </row>
    <row r="417" spans="6:7" x14ac:dyDescent="0.3">
      <c r="F417" s="61">
        <v>11071</v>
      </c>
      <c r="G417" s="67" t="s">
        <v>7814</v>
      </c>
    </row>
    <row r="418" spans="6:7" x14ac:dyDescent="0.3">
      <c r="F418" s="61">
        <v>11074</v>
      </c>
      <c r="G418" s="62" t="s">
        <v>7815</v>
      </c>
    </row>
    <row r="419" spans="6:7" x14ac:dyDescent="0.3">
      <c r="F419" s="61">
        <v>11075</v>
      </c>
      <c r="G419" s="62" t="s">
        <v>7816</v>
      </c>
    </row>
    <row r="420" spans="6:7" x14ac:dyDescent="0.3">
      <c r="F420" s="61">
        <v>11077</v>
      </c>
      <c r="G420" s="62" t="s">
        <v>7817</v>
      </c>
    </row>
    <row r="421" spans="6:7" x14ac:dyDescent="0.3">
      <c r="F421" s="61">
        <v>11078</v>
      </c>
      <c r="G421" s="62" t="s">
        <v>7818</v>
      </c>
    </row>
    <row r="422" spans="6:7" x14ac:dyDescent="0.3">
      <c r="F422" s="61">
        <v>11082</v>
      </c>
      <c r="G422" s="62" t="s">
        <v>7819</v>
      </c>
    </row>
    <row r="423" spans="6:7" x14ac:dyDescent="0.3">
      <c r="F423" s="61">
        <v>11083</v>
      </c>
      <c r="G423" s="67" t="s">
        <v>7820</v>
      </c>
    </row>
    <row r="424" spans="6:7" x14ac:dyDescent="0.3">
      <c r="F424" s="61">
        <v>11086</v>
      </c>
      <c r="G424" s="62" t="s">
        <v>7821</v>
      </c>
    </row>
    <row r="425" spans="6:7" x14ac:dyDescent="0.3">
      <c r="F425" s="61">
        <v>11096</v>
      </c>
      <c r="G425" s="62" t="s">
        <v>7822</v>
      </c>
    </row>
    <row r="426" spans="6:7" x14ac:dyDescent="0.3">
      <c r="F426" s="61">
        <v>11102</v>
      </c>
      <c r="G426" s="62" t="s">
        <v>7823</v>
      </c>
    </row>
    <row r="427" spans="6:7" x14ac:dyDescent="0.3">
      <c r="F427" s="61">
        <v>11104</v>
      </c>
      <c r="G427" s="62" t="s">
        <v>7824</v>
      </c>
    </row>
    <row r="428" spans="6:7" x14ac:dyDescent="0.3">
      <c r="F428" s="61">
        <v>11106</v>
      </c>
      <c r="G428" s="62" t="s">
        <v>7825</v>
      </c>
    </row>
    <row r="429" spans="6:7" x14ac:dyDescent="0.3">
      <c r="F429" s="61">
        <v>11108</v>
      </c>
      <c r="G429" s="62" t="s">
        <v>7826</v>
      </c>
    </row>
    <row r="430" spans="6:7" x14ac:dyDescent="0.3">
      <c r="F430" s="61">
        <v>11109</v>
      </c>
      <c r="G430" s="62" t="s">
        <v>7827</v>
      </c>
    </row>
    <row r="431" spans="6:7" x14ac:dyDescent="0.3">
      <c r="F431" s="61">
        <v>11110</v>
      </c>
      <c r="G431" s="62" t="s">
        <v>7828</v>
      </c>
    </row>
    <row r="432" spans="6:7" x14ac:dyDescent="0.3">
      <c r="F432" s="61">
        <v>11111</v>
      </c>
      <c r="G432" s="79" t="s">
        <v>7829</v>
      </c>
    </row>
    <row r="433" spans="6:7" x14ac:dyDescent="0.3">
      <c r="F433" s="61">
        <v>11114</v>
      </c>
      <c r="G433" s="62" t="s">
        <v>7830</v>
      </c>
    </row>
    <row r="434" spans="6:7" x14ac:dyDescent="0.3">
      <c r="F434" s="61">
        <v>11115</v>
      </c>
      <c r="G434" s="62" t="s">
        <v>7831</v>
      </c>
    </row>
    <row r="435" spans="6:7" x14ac:dyDescent="0.3">
      <c r="F435" s="61">
        <v>11119</v>
      </c>
      <c r="G435" s="62" t="s">
        <v>7832</v>
      </c>
    </row>
    <row r="436" spans="6:7" x14ac:dyDescent="0.3">
      <c r="F436" s="61">
        <v>11120</v>
      </c>
      <c r="G436" s="62" t="s">
        <v>7833</v>
      </c>
    </row>
    <row r="437" spans="6:7" x14ac:dyDescent="0.3">
      <c r="F437" s="61">
        <v>11122</v>
      </c>
      <c r="G437" s="62" t="s">
        <v>7834</v>
      </c>
    </row>
    <row r="438" spans="6:7" x14ac:dyDescent="0.3">
      <c r="F438" s="61">
        <v>11123</v>
      </c>
      <c r="G438" s="62" t="s">
        <v>7835</v>
      </c>
    </row>
    <row r="439" spans="6:7" x14ac:dyDescent="0.3">
      <c r="F439" s="61">
        <v>11125</v>
      </c>
      <c r="G439" s="67" t="s">
        <v>7836</v>
      </c>
    </row>
    <row r="440" spans="6:7" x14ac:dyDescent="0.3">
      <c r="F440" s="61">
        <v>11126</v>
      </c>
      <c r="G440" s="62" t="s">
        <v>7837</v>
      </c>
    </row>
    <row r="441" spans="6:7" x14ac:dyDescent="0.3">
      <c r="F441" s="61">
        <v>11136</v>
      </c>
      <c r="G441" s="62" t="s">
        <v>7838</v>
      </c>
    </row>
    <row r="442" spans="6:7" x14ac:dyDescent="0.3">
      <c r="F442" s="61">
        <v>11139</v>
      </c>
      <c r="G442" s="62" t="s">
        <v>7839</v>
      </c>
    </row>
    <row r="443" spans="6:7" x14ac:dyDescent="0.3">
      <c r="F443" s="61">
        <v>11140</v>
      </c>
      <c r="G443" s="62" t="s">
        <v>7840</v>
      </c>
    </row>
    <row r="444" spans="6:7" x14ac:dyDescent="0.3">
      <c r="F444" s="61">
        <v>11144</v>
      </c>
      <c r="G444" s="62" t="s">
        <v>7841</v>
      </c>
    </row>
    <row r="445" spans="6:7" x14ac:dyDescent="0.3">
      <c r="F445" s="61">
        <v>11146</v>
      </c>
      <c r="G445" s="62" t="s">
        <v>7842</v>
      </c>
    </row>
    <row r="446" spans="6:7" x14ac:dyDescent="0.3">
      <c r="F446" s="61">
        <v>11149</v>
      </c>
      <c r="G446" s="62" t="s">
        <v>7843</v>
      </c>
    </row>
    <row r="447" spans="6:7" x14ac:dyDescent="0.3">
      <c r="F447" s="61">
        <v>11154</v>
      </c>
      <c r="G447" s="62" t="s">
        <v>7844</v>
      </c>
    </row>
    <row r="448" spans="6:7" x14ac:dyDescent="0.3">
      <c r="F448" s="61">
        <v>11155</v>
      </c>
      <c r="G448" s="67" t="s">
        <v>7845</v>
      </c>
    </row>
    <row r="449" spans="6:7" x14ac:dyDescent="0.3">
      <c r="F449" s="61">
        <v>11160</v>
      </c>
      <c r="G449" s="62" t="s">
        <v>7846</v>
      </c>
    </row>
    <row r="450" spans="6:7" x14ac:dyDescent="0.3">
      <c r="F450" s="61">
        <v>11165</v>
      </c>
      <c r="G450" s="62" t="s">
        <v>7847</v>
      </c>
    </row>
    <row r="451" spans="6:7" x14ac:dyDescent="0.3">
      <c r="F451" s="61">
        <v>11166</v>
      </c>
      <c r="G451" s="62" t="s">
        <v>7848</v>
      </c>
    </row>
    <row r="452" spans="6:7" x14ac:dyDescent="0.3">
      <c r="F452" s="61">
        <v>11168</v>
      </c>
      <c r="G452" s="62" t="s">
        <v>7849</v>
      </c>
    </row>
    <row r="453" spans="6:7" x14ac:dyDescent="0.3">
      <c r="F453" s="61">
        <v>11169</v>
      </c>
      <c r="G453" s="62" t="s">
        <v>7850</v>
      </c>
    </row>
    <row r="454" spans="6:7" x14ac:dyDescent="0.3">
      <c r="F454" s="61">
        <v>11170</v>
      </c>
      <c r="G454" s="62" t="s">
        <v>7851</v>
      </c>
    </row>
    <row r="455" spans="6:7" x14ac:dyDescent="0.3">
      <c r="F455" s="61">
        <v>11172</v>
      </c>
      <c r="G455" s="62" t="s">
        <v>7852</v>
      </c>
    </row>
    <row r="456" spans="6:7" x14ac:dyDescent="0.3">
      <c r="F456" s="61">
        <v>11178</v>
      </c>
      <c r="G456" s="62" t="s">
        <v>7853</v>
      </c>
    </row>
    <row r="457" spans="6:7" x14ac:dyDescent="0.3">
      <c r="F457" s="61">
        <v>11180</v>
      </c>
      <c r="G457" s="62" t="s">
        <v>7854</v>
      </c>
    </row>
    <row r="458" spans="6:7" x14ac:dyDescent="0.3">
      <c r="F458" s="61">
        <v>11186</v>
      </c>
      <c r="G458" s="62" t="s">
        <v>7855</v>
      </c>
    </row>
    <row r="459" spans="6:7" x14ac:dyDescent="0.3">
      <c r="F459" s="61">
        <v>11190</v>
      </c>
      <c r="G459" s="67" t="s">
        <v>7856</v>
      </c>
    </row>
    <row r="460" spans="6:7" x14ac:dyDescent="0.3">
      <c r="F460" s="61">
        <v>11192</v>
      </c>
      <c r="G460" s="62" t="s">
        <v>7857</v>
      </c>
    </row>
    <row r="461" spans="6:7" x14ac:dyDescent="0.3">
      <c r="F461" s="61">
        <v>11193</v>
      </c>
      <c r="G461" s="62" t="s">
        <v>7858</v>
      </c>
    </row>
    <row r="462" spans="6:7" x14ac:dyDescent="0.3">
      <c r="F462" s="61">
        <v>11194</v>
      </c>
      <c r="G462" s="62" t="s">
        <v>7859</v>
      </c>
    </row>
    <row r="463" spans="6:7" x14ac:dyDescent="0.3">
      <c r="F463" s="61">
        <v>11200</v>
      </c>
      <c r="G463" s="62" t="s">
        <v>7860</v>
      </c>
    </row>
    <row r="464" spans="6:7" x14ac:dyDescent="0.3">
      <c r="F464" s="61">
        <v>11201</v>
      </c>
      <c r="G464" s="62" t="s">
        <v>7861</v>
      </c>
    </row>
    <row r="465" spans="6:7" x14ac:dyDescent="0.3">
      <c r="F465" s="61">
        <v>11202</v>
      </c>
      <c r="G465" s="62" t="s">
        <v>7862</v>
      </c>
    </row>
    <row r="466" spans="6:7" x14ac:dyDescent="0.3">
      <c r="F466" s="61">
        <v>11203</v>
      </c>
      <c r="G466" s="62" t="s">
        <v>7863</v>
      </c>
    </row>
    <row r="467" spans="6:7" x14ac:dyDescent="0.3">
      <c r="F467" s="61">
        <v>11204</v>
      </c>
      <c r="G467" s="67" t="s">
        <v>7864</v>
      </c>
    </row>
    <row r="468" spans="6:7" x14ac:dyDescent="0.3">
      <c r="F468" s="61">
        <v>11207</v>
      </c>
      <c r="G468" s="62" t="s">
        <v>7865</v>
      </c>
    </row>
    <row r="469" spans="6:7" x14ac:dyDescent="0.3">
      <c r="F469" s="61">
        <v>11208</v>
      </c>
      <c r="G469" s="62" t="s">
        <v>7866</v>
      </c>
    </row>
    <row r="470" spans="6:7" x14ac:dyDescent="0.3">
      <c r="F470" s="61">
        <v>11209</v>
      </c>
      <c r="G470" s="62" t="s">
        <v>7867</v>
      </c>
    </row>
    <row r="471" spans="6:7" x14ac:dyDescent="0.3">
      <c r="F471" s="61">
        <v>11213</v>
      </c>
      <c r="G471" s="62" t="s">
        <v>7868</v>
      </c>
    </row>
    <row r="472" spans="6:7" x14ac:dyDescent="0.3">
      <c r="F472" s="61">
        <v>11220</v>
      </c>
      <c r="G472" s="62" t="s">
        <v>7869</v>
      </c>
    </row>
    <row r="473" spans="6:7" x14ac:dyDescent="0.3">
      <c r="F473" s="61">
        <v>11222</v>
      </c>
      <c r="G473" s="62" t="s">
        <v>7870</v>
      </c>
    </row>
    <row r="474" spans="6:7" x14ac:dyDescent="0.3">
      <c r="F474" s="61">
        <v>11224</v>
      </c>
      <c r="G474" s="62" t="s">
        <v>7871</v>
      </c>
    </row>
    <row r="475" spans="6:7" x14ac:dyDescent="0.3">
      <c r="F475" s="61">
        <v>11228</v>
      </c>
      <c r="G475" s="62" t="s">
        <v>7872</v>
      </c>
    </row>
    <row r="476" spans="6:7" x14ac:dyDescent="0.3">
      <c r="F476" s="61">
        <v>11231</v>
      </c>
      <c r="G476" s="62" t="s">
        <v>7873</v>
      </c>
    </row>
    <row r="477" spans="6:7" x14ac:dyDescent="0.3">
      <c r="F477" s="61">
        <v>11232</v>
      </c>
      <c r="G477" s="62" t="s">
        <v>7874</v>
      </c>
    </row>
    <row r="478" spans="6:7" x14ac:dyDescent="0.3">
      <c r="F478" s="61">
        <v>11234</v>
      </c>
      <c r="G478" s="62" t="s">
        <v>7875</v>
      </c>
    </row>
    <row r="479" spans="6:7" x14ac:dyDescent="0.3">
      <c r="F479" s="61">
        <v>11235</v>
      </c>
      <c r="G479" s="62" t="s">
        <v>7876</v>
      </c>
    </row>
    <row r="480" spans="6:7" x14ac:dyDescent="0.3">
      <c r="F480" s="61">
        <v>11236</v>
      </c>
      <c r="G480" s="62" t="s">
        <v>7877</v>
      </c>
    </row>
    <row r="481" spans="6:7" x14ac:dyDescent="0.3">
      <c r="F481" s="61">
        <v>11237</v>
      </c>
      <c r="G481" s="62" t="s">
        <v>7878</v>
      </c>
    </row>
    <row r="482" spans="6:7" x14ac:dyDescent="0.3">
      <c r="F482" s="61">
        <v>11240</v>
      </c>
      <c r="G482" s="62" t="s">
        <v>7879</v>
      </c>
    </row>
    <row r="483" spans="6:7" x14ac:dyDescent="0.3">
      <c r="F483" s="61">
        <v>11241</v>
      </c>
      <c r="G483" s="67" t="s">
        <v>7880</v>
      </c>
    </row>
    <row r="484" spans="6:7" x14ac:dyDescent="0.3">
      <c r="F484" s="61">
        <v>11246</v>
      </c>
      <c r="G484" s="62" t="s">
        <v>7881</v>
      </c>
    </row>
    <row r="485" spans="6:7" x14ac:dyDescent="0.3">
      <c r="F485" s="61">
        <v>11256</v>
      </c>
      <c r="G485" s="62" t="s">
        <v>7882</v>
      </c>
    </row>
    <row r="486" spans="6:7" x14ac:dyDescent="0.3">
      <c r="F486" s="61">
        <v>11259</v>
      </c>
      <c r="G486" s="67" t="s">
        <v>7883</v>
      </c>
    </row>
    <row r="487" spans="6:7" x14ac:dyDescent="0.3">
      <c r="F487" s="61">
        <v>11260</v>
      </c>
      <c r="G487" s="62" t="s">
        <v>3405</v>
      </c>
    </row>
    <row r="488" spans="6:7" x14ac:dyDescent="0.3">
      <c r="F488" s="61">
        <v>11261</v>
      </c>
      <c r="G488" s="62" t="s">
        <v>7884</v>
      </c>
    </row>
    <row r="489" spans="6:7" x14ac:dyDescent="0.3">
      <c r="F489" s="61">
        <v>11262</v>
      </c>
      <c r="G489" s="79" t="s">
        <v>7885</v>
      </c>
    </row>
    <row r="490" spans="6:7" x14ac:dyDescent="0.3">
      <c r="F490" s="61">
        <v>11265</v>
      </c>
      <c r="G490" s="62" t="s">
        <v>7886</v>
      </c>
    </row>
    <row r="491" spans="6:7" x14ac:dyDescent="0.3">
      <c r="F491" s="61">
        <v>11266</v>
      </c>
      <c r="G491" s="62" t="s">
        <v>7887</v>
      </c>
    </row>
    <row r="492" spans="6:7" x14ac:dyDescent="0.3">
      <c r="F492" s="61">
        <v>11268</v>
      </c>
      <c r="G492" s="62" t="s">
        <v>7888</v>
      </c>
    </row>
    <row r="493" spans="6:7" x14ac:dyDescent="0.3">
      <c r="F493" s="61">
        <v>11270</v>
      </c>
      <c r="G493" s="62" t="s">
        <v>7889</v>
      </c>
    </row>
    <row r="494" spans="6:7" x14ac:dyDescent="0.3">
      <c r="F494" s="61">
        <v>11271</v>
      </c>
      <c r="G494" s="63" t="s">
        <v>7890</v>
      </c>
    </row>
    <row r="495" spans="6:7" x14ac:dyDescent="0.3">
      <c r="F495" s="61">
        <v>11276</v>
      </c>
      <c r="G495" s="62" t="s">
        <v>7891</v>
      </c>
    </row>
    <row r="496" spans="6:7" x14ac:dyDescent="0.3">
      <c r="F496" s="61">
        <v>11277</v>
      </c>
      <c r="G496" s="62" t="s">
        <v>7892</v>
      </c>
    </row>
    <row r="497" spans="6:7" x14ac:dyDescent="0.3">
      <c r="F497" s="61">
        <v>11279</v>
      </c>
      <c r="G497" s="62" t="s">
        <v>7893</v>
      </c>
    </row>
    <row r="498" spans="6:7" x14ac:dyDescent="0.3">
      <c r="F498" s="61">
        <v>11280</v>
      </c>
      <c r="G498" s="67" t="s">
        <v>7894</v>
      </c>
    </row>
    <row r="499" spans="6:7" x14ac:dyDescent="0.3">
      <c r="F499" s="61">
        <v>11283</v>
      </c>
      <c r="G499" s="62" t="s">
        <v>7895</v>
      </c>
    </row>
    <row r="500" spans="6:7" x14ac:dyDescent="0.3">
      <c r="F500" s="61">
        <v>11284</v>
      </c>
      <c r="G500" s="62" t="s">
        <v>7896</v>
      </c>
    </row>
    <row r="501" spans="6:7" x14ac:dyDescent="0.3">
      <c r="F501" s="61">
        <v>11285</v>
      </c>
      <c r="G501" s="67" t="s">
        <v>7897</v>
      </c>
    </row>
    <row r="502" spans="6:7" x14ac:dyDescent="0.3">
      <c r="F502" s="61">
        <v>11288</v>
      </c>
      <c r="G502" s="62" t="s">
        <v>7898</v>
      </c>
    </row>
    <row r="503" spans="6:7" x14ac:dyDescent="0.3">
      <c r="F503" s="61">
        <v>11290</v>
      </c>
      <c r="G503" s="62" t="s">
        <v>7899</v>
      </c>
    </row>
    <row r="504" spans="6:7" x14ac:dyDescent="0.3">
      <c r="F504" s="61">
        <v>11291</v>
      </c>
      <c r="G504" s="62" t="s">
        <v>7900</v>
      </c>
    </row>
    <row r="505" spans="6:7" x14ac:dyDescent="0.3">
      <c r="F505" s="61">
        <v>11294</v>
      </c>
      <c r="G505" s="62" t="s">
        <v>7901</v>
      </c>
    </row>
    <row r="506" spans="6:7" x14ac:dyDescent="0.3">
      <c r="F506" s="61">
        <v>11295</v>
      </c>
      <c r="G506" s="62" t="s">
        <v>7902</v>
      </c>
    </row>
    <row r="507" spans="6:7" x14ac:dyDescent="0.3">
      <c r="F507" s="61">
        <v>11296</v>
      </c>
      <c r="G507" s="62" t="s">
        <v>7903</v>
      </c>
    </row>
    <row r="508" spans="6:7" x14ac:dyDescent="0.3">
      <c r="F508" s="61">
        <v>11297</v>
      </c>
      <c r="G508" s="62" t="s">
        <v>7904</v>
      </c>
    </row>
    <row r="509" spans="6:7" x14ac:dyDescent="0.3">
      <c r="F509" s="61">
        <v>11299</v>
      </c>
      <c r="G509" s="62" t="s">
        <v>7905</v>
      </c>
    </row>
    <row r="510" spans="6:7" x14ac:dyDescent="0.3">
      <c r="F510" s="61">
        <v>11305</v>
      </c>
      <c r="G510" s="62" t="s">
        <v>7906</v>
      </c>
    </row>
    <row r="511" spans="6:7" x14ac:dyDescent="0.3">
      <c r="F511" s="61">
        <v>11310</v>
      </c>
      <c r="G511" s="62" t="s">
        <v>7907</v>
      </c>
    </row>
    <row r="512" spans="6:7" x14ac:dyDescent="0.3">
      <c r="F512" s="61">
        <v>11312</v>
      </c>
      <c r="G512" s="62" t="s">
        <v>7908</v>
      </c>
    </row>
    <row r="513" spans="6:7" x14ac:dyDescent="0.3">
      <c r="F513" s="61">
        <v>11314</v>
      </c>
      <c r="G513" s="62" t="s">
        <v>7909</v>
      </c>
    </row>
    <row r="514" spans="6:7" x14ac:dyDescent="0.3">
      <c r="F514" s="61">
        <v>11322</v>
      </c>
      <c r="G514" s="67" t="s">
        <v>7910</v>
      </c>
    </row>
    <row r="515" spans="6:7" x14ac:dyDescent="0.3">
      <c r="F515" s="61">
        <v>11324</v>
      </c>
      <c r="G515" s="62" t="s">
        <v>7911</v>
      </c>
    </row>
    <row r="516" spans="6:7" x14ac:dyDescent="0.3">
      <c r="F516" s="61">
        <v>11329</v>
      </c>
      <c r="G516" s="67" t="s">
        <v>7912</v>
      </c>
    </row>
    <row r="517" spans="6:7" x14ac:dyDescent="0.3">
      <c r="F517" s="61">
        <v>11330</v>
      </c>
      <c r="G517" s="62" t="s">
        <v>7913</v>
      </c>
    </row>
    <row r="518" spans="6:7" x14ac:dyDescent="0.3">
      <c r="F518" s="61">
        <v>11336</v>
      </c>
      <c r="G518" s="62" t="s">
        <v>7914</v>
      </c>
    </row>
    <row r="519" spans="6:7" x14ac:dyDescent="0.3">
      <c r="F519" s="61">
        <v>11337</v>
      </c>
      <c r="G519" s="62" t="s">
        <v>7915</v>
      </c>
    </row>
    <row r="520" spans="6:7" x14ac:dyDescent="0.3">
      <c r="F520" s="61">
        <v>11342</v>
      </c>
      <c r="G520" s="67" t="s">
        <v>7916</v>
      </c>
    </row>
    <row r="521" spans="6:7" x14ac:dyDescent="0.3">
      <c r="F521" s="61">
        <v>11344</v>
      </c>
      <c r="G521" s="62" t="s">
        <v>7917</v>
      </c>
    </row>
    <row r="522" spans="6:7" x14ac:dyDescent="0.3">
      <c r="F522" s="61">
        <v>11347</v>
      </c>
      <c r="G522" s="62" t="s">
        <v>7918</v>
      </c>
    </row>
    <row r="523" spans="6:7" x14ac:dyDescent="0.3">
      <c r="F523" s="61">
        <v>11350</v>
      </c>
      <c r="G523" s="62" t="s">
        <v>7919</v>
      </c>
    </row>
    <row r="524" spans="6:7" x14ac:dyDescent="0.3">
      <c r="F524" s="61">
        <v>11355</v>
      </c>
      <c r="G524" s="62" t="s">
        <v>7920</v>
      </c>
    </row>
    <row r="525" spans="6:7" x14ac:dyDescent="0.3">
      <c r="F525" s="61">
        <v>11356</v>
      </c>
      <c r="G525" s="62" t="s">
        <v>7921</v>
      </c>
    </row>
    <row r="526" spans="6:7" x14ac:dyDescent="0.3">
      <c r="F526" s="61">
        <v>11357</v>
      </c>
      <c r="G526" s="62" t="s">
        <v>7922</v>
      </c>
    </row>
    <row r="527" spans="6:7" x14ac:dyDescent="0.3">
      <c r="F527" s="61">
        <v>11363</v>
      </c>
      <c r="G527" s="63" t="s">
        <v>7923</v>
      </c>
    </row>
    <row r="528" spans="6:7" x14ac:dyDescent="0.3">
      <c r="F528" s="61">
        <v>11364</v>
      </c>
      <c r="G528" s="62" t="s">
        <v>7924</v>
      </c>
    </row>
    <row r="529" spans="6:7" x14ac:dyDescent="0.3">
      <c r="F529" s="61">
        <v>11365</v>
      </c>
      <c r="G529" s="62" t="s">
        <v>7925</v>
      </c>
    </row>
    <row r="530" spans="6:7" x14ac:dyDescent="0.3">
      <c r="F530" s="61">
        <v>11371</v>
      </c>
      <c r="G530" s="62" t="s">
        <v>7926</v>
      </c>
    </row>
    <row r="531" spans="6:7" x14ac:dyDescent="0.3">
      <c r="F531" s="61">
        <v>11372</v>
      </c>
      <c r="G531" s="62" t="s">
        <v>7927</v>
      </c>
    </row>
    <row r="532" spans="6:7" x14ac:dyDescent="0.3">
      <c r="F532" s="61">
        <v>11376</v>
      </c>
      <c r="G532" s="62" t="s">
        <v>7928</v>
      </c>
    </row>
    <row r="533" spans="6:7" x14ac:dyDescent="0.3">
      <c r="F533" s="61">
        <v>11382</v>
      </c>
      <c r="G533" s="62" t="s">
        <v>7929</v>
      </c>
    </row>
    <row r="534" spans="6:7" x14ac:dyDescent="0.3">
      <c r="F534" s="61">
        <v>11385</v>
      </c>
      <c r="G534" s="62" t="s">
        <v>7930</v>
      </c>
    </row>
    <row r="535" spans="6:7" x14ac:dyDescent="0.3">
      <c r="F535" s="61">
        <v>11389</v>
      </c>
      <c r="G535" s="62" t="s">
        <v>7931</v>
      </c>
    </row>
    <row r="536" spans="6:7" x14ac:dyDescent="0.3">
      <c r="F536" s="61">
        <v>11396</v>
      </c>
      <c r="G536" s="62" t="s">
        <v>7932</v>
      </c>
    </row>
    <row r="537" spans="6:7" x14ac:dyDescent="0.3">
      <c r="F537" s="61">
        <v>11397</v>
      </c>
      <c r="G537" s="62" t="s">
        <v>7933</v>
      </c>
    </row>
    <row r="538" spans="6:7" x14ac:dyDescent="0.3">
      <c r="F538" s="61">
        <v>11399</v>
      </c>
      <c r="G538" s="62" t="s">
        <v>7934</v>
      </c>
    </row>
    <row r="539" spans="6:7" x14ac:dyDescent="0.3">
      <c r="F539" s="61">
        <v>11402</v>
      </c>
      <c r="G539" s="67" t="s">
        <v>7935</v>
      </c>
    </row>
    <row r="540" spans="6:7" x14ac:dyDescent="0.3">
      <c r="F540" s="61">
        <v>11403</v>
      </c>
      <c r="G540" s="62" t="s">
        <v>7936</v>
      </c>
    </row>
    <row r="541" spans="6:7" x14ac:dyDescent="0.3">
      <c r="F541" s="61">
        <v>11410</v>
      </c>
      <c r="G541" s="62" t="s">
        <v>7937</v>
      </c>
    </row>
    <row r="542" spans="6:7" x14ac:dyDescent="0.3">
      <c r="F542" s="61">
        <v>11411</v>
      </c>
      <c r="G542" s="62" t="s">
        <v>7938</v>
      </c>
    </row>
    <row r="543" spans="6:7" x14ac:dyDescent="0.3">
      <c r="F543" s="61">
        <v>11412</v>
      </c>
      <c r="G543" s="62" t="s">
        <v>7939</v>
      </c>
    </row>
    <row r="544" spans="6:7" x14ac:dyDescent="0.3">
      <c r="F544" s="61">
        <v>11414</v>
      </c>
      <c r="G544" s="62" t="s">
        <v>7940</v>
      </c>
    </row>
    <row r="545" spans="6:7" x14ac:dyDescent="0.3">
      <c r="F545" s="61">
        <v>11415</v>
      </c>
      <c r="G545" s="62" t="s">
        <v>7941</v>
      </c>
    </row>
    <row r="546" spans="6:7" x14ac:dyDescent="0.3">
      <c r="F546" s="61">
        <v>11416</v>
      </c>
      <c r="G546" s="62" t="s">
        <v>7942</v>
      </c>
    </row>
    <row r="547" spans="6:7" x14ac:dyDescent="0.3">
      <c r="F547" s="61">
        <v>11417</v>
      </c>
      <c r="G547" s="62" t="s">
        <v>7943</v>
      </c>
    </row>
    <row r="548" spans="6:7" x14ac:dyDescent="0.3">
      <c r="F548" s="61">
        <v>11419</v>
      </c>
      <c r="G548" s="67" t="s">
        <v>7944</v>
      </c>
    </row>
    <row r="549" spans="6:7" x14ac:dyDescent="0.3">
      <c r="F549" s="61">
        <v>11420</v>
      </c>
      <c r="G549" s="62" t="s">
        <v>7945</v>
      </c>
    </row>
    <row r="550" spans="6:7" x14ac:dyDescent="0.3">
      <c r="F550" s="61">
        <v>11421</v>
      </c>
      <c r="G550" s="62" t="s">
        <v>7946</v>
      </c>
    </row>
    <row r="551" spans="6:7" x14ac:dyDescent="0.3">
      <c r="F551" s="61">
        <v>11423</v>
      </c>
      <c r="G551" s="68" t="s">
        <v>7947</v>
      </c>
    </row>
    <row r="552" spans="6:7" x14ac:dyDescent="0.3">
      <c r="F552" s="61">
        <v>11424</v>
      </c>
      <c r="G552" s="62" t="s">
        <v>7948</v>
      </c>
    </row>
    <row r="553" spans="6:7" x14ac:dyDescent="0.3">
      <c r="F553" s="61">
        <v>11427</v>
      </c>
      <c r="G553" s="62" t="s">
        <v>7949</v>
      </c>
    </row>
    <row r="554" spans="6:7" x14ac:dyDescent="0.3">
      <c r="F554" s="61">
        <v>11429</v>
      </c>
      <c r="G554" s="62" t="s">
        <v>7950</v>
      </c>
    </row>
    <row r="555" spans="6:7" x14ac:dyDescent="0.3">
      <c r="F555" s="61">
        <v>11430</v>
      </c>
      <c r="G555" s="62" t="s">
        <v>7951</v>
      </c>
    </row>
    <row r="556" spans="6:7" x14ac:dyDescent="0.3">
      <c r="F556" s="61">
        <v>11436</v>
      </c>
      <c r="G556" s="62" t="s">
        <v>7952</v>
      </c>
    </row>
    <row r="557" spans="6:7" x14ac:dyDescent="0.3">
      <c r="F557" s="61">
        <v>11439</v>
      </c>
      <c r="G557" s="62" t="s">
        <v>7953</v>
      </c>
    </row>
    <row r="558" spans="6:7" x14ac:dyDescent="0.3">
      <c r="F558" s="61">
        <v>11444</v>
      </c>
      <c r="G558" s="67" t="s">
        <v>7954</v>
      </c>
    </row>
    <row r="559" spans="6:7" x14ac:dyDescent="0.3">
      <c r="F559" s="61">
        <v>11446</v>
      </c>
      <c r="G559" s="62" t="s">
        <v>7955</v>
      </c>
    </row>
    <row r="560" spans="6:7" x14ac:dyDescent="0.3">
      <c r="F560" s="61">
        <v>11448</v>
      </c>
      <c r="G560" s="62" t="s">
        <v>7956</v>
      </c>
    </row>
    <row r="561" spans="6:7" x14ac:dyDescent="0.3">
      <c r="F561" s="61">
        <v>11454</v>
      </c>
      <c r="G561" s="62" t="s">
        <v>7957</v>
      </c>
    </row>
    <row r="562" spans="6:7" x14ac:dyDescent="0.3">
      <c r="F562" s="61">
        <v>11462</v>
      </c>
      <c r="G562" s="62" t="s">
        <v>7958</v>
      </c>
    </row>
    <row r="563" spans="6:7" x14ac:dyDescent="0.3">
      <c r="F563" s="61">
        <v>11466</v>
      </c>
      <c r="G563" s="62" t="s">
        <v>7356</v>
      </c>
    </row>
    <row r="564" spans="6:7" x14ac:dyDescent="0.3">
      <c r="F564" s="61">
        <v>11467</v>
      </c>
      <c r="G564" s="62" t="s">
        <v>7959</v>
      </c>
    </row>
    <row r="565" spans="6:7" x14ac:dyDescent="0.3">
      <c r="F565" s="61">
        <v>11468</v>
      </c>
      <c r="G565" s="62" t="s">
        <v>7960</v>
      </c>
    </row>
    <row r="566" spans="6:7" x14ac:dyDescent="0.3">
      <c r="F566" s="61">
        <v>11471</v>
      </c>
      <c r="G566" s="62" t="s">
        <v>7961</v>
      </c>
    </row>
    <row r="567" spans="6:7" x14ac:dyDescent="0.3">
      <c r="F567" s="61">
        <v>11473</v>
      </c>
      <c r="G567" s="62" t="s">
        <v>7962</v>
      </c>
    </row>
    <row r="568" spans="6:7" x14ac:dyDescent="0.3">
      <c r="F568" s="61">
        <v>11474</v>
      </c>
      <c r="G568" s="68" t="s">
        <v>7963</v>
      </c>
    </row>
    <row r="569" spans="6:7" x14ac:dyDescent="0.3">
      <c r="F569" s="61">
        <v>11475</v>
      </c>
      <c r="G569" s="62" t="s">
        <v>7964</v>
      </c>
    </row>
    <row r="570" spans="6:7" x14ac:dyDescent="0.3">
      <c r="F570" s="61">
        <v>11480</v>
      </c>
      <c r="G570" s="67" t="s">
        <v>7965</v>
      </c>
    </row>
    <row r="571" spans="6:7" x14ac:dyDescent="0.3">
      <c r="F571" s="61">
        <v>11481</v>
      </c>
      <c r="G571" s="62" t="s">
        <v>7966</v>
      </c>
    </row>
    <row r="572" spans="6:7" x14ac:dyDescent="0.3">
      <c r="F572" s="61">
        <v>11483</v>
      </c>
      <c r="G572" s="62" t="s">
        <v>7967</v>
      </c>
    </row>
    <row r="573" spans="6:7" x14ac:dyDescent="0.3">
      <c r="F573" s="61">
        <v>11487</v>
      </c>
      <c r="G573" s="62" t="s">
        <v>7968</v>
      </c>
    </row>
    <row r="574" spans="6:7" x14ac:dyDescent="0.3">
      <c r="F574" s="61">
        <v>11490</v>
      </c>
      <c r="G574" s="62" t="s">
        <v>7969</v>
      </c>
    </row>
    <row r="575" spans="6:7" x14ac:dyDescent="0.3">
      <c r="F575" s="61">
        <v>11494</v>
      </c>
      <c r="G575" s="62" t="s">
        <v>7970</v>
      </c>
    </row>
    <row r="576" spans="6:7" x14ac:dyDescent="0.3">
      <c r="F576" s="61">
        <v>11498</v>
      </c>
      <c r="G576" s="62" t="s">
        <v>7971</v>
      </c>
    </row>
    <row r="577" spans="6:7" x14ac:dyDescent="0.3">
      <c r="F577" s="61">
        <v>11501</v>
      </c>
      <c r="G577" s="62" t="s">
        <v>7972</v>
      </c>
    </row>
    <row r="578" spans="6:7" x14ac:dyDescent="0.3">
      <c r="F578" s="61">
        <v>11504</v>
      </c>
      <c r="G578" s="62" t="s">
        <v>7973</v>
      </c>
    </row>
    <row r="579" spans="6:7" x14ac:dyDescent="0.3">
      <c r="F579" s="61">
        <v>11505</v>
      </c>
      <c r="G579" s="67" t="s">
        <v>7974</v>
      </c>
    </row>
    <row r="580" spans="6:7" x14ac:dyDescent="0.3">
      <c r="F580" s="61">
        <v>11510</v>
      </c>
      <c r="G580" s="62" t="s">
        <v>7975</v>
      </c>
    </row>
    <row r="581" spans="6:7" x14ac:dyDescent="0.3">
      <c r="F581" s="61">
        <v>11514</v>
      </c>
      <c r="G581" s="62" t="s">
        <v>7976</v>
      </c>
    </row>
    <row r="582" spans="6:7" x14ac:dyDescent="0.3">
      <c r="F582" s="61">
        <v>11517</v>
      </c>
      <c r="G582" s="62" t="s">
        <v>7977</v>
      </c>
    </row>
    <row r="583" spans="6:7" x14ac:dyDescent="0.3">
      <c r="F583" s="61">
        <v>11521</v>
      </c>
      <c r="G583" s="62" t="s">
        <v>7978</v>
      </c>
    </row>
    <row r="584" spans="6:7" x14ac:dyDescent="0.3">
      <c r="F584" s="61">
        <v>11525</v>
      </c>
      <c r="G584" s="62" t="s">
        <v>7979</v>
      </c>
    </row>
    <row r="585" spans="6:7" x14ac:dyDescent="0.3">
      <c r="F585" s="61">
        <v>11526</v>
      </c>
      <c r="G585" s="67" t="s">
        <v>7980</v>
      </c>
    </row>
    <row r="586" spans="6:7" x14ac:dyDescent="0.3">
      <c r="F586" s="61">
        <v>11531</v>
      </c>
      <c r="G586" s="62" t="s">
        <v>7981</v>
      </c>
    </row>
    <row r="587" spans="6:7" x14ac:dyDescent="0.3">
      <c r="F587" s="61">
        <v>11537</v>
      </c>
      <c r="G587" s="62" t="s">
        <v>7982</v>
      </c>
    </row>
    <row r="588" spans="6:7" x14ac:dyDescent="0.3">
      <c r="F588" s="61">
        <v>11540</v>
      </c>
      <c r="G588" s="67" t="s">
        <v>7983</v>
      </c>
    </row>
    <row r="589" spans="6:7" x14ac:dyDescent="0.3">
      <c r="F589" s="61">
        <v>11541</v>
      </c>
      <c r="G589" s="62" t="s">
        <v>7984</v>
      </c>
    </row>
    <row r="590" spans="6:7" x14ac:dyDescent="0.3">
      <c r="F590" s="61">
        <v>11543</v>
      </c>
      <c r="G590" s="62" t="s">
        <v>7985</v>
      </c>
    </row>
    <row r="591" spans="6:7" x14ac:dyDescent="0.3">
      <c r="F591" s="61">
        <v>11544</v>
      </c>
      <c r="G591" s="62" t="s">
        <v>7986</v>
      </c>
    </row>
    <row r="592" spans="6:7" x14ac:dyDescent="0.3">
      <c r="F592" s="61">
        <v>11545</v>
      </c>
      <c r="G592" s="62" t="s">
        <v>7987</v>
      </c>
    </row>
    <row r="593" spans="6:7" x14ac:dyDescent="0.3">
      <c r="F593" s="61">
        <v>11558</v>
      </c>
      <c r="G593" s="62" t="s">
        <v>7988</v>
      </c>
    </row>
    <row r="594" spans="6:7" x14ac:dyDescent="0.3">
      <c r="F594" s="61">
        <v>11561</v>
      </c>
      <c r="G594" s="62" t="s">
        <v>7989</v>
      </c>
    </row>
    <row r="595" spans="6:7" x14ac:dyDescent="0.3">
      <c r="F595" s="61">
        <v>11562</v>
      </c>
      <c r="G595" s="62" t="s">
        <v>7990</v>
      </c>
    </row>
    <row r="596" spans="6:7" x14ac:dyDescent="0.3">
      <c r="F596" s="61">
        <v>11563</v>
      </c>
      <c r="G596" s="62" t="s">
        <v>7991</v>
      </c>
    </row>
    <row r="597" spans="6:7" x14ac:dyDescent="0.3">
      <c r="F597" s="61">
        <v>11565</v>
      </c>
      <c r="G597" s="62" t="s">
        <v>7992</v>
      </c>
    </row>
    <row r="598" spans="6:7" x14ac:dyDescent="0.3">
      <c r="F598" s="61">
        <v>11573</v>
      </c>
      <c r="G598" s="62" t="s">
        <v>7993</v>
      </c>
    </row>
    <row r="599" spans="6:7" x14ac:dyDescent="0.3">
      <c r="F599" s="61">
        <v>11574</v>
      </c>
      <c r="G599" s="62" t="s">
        <v>7994</v>
      </c>
    </row>
    <row r="600" spans="6:7" x14ac:dyDescent="0.3">
      <c r="F600" s="61">
        <v>11575</v>
      </c>
      <c r="G600" s="62" t="s">
        <v>7995</v>
      </c>
    </row>
    <row r="601" spans="6:7" x14ac:dyDescent="0.3">
      <c r="F601" s="61">
        <v>11581</v>
      </c>
      <c r="G601" s="62" t="s">
        <v>7996</v>
      </c>
    </row>
    <row r="602" spans="6:7" x14ac:dyDescent="0.3">
      <c r="F602" s="61">
        <v>11583</v>
      </c>
      <c r="G602" s="67" t="s">
        <v>7997</v>
      </c>
    </row>
    <row r="603" spans="6:7" x14ac:dyDescent="0.3">
      <c r="F603" s="61">
        <v>11585</v>
      </c>
      <c r="G603" s="62" t="s">
        <v>7998</v>
      </c>
    </row>
    <row r="604" spans="6:7" x14ac:dyDescent="0.3">
      <c r="F604" s="61">
        <v>11591</v>
      </c>
      <c r="G604" s="62" t="s">
        <v>7999</v>
      </c>
    </row>
    <row r="605" spans="6:7" x14ac:dyDescent="0.3">
      <c r="F605" s="61">
        <v>11593</v>
      </c>
      <c r="G605" s="62" t="s">
        <v>8000</v>
      </c>
    </row>
    <row r="606" spans="6:7" x14ac:dyDescent="0.3">
      <c r="F606" s="61">
        <v>11597</v>
      </c>
      <c r="G606" s="62" t="s">
        <v>8001</v>
      </c>
    </row>
    <row r="607" spans="6:7" x14ac:dyDescent="0.3">
      <c r="F607" s="61">
        <v>11598</v>
      </c>
      <c r="G607" s="62" t="s">
        <v>8002</v>
      </c>
    </row>
    <row r="608" spans="6:7" x14ac:dyDescent="0.3">
      <c r="F608" s="61">
        <v>11599</v>
      </c>
      <c r="G608" s="62" t="s">
        <v>8003</v>
      </c>
    </row>
    <row r="609" spans="6:7" x14ac:dyDescent="0.3">
      <c r="F609" s="61">
        <v>11600</v>
      </c>
      <c r="G609" s="62" t="s">
        <v>8004</v>
      </c>
    </row>
    <row r="610" spans="6:7" x14ac:dyDescent="0.3">
      <c r="F610" s="61">
        <v>11601</v>
      </c>
      <c r="G610" s="62" t="s">
        <v>8005</v>
      </c>
    </row>
    <row r="611" spans="6:7" x14ac:dyDescent="0.3">
      <c r="F611" s="61">
        <v>11604</v>
      </c>
      <c r="G611" s="62" t="s">
        <v>8006</v>
      </c>
    </row>
    <row r="612" spans="6:7" x14ac:dyDescent="0.3">
      <c r="F612" s="61">
        <v>11607</v>
      </c>
      <c r="G612" s="62" t="s">
        <v>8007</v>
      </c>
    </row>
    <row r="613" spans="6:7" x14ac:dyDescent="0.3">
      <c r="F613" s="61">
        <v>11613</v>
      </c>
      <c r="G613" s="62" t="s">
        <v>8008</v>
      </c>
    </row>
    <row r="614" spans="6:7" x14ac:dyDescent="0.3">
      <c r="F614" s="61">
        <v>11614</v>
      </c>
      <c r="G614" s="62" t="s">
        <v>8009</v>
      </c>
    </row>
    <row r="615" spans="6:7" x14ac:dyDescent="0.3">
      <c r="F615" s="61">
        <v>11620</v>
      </c>
      <c r="G615" s="67" t="s">
        <v>8010</v>
      </c>
    </row>
    <row r="616" spans="6:7" x14ac:dyDescent="0.3">
      <c r="F616" s="61">
        <v>11623</v>
      </c>
      <c r="G616" s="62" t="s">
        <v>8011</v>
      </c>
    </row>
    <row r="617" spans="6:7" x14ac:dyDescent="0.3">
      <c r="F617" s="61">
        <v>11625</v>
      </c>
      <c r="G617" s="62" t="s">
        <v>8012</v>
      </c>
    </row>
    <row r="618" spans="6:7" x14ac:dyDescent="0.3">
      <c r="F618" s="61">
        <v>11627</v>
      </c>
      <c r="G618" s="62" t="s">
        <v>8013</v>
      </c>
    </row>
    <row r="619" spans="6:7" x14ac:dyDescent="0.3">
      <c r="F619" s="61">
        <v>11629</v>
      </c>
      <c r="G619" s="67" t="s">
        <v>8014</v>
      </c>
    </row>
    <row r="620" spans="6:7" x14ac:dyDescent="0.3">
      <c r="F620" s="61">
        <v>11634</v>
      </c>
      <c r="G620" s="62" t="s">
        <v>8015</v>
      </c>
    </row>
    <row r="621" spans="6:7" x14ac:dyDescent="0.3">
      <c r="F621" s="61">
        <v>11638</v>
      </c>
      <c r="G621" s="62" t="s">
        <v>8016</v>
      </c>
    </row>
    <row r="622" spans="6:7" x14ac:dyDescent="0.3">
      <c r="F622" s="61">
        <v>11640</v>
      </c>
      <c r="G622" s="62" t="s">
        <v>8017</v>
      </c>
    </row>
    <row r="623" spans="6:7" x14ac:dyDescent="0.3">
      <c r="F623" s="61">
        <v>11644</v>
      </c>
      <c r="G623" s="62" t="s">
        <v>8018</v>
      </c>
    </row>
    <row r="624" spans="6:7" x14ac:dyDescent="0.3">
      <c r="F624" s="61">
        <v>11645</v>
      </c>
      <c r="G624" s="62" t="s">
        <v>8019</v>
      </c>
    </row>
    <row r="625" spans="6:7" x14ac:dyDescent="0.3">
      <c r="F625" s="61">
        <v>11646</v>
      </c>
      <c r="G625" s="62" t="s">
        <v>8020</v>
      </c>
    </row>
    <row r="626" spans="6:7" x14ac:dyDescent="0.3">
      <c r="F626" s="61">
        <v>11657</v>
      </c>
      <c r="G626" s="62" t="s">
        <v>8021</v>
      </c>
    </row>
    <row r="627" spans="6:7" x14ac:dyDescent="0.3">
      <c r="F627" s="61">
        <v>11688</v>
      </c>
      <c r="G627" s="62" t="s">
        <v>8022</v>
      </c>
    </row>
    <row r="628" spans="6:7" x14ac:dyDescent="0.3">
      <c r="F628" s="61">
        <v>11689</v>
      </c>
      <c r="G628" s="67" t="s">
        <v>8023</v>
      </c>
    </row>
    <row r="629" spans="6:7" x14ac:dyDescent="0.3">
      <c r="F629" s="61">
        <v>11691</v>
      </c>
      <c r="G629" s="62" t="s">
        <v>8024</v>
      </c>
    </row>
    <row r="630" spans="6:7" x14ac:dyDescent="0.3">
      <c r="F630" s="61">
        <v>11693</v>
      </c>
      <c r="G630" s="62" t="s">
        <v>8025</v>
      </c>
    </row>
    <row r="631" spans="6:7" x14ac:dyDescent="0.3">
      <c r="F631" s="61">
        <v>11694</v>
      </c>
      <c r="G631" s="62" t="s">
        <v>8026</v>
      </c>
    </row>
    <row r="632" spans="6:7" x14ac:dyDescent="0.3">
      <c r="F632" s="61">
        <v>11695</v>
      </c>
      <c r="G632" s="62" t="s">
        <v>8027</v>
      </c>
    </row>
    <row r="633" spans="6:7" x14ac:dyDescent="0.3">
      <c r="F633" s="61">
        <v>11697</v>
      </c>
      <c r="G633" s="62" t="s">
        <v>8028</v>
      </c>
    </row>
    <row r="634" spans="6:7" x14ac:dyDescent="0.3">
      <c r="F634" s="61">
        <v>11698</v>
      </c>
      <c r="G634" s="62" t="s">
        <v>8029</v>
      </c>
    </row>
    <row r="635" spans="6:7" x14ac:dyDescent="0.3">
      <c r="F635" s="61">
        <v>11703</v>
      </c>
      <c r="G635" s="62" t="s">
        <v>8030</v>
      </c>
    </row>
    <row r="636" spans="6:7" x14ac:dyDescent="0.3">
      <c r="F636" s="61">
        <v>11705</v>
      </c>
      <c r="G636" s="62" t="s">
        <v>8031</v>
      </c>
    </row>
    <row r="637" spans="6:7" x14ac:dyDescent="0.3">
      <c r="F637" s="61">
        <v>11708</v>
      </c>
      <c r="G637" s="62" t="s">
        <v>8032</v>
      </c>
    </row>
    <row r="638" spans="6:7" x14ac:dyDescent="0.3">
      <c r="F638" s="61">
        <v>11709</v>
      </c>
      <c r="G638" s="62" t="s">
        <v>8033</v>
      </c>
    </row>
    <row r="639" spans="6:7" x14ac:dyDescent="0.3">
      <c r="F639" s="61">
        <v>11711</v>
      </c>
      <c r="G639" s="62" t="s">
        <v>8034</v>
      </c>
    </row>
    <row r="640" spans="6:7" x14ac:dyDescent="0.3">
      <c r="F640" s="61">
        <v>11712</v>
      </c>
      <c r="G640" s="62" t="s">
        <v>8035</v>
      </c>
    </row>
    <row r="641" spans="6:7" x14ac:dyDescent="0.3">
      <c r="F641" s="61">
        <v>11713</v>
      </c>
      <c r="G641" s="62" t="s">
        <v>8036</v>
      </c>
    </row>
    <row r="642" spans="6:7" x14ac:dyDescent="0.3">
      <c r="F642" s="61">
        <v>11716</v>
      </c>
      <c r="G642" s="67" t="s">
        <v>8037</v>
      </c>
    </row>
    <row r="643" spans="6:7" x14ac:dyDescent="0.3">
      <c r="F643" s="61">
        <v>11717</v>
      </c>
      <c r="G643" s="62" t="s">
        <v>8038</v>
      </c>
    </row>
    <row r="644" spans="6:7" x14ac:dyDescent="0.3">
      <c r="F644" s="61">
        <v>11722</v>
      </c>
      <c r="G644" s="62" t="s">
        <v>8039</v>
      </c>
    </row>
    <row r="645" spans="6:7" x14ac:dyDescent="0.3">
      <c r="F645" s="61">
        <v>11723</v>
      </c>
      <c r="G645" s="62" t="s">
        <v>8040</v>
      </c>
    </row>
    <row r="646" spans="6:7" x14ac:dyDescent="0.3">
      <c r="F646" s="61">
        <v>11725</v>
      </c>
      <c r="G646" s="62" t="s">
        <v>8041</v>
      </c>
    </row>
    <row r="647" spans="6:7" x14ac:dyDescent="0.3">
      <c r="F647" s="61">
        <v>11726</v>
      </c>
      <c r="G647" s="62" t="s">
        <v>8042</v>
      </c>
    </row>
    <row r="648" spans="6:7" x14ac:dyDescent="0.3">
      <c r="F648" s="61">
        <v>11730</v>
      </c>
      <c r="G648" s="62" t="s">
        <v>8043</v>
      </c>
    </row>
    <row r="649" spans="6:7" x14ac:dyDescent="0.3">
      <c r="F649" s="61">
        <v>11731</v>
      </c>
      <c r="G649" s="62" t="s">
        <v>8044</v>
      </c>
    </row>
    <row r="650" spans="6:7" x14ac:dyDescent="0.3">
      <c r="F650" s="61">
        <v>11733</v>
      </c>
      <c r="G650" s="62" t="s">
        <v>8045</v>
      </c>
    </row>
    <row r="651" spans="6:7" x14ac:dyDescent="0.3">
      <c r="F651" s="61">
        <v>11734</v>
      </c>
      <c r="G651" s="62" t="s">
        <v>8046</v>
      </c>
    </row>
    <row r="652" spans="6:7" x14ac:dyDescent="0.3">
      <c r="F652" s="61">
        <v>11735</v>
      </c>
      <c r="G652" s="62" t="s">
        <v>8047</v>
      </c>
    </row>
    <row r="653" spans="6:7" x14ac:dyDescent="0.3">
      <c r="F653" s="61">
        <v>11737</v>
      </c>
      <c r="G653" s="62" t="s">
        <v>8048</v>
      </c>
    </row>
    <row r="654" spans="6:7" x14ac:dyDescent="0.3">
      <c r="F654" s="61">
        <v>11740</v>
      </c>
      <c r="G654" s="62" t="s">
        <v>8049</v>
      </c>
    </row>
    <row r="655" spans="6:7" x14ac:dyDescent="0.3">
      <c r="F655" s="61">
        <v>11741</v>
      </c>
      <c r="G655" s="62" t="s">
        <v>8050</v>
      </c>
    </row>
    <row r="656" spans="6:7" x14ac:dyDescent="0.3">
      <c r="F656" s="61">
        <v>11742</v>
      </c>
      <c r="G656" s="62" t="s">
        <v>8051</v>
      </c>
    </row>
    <row r="657" spans="6:7" x14ac:dyDescent="0.3">
      <c r="F657" s="61">
        <v>11745</v>
      </c>
      <c r="G657" s="62" t="s">
        <v>8052</v>
      </c>
    </row>
    <row r="658" spans="6:7" x14ac:dyDescent="0.3">
      <c r="F658" s="61">
        <v>11751</v>
      </c>
      <c r="G658" s="62" t="s">
        <v>8053</v>
      </c>
    </row>
    <row r="659" spans="6:7" x14ac:dyDescent="0.3">
      <c r="F659" s="61">
        <v>11753</v>
      </c>
      <c r="G659" s="62" t="s">
        <v>8054</v>
      </c>
    </row>
    <row r="660" spans="6:7" x14ac:dyDescent="0.3">
      <c r="F660" s="61">
        <v>11755</v>
      </c>
      <c r="G660" s="67" t="s">
        <v>8055</v>
      </c>
    </row>
    <row r="661" spans="6:7" x14ac:dyDescent="0.3">
      <c r="F661" s="61">
        <v>11756</v>
      </c>
      <c r="G661" s="67" t="s">
        <v>8056</v>
      </c>
    </row>
    <row r="662" spans="6:7" x14ac:dyDescent="0.3">
      <c r="F662" s="61">
        <v>11757</v>
      </c>
      <c r="G662" s="62" t="s">
        <v>8057</v>
      </c>
    </row>
    <row r="663" spans="6:7" x14ac:dyDescent="0.3">
      <c r="F663" s="61">
        <v>11760</v>
      </c>
      <c r="G663" s="62" t="s">
        <v>8058</v>
      </c>
    </row>
    <row r="664" spans="6:7" x14ac:dyDescent="0.3">
      <c r="F664" s="61">
        <v>11761</v>
      </c>
      <c r="G664" s="62" t="s">
        <v>8059</v>
      </c>
    </row>
    <row r="665" spans="6:7" x14ac:dyDescent="0.3">
      <c r="F665" s="61">
        <v>11765</v>
      </c>
      <c r="G665" s="62" t="s">
        <v>8060</v>
      </c>
    </row>
    <row r="666" spans="6:7" x14ac:dyDescent="0.3">
      <c r="F666" s="61">
        <v>11766</v>
      </c>
      <c r="G666" s="62" t="s">
        <v>8061</v>
      </c>
    </row>
    <row r="667" spans="6:7" x14ac:dyDescent="0.3">
      <c r="F667" s="61">
        <v>11769</v>
      </c>
      <c r="G667" s="62" t="s">
        <v>8062</v>
      </c>
    </row>
    <row r="668" spans="6:7" x14ac:dyDescent="0.3">
      <c r="F668" s="61">
        <v>11770</v>
      </c>
      <c r="G668" s="67" t="s">
        <v>8063</v>
      </c>
    </row>
    <row r="669" spans="6:7" x14ac:dyDescent="0.3">
      <c r="F669" s="61">
        <v>11775</v>
      </c>
      <c r="G669" s="62" t="s">
        <v>8064</v>
      </c>
    </row>
    <row r="670" spans="6:7" x14ac:dyDescent="0.3">
      <c r="F670" s="61">
        <v>11776</v>
      </c>
      <c r="G670" s="62" t="s">
        <v>8065</v>
      </c>
    </row>
    <row r="671" spans="6:7" x14ac:dyDescent="0.3">
      <c r="F671" s="61">
        <v>11778</v>
      </c>
      <c r="G671" s="66" t="s">
        <v>8066</v>
      </c>
    </row>
    <row r="672" spans="6:7" x14ac:dyDescent="0.3">
      <c r="F672" s="61">
        <v>11782</v>
      </c>
      <c r="G672" s="62" t="s">
        <v>8067</v>
      </c>
    </row>
    <row r="673" spans="6:7" x14ac:dyDescent="0.3">
      <c r="F673" s="61">
        <v>11784</v>
      </c>
      <c r="G673" s="62" t="s">
        <v>8068</v>
      </c>
    </row>
    <row r="674" spans="6:7" x14ac:dyDescent="0.3">
      <c r="F674" s="61">
        <v>11787</v>
      </c>
      <c r="G674" s="67" t="s">
        <v>8069</v>
      </c>
    </row>
    <row r="675" spans="6:7" x14ac:dyDescent="0.3">
      <c r="F675" s="61">
        <v>11789</v>
      </c>
      <c r="G675" s="62" t="s">
        <v>8070</v>
      </c>
    </row>
    <row r="676" spans="6:7" x14ac:dyDescent="0.3">
      <c r="F676" s="61">
        <v>11795</v>
      </c>
      <c r="G676" s="62" t="s">
        <v>8071</v>
      </c>
    </row>
    <row r="677" spans="6:7" x14ac:dyDescent="0.3">
      <c r="F677" s="61">
        <v>11798</v>
      </c>
      <c r="G677" s="62" t="s">
        <v>8072</v>
      </c>
    </row>
    <row r="678" spans="6:7" x14ac:dyDescent="0.3">
      <c r="F678" s="61">
        <v>11802</v>
      </c>
      <c r="G678" s="62" t="s">
        <v>8073</v>
      </c>
    </row>
    <row r="679" spans="6:7" x14ac:dyDescent="0.3">
      <c r="F679" s="61">
        <v>11804</v>
      </c>
      <c r="G679" s="62" t="s">
        <v>8074</v>
      </c>
    </row>
    <row r="680" spans="6:7" x14ac:dyDescent="0.3">
      <c r="F680" s="61">
        <v>11807</v>
      </c>
      <c r="G680" s="62" t="s">
        <v>8075</v>
      </c>
    </row>
    <row r="681" spans="6:7" x14ac:dyDescent="0.3">
      <c r="F681" s="61">
        <v>11812</v>
      </c>
      <c r="G681" s="62" t="s">
        <v>8076</v>
      </c>
    </row>
    <row r="682" spans="6:7" x14ac:dyDescent="0.3">
      <c r="F682" s="61">
        <v>11815</v>
      </c>
      <c r="G682" s="62" t="s">
        <v>8077</v>
      </c>
    </row>
    <row r="683" spans="6:7" x14ac:dyDescent="0.3">
      <c r="F683" s="61">
        <v>11821</v>
      </c>
      <c r="G683" s="67" t="s">
        <v>8078</v>
      </c>
    </row>
    <row r="684" spans="6:7" x14ac:dyDescent="0.3">
      <c r="F684" s="61">
        <v>11825</v>
      </c>
      <c r="G684" s="62" t="s">
        <v>8079</v>
      </c>
    </row>
    <row r="685" spans="6:7" x14ac:dyDescent="0.3">
      <c r="F685" s="61">
        <v>11831</v>
      </c>
      <c r="G685" s="62" t="s">
        <v>8080</v>
      </c>
    </row>
    <row r="686" spans="6:7" x14ac:dyDescent="0.3">
      <c r="F686" s="61">
        <v>11833</v>
      </c>
      <c r="G686" s="62" t="s">
        <v>8081</v>
      </c>
    </row>
    <row r="687" spans="6:7" x14ac:dyDescent="0.3">
      <c r="F687" s="61">
        <v>11835</v>
      </c>
      <c r="G687" s="62" t="s">
        <v>8082</v>
      </c>
    </row>
    <row r="688" spans="6:7" x14ac:dyDescent="0.3">
      <c r="F688" s="61">
        <v>11836</v>
      </c>
      <c r="G688" s="63" t="s">
        <v>8083</v>
      </c>
    </row>
    <row r="689" spans="6:7" x14ac:dyDescent="0.3">
      <c r="F689" s="61">
        <v>11840</v>
      </c>
      <c r="G689" s="62" t="s">
        <v>8084</v>
      </c>
    </row>
    <row r="690" spans="6:7" x14ac:dyDescent="0.3">
      <c r="F690" s="61">
        <v>11841</v>
      </c>
      <c r="G690" s="67" t="s">
        <v>8085</v>
      </c>
    </row>
    <row r="691" spans="6:7" x14ac:dyDescent="0.3">
      <c r="F691" s="61">
        <v>11845</v>
      </c>
      <c r="G691" s="62" t="s">
        <v>8086</v>
      </c>
    </row>
    <row r="692" spans="6:7" x14ac:dyDescent="0.3">
      <c r="F692" s="61">
        <v>11846</v>
      </c>
      <c r="G692" s="67" t="s">
        <v>8087</v>
      </c>
    </row>
    <row r="693" spans="6:7" x14ac:dyDescent="0.3">
      <c r="F693" s="61">
        <v>11847</v>
      </c>
      <c r="G693" s="62" t="s">
        <v>8088</v>
      </c>
    </row>
    <row r="694" spans="6:7" x14ac:dyDescent="0.3">
      <c r="F694" s="61">
        <v>11851</v>
      </c>
      <c r="G694" s="62" t="s">
        <v>8089</v>
      </c>
    </row>
    <row r="695" spans="6:7" x14ac:dyDescent="0.3">
      <c r="F695" s="61">
        <v>11859</v>
      </c>
      <c r="G695" s="62" t="s">
        <v>8090</v>
      </c>
    </row>
    <row r="696" spans="6:7" x14ac:dyDescent="0.3">
      <c r="F696" s="61">
        <v>11861</v>
      </c>
      <c r="G696" s="62" t="s">
        <v>8091</v>
      </c>
    </row>
    <row r="697" spans="6:7" ht="28.8" customHeight="1" x14ac:dyDescent="0.3">
      <c r="F697" s="61">
        <v>11875</v>
      </c>
      <c r="G697" s="67" t="s">
        <v>8092</v>
      </c>
    </row>
    <row r="698" spans="6:7" x14ac:dyDescent="0.3">
      <c r="F698" s="61">
        <v>11876</v>
      </c>
      <c r="G698" s="62" t="s">
        <v>8093</v>
      </c>
    </row>
    <row r="699" spans="6:7" x14ac:dyDescent="0.3">
      <c r="F699" s="61">
        <v>11877</v>
      </c>
      <c r="G699" s="62" t="s">
        <v>8094</v>
      </c>
    </row>
    <row r="700" spans="6:7" x14ac:dyDescent="0.3">
      <c r="F700" s="61">
        <v>11880</v>
      </c>
      <c r="G700" s="62" t="s">
        <v>8095</v>
      </c>
    </row>
    <row r="701" spans="6:7" x14ac:dyDescent="0.3">
      <c r="F701" s="61">
        <v>11884</v>
      </c>
      <c r="G701" s="62" t="s">
        <v>8096</v>
      </c>
    </row>
    <row r="702" spans="6:7" x14ac:dyDescent="0.3">
      <c r="F702" s="61">
        <v>11887</v>
      </c>
      <c r="G702" s="67" t="s">
        <v>8097</v>
      </c>
    </row>
    <row r="703" spans="6:7" x14ac:dyDescent="0.3">
      <c r="F703" s="61">
        <v>11890</v>
      </c>
      <c r="G703" s="62" t="s">
        <v>8098</v>
      </c>
    </row>
    <row r="704" spans="6:7" x14ac:dyDescent="0.3">
      <c r="F704" s="61">
        <v>11891</v>
      </c>
      <c r="G704" s="62" t="s">
        <v>8099</v>
      </c>
    </row>
    <row r="705" spans="6:7" x14ac:dyDescent="0.3">
      <c r="F705" s="61">
        <v>11893</v>
      </c>
      <c r="G705" s="62" t="s">
        <v>8100</v>
      </c>
    </row>
    <row r="706" spans="6:7" x14ac:dyDescent="0.3">
      <c r="F706" s="61">
        <v>11895</v>
      </c>
      <c r="G706" s="62" t="s">
        <v>8101</v>
      </c>
    </row>
    <row r="707" spans="6:7" x14ac:dyDescent="0.3">
      <c r="F707" s="61">
        <v>11904</v>
      </c>
      <c r="G707" s="62" t="s">
        <v>8102</v>
      </c>
    </row>
    <row r="708" spans="6:7" x14ac:dyDescent="0.3">
      <c r="F708" s="61">
        <v>11909</v>
      </c>
      <c r="G708" s="62" t="s">
        <v>8103</v>
      </c>
    </row>
    <row r="709" spans="6:7" x14ac:dyDescent="0.3">
      <c r="F709" s="61">
        <v>11911</v>
      </c>
      <c r="G709" s="67" t="s">
        <v>8104</v>
      </c>
    </row>
    <row r="710" spans="6:7" x14ac:dyDescent="0.3">
      <c r="F710" s="61">
        <v>11916</v>
      </c>
      <c r="G710" s="62" t="s">
        <v>8105</v>
      </c>
    </row>
    <row r="711" spans="6:7" x14ac:dyDescent="0.3">
      <c r="F711" s="61">
        <v>11919</v>
      </c>
      <c r="G711" s="62" t="s">
        <v>8106</v>
      </c>
    </row>
    <row r="712" spans="6:7" x14ac:dyDescent="0.3">
      <c r="F712" s="61">
        <v>11920</v>
      </c>
      <c r="G712" s="67" t="s">
        <v>8107</v>
      </c>
    </row>
    <row r="713" spans="6:7" x14ac:dyDescent="0.3">
      <c r="F713" s="61">
        <v>11926</v>
      </c>
      <c r="G713" s="62" t="s">
        <v>8108</v>
      </c>
    </row>
    <row r="714" spans="6:7" x14ac:dyDescent="0.3">
      <c r="F714" s="61">
        <v>11928</v>
      </c>
      <c r="G714" s="67" t="s">
        <v>8109</v>
      </c>
    </row>
    <row r="715" spans="6:7" x14ac:dyDescent="0.3">
      <c r="F715" s="61">
        <v>11929</v>
      </c>
      <c r="G715" s="62" t="s">
        <v>8110</v>
      </c>
    </row>
    <row r="716" spans="6:7" x14ac:dyDescent="0.3">
      <c r="F716" s="61">
        <v>11937</v>
      </c>
      <c r="G716" s="62" t="s">
        <v>8111</v>
      </c>
    </row>
    <row r="717" spans="6:7" x14ac:dyDescent="0.3">
      <c r="F717" s="61">
        <v>11940</v>
      </c>
      <c r="G717" s="62" t="s">
        <v>8112</v>
      </c>
    </row>
    <row r="718" spans="6:7" x14ac:dyDescent="0.3">
      <c r="F718" s="61">
        <v>11946</v>
      </c>
      <c r="G718" s="67" t="s">
        <v>8113</v>
      </c>
    </row>
    <row r="719" spans="6:7" x14ac:dyDescent="0.3">
      <c r="F719" s="61">
        <v>11951</v>
      </c>
      <c r="G719" s="62" t="s">
        <v>8114</v>
      </c>
    </row>
    <row r="720" spans="6:7" x14ac:dyDescent="0.3">
      <c r="F720" s="61">
        <v>11953</v>
      </c>
      <c r="G720" s="62" t="s">
        <v>8115</v>
      </c>
    </row>
    <row r="721" spans="6:7" x14ac:dyDescent="0.3">
      <c r="F721" s="61">
        <v>11956</v>
      </c>
      <c r="G721" s="62" t="s">
        <v>8116</v>
      </c>
    </row>
    <row r="722" spans="6:7" x14ac:dyDescent="0.3">
      <c r="F722" s="61">
        <v>11960</v>
      </c>
      <c r="G722" s="62" t="s">
        <v>8117</v>
      </c>
    </row>
    <row r="723" spans="6:7" x14ac:dyDescent="0.3">
      <c r="F723" s="61">
        <v>11965</v>
      </c>
      <c r="G723" s="62" t="s">
        <v>8118</v>
      </c>
    </row>
    <row r="724" spans="6:7" x14ac:dyDescent="0.3">
      <c r="F724" s="61">
        <v>11967</v>
      </c>
      <c r="G724" s="62" t="s">
        <v>8119</v>
      </c>
    </row>
    <row r="725" spans="6:7" x14ac:dyDescent="0.3">
      <c r="F725" s="61">
        <v>11973</v>
      </c>
      <c r="G725" s="62" t="s">
        <v>8120</v>
      </c>
    </row>
    <row r="726" spans="6:7" x14ac:dyDescent="0.3">
      <c r="F726" s="61">
        <v>11974</v>
      </c>
      <c r="G726" s="62" t="s">
        <v>8121</v>
      </c>
    </row>
    <row r="727" spans="6:7" x14ac:dyDescent="0.3">
      <c r="F727" s="61">
        <v>11975</v>
      </c>
      <c r="G727" s="62" t="s">
        <v>8122</v>
      </c>
    </row>
    <row r="728" spans="6:7" x14ac:dyDescent="0.3">
      <c r="F728" s="61">
        <v>11976</v>
      </c>
      <c r="G728" s="62" t="s">
        <v>8123</v>
      </c>
    </row>
    <row r="729" spans="6:7" x14ac:dyDescent="0.3">
      <c r="F729" s="61">
        <v>11978</v>
      </c>
      <c r="G729" s="62" t="s">
        <v>8124</v>
      </c>
    </row>
    <row r="730" spans="6:7" x14ac:dyDescent="0.3">
      <c r="F730" s="61">
        <v>11979</v>
      </c>
      <c r="G730" s="62" t="s">
        <v>8125</v>
      </c>
    </row>
    <row r="731" spans="6:7" x14ac:dyDescent="0.3">
      <c r="F731" s="61">
        <v>11981</v>
      </c>
      <c r="G731" s="67" t="s">
        <v>8126</v>
      </c>
    </row>
    <row r="732" spans="6:7" x14ac:dyDescent="0.3">
      <c r="F732" s="61">
        <v>11985</v>
      </c>
      <c r="G732" s="62" t="s">
        <v>8127</v>
      </c>
    </row>
    <row r="733" spans="6:7" x14ac:dyDescent="0.3">
      <c r="F733" s="61">
        <v>11987</v>
      </c>
      <c r="G733" s="67" t="s">
        <v>8128</v>
      </c>
    </row>
    <row r="734" spans="6:7" x14ac:dyDescent="0.3">
      <c r="F734" s="61">
        <v>11993</v>
      </c>
      <c r="G734" s="62" t="s">
        <v>8129</v>
      </c>
    </row>
    <row r="735" spans="6:7" x14ac:dyDescent="0.3">
      <c r="F735" s="61">
        <v>12000</v>
      </c>
      <c r="G735" s="62" t="s">
        <v>8130</v>
      </c>
    </row>
    <row r="736" spans="6:7" x14ac:dyDescent="0.3">
      <c r="F736" s="61">
        <v>12003</v>
      </c>
      <c r="G736" s="62" t="s">
        <v>8131</v>
      </c>
    </row>
    <row r="737" spans="6:7" x14ac:dyDescent="0.3">
      <c r="F737" s="61">
        <v>12004</v>
      </c>
      <c r="G737" s="62" t="s">
        <v>8132</v>
      </c>
    </row>
    <row r="738" spans="6:7" x14ac:dyDescent="0.3">
      <c r="F738" s="61">
        <v>12005</v>
      </c>
      <c r="G738" s="67" t="s">
        <v>8133</v>
      </c>
    </row>
    <row r="739" spans="6:7" x14ac:dyDescent="0.3">
      <c r="F739" s="61">
        <v>12006</v>
      </c>
      <c r="G739" s="62" t="s">
        <v>8134</v>
      </c>
    </row>
    <row r="740" spans="6:7" x14ac:dyDescent="0.3">
      <c r="F740" s="61">
        <v>12011</v>
      </c>
      <c r="G740" s="62" t="s">
        <v>8135</v>
      </c>
    </row>
    <row r="741" spans="6:7" x14ac:dyDescent="0.3">
      <c r="F741" s="61">
        <v>12013</v>
      </c>
      <c r="G741" s="62" t="s">
        <v>8136</v>
      </c>
    </row>
    <row r="742" spans="6:7" x14ac:dyDescent="0.3">
      <c r="F742" s="61">
        <v>12016</v>
      </c>
      <c r="G742" s="62" t="s">
        <v>8137</v>
      </c>
    </row>
    <row r="743" spans="6:7" x14ac:dyDescent="0.3">
      <c r="F743" s="61">
        <v>12017</v>
      </c>
      <c r="G743" s="62" t="s">
        <v>8138</v>
      </c>
    </row>
    <row r="744" spans="6:7" x14ac:dyDescent="0.3">
      <c r="F744" s="61">
        <v>12019</v>
      </c>
      <c r="G744" s="62" t="s">
        <v>8139</v>
      </c>
    </row>
    <row r="745" spans="6:7" x14ac:dyDescent="0.3">
      <c r="F745" s="61">
        <v>12024</v>
      </c>
      <c r="G745" s="62" t="s">
        <v>8140</v>
      </c>
    </row>
    <row r="746" spans="6:7" x14ac:dyDescent="0.3">
      <c r="F746" s="61">
        <v>12025</v>
      </c>
      <c r="G746" s="62" t="s">
        <v>8141</v>
      </c>
    </row>
    <row r="747" spans="6:7" x14ac:dyDescent="0.3">
      <c r="F747" s="61">
        <v>12026</v>
      </c>
      <c r="G747" s="62" t="s">
        <v>8142</v>
      </c>
    </row>
    <row r="748" spans="6:7" x14ac:dyDescent="0.3">
      <c r="F748" s="61">
        <v>12030</v>
      </c>
      <c r="G748" s="62" t="s">
        <v>8143</v>
      </c>
    </row>
    <row r="749" spans="6:7" x14ac:dyDescent="0.3">
      <c r="F749" s="61">
        <v>12031</v>
      </c>
      <c r="G749" s="62" t="s">
        <v>8144</v>
      </c>
    </row>
    <row r="750" spans="6:7" x14ac:dyDescent="0.3">
      <c r="F750" s="61">
        <v>12033</v>
      </c>
      <c r="G750" s="62" t="s">
        <v>8145</v>
      </c>
    </row>
    <row r="751" spans="6:7" x14ac:dyDescent="0.3">
      <c r="F751" s="61">
        <v>12042</v>
      </c>
      <c r="G751" s="62" t="s">
        <v>8146</v>
      </c>
    </row>
    <row r="752" spans="6:7" x14ac:dyDescent="0.3">
      <c r="F752" s="61">
        <v>12046</v>
      </c>
      <c r="G752" s="62" t="s">
        <v>8147</v>
      </c>
    </row>
    <row r="753" spans="6:7" x14ac:dyDescent="0.3">
      <c r="F753" s="61">
        <v>12047</v>
      </c>
      <c r="G753" s="62" t="s">
        <v>8148</v>
      </c>
    </row>
    <row r="754" spans="6:7" x14ac:dyDescent="0.3">
      <c r="F754" s="61">
        <v>12054</v>
      </c>
      <c r="G754" s="67" t="s">
        <v>8149</v>
      </c>
    </row>
    <row r="755" spans="6:7" x14ac:dyDescent="0.3">
      <c r="F755" s="61">
        <v>12057</v>
      </c>
      <c r="G755" s="62" t="s">
        <v>8150</v>
      </c>
    </row>
    <row r="756" spans="6:7" x14ac:dyDescent="0.3">
      <c r="F756" s="61">
        <v>12058</v>
      </c>
      <c r="G756" s="62" t="s">
        <v>8151</v>
      </c>
    </row>
    <row r="757" spans="6:7" x14ac:dyDescent="0.3">
      <c r="F757" s="61">
        <v>12059</v>
      </c>
      <c r="G757" s="62" t="s">
        <v>8152</v>
      </c>
    </row>
    <row r="758" spans="6:7" x14ac:dyDescent="0.3">
      <c r="F758" s="61">
        <v>12062</v>
      </c>
      <c r="G758" s="62" t="s">
        <v>8153</v>
      </c>
    </row>
    <row r="759" spans="6:7" x14ac:dyDescent="0.3">
      <c r="F759" s="61">
        <v>12063</v>
      </c>
      <c r="G759" s="62" t="s">
        <v>8154</v>
      </c>
    </row>
    <row r="760" spans="6:7" x14ac:dyDescent="0.3">
      <c r="F760" s="61">
        <v>12068</v>
      </c>
      <c r="G760" s="62" t="s">
        <v>8155</v>
      </c>
    </row>
    <row r="761" spans="6:7" x14ac:dyDescent="0.3">
      <c r="F761" s="61">
        <v>12069</v>
      </c>
      <c r="G761" s="62" t="s">
        <v>8156</v>
      </c>
    </row>
    <row r="762" spans="6:7" x14ac:dyDescent="0.3">
      <c r="F762" s="61">
        <v>12072</v>
      </c>
      <c r="G762" s="62" t="s">
        <v>8157</v>
      </c>
    </row>
    <row r="763" spans="6:7" x14ac:dyDescent="0.3">
      <c r="F763" s="61">
        <v>12078</v>
      </c>
      <c r="G763" s="62" t="s">
        <v>8158</v>
      </c>
    </row>
    <row r="764" spans="6:7" x14ac:dyDescent="0.3">
      <c r="F764" s="61">
        <v>12079</v>
      </c>
      <c r="G764" s="62" t="s">
        <v>8159</v>
      </c>
    </row>
    <row r="765" spans="6:7" x14ac:dyDescent="0.3">
      <c r="F765" s="61">
        <v>12080</v>
      </c>
      <c r="G765" s="62" t="s">
        <v>8160</v>
      </c>
    </row>
    <row r="766" spans="6:7" x14ac:dyDescent="0.3">
      <c r="F766" s="61">
        <v>12081</v>
      </c>
      <c r="G766" s="62" t="s">
        <v>8161</v>
      </c>
    </row>
    <row r="767" spans="6:7" x14ac:dyDescent="0.3">
      <c r="F767" s="61">
        <v>12082</v>
      </c>
      <c r="G767" s="62" t="s">
        <v>8162</v>
      </c>
    </row>
    <row r="768" spans="6:7" x14ac:dyDescent="0.3">
      <c r="F768" s="61">
        <v>12086</v>
      </c>
      <c r="G768" s="62" t="s">
        <v>8163</v>
      </c>
    </row>
    <row r="769" spans="6:7" x14ac:dyDescent="0.3">
      <c r="F769" s="61">
        <v>12090</v>
      </c>
      <c r="G769" s="62" t="s">
        <v>8164</v>
      </c>
    </row>
    <row r="770" spans="6:7" x14ac:dyDescent="0.3">
      <c r="F770" s="61">
        <v>12093</v>
      </c>
      <c r="G770" s="62" t="s">
        <v>8165</v>
      </c>
    </row>
    <row r="771" spans="6:7" x14ac:dyDescent="0.3">
      <c r="F771" s="61">
        <v>12098</v>
      </c>
      <c r="G771" s="62" t="s">
        <v>8166</v>
      </c>
    </row>
    <row r="772" spans="6:7" x14ac:dyDescent="0.3">
      <c r="F772" s="61">
        <v>12100</v>
      </c>
      <c r="G772" s="62" t="s">
        <v>8167</v>
      </c>
    </row>
    <row r="773" spans="6:7" x14ac:dyDescent="0.3">
      <c r="F773" s="61">
        <v>12101</v>
      </c>
      <c r="G773" s="62" t="s">
        <v>8168</v>
      </c>
    </row>
    <row r="774" spans="6:7" x14ac:dyDescent="0.3">
      <c r="F774" s="61">
        <v>12103</v>
      </c>
      <c r="G774" s="62" t="s">
        <v>8169</v>
      </c>
    </row>
    <row r="775" spans="6:7" x14ac:dyDescent="0.3">
      <c r="F775" s="61">
        <v>12105</v>
      </c>
      <c r="G775" s="62" t="s">
        <v>8170</v>
      </c>
    </row>
    <row r="776" spans="6:7" x14ac:dyDescent="0.3">
      <c r="F776" s="61">
        <v>12108</v>
      </c>
      <c r="G776" s="62" t="s">
        <v>8171</v>
      </c>
    </row>
    <row r="777" spans="6:7" x14ac:dyDescent="0.3">
      <c r="F777" s="61">
        <v>12109</v>
      </c>
      <c r="G777" s="62" t="s">
        <v>8172</v>
      </c>
    </row>
    <row r="778" spans="6:7" x14ac:dyDescent="0.3">
      <c r="F778" s="61">
        <v>12115</v>
      </c>
      <c r="G778" s="62" t="s">
        <v>8173</v>
      </c>
    </row>
    <row r="779" spans="6:7" x14ac:dyDescent="0.3">
      <c r="F779" s="61">
        <v>12118</v>
      </c>
      <c r="G779" s="62" t="s">
        <v>8174</v>
      </c>
    </row>
    <row r="780" spans="6:7" x14ac:dyDescent="0.3">
      <c r="F780" s="61">
        <v>12121</v>
      </c>
      <c r="G780" s="62" t="s">
        <v>8175</v>
      </c>
    </row>
    <row r="781" spans="6:7" x14ac:dyDescent="0.3">
      <c r="F781" s="61">
        <v>12122</v>
      </c>
      <c r="G781" s="62" t="s">
        <v>8176</v>
      </c>
    </row>
    <row r="782" spans="6:7" x14ac:dyDescent="0.3">
      <c r="F782" s="61">
        <v>12123</v>
      </c>
      <c r="G782" s="62" t="s">
        <v>8177</v>
      </c>
    </row>
    <row r="783" spans="6:7" x14ac:dyDescent="0.3">
      <c r="F783" s="61">
        <v>12133</v>
      </c>
      <c r="G783" s="67" t="s">
        <v>8178</v>
      </c>
    </row>
    <row r="784" spans="6:7" x14ac:dyDescent="0.3">
      <c r="F784" s="61">
        <v>12134</v>
      </c>
      <c r="G784" s="67" t="s">
        <v>8179</v>
      </c>
    </row>
    <row r="785" spans="6:7" x14ac:dyDescent="0.3">
      <c r="F785" s="61">
        <v>12135</v>
      </c>
      <c r="G785" s="62" t="s">
        <v>8180</v>
      </c>
    </row>
    <row r="786" spans="6:7" x14ac:dyDescent="0.3">
      <c r="F786" s="61">
        <v>12137</v>
      </c>
      <c r="G786" s="62" t="s">
        <v>8181</v>
      </c>
    </row>
    <row r="787" spans="6:7" x14ac:dyDescent="0.3">
      <c r="F787" s="61">
        <v>12141</v>
      </c>
      <c r="G787" s="62" t="s">
        <v>8182</v>
      </c>
    </row>
    <row r="788" spans="6:7" x14ac:dyDescent="0.3">
      <c r="F788" s="61">
        <v>12142</v>
      </c>
      <c r="G788" s="62" t="s">
        <v>8183</v>
      </c>
    </row>
    <row r="789" spans="6:7" x14ac:dyDescent="0.3">
      <c r="F789" s="61">
        <v>12143</v>
      </c>
      <c r="G789" s="62" t="s">
        <v>8184</v>
      </c>
    </row>
    <row r="790" spans="6:7" x14ac:dyDescent="0.3">
      <c r="F790" s="61">
        <v>12147</v>
      </c>
      <c r="G790" s="62" t="s">
        <v>8185</v>
      </c>
    </row>
    <row r="791" spans="6:7" x14ac:dyDescent="0.3">
      <c r="F791" s="61">
        <v>12150</v>
      </c>
      <c r="G791" s="67" t="s">
        <v>8186</v>
      </c>
    </row>
    <row r="792" spans="6:7" x14ac:dyDescent="0.3">
      <c r="F792" s="61">
        <v>12151</v>
      </c>
      <c r="G792" s="62" t="s">
        <v>8187</v>
      </c>
    </row>
    <row r="793" spans="6:7" x14ac:dyDescent="0.3">
      <c r="F793" s="61">
        <v>12154</v>
      </c>
      <c r="G793" s="62" t="s">
        <v>8188</v>
      </c>
    </row>
    <row r="794" spans="6:7" x14ac:dyDescent="0.3">
      <c r="F794" s="61">
        <v>12155</v>
      </c>
      <c r="G794" s="62" t="s">
        <v>8189</v>
      </c>
    </row>
    <row r="795" spans="6:7" x14ac:dyDescent="0.3">
      <c r="F795" s="61">
        <v>12157</v>
      </c>
      <c r="G795" s="62" t="s">
        <v>8190</v>
      </c>
    </row>
    <row r="796" spans="6:7" x14ac:dyDescent="0.3">
      <c r="F796" s="61">
        <v>12158</v>
      </c>
      <c r="G796" s="62" t="s">
        <v>8191</v>
      </c>
    </row>
    <row r="797" spans="6:7" x14ac:dyDescent="0.3">
      <c r="F797" s="61">
        <v>12160</v>
      </c>
      <c r="G797" s="62" t="s">
        <v>8192</v>
      </c>
    </row>
    <row r="798" spans="6:7" x14ac:dyDescent="0.3">
      <c r="F798" s="61">
        <v>12162</v>
      </c>
      <c r="G798" s="62" t="s">
        <v>8193</v>
      </c>
    </row>
    <row r="799" spans="6:7" x14ac:dyDescent="0.3">
      <c r="F799" s="68">
        <v>12162</v>
      </c>
      <c r="G799" s="68" t="s">
        <v>8194</v>
      </c>
    </row>
    <row r="800" spans="6:7" x14ac:dyDescent="0.3">
      <c r="F800" s="61">
        <v>12164</v>
      </c>
      <c r="G800" s="62" t="s">
        <v>8195</v>
      </c>
    </row>
    <row r="801" spans="6:7" x14ac:dyDescent="0.3">
      <c r="F801" s="61">
        <v>12171</v>
      </c>
      <c r="G801" s="62" t="s">
        <v>8196</v>
      </c>
    </row>
    <row r="802" spans="6:7" x14ac:dyDescent="0.3">
      <c r="F802" s="61">
        <v>12178</v>
      </c>
      <c r="G802" s="67" t="s">
        <v>8197</v>
      </c>
    </row>
    <row r="803" spans="6:7" x14ac:dyDescent="0.3">
      <c r="F803" s="61">
        <v>12179</v>
      </c>
      <c r="G803" s="67" t="s">
        <v>8198</v>
      </c>
    </row>
    <row r="804" spans="6:7" x14ac:dyDescent="0.3">
      <c r="F804" s="61">
        <v>12183</v>
      </c>
      <c r="G804" s="62" t="s">
        <v>8199</v>
      </c>
    </row>
    <row r="805" spans="6:7" x14ac:dyDescent="0.3">
      <c r="F805" s="61">
        <v>12184</v>
      </c>
      <c r="G805" s="62" t="s">
        <v>8200</v>
      </c>
    </row>
    <row r="806" spans="6:7" x14ac:dyDescent="0.3">
      <c r="F806" s="61">
        <v>12185</v>
      </c>
      <c r="G806" s="62" t="s">
        <v>8201</v>
      </c>
    </row>
    <row r="807" spans="6:7" x14ac:dyDescent="0.3">
      <c r="F807" s="61">
        <v>12186</v>
      </c>
      <c r="G807" s="62" t="s">
        <v>8202</v>
      </c>
    </row>
    <row r="808" spans="6:7" x14ac:dyDescent="0.3">
      <c r="F808" s="61">
        <v>12193</v>
      </c>
      <c r="G808" s="62" t="s">
        <v>8203</v>
      </c>
    </row>
    <row r="809" spans="6:7" x14ac:dyDescent="0.3">
      <c r="F809" s="61">
        <v>12199</v>
      </c>
      <c r="G809" s="62" t="s">
        <v>8204</v>
      </c>
    </row>
    <row r="810" spans="6:7" x14ac:dyDescent="0.3">
      <c r="F810" s="61">
        <v>12200</v>
      </c>
      <c r="G810" s="62" t="s">
        <v>8205</v>
      </c>
    </row>
    <row r="811" spans="6:7" x14ac:dyDescent="0.3">
      <c r="F811" s="61">
        <v>12201</v>
      </c>
      <c r="G811" s="67" t="s">
        <v>8206</v>
      </c>
    </row>
    <row r="812" spans="6:7" x14ac:dyDescent="0.3">
      <c r="F812" s="61">
        <v>12202</v>
      </c>
      <c r="G812" s="62" t="s">
        <v>8207</v>
      </c>
    </row>
    <row r="813" spans="6:7" x14ac:dyDescent="0.3">
      <c r="F813" s="61">
        <v>12203</v>
      </c>
      <c r="G813" s="62" t="s">
        <v>8208</v>
      </c>
    </row>
    <row r="814" spans="6:7" x14ac:dyDescent="0.3">
      <c r="F814" s="61">
        <v>12205</v>
      </c>
      <c r="G814" s="62" t="s">
        <v>8209</v>
      </c>
    </row>
    <row r="815" spans="6:7" x14ac:dyDescent="0.3">
      <c r="F815" s="61">
        <v>12206</v>
      </c>
      <c r="G815" s="67" t="s">
        <v>8210</v>
      </c>
    </row>
    <row r="816" spans="6:7" x14ac:dyDescent="0.3">
      <c r="F816" s="61">
        <v>12207</v>
      </c>
      <c r="G816" s="62" t="s">
        <v>8211</v>
      </c>
    </row>
    <row r="817" spans="6:7" x14ac:dyDescent="0.3">
      <c r="F817" s="61">
        <v>12209</v>
      </c>
      <c r="G817" s="62" t="s">
        <v>8212</v>
      </c>
    </row>
    <row r="818" spans="6:7" x14ac:dyDescent="0.3">
      <c r="F818" s="61">
        <v>12210</v>
      </c>
      <c r="G818" s="62" t="s">
        <v>8213</v>
      </c>
    </row>
    <row r="819" spans="6:7" x14ac:dyDescent="0.3">
      <c r="F819" s="61">
        <v>12212</v>
      </c>
      <c r="G819" s="62" t="s">
        <v>8214</v>
      </c>
    </row>
    <row r="820" spans="6:7" x14ac:dyDescent="0.3">
      <c r="F820" s="61">
        <v>12217</v>
      </c>
      <c r="G820" s="62" t="s">
        <v>8215</v>
      </c>
    </row>
    <row r="821" spans="6:7" x14ac:dyDescent="0.3">
      <c r="F821" s="61">
        <v>12219</v>
      </c>
      <c r="G821" s="62" t="s">
        <v>8216</v>
      </c>
    </row>
    <row r="822" spans="6:7" x14ac:dyDescent="0.3">
      <c r="F822" s="61">
        <v>12223</v>
      </c>
      <c r="G822" s="62" t="s">
        <v>8217</v>
      </c>
    </row>
    <row r="823" spans="6:7" x14ac:dyDescent="0.3">
      <c r="F823" s="61">
        <v>12228</v>
      </c>
      <c r="G823" s="62" t="s">
        <v>8218</v>
      </c>
    </row>
    <row r="824" spans="6:7" x14ac:dyDescent="0.3">
      <c r="F824" s="61">
        <v>12229</v>
      </c>
      <c r="G824" s="62" t="s">
        <v>8219</v>
      </c>
    </row>
    <row r="825" spans="6:7" x14ac:dyDescent="0.3">
      <c r="F825" s="61">
        <v>12232</v>
      </c>
      <c r="G825" s="62" t="s">
        <v>8220</v>
      </c>
    </row>
    <row r="826" spans="6:7" x14ac:dyDescent="0.3">
      <c r="F826" s="61">
        <v>12234</v>
      </c>
      <c r="G826" s="67" t="s">
        <v>8221</v>
      </c>
    </row>
    <row r="827" spans="6:7" x14ac:dyDescent="0.3">
      <c r="F827" s="61">
        <v>12236</v>
      </c>
      <c r="G827" s="62" t="s">
        <v>8222</v>
      </c>
    </row>
    <row r="828" spans="6:7" x14ac:dyDescent="0.3">
      <c r="F828" s="61">
        <v>12237</v>
      </c>
      <c r="G828" s="62" t="s">
        <v>8223</v>
      </c>
    </row>
    <row r="829" spans="6:7" x14ac:dyDescent="0.3">
      <c r="F829" s="61">
        <v>12239</v>
      </c>
      <c r="G829" s="67" t="s">
        <v>8224</v>
      </c>
    </row>
    <row r="830" spans="6:7" x14ac:dyDescent="0.3">
      <c r="F830" s="61">
        <v>12246</v>
      </c>
      <c r="G830" s="62" t="s">
        <v>8225</v>
      </c>
    </row>
    <row r="831" spans="6:7" x14ac:dyDescent="0.3">
      <c r="F831" s="61">
        <v>12247</v>
      </c>
      <c r="G831" s="62" t="s">
        <v>8226</v>
      </c>
    </row>
    <row r="832" spans="6:7" x14ac:dyDescent="0.3">
      <c r="F832" s="61">
        <v>12248</v>
      </c>
      <c r="G832" s="62" t="s">
        <v>8227</v>
      </c>
    </row>
    <row r="833" spans="6:7" x14ac:dyDescent="0.3">
      <c r="F833" s="61">
        <v>12251</v>
      </c>
      <c r="G833" s="62" t="s">
        <v>8228</v>
      </c>
    </row>
    <row r="834" spans="6:7" x14ac:dyDescent="0.3">
      <c r="F834" s="61">
        <v>12256</v>
      </c>
      <c r="G834" s="62" t="s">
        <v>8229</v>
      </c>
    </row>
    <row r="835" spans="6:7" x14ac:dyDescent="0.3">
      <c r="F835" s="61">
        <v>12258</v>
      </c>
      <c r="G835" s="62" t="s">
        <v>8230</v>
      </c>
    </row>
    <row r="836" spans="6:7" x14ac:dyDescent="0.3">
      <c r="F836" s="61">
        <v>12262</v>
      </c>
      <c r="G836" s="62" t="s">
        <v>8231</v>
      </c>
    </row>
    <row r="837" spans="6:7" x14ac:dyDescent="0.3">
      <c r="F837" s="61">
        <v>12264</v>
      </c>
      <c r="G837" s="62" t="s">
        <v>8232</v>
      </c>
    </row>
    <row r="838" spans="6:7" x14ac:dyDescent="0.3">
      <c r="F838" s="61">
        <v>12270</v>
      </c>
      <c r="G838" s="62" t="s">
        <v>8233</v>
      </c>
    </row>
    <row r="839" spans="6:7" x14ac:dyDescent="0.3">
      <c r="F839" s="61">
        <v>12271</v>
      </c>
      <c r="G839" s="62" t="s">
        <v>8234</v>
      </c>
    </row>
    <row r="840" spans="6:7" x14ac:dyDescent="0.3">
      <c r="F840" s="61">
        <v>12272</v>
      </c>
      <c r="G840" s="62" t="s">
        <v>8235</v>
      </c>
    </row>
    <row r="841" spans="6:7" x14ac:dyDescent="0.3">
      <c r="F841" s="61">
        <v>12273</v>
      </c>
      <c r="G841" s="62" t="s">
        <v>8236</v>
      </c>
    </row>
    <row r="842" spans="6:7" x14ac:dyDescent="0.3">
      <c r="F842" s="61">
        <v>12274</v>
      </c>
      <c r="G842" s="62" t="s">
        <v>8237</v>
      </c>
    </row>
    <row r="843" spans="6:7" x14ac:dyDescent="0.3">
      <c r="F843" s="61">
        <v>12275</v>
      </c>
      <c r="G843" s="62" t="s">
        <v>8238</v>
      </c>
    </row>
    <row r="844" spans="6:7" x14ac:dyDescent="0.3">
      <c r="F844" s="61">
        <v>12281</v>
      </c>
      <c r="G844" s="62" t="s">
        <v>8239</v>
      </c>
    </row>
    <row r="845" spans="6:7" x14ac:dyDescent="0.3">
      <c r="F845" s="61">
        <v>12284</v>
      </c>
      <c r="G845" s="62" t="s">
        <v>8240</v>
      </c>
    </row>
    <row r="846" spans="6:7" x14ac:dyDescent="0.3">
      <c r="F846" s="61">
        <v>12285</v>
      </c>
      <c r="G846" s="62" t="s">
        <v>8241</v>
      </c>
    </row>
    <row r="847" spans="6:7" x14ac:dyDescent="0.3">
      <c r="F847" s="61">
        <v>12286</v>
      </c>
      <c r="G847" s="62" t="s">
        <v>8242</v>
      </c>
    </row>
    <row r="848" spans="6:7" x14ac:dyDescent="0.3">
      <c r="F848" s="61">
        <v>12288</v>
      </c>
      <c r="G848" s="67" t="s">
        <v>8243</v>
      </c>
    </row>
    <row r="849" spans="6:7" x14ac:dyDescent="0.3">
      <c r="F849" s="61">
        <v>12289</v>
      </c>
      <c r="G849" s="62" t="s">
        <v>8244</v>
      </c>
    </row>
    <row r="850" spans="6:7" x14ac:dyDescent="0.3">
      <c r="F850" s="61">
        <v>12294</v>
      </c>
      <c r="G850" s="62" t="s">
        <v>8245</v>
      </c>
    </row>
    <row r="851" spans="6:7" x14ac:dyDescent="0.3">
      <c r="F851" s="61">
        <v>12299</v>
      </c>
      <c r="G851" s="62" t="s">
        <v>8246</v>
      </c>
    </row>
    <row r="852" spans="6:7" x14ac:dyDescent="0.3">
      <c r="F852" s="61">
        <v>12300</v>
      </c>
      <c r="G852" s="62" t="s">
        <v>8247</v>
      </c>
    </row>
    <row r="853" spans="6:7" x14ac:dyDescent="0.3">
      <c r="F853" s="61">
        <v>12304</v>
      </c>
      <c r="G853" s="62" t="s">
        <v>8248</v>
      </c>
    </row>
    <row r="854" spans="6:7" x14ac:dyDescent="0.3">
      <c r="F854" s="61">
        <v>12305</v>
      </c>
      <c r="G854" s="68" t="s">
        <v>8249</v>
      </c>
    </row>
    <row r="855" spans="6:7" x14ac:dyDescent="0.3">
      <c r="F855" s="61">
        <v>12307</v>
      </c>
      <c r="G855" s="62" t="s">
        <v>8250</v>
      </c>
    </row>
    <row r="856" spans="6:7" x14ac:dyDescent="0.3">
      <c r="F856" s="61">
        <v>12308</v>
      </c>
      <c r="G856" s="62" t="s">
        <v>8251</v>
      </c>
    </row>
    <row r="857" spans="6:7" x14ac:dyDescent="0.3">
      <c r="F857" s="61">
        <v>12311</v>
      </c>
      <c r="G857" s="62" t="s">
        <v>8252</v>
      </c>
    </row>
    <row r="858" spans="6:7" x14ac:dyDescent="0.3">
      <c r="F858" s="61">
        <v>12318</v>
      </c>
      <c r="G858" s="62" t="s">
        <v>8253</v>
      </c>
    </row>
    <row r="859" spans="6:7" x14ac:dyDescent="0.3">
      <c r="F859" s="61">
        <v>12319</v>
      </c>
      <c r="G859" s="62" t="s">
        <v>8254</v>
      </c>
    </row>
    <row r="860" spans="6:7" x14ac:dyDescent="0.3">
      <c r="F860" s="61">
        <v>12321</v>
      </c>
      <c r="G860" s="67" t="s">
        <v>8255</v>
      </c>
    </row>
    <row r="861" spans="6:7" x14ac:dyDescent="0.3">
      <c r="F861" s="61">
        <v>12323</v>
      </c>
      <c r="G861" s="62" t="s">
        <v>8256</v>
      </c>
    </row>
    <row r="862" spans="6:7" x14ac:dyDescent="0.3">
      <c r="F862" s="61">
        <v>12324</v>
      </c>
      <c r="G862" s="62" t="s">
        <v>8257</v>
      </c>
    </row>
    <row r="863" spans="6:7" x14ac:dyDescent="0.3">
      <c r="F863" s="61">
        <v>12325</v>
      </c>
      <c r="G863" s="62" t="s">
        <v>8258</v>
      </c>
    </row>
    <row r="864" spans="6:7" x14ac:dyDescent="0.3">
      <c r="F864" s="61">
        <v>12328</v>
      </c>
      <c r="G864" s="63" t="s">
        <v>8259</v>
      </c>
    </row>
    <row r="865" spans="6:7" x14ac:dyDescent="0.3">
      <c r="F865" s="61">
        <v>12330</v>
      </c>
      <c r="G865" s="62" t="s">
        <v>8260</v>
      </c>
    </row>
    <row r="866" spans="6:7" x14ac:dyDescent="0.3">
      <c r="F866" s="61">
        <v>12332</v>
      </c>
      <c r="G866" s="62" t="s">
        <v>8261</v>
      </c>
    </row>
    <row r="867" spans="6:7" x14ac:dyDescent="0.3">
      <c r="F867" s="61">
        <v>12334</v>
      </c>
      <c r="G867" s="62" t="s">
        <v>8262</v>
      </c>
    </row>
    <row r="868" spans="6:7" x14ac:dyDescent="0.3">
      <c r="F868" s="61">
        <v>12337</v>
      </c>
      <c r="G868" s="62" t="s">
        <v>8263</v>
      </c>
    </row>
    <row r="869" spans="6:7" x14ac:dyDescent="0.3">
      <c r="F869" s="61">
        <v>12338</v>
      </c>
      <c r="G869" s="62" t="s">
        <v>8264</v>
      </c>
    </row>
    <row r="870" spans="6:7" x14ac:dyDescent="0.3">
      <c r="F870" s="61">
        <v>12339</v>
      </c>
      <c r="G870" s="62" t="s">
        <v>8265</v>
      </c>
    </row>
    <row r="871" spans="6:7" x14ac:dyDescent="0.3">
      <c r="F871" s="61">
        <v>12343</v>
      </c>
      <c r="G871" s="62" t="s">
        <v>8266</v>
      </c>
    </row>
    <row r="872" spans="6:7" x14ac:dyDescent="0.3">
      <c r="F872" s="61">
        <v>12344</v>
      </c>
      <c r="G872" s="62" t="s">
        <v>8267</v>
      </c>
    </row>
    <row r="873" spans="6:7" x14ac:dyDescent="0.3">
      <c r="F873" s="61">
        <v>12345</v>
      </c>
      <c r="G873" s="62" t="s">
        <v>8268</v>
      </c>
    </row>
    <row r="874" spans="6:7" x14ac:dyDescent="0.3">
      <c r="F874" s="61">
        <v>12352</v>
      </c>
      <c r="G874" s="62" t="s">
        <v>8269</v>
      </c>
    </row>
    <row r="875" spans="6:7" x14ac:dyDescent="0.3">
      <c r="F875" s="61">
        <v>12353</v>
      </c>
      <c r="G875" s="62" t="s">
        <v>8270</v>
      </c>
    </row>
    <row r="876" spans="6:7" x14ac:dyDescent="0.3">
      <c r="F876" s="61">
        <v>12354</v>
      </c>
      <c r="G876" s="62" t="s">
        <v>8271</v>
      </c>
    </row>
    <row r="877" spans="6:7" x14ac:dyDescent="0.3">
      <c r="F877" s="61">
        <v>12361</v>
      </c>
      <c r="G877" s="62" t="s">
        <v>8272</v>
      </c>
    </row>
    <row r="878" spans="6:7" x14ac:dyDescent="0.3">
      <c r="F878" s="61">
        <v>12373</v>
      </c>
      <c r="G878" s="62" t="s">
        <v>8273</v>
      </c>
    </row>
    <row r="879" spans="6:7" x14ac:dyDescent="0.3">
      <c r="F879" s="61">
        <v>12374</v>
      </c>
      <c r="G879" s="62" t="s">
        <v>8274</v>
      </c>
    </row>
    <row r="880" spans="6:7" x14ac:dyDescent="0.3">
      <c r="F880" s="61">
        <v>12376</v>
      </c>
      <c r="G880" s="62" t="s">
        <v>8275</v>
      </c>
    </row>
    <row r="881" spans="6:7" x14ac:dyDescent="0.3">
      <c r="F881" s="61">
        <v>12377</v>
      </c>
      <c r="G881" s="62" t="s">
        <v>8276</v>
      </c>
    </row>
    <row r="882" spans="6:7" x14ac:dyDescent="0.3">
      <c r="F882" s="61">
        <v>12383</v>
      </c>
      <c r="G882" s="68" t="s">
        <v>8277</v>
      </c>
    </row>
    <row r="883" spans="6:7" x14ac:dyDescent="0.3">
      <c r="F883" s="61">
        <v>12389</v>
      </c>
      <c r="G883" s="62" t="s">
        <v>8278</v>
      </c>
    </row>
    <row r="884" spans="6:7" x14ac:dyDescent="0.3">
      <c r="F884" s="61">
        <v>12396</v>
      </c>
      <c r="G884" s="67" t="s">
        <v>8279</v>
      </c>
    </row>
    <row r="885" spans="6:7" x14ac:dyDescent="0.3">
      <c r="F885" s="61">
        <v>12399</v>
      </c>
      <c r="G885" s="62" t="s">
        <v>8280</v>
      </c>
    </row>
    <row r="886" spans="6:7" x14ac:dyDescent="0.3">
      <c r="F886" s="61">
        <v>12400</v>
      </c>
      <c r="G886" s="62" t="s">
        <v>8281</v>
      </c>
    </row>
    <row r="887" spans="6:7" x14ac:dyDescent="0.3">
      <c r="F887" s="61">
        <v>12402</v>
      </c>
      <c r="G887" s="62" t="s">
        <v>8282</v>
      </c>
    </row>
    <row r="888" spans="6:7" x14ac:dyDescent="0.3">
      <c r="F888" s="61">
        <v>12403</v>
      </c>
      <c r="G888" s="62" t="s">
        <v>8283</v>
      </c>
    </row>
    <row r="889" spans="6:7" x14ac:dyDescent="0.3">
      <c r="F889" s="61">
        <v>12412</v>
      </c>
      <c r="G889" s="62" t="s">
        <v>8284</v>
      </c>
    </row>
    <row r="890" spans="6:7" x14ac:dyDescent="0.3">
      <c r="F890" s="61">
        <v>12414</v>
      </c>
      <c r="G890" s="62" t="s">
        <v>8285</v>
      </c>
    </row>
    <row r="891" spans="6:7" x14ac:dyDescent="0.3">
      <c r="F891" s="61">
        <v>12415</v>
      </c>
      <c r="G891" s="62" t="s">
        <v>8286</v>
      </c>
    </row>
    <row r="892" spans="6:7" x14ac:dyDescent="0.3">
      <c r="F892" s="61">
        <v>12421</v>
      </c>
      <c r="G892" s="67" t="s">
        <v>8287</v>
      </c>
    </row>
    <row r="893" spans="6:7" x14ac:dyDescent="0.3">
      <c r="F893" s="61">
        <v>12423</v>
      </c>
      <c r="G893" s="67" t="s">
        <v>8288</v>
      </c>
    </row>
    <row r="894" spans="6:7" x14ac:dyDescent="0.3">
      <c r="F894" s="61">
        <v>12424</v>
      </c>
      <c r="G894" s="62" t="s">
        <v>8289</v>
      </c>
    </row>
    <row r="895" spans="6:7" x14ac:dyDescent="0.3">
      <c r="F895" s="61">
        <v>12428</v>
      </c>
      <c r="G895" s="62" t="s">
        <v>8290</v>
      </c>
    </row>
    <row r="896" spans="6:7" x14ac:dyDescent="0.3">
      <c r="F896" s="61">
        <v>12430</v>
      </c>
      <c r="G896" s="62" t="s">
        <v>7261</v>
      </c>
    </row>
    <row r="897" spans="6:7" x14ac:dyDescent="0.3">
      <c r="F897" s="61">
        <v>12431</v>
      </c>
      <c r="G897" s="62" t="s">
        <v>8291</v>
      </c>
    </row>
    <row r="898" spans="6:7" x14ac:dyDescent="0.3">
      <c r="F898" s="61">
        <v>12438</v>
      </c>
      <c r="G898" s="62" t="s">
        <v>8292</v>
      </c>
    </row>
    <row r="899" spans="6:7" x14ac:dyDescent="0.3">
      <c r="F899" s="61">
        <v>12442</v>
      </c>
      <c r="G899" s="62" t="s">
        <v>8293</v>
      </c>
    </row>
    <row r="900" spans="6:7" x14ac:dyDescent="0.3">
      <c r="F900" s="61">
        <v>12447</v>
      </c>
      <c r="G900" s="67" t="s">
        <v>8294</v>
      </c>
    </row>
    <row r="901" spans="6:7" x14ac:dyDescent="0.3">
      <c r="F901" s="61">
        <v>12449</v>
      </c>
      <c r="G901" s="62" t="s">
        <v>8295</v>
      </c>
    </row>
    <row r="902" spans="6:7" x14ac:dyDescent="0.3">
      <c r="F902" s="61">
        <v>12450</v>
      </c>
      <c r="G902" s="62" t="s">
        <v>8296</v>
      </c>
    </row>
    <row r="903" spans="6:7" x14ac:dyDescent="0.3">
      <c r="F903" s="61">
        <v>12452</v>
      </c>
      <c r="G903" s="62" t="s">
        <v>8297</v>
      </c>
    </row>
    <row r="904" spans="6:7" x14ac:dyDescent="0.3">
      <c r="F904" s="61">
        <v>12454</v>
      </c>
      <c r="G904" s="62" t="s">
        <v>8298</v>
      </c>
    </row>
    <row r="905" spans="6:7" x14ac:dyDescent="0.3">
      <c r="F905" s="61">
        <v>12458</v>
      </c>
      <c r="G905" s="62" t="s">
        <v>8299</v>
      </c>
    </row>
    <row r="906" spans="6:7" x14ac:dyDescent="0.3">
      <c r="F906" s="61">
        <v>12461</v>
      </c>
      <c r="G906" s="62" t="s">
        <v>8300</v>
      </c>
    </row>
    <row r="907" spans="6:7" x14ac:dyDescent="0.3">
      <c r="F907" s="61">
        <v>12462</v>
      </c>
      <c r="G907" s="62" t="s">
        <v>8301</v>
      </c>
    </row>
    <row r="908" spans="6:7" x14ac:dyDescent="0.3">
      <c r="F908" s="61">
        <v>12463</v>
      </c>
      <c r="G908" s="62" t="s">
        <v>8302</v>
      </c>
    </row>
    <row r="909" spans="6:7" x14ac:dyDescent="0.3">
      <c r="F909" s="61">
        <v>12466</v>
      </c>
      <c r="G909" s="62" t="s">
        <v>8303</v>
      </c>
    </row>
    <row r="910" spans="6:7" x14ac:dyDescent="0.3">
      <c r="F910" s="61">
        <v>12470</v>
      </c>
      <c r="G910" s="62" t="s">
        <v>8304</v>
      </c>
    </row>
    <row r="911" spans="6:7" x14ac:dyDescent="0.3">
      <c r="F911" s="61">
        <v>12473</v>
      </c>
      <c r="G911" s="62" t="s">
        <v>8305</v>
      </c>
    </row>
    <row r="912" spans="6:7" x14ac:dyDescent="0.3">
      <c r="F912" s="61">
        <v>12474</v>
      </c>
      <c r="G912" s="62" t="s">
        <v>8306</v>
      </c>
    </row>
    <row r="913" spans="6:7" x14ac:dyDescent="0.3">
      <c r="F913" s="61">
        <v>12481</v>
      </c>
      <c r="G913" s="62" t="s">
        <v>8307</v>
      </c>
    </row>
    <row r="914" spans="6:7" x14ac:dyDescent="0.3">
      <c r="F914" s="61">
        <v>12487</v>
      </c>
      <c r="G914" s="67" t="s">
        <v>8308</v>
      </c>
    </row>
    <row r="915" spans="6:7" x14ac:dyDescent="0.3">
      <c r="F915" s="61">
        <v>12488</v>
      </c>
      <c r="G915" s="62" t="s">
        <v>8309</v>
      </c>
    </row>
    <row r="916" spans="6:7" x14ac:dyDescent="0.3">
      <c r="F916" s="61">
        <v>12489</v>
      </c>
      <c r="G916" s="62" t="s">
        <v>8309</v>
      </c>
    </row>
    <row r="917" spans="6:7" x14ac:dyDescent="0.3">
      <c r="F917" s="61">
        <v>12491</v>
      </c>
      <c r="G917" s="62" t="s">
        <v>8310</v>
      </c>
    </row>
    <row r="918" spans="6:7" x14ac:dyDescent="0.3">
      <c r="F918" s="61">
        <v>12501</v>
      </c>
      <c r="G918" s="62" t="s">
        <v>8311</v>
      </c>
    </row>
    <row r="919" spans="6:7" x14ac:dyDescent="0.3">
      <c r="F919" s="61">
        <v>12508</v>
      </c>
      <c r="G919" s="62" t="s">
        <v>8312</v>
      </c>
    </row>
    <row r="920" spans="6:7" x14ac:dyDescent="0.3">
      <c r="F920" s="61">
        <v>12513</v>
      </c>
      <c r="G920" s="62" t="s">
        <v>8313</v>
      </c>
    </row>
    <row r="921" spans="6:7" x14ac:dyDescent="0.3">
      <c r="F921" s="61">
        <v>12517</v>
      </c>
      <c r="G921" s="62" t="s">
        <v>8314</v>
      </c>
    </row>
    <row r="922" spans="6:7" x14ac:dyDescent="0.3">
      <c r="F922" s="61">
        <v>12523</v>
      </c>
      <c r="G922" s="62" t="s">
        <v>8315</v>
      </c>
    </row>
    <row r="923" spans="6:7" x14ac:dyDescent="0.3">
      <c r="F923" s="61">
        <v>12524</v>
      </c>
      <c r="G923" s="62" t="s">
        <v>8316</v>
      </c>
    </row>
    <row r="924" spans="6:7" x14ac:dyDescent="0.3">
      <c r="F924" s="61">
        <v>12526</v>
      </c>
      <c r="G924" s="62" t="s">
        <v>8317</v>
      </c>
    </row>
    <row r="925" spans="6:7" x14ac:dyDescent="0.3">
      <c r="F925" s="61">
        <v>12527</v>
      </c>
      <c r="G925" s="62" t="s">
        <v>8318</v>
      </c>
    </row>
    <row r="926" spans="6:7" x14ac:dyDescent="0.3">
      <c r="F926" s="61">
        <v>12531</v>
      </c>
      <c r="G926" s="62" t="s">
        <v>8319</v>
      </c>
    </row>
    <row r="927" spans="6:7" x14ac:dyDescent="0.3">
      <c r="F927" s="61">
        <v>12536</v>
      </c>
      <c r="G927" s="62" t="s">
        <v>8320</v>
      </c>
    </row>
    <row r="928" spans="6:7" x14ac:dyDescent="0.3">
      <c r="F928" s="61">
        <v>12537</v>
      </c>
      <c r="G928" s="67" t="s">
        <v>8321</v>
      </c>
    </row>
    <row r="929" spans="6:7" x14ac:dyDescent="0.3">
      <c r="F929" s="61">
        <v>12539</v>
      </c>
      <c r="G929" s="62" t="s">
        <v>8322</v>
      </c>
    </row>
    <row r="930" spans="6:7" x14ac:dyDescent="0.3">
      <c r="F930" s="61">
        <v>12542</v>
      </c>
      <c r="G930" s="62" t="s">
        <v>8323</v>
      </c>
    </row>
    <row r="931" spans="6:7" x14ac:dyDescent="0.3">
      <c r="F931" s="61">
        <v>12555</v>
      </c>
      <c r="G931" s="62" t="s">
        <v>8324</v>
      </c>
    </row>
    <row r="932" spans="6:7" x14ac:dyDescent="0.3">
      <c r="F932" s="61">
        <v>12556</v>
      </c>
      <c r="G932" s="67" t="s">
        <v>8325</v>
      </c>
    </row>
    <row r="933" spans="6:7" x14ac:dyDescent="0.3">
      <c r="F933" s="61">
        <v>12558</v>
      </c>
      <c r="G933" s="67" t="s">
        <v>8326</v>
      </c>
    </row>
    <row r="934" spans="6:7" x14ac:dyDescent="0.3">
      <c r="F934" s="61">
        <v>12560</v>
      </c>
      <c r="G934" s="62" t="s">
        <v>8327</v>
      </c>
    </row>
    <row r="935" spans="6:7" x14ac:dyDescent="0.3">
      <c r="F935" s="61">
        <v>12564</v>
      </c>
      <c r="G935" s="62" t="s">
        <v>8328</v>
      </c>
    </row>
    <row r="936" spans="6:7" x14ac:dyDescent="0.3">
      <c r="F936" s="61">
        <v>12565</v>
      </c>
      <c r="G936" s="67" t="s">
        <v>8329</v>
      </c>
    </row>
    <row r="937" spans="6:7" x14ac:dyDescent="0.3">
      <c r="F937" s="61">
        <v>12567</v>
      </c>
      <c r="G937" s="62" t="s">
        <v>8330</v>
      </c>
    </row>
    <row r="938" spans="6:7" x14ac:dyDescent="0.3">
      <c r="F938" s="61">
        <v>12568</v>
      </c>
      <c r="G938" s="67" t="s">
        <v>8331</v>
      </c>
    </row>
    <row r="939" spans="6:7" x14ac:dyDescent="0.3">
      <c r="F939" s="61">
        <v>12573</v>
      </c>
      <c r="G939" s="62" t="s">
        <v>8332</v>
      </c>
    </row>
    <row r="940" spans="6:7" x14ac:dyDescent="0.3">
      <c r="F940" s="61">
        <v>12577</v>
      </c>
      <c r="G940" s="62" t="s">
        <v>8333</v>
      </c>
    </row>
    <row r="941" spans="6:7" x14ac:dyDescent="0.3">
      <c r="F941" s="61">
        <v>12579</v>
      </c>
      <c r="G941" s="62" t="s">
        <v>8334</v>
      </c>
    </row>
    <row r="942" spans="6:7" x14ac:dyDescent="0.3">
      <c r="F942" s="61">
        <v>12580</v>
      </c>
      <c r="G942" s="67" t="s">
        <v>8335</v>
      </c>
    </row>
    <row r="943" spans="6:7" x14ac:dyDescent="0.3">
      <c r="F943" s="61">
        <v>12581</v>
      </c>
      <c r="G943" s="62" t="s">
        <v>8336</v>
      </c>
    </row>
    <row r="944" spans="6:7" x14ac:dyDescent="0.3">
      <c r="F944" s="61">
        <v>12589</v>
      </c>
      <c r="G944" s="62" t="s">
        <v>8337</v>
      </c>
    </row>
    <row r="945" spans="6:7" x14ac:dyDescent="0.3">
      <c r="F945" s="61">
        <v>12592</v>
      </c>
      <c r="G945" s="62" t="s">
        <v>8338</v>
      </c>
    </row>
    <row r="946" spans="6:7" x14ac:dyDescent="0.3">
      <c r="F946" s="61">
        <v>12593</v>
      </c>
      <c r="G946" s="62" t="s">
        <v>8339</v>
      </c>
    </row>
    <row r="947" spans="6:7" x14ac:dyDescent="0.3">
      <c r="F947" s="61">
        <v>12595</v>
      </c>
      <c r="G947" s="62" t="s">
        <v>8340</v>
      </c>
    </row>
    <row r="948" spans="6:7" x14ac:dyDescent="0.3">
      <c r="F948" s="61">
        <v>12597</v>
      </c>
      <c r="G948" s="62" t="s">
        <v>8341</v>
      </c>
    </row>
    <row r="949" spans="6:7" x14ac:dyDescent="0.3">
      <c r="F949" s="61">
        <v>12608</v>
      </c>
      <c r="G949" s="62" t="s">
        <v>8342</v>
      </c>
    </row>
    <row r="950" spans="6:7" x14ac:dyDescent="0.3">
      <c r="F950" s="61">
        <v>12611</v>
      </c>
      <c r="G950" s="67" t="s">
        <v>8343</v>
      </c>
    </row>
    <row r="951" spans="6:7" x14ac:dyDescent="0.3">
      <c r="F951" s="61">
        <v>12615</v>
      </c>
      <c r="G951" s="62" t="s">
        <v>8344</v>
      </c>
    </row>
    <row r="952" spans="6:7" x14ac:dyDescent="0.3">
      <c r="F952" s="61">
        <v>12623</v>
      </c>
      <c r="G952" s="62" t="s">
        <v>8345</v>
      </c>
    </row>
    <row r="953" spans="6:7" x14ac:dyDescent="0.3">
      <c r="F953" s="61">
        <v>12630</v>
      </c>
      <c r="G953" s="62" t="s">
        <v>8346</v>
      </c>
    </row>
    <row r="954" spans="6:7" x14ac:dyDescent="0.3">
      <c r="F954" s="61">
        <v>12635</v>
      </c>
      <c r="G954" s="62" t="s">
        <v>8347</v>
      </c>
    </row>
    <row r="955" spans="6:7" x14ac:dyDescent="0.3">
      <c r="F955" s="61">
        <v>12637</v>
      </c>
      <c r="G955" s="62" t="s">
        <v>8348</v>
      </c>
    </row>
    <row r="956" spans="6:7" x14ac:dyDescent="0.3">
      <c r="F956" s="61">
        <v>12638</v>
      </c>
      <c r="G956" s="62" t="s">
        <v>8349</v>
      </c>
    </row>
    <row r="957" spans="6:7" x14ac:dyDescent="0.3">
      <c r="F957" s="61">
        <v>12640</v>
      </c>
      <c r="G957" s="67" t="s">
        <v>8350</v>
      </c>
    </row>
    <row r="958" spans="6:7" x14ac:dyDescent="0.3">
      <c r="F958" s="61">
        <v>12641</v>
      </c>
      <c r="G958" s="62" t="s">
        <v>8351</v>
      </c>
    </row>
    <row r="959" spans="6:7" x14ac:dyDescent="0.3">
      <c r="F959" s="61">
        <v>12644</v>
      </c>
      <c r="G959" s="62" t="s">
        <v>8352</v>
      </c>
    </row>
    <row r="960" spans="6:7" x14ac:dyDescent="0.3">
      <c r="F960" s="61">
        <v>12646</v>
      </c>
      <c r="G960" s="62" t="s">
        <v>8353</v>
      </c>
    </row>
    <row r="961" spans="6:7" x14ac:dyDescent="0.3">
      <c r="F961" s="61">
        <v>12651</v>
      </c>
      <c r="G961" s="62" t="s">
        <v>8354</v>
      </c>
    </row>
    <row r="962" spans="6:7" x14ac:dyDescent="0.3">
      <c r="F962" s="61">
        <v>12653</v>
      </c>
      <c r="G962" s="62" t="s">
        <v>8355</v>
      </c>
    </row>
    <row r="963" spans="6:7" x14ac:dyDescent="0.3">
      <c r="F963" s="61">
        <v>12654</v>
      </c>
      <c r="G963" s="62" t="s">
        <v>8356</v>
      </c>
    </row>
    <row r="964" spans="6:7" x14ac:dyDescent="0.3">
      <c r="F964" s="61">
        <v>12655</v>
      </c>
      <c r="G964" s="62" t="s">
        <v>8357</v>
      </c>
    </row>
    <row r="965" spans="6:7" x14ac:dyDescent="0.3">
      <c r="F965" s="61">
        <v>12657</v>
      </c>
      <c r="G965" s="62" t="s">
        <v>8358</v>
      </c>
    </row>
    <row r="966" spans="6:7" x14ac:dyDescent="0.3">
      <c r="F966" s="61">
        <v>12659</v>
      </c>
      <c r="G966" s="62" t="s">
        <v>8359</v>
      </c>
    </row>
    <row r="967" spans="6:7" x14ac:dyDescent="0.3">
      <c r="F967" s="61">
        <v>12660</v>
      </c>
      <c r="G967" s="66" t="s">
        <v>8360</v>
      </c>
    </row>
    <row r="968" spans="6:7" x14ac:dyDescent="0.3">
      <c r="F968" s="61">
        <v>12661</v>
      </c>
      <c r="G968" s="62" t="s">
        <v>8361</v>
      </c>
    </row>
    <row r="969" spans="6:7" x14ac:dyDescent="0.3">
      <c r="F969" s="61">
        <v>12663</v>
      </c>
      <c r="G969" s="67" t="s">
        <v>8362</v>
      </c>
    </row>
    <row r="970" spans="6:7" x14ac:dyDescent="0.3">
      <c r="F970" s="61">
        <v>12664</v>
      </c>
      <c r="G970" s="62" t="s">
        <v>8363</v>
      </c>
    </row>
    <row r="971" spans="6:7" x14ac:dyDescent="0.3">
      <c r="F971" s="61">
        <v>12666</v>
      </c>
      <c r="G971" s="62" t="s">
        <v>8364</v>
      </c>
    </row>
    <row r="972" spans="6:7" x14ac:dyDescent="0.3">
      <c r="F972" s="61">
        <v>12668</v>
      </c>
      <c r="G972" s="62" t="s">
        <v>8365</v>
      </c>
    </row>
    <row r="973" spans="6:7" x14ac:dyDescent="0.3">
      <c r="F973" s="61">
        <v>12670</v>
      </c>
      <c r="G973" s="62" t="s">
        <v>8366</v>
      </c>
    </row>
    <row r="974" spans="6:7" x14ac:dyDescent="0.3">
      <c r="F974" s="61">
        <v>12671</v>
      </c>
      <c r="G974" s="62" t="s">
        <v>8367</v>
      </c>
    </row>
    <row r="975" spans="6:7" x14ac:dyDescent="0.3">
      <c r="F975" s="61">
        <v>12672</v>
      </c>
      <c r="G975" s="62" t="s">
        <v>8368</v>
      </c>
    </row>
    <row r="976" spans="6:7" x14ac:dyDescent="0.3">
      <c r="F976" s="61">
        <v>12674</v>
      </c>
      <c r="G976" s="62" t="s">
        <v>8369</v>
      </c>
    </row>
    <row r="977" spans="6:7" x14ac:dyDescent="0.3">
      <c r="F977" s="61">
        <v>12676</v>
      </c>
      <c r="G977" s="62" t="s">
        <v>8370</v>
      </c>
    </row>
    <row r="978" spans="6:7" x14ac:dyDescent="0.3">
      <c r="F978" s="61">
        <v>12678</v>
      </c>
      <c r="G978" s="62" t="s">
        <v>8371</v>
      </c>
    </row>
    <row r="979" spans="6:7" x14ac:dyDescent="0.3">
      <c r="F979" s="61">
        <v>12682</v>
      </c>
      <c r="G979" s="67" t="s">
        <v>8372</v>
      </c>
    </row>
    <row r="980" spans="6:7" x14ac:dyDescent="0.3">
      <c r="F980" s="61">
        <v>12684</v>
      </c>
      <c r="G980" s="62" t="s">
        <v>8373</v>
      </c>
    </row>
    <row r="981" spans="6:7" x14ac:dyDescent="0.3">
      <c r="F981" s="61">
        <v>12685</v>
      </c>
      <c r="G981" s="62" t="s">
        <v>8374</v>
      </c>
    </row>
    <row r="982" spans="6:7" x14ac:dyDescent="0.3">
      <c r="F982" s="61">
        <v>12687</v>
      </c>
      <c r="G982" s="67" t="s">
        <v>8375</v>
      </c>
    </row>
    <row r="983" spans="6:7" x14ac:dyDescent="0.3">
      <c r="F983" s="61">
        <v>12688</v>
      </c>
      <c r="G983" s="62" t="s">
        <v>8376</v>
      </c>
    </row>
    <row r="984" spans="6:7" x14ac:dyDescent="0.3">
      <c r="F984" s="61">
        <v>12692</v>
      </c>
      <c r="G984" s="62" t="s">
        <v>8377</v>
      </c>
    </row>
    <row r="985" spans="6:7" x14ac:dyDescent="0.3">
      <c r="F985" s="61">
        <v>12693</v>
      </c>
      <c r="G985" s="62" t="s">
        <v>8378</v>
      </c>
    </row>
    <row r="986" spans="6:7" x14ac:dyDescent="0.3">
      <c r="F986" s="61">
        <v>12695</v>
      </c>
      <c r="G986" s="67" t="s">
        <v>8379</v>
      </c>
    </row>
    <row r="987" spans="6:7" x14ac:dyDescent="0.3">
      <c r="F987" s="61">
        <v>12698</v>
      </c>
      <c r="G987" s="62" t="s">
        <v>8380</v>
      </c>
    </row>
    <row r="988" spans="6:7" x14ac:dyDescent="0.3">
      <c r="F988" s="61">
        <v>12700</v>
      </c>
      <c r="G988" s="62" t="s">
        <v>8381</v>
      </c>
    </row>
    <row r="989" spans="6:7" x14ac:dyDescent="0.3">
      <c r="F989" s="61">
        <v>12702</v>
      </c>
      <c r="G989" s="62" t="s">
        <v>8382</v>
      </c>
    </row>
    <row r="990" spans="6:7" x14ac:dyDescent="0.3">
      <c r="F990" s="61">
        <v>12718</v>
      </c>
      <c r="G990" s="62" t="s">
        <v>8383</v>
      </c>
    </row>
    <row r="991" spans="6:7" x14ac:dyDescent="0.3">
      <c r="F991" s="61">
        <v>12719</v>
      </c>
      <c r="G991" s="62" t="s">
        <v>8384</v>
      </c>
    </row>
    <row r="992" spans="6:7" x14ac:dyDescent="0.3">
      <c r="F992" s="61">
        <v>12722</v>
      </c>
      <c r="G992" s="62" t="s">
        <v>8385</v>
      </c>
    </row>
    <row r="993" spans="6:7" x14ac:dyDescent="0.3">
      <c r="F993" s="61">
        <v>12723</v>
      </c>
      <c r="G993" s="67" t="s">
        <v>8386</v>
      </c>
    </row>
    <row r="994" spans="6:7" x14ac:dyDescent="0.3">
      <c r="F994" s="61">
        <v>12724</v>
      </c>
      <c r="G994" s="62" t="s">
        <v>8387</v>
      </c>
    </row>
    <row r="995" spans="6:7" x14ac:dyDescent="0.3">
      <c r="F995" s="61">
        <v>12728</v>
      </c>
      <c r="G995" s="62" t="s">
        <v>8388</v>
      </c>
    </row>
    <row r="996" spans="6:7" x14ac:dyDescent="0.3">
      <c r="F996" s="61">
        <v>12729</v>
      </c>
      <c r="G996" s="62" t="s">
        <v>8389</v>
      </c>
    </row>
    <row r="997" spans="6:7" x14ac:dyDescent="0.3">
      <c r="F997" s="61">
        <v>12735</v>
      </c>
      <c r="G997" s="62" t="s">
        <v>8390</v>
      </c>
    </row>
    <row r="998" spans="6:7" x14ac:dyDescent="0.3">
      <c r="F998" s="61">
        <v>12737</v>
      </c>
      <c r="G998" s="62" t="s">
        <v>8391</v>
      </c>
    </row>
    <row r="999" spans="6:7" x14ac:dyDescent="0.3">
      <c r="F999" s="61">
        <v>12741</v>
      </c>
      <c r="G999" s="62" t="s">
        <v>8392</v>
      </c>
    </row>
    <row r="1000" spans="6:7" x14ac:dyDescent="0.3">
      <c r="F1000" s="61">
        <v>12742</v>
      </c>
      <c r="G1000" s="62" t="s">
        <v>8393</v>
      </c>
    </row>
    <row r="1001" spans="6:7" x14ac:dyDescent="0.3">
      <c r="F1001" s="61">
        <v>12746</v>
      </c>
      <c r="G1001" s="62" t="s">
        <v>8394</v>
      </c>
    </row>
    <row r="1002" spans="6:7" x14ac:dyDescent="0.3">
      <c r="F1002" s="61">
        <v>12747</v>
      </c>
      <c r="G1002" s="62" t="s">
        <v>8395</v>
      </c>
    </row>
    <row r="1003" spans="6:7" x14ac:dyDescent="0.3">
      <c r="F1003" s="61">
        <v>12751</v>
      </c>
      <c r="G1003" s="62" t="s">
        <v>8396</v>
      </c>
    </row>
    <row r="1004" spans="6:7" x14ac:dyDescent="0.3">
      <c r="F1004" s="61">
        <v>12753</v>
      </c>
      <c r="G1004" s="62" t="s">
        <v>8397</v>
      </c>
    </row>
    <row r="1005" spans="6:7" x14ac:dyDescent="0.3">
      <c r="F1005" s="61">
        <v>12756</v>
      </c>
      <c r="G1005" s="67" t="s">
        <v>8398</v>
      </c>
    </row>
    <row r="1006" spans="6:7" x14ac:dyDescent="0.3">
      <c r="F1006" s="61">
        <v>12757</v>
      </c>
      <c r="G1006" s="62" t="s">
        <v>8399</v>
      </c>
    </row>
    <row r="1007" spans="6:7" x14ac:dyDescent="0.3">
      <c r="F1007" s="61">
        <v>12758</v>
      </c>
      <c r="G1007" s="62" t="s">
        <v>8400</v>
      </c>
    </row>
    <row r="1008" spans="6:7" x14ac:dyDescent="0.3">
      <c r="F1008" s="61">
        <v>12759</v>
      </c>
      <c r="G1008" s="67" t="s">
        <v>8401</v>
      </c>
    </row>
    <row r="1009" spans="6:7" x14ac:dyDescent="0.3">
      <c r="F1009" s="61">
        <v>12763</v>
      </c>
      <c r="G1009" s="62" t="s">
        <v>8402</v>
      </c>
    </row>
    <row r="1010" spans="6:7" x14ac:dyDescent="0.3">
      <c r="F1010" s="61">
        <v>12767</v>
      </c>
      <c r="G1010" s="62" t="s">
        <v>8403</v>
      </c>
    </row>
    <row r="1011" spans="6:7" x14ac:dyDescent="0.3">
      <c r="F1011" s="61">
        <v>12770</v>
      </c>
      <c r="G1011" s="62" t="s">
        <v>8404</v>
      </c>
    </row>
    <row r="1012" spans="6:7" x14ac:dyDescent="0.3">
      <c r="F1012" s="61">
        <v>12772</v>
      </c>
      <c r="G1012" s="62" t="s">
        <v>8405</v>
      </c>
    </row>
    <row r="1013" spans="6:7" x14ac:dyDescent="0.3">
      <c r="F1013" s="61">
        <v>12774</v>
      </c>
      <c r="G1013" s="62" t="s">
        <v>8406</v>
      </c>
    </row>
    <row r="1014" spans="6:7" x14ac:dyDescent="0.3">
      <c r="F1014" s="61">
        <v>12776</v>
      </c>
      <c r="G1014" s="62" t="s">
        <v>8407</v>
      </c>
    </row>
    <row r="1015" spans="6:7" x14ac:dyDescent="0.3">
      <c r="F1015" s="61">
        <v>12781</v>
      </c>
      <c r="G1015" s="62" t="s">
        <v>8408</v>
      </c>
    </row>
    <row r="1016" spans="6:7" x14ac:dyDescent="0.3">
      <c r="F1016" s="61">
        <v>12783</v>
      </c>
      <c r="G1016" s="62" t="s">
        <v>8409</v>
      </c>
    </row>
    <row r="1017" spans="6:7" x14ac:dyDescent="0.3">
      <c r="F1017" s="61">
        <v>12786</v>
      </c>
      <c r="G1017" s="62" t="s">
        <v>8410</v>
      </c>
    </row>
    <row r="1018" spans="6:7" x14ac:dyDescent="0.3">
      <c r="F1018" s="61">
        <v>12788</v>
      </c>
      <c r="G1018" s="67" t="s">
        <v>8411</v>
      </c>
    </row>
    <row r="1019" spans="6:7" x14ac:dyDescent="0.3">
      <c r="F1019" s="61">
        <v>12789</v>
      </c>
      <c r="G1019" s="62" t="s">
        <v>8412</v>
      </c>
    </row>
    <row r="1020" spans="6:7" x14ac:dyDescent="0.3">
      <c r="F1020" s="61">
        <v>12796</v>
      </c>
      <c r="G1020" s="62" t="s">
        <v>8413</v>
      </c>
    </row>
    <row r="1021" spans="6:7" x14ac:dyDescent="0.3">
      <c r="F1021" s="61">
        <v>12798</v>
      </c>
      <c r="G1021" s="62" t="s">
        <v>8414</v>
      </c>
    </row>
    <row r="1022" spans="6:7" x14ac:dyDescent="0.3">
      <c r="F1022" s="61">
        <v>12799</v>
      </c>
      <c r="G1022" s="62" t="s">
        <v>8415</v>
      </c>
    </row>
    <row r="1023" spans="6:7" x14ac:dyDescent="0.3">
      <c r="F1023" s="61">
        <v>12801</v>
      </c>
      <c r="G1023" s="62" t="s">
        <v>8416</v>
      </c>
    </row>
    <row r="1024" spans="6:7" x14ac:dyDescent="0.3">
      <c r="F1024" s="61">
        <v>12803</v>
      </c>
      <c r="G1024" s="62" t="s">
        <v>8417</v>
      </c>
    </row>
    <row r="1025" spans="6:7" x14ac:dyDescent="0.3">
      <c r="F1025" s="61">
        <v>12805</v>
      </c>
      <c r="G1025" s="62" t="s">
        <v>8418</v>
      </c>
    </row>
    <row r="1026" spans="6:7" x14ac:dyDescent="0.3">
      <c r="F1026" s="61">
        <v>12808</v>
      </c>
      <c r="G1026" s="62" t="s">
        <v>8419</v>
      </c>
    </row>
    <row r="1027" spans="6:7" x14ac:dyDescent="0.3">
      <c r="F1027" s="61">
        <v>12810</v>
      </c>
      <c r="G1027" s="62" t="s">
        <v>8420</v>
      </c>
    </row>
    <row r="1028" spans="6:7" x14ac:dyDescent="0.3">
      <c r="F1028" s="61">
        <v>12813</v>
      </c>
      <c r="G1028" s="62" t="s">
        <v>8421</v>
      </c>
    </row>
    <row r="1029" spans="6:7" x14ac:dyDescent="0.3">
      <c r="F1029" s="61">
        <v>12814</v>
      </c>
      <c r="G1029" s="62" t="s">
        <v>8422</v>
      </c>
    </row>
    <row r="1030" spans="6:7" x14ac:dyDescent="0.3">
      <c r="F1030" s="61">
        <v>12816</v>
      </c>
      <c r="G1030" s="62" t="s">
        <v>8423</v>
      </c>
    </row>
    <row r="1031" spans="6:7" x14ac:dyDescent="0.3">
      <c r="F1031" s="61">
        <v>12818</v>
      </c>
      <c r="G1031" s="62" t="s">
        <v>8424</v>
      </c>
    </row>
    <row r="1032" spans="6:7" x14ac:dyDescent="0.3">
      <c r="F1032" s="61">
        <v>12822</v>
      </c>
      <c r="G1032" s="62" t="s">
        <v>8425</v>
      </c>
    </row>
    <row r="1033" spans="6:7" x14ac:dyDescent="0.3">
      <c r="F1033" s="61">
        <v>12826</v>
      </c>
      <c r="G1033" s="62" t="s">
        <v>8426</v>
      </c>
    </row>
    <row r="1034" spans="6:7" x14ac:dyDescent="0.3">
      <c r="F1034" s="61">
        <v>12831</v>
      </c>
      <c r="G1034" s="62" t="s">
        <v>8427</v>
      </c>
    </row>
    <row r="1035" spans="6:7" x14ac:dyDescent="0.3">
      <c r="F1035" s="61">
        <v>12837</v>
      </c>
      <c r="G1035" s="67" t="s">
        <v>8428</v>
      </c>
    </row>
    <row r="1036" spans="6:7" x14ac:dyDescent="0.3">
      <c r="F1036" s="61">
        <v>12838</v>
      </c>
      <c r="G1036" s="67" t="s">
        <v>8429</v>
      </c>
    </row>
    <row r="1037" spans="6:7" x14ac:dyDescent="0.3">
      <c r="F1037" s="61">
        <v>12840</v>
      </c>
      <c r="G1037" s="62" t="s">
        <v>8430</v>
      </c>
    </row>
    <row r="1038" spans="6:7" x14ac:dyDescent="0.3">
      <c r="F1038" s="61">
        <v>12841</v>
      </c>
      <c r="G1038" s="62" t="s">
        <v>8431</v>
      </c>
    </row>
    <row r="1039" spans="6:7" x14ac:dyDescent="0.3">
      <c r="F1039" s="61">
        <v>12842</v>
      </c>
      <c r="G1039" s="62" t="s">
        <v>8432</v>
      </c>
    </row>
    <row r="1040" spans="6:7" x14ac:dyDescent="0.3">
      <c r="F1040" s="61">
        <v>12843</v>
      </c>
      <c r="G1040" s="62" t="s">
        <v>6205</v>
      </c>
    </row>
    <row r="1041" spans="6:7" x14ac:dyDescent="0.3">
      <c r="F1041" s="61">
        <v>12844</v>
      </c>
      <c r="G1041" s="62" t="s">
        <v>8433</v>
      </c>
    </row>
    <row r="1042" spans="6:7" x14ac:dyDescent="0.3">
      <c r="F1042" s="61">
        <v>12845</v>
      </c>
      <c r="G1042" s="62" t="s">
        <v>8434</v>
      </c>
    </row>
    <row r="1043" spans="6:7" x14ac:dyDescent="0.3">
      <c r="F1043" s="61">
        <v>12846</v>
      </c>
      <c r="G1043" s="62" t="s">
        <v>8435</v>
      </c>
    </row>
    <row r="1044" spans="6:7" x14ac:dyDescent="0.3">
      <c r="F1044" s="61">
        <v>12847</v>
      </c>
      <c r="G1044" s="62" t="s">
        <v>8436</v>
      </c>
    </row>
    <row r="1045" spans="6:7" x14ac:dyDescent="0.3">
      <c r="F1045" s="61">
        <v>12850</v>
      </c>
      <c r="G1045" s="62" t="s">
        <v>8437</v>
      </c>
    </row>
    <row r="1046" spans="6:7" x14ac:dyDescent="0.3">
      <c r="F1046" s="61">
        <v>12851</v>
      </c>
      <c r="G1046" s="67" t="s">
        <v>8438</v>
      </c>
    </row>
    <row r="1047" spans="6:7" x14ac:dyDescent="0.3">
      <c r="F1047" s="61">
        <v>12857</v>
      </c>
      <c r="G1047" s="67" t="s">
        <v>8439</v>
      </c>
    </row>
    <row r="1048" spans="6:7" x14ac:dyDescent="0.3">
      <c r="F1048" s="61">
        <v>12860</v>
      </c>
      <c r="G1048" s="62" t="s">
        <v>8440</v>
      </c>
    </row>
    <row r="1049" spans="6:7" x14ac:dyDescent="0.3">
      <c r="F1049" s="61">
        <v>12861</v>
      </c>
      <c r="G1049" s="62" t="s">
        <v>8441</v>
      </c>
    </row>
    <row r="1050" spans="6:7" ht="28.8" customHeight="1" x14ac:dyDescent="0.3">
      <c r="F1050" s="61">
        <v>12862</v>
      </c>
      <c r="G1050" s="67" t="s">
        <v>8442</v>
      </c>
    </row>
    <row r="1051" spans="6:7" x14ac:dyDescent="0.3">
      <c r="F1051" s="61">
        <v>12866</v>
      </c>
      <c r="G1051" s="62" t="s">
        <v>8443</v>
      </c>
    </row>
    <row r="1052" spans="6:7" x14ac:dyDescent="0.3">
      <c r="F1052" s="61">
        <v>12868</v>
      </c>
      <c r="G1052" s="62" t="s">
        <v>8444</v>
      </c>
    </row>
    <row r="1053" spans="6:7" x14ac:dyDescent="0.3">
      <c r="F1053" s="61">
        <v>12873</v>
      </c>
      <c r="G1053" s="62" t="s">
        <v>8445</v>
      </c>
    </row>
    <row r="1054" spans="6:7" x14ac:dyDescent="0.3">
      <c r="F1054" s="61">
        <v>12875</v>
      </c>
      <c r="G1054" s="62" t="s">
        <v>8446</v>
      </c>
    </row>
    <row r="1055" spans="6:7" x14ac:dyDescent="0.3">
      <c r="F1055" s="61">
        <v>12882</v>
      </c>
      <c r="G1055" s="62" t="s">
        <v>8447</v>
      </c>
    </row>
    <row r="1056" spans="6:7" x14ac:dyDescent="0.3">
      <c r="F1056" s="61">
        <v>12883</v>
      </c>
      <c r="G1056" s="62" t="s">
        <v>8448</v>
      </c>
    </row>
    <row r="1057" spans="6:7" x14ac:dyDescent="0.3">
      <c r="F1057" s="61">
        <v>12884</v>
      </c>
      <c r="G1057" s="68" t="s">
        <v>8449</v>
      </c>
    </row>
    <row r="1058" spans="6:7" x14ac:dyDescent="0.3">
      <c r="F1058" s="61">
        <v>12885</v>
      </c>
      <c r="G1058" s="62" t="s">
        <v>8450</v>
      </c>
    </row>
    <row r="1059" spans="6:7" x14ac:dyDescent="0.3">
      <c r="F1059" s="61">
        <v>12886</v>
      </c>
      <c r="G1059" s="67" t="s">
        <v>8451</v>
      </c>
    </row>
    <row r="1060" spans="6:7" x14ac:dyDescent="0.3">
      <c r="F1060" s="61">
        <v>12890</v>
      </c>
      <c r="G1060" s="62" t="s">
        <v>8452</v>
      </c>
    </row>
    <row r="1061" spans="6:7" x14ac:dyDescent="0.3">
      <c r="F1061" s="61">
        <v>12895</v>
      </c>
      <c r="G1061" s="67" t="s">
        <v>8453</v>
      </c>
    </row>
    <row r="1062" spans="6:7" x14ac:dyDescent="0.3">
      <c r="F1062" s="61">
        <v>12899</v>
      </c>
      <c r="G1062" s="67" t="s">
        <v>8454</v>
      </c>
    </row>
    <row r="1063" spans="6:7" x14ac:dyDescent="0.3">
      <c r="F1063" s="61">
        <v>12900</v>
      </c>
      <c r="G1063" s="62" t="s">
        <v>8455</v>
      </c>
    </row>
    <row r="1064" spans="6:7" x14ac:dyDescent="0.3">
      <c r="F1064" s="61">
        <v>12902</v>
      </c>
      <c r="G1064" s="67" t="s">
        <v>8456</v>
      </c>
    </row>
    <row r="1065" spans="6:7" x14ac:dyDescent="0.3">
      <c r="F1065" s="61">
        <v>12908</v>
      </c>
      <c r="G1065" s="62" t="s">
        <v>8457</v>
      </c>
    </row>
    <row r="1066" spans="6:7" x14ac:dyDescent="0.3">
      <c r="F1066" s="61">
        <v>12917</v>
      </c>
      <c r="G1066" s="62" t="s">
        <v>8458</v>
      </c>
    </row>
    <row r="1067" spans="6:7" x14ac:dyDescent="0.3">
      <c r="F1067" s="61">
        <v>12918</v>
      </c>
      <c r="G1067" s="62" t="s">
        <v>8459</v>
      </c>
    </row>
    <row r="1068" spans="6:7" x14ac:dyDescent="0.3">
      <c r="F1068" s="61">
        <v>12919</v>
      </c>
      <c r="G1068" s="62" t="s">
        <v>8460</v>
      </c>
    </row>
    <row r="1069" spans="6:7" x14ac:dyDescent="0.3">
      <c r="F1069" s="61">
        <v>12922</v>
      </c>
      <c r="G1069" s="62" t="s">
        <v>8461</v>
      </c>
    </row>
    <row r="1070" spans="6:7" x14ac:dyDescent="0.3">
      <c r="F1070" s="61">
        <v>12929</v>
      </c>
      <c r="G1070" s="62" t="s">
        <v>8462</v>
      </c>
    </row>
    <row r="1071" spans="6:7" x14ac:dyDescent="0.3">
      <c r="F1071" s="61">
        <v>12935</v>
      </c>
      <c r="G1071" s="68" t="s">
        <v>8463</v>
      </c>
    </row>
    <row r="1072" spans="6:7" x14ac:dyDescent="0.3">
      <c r="F1072" s="61">
        <v>12936</v>
      </c>
      <c r="G1072" s="62" t="s">
        <v>8464</v>
      </c>
    </row>
    <row r="1073" spans="6:7" x14ac:dyDescent="0.3">
      <c r="F1073" s="61">
        <v>12939</v>
      </c>
      <c r="G1073" s="62" t="s">
        <v>8465</v>
      </c>
    </row>
    <row r="1074" spans="6:7" x14ac:dyDescent="0.3">
      <c r="F1074" s="61">
        <v>12953</v>
      </c>
      <c r="G1074" s="62" t="s">
        <v>8466</v>
      </c>
    </row>
    <row r="1075" spans="6:7" x14ac:dyDescent="0.3">
      <c r="F1075" s="61">
        <v>12954</v>
      </c>
      <c r="G1075" s="62" t="s">
        <v>8467</v>
      </c>
    </row>
    <row r="1076" spans="6:7" x14ac:dyDescent="0.3">
      <c r="F1076" s="61">
        <v>12957</v>
      </c>
      <c r="G1076" s="62" t="s">
        <v>8468</v>
      </c>
    </row>
    <row r="1077" spans="6:7" x14ac:dyDescent="0.3">
      <c r="F1077" s="61">
        <v>12960</v>
      </c>
      <c r="G1077" s="62" t="s">
        <v>8469</v>
      </c>
    </row>
    <row r="1078" spans="6:7" x14ac:dyDescent="0.3">
      <c r="F1078" s="61">
        <v>12963</v>
      </c>
      <c r="G1078" s="62" t="s">
        <v>8470</v>
      </c>
    </row>
    <row r="1079" spans="6:7" x14ac:dyDescent="0.3">
      <c r="F1079" s="61">
        <v>12964</v>
      </c>
      <c r="G1079" s="62" t="s">
        <v>8471</v>
      </c>
    </row>
    <row r="1080" spans="6:7" x14ac:dyDescent="0.3">
      <c r="F1080" s="61">
        <v>12965</v>
      </c>
      <c r="G1080" s="62" t="s">
        <v>8472</v>
      </c>
    </row>
    <row r="1081" spans="6:7" x14ac:dyDescent="0.3">
      <c r="F1081" s="61">
        <v>12968</v>
      </c>
      <c r="G1081" s="62" t="s">
        <v>8473</v>
      </c>
    </row>
    <row r="1082" spans="6:7" x14ac:dyDescent="0.3">
      <c r="F1082" s="61">
        <v>12970</v>
      </c>
      <c r="G1082" s="62" t="s">
        <v>8474</v>
      </c>
    </row>
    <row r="1083" spans="6:7" x14ac:dyDescent="0.3">
      <c r="F1083" s="61">
        <v>12975</v>
      </c>
      <c r="G1083" s="62" t="s">
        <v>8475</v>
      </c>
    </row>
    <row r="1084" spans="6:7" x14ac:dyDescent="0.3">
      <c r="F1084" s="61">
        <v>12979</v>
      </c>
      <c r="G1084" s="68" t="s">
        <v>8476</v>
      </c>
    </row>
    <row r="1085" spans="6:7" x14ac:dyDescent="0.3">
      <c r="F1085" s="61">
        <v>12982</v>
      </c>
      <c r="G1085" s="62" t="s">
        <v>8477</v>
      </c>
    </row>
    <row r="1086" spans="6:7" x14ac:dyDescent="0.3">
      <c r="F1086" s="61">
        <v>12983</v>
      </c>
      <c r="G1086" s="62" t="s">
        <v>8478</v>
      </c>
    </row>
    <row r="1087" spans="6:7" x14ac:dyDescent="0.3">
      <c r="F1087" s="61">
        <v>12986</v>
      </c>
      <c r="G1087" s="62" t="s">
        <v>8479</v>
      </c>
    </row>
    <row r="1088" spans="6:7" x14ac:dyDescent="0.3">
      <c r="F1088" s="61">
        <v>12990</v>
      </c>
      <c r="G1088" s="62" t="s">
        <v>8480</v>
      </c>
    </row>
    <row r="1089" spans="6:7" x14ac:dyDescent="0.3">
      <c r="F1089" s="61">
        <v>12993</v>
      </c>
      <c r="G1089" s="62" t="s">
        <v>8481</v>
      </c>
    </row>
    <row r="1090" spans="6:7" x14ac:dyDescent="0.3">
      <c r="F1090" s="61">
        <v>12994</v>
      </c>
      <c r="G1090" s="62" t="s">
        <v>8482</v>
      </c>
    </row>
    <row r="1091" spans="6:7" x14ac:dyDescent="0.3">
      <c r="F1091" s="61">
        <v>12996</v>
      </c>
      <c r="G1091" s="62" t="s">
        <v>8483</v>
      </c>
    </row>
    <row r="1092" spans="6:7" x14ac:dyDescent="0.3">
      <c r="F1092" s="61">
        <v>12997</v>
      </c>
      <c r="G1092" s="62" t="s">
        <v>8484</v>
      </c>
    </row>
    <row r="1093" spans="6:7" x14ac:dyDescent="0.3">
      <c r="F1093" s="61">
        <v>13001</v>
      </c>
      <c r="G1093" s="62" t="s">
        <v>8485</v>
      </c>
    </row>
    <row r="1094" spans="6:7" x14ac:dyDescent="0.3">
      <c r="F1094" s="61">
        <v>13002</v>
      </c>
      <c r="G1094" s="62" t="s">
        <v>8486</v>
      </c>
    </row>
    <row r="1095" spans="6:7" x14ac:dyDescent="0.3">
      <c r="F1095" s="61">
        <v>13003</v>
      </c>
      <c r="G1095" s="62" t="s">
        <v>8487</v>
      </c>
    </row>
    <row r="1096" spans="6:7" x14ac:dyDescent="0.3">
      <c r="F1096" s="61">
        <v>13005</v>
      </c>
      <c r="G1096" s="62" t="s">
        <v>8488</v>
      </c>
    </row>
    <row r="1097" spans="6:7" x14ac:dyDescent="0.3">
      <c r="F1097" s="61">
        <v>13006</v>
      </c>
      <c r="G1097" s="62" t="s">
        <v>8489</v>
      </c>
    </row>
    <row r="1098" spans="6:7" x14ac:dyDescent="0.3">
      <c r="F1098" s="61">
        <v>13007</v>
      </c>
      <c r="G1098" s="62" t="s">
        <v>8490</v>
      </c>
    </row>
    <row r="1099" spans="6:7" x14ac:dyDescent="0.3">
      <c r="F1099" s="61">
        <v>13011</v>
      </c>
      <c r="G1099" s="62" t="s">
        <v>8491</v>
      </c>
    </row>
    <row r="1100" spans="6:7" x14ac:dyDescent="0.3">
      <c r="F1100" s="61">
        <v>13012</v>
      </c>
      <c r="G1100" s="62" t="s">
        <v>8492</v>
      </c>
    </row>
    <row r="1101" spans="6:7" x14ac:dyDescent="0.3">
      <c r="F1101" s="61">
        <v>13014</v>
      </c>
      <c r="G1101" s="62" t="s">
        <v>8493</v>
      </c>
    </row>
    <row r="1102" spans="6:7" x14ac:dyDescent="0.3">
      <c r="F1102" s="61">
        <v>13015</v>
      </c>
      <c r="G1102" s="62" t="s">
        <v>8494</v>
      </c>
    </row>
    <row r="1103" spans="6:7" x14ac:dyDescent="0.3">
      <c r="F1103" s="61">
        <v>13016</v>
      </c>
      <c r="G1103" s="62" t="s">
        <v>8495</v>
      </c>
    </row>
    <row r="1104" spans="6:7" x14ac:dyDescent="0.3">
      <c r="F1104" s="61">
        <v>13029</v>
      </c>
      <c r="G1104" s="62" t="s">
        <v>8496</v>
      </c>
    </row>
    <row r="1105" spans="6:7" x14ac:dyDescent="0.3">
      <c r="F1105" s="61">
        <v>13031</v>
      </c>
      <c r="G1105" s="62" t="s">
        <v>8497</v>
      </c>
    </row>
    <row r="1106" spans="6:7" x14ac:dyDescent="0.3">
      <c r="F1106" s="61">
        <v>13032</v>
      </c>
      <c r="G1106" s="67" t="s">
        <v>8498</v>
      </c>
    </row>
    <row r="1107" spans="6:7" x14ac:dyDescent="0.3">
      <c r="F1107" s="61">
        <v>13033</v>
      </c>
      <c r="G1107" s="62" t="s">
        <v>8499</v>
      </c>
    </row>
    <row r="1108" spans="6:7" x14ac:dyDescent="0.3">
      <c r="F1108" s="61">
        <v>13039</v>
      </c>
      <c r="G1108" s="62" t="s">
        <v>8500</v>
      </c>
    </row>
    <row r="1109" spans="6:7" x14ac:dyDescent="0.3">
      <c r="F1109" s="61">
        <v>13042</v>
      </c>
      <c r="G1109" s="67" t="s">
        <v>8501</v>
      </c>
    </row>
    <row r="1110" spans="6:7" x14ac:dyDescent="0.3">
      <c r="F1110" s="61">
        <v>13043</v>
      </c>
      <c r="G1110" s="62" t="s">
        <v>8502</v>
      </c>
    </row>
    <row r="1111" spans="6:7" x14ac:dyDescent="0.3">
      <c r="F1111" s="61">
        <v>13046</v>
      </c>
      <c r="G1111" s="62" t="s">
        <v>8503</v>
      </c>
    </row>
    <row r="1112" spans="6:7" x14ac:dyDescent="0.3">
      <c r="F1112" s="61">
        <v>13048</v>
      </c>
      <c r="G1112" s="62" t="s">
        <v>8504</v>
      </c>
    </row>
    <row r="1113" spans="6:7" x14ac:dyDescent="0.3">
      <c r="F1113" s="61">
        <v>13054</v>
      </c>
      <c r="G1113" s="62" t="s">
        <v>8505</v>
      </c>
    </row>
    <row r="1114" spans="6:7" x14ac:dyDescent="0.3">
      <c r="F1114" s="61">
        <v>13058</v>
      </c>
      <c r="G1114" s="62" t="s">
        <v>8506</v>
      </c>
    </row>
    <row r="1115" spans="6:7" x14ac:dyDescent="0.3">
      <c r="F1115" s="61">
        <v>13060</v>
      </c>
      <c r="G1115" s="62" t="s">
        <v>8507</v>
      </c>
    </row>
    <row r="1116" spans="6:7" x14ac:dyDescent="0.3">
      <c r="F1116" s="61">
        <v>13061</v>
      </c>
      <c r="G1116" s="62" t="s">
        <v>8508</v>
      </c>
    </row>
    <row r="1117" spans="6:7" x14ac:dyDescent="0.3">
      <c r="F1117" s="61">
        <v>13063</v>
      </c>
      <c r="G1117" s="62" t="s">
        <v>8509</v>
      </c>
    </row>
    <row r="1118" spans="6:7" x14ac:dyDescent="0.3">
      <c r="F1118" s="61">
        <v>13064</v>
      </c>
      <c r="G1118" s="62" t="s">
        <v>8510</v>
      </c>
    </row>
    <row r="1119" spans="6:7" x14ac:dyDescent="0.3">
      <c r="F1119" s="61">
        <v>13066</v>
      </c>
      <c r="G1119" s="62" t="s">
        <v>8511</v>
      </c>
    </row>
    <row r="1120" spans="6:7" x14ac:dyDescent="0.3">
      <c r="F1120" s="61">
        <v>13071</v>
      </c>
      <c r="G1120" s="62" t="s">
        <v>8512</v>
      </c>
    </row>
    <row r="1121" spans="6:7" x14ac:dyDescent="0.3">
      <c r="F1121" s="61">
        <v>13072</v>
      </c>
      <c r="G1121" s="62" t="s">
        <v>8513</v>
      </c>
    </row>
    <row r="1122" spans="6:7" x14ac:dyDescent="0.3">
      <c r="F1122" s="61">
        <v>13073</v>
      </c>
      <c r="G1122" s="62" t="s">
        <v>8514</v>
      </c>
    </row>
    <row r="1123" spans="6:7" x14ac:dyDescent="0.3">
      <c r="F1123" s="61">
        <v>13076</v>
      </c>
      <c r="G1123" s="62" t="s">
        <v>8515</v>
      </c>
    </row>
    <row r="1124" spans="6:7" x14ac:dyDescent="0.3">
      <c r="F1124" s="61">
        <v>13087</v>
      </c>
      <c r="G1124" s="62" t="s">
        <v>8516</v>
      </c>
    </row>
    <row r="1125" spans="6:7" x14ac:dyDescent="0.3">
      <c r="F1125" s="61">
        <v>13089</v>
      </c>
      <c r="G1125" s="62" t="s">
        <v>8517</v>
      </c>
    </row>
    <row r="1126" spans="6:7" x14ac:dyDescent="0.3">
      <c r="F1126" s="61">
        <v>13090</v>
      </c>
      <c r="G1126" s="62" t="s">
        <v>8518</v>
      </c>
    </row>
    <row r="1127" spans="6:7" x14ac:dyDescent="0.3">
      <c r="F1127" s="61">
        <v>13096</v>
      </c>
      <c r="G1127" s="62" t="s">
        <v>8519</v>
      </c>
    </row>
    <row r="1128" spans="6:7" x14ac:dyDescent="0.3">
      <c r="F1128" s="61">
        <v>13098</v>
      </c>
      <c r="G1128" s="62" t="s">
        <v>8520</v>
      </c>
    </row>
    <row r="1129" spans="6:7" x14ac:dyDescent="0.3">
      <c r="F1129" s="61">
        <v>13099</v>
      </c>
      <c r="G1129" s="62" t="s">
        <v>8521</v>
      </c>
    </row>
    <row r="1130" spans="6:7" x14ac:dyDescent="0.3">
      <c r="F1130" s="61">
        <v>13103</v>
      </c>
      <c r="G1130" s="62" t="s">
        <v>8522</v>
      </c>
    </row>
    <row r="1131" spans="6:7" x14ac:dyDescent="0.3">
      <c r="F1131" s="61">
        <v>13111</v>
      </c>
      <c r="G1131" s="67" t="s">
        <v>8523</v>
      </c>
    </row>
    <row r="1132" spans="6:7" x14ac:dyDescent="0.3">
      <c r="F1132" s="61">
        <v>13114</v>
      </c>
      <c r="G1132" s="62" t="s">
        <v>8524</v>
      </c>
    </row>
    <row r="1133" spans="6:7" x14ac:dyDescent="0.3">
      <c r="F1133" s="61">
        <v>13116</v>
      </c>
      <c r="G1133" s="67" t="s">
        <v>8525</v>
      </c>
    </row>
    <row r="1134" spans="6:7" x14ac:dyDescent="0.3">
      <c r="F1134" s="61">
        <v>13117</v>
      </c>
      <c r="G1134" s="62" t="s">
        <v>8526</v>
      </c>
    </row>
    <row r="1135" spans="6:7" x14ac:dyDescent="0.3">
      <c r="F1135" s="61">
        <v>13118</v>
      </c>
      <c r="G1135" s="62" t="s">
        <v>8527</v>
      </c>
    </row>
    <row r="1136" spans="6:7" x14ac:dyDescent="0.3">
      <c r="F1136" s="61">
        <v>13121</v>
      </c>
      <c r="G1136" s="62" t="s">
        <v>8528</v>
      </c>
    </row>
    <row r="1137" spans="6:7" x14ac:dyDescent="0.3">
      <c r="F1137" s="61">
        <v>13122</v>
      </c>
      <c r="G1137" s="62" t="s">
        <v>8529</v>
      </c>
    </row>
    <row r="1138" spans="6:7" x14ac:dyDescent="0.3">
      <c r="F1138" s="61">
        <v>13124</v>
      </c>
      <c r="G1138" s="67" t="s">
        <v>8530</v>
      </c>
    </row>
    <row r="1139" spans="6:7" x14ac:dyDescent="0.3">
      <c r="F1139" s="61">
        <v>13129</v>
      </c>
      <c r="G1139" s="62" t="s">
        <v>8531</v>
      </c>
    </row>
    <row r="1140" spans="6:7" x14ac:dyDescent="0.3">
      <c r="F1140" s="61">
        <v>13134</v>
      </c>
      <c r="G1140" s="62" t="s">
        <v>8532</v>
      </c>
    </row>
    <row r="1141" spans="6:7" x14ac:dyDescent="0.3">
      <c r="F1141" s="61">
        <v>13135</v>
      </c>
      <c r="G1141" s="62" t="s">
        <v>8533</v>
      </c>
    </row>
    <row r="1142" spans="6:7" x14ac:dyDescent="0.3">
      <c r="F1142" s="61">
        <v>13141</v>
      </c>
      <c r="G1142" s="62" t="s">
        <v>8534</v>
      </c>
    </row>
    <row r="1143" spans="6:7" x14ac:dyDescent="0.3">
      <c r="F1143" s="61">
        <v>13147</v>
      </c>
      <c r="G1143" s="62" t="s">
        <v>8535</v>
      </c>
    </row>
    <row r="1144" spans="6:7" x14ac:dyDescent="0.3">
      <c r="F1144" s="61">
        <v>13150</v>
      </c>
      <c r="G1144" s="62" t="s">
        <v>8536</v>
      </c>
    </row>
    <row r="1145" spans="6:7" x14ac:dyDescent="0.3">
      <c r="F1145" s="61">
        <v>13153</v>
      </c>
      <c r="G1145" s="62" t="s">
        <v>8537</v>
      </c>
    </row>
    <row r="1146" spans="6:7" x14ac:dyDescent="0.3">
      <c r="F1146" s="61">
        <v>13154</v>
      </c>
      <c r="G1146" s="62" t="s">
        <v>8538</v>
      </c>
    </row>
    <row r="1147" spans="6:7" x14ac:dyDescent="0.3">
      <c r="F1147" s="61">
        <v>13161</v>
      </c>
      <c r="G1147" s="62" t="s">
        <v>8539</v>
      </c>
    </row>
    <row r="1148" spans="6:7" x14ac:dyDescent="0.3">
      <c r="F1148" s="61">
        <v>13166</v>
      </c>
      <c r="G1148" s="62" t="s">
        <v>8540</v>
      </c>
    </row>
    <row r="1149" spans="6:7" x14ac:dyDescent="0.3">
      <c r="F1149" s="61">
        <v>13170</v>
      </c>
      <c r="G1149" s="62" t="s">
        <v>8541</v>
      </c>
    </row>
    <row r="1150" spans="6:7" x14ac:dyDescent="0.3">
      <c r="F1150" s="61">
        <v>13171</v>
      </c>
      <c r="G1150" s="63" t="s">
        <v>8542</v>
      </c>
    </row>
    <row r="1151" spans="6:7" x14ac:dyDescent="0.3">
      <c r="F1151" s="61">
        <v>13172</v>
      </c>
      <c r="G1151" s="62" t="s">
        <v>8543</v>
      </c>
    </row>
    <row r="1152" spans="6:7" x14ac:dyDescent="0.3">
      <c r="F1152" s="61">
        <v>13175</v>
      </c>
      <c r="G1152" s="62" t="s">
        <v>8544</v>
      </c>
    </row>
    <row r="1153" spans="6:7" ht="28.8" customHeight="1" x14ac:dyDescent="0.3">
      <c r="F1153" s="61">
        <v>13179</v>
      </c>
      <c r="G1153" s="67" t="s">
        <v>8545</v>
      </c>
    </row>
    <row r="1154" spans="6:7" x14ac:dyDescent="0.3">
      <c r="F1154" s="61">
        <v>13180</v>
      </c>
      <c r="G1154" s="62" t="s">
        <v>8546</v>
      </c>
    </row>
    <row r="1155" spans="6:7" x14ac:dyDescent="0.3">
      <c r="F1155" s="61">
        <v>13181</v>
      </c>
      <c r="G1155" s="62" t="s">
        <v>8547</v>
      </c>
    </row>
    <row r="1156" spans="6:7" x14ac:dyDescent="0.3">
      <c r="F1156" s="61">
        <v>13182</v>
      </c>
      <c r="G1156" s="62" t="s">
        <v>8548</v>
      </c>
    </row>
    <row r="1157" spans="6:7" x14ac:dyDescent="0.3">
      <c r="F1157" s="61">
        <v>13186</v>
      </c>
      <c r="G1157" s="67" t="s">
        <v>8549</v>
      </c>
    </row>
    <row r="1158" spans="6:7" x14ac:dyDescent="0.3">
      <c r="F1158" s="61">
        <v>13188</v>
      </c>
      <c r="G1158" s="62" t="s">
        <v>8550</v>
      </c>
    </row>
    <row r="1159" spans="6:7" x14ac:dyDescent="0.3">
      <c r="F1159" s="61">
        <v>13190</v>
      </c>
      <c r="G1159" s="62" t="s">
        <v>8551</v>
      </c>
    </row>
    <row r="1160" spans="6:7" x14ac:dyDescent="0.3">
      <c r="F1160" s="61">
        <v>13191</v>
      </c>
      <c r="G1160" s="62" t="s">
        <v>8552</v>
      </c>
    </row>
    <row r="1161" spans="6:7" x14ac:dyDescent="0.3">
      <c r="F1161" s="61">
        <v>13192</v>
      </c>
      <c r="G1161" s="62" t="s">
        <v>8553</v>
      </c>
    </row>
    <row r="1162" spans="6:7" x14ac:dyDescent="0.3">
      <c r="F1162" s="61">
        <v>13193</v>
      </c>
      <c r="G1162" s="62" t="s">
        <v>8554</v>
      </c>
    </row>
    <row r="1163" spans="6:7" x14ac:dyDescent="0.3">
      <c r="F1163" s="61">
        <v>13195</v>
      </c>
      <c r="G1163" s="62" t="s">
        <v>8555</v>
      </c>
    </row>
    <row r="1164" spans="6:7" x14ac:dyDescent="0.3">
      <c r="F1164" s="61">
        <v>13199</v>
      </c>
      <c r="G1164" s="62" t="s">
        <v>8556</v>
      </c>
    </row>
    <row r="1165" spans="6:7" x14ac:dyDescent="0.3">
      <c r="F1165" s="61">
        <v>13201</v>
      </c>
      <c r="G1165" s="62" t="s">
        <v>8557</v>
      </c>
    </row>
    <row r="1166" spans="6:7" x14ac:dyDescent="0.3">
      <c r="F1166" s="61">
        <v>13203</v>
      </c>
      <c r="G1166" s="62" t="s">
        <v>8558</v>
      </c>
    </row>
    <row r="1167" spans="6:7" x14ac:dyDescent="0.3">
      <c r="F1167" s="61">
        <v>13208</v>
      </c>
      <c r="G1167" s="62" t="s">
        <v>8559</v>
      </c>
    </row>
    <row r="1168" spans="6:7" x14ac:dyDescent="0.3">
      <c r="F1168" s="61">
        <v>13211</v>
      </c>
      <c r="G1168" s="62" t="s">
        <v>8560</v>
      </c>
    </row>
    <row r="1169" spans="6:7" x14ac:dyDescent="0.3">
      <c r="F1169" s="61">
        <v>13213</v>
      </c>
      <c r="G1169" s="62" t="s">
        <v>8561</v>
      </c>
    </row>
    <row r="1170" spans="6:7" x14ac:dyDescent="0.3">
      <c r="F1170" s="61">
        <v>13219</v>
      </c>
      <c r="G1170" s="62" t="s">
        <v>8562</v>
      </c>
    </row>
    <row r="1171" spans="6:7" x14ac:dyDescent="0.3">
      <c r="F1171" s="61">
        <v>13220</v>
      </c>
      <c r="G1171" s="62" t="s">
        <v>8563</v>
      </c>
    </row>
    <row r="1172" spans="6:7" x14ac:dyDescent="0.3">
      <c r="F1172" s="61">
        <v>13222</v>
      </c>
      <c r="G1172" s="62" t="s">
        <v>8564</v>
      </c>
    </row>
    <row r="1173" spans="6:7" x14ac:dyDescent="0.3">
      <c r="F1173" s="61">
        <v>13224</v>
      </c>
      <c r="G1173" s="62" t="s">
        <v>8565</v>
      </c>
    </row>
    <row r="1174" spans="6:7" x14ac:dyDescent="0.3">
      <c r="F1174" s="61">
        <v>13225</v>
      </c>
      <c r="G1174" s="62" t="s">
        <v>8566</v>
      </c>
    </row>
    <row r="1175" spans="6:7" x14ac:dyDescent="0.3">
      <c r="F1175" s="61">
        <v>13227</v>
      </c>
      <c r="G1175" s="62" t="s">
        <v>8567</v>
      </c>
    </row>
    <row r="1176" spans="6:7" x14ac:dyDescent="0.3">
      <c r="F1176" s="61">
        <v>13228</v>
      </c>
      <c r="G1176" s="62" t="s">
        <v>8568</v>
      </c>
    </row>
    <row r="1177" spans="6:7" x14ac:dyDescent="0.3">
      <c r="F1177" s="61">
        <v>13231</v>
      </c>
      <c r="G1177" s="62" t="s">
        <v>8569</v>
      </c>
    </row>
    <row r="1178" spans="6:7" x14ac:dyDescent="0.3">
      <c r="F1178" s="61">
        <v>13237</v>
      </c>
      <c r="G1178" s="62" t="s">
        <v>8570</v>
      </c>
    </row>
    <row r="1179" spans="6:7" x14ac:dyDescent="0.3">
      <c r="F1179" s="61">
        <v>13239</v>
      </c>
      <c r="G1179" s="62" t="s">
        <v>8571</v>
      </c>
    </row>
    <row r="1180" spans="6:7" x14ac:dyDescent="0.3">
      <c r="F1180" s="61">
        <v>13245</v>
      </c>
      <c r="G1180" s="67" t="s">
        <v>8572</v>
      </c>
    </row>
    <row r="1181" spans="6:7" x14ac:dyDescent="0.3">
      <c r="F1181" s="61">
        <v>13246</v>
      </c>
      <c r="G1181" s="62" t="s">
        <v>8573</v>
      </c>
    </row>
    <row r="1182" spans="6:7" x14ac:dyDescent="0.3">
      <c r="F1182" s="61">
        <v>13247</v>
      </c>
      <c r="G1182" s="62" t="s">
        <v>8574</v>
      </c>
    </row>
    <row r="1183" spans="6:7" x14ac:dyDescent="0.3">
      <c r="F1183" s="61">
        <v>13251</v>
      </c>
      <c r="G1183" s="68" t="s">
        <v>8575</v>
      </c>
    </row>
    <row r="1184" spans="6:7" x14ac:dyDescent="0.3">
      <c r="F1184" s="61">
        <v>13252</v>
      </c>
      <c r="G1184" s="62" t="s">
        <v>8576</v>
      </c>
    </row>
    <row r="1185" spans="6:7" x14ac:dyDescent="0.3">
      <c r="F1185" s="61">
        <v>13255</v>
      </c>
      <c r="G1185" s="62" t="s">
        <v>8577</v>
      </c>
    </row>
    <row r="1186" spans="6:7" x14ac:dyDescent="0.3">
      <c r="F1186" s="61">
        <v>13256</v>
      </c>
      <c r="G1186" s="62" t="s">
        <v>8578</v>
      </c>
    </row>
    <row r="1187" spans="6:7" x14ac:dyDescent="0.3">
      <c r="F1187" s="61">
        <v>13260</v>
      </c>
      <c r="G1187" s="62" t="s">
        <v>8579</v>
      </c>
    </row>
    <row r="1188" spans="6:7" x14ac:dyDescent="0.3">
      <c r="F1188" s="61">
        <v>13261</v>
      </c>
      <c r="G1188" s="62" t="s">
        <v>8580</v>
      </c>
    </row>
    <row r="1189" spans="6:7" x14ac:dyDescent="0.3">
      <c r="F1189" s="61">
        <v>13264</v>
      </c>
      <c r="G1189" s="67" t="s">
        <v>8581</v>
      </c>
    </row>
    <row r="1190" spans="6:7" x14ac:dyDescent="0.3">
      <c r="F1190" s="61">
        <v>13265</v>
      </c>
      <c r="G1190" s="62" t="s">
        <v>8582</v>
      </c>
    </row>
    <row r="1191" spans="6:7" x14ac:dyDescent="0.3">
      <c r="F1191" s="61">
        <v>13269</v>
      </c>
      <c r="G1191" s="62" t="s">
        <v>8583</v>
      </c>
    </row>
    <row r="1192" spans="6:7" x14ac:dyDescent="0.3">
      <c r="F1192" s="61">
        <v>13270</v>
      </c>
      <c r="G1192" s="62" t="s">
        <v>8584</v>
      </c>
    </row>
    <row r="1193" spans="6:7" x14ac:dyDescent="0.3">
      <c r="F1193" s="61">
        <v>13272</v>
      </c>
      <c r="G1193" s="68" t="s">
        <v>8585</v>
      </c>
    </row>
    <row r="1194" spans="6:7" x14ac:dyDescent="0.3">
      <c r="F1194" s="61">
        <v>13274</v>
      </c>
      <c r="G1194" s="62" t="s">
        <v>8586</v>
      </c>
    </row>
    <row r="1195" spans="6:7" x14ac:dyDescent="0.3">
      <c r="F1195" s="61">
        <v>13276</v>
      </c>
      <c r="G1195" s="62" t="s">
        <v>8587</v>
      </c>
    </row>
    <row r="1196" spans="6:7" x14ac:dyDescent="0.3">
      <c r="F1196" s="61">
        <v>13278</v>
      </c>
      <c r="G1196" s="62" t="s">
        <v>8588</v>
      </c>
    </row>
    <row r="1197" spans="6:7" x14ac:dyDescent="0.3">
      <c r="F1197" s="61">
        <v>13279</v>
      </c>
      <c r="G1197" s="62" t="s">
        <v>8589</v>
      </c>
    </row>
    <row r="1198" spans="6:7" x14ac:dyDescent="0.3">
      <c r="F1198" s="61">
        <v>13280</v>
      </c>
      <c r="G1198" s="62" t="s">
        <v>8590</v>
      </c>
    </row>
    <row r="1199" spans="6:7" x14ac:dyDescent="0.3">
      <c r="F1199" s="61">
        <v>13281</v>
      </c>
      <c r="G1199" s="62" t="s">
        <v>8591</v>
      </c>
    </row>
    <row r="1200" spans="6:7" x14ac:dyDescent="0.3">
      <c r="F1200" s="61">
        <v>13282</v>
      </c>
      <c r="G1200" s="62" t="s">
        <v>8592</v>
      </c>
    </row>
    <row r="1201" spans="6:7" x14ac:dyDescent="0.3">
      <c r="F1201" s="61">
        <v>13284</v>
      </c>
      <c r="G1201" s="62" t="s">
        <v>8593</v>
      </c>
    </row>
    <row r="1202" spans="6:7" x14ac:dyDescent="0.3">
      <c r="F1202" s="61">
        <v>13285</v>
      </c>
      <c r="G1202" s="62" t="s">
        <v>8594</v>
      </c>
    </row>
    <row r="1203" spans="6:7" x14ac:dyDescent="0.3">
      <c r="F1203" s="61">
        <v>13286</v>
      </c>
      <c r="G1203" s="62" t="s">
        <v>8595</v>
      </c>
    </row>
    <row r="1204" spans="6:7" x14ac:dyDescent="0.3">
      <c r="F1204" s="61">
        <v>13289</v>
      </c>
      <c r="G1204" s="62" t="s">
        <v>8596</v>
      </c>
    </row>
    <row r="1205" spans="6:7" x14ac:dyDescent="0.3">
      <c r="F1205" s="61">
        <v>13292</v>
      </c>
      <c r="G1205" s="62" t="s">
        <v>8597</v>
      </c>
    </row>
    <row r="1206" spans="6:7" x14ac:dyDescent="0.3">
      <c r="F1206" s="61">
        <v>13293</v>
      </c>
      <c r="G1206" s="62" t="s">
        <v>8598</v>
      </c>
    </row>
    <row r="1207" spans="6:7" x14ac:dyDescent="0.3">
      <c r="F1207" s="61">
        <v>13294</v>
      </c>
      <c r="G1207" s="62" t="s">
        <v>8599</v>
      </c>
    </row>
    <row r="1208" spans="6:7" x14ac:dyDescent="0.3">
      <c r="F1208" s="61">
        <v>13295</v>
      </c>
      <c r="G1208" s="62" t="s">
        <v>8600</v>
      </c>
    </row>
    <row r="1209" spans="6:7" x14ac:dyDescent="0.3">
      <c r="F1209" s="61">
        <v>13297</v>
      </c>
      <c r="G1209" s="62" t="s">
        <v>8601</v>
      </c>
    </row>
    <row r="1210" spans="6:7" x14ac:dyDescent="0.3">
      <c r="F1210" s="61">
        <v>13300</v>
      </c>
      <c r="G1210" s="62" t="s">
        <v>8602</v>
      </c>
    </row>
    <row r="1211" spans="6:7" x14ac:dyDescent="0.3">
      <c r="F1211" s="61">
        <v>13304</v>
      </c>
      <c r="G1211" s="62" t="s">
        <v>8603</v>
      </c>
    </row>
    <row r="1212" spans="6:7" x14ac:dyDescent="0.3">
      <c r="F1212" s="61">
        <v>13308</v>
      </c>
      <c r="G1212" s="62" t="s">
        <v>8604</v>
      </c>
    </row>
    <row r="1213" spans="6:7" x14ac:dyDescent="0.3">
      <c r="F1213" s="61">
        <v>13312</v>
      </c>
      <c r="G1213" s="62" t="s">
        <v>8605</v>
      </c>
    </row>
    <row r="1214" spans="6:7" x14ac:dyDescent="0.3">
      <c r="F1214" s="61">
        <v>13315</v>
      </c>
      <c r="G1214" s="62" t="s">
        <v>8606</v>
      </c>
    </row>
    <row r="1215" spans="6:7" x14ac:dyDescent="0.3">
      <c r="F1215" s="61">
        <v>13320</v>
      </c>
      <c r="G1215" s="62" t="s">
        <v>8607</v>
      </c>
    </row>
    <row r="1216" spans="6:7" x14ac:dyDescent="0.3">
      <c r="F1216" s="61">
        <v>13328</v>
      </c>
      <c r="G1216" s="62" t="s">
        <v>8608</v>
      </c>
    </row>
    <row r="1217" spans="6:7" x14ac:dyDescent="0.3">
      <c r="F1217" s="61">
        <v>13335</v>
      </c>
      <c r="G1217" s="62" t="s">
        <v>8609</v>
      </c>
    </row>
    <row r="1218" spans="6:7" x14ac:dyDescent="0.3">
      <c r="F1218" s="61">
        <v>13336</v>
      </c>
      <c r="G1218" s="67" t="s">
        <v>8610</v>
      </c>
    </row>
    <row r="1219" spans="6:7" x14ac:dyDescent="0.3">
      <c r="F1219" s="61">
        <v>13338</v>
      </c>
      <c r="G1219" s="67" t="s">
        <v>8611</v>
      </c>
    </row>
    <row r="1220" spans="6:7" x14ac:dyDescent="0.3">
      <c r="F1220" s="61">
        <v>13340</v>
      </c>
      <c r="G1220" s="62" t="s">
        <v>8612</v>
      </c>
    </row>
    <row r="1221" spans="6:7" x14ac:dyDescent="0.3">
      <c r="F1221" s="61">
        <v>13342</v>
      </c>
      <c r="G1221" s="62" t="s">
        <v>8613</v>
      </c>
    </row>
    <row r="1222" spans="6:7" x14ac:dyDescent="0.3">
      <c r="F1222" s="61">
        <v>13343</v>
      </c>
      <c r="G1222" s="62" t="s">
        <v>8614</v>
      </c>
    </row>
    <row r="1223" spans="6:7" x14ac:dyDescent="0.3">
      <c r="F1223" s="61">
        <v>13345</v>
      </c>
      <c r="G1223" s="62" t="s">
        <v>8615</v>
      </c>
    </row>
    <row r="1224" spans="6:7" x14ac:dyDescent="0.3">
      <c r="F1224" s="61">
        <v>13346</v>
      </c>
      <c r="G1224" s="67" t="s">
        <v>8616</v>
      </c>
    </row>
    <row r="1225" spans="6:7" x14ac:dyDescent="0.3">
      <c r="F1225" s="61">
        <v>13347</v>
      </c>
      <c r="G1225" s="62" t="s">
        <v>8617</v>
      </c>
    </row>
    <row r="1226" spans="6:7" x14ac:dyDescent="0.3">
      <c r="F1226" s="61">
        <v>13353</v>
      </c>
      <c r="G1226" s="62" t="s">
        <v>8618</v>
      </c>
    </row>
    <row r="1227" spans="6:7" x14ac:dyDescent="0.3">
      <c r="F1227" s="61">
        <v>13354</v>
      </c>
      <c r="G1227" s="62" t="s">
        <v>8619</v>
      </c>
    </row>
    <row r="1228" spans="6:7" x14ac:dyDescent="0.3">
      <c r="F1228" s="61">
        <v>13355</v>
      </c>
      <c r="G1228" s="62" t="s">
        <v>8620</v>
      </c>
    </row>
    <row r="1229" spans="6:7" x14ac:dyDescent="0.3">
      <c r="F1229" s="61">
        <v>13367</v>
      </c>
      <c r="G1229" s="62" t="s">
        <v>8621</v>
      </c>
    </row>
    <row r="1230" spans="6:7" x14ac:dyDescent="0.3">
      <c r="F1230" s="61">
        <v>13368</v>
      </c>
      <c r="G1230" s="62" t="s">
        <v>8622</v>
      </c>
    </row>
    <row r="1231" spans="6:7" x14ac:dyDescent="0.3">
      <c r="F1231" s="61">
        <v>13369</v>
      </c>
      <c r="G1231" s="62" t="s">
        <v>8623</v>
      </c>
    </row>
    <row r="1232" spans="6:7" x14ac:dyDescent="0.3">
      <c r="F1232" s="61">
        <v>13371</v>
      </c>
      <c r="G1232" s="62" t="s">
        <v>8624</v>
      </c>
    </row>
    <row r="1233" spans="6:7" x14ac:dyDescent="0.3">
      <c r="F1233" s="61">
        <v>13373</v>
      </c>
      <c r="G1233" s="62" t="s">
        <v>8625</v>
      </c>
    </row>
    <row r="1234" spans="6:7" x14ac:dyDescent="0.3">
      <c r="F1234" s="61">
        <v>13374</v>
      </c>
      <c r="G1234" s="67" t="s">
        <v>8626</v>
      </c>
    </row>
    <row r="1235" spans="6:7" x14ac:dyDescent="0.3">
      <c r="F1235" s="61">
        <v>13375</v>
      </c>
      <c r="G1235" s="62" t="s">
        <v>8627</v>
      </c>
    </row>
    <row r="1236" spans="6:7" x14ac:dyDescent="0.3">
      <c r="F1236" s="61">
        <v>13377</v>
      </c>
      <c r="G1236" s="62" t="s">
        <v>8628</v>
      </c>
    </row>
    <row r="1237" spans="6:7" x14ac:dyDescent="0.3">
      <c r="F1237" s="61">
        <v>13378</v>
      </c>
      <c r="G1237" s="62" t="s">
        <v>8629</v>
      </c>
    </row>
    <row r="1238" spans="6:7" x14ac:dyDescent="0.3">
      <c r="F1238" s="61">
        <v>13380</v>
      </c>
      <c r="G1238" s="62" t="s">
        <v>8630</v>
      </c>
    </row>
    <row r="1239" spans="6:7" x14ac:dyDescent="0.3">
      <c r="F1239" s="61">
        <v>13385</v>
      </c>
      <c r="G1239" s="62" t="s">
        <v>8631</v>
      </c>
    </row>
    <row r="1240" spans="6:7" x14ac:dyDescent="0.3">
      <c r="F1240" s="61">
        <v>13387</v>
      </c>
      <c r="G1240" s="62" t="s">
        <v>8632</v>
      </c>
    </row>
    <row r="1241" spans="6:7" x14ac:dyDescent="0.3">
      <c r="F1241" s="61">
        <v>13392</v>
      </c>
      <c r="G1241" s="62" t="s">
        <v>8633</v>
      </c>
    </row>
    <row r="1242" spans="6:7" x14ac:dyDescent="0.3">
      <c r="F1242" s="61">
        <v>13394</v>
      </c>
      <c r="G1242" s="62" t="s">
        <v>8634</v>
      </c>
    </row>
    <row r="1243" spans="6:7" x14ac:dyDescent="0.3">
      <c r="F1243" s="61">
        <v>13397</v>
      </c>
      <c r="G1243" s="62" t="s">
        <v>6909</v>
      </c>
    </row>
    <row r="1244" spans="6:7" x14ac:dyDescent="0.3">
      <c r="F1244" s="61">
        <v>13402</v>
      </c>
      <c r="G1244" s="62" t="s">
        <v>8635</v>
      </c>
    </row>
    <row r="1245" spans="6:7" x14ac:dyDescent="0.3">
      <c r="F1245" s="61">
        <v>13403</v>
      </c>
      <c r="G1245" s="62" t="s">
        <v>8636</v>
      </c>
    </row>
    <row r="1246" spans="6:7" x14ac:dyDescent="0.3">
      <c r="F1246" s="61">
        <v>13404</v>
      </c>
      <c r="G1246" s="62" t="s">
        <v>8637</v>
      </c>
    </row>
    <row r="1247" spans="6:7" x14ac:dyDescent="0.3">
      <c r="F1247" s="61">
        <v>13406</v>
      </c>
      <c r="G1247" s="62" t="s">
        <v>8638</v>
      </c>
    </row>
    <row r="1248" spans="6:7" x14ac:dyDescent="0.3">
      <c r="F1248" s="61">
        <v>13408</v>
      </c>
      <c r="G1248" s="62" t="s">
        <v>8639</v>
      </c>
    </row>
    <row r="1249" spans="6:7" x14ac:dyDescent="0.3">
      <c r="F1249" s="61">
        <v>13409</v>
      </c>
      <c r="G1249" s="62" t="s">
        <v>8640</v>
      </c>
    </row>
    <row r="1250" spans="6:7" x14ac:dyDescent="0.3">
      <c r="F1250" s="61">
        <v>13410</v>
      </c>
      <c r="G1250" s="62" t="s">
        <v>8641</v>
      </c>
    </row>
    <row r="1251" spans="6:7" x14ac:dyDescent="0.3">
      <c r="F1251" s="61">
        <v>13411</v>
      </c>
      <c r="G1251" s="62" t="s">
        <v>8642</v>
      </c>
    </row>
    <row r="1252" spans="6:7" x14ac:dyDescent="0.3">
      <c r="F1252" s="61">
        <v>13414</v>
      </c>
      <c r="G1252" s="67" t="s">
        <v>8643</v>
      </c>
    </row>
    <row r="1253" spans="6:7" x14ac:dyDescent="0.3">
      <c r="F1253" s="61">
        <v>13417</v>
      </c>
      <c r="G1253" s="62" t="s">
        <v>8644</v>
      </c>
    </row>
    <row r="1254" spans="6:7" x14ac:dyDescent="0.3">
      <c r="F1254" s="61">
        <v>13424</v>
      </c>
      <c r="G1254" s="67" t="s">
        <v>8645</v>
      </c>
    </row>
    <row r="1255" spans="6:7" x14ac:dyDescent="0.3">
      <c r="F1255" s="61">
        <v>13431</v>
      </c>
      <c r="G1255" s="67" t="s">
        <v>8646</v>
      </c>
    </row>
    <row r="1256" spans="6:7" x14ac:dyDescent="0.3">
      <c r="F1256" s="61">
        <v>13432</v>
      </c>
      <c r="G1256" s="62" t="s">
        <v>8647</v>
      </c>
    </row>
    <row r="1257" spans="6:7" x14ac:dyDescent="0.3">
      <c r="F1257" s="61">
        <v>13435</v>
      </c>
      <c r="G1257" s="62" t="s">
        <v>8648</v>
      </c>
    </row>
    <row r="1258" spans="6:7" x14ac:dyDescent="0.3">
      <c r="F1258" s="61">
        <v>13437</v>
      </c>
      <c r="G1258" s="62" t="s">
        <v>8649</v>
      </c>
    </row>
    <row r="1259" spans="6:7" x14ac:dyDescent="0.3">
      <c r="F1259" s="61">
        <v>13440</v>
      </c>
      <c r="G1259" s="62" t="s">
        <v>8650</v>
      </c>
    </row>
    <row r="1260" spans="6:7" x14ac:dyDescent="0.3">
      <c r="F1260" s="61">
        <v>13446</v>
      </c>
      <c r="G1260" s="67" t="s">
        <v>8651</v>
      </c>
    </row>
    <row r="1261" spans="6:7" x14ac:dyDescent="0.3">
      <c r="F1261" s="61">
        <v>13447</v>
      </c>
      <c r="G1261" s="67" t="s">
        <v>8652</v>
      </c>
    </row>
    <row r="1262" spans="6:7" x14ac:dyDescent="0.3">
      <c r="F1262" s="61">
        <v>13450</v>
      </c>
      <c r="G1262" s="62" t="s">
        <v>8653</v>
      </c>
    </row>
    <row r="1263" spans="6:7" x14ac:dyDescent="0.3">
      <c r="F1263" s="61">
        <v>13451</v>
      </c>
      <c r="G1263" s="62" t="s">
        <v>8654</v>
      </c>
    </row>
    <row r="1264" spans="6:7" x14ac:dyDescent="0.3">
      <c r="F1264" s="61">
        <v>13454</v>
      </c>
      <c r="G1264" s="67" t="s">
        <v>8655</v>
      </c>
    </row>
    <row r="1265" spans="6:7" x14ac:dyDescent="0.3">
      <c r="F1265" s="61">
        <v>13455</v>
      </c>
      <c r="G1265" s="62" t="s">
        <v>8656</v>
      </c>
    </row>
    <row r="1266" spans="6:7" x14ac:dyDescent="0.3">
      <c r="F1266" s="61">
        <v>13457</v>
      </c>
      <c r="G1266" s="62" t="s">
        <v>8657</v>
      </c>
    </row>
    <row r="1267" spans="6:7" x14ac:dyDescent="0.3">
      <c r="F1267" s="61">
        <v>13465</v>
      </c>
      <c r="G1267" s="62" t="s">
        <v>8658</v>
      </c>
    </row>
    <row r="1268" spans="6:7" x14ac:dyDescent="0.3">
      <c r="F1268" s="61">
        <v>13466</v>
      </c>
      <c r="G1268" s="62" t="s">
        <v>1068</v>
      </c>
    </row>
    <row r="1269" spans="6:7" x14ac:dyDescent="0.3">
      <c r="F1269" s="61">
        <v>13468</v>
      </c>
      <c r="G1269" s="62" t="s">
        <v>8659</v>
      </c>
    </row>
    <row r="1270" spans="6:7" x14ac:dyDescent="0.3">
      <c r="F1270" s="61">
        <v>13474</v>
      </c>
      <c r="G1270" s="62" t="s">
        <v>8660</v>
      </c>
    </row>
    <row r="1271" spans="6:7" x14ac:dyDescent="0.3">
      <c r="F1271" s="61">
        <v>13477</v>
      </c>
      <c r="G1271" s="62" t="s">
        <v>8661</v>
      </c>
    </row>
    <row r="1272" spans="6:7" x14ac:dyDescent="0.3">
      <c r="F1272" s="61">
        <v>13479</v>
      </c>
      <c r="G1272" s="62" t="s">
        <v>8662</v>
      </c>
    </row>
    <row r="1273" spans="6:7" x14ac:dyDescent="0.3">
      <c r="F1273" s="61">
        <v>13481</v>
      </c>
      <c r="G1273" s="62" t="s">
        <v>8663</v>
      </c>
    </row>
    <row r="1274" spans="6:7" x14ac:dyDescent="0.3">
      <c r="F1274" s="61">
        <v>13482</v>
      </c>
      <c r="G1274" s="62" t="s">
        <v>2022</v>
      </c>
    </row>
    <row r="1275" spans="6:7" x14ac:dyDescent="0.3">
      <c r="F1275" s="61">
        <v>13483</v>
      </c>
      <c r="G1275" s="62" t="s">
        <v>8664</v>
      </c>
    </row>
    <row r="1276" spans="6:7" x14ac:dyDescent="0.3">
      <c r="F1276" s="61">
        <v>13488</v>
      </c>
      <c r="G1276" s="62" t="s">
        <v>8665</v>
      </c>
    </row>
    <row r="1277" spans="6:7" x14ac:dyDescent="0.3">
      <c r="F1277" s="61">
        <v>13489</v>
      </c>
      <c r="G1277" s="62" t="s">
        <v>8666</v>
      </c>
    </row>
    <row r="1278" spans="6:7" x14ac:dyDescent="0.3">
      <c r="F1278" s="61">
        <v>13492</v>
      </c>
      <c r="G1278" s="62" t="s">
        <v>8667</v>
      </c>
    </row>
    <row r="1279" spans="6:7" x14ac:dyDescent="0.3">
      <c r="F1279" s="61">
        <v>13495</v>
      </c>
      <c r="G1279" s="67" t="s">
        <v>8668</v>
      </c>
    </row>
    <row r="1280" spans="6:7" x14ac:dyDescent="0.3">
      <c r="F1280" s="61">
        <v>13500</v>
      </c>
      <c r="G1280" s="62" t="s">
        <v>8669</v>
      </c>
    </row>
    <row r="1281" spans="6:7" x14ac:dyDescent="0.3">
      <c r="F1281" s="61">
        <v>13501</v>
      </c>
      <c r="G1281" s="62" t="s">
        <v>8670</v>
      </c>
    </row>
    <row r="1282" spans="6:7" x14ac:dyDescent="0.3">
      <c r="F1282" s="61">
        <v>13505</v>
      </c>
      <c r="G1282" s="62" t="s">
        <v>8671</v>
      </c>
    </row>
    <row r="1283" spans="6:7" x14ac:dyDescent="0.3">
      <c r="F1283" s="61">
        <v>13506</v>
      </c>
      <c r="G1283" s="62" t="s">
        <v>8672</v>
      </c>
    </row>
    <row r="1284" spans="6:7" x14ac:dyDescent="0.3">
      <c r="F1284" s="61">
        <v>13511</v>
      </c>
      <c r="G1284" s="62" t="s">
        <v>8673</v>
      </c>
    </row>
    <row r="1285" spans="6:7" x14ac:dyDescent="0.3">
      <c r="F1285" s="61">
        <v>13512</v>
      </c>
      <c r="G1285" s="62" t="s">
        <v>8674</v>
      </c>
    </row>
    <row r="1286" spans="6:7" x14ac:dyDescent="0.3">
      <c r="F1286" s="61">
        <v>13513</v>
      </c>
      <c r="G1286" s="62" t="s">
        <v>8675</v>
      </c>
    </row>
    <row r="1287" spans="6:7" x14ac:dyDescent="0.3">
      <c r="F1287" s="61">
        <v>13515</v>
      </c>
      <c r="G1287" s="62" t="s">
        <v>8676</v>
      </c>
    </row>
    <row r="1288" spans="6:7" x14ac:dyDescent="0.3">
      <c r="F1288" s="61">
        <v>13518</v>
      </c>
      <c r="G1288" s="62" t="s">
        <v>8677</v>
      </c>
    </row>
    <row r="1289" spans="6:7" x14ac:dyDescent="0.3">
      <c r="F1289" s="61">
        <v>13520</v>
      </c>
      <c r="G1289" s="62" t="s">
        <v>8678</v>
      </c>
    </row>
    <row r="1290" spans="6:7" x14ac:dyDescent="0.3">
      <c r="F1290" s="61">
        <v>13521</v>
      </c>
      <c r="G1290" s="62" t="s">
        <v>8679</v>
      </c>
    </row>
    <row r="1291" spans="6:7" x14ac:dyDescent="0.3">
      <c r="F1291" s="61">
        <v>13522</v>
      </c>
      <c r="G1291" s="67" t="s">
        <v>8680</v>
      </c>
    </row>
    <row r="1292" spans="6:7" x14ac:dyDescent="0.3">
      <c r="F1292" s="61">
        <v>13524</v>
      </c>
      <c r="G1292" s="62" t="s">
        <v>8681</v>
      </c>
    </row>
    <row r="1293" spans="6:7" x14ac:dyDescent="0.3">
      <c r="F1293" s="61">
        <v>13525</v>
      </c>
      <c r="G1293" s="62" t="s">
        <v>8682</v>
      </c>
    </row>
    <row r="1294" spans="6:7" x14ac:dyDescent="0.3">
      <c r="F1294" s="61">
        <v>13526</v>
      </c>
      <c r="G1294" s="62" t="s">
        <v>8683</v>
      </c>
    </row>
    <row r="1295" spans="6:7" x14ac:dyDescent="0.3">
      <c r="F1295" s="61">
        <v>13527</v>
      </c>
      <c r="G1295" s="62" t="s">
        <v>8684</v>
      </c>
    </row>
    <row r="1296" spans="6:7" x14ac:dyDescent="0.3">
      <c r="F1296" s="61">
        <v>13528</v>
      </c>
      <c r="G1296" s="62" t="s">
        <v>8685</v>
      </c>
    </row>
    <row r="1297" spans="6:7" x14ac:dyDescent="0.3">
      <c r="F1297" s="61">
        <v>13529</v>
      </c>
      <c r="G1297" s="62" t="s">
        <v>8686</v>
      </c>
    </row>
    <row r="1298" spans="6:7" x14ac:dyDescent="0.3">
      <c r="F1298" s="61">
        <v>13535</v>
      </c>
      <c r="G1298" s="67" t="s">
        <v>8687</v>
      </c>
    </row>
    <row r="1299" spans="6:7" x14ac:dyDescent="0.3">
      <c r="F1299" s="61">
        <v>13536</v>
      </c>
      <c r="G1299" s="62" t="s">
        <v>1803</v>
      </c>
    </row>
    <row r="1300" spans="6:7" x14ac:dyDescent="0.3">
      <c r="F1300" s="61">
        <v>13537</v>
      </c>
      <c r="G1300" s="62" t="s">
        <v>8688</v>
      </c>
    </row>
    <row r="1301" spans="6:7" x14ac:dyDescent="0.3">
      <c r="F1301" s="61">
        <v>13538</v>
      </c>
      <c r="G1301" s="62" t="s">
        <v>8689</v>
      </c>
    </row>
    <row r="1302" spans="6:7" x14ac:dyDescent="0.3">
      <c r="F1302" s="61">
        <v>13539</v>
      </c>
      <c r="G1302" s="62" t="s">
        <v>8690</v>
      </c>
    </row>
    <row r="1303" spans="6:7" x14ac:dyDescent="0.3">
      <c r="F1303" s="61">
        <v>13544</v>
      </c>
      <c r="G1303" s="62" t="s">
        <v>8691</v>
      </c>
    </row>
    <row r="1304" spans="6:7" x14ac:dyDescent="0.3">
      <c r="F1304" s="61">
        <v>13548</v>
      </c>
      <c r="G1304" s="62" t="s">
        <v>8692</v>
      </c>
    </row>
    <row r="1305" spans="6:7" x14ac:dyDescent="0.3">
      <c r="F1305" s="61">
        <v>13549</v>
      </c>
      <c r="G1305" s="62" t="s">
        <v>8693</v>
      </c>
    </row>
    <row r="1306" spans="6:7" x14ac:dyDescent="0.3">
      <c r="F1306" s="61">
        <v>13550</v>
      </c>
      <c r="G1306" s="62" t="s">
        <v>8694</v>
      </c>
    </row>
    <row r="1307" spans="6:7" x14ac:dyDescent="0.3">
      <c r="F1307" s="61">
        <v>13556</v>
      </c>
      <c r="G1307" s="62" t="s">
        <v>8695</v>
      </c>
    </row>
    <row r="1308" spans="6:7" x14ac:dyDescent="0.3">
      <c r="F1308" s="61">
        <v>13557</v>
      </c>
      <c r="G1308" s="62" t="s">
        <v>8696</v>
      </c>
    </row>
    <row r="1309" spans="6:7" x14ac:dyDescent="0.3">
      <c r="F1309" s="61">
        <v>13558</v>
      </c>
      <c r="G1309" s="62" t="s">
        <v>8697</v>
      </c>
    </row>
    <row r="1310" spans="6:7" x14ac:dyDescent="0.3">
      <c r="F1310" s="61">
        <v>13559</v>
      </c>
      <c r="G1310" s="62" t="s">
        <v>8698</v>
      </c>
    </row>
    <row r="1311" spans="6:7" x14ac:dyDescent="0.3">
      <c r="F1311" s="61">
        <v>13565</v>
      </c>
      <c r="G1311" s="62" t="s">
        <v>8699</v>
      </c>
    </row>
    <row r="1312" spans="6:7" x14ac:dyDescent="0.3">
      <c r="F1312" s="61">
        <v>13566</v>
      </c>
      <c r="G1312" s="62" t="s">
        <v>8700</v>
      </c>
    </row>
    <row r="1313" spans="6:7" x14ac:dyDescent="0.3">
      <c r="F1313" s="61">
        <v>13567</v>
      </c>
      <c r="G1313" s="62" t="s">
        <v>8701</v>
      </c>
    </row>
    <row r="1314" spans="6:7" x14ac:dyDescent="0.3">
      <c r="F1314" s="61">
        <v>13569</v>
      </c>
      <c r="G1314" s="62" t="s">
        <v>8702</v>
      </c>
    </row>
    <row r="1315" spans="6:7" x14ac:dyDescent="0.3">
      <c r="F1315" s="61">
        <v>13570</v>
      </c>
      <c r="G1315" s="62" t="s">
        <v>8703</v>
      </c>
    </row>
    <row r="1316" spans="6:7" x14ac:dyDescent="0.3">
      <c r="F1316" s="61">
        <v>13571</v>
      </c>
      <c r="G1316" s="62" t="s">
        <v>8704</v>
      </c>
    </row>
    <row r="1317" spans="6:7" x14ac:dyDescent="0.3">
      <c r="F1317" s="61">
        <v>13572</v>
      </c>
      <c r="G1317" s="62" t="s">
        <v>8705</v>
      </c>
    </row>
    <row r="1318" spans="6:7" x14ac:dyDescent="0.3">
      <c r="F1318" s="61">
        <v>13575</v>
      </c>
      <c r="G1318" s="62" t="s">
        <v>8706</v>
      </c>
    </row>
    <row r="1319" spans="6:7" x14ac:dyDescent="0.3">
      <c r="F1319" s="61">
        <v>13576</v>
      </c>
      <c r="G1319" s="62" t="s">
        <v>8707</v>
      </c>
    </row>
    <row r="1320" spans="6:7" x14ac:dyDescent="0.3">
      <c r="F1320" s="61">
        <v>13577</v>
      </c>
      <c r="G1320" s="62" t="s">
        <v>8708</v>
      </c>
    </row>
    <row r="1321" spans="6:7" x14ac:dyDescent="0.3">
      <c r="F1321" s="61">
        <v>13581</v>
      </c>
      <c r="G1321" s="62" t="s">
        <v>8709</v>
      </c>
    </row>
    <row r="1322" spans="6:7" x14ac:dyDescent="0.3">
      <c r="F1322" s="61">
        <v>13584</v>
      </c>
      <c r="G1322" s="62" t="s">
        <v>8710</v>
      </c>
    </row>
    <row r="1323" spans="6:7" x14ac:dyDescent="0.3">
      <c r="F1323" s="61">
        <v>13589</v>
      </c>
      <c r="G1323" s="62" t="s">
        <v>8711</v>
      </c>
    </row>
    <row r="1324" spans="6:7" x14ac:dyDescent="0.3">
      <c r="F1324" s="61">
        <v>13593</v>
      </c>
      <c r="G1324" s="62" t="s">
        <v>8712</v>
      </c>
    </row>
    <row r="1325" spans="6:7" x14ac:dyDescent="0.3">
      <c r="F1325" s="61">
        <v>13596</v>
      </c>
      <c r="G1325" s="62" t="s">
        <v>8713</v>
      </c>
    </row>
    <row r="1326" spans="6:7" x14ac:dyDescent="0.3">
      <c r="F1326" s="61">
        <v>13597</v>
      </c>
      <c r="G1326" s="62" t="s">
        <v>8714</v>
      </c>
    </row>
    <row r="1327" spans="6:7" x14ac:dyDescent="0.3">
      <c r="F1327" s="61">
        <v>13598</v>
      </c>
      <c r="G1327" s="62" t="s">
        <v>8715</v>
      </c>
    </row>
    <row r="1328" spans="6:7" x14ac:dyDescent="0.3">
      <c r="F1328" s="61">
        <v>13604</v>
      </c>
      <c r="G1328" s="62" t="s">
        <v>8716</v>
      </c>
    </row>
    <row r="1329" spans="6:7" x14ac:dyDescent="0.3">
      <c r="F1329" s="61">
        <v>13605</v>
      </c>
      <c r="G1329" s="67" t="s">
        <v>8717</v>
      </c>
    </row>
    <row r="1330" spans="6:7" x14ac:dyDescent="0.3">
      <c r="F1330" s="61">
        <v>13608</v>
      </c>
      <c r="G1330" s="62" t="s">
        <v>8718</v>
      </c>
    </row>
    <row r="1331" spans="6:7" x14ac:dyDescent="0.3">
      <c r="F1331" s="61">
        <v>13609</v>
      </c>
      <c r="G1331" s="62" t="s">
        <v>8719</v>
      </c>
    </row>
    <row r="1332" spans="6:7" x14ac:dyDescent="0.3">
      <c r="F1332" s="61">
        <v>13611</v>
      </c>
      <c r="G1332" s="62" t="s">
        <v>8720</v>
      </c>
    </row>
    <row r="1333" spans="6:7" x14ac:dyDescent="0.3">
      <c r="F1333" s="61">
        <v>13613</v>
      </c>
      <c r="G1333" s="62" t="s">
        <v>8721</v>
      </c>
    </row>
    <row r="1334" spans="6:7" x14ac:dyDescent="0.3">
      <c r="F1334" s="61">
        <v>13614</v>
      </c>
      <c r="G1334" s="62" t="s">
        <v>8722</v>
      </c>
    </row>
    <row r="1335" spans="6:7" x14ac:dyDescent="0.3">
      <c r="F1335" s="61">
        <v>13618</v>
      </c>
      <c r="G1335" s="62" t="s">
        <v>8723</v>
      </c>
    </row>
    <row r="1336" spans="6:7" x14ac:dyDescent="0.3">
      <c r="F1336" s="61">
        <v>13620</v>
      </c>
      <c r="G1336" s="62" t="s">
        <v>8724</v>
      </c>
    </row>
    <row r="1337" spans="6:7" x14ac:dyDescent="0.3">
      <c r="F1337" s="61">
        <v>13621</v>
      </c>
      <c r="G1337" s="62" t="s">
        <v>8725</v>
      </c>
    </row>
    <row r="1338" spans="6:7" x14ac:dyDescent="0.3">
      <c r="F1338" s="61">
        <v>13623</v>
      </c>
      <c r="G1338" s="62" t="s">
        <v>8726</v>
      </c>
    </row>
    <row r="1339" spans="6:7" x14ac:dyDescent="0.3">
      <c r="F1339" s="61">
        <v>13628</v>
      </c>
      <c r="G1339" s="62" t="s">
        <v>8727</v>
      </c>
    </row>
    <row r="1340" spans="6:7" x14ac:dyDescent="0.3">
      <c r="F1340" s="61">
        <v>13629</v>
      </c>
      <c r="G1340" s="63" t="s">
        <v>8728</v>
      </c>
    </row>
    <row r="1341" spans="6:7" x14ac:dyDescent="0.3">
      <c r="F1341" s="61">
        <v>13637</v>
      </c>
      <c r="G1341" s="62" t="s">
        <v>8729</v>
      </c>
    </row>
    <row r="1342" spans="6:7" x14ac:dyDescent="0.3">
      <c r="F1342" s="61">
        <v>13642</v>
      </c>
      <c r="G1342" s="62" t="s">
        <v>8730</v>
      </c>
    </row>
    <row r="1343" spans="6:7" x14ac:dyDescent="0.3">
      <c r="F1343" s="61">
        <v>13650</v>
      </c>
      <c r="G1343" s="62" t="s">
        <v>8731</v>
      </c>
    </row>
    <row r="1344" spans="6:7" x14ac:dyDescent="0.3">
      <c r="F1344" s="61">
        <v>13654</v>
      </c>
      <c r="G1344" s="62" t="s">
        <v>8732</v>
      </c>
    </row>
    <row r="1345" spans="6:7" x14ac:dyDescent="0.3">
      <c r="F1345" s="61">
        <v>13656</v>
      </c>
      <c r="G1345" s="62" t="s">
        <v>8733</v>
      </c>
    </row>
    <row r="1346" spans="6:7" x14ac:dyDescent="0.3">
      <c r="F1346" s="61">
        <v>13657</v>
      </c>
      <c r="G1346" s="62" t="s">
        <v>8734</v>
      </c>
    </row>
    <row r="1347" spans="6:7" x14ac:dyDescent="0.3">
      <c r="F1347" s="61">
        <v>13662</v>
      </c>
      <c r="G1347" s="62" t="s">
        <v>8735</v>
      </c>
    </row>
    <row r="1348" spans="6:7" x14ac:dyDescent="0.3">
      <c r="F1348" s="61">
        <v>13665</v>
      </c>
      <c r="G1348" s="62" t="s">
        <v>8736</v>
      </c>
    </row>
    <row r="1349" spans="6:7" x14ac:dyDescent="0.3">
      <c r="F1349" s="61">
        <v>13666</v>
      </c>
      <c r="G1349" s="62" t="s">
        <v>8737</v>
      </c>
    </row>
    <row r="1350" spans="6:7" x14ac:dyDescent="0.3">
      <c r="F1350" s="61">
        <v>13670</v>
      </c>
      <c r="G1350" s="67" t="s">
        <v>8738</v>
      </c>
    </row>
    <row r="1351" spans="6:7" x14ac:dyDescent="0.3">
      <c r="F1351" s="61">
        <v>13671</v>
      </c>
      <c r="G1351" s="67" t="s">
        <v>8739</v>
      </c>
    </row>
    <row r="1352" spans="6:7" x14ac:dyDescent="0.3">
      <c r="F1352" s="61">
        <v>13672</v>
      </c>
      <c r="G1352" s="62" t="s">
        <v>8740</v>
      </c>
    </row>
    <row r="1353" spans="6:7" x14ac:dyDescent="0.3">
      <c r="F1353" s="61">
        <v>13679</v>
      </c>
      <c r="G1353" s="62" t="s">
        <v>8741</v>
      </c>
    </row>
    <row r="1354" spans="6:7" x14ac:dyDescent="0.3">
      <c r="F1354" s="61">
        <v>13681</v>
      </c>
      <c r="G1354" s="62" t="s">
        <v>8742</v>
      </c>
    </row>
    <row r="1355" spans="6:7" x14ac:dyDescent="0.3">
      <c r="F1355" s="61">
        <v>13684</v>
      </c>
      <c r="G1355" s="62" t="s">
        <v>8743</v>
      </c>
    </row>
    <row r="1356" spans="6:7" x14ac:dyDescent="0.3">
      <c r="F1356" s="61">
        <v>13688</v>
      </c>
      <c r="G1356" s="67" t="s">
        <v>8744</v>
      </c>
    </row>
    <row r="1357" spans="6:7" x14ac:dyDescent="0.3">
      <c r="F1357" s="61">
        <v>13690</v>
      </c>
      <c r="G1357" s="62" t="s">
        <v>8745</v>
      </c>
    </row>
    <row r="1358" spans="6:7" x14ac:dyDescent="0.3">
      <c r="F1358" s="61">
        <v>13692</v>
      </c>
      <c r="G1358" s="62" t="s">
        <v>8746</v>
      </c>
    </row>
    <row r="1359" spans="6:7" x14ac:dyDescent="0.3">
      <c r="F1359" s="61">
        <v>13693</v>
      </c>
      <c r="G1359" s="62" t="s">
        <v>8747</v>
      </c>
    </row>
    <row r="1360" spans="6:7" x14ac:dyDescent="0.3">
      <c r="F1360" s="61">
        <v>13694</v>
      </c>
      <c r="G1360" s="62" t="s">
        <v>8748</v>
      </c>
    </row>
    <row r="1361" spans="6:7" x14ac:dyDescent="0.3">
      <c r="F1361" s="61">
        <v>13698</v>
      </c>
      <c r="G1361" s="62" t="s">
        <v>8749</v>
      </c>
    </row>
    <row r="1362" spans="6:7" x14ac:dyDescent="0.3">
      <c r="F1362" s="61">
        <v>13699</v>
      </c>
      <c r="G1362" s="62" t="s">
        <v>8750</v>
      </c>
    </row>
    <row r="1363" spans="6:7" x14ac:dyDescent="0.3">
      <c r="F1363" s="61">
        <v>13700</v>
      </c>
      <c r="G1363" s="62" t="s">
        <v>8751</v>
      </c>
    </row>
    <row r="1364" spans="6:7" x14ac:dyDescent="0.3">
      <c r="F1364" s="61">
        <v>13703</v>
      </c>
      <c r="G1364" s="67" t="s">
        <v>7401</v>
      </c>
    </row>
    <row r="1365" spans="6:7" x14ac:dyDescent="0.3">
      <c r="F1365" s="61">
        <v>13710</v>
      </c>
      <c r="G1365" s="62" t="s">
        <v>8752</v>
      </c>
    </row>
    <row r="1366" spans="6:7" x14ac:dyDescent="0.3">
      <c r="F1366" s="61">
        <v>13711</v>
      </c>
      <c r="G1366" s="62" t="s">
        <v>8753</v>
      </c>
    </row>
    <row r="1367" spans="6:7" x14ac:dyDescent="0.3">
      <c r="F1367" s="61">
        <v>13716</v>
      </c>
      <c r="G1367" s="62" t="s">
        <v>8754</v>
      </c>
    </row>
    <row r="1368" spans="6:7" x14ac:dyDescent="0.3">
      <c r="F1368" s="61">
        <v>13720</v>
      </c>
      <c r="G1368" s="62" t="s">
        <v>8755</v>
      </c>
    </row>
    <row r="1369" spans="6:7" x14ac:dyDescent="0.3">
      <c r="F1369" s="61">
        <v>13724</v>
      </c>
      <c r="G1369" s="67" t="s">
        <v>8756</v>
      </c>
    </row>
    <row r="1370" spans="6:7" x14ac:dyDescent="0.3">
      <c r="F1370" s="61">
        <v>13725</v>
      </c>
      <c r="G1370" s="62" t="s">
        <v>8757</v>
      </c>
    </row>
    <row r="1371" spans="6:7" x14ac:dyDescent="0.3">
      <c r="F1371" s="61">
        <v>13734</v>
      </c>
      <c r="G1371" s="62" t="s">
        <v>8758</v>
      </c>
    </row>
    <row r="1372" spans="6:7" x14ac:dyDescent="0.3">
      <c r="F1372" s="61">
        <v>13735</v>
      </c>
      <c r="G1372" s="67" t="s">
        <v>8759</v>
      </c>
    </row>
    <row r="1373" spans="6:7" x14ac:dyDescent="0.3">
      <c r="F1373" s="61">
        <v>13736</v>
      </c>
      <c r="G1373" s="62" t="s">
        <v>8760</v>
      </c>
    </row>
    <row r="1374" spans="6:7" x14ac:dyDescent="0.3">
      <c r="F1374" s="61">
        <v>13738</v>
      </c>
      <c r="G1374" s="62" t="s">
        <v>8761</v>
      </c>
    </row>
    <row r="1375" spans="6:7" x14ac:dyDescent="0.3">
      <c r="F1375" s="61">
        <v>13740</v>
      </c>
      <c r="G1375" s="62" t="s">
        <v>8762</v>
      </c>
    </row>
    <row r="1376" spans="6:7" x14ac:dyDescent="0.3">
      <c r="F1376" s="61">
        <v>13748</v>
      </c>
      <c r="G1376" s="62" t="s">
        <v>8763</v>
      </c>
    </row>
    <row r="1377" spans="6:7" x14ac:dyDescent="0.3">
      <c r="F1377" s="61">
        <v>13749</v>
      </c>
      <c r="G1377" s="67" t="s">
        <v>8764</v>
      </c>
    </row>
    <row r="1378" spans="6:7" x14ac:dyDescent="0.3">
      <c r="F1378" s="61">
        <v>13751</v>
      </c>
      <c r="G1378" s="62" t="s">
        <v>8765</v>
      </c>
    </row>
    <row r="1379" spans="6:7" x14ac:dyDescent="0.3">
      <c r="F1379" s="61">
        <v>13753</v>
      </c>
      <c r="G1379" s="62" t="s">
        <v>8766</v>
      </c>
    </row>
    <row r="1380" spans="6:7" x14ac:dyDescent="0.3">
      <c r="F1380" s="61">
        <v>13757</v>
      </c>
      <c r="G1380" s="62" t="s">
        <v>8767</v>
      </c>
    </row>
    <row r="1381" spans="6:7" x14ac:dyDescent="0.3">
      <c r="F1381" s="61">
        <v>13759</v>
      </c>
      <c r="G1381" s="67" t="s">
        <v>8768</v>
      </c>
    </row>
    <row r="1382" spans="6:7" x14ac:dyDescent="0.3">
      <c r="F1382" s="61">
        <v>13765</v>
      </c>
      <c r="G1382" s="62" t="s">
        <v>8769</v>
      </c>
    </row>
    <row r="1383" spans="6:7" x14ac:dyDescent="0.3">
      <c r="F1383" s="61">
        <v>13780</v>
      </c>
      <c r="G1383" s="62" t="s">
        <v>8770</v>
      </c>
    </row>
    <row r="1384" spans="6:7" x14ac:dyDescent="0.3">
      <c r="F1384" s="61">
        <v>13784</v>
      </c>
      <c r="G1384" s="62" t="s">
        <v>8771</v>
      </c>
    </row>
    <row r="1385" spans="6:7" x14ac:dyDescent="0.3">
      <c r="F1385" s="61">
        <v>13788</v>
      </c>
      <c r="G1385" s="67" t="s">
        <v>8772</v>
      </c>
    </row>
    <row r="1386" spans="6:7" x14ac:dyDescent="0.3">
      <c r="F1386" s="61">
        <v>13797</v>
      </c>
      <c r="G1386" s="62" t="s">
        <v>8773</v>
      </c>
    </row>
    <row r="1387" spans="6:7" x14ac:dyDescent="0.3">
      <c r="F1387" s="61">
        <v>13798</v>
      </c>
      <c r="G1387" s="67" t="s">
        <v>8774</v>
      </c>
    </row>
    <row r="1388" spans="6:7" x14ac:dyDescent="0.3">
      <c r="F1388" s="61">
        <v>13807</v>
      </c>
      <c r="G1388" s="67" t="s">
        <v>8775</v>
      </c>
    </row>
    <row r="1389" spans="6:7" x14ac:dyDescent="0.3">
      <c r="F1389" s="61">
        <v>13813</v>
      </c>
      <c r="G1389" s="68" t="s">
        <v>8776</v>
      </c>
    </row>
    <row r="1390" spans="6:7" x14ac:dyDescent="0.3">
      <c r="F1390" s="61">
        <v>13814</v>
      </c>
      <c r="G1390" s="62" t="s">
        <v>8777</v>
      </c>
    </row>
    <row r="1391" spans="6:7" x14ac:dyDescent="0.3">
      <c r="F1391" s="61">
        <v>13821</v>
      </c>
      <c r="G1391" s="62" t="s">
        <v>8778</v>
      </c>
    </row>
    <row r="1392" spans="6:7" x14ac:dyDescent="0.3">
      <c r="F1392" s="61">
        <v>13822</v>
      </c>
      <c r="G1392" s="62" t="s">
        <v>8779</v>
      </c>
    </row>
    <row r="1393" spans="6:7" x14ac:dyDescent="0.3">
      <c r="F1393" s="61">
        <v>13826</v>
      </c>
      <c r="G1393" s="62" t="s">
        <v>8780</v>
      </c>
    </row>
    <row r="1394" spans="6:7" x14ac:dyDescent="0.3">
      <c r="F1394" s="61">
        <v>13830</v>
      </c>
      <c r="G1394" s="62" t="s">
        <v>8781</v>
      </c>
    </row>
    <row r="1395" spans="6:7" x14ac:dyDescent="0.3">
      <c r="F1395" s="61">
        <v>13834</v>
      </c>
      <c r="G1395" s="62" t="s">
        <v>8782</v>
      </c>
    </row>
    <row r="1396" spans="6:7" x14ac:dyDescent="0.3">
      <c r="F1396" s="61">
        <v>13845</v>
      </c>
      <c r="G1396" s="67" t="s">
        <v>8783</v>
      </c>
    </row>
    <row r="1397" spans="6:7" x14ac:dyDescent="0.3">
      <c r="F1397" s="61">
        <v>13851</v>
      </c>
      <c r="G1397" s="62" t="s">
        <v>8784</v>
      </c>
    </row>
    <row r="1398" spans="6:7" x14ac:dyDescent="0.3">
      <c r="F1398" s="61">
        <v>13852</v>
      </c>
      <c r="G1398" s="62" t="s">
        <v>8785</v>
      </c>
    </row>
    <row r="1399" spans="6:7" x14ac:dyDescent="0.3">
      <c r="F1399" s="61">
        <v>13853</v>
      </c>
      <c r="G1399" s="67" t="s">
        <v>8786</v>
      </c>
    </row>
    <row r="1400" spans="6:7" x14ac:dyDescent="0.3">
      <c r="F1400" s="61">
        <v>13860</v>
      </c>
      <c r="G1400" s="62" t="s">
        <v>8787</v>
      </c>
    </row>
    <row r="1401" spans="6:7" x14ac:dyDescent="0.3">
      <c r="F1401" s="61">
        <v>13861</v>
      </c>
      <c r="G1401" s="62" t="s">
        <v>8788</v>
      </c>
    </row>
    <row r="1402" spans="6:7" x14ac:dyDescent="0.3">
      <c r="F1402" s="61">
        <v>13862</v>
      </c>
      <c r="G1402" s="62" t="s">
        <v>8789</v>
      </c>
    </row>
    <row r="1403" spans="6:7" x14ac:dyDescent="0.3">
      <c r="F1403" s="61">
        <v>13863</v>
      </c>
      <c r="G1403" s="62" t="s">
        <v>8790</v>
      </c>
    </row>
    <row r="1404" spans="6:7" x14ac:dyDescent="0.3">
      <c r="F1404" s="61">
        <v>13864</v>
      </c>
      <c r="G1404" s="62" t="s">
        <v>8791</v>
      </c>
    </row>
    <row r="1405" spans="6:7" x14ac:dyDescent="0.3">
      <c r="F1405" s="61">
        <v>13870</v>
      </c>
      <c r="G1405" s="67" t="s">
        <v>8792</v>
      </c>
    </row>
    <row r="1406" spans="6:7" x14ac:dyDescent="0.3">
      <c r="F1406" s="61">
        <v>13874</v>
      </c>
      <c r="G1406" s="68" t="s">
        <v>8793</v>
      </c>
    </row>
    <row r="1407" spans="6:7" x14ac:dyDescent="0.3">
      <c r="F1407" s="61">
        <v>13877</v>
      </c>
      <c r="G1407" s="62" t="s">
        <v>8794</v>
      </c>
    </row>
    <row r="1408" spans="6:7" x14ac:dyDescent="0.3">
      <c r="F1408" s="61">
        <v>13878</v>
      </c>
      <c r="G1408" s="62" t="s">
        <v>8795</v>
      </c>
    </row>
    <row r="1409" spans="6:7" x14ac:dyDescent="0.3">
      <c r="F1409" s="61">
        <v>13883</v>
      </c>
      <c r="G1409" s="67" t="s">
        <v>8796</v>
      </c>
    </row>
    <row r="1410" spans="6:7" x14ac:dyDescent="0.3">
      <c r="F1410" s="61">
        <v>13884</v>
      </c>
      <c r="G1410" s="62" t="s">
        <v>8797</v>
      </c>
    </row>
    <row r="1411" spans="6:7" x14ac:dyDescent="0.3">
      <c r="F1411" s="61">
        <v>13886</v>
      </c>
      <c r="G1411" s="62" t="s">
        <v>8798</v>
      </c>
    </row>
    <row r="1412" spans="6:7" x14ac:dyDescent="0.3">
      <c r="F1412" s="61">
        <v>13888</v>
      </c>
      <c r="G1412" s="62" t="s">
        <v>8799</v>
      </c>
    </row>
    <row r="1413" spans="6:7" x14ac:dyDescent="0.3">
      <c r="F1413" s="61">
        <v>13889</v>
      </c>
      <c r="G1413" s="62" t="s">
        <v>8800</v>
      </c>
    </row>
    <row r="1414" spans="6:7" x14ac:dyDescent="0.3">
      <c r="F1414" s="61">
        <v>13891</v>
      </c>
      <c r="G1414" s="62" t="s">
        <v>8801</v>
      </c>
    </row>
    <row r="1415" spans="6:7" x14ac:dyDescent="0.3">
      <c r="F1415" s="61">
        <v>13897</v>
      </c>
      <c r="G1415" s="62" t="s">
        <v>8802</v>
      </c>
    </row>
    <row r="1416" spans="6:7" x14ac:dyDescent="0.3">
      <c r="F1416" s="61">
        <v>13901</v>
      </c>
      <c r="G1416" s="62" t="s">
        <v>8803</v>
      </c>
    </row>
    <row r="1417" spans="6:7" x14ac:dyDescent="0.3">
      <c r="F1417" s="61">
        <v>13907</v>
      </c>
      <c r="G1417" s="62" t="s">
        <v>8804</v>
      </c>
    </row>
    <row r="1418" spans="6:7" x14ac:dyDescent="0.3">
      <c r="F1418" s="61">
        <v>13908</v>
      </c>
      <c r="G1418" s="62" t="s">
        <v>8805</v>
      </c>
    </row>
    <row r="1419" spans="6:7" x14ac:dyDescent="0.3">
      <c r="F1419" s="61">
        <v>13909</v>
      </c>
      <c r="G1419" s="62" t="s">
        <v>8806</v>
      </c>
    </row>
    <row r="1420" spans="6:7" x14ac:dyDescent="0.3">
      <c r="F1420" s="61">
        <v>13912</v>
      </c>
      <c r="G1420" s="62" t="s">
        <v>8807</v>
      </c>
    </row>
    <row r="1421" spans="6:7" x14ac:dyDescent="0.3">
      <c r="F1421" s="61">
        <v>13914</v>
      </c>
      <c r="G1421" s="62" t="s">
        <v>8808</v>
      </c>
    </row>
    <row r="1422" spans="6:7" x14ac:dyDescent="0.3">
      <c r="F1422" s="61">
        <v>13917</v>
      </c>
      <c r="G1422" s="67" t="s">
        <v>8809</v>
      </c>
    </row>
    <row r="1423" spans="6:7" x14ac:dyDescent="0.3">
      <c r="F1423" s="61">
        <v>13919</v>
      </c>
      <c r="G1423" s="62" t="s">
        <v>8810</v>
      </c>
    </row>
    <row r="1424" spans="6:7" x14ac:dyDescent="0.3">
      <c r="F1424" s="61">
        <v>13920</v>
      </c>
      <c r="G1424" s="62" t="s">
        <v>8811</v>
      </c>
    </row>
    <row r="1425" spans="6:7" x14ac:dyDescent="0.3">
      <c r="F1425" s="61">
        <v>13925</v>
      </c>
      <c r="G1425" s="62" t="s">
        <v>8812</v>
      </c>
    </row>
    <row r="1426" spans="6:7" x14ac:dyDescent="0.3">
      <c r="F1426" s="61">
        <v>13928</v>
      </c>
      <c r="G1426" s="67" t="s">
        <v>8813</v>
      </c>
    </row>
    <row r="1427" spans="6:7" x14ac:dyDescent="0.3">
      <c r="F1427" s="61">
        <v>13933</v>
      </c>
      <c r="G1427" s="62" t="s">
        <v>8814</v>
      </c>
    </row>
    <row r="1428" spans="6:7" x14ac:dyDescent="0.3">
      <c r="F1428" s="61">
        <v>13936</v>
      </c>
      <c r="G1428" s="62" t="s">
        <v>8815</v>
      </c>
    </row>
    <row r="1429" spans="6:7" x14ac:dyDescent="0.3">
      <c r="F1429" s="61">
        <v>13943</v>
      </c>
      <c r="G1429" s="62" t="s">
        <v>8816</v>
      </c>
    </row>
    <row r="1430" spans="6:7" x14ac:dyDescent="0.3">
      <c r="F1430" s="61">
        <v>13951</v>
      </c>
      <c r="G1430" s="62" t="s">
        <v>8817</v>
      </c>
    </row>
    <row r="1431" spans="6:7" x14ac:dyDescent="0.3">
      <c r="F1431" s="61">
        <v>13954</v>
      </c>
      <c r="G1431" s="62" t="s">
        <v>8818</v>
      </c>
    </row>
    <row r="1432" spans="6:7" x14ac:dyDescent="0.3">
      <c r="F1432" s="61">
        <v>13961</v>
      </c>
      <c r="G1432" s="62" t="s">
        <v>8819</v>
      </c>
    </row>
    <row r="1433" spans="6:7" x14ac:dyDescent="0.3">
      <c r="F1433" s="61">
        <v>13962</v>
      </c>
      <c r="G1433" s="62" t="s">
        <v>8820</v>
      </c>
    </row>
    <row r="1434" spans="6:7" x14ac:dyDescent="0.3">
      <c r="F1434" s="61">
        <v>13967</v>
      </c>
      <c r="G1434" s="62" t="s">
        <v>8821</v>
      </c>
    </row>
    <row r="1435" spans="6:7" x14ac:dyDescent="0.3">
      <c r="F1435" s="61">
        <v>13969</v>
      </c>
      <c r="G1435" s="62" t="s">
        <v>8822</v>
      </c>
    </row>
    <row r="1436" spans="6:7" x14ac:dyDescent="0.3">
      <c r="F1436" s="61">
        <v>13972</v>
      </c>
      <c r="G1436" s="67" t="s">
        <v>8823</v>
      </c>
    </row>
    <row r="1437" spans="6:7" x14ac:dyDescent="0.3">
      <c r="F1437" s="61">
        <v>13983</v>
      </c>
      <c r="G1437" s="62" t="s">
        <v>8824</v>
      </c>
    </row>
    <row r="1438" spans="6:7" x14ac:dyDescent="0.3">
      <c r="F1438" s="61">
        <v>13987</v>
      </c>
      <c r="G1438" s="62" t="s">
        <v>8825</v>
      </c>
    </row>
    <row r="1439" spans="6:7" x14ac:dyDescent="0.3">
      <c r="F1439" s="61">
        <v>13989</v>
      </c>
      <c r="G1439" s="67" t="s">
        <v>8826</v>
      </c>
    </row>
    <row r="1440" spans="6:7" x14ac:dyDescent="0.3">
      <c r="F1440" s="61">
        <v>13993</v>
      </c>
      <c r="G1440" s="62" t="s">
        <v>8827</v>
      </c>
    </row>
    <row r="1441" spans="6:7" x14ac:dyDescent="0.3">
      <c r="F1441" s="61">
        <v>13996</v>
      </c>
      <c r="G1441" s="67" t="s">
        <v>8828</v>
      </c>
    </row>
    <row r="1442" spans="6:7" x14ac:dyDescent="0.3">
      <c r="F1442" s="61">
        <v>13997</v>
      </c>
      <c r="G1442" s="62" t="s">
        <v>8829</v>
      </c>
    </row>
    <row r="1443" spans="6:7" x14ac:dyDescent="0.3">
      <c r="F1443" s="61">
        <v>14000</v>
      </c>
      <c r="G1443" s="62" t="s">
        <v>8830</v>
      </c>
    </row>
    <row r="1444" spans="6:7" x14ac:dyDescent="0.3">
      <c r="F1444" s="61">
        <v>14003</v>
      </c>
      <c r="G1444" s="62" t="s">
        <v>8831</v>
      </c>
    </row>
    <row r="1445" spans="6:7" x14ac:dyDescent="0.3">
      <c r="F1445" s="61">
        <v>14004</v>
      </c>
      <c r="G1445" s="68" t="s">
        <v>8832</v>
      </c>
    </row>
    <row r="1446" spans="6:7" x14ac:dyDescent="0.3">
      <c r="F1446" s="61">
        <v>14024</v>
      </c>
      <c r="G1446" s="62" t="s">
        <v>8833</v>
      </c>
    </row>
    <row r="1447" spans="6:7" x14ac:dyDescent="0.3">
      <c r="F1447" s="61">
        <v>14044</v>
      </c>
      <c r="G1447" s="62" t="s">
        <v>8834</v>
      </c>
    </row>
    <row r="1448" spans="6:7" x14ac:dyDescent="0.3">
      <c r="F1448" s="61">
        <v>14045</v>
      </c>
      <c r="G1448" s="62" t="s">
        <v>8835</v>
      </c>
    </row>
    <row r="1449" spans="6:7" x14ac:dyDescent="0.3">
      <c r="F1449" s="61">
        <v>14047</v>
      </c>
      <c r="G1449" s="62" t="s">
        <v>8836</v>
      </c>
    </row>
    <row r="1450" spans="6:7" x14ac:dyDescent="0.3">
      <c r="F1450" s="61">
        <v>14048</v>
      </c>
      <c r="G1450" s="62" t="s">
        <v>8837</v>
      </c>
    </row>
    <row r="1451" spans="6:7" x14ac:dyDescent="0.3">
      <c r="F1451" s="61">
        <v>14050</v>
      </c>
      <c r="G1451" s="62" t="s">
        <v>8838</v>
      </c>
    </row>
    <row r="1452" spans="6:7" x14ac:dyDescent="0.3">
      <c r="F1452" s="61">
        <v>14071</v>
      </c>
      <c r="G1452" s="62" t="s">
        <v>8839</v>
      </c>
    </row>
    <row r="1453" spans="6:7" x14ac:dyDescent="0.3">
      <c r="F1453" s="61">
        <v>14077</v>
      </c>
      <c r="G1453" s="62" t="s">
        <v>8840</v>
      </c>
    </row>
    <row r="1454" spans="6:7" x14ac:dyDescent="0.3">
      <c r="F1454" s="61">
        <v>14079</v>
      </c>
      <c r="G1454" s="62" t="s">
        <v>8841</v>
      </c>
    </row>
    <row r="1455" spans="6:7" x14ac:dyDescent="0.3">
      <c r="F1455" s="61">
        <v>14086</v>
      </c>
      <c r="G1455" s="68" t="s">
        <v>8842</v>
      </c>
    </row>
    <row r="1456" spans="6:7" x14ac:dyDescent="0.3">
      <c r="F1456" s="61">
        <v>14089</v>
      </c>
      <c r="G1456" s="62" t="s">
        <v>8843</v>
      </c>
    </row>
    <row r="1457" spans="6:7" x14ac:dyDescent="0.3">
      <c r="F1457" s="61">
        <v>14090</v>
      </c>
      <c r="G1457" s="62" t="s">
        <v>8844</v>
      </c>
    </row>
    <row r="1458" spans="6:7" x14ac:dyDescent="0.3">
      <c r="F1458" s="61">
        <v>14091</v>
      </c>
      <c r="G1458" s="67" t="s">
        <v>8845</v>
      </c>
    </row>
    <row r="1459" spans="6:7" x14ac:dyDescent="0.3">
      <c r="F1459" s="61">
        <v>14095</v>
      </c>
      <c r="G1459" s="62" t="s">
        <v>8846</v>
      </c>
    </row>
    <row r="1460" spans="6:7" x14ac:dyDescent="0.3">
      <c r="F1460" s="61">
        <v>14103</v>
      </c>
      <c r="G1460" s="62" t="s">
        <v>8847</v>
      </c>
    </row>
    <row r="1461" spans="6:7" x14ac:dyDescent="0.3">
      <c r="F1461" s="61">
        <v>14115</v>
      </c>
      <c r="G1461" s="62" t="s">
        <v>8848</v>
      </c>
    </row>
    <row r="1462" spans="6:7" x14ac:dyDescent="0.3">
      <c r="F1462" s="61">
        <v>14135</v>
      </c>
      <c r="G1462" s="62" t="s">
        <v>8849</v>
      </c>
    </row>
    <row r="1463" spans="6:7" x14ac:dyDescent="0.3">
      <c r="F1463" s="61">
        <v>14136</v>
      </c>
      <c r="G1463" s="62" t="s">
        <v>8850</v>
      </c>
    </row>
    <row r="1464" spans="6:7" x14ac:dyDescent="0.3">
      <c r="F1464" s="61">
        <v>14154</v>
      </c>
      <c r="G1464" s="62" t="s">
        <v>8851</v>
      </c>
    </row>
    <row r="1465" spans="6:7" x14ac:dyDescent="0.3">
      <c r="F1465" s="61">
        <v>14164</v>
      </c>
      <c r="G1465" s="67" t="s">
        <v>8852</v>
      </c>
    </row>
    <row r="1466" spans="6:7" x14ac:dyDescent="0.3">
      <c r="F1466" s="61">
        <v>14165</v>
      </c>
      <c r="G1466" s="68" t="s">
        <v>8853</v>
      </c>
    </row>
    <row r="1467" spans="6:7" x14ac:dyDescent="0.3">
      <c r="F1467" s="61">
        <v>14179</v>
      </c>
      <c r="G1467" s="67" t="s">
        <v>8854</v>
      </c>
    </row>
    <row r="1468" spans="6:7" x14ac:dyDescent="0.3">
      <c r="F1468" s="61">
        <v>14182</v>
      </c>
      <c r="G1468" s="62" t="s">
        <v>8855</v>
      </c>
    </row>
    <row r="1469" spans="6:7" x14ac:dyDescent="0.3">
      <c r="F1469" s="61">
        <v>14184</v>
      </c>
      <c r="G1469" s="62" t="s">
        <v>8856</v>
      </c>
    </row>
    <row r="1470" spans="6:7" x14ac:dyDescent="0.3">
      <c r="F1470" s="61">
        <v>14188</v>
      </c>
      <c r="G1470" s="67" t="s">
        <v>8857</v>
      </c>
    </row>
    <row r="1471" spans="6:7" x14ac:dyDescent="0.3">
      <c r="F1471" s="61">
        <v>14191</v>
      </c>
      <c r="G1471" s="62" t="s">
        <v>8858</v>
      </c>
    </row>
    <row r="1472" spans="6:7" x14ac:dyDescent="0.3">
      <c r="F1472" s="61">
        <v>14197</v>
      </c>
      <c r="G1472" s="62" t="s">
        <v>8859</v>
      </c>
    </row>
    <row r="1473" spans="6:7" x14ac:dyDescent="0.3">
      <c r="F1473" s="61">
        <v>14198</v>
      </c>
      <c r="G1473" s="62" t="s">
        <v>8860</v>
      </c>
    </row>
    <row r="1474" spans="6:7" x14ac:dyDescent="0.3">
      <c r="F1474" s="61">
        <v>14204</v>
      </c>
      <c r="G1474" s="62" t="s">
        <v>8861</v>
      </c>
    </row>
    <row r="1475" spans="6:7" x14ac:dyDescent="0.3">
      <c r="F1475" s="61">
        <v>14209</v>
      </c>
      <c r="G1475" s="62" t="s">
        <v>8862</v>
      </c>
    </row>
    <row r="1476" spans="6:7" x14ac:dyDescent="0.3">
      <c r="F1476" s="61">
        <v>14216</v>
      </c>
      <c r="G1476" s="62" t="s">
        <v>8863</v>
      </c>
    </row>
    <row r="1477" spans="6:7" x14ac:dyDescent="0.3">
      <c r="F1477" s="61">
        <v>14219</v>
      </c>
      <c r="G1477" s="62" t="s">
        <v>8864</v>
      </c>
    </row>
    <row r="1478" spans="6:7" x14ac:dyDescent="0.3">
      <c r="F1478" s="61">
        <v>14220</v>
      </c>
      <c r="G1478" s="62" t="s">
        <v>8865</v>
      </c>
    </row>
    <row r="1479" spans="6:7" x14ac:dyDescent="0.3">
      <c r="F1479" s="61">
        <v>14236</v>
      </c>
      <c r="G1479" s="62" t="s">
        <v>8866</v>
      </c>
    </row>
    <row r="1480" spans="6:7" x14ac:dyDescent="0.3">
      <c r="F1480" s="61">
        <v>14240</v>
      </c>
      <c r="G1480" s="62" t="s">
        <v>8867</v>
      </c>
    </row>
    <row r="1481" spans="6:7" x14ac:dyDescent="0.3">
      <c r="F1481" s="61">
        <v>14248</v>
      </c>
      <c r="G1481" s="62" t="s">
        <v>8868</v>
      </c>
    </row>
    <row r="1482" spans="6:7" x14ac:dyDescent="0.3">
      <c r="F1482" s="61">
        <v>14270</v>
      </c>
      <c r="G1482" s="62" t="s">
        <v>8869</v>
      </c>
    </row>
    <row r="1483" spans="6:7" x14ac:dyDescent="0.3">
      <c r="F1483" s="61">
        <v>14271</v>
      </c>
      <c r="G1483" s="62" t="s">
        <v>8869</v>
      </c>
    </row>
    <row r="1484" spans="6:7" x14ac:dyDescent="0.3">
      <c r="F1484" s="61">
        <v>14282</v>
      </c>
      <c r="G1484" s="62" t="s">
        <v>8870</v>
      </c>
    </row>
    <row r="1485" spans="6:7" x14ac:dyDescent="0.3">
      <c r="F1485" s="61">
        <v>14286</v>
      </c>
      <c r="G1485" s="62" t="s">
        <v>8871</v>
      </c>
    </row>
    <row r="1486" spans="6:7" x14ac:dyDescent="0.3">
      <c r="F1486" s="61">
        <v>14289</v>
      </c>
      <c r="G1486" s="62" t="s">
        <v>8872</v>
      </c>
    </row>
    <row r="1487" spans="6:7" x14ac:dyDescent="0.3">
      <c r="F1487" s="61">
        <v>14292</v>
      </c>
      <c r="G1487" s="62" t="s">
        <v>8873</v>
      </c>
    </row>
    <row r="1488" spans="6:7" x14ac:dyDescent="0.3">
      <c r="F1488" s="61">
        <v>14300</v>
      </c>
      <c r="G1488" s="62" t="s">
        <v>8874</v>
      </c>
    </row>
    <row r="1489" spans="6:7" x14ac:dyDescent="0.3">
      <c r="F1489" s="61">
        <v>14301</v>
      </c>
      <c r="G1489" s="62" t="s">
        <v>8875</v>
      </c>
    </row>
    <row r="1490" spans="6:7" x14ac:dyDescent="0.3">
      <c r="F1490" s="61">
        <v>14308</v>
      </c>
      <c r="G1490" s="62" t="s">
        <v>8876</v>
      </c>
    </row>
    <row r="1491" spans="6:7" x14ac:dyDescent="0.3">
      <c r="F1491" s="61">
        <v>14311</v>
      </c>
      <c r="G1491" s="62" t="s">
        <v>8877</v>
      </c>
    </row>
    <row r="1492" spans="6:7" x14ac:dyDescent="0.3">
      <c r="F1492" s="61">
        <v>14313</v>
      </c>
      <c r="G1492" s="67" t="s">
        <v>8878</v>
      </c>
    </row>
    <row r="1493" spans="6:7" x14ac:dyDescent="0.3">
      <c r="F1493" s="61">
        <v>14320</v>
      </c>
      <c r="G1493" s="62" t="s">
        <v>8879</v>
      </c>
    </row>
    <row r="1494" spans="6:7" x14ac:dyDescent="0.3">
      <c r="F1494" s="61">
        <v>14323</v>
      </c>
      <c r="G1494" s="62" t="s">
        <v>8880</v>
      </c>
    </row>
    <row r="1495" spans="6:7" x14ac:dyDescent="0.3">
      <c r="F1495" s="61">
        <v>14325</v>
      </c>
      <c r="G1495" s="62" t="s">
        <v>8881</v>
      </c>
    </row>
    <row r="1496" spans="6:7" x14ac:dyDescent="0.3">
      <c r="F1496" s="61">
        <v>14328</v>
      </c>
      <c r="G1496" s="64" t="s">
        <v>8882</v>
      </c>
    </row>
    <row r="1497" spans="6:7" x14ac:dyDescent="0.3">
      <c r="F1497" s="61">
        <v>14329</v>
      </c>
      <c r="G1497" s="62" t="s">
        <v>8883</v>
      </c>
    </row>
    <row r="1498" spans="6:7" x14ac:dyDescent="0.3">
      <c r="F1498" s="61">
        <v>14340</v>
      </c>
      <c r="G1498" s="62" t="s">
        <v>8884</v>
      </c>
    </row>
    <row r="1499" spans="6:7" x14ac:dyDescent="0.3">
      <c r="F1499" s="61">
        <v>14341</v>
      </c>
      <c r="G1499" s="62" t="s">
        <v>8885</v>
      </c>
    </row>
    <row r="1500" spans="6:7" x14ac:dyDescent="0.3">
      <c r="F1500" s="61">
        <v>14345</v>
      </c>
      <c r="G1500" s="62" t="s">
        <v>8886</v>
      </c>
    </row>
    <row r="1501" spans="6:7" x14ac:dyDescent="0.3">
      <c r="F1501" s="61">
        <v>14358</v>
      </c>
      <c r="G1501" s="67" t="s">
        <v>8887</v>
      </c>
    </row>
    <row r="1502" spans="6:7" x14ac:dyDescent="0.3">
      <c r="F1502" s="61">
        <v>14368</v>
      </c>
      <c r="G1502" s="62" t="s">
        <v>8888</v>
      </c>
    </row>
    <row r="1503" spans="6:7" x14ac:dyDescent="0.3">
      <c r="F1503" s="61">
        <v>14376</v>
      </c>
      <c r="G1503" s="62" t="s">
        <v>8889</v>
      </c>
    </row>
    <row r="1504" spans="6:7" x14ac:dyDescent="0.3">
      <c r="F1504" s="61">
        <v>14377</v>
      </c>
      <c r="G1504" s="62" t="s">
        <v>8890</v>
      </c>
    </row>
    <row r="1505" spans="6:7" x14ac:dyDescent="0.3">
      <c r="F1505" s="61">
        <v>14378</v>
      </c>
      <c r="G1505" s="62" t="s">
        <v>8891</v>
      </c>
    </row>
    <row r="1506" spans="6:7" x14ac:dyDescent="0.3">
      <c r="F1506" s="61">
        <v>14382</v>
      </c>
      <c r="G1506" s="62" t="s">
        <v>8892</v>
      </c>
    </row>
    <row r="1507" spans="6:7" x14ac:dyDescent="0.3">
      <c r="F1507" s="61">
        <v>14384</v>
      </c>
      <c r="G1507" s="62" t="s">
        <v>8893</v>
      </c>
    </row>
    <row r="1508" spans="6:7" x14ac:dyDescent="0.3">
      <c r="F1508" s="61">
        <v>14386</v>
      </c>
      <c r="G1508" s="62" t="s">
        <v>8894</v>
      </c>
    </row>
    <row r="1509" spans="6:7" x14ac:dyDescent="0.3">
      <c r="F1509" s="61">
        <v>14389</v>
      </c>
      <c r="G1509" s="62" t="s">
        <v>8895</v>
      </c>
    </row>
    <row r="1510" spans="6:7" x14ac:dyDescent="0.3">
      <c r="F1510" s="61">
        <v>14394</v>
      </c>
      <c r="G1510" s="62" t="s">
        <v>8896</v>
      </c>
    </row>
    <row r="1511" spans="6:7" x14ac:dyDescent="0.3">
      <c r="F1511" s="61">
        <v>14395</v>
      </c>
      <c r="G1511" s="62" t="s">
        <v>8897</v>
      </c>
    </row>
    <row r="1512" spans="6:7" x14ac:dyDescent="0.3">
      <c r="F1512" s="61">
        <v>14397</v>
      </c>
      <c r="G1512" s="62" t="s">
        <v>8898</v>
      </c>
    </row>
    <row r="1513" spans="6:7" x14ac:dyDescent="0.3">
      <c r="F1513" s="61">
        <v>14410</v>
      </c>
      <c r="G1513" s="62" t="s">
        <v>8899</v>
      </c>
    </row>
    <row r="1514" spans="6:7" x14ac:dyDescent="0.3">
      <c r="F1514" s="61">
        <v>14416</v>
      </c>
      <c r="G1514" s="62" t="s">
        <v>8900</v>
      </c>
    </row>
    <row r="1515" spans="6:7" x14ac:dyDescent="0.3">
      <c r="F1515" s="61">
        <v>14417</v>
      </c>
      <c r="G1515" s="62" t="s">
        <v>8901</v>
      </c>
    </row>
    <row r="1516" spans="6:7" x14ac:dyDescent="0.3">
      <c r="F1516" s="61">
        <v>14423</v>
      </c>
      <c r="G1516" s="62" t="s">
        <v>8902</v>
      </c>
    </row>
    <row r="1517" spans="6:7" x14ac:dyDescent="0.3">
      <c r="F1517" s="61">
        <v>14429</v>
      </c>
      <c r="G1517" s="62" t="s">
        <v>8903</v>
      </c>
    </row>
    <row r="1518" spans="6:7" x14ac:dyDescent="0.3">
      <c r="F1518" s="61">
        <v>14430</v>
      </c>
      <c r="G1518" s="62" t="s">
        <v>8904</v>
      </c>
    </row>
    <row r="1519" spans="6:7" x14ac:dyDescent="0.3">
      <c r="F1519" s="61">
        <v>14434</v>
      </c>
      <c r="G1519" s="62" t="s">
        <v>8905</v>
      </c>
    </row>
    <row r="1520" spans="6:7" x14ac:dyDescent="0.3">
      <c r="F1520" s="61">
        <v>14438</v>
      </c>
      <c r="G1520" s="62" t="s">
        <v>8906</v>
      </c>
    </row>
    <row r="1521" spans="6:7" x14ac:dyDescent="0.3">
      <c r="F1521" s="61">
        <v>14440</v>
      </c>
      <c r="G1521" s="62" t="s">
        <v>8907</v>
      </c>
    </row>
    <row r="1522" spans="6:7" x14ac:dyDescent="0.3">
      <c r="F1522" s="61">
        <v>14445</v>
      </c>
      <c r="G1522" s="62" t="s">
        <v>8908</v>
      </c>
    </row>
    <row r="1523" spans="6:7" x14ac:dyDescent="0.3">
      <c r="F1523" s="61">
        <v>14448</v>
      </c>
      <c r="G1523" s="62" t="s">
        <v>8909</v>
      </c>
    </row>
    <row r="1524" spans="6:7" x14ac:dyDescent="0.3">
      <c r="F1524" s="61">
        <v>14450</v>
      </c>
      <c r="G1524" s="62" t="s">
        <v>8910</v>
      </c>
    </row>
    <row r="1525" spans="6:7" x14ac:dyDescent="0.3">
      <c r="F1525" s="61">
        <v>14452</v>
      </c>
      <c r="G1525" s="62" t="s">
        <v>8911</v>
      </c>
    </row>
    <row r="1526" spans="6:7" x14ac:dyDescent="0.3">
      <c r="F1526" s="61">
        <v>14453</v>
      </c>
      <c r="G1526" s="62" t="s">
        <v>8912</v>
      </c>
    </row>
    <row r="1527" spans="6:7" x14ac:dyDescent="0.3">
      <c r="F1527" s="61">
        <v>14457</v>
      </c>
      <c r="G1527" s="62" t="s">
        <v>8913</v>
      </c>
    </row>
    <row r="1528" spans="6:7" x14ac:dyDescent="0.3">
      <c r="F1528" s="61">
        <v>14460</v>
      </c>
      <c r="G1528" s="62" t="s">
        <v>8914</v>
      </c>
    </row>
    <row r="1529" spans="6:7" x14ac:dyDescent="0.3">
      <c r="F1529" s="61">
        <v>14461</v>
      </c>
      <c r="G1529" s="62" t="s">
        <v>8915</v>
      </c>
    </row>
    <row r="1530" spans="6:7" x14ac:dyDescent="0.3">
      <c r="F1530" s="61">
        <v>14462</v>
      </c>
      <c r="G1530" s="62" t="s">
        <v>8916</v>
      </c>
    </row>
    <row r="1531" spans="6:7" x14ac:dyDescent="0.3">
      <c r="F1531" s="61">
        <v>14464</v>
      </c>
      <c r="G1531" s="62" t="s">
        <v>8917</v>
      </c>
    </row>
    <row r="1532" spans="6:7" x14ac:dyDescent="0.3">
      <c r="F1532" s="61">
        <v>14468</v>
      </c>
      <c r="G1532" s="62" t="s">
        <v>8918</v>
      </c>
    </row>
    <row r="1533" spans="6:7" x14ac:dyDescent="0.3">
      <c r="F1533" s="61">
        <v>14476</v>
      </c>
      <c r="G1533" s="62" t="s">
        <v>8919</v>
      </c>
    </row>
    <row r="1534" spans="6:7" x14ac:dyDescent="0.3">
      <c r="F1534" s="61">
        <v>14477</v>
      </c>
      <c r="G1534" s="68" t="s">
        <v>8920</v>
      </c>
    </row>
    <row r="1535" spans="6:7" x14ac:dyDescent="0.3">
      <c r="F1535" s="61">
        <v>14480</v>
      </c>
      <c r="G1535" s="62" t="s">
        <v>8921</v>
      </c>
    </row>
    <row r="1536" spans="6:7" x14ac:dyDescent="0.3">
      <c r="F1536" s="61">
        <v>14487</v>
      </c>
      <c r="G1536" s="62" t="s">
        <v>8922</v>
      </c>
    </row>
    <row r="1537" spans="6:7" x14ac:dyDescent="0.3">
      <c r="F1537" s="61">
        <v>14491</v>
      </c>
      <c r="G1537" s="62" t="s">
        <v>8923</v>
      </c>
    </row>
    <row r="1538" spans="6:7" x14ac:dyDescent="0.3">
      <c r="F1538" s="61">
        <v>14492</v>
      </c>
      <c r="G1538" s="62" t="s">
        <v>8924</v>
      </c>
    </row>
    <row r="1539" spans="6:7" x14ac:dyDescent="0.3">
      <c r="F1539" s="61">
        <v>14494</v>
      </c>
      <c r="G1539" s="67" t="s">
        <v>8925</v>
      </c>
    </row>
    <row r="1540" spans="6:7" x14ac:dyDescent="0.3">
      <c r="F1540" s="61">
        <v>14496</v>
      </c>
      <c r="G1540" s="62" t="s">
        <v>8926</v>
      </c>
    </row>
    <row r="1541" spans="6:7" x14ac:dyDescent="0.3">
      <c r="F1541" s="61">
        <v>14503</v>
      </c>
      <c r="G1541" s="62" t="s">
        <v>8927</v>
      </c>
    </row>
    <row r="1542" spans="6:7" x14ac:dyDescent="0.3">
      <c r="F1542" s="61">
        <v>14504</v>
      </c>
      <c r="G1542" s="62" t="s">
        <v>8928</v>
      </c>
    </row>
    <row r="1543" spans="6:7" x14ac:dyDescent="0.3">
      <c r="F1543" s="61">
        <v>14511</v>
      </c>
      <c r="G1543" s="62" t="s">
        <v>8929</v>
      </c>
    </row>
    <row r="1544" spans="6:7" x14ac:dyDescent="0.3">
      <c r="F1544" s="61">
        <v>14512</v>
      </c>
      <c r="G1544" s="62" t="s">
        <v>8930</v>
      </c>
    </row>
    <row r="1545" spans="6:7" x14ac:dyDescent="0.3">
      <c r="F1545" s="61">
        <v>14524</v>
      </c>
      <c r="G1545" s="62" t="s">
        <v>8931</v>
      </c>
    </row>
    <row r="1546" spans="6:7" x14ac:dyDescent="0.3">
      <c r="F1546" s="61">
        <v>14527</v>
      </c>
      <c r="G1546" s="62" t="s">
        <v>8932</v>
      </c>
    </row>
    <row r="1547" spans="6:7" x14ac:dyDescent="0.3">
      <c r="F1547" s="61">
        <v>14531</v>
      </c>
      <c r="G1547" s="62" t="s">
        <v>8933</v>
      </c>
    </row>
    <row r="1548" spans="6:7" x14ac:dyDescent="0.3">
      <c r="F1548" s="61">
        <v>14533</v>
      </c>
      <c r="G1548" s="62" t="s">
        <v>8934</v>
      </c>
    </row>
    <row r="1549" spans="6:7" x14ac:dyDescent="0.3">
      <c r="F1549" s="61">
        <v>14537</v>
      </c>
      <c r="G1549" s="62" t="s">
        <v>8935</v>
      </c>
    </row>
    <row r="1550" spans="6:7" x14ac:dyDescent="0.3">
      <c r="F1550" s="61">
        <v>14541</v>
      </c>
      <c r="G1550" s="62" t="s">
        <v>8936</v>
      </c>
    </row>
    <row r="1551" spans="6:7" x14ac:dyDescent="0.3">
      <c r="F1551" s="61">
        <v>14542</v>
      </c>
      <c r="G1551" s="62" t="s">
        <v>8937</v>
      </c>
    </row>
    <row r="1552" spans="6:7" x14ac:dyDescent="0.3">
      <c r="F1552" s="61">
        <v>14543</v>
      </c>
      <c r="G1552" s="62" t="s">
        <v>8938</v>
      </c>
    </row>
    <row r="1553" spans="6:7" x14ac:dyDescent="0.3">
      <c r="F1553" s="61">
        <v>14544</v>
      </c>
      <c r="G1553" s="62" t="s">
        <v>8939</v>
      </c>
    </row>
    <row r="1554" spans="6:7" x14ac:dyDescent="0.3">
      <c r="F1554" s="61">
        <v>14545</v>
      </c>
      <c r="G1554" s="62" t="s">
        <v>8940</v>
      </c>
    </row>
    <row r="1555" spans="6:7" x14ac:dyDescent="0.3">
      <c r="F1555" s="61">
        <v>14547</v>
      </c>
      <c r="G1555" s="62" t="s">
        <v>8941</v>
      </c>
    </row>
    <row r="1556" spans="6:7" x14ac:dyDescent="0.3">
      <c r="F1556" s="61">
        <v>14549</v>
      </c>
      <c r="G1556" s="62" t="s">
        <v>8942</v>
      </c>
    </row>
    <row r="1557" spans="6:7" x14ac:dyDescent="0.3">
      <c r="F1557" s="61">
        <v>14551</v>
      </c>
      <c r="G1557" s="67" t="s">
        <v>8943</v>
      </c>
    </row>
    <row r="1558" spans="6:7" x14ac:dyDescent="0.3">
      <c r="F1558" s="61">
        <v>14553</v>
      </c>
      <c r="G1558" s="62" t="s">
        <v>8944</v>
      </c>
    </row>
    <row r="1559" spans="6:7" x14ac:dyDescent="0.3">
      <c r="F1559" s="61">
        <v>14555</v>
      </c>
      <c r="G1559" s="62" t="s">
        <v>8945</v>
      </c>
    </row>
    <row r="1560" spans="6:7" x14ac:dyDescent="0.3">
      <c r="F1560" s="61">
        <v>14577</v>
      </c>
      <c r="G1560" s="62" t="s">
        <v>8946</v>
      </c>
    </row>
    <row r="1561" spans="6:7" x14ac:dyDescent="0.3">
      <c r="F1561" s="61">
        <v>14582</v>
      </c>
      <c r="G1561" s="62" t="s">
        <v>8947</v>
      </c>
    </row>
    <row r="1562" spans="6:7" x14ac:dyDescent="0.3">
      <c r="F1562" s="61">
        <v>14583</v>
      </c>
      <c r="G1562" s="62" t="s">
        <v>8948</v>
      </c>
    </row>
    <row r="1563" spans="6:7" x14ac:dyDescent="0.3">
      <c r="F1563" s="61">
        <v>14594</v>
      </c>
      <c r="G1563" s="66" t="s">
        <v>8949</v>
      </c>
    </row>
    <row r="1564" spans="6:7" x14ac:dyDescent="0.3">
      <c r="F1564" s="61">
        <v>14597</v>
      </c>
      <c r="G1564" s="62" t="s">
        <v>8950</v>
      </c>
    </row>
    <row r="1565" spans="6:7" x14ac:dyDescent="0.3">
      <c r="F1565" s="61">
        <v>14600</v>
      </c>
      <c r="G1565" s="62" t="s">
        <v>8951</v>
      </c>
    </row>
    <row r="1566" spans="6:7" x14ac:dyDescent="0.3">
      <c r="F1566" s="61">
        <v>14618</v>
      </c>
      <c r="G1566" s="62" t="s">
        <v>8952</v>
      </c>
    </row>
    <row r="1567" spans="6:7" x14ac:dyDescent="0.3">
      <c r="F1567" s="61">
        <v>14624</v>
      </c>
      <c r="G1567" s="62" t="s">
        <v>8953</v>
      </c>
    </row>
    <row r="1568" spans="6:7" x14ac:dyDescent="0.3">
      <c r="F1568" s="61">
        <v>14626</v>
      </c>
      <c r="G1568" s="62" t="s">
        <v>8954</v>
      </c>
    </row>
    <row r="1569" spans="6:7" x14ac:dyDescent="0.3">
      <c r="F1569" s="61">
        <v>14628</v>
      </c>
      <c r="G1569" s="62" t="s">
        <v>8955</v>
      </c>
    </row>
    <row r="1570" spans="6:7" x14ac:dyDescent="0.3">
      <c r="F1570" s="61">
        <v>14638</v>
      </c>
      <c r="G1570" s="62" t="s">
        <v>8956</v>
      </c>
    </row>
    <row r="1571" spans="6:7" x14ac:dyDescent="0.3">
      <c r="F1571" s="61">
        <v>14641</v>
      </c>
      <c r="G1571" s="62" t="s">
        <v>8957</v>
      </c>
    </row>
    <row r="1572" spans="6:7" x14ac:dyDescent="0.3">
      <c r="F1572" s="61">
        <v>14643</v>
      </c>
      <c r="G1572" s="62" t="s">
        <v>8958</v>
      </c>
    </row>
    <row r="1573" spans="6:7" x14ac:dyDescent="0.3">
      <c r="F1573" s="61">
        <v>14645</v>
      </c>
      <c r="G1573" s="67" t="s">
        <v>8959</v>
      </c>
    </row>
    <row r="1574" spans="6:7" x14ac:dyDescent="0.3">
      <c r="F1574" s="61">
        <v>14648</v>
      </c>
      <c r="G1574" s="62" t="s">
        <v>8960</v>
      </c>
    </row>
    <row r="1575" spans="6:7" x14ac:dyDescent="0.3">
      <c r="F1575" s="61">
        <v>14649</v>
      </c>
      <c r="G1575" s="67" t="s">
        <v>8961</v>
      </c>
    </row>
    <row r="1576" spans="6:7" x14ac:dyDescent="0.3">
      <c r="F1576" s="61">
        <v>14650</v>
      </c>
      <c r="G1576" s="62" t="s">
        <v>8962</v>
      </c>
    </row>
    <row r="1577" spans="6:7" x14ac:dyDescent="0.3">
      <c r="F1577" s="61">
        <v>14652</v>
      </c>
      <c r="G1577" s="62" t="s">
        <v>7852</v>
      </c>
    </row>
    <row r="1578" spans="6:7" x14ac:dyDescent="0.3">
      <c r="F1578" s="61">
        <v>14654</v>
      </c>
      <c r="G1578" s="62" t="s">
        <v>8963</v>
      </c>
    </row>
    <row r="1579" spans="6:7" x14ac:dyDescent="0.3">
      <c r="F1579" s="61">
        <v>14656</v>
      </c>
      <c r="G1579" s="62" t="s">
        <v>8964</v>
      </c>
    </row>
    <row r="1580" spans="6:7" x14ac:dyDescent="0.3">
      <c r="F1580" s="61">
        <v>14661</v>
      </c>
      <c r="G1580" s="68" t="s">
        <v>8965</v>
      </c>
    </row>
    <row r="1581" spans="6:7" x14ac:dyDescent="0.3">
      <c r="F1581" s="61">
        <v>14669</v>
      </c>
      <c r="G1581" s="62" t="s">
        <v>8966</v>
      </c>
    </row>
    <row r="1582" spans="6:7" x14ac:dyDescent="0.3">
      <c r="F1582" s="61">
        <v>14670</v>
      </c>
      <c r="G1582" s="62" t="s">
        <v>8967</v>
      </c>
    </row>
    <row r="1583" spans="6:7" x14ac:dyDescent="0.3">
      <c r="F1583" s="61">
        <v>14671</v>
      </c>
      <c r="G1583" s="62" t="s">
        <v>8968</v>
      </c>
    </row>
    <row r="1584" spans="6:7" x14ac:dyDescent="0.3">
      <c r="F1584" s="61">
        <v>14676</v>
      </c>
      <c r="G1584" s="62" t="s">
        <v>8969</v>
      </c>
    </row>
    <row r="1585" spans="6:7" x14ac:dyDescent="0.3">
      <c r="F1585" s="61">
        <v>14698</v>
      </c>
      <c r="G1585" s="62" t="s">
        <v>8970</v>
      </c>
    </row>
    <row r="1586" spans="6:7" x14ac:dyDescent="0.3">
      <c r="F1586" s="61">
        <v>14708</v>
      </c>
      <c r="G1586" s="62" t="s">
        <v>8971</v>
      </c>
    </row>
    <row r="1587" spans="6:7" x14ac:dyDescent="0.3">
      <c r="F1587" s="61">
        <v>14724</v>
      </c>
      <c r="G1587" s="62" t="s">
        <v>8972</v>
      </c>
    </row>
    <row r="1588" spans="6:7" x14ac:dyDescent="0.3">
      <c r="F1588" s="61">
        <v>14735</v>
      </c>
      <c r="G1588" s="67" t="s">
        <v>8973</v>
      </c>
    </row>
    <row r="1589" spans="6:7" x14ac:dyDescent="0.3">
      <c r="F1589" s="61">
        <v>14739</v>
      </c>
      <c r="G1589" s="67" t="s">
        <v>8974</v>
      </c>
    </row>
    <row r="1590" spans="6:7" x14ac:dyDescent="0.3">
      <c r="F1590" s="61">
        <v>14740</v>
      </c>
      <c r="G1590" s="62" t="s">
        <v>8975</v>
      </c>
    </row>
    <row r="1591" spans="6:7" x14ac:dyDescent="0.3">
      <c r="F1591" s="61">
        <v>14744</v>
      </c>
      <c r="G1591" s="62" t="s">
        <v>8976</v>
      </c>
    </row>
    <row r="1592" spans="6:7" x14ac:dyDescent="0.3">
      <c r="F1592" s="61">
        <v>14749</v>
      </c>
      <c r="G1592" s="62" t="s">
        <v>8977</v>
      </c>
    </row>
    <row r="1593" spans="6:7" x14ac:dyDescent="0.3">
      <c r="F1593" s="61">
        <v>14750</v>
      </c>
      <c r="G1593" s="67" t="s">
        <v>8978</v>
      </c>
    </row>
    <row r="1594" spans="6:7" x14ac:dyDescent="0.3">
      <c r="F1594" s="61">
        <v>14751</v>
      </c>
      <c r="G1594" s="62" t="s">
        <v>8979</v>
      </c>
    </row>
    <row r="1595" spans="6:7" x14ac:dyDescent="0.3">
      <c r="F1595" s="61">
        <v>14753</v>
      </c>
      <c r="G1595" s="62" t="s">
        <v>8980</v>
      </c>
    </row>
    <row r="1596" spans="6:7" x14ac:dyDescent="0.3">
      <c r="F1596" s="61">
        <v>14754</v>
      </c>
      <c r="G1596" s="62" t="s">
        <v>8981</v>
      </c>
    </row>
    <row r="1597" spans="6:7" x14ac:dyDescent="0.3">
      <c r="F1597" s="61">
        <v>14756</v>
      </c>
      <c r="G1597" s="67" t="s">
        <v>8982</v>
      </c>
    </row>
    <row r="1598" spans="6:7" x14ac:dyDescent="0.3">
      <c r="F1598" s="61">
        <v>14759</v>
      </c>
      <c r="G1598" s="62" t="s">
        <v>8983</v>
      </c>
    </row>
    <row r="1599" spans="6:7" x14ac:dyDescent="0.3">
      <c r="F1599" s="61">
        <v>14766</v>
      </c>
      <c r="G1599" s="62" t="s">
        <v>8984</v>
      </c>
    </row>
    <row r="1600" spans="6:7" x14ac:dyDescent="0.3">
      <c r="F1600" s="61">
        <v>14772</v>
      </c>
      <c r="G1600" s="62" t="s">
        <v>8985</v>
      </c>
    </row>
    <row r="1601" spans="6:7" x14ac:dyDescent="0.3">
      <c r="F1601" s="61">
        <v>14773</v>
      </c>
      <c r="G1601" s="62" t="s">
        <v>8986</v>
      </c>
    </row>
    <row r="1602" spans="6:7" x14ac:dyDescent="0.3">
      <c r="F1602" s="61">
        <v>14774</v>
      </c>
      <c r="G1602" s="62" t="s">
        <v>8987</v>
      </c>
    </row>
    <row r="1603" spans="6:7" x14ac:dyDescent="0.3">
      <c r="F1603" s="61">
        <v>14775</v>
      </c>
      <c r="G1603" s="62" t="s">
        <v>8988</v>
      </c>
    </row>
    <row r="1604" spans="6:7" x14ac:dyDescent="0.3">
      <c r="F1604" s="61">
        <v>14776</v>
      </c>
      <c r="G1604" s="62" t="s">
        <v>8989</v>
      </c>
    </row>
    <row r="1605" spans="6:7" x14ac:dyDescent="0.3">
      <c r="F1605" s="61">
        <v>14779</v>
      </c>
      <c r="G1605" s="62" t="s">
        <v>8990</v>
      </c>
    </row>
    <row r="1606" spans="6:7" x14ac:dyDescent="0.3">
      <c r="F1606" s="61">
        <v>14782</v>
      </c>
      <c r="G1606" s="62" t="s">
        <v>8991</v>
      </c>
    </row>
    <row r="1607" spans="6:7" x14ac:dyDescent="0.3">
      <c r="F1607" s="61">
        <v>14783</v>
      </c>
      <c r="G1607" s="62" t="s">
        <v>8992</v>
      </c>
    </row>
    <row r="1608" spans="6:7" x14ac:dyDescent="0.3">
      <c r="F1608" s="61">
        <v>14784</v>
      </c>
      <c r="G1608" s="62" t="s">
        <v>8993</v>
      </c>
    </row>
    <row r="1609" spans="6:7" x14ac:dyDescent="0.3">
      <c r="F1609" s="61">
        <v>14785</v>
      </c>
      <c r="G1609" s="62" t="s">
        <v>8994</v>
      </c>
    </row>
    <row r="1610" spans="6:7" x14ac:dyDescent="0.3">
      <c r="F1610" s="61">
        <v>14786</v>
      </c>
      <c r="G1610" s="62" t="s">
        <v>8995</v>
      </c>
    </row>
    <row r="1611" spans="6:7" x14ac:dyDescent="0.3">
      <c r="F1611" s="61">
        <v>14788</v>
      </c>
      <c r="G1611" s="62" t="s">
        <v>8996</v>
      </c>
    </row>
    <row r="1612" spans="6:7" x14ac:dyDescent="0.3">
      <c r="F1612" s="61">
        <v>14795</v>
      </c>
      <c r="G1612" s="62" t="s">
        <v>8997</v>
      </c>
    </row>
    <row r="1613" spans="6:7" x14ac:dyDescent="0.3">
      <c r="F1613" s="61">
        <v>14808</v>
      </c>
      <c r="G1613" s="62" t="s">
        <v>8998</v>
      </c>
    </row>
    <row r="1614" spans="6:7" x14ac:dyDescent="0.3">
      <c r="F1614" s="61">
        <v>14811</v>
      </c>
      <c r="G1614" s="62" t="s">
        <v>8999</v>
      </c>
    </row>
    <row r="1615" spans="6:7" x14ac:dyDescent="0.3">
      <c r="F1615" s="61">
        <v>14814</v>
      </c>
      <c r="G1615" s="67" t="s">
        <v>9000</v>
      </c>
    </row>
    <row r="1616" spans="6:7" x14ac:dyDescent="0.3">
      <c r="F1616" s="61">
        <v>14823</v>
      </c>
      <c r="G1616" s="62" t="s">
        <v>9001</v>
      </c>
    </row>
    <row r="1617" spans="6:7" x14ac:dyDescent="0.3">
      <c r="F1617" s="61">
        <v>14828</v>
      </c>
      <c r="G1617" s="62" t="s">
        <v>9002</v>
      </c>
    </row>
    <row r="1618" spans="6:7" x14ac:dyDescent="0.3">
      <c r="F1618" s="61">
        <v>14829</v>
      </c>
      <c r="G1618" s="62" t="s">
        <v>9003</v>
      </c>
    </row>
    <row r="1619" spans="6:7" x14ac:dyDescent="0.3">
      <c r="F1619" s="61">
        <v>14831</v>
      </c>
      <c r="G1619" s="62" t="s">
        <v>9004</v>
      </c>
    </row>
    <row r="1620" spans="6:7" x14ac:dyDescent="0.3">
      <c r="F1620" s="61">
        <v>14833</v>
      </c>
      <c r="G1620" s="62" t="s">
        <v>9005</v>
      </c>
    </row>
    <row r="1621" spans="6:7" x14ac:dyDescent="0.3">
      <c r="F1621" s="61">
        <v>14843</v>
      </c>
      <c r="G1621" s="67" t="s">
        <v>9006</v>
      </c>
    </row>
    <row r="1622" spans="6:7" x14ac:dyDescent="0.3">
      <c r="F1622" s="61">
        <v>14847</v>
      </c>
      <c r="G1622" s="67" t="s">
        <v>9007</v>
      </c>
    </row>
    <row r="1623" spans="6:7" x14ac:dyDescent="0.3">
      <c r="F1623" s="61">
        <v>14849</v>
      </c>
      <c r="G1623" s="62" t="s">
        <v>9008</v>
      </c>
    </row>
    <row r="1624" spans="6:7" x14ac:dyDescent="0.3">
      <c r="F1624" s="61">
        <v>14852</v>
      </c>
      <c r="G1624" s="62" t="s">
        <v>9009</v>
      </c>
    </row>
    <row r="1625" spans="6:7" x14ac:dyDescent="0.3">
      <c r="F1625" s="61">
        <v>14856</v>
      </c>
      <c r="G1625" s="62" t="s">
        <v>9010</v>
      </c>
    </row>
    <row r="1626" spans="6:7" x14ac:dyDescent="0.3">
      <c r="F1626" s="61">
        <v>14859</v>
      </c>
      <c r="G1626" s="62" t="s">
        <v>9011</v>
      </c>
    </row>
    <row r="1627" spans="6:7" x14ac:dyDescent="0.3">
      <c r="F1627" s="61">
        <v>14865</v>
      </c>
      <c r="G1627" s="62" t="s">
        <v>9012</v>
      </c>
    </row>
    <row r="1628" spans="6:7" x14ac:dyDescent="0.3">
      <c r="F1628" s="61">
        <v>14868</v>
      </c>
      <c r="G1628" s="62" t="s">
        <v>9013</v>
      </c>
    </row>
    <row r="1629" spans="6:7" x14ac:dyDescent="0.3">
      <c r="F1629" s="61">
        <v>14870</v>
      </c>
      <c r="G1629" s="62" t="s">
        <v>9014</v>
      </c>
    </row>
    <row r="1630" spans="6:7" x14ac:dyDescent="0.3">
      <c r="F1630" s="61">
        <v>14871</v>
      </c>
      <c r="G1630" s="62" t="s">
        <v>9015</v>
      </c>
    </row>
    <row r="1631" spans="6:7" x14ac:dyDescent="0.3">
      <c r="F1631" s="61">
        <v>14879</v>
      </c>
      <c r="G1631" s="68" t="s">
        <v>9016</v>
      </c>
    </row>
    <row r="1632" spans="6:7" x14ac:dyDescent="0.3">
      <c r="F1632" s="61">
        <v>14886</v>
      </c>
      <c r="G1632" s="62" t="s">
        <v>9017</v>
      </c>
    </row>
    <row r="1633" spans="6:7" x14ac:dyDescent="0.3">
      <c r="F1633" s="61">
        <v>14888</v>
      </c>
      <c r="G1633" s="67" t="s">
        <v>9018</v>
      </c>
    </row>
    <row r="1634" spans="6:7" x14ac:dyDescent="0.3">
      <c r="F1634" s="61">
        <v>14889</v>
      </c>
      <c r="G1634" s="67" t="s">
        <v>9019</v>
      </c>
    </row>
    <row r="1635" spans="6:7" x14ac:dyDescent="0.3">
      <c r="F1635" s="61">
        <v>14890</v>
      </c>
      <c r="G1635" s="62" t="s">
        <v>9020</v>
      </c>
    </row>
    <row r="1636" spans="6:7" x14ac:dyDescent="0.3">
      <c r="F1636" s="61">
        <v>14898</v>
      </c>
      <c r="G1636" s="62" t="s">
        <v>9021</v>
      </c>
    </row>
    <row r="1637" spans="6:7" x14ac:dyDescent="0.3">
      <c r="F1637" s="61">
        <v>14900</v>
      </c>
      <c r="G1637" s="62" t="s">
        <v>9022</v>
      </c>
    </row>
    <row r="1638" spans="6:7" x14ac:dyDescent="0.3">
      <c r="F1638" s="61">
        <v>14929</v>
      </c>
      <c r="G1638" s="62" t="s">
        <v>9023</v>
      </c>
    </row>
    <row r="1639" spans="6:7" x14ac:dyDescent="0.3">
      <c r="F1639" s="61">
        <v>14931</v>
      </c>
      <c r="G1639" s="62" t="s">
        <v>9024</v>
      </c>
    </row>
    <row r="1640" spans="6:7" x14ac:dyDescent="0.3">
      <c r="F1640" s="61">
        <v>14936</v>
      </c>
      <c r="G1640" s="67" t="s">
        <v>9025</v>
      </c>
    </row>
    <row r="1641" spans="6:7" x14ac:dyDescent="0.3">
      <c r="F1641" s="61">
        <v>14941</v>
      </c>
      <c r="G1641" s="62" t="s">
        <v>9026</v>
      </c>
    </row>
    <row r="1642" spans="6:7" x14ac:dyDescent="0.3">
      <c r="F1642" s="61">
        <v>14944</v>
      </c>
      <c r="G1642" s="62" t="s">
        <v>9027</v>
      </c>
    </row>
    <row r="1643" spans="6:7" x14ac:dyDescent="0.3">
      <c r="F1643" s="61">
        <v>14948</v>
      </c>
      <c r="G1643" s="62" t="s">
        <v>9028</v>
      </c>
    </row>
    <row r="1644" spans="6:7" x14ac:dyDescent="0.3">
      <c r="F1644" s="61">
        <v>14953</v>
      </c>
      <c r="G1644" s="62" t="s">
        <v>9029</v>
      </c>
    </row>
    <row r="1645" spans="6:7" x14ac:dyDescent="0.3">
      <c r="F1645" s="61">
        <v>14955</v>
      </c>
      <c r="G1645" s="62" t="s">
        <v>9030</v>
      </c>
    </row>
    <row r="1646" spans="6:7" x14ac:dyDescent="0.3">
      <c r="F1646" s="61">
        <v>14957</v>
      </c>
      <c r="G1646" s="62" t="s">
        <v>9031</v>
      </c>
    </row>
    <row r="1647" spans="6:7" x14ac:dyDescent="0.3">
      <c r="F1647" s="61">
        <v>14958</v>
      </c>
      <c r="G1647" s="67" t="s">
        <v>9032</v>
      </c>
    </row>
    <row r="1648" spans="6:7" x14ac:dyDescent="0.3">
      <c r="F1648" s="61">
        <v>14965</v>
      </c>
      <c r="G1648" s="62" t="s">
        <v>9033</v>
      </c>
    </row>
    <row r="1649" spans="6:7" x14ac:dyDescent="0.3">
      <c r="F1649" s="61">
        <v>14968</v>
      </c>
      <c r="G1649" s="67" t="s">
        <v>9034</v>
      </c>
    </row>
    <row r="1650" spans="6:7" x14ac:dyDescent="0.3">
      <c r="F1650" s="61">
        <v>14973</v>
      </c>
      <c r="G1650" s="62" t="s">
        <v>9035</v>
      </c>
    </row>
    <row r="1651" spans="6:7" x14ac:dyDescent="0.3">
      <c r="F1651" s="61">
        <v>14974</v>
      </c>
      <c r="G1651" s="62" t="s">
        <v>9036</v>
      </c>
    </row>
    <row r="1652" spans="6:7" x14ac:dyDescent="0.3">
      <c r="F1652" s="61">
        <v>14976</v>
      </c>
      <c r="G1652" s="62" t="s">
        <v>9037</v>
      </c>
    </row>
    <row r="1653" spans="6:7" x14ac:dyDescent="0.3">
      <c r="F1653" s="61">
        <v>14977</v>
      </c>
      <c r="G1653" s="67" t="s">
        <v>9038</v>
      </c>
    </row>
    <row r="1654" spans="6:7" x14ac:dyDescent="0.3">
      <c r="F1654" s="61">
        <v>14978</v>
      </c>
      <c r="G1654" s="62" t="s">
        <v>9039</v>
      </c>
    </row>
    <row r="1655" spans="6:7" x14ac:dyDescent="0.3">
      <c r="F1655" s="61">
        <v>14982</v>
      </c>
      <c r="G1655" s="62" t="s">
        <v>9040</v>
      </c>
    </row>
    <row r="1656" spans="6:7" x14ac:dyDescent="0.3">
      <c r="F1656" s="61">
        <v>14983</v>
      </c>
      <c r="G1656" s="62" t="s">
        <v>9041</v>
      </c>
    </row>
    <row r="1657" spans="6:7" x14ac:dyDescent="0.3">
      <c r="F1657" s="61">
        <v>14984</v>
      </c>
      <c r="G1657" s="62" t="s">
        <v>9042</v>
      </c>
    </row>
    <row r="1658" spans="6:7" x14ac:dyDescent="0.3">
      <c r="F1658" s="61">
        <v>14991</v>
      </c>
      <c r="G1658" s="68" t="s">
        <v>9043</v>
      </c>
    </row>
    <row r="1659" spans="6:7" x14ac:dyDescent="0.3">
      <c r="F1659" s="61">
        <v>14992</v>
      </c>
      <c r="G1659" s="67" t="s">
        <v>9044</v>
      </c>
    </row>
    <row r="1660" spans="6:7" x14ac:dyDescent="0.3">
      <c r="F1660" s="61">
        <v>14993</v>
      </c>
      <c r="G1660" s="62" t="s">
        <v>9045</v>
      </c>
    </row>
    <row r="1661" spans="6:7" x14ac:dyDescent="0.3">
      <c r="F1661" s="61">
        <v>14996</v>
      </c>
      <c r="G1661" s="62" t="s">
        <v>9046</v>
      </c>
    </row>
    <row r="1662" spans="6:7" x14ac:dyDescent="0.3">
      <c r="F1662" s="61">
        <v>14997</v>
      </c>
      <c r="G1662" s="67" t="s">
        <v>9047</v>
      </c>
    </row>
    <row r="1663" spans="6:7" x14ac:dyDescent="0.3">
      <c r="F1663" s="61">
        <v>15000</v>
      </c>
      <c r="G1663" s="67" t="s">
        <v>9048</v>
      </c>
    </row>
    <row r="1664" spans="6:7" x14ac:dyDescent="0.3">
      <c r="F1664" s="61">
        <v>15003</v>
      </c>
      <c r="G1664" s="62" t="s">
        <v>9049</v>
      </c>
    </row>
    <row r="1665" spans="6:7" x14ac:dyDescent="0.3">
      <c r="F1665" s="61">
        <v>15012</v>
      </c>
      <c r="G1665" s="62" t="s">
        <v>9050</v>
      </c>
    </row>
    <row r="1666" spans="6:7" x14ac:dyDescent="0.3">
      <c r="F1666" s="61">
        <v>15014</v>
      </c>
      <c r="G1666" s="62" t="s">
        <v>9051</v>
      </c>
    </row>
    <row r="1667" spans="6:7" x14ac:dyDescent="0.3">
      <c r="F1667" s="61">
        <v>15015</v>
      </c>
      <c r="G1667" s="62" t="s">
        <v>9052</v>
      </c>
    </row>
    <row r="1668" spans="6:7" x14ac:dyDescent="0.3">
      <c r="F1668" s="61">
        <v>15021</v>
      </c>
      <c r="G1668" s="62" t="s">
        <v>9053</v>
      </c>
    </row>
    <row r="1669" spans="6:7" x14ac:dyDescent="0.3">
      <c r="F1669" s="61">
        <v>15024</v>
      </c>
      <c r="G1669" s="62" t="s">
        <v>9054</v>
      </c>
    </row>
    <row r="1670" spans="6:7" x14ac:dyDescent="0.3">
      <c r="F1670" s="61">
        <v>15025</v>
      </c>
      <c r="G1670" s="67" t="s">
        <v>9055</v>
      </c>
    </row>
    <row r="1671" spans="6:7" x14ac:dyDescent="0.3">
      <c r="F1671" s="61">
        <v>15027</v>
      </c>
      <c r="G1671" s="62" t="s">
        <v>9056</v>
      </c>
    </row>
    <row r="1672" spans="6:7" x14ac:dyDescent="0.3">
      <c r="F1672" s="61">
        <v>15029</v>
      </c>
      <c r="G1672" s="62" t="s">
        <v>9057</v>
      </c>
    </row>
    <row r="1673" spans="6:7" x14ac:dyDescent="0.3">
      <c r="F1673" s="61">
        <v>15039</v>
      </c>
      <c r="G1673" s="62" t="s">
        <v>9058</v>
      </c>
    </row>
    <row r="1674" spans="6:7" x14ac:dyDescent="0.3">
      <c r="F1674" s="61">
        <v>15041</v>
      </c>
      <c r="G1674" s="62" t="s">
        <v>9059</v>
      </c>
    </row>
    <row r="1675" spans="6:7" x14ac:dyDescent="0.3">
      <c r="F1675" s="61">
        <v>15042</v>
      </c>
      <c r="G1675" s="62" t="s">
        <v>9060</v>
      </c>
    </row>
    <row r="1676" spans="6:7" x14ac:dyDescent="0.3">
      <c r="F1676" s="61">
        <v>15043</v>
      </c>
      <c r="G1676" s="62" t="s">
        <v>9061</v>
      </c>
    </row>
    <row r="1677" spans="6:7" x14ac:dyDescent="0.3">
      <c r="F1677" s="61">
        <v>15045</v>
      </c>
      <c r="G1677" s="67" t="s">
        <v>9062</v>
      </c>
    </row>
    <row r="1678" spans="6:7" x14ac:dyDescent="0.3">
      <c r="F1678" s="61">
        <v>15046</v>
      </c>
      <c r="G1678" s="62" t="s">
        <v>9063</v>
      </c>
    </row>
    <row r="1679" spans="6:7" x14ac:dyDescent="0.3">
      <c r="F1679" s="61">
        <v>15053</v>
      </c>
      <c r="G1679" s="62" t="s">
        <v>9064</v>
      </c>
    </row>
    <row r="1680" spans="6:7" x14ac:dyDescent="0.3">
      <c r="F1680" s="61">
        <v>15055</v>
      </c>
      <c r="G1680" s="67" t="s">
        <v>9065</v>
      </c>
    </row>
    <row r="1681" spans="6:7" x14ac:dyDescent="0.3">
      <c r="F1681" s="61">
        <v>15059</v>
      </c>
      <c r="G1681" s="62" t="s">
        <v>9066</v>
      </c>
    </row>
    <row r="1682" spans="6:7" x14ac:dyDescent="0.3">
      <c r="F1682" s="61">
        <v>15066</v>
      </c>
      <c r="G1682" s="62" t="s">
        <v>9067</v>
      </c>
    </row>
    <row r="1683" spans="6:7" x14ac:dyDescent="0.3">
      <c r="F1683" s="61">
        <v>15070</v>
      </c>
      <c r="G1683" s="67" t="s">
        <v>9068</v>
      </c>
    </row>
    <row r="1684" spans="6:7" x14ac:dyDescent="0.3">
      <c r="F1684" s="61">
        <v>15094</v>
      </c>
      <c r="G1684" s="67" t="s">
        <v>9069</v>
      </c>
    </row>
    <row r="1685" spans="6:7" x14ac:dyDescent="0.3">
      <c r="F1685" s="61">
        <v>15104</v>
      </c>
      <c r="G1685" s="62" t="s">
        <v>9070</v>
      </c>
    </row>
    <row r="1686" spans="6:7" x14ac:dyDescent="0.3">
      <c r="F1686" s="61">
        <v>15106</v>
      </c>
      <c r="G1686" s="67" t="s">
        <v>9071</v>
      </c>
    </row>
    <row r="1687" spans="6:7" x14ac:dyDescent="0.3">
      <c r="F1687" s="61">
        <v>15109</v>
      </c>
      <c r="G1687" s="62" t="s">
        <v>9072</v>
      </c>
    </row>
    <row r="1688" spans="6:7" x14ac:dyDescent="0.3">
      <c r="F1688" s="61">
        <v>15147</v>
      </c>
      <c r="G1688" s="62" t="s">
        <v>9073</v>
      </c>
    </row>
    <row r="1689" spans="6:7" x14ac:dyDescent="0.3">
      <c r="F1689" s="61">
        <v>15158</v>
      </c>
      <c r="G1689" s="62" t="s">
        <v>9074</v>
      </c>
    </row>
    <row r="1690" spans="6:7" x14ac:dyDescent="0.3">
      <c r="F1690" s="61">
        <v>15189</v>
      </c>
      <c r="G1690" s="67" t="s">
        <v>9075</v>
      </c>
    </row>
    <row r="1691" spans="6:7" x14ac:dyDescent="0.3">
      <c r="F1691" s="61">
        <v>15190</v>
      </c>
      <c r="G1691" s="68" t="s">
        <v>9076</v>
      </c>
    </row>
    <row r="1692" spans="6:7" x14ac:dyDescent="0.3">
      <c r="F1692" s="61">
        <v>15191</v>
      </c>
      <c r="G1692" s="62" t="s">
        <v>9077</v>
      </c>
    </row>
    <row r="1693" spans="6:7" x14ac:dyDescent="0.3">
      <c r="F1693" s="61">
        <v>15193</v>
      </c>
      <c r="G1693" s="62" t="s">
        <v>9078</v>
      </c>
    </row>
    <row r="1694" spans="6:7" x14ac:dyDescent="0.3">
      <c r="F1694" s="61">
        <v>15197</v>
      </c>
      <c r="G1694" s="62" t="s">
        <v>9079</v>
      </c>
    </row>
    <row r="1695" spans="6:7" x14ac:dyDescent="0.3">
      <c r="F1695" s="61">
        <v>15200</v>
      </c>
      <c r="G1695" s="62" t="s">
        <v>9080</v>
      </c>
    </row>
    <row r="1696" spans="6:7" x14ac:dyDescent="0.3">
      <c r="F1696" s="61">
        <v>15203</v>
      </c>
      <c r="G1696" s="62" t="s">
        <v>9081</v>
      </c>
    </row>
    <row r="1697" spans="6:7" x14ac:dyDescent="0.3">
      <c r="F1697" s="61">
        <v>15206</v>
      </c>
      <c r="G1697" s="62" t="s">
        <v>9082</v>
      </c>
    </row>
    <row r="1698" spans="6:7" x14ac:dyDescent="0.3">
      <c r="F1698" s="61">
        <v>15207</v>
      </c>
      <c r="G1698" s="62" t="s">
        <v>9083</v>
      </c>
    </row>
    <row r="1699" spans="6:7" x14ac:dyDescent="0.3">
      <c r="F1699" s="61">
        <v>15208</v>
      </c>
      <c r="G1699" s="62" t="s">
        <v>9084</v>
      </c>
    </row>
    <row r="1700" spans="6:7" x14ac:dyDescent="0.3">
      <c r="F1700" s="61">
        <v>15222</v>
      </c>
      <c r="G1700" s="62" t="s">
        <v>9085</v>
      </c>
    </row>
    <row r="1701" spans="6:7" x14ac:dyDescent="0.3">
      <c r="F1701" s="61">
        <v>15231</v>
      </c>
      <c r="G1701" s="62" t="s">
        <v>9086</v>
      </c>
    </row>
    <row r="1702" spans="6:7" x14ac:dyDescent="0.3">
      <c r="F1702" s="61">
        <v>15241</v>
      </c>
      <c r="G1702" s="62" t="s">
        <v>9087</v>
      </c>
    </row>
    <row r="1703" spans="6:7" x14ac:dyDescent="0.3">
      <c r="F1703" s="61">
        <v>15245</v>
      </c>
      <c r="G1703" s="67" t="s">
        <v>9088</v>
      </c>
    </row>
    <row r="1704" spans="6:7" x14ac:dyDescent="0.3">
      <c r="F1704" s="61">
        <v>15246</v>
      </c>
      <c r="G1704" s="62" t="s">
        <v>9089</v>
      </c>
    </row>
    <row r="1705" spans="6:7" x14ac:dyDescent="0.3">
      <c r="F1705" s="61">
        <v>15248</v>
      </c>
      <c r="G1705" s="62" t="s">
        <v>9090</v>
      </c>
    </row>
    <row r="1706" spans="6:7" x14ac:dyDescent="0.3">
      <c r="F1706" s="61">
        <v>15249</v>
      </c>
      <c r="G1706" s="62" t="s">
        <v>9091</v>
      </c>
    </row>
    <row r="1707" spans="6:7" x14ac:dyDescent="0.3">
      <c r="F1707" s="61">
        <v>15251</v>
      </c>
      <c r="G1707" s="62" t="s">
        <v>9092</v>
      </c>
    </row>
    <row r="1708" spans="6:7" x14ac:dyDescent="0.3">
      <c r="F1708" s="61">
        <v>15252</v>
      </c>
      <c r="G1708" s="62" t="s">
        <v>9093</v>
      </c>
    </row>
    <row r="1709" spans="6:7" x14ac:dyDescent="0.3">
      <c r="F1709" s="61">
        <v>15254</v>
      </c>
      <c r="G1709" s="62" t="s">
        <v>9094</v>
      </c>
    </row>
    <row r="1710" spans="6:7" x14ac:dyDescent="0.3">
      <c r="F1710" s="61">
        <v>15256</v>
      </c>
      <c r="G1710" s="62" t="s">
        <v>9095</v>
      </c>
    </row>
    <row r="1711" spans="6:7" x14ac:dyDescent="0.3">
      <c r="F1711" s="61">
        <v>15259</v>
      </c>
      <c r="G1711" s="62" t="s">
        <v>9096</v>
      </c>
    </row>
    <row r="1712" spans="6:7" x14ac:dyDescent="0.3">
      <c r="F1712" s="61">
        <v>15260</v>
      </c>
      <c r="G1712" s="62" t="s">
        <v>9097</v>
      </c>
    </row>
    <row r="1713" spans="6:7" x14ac:dyDescent="0.3">
      <c r="F1713" s="61">
        <v>15262</v>
      </c>
      <c r="G1713" s="62" t="s">
        <v>9098</v>
      </c>
    </row>
    <row r="1714" spans="6:7" x14ac:dyDescent="0.3">
      <c r="F1714" s="61">
        <v>15263</v>
      </c>
      <c r="G1714" s="62" t="s">
        <v>9099</v>
      </c>
    </row>
    <row r="1715" spans="6:7" x14ac:dyDescent="0.3">
      <c r="F1715" s="61">
        <v>15266</v>
      </c>
      <c r="G1715" s="67" t="s">
        <v>9100</v>
      </c>
    </row>
    <row r="1716" spans="6:7" x14ac:dyDescent="0.3">
      <c r="F1716" s="61">
        <v>15274</v>
      </c>
      <c r="G1716" s="62" t="s">
        <v>9101</v>
      </c>
    </row>
    <row r="1717" spans="6:7" x14ac:dyDescent="0.3">
      <c r="F1717" s="61">
        <v>15275</v>
      </c>
      <c r="G1717" s="67" t="s">
        <v>9102</v>
      </c>
    </row>
    <row r="1718" spans="6:7" x14ac:dyDescent="0.3">
      <c r="F1718" s="61">
        <v>15276</v>
      </c>
      <c r="G1718" s="62" t="s">
        <v>9103</v>
      </c>
    </row>
    <row r="1719" spans="6:7" x14ac:dyDescent="0.3">
      <c r="F1719" s="61">
        <v>15278</v>
      </c>
      <c r="G1719" s="62" t="s">
        <v>9104</v>
      </c>
    </row>
    <row r="1720" spans="6:7" x14ac:dyDescent="0.3">
      <c r="F1720" s="61">
        <v>15279</v>
      </c>
      <c r="G1720" s="62" t="s">
        <v>9105</v>
      </c>
    </row>
    <row r="1721" spans="6:7" x14ac:dyDescent="0.3">
      <c r="F1721" s="61">
        <v>15280</v>
      </c>
      <c r="G1721" s="62" t="s">
        <v>9106</v>
      </c>
    </row>
    <row r="1722" spans="6:7" x14ac:dyDescent="0.3">
      <c r="F1722" s="61">
        <v>15282</v>
      </c>
      <c r="G1722" s="62" t="s">
        <v>9107</v>
      </c>
    </row>
    <row r="1723" spans="6:7" x14ac:dyDescent="0.3">
      <c r="F1723" s="61">
        <v>15283</v>
      </c>
      <c r="G1723" s="62" t="s">
        <v>9108</v>
      </c>
    </row>
    <row r="1724" spans="6:7" x14ac:dyDescent="0.3">
      <c r="F1724" s="61">
        <v>15286</v>
      </c>
      <c r="G1724" s="62" t="s">
        <v>9109</v>
      </c>
    </row>
    <row r="1725" spans="6:7" x14ac:dyDescent="0.3">
      <c r="F1725" s="61">
        <v>15287</v>
      </c>
      <c r="G1725" s="62" t="s">
        <v>9110</v>
      </c>
    </row>
    <row r="1726" spans="6:7" x14ac:dyDescent="0.3">
      <c r="F1726" s="61">
        <v>15288</v>
      </c>
      <c r="G1726" s="62" t="s">
        <v>9111</v>
      </c>
    </row>
    <row r="1727" spans="6:7" x14ac:dyDescent="0.3">
      <c r="F1727" s="61">
        <v>15308</v>
      </c>
      <c r="G1727" s="62" t="s">
        <v>9112</v>
      </c>
    </row>
    <row r="1728" spans="6:7" x14ac:dyDescent="0.3">
      <c r="F1728" s="61">
        <v>15309</v>
      </c>
      <c r="G1728" s="62" t="s">
        <v>9113</v>
      </c>
    </row>
    <row r="1729" spans="6:7" x14ac:dyDescent="0.3">
      <c r="F1729" s="61">
        <v>15315</v>
      </c>
      <c r="G1729" s="62" t="s">
        <v>9114</v>
      </c>
    </row>
    <row r="1730" spans="6:7" x14ac:dyDescent="0.3">
      <c r="F1730" s="61">
        <v>15319</v>
      </c>
      <c r="G1730" s="62" t="s">
        <v>9115</v>
      </c>
    </row>
    <row r="1731" spans="6:7" x14ac:dyDescent="0.3">
      <c r="F1731" s="61">
        <v>15321</v>
      </c>
      <c r="G1731" s="62" t="s">
        <v>9116</v>
      </c>
    </row>
    <row r="1732" spans="6:7" x14ac:dyDescent="0.3">
      <c r="F1732" s="61">
        <v>15323</v>
      </c>
      <c r="G1732" s="62" t="s">
        <v>9117</v>
      </c>
    </row>
    <row r="1733" spans="6:7" x14ac:dyDescent="0.3">
      <c r="F1733" s="61">
        <v>15327</v>
      </c>
      <c r="G1733" s="62" t="s">
        <v>9118</v>
      </c>
    </row>
    <row r="1734" spans="6:7" x14ac:dyDescent="0.3">
      <c r="F1734" s="61">
        <v>15329</v>
      </c>
      <c r="G1734" s="67" t="s">
        <v>9119</v>
      </c>
    </row>
    <row r="1735" spans="6:7" x14ac:dyDescent="0.3">
      <c r="F1735" s="61">
        <v>15332</v>
      </c>
      <c r="G1735" s="62" t="s">
        <v>9120</v>
      </c>
    </row>
    <row r="1736" spans="6:7" x14ac:dyDescent="0.3">
      <c r="F1736" s="61">
        <v>15334</v>
      </c>
      <c r="G1736" s="62" t="s">
        <v>9121</v>
      </c>
    </row>
    <row r="1737" spans="6:7" x14ac:dyDescent="0.3">
      <c r="F1737" s="61">
        <v>15339</v>
      </c>
      <c r="G1737" s="62" t="s">
        <v>9122</v>
      </c>
    </row>
    <row r="1738" spans="6:7" x14ac:dyDescent="0.3">
      <c r="F1738" s="61">
        <v>15344</v>
      </c>
      <c r="G1738" s="67" t="s">
        <v>9123</v>
      </c>
    </row>
    <row r="1739" spans="6:7" x14ac:dyDescent="0.3">
      <c r="F1739" s="61">
        <v>15355</v>
      </c>
      <c r="G1739" s="62" t="s">
        <v>9124</v>
      </c>
    </row>
    <row r="1740" spans="6:7" x14ac:dyDescent="0.3">
      <c r="F1740" s="61">
        <v>15357</v>
      </c>
      <c r="G1740" s="62" t="s">
        <v>9125</v>
      </c>
    </row>
    <row r="1741" spans="6:7" x14ac:dyDescent="0.3">
      <c r="F1741" s="61">
        <v>15367</v>
      </c>
      <c r="G1741" s="62" t="s">
        <v>9126</v>
      </c>
    </row>
    <row r="1742" spans="6:7" x14ac:dyDescent="0.3">
      <c r="F1742" s="61">
        <v>15371</v>
      </c>
      <c r="G1742" s="65" t="s">
        <v>9127</v>
      </c>
    </row>
    <row r="1743" spans="6:7" x14ac:dyDescent="0.3">
      <c r="F1743" s="61">
        <v>15372</v>
      </c>
      <c r="G1743" s="67" t="s">
        <v>9128</v>
      </c>
    </row>
    <row r="1744" spans="6:7" x14ac:dyDescent="0.3">
      <c r="F1744" s="61">
        <v>15377</v>
      </c>
      <c r="G1744" s="62" t="s">
        <v>9129</v>
      </c>
    </row>
    <row r="1745" spans="6:7" x14ac:dyDescent="0.3">
      <c r="F1745" s="61">
        <v>15378</v>
      </c>
      <c r="G1745" s="62" t="s">
        <v>9130</v>
      </c>
    </row>
    <row r="1746" spans="6:7" x14ac:dyDescent="0.3">
      <c r="F1746" s="61">
        <v>15384</v>
      </c>
      <c r="G1746" s="62" t="s">
        <v>9131</v>
      </c>
    </row>
    <row r="1747" spans="6:7" x14ac:dyDescent="0.3">
      <c r="F1747" s="61">
        <v>15387</v>
      </c>
      <c r="G1747" s="67" t="s">
        <v>9132</v>
      </c>
    </row>
    <row r="1748" spans="6:7" x14ac:dyDescent="0.3">
      <c r="F1748" s="61">
        <v>15388</v>
      </c>
      <c r="G1748" s="67" t="s">
        <v>9133</v>
      </c>
    </row>
    <row r="1749" spans="6:7" x14ac:dyDescent="0.3">
      <c r="F1749" s="61">
        <v>15392</v>
      </c>
      <c r="G1749" s="62" t="s">
        <v>9134</v>
      </c>
    </row>
    <row r="1750" spans="6:7" x14ac:dyDescent="0.3">
      <c r="F1750" s="61">
        <v>15393</v>
      </c>
      <c r="G1750" s="62" t="s">
        <v>9135</v>
      </c>
    </row>
    <row r="1751" spans="6:7" x14ac:dyDescent="0.3">
      <c r="F1751" s="61">
        <v>15396</v>
      </c>
      <c r="G1751" s="67" t="s">
        <v>9136</v>
      </c>
    </row>
    <row r="1752" spans="6:7" x14ac:dyDescent="0.3">
      <c r="F1752" s="61">
        <v>15398</v>
      </c>
      <c r="G1752" s="67" t="s">
        <v>9137</v>
      </c>
    </row>
    <row r="1753" spans="6:7" x14ac:dyDescent="0.3">
      <c r="F1753" s="61">
        <v>15401</v>
      </c>
      <c r="G1753" s="67" t="s">
        <v>9138</v>
      </c>
    </row>
    <row r="1754" spans="6:7" x14ac:dyDescent="0.3">
      <c r="F1754" s="61">
        <v>15403</v>
      </c>
      <c r="G1754" s="62" t="s">
        <v>9139</v>
      </c>
    </row>
    <row r="1755" spans="6:7" x14ac:dyDescent="0.3">
      <c r="F1755" s="61">
        <v>15404</v>
      </c>
      <c r="G1755" s="62" t="s">
        <v>9140</v>
      </c>
    </row>
    <row r="1756" spans="6:7" x14ac:dyDescent="0.3">
      <c r="F1756" s="61">
        <v>15406</v>
      </c>
      <c r="G1756" s="62" t="s">
        <v>9141</v>
      </c>
    </row>
    <row r="1757" spans="6:7" x14ac:dyDescent="0.3">
      <c r="F1757" s="61">
        <v>15410</v>
      </c>
      <c r="G1757" s="62" t="s">
        <v>9142</v>
      </c>
    </row>
    <row r="1758" spans="6:7" x14ac:dyDescent="0.3">
      <c r="F1758" s="61">
        <v>15413</v>
      </c>
      <c r="G1758" s="62" t="s">
        <v>9143</v>
      </c>
    </row>
    <row r="1759" spans="6:7" x14ac:dyDescent="0.3">
      <c r="F1759" s="61">
        <v>15415</v>
      </c>
      <c r="G1759" s="62" t="s">
        <v>9144</v>
      </c>
    </row>
    <row r="1760" spans="6:7" x14ac:dyDescent="0.3">
      <c r="F1760" s="61">
        <v>15418</v>
      </c>
      <c r="G1760" s="62" t="s">
        <v>9145</v>
      </c>
    </row>
    <row r="1761" spans="6:7" x14ac:dyDescent="0.3">
      <c r="F1761" s="61">
        <v>15426</v>
      </c>
      <c r="G1761" s="62" t="s">
        <v>9146</v>
      </c>
    </row>
    <row r="1762" spans="6:7" x14ac:dyDescent="0.3">
      <c r="F1762" s="61">
        <v>15429</v>
      </c>
      <c r="G1762" s="62" t="s">
        <v>9147</v>
      </c>
    </row>
    <row r="1763" spans="6:7" x14ac:dyDescent="0.3">
      <c r="F1763" s="61">
        <v>15433</v>
      </c>
      <c r="G1763" s="62" t="s">
        <v>9148</v>
      </c>
    </row>
    <row r="1764" spans="6:7" x14ac:dyDescent="0.3">
      <c r="F1764" s="61">
        <v>15437</v>
      </c>
      <c r="G1764" s="67" t="s">
        <v>9149</v>
      </c>
    </row>
    <row r="1765" spans="6:7" x14ac:dyDescent="0.3">
      <c r="F1765" s="61">
        <v>15444</v>
      </c>
      <c r="G1765" s="62" t="s">
        <v>9150</v>
      </c>
    </row>
    <row r="1766" spans="6:7" x14ac:dyDescent="0.3">
      <c r="F1766" s="61">
        <v>15445</v>
      </c>
      <c r="G1766" s="62" t="s">
        <v>9151</v>
      </c>
    </row>
    <row r="1767" spans="6:7" x14ac:dyDescent="0.3">
      <c r="F1767" s="61">
        <v>15446</v>
      </c>
      <c r="G1767" s="62" t="s">
        <v>9152</v>
      </c>
    </row>
    <row r="1768" spans="6:7" x14ac:dyDescent="0.3">
      <c r="F1768" s="61">
        <v>15447</v>
      </c>
      <c r="G1768" s="67" t="s">
        <v>9153</v>
      </c>
    </row>
    <row r="1769" spans="6:7" x14ac:dyDescent="0.3">
      <c r="F1769" s="61">
        <v>15453</v>
      </c>
      <c r="G1769" s="62" t="s">
        <v>9154</v>
      </c>
    </row>
    <row r="1770" spans="6:7" x14ac:dyDescent="0.3">
      <c r="F1770" s="61">
        <v>15457</v>
      </c>
      <c r="G1770" s="62" t="s">
        <v>9155</v>
      </c>
    </row>
    <row r="1771" spans="6:7" x14ac:dyDescent="0.3">
      <c r="F1771" s="61">
        <v>15459</v>
      </c>
      <c r="G1771" s="62" t="s">
        <v>9156</v>
      </c>
    </row>
    <row r="1772" spans="6:7" x14ac:dyDescent="0.3">
      <c r="F1772" s="61">
        <v>15465</v>
      </c>
      <c r="G1772" s="62" t="s">
        <v>9157</v>
      </c>
    </row>
    <row r="1773" spans="6:7" x14ac:dyDescent="0.3">
      <c r="F1773" s="61">
        <v>15472</v>
      </c>
      <c r="G1773" s="62" t="s">
        <v>9158</v>
      </c>
    </row>
    <row r="1774" spans="6:7" x14ac:dyDescent="0.3">
      <c r="F1774" s="61">
        <v>15475</v>
      </c>
      <c r="G1774" s="67" t="s">
        <v>9159</v>
      </c>
    </row>
    <row r="1775" spans="6:7" x14ac:dyDescent="0.3">
      <c r="F1775" s="61">
        <v>15477</v>
      </c>
      <c r="G1775" s="62" t="s">
        <v>9160</v>
      </c>
    </row>
    <row r="1776" spans="6:7" x14ac:dyDescent="0.3">
      <c r="F1776" s="61">
        <v>15481</v>
      </c>
      <c r="G1776" s="62" t="s">
        <v>9161</v>
      </c>
    </row>
    <row r="1777" spans="6:7" x14ac:dyDescent="0.3">
      <c r="F1777" s="61">
        <v>15483</v>
      </c>
      <c r="G1777" s="62" t="s">
        <v>9162</v>
      </c>
    </row>
    <row r="1778" spans="6:7" x14ac:dyDescent="0.3">
      <c r="F1778" s="61">
        <v>15487</v>
      </c>
      <c r="G1778" s="67" t="s">
        <v>8060</v>
      </c>
    </row>
    <row r="1779" spans="6:7" x14ac:dyDescent="0.3">
      <c r="F1779" s="61">
        <v>15492</v>
      </c>
      <c r="G1779" s="62" t="s">
        <v>9163</v>
      </c>
    </row>
    <row r="1780" spans="6:7" x14ac:dyDescent="0.3">
      <c r="F1780" s="61">
        <v>15493</v>
      </c>
      <c r="G1780" s="62" t="s">
        <v>9164</v>
      </c>
    </row>
    <row r="1781" spans="6:7" x14ac:dyDescent="0.3">
      <c r="F1781" s="61">
        <v>15496</v>
      </c>
      <c r="G1781" s="62" t="s">
        <v>9165</v>
      </c>
    </row>
    <row r="1782" spans="6:7" x14ac:dyDescent="0.3">
      <c r="F1782" s="61">
        <v>15500</v>
      </c>
      <c r="G1782" s="62" t="s">
        <v>9166</v>
      </c>
    </row>
    <row r="1783" spans="6:7" x14ac:dyDescent="0.3">
      <c r="F1783" s="61">
        <v>15501</v>
      </c>
      <c r="G1783" s="62" t="s">
        <v>9167</v>
      </c>
    </row>
    <row r="1784" spans="6:7" x14ac:dyDescent="0.3">
      <c r="F1784" s="61">
        <v>15502</v>
      </c>
      <c r="G1784" s="62" t="s">
        <v>9168</v>
      </c>
    </row>
    <row r="1785" spans="6:7" x14ac:dyDescent="0.3">
      <c r="F1785" s="61">
        <v>15508</v>
      </c>
      <c r="G1785" s="62" t="s">
        <v>9169</v>
      </c>
    </row>
    <row r="1786" spans="6:7" x14ac:dyDescent="0.3">
      <c r="F1786" s="61">
        <v>15520</v>
      </c>
      <c r="G1786" s="68" t="s">
        <v>9170</v>
      </c>
    </row>
    <row r="1787" spans="6:7" x14ac:dyDescent="0.3">
      <c r="F1787" s="61">
        <v>15526</v>
      </c>
      <c r="G1787" s="62" t="s">
        <v>9171</v>
      </c>
    </row>
    <row r="1788" spans="6:7" x14ac:dyDescent="0.3">
      <c r="F1788" s="61">
        <v>15533</v>
      </c>
      <c r="G1788" s="62" t="s">
        <v>9172</v>
      </c>
    </row>
    <row r="1789" spans="6:7" x14ac:dyDescent="0.3">
      <c r="F1789" s="61">
        <v>15538</v>
      </c>
      <c r="G1789" s="68" t="s">
        <v>9173</v>
      </c>
    </row>
    <row r="1790" spans="6:7" x14ac:dyDescent="0.3">
      <c r="F1790" s="61">
        <v>15539</v>
      </c>
      <c r="G1790" s="62" t="s">
        <v>9174</v>
      </c>
    </row>
    <row r="1791" spans="6:7" x14ac:dyDescent="0.3">
      <c r="F1791" s="61">
        <v>15547</v>
      </c>
      <c r="G1791" s="62" t="s">
        <v>9175</v>
      </c>
    </row>
    <row r="1792" spans="6:7" x14ac:dyDescent="0.3">
      <c r="F1792" s="61">
        <v>15550</v>
      </c>
      <c r="G1792" s="62" t="s">
        <v>9176</v>
      </c>
    </row>
    <row r="1793" spans="6:7" x14ac:dyDescent="0.3">
      <c r="F1793" s="61">
        <v>15553</v>
      </c>
      <c r="G1793" s="62" t="s">
        <v>9177</v>
      </c>
    </row>
    <row r="1794" spans="6:7" x14ac:dyDescent="0.3">
      <c r="F1794" s="61">
        <v>15557</v>
      </c>
      <c r="G1794" s="62" t="s">
        <v>9178</v>
      </c>
    </row>
    <row r="1795" spans="6:7" x14ac:dyDescent="0.3">
      <c r="F1795" s="61">
        <v>15564</v>
      </c>
      <c r="G1795" s="62" t="s">
        <v>9179</v>
      </c>
    </row>
    <row r="1796" spans="6:7" x14ac:dyDescent="0.3">
      <c r="F1796" s="61">
        <v>15565</v>
      </c>
      <c r="G1796" s="62" t="s">
        <v>9180</v>
      </c>
    </row>
    <row r="1797" spans="6:7" x14ac:dyDescent="0.3">
      <c r="F1797" s="61">
        <v>15566</v>
      </c>
      <c r="G1797" s="62" t="s">
        <v>9181</v>
      </c>
    </row>
    <row r="1798" spans="6:7" x14ac:dyDescent="0.3">
      <c r="F1798" s="61">
        <v>15568</v>
      </c>
      <c r="G1798" s="62" t="s">
        <v>9182</v>
      </c>
    </row>
    <row r="1799" spans="6:7" x14ac:dyDescent="0.3">
      <c r="F1799" s="61">
        <v>15571</v>
      </c>
      <c r="G1799" s="67" t="s">
        <v>9183</v>
      </c>
    </row>
    <row r="1800" spans="6:7" x14ac:dyDescent="0.3">
      <c r="F1800" s="61">
        <v>15572</v>
      </c>
      <c r="G1800" s="62" t="s">
        <v>9184</v>
      </c>
    </row>
    <row r="1801" spans="6:7" x14ac:dyDescent="0.3">
      <c r="F1801" s="61">
        <v>15574</v>
      </c>
      <c r="G1801" s="62" t="s">
        <v>9185</v>
      </c>
    </row>
    <row r="1802" spans="6:7" x14ac:dyDescent="0.3">
      <c r="F1802" s="61">
        <v>15575</v>
      </c>
      <c r="G1802" s="62" t="s">
        <v>9186</v>
      </c>
    </row>
    <row r="1803" spans="6:7" x14ac:dyDescent="0.3">
      <c r="F1803" s="61">
        <v>15579</v>
      </c>
      <c r="G1803" s="67" t="s">
        <v>9187</v>
      </c>
    </row>
    <row r="1804" spans="6:7" x14ac:dyDescent="0.3">
      <c r="F1804" s="61">
        <v>15583</v>
      </c>
      <c r="G1804" s="62" t="s">
        <v>9188</v>
      </c>
    </row>
    <row r="1805" spans="6:7" x14ac:dyDescent="0.3">
      <c r="F1805" s="61">
        <v>15586</v>
      </c>
      <c r="G1805" s="62" t="s">
        <v>9189</v>
      </c>
    </row>
    <row r="1806" spans="6:7" x14ac:dyDescent="0.3">
      <c r="F1806" s="61">
        <v>15590</v>
      </c>
      <c r="G1806" s="67" t="s">
        <v>9190</v>
      </c>
    </row>
    <row r="1807" spans="6:7" x14ac:dyDescent="0.3">
      <c r="F1807" s="61">
        <v>15591</v>
      </c>
      <c r="G1807" s="67" t="s">
        <v>9191</v>
      </c>
    </row>
    <row r="1808" spans="6:7" x14ac:dyDescent="0.3">
      <c r="F1808" s="61">
        <v>15592</v>
      </c>
      <c r="G1808" s="62" t="s">
        <v>9192</v>
      </c>
    </row>
    <row r="1809" spans="6:7" x14ac:dyDescent="0.3">
      <c r="F1809" s="61">
        <v>15594</v>
      </c>
      <c r="G1809" s="62" t="s">
        <v>9193</v>
      </c>
    </row>
    <row r="1810" spans="6:7" x14ac:dyDescent="0.3">
      <c r="F1810" s="61">
        <v>15595</v>
      </c>
      <c r="G1810" s="62" t="s">
        <v>9194</v>
      </c>
    </row>
    <row r="1811" spans="6:7" x14ac:dyDescent="0.3">
      <c r="F1811" s="61">
        <v>15596</v>
      </c>
      <c r="G1811" s="62" t="s">
        <v>9195</v>
      </c>
    </row>
    <row r="1812" spans="6:7" x14ac:dyDescent="0.3">
      <c r="F1812" s="61">
        <v>15597</v>
      </c>
      <c r="G1812" s="62" t="s">
        <v>9196</v>
      </c>
    </row>
    <row r="1813" spans="6:7" x14ac:dyDescent="0.3">
      <c r="F1813" s="61">
        <v>15598</v>
      </c>
      <c r="G1813" s="62" t="s">
        <v>9197</v>
      </c>
    </row>
    <row r="1814" spans="6:7" x14ac:dyDescent="0.3">
      <c r="F1814" s="61">
        <v>15602</v>
      </c>
      <c r="G1814" s="62" t="s">
        <v>9198</v>
      </c>
    </row>
    <row r="1815" spans="6:7" x14ac:dyDescent="0.3">
      <c r="F1815" s="61">
        <v>15605</v>
      </c>
      <c r="G1815" s="62" t="s">
        <v>9199</v>
      </c>
    </row>
    <row r="1816" spans="6:7" x14ac:dyDescent="0.3">
      <c r="F1816" s="61">
        <v>15606</v>
      </c>
      <c r="G1816" s="62" t="s">
        <v>9200</v>
      </c>
    </row>
    <row r="1817" spans="6:7" x14ac:dyDescent="0.3">
      <c r="F1817" s="61">
        <v>15610</v>
      </c>
      <c r="G1817" s="62" t="s">
        <v>9201</v>
      </c>
    </row>
    <row r="1818" spans="6:7" x14ac:dyDescent="0.3">
      <c r="F1818" s="61">
        <v>15611</v>
      </c>
      <c r="G1818" s="62" t="s">
        <v>9202</v>
      </c>
    </row>
    <row r="1819" spans="6:7" x14ac:dyDescent="0.3">
      <c r="F1819" s="61">
        <v>15612</v>
      </c>
      <c r="G1819" s="62" t="s">
        <v>9203</v>
      </c>
    </row>
    <row r="1820" spans="6:7" x14ac:dyDescent="0.3">
      <c r="F1820" s="61">
        <v>15615</v>
      </c>
      <c r="G1820" s="62" t="s">
        <v>9204</v>
      </c>
    </row>
    <row r="1821" spans="6:7" x14ac:dyDescent="0.3">
      <c r="F1821" s="61">
        <v>15620</v>
      </c>
      <c r="G1821" s="62" t="s">
        <v>9205</v>
      </c>
    </row>
    <row r="1822" spans="6:7" x14ac:dyDescent="0.3">
      <c r="F1822" s="61">
        <v>15622</v>
      </c>
      <c r="G1822" s="62" t="s">
        <v>9206</v>
      </c>
    </row>
    <row r="1823" spans="6:7" x14ac:dyDescent="0.3">
      <c r="F1823" s="61">
        <v>15624</v>
      </c>
      <c r="G1823" s="66" t="s">
        <v>9207</v>
      </c>
    </row>
    <row r="1824" spans="6:7" x14ac:dyDescent="0.3">
      <c r="F1824" s="61">
        <v>15626</v>
      </c>
      <c r="G1824" s="62" t="s">
        <v>9208</v>
      </c>
    </row>
    <row r="1825" spans="6:7" x14ac:dyDescent="0.3">
      <c r="F1825" s="61">
        <v>15627</v>
      </c>
      <c r="G1825" s="62" t="s">
        <v>9209</v>
      </c>
    </row>
    <row r="1826" spans="6:7" x14ac:dyDescent="0.3">
      <c r="F1826" s="61">
        <v>15628</v>
      </c>
      <c r="G1826" s="62" t="s">
        <v>9210</v>
      </c>
    </row>
    <row r="1827" spans="6:7" x14ac:dyDescent="0.3">
      <c r="F1827" s="61">
        <v>15630</v>
      </c>
      <c r="G1827" s="62" t="s">
        <v>9211</v>
      </c>
    </row>
    <row r="1828" spans="6:7" x14ac:dyDescent="0.3">
      <c r="F1828" s="61">
        <v>15632</v>
      </c>
      <c r="G1828" s="62" t="s">
        <v>9212</v>
      </c>
    </row>
    <row r="1829" spans="6:7" x14ac:dyDescent="0.3">
      <c r="F1829" s="61">
        <v>15634</v>
      </c>
      <c r="G1829" s="62" t="s">
        <v>9213</v>
      </c>
    </row>
    <row r="1830" spans="6:7" x14ac:dyDescent="0.3">
      <c r="F1830" s="61">
        <v>15635</v>
      </c>
      <c r="G1830" s="62" t="s">
        <v>9214</v>
      </c>
    </row>
    <row r="1831" spans="6:7" x14ac:dyDescent="0.3">
      <c r="F1831" s="61">
        <v>15637</v>
      </c>
      <c r="G1831" s="62" t="s">
        <v>9215</v>
      </c>
    </row>
    <row r="1832" spans="6:7" x14ac:dyDescent="0.3">
      <c r="F1832" s="61">
        <v>15640</v>
      </c>
      <c r="G1832" s="62" t="s">
        <v>9216</v>
      </c>
    </row>
    <row r="1833" spans="6:7" x14ac:dyDescent="0.3">
      <c r="F1833" s="61">
        <v>15642</v>
      </c>
      <c r="G1833" s="62" t="s">
        <v>9217</v>
      </c>
    </row>
    <row r="1834" spans="6:7" x14ac:dyDescent="0.3">
      <c r="F1834" s="61">
        <v>15644</v>
      </c>
      <c r="G1834" s="62" t="s">
        <v>9218</v>
      </c>
    </row>
    <row r="1835" spans="6:7" x14ac:dyDescent="0.3">
      <c r="F1835" s="61">
        <v>15645</v>
      </c>
      <c r="G1835" s="62" t="s">
        <v>9219</v>
      </c>
    </row>
    <row r="1836" spans="6:7" x14ac:dyDescent="0.3">
      <c r="F1836" s="61">
        <v>15647</v>
      </c>
      <c r="G1836" s="67" t="s">
        <v>9220</v>
      </c>
    </row>
    <row r="1837" spans="6:7" x14ac:dyDescent="0.3">
      <c r="F1837" s="61">
        <v>15649</v>
      </c>
      <c r="G1837" s="68" t="s">
        <v>9221</v>
      </c>
    </row>
    <row r="1838" spans="6:7" x14ac:dyDescent="0.3">
      <c r="F1838" s="61">
        <v>15653</v>
      </c>
      <c r="G1838" s="62" t="s">
        <v>9222</v>
      </c>
    </row>
    <row r="1839" spans="6:7" x14ac:dyDescent="0.3">
      <c r="F1839" s="61">
        <v>15654</v>
      </c>
      <c r="G1839" s="66" t="s">
        <v>9223</v>
      </c>
    </row>
    <row r="1840" spans="6:7" x14ac:dyDescent="0.3">
      <c r="F1840" s="61">
        <v>15661</v>
      </c>
      <c r="G1840" s="62" t="s">
        <v>9224</v>
      </c>
    </row>
    <row r="1841" spans="6:7" x14ac:dyDescent="0.3">
      <c r="F1841" s="61">
        <v>15665</v>
      </c>
      <c r="G1841" s="62" t="s">
        <v>9225</v>
      </c>
    </row>
    <row r="1842" spans="6:7" x14ac:dyDescent="0.3">
      <c r="F1842" s="61">
        <v>15667</v>
      </c>
      <c r="G1842" s="68" t="s">
        <v>9226</v>
      </c>
    </row>
    <row r="1843" spans="6:7" x14ac:dyDescent="0.3">
      <c r="F1843" s="61">
        <v>15674</v>
      </c>
      <c r="G1843" s="62" t="s">
        <v>9227</v>
      </c>
    </row>
    <row r="1844" spans="6:7" x14ac:dyDescent="0.3">
      <c r="F1844" s="61">
        <v>15675</v>
      </c>
      <c r="G1844" s="62" t="s">
        <v>9228</v>
      </c>
    </row>
    <row r="1845" spans="6:7" x14ac:dyDescent="0.3">
      <c r="F1845" s="61">
        <v>15676</v>
      </c>
      <c r="G1845" s="62" t="s">
        <v>9229</v>
      </c>
    </row>
    <row r="1846" spans="6:7" x14ac:dyDescent="0.3">
      <c r="F1846" s="61">
        <v>15679</v>
      </c>
      <c r="G1846" s="62" t="s">
        <v>9230</v>
      </c>
    </row>
    <row r="1847" spans="6:7" x14ac:dyDescent="0.3">
      <c r="F1847" s="61">
        <v>15681</v>
      </c>
      <c r="G1847" s="62" t="s">
        <v>9231</v>
      </c>
    </row>
    <row r="1848" spans="6:7" x14ac:dyDescent="0.3">
      <c r="F1848" s="61">
        <v>15683</v>
      </c>
      <c r="G1848" s="62" t="s">
        <v>9232</v>
      </c>
    </row>
    <row r="1849" spans="6:7" x14ac:dyDescent="0.3">
      <c r="F1849" s="61">
        <v>15684</v>
      </c>
      <c r="G1849" s="62" t="s">
        <v>9233</v>
      </c>
    </row>
    <row r="1850" spans="6:7" x14ac:dyDescent="0.3">
      <c r="F1850" s="61">
        <v>15685</v>
      </c>
      <c r="G1850" s="67" t="s">
        <v>9234</v>
      </c>
    </row>
    <row r="1851" spans="6:7" x14ac:dyDescent="0.3">
      <c r="F1851" s="61">
        <v>15686</v>
      </c>
      <c r="G1851" s="62" t="s">
        <v>9235</v>
      </c>
    </row>
    <row r="1852" spans="6:7" x14ac:dyDescent="0.3">
      <c r="F1852" s="61">
        <v>15692</v>
      </c>
      <c r="G1852" s="62" t="s">
        <v>9236</v>
      </c>
    </row>
    <row r="1853" spans="6:7" x14ac:dyDescent="0.3">
      <c r="F1853" s="61">
        <v>15693</v>
      </c>
      <c r="G1853" s="62" t="s">
        <v>9237</v>
      </c>
    </row>
    <row r="1854" spans="6:7" x14ac:dyDescent="0.3">
      <c r="F1854" s="61">
        <v>15694</v>
      </c>
      <c r="G1854" s="62" t="s">
        <v>9238</v>
      </c>
    </row>
    <row r="1855" spans="6:7" x14ac:dyDescent="0.3">
      <c r="F1855" s="61">
        <v>15695</v>
      </c>
      <c r="G1855" s="62" t="s">
        <v>9239</v>
      </c>
    </row>
    <row r="1856" spans="6:7" x14ac:dyDescent="0.3">
      <c r="F1856" s="61">
        <v>15696</v>
      </c>
      <c r="G1856" s="68" t="s">
        <v>9240</v>
      </c>
    </row>
    <row r="1857" spans="6:7" x14ac:dyDescent="0.3">
      <c r="F1857" s="61">
        <v>15698</v>
      </c>
      <c r="G1857" s="62" t="s">
        <v>9241</v>
      </c>
    </row>
    <row r="1858" spans="6:7" x14ac:dyDescent="0.3">
      <c r="F1858" s="61">
        <v>15700</v>
      </c>
      <c r="G1858" s="62" t="s">
        <v>9242</v>
      </c>
    </row>
    <row r="1859" spans="6:7" x14ac:dyDescent="0.3">
      <c r="F1859" s="61">
        <v>15701</v>
      </c>
      <c r="G1859" s="62" t="s">
        <v>9243</v>
      </c>
    </row>
    <row r="1860" spans="6:7" x14ac:dyDescent="0.3">
      <c r="F1860" s="61">
        <v>15704</v>
      </c>
      <c r="G1860" s="67" t="s">
        <v>9244</v>
      </c>
    </row>
    <row r="1861" spans="6:7" x14ac:dyDescent="0.3">
      <c r="F1861" s="61">
        <v>15706</v>
      </c>
      <c r="G1861" s="62" t="s">
        <v>9245</v>
      </c>
    </row>
    <row r="1862" spans="6:7" x14ac:dyDescent="0.3">
      <c r="F1862" s="61">
        <v>15709</v>
      </c>
      <c r="G1862" s="62" t="s">
        <v>9246</v>
      </c>
    </row>
    <row r="1863" spans="6:7" x14ac:dyDescent="0.3">
      <c r="F1863" s="61">
        <v>15714</v>
      </c>
      <c r="G1863" s="62" t="s">
        <v>9247</v>
      </c>
    </row>
    <row r="1864" spans="6:7" x14ac:dyDescent="0.3">
      <c r="F1864" s="61">
        <v>15715</v>
      </c>
      <c r="G1864" s="62" t="s">
        <v>9248</v>
      </c>
    </row>
    <row r="1865" spans="6:7" x14ac:dyDescent="0.3">
      <c r="F1865" s="61">
        <v>15716</v>
      </c>
      <c r="G1865" s="62" t="s">
        <v>9249</v>
      </c>
    </row>
    <row r="1866" spans="6:7" x14ac:dyDescent="0.3">
      <c r="F1866" s="61">
        <v>15717</v>
      </c>
      <c r="G1866" s="62" t="s">
        <v>9250</v>
      </c>
    </row>
    <row r="1867" spans="6:7" x14ac:dyDescent="0.3">
      <c r="F1867" s="61">
        <v>15720</v>
      </c>
      <c r="G1867" s="62" t="s">
        <v>9251</v>
      </c>
    </row>
    <row r="1868" spans="6:7" x14ac:dyDescent="0.3">
      <c r="F1868" s="61">
        <v>15729</v>
      </c>
      <c r="G1868" s="62" t="s">
        <v>9252</v>
      </c>
    </row>
    <row r="1869" spans="6:7" x14ac:dyDescent="0.3">
      <c r="F1869" s="61">
        <v>15730</v>
      </c>
      <c r="G1869" s="62" t="s">
        <v>9253</v>
      </c>
    </row>
    <row r="1870" spans="6:7" x14ac:dyDescent="0.3">
      <c r="F1870" s="61">
        <v>15731</v>
      </c>
      <c r="G1870" s="62" t="s">
        <v>9254</v>
      </c>
    </row>
    <row r="1871" spans="6:7" x14ac:dyDescent="0.3">
      <c r="F1871" s="61">
        <v>15732</v>
      </c>
      <c r="G1871" s="62" t="s">
        <v>9255</v>
      </c>
    </row>
    <row r="1872" spans="6:7" x14ac:dyDescent="0.3">
      <c r="F1872" s="61">
        <v>15733</v>
      </c>
      <c r="G1872" s="62" t="s">
        <v>9256</v>
      </c>
    </row>
    <row r="1873" spans="6:7" x14ac:dyDescent="0.3">
      <c r="F1873" s="61">
        <v>15735</v>
      </c>
      <c r="G1873" s="62" t="s">
        <v>9257</v>
      </c>
    </row>
    <row r="1874" spans="6:7" x14ac:dyDescent="0.3">
      <c r="F1874" s="61">
        <v>15738</v>
      </c>
      <c r="G1874" s="62" t="s">
        <v>9258</v>
      </c>
    </row>
    <row r="1875" spans="6:7" x14ac:dyDescent="0.3">
      <c r="F1875" s="61">
        <v>15744</v>
      </c>
      <c r="G1875" s="62" t="s">
        <v>9259</v>
      </c>
    </row>
    <row r="1876" spans="6:7" x14ac:dyDescent="0.3">
      <c r="F1876" s="61">
        <v>15745</v>
      </c>
      <c r="G1876" s="62" t="s">
        <v>9260</v>
      </c>
    </row>
    <row r="1877" spans="6:7" x14ac:dyDescent="0.3">
      <c r="F1877" s="61">
        <v>15748</v>
      </c>
      <c r="G1877" s="62" t="s">
        <v>9261</v>
      </c>
    </row>
    <row r="1878" spans="6:7" x14ac:dyDescent="0.3">
      <c r="F1878" s="61">
        <v>15751</v>
      </c>
      <c r="G1878" s="67" t="s">
        <v>9262</v>
      </c>
    </row>
    <row r="1879" spans="6:7" x14ac:dyDescent="0.3">
      <c r="F1879" s="61">
        <v>15758</v>
      </c>
      <c r="G1879" s="62" t="s">
        <v>9263</v>
      </c>
    </row>
    <row r="1880" spans="6:7" x14ac:dyDescent="0.3">
      <c r="F1880" s="61">
        <v>15761</v>
      </c>
      <c r="G1880" s="62" t="s">
        <v>9264</v>
      </c>
    </row>
    <row r="1881" spans="6:7" x14ac:dyDescent="0.3">
      <c r="F1881" s="61">
        <v>15762</v>
      </c>
      <c r="G1881" s="62" t="s">
        <v>9265</v>
      </c>
    </row>
    <row r="1882" spans="6:7" x14ac:dyDescent="0.3">
      <c r="F1882" s="61">
        <v>15763</v>
      </c>
      <c r="G1882" s="62" t="s">
        <v>9266</v>
      </c>
    </row>
    <row r="1883" spans="6:7" x14ac:dyDescent="0.3">
      <c r="F1883" s="61">
        <v>15766</v>
      </c>
      <c r="G1883" s="62" t="s">
        <v>9267</v>
      </c>
    </row>
    <row r="1884" spans="6:7" x14ac:dyDescent="0.3">
      <c r="F1884" s="61">
        <v>15767</v>
      </c>
      <c r="G1884" s="62" t="s">
        <v>9268</v>
      </c>
    </row>
    <row r="1885" spans="6:7" x14ac:dyDescent="0.3">
      <c r="F1885" s="61">
        <v>15771</v>
      </c>
      <c r="G1885" s="62" t="s">
        <v>9269</v>
      </c>
    </row>
    <row r="1886" spans="6:7" x14ac:dyDescent="0.3">
      <c r="F1886" s="61">
        <v>15772</v>
      </c>
      <c r="G1886" s="62" t="s">
        <v>9270</v>
      </c>
    </row>
    <row r="1887" spans="6:7" x14ac:dyDescent="0.3">
      <c r="F1887" s="61">
        <v>15773</v>
      </c>
      <c r="G1887" s="62" t="s">
        <v>9271</v>
      </c>
    </row>
    <row r="1888" spans="6:7" x14ac:dyDescent="0.3">
      <c r="F1888" s="61">
        <v>15775</v>
      </c>
      <c r="G1888" s="62" t="s">
        <v>9272</v>
      </c>
    </row>
    <row r="1889" spans="6:7" x14ac:dyDescent="0.3">
      <c r="F1889" s="61">
        <v>15780</v>
      </c>
      <c r="G1889" s="62" t="s">
        <v>9273</v>
      </c>
    </row>
    <row r="1890" spans="6:7" x14ac:dyDescent="0.3">
      <c r="F1890" s="61">
        <v>15781</v>
      </c>
      <c r="G1890" s="62" t="s">
        <v>9274</v>
      </c>
    </row>
    <row r="1891" spans="6:7" x14ac:dyDescent="0.3">
      <c r="F1891" s="61">
        <v>15783</v>
      </c>
      <c r="G1891" s="62" t="s">
        <v>9275</v>
      </c>
    </row>
    <row r="1892" spans="6:7" x14ac:dyDescent="0.3">
      <c r="F1892" s="61">
        <v>15784</v>
      </c>
      <c r="G1892" s="62" t="s">
        <v>9276</v>
      </c>
    </row>
    <row r="1893" spans="6:7" x14ac:dyDescent="0.3">
      <c r="F1893" s="61">
        <v>15787</v>
      </c>
      <c r="G1893" s="62" t="s">
        <v>9277</v>
      </c>
    </row>
    <row r="1894" spans="6:7" x14ac:dyDescent="0.3">
      <c r="F1894" s="61">
        <v>15789</v>
      </c>
      <c r="G1894" s="67" t="s">
        <v>9278</v>
      </c>
    </row>
    <row r="1895" spans="6:7" x14ac:dyDescent="0.3">
      <c r="F1895" s="61">
        <v>15791</v>
      </c>
      <c r="G1895" s="67" t="s">
        <v>9279</v>
      </c>
    </row>
    <row r="1896" spans="6:7" x14ac:dyDescent="0.3">
      <c r="F1896" s="61">
        <v>15792</v>
      </c>
      <c r="G1896" s="62" t="s">
        <v>9280</v>
      </c>
    </row>
    <row r="1897" spans="6:7" x14ac:dyDescent="0.3">
      <c r="F1897" s="61">
        <v>15795</v>
      </c>
      <c r="G1897" s="62" t="s">
        <v>9281</v>
      </c>
    </row>
    <row r="1898" spans="6:7" x14ac:dyDescent="0.3">
      <c r="F1898" s="61">
        <v>15797</v>
      </c>
      <c r="G1898" s="62" t="s">
        <v>9282</v>
      </c>
    </row>
    <row r="1899" spans="6:7" x14ac:dyDescent="0.3">
      <c r="F1899" s="61">
        <v>15798</v>
      </c>
      <c r="G1899" s="62" t="s">
        <v>9283</v>
      </c>
    </row>
    <row r="1900" spans="6:7" x14ac:dyDescent="0.3">
      <c r="F1900" s="61">
        <v>15799</v>
      </c>
      <c r="G1900" s="62" t="s">
        <v>9284</v>
      </c>
    </row>
    <row r="1901" spans="6:7" x14ac:dyDescent="0.3">
      <c r="F1901" s="61">
        <v>15800</v>
      </c>
      <c r="G1901" s="67" t="s">
        <v>9285</v>
      </c>
    </row>
    <row r="1902" spans="6:7" x14ac:dyDescent="0.3">
      <c r="F1902" s="61">
        <v>15801</v>
      </c>
      <c r="G1902" s="62" t="s">
        <v>9286</v>
      </c>
    </row>
    <row r="1903" spans="6:7" x14ac:dyDescent="0.3">
      <c r="F1903" s="61">
        <v>15802</v>
      </c>
      <c r="G1903" s="67" t="s">
        <v>9287</v>
      </c>
    </row>
    <row r="1904" spans="6:7" x14ac:dyDescent="0.3">
      <c r="F1904" s="61">
        <v>15803</v>
      </c>
      <c r="G1904" s="62" t="s">
        <v>9288</v>
      </c>
    </row>
    <row r="1905" spans="6:7" x14ac:dyDescent="0.3">
      <c r="F1905" s="61">
        <v>15806</v>
      </c>
      <c r="G1905" s="68" t="s">
        <v>9289</v>
      </c>
    </row>
    <row r="1906" spans="6:7" x14ac:dyDescent="0.3">
      <c r="F1906" s="61">
        <v>15807</v>
      </c>
      <c r="G1906" s="62" t="s">
        <v>9290</v>
      </c>
    </row>
    <row r="1907" spans="6:7" x14ac:dyDescent="0.3">
      <c r="F1907" s="61">
        <v>15813</v>
      </c>
      <c r="G1907" s="67" t="s">
        <v>9291</v>
      </c>
    </row>
    <row r="1908" spans="6:7" x14ac:dyDescent="0.3">
      <c r="F1908" s="61">
        <v>15814</v>
      </c>
      <c r="G1908" s="62" t="s">
        <v>9292</v>
      </c>
    </row>
    <row r="1909" spans="6:7" x14ac:dyDescent="0.3">
      <c r="F1909" s="61">
        <v>15815</v>
      </c>
      <c r="G1909" s="68" t="s">
        <v>9293</v>
      </c>
    </row>
    <row r="1910" spans="6:7" x14ac:dyDescent="0.3">
      <c r="F1910" s="61">
        <v>15816</v>
      </c>
      <c r="G1910" s="67" t="s">
        <v>9294</v>
      </c>
    </row>
    <row r="1911" spans="6:7" x14ac:dyDescent="0.3">
      <c r="F1911" s="61">
        <v>15817</v>
      </c>
      <c r="G1911" s="67" t="s">
        <v>9295</v>
      </c>
    </row>
    <row r="1912" spans="6:7" x14ac:dyDescent="0.3">
      <c r="F1912" s="61">
        <v>15818</v>
      </c>
      <c r="G1912" s="62" t="s">
        <v>9296</v>
      </c>
    </row>
    <row r="1913" spans="6:7" x14ac:dyDescent="0.3">
      <c r="F1913" s="61">
        <v>15820</v>
      </c>
      <c r="G1913" s="62" t="s">
        <v>9297</v>
      </c>
    </row>
    <row r="1914" spans="6:7" x14ac:dyDescent="0.3">
      <c r="F1914" s="61">
        <v>15821</v>
      </c>
      <c r="G1914" s="67" t="s">
        <v>9298</v>
      </c>
    </row>
    <row r="1915" spans="6:7" x14ac:dyDescent="0.3">
      <c r="F1915" s="61">
        <v>15825</v>
      </c>
      <c r="G1915" s="62" t="s">
        <v>9299</v>
      </c>
    </row>
    <row r="1916" spans="6:7" x14ac:dyDescent="0.3">
      <c r="F1916" s="61">
        <v>15826</v>
      </c>
      <c r="G1916" s="67" t="s">
        <v>9300</v>
      </c>
    </row>
    <row r="1917" spans="6:7" x14ac:dyDescent="0.3">
      <c r="F1917" s="61">
        <v>15827</v>
      </c>
      <c r="G1917" s="62" t="s">
        <v>9301</v>
      </c>
    </row>
    <row r="1918" spans="6:7" x14ac:dyDescent="0.3">
      <c r="F1918" s="61">
        <v>15828</v>
      </c>
      <c r="G1918" s="62" t="s">
        <v>9302</v>
      </c>
    </row>
    <row r="1919" spans="6:7" x14ac:dyDescent="0.3">
      <c r="F1919" s="61">
        <v>15829</v>
      </c>
      <c r="G1919" s="67" t="s">
        <v>9303</v>
      </c>
    </row>
    <row r="1920" spans="6:7" x14ac:dyDescent="0.3">
      <c r="F1920" s="61">
        <v>15830</v>
      </c>
      <c r="G1920" s="62" t="s">
        <v>9304</v>
      </c>
    </row>
    <row r="1921" spans="6:7" x14ac:dyDescent="0.3">
      <c r="F1921" s="61">
        <v>15832</v>
      </c>
      <c r="G1921" s="67" t="s">
        <v>9305</v>
      </c>
    </row>
    <row r="1922" spans="6:7" x14ac:dyDescent="0.3">
      <c r="F1922" s="61">
        <v>15833</v>
      </c>
      <c r="G1922" s="68" t="s">
        <v>9306</v>
      </c>
    </row>
    <row r="1923" spans="6:7" x14ac:dyDescent="0.3">
      <c r="F1923" s="61">
        <v>15834</v>
      </c>
      <c r="G1923" s="67" t="s">
        <v>9307</v>
      </c>
    </row>
    <row r="1924" spans="6:7" x14ac:dyDescent="0.3">
      <c r="F1924" s="61">
        <v>15835</v>
      </c>
      <c r="G1924" s="67" t="s">
        <v>9308</v>
      </c>
    </row>
    <row r="1925" spans="6:7" x14ac:dyDescent="0.3">
      <c r="F1925" s="61">
        <v>15836</v>
      </c>
      <c r="G1925" s="67" t="s">
        <v>9309</v>
      </c>
    </row>
    <row r="1926" spans="6:7" x14ac:dyDescent="0.3">
      <c r="F1926" s="61">
        <v>15837</v>
      </c>
      <c r="G1926" s="62" t="s">
        <v>9310</v>
      </c>
    </row>
    <row r="1927" spans="6:7" x14ac:dyDescent="0.3">
      <c r="F1927" s="61">
        <v>15839</v>
      </c>
      <c r="G1927" s="62" t="s">
        <v>9311</v>
      </c>
    </row>
    <row r="1928" spans="6:7" x14ac:dyDescent="0.3">
      <c r="F1928" s="61">
        <v>15840</v>
      </c>
      <c r="G1928" s="62" t="s">
        <v>9312</v>
      </c>
    </row>
    <row r="1929" spans="6:7" x14ac:dyDescent="0.3">
      <c r="F1929" s="61">
        <v>15842</v>
      </c>
      <c r="G1929" s="62" t="s">
        <v>9313</v>
      </c>
    </row>
    <row r="1930" spans="6:7" x14ac:dyDescent="0.3">
      <c r="F1930" s="61">
        <v>15843</v>
      </c>
      <c r="G1930" s="62" t="s">
        <v>9314</v>
      </c>
    </row>
    <row r="1931" spans="6:7" x14ac:dyDescent="0.3">
      <c r="F1931" s="61">
        <v>15844</v>
      </c>
      <c r="G1931" s="62" t="s">
        <v>9315</v>
      </c>
    </row>
    <row r="1932" spans="6:7" x14ac:dyDescent="0.3">
      <c r="F1932" s="61">
        <v>15845</v>
      </c>
      <c r="G1932" s="62" t="s">
        <v>9316</v>
      </c>
    </row>
    <row r="1933" spans="6:7" x14ac:dyDescent="0.3">
      <c r="F1933" s="61">
        <v>15846</v>
      </c>
      <c r="G1933" s="62" t="s">
        <v>9317</v>
      </c>
    </row>
    <row r="1934" spans="6:7" x14ac:dyDescent="0.3">
      <c r="F1934" s="61">
        <v>15847</v>
      </c>
      <c r="G1934" s="62" t="s">
        <v>9318</v>
      </c>
    </row>
    <row r="1935" spans="6:7" x14ac:dyDescent="0.3">
      <c r="F1935" s="61">
        <v>15851</v>
      </c>
      <c r="G1935" s="67" t="s">
        <v>9319</v>
      </c>
    </row>
    <row r="1936" spans="6:7" x14ac:dyDescent="0.3">
      <c r="F1936" s="61">
        <v>15852</v>
      </c>
      <c r="G1936" s="67" t="s">
        <v>9320</v>
      </c>
    </row>
    <row r="1937" spans="6:7" x14ac:dyDescent="0.3">
      <c r="F1937" s="61">
        <v>15854</v>
      </c>
      <c r="G1937" s="68" t="s">
        <v>9321</v>
      </c>
    </row>
    <row r="1938" spans="6:7" x14ac:dyDescent="0.3">
      <c r="F1938" s="61">
        <v>15855</v>
      </c>
      <c r="G1938" s="67" t="s">
        <v>9322</v>
      </c>
    </row>
    <row r="1939" spans="6:7" x14ac:dyDescent="0.3">
      <c r="F1939" s="61">
        <v>15856</v>
      </c>
      <c r="G1939" s="62" t="s">
        <v>9323</v>
      </c>
    </row>
    <row r="1940" spans="6:7" x14ac:dyDescent="0.3">
      <c r="F1940" s="61">
        <v>15858</v>
      </c>
      <c r="G1940" s="62" t="s">
        <v>9324</v>
      </c>
    </row>
    <row r="1941" spans="6:7" x14ac:dyDescent="0.3">
      <c r="F1941" s="61">
        <v>15861</v>
      </c>
      <c r="G1941" s="67" t="s">
        <v>9325</v>
      </c>
    </row>
    <row r="1942" spans="6:7" x14ac:dyDescent="0.3">
      <c r="F1942" s="61">
        <v>15862</v>
      </c>
      <c r="G1942" s="62" t="s">
        <v>9326</v>
      </c>
    </row>
    <row r="1943" spans="6:7" x14ac:dyDescent="0.3">
      <c r="F1943" s="61">
        <v>15864</v>
      </c>
      <c r="G1943" s="62" t="s">
        <v>9327</v>
      </c>
    </row>
    <row r="1944" spans="6:7" x14ac:dyDescent="0.3">
      <c r="F1944" s="61">
        <v>15865</v>
      </c>
      <c r="G1944" s="67" t="s">
        <v>9328</v>
      </c>
    </row>
    <row r="1945" spans="6:7" x14ac:dyDescent="0.3">
      <c r="F1945" s="61">
        <v>15868</v>
      </c>
      <c r="G1945" s="62" t="s">
        <v>9329</v>
      </c>
    </row>
    <row r="1946" spans="6:7" x14ac:dyDescent="0.3">
      <c r="F1946" s="61">
        <v>15869</v>
      </c>
      <c r="G1946" s="62" t="s">
        <v>9330</v>
      </c>
    </row>
    <row r="1947" spans="6:7" x14ac:dyDescent="0.3">
      <c r="F1947" s="61">
        <v>15871</v>
      </c>
      <c r="G1947" s="68" t="s">
        <v>9331</v>
      </c>
    </row>
    <row r="1948" spans="6:7" x14ac:dyDescent="0.3">
      <c r="F1948" s="61">
        <v>15872</v>
      </c>
      <c r="G1948" s="62" t="s">
        <v>9332</v>
      </c>
    </row>
    <row r="1949" spans="6:7" x14ac:dyDescent="0.3">
      <c r="F1949" s="61">
        <v>15873</v>
      </c>
      <c r="G1949" s="62" t="s">
        <v>9333</v>
      </c>
    </row>
    <row r="1950" spans="6:7" x14ac:dyDescent="0.3">
      <c r="F1950" s="61">
        <v>15874</v>
      </c>
      <c r="G1950" s="62" t="s">
        <v>9334</v>
      </c>
    </row>
    <row r="1951" spans="6:7" x14ac:dyDescent="0.3">
      <c r="F1951" s="61">
        <v>15875</v>
      </c>
      <c r="G1951" s="67" t="s">
        <v>9335</v>
      </c>
    </row>
    <row r="1952" spans="6:7" x14ac:dyDescent="0.3">
      <c r="F1952" s="61">
        <v>15876</v>
      </c>
      <c r="G1952" s="67" t="s">
        <v>9336</v>
      </c>
    </row>
    <row r="1953" spans="6:7" x14ac:dyDescent="0.3">
      <c r="F1953" s="61">
        <v>15877</v>
      </c>
      <c r="G1953" s="67" t="s">
        <v>9337</v>
      </c>
    </row>
    <row r="1954" spans="6:7" x14ac:dyDescent="0.3">
      <c r="F1954" s="61">
        <v>15880</v>
      </c>
      <c r="G1954" s="67" t="s">
        <v>9338</v>
      </c>
    </row>
    <row r="1955" spans="6:7" x14ac:dyDescent="0.3">
      <c r="F1955" s="61">
        <v>15881</v>
      </c>
      <c r="G1955" s="67" t="s">
        <v>9339</v>
      </c>
    </row>
    <row r="1956" spans="6:7" x14ac:dyDescent="0.3">
      <c r="F1956" s="61">
        <v>15882</v>
      </c>
      <c r="G1956" s="62" t="s">
        <v>9340</v>
      </c>
    </row>
    <row r="1957" spans="6:7" x14ac:dyDescent="0.3">
      <c r="F1957" s="61">
        <v>15883</v>
      </c>
      <c r="G1957" s="62" t="s">
        <v>9341</v>
      </c>
    </row>
    <row r="1958" spans="6:7" x14ac:dyDescent="0.3">
      <c r="F1958" s="61">
        <v>15884</v>
      </c>
      <c r="G1958" s="67" t="s">
        <v>9342</v>
      </c>
    </row>
    <row r="1959" spans="6:7" x14ac:dyDescent="0.3">
      <c r="F1959" s="61">
        <v>15885</v>
      </c>
      <c r="G1959" s="62" t="s">
        <v>9343</v>
      </c>
    </row>
    <row r="1960" spans="6:7" x14ac:dyDescent="0.3">
      <c r="F1960" s="61">
        <v>15886</v>
      </c>
      <c r="G1960" s="62" t="s">
        <v>9344</v>
      </c>
    </row>
    <row r="1961" spans="6:7" x14ac:dyDescent="0.3">
      <c r="F1961" s="61">
        <v>15887</v>
      </c>
      <c r="G1961" s="62" t="s">
        <v>9345</v>
      </c>
    </row>
    <row r="1962" spans="6:7" x14ac:dyDescent="0.3">
      <c r="F1962" s="61">
        <v>15888</v>
      </c>
      <c r="G1962" s="62" t="s">
        <v>9346</v>
      </c>
    </row>
    <row r="1963" spans="6:7" x14ac:dyDescent="0.3">
      <c r="F1963" s="61">
        <v>15891</v>
      </c>
      <c r="G1963" s="67" t="s">
        <v>9347</v>
      </c>
    </row>
    <row r="1964" spans="6:7" x14ac:dyDescent="0.3">
      <c r="F1964" s="61">
        <v>15892</v>
      </c>
      <c r="G1964" s="62" t="s">
        <v>9348</v>
      </c>
    </row>
    <row r="1965" spans="6:7" x14ac:dyDescent="0.3">
      <c r="F1965" s="61">
        <v>15894</v>
      </c>
      <c r="G1965" s="67" t="s">
        <v>9349</v>
      </c>
    </row>
    <row r="1966" spans="6:7" x14ac:dyDescent="0.3">
      <c r="F1966" s="61">
        <v>15895</v>
      </c>
      <c r="G1966" s="62" t="s">
        <v>9350</v>
      </c>
    </row>
    <row r="1967" spans="6:7" x14ac:dyDescent="0.3">
      <c r="F1967" s="61">
        <v>15897</v>
      </c>
      <c r="G1967" s="62" t="s">
        <v>9351</v>
      </c>
    </row>
    <row r="1968" spans="6:7" x14ac:dyDescent="0.3">
      <c r="F1968" s="61">
        <v>15898</v>
      </c>
      <c r="G1968" s="62" t="s">
        <v>9352</v>
      </c>
    </row>
    <row r="1969" spans="6:7" x14ac:dyDescent="0.3">
      <c r="F1969" s="61">
        <v>15899</v>
      </c>
      <c r="G1969" s="67" t="s">
        <v>9353</v>
      </c>
    </row>
    <row r="1970" spans="6:7" x14ac:dyDescent="0.3">
      <c r="F1970" s="61">
        <v>15900</v>
      </c>
      <c r="G1970" s="62" t="s">
        <v>9354</v>
      </c>
    </row>
    <row r="1971" spans="6:7" x14ac:dyDescent="0.3">
      <c r="F1971" s="61">
        <v>15901</v>
      </c>
      <c r="G1971" s="62" t="s">
        <v>9355</v>
      </c>
    </row>
    <row r="1972" spans="6:7" x14ac:dyDescent="0.3">
      <c r="F1972" s="61">
        <v>15903</v>
      </c>
      <c r="G1972" s="62" t="s">
        <v>9356</v>
      </c>
    </row>
    <row r="1973" spans="6:7" x14ac:dyDescent="0.3">
      <c r="F1973" s="61">
        <v>15904</v>
      </c>
      <c r="G1973" s="67" t="s">
        <v>9357</v>
      </c>
    </row>
    <row r="1974" spans="6:7" x14ac:dyDescent="0.3">
      <c r="F1974" s="61">
        <v>15905</v>
      </c>
      <c r="G1974" s="62" t="s">
        <v>9358</v>
      </c>
    </row>
    <row r="1975" spans="6:7" x14ac:dyDescent="0.3">
      <c r="F1975" s="61">
        <v>15907</v>
      </c>
      <c r="G1975" s="67" t="s">
        <v>9359</v>
      </c>
    </row>
    <row r="1976" spans="6:7" x14ac:dyDescent="0.3">
      <c r="F1976" s="61">
        <v>15908</v>
      </c>
      <c r="G1976" s="62" t="s">
        <v>9360</v>
      </c>
    </row>
    <row r="1977" spans="6:7" x14ac:dyDescent="0.3">
      <c r="F1977" s="61">
        <v>15912</v>
      </c>
      <c r="G1977" s="62" t="s">
        <v>9361</v>
      </c>
    </row>
    <row r="1978" spans="6:7" x14ac:dyDescent="0.3">
      <c r="F1978" s="61">
        <v>15925</v>
      </c>
      <c r="G1978" s="67" t="s">
        <v>9362</v>
      </c>
    </row>
    <row r="1979" spans="6:7" x14ac:dyDescent="0.3">
      <c r="F1979" s="61">
        <v>15928</v>
      </c>
      <c r="G1979" s="67" t="s">
        <v>9363</v>
      </c>
    </row>
    <row r="1980" spans="6:7" x14ac:dyDescent="0.3">
      <c r="F1980" s="61">
        <v>15929</v>
      </c>
      <c r="G1980" s="67" t="s">
        <v>9364</v>
      </c>
    </row>
    <row r="1981" spans="6:7" x14ac:dyDescent="0.3">
      <c r="F1981" s="61">
        <v>15938</v>
      </c>
      <c r="G1981" s="67" t="s">
        <v>9365</v>
      </c>
    </row>
    <row r="1982" spans="6:7" x14ac:dyDescent="0.3">
      <c r="F1982" s="61">
        <v>15941</v>
      </c>
      <c r="G1982" s="62" t="s">
        <v>9366</v>
      </c>
    </row>
    <row r="1983" spans="6:7" x14ac:dyDescent="0.3">
      <c r="F1983" s="61">
        <v>15943</v>
      </c>
      <c r="G1983" s="62" t="s">
        <v>9367</v>
      </c>
    </row>
    <row r="1984" spans="6:7" x14ac:dyDescent="0.3">
      <c r="F1984" s="61">
        <v>15944</v>
      </c>
      <c r="G1984" s="62" t="s">
        <v>9368</v>
      </c>
    </row>
    <row r="1985" spans="6:7" x14ac:dyDescent="0.3">
      <c r="F1985" s="61">
        <v>15947</v>
      </c>
      <c r="G1985" s="62" t="s">
        <v>9369</v>
      </c>
    </row>
    <row r="1986" spans="6:7" x14ac:dyDescent="0.3">
      <c r="F1986" s="61">
        <v>15948</v>
      </c>
      <c r="G1986" s="67" t="s">
        <v>9370</v>
      </c>
    </row>
    <row r="1987" spans="6:7" x14ac:dyDescent="0.3">
      <c r="F1987" s="61">
        <v>15949</v>
      </c>
      <c r="G1987" s="62" t="s">
        <v>9371</v>
      </c>
    </row>
    <row r="1988" spans="6:7" x14ac:dyDescent="0.3">
      <c r="F1988" s="61">
        <v>15951</v>
      </c>
      <c r="G1988" s="62" t="s">
        <v>9372</v>
      </c>
    </row>
    <row r="1989" spans="6:7" x14ac:dyDescent="0.3">
      <c r="F1989" s="61">
        <v>15952</v>
      </c>
      <c r="G1989" s="62" t="s">
        <v>9373</v>
      </c>
    </row>
    <row r="1990" spans="6:7" x14ac:dyDescent="0.3">
      <c r="F1990" s="61">
        <v>15953</v>
      </c>
      <c r="G1990" s="62" t="s">
        <v>9374</v>
      </c>
    </row>
    <row r="1991" spans="6:7" x14ac:dyDescent="0.3">
      <c r="F1991" s="61">
        <v>15954</v>
      </c>
      <c r="G1991" s="62" t="s">
        <v>9375</v>
      </c>
    </row>
    <row r="1992" spans="6:7" x14ac:dyDescent="0.3">
      <c r="F1992" s="61">
        <v>15956</v>
      </c>
      <c r="G1992" s="62" t="s">
        <v>9376</v>
      </c>
    </row>
    <row r="1993" spans="6:7" x14ac:dyDescent="0.3">
      <c r="F1993" s="61">
        <v>15957</v>
      </c>
      <c r="G1993" s="67" t="s">
        <v>9377</v>
      </c>
    </row>
    <row r="1994" spans="6:7" x14ac:dyDescent="0.3">
      <c r="F1994" s="61">
        <v>15961</v>
      </c>
      <c r="G1994" s="62" t="s">
        <v>9378</v>
      </c>
    </row>
    <row r="1995" spans="6:7" x14ac:dyDescent="0.3">
      <c r="F1995" s="61">
        <v>15962</v>
      </c>
      <c r="G1995" s="62" t="s">
        <v>9379</v>
      </c>
    </row>
    <row r="1996" spans="6:7" x14ac:dyDescent="0.3">
      <c r="F1996" s="61">
        <v>15963</v>
      </c>
      <c r="G1996" s="62" t="s">
        <v>9380</v>
      </c>
    </row>
    <row r="1997" spans="6:7" x14ac:dyDescent="0.3">
      <c r="F1997" s="61">
        <v>15966</v>
      </c>
      <c r="G1997" s="62" t="s">
        <v>9381</v>
      </c>
    </row>
    <row r="1998" spans="6:7" x14ac:dyDescent="0.3">
      <c r="F1998" s="61">
        <v>15968</v>
      </c>
      <c r="G1998" s="62" t="s">
        <v>9382</v>
      </c>
    </row>
    <row r="1999" spans="6:7" x14ac:dyDescent="0.3">
      <c r="F1999" s="61">
        <v>15971</v>
      </c>
      <c r="G1999" s="62" t="s">
        <v>9383</v>
      </c>
    </row>
    <row r="2000" spans="6:7" x14ac:dyDescent="0.3">
      <c r="F2000" s="61">
        <v>15973</v>
      </c>
      <c r="G2000" s="62" t="s">
        <v>9384</v>
      </c>
    </row>
    <row r="2001" spans="6:7" x14ac:dyDescent="0.3">
      <c r="F2001" s="61">
        <v>15974</v>
      </c>
      <c r="G2001" s="62" t="s">
        <v>9385</v>
      </c>
    </row>
    <row r="2002" spans="6:7" x14ac:dyDescent="0.3">
      <c r="F2002" s="61">
        <v>15975</v>
      </c>
      <c r="G2002" s="62" t="s">
        <v>9386</v>
      </c>
    </row>
    <row r="2003" spans="6:7" x14ac:dyDescent="0.3">
      <c r="F2003" s="61">
        <v>15976</v>
      </c>
      <c r="G2003" s="62" t="s">
        <v>9387</v>
      </c>
    </row>
    <row r="2004" spans="6:7" x14ac:dyDescent="0.3">
      <c r="F2004" s="61">
        <v>15978</v>
      </c>
      <c r="G2004" s="62" t="s">
        <v>9388</v>
      </c>
    </row>
    <row r="2005" spans="6:7" x14ac:dyDescent="0.3">
      <c r="F2005" s="61">
        <v>15979</v>
      </c>
      <c r="G2005" s="62" t="s">
        <v>9389</v>
      </c>
    </row>
    <row r="2006" spans="6:7" x14ac:dyDescent="0.3">
      <c r="F2006" s="61">
        <v>15980</v>
      </c>
      <c r="G2006" s="67" t="s">
        <v>9390</v>
      </c>
    </row>
    <row r="2007" spans="6:7" x14ac:dyDescent="0.3">
      <c r="F2007" s="61">
        <v>15984</v>
      </c>
      <c r="G2007" s="62" t="s">
        <v>9391</v>
      </c>
    </row>
    <row r="2008" spans="6:7" x14ac:dyDescent="0.3">
      <c r="F2008" s="61">
        <v>15985</v>
      </c>
      <c r="G2008" s="62" t="s">
        <v>9392</v>
      </c>
    </row>
    <row r="2009" spans="6:7" x14ac:dyDescent="0.3">
      <c r="F2009" s="61">
        <v>15988</v>
      </c>
      <c r="G2009" s="62" t="s">
        <v>9393</v>
      </c>
    </row>
    <row r="2010" spans="6:7" x14ac:dyDescent="0.3">
      <c r="F2010" s="61">
        <v>15990</v>
      </c>
      <c r="G2010" s="67" t="s">
        <v>9394</v>
      </c>
    </row>
    <row r="2011" spans="6:7" x14ac:dyDescent="0.3">
      <c r="F2011" s="61">
        <v>15993</v>
      </c>
      <c r="G2011" s="62" t="s">
        <v>9395</v>
      </c>
    </row>
    <row r="2012" spans="6:7" x14ac:dyDescent="0.3">
      <c r="F2012" s="61">
        <v>15995</v>
      </c>
      <c r="G2012" s="67" t="s">
        <v>9396</v>
      </c>
    </row>
    <row r="2013" spans="6:7" x14ac:dyDescent="0.3">
      <c r="F2013" s="61">
        <v>15998</v>
      </c>
      <c r="G2013" s="67" t="s">
        <v>9397</v>
      </c>
    </row>
    <row r="2014" spans="6:7" x14ac:dyDescent="0.3">
      <c r="F2014" s="61">
        <v>15999</v>
      </c>
      <c r="G2014" s="62" t="s">
        <v>9398</v>
      </c>
    </row>
    <row r="2015" spans="6:7" x14ac:dyDescent="0.3">
      <c r="F2015" s="61">
        <v>16000</v>
      </c>
      <c r="G2015" s="67" t="s">
        <v>9399</v>
      </c>
    </row>
    <row r="2016" spans="6:7" x14ac:dyDescent="0.3">
      <c r="F2016" s="61">
        <v>16001</v>
      </c>
      <c r="G2016" s="62" t="s">
        <v>9400</v>
      </c>
    </row>
    <row r="2017" spans="6:7" x14ac:dyDescent="0.3">
      <c r="F2017" s="61">
        <v>16003</v>
      </c>
      <c r="G2017" s="62" t="s">
        <v>9401</v>
      </c>
    </row>
    <row r="2018" spans="6:7" x14ac:dyDescent="0.3">
      <c r="F2018" s="61">
        <v>16004</v>
      </c>
      <c r="G2018" s="62" t="s">
        <v>9402</v>
      </c>
    </row>
    <row r="2019" spans="6:7" x14ac:dyDescent="0.3">
      <c r="F2019" s="61">
        <v>16006</v>
      </c>
      <c r="G2019" s="67" t="s">
        <v>9403</v>
      </c>
    </row>
    <row r="2020" spans="6:7" x14ac:dyDescent="0.3">
      <c r="F2020" s="61">
        <v>16008</v>
      </c>
      <c r="G2020" s="67" t="s">
        <v>9404</v>
      </c>
    </row>
    <row r="2021" spans="6:7" x14ac:dyDescent="0.3">
      <c r="F2021" s="61">
        <v>16010</v>
      </c>
      <c r="G2021" s="62" t="s">
        <v>9405</v>
      </c>
    </row>
    <row r="2022" spans="6:7" x14ac:dyDescent="0.3">
      <c r="F2022" s="61">
        <v>16012</v>
      </c>
      <c r="G2022" s="62" t="s">
        <v>9406</v>
      </c>
    </row>
    <row r="2023" spans="6:7" x14ac:dyDescent="0.3">
      <c r="F2023" s="61">
        <v>16013</v>
      </c>
      <c r="G2023" s="67" t="s">
        <v>9407</v>
      </c>
    </row>
    <row r="2024" spans="6:7" x14ac:dyDescent="0.3">
      <c r="F2024" s="61">
        <v>16017</v>
      </c>
      <c r="G2024" s="62" t="s">
        <v>9408</v>
      </c>
    </row>
    <row r="2025" spans="6:7" x14ac:dyDescent="0.3">
      <c r="F2025" s="61">
        <v>16018</v>
      </c>
      <c r="G2025" s="62" t="s">
        <v>9409</v>
      </c>
    </row>
    <row r="2026" spans="6:7" x14ac:dyDescent="0.3">
      <c r="F2026" s="61">
        <v>16019</v>
      </c>
      <c r="G2026" s="62" t="s">
        <v>9410</v>
      </c>
    </row>
    <row r="2027" spans="6:7" x14ac:dyDescent="0.3">
      <c r="F2027" s="61">
        <v>16020</v>
      </c>
      <c r="G2027" s="67" t="s">
        <v>9411</v>
      </c>
    </row>
    <row r="2028" spans="6:7" x14ac:dyDescent="0.3">
      <c r="F2028" s="61">
        <v>16021</v>
      </c>
      <c r="G2028" s="62" t="s">
        <v>9412</v>
      </c>
    </row>
    <row r="2029" spans="6:7" x14ac:dyDescent="0.3">
      <c r="F2029" s="61">
        <v>16022</v>
      </c>
      <c r="G2029" s="62" t="s">
        <v>9413</v>
      </c>
    </row>
    <row r="2030" spans="6:7" x14ac:dyDescent="0.3">
      <c r="F2030" s="61">
        <v>16023</v>
      </c>
      <c r="G2030" s="62" t="s">
        <v>9414</v>
      </c>
    </row>
    <row r="2031" spans="6:7" x14ac:dyDescent="0.3">
      <c r="F2031" s="61">
        <v>16024</v>
      </c>
      <c r="G2031" s="62" t="s">
        <v>9415</v>
      </c>
    </row>
    <row r="2032" spans="6:7" x14ac:dyDescent="0.3">
      <c r="F2032" s="61">
        <v>16025</v>
      </c>
      <c r="G2032" s="62" t="s">
        <v>9416</v>
      </c>
    </row>
    <row r="2033" spans="6:7" x14ac:dyDescent="0.3">
      <c r="F2033" s="61">
        <v>16026</v>
      </c>
      <c r="G2033" s="67" t="s">
        <v>9417</v>
      </c>
    </row>
    <row r="2034" spans="6:7" x14ac:dyDescent="0.3">
      <c r="F2034" s="61">
        <v>16027</v>
      </c>
      <c r="G2034" s="62" t="s">
        <v>9418</v>
      </c>
    </row>
    <row r="2035" spans="6:7" x14ac:dyDescent="0.3">
      <c r="F2035" s="61">
        <v>16028</v>
      </c>
      <c r="G2035" s="62" t="s">
        <v>9419</v>
      </c>
    </row>
    <row r="2036" spans="6:7" x14ac:dyDescent="0.3">
      <c r="F2036" s="61">
        <v>16029</v>
      </c>
      <c r="G2036" s="62" t="s">
        <v>9420</v>
      </c>
    </row>
    <row r="2037" spans="6:7" x14ac:dyDescent="0.3">
      <c r="F2037" s="61">
        <v>16030</v>
      </c>
      <c r="G2037" s="67" t="s">
        <v>9421</v>
      </c>
    </row>
    <row r="2038" spans="6:7" x14ac:dyDescent="0.3">
      <c r="F2038" s="61">
        <v>16031</v>
      </c>
      <c r="G2038" s="62" t="s">
        <v>9422</v>
      </c>
    </row>
    <row r="2039" spans="6:7" x14ac:dyDescent="0.3">
      <c r="F2039" s="61">
        <v>16032</v>
      </c>
      <c r="G2039" s="67" t="s">
        <v>9423</v>
      </c>
    </row>
    <row r="2040" spans="6:7" x14ac:dyDescent="0.3">
      <c r="F2040" s="61">
        <v>16034</v>
      </c>
      <c r="G2040" s="62" t="s">
        <v>9424</v>
      </c>
    </row>
    <row r="2041" spans="6:7" x14ac:dyDescent="0.3">
      <c r="F2041" s="61">
        <v>16035</v>
      </c>
      <c r="G2041" s="67" t="s">
        <v>9425</v>
      </c>
    </row>
    <row r="2042" spans="6:7" x14ac:dyDescent="0.3">
      <c r="F2042" s="61">
        <v>16036</v>
      </c>
      <c r="G2042" s="62" t="s">
        <v>9426</v>
      </c>
    </row>
    <row r="2043" spans="6:7" x14ac:dyDescent="0.3">
      <c r="F2043" s="61">
        <v>16037</v>
      </c>
      <c r="G2043" s="62" t="s">
        <v>9427</v>
      </c>
    </row>
    <row r="2044" spans="6:7" x14ac:dyDescent="0.3">
      <c r="F2044" s="61">
        <v>16038</v>
      </c>
      <c r="G2044" s="62" t="s">
        <v>9428</v>
      </c>
    </row>
    <row r="2045" spans="6:7" x14ac:dyDescent="0.3">
      <c r="F2045" s="61">
        <v>16039</v>
      </c>
      <c r="G2045" s="68" t="s">
        <v>9429</v>
      </c>
    </row>
    <row r="2046" spans="6:7" x14ac:dyDescent="0.3">
      <c r="F2046" s="61">
        <v>16040</v>
      </c>
      <c r="G2046" s="67" t="s">
        <v>9430</v>
      </c>
    </row>
    <row r="2047" spans="6:7" x14ac:dyDescent="0.3">
      <c r="F2047" s="61">
        <v>16041</v>
      </c>
      <c r="G2047" s="62" t="s">
        <v>9431</v>
      </c>
    </row>
    <row r="2048" spans="6:7" x14ac:dyDescent="0.3">
      <c r="F2048" s="61">
        <v>16043</v>
      </c>
      <c r="G2048" s="62" t="s">
        <v>9432</v>
      </c>
    </row>
    <row r="2049" spans="6:7" x14ac:dyDescent="0.3">
      <c r="F2049" s="61">
        <v>16045</v>
      </c>
      <c r="G2049" s="62" t="s">
        <v>9433</v>
      </c>
    </row>
    <row r="2050" spans="6:7" x14ac:dyDescent="0.3">
      <c r="F2050" s="61">
        <v>16046</v>
      </c>
      <c r="G2050" s="62" t="s">
        <v>9434</v>
      </c>
    </row>
    <row r="2051" spans="6:7" x14ac:dyDescent="0.3">
      <c r="F2051" s="61">
        <v>16047</v>
      </c>
      <c r="G2051" s="62" t="s">
        <v>9435</v>
      </c>
    </row>
    <row r="2052" spans="6:7" x14ac:dyDescent="0.3">
      <c r="F2052" s="61">
        <v>16048</v>
      </c>
      <c r="G2052" s="67" t="s">
        <v>9436</v>
      </c>
    </row>
    <row r="2053" spans="6:7" x14ac:dyDescent="0.3">
      <c r="F2053" s="61">
        <v>16049</v>
      </c>
      <c r="G2053" s="62" t="s">
        <v>9437</v>
      </c>
    </row>
    <row r="2054" spans="6:7" x14ac:dyDescent="0.3">
      <c r="F2054" s="61">
        <v>16051</v>
      </c>
      <c r="G2054" s="62" t="s">
        <v>9438</v>
      </c>
    </row>
    <row r="2055" spans="6:7" x14ac:dyDescent="0.3">
      <c r="F2055" s="61">
        <v>16052</v>
      </c>
      <c r="G2055" s="62" t="s">
        <v>9439</v>
      </c>
    </row>
    <row r="2056" spans="6:7" x14ac:dyDescent="0.3">
      <c r="F2056" s="61">
        <v>16053</v>
      </c>
      <c r="G2056" s="62" t="s">
        <v>9440</v>
      </c>
    </row>
    <row r="2057" spans="6:7" x14ac:dyDescent="0.3">
      <c r="F2057" s="61">
        <v>16054</v>
      </c>
      <c r="G2057" s="62" t="s">
        <v>9441</v>
      </c>
    </row>
    <row r="2058" spans="6:7" x14ac:dyDescent="0.3">
      <c r="F2058" s="61">
        <v>16056</v>
      </c>
      <c r="G2058" s="67" t="s">
        <v>9442</v>
      </c>
    </row>
    <row r="2059" spans="6:7" x14ac:dyDescent="0.3">
      <c r="F2059" s="61">
        <v>16057</v>
      </c>
      <c r="G2059" s="68" t="s">
        <v>9443</v>
      </c>
    </row>
    <row r="2060" spans="6:7" x14ac:dyDescent="0.3">
      <c r="F2060" s="61">
        <v>16061</v>
      </c>
      <c r="G2060" s="62" t="s">
        <v>9444</v>
      </c>
    </row>
    <row r="2061" spans="6:7" x14ac:dyDescent="0.3">
      <c r="F2061" s="61">
        <v>16063</v>
      </c>
      <c r="G2061" s="67" t="s">
        <v>9445</v>
      </c>
    </row>
    <row r="2062" spans="6:7" x14ac:dyDescent="0.3">
      <c r="F2062" s="61">
        <v>16065</v>
      </c>
      <c r="G2062" s="62" t="s">
        <v>9446</v>
      </c>
    </row>
    <row r="2063" spans="6:7" x14ac:dyDescent="0.3">
      <c r="F2063" s="61">
        <v>16066</v>
      </c>
      <c r="G2063" s="62" t="s">
        <v>9447</v>
      </c>
    </row>
    <row r="2064" spans="6:7" x14ac:dyDescent="0.3">
      <c r="F2064" s="61">
        <v>16068</v>
      </c>
      <c r="G2064" s="62" t="s">
        <v>9448</v>
      </c>
    </row>
    <row r="2065" spans="6:7" x14ac:dyDescent="0.3">
      <c r="F2065" s="61">
        <v>16069</v>
      </c>
      <c r="G2065" s="62" t="s">
        <v>9449</v>
      </c>
    </row>
    <row r="2066" spans="6:7" x14ac:dyDescent="0.3">
      <c r="F2066" s="61">
        <v>16070</v>
      </c>
      <c r="G2066" s="62" t="s">
        <v>9450</v>
      </c>
    </row>
    <row r="2067" spans="6:7" x14ac:dyDescent="0.3">
      <c r="F2067" s="61">
        <v>16071</v>
      </c>
      <c r="G2067" s="62" t="s">
        <v>9451</v>
      </c>
    </row>
    <row r="2068" spans="6:7" x14ac:dyDescent="0.3">
      <c r="F2068" s="61">
        <v>16072</v>
      </c>
      <c r="G2068" s="68" t="s">
        <v>9452</v>
      </c>
    </row>
    <row r="2069" spans="6:7" x14ac:dyDescent="0.3">
      <c r="F2069" s="61">
        <v>16073</v>
      </c>
      <c r="G2069" s="62" t="s">
        <v>9453</v>
      </c>
    </row>
    <row r="2070" spans="6:7" x14ac:dyDescent="0.3">
      <c r="F2070" s="61">
        <v>16074</v>
      </c>
      <c r="G2070" s="62" t="s">
        <v>9454</v>
      </c>
    </row>
    <row r="2071" spans="6:7" x14ac:dyDescent="0.3">
      <c r="F2071" s="61">
        <v>16077</v>
      </c>
      <c r="G2071" s="62" t="s">
        <v>9455</v>
      </c>
    </row>
    <row r="2072" spans="6:7" x14ac:dyDescent="0.3">
      <c r="F2072" s="61">
        <v>16078</v>
      </c>
      <c r="G2072" s="62" t="s">
        <v>9456</v>
      </c>
    </row>
    <row r="2073" spans="6:7" x14ac:dyDescent="0.3">
      <c r="F2073" s="61">
        <v>16079</v>
      </c>
      <c r="G2073" s="62" t="s">
        <v>9457</v>
      </c>
    </row>
    <row r="2074" spans="6:7" x14ac:dyDescent="0.3">
      <c r="F2074" s="61">
        <v>16080</v>
      </c>
      <c r="G2074" s="67" t="s">
        <v>9458</v>
      </c>
    </row>
    <row r="2075" spans="6:7" x14ac:dyDescent="0.3">
      <c r="F2075" s="61">
        <v>16084</v>
      </c>
      <c r="G2075" s="62" t="s">
        <v>9459</v>
      </c>
    </row>
    <row r="2076" spans="6:7" x14ac:dyDescent="0.3">
      <c r="F2076" s="61">
        <v>16086</v>
      </c>
      <c r="G2076" s="62" t="s">
        <v>9460</v>
      </c>
    </row>
    <row r="2077" spans="6:7" x14ac:dyDescent="0.3">
      <c r="F2077" s="61">
        <v>16088</v>
      </c>
      <c r="G2077" s="68" t="s">
        <v>9461</v>
      </c>
    </row>
    <row r="2078" spans="6:7" x14ac:dyDescent="0.3">
      <c r="F2078" s="61">
        <v>16089</v>
      </c>
      <c r="G2078" s="62" t="s">
        <v>9462</v>
      </c>
    </row>
    <row r="2079" spans="6:7" x14ac:dyDescent="0.3">
      <c r="F2079" s="61">
        <v>16093</v>
      </c>
      <c r="G2079" s="62" t="s">
        <v>9463</v>
      </c>
    </row>
    <row r="2080" spans="6:7" x14ac:dyDescent="0.3">
      <c r="F2080" s="61">
        <v>16094</v>
      </c>
      <c r="G2080" s="62" t="s">
        <v>9464</v>
      </c>
    </row>
    <row r="2081" spans="6:7" x14ac:dyDescent="0.3">
      <c r="F2081" s="61">
        <v>16098</v>
      </c>
      <c r="G2081" s="62" t="s">
        <v>9465</v>
      </c>
    </row>
    <row r="2082" spans="6:7" x14ac:dyDescent="0.3">
      <c r="F2082" s="61">
        <v>16100</v>
      </c>
      <c r="G2082" s="62" t="s">
        <v>9466</v>
      </c>
    </row>
    <row r="2083" spans="6:7" x14ac:dyDescent="0.3">
      <c r="F2083" s="61">
        <v>16102</v>
      </c>
      <c r="G2083" s="62" t="s">
        <v>9467</v>
      </c>
    </row>
    <row r="2084" spans="6:7" x14ac:dyDescent="0.3">
      <c r="F2084" s="61">
        <v>16103</v>
      </c>
      <c r="G2084" s="62" t="s">
        <v>9468</v>
      </c>
    </row>
    <row r="2085" spans="6:7" x14ac:dyDescent="0.3">
      <c r="F2085" s="61">
        <v>16104</v>
      </c>
      <c r="G2085" s="62" t="s">
        <v>9469</v>
      </c>
    </row>
    <row r="2086" spans="6:7" x14ac:dyDescent="0.3">
      <c r="F2086" s="61">
        <v>16105</v>
      </c>
      <c r="G2086" s="62" t="s">
        <v>9470</v>
      </c>
    </row>
    <row r="2087" spans="6:7" x14ac:dyDescent="0.3">
      <c r="F2087" s="61">
        <v>16106</v>
      </c>
      <c r="G2087" s="67" t="s">
        <v>9471</v>
      </c>
    </row>
    <row r="2088" spans="6:7" x14ac:dyDescent="0.3">
      <c r="F2088" s="61">
        <v>16108</v>
      </c>
      <c r="G2088" s="67" t="s">
        <v>9472</v>
      </c>
    </row>
    <row r="2089" spans="6:7" x14ac:dyDescent="0.3">
      <c r="F2089" s="61">
        <v>16109</v>
      </c>
      <c r="G2089" s="62" t="s">
        <v>9473</v>
      </c>
    </row>
    <row r="2090" spans="6:7" x14ac:dyDescent="0.3">
      <c r="F2090" s="61">
        <v>16110</v>
      </c>
      <c r="G2090" s="67" t="s">
        <v>9474</v>
      </c>
    </row>
    <row r="2091" spans="6:7" x14ac:dyDescent="0.3">
      <c r="F2091" s="61">
        <v>16113</v>
      </c>
      <c r="G2091" s="62" t="s">
        <v>9475</v>
      </c>
    </row>
    <row r="2092" spans="6:7" x14ac:dyDescent="0.3">
      <c r="F2092" s="61">
        <v>16117</v>
      </c>
      <c r="G2092" s="62" t="s">
        <v>9476</v>
      </c>
    </row>
    <row r="2093" spans="6:7" x14ac:dyDescent="0.3">
      <c r="F2093" s="61">
        <v>16118</v>
      </c>
      <c r="G2093" s="62" t="s">
        <v>9477</v>
      </c>
    </row>
    <row r="2094" spans="6:7" x14ac:dyDescent="0.3">
      <c r="F2094" s="61">
        <v>16119</v>
      </c>
      <c r="G2094" s="62" t="s">
        <v>9478</v>
      </c>
    </row>
    <row r="2095" spans="6:7" x14ac:dyDescent="0.3">
      <c r="F2095" s="61">
        <v>16120</v>
      </c>
      <c r="G2095" s="62" t="s">
        <v>9479</v>
      </c>
    </row>
    <row r="2096" spans="6:7" x14ac:dyDescent="0.3">
      <c r="F2096" s="61">
        <v>16121</v>
      </c>
      <c r="G2096" s="62" t="s">
        <v>9480</v>
      </c>
    </row>
    <row r="2097" spans="6:7" x14ac:dyDescent="0.3">
      <c r="F2097" s="61">
        <v>16123</v>
      </c>
      <c r="G2097" s="62" t="s">
        <v>9481</v>
      </c>
    </row>
    <row r="2098" spans="6:7" x14ac:dyDescent="0.3">
      <c r="F2098" s="61">
        <v>16125</v>
      </c>
      <c r="G2098" s="67" t="s">
        <v>9482</v>
      </c>
    </row>
    <row r="2099" spans="6:7" x14ac:dyDescent="0.3">
      <c r="F2099" s="61">
        <v>16126</v>
      </c>
      <c r="G2099" s="67" t="s">
        <v>9483</v>
      </c>
    </row>
    <row r="2100" spans="6:7" x14ac:dyDescent="0.3">
      <c r="F2100" s="61">
        <v>16127</v>
      </c>
      <c r="G2100" s="62" t="s">
        <v>9484</v>
      </c>
    </row>
    <row r="2101" spans="6:7" x14ac:dyDescent="0.3">
      <c r="F2101" s="61">
        <v>16128</v>
      </c>
      <c r="G2101" s="67" t="s">
        <v>9485</v>
      </c>
    </row>
    <row r="2102" spans="6:7" x14ac:dyDescent="0.3">
      <c r="F2102" s="61">
        <v>16129</v>
      </c>
      <c r="G2102" s="67" t="s">
        <v>9486</v>
      </c>
    </row>
    <row r="2103" spans="6:7" x14ac:dyDescent="0.3">
      <c r="F2103" s="61">
        <v>16133</v>
      </c>
      <c r="G2103" s="62" t="s">
        <v>9487</v>
      </c>
    </row>
    <row r="2104" spans="6:7" x14ac:dyDescent="0.3">
      <c r="F2104" s="61">
        <v>16134</v>
      </c>
      <c r="G2104" s="62" t="s">
        <v>9488</v>
      </c>
    </row>
    <row r="2105" spans="6:7" x14ac:dyDescent="0.3">
      <c r="F2105" s="61">
        <v>16136</v>
      </c>
      <c r="G2105" s="62" t="s">
        <v>9489</v>
      </c>
    </row>
    <row r="2106" spans="6:7" x14ac:dyDescent="0.3">
      <c r="F2106" s="61">
        <v>16137</v>
      </c>
      <c r="G2106" s="68" t="s">
        <v>9490</v>
      </c>
    </row>
    <row r="2107" spans="6:7" x14ac:dyDescent="0.3">
      <c r="F2107" s="61">
        <v>16138</v>
      </c>
      <c r="G2107" s="62" t="s">
        <v>9491</v>
      </c>
    </row>
    <row r="2108" spans="6:7" x14ac:dyDescent="0.3">
      <c r="F2108" s="61">
        <v>16139</v>
      </c>
      <c r="G2108" s="62" t="s">
        <v>9492</v>
      </c>
    </row>
    <row r="2109" spans="6:7" x14ac:dyDescent="0.3">
      <c r="F2109" s="61">
        <v>16141</v>
      </c>
      <c r="G2109" s="67" t="s">
        <v>9493</v>
      </c>
    </row>
    <row r="2110" spans="6:7" x14ac:dyDescent="0.3">
      <c r="F2110" s="61">
        <v>16142</v>
      </c>
      <c r="G2110" s="67" t="s">
        <v>9494</v>
      </c>
    </row>
    <row r="2111" spans="6:7" x14ac:dyDescent="0.3">
      <c r="F2111" s="61">
        <v>16143</v>
      </c>
      <c r="G2111" s="68" t="s">
        <v>9495</v>
      </c>
    </row>
    <row r="2112" spans="6:7" x14ac:dyDescent="0.3">
      <c r="F2112" s="61">
        <v>16144</v>
      </c>
      <c r="G2112" s="62" t="s">
        <v>9496</v>
      </c>
    </row>
    <row r="2113" spans="6:7" x14ac:dyDescent="0.3">
      <c r="F2113" s="61">
        <v>16146</v>
      </c>
      <c r="G2113" s="62" t="s">
        <v>9497</v>
      </c>
    </row>
    <row r="2114" spans="6:7" x14ac:dyDescent="0.3">
      <c r="F2114" s="61">
        <v>16147</v>
      </c>
      <c r="G2114" s="62" t="s">
        <v>9498</v>
      </c>
    </row>
    <row r="2115" spans="6:7" x14ac:dyDescent="0.3">
      <c r="F2115" s="61">
        <v>16149</v>
      </c>
      <c r="G2115" s="62" t="s">
        <v>9499</v>
      </c>
    </row>
    <row r="2116" spans="6:7" x14ac:dyDescent="0.3">
      <c r="F2116" s="61">
        <v>16150</v>
      </c>
      <c r="G2116" s="68" t="s">
        <v>9500</v>
      </c>
    </row>
    <row r="2117" spans="6:7" x14ac:dyDescent="0.3">
      <c r="F2117" s="61">
        <v>16152</v>
      </c>
      <c r="G2117" s="62" t="s">
        <v>9501</v>
      </c>
    </row>
    <row r="2118" spans="6:7" x14ac:dyDescent="0.3">
      <c r="F2118" s="71">
        <v>16154</v>
      </c>
      <c r="G2118" s="67" t="s">
        <v>9502</v>
      </c>
    </row>
    <row r="2119" spans="6:7" x14ac:dyDescent="0.3">
      <c r="F2119" s="61">
        <v>16155</v>
      </c>
      <c r="G2119" s="67" t="s">
        <v>9503</v>
      </c>
    </row>
    <row r="2120" spans="6:7" x14ac:dyDescent="0.3">
      <c r="F2120" s="61">
        <v>16156</v>
      </c>
      <c r="G2120" s="62" t="s">
        <v>9504</v>
      </c>
    </row>
    <row r="2121" spans="6:7" x14ac:dyDescent="0.3">
      <c r="F2121" s="61">
        <v>16159</v>
      </c>
      <c r="G2121" s="67" t="s">
        <v>9505</v>
      </c>
    </row>
    <row r="2122" spans="6:7" x14ac:dyDescent="0.3">
      <c r="F2122" s="61">
        <v>16160</v>
      </c>
      <c r="G2122" s="67" t="s">
        <v>9506</v>
      </c>
    </row>
    <row r="2123" spans="6:7" x14ac:dyDescent="0.3">
      <c r="F2123" s="61">
        <v>16163</v>
      </c>
      <c r="G2123" s="67" t="s">
        <v>9507</v>
      </c>
    </row>
    <row r="2124" spans="6:7" x14ac:dyDescent="0.3">
      <c r="F2124" s="61">
        <v>16171</v>
      </c>
      <c r="G2124" s="62" t="s">
        <v>9508</v>
      </c>
    </row>
    <row r="2125" spans="6:7" x14ac:dyDescent="0.3">
      <c r="F2125" s="61">
        <v>16173</v>
      </c>
      <c r="G2125" s="62" t="s">
        <v>9509</v>
      </c>
    </row>
    <row r="2126" spans="6:7" x14ac:dyDescent="0.3">
      <c r="F2126" s="61">
        <v>16175</v>
      </c>
      <c r="G2126" s="62" t="s">
        <v>9510</v>
      </c>
    </row>
    <row r="2127" spans="6:7" x14ac:dyDescent="0.3">
      <c r="F2127" s="77">
        <v>16374</v>
      </c>
      <c r="G2127" s="80" t="s">
        <v>9511</v>
      </c>
    </row>
    <row r="2128" spans="6:7" x14ac:dyDescent="0.3">
      <c r="F2128" s="61">
        <v>16500</v>
      </c>
      <c r="G2128" s="62" t="s">
        <v>9512</v>
      </c>
    </row>
    <row r="2129" spans="6:7" x14ac:dyDescent="0.3">
      <c r="F2129" s="61">
        <v>16501</v>
      </c>
      <c r="G2129" s="62" t="s">
        <v>9513</v>
      </c>
    </row>
    <row r="2130" spans="6:7" x14ac:dyDescent="0.3">
      <c r="F2130" s="61">
        <v>16505</v>
      </c>
      <c r="G2130" s="62" t="s">
        <v>9514</v>
      </c>
    </row>
    <row r="2131" spans="6:7" x14ac:dyDescent="0.3">
      <c r="F2131" s="61">
        <v>16506</v>
      </c>
      <c r="G2131" s="62" t="s">
        <v>9515</v>
      </c>
    </row>
    <row r="2132" spans="6:7" x14ac:dyDescent="0.3">
      <c r="F2132" s="61">
        <v>16509</v>
      </c>
      <c r="G2132" s="67" t="s">
        <v>9516</v>
      </c>
    </row>
    <row r="2133" spans="6:7" x14ac:dyDescent="0.3">
      <c r="F2133" s="61">
        <v>16510</v>
      </c>
      <c r="G2133" s="62" t="s">
        <v>9517</v>
      </c>
    </row>
    <row r="2134" spans="6:7" x14ac:dyDescent="0.3">
      <c r="F2134" s="61">
        <v>16516</v>
      </c>
      <c r="G2134" s="62" t="s">
        <v>9518</v>
      </c>
    </row>
    <row r="2135" spans="6:7" x14ac:dyDescent="0.3">
      <c r="F2135" s="61">
        <v>16518</v>
      </c>
      <c r="G2135" s="67" t="s">
        <v>9519</v>
      </c>
    </row>
    <row r="2136" spans="6:7" x14ac:dyDescent="0.3">
      <c r="F2136" s="61">
        <v>16520</v>
      </c>
      <c r="G2136" s="67" t="s">
        <v>9520</v>
      </c>
    </row>
    <row r="2137" spans="6:7" x14ac:dyDescent="0.3">
      <c r="F2137" s="61">
        <v>16524</v>
      </c>
      <c r="G2137" s="62" t="s">
        <v>9521</v>
      </c>
    </row>
    <row r="2138" spans="6:7" x14ac:dyDescent="0.3">
      <c r="F2138" s="61">
        <v>16528</v>
      </c>
      <c r="G2138" s="62" t="s">
        <v>9522</v>
      </c>
    </row>
    <row r="2139" spans="6:7" x14ac:dyDescent="0.3">
      <c r="F2139" s="61">
        <v>16529</v>
      </c>
      <c r="G2139" s="62" t="s">
        <v>9523</v>
      </c>
    </row>
    <row r="2140" spans="6:7" x14ac:dyDescent="0.3">
      <c r="F2140" s="61">
        <v>16530</v>
      </c>
      <c r="G2140" s="67" t="s">
        <v>9524</v>
      </c>
    </row>
    <row r="2141" spans="6:7" x14ac:dyDescent="0.3">
      <c r="F2141" s="61">
        <v>16532</v>
      </c>
      <c r="G2141" s="62" t="s">
        <v>9525</v>
      </c>
    </row>
    <row r="2142" spans="6:7" x14ac:dyDescent="0.3">
      <c r="F2142" s="61">
        <v>16534</v>
      </c>
      <c r="G2142" s="62" t="s">
        <v>9526</v>
      </c>
    </row>
    <row r="2143" spans="6:7" x14ac:dyDescent="0.3">
      <c r="F2143" s="61">
        <v>16537</v>
      </c>
      <c r="G2143" s="62" t="s">
        <v>9527</v>
      </c>
    </row>
    <row r="2144" spans="6:7" x14ac:dyDescent="0.3">
      <c r="F2144" s="61">
        <v>16539</v>
      </c>
      <c r="G2144" s="67" t="s">
        <v>9528</v>
      </c>
    </row>
    <row r="2145" spans="6:7" x14ac:dyDescent="0.3">
      <c r="F2145" s="61">
        <v>16542</v>
      </c>
      <c r="G2145" s="62" t="s">
        <v>9529</v>
      </c>
    </row>
    <row r="2146" spans="6:7" x14ac:dyDescent="0.3">
      <c r="F2146" s="61">
        <v>16543</v>
      </c>
      <c r="G2146" s="67" t="s">
        <v>9530</v>
      </c>
    </row>
    <row r="2147" spans="6:7" x14ac:dyDescent="0.3">
      <c r="F2147" s="61">
        <v>16546</v>
      </c>
      <c r="G2147" s="68" t="s">
        <v>9531</v>
      </c>
    </row>
    <row r="2148" spans="6:7" x14ac:dyDescent="0.3">
      <c r="F2148" s="61">
        <v>16549</v>
      </c>
      <c r="G2148" s="62" t="s">
        <v>9532</v>
      </c>
    </row>
    <row r="2149" spans="6:7" x14ac:dyDescent="0.3">
      <c r="F2149" s="61">
        <v>16551</v>
      </c>
      <c r="G2149" s="62" t="s">
        <v>9533</v>
      </c>
    </row>
    <row r="2150" spans="6:7" x14ac:dyDescent="0.3">
      <c r="F2150" s="61">
        <v>16554</v>
      </c>
      <c r="G2150" s="62" t="s">
        <v>9534</v>
      </c>
    </row>
    <row r="2151" spans="6:7" x14ac:dyDescent="0.3">
      <c r="F2151" s="61">
        <v>16555</v>
      </c>
      <c r="G2151" s="67" t="s">
        <v>9535</v>
      </c>
    </row>
    <row r="2152" spans="6:7" x14ac:dyDescent="0.3">
      <c r="F2152" s="61">
        <v>16563</v>
      </c>
      <c r="G2152" s="67" t="s">
        <v>9536</v>
      </c>
    </row>
    <row r="2153" spans="6:7" x14ac:dyDescent="0.3">
      <c r="F2153" s="61">
        <v>16576</v>
      </c>
      <c r="G2153" s="62" t="s">
        <v>7365</v>
      </c>
    </row>
    <row r="2154" spans="6:7" x14ac:dyDescent="0.3">
      <c r="F2154" s="61">
        <v>16577</v>
      </c>
      <c r="G2154" s="62" t="s">
        <v>9537</v>
      </c>
    </row>
    <row r="2155" spans="6:7" x14ac:dyDescent="0.3">
      <c r="F2155" s="61">
        <v>16580</v>
      </c>
      <c r="G2155" s="62" t="s">
        <v>9538</v>
      </c>
    </row>
    <row r="2156" spans="6:7" x14ac:dyDescent="0.3">
      <c r="F2156" s="61">
        <v>16581</v>
      </c>
      <c r="G2156" s="67" t="s">
        <v>9539</v>
      </c>
    </row>
    <row r="2157" spans="6:7" x14ac:dyDescent="0.3">
      <c r="F2157" s="61">
        <v>16582</v>
      </c>
      <c r="G2157" s="62" t="s">
        <v>9540</v>
      </c>
    </row>
    <row r="2158" spans="6:7" x14ac:dyDescent="0.3">
      <c r="F2158" s="61">
        <v>16583</v>
      </c>
      <c r="G2158" s="62" t="s">
        <v>9541</v>
      </c>
    </row>
    <row r="2159" spans="6:7" x14ac:dyDescent="0.3">
      <c r="F2159" s="61">
        <v>16588</v>
      </c>
      <c r="G2159" s="62" t="s">
        <v>9542</v>
      </c>
    </row>
    <row r="2160" spans="6:7" x14ac:dyDescent="0.3">
      <c r="F2160" s="61">
        <v>16590</v>
      </c>
      <c r="G2160" s="67" t="s">
        <v>9543</v>
      </c>
    </row>
    <row r="2161" spans="6:8" x14ac:dyDescent="0.3">
      <c r="F2161" s="61">
        <v>16592</v>
      </c>
      <c r="G2161" s="62" t="s">
        <v>9544</v>
      </c>
    </row>
    <row r="2162" spans="6:8" x14ac:dyDescent="0.3">
      <c r="F2162" s="61">
        <v>16595</v>
      </c>
      <c r="G2162" s="62" t="s">
        <v>9545</v>
      </c>
      <c r="H2162" s="94" t="s">
        <v>9546</v>
      </c>
    </row>
    <row r="2163" spans="6:8" x14ac:dyDescent="0.3">
      <c r="F2163" s="61">
        <v>16602</v>
      </c>
      <c r="G2163" s="62" t="s">
        <v>9547</v>
      </c>
    </row>
    <row r="2164" spans="6:8" x14ac:dyDescent="0.3">
      <c r="F2164" s="61">
        <v>16604</v>
      </c>
      <c r="G2164" s="62" t="s">
        <v>9548</v>
      </c>
    </row>
    <row r="2165" spans="6:8" x14ac:dyDescent="0.3">
      <c r="F2165" s="61">
        <v>16610</v>
      </c>
      <c r="G2165" s="62" t="s">
        <v>9549</v>
      </c>
    </row>
    <row r="2166" spans="6:8" x14ac:dyDescent="0.3">
      <c r="F2166" s="61">
        <v>16618</v>
      </c>
      <c r="G2166" s="62" t="s">
        <v>9550</v>
      </c>
    </row>
    <row r="2167" spans="6:8" x14ac:dyDescent="0.3">
      <c r="F2167" s="61">
        <v>16622</v>
      </c>
      <c r="G2167" s="62" t="s">
        <v>9551</v>
      </c>
    </row>
    <row r="2168" spans="6:8" x14ac:dyDescent="0.3">
      <c r="F2168" s="61">
        <v>16625</v>
      </c>
      <c r="G2168" s="62" t="s">
        <v>9552</v>
      </c>
    </row>
    <row r="2169" spans="6:8" x14ac:dyDescent="0.3">
      <c r="F2169" s="61">
        <v>16626</v>
      </c>
      <c r="G2169" s="62" t="s">
        <v>9553</v>
      </c>
    </row>
    <row r="2170" spans="6:8" x14ac:dyDescent="0.3">
      <c r="F2170" s="61">
        <v>16627</v>
      </c>
      <c r="G2170" s="62" t="s">
        <v>9554</v>
      </c>
    </row>
    <row r="2171" spans="6:8" x14ac:dyDescent="0.3">
      <c r="F2171" s="61">
        <v>16628</v>
      </c>
      <c r="G2171" s="62" t="s">
        <v>9555</v>
      </c>
    </row>
    <row r="2172" spans="6:8" x14ac:dyDescent="0.3">
      <c r="F2172" s="61">
        <v>16629</v>
      </c>
      <c r="G2172" s="67" t="s">
        <v>9556</v>
      </c>
    </row>
    <row r="2173" spans="6:8" x14ac:dyDescent="0.3">
      <c r="F2173" s="61">
        <v>16633</v>
      </c>
      <c r="G2173" s="62" t="s">
        <v>9557</v>
      </c>
    </row>
    <row r="2174" spans="6:8" x14ac:dyDescent="0.3">
      <c r="F2174" s="61">
        <v>16641</v>
      </c>
      <c r="G2174" s="62" t="s">
        <v>9558</v>
      </c>
    </row>
    <row r="2175" spans="6:8" x14ac:dyDescent="0.3">
      <c r="F2175" s="61">
        <v>16645</v>
      </c>
      <c r="G2175" s="62" t="s">
        <v>9559</v>
      </c>
    </row>
    <row r="2176" spans="6:8" x14ac:dyDescent="0.3">
      <c r="F2176" s="61">
        <v>16647</v>
      </c>
      <c r="G2176" s="62" t="s">
        <v>9560</v>
      </c>
    </row>
    <row r="2177" spans="6:7" x14ac:dyDescent="0.3">
      <c r="F2177" s="61">
        <v>16649</v>
      </c>
      <c r="G2177" s="67" t="s">
        <v>9561</v>
      </c>
    </row>
    <row r="2178" spans="6:7" x14ac:dyDescent="0.3">
      <c r="F2178" s="61">
        <v>16651</v>
      </c>
      <c r="G2178" s="62" t="s">
        <v>9562</v>
      </c>
    </row>
    <row r="2179" spans="6:7" x14ac:dyDescent="0.3">
      <c r="F2179" s="61">
        <v>16658</v>
      </c>
      <c r="G2179" s="62" t="s">
        <v>9563</v>
      </c>
    </row>
    <row r="2180" spans="6:7" x14ac:dyDescent="0.3">
      <c r="F2180" s="61">
        <v>16659</v>
      </c>
      <c r="G2180" s="62" t="s">
        <v>9564</v>
      </c>
    </row>
    <row r="2181" spans="6:7" x14ac:dyDescent="0.3">
      <c r="F2181" s="61">
        <v>16661</v>
      </c>
      <c r="G2181" s="62" t="s">
        <v>9565</v>
      </c>
    </row>
    <row r="2182" spans="6:7" x14ac:dyDescent="0.3">
      <c r="F2182" s="61">
        <v>16665</v>
      </c>
      <c r="G2182" s="62" t="s">
        <v>9566</v>
      </c>
    </row>
    <row r="2183" spans="6:7" x14ac:dyDescent="0.3">
      <c r="F2183" s="61">
        <v>16666</v>
      </c>
      <c r="G2183" s="62" t="s">
        <v>9567</v>
      </c>
    </row>
    <row r="2184" spans="6:7" x14ac:dyDescent="0.3">
      <c r="F2184" s="61">
        <v>16677</v>
      </c>
      <c r="G2184" s="62" t="s">
        <v>9568</v>
      </c>
    </row>
    <row r="2185" spans="6:7" x14ac:dyDescent="0.3">
      <c r="F2185" s="61">
        <v>16690</v>
      </c>
      <c r="G2185" s="62" t="s">
        <v>9569</v>
      </c>
    </row>
    <row r="2186" spans="6:7" x14ac:dyDescent="0.3">
      <c r="F2186" s="61">
        <v>16692</v>
      </c>
      <c r="G2186" s="62" t="s">
        <v>9570</v>
      </c>
    </row>
    <row r="2187" spans="6:7" x14ac:dyDescent="0.3">
      <c r="F2187" s="61">
        <v>16694</v>
      </c>
      <c r="G2187" s="67" t="s">
        <v>9571</v>
      </c>
    </row>
    <row r="2188" spans="6:7" x14ac:dyDescent="0.3">
      <c r="F2188" s="61">
        <v>16700</v>
      </c>
      <c r="G2188" s="62" t="s">
        <v>9572</v>
      </c>
    </row>
    <row r="2189" spans="6:7" x14ac:dyDescent="0.3">
      <c r="F2189" s="61">
        <v>16705</v>
      </c>
      <c r="G2189" s="62" t="s">
        <v>9573</v>
      </c>
    </row>
    <row r="2190" spans="6:7" x14ac:dyDescent="0.3">
      <c r="F2190" s="61">
        <v>16706</v>
      </c>
      <c r="G2190" s="62" t="s">
        <v>9574</v>
      </c>
    </row>
    <row r="2191" spans="6:7" x14ac:dyDescent="0.3">
      <c r="F2191" s="61">
        <v>16711</v>
      </c>
      <c r="G2191" s="68" t="s">
        <v>9575</v>
      </c>
    </row>
    <row r="2192" spans="6:7" x14ac:dyDescent="0.3">
      <c r="F2192" s="61">
        <v>16712</v>
      </c>
      <c r="G2192" s="62" t="s">
        <v>9576</v>
      </c>
    </row>
    <row r="2193" spans="6:7" x14ac:dyDescent="0.3">
      <c r="F2193" s="61">
        <v>16722</v>
      </c>
      <c r="G2193" s="62" t="s">
        <v>9577</v>
      </c>
    </row>
    <row r="2194" spans="6:7" x14ac:dyDescent="0.3">
      <c r="F2194" s="61">
        <v>16724</v>
      </c>
      <c r="G2194" s="67" t="s">
        <v>9578</v>
      </c>
    </row>
    <row r="2195" spans="6:7" x14ac:dyDescent="0.3">
      <c r="F2195" s="61">
        <v>16735</v>
      </c>
      <c r="G2195" s="62" t="s">
        <v>9579</v>
      </c>
    </row>
    <row r="2196" spans="6:7" x14ac:dyDescent="0.3">
      <c r="F2196" s="61">
        <v>16736</v>
      </c>
      <c r="G2196" s="67" t="s">
        <v>9580</v>
      </c>
    </row>
    <row r="2197" spans="6:7" x14ac:dyDescent="0.3">
      <c r="F2197" s="61">
        <v>16745</v>
      </c>
      <c r="G2197" s="62" t="s">
        <v>9581</v>
      </c>
    </row>
    <row r="2198" spans="6:7" x14ac:dyDescent="0.3">
      <c r="F2198" s="61">
        <v>16748</v>
      </c>
      <c r="G2198" s="62" t="s">
        <v>9582</v>
      </c>
    </row>
    <row r="2199" spans="6:7" x14ac:dyDescent="0.3">
      <c r="F2199" s="61">
        <v>16749</v>
      </c>
      <c r="G2199" s="62" t="s">
        <v>9583</v>
      </c>
    </row>
    <row r="2200" spans="6:7" x14ac:dyDescent="0.3">
      <c r="F2200" s="61">
        <v>16751</v>
      </c>
      <c r="G2200" s="62" t="s">
        <v>9584</v>
      </c>
    </row>
    <row r="2201" spans="6:7" x14ac:dyDescent="0.3">
      <c r="F2201" s="61">
        <v>16761</v>
      </c>
      <c r="G2201" s="62" t="s">
        <v>9585</v>
      </c>
    </row>
    <row r="2202" spans="6:7" x14ac:dyDescent="0.3">
      <c r="F2202" s="61">
        <v>16762</v>
      </c>
      <c r="G2202" s="62" t="s">
        <v>9586</v>
      </c>
    </row>
    <row r="2203" spans="6:7" x14ac:dyDescent="0.3">
      <c r="F2203" s="61">
        <v>16765</v>
      </c>
      <c r="G2203" s="62" t="s">
        <v>9587</v>
      </c>
    </row>
    <row r="2204" spans="6:7" x14ac:dyDescent="0.3">
      <c r="F2204" s="61">
        <v>16766</v>
      </c>
      <c r="G2204" s="62" t="s">
        <v>9588</v>
      </c>
    </row>
    <row r="2205" spans="6:7" x14ac:dyDescent="0.3">
      <c r="F2205" s="61">
        <v>16768</v>
      </c>
      <c r="G2205" s="62" t="s">
        <v>9589</v>
      </c>
    </row>
    <row r="2206" spans="6:7" x14ac:dyDescent="0.3">
      <c r="F2206" s="61">
        <v>16770</v>
      </c>
      <c r="G2206" s="62" t="s">
        <v>9590</v>
      </c>
    </row>
    <row r="2207" spans="6:7" x14ac:dyDescent="0.3">
      <c r="F2207" s="61">
        <v>16772</v>
      </c>
      <c r="G2207" s="62" t="s">
        <v>9591</v>
      </c>
    </row>
    <row r="2208" spans="6:7" x14ac:dyDescent="0.3">
      <c r="F2208" s="61">
        <v>16776</v>
      </c>
      <c r="G2208" s="62" t="s">
        <v>9592</v>
      </c>
    </row>
    <row r="2209" spans="6:7" x14ac:dyDescent="0.3">
      <c r="F2209" s="61">
        <v>16783</v>
      </c>
      <c r="G2209" s="67" t="s">
        <v>9593</v>
      </c>
    </row>
    <row r="2210" spans="6:7" x14ac:dyDescent="0.3">
      <c r="F2210" s="61">
        <v>16785</v>
      </c>
      <c r="G2210" s="62" t="s">
        <v>9594</v>
      </c>
    </row>
    <row r="2211" spans="6:7" x14ac:dyDescent="0.3">
      <c r="F2211" s="61">
        <v>16787</v>
      </c>
      <c r="G2211" s="62" t="s">
        <v>9595</v>
      </c>
    </row>
    <row r="2212" spans="6:7" x14ac:dyDescent="0.3">
      <c r="F2212" s="61">
        <v>16792</v>
      </c>
      <c r="G2212" s="62" t="s">
        <v>9596</v>
      </c>
    </row>
    <row r="2213" spans="6:7" x14ac:dyDescent="0.3">
      <c r="F2213" s="61">
        <v>16798</v>
      </c>
      <c r="G2213" s="62" t="s">
        <v>9597</v>
      </c>
    </row>
    <row r="2214" spans="6:7" x14ac:dyDescent="0.3">
      <c r="F2214" s="61">
        <v>16799</v>
      </c>
      <c r="G2214" s="62" t="s">
        <v>9598</v>
      </c>
    </row>
    <row r="2215" spans="6:7" x14ac:dyDescent="0.3">
      <c r="F2215" s="61">
        <v>16800</v>
      </c>
      <c r="G2215" s="62" t="s">
        <v>9599</v>
      </c>
    </row>
    <row r="2216" spans="6:7" x14ac:dyDescent="0.3">
      <c r="F2216" s="61">
        <v>16802</v>
      </c>
      <c r="G2216" s="62" t="s">
        <v>9600</v>
      </c>
    </row>
    <row r="2217" spans="6:7" x14ac:dyDescent="0.3">
      <c r="F2217" s="61">
        <v>16805</v>
      </c>
      <c r="G2217" s="62" t="s">
        <v>9601</v>
      </c>
    </row>
    <row r="2218" spans="6:7" x14ac:dyDescent="0.3">
      <c r="F2218" s="61">
        <v>16806</v>
      </c>
      <c r="G2218" s="62" t="s">
        <v>9602</v>
      </c>
    </row>
    <row r="2219" spans="6:7" x14ac:dyDescent="0.3">
      <c r="F2219" s="61">
        <v>16807</v>
      </c>
      <c r="G2219" s="62" t="s">
        <v>9603</v>
      </c>
    </row>
    <row r="2220" spans="6:7" x14ac:dyDescent="0.3">
      <c r="F2220" s="61">
        <v>16808</v>
      </c>
      <c r="G2220" s="62" t="s">
        <v>9604</v>
      </c>
    </row>
    <row r="2221" spans="6:7" x14ac:dyDescent="0.3">
      <c r="F2221" s="61">
        <v>16809</v>
      </c>
      <c r="G2221" s="62" t="s">
        <v>9605</v>
      </c>
    </row>
    <row r="2222" spans="6:7" x14ac:dyDescent="0.3">
      <c r="F2222" s="61">
        <v>16811</v>
      </c>
      <c r="G2222" s="62" t="s">
        <v>9606</v>
      </c>
    </row>
    <row r="2223" spans="6:7" x14ac:dyDescent="0.3">
      <c r="F2223" s="61">
        <v>16812</v>
      </c>
      <c r="G2223" s="62" t="s">
        <v>9607</v>
      </c>
    </row>
    <row r="2224" spans="6:7" x14ac:dyDescent="0.3">
      <c r="F2224" s="61">
        <v>16821</v>
      </c>
      <c r="G2224" s="62" t="s">
        <v>9608</v>
      </c>
    </row>
    <row r="2225" spans="6:7" x14ac:dyDescent="0.3">
      <c r="F2225" s="61">
        <v>16830</v>
      </c>
      <c r="G2225" s="62" t="s">
        <v>9609</v>
      </c>
    </row>
    <row r="2226" spans="6:7" x14ac:dyDescent="0.3">
      <c r="F2226" s="61">
        <v>16837</v>
      </c>
      <c r="G2226" s="62" t="s">
        <v>9610</v>
      </c>
    </row>
    <row r="2227" spans="6:7" x14ac:dyDescent="0.3">
      <c r="F2227" s="61">
        <v>16838</v>
      </c>
      <c r="G2227" s="67" t="s">
        <v>9611</v>
      </c>
    </row>
    <row r="2228" spans="6:7" x14ac:dyDescent="0.3">
      <c r="F2228" s="61">
        <v>16840</v>
      </c>
      <c r="G2228" s="62" t="s">
        <v>9612</v>
      </c>
    </row>
    <row r="2229" spans="6:7" x14ac:dyDescent="0.3">
      <c r="F2229" s="61">
        <v>16851</v>
      </c>
      <c r="G2229" s="67" t="s">
        <v>9613</v>
      </c>
    </row>
    <row r="2230" spans="6:7" x14ac:dyDescent="0.3">
      <c r="F2230" s="61">
        <v>16853</v>
      </c>
      <c r="G2230" s="62" t="s">
        <v>9614</v>
      </c>
    </row>
    <row r="2231" spans="6:7" x14ac:dyDescent="0.3">
      <c r="F2231" s="61">
        <v>16854</v>
      </c>
      <c r="G2231" s="67" t="s">
        <v>9615</v>
      </c>
    </row>
    <row r="2232" spans="6:7" x14ac:dyDescent="0.3">
      <c r="F2232" s="61">
        <v>16859</v>
      </c>
      <c r="G2232" s="62" t="s">
        <v>9616</v>
      </c>
    </row>
    <row r="2233" spans="6:7" x14ac:dyDescent="0.3">
      <c r="F2233" s="61">
        <v>16860</v>
      </c>
      <c r="G2233" s="62" t="s">
        <v>9617</v>
      </c>
    </row>
    <row r="2234" spans="6:7" x14ac:dyDescent="0.3">
      <c r="F2234" s="61">
        <v>16861</v>
      </c>
      <c r="G2234" s="62" t="s">
        <v>9618</v>
      </c>
    </row>
    <row r="2235" spans="6:7" x14ac:dyDescent="0.3">
      <c r="F2235" s="61">
        <v>16865</v>
      </c>
      <c r="G2235" s="67" t="s">
        <v>9619</v>
      </c>
    </row>
    <row r="2236" spans="6:7" x14ac:dyDescent="0.3">
      <c r="F2236" s="61">
        <v>16868</v>
      </c>
      <c r="G2236" s="62" t="s">
        <v>9620</v>
      </c>
    </row>
    <row r="2237" spans="6:7" x14ac:dyDescent="0.3">
      <c r="F2237" s="61">
        <v>16871</v>
      </c>
      <c r="G2237" s="62" t="s">
        <v>9621</v>
      </c>
    </row>
    <row r="2238" spans="6:7" x14ac:dyDescent="0.3">
      <c r="F2238" s="61">
        <v>16874</v>
      </c>
      <c r="G2238" s="62" t="s">
        <v>9622</v>
      </c>
    </row>
    <row r="2239" spans="6:7" x14ac:dyDescent="0.3">
      <c r="F2239" s="61">
        <v>16877</v>
      </c>
      <c r="G2239" s="62" t="s">
        <v>9623</v>
      </c>
    </row>
    <row r="2240" spans="6:7" x14ac:dyDescent="0.3">
      <c r="F2240" s="61">
        <v>16881</v>
      </c>
      <c r="G2240" s="62" t="s">
        <v>9624</v>
      </c>
    </row>
    <row r="2241" spans="6:7" x14ac:dyDescent="0.3">
      <c r="F2241" s="61">
        <v>16886</v>
      </c>
      <c r="G2241" s="62" t="s">
        <v>9625</v>
      </c>
    </row>
    <row r="2242" spans="6:7" x14ac:dyDescent="0.3">
      <c r="F2242" s="61">
        <v>16888</v>
      </c>
      <c r="G2242" s="62" t="s">
        <v>9626</v>
      </c>
    </row>
    <row r="2243" spans="6:7" x14ac:dyDescent="0.3">
      <c r="F2243" s="61">
        <v>16891</v>
      </c>
      <c r="G2243" s="62" t="s">
        <v>9627</v>
      </c>
    </row>
    <row r="2244" spans="6:7" x14ac:dyDescent="0.3">
      <c r="F2244" s="61">
        <v>16892</v>
      </c>
      <c r="G2244" s="67" t="s">
        <v>9628</v>
      </c>
    </row>
    <row r="2245" spans="6:7" x14ac:dyDescent="0.3">
      <c r="F2245" s="61">
        <v>16893</v>
      </c>
      <c r="G2245" s="62" t="s">
        <v>9629</v>
      </c>
    </row>
    <row r="2246" spans="6:7" x14ac:dyDescent="0.3">
      <c r="F2246" s="61">
        <v>16899</v>
      </c>
      <c r="G2246" s="62" t="s">
        <v>9630</v>
      </c>
    </row>
    <row r="2247" spans="6:7" x14ac:dyDescent="0.3">
      <c r="F2247" s="61">
        <v>16900</v>
      </c>
      <c r="G2247" s="67" t="s">
        <v>9631</v>
      </c>
    </row>
    <row r="2248" spans="6:7" x14ac:dyDescent="0.3">
      <c r="F2248" s="61">
        <v>16901</v>
      </c>
      <c r="G2248" s="62" t="s">
        <v>9632</v>
      </c>
    </row>
    <row r="2249" spans="6:7" x14ac:dyDescent="0.3">
      <c r="F2249" s="61">
        <v>16907</v>
      </c>
      <c r="G2249" s="67" t="s">
        <v>9633</v>
      </c>
    </row>
    <row r="2250" spans="6:7" x14ac:dyDescent="0.3">
      <c r="F2250" s="61">
        <v>16912</v>
      </c>
      <c r="G2250" s="62" t="s">
        <v>9634</v>
      </c>
    </row>
    <row r="2251" spans="6:7" x14ac:dyDescent="0.3">
      <c r="F2251" s="61">
        <v>16918</v>
      </c>
      <c r="G2251" s="62" t="s">
        <v>9635</v>
      </c>
    </row>
    <row r="2252" spans="6:7" x14ac:dyDescent="0.3">
      <c r="F2252" s="61">
        <v>16924</v>
      </c>
      <c r="G2252" s="67" t="s">
        <v>9636</v>
      </c>
    </row>
    <row r="2253" spans="6:7" x14ac:dyDescent="0.3">
      <c r="F2253" s="61">
        <v>16925</v>
      </c>
      <c r="G2253" s="67" t="s">
        <v>9637</v>
      </c>
    </row>
    <row r="2254" spans="6:7" x14ac:dyDescent="0.3">
      <c r="F2254" s="61">
        <v>16931</v>
      </c>
      <c r="G2254" s="62" t="s">
        <v>9638</v>
      </c>
    </row>
    <row r="2255" spans="6:7" x14ac:dyDescent="0.3">
      <c r="F2255" s="61">
        <v>16932</v>
      </c>
      <c r="G2255" s="62" t="s">
        <v>9639</v>
      </c>
    </row>
    <row r="2256" spans="6:7" x14ac:dyDescent="0.3">
      <c r="F2256" s="61">
        <v>16936</v>
      </c>
      <c r="G2256" s="62" t="s">
        <v>9640</v>
      </c>
    </row>
    <row r="2257" spans="6:7" x14ac:dyDescent="0.3">
      <c r="F2257" s="61">
        <v>16937</v>
      </c>
      <c r="G2257" s="62" t="s">
        <v>9641</v>
      </c>
    </row>
    <row r="2258" spans="6:7" x14ac:dyDescent="0.3">
      <c r="F2258" s="61">
        <v>16938</v>
      </c>
      <c r="G2258" s="62" t="s">
        <v>9642</v>
      </c>
    </row>
    <row r="2259" spans="6:7" x14ac:dyDescent="0.3">
      <c r="F2259" s="61">
        <v>16948</v>
      </c>
      <c r="G2259" s="62" t="s">
        <v>9643</v>
      </c>
    </row>
    <row r="2260" spans="6:7" x14ac:dyDescent="0.3">
      <c r="F2260" s="61">
        <v>16955</v>
      </c>
      <c r="G2260" s="62" t="s">
        <v>9644</v>
      </c>
    </row>
    <row r="2261" spans="6:7" x14ac:dyDescent="0.3">
      <c r="F2261" s="61">
        <v>16964</v>
      </c>
      <c r="G2261" s="67" t="s">
        <v>9645</v>
      </c>
    </row>
    <row r="2262" spans="6:7" x14ac:dyDescent="0.3">
      <c r="F2262" s="61">
        <v>16965</v>
      </c>
      <c r="G2262" s="67" t="s">
        <v>9646</v>
      </c>
    </row>
    <row r="2263" spans="6:7" x14ac:dyDescent="0.3">
      <c r="F2263" s="61">
        <v>16968</v>
      </c>
      <c r="G2263" s="62" t="s">
        <v>9647</v>
      </c>
    </row>
    <row r="2264" spans="6:7" x14ac:dyDescent="0.3">
      <c r="F2264" s="61">
        <v>16971</v>
      </c>
      <c r="G2264" s="62" t="s">
        <v>9648</v>
      </c>
    </row>
    <row r="2265" spans="6:7" x14ac:dyDescent="0.3">
      <c r="F2265" s="61">
        <v>16982</v>
      </c>
      <c r="G2265" s="62" t="s">
        <v>9649</v>
      </c>
    </row>
    <row r="2266" spans="6:7" x14ac:dyDescent="0.3">
      <c r="F2266" s="61">
        <v>16983</v>
      </c>
      <c r="G2266" s="62" t="s">
        <v>9650</v>
      </c>
    </row>
    <row r="2267" spans="6:7" x14ac:dyDescent="0.3">
      <c r="F2267" s="61">
        <v>16986</v>
      </c>
      <c r="G2267" s="62" t="s">
        <v>9651</v>
      </c>
    </row>
    <row r="2268" spans="6:7" x14ac:dyDescent="0.3">
      <c r="F2268" s="61">
        <v>16990</v>
      </c>
      <c r="G2268" s="62" t="s">
        <v>9652</v>
      </c>
    </row>
    <row r="2269" spans="6:7" x14ac:dyDescent="0.3">
      <c r="F2269" s="61">
        <v>16993</v>
      </c>
      <c r="G2269" s="62" t="s">
        <v>9653</v>
      </c>
    </row>
    <row r="2270" spans="6:7" x14ac:dyDescent="0.3">
      <c r="F2270" s="61">
        <v>16997</v>
      </c>
      <c r="G2270" s="62" t="s">
        <v>9654</v>
      </c>
    </row>
    <row r="2271" spans="6:7" x14ac:dyDescent="0.3">
      <c r="F2271" s="61">
        <v>17000</v>
      </c>
      <c r="G2271" s="62" t="s">
        <v>9655</v>
      </c>
    </row>
    <row r="2272" spans="6:7" x14ac:dyDescent="0.3">
      <c r="F2272" s="61">
        <v>17003</v>
      </c>
      <c r="G2272" s="62" t="s">
        <v>9656</v>
      </c>
    </row>
    <row r="2273" spans="6:7" x14ac:dyDescent="0.3">
      <c r="F2273" s="61">
        <v>17004</v>
      </c>
      <c r="G2273" s="62" t="s">
        <v>9657</v>
      </c>
    </row>
    <row r="2274" spans="6:7" x14ac:dyDescent="0.3">
      <c r="F2274" s="61">
        <v>17008</v>
      </c>
      <c r="G2274" s="62" t="s">
        <v>9658</v>
      </c>
    </row>
    <row r="2275" spans="6:7" x14ac:dyDescent="0.3">
      <c r="F2275" s="61">
        <v>17011</v>
      </c>
      <c r="G2275" s="62" t="s">
        <v>9659</v>
      </c>
    </row>
    <row r="2276" spans="6:7" x14ac:dyDescent="0.3">
      <c r="F2276" s="61">
        <v>17018</v>
      </c>
      <c r="G2276" s="62" t="s">
        <v>9660</v>
      </c>
    </row>
    <row r="2277" spans="6:7" x14ac:dyDescent="0.3">
      <c r="F2277" s="61">
        <v>17020</v>
      </c>
      <c r="G2277" s="62" t="s">
        <v>9661</v>
      </c>
    </row>
    <row r="2278" spans="6:7" x14ac:dyDescent="0.3">
      <c r="F2278" s="61">
        <v>17027</v>
      </c>
      <c r="G2278" s="67" t="s">
        <v>9662</v>
      </c>
    </row>
    <row r="2279" spans="6:7" x14ac:dyDescent="0.3">
      <c r="F2279" s="61">
        <v>17029</v>
      </c>
      <c r="G2279" s="62" t="s">
        <v>9663</v>
      </c>
    </row>
    <row r="2280" spans="6:7" x14ac:dyDescent="0.3">
      <c r="F2280" s="61">
        <v>17032</v>
      </c>
      <c r="G2280" s="62" t="s">
        <v>9664</v>
      </c>
    </row>
    <row r="2281" spans="6:7" x14ac:dyDescent="0.3">
      <c r="F2281" s="61">
        <v>17042</v>
      </c>
      <c r="G2281" s="62" t="s">
        <v>9665</v>
      </c>
    </row>
    <row r="2282" spans="6:7" x14ac:dyDescent="0.3">
      <c r="F2282" s="61">
        <v>17043</v>
      </c>
      <c r="G2282" s="67" t="s">
        <v>9666</v>
      </c>
    </row>
    <row r="2283" spans="6:7" x14ac:dyDescent="0.3">
      <c r="F2283" s="61">
        <v>17049</v>
      </c>
      <c r="G2283" s="62" t="s">
        <v>9667</v>
      </c>
    </row>
    <row r="2284" spans="6:7" x14ac:dyDescent="0.3">
      <c r="F2284" s="61">
        <v>17051</v>
      </c>
      <c r="G2284" s="67" t="s">
        <v>9668</v>
      </c>
    </row>
    <row r="2285" spans="6:7" x14ac:dyDescent="0.3">
      <c r="F2285" s="61">
        <v>17052</v>
      </c>
      <c r="G2285" s="62" t="s">
        <v>9669</v>
      </c>
    </row>
    <row r="2286" spans="6:7" x14ac:dyDescent="0.3">
      <c r="F2286" s="61">
        <v>17054</v>
      </c>
      <c r="G2286" s="62" t="s">
        <v>9670</v>
      </c>
    </row>
    <row r="2287" spans="6:7" x14ac:dyDescent="0.3">
      <c r="F2287" s="61">
        <v>17057</v>
      </c>
      <c r="G2287" s="62" t="s">
        <v>9671</v>
      </c>
    </row>
    <row r="2288" spans="6:7" x14ac:dyDescent="0.3">
      <c r="F2288" s="61">
        <v>17059</v>
      </c>
      <c r="G2288" s="67" t="s">
        <v>9672</v>
      </c>
    </row>
    <row r="2289" spans="6:7" x14ac:dyDescent="0.3">
      <c r="F2289" s="61">
        <v>17064</v>
      </c>
      <c r="G2289" s="62" t="s">
        <v>9673</v>
      </c>
    </row>
    <row r="2290" spans="6:7" x14ac:dyDescent="0.3">
      <c r="F2290" s="61">
        <v>17070</v>
      </c>
      <c r="G2290" s="62" t="s">
        <v>9674</v>
      </c>
    </row>
    <row r="2291" spans="6:7" x14ac:dyDescent="0.3">
      <c r="F2291" s="61">
        <v>17073</v>
      </c>
      <c r="G2291" s="67" t="s">
        <v>9675</v>
      </c>
    </row>
    <row r="2292" spans="6:7" x14ac:dyDescent="0.3">
      <c r="F2292" s="61">
        <v>17075</v>
      </c>
      <c r="G2292" s="62" t="s">
        <v>9676</v>
      </c>
    </row>
    <row r="2293" spans="6:7" x14ac:dyDescent="0.3">
      <c r="F2293" s="61">
        <v>17079</v>
      </c>
      <c r="G2293" s="68" t="s">
        <v>9677</v>
      </c>
    </row>
    <row r="2294" spans="6:7" x14ac:dyDescent="0.3">
      <c r="F2294" s="61">
        <v>17080</v>
      </c>
      <c r="G2294" s="67" t="s">
        <v>9678</v>
      </c>
    </row>
    <row r="2295" spans="6:7" x14ac:dyDescent="0.3">
      <c r="F2295" s="61">
        <v>17081</v>
      </c>
      <c r="G2295" s="62" t="s">
        <v>9679</v>
      </c>
    </row>
    <row r="2296" spans="6:7" x14ac:dyDescent="0.3">
      <c r="F2296" s="61">
        <v>17086</v>
      </c>
      <c r="G2296" s="62" t="s">
        <v>9680</v>
      </c>
    </row>
    <row r="2297" spans="6:7" x14ac:dyDescent="0.3">
      <c r="F2297" s="61">
        <v>17087</v>
      </c>
      <c r="G2297" s="62" t="s">
        <v>9681</v>
      </c>
    </row>
    <row r="2298" spans="6:7" x14ac:dyDescent="0.3">
      <c r="F2298" s="61">
        <v>17089</v>
      </c>
      <c r="G2298" s="62" t="s">
        <v>9682</v>
      </c>
    </row>
    <row r="2299" spans="6:7" x14ac:dyDescent="0.3">
      <c r="F2299" s="61">
        <v>17090</v>
      </c>
      <c r="G2299" s="62" t="s">
        <v>9683</v>
      </c>
    </row>
    <row r="2300" spans="6:7" x14ac:dyDescent="0.3">
      <c r="F2300" s="61">
        <v>17092</v>
      </c>
      <c r="G2300" s="62" t="s">
        <v>9684</v>
      </c>
    </row>
    <row r="2301" spans="6:7" x14ac:dyDescent="0.3">
      <c r="F2301" s="61">
        <v>17093</v>
      </c>
      <c r="G2301" s="62" t="s">
        <v>9685</v>
      </c>
    </row>
    <row r="2302" spans="6:7" x14ac:dyDescent="0.3">
      <c r="F2302" s="61">
        <v>17096</v>
      </c>
      <c r="G2302" s="67" t="s">
        <v>9686</v>
      </c>
    </row>
    <row r="2303" spans="6:7" x14ac:dyDescent="0.3">
      <c r="F2303" s="61">
        <v>17098</v>
      </c>
      <c r="G2303" s="62" t="s">
        <v>9687</v>
      </c>
    </row>
    <row r="2304" spans="6:7" x14ac:dyDescent="0.3">
      <c r="F2304" s="61">
        <v>17099</v>
      </c>
      <c r="G2304" s="62" t="s">
        <v>9688</v>
      </c>
    </row>
    <row r="2305" spans="6:7" x14ac:dyDescent="0.3">
      <c r="F2305" s="61">
        <v>17100</v>
      </c>
      <c r="G2305" s="67" t="s">
        <v>9689</v>
      </c>
    </row>
    <row r="2306" spans="6:7" x14ac:dyDescent="0.3">
      <c r="F2306" s="61">
        <v>17101</v>
      </c>
      <c r="G2306" s="62" t="s">
        <v>9690</v>
      </c>
    </row>
    <row r="2307" spans="6:7" x14ac:dyDescent="0.3">
      <c r="F2307" s="61">
        <v>17108</v>
      </c>
      <c r="G2307" s="62" t="s">
        <v>9691</v>
      </c>
    </row>
    <row r="2308" spans="6:7" x14ac:dyDescent="0.3">
      <c r="F2308" s="61">
        <v>17111</v>
      </c>
      <c r="G2308" s="62" t="s">
        <v>9692</v>
      </c>
    </row>
    <row r="2309" spans="6:7" x14ac:dyDescent="0.3">
      <c r="F2309" s="61">
        <v>17116</v>
      </c>
      <c r="G2309" s="62" t="s">
        <v>9693</v>
      </c>
    </row>
    <row r="2310" spans="6:7" x14ac:dyDescent="0.3">
      <c r="F2310" s="61">
        <v>17118</v>
      </c>
      <c r="G2310" s="62" t="s">
        <v>9694</v>
      </c>
    </row>
    <row r="2311" spans="6:7" x14ac:dyDescent="0.3">
      <c r="F2311" s="61">
        <v>17120</v>
      </c>
      <c r="G2311" s="62" t="s">
        <v>9695</v>
      </c>
    </row>
    <row r="2312" spans="6:7" x14ac:dyDescent="0.3">
      <c r="F2312" s="61">
        <v>17130</v>
      </c>
      <c r="G2312" s="62" t="s">
        <v>9696</v>
      </c>
    </row>
    <row r="2313" spans="6:7" x14ac:dyDescent="0.3">
      <c r="F2313" s="61">
        <v>17137</v>
      </c>
      <c r="G2313" s="62" t="s">
        <v>9697</v>
      </c>
    </row>
    <row r="2314" spans="6:7" x14ac:dyDescent="0.3">
      <c r="F2314" s="61">
        <v>17142</v>
      </c>
      <c r="G2314" s="62" t="s">
        <v>9698</v>
      </c>
    </row>
    <row r="2315" spans="6:7" x14ac:dyDescent="0.3">
      <c r="F2315" s="61">
        <v>17144</v>
      </c>
      <c r="G2315" s="67" t="s">
        <v>9699</v>
      </c>
    </row>
    <row r="2316" spans="6:7" x14ac:dyDescent="0.3">
      <c r="F2316" s="61">
        <v>17145</v>
      </c>
      <c r="G2316" s="67" t="s">
        <v>9700</v>
      </c>
    </row>
    <row r="2317" spans="6:7" x14ac:dyDescent="0.3">
      <c r="F2317" s="61">
        <v>17152</v>
      </c>
      <c r="G2317" s="62" t="s">
        <v>9701</v>
      </c>
    </row>
    <row r="2318" spans="6:7" x14ac:dyDescent="0.3">
      <c r="F2318" s="61">
        <v>17154</v>
      </c>
      <c r="G2318" s="62" t="s">
        <v>9702</v>
      </c>
    </row>
    <row r="2319" spans="6:7" x14ac:dyDescent="0.3">
      <c r="F2319" s="61">
        <v>17155</v>
      </c>
      <c r="G2319" s="62" t="s">
        <v>9703</v>
      </c>
    </row>
    <row r="2320" spans="6:7" x14ac:dyDescent="0.3">
      <c r="F2320" s="61">
        <v>17156</v>
      </c>
      <c r="G2320" s="62" t="s">
        <v>9704</v>
      </c>
    </row>
    <row r="2321" spans="6:7" x14ac:dyDescent="0.3">
      <c r="F2321" s="61">
        <v>17157</v>
      </c>
      <c r="G2321" s="62" t="s">
        <v>9705</v>
      </c>
    </row>
    <row r="2322" spans="6:7" x14ac:dyDescent="0.3">
      <c r="F2322" s="61">
        <v>17161</v>
      </c>
      <c r="G2322" s="62" t="s">
        <v>9706</v>
      </c>
    </row>
    <row r="2323" spans="6:7" x14ac:dyDescent="0.3">
      <c r="F2323" s="61">
        <v>17163</v>
      </c>
      <c r="G2323" s="62" t="s">
        <v>9707</v>
      </c>
    </row>
    <row r="2324" spans="6:7" x14ac:dyDescent="0.3">
      <c r="F2324" s="61">
        <v>17165</v>
      </c>
      <c r="G2324" s="62" t="s">
        <v>9708</v>
      </c>
    </row>
    <row r="2325" spans="6:7" x14ac:dyDescent="0.3">
      <c r="F2325" s="61">
        <v>17171</v>
      </c>
      <c r="G2325" s="62" t="s">
        <v>9709</v>
      </c>
    </row>
    <row r="2326" spans="6:7" x14ac:dyDescent="0.3">
      <c r="F2326" s="61">
        <v>17173</v>
      </c>
      <c r="G2326" s="67" t="s">
        <v>9710</v>
      </c>
    </row>
    <row r="2327" spans="6:7" x14ac:dyDescent="0.3">
      <c r="F2327" s="61">
        <v>17184</v>
      </c>
      <c r="G2327" s="62" t="s">
        <v>9711</v>
      </c>
    </row>
    <row r="2328" spans="6:7" x14ac:dyDescent="0.3">
      <c r="F2328" s="61">
        <v>17191</v>
      </c>
      <c r="G2328" s="62" t="s">
        <v>9712</v>
      </c>
    </row>
    <row r="2329" spans="6:7" x14ac:dyDescent="0.3">
      <c r="F2329" s="61">
        <v>17202</v>
      </c>
      <c r="G2329" s="67" t="s">
        <v>9713</v>
      </c>
    </row>
    <row r="2330" spans="6:7" x14ac:dyDescent="0.3">
      <c r="F2330" s="61">
        <v>17208</v>
      </c>
      <c r="G2330" s="62" t="s">
        <v>9714</v>
      </c>
    </row>
    <row r="2331" spans="6:7" x14ac:dyDescent="0.3">
      <c r="F2331" s="61">
        <v>17211</v>
      </c>
      <c r="G2331" s="67" t="s">
        <v>9715</v>
      </c>
    </row>
    <row r="2332" spans="6:7" x14ac:dyDescent="0.3">
      <c r="F2332" s="61">
        <v>17212</v>
      </c>
      <c r="G2332" s="62" t="s">
        <v>9716</v>
      </c>
    </row>
    <row r="2333" spans="6:7" x14ac:dyDescent="0.3">
      <c r="F2333" s="61">
        <v>17213</v>
      </c>
      <c r="G2333" s="62" t="s">
        <v>9717</v>
      </c>
    </row>
    <row r="2334" spans="6:7" x14ac:dyDescent="0.3">
      <c r="F2334" s="61">
        <v>17221</v>
      </c>
      <c r="G2334" s="62" t="s">
        <v>9718</v>
      </c>
    </row>
    <row r="2335" spans="6:7" x14ac:dyDescent="0.3">
      <c r="F2335" s="61">
        <v>17226</v>
      </c>
      <c r="G2335" s="62" t="s">
        <v>9719</v>
      </c>
    </row>
    <row r="2336" spans="6:7" x14ac:dyDescent="0.3">
      <c r="F2336" s="61">
        <v>17228</v>
      </c>
      <c r="G2336" s="62" t="s">
        <v>9720</v>
      </c>
    </row>
    <row r="2337" spans="6:7" x14ac:dyDescent="0.3">
      <c r="F2337" s="61">
        <v>17232</v>
      </c>
      <c r="G2337" s="67" t="s">
        <v>9721</v>
      </c>
    </row>
    <row r="2338" spans="6:7" x14ac:dyDescent="0.3">
      <c r="F2338" s="61">
        <v>17233</v>
      </c>
      <c r="G2338" s="79" t="s">
        <v>9722</v>
      </c>
    </row>
    <row r="2339" spans="6:7" x14ac:dyDescent="0.3">
      <c r="F2339" s="61">
        <v>17237</v>
      </c>
      <c r="G2339" s="67" t="s">
        <v>9723</v>
      </c>
    </row>
    <row r="2340" spans="6:7" x14ac:dyDescent="0.3">
      <c r="F2340" s="61">
        <v>17239</v>
      </c>
      <c r="G2340" s="62" t="s">
        <v>9724</v>
      </c>
    </row>
    <row r="2341" spans="6:7" x14ac:dyDescent="0.3">
      <c r="F2341" s="61">
        <v>17241</v>
      </c>
      <c r="G2341" s="67" t="s">
        <v>9725</v>
      </c>
    </row>
    <row r="2342" spans="6:7" x14ac:dyDescent="0.3">
      <c r="F2342" s="61">
        <v>17242</v>
      </c>
      <c r="G2342" s="62" t="s">
        <v>9726</v>
      </c>
    </row>
    <row r="2343" spans="6:7" x14ac:dyDescent="0.3">
      <c r="F2343" s="61">
        <v>17244</v>
      </c>
      <c r="G2343" s="67" t="s">
        <v>9727</v>
      </c>
    </row>
    <row r="2344" spans="6:7" x14ac:dyDescent="0.3">
      <c r="F2344" s="61">
        <v>17246</v>
      </c>
      <c r="G2344" s="62" t="s">
        <v>9728</v>
      </c>
    </row>
    <row r="2345" spans="6:7" x14ac:dyDescent="0.3">
      <c r="F2345" s="61">
        <v>17247</v>
      </c>
      <c r="G2345" s="62" t="s">
        <v>9729</v>
      </c>
    </row>
    <row r="2346" spans="6:7" x14ac:dyDescent="0.3">
      <c r="F2346" s="61">
        <v>17249</v>
      </c>
      <c r="G2346" s="62" t="s">
        <v>9730</v>
      </c>
    </row>
    <row r="2347" spans="6:7" x14ac:dyDescent="0.3">
      <c r="F2347" s="61">
        <v>17252</v>
      </c>
      <c r="G2347" s="62" t="s">
        <v>9731</v>
      </c>
    </row>
    <row r="2348" spans="6:7" x14ac:dyDescent="0.3">
      <c r="F2348" s="61">
        <v>17255</v>
      </c>
      <c r="G2348" s="67" t="s">
        <v>9732</v>
      </c>
    </row>
    <row r="2349" spans="6:7" x14ac:dyDescent="0.3">
      <c r="F2349" s="61">
        <v>17257</v>
      </c>
      <c r="G2349" s="62" t="s">
        <v>9733</v>
      </c>
    </row>
    <row r="2350" spans="6:7" x14ac:dyDescent="0.3">
      <c r="F2350" s="61">
        <v>17268</v>
      </c>
      <c r="G2350" s="67" t="s">
        <v>9734</v>
      </c>
    </row>
    <row r="2351" spans="6:7" x14ac:dyDescent="0.3">
      <c r="F2351" s="61">
        <v>17274</v>
      </c>
      <c r="G2351" s="62" t="s">
        <v>9735</v>
      </c>
    </row>
    <row r="2352" spans="6:7" x14ac:dyDescent="0.3">
      <c r="F2352" s="61">
        <v>17276</v>
      </c>
      <c r="G2352" s="62" t="s">
        <v>9736</v>
      </c>
    </row>
    <row r="2353" spans="6:7" x14ac:dyDescent="0.3">
      <c r="F2353" s="61">
        <v>17283</v>
      </c>
      <c r="G2353" s="62" t="s">
        <v>9737</v>
      </c>
    </row>
    <row r="2354" spans="6:7" x14ac:dyDescent="0.3">
      <c r="F2354" s="61">
        <v>17284</v>
      </c>
      <c r="G2354" s="62" t="s">
        <v>9738</v>
      </c>
    </row>
    <row r="2355" spans="6:7" x14ac:dyDescent="0.3">
      <c r="F2355" s="61">
        <v>17285</v>
      </c>
      <c r="G2355" s="62" t="s">
        <v>9739</v>
      </c>
    </row>
    <row r="2356" spans="6:7" x14ac:dyDescent="0.3">
      <c r="F2356" s="61">
        <v>17291</v>
      </c>
      <c r="G2356" s="62" t="s">
        <v>549</v>
      </c>
    </row>
    <row r="2357" spans="6:7" x14ac:dyDescent="0.3">
      <c r="F2357" s="61">
        <v>17296</v>
      </c>
      <c r="G2357" s="62" t="s">
        <v>9740</v>
      </c>
    </row>
    <row r="2358" spans="6:7" x14ac:dyDescent="0.3">
      <c r="F2358" s="61">
        <v>17305</v>
      </c>
      <c r="G2358" s="62" t="s">
        <v>9741</v>
      </c>
    </row>
    <row r="2359" spans="6:7" x14ac:dyDescent="0.3">
      <c r="F2359" s="61">
        <v>17307</v>
      </c>
      <c r="G2359" s="62" t="s">
        <v>9742</v>
      </c>
    </row>
    <row r="2360" spans="6:7" x14ac:dyDescent="0.3">
      <c r="F2360" s="61">
        <v>17309</v>
      </c>
      <c r="G2360" s="62" t="s">
        <v>9743</v>
      </c>
    </row>
    <row r="2361" spans="6:7" x14ac:dyDescent="0.3">
      <c r="F2361" s="61">
        <v>17312</v>
      </c>
      <c r="G2361" s="67" t="s">
        <v>9744</v>
      </c>
    </row>
    <row r="2362" spans="6:7" x14ac:dyDescent="0.3">
      <c r="F2362" s="61">
        <v>17314</v>
      </c>
      <c r="G2362" s="67" t="s">
        <v>9745</v>
      </c>
    </row>
    <row r="2363" spans="6:7" x14ac:dyDescent="0.3">
      <c r="F2363" s="61">
        <v>17320</v>
      </c>
      <c r="G2363" s="62" t="s">
        <v>9746</v>
      </c>
    </row>
    <row r="2364" spans="6:7" x14ac:dyDescent="0.3">
      <c r="F2364" s="61">
        <v>17327</v>
      </c>
      <c r="G2364" s="62" t="s">
        <v>9747</v>
      </c>
    </row>
    <row r="2365" spans="6:7" x14ac:dyDescent="0.3">
      <c r="F2365" s="69">
        <v>17333</v>
      </c>
      <c r="G2365" s="70" t="s">
        <v>9748</v>
      </c>
    </row>
    <row r="2366" spans="6:7" x14ac:dyDescent="0.3">
      <c r="F2366" s="61">
        <v>17337</v>
      </c>
      <c r="G2366" s="62" t="s">
        <v>9749</v>
      </c>
    </row>
    <row r="2367" spans="6:7" x14ac:dyDescent="0.3">
      <c r="F2367" s="61">
        <v>17342</v>
      </c>
      <c r="G2367" s="62" t="s">
        <v>9750</v>
      </c>
    </row>
    <row r="2368" spans="6:7" x14ac:dyDescent="0.3">
      <c r="F2368" s="61">
        <v>17343</v>
      </c>
      <c r="G2368" s="62" t="s">
        <v>9751</v>
      </c>
    </row>
    <row r="2369" spans="6:7" x14ac:dyDescent="0.3">
      <c r="F2369" s="61">
        <v>17344</v>
      </c>
      <c r="G2369" s="62" t="s">
        <v>9752</v>
      </c>
    </row>
    <row r="2370" spans="6:7" x14ac:dyDescent="0.3">
      <c r="F2370" s="61">
        <v>17347</v>
      </c>
      <c r="G2370" s="62" t="s">
        <v>9753</v>
      </c>
    </row>
    <row r="2371" spans="6:7" x14ac:dyDescent="0.3">
      <c r="F2371" s="61">
        <v>17353</v>
      </c>
      <c r="G2371" s="62" t="s">
        <v>9754</v>
      </c>
    </row>
    <row r="2372" spans="6:7" x14ac:dyDescent="0.3">
      <c r="F2372" s="61">
        <v>17354</v>
      </c>
      <c r="G2372" s="62" t="s">
        <v>9755</v>
      </c>
    </row>
    <row r="2373" spans="6:7" x14ac:dyDescent="0.3">
      <c r="F2373" s="61">
        <v>17355</v>
      </c>
      <c r="G2373" s="62" t="s">
        <v>9756</v>
      </c>
    </row>
    <row r="2374" spans="6:7" x14ac:dyDescent="0.3">
      <c r="F2374" s="61">
        <v>17357</v>
      </c>
      <c r="G2374" s="62" t="s">
        <v>9757</v>
      </c>
    </row>
    <row r="2375" spans="6:7" x14ac:dyDescent="0.3">
      <c r="F2375" s="61">
        <v>17358</v>
      </c>
      <c r="G2375" s="62" t="s">
        <v>9758</v>
      </c>
    </row>
    <row r="2376" spans="6:7" x14ac:dyDescent="0.3">
      <c r="F2376" s="61">
        <v>17360</v>
      </c>
      <c r="G2376" s="62" t="s">
        <v>9759</v>
      </c>
    </row>
    <row r="2377" spans="6:7" x14ac:dyDescent="0.3">
      <c r="F2377" s="61">
        <v>17363</v>
      </c>
      <c r="G2377" s="62" t="s">
        <v>9760</v>
      </c>
    </row>
    <row r="2378" spans="6:7" x14ac:dyDescent="0.3">
      <c r="F2378" s="61">
        <v>17372</v>
      </c>
      <c r="G2378" s="62" t="s">
        <v>9761</v>
      </c>
    </row>
    <row r="2379" spans="6:7" x14ac:dyDescent="0.3">
      <c r="F2379" s="61">
        <v>17537</v>
      </c>
      <c r="G2379" s="62" t="s">
        <v>9762</v>
      </c>
    </row>
    <row r="2380" spans="6:7" x14ac:dyDescent="0.3">
      <c r="F2380" s="61">
        <v>17539</v>
      </c>
      <c r="G2380" s="62" t="s">
        <v>9763</v>
      </c>
    </row>
    <row r="2381" spans="6:7" x14ac:dyDescent="0.3">
      <c r="F2381" s="61">
        <v>17540</v>
      </c>
      <c r="G2381" s="62" t="s">
        <v>9764</v>
      </c>
    </row>
    <row r="2382" spans="6:7" x14ac:dyDescent="0.3">
      <c r="F2382" s="61">
        <v>17587</v>
      </c>
      <c r="G2382" s="62" t="s">
        <v>9765</v>
      </c>
    </row>
    <row r="2383" spans="6:7" x14ac:dyDescent="0.3">
      <c r="F2383" s="61">
        <v>17642</v>
      </c>
      <c r="G2383" s="68" t="s">
        <v>9766</v>
      </c>
    </row>
    <row r="2384" spans="6:7" x14ac:dyDescent="0.3">
      <c r="F2384" s="61">
        <v>17661</v>
      </c>
      <c r="G2384" s="62" t="s">
        <v>9767</v>
      </c>
    </row>
    <row r="2385" spans="6:7" x14ac:dyDescent="0.3">
      <c r="F2385" s="61">
        <v>17663</v>
      </c>
      <c r="G2385" s="62" t="s">
        <v>9768</v>
      </c>
    </row>
    <row r="2386" spans="6:7" x14ac:dyDescent="0.3">
      <c r="F2386" s="61">
        <v>17664</v>
      </c>
      <c r="G2386" s="62" t="s">
        <v>9769</v>
      </c>
    </row>
    <row r="2387" spans="6:7" x14ac:dyDescent="0.3">
      <c r="F2387" s="61">
        <v>17665</v>
      </c>
      <c r="G2387" s="62" t="s">
        <v>9770</v>
      </c>
    </row>
    <row r="2388" spans="6:7" x14ac:dyDescent="0.3">
      <c r="F2388" s="61">
        <v>17667</v>
      </c>
      <c r="G2388" s="68" t="s">
        <v>9771</v>
      </c>
    </row>
    <row r="2389" spans="6:7" x14ac:dyDescent="0.3">
      <c r="F2389" s="61">
        <v>17668</v>
      </c>
      <c r="G2389" s="62" t="s">
        <v>9772</v>
      </c>
    </row>
    <row r="2390" spans="6:7" x14ac:dyDescent="0.3">
      <c r="F2390" s="61">
        <v>17669</v>
      </c>
      <c r="G2390" s="67" t="s">
        <v>9773</v>
      </c>
    </row>
    <row r="2391" spans="6:7" x14ac:dyDescent="0.3">
      <c r="F2391" s="61">
        <v>17671</v>
      </c>
      <c r="G2391" s="67" t="s">
        <v>9774</v>
      </c>
    </row>
    <row r="2392" spans="6:7" x14ac:dyDescent="0.3">
      <c r="F2392" s="61">
        <v>17672</v>
      </c>
      <c r="G2392" s="67" t="s">
        <v>9775</v>
      </c>
    </row>
    <row r="2393" spans="6:7" x14ac:dyDescent="0.3">
      <c r="F2393" s="61">
        <v>17673</v>
      </c>
      <c r="G2393" s="67" t="s">
        <v>9776</v>
      </c>
    </row>
    <row r="2394" spans="6:7" x14ac:dyDescent="0.3">
      <c r="F2394" s="61">
        <v>17674</v>
      </c>
      <c r="G2394" s="62" t="s">
        <v>9777</v>
      </c>
    </row>
    <row r="2395" spans="6:7" x14ac:dyDescent="0.3">
      <c r="F2395" s="61">
        <v>17675</v>
      </c>
      <c r="G2395" s="62" t="s">
        <v>9778</v>
      </c>
    </row>
    <row r="2396" spans="6:7" x14ac:dyDescent="0.3">
      <c r="F2396" s="61">
        <v>17676</v>
      </c>
      <c r="G2396" s="62" t="s">
        <v>9779</v>
      </c>
    </row>
    <row r="2397" spans="6:7" x14ac:dyDescent="0.3">
      <c r="F2397" s="61">
        <v>17677</v>
      </c>
      <c r="G2397" s="62" t="s">
        <v>9780</v>
      </c>
    </row>
    <row r="2398" spans="6:7" x14ac:dyDescent="0.3">
      <c r="F2398" s="61">
        <v>17678</v>
      </c>
      <c r="G2398" s="67" t="s">
        <v>9781</v>
      </c>
    </row>
    <row r="2399" spans="6:7" x14ac:dyDescent="0.3">
      <c r="F2399" s="61">
        <v>17680</v>
      </c>
      <c r="G2399" s="62" t="s">
        <v>9782</v>
      </c>
    </row>
    <row r="2400" spans="6:7" x14ac:dyDescent="0.3">
      <c r="F2400" s="61">
        <v>17682</v>
      </c>
      <c r="G2400" s="62" t="s">
        <v>9783</v>
      </c>
    </row>
    <row r="2401" spans="6:7" x14ac:dyDescent="0.3">
      <c r="F2401" s="61">
        <v>17683</v>
      </c>
      <c r="G2401" s="62" t="s">
        <v>9784</v>
      </c>
    </row>
    <row r="2402" spans="6:7" x14ac:dyDescent="0.3">
      <c r="F2402" s="61">
        <v>17684</v>
      </c>
      <c r="G2402" s="62" t="s">
        <v>9785</v>
      </c>
    </row>
    <row r="2403" spans="6:7" x14ac:dyDescent="0.3">
      <c r="F2403" s="61">
        <v>17685</v>
      </c>
      <c r="G2403" s="67" t="s">
        <v>9786</v>
      </c>
    </row>
    <row r="2404" spans="6:7" x14ac:dyDescent="0.3">
      <c r="F2404" s="61">
        <v>17689</v>
      </c>
      <c r="G2404" s="62" t="s">
        <v>9787</v>
      </c>
    </row>
    <row r="2405" spans="6:7" x14ac:dyDescent="0.3">
      <c r="F2405" s="61">
        <v>17690</v>
      </c>
      <c r="G2405" s="68" t="s">
        <v>9788</v>
      </c>
    </row>
    <row r="2406" spans="6:7" x14ac:dyDescent="0.3">
      <c r="F2406" s="61">
        <v>17691</v>
      </c>
      <c r="G2406" s="62" t="s">
        <v>9789</v>
      </c>
    </row>
    <row r="2407" spans="6:7" x14ac:dyDescent="0.3">
      <c r="F2407" s="61">
        <v>17695</v>
      </c>
      <c r="G2407" s="62" t="s">
        <v>9790</v>
      </c>
    </row>
    <row r="2408" spans="6:7" x14ac:dyDescent="0.3">
      <c r="F2408" s="61">
        <v>17696</v>
      </c>
      <c r="G2408" s="62" t="s">
        <v>9791</v>
      </c>
    </row>
    <row r="2409" spans="6:7" x14ac:dyDescent="0.3">
      <c r="F2409" s="61">
        <v>17699</v>
      </c>
      <c r="G2409" s="67" t="s">
        <v>9792</v>
      </c>
    </row>
    <row r="2410" spans="6:7" x14ac:dyDescent="0.3">
      <c r="F2410" s="61">
        <v>17700</v>
      </c>
      <c r="G2410" s="62" t="s">
        <v>9793</v>
      </c>
    </row>
    <row r="2411" spans="6:7" x14ac:dyDescent="0.3">
      <c r="F2411" s="61">
        <v>17701</v>
      </c>
      <c r="G2411" s="62" t="s">
        <v>9794</v>
      </c>
    </row>
    <row r="2412" spans="6:7" x14ac:dyDescent="0.3">
      <c r="F2412" s="61">
        <v>17705</v>
      </c>
      <c r="G2412" s="62" t="s">
        <v>9795</v>
      </c>
    </row>
    <row r="2413" spans="6:7" x14ac:dyDescent="0.3">
      <c r="F2413" s="69">
        <v>17706</v>
      </c>
      <c r="G2413" s="72" t="s">
        <v>9796</v>
      </c>
    </row>
    <row r="2414" spans="6:7" x14ac:dyDescent="0.3">
      <c r="F2414" s="61">
        <v>17708</v>
      </c>
      <c r="G2414" s="67" t="s">
        <v>9797</v>
      </c>
    </row>
    <row r="2415" spans="6:7" x14ac:dyDescent="0.3">
      <c r="F2415" s="61">
        <v>17711</v>
      </c>
      <c r="G2415" s="67" t="s">
        <v>9798</v>
      </c>
    </row>
    <row r="2416" spans="6:7" x14ac:dyDescent="0.3">
      <c r="F2416" s="69">
        <v>17712</v>
      </c>
      <c r="G2416" s="62" t="s">
        <v>9799</v>
      </c>
    </row>
    <row r="2417" spans="6:7" x14ac:dyDescent="0.3">
      <c r="F2417" s="61">
        <v>17713</v>
      </c>
      <c r="G2417" s="81" t="s">
        <v>9800</v>
      </c>
    </row>
    <row r="2418" spans="6:7" x14ac:dyDescent="0.3">
      <c r="F2418" s="78">
        <v>81964</v>
      </c>
      <c r="G2418" s="10" t="s">
        <v>9801</v>
      </c>
    </row>
  </sheetData>
  <hyperlinks>
    <hyperlink ref="H87" r:id="rId1" xr:uid="{00000000-0004-0000-0100-000000000000}"/>
    <hyperlink ref="H2162" r:id="rId2" xr:uid="{00000000-0004-0000-0100-000001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7"/>
  <sheetViews>
    <sheetView workbookViewId="0">
      <selection activeCell="E15" sqref="E15"/>
    </sheetView>
  </sheetViews>
  <sheetFormatPr defaultRowHeight="14.4" x14ac:dyDescent="0.3"/>
  <cols>
    <col min="1" max="1" width="28.21875" customWidth="1"/>
    <col min="2" max="2" width="33.77734375" customWidth="1"/>
  </cols>
  <sheetData>
    <row r="1" spans="1:2" x14ac:dyDescent="0.3">
      <c r="A1" t="s">
        <v>48</v>
      </c>
    </row>
    <row r="2" spans="1:2" x14ac:dyDescent="0.3">
      <c r="A2" t="s">
        <v>453</v>
      </c>
    </row>
    <row r="3" spans="1:2" x14ac:dyDescent="0.3">
      <c r="A3" t="s">
        <v>1010</v>
      </c>
    </row>
    <row r="4" spans="1:2" x14ac:dyDescent="0.3">
      <c r="A4" t="s">
        <v>165</v>
      </c>
    </row>
    <row r="5" spans="1:2" x14ac:dyDescent="0.3">
      <c r="A5" t="s">
        <v>92</v>
      </c>
    </row>
    <row r="10" spans="1:2" x14ac:dyDescent="0.3">
      <c r="A10" t="s">
        <v>9802</v>
      </c>
      <c r="B10" t="s">
        <v>9803</v>
      </c>
    </row>
    <row r="11" spans="1:2" x14ac:dyDescent="0.3">
      <c r="A11" t="s">
        <v>9804</v>
      </c>
      <c r="B11" t="s">
        <v>9805</v>
      </c>
    </row>
    <row r="12" spans="1:2" x14ac:dyDescent="0.3">
      <c r="A12" t="s">
        <v>9806</v>
      </c>
      <c r="B12" t="s">
        <v>9807</v>
      </c>
    </row>
    <row r="13" spans="1:2" x14ac:dyDescent="0.3">
      <c r="A13" t="s">
        <v>9808</v>
      </c>
      <c r="B13" t="s">
        <v>9809</v>
      </c>
    </row>
    <row r="14" spans="1:2" x14ac:dyDescent="0.3">
      <c r="A14" t="s">
        <v>9810</v>
      </c>
      <c r="B14" t="s">
        <v>9811</v>
      </c>
    </row>
    <row r="15" spans="1:2" x14ac:dyDescent="0.3">
      <c r="A15" t="s">
        <v>9812</v>
      </c>
      <c r="B15" t="s">
        <v>9813</v>
      </c>
    </row>
    <row r="16" spans="1:2" x14ac:dyDescent="0.3">
      <c r="A16" t="s">
        <v>9814</v>
      </c>
      <c r="B16" t="s">
        <v>9815</v>
      </c>
    </row>
    <row r="17" spans="1:2" x14ac:dyDescent="0.3">
      <c r="A17" t="s">
        <v>9816</v>
      </c>
      <c r="B17" t="s">
        <v>9817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394"/>
  <sheetViews>
    <sheetView workbookViewId="0">
      <selection activeCell="A644" sqref="A644"/>
    </sheetView>
  </sheetViews>
  <sheetFormatPr defaultRowHeight="14.4" x14ac:dyDescent="0.3"/>
  <cols>
    <col min="1" max="1" width="71.5546875" style="2" customWidth="1"/>
    <col min="2" max="2" width="46.77734375" customWidth="1"/>
    <col min="3" max="3" width="59.77734375" style="2" customWidth="1"/>
    <col min="30" max="30" width="31.77734375" bestFit="1" customWidth="1"/>
  </cols>
  <sheetData>
    <row r="1" spans="1:3" x14ac:dyDescent="0.3">
      <c r="A1" s="27" t="s">
        <v>92</v>
      </c>
      <c r="B1" s="27" t="s">
        <v>1010</v>
      </c>
      <c r="C1" s="27" t="s">
        <v>165</v>
      </c>
    </row>
    <row r="2" spans="1:3" x14ac:dyDescent="0.3">
      <c r="A2" s="2" t="s">
        <v>9818</v>
      </c>
      <c r="B2" s="12" t="s">
        <v>9819</v>
      </c>
      <c r="C2" s="14" t="s">
        <v>9820</v>
      </c>
    </row>
    <row r="3" spans="1:3" x14ac:dyDescent="0.3">
      <c r="A3" s="2" t="s">
        <v>9821</v>
      </c>
      <c r="B3" s="12" t="s">
        <v>9822</v>
      </c>
      <c r="C3" s="14" t="s">
        <v>4443</v>
      </c>
    </row>
    <row r="4" spans="1:3" x14ac:dyDescent="0.3">
      <c r="A4" s="2" t="s">
        <v>9823</v>
      </c>
      <c r="B4" s="12" t="s">
        <v>9824</v>
      </c>
      <c r="C4" s="14" t="s">
        <v>9825</v>
      </c>
    </row>
    <row r="5" spans="1:3" x14ac:dyDescent="0.3">
      <c r="A5" s="2" t="s">
        <v>9826</v>
      </c>
      <c r="B5" s="12" t="s">
        <v>9827</v>
      </c>
      <c r="C5" s="14" t="s">
        <v>9828</v>
      </c>
    </row>
    <row r="6" spans="1:3" x14ac:dyDescent="0.3">
      <c r="A6" s="2" t="s">
        <v>9829</v>
      </c>
      <c r="B6" s="12" t="s">
        <v>1010</v>
      </c>
      <c r="C6" s="14" t="s">
        <v>9830</v>
      </c>
    </row>
    <row r="7" spans="1:3" x14ac:dyDescent="0.3">
      <c r="A7" s="2" t="s">
        <v>9831</v>
      </c>
      <c r="B7" s="12" t="s">
        <v>3784</v>
      </c>
      <c r="C7" s="14" t="s">
        <v>9832</v>
      </c>
    </row>
    <row r="8" spans="1:3" x14ac:dyDescent="0.3">
      <c r="A8" s="2" t="s">
        <v>9833</v>
      </c>
      <c r="B8" s="12" t="s">
        <v>9834</v>
      </c>
      <c r="C8" s="14" t="s">
        <v>9835</v>
      </c>
    </row>
    <row r="9" spans="1:3" x14ac:dyDescent="0.3">
      <c r="A9" s="2" t="s">
        <v>9836</v>
      </c>
      <c r="B9" s="12" t="s">
        <v>9837</v>
      </c>
      <c r="C9" s="14" t="s">
        <v>9838</v>
      </c>
    </row>
    <row r="10" spans="1:3" ht="28.8" customHeight="1" x14ac:dyDescent="0.3">
      <c r="A10" s="2" t="s">
        <v>9839</v>
      </c>
      <c r="B10" s="12" t="s">
        <v>9840</v>
      </c>
      <c r="C10" s="14" t="s">
        <v>9841</v>
      </c>
    </row>
    <row r="11" spans="1:3" ht="28.8" customHeight="1" x14ac:dyDescent="0.3">
      <c r="A11" s="2" t="s">
        <v>9842</v>
      </c>
      <c r="B11" s="12" t="s">
        <v>9843</v>
      </c>
      <c r="C11" s="14" t="s">
        <v>9844</v>
      </c>
    </row>
    <row r="12" spans="1:3" x14ac:dyDescent="0.3">
      <c r="A12" s="2" t="s">
        <v>9845</v>
      </c>
      <c r="B12" s="12" t="s">
        <v>9846</v>
      </c>
      <c r="C12" s="14" t="s">
        <v>9847</v>
      </c>
    </row>
    <row r="13" spans="1:3" x14ac:dyDescent="0.3">
      <c r="A13" s="2" t="s">
        <v>9848</v>
      </c>
      <c r="B13" s="13" t="s">
        <v>9849</v>
      </c>
      <c r="C13" s="14" t="s">
        <v>9850</v>
      </c>
    </row>
    <row r="14" spans="1:3" x14ac:dyDescent="0.3">
      <c r="A14" s="2" t="s">
        <v>9851</v>
      </c>
      <c r="B14" s="12" t="s">
        <v>9852</v>
      </c>
      <c r="C14" s="14" t="s">
        <v>9853</v>
      </c>
    </row>
    <row r="15" spans="1:3" x14ac:dyDescent="0.3">
      <c r="A15" s="2" t="s">
        <v>9854</v>
      </c>
      <c r="B15" s="12" t="s">
        <v>9855</v>
      </c>
      <c r="C15" s="14" t="s">
        <v>9856</v>
      </c>
    </row>
    <row r="16" spans="1:3" x14ac:dyDescent="0.3">
      <c r="A16" s="2" t="s">
        <v>9857</v>
      </c>
      <c r="B16" s="12" t="s">
        <v>9858</v>
      </c>
      <c r="C16" s="14" t="s">
        <v>9859</v>
      </c>
    </row>
    <row r="17" spans="1:3" ht="28.8" customHeight="1" x14ac:dyDescent="0.3">
      <c r="A17" s="2" t="s">
        <v>9860</v>
      </c>
      <c r="B17" s="12" t="s">
        <v>9861</v>
      </c>
      <c r="C17" s="15">
        <v>45670</v>
      </c>
    </row>
    <row r="18" spans="1:3" x14ac:dyDescent="0.3">
      <c r="A18" s="2" t="s">
        <v>9862</v>
      </c>
      <c r="B18" s="12" t="s">
        <v>9863</v>
      </c>
      <c r="C18" s="14" t="s">
        <v>9864</v>
      </c>
    </row>
    <row r="19" spans="1:3" ht="28.8" customHeight="1" x14ac:dyDescent="0.3">
      <c r="A19" s="2" t="s">
        <v>9865</v>
      </c>
      <c r="B19" s="12" t="s">
        <v>9866</v>
      </c>
      <c r="C19" s="14" t="s">
        <v>9867</v>
      </c>
    </row>
    <row r="20" spans="1:3" ht="28.8" customHeight="1" x14ac:dyDescent="0.3">
      <c r="A20" s="2" t="s">
        <v>9868</v>
      </c>
      <c r="B20" s="12" t="s">
        <v>9869</v>
      </c>
      <c r="C20" s="14" t="s">
        <v>9870</v>
      </c>
    </row>
    <row r="21" spans="1:3" x14ac:dyDescent="0.3">
      <c r="A21" s="2" t="s">
        <v>9871</v>
      </c>
      <c r="B21" s="12" t="s">
        <v>4364</v>
      </c>
      <c r="C21" s="14" t="s">
        <v>9872</v>
      </c>
    </row>
    <row r="22" spans="1:3" x14ac:dyDescent="0.3">
      <c r="A22" s="2" t="s">
        <v>9873</v>
      </c>
      <c r="B22" s="12" t="s">
        <v>9874</v>
      </c>
      <c r="C22" s="14" t="s">
        <v>9875</v>
      </c>
    </row>
    <row r="23" spans="1:3" ht="28.8" customHeight="1" x14ac:dyDescent="0.3">
      <c r="A23" s="2" t="s">
        <v>9876</v>
      </c>
      <c r="B23" s="12" t="s">
        <v>9877</v>
      </c>
      <c r="C23" s="14" t="s">
        <v>9878</v>
      </c>
    </row>
    <row r="24" spans="1:3" x14ac:dyDescent="0.3">
      <c r="A24" s="2" t="s">
        <v>9879</v>
      </c>
      <c r="B24" s="12" t="s">
        <v>9880</v>
      </c>
      <c r="C24" s="14" t="s">
        <v>9881</v>
      </c>
    </row>
    <row r="25" spans="1:3" x14ac:dyDescent="0.3">
      <c r="A25" s="2" t="s">
        <v>9882</v>
      </c>
      <c r="B25" s="12" t="s">
        <v>9883</v>
      </c>
      <c r="C25" s="14" t="s">
        <v>9884</v>
      </c>
    </row>
    <row r="26" spans="1:3" x14ac:dyDescent="0.3">
      <c r="A26" s="2" t="s">
        <v>9885</v>
      </c>
      <c r="B26" s="12" t="s">
        <v>9886</v>
      </c>
      <c r="C26" s="14" t="s">
        <v>9887</v>
      </c>
    </row>
    <row r="27" spans="1:3" ht="28.8" customHeight="1" x14ac:dyDescent="0.3">
      <c r="A27" s="2" t="s">
        <v>9888</v>
      </c>
      <c r="B27" s="12" t="s">
        <v>3631</v>
      </c>
      <c r="C27" s="14" t="s">
        <v>9889</v>
      </c>
    </row>
    <row r="28" spans="1:3" x14ac:dyDescent="0.3">
      <c r="A28" s="2" t="s">
        <v>9890</v>
      </c>
      <c r="B28" s="12" t="s">
        <v>9891</v>
      </c>
      <c r="C28" s="14" t="s">
        <v>9892</v>
      </c>
    </row>
    <row r="29" spans="1:3" x14ac:dyDescent="0.3">
      <c r="A29" s="2" t="s">
        <v>9893</v>
      </c>
      <c r="B29" s="13" t="s">
        <v>9894</v>
      </c>
      <c r="C29" s="14" t="s">
        <v>9895</v>
      </c>
    </row>
    <row r="30" spans="1:3" x14ac:dyDescent="0.3">
      <c r="A30" s="2" t="s">
        <v>9896</v>
      </c>
      <c r="B30" s="13" t="s">
        <v>9897</v>
      </c>
      <c r="C30" s="14" t="s">
        <v>9898</v>
      </c>
    </row>
    <row r="31" spans="1:3" x14ac:dyDescent="0.3">
      <c r="A31" s="2" t="s">
        <v>9899</v>
      </c>
      <c r="B31" s="13" t="s">
        <v>9900</v>
      </c>
      <c r="C31" s="16" t="s">
        <v>9901</v>
      </c>
    </row>
    <row r="32" spans="1:3" x14ac:dyDescent="0.3">
      <c r="A32" s="2" t="s">
        <v>9902</v>
      </c>
      <c r="B32" s="13" t="s">
        <v>9903</v>
      </c>
      <c r="C32" s="16" t="s">
        <v>9904</v>
      </c>
    </row>
    <row r="33" spans="1:3" x14ac:dyDescent="0.3">
      <c r="A33" s="2" t="s">
        <v>9905</v>
      </c>
      <c r="B33" s="12" t="s">
        <v>9906</v>
      </c>
      <c r="C33" s="16" t="s">
        <v>9907</v>
      </c>
    </row>
    <row r="34" spans="1:3" x14ac:dyDescent="0.3">
      <c r="A34" s="2" t="s">
        <v>9908</v>
      </c>
      <c r="B34" s="12" t="s">
        <v>9909</v>
      </c>
      <c r="C34" s="16" t="s">
        <v>9910</v>
      </c>
    </row>
    <row r="35" spans="1:3" x14ac:dyDescent="0.3">
      <c r="A35" s="2" t="s">
        <v>9911</v>
      </c>
      <c r="B35" s="12" t="s">
        <v>9912</v>
      </c>
      <c r="C35" s="16" t="s">
        <v>9913</v>
      </c>
    </row>
    <row r="36" spans="1:3" x14ac:dyDescent="0.3">
      <c r="A36" s="2" t="s">
        <v>9914</v>
      </c>
      <c r="B36" s="13" t="s">
        <v>9915</v>
      </c>
      <c r="C36" s="16" t="s">
        <v>9916</v>
      </c>
    </row>
    <row r="37" spans="1:3" ht="28.8" customHeight="1" x14ac:dyDescent="0.3">
      <c r="A37" s="2" t="s">
        <v>9917</v>
      </c>
      <c r="B37" s="13" t="s">
        <v>9918</v>
      </c>
      <c r="C37" s="16" t="s">
        <v>9919</v>
      </c>
    </row>
    <row r="38" spans="1:3" ht="28.8" customHeight="1" x14ac:dyDescent="0.3">
      <c r="A38" s="2" t="s">
        <v>9920</v>
      </c>
      <c r="B38" s="13" t="s">
        <v>9921</v>
      </c>
      <c r="C38" s="16" t="s">
        <v>9922</v>
      </c>
    </row>
    <row r="39" spans="1:3" x14ac:dyDescent="0.3">
      <c r="A39" s="2" t="s">
        <v>9923</v>
      </c>
      <c r="B39" s="13" t="s">
        <v>9924</v>
      </c>
      <c r="C39" s="16" t="s">
        <v>9925</v>
      </c>
    </row>
    <row r="40" spans="1:3" x14ac:dyDescent="0.3">
      <c r="A40" s="2" t="s">
        <v>9926</v>
      </c>
      <c r="B40" s="13" t="s">
        <v>9927</v>
      </c>
      <c r="C40" s="16" t="s">
        <v>9928</v>
      </c>
    </row>
    <row r="41" spans="1:3" x14ac:dyDescent="0.3">
      <c r="A41" s="2" t="s">
        <v>9929</v>
      </c>
      <c r="B41" s="13" t="s">
        <v>9930</v>
      </c>
      <c r="C41" s="16" t="s">
        <v>9931</v>
      </c>
    </row>
    <row r="42" spans="1:3" x14ac:dyDescent="0.3">
      <c r="A42" s="2" t="s">
        <v>9932</v>
      </c>
      <c r="B42" s="13" t="s">
        <v>9933</v>
      </c>
      <c r="C42" s="16" t="s">
        <v>9934</v>
      </c>
    </row>
    <row r="43" spans="1:3" x14ac:dyDescent="0.3">
      <c r="A43" s="2" t="s">
        <v>9935</v>
      </c>
      <c r="B43" s="13" t="s">
        <v>9936</v>
      </c>
      <c r="C43" s="16" t="s">
        <v>9937</v>
      </c>
    </row>
    <row r="44" spans="1:3" x14ac:dyDescent="0.3">
      <c r="A44" s="2" t="s">
        <v>9938</v>
      </c>
      <c r="B44" s="13" t="s">
        <v>9939</v>
      </c>
      <c r="C44" s="16" t="s">
        <v>9940</v>
      </c>
    </row>
    <row r="45" spans="1:3" x14ac:dyDescent="0.3">
      <c r="A45" s="2" t="s">
        <v>9941</v>
      </c>
      <c r="B45" s="13" t="s">
        <v>9942</v>
      </c>
      <c r="C45" s="16" t="s">
        <v>9943</v>
      </c>
    </row>
    <row r="46" spans="1:3" x14ac:dyDescent="0.3">
      <c r="A46" s="2" t="s">
        <v>9944</v>
      </c>
      <c r="B46" s="13" t="s">
        <v>9945</v>
      </c>
      <c r="C46" s="16" t="s">
        <v>9946</v>
      </c>
    </row>
    <row r="47" spans="1:3" ht="28.8" customHeight="1" x14ac:dyDescent="0.3">
      <c r="A47" s="2" t="s">
        <v>9947</v>
      </c>
      <c r="B47" s="13" t="s">
        <v>9948</v>
      </c>
      <c r="C47" s="17" t="s">
        <v>9949</v>
      </c>
    </row>
    <row r="48" spans="1:3" x14ac:dyDescent="0.3">
      <c r="A48" s="2" t="s">
        <v>9950</v>
      </c>
      <c r="B48" s="13" t="s">
        <v>9951</v>
      </c>
      <c r="C48" s="16" t="s">
        <v>9952</v>
      </c>
    </row>
    <row r="49" spans="1:3" x14ac:dyDescent="0.3">
      <c r="A49" s="2" t="s">
        <v>9953</v>
      </c>
      <c r="B49" s="13" t="s">
        <v>9954</v>
      </c>
      <c r="C49" s="16" t="s">
        <v>9955</v>
      </c>
    </row>
    <row r="50" spans="1:3" x14ac:dyDescent="0.3">
      <c r="A50" s="2" t="s">
        <v>9956</v>
      </c>
      <c r="B50" s="13" t="s">
        <v>9957</v>
      </c>
      <c r="C50" s="16" t="s">
        <v>9958</v>
      </c>
    </row>
    <row r="51" spans="1:3" x14ac:dyDescent="0.3">
      <c r="A51" s="2" t="s">
        <v>9959</v>
      </c>
      <c r="B51" s="13" t="s">
        <v>9960</v>
      </c>
      <c r="C51" s="16" t="s">
        <v>9961</v>
      </c>
    </row>
    <row r="52" spans="1:3" x14ac:dyDescent="0.3">
      <c r="A52" s="2" t="s">
        <v>9962</v>
      </c>
      <c r="B52" s="13" t="s">
        <v>9963</v>
      </c>
      <c r="C52" s="16" t="s">
        <v>9964</v>
      </c>
    </row>
    <row r="53" spans="1:3" x14ac:dyDescent="0.3">
      <c r="A53" s="2" t="s">
        <v>9965</v>
      </c>
      <c r="B53" s="13" t="s">
        <v>9966</v>
      </c>
      <c r="C53" s="16" t="s">
        <v>9967</v>
      </c>
    </row>
    <row r="54" spans="1:3" x14ac:dyDescent="0.3">
      <c r="A54" s="2" t="s">
        <v>9968</v>
      </c>
      <c r="B54" s="13" t="s">
        <v>9969</v>
      </c>
      <c r="C54" s="16" t="s">
        <v>9970</v>
      </c>
    </row>
    <row r="55" spans="1:3" x14ac:dyDescent="0.3">
      <c r="A55" s="2" t="s">
        <v>9971</v>
      </c>
      <c r="B55" s="13" t="s">
        <v>9972</v>
      </c>
      <c r="C55" s="16" t="s">
        <v>9973</v>
      </c>
    </row>
    <row r="56" spans="1:3" x14ac:dyDescent="0.3">
      <c r="A56" s="2" t="s">
        <v>9974</v>
      </c>
      <c r="B56" s="13" t="s">
        <v>9975</v>
      </c>
      <c r="C56" s="16" t="s">
        <v>9976</v>
      </c>
    </row>
    <row r="57" spans="1:3" x14ac:dyDescent="0.3">
      <c r="A57" s="2" t="s">
        <v>9977</v>
      </c>
      <c r="B57" s="13" t="s">
        <v>9978</v>
      </c>
      <c r="C57" s="16" t="s">
        <v>9979</v>
      </c>
    </row>
    <row r="58" spans="1:3" x14ac:dyDescent="0.3">
      <c r="A58" s="2" t="s">
        <v>9980</v>
      </c>
      <c r="B58" s="13" t="s">
        <v>9981</v>
      </c>
      <c r="C58" s="16" t="s">
        <v>9982</v>
      </c>
    </row>
    <row r="59" spans="1:3" x14ac:dyDescent="0.3">
      <c r="A59" s="2" t="s">
        <v>9983</v>
      </c>
      <c r="B59" s="13" t="s">
        <v>9984</v>
      </c>
      <c r="C59" s="16" t="s">
        <v>9985</v>
      </c>
    </row>
    <row r="60" spans="1:3" x14ac:dyDescent="0.3">
      <c r="A60" s="2" t="s">
        <v>9986</v>
      </c>
      <c r="B60" s="13" t="s">
        <v>9987</v>
      </c>
      <c r="C60" s="16" t="s">
        <v>9988</v>
      </c>
    </row>
    <row r="61" spans="1:3" x14ac:dyDescent="0.3">
      <c r="A61" s="2" t="s">
        <v>9989</v>
      </c>
      <c r="B61" s="13" t="s">
        <v>9990</v>
      </c>
      <c r="C61" s="16" t="s">
        <v>9991</v>
      </c>
    </row>
    <row r="62" spans="1:3" x14ac:dyDescent="0.3">
      <c r="A62" s="2" t="s">
        <v>9992</v>
      </c>
      <c r="B62" s="13" t="s">
        <v>9993</v>
      </c>
      <c r="C62" s="16" t="s">
        <v>9994</v>
      </c>
    </row>
    <row r="63" spans="1:3" x14ac:dyDescent="0.3">
      <c r="A63" s="2" t="s">
        <v>9995</v>
      </c>
      <c r="B63" s="13" t="s">
        <v>9996</v>
      </c>
      <c r="C63" s="16" t="s">
        <v>9997</v>
      </c>
    </row>
    <row r="64" spans="1:3" x14ac:dyDescent="0.3">
      <c r="A64" s="2" t="s">
        <v>9998</v>
      </c>
      <c r="B64" s="13" t="s">
        <v>9999</v>
      </c>
      <c r="C64" s="16" t="s">
        <v>10000</v>
      </c>
    </row>
    <row r="65" spans="1:3" ht="28.8" customHeight="1" x14ac:dyDescent="0.3">
      <c r="A65" s="2" t="s">
        <v>10001</v>
      </c>
      <c r="B65" s="13" t="s">
        <v>10002</v>
      </c>
      <c r="C65" s="16" t="s">
        <v>10003</v>
      </c>
    </row>
    <row r="66" spans="1:3" x14ac:dyDescent="0.3">
      <c r="A66" s="2" t="s">
        <v>10004</v>
      </c>
      <c r="B66" s="13" t="s">
        <v>10005</v>
      </c>
      <c r="C66" s="16" t="s">
        <v>10006</v>
      </c>
    </row>
    <row r="67" spans="1:3" ht="28.8" customHeight="1" x14ac:dyDescent="0.3">
      <c r="A67" s="2" t="s">
        <v>10007</v>
      </c>
      <c r="B67" s="13" t="s">
        <v>10008</v>
      </c>
      <c r="C67" s="16" t="s">
        <v>10009</v>
      </c>
    </row>
    <row r="68" spans="1:3" ht="43.2" customHeight="1" x14ac:dyDescent="0.3">
      <c r="A68" s="2" t="s">
        <v>10010</v>
      </c>
      <c r="B68" s="13" t="s">
        <v>10011</v>
      </c>
      <c r="C68" s="16" t="s">
        <v>10012</v>
      </c>
    </row>
    <row r="69" spans="1:3" x14ac:dyDescent="0.3">
      <c r="A69" s="2" t="s">
        <v>10013</v>
      </c>
      <c r="B69" s="13" t="s">
        <v>10014</v>
      </c>
      <c r="C69" s="16" t="s">
        <v>10015</v>
      </c>
    </row>
    <row r="70" spans="1:3" x14ac:dyDescent="0.3">
      <c r="A70" s="2" t="s">
        <v>10016</v>
      </c>
      <c r="B70" s="13" t="s">
        <v>10017</v>
      </c>
      <c r="C70" s="16" t="s">
        <v>10018</v>
      </c>
    </row>
    <row r="71" spans="1:3" x14ac:dyDescent="0.3">
      <c r="A71" s="2" t="s">
        <v>10019</v>
      </c>
      <c r="B71" s="13" t="s">
        <v>10020</v>
      </c>
      <c r="C71" s="16" t="s">
        <v>10021</v>
      </c>
    </row>
    <row r="72" spans="1:3" x14ac:dyDescent="0.3">
      <c r="A72" s="2" t="s">
        <v>10022</v>
      </c>
      <c r="B72" s="13" t="s">
        <v>10023</v>
      </c>
      <c r="C72" s="16" t="s">
        <v>10024</v>
      </c>
    </row>
    <row r="73" spans="1:3" x14ac:dyDescent="0.3">
      <c r="A73" s="2" t="s">
        <v>10025</v>
      </c>
      <c r="B73" s="13" t="s">
        <v>10026</v>
      </c>
      <c r="C73" s="16" t="s">
        <v>10027</v>
      </c>
    </row>
    <row r="74" spans="1:3" x14ac:dyDescent="0.3">
      <c r="A74" s="2" t="s">
        <v>10028</v>
      </c>
      <c r="B74" s="13" t="s">
        <v>10029</v>
      </c>
      <c r="C74" s="16" t="s">
        <v>10030</v>
      </c>
    </row>
    <row r="75" spans="1:3" ht="28.8" customHeight="1" x14ac:dyDescent="0.3">
      <c r="A75" s="2" t="s">
        <v>10031</v>
      </c>
      <c r="B75" s="13" t="s">
        <v>10032</v>
      </c>
      <c r="C75" s="16" t="s">
        <v>10033</v>
      </c>
    </row>
    <row r="76" spans="1:3" x14ac:dyDescent="0.3">
      <c r="A76" s="2" t="s">
        <v>10034</v>
      </c>
      <c r="B76" s="13" t="s">
        <v>10035</v>
      </c>
      <c r="C76" s="16" t="s">
        <v>10036</v>
      </c>
    </row>
    <row r="77" spans="1:3" x14ac:dyDescent="0.3">
      <c r="A77" s="2" t="s">
        <v>10037</v>
      </c>
      <c r="B77" s="13" t="s">
        <v>10038</v>
      </c>
      <c r="C77" s="16" t="s">
        <v>10039</v>
      </c>
    </row>
    <row r="78" spans="1:3" x14ac:dyDescent="0.3">
      <c r="A78" s="2" t="s">
        <v>10040</v>
      </c>
      <c r="B78" s="13" t="s">
        <v>10041</v>
      </c>
      <c r="C78" s="16" t="s">
        <v>10042</v>
      </c>
    </row>
    <row r="79" spans="1:3" ht="28.8" customHeight="1" x14ac:dyDescent="0.3">
      <c r="A79" s="2" t="s">
        <v>10043</v>
      </c>
      <c r="B79" s="13" t="s">
        <v>10044</v>
      </c>
      <c r="C79" s="16" t="s">
        <v>10045</v>
      </c>
    </row>
    <row r="80" spans="1:3" ht="28.8" customHeight="1" x14ac:dyDescent="0.3">
      <c r="A80" s="2" t="s">
        <v>10046</v>
      </c>
      <c r="B80" s="13" t="s">
        <v>10047</v>
      </c>
      <c r="C80" s="16" t="s">
        <v>10048</v>
      </c>
    </row>
    <row r="81" spans="1:3" ht="28.8" customHeight="1" x14ac:dyDescent="0.3">
      <c r="A81" s="2" t="s">
        <v>10049</v>
      </c>
      <c r="B81" s="13" t="s">
        <v>10050</v>
      </c>
      <c r="C81" s="16" t="s">
        <v>10051</v>
      </c>
    </row>
    <row r="82" spans="1:3" x14ac:dyDescent="0.3">
      <c r="A82" s="2" t="s">
        <v>10052</v>
      </c>
      <c r="B82" s="13" t="s">
        <v>10053</v>
      </c>
      <c r="C82" s="16" t="s">
        <v>10054</v>
      </c>
    </row>
    <row r="83" spans="1:3" ht="28.8" customHeight="1" x14ac:dyDescent="0.3">
      <c r="A83" s="2" t="s">
        <v>10055</v>
      </c>
      <c r="B83" s="13" t="s">
        <v>10056</v>
      </c>
      <c r="C83" s="16" t="s">
        <v>10057</v>
      </c>
    </row>
    <row r="84" spans="1:3" ht="28.8" customHeight="1" x14ac:dyDescent="0.3">
      <c r="A84" s="2" t="s">
        <v>10058</v>
      </c>
      <c r="B84" s="13" t="s">
        <v>10059</v>
      </c>
      <c r="C84" s="16" t="s">
        <v>10060</v>
      </c>
    </row>
    <row r="85" spans="1:3" ht="28.8" customHeight="1" x14ac:dyDescent="0.3">
      <c r="A85" s="2" t="s">
        <v>10061</v>
      </c>
      <c r="B85" s="13" t="s">
        <v>10062</v>
      </c>
      <c r="C85" s="16" t="s">
        <v>10063</v>
      </c>
    </row>
    <row r="86" spans="1:3" ht="28.8" customHeight="1" x14ac:dyDescent="0.3">
      <c r="A86" s="2" t="s">
        <v>10064</v>
      </c>
      <c r="B86" s="12" t="s">
        <v>10065</v>
      </c>
      <c r="C86" s="16" t="s">
        <v>10066</v>
      </c>
    </row>
    <row r="87" spans="1:3" ht="28.8" customHeight="1" x14ac:dyDescent="0.3">
      <c r="A87" s="2" t="s">
        <v>10067</v>
      </c>
      <c r="B87" s="12" t="s">
        <v>10068</v>
      </c>
      <c r="C87" s="16" t="s">
        <v>10069</v>
      </c>
    </row>
    <row r="88" spans="1:3" ht="28.8" customHeight="1" x14ac:dyDescent="0.3">
      <c r="A88" s="2" t="s">
        <v>10070</v>
      </c>
      <c r="B88" s="2" t="s">
        <v>10071</v>
      </c>
      <c r="C88" s="16" t="s">
        <v>10072</v>
      </c>
    </row>
    <row r="89" spans="1:3" ht="28.8" customHeight="1" x14ac:dyDescent="0.3">
      <c r="A89" s="2" t="s">
        <v>10073</v>
      </c>
      <c r="B89" s="12" t="s">
        <v>10074</v>
      </c>
      <c r="C89" s="16" t="s">
        <v>10075</v>
      </c>
    </row>
    <row r="90" spans="1:3" ht="28.8" customHeight="1" x14ac:dyDescent="0.3">
      <c r="A90" s="2" t="s">
        <v>10076</v>
      </c>
      <c r="B90" s="12" t="s">
        <v>10077</v>
      </c>
      <c r="C90" s="16" t="s">
        <v>10078</v>
      </c>
    </row>
    <row r="91" spans="1:3" ht="28.8" customHeight="1" x14ac:dyDescent="0.3">
      <c r="A91" s="2" t="s">
        <v>10079</v>
      </c>
      <c r="B91" s="2" t="s">
        <v>10080</v>
      </c>
      <c r="C91" s="16" t="s">
        <v>10081</v>
      </c>
    </row>
    <row r="92" spans="1:3" ht="28.8" customHeight="1" x14ac:dyDescent="0.3">
      <c r="A92" s="2" t="s">
        <v>10082</v>
      </c>
      <c r="B92" s="12" t="s">
        <v>10083</v>
      </c>
      <c r="C92" s="16" t="s">
        <v>10084</v>
      </c>
    </row>
    <row r="93" spans="1:3" ht="28.8" customHeight="1" x14ac:dyDescent="0.3">
      <c r="A93" s="2" t="s">
        <v>10085</v>
      </c>
      <c r="B93" s="12" t="s">
        <v>10086</v>
      </c>
      <c r="C93" s="16" t="s">
        <v>10087</v>
      </c>
    </row>
    <row r="94" spans="1:3" ht="28.8" customHeight="1" x14ac:dyDescent="0.3">
      <c r="A94" s="2" t="s">
        <v>10088</v>
      </c>
      <c r="B94" s="12" t="s">
        <v>10089</v>
      </c>
      <c r="C94" s="16" t="s">
        <v>10090</v>
      </c>
    </row>
    <row r="95" spans="1:3" ht="28.8" customHeight="1" x14ac:dyDescent="0.3">
      <c r="A95" s="2" t="s">
        <v>10091</v>
      </c>
      <c r="B95" s="12" t="s">
        <v>10092</v>
      </c>
      <c r="C95" s="16" t="s">
        <v>10093</v>
      </c>
    </row>
    <row r="96" spans="1:3" ht="28.8" customHeight="1" x14ac:dyDescent="0.3">
      <c r="A96" s="2" t="s">
        <v>10094</v>
      </c>
      <c r="B96" s="2" t="s">
        <v>10095</v>
      </c>
      <c r="C96" s="16" t="s">
        <v>10096</v>
      </c>
    </row>
    <row r="97" spans="1:3" ht="28.8" customHeight="1" x14ac:dyDescent="0.3">
      <c r="A97" s="2" t="s">
        <v>10097</v>
      </c>
      <c r="B97" s="12" t="s">
        <v>10098</v>
      </c>
      <c r="C97" s="16" t="s">
        <v>10099</v>
      </c>
    </row>
    <row r="98" spans="1:3" ht="28.8" customHeight="1" x14ac:dyDescent="0.3">
      <c r="A98" s="2" t="s">
        <v>10100</v>
      </c>
      <c r="B98" s="12" t="s">
        <v>10101</v>
      </c>
      <c r="C98" s="16" t="s">
        <v>10102</v>
      </c>
    </row>
    <row r="99" spans="1:3" ht="28.8" customHeight="1" x14ac:dyDescent="0.3">
      <c r="A99" s="2" t="s">
        <v>10103</v>
      </c>
      <c r="B99" s="12" t="s">
        <v>10104</v>
      </c>
      <c r="C99" s="16" t="s">
        <v>10105</v>
      </c>
    </row>
    <row r="100" spans="1:3" ht="28.8" customHeight="1" x14ac:dyDescent="0.3">
      <c r="A100" s="2" t="s">
        <v>10106</v>
      </c>
      <c r="B100" s="12" t="s">
        <v>10107</v>
      </c>
      <c r="C100" s="16" t="s">
        <v>10108</v>
      </c>
    </row>
    <row r="101" spans="1:3" ht="28.8" customHeight="1" x14ac:dyDescent="0.3">
      <c r="A101" s="2" t="s">
        <v>10109</v>
      </c>
      <c r="B101" s="12" t="s">
        <v>10110</v>
      </c>
      <c r="C101" s="16" t="s">
        <v>10111</v>
      </c>
    </row>
    <row r="102" spans="1:3" ht="28.8" customHeight="1" x14ac:dyDescent="0.3">
      <c r="A102" s="2" t="s">
        <v>10112</v>
      </c>
      <c r="B102" s="12" t="s">
        <v>10113</v>
      </c>
      <c r="C102" s="16" t="s">
        <v>10114</v>
      </c>
    </row>
    <row r="103" spans="1:3" ht="28.8" customHeight="1" x14ac:dyDescent="0.3">
      <c r="A103" s="2" t="s">
        <v>10115</v>
      </c>
      <c r="B103" s="2" t="s">
        <v>10116</v>
      </c>
      <c r="C103" s="16" t="s">
        <v>10117</v>
      </c>
    </row>
    <row r="104" spans="1:3" ht="28.8" customHeight="1" x14ac:dyDescent="0.3">
      <c r="A104" s="2" t="s">
        <v>10118</v>
      </c>
      <c r="B104" s="12" t="s">
        <v>10119</v>
      </c>
      <c r="C104" s="16" t="s">
        <v>10120</v>
      </c>
    </row>
    <row r="105" spans="1:3" ht="28.8" customHeight="1" x14ac:dyDescent="0.3">
      <c r="A105" s="2" t="s">
        <v>10121</v>
      </c>
      <c r="B105" s="12" t="s">
        <v>10122</v>
      </c>
      <c r="C105" s="16" t="s">
        <v>10123</v>
      </c>
    </row>
    <row r="106" spans="1:3" ht="28.8" customHeight="1" x14ac:dyDescent="0.3">
      <c r="A106" s="2" t="s">
        <v>10124</v>
      </c>
      <c r="B106" s="12" t="s">
        <v>10125</v>
      </c>
      <c r="C106" s="16" t="s">
        <v>10126</v>
      </c>
    </row>
    <row r="107" spans="1:3" ht="28.8" customHeight="1" x14ac:dyDescent="0.3">
      <c r="A107" s="2" t="s">
        <v>10127</v>
      </c>
      <c r="B107" s="12" t="s">
        <v>10128</v>
      </c>
      <c r="C107" s="16" t="s">
        <v>10129</v>
      </c>
    </row>
    <row r="108" spans="1:3" x14ac:dyDescent="0.3">
      <c r="A108" s="2" t="s">
        <v>10130</v>
      </c>
      <c r="B108" s="2" t="s">
        <v>10131</v>
      </c>
      <c r="C108" s="16" t="s">
        <v>10132</v>
      </c>
    </row>
    <row r="109" spans="1:3" ht="28.8" customHeight="1" x14ac:dyDescent="0.3">
      <c r="A109" s="2" t="s">
        <v>10133</v>
      </c>
      <c r="B109" s="12" t="s">
        <v>10134</v>
      </c>
      <c r="C109" s="16" t="s">
        <v>10135</v>
      </c>
    </row>
    <row r="110" spans="1:3" ht="28.8" customHeight="1" x14ac:dyDescent="0.3">
      <c r="A110" s="2" t="s">
        <v>10136</v>
      </c>
      <c r="B110" s="2" t="s">
        <v>10137</v>
      </c>
      <c r="C110" s="16" t="s">
        <v>10138</v>
      </c>
    </row>
    <row r="111" spans="1:3" ht="28.8" customHeight="1" x14ac:dyDescent="0.3">
      <c r="A111" s="2" t="s">
        <v>10139</v>
      </c>
      <c r="B111" s="12" t="s">
        <v>10140</v>
      </c>
      <c r="C111" s="16" t="s">
        <v>10141</v>
      </c>
    </row>
    <row r="112" spans="1:3" ht="28.8" customHeight="1" x14ac:dyDescent="0.3">
      <c r="A112" s="2" t="s">
        <v>10142</v>
      </c>
      <c r="B112" s="12" t="s">
        <v>10143</v>
      </c>
      <c r="C112" s="16" t="s">
        <v>10144</v>
      </c>
    </row>
    <row r="113" spans="1:3" ht="28.8" customHeight="1" x14ac:dyDescent="0.3">
      <c r="A113" s="2" t="s">
        <v>10145</v>
      </c>
      <c r="B113" s="12" t="s">
        <v>10146</v>
      </c>
      <c r="C113" s="16" t="s">
        <v>10147</v>
      </c>
    </row>
    <row r="114" spans="1:3" ht="28.8" customHeight="1" x14ac:dyDescent="0.3">
      <c r="A114" s="2" t="s">
        <v>10148</v>
      </c>
      <c r="B114" s="12" t="s">
        <v>10149</v>
      </c>
      <c r="C114" s="2" t="s">
        <v>10150</v>
      </c>
    </row>
    <row r="115" spans="1:3" x14ac:dyDescent="0.3">
      <c r="A115" s="2" t="s">
        <v>10151</v>
      </c>
      <c r="B115" s="2" t="s">
        <v>10152</v>
      </c>
      <c r="C115" s="16" t="s">
        <v>10153</v>
      </c>
    </row>
    <row r="116" spans="1:3" ht="28.8" customHeight="1" x14ac:dyDescent="0.3">
      <c r="A116" s="2" t="s">
        <v>10154</v>
      </c>
      <c r="B116" s="12" t="s">
        <v>10155</v>
      </c>
      <c r="C116" s="16" t="s">
        <v>10156</v>
      </c>
    </row>
    <row r="117" spans="1:3" x14ac:dyDescent="0.3">
      <c r="A117" s="2" t="s">
        <v>10157</v>
      </c>
      <c r="B117" s="12" t="s">
        <v>10158</v>
      </c>
      <c r="C117" s="16" t="s">
        <v>10159</v>
      </c>
    </row>
    <row r="118" spans="1:3" x14ac:dyDescent="0.3">
      <c r="A118" s="2" t="s">
        <v>10160</v>
      </c>
      <c r="B118" s="12" t="s">
        <v>10161</v>
      </c>
      <c r="C118" s="16" t="s">
        <v>10162</v>
      </c>
    </row>
    <row r="119" spans="1:3" x14ac:dyDescent="0.3">
      <c r="A119" s="2" t="s">
        <v>10163</v>
      </c>
      <c r="B119" s="12" t="s">
        <v>10164</v>
      </c>
      <c r="C119" s="16" t="s">
        <v>10165</v>
      </c>
    </row>
    <row r="120" spans="1:3" ht="28.8" customHeight="1" x14ac:dyDescent="0.3">
      <c r="A120" s="2" t="s">
        <v>10166</v>
      </c>
      <c r="B120" s="12" t="s">
        <v>10167</v>
      </c>
      <c r="C120" s="16" t="s">
        <v>10168</v>
      </c>
    </row>
    <row r="121" spans="1:3" x14ac:dyDescent="0.3">
      <c r="A121" s="2" t="s">
        <v>10169</v>
      </c>
      <c r="B121" s="12" t="s">
        <v>10170</v>
      </c>
      <c r="C121" s="2" t="s">
        <v>10171</v>
      </c>
    </row>
    <row r="122" spans="1:3" x14ac:dyDescent="0.3">
      <c r="A122" s="2" t="s">
        <v>10172</v>
      </c>
      <c r="B122" s="12" t="s">
        <v>10173</v>
      </c>
      <c r="C122" s="16" t="s">
        <v>10174</v>
      </c>
    </row>
    <row r="123" spans="1:3" x14ac:dyDescent="0.3">
      <c r="A123" s="2" t="s">
        <v>10175</v>
      </c>
      <c r="B123" s="12" t="s">
        <v>10176</v>
      </c>
      <c r="C123" s="16" t="s">
        <v>10177</v>
      </c>
    </row>
    <row r="124" spans="1:3" x14ac:dyDescent="0.3">
      <c r="A124" s="2" t="s">
        <v>10178</v>
      </c>
      <c r="B124" s="12" t="s">
        <v>10179</v>
      </c>
      <c r="C124" s="16" t="s">
        <v>10180</v>
      </c>
    </row>
    <row r="125" spans="1:3" x14ac:dyDescent="0.3">
      <c r="A125" s="2" t="s">
        <v>10181</v>
      </c>
      <c r="B125" s="12" t="s">
        <v>10182</v>
      </c>
      <c r="C125" s="16" t="s">
        <v>10183</v>
      </c>
    </row>
    <row r="126" spans="1:3" x14ac:dyDescent="0.3">
      <c r="A126" s="2" t="s">
        <v>10184</v>
      </c>
      <c r="B126" s="12" t="s">
        <v>10185</v>
      </c>
      <c r="C126" s="16" t="s">
        <v>10186</v>
      </c>
    </row>
    <row r="127" spans="1:3" x14ac:dyDescent="0.3">
      <c r="A127" s="2" t="s">
        <v>10187</v>
      </c>
      <c r="B127" s="2" t="s">
        <v>10188</v>
      </c>
      <c r="C127" s="16" t="s">
        <v>10189</v>
      </c>
    </row>
    <row r="128" spans="1:3" x14ac:dyDescent="0.3">
      <c r="A128" s="2" t="s">
        <v>10190</v>
      </c>
      <c r="B128" s="12" t="s">
        <v>10191</v>
      </c>
      <c r="C128" s="17" t="s">
        <v>10192</v>
      </c>
    </row>
    <row r="129" spans="1:3" x14ac:dyDescent="0.3">
      <c r="A129" s="2" t="s">
        <v>10193</v>
      </c>
      <c r="B129" s="12" t="s">
        <v>10194</v>
      </c>
      <c r="C129" s="16" t="s">
        <v>10195</v>
      </c>
    </row>
    <row r="130" spans="1:3" x14ac:dyDescent="0.3">
      <c r="A130" s="2" t="s">
        <v>10196</v>
      </c>
      <c r="B130" s="12" t="s">
        <v>10197</v>
      </c>
      <c r="C130" s="16" t="s">
        <v>10198</v>
      </c>
    </row>
    <row r="131" spans="1:3" x14ac:dyDescent="0.3">
      <c r="A131" s="2" t="s">
        <v>10199</v>
      </c>
      <c r="B131" s="12" t="s">
        <v>10200</v>
      </c>
      <c r="C131" s="16" t="s">
        <v>10201</v>
      </c>
    </row>
    <row r="132" spans="1:3" ht="28.8" customHeight="1" x14ac:dyDescent="0.3">
      <c r="A132" s="2" t="s">
        <v>10202</v>
      </c>
      <c r="B132" s="12" t="s">
        <v>10203</v>
      </c>
      <c r="C132" s="16" t="s">
        <v>10204</v>
      </c>
    </row>
    <row r="133" spans="1:3" x14ac:dyDescent="0.3">
      <c r="A133" s="2" t="s">
        <v>10205</v>
      </c>
      <c r="B133" s="12" t="s">
        <v>10206</v>
      </c>
      <c r="C133" s="16" t="s">
        <v>10207</v>
      </c>
    </row>
    <row r="134" spans="1:3" x14ac:dyDescent="0.3">
      <c r="A134" s="2" t="s">
        <v>10208</v>
      </c>
      <c r="B134" s="12" t="s">
        <v>10209</v>
      </c>
      <c r="C134" s="16" t="s">
        <v>10210</v>
      </c>
    </row>
    <row r="135" spans="1:3" x14ac:dyDescent="0.3">
      <c r="A135" s="2" t="s">
        <v>10211</v>
      </c>
      <c r="B135" s="2" t="s">
        <v>10212</v>
      </c>
      <c r="C135" s="16" t="s">
        <v>10213</v>
      </c>
    </row>
    <row r="136" spans="1:3" x14ac:dyDescent="0.3">
      <c r="A136" s="2" t="s">
        <v>10214</v>
      </c>
      <c r="B136" s="12" t="s">
        <v>10215</v>
      </c>
      <c r="C136" s="16" t="s">
        <v>10216</v>
      </c>
    </row>
    <row r="137" spans="1:3" x14ac:dyDescent="0.3">
      <c r="A137" s="2" t="s">
        <v>10217</v>
      </c>
      <c r="B137" s="2" t="s">
        <v>10218</v>
      </c>
      <c r="C137" s="16" t="s">
        <v>10219</v>
      </c>
    </row>
    <row r="138" spans="1:3" x14ac:dyDescent="0.3">
      <c r="A138" s="2" t="s">
        <v>10220</v>
      </c>
      <c r="B138" s="12" t="s">
        <v>10221</v>
      </c>
      <c r="C138" s="16" t="s">
        <v>10222</v>
      </c>
    </row>
    <row r="139" spans="1:3" ht="28.8" customHeight="1" x14ac:dyDescent="0.3">
      <c r="A139" s="2" t="s">
        <v>10223</v>
      </c>
      <c r="B139" s="12" t="s">
        <v>10224</v>
      </c>
      <c r="C139" s="16" t="s">
        <v>10225</v>
      </c>
    </row>
    <row r="140" spans="1:3" ht="28.8" customHeight="1" x14ac:dyDescent="0.3">
      <c r="A140" s="2" t="s">
        <v>10226</v>
      </c>
      <c r="B140" s="12" t="s">
        <v>10227</v>
      </c>
      <c r="C140" s="16" t="s">
        <v>10228</v>
      </c>
    </row>
    <row r="141" spans="1:3" x14ac:dyDescent="0.3">
      <c r="A141" s="2" t="s">
        <v>10229</v>
      </c>
      <c r="B141" s="12" t="s">
        <v>10230</v>
      </c>
      <c r="C141" s="16" t="s">
        <v>10231</v>
      </c>
    </row>
    <row r="142" spans="1:3" x14ac:dyDescent="0.3">
      <c r="A142" s="2" t="s">
        <v>10232</v>
      </c>
      <c r="B142" s="12" t="s">
        <v>10233</v>
      </c>
      <c r="C142" s="16" t="s">
        <v>10234</v>
      </c>
    </row>
    <row r="143" spans="1:3" x14ac:dyDescent="0.3">
      <c r="A143" s="2" t="s">
        <v>10235</v>
      </c>
      <c r="B143" s="12" t="s">
        <v>10236</v>
      </c>
      <c r="C143" s="16" t="s">
        <v>10237</v>
      </c>
    </row>
    <row r="144" spans="1:3" x14ac:dyDescent="0.3">
      <c r="A144" s="2" t="s">
        <v>10238</v>
      </c>
      <c r="B144" s="12" t="s">
        <v>10239</v>
      </c>
      <c r="C144" s="16" t="s">
        <v>10240</v>
      </c>
    </row>
    <row r="145" spans="1:3" ht="28.8" customHeight="1" x14ac:dyDescent="0.3">
      <c r="A145" s="2" t="s">
        <v>10241</v>
      </c>
      <c r="B145" s="12" t="s">
        <v>10242</v>
      </c>
      <c r="C145" s="16" t="s">
        <v>10243</v>
      </c>
    </row>
    <row r="146" spans="1:3" ht="43.2" customHeight="1" x14ac:dyDescent="0.3">
      <c r="A146" s="2" t="s">
        <v>10244</v>
      </c>
      <c r="B146" s="12" t="s">
        <v>10245</v>
      </c>
      <c r="C146" s="16" t="s">
        <v>10246</v>
      </c>
    </row>
    <row r="147" spans="1:3" x14ac:dyDescent="0.3">
      <c r="A147" s="2" t="s">
        <v>4356</v>
      </c>
      <c r="B147" s="12" t="s">
        <v>10247</v>
      </c>
      <c r="C147" s="16" t="s">
        <v>10248</v>
      </c>
    </row>
    <row r="148" spans="1:3" ht="28.8" customHeight="1" x14ac:dyDescent="0.3">
      <c r="A148" s="2" t="s">
        <v>92</v>
      </c>
      <c r="B148" s="2" t="s">
        <v>10249</v>
      </c>
      <c r="C148" s="16" t="s">
        <v>10250</v>
      </c>
    </row>
    <row r="149" spans="1:3" x14ac:dyDescent="0.3">
      <c r="A149" s="2" t="s">
        <v>10251</v>
      </c>
      <c r="B149" s="12" t="s">
        <v>10252</v>
      </c>
      <c r="C149" s="16" t="s">
        <v>10253</v>
      </c>
    </row>
    <row r="150" spans="1:3" x14ac:dyDescent="0.3">
      <c r="A150" s="2" t="s">
        <v>10254</v>
      </c>
      <c r="B150" s="12" t="s">
        <v>10255</v>
      </c>
      <c r="C150" s="16" t="s">
        <v>10256</v>
      </c>
    </row>
    <row r="151" spans="1:3" x14ac:dyDescent="0.3">
      <c r="A151" s="2" t="s">
        <v>10257</v>
      </c>
      <c r="B151" s="12" t="s">
        <v>10258</v>
      </c>
      <c r="C151" s="16" t="s">
        <v>10259</v>
      </c>
    </row>
    <row r="152" spans="1:3" x14ac:dyDescent="0.3">
      <c r="A152" s="2" t="s">
        <v>10260</v>
      </c>
      <c r="B152" s="12" t="s">
        <v>10261</v>
      </c>
      <c r="C152" s="16" t="s">
        <v>10262</v>
      </c>
    </row>
    <row r="153" spans="1:3" ht="28.8" customHeight="1" x14ac:dyDescent="0.3">
      <c r="A153" s="2" t="s">
        <v>10263</v>
      </c>
      <c r="B153" s="12" t="s">
        <v>10264</v>
      </c>
      <c r="C153" s="16" t="s">
        <v>10265</v>
      </c>
    </row>
    <row r="154" spans="1:3" x14ac:dyDescent="0.3">
      <c r="A154" s="2" t="s">
        <v>10266</v>
      </c>
      <c r="B154" s="2" t="s">
        <v>10267</v>
      </c>
      <c r="C154" s="16" t="s">
        <v>10268</v>
      </c>
    </row>
    <row r="155" spans="1:3" ht="57.6" customHeight="1" x14ac:dyDescent="0.3">
      <c r="A155" s="2" t="s">
        <v>10269</v>
      </c>
      <c r="B155" s="12" t="s">
        <v>10270</v>
      </c>
      <c r="C155" s="16" t="s">
        <v>10271</v>
      </c>
    </row>
    <row r="156" spans="1:3" ht="28.8" customHeight="1" x14ac:dyDescent="0.3">
      <c r="A156" s="2" t="s">
        <v>10272</v>
      </c>
      <c r="B156" s="12" t="s">
        <v>10273</v>
      </c>
      <c r="C156" s="16" t="s">
        <v>10274</v>
      </c>
    </row>
    <row r="157" spans="1:3" ht="28.8" customHeight="1" x14ac:dyDescent="0.3">
      <c r="A157" s="2" t="s">
        <v>10275</v>
      </c>
      <c r="B157" s="12" t="s">
        <v>10276</v>
      </c>
      <c r="C157" s="16" t="s">
        <v>10277</v>
      </c>
    </row>
    <row r="158" spans="1:3" ht="43.2" customHeight="1" x14ac:dyDescent="0.3">
      <c r="A158" s="2" t="s">
        <v>1054</v>
      </c>
      <c r="B158" s="12" t="s">
        <v>10278</v>
      </c>
      <c r="C158" s="16" t="s">
        <v>10279</v>
      </c>
    </row>
    <row r="159" spans="1:3" x14ac:dyDescent="0.3">
      <c r="A159" s="2" t="s">
        <v>10280</v>
      </c>
      <c r="B159" s="12" t="s">
        <v>10281</v>
      </c>
      <c r="C159" s="16" t="s">
        <v>10282</v>
      </c>
    </row>
    <row r="160" spans="1:3" ht="100.8" customHeight="1" x14ac:dyDescent="0.3">
      <c r="A160" s="2" t="s">
        <v>10283</v>
      </c>
      <c r="B160" s="12" t="s">
        <v>10284</v>
      </c>
      <c r="C160" s="16" t="s">
        <v>10285</v>
      </c>
    </row>
    <row r="161" spans="1:3" ht="28.8" customHeight="1" x14ac:dyDescent="0.3">
      <c r="A161" s="2" t="s">
        <v>10286</v>
      </c>
      <c r="B161" s="12" t="s">
        <v>10287</v>
      </c>
      <c r="C161" s="16" t="s">
        <v>10288</v>
      </c>
    </row>
    <row r="162" spans="1:3" x14ac:dyDescent="0.3">
      <c r="A162" s="2" t="s">
        <v>10289</v>
      </c>
      <c r="B162" s="12" t="s">
        <v>3845</v>
      </c>
      <c r="C162" s="16" t="s">
        <v>10290</v>
      </c>
    </row>
    <row r="163" spans="1:3" x14ac:dyDescent="0.3">
      <c r="A163" s="2" t="s">
        <v>6661</v>
      </c>
      <c r="B163" s="12" t="s">
        <v>10291</v>
      </c>
      <c r="C163" s="16" t="s">
        <v>10292</v>
      </c>
    </row>
    <row r="164" spans="1:3" x14ac:dyDescent="0.3">
      <c r="A164" s="2" t="s">
        <v>10293</v>
      </c>
      <c r="B164" s="12" t="s">
        <v>10294</v>
      </c>
      <c r="C164" s="2" t="s">
        <v>10295</v>
      </c>
    </row>
    <row r="165" spans="1:3" x14ac:dyDescent="0.3">
      <c r="A165" s="2" t="s">
        <v>3021</v>
      </c>
      <c r="B165" s="2" t="s">
        <v>10296</v>
      </c>
      <c r="C165" s="16" t="s">
        <v>10297</v>
      </c>
    </row>
    <row r="166" spans="1:3" x14ac:dyDescent="0.3">
      <c r="A166" s="2" t="s">
        <v>10298</v>
      </c>
      <c r="B166" s="12" t="s">
        <v>10299</v>
      </c>
      <c r="C166" s="16" t="s">
        <v>10300</v>
      </c>
    </row>
    <row r="167" spans="1:3" ht="28.8" customHeight="1" x14ac:dyDescent="0.3">
      <c r="A167" s="2" t="s">
        <v>10301</v>
      </c>
      <c r="B167" s="12" t="s">
        <v>10302</v>
      </c>
      <c r="C167" s="16" t="s">
        <v>10303</v>
      </c>
    </row>
    <row r="168" spans="1:3" x14ac:dyDescent="0.3">
      <c r="A168" s="2" t="s">
        <v>10304</v>
      </c>
      <c r="B168" s="12" t="s">
        <v>10305</v>
      </c>
      <c r="C168" s="16" t="s">
        <v>10306</v>
      </c>
    </row>
    <row r="169" spans="1:3" x14ac:dyDescent="0.3">
      <c r="A169" s="2" t="s">
        <v>1623</v>
      </c>
      <c r="B169" s="12" t="s">
        <v>10307</v>
      </c>
      <c r="C169" s="16" t="s">
        <v>10308</v>
      </c>
    </row>
    <row r="170" spans="1:3" x14ac:dyDescent="0.3">
      <c r="A170" s="2" t="s">
        <v>10309</v>
      </c>
      <c r="B170" s="12" t="s">
        <v>10310</v>
      </c>
      <c r="C170" s="16" t="s">
        <v>10311</v>
      </c>
    </row>
    <row r="171" spans="1:3" x14ac:dyDescent="0.3">
      <c r="A171" s="2" t="s">
        <v>10312</v>
      </c>
      <c r="B171" s="2" t="s">
        <v>10313</v>
      </c>
      <c r="C171" s="16" t="s">
        <v>10314</v>
      </c>
    </row>
    <row r="172" spans="1:3" x14ac:dyDescent="0.3">
      <c r="A172" s="2" t="s">
        <v>160</v>
      </c>
      <c r="B172" s="12" t="s">
        <v>10315</v>
      </c>
      <c r="C172" s="16" t="s">
        <v>10316</v>
      </c>
    </row>
    <row r="173" spans="1:3" x14ac:dyDescent="0.3">
      <c r="A173" s="2" t="s">
        <v>10317</v>
      </c>
      <c r="B173" s="12" t="s">
        <v>10318</v>
      </c>
      <c r="C173" s="16" t="s">
        <v>10319</v>
      </c>
    </row>
    <row r="174" spans="1:3" x14ac:dyDescent="0.3">
      <c r="A174" s="2" t="s">
        <v>10320</v>
      </c>
      <c r="B174" s="12" t="s">
        <v>10321</v>
      </c>
      <c r="C174" s="16" t="s">
        <v>10322</v>
      </c>
    </row>
    <row r="175" spans="1:3" x14ac:dyDescent="0.3">
      <c r="A175" s="2" t="s">
        <v>10323</v>
      </c>
      <c r="B175" s="12" t="s">
        <v>10324</v>
      </c>
      <c r="C175" s="16" t="s">
        <v>10325</v>
      </c>
    </row>
    <row r="176" spans="1:3" x14ac:dyDescent="0.3">
      <c r="A176" s="2" t="s">
        <v>10326</v>
      </c>
      <c r="B176" s="12" t="s">
        <v>10327</v>
      </c>
      <c r="C176" s="16" t="s">
        <v>10328</v>
      </c>
    </row>
    <row r="177" spans="1:3" x14ac:dyDescent="0.3">
      <c r="A177" s="2" t="s">
        <v>10329</v>
      </c>
      <c r="B177" s="12" t="s">
        <v>10330</v>
      </c>
      <c r="C177" s="16" t="s">
        <v>10331</v>
      </c>
    </row>
    <row r="178" spans="1:3" x14ac:dyDescent="0.3">
      <c r="A178" s="2" t="s">
        <v>10332</v>
      </c>
      <c r="B178" s="2" t="s">
        <v>10333</v>
      </c>
      <c r="C178" s="16" t="s">
        <v>10334</v>
      </c>
    </row>
    <row r="179" spans="1:3" x14ac:dyDescent="0.3">
      <c r="A179" s="2" t="s">
        <v>10335</v>
      </c>
      <c r="B179" s="12" t="s">
        <v>10336</v>
      </c>
      <c r="C179" s="16" t="s">
        <v>10337</v>
      </c>
    </row>
    <row r="180" spans="1:3" x14ac:dyDescent="0.3">
      <c r="A180" s="2" t="s">
        <v>10338</v>
      </c>
      <c r="B180" s="12" t="s">
        <v>10339</v>
      </c>
      <c r="C180" s="16" t="s">
        <v>10340</v>
      </c>
    </row>
    <row r="181" spans="1:3" x14ac:dyDescent="0.3">
      <c r="A181" s="2" t="s">
        <v>10341</v>
      </c>
      <c r="B181" s="12" t="s">
        <v>10342</v>
      </c>
      <c r="C181" s="16" t="s">
        <v>10343</v>
      </c>
    </row>
    <row r="182" spans="1:3" x14ac:dyDescent="0.3">
      <c r="A182" s="2" t="s">
        <v>10344</v>
      </c>
      <c r="B182" s="2" t="s">
        <v>10345</v>
      </c>
      <c r="C182" s="16" t="s">
        <v>10346</v>
      </c>
    </row>
    <row r="183" spans="1:3" x14ac:dyDescent="0.3">
      <c r="A183" s="2" t="s">
        <v>10347</v>
      </c>
      <c r="B183" s="12" t="s">
        <v>10348</v>
      </c>
      <c r="C183" s="16" t="s">
        <v>10349</v>
      </c>
    </row>
    <row r="184" spans="1:3" ht="28.8" customHeight="1" x14ac:dyDescent="0.3">
      <c r="A184" s="2" t="s">
        <v>10350</v>
      </c>
      <c r="B184" s="12" t="s">
        <v>10351</v>
      </c>
      <c r="C184" s="16" t="s">
        <v>10352</v>
      </c>
    </row>
    <row r="185" spans="1:3" x14ac:dyDescent="0.3">
      <c r="A185" s="2" t="s">
        <v>4351</v>
      </c>
      <c r="B185" s="12" t="s">
        <v>10353</v>
      </c>
      <c r="C185" s="16" t="s">
        <v>10354</v>
      </c>
    </row>
    <row r="186" spans="1:3" x14ac:dyDescent="0.3">
      <c r="A186" s="2" t="s">
        <v>10355</v>
      </c>
      <c r="B186" s="2" t="s">
        <v>10356</v>
      </c>
      <c r="C186" s="16" t="s">
        <v>10357</v>
      </c>
    </row>
    <row r="187" spans="1:3" ht="28.8" customHeight="1" x14ac:dyDescent="0.3">
      <c r="A187" s="2" t="s">
        <v>10358</v>
      </c>
      <c r="B187" s="2" t="s">
        <v>10359</v>
      </c>
      <c r="C187" s="16" t="s">
        <v>10360</v>
      </c>
    </row>
    <row r="188" spans="1:3" x14ac:dyDescent="0.3">
      <c r="A188" s="2" t="s">
        <v>10361</v>
      </c>
      <c r="B188" s="12" t="s">
        <v>10362</v>
      </c>
      <c r="C188" s="16" t="s">
        <v>10363</v>
      </c>
    </row>
    <row r="189" spans="1:3" ht="28.8" customHeight="1" x14ac:dyDescent="0.3">
      <c r="A189" s="2" t="s">
        <v>10364</v>
      </c>
      <c r="B189" s="12" t="s">
        <v>10365</v>
      </c>
      <c r="C189" s="16" t="s">
        <v>10366</v>
      </c>
    </row>
    <row r="190" spans="1:3" ht="28.8" customHeight="1" x14ac:dyDescent="0.3">
      <c r="A190" s="2" t="s">
        <v>10367</v>
      </c>
      <c r="B190" s="12" t="s">
        <v>10368</v>
      </c>
      <c r="C190" s="16" t="s">
        <v>10369</v>
      </c>
    </row>
    <row r="191" spans="1:3" ht="28.8" customHeight="1" x14ac:dyDescent="0.3">
      <c r="A191" s="2" t="s">
        <v>10370</v>
      </c>
      <c r="B191" s="12" t="s">
        <v>10371</v>
      </c>
      <c r="C191" s="16" t="s">
        <v>10372</v>
      </c>
    </row>
    <row r="192" spans="1:3" x14ac:dyDescent="0.3">
      <c r="A192" s="2" t="s">
        <v>10373</v>
      </c>
      <c r="B192" s="12" t="s">
        <v>10374</v>
      </c>
      <c r="C192" s="16" t="s">
        <v>10375</v>
      </c>
    </row>
    <row r="193" spans="1:3" x14ac:dyDescent="0.3">
      <c r="A193" s="2" t="s">
        <v>10376</v>
      </c>
      <c r="B193" s="12" t="s">
        <v>10377</v>
      </c>
      <c r="C193" s="16" t="s">
        <v>10378</v>
      </c>
    </row>
    <row r="194" spans="1:3" x14ac:dyDescent="0.3">
      <c r="A194" s="2" t="s">
        <v>10379</v>
      </c>
      <c r="B194" s="12" t="s">
        <v>10380</v>
      </c>
      <c r="C194" s="16" t="s">
        <v>10381</v>
      </c>
    </row>
    <row r="195" spans="1:3" ht="43.2" customHeight="1" x14ac:dyDescent="0.3">
      <c r="A195" s="2" t="s">
        <v>10382</v>
      </c>
      <c r="B195" s="12" t="s">
        <v>10383</v>
      </c>
      <c r="C195" s="16" t="s">
        <v>10384</v>
      </c>
    </row>
    <row r="196" spans="1:3" x14ac:dyDescent="0.3">
      <c r="A196" s="2" t="s">
        <v>10385</v>
      </c>
      <c r="B196" s="12" t="s">
        <v>10386</v>
      </c>
      <c r="C196" s="16" t="s">
        <v>10387</v>
      </c>
    </row>
    <row r="197" spans="1:3" x14ac:dyDescent="0.3">
      <c r="A197" s="2" t="s">
        <v>10388</v>
      </c>
      <c r="B197" s="2" t="s">
        <v>10389</v>
      </c>
      <c r="C197" s="16" t="s">
        <v>10390</v>
      </c>
    </row>
    <row r="198" spans="1:3" x14ac:dyDescent="0.3">
      <c r="A198" s="2" t="s">
        <v>10391</v>
      </c>
      <c r="B198" s="2" t="s">
        <v>10392</v>
      </c>
      <c r="C198" s="16" t="s">
        <v>10393</v>
      </c>
    </row>
    <row r="199" spans="1:3" x14ac:dyDescent="0.3">
      <c r="A199" s="2" t="s">
        <v>10394</v>
      </c>
      <c r="B199" s="12" t="s">
        <v>10395</v>
      </c>
      <c r="C199" s="16" t="s">
        <v>10396</v>
      </c>
    </row>
    <row r="200" spans="1:3" x14ac:dyDescent="0.3">
      <c r="A200" s="2" t="s">
        <v>10397</v>
      </c>
      <c r="B200" s="12" t="s">
        <v>10398</v>
      </c>
      <c r="C200" s="16" t="s">
        <v>10399</v>
      </c>
    </row>
    <row r="201" spans="1:3" x14ac:dyDescent="0.3">
      <c r="A201" s="2" t="s">
        <v>10400</v>
      </c>
      <c r="B201" s="2" t="s">
        <v>10401</v>
      </c>
      <c r="C201" s="16" t="s">
        <v>10402</v>
      </c>
    </row>
    <row r="202" spans="1:3" x14ac:dyDescent="0.3">
      <c r="A202" s="2" t="s">
        <v>10403</v>
      </c>
      <c r="B202" s="13" t="s">
        <v>10404</v>
      </c>
      <c r="C202" s="16" t="s">
        <v>10405</v>
      </c>
    </row>
    <row r="203" spans="1:3" x14ac:dyDescent="0.3">
      <c r="A203" s="2" t="s">
        <v>10406</v>
      </c>
      <c r="B203" s="2" t="s">
        <v>10407</v>
      </c>
      <c r="C203" s="16" t="s">
        <v>10408</v>
      </c>
    </row>
    <row r="204" spans="1:3" ht="28.8" customHeight="1" x14ac:dyDescent="0.3">
      <c r="A204" s="2" t="s">
        <v>10409</v>
      </c>
      <c r="B204" s="13" t="s">
        <v>10410</v>
      </c>
      <c r="C204" s="16" t="s">
        <v>10411</v>
      </c>
    </row>
    <row r="205" spans="1:3" x14ac:dyDescent="0.3">
      <c r="A205" s="2" t="s">
        <v>10412</v>
      </c>
      <c r="B205" s="2" t="s">
        <v>10413</v>
      </c>
      <c r="C205" s="16" t="s">
        <v>4445</v>
      </c>
    </row>
    <row r="206" spans="1:3" x14ac:dyDescent="0.3">
      <c r="A206" s="2" t="s">
        <v>10414</v>
      </c>
      <c r="B206" s="2" t="s">
        <v>10415</v>
      </c>
      <c r="C206" s="16" t="s">
        <v>10416</v>
      </c>
    </row>
    <row r="207" spans="1:3" x14ac:dyDescent="0.3">
      <c r="A207" s="2" t="s">
        <v>10417</v>
      </c>
      <c r="B207" s="2" t="s">
        <v>10418</v>
      </c>
      <c r="C207" s="16" t="s">
        <v>10419</v>
      </c>
    </row>
    <row r="208" spans="1:3" x14ac:dyDescent="0.3">
      <c r="A208" s="2" t="s">
        <v>10420</v>
      </c>
      <c r="B208" s="2" t="s">
        <v>10421</v>
      </c>
      <c r="C208" s="16" t="s">
        <v>10422</v>
      </c>
    </row>
    <row r="209" spans="1:3" ht="28.8" customHeight="1" x14ac:dyDescent="0.3">
      <c r="A209" s="2" t="s">
        <v>10423</v>
      </c>
      <c r="B209" s="2" t="s">
        <v>10424</v>
      </c>
      <c r="C209" s="16" t="s">
        <v>10425</v>
      </c>
    </row>
    <row r="210" spans="1:3" x14ac:dyDescent="0.3">
      <c r="A210" s="2" t="s">
        <v>10426</v>
      </c>
      <c r="B210" s="2" t="s">
        <v>10427</v>
      </c>
      <c r="C210" s="16" t="s">
        <v>10428</v>
      </c>
    </row>
    <row r="211" spans="1:3" x14ac:dyDescent="0.3">
      <c r="A211" s="2" t="s">
        <v>10429</v>
      </c>
      <c r="B211" s="2" t="s">
        <v>10430</v>
      </c>
      <c r="C211" s="16" t="s">
        <v>10431</v>
      </c>
    </row>
    <row r="212" spans="1:3" x14ac:dyDescent="0.3">
      <c r="A212" s="2" t="s">
        <v>10432</v>
      </c>
      <c r="B212" s="2" t="s">
        <v>10433</v>
      </c>
      <c r="C212" s="16" t="s">
        <v>10434</v>
      </c>
    </row>
    <row r="213" spans="1:3" x14ac:dyDescent="0.3">
      <c r="A213" s="2" t="s">
        <v>4361</v>
      </c>
      <c r="B213" s="2" t="s">
        <v>10435</v>
      </c>
      <c r="C213" s="16" t="s">
        <v>10436</v>
      </c>
    </row>
    <row r="214" spans="1:3" x14ac:dyDescent="0.3">
      <c r="A214" s="2" t="s">
        <v>10437</v>
      </c>
      <c r="B214" s="2" t="s">
        <v>10438</v>
      </c>
      <c r="C214" s="16" t="s">
        <v>10439</v>
      </c>
    </row>
    <row r="215" spans="1:3" x14ac:dyDescent="0.3">
      <c r="A215" s="2" t="s">
        <v>10440</v>
      </c>
      <c r="B215" s="2" t="s">
        <v>10441</v>
      </c>
      <c r="C215" s="16" t="s">
        <v>10442</v>
      </c>
    </row>
    <row r="216" spans="1:3" x14ac:dyDescent="0.3">
      <c r="A216" s="2" t="s">
        <v>10443</v>
      </c>
      <c r="B216" s="2" t="s">
        <v>10444</v>
      </c>
      <c r="C216" s="16" t="s">
        <v>10445</v>
      </c>
    </row>
    <row r="217" spans="1:3" x14ac:dyDescent="0.3">
      <c r="A217" s="2" t="s">
        <v>10446</v>
      </c>
      <c r="B217" s="2" t="s">
        <v>10447</v>
      </c>
      <c r="C217" s="16" t="s">
        <v>10448</v>
      </c>
    </row>
    <row r="218" spans="1:3" x14ac:dyDescent="0.3">
      <c r="A218" s="2" t="s">
        <v>10449</v>
      </c>
      <c r="B218" s="2" t="s">
        <v>10450</v>
      </c>
      <c r="C218" s="16" t="s">
        <v>10451</v>
      </c>
    </row>
    <row r="219" spans="1:3" x14ac:dyDescent="0.3">
      <c r="A219" s="2" t="s">
        <v>10452</v>
      </c>
      <c r="B219" s="2" t="s">
        <v>10453</v>
      </c>
      <c r="C219" s="16" t="s">
        <v>10454</v>
      </c>
    </row>
    <row r="220" spans="1:3" x14ac:dyDescent="0.3">
      <c r="A220" s="2" t="s">
        <v>10455</v>
      </c>
      <c r="B220" s="2" t="s">
        <v>10456</v>
      </c>
      <c r="C220" s="16" t="s">
        <v>10457</v>
      </c>
    </row>
    <row r="221" spans="1:3" x14ac:dyDescent="0.3">
      <c r="A221" s="2" t="s">
        <v>10458</v>
      </c>
      <c r="B221" s="2" t="s">
        <v>10459</v>
      </c>
      <c r="C221" s="16" t="s">
        <v>10460</v>
      </c>
    </row>
    <row r="222" spans="1:3" x14ac:dyDescent="0.3">
      <c r="A222" s="2" t="s">
        <v>10461</v>
      </c>
      <c r="B222" s="2" t="s">
        <v>10462</v>
      </c>
      <c r="C222" s="16" t="s">
        <v>10463</v>
      </c>
    </row>
    <row r="223" spans="1:3" x14ac:dyDescent="0.3">
      <c r="A223" s="2" t="s">
        <v>10464</v>
      </c>
      <c r="B223" s="2" t="s">
        <v>10465</v>
      </c>
      <c r="C223" s="16" t="s">
        <v>10466</v>
      </c>
    </row>
    <row r="224" spans="1:3" x14ac:dyDescent="0.3">
      <c r="A224" s="2" t="s">
        <v>10467</v>
      </c>
      <c r="B224" s="2" t="s">
        <v>10468</v>
      </c>
      <c r="C224" s="16" t="s">
        <v>10469</v>
      </c>
    </row>
    <row r="225" spans="1:3" x14ac:dyDescent="0.3">
      <c r="A225" s="2" t="s">
        <v>10470</v>
      </c>
      <c r="B225" s="2" t="s">
        <v>10471</v>
      </c>
      <c r="C225" s="16" t="s">
        <v>10472</v>
      </c>
    </row>
    <row r="226" spans="1:3" ht="28.8" customHeight="1" x14ac:dyDescent="0.3">
      <c r="A226" s="2" t="s">
        <v>10473</v>
      </c>
      <c r="B226" s="2" t="s">
        <v>10474</v>
      </c>
      <c r="C226" s="16" t="s">
        <v>10475</v>
      </c>
    </row>
    <row r="227" spans="1:3" x14ac:dyDescent="0.3">
      <c r="A227" s="2" t="s">
        <v>10476</v>
      </c>
      <c r="B227" s="2" t="s">
        <v>10477</v>
      </c>
      <c r="C227" s="16" t="s">
        <v>10478</v>
      </c>
    </row>
    <row r="228" spans="1:3" x14ac:dyDescent="0.3">
      <c r="A228" s="2" t="s">
        <v>10479</v>
      </c>
      <c r="B228" s="2" t="s">
        <v>10480</v>
      </c>
      <c r="C228" s="16" t="s">
        <v>10481</v>
      </c>
    </row>
    <row r="229" spans="1:3" x14ac:dyDescent="0.3">
      <c r="A229" s="2" t="s">
        <v>10482</v>
      </c>
      <c r="B229" s="2" t="s">
        <v>10483</v>
      </c>
      <c r="C229" s="16" t="s">
        <v>10484</v>
      </c>
    </row>
    <row r="230" spans="1:3" x14ac:dyDescent="0.3">
      <c r="A230" s="2" t="s">
        <v>10485</v>
      </c>
      <c r="B230" s="2" t="s">
        <v>10486</v>
      </c>
      <c r="C230" s="16" t="s">
        <v>10487</v>
      </c>
    </row>
    <row r="231" spans="1:3" x14ac:dyDescent="0.3">
      <c r="A231" s="2" t="s">
        <v>10488</v>
      </c>
      <c r="B231" s="2" t="s">
        <v>10489</v>
      </c>
      <c r="C231" s="16" t="s">
        <v>10490</v>
      </c>
    </row>
    <row r="232" spans="1:3" x14ac:dyDescent="0.3">
      <c r="A232" s="2" t="s">
        <v>10491</v>
      </c>
      <c r="B232" s="2" t="s">
        <v>10492</v>
      </c>
      <c r="C232" s="16" t="s">
        <v>10493</v>
      </c>
    </row>
    <row r="233" spans="1:3" x14ac:dyDescent="0.3">
      <c r="A233" s="2" t="s">
        <v>10494</v>
      </c>
      <c r="B233" s="2" t="s">
        <v>10495</v>
      </c>
      <c r="C233" s="16" t="s">
        <v>10496</v>
      </c>
    </row>
    <row r="234" spans="1:3" ht="28.8" customHeight="1" x14ac:dyDescent="0.3">
      <c r="A234" s="2" t="s">
        <v>10497</v>
      </c>
      <c r="B234" s="2" t="s">
        <v>10498</v>
      </c>
      <c r="C234" s="16" t="s">
        <v>10499</v>
      </c>
    </row>
    <row r="235" spans="1:3" x14ac:dyDescent="0.3">
      <c r="A235" s="2" t="s">
        <v>10500</v>
      </c>
      <c r="B235" s="2" t="s">
        <v>10501</v>
      </c>
      <c r="C235" s="16" t="s">
        <v>10502</v>
      </c>
    </row>
    <row r="236" spans="1:3" x14ac:dyDescent="0.3">
      <c r="A236" s="2" t="s">
        <v>10503</v>
      </c>
      <c r="B236" s="2" t="s">
        <v>10504</v>
      </c>
      <c r="C236" s="16" t="s">
        <v>10505</v>
      </c>
    </row>
    <row r="237" spans="1:3" x14ac:dyDescent="0.3">
      <c r="A237" s="2" t="s">
        <v>10506</v>
      </c>
      <c r="B237" s="2" t="s">
        <v>10507</v>
      </c>
      <c r="C237" s="16" t="s">
        <v>10508</v>
      </c>
    </row>
    <row r="238" spans="1:3" x14ac:dyDescent="0.3">
      <c r="A238" s="2" t="s">
        <v>10509</v>
      </c>
      <c r="B238" s="2" t="s">
        <v>10510</v>
      </c>
      <c r="C238" s="16" t="s">
        <v>10511</v>
      </c>
    </row>
    <row r="239" spans="1:3" x14ac:dyDescent="0.3">
      <c r="A239" s="2" t="s">
        <v>10512</v>
      </c>
      <c r="B239" s="2" t="s">
        <v>10513</v>
      </c>
      <c r="C239" s="16" t="s">
        <v>10514</v>
      </c>
    </row>
    <row r="240" spans="1:3" ht="28.8" customHeight="1" x14ac:dyDescent="0.3">
      <c r="A240" s="2" t="s">
        <v>10515</v>
      </c>
      <c r="B240" s="2" t="s">
        <v>10516</v>
      </c>
      <c r="C240" s="16" t="s">
        <v>10517</v>
      </c>
    </row>
    <row r="241" spans="1:3" ht="28.8" customHeight="1" x14ac:dyDescent="0.3">
      <c r="A241" s="2" t="s">
        <v>10518</v>
      </c>
      <c r="B241" s="2" t="s">
        <v>10519</v>
      </c>
      <c r="C241" s="16" t="s">
        <v>10520</v>
      </c>
    </row>
    <row r="242" spans="1:3" ht="28.8" customHeight="1" x14ac:dyDescent="0.3">
      <c r="A242" s="2" t="s">
        <v>10521</v>
      </c>
      <c r="B242" s="2" t="s">
        <v>10522</v>
      </c>
      <c r="C242" s="16" t="s">
        <v>10523</v>
      </c>
    </row>
    <row r="243" spans="1:3" x14ac:dyDescent="0.3">
      <c r="A243" s="2" t="s">
        <v>10524</v>
      </c>
      <c r="B243" s="2" t="s">
        <v>10525</v>
      </c>
      <c r="C243" s="16" t="s">
        <v>10526</v>
      </c>
    </row>
    <row r="244" spans="1:3" x14ac:dyDescent="0.3">
      <c r="A244" s="2" t="s">
        <v>10527</v>
      </c>
      <c r="B244" s="2" t="s">
        <v>10528</v>
      </c>
      <c r="C244" s="16" t="s">
        <v>10529</v>
      </c>
    </row>
    <row r="245" spans="1:3" x14ac:dyDescent="0.3">
      <c r="A245" s="2" t="s">
        <v>10530</v>
      </c>
      <c r="B245" s="2" t="s">
        <v>10531</v>
      </c>
      <c r="C245" s="2" t="s">
        <v>10532</v>
      </c>
    </row>
    <row r="246" spans="1:3" ht="28.8" customHeight="1" x14ac:dyDescent="0.3">
      <c r="A246" s="2" t="s">
        <v>10533</v>
      </c>
      <c r="B246" s="2" t="s">
        <v>10534</v>
      </c>
      <c r="C246" s="2" t="s">
        <v>10535</v>
      </c>
    </row>
    <row r="247" spans="1:3" x14ac:dyDescent="0.3">
      <c r="A247" s="2" t="s">
        <v>10536</v>
      </c>
      <c r="B247" s="2" t="s">
        <v>10537</v>
      </c>
      <c r="C247" s="12" t="s">
        <v>10538</v>
      </c>
    </row>
    <row r="248" spans="1:3" x14ac:dyDescent="0.3">
      <c r="A248" s="2" t="s">
        <v>10539</v>
      </c>
      <c r="B248" s="2" t="s">
        <v>10540</v>
      </c>
      <c r="C248" s="12" t="s">
        <v>10541</v>
      </c>
    </row>
    <row r="249" spans="1:3" x14ac:dyDescent="0.3">
      <c r="A249" s="2" t="s">
        <v>10542</v>
      </c>
      <c r="B249" s="2" t="s">
        <v>10543</v>
      </c>
      <c r="C249" s="12" t="s">
        <v>10544</v>
      </c>
    </row>
    <row r="250" spans="1:3" ht="43.2" customHeight="1" x14ac:dyDescent="0.3">
      <c r="A250" s="2" t="s">
        <v>10545</v>
      </c>
      <c r="B250" s="2" t="s">
        <v>10546</v>
      </c>
      <c r="C250" s="12" t="s">
        <v>10547</v>
      </c>
    </row>
    <row r="251" spans="1:3" x14ac:dyDescent="0.3">
      <c r="A251" s="2" t="s">
        <v>10548</v>
      </c>
      <c r="B251" s="2" t="s">
        <v>10549</v>
      </c>
      <c r="C251" s="12" t="s">
        <v>10550</v>
      </c>
    </row>
    <row r="252" spans="1:3" x14ac:dyDescent="0.3">
      <c r="A252" s="2" t="s">
        <v>10551</v>
      </c>
      <c r="B252" s="2" t="s">
        <v>10552</v>
      </c>
      <c r="C252" s="12" t="s">
        <v>10553</v>
      </c>
    </row>
    <row r="253" spans="1:3" x14ac:dyDescent="0.3">
      <c r="A253" s="2" t="s">
        <v>10554</v>
      </c>
      <c r="B253" s="2" t="s">
        <v>10555</v>
      </c>
      <c r="C253" s="12" t="s">
        <v>10556</v>
      </c>
    </row>
    <row r="254" spans="1:3" x14ac:dyDescent="0.3">
      <c r="A254" s="2" t="s">
        <v>10557</v>
      </c>
      <c r="B254" s="2" t="s">
        <v>10558</v>
      </c>
      <c r="C254" s="12" t="s">
        <v>10559</v>
      </c>
    </row>
    <row r="255" spans="1:3" x14ac:dyDescent="0.3">
      <c r="A255" s="2" t="s">
        <v>10560</v>
      </c>
      <c r="B255" s="2" t="s">
        <v>10561</v>
      </c>
      <c r="C255" s="2" t="s">
        <v>10562</v>
      </c>
    </row>
    <row r="256" spans="1:3" x14ac:dyDescent="0.3">
      <c r="A256" s="2" t="s">
        <v>10563</v>
      </c>
      <c r="B256" s="2" t="s">
        <v>10564</v>
      </c>
      <c r="C256" s="16" t="s">
        <v>10565</v>
      </c>
    </row>
    <row r="257" spans="1:3" x14ac:dyDescent="0.3">
      <c r="A257" s="2" t="s">
        <v>10566</v>
      </c>
      <c r="B257" s="2" t="s">
        <v>10567</v>
      </c>
      <c r="C257" s="2" t="s">
        <v>10568</v>
      </c>
    </row>
    <row r="258" spans="1:3" x14ac:dyDescent="0.3">
      <c r="A258" s="2" t="s">
        <v>10569</v>
      </c>
      <c r="B258" s="2" t="s">
        <v>10570</v>
      </c>
      <c r="C258" s="2" t="s">
        <v>10571</v>
      </c>
    </row>
    <row r="259" spans="1:3" x14ac:dyDescent="0.3">
      <c r="A259" s="2" t="s">
        <v>10572</v>
      </c>
      <c r="B259" s="2" t="s">
        <v>10573</v>
      </c>
      <c r="C259" s="2" t="s">
        <v>10574</v>
      </c>
    </row>
    <row r="260" spans="1:3" ht="115.2" customHeight="1" x14ac:dyDescent="0.3">
      <c r="A260" s="2" t="s">
        <v>10575</v>
      </c>
      <c r="B260" s="2" t="s">
        <v>10576</v>
      </c>
      <c r="C260" s="2" t="s">
        <v>10577</v>
      </c>
    </row>
    <row r="261" spans="1:3" x14ac:dyDescent="0.3">
      <c r="A261" s="2" t="s">
        <v>10578</v>
      </c>
      <c r="B261" s="2" t="s">
        <v>10579</v>
      </c>
      <c r="C261" s="2" t="s">
        <v>10580</v>
      </c>
    </row>
    <row r="262" spans="1:3" x14ac:dyDescent="0.3">
      <c r="A262" s="2" t="s">
        <v>10581</v>
      </c>
      <c r="B262" s="2" t="s">
        <v>10582</v>
      </c>
      <c r="C262" s="2" t="s">
        <v>10583</v>
      </c>
    </row>
    <row r="263" spans="1:3" x14ac:dyDescent="0.3">
      <c r="A263" s="2" t="s">
        <v>10584</v>
      </c>
      <c r="B263" s="2" t="s">
        <v>10585</v>
      </c>
      <c r="C263" s="2" t="s">
        <v>10586</v>
      </c>
    </row>
    <row r="264" spans="1:3" x14ac:dyDescent="0.3">
      <c r="A264" s="2" t="s">
        <v>10587</v>
      </c>
      <c r="B264" s="2" t="s">
        <v>1008</v>
      </c>
      <c r="C264" s="2" t="s">
        <v>10588</v>
      </c>
    </row>
    <row r="265" spans="1:3" x14ac:dyDescent="0.3">
      <c r="A265" s="2" t="s">
        <v>10589</v>
      </c>
      <c r="B265" s="2" t="s">
        <v>10590</v>
      </c>
      <c r="C265" s="2" t="s">
        <v>10591</v>
      </c>
    </row>
    <row r="266" spans="1:3" x14ac:dyDescent="0.3">
      <c r="A266" s="2" t="s">
        <v>10592</v>
      </c>
      <c r="B266" s="2" t="s">
        <v>10593</v>
      </c>
      <c r="C266" s="2" t="s">
        <v>10594</v>
      </c>
    </row>
    <row r="267" spans="1:3" x14ac:dyDescent="0.3">
      <c r="A267" s="2" t="s">
        <v>10595</v>
      </c>
      <c r="B267" s="2" t="s">
        <v>10596</v>
      </c>
      <c r="C267" s="2" t="s">
        <v>10597</v>
      </c>
    </row>
    <row r="268" spans="1:3" x14ac:dyDescent="0.3">
      <c r="A268" s="2" t="s">
        <v>10598</v>
      </c>
      <c r="B268" s="2" t="s">
        <v>10599</v>
      </c>
      <c r="C268" s="2" t="s">
        <v>10600</v>
      </c>
    </row>
    <row r="269" spans="1:3" x14ac:dyDescent="0.3">
      <c r="A269" s="2" t="s">
        <v>10601</v>
      </c>
      <c r="B269" s="2" t="s">
        <v>10602</v>
      </c>
      <c r="C269" s="2" t="s">
        <v>10603</v>
      </c>
    </row>
    <row r="270" spans="1:3" ht="28.8" customHeight="1" x14ac:dyDescent="0.3">
      <c r="A270" s="2" t="s">
        <v>10604</v>
      </c>
      <c r="B270" s="2" t="s">
        <v>10605</v>
      </c>
      <c r="C270" s="2" t="s">
        <v>10606</v>
      </c>
    </row>
    <row r="271" spans="1:3" x14ac:dyDescent="0.3">
      <c r="A271" s="2" t="s">
        <v>10607</v>
      </c>
      <c r="B271" s="2" t="s">
        <v>10608</v>
      </c>
      <c r="C271" s="2" t="s">
        <v>10609</v>
      </c>
    </row>
    <row r="272" spans="1:3" x14ac:dyDescent="0.3">
      <c r="A272" s="2" t="s">
        <v>4359</v>
      </c>
      <c r="B272" s="2" t="s">
        <v>10610</v>
      </c>
      <c r="C272" s="2" t="s">
        <v>10611</v>
      </c>
    </row>
    <row r="273" spans="1:3" x14ac:dyDescent="0.3">
      <c r="A273" s="2" t="s">
        <v>10612</v>
      </c>
      <c r="B273" s="2" t="s">
        <v>10613</v>
      </c>
      <c r="C273" s="2" t="s">
        <v>10614</v>
      </c>
    </row>
    <row r="274" spans="1:3" x14ac:dyDescent="0.3">
      <c r="A274" s="2" t="s">
        <v>10615</v>
      </c>
      <c r="B274" s="2" t="s">
        <v>10616</v>
      </c>
      <c r="C274" s="2" t="s">
        <v>10617</v>
      </c>
    </row>
    <row r="275" spans="1:3" x14ac:dyDescent="0.3">
      <c r="A275" s="2" t="s">
        <v>10618</v>
      </c>
      <c r="B275" s="2" t="s">
        <v>10619</v>
      </c>
      <c r="C275" s="2" t="s">
        <v>10620</v>
      </c>
    </row>
    <row r="276" spans="1:3" x14ac:dyDescent="0.3">
      <c r="A276" s="2" t="s">
        <v>10621</v>
      </c>
      <c r="B276" s="2" t="s">
        <v>10622</v>
      </c>
      <c r="C276" s="2" t="s">
        <v>10623</v>
      </c>
    </row>
    <row r="277" spans="1:3" x14ac:dyDescent="0.3">
      <c r="A277" s="2" t="s">
        <v>10624</v>
      </c>
      <c r="B277" s="2" t="s">
        <v>10625</v>
      </c>
      <c r="C277" s="2" t="s">
        <v>10626</v>
      </c>
    </row>
    <row r="278" spans="1:3" x14ac:dyDescent="0.3">
      <c r="A278" s="2" t="s">
        <v>10627</v>
      </c>
      <c r="B278" s="2" t="s">
        <v>10628</v>
      </c>
      <c r="C278" s="2" t="s">
        <v>10629</v>
      </c>
    </row>
    <row r="279" spans="1:3" x14ac:dyDescent="0.3">
      <c r="A279" s="2" t="s">
        <v>10630</v>
      </c>
      <c r="B279" s="2" t="s">
        <v>10631</v>
      </c>
      <c r="C279" s="2" t="s">
        <v>10632</v>
      </c>
    </row>
    <row r="280" spans="1:3" x14ac:dyDescent="0.3">
      <c r="A280" s="2" t="s">
        <v>10633</v>
      </c>
      <c r="B280" s="2" t="s">
        <v>10634</v>
      </c>
      <c r="C280" s="2" t="s">
        <v>10635</v>
      </c>
    </row>
    <row r="281" spans="1:3" x14ac:dyDescent="0.3">
      <c r="A281" s="2" t="s">
        <v>10636</v>
      </c>
      <c r="B281" s="2" t="s">
        <v>10637</v>
      </c>
      <c r="C281" s="2" t="s">
        <v>10638</v>
      </c>
    </row>
    <row r="282" spans="1:3" x14ac:dyDescent="0.3">
      <c r="A282" s="2" t="s">
        <v>10639</v>
      </c>
      <c r="B282" s="2" t="s">
        <v>10640</v>
      </c>
      <c r="C282" s="2" t="s">
        <v>10641</v>
      </c>
    </row>
    <row r="283" spans="1:3" x14ac:dyDescent="0.3">
      <c r="A283" s="2" t="s">
        <v>10642</v>
      </c>
      <c r="B283" s="2" t="s">
        <v>10643</v>
      </c>
      <c r="C283" s="2" t="s">
        <v>10644</v>
      </c>
    </row>
    <row r="284" spans="1:3" x14ac:dyDescent="0.3">
      <c r="A284" s="2" t="s">
        <v>10645</v>
      </c>
      <c r="B284" s="2" t="s">
        <v>10646</v>
      </c>
      <c r="C284" s="2" t="s">
        <v>10647</v>
      </c>
    </row>
    <row r="285" spans="1:3" x14ac:dyDescent="0.3">
      <c r="A285" s="2" t="s">
        <v>10648</v>
      </c>
      <c r="B285" s="2" t="s">
        <v>10649</v>
      </c>
      <c r="C285" s="2" t="s">
        <v>10650</v>
      </c>
    </row>
    <row r="286" spans="1:3" ht="28.8" customHeight="1" x14ac:dyDescent="0.3">
      <c r="A286" s="2" t="s">
        <v>10651</v>
      </c>
      <c r="B286" s="2" t="s">
        <v>10652</v>
      </c>
      <c r="C286" s="2" t="s">
        <v>10653</v>
      </c>
    </row>
    <row r="287" spans="1:3" ht="28.8" customHeight="1" x14ac:dyDescent="0.3">
      <c r="A287" s="2" t="s">
        <v>10654</v>
      </c>
      <c r="B287" s="2" t="s">
        <v>10655</v>
      </c>
      <c r="C287" s="2" t="s">
        <v>10656</v>
      </c>
    </row>
    <row r="288" spans="1:3" ht="28.8" customHeight="1" x14ac:dyDescent="0.3">
      <c r="A288" s="2" t="s">
        <v>10657</v>
      </c>
      <c r="B288" s="2" t="s">
        <v>10658</v>
      </c>
      <c r="C288" s="2" t="s">
        <v>10659</v>
      </c>
    </row>
    <row r="289" spans="1:3" ht="43.2" customHeight="1" x14ac:dyDescent="0.3">
      <c r="A289" s="2" t="s">
        <v>10660</v>
      </c>
      <c r="B289" s="2" t="s">
        <v>10661</v>
      </c>
      <c r="C289" s="2" t="s">
        <v>10662</v>
      </c>
    </row>
    <row r="290" spans="1:3" ht="28.8" customHeight="1" x14ac:dyDescent="0.3">
      <c r="A290" s="2" t="s">
        <v>10663</v>
      </c>
      <c r="B290" s="2" t="s">
        <v>10664</v>
      </c>
      <c r="C290" s="2" t="s">
        <v>10665</v>
      </c>
    </row>
    <row r="291" spans="1:3" ht="28.8" customHeight="1" x14ac:dyDescent="0.3">
      <c r="A291" s="2" t="s">
        <v>10666</v>
      </c>
      <c r="B291" s="2" t="s">
        <v>10667</v>
      </c>
      <c r="C291" s="2" t="s">
        <v>10668</v>
      </c>
    </row>
    <row r="292" spans="1:3" x14ac:dyDescent="0.3">
      <c r="A292" s="2" t="s">
        <v>10669</v>
      </c>
      <c r="B292" s="2" t="s">
        <v>10670</v>
      </c>
      <c r="C292" s="2" t="s">
        <v>10671</v>
      </c>
    </row>
    <row r="293" spans="1:3" x14ac:dyDescent="0.3">
      <c r="A293" s="2" t="s">
        <v>10672</v>
      </c>
      <c r="B293" s="2" t="s">
        <v>10673</v>
      </c>
      <c r="C293" s="2" t="s">
        <v>10674</v>
      </c>
    </row>
    <row r="294" spans="1:3" x14ac:dyDescent="0.3">
      <c r="A294" s="2" t="s">
        <v>10675</v>
      </c>
      <c r="B294" s="2" t="s">
        <v>10676</v>
      </c>
      <c r="C294" s="2" t="s">
        <v>10677</v>
      </c>
    </row>
    <row r="295" spans="1:3" x14ac:dyDescent="0.3">
      <c r="A295" s="2" t="s">
        <v>10678</v>
      </c>
      <c r="B295" s="2" t="s">
        <v>10679</v>
      </c>
      <c r="C295" s="2" t="s">
        <v>10680</v>
      </c>
    </row>
    <row r="296" spans="1:3" x14ac:dyDescent="0.3">
      <c r="A296" s="2" t="s">
        <v>10681</v>
      </c>
      <c r="B296" s="2" t="s">
        <v>10682</v>
      </c>
      <c r="C296" s="2" t="s">
        <v>10683</v>
      </c>
    </row>
    <row r="297" spans="1:3" x14ac:dyDescent="0.3">
      <c r="A297" s="2" t="s">
        <v>10684</v>
      </c>
      <c r="B297" s="2" t="s">
        <v>10685</v>
      </c>
      <c r="C297" s="2" t="s">
        <v>10686</v>
      </c>
    </row>
    <row r="298" spans="1:3" x14ac:dyDescent="0.3">
      <c r="A298" s="2" t="s">
        <v>10687</v>
      </c>
      <c r="B298" s="2" t="s">
        <v>10688</v>
      </c>
      <c r="C298" s="2" t="s">
        <v>10689</v>
      </c>
    </row>
    <row r="299" spans="1:3" x14ac:dyDescent="0.3">
      <c r="A299" s="2" t="s">
        <v>10690</v>
      </c>
      <c r="B299" s="2" t="s">
        <v>10691</v>
      </c>
      <c r="C299" s="2" t="s">
        <v>10692</v>
      </c>
    </row>
    <row r="300" spans="1:3" x14ac:dyDescent="0.3">
      <c r="A300" s="2" t="s">
        <v>10693</v>
      </c>
      <c r="B300" s="2" t="s">
        <v>10694</v>
      </c>
      <c r="C300" s="2" t="s">
        <v>10695</v>
      </c>
    </row>
    <row r="301" spans="1:3" ht="28.8" customHeight="1" x14ac:dyDescent="0.3">
      <c r="A301" s="2" t="s">
        <v>10696</v>
      </c>
      <c r="B301" s="2" t="s">
        <v>10697</v>
      </c>
      <c r="C301" s="2" t="s">
        <v>10698</v>
      </c>
    </row>
    <row r="302" spans="1:3" x14ac:dyDescent="0.3">
      <c r="A302" s="2" t="s">
        <v>10699</v>
      </c>
      <c r="B302" s="2" t="s">
        <v>10700</v>
      </c>
      <c r="C302" s="2" t="s">
        <v>10701</v>
      </c>
    </row>
    <row r="303" spans="1:3" ht="28.8" customHeight="1" x14ac:dyDescent="0.3">
      <c r="A303" s="2" t="s">
        <v>10702</v>
      </c>
      <c r="B303" s="2" t="s">
        <v>10703</v>
      </c>
      <c r="C303" s="2" t="s">
        <v>10704</v>
      </c>
    </row>
    <row r="304" spans="1:3" x14ac:dyDescent="0.3">
      <c r="A304" s="2" t="s">
        <v>10705</v>
      </c>
      <c r="B304" s="2" t="s">
        <v>10706</v>
      </c>
      <c r="C304" s="2" t="s">
        <v>10707</v>
      </c>
    </row>
    <row r="305" spans="1:3" x14ac:dyDescent="0.3">
      <c r="A305" s="2" t="s">
        <v>10708</v>
      </c>
      <c r="B305" s="2" t="s">
        <v>10709</v>
      </c>
      <c r="C305" s="2" t="s">
        <v>10710</v>
      </c>
    </row>
    <row r="306" spans="1:3" ht="57.6" customHeight="1" x14ac:dyDescent="0.3">
      <c r="A306" s="2" t="s">
        <v>10711</v>
      </c>
      <c r="B306" s="2" t="s">
        <v>10712</v>
      </c>
      <c r="C306" s="2" t="s">
        <v>10713</v>
      </c>
    </row>
    <row r="307" spans="1:3" x14ac:dyDescent="0.3">
      <c r="A307" s="2" t="s">
        <v>10714</v>
      </c>
      <c r="B307" s="2" t="s">
        <v>10715</v>
      </c>
      <c r="C307" s="2" t="s">
        <v>10716</v>
      </c>
    </row>
    <row r="308" spans="1:3" ht="28.8" customHeight="1" x14ac:dyDescent="0.3">
      <c r="A308" s="2" t="s">
        <v>10717</v>
      </c>
      <c r="B308" s="2" t="s">
        <v>10718</v>
      </c>
      <c r="C308" s="2" t="s">
        <v>10719</v>
      </c>
    </row>
    <row r="309" spans="1:3" ht="28.8" customHeight="1" x14ac:dyDescent="0.3">
      <c r="A309" s="2" t="s">
        <v>10720</v>
      </c>
      <c r="B309" s="2" t="s">
        <v>10721</v>
      </c>
      <c r="C309" s="2" t="s">
        <v>10722</v>
      </c>
    </row>
    <row r="310" spans="1:3" ht="28.8" customHeight="1" x14ac:dyDescent="0.3">
      <c r="A310" s="2" t="s">
        <v>10723</v>
      </c>
      <c r="B310" s="2" t="s">
        <v>10724</v>
      </c>
      <c r="C310" s="2" t="s">
        <v>10725</v>
      </c>
    </row>
    <row r="311" spans="1:3" ht="28.8" customHeight="1" x14ac:dyDescent="0.3">
      <c r="A311" s="2" t="s">
        <v>10726</v>
      </c>
      <c r="B311" s="12" t="s">
        <v>10727</v>
      </c>
      <c r="C311" s="2" t="s">
        <v>10728</v>
      </c>
    </row>
    <row r="312" spans="1:3" x14ac:dyDescent="0.3">
      <c r="A312" s="2" t="s">
        <v>10729</v>
      </c>
      <c r="B312" s="2" t="s">
        <v>10730</v>
      </c>
      <c r="C312" s="2" t="s">
        <v>10731</v>
      </c>
    </row>
    <row r="313" spans="1:3" x14ac:dyDescent="0.3">
      <c r="A313" s="2" t="s">
        <v>10732</v>
      </c>
      <c r="B313" s="12" t="s">
        <v>10733</v>
      </c>
      <c r="C313" s="2" t="s">
        <v>10734</v>
      </c>
    </row>
    <row r="314" spans="1:3" x14ac:dyDescent="0.3">
      <c r="A314" s="2" t="s">
        <v>10735</v>
      </c>
      <c r="B314" s="2" t="s">
        <v>10736</v>
      </c>
      <c r="C314" s="2" t="s">
        <v>10737</v>
      </c>
    </row>
    <row r="315" spans="1:3" x14ac:dyDescent="0.3">
      <c r="A315" s="2" t="s">
        <v>10738</v>
      </c>
      <c r="B315" s="2" t="s">
        <v>10739</v>
      </c>
      <c r="C315" s="2" t="s">
        <v>10740</v>
      </c>
    </row>
    <row r="316" spans="1:3" ht="28.8" customHeight="1" x14ac:dyDescent="0.3">
      <c r="A316" s="2" t="s">
        <v>10741</v>
      </c>
      <c r="B316" s="2" t="s">
        <v>10742</v>
      </c>
      <c r="C316" s="2" t="s">
        <v>10743</v>
      </c>
    </row>
    <row r="317" spans="1:3" x14ac:dyDescent="0.3">
      <c r="A317" s="2" t="s">
        <v>10744</v>
      </c>
      <c r="C317" s="2" t="s">
        <v>10745</v>
      </c>
    </row>
    <row r="318" spans="1:3" x14ac:dyDescent="0.3">
      <c r="A318" s="2" t="s">
        <v>10746</v>
      </c>
      <c r="C318" s="2" t="s">
        <v>10747</v>
      </c>
    </row>
    <row r="319" spans="1:3" x14ac:dyDescent="0.3">
      <c r="A319" s="2" t="s">
        <v>10748</v>
      </c>
      <c r="C319" s="2" t="s">
        <v>10749</v>
      </c>
    </row>
    <row r="320" spans="1:3" x14ac:dyDescent="0.3">
      <c r="A320" s="2" t="s">
        <v>10750</v>
      </c>
      <c r="C320" s="2" t="s">
        <v>10751</v>
      </c>
    </row>
    <row r="321" spans="1:30" x14ac:dyDescent="0.3">
      <c r="A321" s="2" t="s">
        <v>10752</v>
      </c>
      <c r="C321" s="2" t="s">
        <v>10753</v>
      </c>
    </row>
    <row r="322" spans="1:30" x14ac:dyDescent="0.3">
      <c r="A322" s="2" t="s">
        <v>10754</v>
      </c>
      <c r="C322" s="2" t="s">
        <v>10755</v>
      </c>
    </row>
    <row r="323" spans="1:30" x14ac:dyDescent="0.3">
      <c r="A323" s="2" t="s">
        <v>10756</v>
      </c>
      <c r="C323" s="2" t="s">
        <v>10757</v>
      </c>
    </row>
    <row r="324" spans="1:30" x14ac:dyDescent="0.3">
      <c r="A324" s="2" t="s">
        <v>10758</v>
      </c>
      <c r="C324" s="2" t="s">
        <v>10759</v>
      </c>
    </row>
    <row r="325" spans="1:30" x14ac:dyDescent="0.3">
      <c r="A325" s="2" t="s">
        <v>10760</v>
      </c>
      <c r="C325" s="2" t="s">
        <v>10761</v>
      </c>
    </row>
    <row r="326" spans="1:30" x14ac:dyDescent="0.3">
      <c r="A326" s="2" t="s">
        <v>10762</v>
      </c>
      <c r="C326" s="2" t="s">
        <v>10763</v>
      </c>
    </row>
    <row r="327" spans="1:30" x14ac:dyDescent="0.3">
      <c r="A327" s="2" t="s">
        <v>10764</v>
      </c>
      <c r="C327" s="2" t="s">
        <v>10765</v>
      </c>
    </row>
    <row r="328" spans="1:30" x14ac:dyDescent="0.3">
      <c r="A328" s="2" t="s">
        <v>10766</v>
      </c>
      <c r="C328" s="2" t="s">
        <v>10767</v>
      </c>
    </row>
    <row r="329" spans="1:30" x14ac:dyDescent="0.3">
      <c r="A329" s="2" t="s">
        <v>10768</v>
      </c>
      <c r="C329" s="2" t="s">
        <v>10769</v>
      </c>
    </row>
    <row r="330" spans="1:30" x14ac:dyDescent="0.3">
      <c r="A330" s="2" t="s">
        <v>10770</v>
      </c>
      <c r="C330" s="2" t="s">
        <v>10771</v>
      </c>
    </row>
    <row r="331" spans="1:30" x14ac:dyDescent="0.3">
      <c r="A331" s="2" t="s">
        <v>10772</v>
      </c>
      <c r="C331" s="2" t="s">
        <v>10773</v>
      </c>
    </row>
    <row r="332" spans="1:30" x14ac:dyDescent="0.3">
      <c r="A332" s="2" t="s">
        <v>10774</v>
      </c>
      <c r="C332" s="2" t="s">
        <v>10775</v>
      </c>
      <c r="AD332" t="s">
        <v>10776</v>
      </c>
    </row>
    <row r="333" spans="1:30" x14ac:dyDescent="0.3">
      <c r="A333" s="2" t="s">
        <v>10777</v>
      </c>
      <c r="C333" s="2" t="s">
        <v>10778</v>
      </c>
    </row>
    <row r="334" spans="1:30" x14ac:dyDescent="0.3">
      <c r="A334" s="2" t="s">
        <v>10779</v>
      </c>
      <c r="C334" s="2" t="s">
        <v>10780</v>
      </c>
    </row>
    <row r="335" spans="1:30" x14ac:dyDescent="0.3">
      <c r="A335" s="2" t="s">
        <v>10781</v>
      </c>
      <c r="C335" s="2" t="s">
        <v>10782</v>
      </c>
    </row>
    <row r="336" spans="1:30" x14ac:dyDescent="0.3">
      <c r="A336" s="2" t="s">
        <v>10783</v>
      </c>
      <c r="C336" s="16" t="s">
        <v>10784</v>
      </c>
    </row>
    <row r="337" spans="1:3" x14ac:dyDescent="0.3">
      <c r="A337" s="2" t="s">
        <v>10785</v>
      </c>
      <c r="C337" s="2" t="s">
        <v>10786</v>
      </c>
    </row>
    <row r="338" spans="1:3" x14ac:dyDescent="0.3">
      <c r="A338" s="2" t="s">
        <v>10787</v>
      </c>
      <c r="C338" s="2" t="s">
        <v>10788</v>
      </c>
    </row>
    <row r="339" spans="1:3" x14ac:dyDescent="0.3">
      <c r="A339" s="2" t="s">
        <v>10789</v>
      </c>
      <c r="C339" s="2" t="s">
        <v>10790</v>
      </c>
    </row>
    <row r="340" spans="1:3" x14ac:dyDescent="0.3">
      <c r="A340" s="2" t="s">
        <v>10791</v>
      </c>
      <c r="C340" s="2" t="s">
        <v>10792</v>
      </c>
    </row>
    <row r="341" spans="1:3" x14ac:dyDescent="0.3">
      <c r="A341" s="2" t="s">
        <v>10793</v>
      </c>
      <c r="C341" s="2" t="s">
        <v>10794</v>
      </c>
    </row>
    <row r="342" spans="1:3" x14ac:dyDescent="0.3">
      <c r="A342" s="2" t="s">
        <v>10795</v>
      </c>
      <c r="C342" s="2" t="s">
        <v>10796</v>
      </c>
    </row>
    <row r="343" spans="1:3" x14ac:dyDescent="0.3">
      <c r="A343" s="2" t="s">
        <v>10797</v>
      </c>
      <c r="C343" s="2" t="s">
        <v>10798</v>
      </c>
    </row>
    <row r="344" spans="1:3" x14ac:dyDescent="0.3">
      <c r="A344" s="2" t="s">
        <v>10799</v>
      </c>
      <c r="C344" s="2" t="s">
        <v>10800</v>
      </c>
    </row>
    <row r="345" spans="1:3" x14ac:dyDescent="0.3">
      <c r="A345" s="2" t="s">
        <v>10801</v>
      </c>
      <c r="C345" s="2" t="s">
        <v>10802</v>
      </c>
    </row>
    <row r="346" spans="1:3" x14ac:dyDescent="0.3">
      <c r="A346" s="2" t="s">
        <v>10803</v>
      </c>
      <c r="C346" s="2" t="s">
        <v>10804</v>
      </c>
    </row>
    <row r="347" spans="1:3" ht="28.8" customHeight="1" x14ac:dyDescent="0.3">
      <c r="A347" s="2" t="s">
        <v>10805</v>
      </c>
      <c r="C347" s="2" t="s">
        <v>10806</v>
      </c>
    </row>
    <row r="348" spans="1:3" x14ac:dyDescent="0.3">
      <c r="A348" s="2" t="s">
        <v>10807</v>
      </c>
      <c r="C348" s="2" t="s">
        <v>10808</v>
      </c>
    </row>
    <row r="349" spans="1:3" x14ac:dyDescent="0.3">
      <c r="A349" s="2" t="s">
        <v>10809</v>
      </c>
      <c r="C349" s="2" t="s">
        <v>10810</v>
      </c>
    </row>
    <row r="350" spans="1:3" x14ac:dyDescent="0.3">
      <c r="A350" s="2" t="s">
        <v>10811</v>
      </c>
      <c r="C350" s="2" t="s">
        <v>10812</v>
      </c>
    </row>
    <row r="351" spans="1:3" x14ac:dyDescent="0.3">
      <c r="A351" s="2" t="s">
        <v>10813</v>
      </c>
      <c r="C351" s="2" t="s">
        <v>10814</v>
      </c>
    </row>
    <row r="352" spans="1:3" x14ac:dyDescent="0.3">
      <c r="A352" s="2" t="s">
        <v>10815</v>
      </c>
      <c r="C352" s="2" t="s">
        <v>10816</v>
      </c>
    </row>
    <row r="353" spans="1:3" x14ac:dyDescent="0.3">
      <c r="A353" s="2" t="s">
        <v>10817</v>
      </c>
      <c r="C353" s="2" t="s">
        <v>10818</v>
      </c>
    </row>
    <row r="354" spans="1:3" x14ac:dyDescent="0.3">
      <c r="A354" s="2" t="s">
        <v>10819</v>
      </c>
      <c r="C354" s="2" t="s">
        <v>10820</v>
      </c>
    </row>
    <row r="355" spans="1:3" x14ac:dyDescent="0.3">
      <c r="A355" s="2" t="s">
        <v>10821</v>
      </c>
      <c r="C355" s="2" t="s">
        <v>10822</v>
      </c>
    </row>
    <row r="356" spans="1:3" x14ac:dyDescent="0.3">
      <c r="A356" s="2" t="s">
        <v>10823</v>
      </c>
      <c r="C356" s="2" t="s">
        <v>10824</v>
      </c>
    </row>
    <row r="357" spans="1:3" x14ac:dyDescent="0.3">
      <c r="A357" s="2" t="s">
        <v>10825</v>
      </c>
      <c r="C357" s="2" t="s">
        <v>10826</v>
      </c>
    </row>
    <row r="358" spans="1:3" x14ac:dyDescent="0.3">
      <c r="A358" s="2" t="s">
        <v>10827</v>
      </c>
      <c r="C358" s="2" t="s">
        <v>10828</v>
      </c>
    </row>
    <row r="359" spans="1:3" x14ac:dyDescent="0.3">
      <c r="C359" s="12" t="s">
        <v>10829</v>
      </c>
    </row>
    <row r="360" spans="1:3" x14ac:dyDescent="0.3">
      <c r="C360" s="2" t="s">
        <v>10830</v>
      </c>
    </row>
    <row r="361" spans="1:3" x14ac:dyDescent="0.3">
      <c r="C361" s="2" t="s">
        <v>10831</v>
      </c>
    </row>
    <row r="362" spans="1:3" x14ac:dyDescent="0.3">
      <c r="C362" s="2" t="s">
        <v>10832</v>
      </c>
    </row>
    <row r="363" spans="1:3" x14ac:dyDescent="0.3">
      <c r="C363" s="2" t="s">
        <v>10833</v>
      </c>
    </row>
    <row r="364" spans="1:3" x14ac:dyDescent="0.3">
      <c r="C364" s="2" t="s">
        <v>10834</v>
      </c>
    </row>
    <row r="365" spans="1:3" x14ac:dyDescent="0.3">
      <c r="C365" s="2" t="s">
        <v>10835</v>
      </c>
    </row>
    <row r="366" spans="1:3" x14ac:dyDescent="0.3">
      <c r="C366" s="2" t="s">
        <v>10836</v>
      </c>
    </row>
    <row r="367" spans="1:3" x14ac:dyDescent="0.3">
      <c r="C367" s="2" t="s">
        <v>10837</v>
      </c>
    </row>
    <row r="368" spans="1:3" x14ac:dyDescent="0.3">
      <c r="C368" s="2" t="s">
        <v>10838</v>
      </c>
    </row>
    <row r="369" spans="3:3" x14ac:dyDescent="0.3">
      <c r="C369" s="2" t="s">
        <v>10839</v>
      </c>
    </row>
    <row r="370" spans="3:3" x14ac:dyDescent="0.3">
      <c r="C370" s="2" t="s">
        <v>10840</v>
      </c>
    </row>
    <row r="371" spans="3:3" x14ac:dyDescent="0.3">
      <c r="C371" s="2" t="s">
        <v>10841</v>
      </c>
    </row>
    <row r="372" spans="3:3" x14ac:dyDescent="0.3">
      <c r="C372" s="2" t="s">
        <v>10842</v>
      </c>
    </row>
    <row r="373" spans="3:3" x14ac:dyDescent="0.3">
      <c r="C373" s="2" t="s">
        <v>10843</v>
      </c>
    </row>
    <row r="374" spans="3:3" x14ac:dyDescent="0.3">
      <c r="C374" s="2" t="s">
        <v>10844</v>
      </c>
    </row>
    <row r="375" spans="3:3" x14ac:dyDescent="0.3">
      <c r="C375" s="2" t="s">
        <v>10845</v>
      </c>
    </row>
    <row r="376" spans="3:3" x14ac:dyDescent="0.3">
      <c r="C376" s="2" t="s">
        <v>10846</v>
      </c>
    </row>
    <row r="377" spans="3:3" x14ac:dyDescent="0.3">
      <c r="C377" s="2" t="s">
        <v>10847</v>
      </c>
    </row>
    <row r="378" spans="3:3" ht="28.8" customHeight="1" x14ac:dyDescent="0.3">
      <c r="C378" s="2" t="s">
        <v>10848</v>
      </c>
    </row>
    <row r="379" spans="3:3" x14ac:dyDescent="0.3">
      <c r="C379" s="2" t="s">
        <v>10849</v>
      </c>
    </row>
    <row r="380" spans="3:3" x14ac:dyDescent="0.3">
      <c r="C380" s="2" t="s">
        <v>903</v>
      </c>
    </row>
    <row r="381" spans="3:3" x14ac:dyDescent="0.3">
      <c r="C381" s="2" t="s">
        <v>10850</v>
      </c>
    </row>
    <row r="382" spans="3:3" x14ac:dyDescent="0.3">
      <c r="C382" s="2" t="s">
        <v>10851</v>
      </c>
    </row>
    <row r="383" spans="3:3" x14ac:dyDescent="0.3">
      <c r="C383" s="2" t="s">
        <v>10852</v>
      </c>
    </row>
    <row r="384" spans="3:3" x14ac:dyDescent="0.3">
      <c r="C384" s="2" t="s">
        <v>10853</v>
      </c>
    </row>
    <row r="385" spans="3:3" x14ac:dyDescent="0.3">
      <c r="C385" s="2" t="s">
        <v>10854</v>
      </c>
    </row>
    <row r="386" spans="3:3" x14ac:dyDescent="0.3">
      <c r="C386" s="2" t="s">
        <v>10855</v>
      </c>
    </row>
    <row r="387" spans="3:3" x14ac:dyDescent="0.3">
      <c r="C387" s="2" t="s">
        <v>10856</v>
      </c>
    </row>
    <row r="388" spans="3:3" x14ac:dyDescent="0.3">
      <c r="C388" s="2" t="s">
        <v>10857</v>
      </c>
    </row>
    <row r="389" spans="3:3" x14ac:dyDescent="0.3">
      <c r="C389" s="2" t="s">
        <v>10858</v>
      </c>
    </row>
    <row r="390" spans="3:3" x14ac:dyDescent="0.3">
      <c r="C390" s="2" t="s">
        <v>10859</v>
      </c>
    </row>
    <row r="391" spans="3:3" x14ac:dyDescent="0.3">
      <c r="C391" s="2" t="s">
        <v>10860</v>
      </c>
    </row>
    <row r="392" spans="3:3" x14ac:dyDescent="0.3">
      <c r="C392" s="2" t="s">
        <v>10861</v>
      </c>
    </row>
    <row r="393" spans="3:3" x14ac:dyDescent="0.3">
      <c r="C393" s="2" t="s">
        <v>10862</v>
      </c>
    </row>
    <row r="394" spans="3:3" x14ac:dyDescent="0.3">
      <c r="C394" s="2" t="s">
        <v>10863</v>
      </c>
    </row>
  </sheetData>
  <conditionalFormatting sqref="A2:A358">
    <cfRule type="duplicateValues" dxfId="4" priority="4"/>
  </conditionalFormatting>
  <conditionalFormatting sqref="A359">
    <cfRule type="duplicateValues" dxfId="3" priority="5"/>
  </conditionalFormatting>
  <conditionalFormatting sqref="B2:B316">
    <cfRule type="duplicateValues" dxfId="2" priority="2"/>
  </conditionalFormatting>
  <conditionalFormatting sqref="B317:B318">
    <cfRule type="duplicateValues" dxfId="1" priority="3"/>
  </conditionalFormatting>
  <conditionalFormatting sqref="C2:C394">
    <cfRule type="duplicateValues" dxfId="0" priority="1"/>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428"/>
  <sheetViews>
    <sheetView workbookViewId="0">
      <selection activeCell="B2433" sqref="B2433"/>
    </sheetView>
  </sheetViews>
  <sheetFormatPr defaultRowHeight="14.4" x14ac:dyDescent="0.3"/>
  <cols>
    <col min="1" max="1" width="19" customWidth="1"/>
    <col min="2" max="2" width="86.77734375" customWidth="1"/>
    <col min="3" max="3" width="22.21875" customWidth="1"/>
    <col min="4" max="4" width="22.77734375" customWidth="1"/>
    <col min="5" max="5" width="13" customWidth="1"/>
  </cols>
  <sheetData>
    <row r="1" spans="1:5" x14ac:dyDescent="0.3">
      <c r="A1" s="82" t="s">
        <v>0</v>
      </c>
      <c r="B1" s="82" t="s">
        <v>10864</v>
      </c>
      <c r="C1" s="83" t="s">
        <v>10865</v>
      </c>
      <c r="D1" s="82" t="s">
        <v>10866</v>
      </c>
      <c r="E1" s="82" t="s">
        <v>10867</v>
      </c>
    </row>
    <row r="2" spans="1:5" x14ac:dyDescent="0.3">
      <c r="A2" s="10">
        <v>912106</v>
      </c>
      <c r="B2" s="10" t="s">
        <v>10868</v>
      </c>
      <c r="C2" s="10" t="str">
        <f>IFERROR(INDEX(invoice_test_data!AI:AI, MATCH('Classification Test Result'!A2, invoice_test_data!A:A, 0)), "")</f>
        <v/>
      </c>
      <c r="D2" s="10" t="s">
        <v>48</v>
      </c>
      <c r="E2" s="10">
        <v>1</v>
      </c>
    </row>
    <row r="3" spans="1:5" x14ac:dyDescent="0.3">
      <c r="A3" s="10">
        <v>912107</v>
      </c>
      <c r="B3" s="10" t="s">
        <v>10869</v>
      </c>
      <c r="C3" s="10" t="str">
        <f>IFERROR(INDEX(invoice_test_data!AI:AI, MATCH('Classification Test Result'!A3, invoice_test_data!A:A, 0)), "")</f>
        <v/>
      </c>
      <c r="D3" s="10" t="s">
        <v>48</v>
      </c>
      <c r="E3" s="10">
        <v>1</v>
      </c>
    </row>
    <row r="4" spans="1:5" x14ac:dyDescent="0.3">
      <c r="A4" s="10">
        <v>912108</v>
      </c>
      <c r="B4" s="10" t="s">
        <v>10870</v>
      </c>
      <c r="C4" s="10" t="str">
        <f>IFERROR(INDEX(invoice_test_data!AI:AI, MATCH('Classification Test Result'!A4, invoice_test_data!A:A, 0)), "")</f>
        <v/>
      </c>
      <c r="D4" s="10" t="s">
        <v>48</v>
      </c>
      <c r="E4" s="10">
        <v>1</v>
      </c>
    </row>
    <row r="5" spans="1:5" x14ac:dyDescent="0.3">
      <c r="A5" s="10">
        <v>912109</v>
      </c>
      <c r="B5" s="10" t="s">
        <v>10871</v>
      </c>
      <c r="C5" s="10" t="str">
        <f>IFERROR(INDEX(invoice_test_data!AI:AI, MATCH('Classification Test Result'!A5, invoice_test_data!A:A, 0)), "")</f>
        <v/>
      </c>
      <c r="D5" s="10" t="s">
        <v>48</v>
      </c>
      <c r="E5" s="10">
        <v>1</v>
      </c>
    </row>
    <row r="6" spans="1:5" x14ac:dyDescent="0.3">
      <c r="A6" s="10">
        <v>912117</v>
      </c>
      <c r="B6" s="10" t="s">
        <v>10872</v>
      </c>
      <c r="C6" s="10" t="str">
        <f>IFERROR(INDEX(invoice_test_data!AI:AI, MATCH('Classification Test Result'!A6, invoice_test_data!A:A, 0)), "")</f>
        <v/>
      </c>
      <c r="D6" s="10" t="s">
        <v>48</v>
      </c>
      <c r="E6" s="10">
        <v>1</v>
      </c>
    </row>
    <row r="7" spans="1:5" x14ac:dyDescent="0.3">
      <c r="A7" s="10">
        <v>912116</v>
      </c>
      <c r="B7" s="10" t="s">
        <v>10873</v>
      </c>
      <c r="C7" s="10" t="str">
        <f>IFERROR(INDEX(invoice_test_data!AI:AI, MATCH('Classification Test Result'!A7, invoice_test_data!A:A, 0)), "")</f>
        <v/>
      </c>
      <c r="D7" s="10" t="s">
        <v>48</v>
      </c>
      <c r="E7" s="10">
        <v>1</v>
      </c>
    </row>
    <row r="8" spans="1:5" x14ac:dyDescent="0.3">
      <c r="A8" s="10">
        <v>912115</v>
      </c>
      <c r="B8" s="10" t="s">
        <v>10874</v>
      </c>
      <c r="C8" s="10" t="str">
        <f>IFERROR(INDEX(invoice_test_data!AI:AI, MATCH('Classification Test Result'!A8, invoice_test_data!A:A, 0)), "")</f>
        <v/>
      </c>
      <c r="D8" s="10" t="s">
        <v>48</v>
      </c>
      <c r="E8" s="10">
        <v>1</v>
      </c>
    </row>
    <row r="9" spans="1:5" x14ac:dyDescent="0.3">
      <c r="A9" s="10">
        <v>912114</v>
      </c>
      <c r="B9" s="10" t="s">
        <v>10875</v>
      </c>
      <c r="C9" s="10" t="str">
        <f>IFERROR(INDEX(invoice_test_data!AI:AI, MATCH('Classification Test Result'!A9, invoice_test_data!A:A, 0)), "")</f>
        <v/>
      </c>
      <c r="D9" s="10" t="s">
        <v>48</v>
      </c>
      <c r="E9" s="10">
        <v>1</v>
      </c>
    </row>
    <row r="10" spans="1:5" x14ac:dyDescent="0.3">
      <c r="A10" s="10">
        <v>912111</v>
      </c>
      <c r="B10" s="10" t="s">
        <v>10873</v>
      </c>
      <c r="C10" s="10" t="str">
        <f>IFERROR(INDEX(invoice_test_data!AI:AI, MATCH('Classification Test Result'!A10, invoice_test_data!A:A, 0)), "")</f>
        <v/>
      </c>
      <c r="D10" s="10" t="s">
        <v>48</v>
      </c>
      <c r="E10" s="10">
        <v>1</v>
      </c>
    </row>
    <row r="11" spans="1:5" x14ac:dyDescent="0.3">
      <c r="A11" s="10">
        <v>912110</v>
      </c>
      <c r="B11" s="10" t="s">
        <v>10874</v>
      </c>
      <c r="C11" s="10" t="str">
        <f>IFERROR(INDEX(invoice_test_data!AI:AI, MATCH('Classification Test Result'!A11, invoice_test_data!A:A, 0)), "")</f>
        <v/>
      </c>
      <c r="D11" s="10" t="s">
        <v>48</v>
      </c>
      <c r="E11" s="10">
        <v>1</v>
      </c>
    </row>
    <row r="12" spans="1:5" x14ac:dyDescent="0.3">
      <c r="A12" s="10">
        <v>912113</v>
      </c>
      <c r="B12" s="10" t="s">
        <v>10876</v>
      </c>
      <c r="C12" s="10" t="str">
        <f>IFERROR(INDEX(invoice_test_data!AI:AI, MATCH('Classification Test Result'!A12, invoice_test_data!A:A, 0)), "")</f>
        <v/>
      </c>
      <c r="D12" s="10" t="s">
        <v>48</v>
      </c>
      <c r="E12" s="10">
        <v>1</v>
      </c>
    </row>
    <row r="13" spans="1:5" x14ac:dyDescent="0.3">
      <c r="A13" s="10">
        <v>912112</v>
      </c>
      <c r="B13" s="10" t="s">
        <v>10872</v>
      </c>
      <c r="C13" s="10" t="str">
        <f>IFERROR(INDEX(invoice_test_data!AI:AI, MATCH('Classification Test Result'!A13, invoice_test_data!A:A, 0)), "")</f>
        <v/>
      </c>
      <c r="D13" s="10" t="s">
        <v>48</v>
      </c>
      <c r="E13" s="10">
        <v>1</v>
      </c>
    </row>
    <row r="14" spans="1:5" x14ac:dyDescent="0.3">
      <c r="A14" s="10">
        <v>912119</v>
      </c>
      <c r="B14" s="10" t="s">
        <v>10877</v>
      </c>
      <c r="C14" s="10" t="str">
        <f>IFERROR(INDEX(invoice_test_data!AI:AI, MATCH('Classification Test Result'!A14, invoice_test_data!A:A, 0)), "")</f>
        <v/>
      </c>
      <c r="D14" s="10" t="s">
        <v>48</v>
      </c>
      <c r="E14" s="10">
        <v>1</v>
      </c>
    </row>
    <row r="15" spans="1:5" x14ac:dyDescent="0.3">
      <c r="A15" s="10">
        <v>912118</v>
      </c>
      <c r="B15" s="10" t="s">
        <v>10878</v>
      </c>
      <c r="C15" s="10" t="str">
        <f>IFERROR(INDEX(invoice_test_data!AI:AI, MATCH('Classification Test Result'!A15, invoice_test_data!A:A, 0)), "")</f>
        <v/>
      </c>
      <c r="D15" s="10" t="s">
        <v>48</v>
      </c>
      <c r="E15" s="10">
        <v>1</v>
      </c>
    </row>
    <row r="16" spans="1:5" x14ac:dyDescent="0.3">
      <c r="A16" s="10">
        <v>912120</v>
      </c>
      <c r="B16" s="10" t="s">
        <v>10879</v>
      </c>
      <c r="C16" s="10" t="str">
        <f>IFERROR(INDEX(invoice_test_data!AI:AI, MATCH('Classification Test Result'!A16, invoice_test_data!A:A, 0)), "")</f>
        <v/>
      </c>
      <c r="D16" s="10" t="s">
        <v>48</v>
      </c>
      <c r="E16" s="10">
        <v>1</v>
      </c>
    </row>
    <row r="17" spans="1:5" x14ac:dyDescent="0.3">
      <c r="A17" s="10">
        <v>912085</v>
      </c>
      <c r="B17" s="10" t="s">
        <v>10880</v>
      </c>
      <c r="C17" s="10" t="str">
        <f>IFERROR(INDEX(invoice_test_data!AI:AI, MATCH('Classification Test Result'!A17, invoice_test_data!A:A, 0)), "")</f>
        <v/>
      </c>
      <c r="D17" s="10" t="s">
        <v>464</v>
      </c>
      <c r="E17" s="10">
        <v>1</v>
      </c>
    </row>
    <row r="18" spans="1:5" x14ac:dyDescent="0.3">
      <c r="A18" s="10">
        <v>912086</v>
      </c>
      <c r="B18" s="10" t="s">
        <v>10881</v>
      </c>
      <c r="C18" s="10" t="str">
        <f>IFERROR(INDEX(invoice_test_data!AI:AI, MATCH('Classification Test Result'!A18, invoice_test_data!A:A, 0)), "")</f>
        <v/>
      </c>
      <c r="D18" s="10" t="s">
        <v>464</v>
      </c>
      <c r="E18" s="10">
        <v>1</v>
      </c>
    </row>
    <row r="19" spans="1:5" x14ac:dyDescent="0.3">
      <c r="A19" s="10">
        <v>912096</v>
      </c>
      <c r="B19" s="10" t="s">
        <v>10882</v>
      </c>
      <c r="C19" s="10" t="str">
        <f>IFERROR(INDEX(invoice_test_data!AI:AI, MATCH('Classification Test Result'!A19, invoice_test_data!A:A, 0)), "")</f>
        <v/>
      </c>
      <c r="D19" s="10" t="s">
        <v>48</v>
      </c>
      <c r="E19" s="10">
        <v>1</v>
      </c>
    </row>
    <row r="20" spans="1:5" x14ac:dyDescent="0.3">
      <c r="A20" s="10">
        <v>912095</v>
      </c>
      <c r="B20" s="10" t="s">
        <v>10883</v>
      </c>
      <c r="C20" s="10" t="str">
        <f>IFERROR(INDEX(invoice_test_data!AI:AI, MATCH('Classification Test Result'!A20, invoice_test_data!A:A, 0)), "")</f>
        <v/>
      </c>
      <c r="D20" s="10" t="s">
        <v>48</v>
      </c>
      <c r="E20" s="10">
        <v>1</v>
      </c>
    </row>
    <row r="21" spans="1:5" x14ac:dyDescent="0.3">
      <c r="A21" s="10">
        <v>912094</v>
      </c>
      <c r="B21" s="10" t="s">
        <v>10884</v>
      </c>
      <c r="C21" s="10" t="str">
        <f>IFERROR(INDEX(invoice_test_data!AI:AI, MATCH('Classification Test Result'!A21, invoice_test_data!A:A, 0)), "")</f>
        <v/>
      </c>
      <c r="D21" s="10" t="s">
        <v>48</v>
      </c>
      <c r="E21" s="10">
        <v>1</v>
      </c>
    </row>
    <row r="22" spans="1:5" x14ac:dyDescent="0.3">
      <c r="A22" s="10">
        <v>912090</v>
      </c>
      <c r="B22" s="10" t="s">
        <v>10885</v>
      </c>
      <c r="C22" s="10" t="str">
        <f>IFERROR(INDEX(invoice_test_data!AI:AI, MATCH('Classification Test Result'!A22, invoice_test_data!A:A, 0)), "")</f>
        <v/>
      </c>
      <c r="D22" s="10" t="s">
        <v>48</v>
      </c>
      <c r="E22" s="10">
        <v>1</v>
      </c>
    </row>
    <row r="23" spans="1:5" x14ac:dyDescent="0.3">
      <c r="A23" s="10">
        <v>912088</v>
      </c>
      <c r="B23" s="10" t="s">
        <v>10886</v>
      </c>
      <c r="C23" s="10" t="str">
        <f>IFERROR(INDEX(invoice_test_data!AI:AI, MATCH('Classification Test Result'!A23, invoice_test_data!A:A, 0)), "")</f>
        <v/>
      </c>
      <c r="D23" s="10" t="s">
        <v>48</v>
      </c>
      <c r="E23" s="10">
        <v>1</v>
      </c>
    </row>
    <row r="24" spans="1:5" x14ac:dyDescent="0.3">
      <c r="A24" s="10">
        <v>912087</v>
      </c>
      <c r="B24" s="10" t="s">
        <v>10887</v>
      </c>
      <c r="C24" s="10" t="str">
        <f>IFERROR(INDEX(invoice_test_data!AI:AI, MATCH('Classification Test Result'!A24, invoice_test_data!A:A, 0)), "")</f>
        <v/>
      </c>
      <c r="D24" s="10" t="s">
        <v>48</v>
      </c>
      <c r="E24" s="10">
        <v>1</v>
      </c>
    </row>
    <row r="25" spans="1:5" x14ac:dyDescent="0.3">
      <c r="A25" s="10">
        <v>912097</v>
      </c>
      <c r="B25" s="10" t="s">
        <v>10888</v>
      </c>
      <c r="C25" s="10" t="str">
        <f>IFERROR(INDEX(invoice_test_data!AI:AI, MATCH('Classification Test Result'!A25, invoice_test_data!A:A, 0)), "")</f>
        <v/>
      </c>
      <c r="D25" s="10" t="s">
        <v>48</v>
      </c>
      <c r="E25" s="10">
        <v>1</v>
      </c>
    </row>
    <row r="26" spans="1:5" x14ac:dyDescent="0.3">
      <c r="A26" s="10">
        <v>912092</v>
      </c>
      <c r="B26" s="10" t="s">
        <v>10889</v>
      </c>
      <c r="C26" s="10" t="str">
        <f>IFERROR(INDEX(invoice_test_data!AI:AI, MATCH('Classification Test Result'!A26, invoice_test_data!A:A, 0)), "")</f>
        <v/>
      </c>
      <c r="D26" s="10" t="s">
        <v>48</v>
      </c>
      <c r="E26" s="10">
        <v>1</v>
      </c>
    </row>
    <row r="27" spans="1:5" x14ac:dyDescent="0.3">
      <c r="A27" s="10">
        <v>912091</v>
      </c>
      <c r="B27" s="10" t="s">
        <v>10890</v>
      </c>
      <c r="C27" s="10" t="str">
        <f>IFERROR(INDEX(invoice_test_data!AI:AI, MATCH('Classification Test Result'!A27, invoice_test_data!A:A, 0)), "")</f>
        <v/>
      </c>
      <c r="D27" s="10" t="s">
        <v>48</v>
      </c>
      <c r="E27" s="10">
        <v>1</v>
      </c>
    </row>
    <row r="28" spans="1:5" x14ac:dyDescent="0.3">
      <c r="A28" s="10">
        <v>912089</v>
      </c>
      <c r="B28" s="10" t="s">
        <v>10891</v>
      </c>
      <c r="C28" s="10" t="str">
        <f>IFERROR(INDEX(invoice_test_data!AI:AI, MATCH('Classification Test Result'!A28, invoice_test_data!A:A, 0)), "")</f>
        <v/>
      </c>
      <c r="D28" s="10" t="s">
        <v>48</v>
      </c>
      <c r="E28" s="10">
        <v>1</v>
      </c>
    </row>
    <row r="29" spans="1:5" x14ac:dyDescent="0.3">
      <c r="A29" s="10">
        <v>912093</v>
      </c>
      <c r="B29" s="10" t="s">
        <v>10892</v>
      </c>
      <c r="C29" s="10" t="str">
        <f>IFERROR(INDEX(invoice_test_data!AI:AI, MATCH('Classification Test Result'!A29, invoice_test_data!A:A, 0)), "")</f>
        <v/>
      </c>
      <c r="D29" s="10" t="s">
        <v>48</v>
      </c>
      <c r="E29" s="10">
        <v>1</v>
      </c>
    </row>
    <row r="30" spans="1:5" x14ac:dyDescent="0.3">
      <c r="A30" s="10">
        <v>912102</v>
      </c>
      <c r="B30" s="10" t="s">
        <v>10893</v>
      </c>
      <c r="C30" s="10" t="str">
        <f>IFERROR(INDEX(invoice_test_data!AI:AI, MATCH('Classification Test Result'!A30, invoice_test_data!A:A, 0)), "")</f>
        <v/>
      </c>
      <c r="D30" s="10" t="s">
        <v>48</v>
      </c>
      <c r="E30" s="10">
        <v>1</v>
      </c>
    </row>
    <row r="31" spans="1:5" x14ac:dyDescent="0.3">
      <c r="A31" s="10">
        <v>912101</v>
      </c>
      <c r="B31" s="10" t="s">
        <v>10894</v>
      </c>
      <c r="C31" s="10" t="str">
        <f>IFERROR(INDEX(invoice_test_data!AI:AI, MATCH('Classification Test Result'!A31, invoice_test_data!A:A, 0)), "")</f>
        <v/>
      </c>
      <c r="D31" s="10" t="s">
        <v>48</v>
      </c>
      <c r="E31" s="10">
        <v>1</v>
      </c>
    </row>
    <row r="32" spans="1:5" x14ac:dyDescent="0.3">
      <c r="A32" s="10">
        <v>912099</v>
      </c>
      <c r="B32" s="10" t="s">
        <v>10895</v>
      </c>
      <c r="C32" s="10" t="str">
        <f>IFERROR(INDEX(invoice_test_data!AI:AI, MATCH('Classification Test Result'!A32, invoice_test_data!A:A, 0)), "")</f>
        <v/>
      </c>
      <c r="D32" s="10" t="s">
        <v>48</v>
      </c>
      <c r="E32" s="10">
        <v>1</v>
      </c>
    </row>
    <row r="33" spans="1:5" x14ac:dyDescent="0.3">
      <c r="A33" s="10">
        <v>912098</v>
      </c>
      <c r="B33" s="10" t="s">
        <v>10896</v>
      </c>
      <c r="C33" s="10" t="str">
        <f>IFERROR(INDEX(invoice_test_data!AI:AI, MATCH('Classification Test Result'!A33, invoice_test_data!A:A, 0)), "")</f>
        <v/>
      </c>
      <c r="D33" s="10" t="s">
        <v>48</v>
      </c>
      <c r="E33" s="10">
        <v>1</v>
      </c>
    </row>
    <row r="34" spans="1:5" x14ac:dyDescent="0.3">
      <c r="A34" s="10">
        <v>912103</v>
      </c>
      <c r="B34" s="10" t="s">
        <v>10897</v>
      </c>
      <c r="C34" s="10" t="str">
        <f>IFERROR(INDEX(invoice_test_data!AI:AI, MATCH('Classification Test Result'!A34, invoice_test_data!A:A, 0)), "")</f>
        <v/>
      </c>
      <c r="D34" s="10" t="s">
        <v>48</v>
      </c>
      <c r="E34" s="10">
        <v>1</v>
      </c>
    </row>
    <row r="35" spans="1:5" x14ac:dyDescent="0.3">
      <c r="A35" s="10">
        <v>912100</v>
      </c>
      <c r="B35" s="10" t="s">
        <v>10898</v>
      </c>
      <c r="C35" s="10" t="str">
        <f>IFERROR(INDEX(invoice_test_data!AI:AI, MATCH('Classification Test Result'!A35, invoice_test_data!A:A, 0)), "")</f>
        <v/>
      </c>
      <c r="D35" s="10" t="s">
        <v>48</v>
      </c>
      <c r="E35" s="10">
        <v>1</v>
      </c>
    </row>
    <row r="36" spans="1:5" x14ac:dyDescent="0.3">
      <c r="A36" s="10">
        <v>912104</v>
      </c>
      <c r="B36" s="10" t="s">
        <v>10899</v>
      </c>
      <c r="C36" s="10" t="str">
        <f>IFERROR(INDEX(invoice_test_data!AI:AI, MATCH('Classification Test Result'!A36, invoice_test_data!A:A, 0)), "")</f>
        <v/>
      </c>
      <c r="D36" s="10" t="s">
        <v>48</v>
      </c>
      <c r="E36" s="10">
        <v>1</v>
      </c>
    </row>
    <row r="37" spans="1:5" x14ac:dyDescent="0.3">
      <c r="A37" s="10">
        <v>912105</v>
      </c>
      <c r="B37" s="10" t="s">
        <v>10900</v>
      </c>
      <c r="C37" s="10" t="str">
        <f>IFERROR(INDEX(invoice_test_data!AI:AI, MATCH('Classification Test Result'!A37, invoice_test_data!A:A, 0)), "")</f>
        <v/>
      </c>
      <c r="D37" s="10" t="s">
        <v>48</v>
      </c>
      <c r="E37" s="10">
        <v>1</v>
      </c>
    </row>
    <row r="38" spans="1:5" x14ac:dyDescent="0.3">
      <c r="A38" s="10">
        <v>912056</v>
      </c>
      <c r="B38" s="10" t="s">
        <v>10901</v>
      </c>
      <c r="C38" s="10" t="str">
        <f>IFERROR(INDEX(invoice_test_data!AI:AI, MATCH('Classification Test Result'!A38, invoice_test_data!A:A, 0)), "")</f>
        <v/>
      </c>
      <c r="D38" s="10" t="s">
        <v>48</v>
      </c>
      <c r="E38" s="10">
        <v>1</v>
      </c>
    </row>
    <row r="39" spans="1:5" x14ac:dyDescent="0.3">
      <c r="A39" s="10">
        <v>912057</v>
      </c>
      <c r="B39" s="10" t="s">
        <v>10902</v>
      </c>
      <c r="C39" s="10" t="str">
        <f>IFERROR(INDEX(invoice_test_data!AI:AI, MATCH('Classification Test Result'!A39, invoice_test_data!A:A, 0)), "")</f>
        <v/>
      </c>
      <c r="D39" s="10" t="s">
        <v>48</v>
      </c>
      <c r="E39" s="10">
        <v>1</v>
      </c>
    </row>
    <row r="40" spans="1:5" x14ac:dyDescent="0.3">
      <c r="A40" s="10">
        <v>912058</v>
      </c>
      <c r="B40" s="10" t="s">
        <v>10903</v>
      </c>
      <c r="C40" s="10" t="str">
        <f>IFERROR(INDEX(invoice_test_data!AI:AI, MATCH('Classification Test Result'!A40, invoice_test_data!A:A, 0)), "")</f>
        <v/>
      </c>
      <c r="D40" s="10" t="s">
        <v>464</v>
      </c>
      <c r="E40" s="10">
        <v>1</v>
      </c>
    </row>
    <row r="41" spans="1:5" x14ac:dyDescent="0.3">
      <c r="A41" s="10">
        <v>912080</v>
      </c>
      <c r="B41" s="10" t="s">
        <v>10904</v>
      </c>
      <c r="C41" s="10" t="str">
        <f>IFERROR(INDEX(invoice_test_data!AI:AI, MATCH('Classification Test Result'!A41, invoice_test_data!A:A, 0)), "")</f>
        <v/>
      </c>
      <c r="D41" s="10" t="s">
        <v>464</v>
      </c>
      <c r="E41" s="10">
        <v>1</v>
      </c>
    </row>
    <row r="42" spans="1:5" x14ac:dyDescent="0.3">
      <c r="A42" s="10">
        <v>912079</v>
      </c>
      <c r="B42" s="10" t="s">
        <v>10905</v>
      </c>
      <c r="C42" s="10" t="str">
        <f>IFERROR(INDEX(invoice_test_data!AI:AI, MATCH('Classification Test Result'!A42, invoice_test_data!A:A, 0)), "")</f>
        <v/>
      </c>
      <c r="D42" s="10" t="s">
        <v>48</v>
      </c>
      <c r="E42" s="10">
        <v>1</v>
      </c>
    </row>
    <row r="43" spans="1:5" x14ac:dyDescent="0.3">
      <c r="A43" s="10">
        <v>912077</v>
      </c>
      <c r="B43" s="10" t="s">
        <v>10906</v>
      </c>
      <c r="C43" s="10" t="str">
        <f>IFERROR(INDEX(invoice_test_data!AI:AI, MATCH('Classification Test Result'!A43, invoice_test_data!A:A, 0)), "")</f>
        <v/>
      </c>
      <c r="D43" s="10" t="s">
        <v>48</v>
      </c>
      <c r="E43" s="10">
        <v>1</v>
      </c>
    </row>
    <row r="44" spans="1:5" x14ac:dyDescent="0.3">
      <c r="A44" s="10">
        <v>912076</v>
      </c>
      <c r="B44" s="10" t="s">
        <v>10907</v>
      </c>
      <c r="C44" s="10" t="str">
        <f>IFERROR(INDEX(invoice_test_data!AI:AI, MATCH('Classification Test Result'!A44, invoice_test_data!A:A, 0)), "")</f>
        <v/>
      </c>
      <c r="D44" s="10" t="s">
        <v>48</v>
      </c>
      <c r="E44" s="10">
        <v>1</v>
      </c>
    </row>
    <row r="45" spans="1:5" x14ac:dyDescent="0.3">
      <c r="A45" s="10">
        <v>912072</v>
      </c>
      <c r="B45" s="10" t="s">
        <v>10908</v>
      </c>
      <c r="C45" s="10" t="str">
        <f>IFERROR(INDEX(invoice_test_data!AI:AI, MATCH('Classification Test Result'!A45, invoice_test_data!A:A, 0)), "")</f>
        <v/>
      </c>
      <c r="D45" s="10" t="s">
        <v>48</v>
      </c>
      <c r="E45" s="10">
        <v>1</v>
      </c>
    </row>
    <row r="46" spans="1:5" x14ac:dyDescent="0.3">
      <c r="A46" s="10">
        <v>912070</v>
      </c>
      <c r="B46" s="10" t="s">
        <v>10909</v>
      </c>
      <c r="C46" s="10" t="str">
        <f>IFERROR(INDEX(invoice_test_data!AI:AI, MATCH('Classification Test Result'!A46, invoice_test_data!A:A, 0)), "")</f>
        <v/>
      </c>
      <c r="D46" s="10" t="s">
        <v>48</v>
      </c>
      <c r="E46" s="10">
        <v>1</v>
      </c>
    </row>
    <row r="47" spans="1:5" x14ac:dyDescent="0.3">
      <c r="A47" s="10">
        <v>912063</v>
      </c>
      <c r="B47" s="10" t="s">
        <v>10910</v>
      </c>
      <c r="C47" s="10" t="str">
        <f>IFERROR(INDEX(invoice_test_data!AI:AI, MATCH('Classification Test Result'!A47, invoice_test_data!A:A, 0)), "")</f>
        <v/>
      </c>
      <c r="D47" s="10" t="s">
        <v>48</v>
      </c>
      <c r="E47" s="10">
        <v>1</v>
      </c>
    </row>
    <row r="48" spans="1:5" x14ac:dyDescent="0.3">
      <c r="A48" s="10">
        <v>912062</v>
      </c>
      <c r="B48" s="10" t="s">
        <v>10911</v>
      </c>
      <c r="C48" s="10" t="str">
        <f>IFERROR(INDEX(invoice_test_data!AI:AI, MATCH('Classification Test Result'!A48, invoice_test_data!A:A, 0)), "")</f>
        <v/>
      </c>
      <c r="D48" s="10" t="s">
        <v>48</v>
      </c>
      <c r="E48" s="10">
        <v>0.51</v>
      </c>
    </row>
    <row r="49" spans="1:5" x14ac:dyDescent="0.3">
      <c r="A49" s="10">
        <v>912074</v>
      </c>
      <c r="B49" s="10" t="s">
        <v>10912</v>
      </c>
      <c r="C49" s="10" t="str">
        <f>IFERROR(INDEX(invoice_test_data!AI:AI, MATCH('Classification Test Result'!A49, invoice_test_data!A:A, 0)), "")</f>
        <v/>
      </c>
      <c r="D49" s="10" t="s">
        <v>92</v>
      </c>
      <c r="E49" s="10">
        <v>0.55000000000000004</v>
      </c>
    </row>
    <row r="50" spans="1:5" x14ac:dyDescent="0.3">
      <c r="A50" s="10">
        <v>912068</v>
      </c>
      <c r="B50" s="10" t="s">
        <v>10913</v>
      </c>
      <c r="C50" s="10" t="str">
        <f>IFERROR(INDEX(invoice_test_data!AI:AI, MATCH('Classification Test Result'!A50, invoice_test_data!A:A, 0)), "")</f>
        <v/>
      </c>
      <c r="D50" s="10" t="s">
        <v>48</v>
      </c>
      <c r="E50" s="10">
        <v>1</v>
      </c>
    </row>
    <row r="51" spans="1:5" x14ac:dyDescent="0.3">
      <c r="A51" s="10">
        <v>912065</v>
      </c>
      <c r="B51" s="10" t="s">
        <v>10914</v>
      </c>
      <c r="C51" s="10" t="str">
        <f>IFERROR(INDEX(invoice_test_data!AI:AI, MATCH('Classification Test Result'!A51, invoice_test_data!A:A, 0)), "")</f>
        <v/>
      </c>
      <c r="D51" s="10" t="s">
        <v>48</v>
      </c>
      <c r="E51" s="10">
        <v>1</v>
      </c>
    </row>
    <row r="52" spans="1:5" x14ac:dyDescent="0.3">
      <c r="A52" s="10">
        <v>912064</v>
      </c>
      <c r="B52" s="10" t="s">
        <v>10915</v>
      </c>
      <c r="C52" s="10" t="str">
        <f>IFERROR(INDEX(invoice_test_data!AI:AI, MATCH('Classification Test Result'!A52, invoice_test_data!A:A, 0)), "")</f>
        <v/>
      </c>
      <c r="D52" s="10" t="s">
        <v>464</v>
      </c>
      <c r="E52" s="10">
        <v>1</v>
      </c>
    </row>
    <row r="53" spans="1:5" x14ac:dyDescent="0.3">
      <c r="A53" s="10">
        <v>912059</v>
      </c>
      <c r="B53" s="10" t="s">
        <v>10916</v>
      </c>
      <c r="C53" s="10" t="str">
        <f>IFERROR(INDEX(invoice_test_data!AI:AI, MATCH('Classification Test Result'!A53, invoice_test_data!A:A, 0)), "")</f>
        <v/>
      </c>
      <c r="D53" s="10" t="s">
        <v>48</v>
      </c>
      <c r="E53" s="10">
        <v>0.99</v>
      </c>
    </row>
    <row r="54" spans="1:5" x14ac:dyDescent="0.3">
      <c r="A54" s="10">
        <v>912078</v>
      </c>
      <c r="B54" s="10" t="s">
        <v>10917</v>
      </c>
      <c r="C54" s="10" t="str">
        <f>IFERROR(INDEX(invoice_test_data!AI:AI, MATCH('Classification Test Result'!A54, invoice_test_data!A:A, 0)), "")</f>
        <v/>
      </c>
      <c r="D54" s="10" t="s">
        <v>48</v>
      </c>
      <c r="E54" s="10">
        <v>1</v>
      </c>
    </row>
    <row r="55" spans="1:5" x14ac:dyDescent="0.3">
      <c r="A55" s="10">
        <v>912067</v>
      </c>
      <c r="B55" s="10" t="s">
        <v>10918</v>
      </c>
      <c r="C55" s="10" t="str">
        <f>IFERROR(INDEX(invoice_test_data!AI:AI, MATCH('Classification Test Result'!A55, invoice_test_data!A:A, 0)), "")</f>
        <v/>
      </c>
      <c r="D55" s="10" t="s">
        <v>48</v>
      </c>
      <c r="E55" s="10">
        <v>1</v>
      </c>
    </row>
    <row r="56" spans="1:5" x14ac:dyDescent="0.3">
      <c r="A56" s="10">
        <v>912066</v>
      </c>
      <c r="B56" s="10" t="s">
        <v>10919</v>
      </c>
      <c r="C56" s="10" t="str">
        <f>IFERROR(INDEX(invoice_test_data!AI:AI, MATCH('Classification Test Result'!A56, invoice_test_data!A:A, 0)), "")</f>
        <v/>
      </c>
      <c r="D56" s="10" t="s">
        <v>48</v>
      </c>
      <c r="E56" s="10">
        <v>1</v>
      </c>
    </row>
    <row r="57" spans="1:5" x14ac:dyDescent="0.3">
      <c r="A57" s="10">
        <v>912061</v>
      </c>
      <c r="B57" s="10" t="s">
        <v>10920</v>
      </c>
      <c r="C57" s="10" t="str">
        <f>IFERROR(INDEX(invoice_test_data!AI:AI, MATCH('Classification Test Result'!A57, invoice_test_data!A:A, 0)), "")</f>
        <v/>
      </c>
      <c r="D57" s="10" t="s">
        <v>48</v>
      </c>
      <c r="E57" s="10">
        <v>1</v>
      </c>
    </row>
    <row r="58" spans="1:5" x14ac:dyDescent="0.3">
      <c r="A58" s="10">
        <v>912060</v>
      </c>
      <c r="B58" s="10" t="s">
        <v>10921</v>
      </c>
      <c r="C58" s="10" t="str">
        <f>IFERROR(INDEX(invoice_test_data!AI:AI, MATCH('Classification Test Result'!A58, invoice_test_data!A:A, 0)), "")</f>
        <v/>
      </c>
      <c r="D58" s="10" t="s">
        <v>48</v>
      </c>
      <c r="E58" s="10">
        <v>1</v>
      </c>
    </row>
    <row r="59" spans="1:5" x14ac:dyDescent="0.3">
      <c r="A59" s="10">
        <v>912075</v>
      </c>
      <c r="B59" s="10" t="s">
        <v>10922</v>
      </c>
      <c r="C59" s="10" t="str">
        <f>IFERROR(INDEX(invoice_test_data!AI:AI, MATCH('Classification Test Result'!A59, invoice_test_data!A:A, 0)), "")</f>
        <v/>
      </c>
      <c r="D59" s="10" t="s">
        <v>464</v>
      </c>
      <c r="E59" s="10">
        <v>1</v>
      </c>
    </row>
    <row r="60" spans="1:5" x14ac:dyDescent="0.3">
      <c r="A60" s="10">
        <v>912069</v>
      </c>
      <c r="B60" s="10" t="s">
        <v>10923</v>
      </c>
      <c r="C60" s="10" t="str">
        <f>IFERROR(INDEX(invoice_test_data!AI:AI, MATCH('Classification Test Result'!A60, invoice_test_data!A:A, 0)), "")</f>
        <v/>
      </c>
      <c r="D60" s="10" t="s">
        <v>48</v>
      </c>
      <c r="E60" s="10">
        <v>1</v>
      </c>
    </row>
    <row r="61" spans="1:5" x14ac:dyDescent="0.3">
      <c r="A61" s="10">
        <v>912073</v>
      </c>
      <c r="B61" s="10" t="s">
        <v>10924</v>
      </c>
      <c r="C61" s="10" t="str">
        <f>IFERROR(INDEX(invoice_test_data!AI:AI, MATCH('Classification Test Result'!A61, invoice_test_data!A:A, 0)), "")</f>
        <v/>
      </c>
      <c r="D61" s="10" t="s">
        <v>48</v>
      </c>
      <c r="E61" s="10">
        <v>1</v>
      </c>
    </row>
    <row r="62" spans="1:5" x14ac:dyDescent="0.3">
      <c r="A62" s="10">
        <v>912071</v>
      </c>
      <c r="B62" s="10" t="s">
        <v>10925</v>
      </c>
      <c r="C62" s="10" t="str">
        <f>IFERROR(INDEX(invoice_test_data!AI:AI, MATCH('Classification Test Result'!A62, invoice_test_data!A:A, 0)), "")</f>
        <v/>
      </c>
      <c r="D62" s="10" t="s">
        <v>48</v>
      </c>
      <c r="E62" s="10">
        <v>1</v>
      </c>
    </row>
    <row r="63" spans="1:5" x14ac:dyDescent="0.3">
      <c r="A63" s="10">
        <v>912082</v>
      </c>
      <c r="B63" s="10" t="s">
        <v>10926</v>
      </c>
      <c r="C63" s="10" t="str">
        <f>IFERROR(INDEX(invoice_test_data!AI:AI, MATCH('Classification Test Result'!A63, invoice_test_data!A:A, 0)), "")</f>
        <v/>
      </c>
      <c r="D63" s="10" t="s">
        <v>165</v>
      </c>
      <c r="E63" s="10">
        <v>1</v>
      </c>
    </row>
    <row r="64" spans="1:5" x14ac:dyDescent="0.3">
      <c r="A64" s="10">
        <v>912081</v>
      </c>
      <c r="B64" s="10" t="s">
        <v>10926</v>
      </c>
      <c r="C64" s="10" t="str">
        <f>IFERROR(INDEX(invoice_test_data!AI:AI, MATCH('Classification Test Result'!A64, invoice_test_data!A:A, 0)), "")</f>
        <v/>
      </c>
      <c r="D64" s="10" t="s">
        <v>165</v>
      </c>
      <c r="E64" s="10">
        <v>1</v>
      </c>
    </row>
    <row r="65" spans="1:5" x14ac:dyDescent="0.3">
      <c r="A65" s="10">
        <v>912084</v>
      </c>
      <c r="B65" s="10" t="s">
        <v>10926</v>
      </c>
      <c r="C65" s="10" t="str">
        <f>IFERROR(INDEX(invoice_test_data!AI:AI, MATCH('Classification Test Result'!A65, invoice_test_data!A:A, 0)), "")</f>
        <v/>
      </c>
      <c r="D65" s="10" t="s">
        <v>165</v>
      </c>
      <c r="E65" s="10">
        <v>1</v>
      </c>
    </row>
    <row r="66" spans="1:5" x14ac:dyDescent="0.3">
      <c r="A66" s="10">
        <v>912083</v>
      </c>
      <c r="B66" s="10" t="s">
        <v>10926</v>
      </c>
      <c r="C66" s="10" t="str">
        <f>IFERROR(INDEX(invoice_test_data!AI:AI, MATCH('Classification Test Result'!A66, invoice_test_data!A:A, 0)), "")</f>
        <v/>
      </c>
      <c r="D66" s="10" t="s">
        <v>165</v>
      </c>
      <c r="E66" s="10">
        <v>1</v>
      </c>
    </row>
    <row r="67" spans="1:5" x14ac:dyDescent="0.3">
      <c r="A67" s="10">
        <v>912023</v>
      </c>
      <c r="B67" s="10" t="s">
        <v>10927</v>
      </c>
      <c r="C67" s="10" t="str">
        <f>IFERROR(INDEX(invoice_test_data!AI:AI, MATCH('Classification Test Result'!A67, invoice_test_data!A:A, 0)), "")</f>
        <v/>
      </c>
      <c r="D67" s="10" t="s">
        <v>48</v>
      </c>
      <c r="E67" s="10">
        <v>1</v>
      </c>
    </row>
    <row r="68" spans="1:5" x14ac:dyDescent="0.3">
      <c r="A68" s="10">
        <v>912024</v>
      </c>
      <c r="B68" s="10" t="s">
        <v>10928</v>
      </c>
      <c r="C68" s="10" t="str">
        <f>IFERROR(INDEX(invoice_test_data!AI:AI, MATCH('Classification Test Result'!A68, invoice_test_data!A:A, 0)), "")</f>
        <v/>
      </c>
      <c r="D68" s="10" t="s">
        <v>48</v>
      </c>
      <c r="E68" s="10">
        <v>1</v>
      </c>
    </row>
    <row r="69" spans="1:5" x14ac:dyDescent="0.3">
      <c r="A69" s="10">
        <v>912025</v>
      </c>
      <c r="B69" s="10" t="s">
        <v>10929</v>
      </c>
      <c r="C69" s="10" t="str">
        <f>IFERROR(INDEX(invoice_test_data!AI:AI, MATCH('Classification Test Result'!A69, invoice_test_data!A:A, 0)), "")</f>
        <v/>
      </c>
      <c r="D69" s="10" t="s">
        <v>48</v>
      </c>
      <c r="E69" s="10">
        <v>1</v>
      </c>
    </row>
    <row r="70" spans="1:5" x14ac:dyDescent="0.3">
      <c r="A70" s="10">
        <v>912027</v>
      </c>
      <c r="B70" s="10" t="s">
        <v>10930</v>
      </c>
      <c r="C70" s="10" t="str">
        <f>IFERROR(INDEX(invoice_test_data!AI:AI, MATCH('Classification Test Result'!A70, invoice_test_data!A:A, 0)), "")</f>
        <v/>
      </c>
      <c r="D70" s="10" t="s">
        <v>48</v>
      </c>
      <c r="E70" s="10">
        <v>1</v>
      </c>
    </row>
    <row r="71" spans="1:5" x14ac:dyDescent="0.3">
      <c r="A71" s="10">
        <v>912026</v>
      </c>
      <c r="B71" s="10" t="s">
        <v>10931</v>
      </c>
      <c r="C71" s="10" t="str">
        <f>IFERROR(INDEX(invoice_test_data!AI:AI, MATCH('Classification Test Result'!A71, invoice_test_data!A:A, 0)), "")</f>
        <v/>
      </c>
      <c r="D71" s="10" t="s">
        <v>48</v>
      </c>
      <c r="E71" s="10">
        <v>1</v>
      </c>
    </row>
    <row r="72" spans="1:5" x14ac:dyDescent="0.3">
      <c r="A72" s="10">
        <v>912028</v>
      </c>
      <c r="B72" s="10" t="s">
        <v>10932</v>
      </c>
      <c r="C72" s="10" t="str">
        <f>IFERROR(INDEX(invoice_test_data!AI:AI, MATCH('Classification Test Result'!A72, invoice_test_data!A:A, 0)), "")</f>
        <v/>
      </c>
      <c r="D72" s="10" t="s">
        <v>1010</v>
      </c>
      <c r="E72" s="10">
        <v>1</v>
      </c>
    </row>
    <row r="73" spans="1:5" x14ac:dyDescent="0.3">
      <c r="A73" s="10">
        <v>912029</v>
      </c>
      <c r="B73" s="10" t="s">
        <v>10933</v>
      </c>
      <c r="C73" s="10" t="str">
        <f>IFERROR(INDEX(invoice_test_data!AI:AI, MATCH('Classification Test Result'!A73, invoice_test_data!A:A, 0)), "")</f>
        <v/>
      </c>
      <c r="D73" s="10" t="s">
        <v>48</v>
      </c>
      <c r="E73" s="10">
        <v>1</v>
      </c>
    </row>
    <row r="74" spans="1:5" x14ac:dyDescent="0.3">
      <c r="A74" s="10">
        <v>912031</v>
      </c>
      <c r="B74" s="10" t="s">
        <v>10934</v>
      </c>
      <c r="C74" s="10" t="str">
        <f>IFERROR(INDEX(invoice_test_data!AI:AI, MATCH('Classification Test Result'!A74, invoice_test_data!A:A, 0)), "")</f>
        <v/>
      </c>
      <c r="D74" s="10" t="s">
        <v>48</v>
      </c>
      <c r="E74" s="10">
        <v>1</v>
      </c>
    </row>
    <row r="75" spans="1:5" x14ac:dyDescent="0.3">
      <c r="A75" s="10">
        <v>912030</v>
      </c>
      <c r="B75" s="10" t="s">
        <v>10935</v>
      </c>
      <c r="C75" s="10" t="str">
        <f>IFERROR(INDEX(invoice_test_data!AI:AI, MATCH('Classification Test Result'!A75, invoice_test_data!A:A, 0)), "")</f>
        <v/>
      </c>
      <c r="D75" s="10" t="s">
        <v>48</v>
      </c>
      <c r="E75" s="10">
        <v>1</v>
      </c>
    </row>
    <row r="76" spans="1:5" x14ac:dyDescent="0.3">
      <c r="A76" s="10">
        <v>912032</v>
      </c>
      <c r="B76" s="10" t="s">
        <v>10936</v>
      </c>
      <c r="C76" s="10" t="str">
        <f>IFERROR(INDEX(invoice_test_data!AI:AI, MATCH('Classification Test Result'!A76, invoice_test_data!A:A, 0)), "")</f>
        <v/>
      </c>
      <c r="D76" s="10" t="s">
        <v>453</v>
      </c>
      <c r="E76" s="10">
        <v>1</v>
      </c>
    </row>
    <row r="77" spans="1:5" x14ac:dyDescent="0.3">
      <c r="A77" s="10">
        <v>912033</v>
      </c>
      <c r="B77" s="10" t="s">
        <v>10937</v>
      </c>
      <c r="C77" s="10" t="str">
        <f>IFERROR(INDEX(invoice_test_data!AI:AI, MATCH('Classification Test Result'!A77, invoice_test_data!A:A, 0)), "")</f>
        <v/>
      </c>
      <c r="D77" s="10" t="s">
        <v>48</v>
      </c>
      <c r="E77" s="10">
        <v>1</v>
      </c>
    </row>
    <row r="78" spans="1:5" x14ac:dyDescent="0.3">
      <c r="A78" s="10">
        <v>912034</v>
      </c>
      <c r="B78" s="10" t="s">
        <v>10938</v>
      </c>
      <c r="C78" s="10" t="str">
        <f>IFERROR(INDEX(invoice_test_data!AI:AI, MATCH('Classification Test Result'!A78, invoice_test_data!A:A, 0)), "")</f>
        <v/>
      </c>
      <c r="D78" s="10" t="s">
        <v>48</v>
      </c>
      <c r="E78" s="10">
        <v>1</v>
      </c>
    </row>
    <row r="79" spans="1:5" x14ac:dyDescent="0.3">
      <c r="A79" s="10">
        <v>912035</v>
      </c>
      <c r="B79" s="10" t="s">
        <v>10939</v>
      </c>
      <c r="C79" s="10" t="str">
        <f>IFERROR(INDEX(invoice_test_data!AI:AI, MATCH('Classification Test Result'!A79, invoice_test_data!A:A, 0)), "")</f>
        <v/>
      </c>
      <c r="D79" s="10" t="s">
        <v>464</v>
      </c>
      <c r="E79" s="10">
        <v>1</v>
      </c>
    </row>
    <row r="80" spans="1:5" x14ac:dyDescent="0.3">
      <c r="A80" s="10">
        <v>912036</v>
      </c>
      <c r="B80" s="10" t="s">
        <v>10940</v>
      </c>
      <c r="C80" s="10" t="str">
        <f>IFERROR(INDEX(invoice_test_data!AI:AI, MATCH('Classification Test Result'!A80, invoice_test_data!A:A, 0)), "")</f>
        <v/>
      </c>
      <c r="D80" s="10" t="s">
        <v>464</v>
      </c>
      <c r="E80" s="10">
        <v>1</v>
      </c>
    </row>
    <row r="81" spans="1:5" x14ac:dyDescent="0.3">
      <c r="A81" s="10">
        <v>912037</v>
      </c>
      <c r="B81" s="10" t="s">
        <v>10941</v>
      </c>
      <c r="C81" s="10" t="str">
        <f>IFERROR(INDEX(invoice_test_data!AI:AI, MATCH('Classification Test Result'!A81, invoice_test_data!A:A, 0)), "")</f>
        <v/>
      </c>
      <c r="D81" s="10" t="s">
        <v>48</v>
      </c>
      <c r="E81" s="10">
        <v>1</v>
      </c>
    </row>
    <row r="82" spans="1:5" x14ac:dyDescent="0.3">
      <c r="A82" s="10">
        <v>912038</v>
      </c>
      <c r="B82" s="10" t="s">
        <v>10942</v>
      </c>
      <c r="C82" s="10" t="str">
        <f>IFERROR(INDEX(invoice_test_data!AI:AI, MATCH('Classification Test Result'!A82, invoice_test_data!A:A, 0)), "")</f>
        <v/>
      </c>
      <c r="D82" s="10" t="s">
        <v>48</v>
      </c>
      <c r="E82" s="10">
        <v>1</v>
      </c>
    </row>
    <row r="83" spans="1:5" x14ac:dyDescent="0.3">
      <c r="A83" s="10">
        <v>912039</v>
      </c>
      <c r="B83" s="10" t="s">
        <v>10902</v>
      </c>
      <c r="C83" s="10" t="str">
        <f>IFERROR(INDEX(invoice_test_data!AI:AI, MATCH('Classification Test Result'!A83, invoice_test_data!A:A, 0)), "")</f>
        <v/>
      </c>
      <c r="D83" s="10" t="s">
        <v>48</v>
      </c>
      <c r="E83" s="10">
        <v>1</v>
      </c>
    </row>
    <row r="84" spans="1:5" x14ac:dyDescent="0.3">
      <c r="A84" s="10">
        <v>912042</v>
      </c>
      <c r="B84" s="10" t="s">
        <v>10943</v>
      </c>
      <c r="C84" s="10" t="str">
        <f>IFERROR(INDEX(invoice_test_data!AI:AI, MATCH('Classification Test Result'!A84, invoice_test_data!A:A, 0)), "")</f>
        <v/>
      </c>
      <c r="D84" s="10" t="s">
        <v>464</v>
      </c>
      <c r="E84" s="10">
        <v>0.99</v>
      </c>
    </row>
    <row r="85" spans="1:5" x14ac:dyDescent="0.3">
      <c r="A85" s="10">
        <v>912040</v>
      </c>
      <c r="B85" s="10" t="s">
        <v>10944</v>
      </c>
      <c r="C85" s="10" t="str">
        <f>IFERROR(INDEX(invoice_test_data!AI:AI, MATCH('Classification Test Result'!A85, invoice_test_data!A:A, 0)), "")</f>
        <v/>
      </c>
      <c r="D85" s="10" t="s">
        <v>464</v>
      </c>
      <c r="E85" s="10">
        <v>1</v>
      </c>
    </row>
    <row r="86" spans="1:5" x14ac:dyDescent="0.3">
      <c r="A86" s="10">
        <v>912041</v>
      </c>
      <c r="B86" s="10" t="s">
        <v>10945</v>
      </c>
      <c r="C86" s="10" t="str">
        <f>IFERROR(INDEX(invoice_test_data!AI:AI, MATCH('Classification Test Result'!A86, invoice_test_data!A:A, 0)), "")</f>
        <v/>
      </c>
      <c r="D86" s="10" t="s">
        <v>464</v>
      </c>
      <c r="E86" s="10">
        <v>1</v>
      </c>
    </row>
    <row r="87" spans="1:5" x14ac:dyDescent="0.3">
      <c r="A87" s="10">
        <v>912043</v>
      </c>
      <c r="B87" s="10" t="s">
        <v>10946</v>
      </c>
      <c r="C87" s="10" t="str">
        <f>IFERROR(INDEX(invoice_test_data!AI:AI, MATCH('Classification Test Result'!A87, invoice_test_data!A:A, 0)), "")</f>
        <v/>
      </c>
      <c r="D87" s="10" t="s">
        <v>48</v>
      </c>
      <c r="E87" s="10">
        <v>1</v>
      </c>
    </row>
    <row r="88" spans="1:5" x14ac:dyDescent="0.3">
      <c r="A88" s="10">
        <v>912044</v>
      </c>
      <c r="B88" s="10" t="s">
        <v>10947</v>
      </c>
      <c r="C88" s="10" t="str">
        <f>IFERROR(INDEX(invoice_test_data!AI:AI, MATCH('Classification Test Result'!A88, invoice_test_data!A:A, 0)), "")</f>
        <v/>
      </c>
      <c r="D88" s="10" t="s">
        <v>48</v>
      </c>
      <c r="E88" s="10">
        <v>1</v>
      </c>
    </row>
    <row r="89" spans="1:5" x14ac:dyDescent="0.3">
      <c r="A89" s="10">
        <v>912045</v>
      </c>
      <c r="B89" s="10" t="s">
        <v>10948</v>
      </c>
      <c r="C89" s="10" t="str">
        <f>IFERROR(INDEX(invoice_test_data!AI:AI, MATCH('Classification Test Result'!A89, invoice_test_data!A:A, 0)), "")</f>
        <v/>
      </c>
      <c r="D89" s="10" t="s">
        <v>48</v>
      </c>
      <c r="E89" s="10">
        <v>1</v>
      </c>
    </row>
    <row r="90" spans="1:5" x14ac:dyDescent="0.3">
      <c r="A90" s="10">
        <v>912051</v>
      </c>
      <c r="B90" s="10" t="s">
        <v>10949</v>
      </c>
      <c r="C90" s="10" t="str">
        <f>IFERROR(INDEX(invoice_test_data!AI:AI, MATCH('Classification Test Result'!A90, invoice_test_data!A:A, 0)), "")</f>
        <v/>
      </c>
      <c r="D90" s="10" t="s">
        <v>48</v>
      </c>
      <c r="E90" s="10">
        <v>1</v>
      </c>
    </row>
    <row r="91" spans="1:5" x14ac:dyDescent="0.3">
      <c r="A91" s="10">
        <v>912049</v>
      </c>
      <c r="B91" s="10" t="s">
        <v>10950</v>
      </c>
      <c r="C91" s="10" t="str">
        <f>IFERROR(INDEX(invoice_test_data!AI:AI, MATCH('Classification Test Result'!A91, invoice_test_data!A:A, 0)), "")</f>
        <v/>
      </c>
      <c r="D91" s="10" t="s">
        <v>48</v>
      </c>
      <c r="E91" s="10">
        <v>1</v>
      </c>
    </row>
    <row r="92" spans="1:5" x14ac:dyDescent="0.3">
      <c r="A92" s="10">
        <v>912048</v>
      </c>
      <c r="B92" s="10" t="s">
        <v>10951</v>
      </c>
      <c r="C92" s="10" t="str">
        <f>IFERROR(INDEX(invoice_test_data!AI:AI, MATCH('Classification Test Result'!A92, invoice_test_data!A:A, 0)), "")</f>
        <v/>
      </c>
      <c r="D92" s="10" t="s">
        <v>48</v>
      </c>
      <c r="E92" s="10">
        <v>1</v>
      </c>
    </row>
    <row r="93" spans="1:5" x14ac:dyDescent="0.3">
      <c r="A93" s="10">
        <v>912046</v>
      </c>
      <c r="B93" s="10" t="s">
        <v>10952</v>
      </c>
      <c r="C93" s="10" t="str">
        <f>IFERROR(INDEX(invoice_test_data!AI:AI, MATCH('Classification Test Result'!A93, invoice_test_data!A:A, 0)), "")</f>
        <v/>
      </c>
      <c r="D93" s="10" t="s">
        <v>48</v>
      </c>
      <c r="E93" s="10">
        <v>1</v>
      </c>
    </row>
    <row r="94" spans="1:5" x14ac:dyDescent="0.3">
      <c r="A94" s="10">
        <v>912047</v>
      </c>
      <c r="B94" s="10" t="s">
        <v>10953</v>
      </c>
      <c r="C94" s="10" t="str">
        <f>IFERROR(INDEX(invoice_test_data!AI:AI, MATCH('Classification Test Result'!A94, invoice_test_data!A:A, 0)), "")</f>
        <v/>
      </c>
      <c r="D94" s="10" t="s">
        <v>48</v>
      </c>
      <c r="E94" s="10">
        <v>1</v>
      </c>
    </row>
    <row r="95" spans="1:5" x14ac:dyDescent="0.3">
      <c r="A95" s="10">
        <v>912050</v>
      </c>
      <c r="B95" s="10" t="s">
        <v>10954</v>
      </c>
      <c r="C95" s="10" t="str">
        <f>IFERROR(INDEX(invoice_test_data!AI:AI, MATCH('Classification Test Result'!A95, invoice_test_data!A:A, 0)), "")</f>
        <v/>
      </c>
      <c r="D95" s="10" t="s">
        <v>48</v>
      </c>
      <c r="E95" s="10">
        <v>1</v>
      </c>
    </row>
    <row r="96" spans="1:5" x14ac:dyDescent="0.3">
      <c r="A96" s="10">
        <v>912052</v>
      </c>
      <c r="B96" s="10" t="s">
        <v>10955</v>
      </c>
      <c r="C96" s="10" t="str">
        <f>IFERROR(INDEX(invoice_test_data!AI:AI, MATCH('Classification Test Result'!A96, invoice_test_data!A:A, 0)), "")</f>
        <v/>
      </c>
      <c r="D96" s="10" t="s">
        <v>48</v>
      </c>
      <c r="E96" s="10">
        <v>1</v>
      </c>
    </row>
    <row r="97" spans="1:5" x14ac:dyDescent="0.3">
      <c r="A97" s="10">
        <v>912054</v>
      </c>
      <c r="B97" s="10" t="s">
        <v>10956</v>
      </c>
      <c r="C97" s="10" t="str">
        <f>IFERROR(INDEX(invoice_test_data!AI:AI, MATCH('Classification Test Result'!A97, invoice_test_data!A:A, 0)), "")</f>
        <v/>
      </c>
      <c r="D97" s="10" t="s">
        <v>48</v>
      </c>
      <c r="E97" s="10">
        <v>1</v>
      </c>
    </row>
    <row r="98" spans="1:5" x14ac:dyDescent="0.3">
      <c r="A98" s="10">
        <v>912055</v>
      </c>
      <c r="B98" s="10" t="s">
        <v>10956</v>
      </c>
      <c r="C98" s="10" t="str">
        <f>IFERROR(INDEX(invoice_test_data!AI:AI, MATCH('Classification Test Result'!A98, invoice_test_data!A:A, 0)), "")</f>
        <v/>
      </c>
      <c r="D98" s="10" t="s">
        <v>48</v>
      </c>
      <c r="E98" s="10">
        <v>1</v>
      </c>
    </row>
    <row r="99" spans="1:5" x14ac:dyDescent="0.3">
      <c r="A99" s="10">
        <v>912053</v>
      </c>
      <c r="B99" s="10" t="s">
        <v>10956</v>
      </c>
      <c r="C99" s="10" t="str">
        <f>IFERROR(INDEX(invoice_test_data!AI:AI, MATCH('Classification Test Result'!A99, invoice_test_data!A:A, 0)), "")</f>
        <v/>
      </c>
      <c r="D99" s="10" t="s">
        <v>48</v>
      </c>
      <c r="E99" s="10">
        <v>1</v>
      </c>
    </row>
    <row r="100" spans="1:5" x14ac:dyDescent="0.3">
      <c r="A100" s="10">
        <v>911942</v>
      </c>
      <c r="B100" s="10" t="s">
        <v>10936</v>
      </c>
      <c r="C100" s="10" t="str">
        <f>IFERROR(INDEX(invoice_test_data!AI:AI, MATCH('Classification Test Result'!A100, invoice_test_data!A:A, 0)), "")</f>
        <v/>
      </c>
      <c r="D100" s="10" t="s">
        <v>453</v>
      </c>
      <c r="E100" s="10">
        <v>1</v>
      </c>
    </row>
    <row r="101" spans="1:5" x14ac:dyDescent="0.3">
      <c r="A101" s="10">
        <v>911941</v>
      </c>
      <c r="B101" s="10" t="s">
        <v>10957</v>
      </c>
      <c r="C101" s="10" t="str">
        <f>IFERROR(INDEX(invoice_test_data!AI:AI, MATCH('Classification Test Result'!A101, invoice_test_data!A:A, 0)), "")</f>
        <v/>
      </c>
      <c r="D101" s="10" t="s">
        <v>48</v>
      </c>
      <c r="E101" s="10">
        <v>1</v>
      </c>
    </row>
    <row r="102" spans="1:5" x14ac:dyDescent="0.3">
      <c r="A102" s="10">
        <v>911940</v>
      </c>
      <c r="B102" s="10" t="s">
        <v>10958</v>
      </c>
      <c r="C102" s="10" t="str">
        <f>IFERROR(INDEX(invoice_test_data!AI:AI, MATCH('Classification Test Result'!A102, invoice_test_data!A:A, 0)), "")</f>
        <v/>
      </c>
      <c r="D102" s="10" t="s">
        <v>48</v>
      </c>
      <c r="E102" s="10">
        <v>0.99</v>
      </c>
    </row>
    <row r="103" spans="1:5" x14ac:dyDescent="0.3">
      <c r="A103" s="10">
        <v>911944</v>
      </c>
      <c r="B103" s="10" t="s">
        <v>10959</v>
      </c>
      <c r="C103" s="10" t="str">
        <f>IFERROR(INDEX(invoice_test_data!AI:AI, MATCH('Classification Test Result'!A103, invoice_test_data!A:A, 0)), "")</f>
        <v/>
      </c>
      <c r="D103" s="10" t="s">
        <v>48</v>
      </c>
      <c r="E103" s="10">
        <v>1</v>
      </c>
    </row>
    <row r="104" spans="1:5" x14ac:dyDescent="0.3">
      <c r="A104" s="10">
        <v>911948</v>
      </c>
      <c r="B104" s="10" t="s">
        <v>10960</v>
      </c>
      <c r="C104" s="10" t="str">
        <f>IFERROR(INDEX(invoice_test_data!AI:AI, MATCH('Classification Test Result'!A104, invoice_test_data!A:A, 0)), "")</f>
        <v/>
      </c>
      <c r="D104" s="10" t="s">
        <v>464</v>
      </c>
      <c r="E104" s="10">
        <v>1</v>
      </c>
    </row>
    <row r="105" spans="1:5" x14ac:dyDescent="0.3">
      <c r="A105" s="10">
        <v>911946</v>
      </c>
      <c r="B105" s="10" t="s">
        <v>10961</v>
      </c>
      <c r="C105" s="10" t="str">
        <f>IFERROR(INDEX(invoice_test_data!AI:AI, MATCH('Classification Test Result'!A105, invoice_test_data!A:A, 0)), "")</f>
        <v/>
      </c>
      <c r="D105" s="10" t="s">
        <v>48</v>
      </c>
      <c r="E105" s="10">
        <v>1</v>
      </c>
    </row>
    <row r="106" spans="1:5" x14ac:dyDescent="0.3">
      <c r="A106" s="10">
        <v>911947</v>
      </c>
      <c r="B106" s="10" t="s">
        <v>10962</v>
      </c>
      <c r="C106" s="10" t="str">
        <f>IFERROR(INDEX(invoice_test_data!AI:AI, MATCH('Classification Test Result'!A106, invoice_test_data!A:A, 0)), "")</f>
        <v/>
      </c>
      <c r="D106" s="10" t="s">
        <v>48</v>
      </c>
      <c r="E106" s="10">
        <v>1</v>
      </c>
    </row>
    <row r="107" spans="1:5" x14ac:dyDescent="0.3">
      <c r="A107" s="10">
        <v>911945</v>
      </c>
      <c r="B107" s="10" t="s">
        <v>10963</v>
      </c>
      <c r="C107" s="10" t="str">
        <f>IFERROR(INDEX(invoice_test_data!AI:AI, MATCH('Classification Test Result'!A107, invoice_test_data!A:A, 0)), "")</f>
        <v/>
      </c>
      <c r="D107" s="10" t="s">
        <v>48</v>
      </c>
      <c r="E107" s="10">
        <v>1</v>
      </c>
    </row>
    <row r="108" spans="1:5" x14ac:dyDescent="0.3">
      <c r="A108" s="10">
        <v>911943</v>
      </c>
      <c r="B108" s="10" t="s">
        <v>10964</v>
      </c>
      <c r="C108" s="10" t="str">
        <f>IFERROR(INDEX(invoice_test_data!AI:AI, MATCH('Classification Test Result'!A108, invoice_test_data!A:A, 0)), "")</f>
        <v/>
      </c>
      <c r="D108" s="10" t="s">
        <v>48</v>
      </c>
      <c r="E108" s="10">
        <v>1</v>
      </c>
    </row>
    <row r="109" spans="1:5" x14ac:dyDescent="0.3">
      <c r="A109" s="10">
        <v>911949</v>
      </c>
      <c r="B109" s="10" t="s">
        <v>10965</v>
      </c>
      <c r="C109" s="10" t="str">
        <f>IFERROR(INDEX(invoice_test_data!AI:AI, MATCH('Classification Test Result'!A109, invoice_test_data!A:A, 0)), "")</f>
        <v/>
      </c>
      <c r="D109" s="10" t="s">
        <v>48</v>
      </c>
      <c r="E109" s="10">
        <v>0.86</v>
      </c>
    </row>
    <row r="110" spans="1:5" x14ac:dyDescent="0.3">
      <c r="A110" s="10">
        <v>911950</v>
      </c>
      <c r="B110" s="10" t="s">
        <v>10936</v>
      </c>
      <c r="C110" s="10" t="str">
        <f>IFERROR(INDEX(invoice_test_data!AI:AI, MATCH('Classification Test Result'!A110, invoice_test_data!A:A, 0)), "")</f>
        <v/>
      </c>
      <c r="D110" s="10" t="s">
        <v>453</v>
      </c>
      <c r="E110" s="10">
        <v>1</v>
      </c>
    </row>
    <row r="111" spans="1:5" x14ac:dyDescent="0.3">
      <c r="A111" s="10">
        <v>911957</v>
      </c>
      <c r="B111" s="10" t="s">
        <v>10966</v>
      </c>
      <c r="C111" s="10" t="str">
        <f>IFERROR(INDEX(invoice_test_data!AI:AI, MATCH('Classification Test Result'!A111, invoice_test_data!A:A, 0)), "")</f>
        <v/>
      </c>
      <c r="D111" s="10" t="s">
        <v>464</v>
      </c>
      <c r="E111" s="10">
        <v>1</v>
      </c>
    </row>
    <row r="112" spans="1:5" x14ac:dyDescent="0.3">
      <c r="A112" s="10">
        <v>911953</v>
      </c>
      <c r="B112" s="10" t="s">
        <v>10967</v>
      </c>
      <c r="C112" s="10" t="str">
        <f>IFERROR(INDEX(invoice_test_data!AI:AI, MATCH('Classification Test Result'!A112, invoice_test_data!A:A, 0)), "")</f>
        <v/>
      </c>
      <c r="D112" s="10" t="s">
        <v>464</v>
      </c>
      <c r="E112" s="10">
        <v>1</v>
      </c>
    </row>
    <row r="113" spans="1:5" x14ac:dyDescent="0.3">
      <c r="A113" s="10">
        <v>911960</v>
      </c>
      <c r="B113" s="10" t="s">
        <v>10936</v>
      </c>
      <c r="C113" s="10" t="str">
        <f>IFERROR(INDEX(invoice_test_data!AI:AI, MATCH('Classification Test Result'!A113, invoice_test_data!A:A, 0)), "")</f>
        <v/>
      </c>
      <c r="D113" s="10" t="s">
        <v>453</v>
      </c>
      <c r="E113" s="10">
        <v>1</v>
      </c>
    </row>
    <row r="114" spans="1:5" x14ac:dyDescent="0.3">
      <c r="A114" s="10">
        <v>911959</v>
      </c>
      <c r="B114" s="10" t="s">
        <v>10968</v>
      </c>
      <c r="C114" s="10" t="str">
        <f>IFERROR(INDEX(invoice_test_data!AI:AI, MATCH('Classification Test Result'!A114, invoice_test_data!A:A, 0)), "")</f>
        <v/>
      </c>
      <c r="D114" s="10" t="s">
        <v>48</v>
      </c>
      <c r="E114" s="10">
        <v>1</v>
      </c>
    </row>
    <row r="115" spans="1:5" x14ac:dyDescent="0.3">
      <c r="A115" s="10">
        <v>911958</v>
      </c>
      <c r="B115" s="10" t="s">
        <v>10969</v>
      </c>
      <c r="C115" s="10" t="str">
        <f>IFERROR(INDEX(invoice_test_data!AI:AI, MATCH('Classification Test Result'!A115, invoice_test_data!A:A, 0)), "")</f>
        <v/>
      </c>
      <c r="D115" s="10" t="s">
        <v>48</v>
      </c>
      <c r="E115" s="10">
        <v>1</v>
      </c>
    </row>
    <row r="116" spans="1:5" x14ac:dyDescent="0.3">
      <c r="A116" s="10">
        <v>911955</v>
      </c>
      <c r="B116" s="10" t="s">
        <v>10970</v>
      </c>
      <c r="C116" s="10" t="str">
        <f>IFERROR(INDEX(invoice_test_data!AI:AI, MATCH('Classification Test Result'!A116, invoice_test_data!A:A, 0)), "")</f>
        <v/>
      </c>
      <c r="D116" s="10" t="s">
        <v>48</v>
      </c>
      <c r="E116" s="10">
        <v>1</v>
      </c>
    </row>
    <row r="117" spans="1:5" x14ac:dyDescent="0.3">
      <c r="A117" s="10">
        <v>911952</v>
      </c>
      <c r="B117" s="10" t="s">
        <v>10971</v>
      </c>
      <c r="C117" s="10" t="str">
        <f>IFERROR(INDEX(invoice_test_data!AI:AI, MATCH('Classification Test Result'!A117, invoice_test_data!A:A, 0)), "")</f>
        <v/>
      </c>
      <c r="D117" s="10" t="s">
        <v>464</v>
      </c>
      <c r="E117" s="10">
        <v>0.7</v>
      </c>
    </row>
    <row r="118" spans="1:5" x14ac:dyDescent="0.3">
      <c r="A118" s="10">
        <v>911951</v>
      </c>
      <c r="B118" s="10" t="s">
        <v>10972</v>
      </c>
      <c r="C118" s="10" t="str">
        <f>IFERROR(INDEX(invoice_test_data!AI:AI, MATCH('Classification Test Result'!A118, invoice_test_data!A:A, 0)), "")</f>
        <v/>
      </c>
      <c r="D118" s="10" t="s">
        <v>464</v>
      </c>
      <c r="E118" s="10">
        <v>0.99</v>
      </c>
    </row>
    <row r="119" spans="1:5" x14ac:dyDescent="0.3">
      <c r="A119" s="10">
        <v>911956</v>
      </c>
      <c r="B119" s="10" t="s">
        <v>10973</v>
      </c>
      <c r="C119" s="10" t="str">
        <f>IFERROR(INDEX(invoice_test_data!AI:AI, MATCH('Classification Test Result'!A119, invoice_test_data!A:A, 0)), "")</f>
        <v/>
      </c>
      <c r="D119" s="10" t="s">
        <v>48</v>
      </c>
      <c r="E119" s="10">
        <v>1</v>
      </c>
    </row>
    <row r="120" spans="1:5" x14ac:dyDescent="0.3">
      <c r="A120" s="10">
        <v>911954</v>
      </c>
      <c r="B120" s="10" t="s">
        <v>10974</v>
      </c>
      <c r="C120" s="10" t="str">
        <f>IFERROR(INDEX(invoice_test_data!AI:AI, MATCH('Classification Test Result'!A120, invoice_test_data!A:A, 0)), "")</f>
        <v/>
      </c>
      <c r="D120" s="10" t="s">
        <v>48</v>
      </c>
      <c r="E120" s="10">
        <v>1</v>
      </c>
    </row>
    <row r="121" spans="1:5" x14ac:dyDescent="0.3">
      <c r="A121" s="10">
        <v>911961</v>
      </c>
      <c r="B121" s="10" t="s">
        <v>10975</v>
      </c>
      <c r="C121" s="10" t="str">
        <f>IFERROR(INDEX(invoice_test_data!AI:AI, MATCH('Classification Test Result'!A121, invoice_test_data!A:A, 0)), "")</f>
        <v/>
      </c>
      <c r="D121" s="10" t="s">
        <v>464</v>
      </c>
      <c r="E121" s="10">
        <v>1</v>
      </c>
    </row>
    <row r="122" spans="1:5" x14ac:dyDescent="0.3">
      <c r="A122" s="10">
        <v>911964</v>
      </c>
      <c r="B122" s="10" t="s">
        <v>10976</v>
      </c>
      <c r="C122" s="10" t="str">
        <f>IFERROR(INDEX(invoice_test_data!AI:AI, MATCH('Classification Test Result'!A122, invoice_test_data!A:A, 0)), "")</f>
        <v/>
      </c>
      <c r="D122" s="10" t="s">
        <v>48</v>
      </c>
      <c r="E122" s="10">
        <v>1</v>
      </c>
    </row>
    <row r="123" spans="1:5" x14ac:dyDescent="0.3">
      <c r="A123" s="10">
        <v>911962</v>
      </c>
      <c r="B123" s="10" t="s">
        <v>10977</v>
      </c>
      <c r="C123" s="10" t="str">
        <f>IFERROR(INDEX(invoice_test_data!AI:AI, MATCH('Classification Test Result'!A123, invoice_test_data!A:A, 0)), "")</f>
        <v/>
      </c>
      <c r="D123" s="10" t="s">
        <v>48</v>
      </c>
      <c r="E123" s="10">
        <v>1</v>
      </c>
    </row>
    <row r="124" spans="1:5" x14ac:dyDescent="0.3">
      <c r="A124" s="10">
        <v>911963</v>
      </c>
      <c r="B124" s="10" t="s">
        <v>10978</v>
      </c>
      <c r="C124" s="10" t="str">
        <f>IFERROR(INDEX(invoice_test_data!AI:AI, MATCH('Classification Test Result'!A124, invoice_test_data!A:A, 0)), "")</f>
        <v/>
      </c>
      <c r="D124" s="10" t="s">
        <v>48</v>
      </c>
      <c r="E124" s="10">
        <v>1</v>
      </c>
    </row>
    <row r="125" spans="1:5" x14ac:dyDescent="0.3">
      <c r="A125" s="10">
        <v>911965</v>
      </c>
      <c r="B125" s="10" t="s">
        <v>10975</v>
      </c>
      <c r="C125" s="10" t="str">
        <f>IFERROR(INDEX(invoice_test_data!AI:AI, MATCH('Classification Test Result'!A125, invoice_test_data!A:A, 0)), "")</f>
        <v/>
      </c>
      <c r="D125" s="10" t="s">
        <v>464</v>
      </c>
      <c r="E125" s="10">
        <v>1</v>
      </c>
    </row>
    <row r="126" spans="1:5" x14ac:dyDescent="0.3">
      <c r="A126" s="10">
        <v>911968</v>
      </c>
      <c r="B126" s="10" t="s">
        <v>10979</v>
      </c>
      <c r="C126" s="10" t="str">
        <f>IFERROR(INDEX(invoice_test_data!AI:AI, MATCH('Classification Test Result'!A126, invoice_test_data!A:A, 0)), "")</f>
        <v/>
      </c>
      <c r="D126" s="10" t="s">
        <v>48</v>
      </c>
      <c r="E126" s="10">
        <v>1</v>
      </c>
    </row>
    <row r="127" spans="1:5" x14ac:dyDescent="0.3">
      <c r="A127" s="10">
        <v>911966</v>
      </c>
      <c r="B127" s="10" t="s">
        <v>10980</v>
      </c>
      <c r="C127" s="10" t="str">
        <f>IFERROR(INDEX(invoice_test_data!AI:AI, MATCH('Classification Test Result'!A127, invoice_test_data!A:A, 0)), "")</f>
        <v/>
      </c>
      <c r="D127" s="10" t="s">
        <v>48</v>
      </c>
      <c r="E127" s="10">
        <v>1</v>
      </c>
    </row>
    <row r="128" spans="1:5" x14ac:dyDescent="0.3">
      <c r="A128" s="10">
        <v>911967</v>
      </c>
      <c r="B128" s="10" t="s">
        <v>10981</v>
      </c>
      <c r="C128" s="10" t="str">
        <f>IFERROR(INDEX(invoice_test_data!AI:AI, MATCH('Classification Test Result'!A128, invoice_test_data!A:A, 0)), "")</f>
        <v/>
      </c>
      <c r="D128" s="10" t="s">
        <v>48</v>
      </c>
      <c r="E128" s="10">
        <v>1</v>
      </c>
    </row>
    <row r="129" spans="1:5" x14ac:dyDescent="0.3">
      <c r="A129" s="10">
        <v>911973</v>
      </c>
      <c r="B129" s="10" t="s">
        <v>10936</v>
      </c>
      <c r="C129" s="10" t="str">
        <f>IFERROR(INDEX(invoice_test_data!AI:AI, MATCH('Classification Test Result'!A129, invoice_test_data!A:A, 0)), "")</f>
        <v/>
      </c>
      <c r="D129" s="10" t="s">
        <v>453</v>
      </c>
      <c r="E129" s="10">
        <v>1</v>
      </c>
    </row>
    <row r="130" spans="1:5" x14ac:dyDescent="0.3">
      <c r="A130" s="10">
        <v>911972</v>
      </c>
      <c r="B130" s="10" t="s">
        <v>10982</v>
      </c>
      <c r="C130" s="10" t="str">
        <f>IFERROR(INDEX(invoice_test_data!AI:AI, MATCH('Classification Test Result'!A130, invoice_test_data!A:A, 0)), "")</f>
        <v/>
      </c>
      <c r="D130" s="10" t="s">
        <v>464</v>
      </c>
      <c r="E130" s="10">
        <v>1</v>
      </c>
    </row>
    <row r="131" spans="1:5" x14ac:dyDescent="0.3">
      <c r="A131" s="10">
        <v>911971</v>
      </c>
      <c r="B131" s="10" t="s">
        <v>10983</v>
      </c>
      <c r="C131" s="10" t="str">
        <f>IFERROR(INDEX(invoice_test_data!AI:AI, MATCH('Classification Test Result'!A131, invoice_test_data!A:A, 0)), "")</f>
        <v/>
      </c>
      <c r="D131" s="10" t="s">
        <v>48</v>
      </c>
      <c r="E131" s="10">
        <v>0.9</v>
      </c>
    </row>
    <row r="132" spans="1:5" x14ac:dyDescent="0.3">
      <c r="A132" s="10">
        <v>911970</v>
      </c>
      <c r="B132" s="10" t="s">
        <v>10984</v>
      </c>
      <c r="C132" s="10" t="str">
        <f>IFERROR(INDEX(invoice_test_data!AI:AI, MATCH('Classification Test Result'!A132, invoice_test_data!A:A, 0)), "")</f>
        <v/>
      </c>
      <c r="D132" s="10" t="s">
        <v>464</v>
      </c>
      <c r="E132" s="10">
        <v>1</v>
      </c>
    </row>
    <row r="133" spans="1:5" x14ac:dyDescent="0.3">
      <c r="A133" s="10">
        <v>911969</v>
      </c>
      <c r="B133" s="10" t="s">
        <v>10985</v>
      </c>
      <c r="C133" s="10" t="str">
        <f>IFERROR(INDEX(invoice_test_data!AI:AI, MATCH('Classification Test Result'!A133, invoice_test_data!A:A, 0)), "")</f>
        <v/>
      </c>
      <c r="D133" s="10" t="s">
        <v>464</v>
      </c>
      <c r="E133" s="10">
        <v>0.99</v>
      </c>
    </row>
    <row r="134" spans="1:5" x14ac:dyDescent="0.3">
      <c r="A134" s="10">
        <v>911975</v>
      </c>
      <c r="B134" s="10" t="s">
        <v>10986</v>
      </c>
      <c r="C134" s="10" t="str">
        <f>IFERROR(INDEX(invoice_test_data!AI:AI, MATCH('Classification Test Result'!A134, invoice_test_data!A:A, 0)), "")</f>
        <v/>
      </c>
      <c r="D134" s="10" t="s">
        <v>464</v>
      </c>
      <c r="E134" s="10">
        <v>1</v>
      </c>
    </row>
    <row r="135" spans="1:5" x14ac:dyDescent="0.3">
      <c r="A135" s="10">
        <v>911974</v>
      </c>
      <c r="B135" s="10" t="s">
        <v>10987</v>
      </c>
      <c r="C135" s="10" t="str">
        <f>IFERROR(INDEX(invoice_test_data!AI:AI, MATCH('Classification Test Result'!A135, invoice_test_data!A:A, 0)), "")</f>
        <v/>
      </c>
      <c r="D135" s="10" t="s">
        <v>48</v>
      </c>
      <c r="E135" s="10">
        <v>1</v>
      </c>
    </row>
    <row r="136" spans="1:5" x14ac:dyDescent="0.3">
      <c r="A136" s="10">
        <v>911976</v>
      </c>
      <c r="B136" s="10" t="s">
        <v>10936</v>
      </c>
      <c r="C136" s="10" t="str">
        <f>IFERROR(INDEX(invoice_test_data!AI:AI, MATCH('Classification Test Result'!A136, invoice_test_data!A:A, 0)), "")</f>
        <v/>
      </c>
      <c r="D136" s="10" t="s">
        <v>453</v>
      </c>
      <c r="E136" s="10">
        <v>1</v>
      </c>
    </row>
    <row r="137" spans="1:5" x14ac:dyDescent="0.3">
      <c r="A137" s="10">
        <v>911980</v>
      </c>
      <c r="B137" s="10" t="s">
        <v>10988</v>
      </c>
      <c r="C137" s="10" t="str">
        <f>IFERROR(INDEX(invoice_test_data!AI:AI, MATCH('Classification Test Result'!A137, invoice_test_data!A:A, 0)), "")</f>
        <v/>
      </c>
      <c r="D137" s="10" t="s">
        <v>48</v>
      </c>
      <c r="E137" s="10">
        <v>1</v>
      </c>
    </row>
    <row r="138" spans="1:5" x14ac:dyDescent="0.3">
      <c r="A138" s="10">
        <v>911979</v>
      </c>
      <c r="B138" s="10" t="s">
        <v>10989</v>
      </c>
      <c r="C138" s="10" t="str">
        <f>IFERROR(INDEX(invoice_test_data!AI:AI, MATCH('Classification Test Result'!A138, invoice_test_data!A:A, 0)), "")</f>
        <v/>
      </c>
      <c r="D138" s="10" t="s">
        <v>48</v>
      </c>
      <c r="E138" s="10">
        <v>1</v>
      </c>
    </row>
    <row r="139" spans="1:5" x14ac:dyDescent="0.3">
      <c r="A139" s="10">
        <v>911977</v>
      </c>
      <c r="B139" s="10" t="s">
        <v>10990</v>
      </c>
      <c r="C139" s="10" t="str">
        <f>IFERROR(INDEX(invoice_test_data!AI:AI, MATCH('Classification Test Result'!A139, invoice_test_data!A:A, 0)), "")</f>
        <v/>
      </c>
      <c r="D139" s="10" t="s">
        <v>48</v>
      </c>
      <c r="E139" s="10">
        <v>0.53</v>
      </c>
    </row>
    <row r="140" spans="1:5" x14ac:dyDescent="0.3">
      <c r="A140" s="10">
        <v>911978</v>
      </c>
      <c r="B140" s="10" t="s">
        <v>10991</v>
      </c>
      <c r="C140" s="10" t="str">
        <f>IFERROR(INDEX(invoice_test_data!AI:AI, MATCH('Classification Test Result'!A140, invoice_test_data!A:A, 0)), "")</f>
        <v/>
      </c>
      <c r="D140" s="10" t="s">
        <v>48</v>
      </c>
      <c r="E140" s="10">
        <v>1</v>
      </c>
    </row>
    <row r="141" spans="1:5" x14ac:dyDescent="0.3">
      <c r="A141" s="10">
        <v>911985</v>
      </c>
      <c r="B141" s="10" t="s">
        <v>10992</v>
      </c>
      <c r="C141" s="10" t="str">
        <f>IFERROR(INDEX(invoice_test_data!AI:AI, MATCH('Classification Test Result'!A141, invoice_test_data!A:A, 0)), "")</f>
        <v/>
      </c>
      <c r="D141" s="10" t="s">
        <v>48</v>
      </c>
      <c r="E141" s="10">
        <v>1</v>
      </c>
    </row>
    <row r="142" spans="1:5" x14ac:dyDescent="0.3">
      <c r="A142" s="10">
        <v>911984</v>
      </c>
      <c r="B142" s="10" t="s">
        <v>10993</v>
      </c>
      <c r="C142" s="10" t="str">
        <f>IFERROR(INDEX(invoice_test_data!AI:AI, MATCH('Classification Test Result'!A142, invoice_test_data!A:A, 0)), "")</f>
        <v/>
      </c>
      <c r="D142" s="10" t="s">
        <v>464</v>
      </c>
      <c r="E142" s="10">
        <v>1</v>
      </c>
    </row>
    <row r="143" spans="1:5" x14ac:dyDescent="0.3">
      <c r="A143" s="10">
        <v>911983</v>
      </c>
      <c r="B143" s="10" t="s">
        <v>10994</v>
      </c>
      <c r="C143" s="10" t="str">
        <f>IFERROR(INDEX(invoice_test_data!AI:AI, MATCH('Classification Test Result'!A143, invoice_test_data!A:A, 0)), "")</f>
        <v/>
      </c>
      <c r="D143" s="10" t="s">
        <v>48</v>
      </c>
      <c r="E143" s="10">
        <v>1</v>
      </c>
    </row>
    <row r="144" spans="1:5" x14ac:dyDescent="0.3">
      <c r="A144" s="10">
        <v>911982</v>
      </c>
      <c r="B144" s="10" t="s">
        <v>10995</v>
      </c>
      <c r="C144" s="10" t="str">
        <f>IFERROR(INDEX(invoice_test_data!AI:AI, MATCH('Classification Test Result'!A144, invoice_test_data!A:A, 0)), "")</f>
        <v/>
      </c>
      <c r="D144" s="10" t="s">
        <v>48</v>
      </c>
      <c r="E144" s="10">
        <v>1</v>
      </c>
    </row>
    <row r="145" spans="1:5" x14ac:dyDescent="0.3">
      <c r="A145" s="10">
        <v>911981</v>
      </c>
      <c r="B145" s="10" t="s">
        <v>10996</v>
      </c>
      <c r="C145" s="10" t="str">
        <f>IFERROR(INDEX(invoice_test_data!AI:AI, MATCH('Classification Test Result'!A145, invoice_test_data!A:A, 0)), "")</f>
        <v/>
      </c>
      <c r="D145" s="10" t="s">
        <v>48</v>
      </c>
      <c r="E145" s="10">
        <v>1</v>
      </c>
    </row>
    <row r="146" spans="1:5" x14ac:dyDescent="0.3">
      <c r="A146" s="10">
        <v>911986</v>
      </c>
      <c r="B146" s="10" t="s">
        <v>10997</v>
      </c>
      <c r="C146" s="10" t="str">
        <f>IFERROR(INDEX(invoice_test_data!AI:AI, MATCH('Classification Test Result'!A146, invoice_test_data!A:A, 0)), "")</f>
        <v/>
      </c>
      <c r="D146" s="10" t="s">
        <v>48</v>
      </c>
      <c r="E146" s="10">
        <v>1</v>
      </c>
    </row>
    <row r="147" spans="1:5" x14ac:dyDescent="0.3">
      <c r="A147" s="10">
        <v>911987</v>
      </c>
      <c r="B147" s="10" t="s">
        <v>10998</v>
      </c>
      <c r="C147" s="10" t="str">
        <f>IFERROR(INDEX(invoice_test_data!AI:AI, MATCH('Classification Test Result'!A147, invoice_test_data!A:A, 0)), "")</f>
        <v/>
      </c>
      <c r="D147" s="10" t="s">
        <v>464</v>
      </c>
      <c r="E147" s="10">
        <v>1</v>
      </c>
    </row>
    <row r="148" spans="1:5" x14ac:dyDescent="0.3">
      <c r="A148" s="10">
        <v>911990</v>
      </c>
      <c r="B148" s="10" t="s">
        <v>10999</v>
      </c>
      <c r="C148" s="10" t="str">
        <f>IFERROR(INDEX(invoice_test_data!AI:AI, MATCH('Classification Test Result'!A148, invoice_test_data!A:A, 0)), "")</f>
        <v/>
      </c>
      <c r="D148" s="10" t="s">
        <v>48</v>
      </c>
      <c r="E148" s="10">
        <v>0.96</v>
      </c>
    </row>
    <row r="149" spans="1:5" x14ac:dyDescent="0.3">
      <c r="A149" s="10">
        <v>911989</v>
      </c>
      <c r="B149" s="10" t="s">
        <v>11000</v>
      </c>
      <c r="C149" s="10" t="str">
        <f>IFERROR(INDEX(invoice_test_data!AI:AI, MATCH('Classification Test Result'!A149, invoice_test_data!A:A, 0)), "")</f>
        <v/>
      </c>
      <c r="D149" s="10" t="s">
        <v>48</v>
      </c>
      <c r="E149" s="10">
        <v>1</v>
      </c>
    </row>
    <row r="150" spans="1:5" x14ac:dyDescent="0.3">
      <c r="A150" s="10">
        <v>911988</v>
      </c>
      <c r="B150" s="10" t="s">
        <v>11001</v>
      </c>
      <c r="C150" s="10" t="str">
        <f>IFERROR(INDEX(invoice_test_data!AI:AI, MATCH('Classification Test Result'!A150, invoice_test_data!A:A, 0)), "")</f>
        <v/>
      </c>
      <c r="D150" s="10" t="s">
        <v>48</v>
      </c>
      <c r="E150" s="10">
        <v>1</v>
      </c>
    </row>
    <row r="151" spans="1:5" x14ac:dyDescent="0.3">
      <c r="A151" s="10">
        <v>911991</v>
      </c>
      <c r="B151" s="10" t="s">
        <v>11002</v>
      </c>
      <c r="C151" s="10" t="str">
        <f>IFERROR(INDEX(invoice_test_data!AI:AI, MATCH('Classification Test Result'!A151, invoice_test_data!A:A, 0)), "")</f>
        <v/>
      </c>
      <c r="D151" s="10" t="s">
        <v>48</v>
      </c>
      <c r="E151" s="10">
        <v>1</v>
      </c>
    </row>
    <row r="152" spans="1:5" x14ac:dyDescent="0.3">
      <c r="A152" s="10">
        <v>911992</v>
      </c>
      <c r="B152" s="84" t="s">
        <v>11003</v>
      </c>
      <c r="C152" s="10" t="str">
        <f>IFERROR(INDEX(invoice_test_data!AI:AI, MATCH('Classification Test Result'!A152, invoice_test_data!A:A, 0)), "")</f>
        <v/>
      </c>
      <c r="D152" s="10" t="s">
        <v>1010</v>
      </c>
      <c r="E152" s="10">
        <v>1</v>
      </c>
    </row>
    <row r="153" spans="1:5" x14ac:dyDescent="0.3">
      <c r="A153" s="10">
        <v>911993</v>
      </c>
      <c r="B153" s="10" t="s">
        <v>11004</v>
      </c>
      <c r="C153" s="10" t="str">
        <f>IFERROR(INDEX(invoice_test_data!AI:AI, MATCH('Classification Test Result'!A153, invoice_test_data!A:A, 0)), "")</f>
        <v/>
      </c>
      <c r="D153" s="10" t="s">
        <v>48</v>
      </c>
      <c r="E153" s="10">
        <v>1</v>
      </c>
    </row>
    <row r="154" spans="1:5" x14ac:dyDescent="0.3">
      <c r="A154" s="10">
        <v>911997</v>
      </c>
      <c r="B154" s="10" t="s">
        <v>10936</v>
      </c>
      <c r="C154" s="10" t="str">
        <f>IFERROR(INDEX(invoice_test_data!AI:AI, MATCH('Classification Test Result'!A154, invoice_test_data!A:A, 0)), "")</f>
        <v/>
      </c>
      <c r="D154" s="10" t="s">
        <v>453</v>
      </c>
      <c r="E154" s="10">
        <v>1</v>
      </c>
    </row>
    <row r="155" spans="1:5" x14ac:dyDescent="0.3">
      <c r="A155" s="10">
        <v>911996</v>
      </c>
      <c r="B155" s="10" t="s">
        <v>11005</v>
      </c>
      <c r="C155" s="10" t="str">
        <f>IFERROR(INDEX(invoice_test_data!AI:AI, MATCH('Classification Test Result'!A155, invoice_test_data!A:A, 0)), "")</f>
        <v/>
      </c>
      <c r="D155" s="10" t="s">
        <v>48</v>
      </c>
      <c r="E155" s="10">
        <v>1</v>
      </c>
    </row>
    <row r="156" spans="1:5" x14ac:dyDescent="0.3">
      <c r="A156" s="10">
        <v>911995</v>
      </c>
      <c r="B156" s="10" t="s">
        <v>11006</v>
      </c>
      <c r="C156" s="10" t="str">
        <f>IFERROR(INDEX(invoice_test_data!AI:AI, MATCH('Classification Test Result'!A156, invoice_test_data!A:A, 0)), "")</f>
        <v/>
      </c>
      <c r="D156" s="10" t="s">
        <v>48</v>
      </c>
      <c r="E156" s="10">
        <v>1</v>
      </c>
    </row>
    <row r="157" spans="1:5" x14ac:dyDescent="0.3">
      <c r="A157" s="10">
        <v>911994</v>
      </c>
      <c r="B157" s="10" t="s">
        <v>11007</v>
      </c>
      <c r="C157" s="10" t="str">
        <f>IFERROR(INDEX(invoice_test_data!AI:AI, MATCH('Classification Test Result'!A157, invoice_test_data!A:A, 0)), "")</f>
        <v/>
      </c>
      <c r="D157" s="10" t="s">
        <v>48</v>
      </c>
      <c r="E157" s="10">
        <v>1</v>
      </c>
    </row>
    <row r="158" spans="1:5" x14ac:dyDescent="0.3">
      <c r="A158" s="10">
        <v>911998</v>
      </c>
      <c r="B158" s="10" t="s">
        <v>11004</v>
      </c>
      <c r="C158" s="10" t="str">
        <f>IFERROR(INDEX(invoice_test_data!AI:AI, MATCH('Classification Test Result'!A158, invoice_test_data!A:A, 0)), "")</f>
        <v/>
      </c>
      <c r="D158" s="10" t="s">
        <v>48</v>
      </c>
      <c r="E158" s="10">
        <v>1</v>
      </c>
    </row>
    <row r="159" spans="1:5" x14ac:dyDescent="0.3">
      <c r="A159" s="10">
        <v>911999</v>
      </c>
      <c r="B159" s="10" t="s">
        <v>11008</v>
      </c>
      <c r="C159" s="10" t="str">
        <f>IFERROR(INDEX(invoice_test_data!AI:AI, MATCH('Classification Test Result'!A159, invoice_test_data!A:A, 0)), "")</f>
        <v/>
      </c>
      <c r="D159" s="10" t="s">
        <v>48</v>
      </c>
      <c r="E159" s="10">
        <v>1</v>
      </c>
    </row>
    <row r="160" spans="1:5" x14ac:dyDescent="0.3">
      <c r="A160" s="10">
        <v>912001</v>
      </c>
      <c r="B160" s="10" t="s">
        <v>11009</v>
      </c>
      <c r="C160" s="10" t="str">
        <f>IFERROR(INDEX(invoice_test_data!AI:AI, MATCH('Classification Test Result'!A160, invoice_test_data!A:A, 0)), "")</f>
        <v/>
      </c>
      <c r="D160" s="10" t="s">
        <v>464</v>
      </c>
      <c r="E160" s="10">
        <v>0.9</v>
      </c>
    </row>
    <row r="161" spans="1:5" x14ac:dyDescent="0.3">
      <c r="A161" s="10">
        <v>912000</v>
      </c>
      <c r="B161" s="10" t="s">
        <v>11010</v>
      </c>
      <c r="C161" s="10" t="str">
        <f>IFERROR(INDEX(invoice_test_data!AI:AI, MATCH('Classification Test Result'!A161, invoice_test_data!A:A, 0)), "")</f>
        <v/>
      </c>
      <c r="D161" s="10" t="s">
        <v>48</v>
      </c>
      <c r="E161" s="10">
        <v>1</v>
      </c>
    </row>
    <row r="162" spans="1:5" x14ac:dyDescent="0.3">
      <c r="A162" s="10">
        <v>912007</v>
      </c>
      <c r="B162" s="10" t="s">
        <v>11011</v>
      </c>
      <c r="C162" s="10" t="str">
        <f>IFERROR(INDEX(invoice_test_data!AI:AI, MATCH('Classification Test Result'!A162, invoice_test_data!A:A, 0)), "")</f>
        <v/>
      </c>
      <c r="D162" s="10" t="s">
        <v>48</v>
      </c>
      <c r="E162" s="10">
        <v>1</v>
      </c>
    </row>
    <row r="163" spans="1:5" x14ac:dyDescent="0.3">
      <c r="A163" s="10">
        <v>912005</v>
      </c>
      <c r="B163" s="10" t="s">
        <v>11012</v>
      </c>
      <c r="C163" s="10" t="str">
        <f>IFERROR(INDEX(invoice_test_data!AI:AI, MATCH('Classification Test Result'!A163, invoice_test_data!A:A, 0)), "")</f>
        <v/>
      </c>
      <c r="D163" s="10" t="s">
        <v>48</v>
      </c>
      <c r="E163" s="10">
        <v>1</v>
      </c>
    </row>
    <row r="164" spans="1:5" x14ac:dyDescent="0.3">
      <c r="A164" s="10">
        <v>912003</v>
      </c>
      <c r="B164" s="10" t="s">
        <v>11013</v>
      </c>
      <c r="C164" s="10" t="str">
        <f>IFERROR(INDEX(invoice_test_data!AI:AI, MATCH('Classification Test Result'!A164, invoice_test_data!A:A, 0)), "")</f>
        <v/>
      </c>
      <c r="D164" s="10" t="s">
        <v>48</v>
      </c>
      <c r="E164" s="10">
        <v>1</v>
      </c>
    </row>
    <row r="165" spans="1:5" x14ac:dyDescent="0.3">
      <c r="A165" s="10">
        <v>912009</v>
      </c>
      <c r="B165" s="10" t="s">
        <v>11014</v>
      </c>
      <c r="C165" s="10" t="str">
        <f>IFERROR(INDEX(invoice_test_data!AI:AI, MATCH('Classification Test Result'!A165, invoice_test_data!A:A, 0)), "")</f>
        <v/>
      </c>
      <c r="D165" s="10" t="s">
        <v>464</v>
      </c>
      <c r="E165" s="10">
        <v>1</v>
      </c>
    </row>
    <row r="166" spans="1:5" x14ac:dyDescent="0.3">
      <c r="A166" s="10">
        <v>912008</v>
      </c>
      <c r="B166" s="10" t="s">
        <v>11015</v>
      </c>
      <c r="C166" s="10" t="str">
        <f>IFERROR(INDEX(invoice_test_data!AI:AI, MATCH('Classification Test Result'!A166, invoice_test_data!A:A, 0)), "")</f>
        <v/>
      </c>
      <c r="D166" s="10" t="s">
        <v>48</v>
      </c>
      <c r="E166" s="10">
        <v>1</v>
      </c>
    </row>
    <row r="167" spans="1:5" x14ac:dyDescent="0.3">
      <c r="A167" s="10">
        <v>912006</v>
      </c>
      <c r="B167" s="10" t="s">
        <v>11016</v>
      </c>
      <c r="C167" s="10" t="str">
        <f>IFERROR(INDEX(invoice_test_data!AI:AI, MATCH('Classification Test Result'!A167, invoice_test_data!A:A, 0)), "")</f>
        <v/>
      </c>
      <c r="D167" s="10" t="s">
        <v>48</v>
      </c>
      <c r="E167" s="10">
        <v>1</v>
      </c>
    </row>
    <row r="168" spans="1:5" x14ac:dyDescent="0.3">
      <c r="A168" s="10">
        <v>912004</v>
      </c>
      <c r="B168" s="10" t="s">
        <v>11017</v>
      </c>
      <c r="C168" s="10" t="str">
        <f>IFERROR(INDEX(invoice_test_data!AI:AI, MATCH('Classification Test Result'!A168, invoice_test_data!A:A, 0)), "")</f>
        <v/>
      </c>
      <c r="D168" s="10" t="s">
        <v>48</v>
      </c>
      <c r="E168" s="10">
        <v>1</v>
      </c>
    </row>
    <row r="169" spans="1:5" x14ac:dyDescent="0.3">
      <c r="A169" s="10">
        <v>912002</v>
      </c>
      <c r="B169" s="10" t="s">
        <v>11018</v>
      </c>
      <c r="C169" s="10" t="str">
        <f>IFERROR(INDEX(invoice_test_data!AI:AI, MATCH('Classification Test Result'!A169, invoice_test_data!A:A, 0)), "")</f>
        <v/>
      </c>
      <c r="D169" s="10" t="s">
        <v>48</v>
      </c>
      <c r="E169" s="10">
        <v>1</v>
      </c>
    </row>
    <row r="170" spans="1:5" x14ac:dyDescent="0.3">
      <c r="A170" s="10">
        <v>912010</v>
      </c>
      <c r="B170" s="10" t="s">
        <v>11019</v>
      </c>
      <c r="C170" s="10" t="str">
        <f>IFERROR(INDEX(invoice_test_data!AI:AI, MATCH('Classification Test Result'!A170, invoice_test_data!A:A, 0)), "")</f>
        <v/>
      </c>
      <c r="D170" s="10" t="s">
        <v>48</v>
      </c>
      <c r="E170" s="10">
        <v>0.56000000000000005</v>
      </c>
    </row>
    <row r="171" spans="1:5" x14ac:dyDescent="0.3">
      <c r="A171" s="10">
        <v>912012</v>
      </c>
      <c r="B171" s="10" t="s">
        <v>11020</v>
      </c>
      <c r="C171" s="10" t="str">
        <f>IFERROR(INDEX(invoice_test_data!AI:AI, MATCH('Classification Test Result'!A171, invoice_test_data!A:A, 0)), "")</f>
        <v/>
      </c>
      <c r="D171" s="10" t="s">
        <v>464</v>
      </c>
      <c r="E171" s="10">
        <v>1</v>
      </c>
    </row>
    <row r="172" spans="1:5" x14ac:dyDescent="0.3">
      <c r="A172" s="10">
        <v>912011</v>
      </c>
      <c r="B172" s="10" t="s">
        <v>11021</v>
      </c>
      <c r="C172" s="10" t="str">
        <f>IFERROR(INDEX(invoice_test_data!AI:AI, MATCH('Classification Test Result'!A172, invoice_test_data!A:A, 0)), "")</f>
        <v/>
      </c>
      <c r="D172" s="10" t="s">
        <v>48</v>
      </c>
      <c r="E172" s="10">
        <v>1</v>
      </c>
    </row>
    <row r="173" spans="1:5" x14ac:dyDescent="0.3">
      <c r="A173" s="10">
        <v>912014</v>
      </c>
      <c r="B173" s="10" t="s">
        <v>10936</v>
      </c>
      <c r="C173" s="10" t="str">
        <f>IFERROR(INDEX(invoice_test_data!AI:AI, MATCH('Classification Test Result'!A173, invoice_test_data!A:A, 0)), "")</f>
        <v/>
      </c>
      <c r="D173" s="10" t="s">
        <v>453</v>
      </c>
      <c r="E173" s="10">
        <v>1</v>
      </c>
    </row>
    <row r="174" spans="1:5" x14ac:dyDescent="0.3">
      <c r="A174" s="10">
        <v>912013</v>
      </c>
      <c r="B174" s="10" t="s">
        <v>11022</v>
      </c>
      <c r="C174" s="10" t="str">
        <f>IFERROR(INDEX(invoice_test_data!AI:AI, MATCH('Classification Test Result'!A174, invoice_test_data!A:A, 0)), "")</f>
        <v/>
      </c>
      <c r="D174" s="10" t="s">
        <v>48</v>
      </c>
      <c r="E174" s="10">
        <v>1</v>
      </c>
    </row>
    <row r="175" spans="1:5" x14ac:dyDescent="0.3">
      <c r="A175" s="10">
        <v>912015</v>
      </c>
      <c r="B175" s="10" t="s">
        <v>11023</v>
      </c>
      <c r="C175" s="10" t="str">
        <f>IFERROR(INDEX(invoice_test_data!AI:AI, MATCH('Classification Test Result'!A175, invoice_test_data!A:A, 0)), "")</f>
        <v/>
      </c>
      <c r="D175" s="10" t="s">
        <v>48</v>
      </c>
      <c r="E175" s="10">
        <v>1</v>
      </c>
    </row>
    <row r="176" spans="1:5" x14ac:dyDescent="0.3">
      <c r="A176" s="10">
        <v>912016</v>
      </c>
      <c r="B176" s="10" t="s">
        <v>11024</v>
      </c>
      <c r="C176" s="10" t="str">
        <f>IFERROR(INDEX(invoice_test_data!AI:AI, MATCH('Classification Test Result'!A176, invoice_test_data!A:A, 0)), "")</f>
        <v/>
      </c>
      <c r="D176" s="10" t="s">
        <v>464</v>
      </c>
      <c r="E176" s="10">
        <v>1</v>
      </c>
    </row>
    <row r="177" spans="1:5" x14ac:dyDescent="0.3">
      <c r="A177" s="10">
        <v>912017</v>
      </c>
      <c r="B177" s="10" t="s">
        <v>11025</v>
      </c>
      <c r="C177" s="10" t="str">
        <f>IFERROR(INDEX(invoice_test_data!AI:AI, MATCH('Classification Test Result'!A177, invoice_test_data!A:A, 0)), "")</f>
        <v/>
      </c>
      <c r="D177" s="10" t="s">
        <v>48</v>
      </c>
      <c r="E177" s="10">
        <v>1</v>
      </c>
    </row>
    <row r="178" spans="1:5" x14ac:dyDescent="0.3">
      <c r="A178" s="10">
        <v>912019</v>
      </c>
      <c r="B178" s="10" t="s">
        <v>11026</v>
      </c>
      <c r="C178" s="10" t="str">
        <f>IFERROR(INDEX(invoice_test_data!AI:AI, MATCH('Classification Test Result'!A178, invoice_test_data!A:A, 0)), "")</f>
        <v/>
      </c>
      <c r="D178" s="10" t="s">
        <v>48</v>
      </c>
      <c r="E178" s="10">
        <v>1</v>
      </c>
    </row>
    <row r="179" spans="1:5" x14ac:dyDescent="0.3">
      <c r="A179" s="10">
        <v>912018</v>
      </c>
      <c r="B179" s="10" t="s">
        <v>11027</v>
      </c>
      <c r="C179" s="10" t="str">
        <f>IFERROR(INDEX(invoice_test_data!AI:AI, MATCH('Classification Test Result'!A179, invoice_test_data!A:A, 0)), "")</f>
        <v/>
      </c>
      <c r="D179" s="10" t="s">
        <v>48</v>
      </c>
      <c r="E179" s="10">
        <v>1</v>
      </c>
    </row>
    <row r="180" spans="1:5" x14ac:dyDescent="0.3">
      <c r="A180" s="10">
        <v>912021</v>
      </c>
      <c r="B180" s="10" t="s">
        <v>11028</v>
      </c>
      <c r="C180" s="10" t="str">
        <f>IFERROR(INDEX(invoice_test_data!AI:AI, MATCH('Classification Test Result'!A180, invoice_test_data!A:A, 0)), "")</f>
        <v/>
      </c>
      <c r="D180" s="10" t="s">
        <v>48</v>
      </c>
      <c r="E180" s="10">
        <v>1</v>
      </c>
    </row>
    <row r="181" spans="1:5" x14ac:dyDescent="0.3">
      <c r="A181" s="10">
        <v>912020</v>
      </c>
      <c r="B181" s="10" t="s">
        <v>11029</v>
      </c>
      <c r="C181" s="10" t="str">
        <f>IFERROR(INDEX(invoice_test_data!AI:AI, MATCH('Classification Test Result'!A181, invoice_test_data!A:A, 0)), "")</f>
        <v/>
      </c>
      <c r="D181" s="10" t="s">
        <v>48</v>
      </c>
      <c r="E181" s="10">
        <v>1</v>
      </c>
    </row>
    <row r="182" spans="1:5" x14ac:dyDescent="0.3">
      <c r="A182" s="10">
        <v>912022</v>
      </c>
      <c r="B182" s="10" t="s">
        <v>11030</v>
      </c>
      <c r="C182" s="10" t="str">
        <f>IFERROR(INDEX(invoice_test_data!AI:AI, MATCH('Classification Test Result'!A182, invoice_test_data!A:A, 0)), "")</f>
        <v/>
      </c>
      <c r="D182" s="10" t="s">
        <v>48</v>
      </c>
      <c r="E182" s="10">
        <v>1</v>
      </c>
    </row>
    <row r="183" spans="1:5" x14ac:dyDescent="0.3">
      <c r="A183" s="10">
        <v>911889</v>
      </c>
      <c r="B183" s="10" t="s">
        <v>11031</v>
      </c>
      <c r="C183" s="10" t="str">
        <f>IFERROR(INDEX(invoice_test_data!AI:AI, MATCH('Classification Test Result'!A183, invoice_test_data!A:A, 0)), "")</f>
        <v/>
      </c>
      <c r="D183" s="10" t="s">
        <v>48</v>
      </c>
      <c r="E183" s="10">
        <v>1</v>
      </c>
    </row>
    <row r="184" spans="1:5" x14ac:dyDescent="0.3">
      <c r="A184" s="10">
        <v>911888</v>
      </c>
      <c r="B184" s="10" t="s">
        <v>11032</v>
      </c>
      <c r="C184" s="10" t="str">
        <f>IFERROR(INDEX(invoice_test_data!AI:AI, MATCH('Classification Test Result'!A184, invoice_test_data!A:A, 0)), "")</f>
        <v/>
      </c>
      <c r="D184" s="10" t="s">
        <v>48</v>
      </c>
      <c r="E184" s="10">
        <v>1</v>
      </c>
    </row>
    <row r="185" spans="1:5" x14ac:dyDescent="0.3">
      <c r="A185" s="10">
        <v>911890</v>
      </c>
      <c r="B185" s="10" t="s">
        <v>11033</v>
      </c>
      <c r="C185" s="10" t="str">
        <f>IFERROR(INDEX(invoice_test_data!AI:AI, MATCH('Classification Test Result'!A185, invoice_test_data!A:A, 0)), "")</f>
        <v/>
      </c>
      <c r="D185" s="10" t="s">
        <v>48</v>
      </c>
      <c r="E185" s="10">
        <v>1</v>
      </c>
    </row>
    <row r="186" spans="1:5" x14ac:dyDescent="0.3">
      <c r="A186" s="10">
        <v>911891</v>
      </c>
      <c r="B186" s="10" t="s">
        <v>11034</v>
      </c>
      <c r="C186" s="10" t="str">
        <f>IFERROR(INDEX(invoice_test_data!AI:AI, MATCH('Classification Test Result'!A186, invoice_test_data!A:A, 0)), "")</f>
        <v/>
      </c>
      <c r="D186" s="10" t="s">
        <v>48</v>
      </c>
      <c r="E186" s="10">
        <v>1</v>
      </c>
    </row>
    <row r="187" spans="1:5" x14ac:dyDescent="0.3">
      <c r="A187" s="10">
        <v>911897</v>
      </c>
      <c r="B187" s="10" t="s">
        <v>11035</v>
      </c>
      <c r="C187" s="10" t="str">
        <f>IFERROR(INDEX(invoice_test_data!AI:AI, MATCH('Classification Test Result'!A187, invoice_test_data!A:A, 0)), "")</f>
        <v/>
      </c>
      <c r="D187" s="10" t="s">
        <v>48</v>
      </c>
      <c r="E187" s="10">
        <v>0.99</v>
      </c>
    </row>
    <row r="188" spans="1:5" x14ac:dyDescent="0.3">
      <c r="A188" s="10">
        <v>911892</v>
      </c>
      <c r="B188" s="10" t="s">
        <v>11036</v>
      </c>
      <c r="C188" s="10" t="str">
        <f>IFERROR(INDEX(invoice_test_data!AI:AI, MATCH('Classification Test Result'!A188, invoice_test_data!A:A, 0)), "")</f>
        <v/>
      </c>
      <c r="D188" s="10" t="s">
        <v>464</v>
      </c>
      <c r="E188" s="10">
        <v>0.98</v>
      </c>
    </row>
    <row r="189" spans="1:5" x14ac:dyDescent="0.3">
      <c r="A189" s="10">
        <v>911895</v>
      </c>
      <c r="B189" s="10" t="s">
        <v>10990</v>
      </c>
      <c r="C189" s="10" t="str">
        <f>IFERROR(INDEX(invoice_test_data!AI:AI, MATCH('Classification Test Result'!A189, invoice_test_data!A:A, 0)), "")</f>
        <v/>
      </c>
      <c r="D189" s="10" t="s">
        <v>48</v>
      </c>
      <c r="E189" s="10">
        <v>0.53</v>
      </c>
    </row>
    <row r="190" spans="1:5" x14ac:dyDescent="0.3">
      <c r="A190" s="10">
        <v>911894</v>
      </c>
      <c r="B190" s="10" t="s">
        <v>11037</v>
      </c>
      <c r="C190" s="10" t="str">
        <f>IFERROR(INDEX(invoice_test_data!AI:AI, MATCH('Classification Test Result'!A190, invoice_test_data!A:A, 0)), "")</f>
        <v/>
      </c>
      <c r="D190" s="10" t="s">
        <v>48</v>
      </c>
      <c r="E190" s="10">
        <v>1</v>
      </c>
    </row>
    <row r="191" spans="1:5" x14ac:dyDescent="0.3">
      <c r="A191" s="10">
        <v>911896</v>
      </c>
      <c r="B191" s="10" t="s">
        <v>11038</v>
      </c>
      <c r="C191" s="10" t="str">
        <f>IFERROR(INDEX(invoice_test_data!AI:AI, MATCH('Classification Test Result'!A191, invoice_test_data!A:A, 0)), "")</f>
        <v/>
      </c>
      <c r="D191" s="10" t="s">
        <v>464</v>
      </c>
      <c r="E191" s="10">
        <v>0.91</v>
      </c>
    </row>
    <row r="192" spans="1:5" x14ac:dyDescent="0.3">
      <c r="A192" s="10">
        <v>911893</v>
      </c>
      <c r="B192" s="10" t="s">
        <v>11039</v>
      </c>
      <c r="C192" s="10" t="str">
        <f>IFERROR(INDEX(invoice_test_data!AI:AI, MATCH('Classification Test Result'!A192, invoice_test_data!A:A, 0)), "")</f>
        <v/>
      </c>
      <c r="D192" s="10" t="s">
        <v>48</v>
      </c>
      <c r="E192" s="10">
        <v>1</v>
      </c>
    </row>
    <row r="193" spans="1:5" x14ac:dyDescent="0.3">
      <c r="A193" s="10">
        <v>911898</v>
      </c>
      <c r="B193" s="10" t="s">
        <v>11040</v>
      </c>
      <c r="C193" s="10" t="str">
        <f>IFERROR(INDEX(invoice_test_data!AI:AI, MATCH('Classification Test Result'!A193, invoice_test_data!A:A, 0)), "")</f>
        <v/>
      </c>
      <c r="D193" s="10" t="s">
        <v>48</v>
      </c>
      <c r="E193" s="10">
        <v>1</v>
      </c>
    </row>
    <row r="194" spans="1:5" x14ac:dyDescent="0.3">
      <c r="A194" s="10">
        <v>911899</v>
      </c>
      <c r="B194" s="10" t="s">
        <v>11041</v>
      </c>
      <c r="C194" s="10" t="str">
        <f>IFERROR(INDEX(invoice_test_data!AI:AI, MATCH('Classification Test Result'!A194, invoice_test_data!A:A, 0)), "")</f>
        <v/>
      </c>
      <c r="D194" s="10" t="s">
        <v>48</v>
      </c>
      <c r="E194" s="10">
        <v>1</v>
      </c>
    </row>
    <row r="195" spans="1:5" x14ac:dyDescent="0.3">
      <c r="A195" s="10">
        <v>911903</v>
      </c>
      <c r="B195" s="10" t="s">
        <v>11042</v>
      </c>
      <c r="C195" s="10" t="str">
        <f>IFERROR(INDEX(invoice_test_data!AI:AI, MATCH('Classification Test Result'!A195, invoice_test_data!A:A, 0)), "")</f>
        <v/>
      </c>
      <c r="D195" s="10" t="s">
        <v>48</v>
      </c>
      <c r="E195" s="10">
        <v>1</v>
      </c>
    </row>
    <row r="196" spans="1:5" x14ac:dyDescent="0.3">
      <c r="A196" s="10">
        <v>911902</v>
      </c>
      <c r="B196" s="10" t="s">
        <v>11043</v>
      </c>
      <c r="C196" s="10" t="str">
        <f>IFERROR(INDEX(invoice_test_data!AI:AI, MATCH('Classification Test Result'!A196, invoice_test_data!A:A, 0)), "")</f>
        <v/>
      </c>
      <c r="D196" s="10" t="s">
        <v>48</v>
      </c>
      <c r="E196" s="10">
        <v>1</v>
      </c>
    </row>
    <row r="197" spans="1:5" x14ac:dyDescent="0.3">
      <c r="A197" s="10">
        <v>911901</v>
      </c>
      <c r="B197" s="10" t="s">
        <v>11044</v>
      </c>
      <c r="C197" s="10" t="str">
        <f>IFERROR(INDEX(invoice_test_data!AI:AI, MATCH('Classification Test Result'!A197, invoice_test_data!A:A, 0)), "")</f>
        <v/>
      </c>
      <c r="D197" s="10" t="s">
        <v>48</v>
      </c>
      <c r="E197" s="10">
        <v>1</v>
      </c>
    </row>
    <row r="198" spans="1:5" x14ac:dyDescent="0.3">
      <c r="A198" s="10">
        <v>911900</v>
      </c>
      <c r="B198" s="10" t="s">
        <v>11045</v>
      </c>
      <c r="C198" s="10" t="str">
        <f>IFERROR(INDEX(invoice_test_data!AI:AI, MATCH('Classification Test Result'!A198, invoice_test_data!A:A, 0)), "")</f>
        <v/>
      </c>
      <c r="D198" s="10" t="s">
        <v>48</v>
      </c>
      <c r="E198" s="10">
        <v>1</v>
      </c>
    </row>
    <row r="199" spans="1:5" x14ac:dyDescent="0.3">
      <c r="A199" s="10">
        <v>911908</v>
      </c>
      <c r="B199" s="10" t="s">
        <v>11046</v>
      </c>
      <c r="C199" s="10" t="str">
        <f>IFERROR(INDEX(invoice_test_data!AI:AI, MATCH('Classification Test Result'!A199, invoice_test_data!A:A, 0)), "")</f>
        <v/>
      </c>
      <c r="D199" s="10" t="s">
        <v>48</v>
      </c>
      <c r="E199" s="10">
        <v>1</v>
      </c>
    </row>
    <row r="200" spans="1:5" x14ac:dyDescent="0.3">
      <c r="A200" s="10">
        <v>911907</v>
      </c>
      <c r="B200" s="10" t="s">
        <v>11047</v>
      </c>
      <c r="C200" s="10" t="str">
        <f>IFERROR(INDEX(invoice_test_data!AI:AI, MATCH('Classification Test Result'!A200, invoice_test_data!A:A, 0)), "")</f>
        <v/>
      </c>
      <c r="D200" s="10" t="s">
        <v>48</v>
      </c>
      <c r="E200" s="10">
        <v>1</v>
      </c>
    </row>
    <row r="201" spans="1:5" x14ac:dyDescent="0.3">
      <c r="A201" s="10">
        <v>911906</v>
      </c>
      <c r="B201" s="10" t="s">
        <v>11048</v>
      </c>
      <c r="C201" s="10" t="str">
        <f>IFERROR(INDEX(invoice_test_data!AI:AI, MATCH('Classification Test Result'!A201, invoice_test_data!A:A, 0)), "")</f>
        <v/>
      </c>
      <c r="D201" s="10" t="s">
        <v>48</v>
      </c>
      <c r="E201" s="10">
        <v>1</v>
      </c>
    </row>
    <row r="202" spans="1:5" x14ac:dyDescent="0.3">
      <c r="A202" s="10">
        <v>911905</v>
      </c>
      <c r="B202" s="10" t="s">
        <v>11049</v>
      </c>
      <c r="C202" s="10" t="str">
        <f>IFERROR(INDEX(invoice_test_data!AI:AI, MATCH('Classification Test Result'!A202, invoice_test_data!A:A, 0)), "")</f>
        <v/>
      </c>
      <c r="D202" s="10" t="s">
        <v>48</v>
      </c>
      <c r="E202" s="10">
        <v>0.99</v>
      </c>
    </row>
    <row r="203" spans="1:5" x14ac:dyDescent="0.3">
      <c r="A203" s="10">
        <v>911904</v>
      </c>
      <c r="B203" s="10" t="s">
        <v>11050</v>
      </c>
      <c r="C203" s="10" t="str">
        <f>IFERROR(INDEX(invoice_test_data!AI:AI, MATCH('Classification Test Result'!A203, invoice_test_data!A:A, 0)), "")</f>
        <v/>
      </c>
      <c r="D203" s="10" t="s">
        <v>48</v>
      </c>
      <c r="E203" s="10">
        <v>0.66</v>
      </c>
    </row>
    <row r="204" spans="1:5" x14ac:dyDescent="0.3">
      <c r="A204" s="10">
        <v>911911</v>
      </c>
      <c r="B204" s="10" t="s">
        <v>10962</v>
      </c>
      <c r="C204" s="10" t="str">
        <f>IFERROR(INDEX(invoice_test_data!AI:AI, MATCH('Classification Test Result'!A204, invoice_test_data!A:A, 0)), "")</f>
        <v/>
      </c>
      <c r="D204" s="10" t="s">
        <v>48</v>
      </c>
      <c r="E204" s="10">
        <v>1</v>
      </c>
    </row>
    <row r="205" spans="1:5" x14ac:dyDescent="0.3">
      <c r="A205" s="10">
        <v>911909</v>
      </c>
      <c r="B205" s="10" t="s">
        <v>11051</v>
      </c>
      <c r="C205" s="10" t="str">
        <f>IFERROR(INDEX(invoice_test_data!AI:AI, MATCH('Classification Test Result'!A205, invoice_test_data!A:A, 0)), "")</f>
        <v/>
      </c>
      <c r="D205" s="10" t="s">
        <v>464</v>
      </c>
      <c r="E205" s="10">
        <v>1</v>
      </c>
    </row>
    <row r="206" spans="1:5" x14ac:dyDescent="0.3">
      <c r="A206" s="10">
        <v>911910</v>
      </c>
      <c r="B206" s="10" t="s">
        <v>11052</v>
      </c>
      <c r="C206" s="10" t="str">
        <f>IFERROR(INDEX(invoice_test_data!AI:AI, MATCH('Classification Test Result'!A206, invoice_test_data!A:A, 0)), "")</f>
        <v/>
      </c>
      <c r="D206" s="10" t="s">
        <v>48</v>
      </c>
      <c r="E206" s="10">
        <v>1</v>
      </c>
    </row>
    <row r="207" spans="1:5" x14ac:dyDescent="0.3">
      <c r="A207" s="10">
        <v>911912</v>
      </c>
      <c r="B207" s="10" t="s">
        <v>11053</v>
      </c>
      <c r="C207" s="10" t="str">
        <f>IFERROR(INDEX(invoice_test_data!AI:AI, MATCH('Classification Test Result'!A207, invoice_test_data!A:A, 0)), "")</f>
        <v/>
      </c>
      <c r="D207" s="10" t="s">
        <v>48</v>
      </c>
      <c r="E207" s="10">
        <v>1</v>
      </c>
    </row>
    <row r="208" spans="1:5" x14ac:dyDescent="0.3">
      <c r="A208" s="10">
        <v>911913</v>
      </c>
      <c r="B208" s="10" t="s">
        <v>11054</v>
      </c>
      <c r="C208" s="10" t="str">
        <f>IFERROR(INDEX(invoice_test_data!AI:AI, MATCH('Classification Test Result'!A208, invoice_test_data!A:A, 0)), "")</f>
        <v/>
      </c>
      <c r="D208" s="10" t="s">
        <v>48</v>
      </c>
      <c r="E208" s="10">
        <v>0.99</v>
      </c>
    </row>
    <row r="209" spans="1:5" x14ac:dyDescent="0.3">
      <c r="A209" s="10">
        <v>911914</v>
      </c>
      <c r="B209" s="10" t="s">
        <v>11055</v>
      </c>
      <c r="C209" s="10" t="str">
        <f>IFERROR(INDEX(invoice_test_data!AI:AI, MATCH('Classification Test Result'!A209, invoice_test_data!A:A, 0)), "")</f>
        <v/>
      </c>
      <c r="D209" s="10" t="s">
        <v>48</v>
      </c>
      <c r="E209" s="10">
        <v>0.92</v>
      </c>
    </row>
    <row r="210" spans="1:5" x14ac:dyDescent="0.3">
      <c r="A210" s="10">
        <v>911915</v>
      </c>
      <c r="B210" s="10" t="s">
        <v>11056</v>
      </c>
      <c r="C210" s="10" t="str">
        <f>IFERROR(INDEX(invoice_test_data!AI:AI, MATCH('Classification Test Result'!A210, invoice_test_data!A:A, 0)), "")</f>
        <v/>
      </c>
      <c r="D210" s="10" t="s">
        <v>464</v>
      </c>
      <c r="E210" s="10">
        <v>1</v>
      </c>
    </row>
    <row r="211" spans="1:5" x14ac:dyDescent="0.3">
      <c r="A211" s="10">
        <v>911916</v>
      </c>
      <c r="B211" s="10" t="s">
        <v>11057</v>
      </c>
      <c r="C211" s="10" t="str">
        <f>IFERROR(INDEX(invoice_test_data!AI:AI, MATCH('Classification Test Result'!A211, invoice_test_data!A:A, 0)), "")</f>
        <v/>
      </c>
      <c r="D211" s="10" t="s">
        <v>48</v>
      </c>
      <c r="E211" s="10">
        <v>1</v>
      </c>
    </row>
    <row r="212" spans="1:5" x14ac:dyDescent="0.3">
      <c r="A212" s="10">
        <v>911920</v>
      </c>
      <c r="B212" s="10" t="s">
        <v>11058</v>
      </c>
      <c r="C212" s="10" t="str">
        <f>IFERROR(INDEX(invoice_test_data!AI:AI, MATCH('Classification Test Result'!A212, invoice_test_data!A:A, 0)), "")</f>
        <v/>
      </c>
      <c r="D212" s="10" t="s">
        <v>48</v>
      </c>
      <c r="E212" s="10">
        <v>1</v>
      </c>
    </row>
    <row r="213" spans="1:5" x14ac:dyDescent="0.3">
      <c r="A213" s="10">
        <v>911917</v>
      </c>
      <c r="B213" s="10" t="s">
        <v>11059</v>
      </c>
      <c r="C213" s="10" t="str">
        <f>IFERROR(INDEX(invoice_test_data!AI:AI, MATCH('Classification Test Result'!A213, invoice_test_data!A:A, 0)), "")</f>
        <v/>
      </c>
      <c r="D213" s="10" t="s">
        <v>48</v>
      </c>
      <c r="E213" s="10">
        <v>1</v>
      </c>
    </row>
    <row r="214" spans="1:5" x14ac:dyDescent="0.3">
      <c r="A214" s="10">
        <v>911918</v>
      </c>
      <c r="B214" s="10" t="s">
        <v>11060</v>
      </c>
      <c r="C214" s="10" t="str">
        <f>IFERROR(INDEX(invoice_test_data!AI:AI, MATCH('Classification Test Result'!A214, invoice_test_data!A:A, 0)), "")</f>
        <v/>
      </c>
      <c r="D214" s="10" t="s">
        <v>48</v>
      </c>
      <c r="E214" s="10">
        <v>1</v>
      </c>
    </row>
    <row r="215" spans="1:5" x14ac:dyDescent="0.3">
      <c r="A215" s="10">
        <v>911919</v>
      </c>
      <c r="B215" s="10" t="s">
        <v>11061</v>
      </c>
      <c r="C215" s="10" t="str">
        <f>IFERROR(INDEX(invoice_test_data!AI:AI, MATCH('Classification Test Result'!A215, invoice_test_data!A:A, 0)), "")</f>
        <v/>
      </c>
      <c r="D215" s="10" t="s">
        <v>48</v>
      </c>
      <c r="E215" s="10">
        <v>0.97</v>
      </c>
    </row>
    <row r="216" spans="1:5" x14ac:dyDescent="0.3">
      <c r="A216" s="10">
        <v>911921</v>
      </c>
      <c r="B216" s="10" t="s">
        <v>11062</v>
      </c>
      <c r="C216" s="10" t="str">
        <f>IFERROR(INDEX(invoice_test_data!AI:AI, MATCH('Classification Test Result'!A216, invoice_test_data!A:A, 0)), "")</f>
        <v/>
      </c>
      <c r="D216" s="10" t="s">
        <v>48</v>
      </c>
      <c r="E216" s="10">
        <v>0.99</v>
      </c>
    </row>
    <row r="217" spans="1:5" x14ac:dyDescent="0.3">
      <c r="A217" s="10">
        <v>911923</v>
      </c>
      <c r="B217" s="10" t="s">
        <v>11063</v>
      </c>
      <c r="C217" s="10" t="str">
        <f>IFERROR(INDEX(invoice_test_data!AI:AI, MATCH('Classification Test Result'!A217, invoice_test_data!A:A, 0)), "")</f>
        <v/>
      </c>
      <c r="D217" s="10" t="s">
        <v>48</v>
      </c>
      <c r="E217" s="10">
        <v>1</v>
      </c>
    </row>
    <row r="218" spans="1:5" x14ac:dyDescent="0.3">
      <c r="A218" s="10">
        <v>911924</v>
      </c>
      <c r="B218" s="10" t="s">
        <v>11064</v>
      </c>
      <c r="C218" s="10" t="str">
        <f>IFERROR(INDEX(invoice_test_data!AI:AI, MATCH('Classification Test Result'!A218, invoice_test_data!A:A, 0)), "")</f>
        <v/>
      </c>
      <c r="D218" s="10" t="s">
        <v>48</v>
      </c>
      <c r="E218" s="10">
        <v>1</v>
      </c>
    </row>
    <row r="219" spans="1:5" x14ac:dyDescent="0.3">
      <c r="A219" s="10">
        <v>911922</v>
      </c>
      <c r="B219" s="10" t="s">
        <v>11065</v>
      </c>
      <c r="C219" s="10" t="str">
        <f>IFERROR(INDEX(invoice_test_data!AI:AI, MATCH('Classification Test Result'!A219, invoice_test_data!A:A, 0)), "")</f>
        <v/>
      </c>
      <c r="D219" s="10" t="s">
        <v>48</v>
      </c>
      <c r="E219" s="10">
        <v>1</v>
      </c>
    </row>
    <row r="220" spans="1:5" x14ac:dyDescent="0.3">
      <c r="A220" s="10">
        <v>911927</v>
      </c>
      <c r="B220" s="10" t="s">
        <v>11066</v>
      </c>
      <c r="C220" s="10" t="str">
        <f>IFERROR(INDEX(invoice_test_data!AI:AI, MATCH('Classification Test Result'!A220, invoice_test_data!A:A, 0)), "")</f>
        <v/>
      </c>
      <c r="D220" s="10" t="s">
        <v>48</v>
      </c>
      <c r="E220" s="10">
        <v>1</v>
      </c>
    </row>
    <row r="221" spans="1:5" x14ac:dyDescent="0.3">
      <c r="A221" s="10">
        <v>911926</v>
      </c>
      <c r="B221" s="10" t="s">
        <v>11067</v>
      </c>
      <c r="C221" s="10" t="str">
        <f>IFERROR(INDEX(invoice_test_data!AI:AI, MATCH('Classification Test Result'!A221, invoice_test_data!A:A, 0)), "")</f>
        <v/>
      </c>
      <c r="D221" s="10" t="s">
        <v>48</v>
      </c>
      <c r="E221" s="10">
        <v>0.93</v>
      </c>
    </row>
    <row r="222" spans="1:5" x14ac:dyDescent="0.3">
      <c r="A222" s="10">
        <v>911928</v>
      </c>
      <c r="B222" s="10" t="s">
        <v>10936</v>
      </c>
      <c r="C222" s="10" t="str">
        <f>IFERROR(INDEX(invoice_test_data!AI:AI, MATCH('Classification Test Result'!A222, invoice_test_data!A:A, 0)), "")</f>
        <v/>
      </c>
      <c r="D222" s="10" t="s">
        <v>453</v>
      </c>
      <c r="E222" s="10">
        <v>1</v>
      </c>
    </row>
    <row r="223" spans="1:5" x14ac:dyDescent="0.3">
      <c r="A223" s="10">
        <v>911925</v>
      </c>
      <c r="B223" s="10" t="s">
        <v>11068</v>
      </c>
      <c r="C223" s="10" t="str">
        <f>IFERROR(INDEX(invoice_test_data!AI:AI, MATCH('Classification Test Result'!A223, invoice_test_data!A:A, 0)), "")</f>
        <v/>
      </c>
      <c r="D223" s="10" t="s">
        <v>48</v>
      </c>
      <c r="E223" s="10">
        <v>1</v>
      </c>
    </row>
    <row r="224" spans="1:5" x14ac:dyDescent="0.3">
      <c r="A224" s="10">
        <v>911930</v>
      </c>
      <c r="B224" s="10" t="s">
        <v>10936</v>
      </c>
      <c r="C224" s="10" t="str">
        <f>IFERROR(INDEX(invoice_test_data!AI:AI, MATCH('Classification Test Result'!A224, invoice_test_data!A:A, 0)), "")</f>
        <v/>
      </c>
      <c r="D224" s="10" t="s">
        <v>453</v>
      </c>
      <c r="E224" s="10">
        <v>1</v>
      </c>
    </row>
    <row r="225" spans="1:5" x14ac:dyDescent="0.3">
      <c r="A225" s="10">
        <v>911929</v>
      </c>
      <c r="B225" s="10" t="s">
        <v>11069</v>
      </c>
      <c r="C225" s="10" t="str">
        <f>IFERROR(INDEX(invoice_test_data!AI:AI, MATCH('Classification Test Result'!A225, invoice_test_data!A:A, 0)), "")</f>
        <v/>
      </c>
      <c r="D225" s="10" t="s">
        <v>48</v>
      </c>
      <c r="E225" s="10">
        <v>1</v>
      </c>
    </row>
    <row r="226" spans="1:5" x14ac:dyDescent="0.3">
      <c r="A226" s="10">
        <v>911931</v>
      </c>
      <c r="B226" s="10" t="s">
        <v>11067</v>
      </c>
      <c r="C226" s="10" t="str">
        <f>IFERROR(INDEX(invoice_test_data!AI:AI, MATCH('Classification Test Result'!A226, invoice_test_data!A:A, 0)), "")</f>
        <v/>
      </c>
      <c r="D226" s="10" t="s">
        <v>48</v>
      </c>
      <c r="E226" s="10">
        <v>0.93</v>
      </c>
    </row>
    <row r="227" spans="1:5" x14ac:dyDescent="0.3">
      <c r="A227" s="10">
        <v>911933</v>
      </c>
      <c r="B227" s="10" t="s">
        <v>10936</v>
      </c>
      <c r="C227" s="10" t="str">
        <f>IFERROR(INDEX(invoice_test_data!AI:AI, MATCH('Classification Test Result'!A227, invoice_test_data!A:A, 0)), "")</f>
        <v/>
      </c>
      <c r="D227" s="10" t="s">
        <v>453</v>
      </c>
      <c r="E227" s="10">
        <v>1</v>
      </c>
    </row>
    <row r="228" spans="1:5" x14ac:dyDescent="0.3">
      <c r="A228" s="10">
        <v>911932</v>
      </c>
      <c r="B228" s="10" t="s">
        <v>11070</v>
      </c>
      <c r="C228" s="10" t="str">
        <f>IFERROR(INDEX(invoice_test_data!AI:AI, MATCH('Classification Test Result'!A228, invoice_test_data!A:A, 0)), "")</f>
        <v/>
      </c>
      <c r="D228" s="10" t="s">
        <v>464</v>
      </c>
      <c r="E228" s="10">
        <v>1</v>
      </c>
    </row>
    <row r="229" spans="1:5" x14ac:dyDescent="0.3">
      <c r="A229" s="10">
        <v>911934</v>
      </c>
      <c r="B229" s="10" t="s">
        <v>11071</v>
      </c>
      <c r="C229" s="10" t="str">
        <f>IFERROR(INDEX(invoice_test_data!AI:AI, MATCH('Classification Test Result'!A229, invoice_test_data!A:A, 0)), "")</f>
        <v/>
      </c>
      <c r="D229" s="10" t="s">
        <v>48</v>
      </c>
      <c r="E229" s="10">
        <v>1</v>
      </c>
    </row>
    <row r="230" spans="1:5" x14ac:dyDescent="0.3">
      <c r="A230" s="10">
        <v>911935</v>
      </c>
      <c r="B230" s="10" t="s">
        <v>11072</v>
      </c>
      <c r="C230" s="10" t="str">
        <f>IFERROR(INDEX(invoice_test_data!AI:AI, MATCH('Classification Test Result'!A230, invoice_test_data!A:A, 0)), "")</f>
        <v/>
      </c>
      <c r="D230" s="10" t="s">
        <v>48</v>
      </c>
      <c r="E230" s="10">
        <v>1</v>
      </c>
    </row>
    <row r="231" spans="1:5" x14ac:dyDescent="0.3">
      <c r="A231" s="10">
        <v>911937</v>
      </c>
      <c r="B231" s="10" t="s">
        <v>11073</v>
      </c>
      <c r="C231" s="10" t="str">
        <f>IFERROR(INDEX(invoice_test_data!AI:AI, MATCH('Classification Test Result'!A231, invoice_test_data!A:A, 0)), "")</f>
        <v/>
      </c>
      <c r="D231" s="10" t="s">
        <v>48</v>
      </c>
      <c r="E231" s="10">
        <v>1</v>
      </c>
    </row>
    <row r="232" spans="1:5" x14ac:dyDescent="0.3">
      <c r="A232" s="10">
        <v>911939</v>
      </c>
      <c r="B232" s="10" t="s">
        <v>11074</v>
      </c>
      <c r="C232" s="10" t="str">
        <f>IFERROR(INDEX(invoice_test_data!AI:AI, MATCH('Classification Test Result'!A232, invoice_test_data!A:A, 0)), "")</f>
        <v/>
      </c>
      <c r="D232" s="10" t="s">
        <v>48</v>
      </c>
      <c r="E232" s="10">
        <v>1</v>
      </c>
    </row>
    <row r="233" spans="1:5" x14ac:dyDescent="0.3">
      <c r="A233" s="10">
        <v>911938</v>
      </c>
      <c r="B233" s="10" t="s">
        <v>11075</v>
      </c>
      <c r="C233" s="10" t="str">
        <f>IFERROR(INDEX(invoice_test_data!AI:AI, MATCH('Classification Test Result'!A233, invoice_test_data!A:A, 0)), "")</f>
        <v/>
      </c>
      <c r="D233" s="10" t="s">
        <v>48</v>
      </c>
      <c r="E233" s="10">
        <v>1</v>
      </c>
    </row>
    <row r="234" spans="1:5" x14ac:dyDescent="0.3">
      <c r="A234" s="10">
        <v>911936</v>
      </c>
      <c r="B234" s="10" t="s">
        <v>11076</v>
      </c>
      <c r="C234" s="10" t="str">
        <f>IFERROR(INDEX(invoice_test_data!AI:AI, MATCH('Classification Test Result'!A234, invoice_test_data!A:A, 0)), "")</f>
        <v/>
      </c>
      <c r="D234" s="10" t="s">
        <v>464</v>
      </c>
      <c r="E234" s="10">
        <v>1</v>
      </c>
    </row>
    <row r="235" spans="1:5" x14ac:dyDescent="0.3">
      <c r="A235" s="10">
        <v>911885</v>
      </c>
      <c r="B235" s="10" t="s">
        <v>11077</v>
      </c>
      <c r="C235" s="10" t="str">
        <f>IFERROR(INDEX(invoice_test_data!AI:AI, MATCH('Classification Test Result'!A235, invoice_test_data!A:A, 0)), "")</f>
        <v/>
      </c>
      <c r="D235" s="10" t="s">
        <v>48</v>
      </c>
      <c r="E235" s="10">
        <v>1</v>
      </c>
    </row>
    <row r="236" spans="1:5" x14ac:dyDescent="0.3">
      <c r="A236" s="10">
        <v>911887</v>
      </c>
      <c r="B236" s="10" t="s">
        <v>11078</v>
      </c>
      <c r="C236" s="10" t="str">
        <f>IFERROR(INDEX(invoice_test_data!AI:AI, MATCH('Classification Test Result'!A236, invoice_test_data!A:A, 0)), "")</f>
        <v/>
      </c>
      <c r="D236" s="10" t="s">
        <v>464</v>
      </c>
      <c r="E236" s="10">
        <v>1</v>
      </c>
    </row>
    <row r="237" spans="1:5" x14ac:dyDescent="0.3">
      <c r="A237" s="10">
        <v>911886</v>
      </c>
      <c r="B237" s="10" t="s">
        <v>11079</v>
      </c>
      <c r="C237" s="10" t="str">
        <f>IFERROR(INDEX(invoice_test_data!AI:AI, MATCH('Classification Test Result'!A237, invoice_test_data!A:A, 0)), "")</f>
        <v/>
      </c>
      <c r="D237" s="10" t="s">
        <v>464</v>
      </c>
      <c r="E237" s="10">
        <v>1</v>
      </c>
    </row>
    <row r="238" spans="1:5" x14ac:dyDescent="0.3">
      <c r="A238" s="10">
        <v>911784</v>
      </c>
      <c r="B238" s="10" t="s">
        <v>11080</v>
      </c>
      <c r="C238" s="10" t="str">
        <f>IFERROR(INDEX(invoice_test_data!AI:AI, MATCH('Classification Test Result'!A238, invoice_test_data!A:A, 0)), "")</f>
        <v/>
      </c>
      <c r="D238" s="10" t="s">
        <v>464</v>
      </c>
      <c r="E238" s="10">
        <v>1</v>
      </c>
    </row>
    <row r="239" spans="1:5" x14ac:dyDescent="0.3">
      <c r="A239" s="10">
        <v>911786</v>
      </c>
      <c r="B239" s="10" t="s">
        <v>11081</v>
      </c>
      <c r="C239" s="10" t="str">
        <f>IFERROR(INDEX(invoice_test_data!AI:AI, MATCH('Classification Test Result'!A239, invoice_test_data!A:A, 0)), "")</f>
        <v/>
      </c>
      <c r="D239" s="10" t="s">
        <v>464</v>
      </c>
      <c r="E239" s="10">
        <v>1</v>
      </c>
    </row>
    <row r="240" spans="1:5" x14ac:dyDescent="0.3">
      <c r="A240" s="10">
        <v>911785</v>
      </c>
      <c r="B240" s="10" t="s">
        <v>11082</v>
      </c>
      <c r="C240" s="10" t="str">
        <f>IFERROR(INDEX(invoice_test_data!AI:AI, MATCH('Classification Test Result'!A240, invoice_test_data!A:A, 0)), "")</f>
        <v/>
      </c>
      <c r="D240" s="10" t="s">
        <v>165</v>
      </c>
      <c r="E240" s="10">
        <v>1</v>
      </c>
    </row>
    <row r="241" spans="1:5" x14ac:dyDescent="0.3">
      <c r="A241" s="10">
        <v>911787</v>
      </c>
      <c r="B241" s="10" t="s">
        <v>11083</v>
      </c>
      <c r="C241" s="10" t="str">
        <f>IFERROR(INDEX(invoice_test_data!AI:AI, MATCH('Classification Test Result'!A241, invoice_test_data!A:A, 0)), "")</f>
        <v/>
      </c>
      <c r="D241" s="10" t="s">
        <v>48</v>
      </c>
      <c r="E241" s="10">
        <v>1</v>
      </c>
    </row>
    <row r="242" spans="1:5" x14ac:dyDescent="0.3">
      <c r="A242" s="10">
        <v>911788</v>
      </c>
      <c r="B242" s="10" t="s">
        <v>11084</v>
      </c>
      <c r="C242" s="10" t="str">
        <f>IFERROR(INDEX(invoice_test_data!AI:AI, MATCH('Classification Test Result'!A242, invoice_test_data!A:A, 0)), "")</f>
        <v/>
      </c>
      <c r="D242" s="10" t="s">
        <v>1010</v>
      </c>
      <c r="E242" s="10">
        <v>1</v>
      </c>
    </row>
    <row r="243" spans="1:5" x14ac:dyDescent="0.3">
      <c r="A243" s="10">
        <v>911789</v>
      </c>
      <c r="B243" s="10" t="s">
        <v>11085</v>
      </c>
      <c r="C243" s="10" t="str">
        <f>IFERROR(INDEX(invoice_test_data!AI:AI, MATCH('Classification Test Result'!A243, invoice_test_data!A:A, 0)), "")</f>
        <v/>
      </c>
      <c r="D243" s="10" t="s">
        <v>48</v>
      </c>
      <c r="E243" s="10">
        <v>1</v>
      </c>
    </row>
    <row r="244" spans="1:5" x14ac:dyDescent="0.3">
      <c r="A244" s="10">
        <v>911790</v>
      </c>
      <c r="B244" s="10" t="s">
        <v>11086</v>
      </c>
      <c r="C244" s="10" t="str">
        <f>IFERROR(INDEX(invoice_test_data!AI:AI, MATCH('Classification Test Result'!A244, invoice_test_data!A:A, 0)), "")</f>
        <v/>
      </c>
      <c r="D244" s="10" t="s">
        <v>48</v>
      </c>
      <c r="E244" s="10">
        <v>1</v>
      </c>
    </row>
    <row r="245" spans="1:5" x14ac:dyDescent="0.3">
      <c r="A245" s="10">
        <v>911810</v>
      </c>
      <c r="B245" s="10" t="s">
        <v>11087</v>
      </c>
      <c r="C245" s="10" t="str">
        <f>IFERROR(INDEX(invoice_test_data!AI:AI, MATCH('Classification Test Result'!A245, invoice_test_data!A:A, 0)), "")</f>
        <v/>
      </c>
      <c r="D245" s="10" t="s">
        <v>48</v>
      </c>
      <c r="E245" s="10">
        <v>1</v>
      </c>
    </row>
    <row r="246" spans="1:5" x14ac:dyDescent="0.3">
      <c r="A246" s="10">
        <v>911792</v>
      </c>
      <c r="B246" s="10" t="s">
        <v>11088</v>
      </c>
      <c r="C246" s="10" t="str">
        <f>IFERROR(INDEX(invoice_test_data!AI:AI, MATCH('Classification Test Result'!A246, invoice_test_data!A:A, 0)), "")</f>
        <v/>
      </c>
      <c r="D246" s="10" t="s">
        <v>464</v>
      </c>
      <c r="E246" s="10">
        <v>1</v>
      </c>
    </row>
    <row r="247" spans="1:5" x14ac:dyDescent="0.3">
      <c r="A247" s="10">
        <v>911806</v>
      </c>
      <c r="B247" s="10" t="s">
        <v>11089</v>
      </c>
      <c r="C247" s="10" t="str">
        <f>IFERROR(INDEX(invoice_test_data!AI:AI, MATCH('Classification Test Result'!A247, invoice_test_data!A:A, 0)), "")</f>
        <v/>
      </c>
      <c r="D247" s="10" t="s">
        <v>48</v>
      </c>
      <c r="E247" s="10">
        <v>0.99</v>
      </c>
    </row>
    <row r="248" spans="1:5" x14ac:dyDescent="0.3">
      <c r="A248" s="10">
        <v>911802</v>
      </c>
      <c r="B248" s="10" t="s">
        <v>11090</v>
      </c>
      <c r="C248" s="10" t="str">
        <f>IFERROR(INDEX(invoice_test_data!AI:AI, MATCH('Classification Test Result'!A248, invoice_test_data!A:A, 0)), "")</f>
        <v/>
      </c>
      <c r="D248" s="10" t="s">
        <v>464</v>
      </c>
      <c r="E248" s="10">
        <v>1</v>
      </c>
    </row>
    <row r="249" spans="1:5" x14ac:dyDescent="0.3">
      <c r="A249" s="10">
        <v>911799</v>
      </c>
      <c r="B249" s="10" t="s">
        <v>11091</v>
      </c>
      <c r="C249" s="10" t="str">
        <f>IFERROR(INDEX(invoice_test_data!AI:AI, MATCH('Classification Test Result'!A249, invoice_test_data!A:A, 0)), "")</f>
        <v/>
      </c>
      <c r="D249" s="10" t="s">
        <v>464</v>
      </c>
      <c r="E249" s="10">
        <v>0.99</v>
      </c>
    </row>
    <row r="250" spans="1:5" x14ac:dyDescent="0.3">
      <c r="A250" s="10">
        <v>911791</v>
      </c>
      <c r="B250" s="10" t="s">
        <v>11092</v>
      </c>
      <c r="C250" s="10" t="str">
        <f>IFERROR(INDEX(invoice_test_data!AI:AI, MATCH('Classification Test Result'!A250, invoice_test_data!A:A, 0)), "")</f>
        <v/>
      </c>
      <c r="D250" s="10" t="s">
        <v>48</v>
      </c>
      <c r="E250" s="10">
        <v>1</v>
      </c>
    </row>
    <row r="251" spans="1:5" x14ac:dyDescent="0.3">
      <c r="A251" s="10">
        <v>911794</v>
      </c>
      <c r="B251" s="10" t="s">
        <v>11087</v>
      </c>
      <c r="C251" s="10" t="str">
        <f>IFERROR(INDEX(invoice_test_data!AI:AI, MATCH('Classification Test Result'!A251, invoice_test_data!A:A, 0)), "")</f>
        <v/>
      </c>
      <c r="D251" s="10" t="s">
        <v>48</v>
      </c>
      <c r="E251" s="10">
        <v>1</v>
      </c>
    </row>
    <row r="252" spans="1:5" x14ac:dyDescent="0.3">
      <c r="A252" s="10">
        <v>911811</v>
      </c>
      <c r="B252" s="10" t="s">
        <v>10936</v>
      </c>
      <c r="C252" s="10" t="str">
        <f>IFERROR(INDEX(invoice_test_data!AI:AI, MATCH('Classification Test Result'!A252, invoice_test_data!A:A, 0)), "")</f>
        <v/>
      </c>
      <c r="D252" s="10" t="s">
        <v>453</v>
      </c>
      <c r="E252" s="10">
        <v>1</v>
      </c>
    </row>
    <row r="253" spans="1:5" x14ac:dyDescent="0.3">
      <c r="A253" s="10">
        <v>911808</v>
      </c>
      <c r="B253" s="10" t="s">
        <v>11093</v>
      </c>
      <c r="C253" s="10" t="str">
        <f>IFERROR(INDEX(invoice_test_data!AI:AI, MATCH('Classification Test Result'!A253, invoice_test_data!A:A, 0)), "")</f>
        <v/>
      </c>
      <c r="D253" s="10" t="s">
        <v>48</v>
      </c>
      <c r="E253" s="10">
        <v>0.99</v>
      </c>
    </row>
    <row r="254" spans="1:5" x14ac:dyDescent="0.3">
      <c r="A254" s="10">
        <v>911805</v>
      </c>
      <c r="B254" s="10" t="s">
        <v>11094</v>
      </c>
      <c r="C254" s="10" t="str">
        <f>IFERROR(INDEX(invoice_test_data!AI:AI, MATCH('Classification Test Result'!A254, invoice_test_data!A:A, 0)), "")</f>
        <v/>
      </c>
      <c r="D254" s="10" t="s">
        <v>48</v>
      </c>
      <c r="E254" s="10">
        <v>1</v>
      </c>
    </row>
    <row r="255" spans="1:5" x14ac:dyDescent="0.3">
      <c r="A255" s="10">
        <v>911800</v>
      </c>
      <c r="B255" s="10" t="s">
        <v>11095</v>
      </c>
      <c r="C255" s="10" t="str">
        <f>IFERROR(INDEX(invoice_test_data!AI:AI, MATCH('Classification Test Result'!A255, invoice_test_data!A:A, 0)), "")</f>
        <v/>
      </c>
      <c r="D255" s="10" t="s">
        <v>48</v>
      </c>
      <c r="E255" s="10">
        <v>1</v>
      </c>
    </row>
    <row r="256" spans="1:5" x14ac:dyDescent="0.3">
      <c r="A256" s="10">
        <v>911803</v>
      </c>
      <c r="B256" s="10" t="s">
        <v>11096</v>
      </c>
      <c r="C256" s="10" t="str">
        <f>IFERROR(INDEX(invoice_test_data!AI:AI, MATCH('Classification Test Result'!A256, invoice_test_data!A:A, 0)), "")</f>
        <v/>
      </c>
      <c r="D256" s="10" t="s">
        <v>464</v>
      </c>
      <c r="E256" s="10">
        <v>1</v>
      </c>
    </row>
    <row r="257" spans="1:5" x14ac:dyDescent="0.3">
      <c r="A257" s="10">
        <v>911797</v>
      </c>
      <c r="B257" s="10" t="s">
        <v>11097</v>
      </c>
      <c r="C257" s="10" t="str">
        <f>IFERROR(INDEX(invoice_test_data!AI:AI, MATCH('Classification Test Result'!A257, invoice_test_data!A:A, 0)), "")</f>
        <v/>
      </c>
      <c r="D257" s="10" t="s">
        <v>464</v>
      </c>
      <c r="E257" s="10">
        <v>1</v>
      </c>
    </row>
    <row r="258" spans="1:5" x14ac:dyDescent="0.3">
      <c r="A258" s="10">
        <v>911793</v>
      </c>
      <c r="B258" s="10" t="s">
        <v>11098</v>
      </c>
      <c r="C258" s="10" t="str">
        <f>IFERROR(INDEX(invoice_test_data!AI:AI, MATCH('Classification Test Result'!A258, invoice_test_data!A:A, 0)), "")</f>
        <v/>
      </c>
      <c r="D258" s="10" t="s">
        <v>453</v>
      </c>
      <c r="E258" s="10">
        <v>0.88</v>
      </c>
    </row>
    <row r="259" spans="1:5" x14ac:dyDescent="0.3">
      <c r="A259" s="10">
        <v>911796</v>
      </c>
      <c r="B259" s="10" t="s">
        <v>11099</v>
      </c>
      <c r="C259" s="10" t="str">
        <f>IFERROR(INDEX(invoice_test_data!AI:AI, MATCH('Classification Test Result'!A259, invoice_test_data!A:A, 0)), "")</f>
        <v/>
      </c>
      <c r="D259" s="10" t="s">
        <v>464</v>
      </c>
      <c r="E259" s="10">
        <v>0.89</v>
      </c>
    </row>
    <row r="260" spans="1:5" x14ac:dyDescent="0.3">
      <c r="A260" s="10">
        <v>911813</v>
      </c>
      <c r="B260" s="10" t="s">
        <v>11091</v>
      </c>
      <c r="C260" s="10" t="str">
        <f>IFERROR(INDEX(invoice_test_data!AI:AI, MATCH('Classification Test Result'!A260, invoice_test_data!A:A, 0)), "")</f>
        <v/>
      </c>
      <c r="D260" s="10" t="s">
        <v>464</v>
      </c>
      <c r="E260" s="10">
        <v>0.99</v>
      </c>
    </row>
    <row r="261" spans="1:5" x14ac:dyDescent="0.3">
      <c r="A261" s="10">
        <v>911812</v>
      </c>
      <c r="B261" s="10" t="s">
        <v>11100</v>
      </c>
      <c r="C261" s="10" t="str">
        <f>IFERROR(INDEX(invoice_test_data!AI:AI, MATCH('Classification Test Result'!A261, invoice_test_data!A:A, 0)), "")</f>
        <v/>
      </c>
      <c r="D261" s="10" t="s">
        <v>48</v>
      </c>
      <c r="E261" s="10">
        <v>1</v>
      </c>
    </row>
    <row r="262" spans="1:5" x14ac:dyDescent="0.3">
      <c r="A262" s="10">
        <v>911809</v>
      </c>
      <c r="B262" s="10" t="s">
        <v>11088</v>
      </c>
      <c r="C262" s="10" t="str">
        <f>IFERROR(INDEX(invoice_test_data!AI:AI, MATCH('Classification Test Result'!A262, invoice_test_data!A:A, 0)), "")</f>
        <v/>
      </c>
      <c r="D262" s="10" t="s">
        <v>464</v>
      </c>
      <c r="E262" s="10">
        <v>1</v>
      </c>
    </row>
    <row r="263" spans="1:5" x14ac:dyDescent="0.3">
      <c r="A263" s="10">
        <v>911807</v>
      </c>
      <c r="B263" s="10" t="s">
        <v>11101</v>
      </c>
      <c r="C263" s="10" t="str">
        <f>IFERROR(INDEX(invoice_test_data!AI:AI, MATCH('Classification Test Result'!A263, invoice_test_data!A:A, 0)), "")</f>
        <v/>
      </c>
      <c r="D263" s="10" t="s">
        <v>464</v>
      </c>
      <c r="E263" s="10">
        <v>1</v>
      </c>
    </row>
    <row r="264" spans="1:5" x14ac:dyDescent="0.3">
      <c r="A264" s="10">
        <v>911801</v>
      </c>
      <c r="B264" s="10" t="s">
        <v>11102</v>
      </c>
      <c r="C264" s="10" t="str">
        <f>IFERROR(INDEX(invoice_test_data!AI:AI, MATCH('Classification Test Result'!A264, invoice_test_data!A:A, 0)), "")</f>
        <v/>
      </c>
      <c r="D264" s="10" t="s">
        <v>48</v>
      </c>
      <c r="E264" s="10">
        <v>1</v>
      </c>
    </row>
    <row r="265" spans="1:5" x14ac:dyDescent="0.3">
      <c r="A265" s="10">
        <v>911804</v>
      </c>
      <c r="B265" s="10" t="s">
        <v>11093</v>
      </c>
      <c r="C265" s="10" t="str">
        <f>IFERROR(INDEX(invoice_test_data!AI:AI, MATCH('Classification Test Result'!A265, invoice_test_data!A:A, 0)), "")</f>
        <v/>
      </c>
      <c r="D265" s="10" t="s">
        <v>48</v>
      </c>
      <c r="E265" s="10">
        <v>0.99</v>
      </c>
    </row>
    <row r="266" spans="1:5" x14ac:dyDescent="0.3">
      <c r="A266" s="10">
        <v>911795</v>
      </c>
      <c r="B266" s="10" t="s">
        <v>11103</v>
      </c>
      <c r="C266" s="10" t="str">
        <f>IFERROR(INDEX(invoice_test_data!AI:AI, MATCH('Classification Test Result'!A266, invoice_test_data!A:A, 0)), "")</f>
        <v/>
      </c>
      <c r="D266" s="10" t="s">
        <v>48</v>
      </c>
      <c r="E266" s="10">
        <v>1</v>
      </c>
    </row>
    <row r="267" spans="1:5" x14ac:dyDescent="0.3">
      <c r="A267" s="10">
        <v>911798</v>
      </c>
      <c r="B267" s="10" t="s">
        <v>11104</v>
      </c>
      <c r="C267" s="10" t="str">
        <f>IFERROR(INDEX(invoice_test_data!AI:AI, MATCH('Classification Test Result'!A267, invoice_test_data!A:A, 0)), "")</f>
        <v/>
      </c>
      <c r="D267" s="10" t="s">
        <v>48</v>
      </c>
      <c r="E267" s="10">
        <v>1</v>
      </c>
    </row>
    <row r="268" spans="1:5" x14ac:dyDescent="0.3">
      <c r="A268" s="10">
        <v>911814</v>
      </c>
      <c r="B268" s="10" t="s">
        <v>11105</v>
      </c>
      <c r="C268" s="10" t="str">
        <f>IFERROR(INDEX(invoice_test_data!AI:AI, MATCH('Classification Test Result'!A268, invoice_test_data!A:A, 0)), "")</f>
        <v/>
      </c>
      <c r="D268" s="10" t="s">
        <v>464</v>
      </c>
      <c r="E268" s="10">
        <v>0.85</v>
      </c>
    </row>
    <row r="269" spans="1:5" x14ac:dyDescent="0.3">
      <c r="A269" s="10">
        <v>911816</v>
      </c>
      <c r="B269" s="10" t="s">
        <v>11106</v>
      </c>
      <c r="C269" s="10" t="str">
        <f>IFERROR(INDEX(invoice_test_data!AI:AI, MATCH('Classification Test Result'!A269, invoice_test_data!A:A, 0)), "")</f>
        <v/>
      </c>
      <c r="D269" s="10" t="s">
        <v>48</v>
      </c>
      <c r="E269" s="10">
        <v>0.98</v>
      </c>
    </row>
    <row r="270" spans="1:5" x14ac:dyDescent="0.3">
      <c r="A270" s="10">
        <v>911815</v>
      </c>
      <c r="B270" s="10" t="s">
        <v>11107</v>
      </c>
      <c r="C270" s="10" t="str">
        <f>IFERROR(INDEX(invoice_test_data!AI:AI, MATCH('Classification Test Result'!A270, invoice_test_data!A:A, 0)), "")</f>
        <v/>
      </c>
      <c r="D270" s="10" t="s">
        <v>464</v>
      </c>
      <c r="E270" s="10">
        <v>1</v>
      </c>
    </row>
    <row r="271" spans="1:5" x14ac:dyDescent="0.3">
      <c r="A271" s="10">
        <v>911821</v>
      </c>
      <c r="B271" s="10" t="s">
        <v>11108</v>
      </c>
      <c r="C271" s="10" t="str">
        <f>IFERROR(INDEX(invoice_test_data!AI:AI, MATCH('Classification Test Result'!A271, invoice_test_data!A:A, 0)), "")</f>
        <v/>
      </c>
      <c r="D271" s="10" t="s">
        <v>48</v>
      </c>
      <c r="E271" s="10">
        <v>1</v>
      </c>
    </row>
    <row r="272" spans="1:5" x14ac:dyDescent="0.3">
      <c r="A272" s="10">
        <v>911820</v>
      </c>
      <c r="B272" s="10" t="s">
        <v>11109</v>
      </c>
      <c r="C272" s="10" t="str">
        <f>IFERROR(INDEX(invoice_test_data!AI:AI, MATCH('Classification Test Result'!A272, invoice_test_data!A:A, 0)), "")</f>
        <v/>
      </c>
      <c r="D272" s="10" t="s">
        <v>48</v>
      </c>
      <c r="E272" s="10">
        <v>0.78</v>
      </c>
    </row>
    <row r="273" spans="1:5" x14ac:dyDescent="0.3">
      <c r="A273" s="10">
        <v>911819</v>
      </c>
      <c r="B273" s="10" t="s">
        <v>11088</v>
      </c>
      <c r="C273" s="10" t="str">
        <f>IFERROR(INDEX(invoice_test_data!AI:AI, MATCH('Classification Test Result'!A273, invoice_test_data!A:A, 0)), "")</f>
        <v/>
      </c>
      <c r="D273" s="10" t="s">
        <v>464</v>
      </c>
      <c r="E273" s="10">
        <v>1</v>
      </c>
    </row>
    <row r="274" spans="1:5" x14ac:dyDescent="0.3">
      <c r="A274" s="10">
        <v>911818</v>
      </c>
      <c r="B274" s="10" t="s">
        <v>11110</v>
      </c>
      <c r="C274" s="10" t="str">
        <f>IFERROR(INDEX(invoice_test_data!AI:AI, MATCH('Classification Test Result'!A274, invoice_test_data!A:A, 0)), "")</f>
        <v/>
      </c>
      <c r="D274" s="10" t="s">
        <v>48</v>
      </c>
      <c r="E274" s="10">
        <v>1</v>
      </c>
    </row>
    <row r="275" spans="1:5" x14ac:dyDescent="0.3">
      <c r="A275" s="10">
        <v>911817</v>
      </c>
      <c r="B275" s="10" t="s">
        <v>11111</v>
      </c>
      <c r="C275" s="10" t="str">
        <f>IFERROR(INDEX(invoice_test_data!AI:AI, MATCH('Classification Test Result'!A275, invoice_test_data!A:A, 0)), "")</f>
        <v/>
      </c>
      <c r="D275" s="10" t="s">
        <v>48</v>
      </c>
      <c r="E275" s="10">
        <v>1</v>
      </c>
    </row>
    <row r="276" spans="1:5" x14ac:dyDescent="0.3">
      <c r="A276" s="10">
        <v>911825</v>
      </c>
      <c r="B276" s="10" t="s">
        <v>11112</v>
      </c>
      <c r="C276" s="10" t="str">
        <f>IFERROR(INDEX(invoice_test_data!AI:AI, MATCH('Classification Test Result'!A276, invoice_test_data!A:A, 0)), "")</f>
        <v/>
      </c>
      <c r="D276" s="10" t="s">
        <v>48</v>
      </c>
      <c r="E276" s="10">
        <v>1</v>
      </c>
    </row>
    <row r="277" spans="1:5" x14ac:dyDescent="0.3">
      <c r="A277" s="10">
        <v>911823</v>
      </c>
      <c r="B277" s="10" t="s">
        <v>11088</v>
      </c>
      <c r="C277" s="10" t="str">
        <f>IFERROR(INDEX(invoice_test_data!AI:AI, MATCH('Classification Test Result'!A277, invoice_test_data!A:A, 0)), "")</f>
        <v/>
      </c>
      <c r="D277" s="10" t="s">
        <v>464</v>
      </c>
      <c r="E277" s="10">
        <v>1</v>
      </c>
    </row>
    <row r="278" spans="1:5" x14ac:dyDescent="0.3">
      <c r="A278" s="10">
        <v>911822</v>
      </c>
      <c r="B278" s="10" t="s">
        <v>11113</v>
      </c>
      <c r="C278" s="10" t="str">
        <f>IFERROR(INDEX(invoice_test_data!AI:AI, MATCH('Classification Test Result'!A278, invoice_test_data!A:A, 0)), "")</f>
        <v/>
      </c>
      <c r="D278" s="10" t="s">
        <v>48</v>
      </c>
      <c r="E278" s="10">
        <v>1</v>
      </c>
    </row>
    <row r="279" spans="1:5" x14ac:dyDescent="0.3">
      <c r="A279" s="10">
        <v>911824</v>
      </c>
      <c r="B279" s="10" t="s">
        <v>11114</v>
      </c>
      <c r="C279" s="10" t="str">
        <f>IFERROR(INDEX(invoice_test_data!AI:AI, MATCH('Classification Test Result'!A279, invoice_test_data!A:A, 0)), "")</f>
        <v/>
      </c>
      <c r="D279" s="10" t="s">
        <v>48</v>
      </c>
      <c r="E279" s="10">
        <v>1</v>
      </c>
    </row>
    <row r="280" spans="1:5" x14ac:dyDescent="0.3">
      <c r="A280" s="10">
        <v>911828</v>
      </c>
      <c r="B280" s="10" t="s">
        <v>11115</v>
      </c>
      <c r="C280" s="10" t="str">
        <f>IFERROR(INDEX(invoice_test_data!AI:AI, MATCH('Classification Test Result'!A280, invoice_test_data!A:A, 0)), "")</f>
        <v/>
      </c>
      <c r="D280" s="10" t="s">
        <v>464</v>
      </c>
      <c r="E280" s="10">
        <v>1</v>
      </c>
    </row>
    <row r="281" spans="1:5" x14ac:dyDescent="0.3">
      <c r="A281" s="10">
        <v>911827</v>
      </c>
      <c r="B281" s="10" t="s">
        <v>11116</v>
      </c>
      <c r="C281" s="10" t="str">
        <f>IFERROR(INDEX(invoice_test_data!AI:AI, MATCH('Classification Test Result'!A281, invoice_test_data!A:A, 0)), "")</f>
        <v/>
      </c>
      <c r="D281" s="10" t="s">
        <v>464</v>
      </c>
      <c r="E281" s="10">
        <v>1</v>
      </c>
    </row>
    <row r="282" spans="1:5" x14ac:dyDescent="0.3">
      <c r="A282" s="10">
        <v>911826</v>
      </c>
      <c r="B282" s="10" t="s">
        <v>11117</v>
      </c>
      <c r="C282" s="10" t="str">
        <f>IFERROR(INDEX(invoice_test_data!AI:AI, MATCH('Classification Test Result'!A282, invoice_test_data!A:A, 0)), "")</f>
        <v/>
      </c>
      <c r="D282" s="10" t="s">
        <v>464</v>
      </c>
      <c r="E282" s="10">
        <v>1</v>
      </c>
    </row>
    <row r="283" spans="1:5" x14ac:dyDescent="0.3">
      <c r="A283" s="10">
        <v>911834</v>
      </c>
      <c r="B283" s="10" t="s">
        <v>11118</v>
      </c>
      <c r="C283" s="10" t="str">
        <f>IFERROR(INDEX(invoice_test_data!AI:AI, MATCH('Classification Test Result'!A283, invoice_test_data!A:A, 0)), "")</f>
        <v/>
      </c>
      <c r="D283" s="10" t="s">
        <v>48</v>
      </c>
      <c r="E283" s="10">
        <v>1</v>
      </c>
    </row>
    <row r="284" spans="1:5" x14ac:dyDescent="0.3">
      <c r="A284" s="10">
        <v>911833</v>
      </c>
      <c r="B284" s="10" t="s">
        <v>11119</v>
      </c>
      <c r="C284" s="10" t="str">
        <f>IFERROR(INDEX(invoice_test_data!AI:AI, MATCH('Classification Test Result'!A284, invoice_test_data!A:A, 0)), "")</f>
        <v/>
      </c>
      <c r="D284" s="10" t="s">
        <v>48</v>
      </c>
      <c r="E284" s="10">
        <v>1</v>
      </c>
    </row>
    <row r="285" spans="1:5" x14ac:dyDescent="0.3">
      <c r="A285" s="10">
        <v>911832</v>
      </c>
      <c r="B285" s="10" t="s">
        <v>11120</v>
      </c>
      <c r="C285" s="10" t="str">
        <f>IFERROR(INDEX(invoice_test_data!AI:AI, MATCH('Classification Test Result'!A285, invoice_test_data!A:A, 0)), "")</f>
        <v/>
      </c>
      <c r="D285" s="10" t="s">
        <v>48</v>
      </c>
      <c r="E285" s="10">
        <v>1</v>
      </c>
    </row>
    <row r="286" spans="1:5" x14ac:dyDescent="0.3">
      <c r="A286" s="10">
        <v>911831</v>
      </c>
      <c r="B286" s="10" t="s">
        <v>11121</v>
      </c>
      <c r="C286" s="10" t="str">
        <f>IFERROR(INDEX(invoice_test_data!AI:AI, MATCH('Classification Test Result'!A286, invoice_test_data!A:A, 0)), "")</f>
        <v/>
      </c>
      <c r="D286" s="10" t="s">
        <v>48</v>
      </c>
      <c r="E286" s="10">
        <v>1</v>
      </c>
    </row>
    <row r="287" spans="1:5" x14ac:dyDescent="0.3">
      <c r="A287" s="10">
        <v>911830</v>
      </c>
      <c r="B287" s="10" t="s">
        <v>11122</v>
      </c>
      <c r="C287" s="10" t="str">
        <f>IFERROR(INDEX(invoice_test_data!AI:AI, MATCH('Classification Test Result'!A287, invoice_test_data!A:A, 0)), "")</f>
        <v/>
      </c>
      <c r="D287" s="10" t="s">
        <v>48</v>
      </c>
      <c r="E287" s="10">
        <v>1</v>
      </c>
    </row>
    <row r="288" spans="1:5" x14ac:dyDescent="0.3">
      <c r="A288" s="10">
        <v>911829</v>
      </c>
      <c r="B288" s="10" t="s">
        <v>11123</v>
      </c>
      <c r="C288" s="10" t="str">
        <f>IFERROR(INDEX(invoice_test_data!AI:AI, MATCH('Classification Test Result'!A288, invoice_test_data!A:A, 0)), "")</f>
        <v/>
      </c>
      <c r="D288" s="10" t="s">
        <v>48</v>
      </c>
      <c r="E288" s="10">
        <v>1</v>
      </c>
    </row>
    <row r="289" spans="1:5" x14ac:dyDescent="0.3">
      <c r="A289" s="10">
        <v>911839</v>
      </c>
      <c r="B289" s="10" t="s">
        <v>11124</v>
      </c>
      <c r="C289" s="10" t="str">
        <f>IFERROR(INDEX(invoice_test_data!AI:AI, MATCH('Classification Test Result'!A289, invoice_test_data!A:A, 0)), "")</f>
        <v/>
      </c>
      <c r="D289" s="10" t="s">
        <v>48</v>
      </c>
      <c r="E289" s="10">
        <v>0.95</v>
      </c>
    </row>
    <row r="290" spans="1:5" x14ac:dyDescent="0.3">
      <c r="A290" s="10">
        <v>911838</v>
      </c>
      <c r="B290" s="10" t="s">
        <v>11118</v>
      </c>
      <c r="C290" s="10" t="str">
        <f>IFERROR(INDEX(invoice_test_data!AI:AI, MATCH('Classification Test Result'!A290, invoice_test_data!A:A, 0)), "")</f>
        <v/>
      </c>
      <c r="D290" s="10" t="s">
        <v>48</v>
      </c>
      <c r="E290" s="10">
        <v>1</v>
      </c>
    </row>
    <row r="291" spans="1:5" x14ac:dyDescent="0.3">
      <c r="A291" s="10">
        <v>911836</v>
      </c>
      <c r="B291" s="10" t="s">
        <v>11125</v>
      </c>
      <c r="C291" s="10" t="str">
        <f>IFERROR(INDEX(invoice_test_data!AI:AI, MATCH('Classification Test Result'!A291, invoice_test_data!A:A, 0)), "")</f>
        <v/>
      </c>
      <c r="D291" s="10" t="s">
        <v>464</v>
      </c>
      <c r="E291" s="10">
        <v>0.83</v>
      </c>
    </row>
    <row r="292" spans="1:5" x14ac:dyDescent="0.3">
      <c r="A292" s="10">
        <v>911835</v>
      </c>
      <c r="B292" s="10" t="s">
        <v>11126</v>
      </c>
      <c r="C292" s="10" t="str">
        <f>IFERROR(INDEX(invoice_test_data!AI:AI, MATCH('Classification Test Result'!A292, invoice_test_data!A:A, 0)), "")</f>
        <v/>
      </c>
      <c r="D292" s="10" t="s">
        <v>48</v>
      </c>
      <c r="E292" s="10">
        <v>0.93</v>
      </c>
    </row>
    <row r="293" spans="1:5" x14ac:dyDescent="0.3">
      <c r="A293" s="10">
        <v>911837</v>
      </c>
      <c r="B293" s="10" t="s">
        <v>11127</v>
      </c>
      <c r="C293" s="10" t="str">
        <f>IFERROR(INDEX(invoice_test_data!AI:AI, MATCH('Classification Test Result'!A293, invoice_test_data!A:A, 0)), "")</f>
        <v/>
      </c>
      <c r="D293" s="10" t="s">
        <v>48</v>
      </c>
      <c r="E293" s="10">
        <v>1</v>
      </c>
    </row>
    <row r="294" spans="1:5" x14ac:dyDescent="0.3">
      <c r="A294" s="10">
        <v>911844</v>
      </c>
      <c r="B294" s="10" t="s">
        <v>11128</v>
      </c>
      <c r="C294" s="10" t="str">
        <f>IFERROR(INDEX(invoice_test_data!AI:AI, MATCH('Classification Test Result'!A294, invoice_test_data!A:A, 0)), "")</f>
        <v/>
      </c>
      <c r="D294" s="10" t="s">
        <v>464</v>
      </c>
      <c r="E294" s="10">
        <v>0.99</v>
      </c>
    </row>
    <row r="295" spans="1:5" x14ac:dyDescent="0.3">
      <c r="A295" s="10">
        <v>911843</v>
      </c>
      <c r="B295" s="10" t="s">
        <v>11129</v>
      </c>
      <c r="C295" s="10" t="str">
        <f>IFERROR(INDEX(invoice_test_data!AI:AI, MATCH('Classification Test Result'!A295, invoice_test_data!A:A, 0)), "")</f>
        <v/>
      </c>
      <c r="D295" s="10" t="s">
        <v>464</v>
      </c>
      <c r="E295" s="10">
        <v>0.56000000000000005</v>
      </c>
    </row>
    <row r="296" spans="1:5" x14ac:dyDescent="0.3">
      <c r="A296" s="10">
        <v>911842</v>
      </c>
      <c r="B296" s="10" t="s">
        <v>11130</v>
      </c>
      <c r="C296" s="10" t="str">
        <f>IFERROR(INDEX(invoice_test_data!AI:AI, MATCH('Classification Test Result'!A296, invoice_test_data!A:A, 0)), "")</f>
        <v/>
      </c>
      <c r="D296" s="10" t="s">
        <v>464</v>
      </c>
      <c r="E296" s="10">
        <v>1</v>
      </c>
    </row>
    <row r="297" spans="1:5" x14ac:dyDescent="0.3">
      <c r="A297" s="10">
        <v>911841</v>
      </c>
      <c r="B297" s="10" t="s">
        <v>11131</v>
      </c>
      <c r="C297" s="10" t="str">
        <f>IFERROR(INDEX(invoice_test_data!AI:AI, MATCH('Classification Test Result'!A297, invoice_test_data!A:A, 0)), "")</f>
        <v/>
      </c>
      <c r="D297" s="10" t="s">
        <v>48</v>
      </c>
      <c r="E297" s="10">
        <v>1</v>
      </c>
    </row>
    <row r="298" spans="1:5" x14ac:dyDescent="0.3">
      <c r="A298" s="10">
        <v>911840</v>
      </c>
      <c r="B298" s="10" t="s">
        <v>11132</v>
      </c>
      <c r="C298" s="10" t="str">
        <f>IFERROR(INDEX(invoice_test_data!AI:AI, MATCH('Classification Test Result'!A298, invoice_test_data!A:A, 0)), "")</f>
        <v/>
      </c>
      <c r="D298" s="10" t="s">
        <v>48</v>
      </c>
      <c r="E298" s="10">
        <v>1</v>
      </c>
    </row>
    <row r="299" spans="1:5" x14ac:dyDescent="0.3">
      <c r="A299" s="10">
        <v>911849</v>
      </c>
      <c r="B299" s="10" t="s">
        <v>11133</v>
      </c>
      <c r="C299" s="10" t="str">
        <f>IFERROR(INDEX(invoice_test_data!AI:AI, MATCH('Classification Test Result'!A299, invoice_test_data!A:A, 0)), "")</f>
        <v/>
      </c>
      <c r="D299" s="10" t="s">
        <v>48</v>
      </c>
      <c r="E299" s="10">
        <v>1</v>
      </c>
    </row>
    <row r="300" spans="1:5" x14ac:dyDescent="0.3">
      <c r="A300" s="10">
        <v>911848</v>
      </c>
      <c r="B300" s="10" t="s">
        <v>11134</v>
      </c>
      <c r="C300" s="10" t="str">
        <f>IFERROR(INDEX(invoice_test_data!AI:AI, MATCH('Classification Test Result'!A300, invoice_test_data!A:A, 0)), "")</f>
        <v/>
      </c>
      <c r="D300" s="10" t="s">
        <v>48</v>
      </c>
      <c r="E300" s="10">
        <v>1</v>
      </c>
    </row>
    <row r="301" spans="1:5" x14ac:dyDescent="0.3">
      <c r="A301" s="10">
        <v>911847</v>
      </c>
      <c r="B301" s="10" t="s">
        <v>11135</v>
      </c>
      <c r="C301" s="10" t="str">
        <f>IFERROR(INDEX(invoice_test_data!AI:AI, MATCH('Classification Test Result'!A301, invoice_test_data!A:A, 0)), "")</f>
        <v/>
      </c>
      <c r="D301" s="10" t="s">
        <v>464</v>
      </c>
      <c r="E301" s="10">
        <v>0.89</v>
      </c>
    </row>
    <row r="302" spans="1:5" x14ac:dyDescent="0.3">
      <c r="A302" s="10">
        <v>911845</v>
      </c>
      <c r="B302" s="10" t="s">
        <v>11136</v>
      </c>
      <c r="C302" s="10" t="str">
        <f>IFERROR(INDEX(invoice_test_data!AI:AI, MATCH('Classification Test Result'!A302, invoice_test_data!A:A, 0)), "")</f>
        <v/>
      </c>
      <c r="D302" s="10" t="s">
        <v>48</v>
      </c>
      <c r="E302" s="10">
        <v>1</v>
      </c>
    </row>
    <row r="303" spans="1:5" x14ac:dyDescent="0.3">
      <c r="A303" s="10">
        <v>911846</v>
      </c>
      <c r="B303" s="10" t="s">
        <v>11137</v>
      </c>
      <c r="C303" s="10" t="str">
        <f>IFERROR(INDEX(invoice_test_data!AI:AI, MATCH('Classification Test Result'!A303, invoice_test_data!A:A, 0)), "")</f>
        <v/>
      </c>
      <c r="D303" s="10" t="s">
        <v>48</v>
      </c>
      <c r="E303" s="10">
        <v>1</v>
      </c>
    </row>
    <row r="304" spans="1:5" x14ac:dyDescent="0.3">
      <c r="A304" s="10">
        <v>911855</v>
      </c>
      <c r="B304" s="10" t="s">
        <v>11138</v>
      </c>
      <c r="C304" s="10" t="str">
        <f>IFERROR(INDEX(invoice_test_data!AI:AI, MATCH('Classification Test Result'!A304, invoice_test_data!A:A, 0)), "")</f>
        <v/>
      </c>
      <c r="D304" s="10" t="s">
        <v>464</v>
      </c>
      <c r="E304" s="10">
        <v>1</v>
      </c>
    </row>
    <row r="305" spans="1:5" x14ac:dyDescent="0.3">
      <c r="A305" s="10">
        <v>911854</v>
      </c>
      <c r="B305" s="10" t="s">
        <v>11139</v>
      </c>
      <c r="C305" s="10" t="str">
        <f>IFERROR(INDEX(invoice_test_data!AI:AI, MATCH('Classification Test Result'!A305, invoice_test_data!A:A, 0)), "")</f>
        <v/>
      </c>
      <c r="D305" s="10" t="s">
        <v>48</v>
      </c>
      <c r="E305" s="10">
        <v>1</v>
      </c>
    </row>
    <row r="306" spans="1:5" x14ac:dyDescent="0.3">
      <c r="A306" s="10">
        <v>911853</v>
      </c>
      <c r="B306" s="10" t="s">
        <v>11140</v>
      </c>
      <c r="C306" s="10" t="str">
        <f>IFERROR(INDEX(invoice_test_data!AI:AI, MATCH('Classification Test Result'!A306, invoice_test_data!A:A, 0)), "")</f>
        <v/>
      </c>
      <c r="D306" s="10" t="s">
        <v>48</v>
      </c>
      <c r="E306" s="10">
        <v>1</v>
      </c>
    </row>
    <row r="307" spans="1:5" x14ac:dyDescent="0.3">
      <c r="A307" s="10">
        <v>911852</v>
      </c>
      <c r="B307" s="10" t="s">
        <v>11141</v>
      </c>
      <c r="C307" s="10" t="str">
        <f>IFERROR(INDEX(invoice_test_data!AI:AI, MATCH('Classification Test Result'!A307, invoice_test_data!A:A, 0)), "")</f>
        <v/>
      </c>
      <c r="D307" s="10" t="s">
        <v>48</v>
      </c>
      <c r="E307" s="10">
        <v>0.96</v>
      </c>
    </row>
    <row r="308" spans="1:5" x14ac:dyDescent="0.3">
      <c r="A308" s="10">
        <v>911850</v>
      </c>
      <c r="B308" s="10" t="s">
        <v>11142</v>
      </c>
      <c r="C308" s="10" t="str">
        <f>IFERROR(INDEX(invoice_test_data!AI:AI, MATCH('Classification Test Result'!A308, invoice_test_data!A:A, 0)), "")</f>
        <v/>
      </c>
      <c r="D308" s="10" t="s">
        <v>48</v>
      </c>
      <c r="E308" s="10">
        <v>0.9</v>
      </c>
    </row>
    <row r="309" spans="1:5" x14ac:dyDescent="0.3">
      <c r="A309" s="10">
        <v>911851</v>
      </c>
      <c r="B309" s="10" t="s">
        <v>11143</v>
      </c>
      <c r="C309" s="10" t="str">
        <f>IFERROR(INDEX(invoice_test_data!AI:AI, MATCH('Classification Test Result'!A309, invoice_test_data!A:A, 0)), "")</f>
        <v/>
      </c>
      <c r="D309" s="10" t="s">
        <v>464</v>
      </c>
      <c r="E309" s="10">
        <v>0.99</v>
      </c>
    </row>
    <row r="310" spans="1:5" x14ac:dyDescent="0.3">
      <c r="A310" s="10">
        <v>911858</v>
      </c>
      <c r="B310" s="10" t="s">
        <v>10936</v>
      </c>
      <c r="C310" s="10" t="str">
        <f>IFERROR(INDEX(invoice_test_data!AI:AI, MATCH('Classification Test Result'!A310, invoice_test_data!A:A, 0)), "")</f>
        <v/>
      </c>
      <c r="D310" s="10" t="s">
        <v>453</v>
      </c>
      <c r="E310" s="10">
        <v>1</v>
      </c>
    </row>
    <row r="311" spans="1:5" x14ac:dyDescent="0.3">
      <c r="A311" s="10">
        <v>911857</v>
      </c>
      <c r="B311" s="10" t="s">
        <v>11088</v>
      </c>
      <c r="C311" s="10" t="str">
        <f>IFERROR(INDEX(invoice_test_data!AI:AI, MATCH('Classification Test Result'!A311, invoice_test_data!A:A, 0)), "")</f>
        <v/>
      </c>
      <c r="D311" s="10" t="s">
        <v>464</v>
      </c>
      <c r="E311" s="10">
        <v>1</v>
      </c>
    </row>
    <row r="312" spans="1:5" x14ac:dyDescent="0.3">
      <c r="A312" s="10">
        <v>911856</v>
      </c>
      <c r="B312" s="10" t="s">
        <v>11144</v>
      </c>
      <c r="C312" s="10" t="str">
        <f>IFERROR(INDEX(invoice_test_data!AI:AI, MATCH('Classification Test Result'!A312, invoice_test_data!A:A, 0)), "")</f>
        <v/>
      </c>
      <c r="D312" s="10" t="s">
        <v>464</v>
      </c>
      <c r="E312" s="10">
        <v>1</v>
      </c>
    </row>
    <row r="313" spans="1:5" x14ac:dyDescent="0.3">
      <c r="A313" s="10">
        <v>911859</v>
      </c>
      <c r="B313" s="10" t="s">
        <v>11145</v>
      </c>
      <c r="C313" s="10" t="str">
        <f>IFERROR(INDEX(invoice_test_data!AI:AI, MATCH('Classification Test Result'!A313, invoice_test_data!A:A, 0)), "")</f>
        <v/>
      </c>
      <c r="D313" s="10" t="s">
        <v>48</v>
      </c>
      <c r="E313" s="10">
        <v>1</v>
      </c>
    </row>
    <row r="314" spans="1:5" x14ac:dyDescent="0.3">
      <c r="A314" s="10">
        <v>911872</v>
      </c>
      <c r="B314" s="10" t="s">
        <v>11146</v>
      </c>
      <c r="C314" s="10" t="str">
        <f>IFERROR(INDEX(invoice_test_data!AI:AI, MATCH('Classification Test Result'!A314, invoice_test_data!A:A, 0)), "")</f>
        <v/>
      </c>
      <c r="D314" s="10" t="s">
        <v>48</v>
      </c>
      <c r="E314" s="10">
        <v>1</v>
      </c>
    </row>
    <row r="315" spans="1:5" x14ac:dyDescent="0.3">
      <c r="A315" s="10">
        <v>911867</v>
      </c>
      <c r="B315" s="10" t="s">
        <v>11147</v>
      </c>
      <c r="C315" s="10" t="str">
        <f>IFERROR(INDEX(invoice_test_data!AI:AI, MATCH('Classification Test Result'!A315, invoice_test_data!A:A, 0)), "")</f>
        <v/>
      </c>
      <c r="D315" s="10" t="s">
        <v>48</v>
      </c>
      <c r="E315" s="10">
        <v>1</v>
      </c>
    </row>
    <row r="316" spans="1:5" x14ac:dyDescent="0.3">
      <c r="A316" s="10">
        <v>911876</v>
      </c>
      <c r="B316" s="10" t="s">
        <v>11148</v>
      </c>
      <c r="C316" s="10" t="str">
        <f>IFERROR(INDEX(invoice_test_data!AI:AI, MATCH('Classification Test Result'!A316, invoice_test_data!A:A, 0)), "")</f>
        <v/>
      </c>
      <c r="D316" s="10" t="s">
        <v>464</v>
      </c>
      <c r="E316" s="10">
        <v>1</v>
      </c>
    </row>
    <row r="317" spans="1:5" x14ac:dyDescent="0.3">
      <c r="A317" s="10">
        <v>911874</v>
      </c>
      <c r="B317" s="10" t="s">
        <v>11149</v>
      </c>
      <c r="C317" s="10" t="str">
        <f>IFERROR(INDEX(invoice_test_data!AI:AI, MATCH('Classification Test Result'!A317, invoice_test_data!A:A, 0)), "")</f>
        <v/>
      </c>
      <c r="D317" s="10" t="s">
        <v>464</v>
      </c>
      <c r="E317" s="10">
        <v>0.94</v>
      </c>
    </row>
    <row r="318" spans="1:5" x14ac:dyDescent="0.3">
      <c r="A318" s="10">
        <v>911870</v>
      </c>
      <c r="B318" s="10" t="s">
        <v>11150</v>
      </c>
      <c r="C318" s="10" t="str">
        <f>IFERROR(INDEX(invoice_test_data!AI:AI, MATCH('Classification Test Result'!A318, invoice_test_data!A:A, 0)), "")</f>
        <v/>
      </c>
      <c r="D318" s="10" t="s">
        <v>48</v>
      </c>
      <c r="E318" s="10">
        <v>1</v>
      </c>
    </row>
    <row r="319" spans="1:5" x14ac:dyDescent="0.3">
      <c r="A319" s="10">
        <v>911866</v>
      </c>
      <c r="B319" s="10" t="s">
        <v>11151</v>
      </c>
      <c r="C319" s="10" t="str">
        <f>IFERROR(INDEX(invoice_test_data!AI:AI, MATCH('Classification Test Result'!A319, invoice_test_data!A:A, 0)), "")</f>
        <v/>
      </c>
      <c r="D319" s="10" t="s">
        <v>165</v>
      </c>
      <c r="E319" s="10">
        <v>0.99</v>
      </c>
    </row>
    <row r="320" spans="1:5" x14ac:dyDescent="0.3">
      <c r="A320" s="10">
        <v>911865</v>
      </c>
      <c r="B320" s="10" t="s">
        <v>11152</v>
      </c>
      <c r="C320" s="10" t="str">
        <f>IFERROR(INDEX(invoice_test_data!AI:AI, MATCH('Classification Test Result'!A320, invoice_test_data!A:A, 0)), "")</f>
        <v/>
      </c>
      <c r="D320" s="10" t="s">
        <v>165</v>
      </c>
      <c r="E320" s="10">
        <v>0.59</v>
      </c>
    </row>
    <row r="321" spans="1:5" x14ac:dyDescent="0.3">
      <c r="A321" s="10">
        <v>911864</v>
      </c>
      <c r="B321" s="10" t="s">
        <v>11153</v>
      </c>
      <c r="C321" s="10" t="str">
        <f>IFERROR(INDEX(invoice_test_data!AI:AI, MATCH('Classification Test Result'!A321, invoice_test_data!A:A, 0)), "")</f>
        <v/>
      </c>
      <c r="D321" s="10" t="s">
        <v>48</v>
      </c>
      <c r="E321" s="10">
        <v>1</v>
      </c>
    </row>
    <row r="322" spans="1:5" x14ac:dyDescent="0.3">
      <c r="A322" s="10">
        <v>911863</v>
      </c>
      <c r="B322" s="10" t="s">
        <v>11154</v>
      </c>
      <c r="C322" s="10" t="str">
        <f>IFERROR(INDEX(invoice_test_data!AI:AI, MATCH('Classification Test Result'!A322, invoice_test_data!A:A, 0)), "")</f>
        <v/>
      </c>
      <c r="D322" s="10" t="s">
        <v>464</v>
      </c>
      <c r="E322" s="10">
        <v>0.95</v>
      </c>
    </row>
    <row r="323" spans="1:5" x14ac:dyDescent="0.3">
      <c r="A323" s="10">
        <v>911861</v>
      </c>
      <c r="B323" s="10" t="s">
        <v>11155</v>
      </c>
      <c r="C323" s="10" t="str">
        <f>IFERROR(INDEX(invoice_test_data!AI:AI, MATCH('Classification Test Result'!A323, invoice_test_data!A:A, 0)), "")</f>
        <v/>
      </c>
      <c r="D323" s="10" t="s">
        <v>464</v>
      </c>
      <c r="E323" s="10">
        <v>1</v>
      </c>
    </row>
    <row r="324" spans="1:5" x14ac:dyDescent="0.3">
      <c r="A324" s="10">
        <v>911862</v>
      </c>
      <c r="B324" s="10" t="s">
        <v>11156</v>
      </c>
      <c r="C324" s="10" t="str">
        <f>IFERROR(INDEX(invoice_test_data!AI:AI, MATCH('Classification Test Result'!A324, invoice_test_data!A:A, 0)), "")</f>
        <v/>
      </c>
      <c r="D324" s="10" t="s">
        <v>464</v>
      </c>
      <c r="E324" s="10">
        <v>1</v>
      </c>
    </row>
    <row r="325" spans="1:5" x14ac:dyDescent="0.3">
      <c r="A325" s="10">
        <v>911860</v>
      </c>
      <c r="B325" s="10" t="s">
        <v>11157</v>
      </c>
      <c r="C325" s="10" t="str">
        <f>IFERROR(INDEX(invoice_test_data!AI:AI, MATCH('Classification Test Result'!A325, invoice_test_data!A:A, 0)), "")</f>
        <v/>
      </c>
      <c r="D325" s="10" t="s">
        <v>48</v>
      </c>
      <c r="E325" s="10">
        <v>0.48</v>
      </c>
    </row>
    <row r="326" spans="1:5" x14ac:dyDescent="0.3">
      <c r="A326" s="10">
        <v>911883</v>
      </c>
      <c r="B326" s="10" t="s">
        <v>11158</v>
      </c>
      <c r="C326" s="10" t="str">
        <f>IFERROR(INDEX(invoice_test_data!AI:AI, MATCH('Classification Test Result'!A326, invoice_test_data!A:A, 0)), "")</f>
        <v/>
      </c>
      <c r="D326" s="10" t="s">
        <v>464</v>
      </c>
      <c r="E326" s="10">
        <v>0.92</v>
      </c>
    </row>
    <row r="327" spans="1:5" x14ac:dyDescent="0.3">
      <c r="A327" s="10">
        <v>911882</v>
      </c>
      <c r="B327" s="10" t="s">
        <v>11158</v>
      </c>
      <c r="C327" s="10" t="str">
        <f>IFERROR(INDEX(invoice_test_data!AI:AI, MATCH('Classification Test Result'!A327, invoice_test_data!A:A, 0)), "")</f>
        <v/>
      </c>
      <c r="D327" s="10" t="s">
        <v>464</v>
      </c>
      <c r="E327" s="10">
        <v>0.92</v>
      </c>
    </row>
    <row r="328" spans="1:5" x14ac:dyDescent="0.3">
      <c r="A328" s="10">
        <v>911878</v>
      </c>
      <c r="B328" s="10" t="s">
        <v>11159</v>
      </c>
      <c r="C328" s="10" t="str">
        <f>IFERROR(INDEX(invoice_test_data!AI:AI, MATCH('Classification Test Result'!A328, invoice_test_data!A:A, 0)), "")</f>
        <v/>
      </c>
      <c r="D328" s="10" t="s">
        <v>48</v>
      </c>
      <c r="E328" s="10">
        <v>1</v>
      </c>
    </row>
    <row r="329" spans="1:5" x14ac:dyDescent="0.3">
      <c r="A329" s="10">
        <v>911877</v>
      </c>
      <c r="B329" s="10" t="s">
        <v>11160</v>
      </c>
      <c r="C329" s="10" t="str">
        <f>IFERROR(INDEX(invoice_test_data!AI:AI, MATCH('Classification Test Result'!A329, invoice_test_data!A:A, 0)), "")</f>
        <v/>
      </c>
      <c r="D329" s="10" t="s">
        <v>48</v>
      </c>
      <c r="E329" s="10">
        <v>1</v>
      </c>
    </row>
    <row r="330" spans="1:5" x14ac:dyDescent="0.3">
      <c r="A330" s="10">
        <v>911875</v>
      </c>
      <c r="B330" s="10" t="s">
        <v>11161</v>
      </c>
      <c r="C330" s="10" t="str">
        <f>IFERROR(INDEX(invoice_test_data!AI:AI, MATCH('Classification Test Result'!A330, invoice_test_data!A:A, 0)), "")</f>
        <v/>
      </c>
      <c r="D330" s="10" t="s">
        <v>48</v>
      </c>
      <c r="E330" s="10">
        <v>1</v>
      </c>
    </row>
    <row r="331" spans="1:5" x14ac:dyDescent="0.3">
      <c r="A331" s="10">
        <v>911869</v>
      </c>
      <c r="B331" s="10" t="s">
        <v>11162</v>
      </c>
      <c r="C331" s="10" t="str">
        <f>IFERROR(INDEX(invoice_test_data!AI:AI, MATCH('Classification Test Result'!A331, invoice_test_data!A:A, 0)), "")</f>
        <v/>
      </c>
      <c r="D331" s="10" t="s">
        <v>48</v>
      </c>
      <c r="E331" s="10">
        <v>1</v>
      </c>
    </row>
    <row r="332" spans="1:5" x14ac:dyDescent="0.3">
      <c r="A332" s="10">
        <v>911884</v>
      </c>
      <c r="B332" s="10" t="s">
        <v>11163</v>
      </c>
      <c r="C332" s="10" t="str">
        <f>IFERROR(INDEX(invoice_test_data!AI:AI, MATCH('Classification Test Result'!A332, invoice_test_data!A:A, 0)), "")</f>
        <v/>
      </c>
      <c r="D332" s="10" t="s">
        <v>92</v>
      </c>
      <c r="E332" s="10">
        <v>1</v>
      </c>
    </row>
    <row r="333" spans="1:5" x14ac:dyDescent="0.3">
      <c r="A333" s="10">
        <v>911881</v>
      </c>
      <c r="B333" s="10" t="s">
        <v>10889</v>
      </c>
      <c r="C333" s="10" t="str">
        <f>IFERROR(INDEX(invoice_test_data!AI:AI, MATCH('Classification Test Result'!A333, invoice_test_data!A:A, 0)), "")</f>
        <v/>
      </c>
      <c r="D333" s="10" t="s">
        <v>48</v>
      </c>
      <c r="E333" s="10">
        <v>1</v>
      </c>
    </row>
    <row r="334" spans="1:5" x14ac:dyDescent="0.3">
      <c r="A334" s="10">
        <v>911879</v>
      </c>
      <c r="B334" s="10" t="s">
        <v>11164</v>
      </c>
      <c r="C334" s="10" t="str">
        <f>IFERROR(INDEX(invoice_test_data!AI:AI, MATCH('Classification Test Result'!A334, invoice_test_data!A:A, 0)), "")</f>
        <v/>
      </c>
      <c r="D334" s="10" t="s">
        <v>48</v>
      </c>
      <c r="E334" s="10">
        <v>0.96</v>
      </c>
    </row>
    <row r="335" spans="1:5" x14ac:dyDescent="0.3">
      <c r="A335" s="10">
        <v>911873</v>
      </c>
      <c r="B335" s="10" t="s">
        <v>11165</v>
      </c>
      <c r="C335" s="10" t="str">
        <f>IFERROR(INDEX(invoice_test_data!AI:AI, MATCH('Classification Test Result'!A335, invoice_test_data!A:A, 0)), "")</f>
        <v/>
      </c>
      <c r="D335" s="10" t="s">
        <v>48</v>
      </c>
      <c r="E335" s="10">
        <v>1</v>
      </c>
    </row>
    <row r="336" spans="1:5" x14ac:dyDescent="0.3">
      <c r="A336" s="10">
        <v>911871</v>
      </c>
      <c r="B336" s="10" t="s">
        <v>11166</v>
      </c>
      <c r="C336" s="10" t="str">
        <f>IFERROR(INDEX(invoice_test_data!AI:AI, MATCH('Classification Test Result'!A336, invoice_test_data!A:A, 0)), "")</f>
        <v/>
      </c>
      <c r="D336" s="10" t="s">
        <v>48</v>
      </c>
      <c r="E336" s="10">
        <v>1</v>
      </c>
    </row>
    <row r="337" spans="1:5" x14ac:dyDescent="0.3">
      <c r="A337" s="10">
        <v>911868</v>
      </c>
      <c r="B337" s="10" t="s">
        <v>11167</v>
      </c>
      <c r="C337" s="10" t="str">
        <f>IFERROR(INDEX(invoice_test_data!AI:AI, MATCH('Classification Test Result'!A337, invoice_test_data!A:A, 0)), "")</f>
        <v/>
      </c>
      <c r="D337" s="10" t="s">
        <v>48</v>
      </c>
      <c r="E337" s="10">
        <v>1</v>
      </c>
    </row>
    <row r="338" spans="1:5" x14ac:dyDescent="0.3">
      <c r="A338" s="10">
        <v>911880</v>
      </c>
      <c r="B338" s="10" t="s">
        <v>11168</v>
      </c>
      <c r="C338" s="10" t="str">
        <f>IFERROR(INDEX(invoice_test_data!AI:AI, MATCH('Classification Test Result'!A338, invoice_test_data!A:A, 0)), "")</f>
        <v/>
      </c>
      <c r="D338" s="10" t="s">
        <v>48</v>
      </c>
      <c r="E338" s="10">
        <v>1</v>
      </c>
    </row>
    <row r="339" spans="1:5" x14ac:dyDescent="0.3">
      <c r="A339" s="10">
        <v>911757</v>
      </c>
      <c r="B339" s="10" t="s">
        <v>11169</v>
      </c>
      <c r="C339" s="10" t="str">
        <f>IFERROR(INDEX(invoice_test_data!AI:AI, MATCH('Classification Test Result'!A339, invoice_test_data!A:A, 0)), "")</f>
        <v/>
      </c>
      <c r="D339" s="10" t="s">
        <v>48</v>
      </c>
      <c r="E339" s="10">
        <v>1</v>
      </c>
    </row>
    <row r="340" spans="1:5" x14ac:dyDescent="0.3">
      <c r="A340" s="10">
        <v>911759</v>
      </c>
      <c r="B340" s="10" t="s">
        <v>11163</v>
      </c>
      <c r="C340" s="10" t="str">
        <f>IFERROR(INDEX(invoice_test_data!AI:AI, MATCH('Classification Test Result'!A340, invoice_test_data!A:A, 0)), "")</f>
        <v/>
      </c>
      <c r="D340" s="10" t="s">
        <v>92</v>
      </c>
      <c r="E340" s="10">
        <v>1</v>
      </c>
    </row>
    <row r="341" spans="1:5" x14ac:dyDescent="0.3">
      <c r="A341" s="10">
        <v>911758</v>
      </c>
      <c r="B341" s="10" t="s">
        <v>11170</v>
      </c>
      <c r="C341" s="10" t="str">
        <f>IFERROR(INDEX(invoice_test_data!AI:AI, MATCH('Classification Test Result'!A341, invoice_test_data!A:A, 0)), "")</f>
        <v/>
      </c>
      <c r="D341" s="10" t="s">
        <v>464</v>
      </c>
      <c r="E341" s="10">
        <v>1</v>
      </c>
    </row>
    <row r="342" spans="1:5" x14ac:dyDescent="0.3">
      <c r="A342" s="10">
        <v>911763</v>
      </c>
      <c r="B342" s="10" t="s">
        <v>11163</v>
      </c>
      <c r="C342" s="10" t="str">
        <f>IFERROR(INDEX(invoice_test_data!AI:AI, MATCH('Classification Test Result'!A342, invoice_test_data!A:A, 0)), "")</f>
        <v/>
      </c>
      <c r="D342" s="10" t="s">
        <v>92</v>
      </c>
      <c r="E342" s="10">
        <v>1</v>
      </c>
    </row>
    <row r="343" spans="1:5" x14ac:dyDescent="0.3">
      <c r="A343" s="10">
        <v>911762</v>
      </c>
      <c r="B343" s="10" t="s">
        <v>11171</v>
      </c>
      <c r="C343" s="10" t="str">
        <f>IFERROR(INDEX(invoice_test_data!AI:AI, MATCH('Classification Test Result'!A343, invoice_test_data!A:A, 0)), "")</f>
        <v/>
      </c>
      <c r="D343" s="10" t="s">
        <v>48</v>
      </c>
      <c r="E343" s="10">
        <v>1</v>
      </c>
    </row>
    <row r="344" spans="1:5" x14ac:dyDescent="0.3">
      <c r="A344" s="10">
        <v>911761</v>
      </c>
      <c r="B344" s="10" t="s">
        <v>11172</v>
      </c>
      <c r="C344" s="10" t="str">
        <f>IFERROR(INDEX(invoice_test_data!AI:AI, MATCH('Classification Test Result'!A344, invoice_test_data!A:A, 0)), "")</f>
        <v/>
      </c>
      <c r="D344" s="10" t="s">
        <v>48</v>
      </c>
      <c r="E344" s="10">
        <v>0.96</v>
      </c>
    </row>
    <row r="345" spans="1:5" x14ac:dyDescent="0.3">
      <c r="A345" s="10">
        <v>911760</v>
      </c>
      <c r="B345" s="10" t="s">
        <v>11173</v>
      </c>
      <c r="C345" s="10" t="str">
        <f>IFERROR(INDEX(invoice_test_data!AI:AI, MATCH('Classification Test Result'!A345, invoice_test_data!A:A, 0)), "")</f>
        <v/>
      </c>
      <c r="D345" s="10" t="s">
        <v>48</v>
      </c>
      <c r="E345" s="10">
        <v>0.99</v>
      </c>
    </row>
    <row r="346" spans="1:5" x14ac:dyDescent="0.3">
      <c r="A346" s="10">
        <v>911777</v>
      </c>
      <c r="B346" s="10" t="s">
        <v>11163</v>
      </c>
      <c r="C346" s="10" t="str">
        <f>IFERROR(INDEX(invoice_test_data!AI:AI, MATCH('Classification Test Result'!A346, invoice_test_data!A:A, 0)), "")</f>
        <v/>
      </c>
      <c r="D346" s="10" t="s">
        <v>92</v>
      </c>
      <c r="E346" s="10">
        <v>1</v>
      </c>
    </row>
    <row r="347" spans="1:5" x14ac:dyDescent="0.3">
      <c r="A347" s="10">
        <v>911776</v>
      </c>
      <c r="B347" s="10" t="s">
        <v>11174</v>
      </c>
      <c r="C347" s="10" t="str">
        <f>IFERROR(INDEX(invoice_test_data!AI:AI, MATCH('Classification Test Result'!A347, invoice_test_data!A:A, 0)), "")</f>
        <v/>
      </c>
      <c r="D347" s="10" t="s">
        <v>48</v>
      </c>
      <c r="E347" s="10">
        <v>1</v>
      </c>
    </row>
    <row r="348" spans="1:5" x14ac:dyDescent="0.3">
      <c r="A348" s="10">
        <v>911775</v>
      </c>
      <c r="B348" s="10" t="s">
        <v>11175</v>
      </c>
      <c r="C348" s="10" t="str">
        <f>IFERROR(INDEX(invoice_test_data!AI:AI, MATCH('Classification Test Result'!A348, invoice_test_data!A:A, 0)), "")</f>
        <v/>
      </c>
      <c r="D348" s="10" t="s">
        <v>464</v>
      </c>
      <c r="E348" s="10">
        <v>1</v>
      </c>
    </row>
    <row r="349" spans="1:5" x14ac:dyDescent="0.3">
      <c r="A349" s="10">
        <v>911774</v>
      </c>
      <c r="B349" s="10" t="s">
        <v>11176</v>
      </c>
      <c r="C349" s="10" t="str">
        <f>IFERROR(INDEX(invoice_test_data!AI:AI, MATCH('Classification Test Result'!A349, invoice_test_data!A:A, 0)), "")</f>
        <v/>
      </c>
      <c r="D349" s="10" t="s">
        <v>464</v>
      </c>
      <c r="E349" s="10">
        <v>1</v>
      </c>
    </row>
    <row r="350" spans="1:5" x14ac:dyDescent="0.3">
      <c r="A350" s="10">
        <v>911773</v>
      </c>
      <c r="B350" s="10" t="s">
        <v>11177</v>
      </c>
      <c r="C350" s="10" t="str">
        <f>IFERROR(INDEX(invoice_test_data!AI:AI, MATCH('Classification Test Result'!A350, invoice_test_data!A:A, 0)), "")</f>
        <v/>
      </c>
      <c r="D350" s="10" t="s">
        <v>48</v>
      </c>
      <c r="E350" s="10">
        <v>1</v>
      </c>
    </row>
    <row r="351" spans="1:5" x14ac:dyDescent="0.3">
      <c r="A351" s="10">
        <v>911772</v>
      </c>
      <c r="B351" s="10" t="s">
        <v>11178</v>
      </c>
      <c r="C351" s="10" t="str">
        <f>IFERROR(INDEX(invoice_test_data!AI:AI, MATCH('Classification Test Result'!A351, invoice_test_data!A:A, 0)), "")</f>
        <v/>
      </c>
      <c r="D351" s="10" t="s">
        <v>48</v>
      </c>
      <c r="E351" s="10">
        <v>1</v>
      </c>
    </row>
    <row r="352" spans="1:5" x14ac:dyDescent="0.3">
      <c r="A352" s="10">
        <v>911771</v>
      </c>
      <c r="B352" s="10" t="s">
        <v>11179</v>
      </c>
      <c r="C352" s="10" t="str">
        <f>IFERROR(INDEX(invoice_test_data!AI:AI, MATCH('Classification Test Result'!A352, invoice_test_data!A:A, 0)), "")</f>
        <v/>
      </c>
      <c r="D352" s="10" t="s">
        <v>48</v>
      </c>
      <c r="E352" s="10">
        <v>1</v>
      </c>
    </row>
    <row r="353" spans="1:5" x14ac:dyDescent="0.3">
      <c r="A353" s="10">
        <v>911770</v>
      </c>
      <c r="B353" s="10" t="s">
        <v>11180</v>
      </c>
      <c r="C353" s="10" t="str">
        <f>IFERROR(INDEX(invoice_test_data!AI:AI, MATCH('Classification Test Result'!A353, invoice_test_data!A:A, 0)), "")</f>
        <v/>
      </c>
      <c r="D353" s="10" t="s">
        <v>48</v>
      </c>
      <c r="E353" s="10">
        <v>0.96</v>
      </c>
    </row>
    <row r="354" spans="1:5" x14ac:dyDescent="0.3">
      <c r="A354" s="10">
        <v>911769</v>
      </c>
      <c r="B354" s="10" t="s">
        <v>11181</v>
      </c>
      <c r="C354" s="10" t="str">
        <f>IFERROR(INDEX(invoice_test_data!AI:AI, MATCH('Classification Test Result'!A354, invoice_test_data!A:A, 0)), "")</f>
        <v/>
      </c>
      <c r="D354" s="10" t="s">
        <v>464</v>
      </c>
      <c r="E354" s="10">
        <v>1</v>
      </c>
    </row>
    <row r="355" spans="1:5" x14ac:dyDescent="0.3">
      <c r="A355" s="10">
        <v>911768</v>
      </c>
      <c r="B355" s="10" t="s">
        <v>11182</v>
      </c>
      <c r="C355" s="10" t="str">
        <f>IFERROR(INDEX(invoice_test_data!AI:AI, MATCH('Classification Test Result'!A355, invoice_test_data!A:A, 0)), "")</f>
        <v/>
      </c>
      <c r="D355" s="10" t="s">
        <v>48</v>
      </c>
      <c r="E355" s="10">
        <v>1</v>
      </c>
    </row>
    <row r="356" spans="1:5" x14ac:dyDescent="0.3">
      <c r="A356" s="10">
        <v>911767</v>
      </c>
      <c r="B356" s="10" t="s">
        <v>11183</v>
      </c>
      <c r="C356" s="10" t="str">
        <f>IFERROR(INDEX(invoice_test_data!AI:AI, MATCH('Classification Test Result'!A356, invoice_test_data!A:A, 0)), "")</f>
        <v/>
      </c>
      <c r="D356" s="10" t="s">
        <v>48</v>
      </c>
      <c r="E356" s="10">
        <v>1</v>
      </c>
    </row>
    <row r="357" spans="1:5" x14ac:dyDescent="0.3">
      <c r="A357" s="10">
        <v>911766</v>
      </c>
      <c r="B357" s="10" t="s">
        <v>11184</v>
      </c>
      <c r="C357" s="10" t="str">
        <f>IFERROR(INDEX(invoice_test_data!AI:AI, MATCH('Classification Test Result'!A357, invoice_test_data!A:A, 0)), "")</f>
        <v/>
      </c>
      <c r="D357" s="10" t="s">
        <v>464</v>
      </c>
      <c r="E357" s="10">
        <v>1</v>
      </c>
    </row>
    <row r="358" spans="1:5" x14ac:dyDescent="0.3">
      <c r="A358" s="10">
        <v>911765</v>
      </c>
      <c r="B358" s="10" t="s">
        <v>11185</v>
      </c>
      <c r="C358" s="10" t="str">
        <f>IFERROR(INDEX(invoice_test_data!AI:AI, MATCH('Classification Test Result'!A358, invoice_test_data!A:A, 0)), "")</f>
        <v/>
      </c>
      <c r="D358" s="10" t="s">
        <v>464</v>
      </c>
      <c r="E358" s="10">
        <v>0.99</v>
      </c>
    </row>
    <row r="359" spans="1:5" x14ac:dyDescent="0.3">
      <c r="A359" s="10">
        <v>911764</v>
      </c>
      <c r="B359" s="10" t="s">
        <v>11186</v>
      </c>
      <c r="C359" s="10" t="str">
        <f>IFERROR(INDEX(invoice_test_data!AI:AI, MATCH('Classification Test Result'!A359, invoice_test_data!A:A, 0)), "")</f>
        <v/>
      </c>
      <c r="D359" s="10" t="s">
        <v>464</v>
      </c>
      <c r="E359" s="10">
        <v>1</v>
      </c>
    </row>
    <row r="360" spans="1:5" x14ac:dyDescent="0.3">
      <c r="A360" s="10">
        <v>911779</v>
      </c>
      <c r="B360" s="10">
        <v>43017427</v>
      </c>
      <c r="C360" s="10" t="str">
        <f>IFERROR(INDEX(invoice_test_data!AI:AI, MATCH('Classification Test Result'!A360, invoice_test_data!A:A, 0)), "")</f>
        <v/>
      </c>
      <c r="D360" s="10" t="s">
        <v>464</v>
      </c>
      <c r="E360" s="10">
        <v>1</v>
      </c>
    </row>
    <row r="361" spans="1:5" x14ac:dyDescent="0.3">
      <c r="A361" s="10">
        <v>911778</v>
      </c>
      <c r="B361" s="10">
        <v>43017415</v>
      </c>
      <c r="C361" s="10" t="str">
        <f>IFERROR(INDEX(invoice_test_data!AI:AI, MATCH('Classification Test Result'!A361, invoice_test_data!A:A, 0)), "")</f>
        <v/>
      </c>
      <c r="D361" s="10" t="s">
        <v>464</v>
      </c>
      <c r="E361" s="10">
        <v>1</v>
      </c>
    </row>
    <row r="362" spans="1:5" x14ac:dyDescent="0.3">
      <c r="A362" s="10">
        <v>911781</v>
      </c>
      <c r="B362" s="10" t="s">
        <v>11187</v>
      </c>
      <c r="C362" s="10" t="str">
        <f>IFERROR(INDEX(invoice_test_data!AI:AI, MATCH('Classification Test Result'!A362, invoice_test_data!A:A, 0)), "")</f>
        <v/>
      </c>
      <c r="D362" s="10" t="s">
        <v>464</v>
      </c>
      <c r="E362" s="10">
        <v>1</v>
      </c>
    </row>
    <row r="363" spans="1:5" x14ac:dyDescent="0.3">
      <c r="A363" s="10">
        <v>911780</v>
      </c>
      <c r="B363" s="10" t="s">
        <v>11188</v>
      </c>
      <c r="C363" s="10" t="str">
        <f>IFERROR(INDEX(invoice_test_data!AI:AI, MATCH('Classification Test Result'!A363, invoice_test_data!A:A, 0)), "")</f>
        <v/>
      </c>
      <c r="D363" s="10" t="s">
        <v>48</v>
      </c>
      <c r="E363" s="10">
        <v>1</v>
      </c>
    </row>
    <row r="364" spans="1:5" x14ac:dyDescent="0.3">
      <c r="A364" s="10">
        <v>911782</v>
      </c>
      <c r="B364" s="10" t="s">
        <v>11189</v>
      </c>
      <c r="C364" s="10" t="str">
        <f>IFERROR(INDEX(invoice_test_data!AI:AI, MATCH('Classification Test Result'!A364, invoice_test_data!A:A, 0)), "")</f>
        <v/>
      </c>
      <c r="D364" s="10" t="s">
        <v>92</v>
      </c>
      <c r="E364" s="10">
        <v>1</v>
      </c>
    </row>
    <row r="365" spans="1:5" x14ac:dyDescent="0.3">
      <c r="A365" s="10">
        <v>911783</v>
      </c>
      <c r="B365" s="10" t="s">
        <v>11190</v>
      </c>
      <c r="C365" s="10" t="str">
        <f>IFERROR(INDEX(invoice_test_data!AI:AI, MATCH('Classification Test Result'!A365, invoice_test_data!A:A, 0)), "")</f>
        <v/>
      </c>
      <c r="D365" s="10" t="s">
        <v>48</v>
      </c>
      <c r="E365" s="10">
        <v>1</v>
      </c>
    </row>
    <row r="366" spans="1:5" x14ac:dyDescent="0.3">
      <c r="A366" s="10">
        <v>911752</v>
      </c>
      <c r="B366" s="10" t="s">
        <v>11191</v>
      </c>
      <c r="C366" s="10" t="str">
        <f>IFERROR(INDEX(invoice_test_data!AI:AI, MATCH('Classification Test Result'!A366, invoice_test_data!A:A, 0)), "")</f>
        <v/>
      </c>
      <c r="D366" s="10" t="s">
        <v>464</v>
      </c>
      <c r="E366" s="10">
        <v>1</v>
      </c>
    </row>
    <row r="367" spans="1:5" x14ac:dyDescent="0.3">
      <c r="A367" s="10">
        <v>911754</v>
      </c>
      <c r="B367" s="10" t="s">
        <v>11192</v>
      </c>
      <c r="C367" s="10" t="str">
        <f>IFERROR(INDEX(invoice_test_data!AI:AI, MATCH('Classification Test Result'!A367, invoice_test_data!A:A, 0)), "")</f>
        <v/>
      </c>
      <c r="D367" s="10" t="s">
        <v>48</v>
      </c>
      <c r="E367" s="10">
        <v>1</v>
      </c>
    </row>
    <row r="368" spans="1:5" x14ac:dyDescent="0.3">
      <c r="A368" s="10">
        <v>911753</v>
      </c>
      <c r="B368" s="10" t="s">
        <v>11193</v>
      </c>
      <c r="C368" s="10" t="str">
        <f>IFERROR(INDEX(invoice_test_data!AI:AI, MATCH('Classification Test Result'!A368, invoice_test_data!A:A, 0)), "")</f>
        <v/>
      </c>
      <c r="D368" s="10" t="s">
        <v>48</v>
      </c>
      <c r="E368" s="10">
        <v>1</v>
      </c>
    </row>
    <row r="369" spans="1:5" x14ac:dyDescent="0.3">
      <c r="A369" s="10">
        <v>911755</v>
      </c>
      <c r="B369" s="10" t="s">
        <v>11194</v>
      </c>
      <c r="C369" s="10" t="str">
        <f>IFERROR(INDEX(invoice_test_data!AI:AI, MATCH('Classification Test Result'!A369, invoice_test_data!A:A, 0)), "")</f>
        <v/>
      </c>
      <c r="D369" s="10" t="s">
        <v>464</v>
      </c>
      <c r="E369" s="10">
        <v>1</v>
      </c>
    </row>
    <row r="370" spans="1:5" x14ac:dyDescent="0.3">
      <c r="A370" s="10">
        <v>911756</v>
      </c>
      <c r="B370" s="10" t="s">
        <v>11195</v>
      </c>
      <c r="C370" s="10" t="str">
        <f>IFERROR(INDEX(invoice_test_data!AI:AI, MATCH('Classification Test Result'!A370, invoice_test_data!A:A, 0)), "")</f>
        <v/>
      </c>
      <c r="D370" s="10" t="s">
        <v>464</v>
      </c>
      <c r="E370" s="10">
        <v>1</v>
      </c>
    </row>
    <row r="371" spans="1:5" x14ac:dyDescent="0.3">
      <c r="A371" s="10">
        <v>911723</v>
      </c>
      <c r="B371" s="10" t="s">
        <v>11196</v>
      </c>
      <c r="C371" s="10" t="str">
        <f>IFERROR(INDEX(invoice_test_data!AI:AI, MATCH('Classification Test Result'!A371, invoice_test_data!A:A, 0)), "")</f>
        <v/>
      </c>
      <c r="D371" s="10" t="s">
        <v>48</v>
      </c>
      <c r="E371" s="10">
        <v>1</v>
      </c>
    </row>
    <row r="372" spans="1:5" x14ac:dyDescent="0.3">
      <c r="A372" s="10">
        <v>911724</v>
      </c>
      <c r="B372" s="10" t="s">
        <v>11197</v>
      </c>
      <c r="C372" s="10" t="str">
        <f>IFERROR(INDEX(invoice_test_data!AI:AI, MATCH('Classification Test Result'!A372, invoice_test_data!A:A, 0)), "")</f>
        <v/>
      </c>
      <c r="D372" s="10" t="s">
        <v>464</v>
      </c>
      <c r="E372" s="10">
        <v>1</v>
      </c>
    </row>
    <row r="373" spans="1:5" x14ac:dyDescent="0.3">
      <c r="A373" s="10">
        <v>911725</v>
      </c>
      <c r="B373" s="10" t="s">
        <v>11198</v>
      </c>
      <c r="C373" s="10" t="str">
        <f>IFERROR(INDEX(invoice_test_data!AI:AI, MATCH('Classification Test Result'!A373, invoice_test_data!A:A, 0)), "")</f>
        <v/>
      </c>
      <c r="D373" s="10" t="s">
        <v>92</v>
      </c>
      <c r="E373" s="10">
        <v>1</v>
      </c>
    </row>
    <row r="374" spans="1:5" x14ac:dyDescent="0.3">
      <c r="A374" s="10">
        <v>911727</v>
      </c>
      <c r="B374" s="10" t="s">
        <v>11199</v>
      </c>
      <c r="C374" s="10" t="str">
        <f>IFERROR(INDEX(invoice_test_data!AI:AI, MATCH('Classification Test Result'!A374, invoice_test_data!A:A, 0)), "")</f>
        <v/>
      </c>
      <c r="D374" s="10" t="s">
        <v>1010</v>
      </c>
      <c r="E374" s="10">
        <v>1</v>
      </c>
    </row>
    <row r="375" spans="1:5" x14ac:dyDescent="0.3">
      <c r="A375" s="10">
        <v>911726</v>
      </c>
      <c r="B375" s="10" t="s">
        <v>11200</v>
      </c>
      <c r="C375" s="10" t="str">
        <f>IFERROR(INDEX(invoice_test_data!AI:AI, MATCH('Classification Test Result'!A375, invoice_test_data!A:A, 0)), "")</f>
        <v/>
      </c>
      <c r="D375" s="10" t="s">
        <v>48</v>
      </c>
      <c r="E375" s="10">
        <v>0.74</v>
      </c>
    </row>
    <row r="376" spans="1:5" x14ac:dyDescent="0.3">
      <c r="A376" s="10">
        <v>911744</v>
      </c>
      <c r="B376" s="10" t="s">
        <v>11201</v>
      </c>
      <c r="C376" s="10" t="str">
        <f>IFERROR(INDEX(invoice_test_data!AI:AI, MATCH('Classification Test Result'!A376, invoice_test_data!A:A, 0)), "")</f>
        <v/>
      </c>
      <c r="D376" s="10" t="s">
        <v>48</v>
      </c>
      <c r="E376" s="10">
        <v>1</v>
      </c>
    </row>
    <row r="377" spans="1:5" x14ac:dyDescent="0.3">
      <c r="A377" s="10">
        <v>911748</v>
      </c>
      <c r="B377" s="10" t="s">
        <v>10936</v>
      </c>
      <c r="C377" s="10" t="str">
        <f>IFERROR(INDEX(invoice_test_data!AI:AI, MATCH('Classification Test Result'!A377, invoice_test_data!A:A, 0)), "")</f>
        <v/>
      </c>
      <c r="D377" s="10" t="s">
        <v>453</v>
      </c>
      <c r="E377" s="10">
        <v>1</v>
      </c>
    </row>
    <row r="378" spans="1:5" x14ac:dyDescent="0.3">
      <c r="A378" s="10">
        <v>911746</v>
      </c>
      <c r="B378" s="10" t="s">
        <v>11202</v>
      </c>
      <c r="C378" s="10" t="str">
        <f>IFERROR(INDEX(invoice_test_data!AI:AI, MATCH('Classification Test Result'!A378, invoice_test_data!A:A, 0)), "")</f>
        <v/>
      </c>
      <c r="D378" s="10" t="s">
        <v>48</v>
      </c>
      <c r="E378" s="10">
        <v>1</v>
      </c>
    </row>
    <row r="379" spans="1:5" x14ac:dyDescent="0.3">
      <c r="A379" s="10">
        <v>911742</v>
      </c>
      <c r="B379" s="10" t="s">
        <v>11203</v>
      </c>
      <c r="C379" s="10" t="str">
        <f>IFERROR(INDEX(invoice_test_data!AI:AI, MATCH('Classification Test Result'!A379, invoice_test_data!A:A, 0)), "")</f>
        <v/>
      </c>
      <c r="D379" s="10" t="s">
        <v>48</v>
      </c>
      <c r="E379" s="10">
        <v>1</v>
      </c>
    </row>
    <row r="380" spans="1:5" x14ac:dyDescent="0.3">
      <c r="A380" s="10">
        <v>911734</v>
      </c>
      <c r="B380" s="10" t="s">
        <v>11204</v>
      </c>
      <c r="C380" s="10" t="str">
        <f>IFERROR(INDEX(invoice_test_data!AI:AI, MATCH('Classification Test Result'!A380, invoice_test_data!A:A, 0)), "")</f>
        <v/>
      </c>
      <c r="D380" s="10" t="s">
        <v>48</v>
      </c>
      <c r="E380" s="10">
        <v>1</v>
      </c>
    </row>
    <row r="381" spans="1:5" x14ac:dyDescent="0.3">
      <c r="A381" s="10">
        <v>911730</v>
      </c>
      <c r="B381" s="10" t="s">
        <v>11205</v>
      </c>
      <c r="C381" s="10" t="str">
        <f>IFERROR(INDEX(invoice_test_data!AI:AI, MATCH('Classification Test Result'!A381, invoice_test_data!A:A, 0)), "")</f>
        <v/>
      </c>
      <c r="D381" s="10" t="s">
        <v>48</v>
      </c>
      <c r="E381" s="10">
        <v>1</v>
      </c>
    </row>
    <row r="382" spans="1:5" x14ac:dyDescent="0.3">
      <c r="A382" s="10">
        <v>911736</v>
      </c>
      <c r="B382" s="10" t="s">
        <v>11206</v>
      </c>
      <c r="C382" s="10" t="str">
        <f>IFERROR(INDEX(invoice_test_data!AI:AI, MATCH('Classification Test Result'!A382, invoice_test_data!A:A, 0)), "")</f>
        <v/>
      </c>
      <c r="D382" s="10" t="s">
        <v>48</v>
      </c>
      <c r="E382" s="10">
        <v>1</v>
      </c>
    </row>
    <row r="383" spans="1:5" x14ac:dyDescent="0.3">
      <c r="A383" s="10">
        <v>911732</v>
      </c>
      <c r="B383" s="10" t="s">
        <v>11207</v>
      </c>
      <c r="C383" s="10" t="str">
        <f>IFERROR(INDEX(invoice_test_data!AI:AI, MATCH('Classification Test Result'!A383, invoice_test_data!A:A, 0)), "")</f>
        <v/>
      </c>
      <c r="D383" s="10" t="s">
        <v>48</v>
      </c>
      <c r="E383" s="10">
        <v>1</v>
      </c>
    </row>
    <row r="384" spans="1:5" x14ac:dyDescent="0.3">
      <c r="A384" s="10">
        <v>911728</v>
      </c>
      <c r="B384" s="10" t="s">
        <v>11208</v>
      </c>
      <c r="C384" s="10" t="str">
        <f>IFERROR(INDEX(invoice_test_data!AI:AI, MATCH('Classification Test Result'!A384, invoice_test_data!A:A, 0)), "")</f>
        <v/>
      </c>
      <c r="D384" s="10" t="s">
        <v>48</v>
      </c>
      <c r="E384" s="10">
        <v>1</v>
      </c>
    </row>
    <row r="385" spans="1:5" x14ac:dyDescent="0.3">
      <c r="A385" s="10">
        <v>911740</v>
      </c>
      <c r="B385" s="10" t="s">
        <v>11209</v>
      </c>
      <c r="C385" s="10" t="str">
        <f>IFERROR(INDEX(invoice_test_data!AI:AI, MATCH('Classification Test Result'!A385, invoice_test_data!A:A, 0)), "")</f>
        <v/>
      </c>
      <c r="D385" s="10" t="s">
        <v>48</v>
      </c>
      <c r="E385" s="10">
        <v>1</v>
      </c>
    </row>
    <row r="386" spans="1:5" x14ac:dyDescent="0.3">
      <c r="A386" s="10">
        <v>911738</v>
      </c>
      <c r="B386" s="10" t="s">
        <v>11210</v>
      </c>
      <c r="C386" s="10" t="str">
        <f>IFERROR(INDEX(invoice_test_data!AI:AI, MATCH('Classification Test Result'!A386, invoice_test_data!A:A, 0)), "")</f>
        <v/>
      </c>
      <c r="D386" s="10" t="s">
        <v>48</v>
      </c>
      <c r="E386" s="10">
        <v>1</v>
      </c>
    </row>
    <row r="387" spans="1:5" x14ac:dyDescent="0.3">
      <c r="A387" s="10">
        <v>911750</v>
      </c>
      <c r="B387" s="10" t="s">
        <v>11211</v>
      </c>
      <c r="C387" s="10" t="str">
        <f>IFERROR(INDEX(invoice_test_data!AI:AI, MATCH('Classification Test Result'!A387, invoice_test_data!A:A, 0)), "")</f>
        <v/>
      </c>
      <c r="D387" s="10" t="s">
        <v>464</v>
      </c>
      <c r="E387" s="10">
        <v>1</v>
      </c>
    </row>
    <row r="388" spans="1:5" x14ac:dyDescent="0.3">
      <c r="A388" s="10">
        <v>911747</v>
      </c>
      <c r="B388" s="10" t="s">
        <v>11212</v>
      </c>
      <c r="C388" s="10" t="str">
        <f>IFERROR(INDEX(invoice_test_data!AI:AI, MATCH('Classification Test Result'!A388, invoice_test_data!A:A, 0)), "")</f>
        <v/>
      </c>
      <c r="D388" s="10" t="s">
        <v>48</v>
      </c>
      <c r="E388" s="10">
        <v>1</v>
      </c>
    </row>
    <row r="389" spans="1:5" x14ac:dyDescent="0.3">
      <c r="A389" s="10">
        <v>911745</v>
      </c>
      <c r="B389" s="10" t="s">
        <v>11213</v>
      </c>
      <c r="C389" s="10" t="str">
        <f>IFERROR(INDEX(invoice_test_data!AI:AI, MATCH('Classification Test Result'!A389, invoice_test_data!A:A, 0)), "")</f>
        <v/>
      </c>
      <c r="D389" s="10" t="s">
        <v>48</v>
      </c>
      <c r="E389" s="10">
        <v>1</v>
      </c>
    </row>
    <row r="390" spans="1:5" x14ac:dyDescent="0.3">
      <c r="A390" s="10">
        <v>911741</v>
      </c>
      <c r="B390" s="10" t="s">
        <v>11214</v>
      </c>
      <c r="C390" s="10" t="str">
        <f>IFERROR(INDEX(invoice_test_data!AI:AI, MATCH('Classification Test Result'!A390, invoice_test_data!A:A, 0)), "")</f>
        <v/>
      </c>
      <c r="D390" s="10" t="s">
        <v>48</v>
      </c>
      <c r="E390" s="10">
        <v>1</v>
      </c>
    </row>
    <row r="391" spans="1:5" x14ac:dyDescent="0.3">
      <c r="A391" s="10">
        <v>911749</v>
      </c>
      <c r="B391" s="10" t="s">
        <v>11215</v>
      </c>
      <c r="C391" s="10" t="str">
        <f>IFERROR(INDEX(invoice_test_data!AI:AI, MATCH('Classification Test Result'!A391, invoice_test_data!A:A, 0)), "")</f>
        <v/>
      </c>
      <c r="D391" s="10" t="s">
        <v>48</v>
      </c>
      <c r="E391" s="10">
        <v>1</v>
      </c>
    </row>
    <row r="392" spans="1:5" x14ac:dyDescent="0.3">
      <c r="A392" s="10">
        <v>911743</v>
      </c>
      <c r="B392" s="10" t="s">
        <v>11216</v>
      </c>
      <c r="C392" s="10" t="str">
        <f>IFERROR(INDEX(invoice_test_data!AI:AI, MATCH('Classification Test Result'!A392, invoice_test_data!A:A, 0)), "")</f>
        <v/>
      </c>
      <c r="D392" s="10" t="s">
        <v>48</v>
      </c>
      <c r="E392" s="10">
        <v>1</v>
      </c>
    </row>
    <row r="393" spans="1:5" x14ac:dyDescent="0.3">
      <c r="A393" s="10">
        <v>911731</v>
      </c>
      <c r="B393" s="10" t="s">
        <v>11217</v>
      </c>
      <c r="C393" s="10" t="str">
        <f>IFERROR(INDEX(invoice_test_data!AI:AI, MATCH('Classification Test Result'!A393, invoice_test_data!A:A, 0)), "")</f>
        <v/>
      </c>
      <c r="D393" s="10" t="s">
        <v>48</v>
      </c>
      <c r="E393" s="10">
        <v>1</v>
      </c>
    </row>
    <row r="394" spans="1:5" x14ac:dyDescent="0.3">
      <c r="A394" s="10">
        <v>911729</v>
      </c>
      <c r="B394" s="10" t="s">
        <v>11218</v>
      </c>
      <c r="C394" s="10" t="str">
        <f>IFERROR(INDEX(invoice_test_data!AI:AI, MATCH('Classification Test Result'!A394, invoice_test_data!A:A, 0)), "")</f>
        <v/>
      </c>
      <c r="D394" s="10" t="s">
        <v>48</v>
      </c>
      <c r="E394" s="10">
        <v>1</v>
      </c>
    </row>
    <row r="395" spans="1:5" x14ac:dyDescent="0.3">
      <c r="A395" s="10">
        <v>911735</v>
      </c>
      <c r="B395" s="10" t="s">
        <v>11219</v>
      </c>
      <c r="C395" s="10" t="str">
        <f>IFERROR(INDEX(invoice_test_data!AI:AI, MATCH('Classification Test Result'!A395, invoice_test_data!A:A, 0)), "")</f>
        <v/>
      </c>
      <c r="D395" s="10" t="s">
        <v>48</v>
      </c>
      <c r="E395" s="10">
        <v>1</v>
      </c>
    </row>
    <row r="396" spans="1:5" x14ac:dyDescent="0.3">
      <c r="A396" s="10">
        <v>911733</v>
      </c>
      <c r="B396" s="10" t="s">
        <v>11220</v>
      </c>
      <c r="C396" s="10" t="str">
        <f>IFERROR(INDEX(invoice_test_data!AI:AI, MATCH('Classification Test Result'!A396, invoice_test_data!A:A, 0)), "")</f>
        <v/>
      </c>
      <c r="D396" s="10" t="s">
        <v>48</v>
      </c>
      <c r="E396" s="10">
        <v>1</v>
      </c>
    </row>
    <row r="397" spans="1:5" x14ac:dyDescent="0.3">
      <c r="A397" s="10">
        <v>911739</v>
      </c>
      <c r="B397" s="10" t="s">
        <v>11221</v>
      </c>
      <c r="C397" s="10" t="str">
        <f>IFERROR(INDEX(invoice_test_data!AI:AI, MATCH('Classification Test Result'!A397, invoice_test_data!A:A, 0)), "")</f>
        <v/>
      </c>
      <c r="D397" s="10" t="s">
        <v>48</v>
      </c>
      <c r="E397" s="10">
        <v>1</v>
      </c>
    </row>
    <row r="398" spans="1:5" x14ac:dyDescent="0.3">
      <c r="A398" s="10">
        <v>911737</v>
      </c>
      <c r="B398" s="10" t="s">
        <v>11222</v>
      </c>
      <c r="C398" s="10" t="str">
        <f>IFERROR(INDEX(invoice_test_data!AI:AI, MATCH('Classification Test Result'!A398, invoice_test_data!A:A, 0)), "")</f>
        <v/>
      </c>
      <c r="D398" s="10" t="s">
        <v>48</v>
      </c>
      <c r="E398" s="10">
        <v>1</v>
      </c>
    </row>
    <row r="399" spans="1:5" x14ac:dyDescent="0.3">
      <c r="A399" s="10">
        <v>911751</v>
      </c>
      <c r="B399" s="10" t="s">
        <v>11223</v>
      </c>
      <c r="C399" s="10" t="str">
        <f>IFERROR(INDEX(invoice_test_data!AI:AI, MATCH('Classification Test Result'!A399, invoice_test_data!A:A, 0)), "")</f>
        <v/>
      </c>
      <c r="D399" s="10" t="s">
        <v>464</v>
      </c>
      <c r="E399" s="10">
        <v>1</v>
      </c>
    </row>
    <row r="400" spans="1:5" x14ac:dyDescent="0.3">
      <c r="A400" s="10">
        <v>911722</v>
      </c>
      <c r="B400" s="10" t="s">
        <v>11224</v>
      </c>
      <c r="C400" s="10" t="str">
        <f>IFERROR(INDEX(invoice_test_data!AI:AI, MATCH('Classification Test Result'!A400, invoice_test_data!A:A, 0)), "")</f>
        <v/>
      </c>
      <c r="D400" s="10" t="s">
        <v>48</v>
      </c>
      <c r="E400" s="10">
        <v>1</v>
      </c>
    </row>
    <row r="401" spans="1:5" x14ac:dyDescent="0.3">
      <c r="A401" s="10">
        <v>911684</v>
      </c>
      <c r="B401" s="10" t="s">
        <v>11225</v>
      </c>
      <c r="C401" s="10" t="str">
        <f>IFERROR(INDEX(invoice_test_data!AI:AI, MATCH('Classification Test Result'!A401, invoice_test_data!A:A, 0)), "")</f>
        <v/>
      </c>
      <c r="D401" s="10" t="s">
        <v>464</v>
      </c>
      <c r="E401" s="10">
        <v>0.99</v>
      </c>
    </row>
    <row r="402" spans="1:5" x14ac:dyDescent="0.3">
      <c r="A402" s="10">
        <v>911686</v>
      </c>
      <c r="B402" s="10" t="s">
        <v>11226</v>
      </c>
      <c r="C402" s="10" t="str">
        <f>IFERROR(INDEX(invoice_test_data!AI:AI, MATCH('Classification Test Result'!A402, invoice_test_data!A:A, 0)), "")</f>
        <v/>
      </c>
      <c r="D402" s="10" t="s">
        <v>48</v>
      </c>
      <c r="E402" s="10">
        <v>1</v>
      </c>
    </row>
    <row r="403" spans="1:5" x14ac:dyDescent="0.3">
      <c r="A403" s="10">
        <v>911688</v>
      </c>
      <c r="B403" s="10" t="s">
        <v>11227</v>
      </c>
      <c r="C403" s="10" t="str">
        <f>IFERROR(INDEX(invoice_test_data!AI:AI, MATCH('Classification Test Result'!A403, invoice_test_data!A:A, 0)), "")</f>
        <v/>
      </c>
      <c r="D403" s="10" t="s">
        <v>48</v>
      </c>
      <c r="E403" s="10">
        <v>0.99</v>
      </c>
    </row>
    <row r="404" spans="1:5" x14ac:dyDescent="0.3">
      <c r="A404" s="10">
        <v>911685</v>
      </c>
      <c r="B404" s="10" t="s">
        <v>11228</v>
      </c>
      <c r="C404" s="10" t="str">
        <f>IFERROR(INDEX(invoice_test_data!AI:AI, MATCH('Classification Test Result'!A404, invoice_test_data!A:A, 0)), "")</f>
        <v/>
      </c>
      <c r="D404" s="10" t="s">
        <v>48</v>
      </c>
      <c r="E404" s="10">
        <v>1</v>
      </c>
    </row>
    <row r="405" spans="1:5" x14ac:dyDescent="0.3">
      <c r="A405" s="10">
        <v>911712</v>
      </c>
      <c r="B405" s="10" t="s">
        <v>10936</v>
      </c>
      <c r="C405" s="10" t="str">
        <f>IFERROR(INDEX(invoice_test_data!AI:AI, MATCH('Classification Test Result'!A405, invoice_test_data!A:A, 0)), "")</f>
        <v/>
      </c>
      <c r="D405" s="10" t="s">
        <v>453</v>
      </c>
      <c r="E405" s="10">
        <v>1</v>
      </c>
    </row>
    <row r="406" spans="1:5" x14ac:dyDescent="0.3">
      <c r="A406" s="10">
        <v>911707</v>
      </c>
      <c r="B406" s="10" t="s">
        <v>11163</v>
      </c>
      <c r="C406" s="10" t="str">
        <f>IFERROR(INDEX(invoice_test_data!AI:AI, MATCH('Classification Test Result'!A406, invoice_test_data!A:A, 0)), "")</f>
        <v/>
      </c>
      <c r="D406" s="10" t="s">
        <v>92</v>
      </c>
      <c r="E406" s="10">
        <v>1</v>
      </c>
    </row>
    <row r="407" spans="1:5" x14ac:dyDescent="0.3">
      <c r="A407" s="10">
        <v>911702</v>
      </c>
      <c r="B407" s="10" t="s">
        <v>11229</v>
      </c>
      <c r="C407" s="10" t="str">
        <f>IFERROR(INDEX(invoice_test_data!AI:AI, MATCH('Classification Test Result'!A407, invoice_test_data!A:A, 0)), "")</f>
        <v/>
      </c>
      <c r="D407" s="10" t="s">
        <v>464</v>
      </c>
      <c r="E407" s="10">
        <v>1</v>
      </c>
    </row>
    <row r="408" spans="1:5" x14ac:dyDescent="0.3">
      <c r="A408" s="10">
        <v>911701</v>
      </c>
      <c r="B408" s="10" t="s">
        <v>11230</v>
      </c>
      <c r="C408" s="10" t="str">
        <f>IFERROR(INDEX(invoice_test_data!AI:AI, MATCH('Classification Test Result'!A408, invoice_test_data!A:A, 0)), "")</f>
        <v/>
      </c>
      <c r="D408" s="10" t="s">
        <v>464</v>
      </c>
      <c r="E408" s="10">
        <v>0.68</v>
      </c>
    </row>
    <row r="409" spans="1:5" x14ac:dyDescent="0.3">
      <c r="A409" s="10">
        <v>911696</v>
      </c>
      <c r="B409" s="10" t="s">
        <v>11231</v>
      </c>
      <c r="C409" s="10" t="str">
        <f>IFERROR(INDEX(invoice_test_data!AI:AI, MATCH('Classification Test Result'!A409, invoice_test_data!A:A, 0)), "")</f>
        <v/>
      </c>
      <c r="D409" s="10" t="s">
        <v>464</v>
      </c>
      <c r="E409" s="10">
        <v>0.99</v>
      </c>
    </row>
    <row r="410" spans="1:5" x14ac:dyDescent="0.3">
      <c r="A410" s="10">
        <v>911694</v>
      </c>
      <c r="B410" s="10" t="s">
        <v>11232</v>
      </c>
      <c r="C410" s="10" t="str">
        <f>IFERROR(INDEX(invoice_test_data!AI:AI, MATCH('Classification Test Result'!A410, invoice_test_data!A:A, 0)), "")</f>
        <v/>
      </c>
      <c r="D410" s="10" t="s">
        <v>464</v>
      </c>
      <c r="E410" s="10">
        <v>1</v>
      </c>
    </row>
    <row r="411" spans="1:5" x14ac:dyDescent="0.3">
      <c r="A411" s="10">
        <v>911693</v>
      </c>
      <c r="B411" s="10" t="s">
        <v>11233</v>
      </c>
      <c r="C411" s="10" t="str">
        <f>IFERROR(INDEX(invoice_test_data!AI:AI, MATCH('Classification Test Result'!A411, invoice_test_data!A:A, 0)), "")</f>
        <v/>
      </c>
      <c r="D411" s="10" t="s">
        <v>464</v>
      </c>
      <c r="E411" s="10">
        <v>0.57999999999999996</v>
      </c>
    </row>
    <row r="412" spans="1:5" x14ac:dyDescent="0.3">
      <c r="A412" s="10">
        <v>911692</v>
      </c>
      <c r="B412" s="10" t="s">
        <v>11234</v>
      </c>
      <c r="C412" s="10" t="str">
        <f>IFERROR(INDEX(invoice_test_data!AI:AI, MATCH('Classification Test Result'!A412, invoice_test_data!A:A, 0)), "")</f>
        <v/>
      </c>
      <c r="D412" s="10" t="s">
        <v>464</v>
      </c>
      <c r="E412" s="10">
        <v>1</v>
      </c>
    </row>
    <row r="413" spans="1:5" x14ac:dyDescent="0.3">
      <c r="A413" s="10">
        <v>911691</v>
      </c>
      <c r="B413" s="10" t="s">
        <v>11235</v>
      </c>
      <c r="C413" s="10" t="str">
        <f>IFERROR(INDEX(invoice_test_data!AI:AI, MATCH('Classification Test Result'!A413, invoice_test_data!A:A, 0)), "")</f>
        <v/>
      </c>
      <c r="D413" s="10" t="s">
        <v>464</v>
      </c>
      <c r="E413" s="10">
        <v>1</v>
      </c>
    </row>
    <row r="414" spans="1:5" x14ac:dyDescent="0.3">
      <c r="A414" s="10">
        <v>911690</v>
      </c>
      <c r="B414" s="10" t="s">
        <v>11236</v>
      </c>
      <c r="C414" s="10" t="str">
        <f>IFERROR(INDEX(invoice_test_data!AI:AI, MATCH('Classification Test Result'!A414, invoice_test_data!A:A, 0)), "")</f>
        <v/>
      </c>
      <c r="D414" s="10" t="s">
        <v>464</v>
      </c>
      <c r="E414" s="10">
        <v>1</v>
      </c>
    </row>
    <row r="415" spans="1:5" x14ac:dyDescent="0.3">
      <c r="A415" s="10">
        <v>911689</v>
      </c>
      <c r="B415" s="10" t="s">
        <v>11237</v>
      </c>
      <c r="C415" s="10" t="str">
        <f>IFERROR(INDEX(invoice_test_data!AI:AI, MATCH('Classification Test Result'!A415, invoice_test_data!A:A, 0)), "")</f>
        <v/>
      </c>
      <c r="D415" s="10" t="s">
        <v>464</v>
      </c>
      <c r="E415" s="10">
        <v>1</v>
      </c>
    </row>
    <row r="416" spans="1:5" x14ac:dyDescent="0.3">
      <c r="A416" s="10">
        <v>911687</v>
      </c>
      <c r="B416" s="10" t="s">
        <v>11238</v>
      </c>
      <c r="C416" s="10" t="str">
        <f>IFERROR(INDEX(invoice_test_data!AI:AI, MATCH('Classification Test Result'!A416, invoice_test_data!A:A, 0)), "")</f>
        <v/>
      </c>
      <c r="D416" s="10" t="s">
        <v>464</v>
      </c>
      <c r="E416" s="10">
        <v>0.99</v>
      </c>
    </row>
    <row r="417" spans="1:5" x14ac:dyDescent="0.3">
      <c r="A417" s="10">
        <v>911709</v>
      </c>
      <c r="B417" s="10" t="s">
        <v>11148</v>
      </c>
      <c r="C417" s="10" t="str">
        <f>IFERROR(INDEX(invoice_test_data!AI:AI, MATCH('Classification Test Result'!A417, invoice_test_data!A:A, 0)), "")</f>
        <v/>
      </c>
      <c r="D417" s="10" t="s">
        <v>464</v>
      </c>
      <c r="E417" s="10">
        <v>1</v>
      </c>
    </row>
    <row r="418" spans="1:5" x14ac:dyDescent="0.3">
      <c r="A418" s="10">
        <v>911705</v>
      </c>
      <c r="B418" s="10" t="s">
        <v>11239</v>
      </c>
      <c r="C418" s="10" t="str">
        <f>IFERROR(INDEX(invoice_test_data!AI:AI, MATCH('Classification Test Result'!A418, invoice_test_data!A:A, 0)), "")</f>
        <v/>
      </c>
      <c r="D418" s="10" t="s">
        <v>464</v>
      </c>
      <c r="E418" s="10">
        <v>0.52</v>
      </c>
    </row>
    <row r="419" spans="1:5" x14ac:dyDescent="0.3">
      <c r="A419" s="10">
        <v>911699</v>
      </c>
      <c r="B419" s="10" t="s">
        <v>11240</v>
      </c>
      <c r="C419" s="10" t="str">
        <f>IFERROR(INDEX(invoice_test_data!AI:AI, MATCH('Classification Test Result'!A419, invoice_test_data!A:A, 0)), "")</f>
        <v/>
      </c>
      <c r="D419" s="10" t="s">
        <v>464</v>
      </c>
      <c r="E419" s="10">
        <v>1</v>
      </c>
    </row>
    <row r="420" spans="1:5" x14ac:dyDescent="0.3">
      <c r="A420" s="10">
        <v>911715</v>
      </c>
      <c r="B420" s="10" t="s">
        <v>11241</v>
      </c>
      <c r="C420" s="10" t="str">
        <f>IFERROR(INDEX(invoice_test_data!AI:AI, MATCH('Classification Test Result'!A420, invoice_test_data!A:A, 0)), "")</f>
        <v/>
      </c>
      <c r="D420" s="10" t="s">
        <v>464</v>
      </c>
      <c r="E420" s="10">
        <v>1</v>
      </c>
    </row>
    <row r="421" spans="1:5" x14ac:dyDescent="0.3">
      <c r="A421" s="10">
        <v>911713</v>
      </c>
      <c r="B421" s="10" t="s">
        <v>11242</v>
      </c>
      <c r="C421" s="10" t="str">
        <f>IFERROR(INDEX(invoice_test_data!AI:AI, MATCH('Classification Test Result'!A421, invoice_test_data!A:A, 0)), "")</f>
        <v/>
      </c>
      <c r="D421" s="10" t="s">
        <v>464</v>
      </c>
      <c r="E421" s="10">
        <v>1</v>
      </c>
    </row>
    <row r="422" spans="1:5" x14ac:dyDescent="0.3">
      <c r="A422" s="10">
        <v>911706</v>
      </c>
      <c r="B422" s="10" t="s">
        <v>11243</v>
      </c>
      <c r="C422" s="10" t="str">
        <f>IFERROR(INDEX(invoice_test_data!AI:AI, MATCH('Classification Test Result'!A422, invoice_test_data!A:A, 0)), "")</f>
        <v/>
      </c>
      <c r="D422" s="10" t="s">
        <v>464</v>
      </c>
      <c r="E422" s="10">
        <v>1</v>
      </c>
    </row>
    <row r="423" spans="1:5" x14ac:dyDescent="0.3">
      <c r="A423" s="10">
        <v>911704</v>
      </c>
      <c r="B423" s="10" t="s">
        <v>11242</v>
      </c>
      <c r="C423" s="10" t="str">
        <f>IFERROR(INDEX(invoice_test_data!AI:AI, MATCH('Classification Test Result'!A423, invoice_test_data!A:A, 0)), "")</f>
        <v/>
      </c>
      <c r="D423" s="10" t="s">
        <v>464</v>
      </c>
      <c r="E423" s="10">
        <v>1</v>
      </c>
    </row>
    <row r="424" spans="1:5" x14ac:dyDescent="0.3">
      <c r="A424" s="10">
        <v>911703</v>
      </c>
      <c r="B424" s="10" t="s">
        <v>11244</v>
      </c>
      <c r="C424" s="10" t="str">
        <f>IFERROR(INDEX(invoice_test_data!AI:AI, MATCH('Classification Test Result'!A424, invoice_test_data!A:A, 0)), "")</f>
        <v/>
      </c>
      <c r="D424" s="10" t="s">
        <v>464</v>
      </c>
      <c r="E424" s="10">
        <v>1</v>
      </c>
    </row>
    <row r="425" spans="1:5" x14ac:dyDescent="0.3">
      <c r="A425" s="10">
        <v>911698</v>
      </c>
      <c r="B425" s="10" t="s">
        <v>11245</v>
      </c>
      <c r="C425" s="10" t="str">
        <f>IFERROR(INDEX(invoice_test_data!AI:AI, MATCH('Classification Test Result'!A425, invoice_test_data!A:A, 0)), "")</f>
        <v/>
      </c>
      <c r="D425" s="10" t="s">
        <v>464</v>
      </c>
      <c r="E425" s="10">
        <v>1</v>
      </c>
    </row>
    <row r="426" spans="1:5" x14ac:dyDescent="0.3">
      <c r="A426" s="10">
        <v>911697</v>
      </c>
      <c r="B426" s="10" t="s">
        <v>11246</v>
      </c>
      <c r="C426" s="10" t="str">
        <f>IFERROR(INDEX(invoice_test_data!AI:AI, MATCH('Classification Test Result'!A426, invoice_test_data!A:A, 0)), "")</f>
        <v/>
      </c>
      <c r="D426" s="10" t="s">
        <v>464</v>
      </c>
      <c r="E426" s="10">
        <v>1</v>
      </c>
    </row>
    <row r="427" spans="1:5" x14ac:dyDescent="0.3">
      <c r="A427" s="10">
        <v>911695</v>
      </c>
      <c r="B427" s="10" t="s">
        <v>11247</v>
      </c>
      <c r="C427" s="10" t="str">
        <f>IFERROR(INDEX(invoice_test_data!AI:AI, MATCH('Classification Test Result'!A427, invoice_test_data!A:A, 0)), "")</f>
        <v/>
      </c>
      <c r="D427" s="10" t="s">
        <v>464</v>
      </c>
      <c r="E427" s="10">
        <v>1</v>
      </c>
    </row>
    <row r="428" spans="1:5" x14ac:dyDescent="0.3">
      <c r="A428" s="10">
        <v>911710</v>
      </c>
      <c r="B428" s="10" t="s">
        <v>11248</v>
      </c>
      <c r="C428" s="10" t="str">
        <f>IFERROR(INDEX(invoice_test_data!AI:AI, MATCH('Classification Test Result'!A428, invoice_test_data!A:A, 0)), "")</f>
        <v/>
      </c>
      <c r="D428" s="10" t="s">
        <v>464</v>
      </c>
      <c r="E428" s="10">
        <v>1</v>
      </c>
    </row>
    <row r="429" spans="1:5" x14ac:dyDescent="0.3">
      <c r="A429" s="10">
        <v>911716</v>
      </c>
      <c r="B429" s="10" t="s">
        <v>11249</v>
      </c>
      <c r="C429" s="10" t="str">
        <f>IFERROR(INDEX(invoice_test_data!AI:AI, MATCH('Classification Test Result'!A429, invoice_test_data!A:A, 0)), "")</f>
        <v/>
      </c>
      <c r="D429" s="10" t="s">
        <v>464</v>
      </c>
      <c r="E429" s="10">
        <v>1</v>
      </c>
    </row>
    <row r="430" spans="1:5" x14ac:dyDescent="0.3">
      <c r="A430" s="10">
        <v>911714</v>
      </c>
      <c r="B430" s="10" t="s">
        <v>11243</v>
      </c>
      <c r="C430" s="10" t="str">
        <f>IFERROR(INDEX(invoice_test_data!AI:AI, MATCH('Classification Test Result'!A430, invoice_test_data!A:A, 0)), "")</f>
        <v/>
      </c>
      <c r="D430" s="10" t="s">
        <v>464</v>
      </c>
      <c r="E430" s="10">
        <v>1</v>
      </c>
    </row>
    <row r="431" spans="1:5" x14ac:dyDescent="0.3">
      <c r="A431" s="10">
        <v>911711</v>
      </c>
      <c r="B431" s="10" t="s">
        <v>11244</v>
      </c>
      <c r="C431" s="10" t="str">
        <f>IFERROR(INDEX(invoice_test_data!AI:AI, MATCH('Classification Test Result'!A431, invoice_test_data!A:A, 0)), "")</f>
        <v/>
      </c>
      <c r="D431" s="10" t="s">
        <v>464</v>
      </c>
      <c r="E431" s="10">
        <v>1</v>
      </c>
    </row>
    <row r="432" spans="1:5" x14ac:dyDescent="0.3">
      <c r="A432" s="10">
        <v>911708</v>
      </c>
      <c r="B432" s="10" t="s">
        <v>11241</v>
      </c>
      <c r="C432" s="10" t="str">
        <f>IFERROR(INDEX(invoice_test_data!AI:AI, MATCH('Classification Test Result'!A432, invoice_test_data!A:A, 0)), "")</f>
        <v/>
      </c>
      <c r="D432" s="10" t="s">
        <v>464</v>
      </c>
      <c r="E432" s="10">
        <v>1</v>
      </c>
    </row>
    <row r="433" spans="1:5" x14ac:dyDescent="0.3">
      <c r="A433" s="10">
        <v>911700</v>
      </c>
      <c r="B433" s="10" t="s">
        <v>11250</v>
      </c>
      <c r="C433" s="10" t="str">
        <f>IFERROR(INDEX(invoice_test_data!AI:AI, MATCH('Classification Test Result'!A433, invoice_test_data!A:A, 0)), "")</f>
        <v/>
      </c>
      <c r="D433" s="10" t="s">
        <v>464</v>
      </c>
      <c r="E433" s="10">
        <v>1</v>
      </c>
    </row>
    <row r="434" spans="1:5" x14ac:dyDescent="0.3">
      <c r="A434" s="10">
        <v>911721</v>
      </c>
      <c r="B434" s="10" t="s">
        <v>11148</v>
      </c>
      <c r="C434" s="10" t="str">
        <f>IFERROR(INDEX(invoice_test_data!AI:AI, MATCH('Classification Test Result'!A434, invoice_test_data!A:A, 0)), "")</f>
        <v/>
      </c>
      <c r="D434" s="10" t="s">
        <v>464</v>
      </c>
      <c r="E434" s="10">
        <v>1</v>
      </c>
    </row>
    <row r="435" spans="1:5" x14ac:dyDescent="0.3">
      <c r="A435" s="10">
        <v>911718</v>
      </c>
      <c r="B435" s="10" t="s">
        <v>11251</v>
      </c>
      <c r="C435" s="10" t="str">
        <f>IFERROR(INDEX(invoice_test_data!AI:AI, MATCH('Classification Test Result'!A435, invoice_test_data!A:A, 0)), "")</f>
        <v/>
      </c>
      <c r="D435" s="10" t="s">
        <v>48</v>
      </c>
      <c r="E435" s="10">
        <v>1</v>
      </c>
    </row>
    <row r="436" spans="1:5" x14ac:dyDescent="0.3">
      <c r="A436" s="10">
        <v>911717</v>
      </c>
      <c r="B436" s="10" t="s">
        <v>11252</v>
      </c>
      <c r="C436" s="10" t="str">
        <f>IFERROR(INDEX(invoice_test_data!AI:AI, MATCH('Classification Test Result'!A436, invoice_test_data!A:A, 0)), "")</f>
        <v/>
      </c>
      <c r="D436" s="10" t="s">
        <v>48</v>
      </c>
      <c r="E436" s="10">
        <v>1</v>
      </c>
    </row>
    <row r="437" spans="1:5" x14ac:dyDescent="0.3">
      <c r="A437" s="10">
        <v>911720</v>
      </c>
      <c r="B437" s="10" t="s">
        <v>11253</v>
      </c>
      <c r="C437" s="10" t="str">
        <f>IFERROR(INDEX(invoice_test_data!AI:AI, MATCH('Classification Test Result'!A437, invoice_test_data!A:A, 0)), "")</f>
        <v/>
      </c>
      <c r="D437" s="10" t="s">
        <v>48</v>
      </c>
      <c r="E437" s="10">
        <v>1</v>
      </c>
    </row>
    <row r="438" spans="1:5" x14ac:dyDescent="0.3">
      <c r="A438" s="10">
        <v>911719</v>
      </c>
      <c r="B438" s="10" t="s">
        <v>11251</v>
      </c>
      <c r="C438" s="10" t="str">
        <f>IFERROR(INDEX(invoice_test_data!AI:AI, MATCH('Classification Test Result'!A438, invoice_test_data!A:A, 0)), "")</f>
        <v/>
      </c>
      <c r="D438" s="10" t="s">
        <v>48</v>
      </c>
      <c r="E438" s="10">
        <v>1</v>
      </c>
    </row>
    <row r="439" spans="1:5" x14ac:dyDescent="0.3">
      <c r="A439" s="10">
        <v>911679</v>
      </c>
      <c r="B439" s="10" t="s">
        <v>11254</v>
      </c>
      <c r="C439" s="10" t="str">
        <f>IFERROR(INDEX(invoice_test_data!AI:AI, MATCH('Classification Test Result'!A439, invoice_test_data!A:A, 0)), "")</f>
        <v/>
      </c>
      <c r="D439" s="10" t="s">
        <v>464</v>
      </c>
      <c r="E439" s="10">
        <v>1</v>
      </c>
    </row>
    <row r="440" spans="1:5" x14ac:dyDescent="0.3">
      <c r="A440" s="10">
        <v>911678</v>
      </c>
      <c r="B440" s="10" t="s">
        <v>11255</v>
      </c>
      <c r="C440" s="10" t="str">
        <f>IFERROR(INDEX(invoice_test_data!AI:AI, MATCH('Classification Test Result'!A440, invoice_test_data!A:A, 0)), "")</f>
        <v/>
      </c>
      <c r="D440" s="10" t="s">
        <v>464</v>
      </c>
      <c r="E440" s="10">
        <v>1</v>
      </c>
    </row>
    <row r="441" spans="1:5" x14ac:dyDescent="0.3">
      <c r="A441" s="10">
        <v>911680</v>
      </c>
      <c r="B441" s="10" t="s">
        <v>11256</v>
      </c>
      <c r="C441" s="10" t="str">
        <f>IFERROR(INDEX(invoice_test_data!AI:AI, MATCH('Classification Test Result'!A441, invoice_test_data!A:A, 0)), "")</f>
        <v/>
      </c>
      <c r="D441" s="10" t="s">
        <v>464</v>
      </c>
      <c r="E441" s="10">
        <v>0.89</v>
      </c>
    </row>
    <row r="442" spans="1:5" x14ac:dyDescent="0.3">
      <c r="A442" s="10">
        <v>911681</v>
      </c>
      <c r="B442" s="10" t="s">
        <v>11257</v>
      </c>
      <c r="C442" s="10" t="str">
        <f>IFERROR(INDEX(invoice_test_data!AI:AI, MATCH('Classification Test Result'!A442, invoice_test_data!A:A, 0)), "")</f>
        <v/>
      </c>
      <c r="D442" s="10" t="s">
        <v>48</v>
      </c>
      <c r="E442" s="10">
        <v>1</v>
      </c>
    </row>
    <row r="443" spans="1:5" x14ac:dyDescent="0.3">
      <c r="A443" s="10">
        <v>911683</v>
      </c>
      <c r="B443" s="10" t="s">
        <v>11258</v>
      </c>
      <c r="C443" s="10" t="str">
        <f>IFERROR(INDEX(invoice_test_data!AI:AI, MATCH('Classification Test Result'!A443, invoice_test_data!A:A, 0)), "")</f>
        <v/>
      </c>
      <c r="D443" s="10" t="s">
        <v>48</v>
      </c>
      <c r="E443" s="10">
        <v>1</v>
      </c>
    </row>
    <row r="444" spans="1:5" x14ac:dyDescent="0.3">
      <c r="A444" s="10">
        <v>911682</v>
      </c>
      <c r="B444" s="10" t="s">
        <v>11259</v>
      </c>
      <c r="C444" s="10" t="str">
        <f>IFERROR(INDEX(invoice_test_data!AI:AI, MATCH('Classification Test Result'!A444, invoice_test_data!A:A, 0)), "")</f>
        <v/>
      </c>
      <c r="D444" s="10" t="s">
        <v>48</v>
      </c>
      <c r="E444" s="10">
        <v>1</v>
      </c>
    </row>
    <row r="445" spans="1:5" x14ac:dyDescent="0.3">
      <c r="A445" s="10">
        <v>911677</v>
      </c>
      <c r="B445" s="10" t="s">
        <v>11260</v>
      </c>
      <c r="C445" s="10" t="str">
        <f>IFERROR(INDEX(invoice_test_data!AI:AI, MATCH('Classification Test Result'!A445, invoice_test_data!A:A, 0)), "")</f>
        <v/>
      </c>
      <c r="D445" s="10" t="s">
        <v>48</v>
      </c>
      <c r="E445" s="10">
        <v>1</v>
      </c>
    </row>
    <row r="446" spans="1:5" x14ac:dyDescent="0.3">
      <c r="A446" s="10">
        <v>911569</v>
      </c>
      <c r="B446" s="10" t="s">
        <v>11261</v>
      </c>
      <c r="C446" s="10" t="str">
        <f>IFERROR(INDEX(invoice_test_data!AI:AI, MATCH('Classification Test Result'!A446, invoice_test_data!A:A, 0)), "")</f>
        <v/>
      </c>
      <c r="D446" s="10" t="s">
        <v>48</v>
      </c>
      <c r="E446" s="10">
        <v>1</v>
      </c>
    </row>
    <row r="447" spans="1:5" x14ac:dyDescent="0.3">
      <c r="A447" s="10">
        <v>911571</v>
      </c>
      <c r="B447" s="10" t="s">
        <v>11262</v>
      </c>
      <c r="C447" s="10" t="str">
        <f>IFERROR(INDEX(invoice_test_data!AI:AI, MATCH('Classification Test Result'!A447, invoice_test_data!A:A, 0)), "")</f>
        <v/>
      </c>
      <c r="D447" s="10" t="s">
        <v>48</v>
      </c>
      <c r="E447" s="10">
        <v>1</v>
      </c>
    </row>
    <row r="448" spans="1:5" x14ac:dyDescent="0.3">
      <c r="A448" s="10">
        <v>911570</v>
      </c>
      <c r="B448" s="10" t="s">
        <v>11263</v>
      </c>
      <c r="C448" s="10" t="str">
        <f>IFERROR(INDEX(invoice_test_data!AI:AI, MATCH('Classification Test Result'!A448, invoice_test_data!A:A, 0)), "")</f>
        <v/>
      </c>
      <c r="D448" s="10" t="s">
        <v>48</v>
      </c>
      <c r="E448" s="10">
        <v>1</v>
      </c>
    </row>
    <row r="449" spans="1:5" x14ac:dyDescent="0.3">
      <c r="A449" s="10">
        <v>911572</v>
      </c>
      <c r="B449" s="10" t="s">
        <v>11264</v>
      </c>
      <c r="C449" s="10" t="str">
        <f>IFERROR(INDEX(invoice_test_data!AI:AI, MATCH('Classification Test Result'!A449, invoice_test_data!A:A, 0)), "")</f>
        <v/>
      </c>
      <c r="D449" s="10" t="s">
        <v>48</v>
      </c>
      <c r="E449" s="10">
        <v>1</v>
      </c>
    </row>
    <row r="450" spans="1:5" x14ac:dyDescent="0.3">
      <c r="A450" s="10">
        <v>911574</v>
      </c>
      <c r="B450" s="10" t="s">
        <v>11265</v>
      </c>
      <c r="C450" s="10" t="str">
        <f>IFERROR(INDEX(invoice_test_data!AI:AI, MATCH('Classification Test Result'!A450, invoice_test_data!A:A, 0)), "")</f>
        <v/>
      </c>
      <c r="D450" s="10" t="s">
        <v>48</v>
      </c>
      <c r="E450" s="10">
        <v>1</v>
      </c>
    </row>
    <row r="451" spans="1:5" x14ac:dyDescent="0.3">
      <c r="A451" s="10">
        <v>911573</v>
      </c>
      <c r="B451" s="10" t="s">
        <v>11266</v>
      </c>
      <c r="C451" s="10" t="str">
        <f>IFERROR(INDEX(invoice_test_data!AI:AI, MATCH('Classification Test Result'!A451, invoice_test_data!A:A, 0)), "")</f>
        <v/>
      </c>
      <c r="D451" s="10" t="s">
        <v>48</v>
      </c>
      <c r="E451" s="10">
        <v>1</v>
      </c>
    </row>
    <row r="452" spans="1:5" x14ac:dyDescent="0.3">
      <c r="A452" s="10">
        <v>911575</v>
      </c>
      <c r="B452" s="10" t="s">
        <v>11267</v>
      </c>
      <c r="C452" s="10" t="str">
        <f>IFERROR(INDEX(invoice_test_data!AI:AI, MATCH('Classification Test Result'!A452, invoice_test_data!A:A, 0)), "")</f>
        <v/>
      </c>
      <c r="D452" s="10" t="s">
        <v>464</v>
      </c>
      <c r="E452" s="10">
        <v>1</v>
      </c>
    </row>
    <row r="453" spans="1:5" x14ac:dyDescent="0.3">
      <c r="A453" s="10">
        <v>911576</v>
      </c>
      <c r="B453" s="10" t="s">
        <v>11268</v>
      </c>
      <c r="C453" s="10" t="str">
        <f>IFERROR(INDEX(invoice_test_data!AI:AI, MATCH('Classification Test Result'!A453, invoice_test_data!A:A, 0)), "")</f>
        <v/>
      </c>
      <c r="D453" s="10" t="s">
        <v>48</v>
      </c>
      <c r="E453" s="10">
        <v>1</v>
      </c>
    </row>
    <row r="454" spans="1:5" x14ac:dyDescent="0.3">
      <c r="A454" s="10">
        <v>911579</v>
      </c>
      <c r="B454" s="10" t="s">
        <v>11269</v>
      </c>
      <c r="C454" s="10" t="str">
        <f>IFERROR(INDEX(invoice_test_data!AI:AI, MATCH('Classification Test Result'!A454, invoice_test_data!A:A, 0)), "")</f>
        <v/>
      </c>
      <c r="D454" s="10" t="s">
        <v>48</v>
      </c>
      <c r="E454" s="10">
        <v>1</v>
      </c>
    </row>
    <row r="455" spans="1:5" x14ac:dyDescent="0.3">
      <c r="A455" s="10">
        <v>911578</v>
      </c>
      <c r="B455" s="10" t="s">
        <v>11270</v>
      </c>
      <c r="C455" s="10" t="str">
        <f>IFERROR(INDEX(invoice_test_data!AI:AI, MATCH('Classification Test Result'!A455, invoice_test_data!A:A, 0)), "")</f>
        <v/>
      </c>
      <c r="D455" s="10" t="s">
        <v>48</v>
      </c>
      <c r="E455" s="10">
        <v>1</v>
      </c>
    </row>
    <row r="456" spans="1:5" x14ac:dyDescent="0.3">
      <c r="A456" s="10">
        <v>911577</v>
      </c>
      <c r="B456" s="10" t="s">
        <v>11271</v>
      </c>
      <c r="C456" s="10" t="str">
        <f>IFERROR(INDEX(invoice_test_data!AI:AI, MATCH('Classification Test Result'!A456, invoice_test_data!A:A, 0)), "")</f>
        <v/>
      </c>
      <c r="D456" s="10" t="s">
        <v>48</v>
      </c>
      <c r="E456" s="10">
        <v>1</v>
      </c>
    </row>
    <row r="457" spans="1:5" x14ac:dyDescent="0.3">
      <c r="A457" s="10">
        <v>911580</v>
      </c>
      <c r="B457" s="10" t="s">
        <v>11272</v>
      </c>
      <c r="C457" s="10" t="str">
        <f>IFERROR(INDEX(invoice_test_data!AI:AI, MATCH('Classification Test Result'!A457, invoice_test_data!A:A, 0)), "")</f>
        <v/>
      </c>
      <c r="D457" s="10" t="s">
        <v>48</v>
      </c>
      <c r="E457" s="10">
        <v>1</v>
      </c>
    </row>
    <row r="458" spans="1:5" x14ac:dyDescent="0.3">
      <c r="A458" s="10">
        <v>911581</v>
      </c>
      <c r="B458" s="10" t="s">
        <v>11273</v>
      </c>
      <c r="C458" s="10" t="str">
        <f>IFERROR(INDEX(invoice_test_data!AI:AI, MATCH('Classification Test Result'!A458, invoice_test_data!A:A, 0)), "")</f>
        <v/>
      </c>
      <c r="D458" s="10" t="s">
        <v>464</v>
      </c>
      <c r="E458" s="10">
        <v>0.96</v>
      </c>
    </row>
    <row r="459" spans="1:5" x14ac:dyDescent="0.3">
      <c r="A459" s="10">
        <v>911642</v>
      </c>
      <c r="B459" s="10" t="s">
        <v>10936</v>
      </c>
      <c r="C459" s="10" t="str">
        <f>IFERROR(INDEX(invoice_test_data!AI:AI, MATCH('Classification Test Result'!A459, invoice_test_data!A:A, 0)), "")</f>
        <v/>
      </c>
      <c r="D459" s="10" t="s">
        <v>453</v>
      </c>
      <c r="E459" s="10">
        <v>1</v>
      </c>
    </row>
    <row r="460" spans="1:5" x14ac:dyDescent="0.3">
      <c r="A460" s="10">
        <v>911637</v>
      </c>
      <c r="B460" s="10" t="s">
        <v>11274</v>
      </c>
      <c r="C460" s="10" t="str">
        <f>IFERROR(INDEX(invoice_test_data!AI:AI, MATCH('Classification Test Result'!A460, invoice_test_data!A:A, 0)), "")</f>
        <v/>
      </c>
      <c r="D460" s="10" t="s">
        <v>48</v>
      </c>
      <c r="E460" s="10">
        <v>1</v>
      </c>
    </row>
    <row r="461" spans="1:5" x14ac:dyDescent="0.3">
      <c r="A461" s="10">
        <v>911631</v>
      </c>
      <c r="B461" s="10" t="s">
        <v>11275</v>
      </c>
      <c r="C461" s="10" t="str">
        <f>IFERROR(INDEX(invoice_test_data!AI:AI, MATCH('Classification Test Result'!A461, invoice_test_data!A:A, 0)), "")</f>
        <v/>
      </c>
      <c r="D461" s="10" t="s">
        <v>48</v>
      </c>
      <c r="E461" s="10">
        <v>1</v>
      </c>
    </row>
    <row r="462" spans="1:5" x14ac:dyDescent="0.3">
      <c r="A462" s="10">
        <v>911628</v>
      </c>
      <c r="B462" s="10" t="s">
        <v>11276</v>
      </c>
      <c r="C462" s="10" t="str">
        <f>IFERROR(INDEX(invoice_test_data!AI:AI, MATCH('Classification Test Result'!A462, invoice_test_data!A:A, 0)), "")</f>
        <v/>
      </c>
      <c r="D462" s="10" t="s">
        <v>48</v>
      </c>
      <c r="E462" s="10">
        <v>1</v>
      </c>
    </row>
    <row r="463" spans="1:5" x14ac:dyDescent="0.3">
      <c r="A463" s="10">
        <v>911621</v>
      </c>
      <c r="B463" s="10" t="s">
        <v>11277</v>
      </c>
      <c r="C463" s="10" t="str">
        <f>IFERROR(INDEX(invoice_test_data!AI:AI, MATCH('Classification Test Result'!A463, invoice_test_data!A:A, 0)), "")</f>
        <v/>
      </c>
      <c r="D463" s="10" t="s">
        <v>48</v>
      </c>
      <c r="E463" s="10">
        <v>0.99</v>
      </c>
    </row>
    <row r="464" spans="1:5" x14ac:dyDescent="0.3">
      <c r="A464" s="10">
        <v>911599</v>
      </c>
      <c r="B464" s="10" t="s">
        <v>11278</v>
      </c>
      <c r="C464" s="10" t="str">
        <f>IFERROR(INDEX(invoice_test_data!AI:AI, MATCH('Classification Test Result'!A464, invoice_test_data!A:A, 0)), "")</f>
        <v/>
      </c>
      <c r="D464" s="10" t="s">
        <v>48</v>
      </c>
      <c r="E464" s="10">
        <v>1</v>
      </c>
    </row>
    <row r="465" spans="1:5" x14ac:dyDescent="0.3">
      <c r="A465" s="10">
        <v>911596</v>
      </c>
      <c r="B465" s="10" t="s">
        <v>11279</v>
      </c>
      <c r="C465" s="10" t="str">
        <f>IFERROR(INDEX(invoice_test_data!AI:AI, MATCH('Classification Test Result'!A465, invoice_test_data!A:A, 0)), "")</f>
        <v/>
      </c>
      <c r="D465" s="10" t="s">
        <v>48</v>
      </c>
      <c r="E465" s="10">
        <v>1</v>
      </c>
    </row>
    <row r="466" spans="1:5" x14ac:dyDescent="0.3">
      <c r="A466" s="10">
        <v>911602</v>
      </c>
      <c r="B466" s="10" t="s">
        <v>11280</v>
      </c>
      <c r="C466" s="10" t="str">
        <f>IFERROR(INDEX(invoice_test_data!AI:AI, MATCH('Classification Test Result'!A466, invoice_test_data!A:A, 0)), "")</f>
        <v/>
      </c>
      <c r="D466" s="10" t="s">
        <v>48</v>
      </c>
      <c r="E466" s="10">
        <v>1</v>
      </c>
    </row>
    <row r="467" spans="1:5" x14ac:dyDescent="0.3">
      <c r="A467" s="10">
        <v>911594</v>
      </c>
      <c r="B467" s="10" t="s">
        <v>11281</v>
      </c>
      <c r="C467" s="10" t="str">
        <f>IFERROR(INDEX(invoice_test_data!AI:AI, MATCH('Classification Test Result'!A467, invoice_test_data!A:A, 0)), "")</f>
        <v/>
      </c>
      <c r="D467" s="10" t="s">
        <v>48</v>
      </c>
      <c r="E467" s="10">
        <v>1</v>
      </c>
    </row>
    <row r="468" spans="1:5" x14ac:dyDescent="0.3">
      <c r="A468" s="10">
        <v>911592</v>
      </c>
      <c r="B468" s="10" t="s">
        <v>11282</v>
      </c>
      <c r="C468" s="10" t="str">
        <f>IFERROR(INDEX(invoice_test_data!AI:AI, MATCH('Classification Test Result'!A468, invoice_test_data!A:A, 0)), "")</f>
        <v/>
      </c>
      <c r="D468" s="10" t="s">
        <v>48</v>
      </c>
      <c r="E468" s="10">
        <v>1</v>
      </c>
    </row>
    <row r="469" spans="1:5" x14ac:dyDescent="0.3">
      <c r="A469" s="10">
        <v>911590</v>
      </c>
      <c r="B469" s="10" t="s">
        <v>11283</v>
      </c>
      <c r="C469" s="10" t="str">
        <f>IFERROR(INDEX(invoice_test_data!AI:AI, MATCH('Classification Test Result'!A469, invoice_test_data!A:A, 0)), "")</f>
        <v/>
      </c>
      <c r="D469" s="10" t="s">
        <v>48</v>
      </c>
      <c r="E469" s="10">
        <v>1</v>
      </c>
    </row>
    <row r="470" spans="1:5" x14ac:dyDescent="0.3">
      <c r="A470" s="10">
        <v>911588</v>
      </c>
      <c r="B470" s="10" t="s">
        <v>11284</v>
      </c>
      <c r="C470" s="10" t="str">
        <f>IFERROR(INDEX(invoice_test_data!AI:AI, MATCH('Classification Test Result'!A470, invoice_test_data!A:A, 0)), "")</f>
        <v/>
      </c>
      <c r="D470" s="10" t="s">
        <v>48</v>
      </c>
      <c r="E470" s="10">
        <v>1</v>
      </c>
    </row>
    <row r="471" spans="1:5" x14ac:dyDescent="0.3">
      <c r="A471" s="10">
        <v>911587</v>
      </c>
      <c r="B471" s="10" t="s">
        <v>11285</v>
      </c>
      <c r="C471" s="10" t="str">
        <f>IFERROR(INDEX(invoice_test_data!AI:AI, MATCH('Classification Test Result'!A471, invoice_test_data!A:A, 0)), "")</f>
        <v/>
      </c>
      <c r="D471" s="10" t="s">
        <v>48</v>
      </c>
      <c r="E471" s="10">
        <v>1</v>
      </c>
    </row>
    <row r="472" spans="1:5" x14ac:dyDescent="0.3">
      <c r="A472" s="10">
        <v>911585</v>
      </c>
      <c r="B472" s="10" t="s">
        <v>11286</v>
      </c>
      <c r="C472" s="10" t="str">
        <f>IFERROR(INDEX(invoice_test_data!AI:AI, MATCH('Classification Test Result'!A472, invoice_test_data!A:A, 0)), "")</f>
        <v/>
      </c>
      <c r="D472" s="10" t="s">
        <v>48</v>
      </c>
      <c r="E472" s="10">
        <v>1</v>
      </c>
    </row>
    <row r="473" spans="1:5" x14ac:dyDescent="0.3">
      <c r="A473" s="10">
        <v>911582</v>
      </c>
      <c r="B473" s="10" t="s">
        <v>11287</v>
      </c>
      <c r="C473" s="10" t="str">
        <f>IFERROR(INDEX(invoice_test_data!AI:AI, MATCH('Classification Test Result'!A473, invoice_test_data!A:A, 0)), "")</f>
        <v/>
      </c>
      <c r="D473" s="10" t="s">
        <v>48</v>
      </c>
      <c r="E473" s="10">
        <v>1</v>
      </c>
    </row>
    <row r="474" spans="1:5" x14ac:dyDescent="0.3">
      <c r="A474" s="10">
        <v>911640</v>
      </c>
      <c r="B474" s="10" t="s">
        <v>11288</v>
      </c>
      <c r="C474" s="10" t="str">
        <f>IFERROR(INDEX(invoice_test_data!AI:AI, MATCH('Classification Test Result'!A474, invoice_test_data!A:A, 0)), "")</f>
        <v/>
      </c>
      <c r="D474" s="10" t="s">
        <v>48</v>
      </c>
      <c r="E474" s="10">
        <v>1</v>
      </c>
    </row>
    <row r="475" spans="1:5" x14ac:dyDescent="0.3">
      <c r="A475" s="10">
        <v>911638</v>
      </c>
      <c r="B475" s="10" t="s">
        <v>11289</v>
      </c>
      <c r="C475" s="10" t="str">
        <f>IFERROR(INDEX(invoice_test_data!AI:AI, MATCH('Classification Test Result'!A475, invoice_test_data!A:A, 0)), "")</f>
        <v/>
      </c>
      <c r="D475" s="10" t="s">
        <v>48</v>
      </c>
      <c r="E475" s="10">
        <v>1</v>
      </c>
    </row>
    <row r="476" spans="1:5" x14ac:dyDescent="0.3">
      <c r="A476" s="10">
        <v>911636</v>
      </c>
      <c r="B476" s="10" t="s">
        <v>11020</v>
      </c>
      <c r="C476" s="10" t="str">
        <f>IFERROR(INDEX(invoice_test_data!AI:AI, MATCH('Classification Test Result'!A476, invoice_test_data!A:A, 0)), "")</f>
        <v/>
      </c>
      <c r="D476" s="10" t="s">
        <v>464</v>
      </c>
      <c r="E476" s="10">
        <v>1</v>
      </c>
    </row>
    <row r="477" spans="1:5" x14ac:dyDescent="0.3">
      <c r="A477" s="10">
        <v>911635</v>
      </c>
      <c r="B477" s="10" t="s">
        <v>11290</v>
      </c>
      <c r="C477" s="10" t="str">
        <f>IFERROR(INDEX(invoice_test_data!AI:AI, MATCH('Classification Test Result'!A477, invoice_test_data!A:A, 0)), "")</f>
        <v/>
      </c>
      <c r="D477" s="10" t="s">
        <v>48</v>
      </c>
      <c r="E477" s="10">
        <v>1</v>
      </c>
    </row>
    <row r="478" spans="1:5" x14ac:dyDescent="0.3">
      <c r="A478" s="10">
        <v>911633</v>
      </c>
      <c r="B478" s="10" t="s">
        <v>11291</v>
      </c>
      <c r="C478" s="10" t="str">
        <f>IFERROR(INDEX(invoice_test_data!AI:AI, MATCH('Classification Test Result'!A478, invoice_test_data!A:A, 0)), "")</f>
        <v/>
      </c>
      <c r="D478" s="10" t="s">
        <v>48</v>
      </c>
      <c r="E478" s="10">
        <v>1</v>
      </c>
    </row>
    <row r="479" spans="1:5" x14ac:dyDescent="0.3">
      <c r="A479" s="10">
        <v>911629</v>
      </c>
      <c r="B479" s="10" t="s">
        <v>11292</v>
      </c>
      <c r="C479" s="10" t="str">
        <f>IFERROR(INDEX(invoice_test_data!AI:AI, MATCH('Classification Test Result'!A479, invoice_test_data!A:A, 0)), "")</f>
        <v/>
      </c>
      <c r="D479" s="10" t="s">
        <v>48</v>
      </c>
      <c r="E479" s="10">
        <v>0.76</v>
      </c>
    </row>
    <row r="480" spans="1:5" x14ac:dyDescent="0.3">
      <c r="A480" s="10">
        <v>911626</v>
      </c>
      <c r="B480" s="10" t="s">
        <v>11293</v>
      </c>
      <c r="C480" s="10" t="str">
        <f>IFERROR(INDEX(invoice_test_data!AI:AI, MATCH('Classification Test Result'!A480, invoice_test_data!A:A, 0)), "")</f>
        <v/>
      </c>
      <c r="D480" s="10" t="s">
        <v>464</v>
      </c>
      <c r="E480" s="10">
        <v>1</v>
      </c>
    </row>
    <row r="481" spans="1:5" x14ac:dyDescent="0.3">
      <c r="A481" s="10">
        <v>911624</v>
      </c>
      <c r="B481" s="10" t="s">
        <v>11294</v>
      </c>
      <c r="C481" s="10" t="str">
        <f>IFERROR(INDEX(invoice_test_data!AI:AI, MATCH('Classification Test Result'!A481, invoice_test_data!A:A, 0)), "")</f>
        <v/>
      </c>
      <c r="D481" s="10" t="s">
        <v>464</v>
      </c>
      <c r="E481" s="10">
        <v>1</v>
      </c>
    </row>
    <row r="482" spans="1:5" x14ac:dyDescent="0.3">
      <c r="A482" s="10">
        <v>911589</v>
      </c>
      <c r="B482" s="10" t="s">
        <v>11295</v>
      </c>
      <c r="C482" s="10" t="str">
        <f>IFERROR(INDEX(invoice_test_data!AI:AI, MATCH('Classification Test Result'!A482, invoice_test_data!A:A, 0)), "")</f>
        <v/>
      </c>
      <c r="D482" s="10" t="s">
        <v>48</v>
      </c>
      <c r="E482" s="10">
        <v>1</v>
      </c>
    </row>
    <row r="483" spans="1:5" x14ac:dyDescent="0.3">
      <c r="A483" s="10">
        <v>911586</v>
      </c>
      <c r="B483" s="10" t="s">
        <v>11296</v>
      </c>
      <c r="C483" s="10" t="str">
        <f>IFERROR(INDEX(invoice_test_data!AI:AI, MATCH('Classification Test Result'!A483, invoice_test_data!A:A, 0)), "")</f>
        <v/>
      </c>
      <c r="D483" s="10" t="s">
        <v>48</v>
      </c>
      <c r="E483" s="10">
        <v>1</v>
      </c>
    </row>
    <row r="484" spans="1:5" x14ac:dyDescent="0.3">
      <c r="A484" s="10">
        <v>911584</v>
      </c>
      <c r="B484" s="10" t="s">
        <v>11297</v>
      </c>
      <c r="C484" s="10" t="str">
        <f>IFERROR(INDEX(invoice_test_data!AI:AI, MATCH('Classification Test Result'!A484, invoice_test_data!A:A, 0)), "")</f>
        <v/>
      </c>
      <c r="D484" s="10" t="s">
        <v>48</v>
      </c>
      <c r="E484" s="10">
        <v>1</v>
      </c>
    </row>
    <row r="485" spans="1:5" x14ac:dyDescent="0.3">
      <c r="A485" s="10">
        <v>911583</v>
      </c>
      <c r="B485" s="10" t="s">
        <v>11298</v>
      </c>
      <c r="C485" s="10" t="str">
        <f>IFERROR(INDEX(invoice_test_data!AI:AI, MATCH('Classification Test Result'!A485, invoice_test_data!A:A, 0)), "")</f>
        <v/>
      </c>
      <c r="D485" s="10" t="s">
        <v>464</v>
      </c>
      <c r="E485" s="10">
        <v>0.83</v>
      </c>
    </row>
    <row r="486" spans="1:5" x14ac:dyDescent="0.3">
      <c r="A486" s="10">
        <v>911618</v>
      </c>
      <c r="B486" s="10" t="s">
        <v>11299</v>
      </c>
      <c r="C486" s="10" t="str">
        <f>IFERROR(INDEX(invoice_test_data!AI:AI, MATCH('Classification Test Result'!A486, invoice_test_data!A:A, 0)), "")</f>
        <v/>
      </c>
      <c r="D486" s="10" t="s">
        <v>48</v>
      </c>
      <c r="E486" s="10">
        <v>1</v>
      </c>
    </row>
    <row r="487" spans="1:5" x14ac:dyDescent="0.3">
      <c r="A487" s="10">
        <v>911615</v>
      </c>
      <c r="B487" s="10" t="s">
        <v>11300</v>
      </c>
      <c r="C487" s="10" t="str">
        <f>IFERROR(INDEX(invoice_test_data!AI:AI, MATCH('Classification Test Result'!A487, invoice_test_data!A:A, 0)), "")</f>
        <v/>
      </c>
      <c r="D487" s="10" t="s">
        <v>48</v>
      </c>
      <c r="E487" s="10">
        <v>1</v>
      </c>
    </row>
    <row r="488" spans="1:5" x14ac:dyDescent="0.3">
      <c r="A488" s="10">
        <v>911612</v>
      </c>
      <c r="B488" s="10" t="s">
        <v>11301</v>
      </c>
      <c r="C488" s="10" t="str">
        <f>IFERROR(INDEX(invoice_test_data!AI:AI, MATCH('Classification Test Result'!A488, invoice_test_data!A:A, 0)), "")</f>
        <v/>
      </c>
      <c r="D488" s="10" t="s">
        <v>48</v>
      </c>
      <c r="E488" s="10">
        <v>1</v>
      </c>
    </row>
    <row r="489" spans="1:5" x14ac:dyDescent="0.3">
      <c r="A489" s="10">
        <v>911608</v>
      </c>
      <c r="B489" s="10" t="s">
        <v>11302</v>
      </c>
      <c r="C489" s="10" t="str">
        <f>IFERROR(INDEX(invoice_test_data!AI:AI, MATCH('Classification Test Result'!A489, invoice_test_data!A:A, 0)), "")</f>
        <v/>
      </c>
      <c r="D489" s="10" t="s">
        <v>48</v>
      </c>
      <c r="E489" s="10">
        <v>1</v>
      </c>
    </row>
    <row r="490" spans="1:5" x14ac:dyDescent="0.3">
      <c r="A490" s="10">
        <v>911606</v>
      </c>
      <c r="B490" s="10" t="s">
        <v>11303</v>
      </c>
      <c r="C490" s="10" t="str">
        <f>IFERROR(INDEX(invoice_test_data!AI:AI, MATCH('Classification Test Result'!A490, invoice_test_data!A:A, 0)), "")</f>
        <v/>
      </c>
      <c r="D490" s="10" t="s">
        <v>48</v>
      </c>
      <c r="E490" s="10">
        <v>1</v>
      </c>
    </row>
    <row r="491" spans="1:5" x14ac:dyDescent="0.3">
      <c r="A491" s="10">
        <v>911605</v>
      </c>
      <c r="B491" s="10" t="s">
        <v>11304</v>
      </c>
      <c r="C491" s="10" t="str">
        <f>IFERROR(INDEX(invoice_test_data!AI:AI, MATCH('Classification Test Result'!A491, invoice_test_data!A:A, 0)), "")</f>
        <v/>
      </c>
      <c r="D491" s="10" t="s">
        <v>48</v>
      </c>
      <c r="E491" s="10">
        <v>1</v>
      </c>
    </row>
    <row r="492" spans="1:5" x14ac:dyDescent="0.3">
      <c r="A492" s="10">
        <v>911634</v>
      </c>
      <c r="B492" s="10" t="s">
        <v>11305</v>
      </c>
      <c r="C492" s="10" t="str">
        <f>IFERROR(INDEX(invoice_test_data!AI:AI, MATCH('Classification Test Result'!A492, invoice_test_data!A:A, 0)), "")</f>
        <v/>
      </c>
      <c r="D492" s="10" t="s">
        <v>92</v>
      </c>
      <c r="E492" s="10">
        <v>1</v>
      </c>
    </row>
    <row r="493" spans="1:5" x14ac:dyDescent="0.3">
      <c r="A493" s="10">
        <v>911632</v>
      </c>
      <c r="B493" s="10" t="s">
        <v>11306</v>
      </c>
      <c r="C493" s="10" t="str">
        <f>IFERROR(INDEX(invoice_test_data!AI:AI, MATCH('Classification Test Result'!A493, invoice_test_data!A:A, 0)), "")</f>
        <v/>
      </c>
      <c r="D493" s="10" t="s">
        <v>1010</v>
      </c>
      <c r="E493" s="10">
        <v>1</v>
      </c>
    </row>
    <row r="494" spans="1:5" x14ac:dyDescent="0.3">
      <c r="A494" s="10">
        <v>911623</v>
      </c>
      <c r="B494" s="10" t="s">
        <v>11306</v>
      </c>
      <c r="C494" s="10" t="str">
        <f>IFERROR(INDEX(invoice_test_data!AI:AI, MATCH('Classification Test Result'!A494, invoice_test_data!A:A, 0)), "")</f>
        <v/>
      </c>
      <c r="D494" s="10" t="s">
        <v>1010</v>
      </c>
      <c r="E494" s="10">
        <v>1</v>
      </c>
    </row>
    <row r="495" spans="1:5" x14ac:dyDescent="0.3">
      <c r="A495" s="10">
        <v>911619</v>
      </c>
      <c r="B495" s="10" t="s">
        <v>11307</v>
      </c>
      <c r="C495" s="10" t="str">
        <f>IFERROR(INDEX(invoice_test_data!AI:AI, MATCH('Classification Test Result'!A495, invoice_test_data!A:A, 0)), "")</f>
        <v/>
      </c>
      <c r="D495" s="10" t="s">
        <v>464</v>
      </c>
      <c r="E495" s="10">
        <v>1</v>
      </c>
    </row>
    <row r="496" spans="1:5" x14ac:dyDescent="0.3">
      <c r="A496" s="10">
        <v>911595</v>
      </c>
      <c r="B496" s="10" t="s">
        <v>11306</v>
      </c>
      <c r="C496" s="10" t="str">
        <f>IFERROR(INDEX(invoice_test_data!AI:AI, MATCH('Classification Test Result'!A496, invoice_test_data!A:A, 0)), "")</f>
        <v/>
      </c>
      <c r="D496" s="10" t="s">
        <v>1010</v>
      </c>
      <c r="E496" s="10">
        <v>1</v>
      </c>
    </row>
    <row r="497" spans="1:5" x14ac:dyDescent="0.3">
      <c r="A497" s="10">
        <v>911593</v>
      </c>
      <c r="B497" s="10" t="s">
        <v>11307</v>
      </c>
      <c r="C497" s="10" t="str">
        <f>IFERROR(INDEX(invoice_test_data!AI:AI, MATCH('Classification Test Result'!A497, invoice_test_data!A:A, 0)), "")</f>
        <v/>
      </c>
      <c r="D497" s="10" t="s">
        <v>464</v>
      </c>
      <c r="E497" s="10">
        <v>1</v>
      </c>
    </row>
    <row r="498" spans="1:5" x14ac:dyDescent="0.3">
      <c r="A498" s="10">
        <v>911598</v>
      </c>
      <c r="B498" s="10" t="s">
        <v>11305</v>
      </c>
      <c r="C498" s="10" t="str">
        <f>IFERROR(INDEX(invoice_test_data!AI:AI, MATCH('Classification Test Result'!A498, invoice_test_data!A:A, 0)), "")</f>
        <v/>
      </c>
      <c r="D498" s="10" t="s">
        <v>92</v>
      </c>
      <c r="E498" s="10">
        <v>1</v>
      </c>
    </row>
    <row r="499" spans="1:5" x14ac:dyDescent="0.3">
      <c r="A499" s="10">
        <v>911591</v>
      </c>
      <c r="B499" s="10" t="s">
        <v>11308</v>
      </c>
      <c r="C499" s="10" t="str">
        <f>IFERROR(INDEX(invoice_test_data!AI:AI, MATCH('Classification Test Result'!A499, invoice_test_data!A:A, 0)), "")</f>
        <v/>
      </c>
      <c r="D499" s="10" t="s">
        <v>464</v>
      </c>
      <c r="E499" s="10">
        <v>0.94</v>
      </c>
    </row>
    <row r="500" spans="1:5" x14ac:dyDescent="0.3">
      <c r="A500" s="10">
        <v>911630</v>
      </c>
      <c r="B500" s="10" t="s">
        <v>11307</v>
      </c>
      <c r="C500" s="10" t="str">
        <f>IFERROR(INDEX(invoice_test_data!AI:AI, MATCH('Classification Test Result'!A500, invoice_test_data!A:A, 0)), "")</f>
        <v/>
      </c>
      <c r="D500" s="10" t="s">
        <v>464</v>
      </c>
      <c r="E500" s="10">
        <v>1</v>
      </c>
    </row>
    <row r="501" spans="1:5" x14ac:dyDescent="0.3">
      <c r="A501" s="10">
        <v>911627</v>
      </c>
      <c r="B501" s="10" t="s">
        <v>11308</v>
      </c>
      <c r="C501" s="10" t="str">
        <f>IFERROR(INDEX(invoice_test_data!AI:AI, MATCH('Classification Test Result'!A501, invoice_test_data!A:A, 0)), "")</f>
        <v/>
      </c>
      <c r="D501" s="10" t="s">
        <v>464</v>
      </c>
      <c r="E501" s="10">
        <v>0.94</v>
      </c>
    </row>
    <row r="502" spans="1:5" x14ac:dyDescent="0.3">
      <c r="A502" s="10">
        <v>911625</v>
      </c>
      <c r="B502" s="10" t="s">
        <v>11305</v>
      </c>
      <c r="C502" s="10" t="str">
        <f>IFERROR(INDEX(invoice_test_data!AI:AI, MATCH('Classification Test Result'!A502, invoice_test_data!A:A, 0)), "")</f>
        <v/>
      </c>
      <c r="D502" s="10" t="s">
        <v>92</v>
      </c>
      <c r="E502" s="10">
        <v>1</v>
      </c>
    </row>
    <row r="503" spans="1:5" x14ac:dyDescent="0.3">
      <c r="A503" s="10">
        <v>911616</v>
      </c>
      <c r="B503" s="10" t="s">
        <v>11308</v>
      </c>
      <c r="C503" s="10" t="str">
        <f>IFERROR(INDEX(invoice_test_data!AI:AI, MATCH('Classification Test Result'!A503, invoice_test_data!A:A, 0)), "")</f>
        <v/>
      </c>
      <c r="D503" s="10" t="s">
        <v>464</v>
      </c>
      <c r="E503" s="10">
        <v>0.94</v>
      </c>
    </row>
    <row r="504" spans="1:5" x14ac:dyDescent="0.3">
      <c r="A504" s="10">
        <v>911614</v>
      </c>
      <c r="B504" s="10" t="s">
        <v>11305</v>
      </c>
      <c r="C504" s="10" t="str">
        <f>IFERROR(INDEX(invoice_test_data!AI:AI, MATCH('Classification Test Result'!A504, invoice_test_data!A:A, 0)), "")</f>
        <v/>
      </c>
      <c r="D504" s="10" t="s">
        <v>92</v>
      </c>
      <c r="E504" s="10">
        <v>1</v>
      </c>
    </row>
    <row r="505" spans="1:5" x14ac:dyDescent="0.3">
      <c r="A505" s="10">
        <v>911611</v>
      </c>
      <c r="B505" s="10" t="s">
        <v>11306</v>
      </c>
      <c r="C505" s="10" t="str">
        <f>IFERROR(INDEX(invoice_test_data!AI:AI, MATCH('Classification Test Result'!A505, invoice_test_data!A:A, 0)), "")</f>
        <v/>
      </c>
      <c r="D505" s="10" t="s">
        <v>1010</v>
      </c>
      <c r="E505" s="10">
        <v>1</v>
      </c>
    </row>
    <row r="506" spans="1:5" x14ac:dyDescent="0.3">
      <c r="A506" s="10">
        <v>911609</v>
      </c>
      <c r="B506" s="10" t="s">
        <v>11307</v>
      </c>
      <c r="C506" s="10" t="str">
        <f>IFERROR(INDEX(invoice_test_data!AI:AI, MATCH('Classification Test Result'!A506, invoice_test_data!A:A, 0)), "")</f>
        <v/>
      </c>
      <c r="D506" s="10" t="s">
        <v>464</v>
      </c>
      <c r="E506" s="10">
        <v>1</v>
      </c>
    </row>
    <row r="507" spans="1:5" x14ac:dyDescent="0.3">
      <c r="A507" s="10">
        <v>911607</v>
      </c>
      <c r="B507" s="10" t="s">
        <v>11308</v>
      </c>
      <c r="C507" s="10" t="str">
        <f>IFERROR(INDEX(invoice_test_data!AI:AI, MATCH('Classification Test Result'!A507, invoice_test_data!A:A, 0)), "")</f>
        <v/>
      </c>
      <c r="D507" s="10" t="s">
        <v>464</v>
      </c>
      <c r="E507" s="10">
        <v>0.94</v>
      </c>
    </row>
    <row r="508" spans="1:5" x14ac:dyDescent="0.3">
      <c r="A508" s="10">
        <v>911604</v>
      </c>
      <c r="B508" s="10" t="s">
        <v>11305</v>
      </c>
      <c r="C508" s="10" t="str">
        <f>IFERROR(INDEX(invoice_test_data!AI:AI, MATCH('Classification Test Result'!A508, invoice_test_data!A:A, 0)), "")</f>
        <v/>
      </c>
      <c r="D508" s="10" t="s">
        <v>92</v>
      </c>
      <c r="E508" s="10">
        <v>1</v>
      </c>
    </row>
    <row r="509" spans="1:5" x14ac:dyDescent="0.3">
      <c r="A509" s="10">
        <v>911603</v>
      </c>
      <c r="B509" s="10" t="s">
        <v>11306</v>
      </c>
      <c r="C509" s="10" t="str">
        <f>IFERROR(INDEX(invoice_test_data!AI:AI, MATCH('Classification Test Result'!A509, invoice_test_data!A:A, 0)), "")</f>
        <v/>
      </c>
      <c r="D509" s="10" t="s">
        <v>1010</v>
      </c>
      <c r="E509" s="10">
        <v>1</v>
      </c>
    </row>
    <row r="510" spans="1:5" x14ac:dyDescent="0.3">
      <c r="A510" s="10">
        <v>911601</v>
      </c>
      <c r="B510" s="10" t="s">
        <v>11307</v>
      </c>
      <c r="C510" s="10" t="str">
        <f>IFERROR(INDEX(invoice_test_data!AI:AI, MATCH('Classification Test Result'!A510, invoice_test_data!A:A, 0)), "")</f>
        <v/>
      </c>
      <c r="D510" s="10" t="s">
        <v>464</v>
      </c>
      <c r="E510" s="10">
        <v>1</v>
      </c>
    </row>
    <row r="511" spans="1:5" x14ac:dyDescent="0.3">
      <c r="A511" s="10">
        <v>911600</v>
      </c>
      <c r="B511" s="10" t="s">
        <v>11308</v>
      </c>
      <c r="C511" s="10" t="str">
        <f>IFERROR(INDEX(invoice_test_data!AI:AI, MATCH('Classification Test Result'!A511, invoice_test_data!A:A, 0)), "")</f>
        <v/>
      </c>
      <c r="D511" s="10" t="s">
        <v>464</v>
      </c>
      <c r="E511" s="10">
        <v>0.94</v>
      </c>
    </row>
    <row r="512" spans="1:5" x14ac:dyDescent="0.3">
      <c r="A512" s="10">
        <v>911597</v>
      </c>
      <c r="B512" s="10" t="s">
        <v>11309</v>
      </c>
      <c r="C512" s="10" t="str">
        <f>IFERROR(INDEX(invoice_test_data!AI:AI, MATCH('Classification Test Result'!A512, invoice_test_data!A:A, 0)), "")</f>
        <v/>
      </c>
      <c r="D512" s="10" t="s">
        <v>464</v>
      </c>
      <c r="E512" s="10">
        <v>1</v>
      </c>
    </row>
    <row r="513" spans="1:5" x14ac:dyDescent="0.3">
      <c r="A513" s="10">
        <v>911622</v>
      </c>
      <c r="B513" s="10" t="s">
        <v>11310</v>
      </c>
      <c r="C513" s="10" t="str">
        <f>IFERROR(INDEX(invoice_test_data!AI:AI, MATCH('Classification Test Result'!A513, invoice_test_data!A:A, 0)), "")</f>
        <v/>
      </c>
      <c r="D513" s="10" t="s">
        <v>48</v>
      </c>
      <c r="E513" s="10">
        <v>0.93</v>
      </c>
    </row>
    <row r="514" spans="1:5" x14ac:dyDescent="0.3">
      <c r="A514" s="10">
        <v>911620</v>
      </c>
      <c r="B514" s="10" t="s">
        <v>11311</v>
      </c>
      <c r="C514" s="10" t="str">
        <f>IFERROR(INDEX(invoice_test_data!AI:AI, MATCH('Classification Test Result'!A514, invoice_test_data!A:A, 0)), "")</f>
        <v/>
      </c>
      <c r="D514" s="10" t="s">
        <v>464</v>
      </c>
      <c r="E514" s="10">
        <v>1</v>
      </c>
    </row>
    <row r="515" spans="1:5" x14ac:dyDescent="0.3">
      <c r="A515" s="10">
        <v>911617</v>
      </c>
      <c r="B515" s="10" t="s">
        <v>11312</v>
      </c>
      <c r="C515" s="10" t="str">
        <f>IFERROR(INDEX(invoice_test_data!AI:AI, MATCH('Classification Test Result'!A515, invoice_test_data!A:A, 0)), "")</f>
        <v/>
      </c>
      <c r="D515" s="10" t="s">
        <v>464</v>
      </c>
      <c r="E515" s="10">
        <v>1</v>
      </c>
    </row>
    <row r="516" spans="1:5" x14ac:dyDescent="0.3">
      <c r="A516" s="10">
        <v>911613</v>
      </c>
      <c r="B516" s="10" t="s">
        <v>11313</v>
      </c>
      <c r="C516" s="10" t="str">
        <f>IFERROR(INDEX(invoice_test_data!AI:AI, MATCH('Classification Test Result'!A516, invoice_test_data!A:A, 0)), "")</f>
        <v/>
      </c>
      <c r="D516" s="10" t="s">
        <v>48</v>
      </c>
      <c r="E516" s="10">
        <v>1</v>
      </c>
    </row>
    <row r="517" spans="1:5" x14ac:dyDescent="0.3">
      <c r="A517" s="10">
        <v>911610</v>
      </c>
      <c r="B517" s="10" t="s">
        <v>11314</v>
      </c>
      <c r="C517" s="10" t="str">
        <f>IFERROR(INDEX(invoice_test_data!AI:AI, MATCH('Classification Test Result'!A517, invoice_test_data!A:A, 0)), "")</f>
        <v/>
      </c>
      <c r="D517" s="10" t="s">
        <v>48</v>
      </c>
      <c r="E517" s="10">
        <v>0.45</v>
      </c>
    </row>
    <row r="518" spans="1:5" x14ac:dyDescent="0.3">
      <c r="A518" s="10">
        <v>911639</v>
      </c>
      <c r="B518" s="10" t="s">
        <v>11315</v>
      </c>
      <c r="C518" s="10" t="str">
        <f>IFERROR(INDEX(invoice_test_data!AI:AI, MATCH('Classification Test Result'!A518, invoice_test_data!A:A, 0)), "")</f>
        <v/>
      </c>
      <c r="D518" s="10" t="s">
        <v>464</v>
      </c>
      <c r="E518" s="10">
        <v>1</v>
      </c>
    </row>
    <row r="519" spans="1:5" x14ac:dyDescent="0.3">
      <c r="A519" s="10">
        <v>911646</v>
      </c>
      <c r="B519" s="10" t="s">
        <v>11305</v>
      </c>
      <c r="C519" s="10" t="str">
        <f>IFERROR(INDEX(invoice_test_data!AI:AI, MATCH('Classification Test Result'!A519, invoice_test_data!A:A, 0)), "")</f>
        <v/>
      </c>
      <c r="D519" s="10" t="s">
        <v>92</v>
      </c>
      <c r="E519" s="10">
        <v>1</v>
      </c>
    </row>
    <row r="520" spans="1:5" x14ac:dyDescent="0.3">
      <c r="A520" s="10">
        <v>911645</v>
      </c>
      <c r="B520" s="10" t="s">
        <v>11306</v>
      </c>
      <c r="C520" s="10" t="str">
        <f>IFERROR(INDEX(invoice_test_data!AI:AI, MATCH('Classification Test Result'!A520, invoice_test_data!A:A, 0)), "")</f>
        <v/>
      </c>
      <c r="D520" s="10" t="s">
        <v>1010</v>
      </c>
      <c r="E520" s="10">
        <v>1</v>
      </c>
    </row>
    <row r="521" spans="1:5" x14ac:dyDescent="0.3">
      <c r="A521" s="10">
        <v>911644</v>
      </c>
      <c r="B521" s="10" t="s">
        <v>11315</v>
      </c>
      <c r="C521" s="10" t="str">
        <f>IFERROR(INDEX(invoice_test_data!AI:AI, MATCH('Classification Test Result'!A521, invoice_test_data!A:A, 0)), "")</f>
        <v/>
      </c>
      <c r="D521" s="10" t="s">
        <v>464</v>
      </c>
      <c r="E521" s="10">
        <v>1</v>
      </c>
    </row>
    <row r="522" spans="1:5" x14ac:dyDescent="0.3">
      <c r="A522" s="10">
        <v>911643</v>
      </c>
      <c r="B522" s="10" t="s">
        <v>11305</v>
      </c>
      <c r="C522" s="10" t="str">
        <f>IFERROR(INDEX(invoice_test_data!AI:AI, MATCH('Classification Test Result'!A522, invoice_test_data!A:A, 0)), "")</f>
        <v/>
      </c>
      <c r="D522" s="10" t="s">
        <v>92</v>
      </c>
      <c r="E522" s="10">
        <v>1</v>
      </c>
    </row>
    <row r="523" spans="1:5" x14ac:dyDescent="0.3">
      <c r="A523" s="10">
        <v>911641</v>
      </c>
      <c r="B523" s="10" t="s">
        <v>11306</v>
      </c>
      <c r="C523" s="10" t="str">
        <f>IFERROR(INDEX(invoice_test_data!AI:AI, MATCH('Classification Test Result'!A523, invoice_test_data!A:A, 0)), "")</f>
        <v/>
      </c>
      <c r="D523" s="10" t="s">
        <v>1010</v>
      </c>
      <c r="E523" s="10">
        <v>1</v>
      </c>
    </row>
    <row r="524" spans="1:5" x14ac:dyDescent="0.3">
      <c r="A524" s="10">
        <v>911649</v>
      </c>
      <c r="B524" s="10" t="s">
        <v>11316</v>
      </c>
      <c r="C524" s="10" t="str">
        <f>IFERROR(INDEX(invoice_test_data!AI:AI, MATCH('Classification Test Result'!A524, invoice_test_data!A:A, 0)), "")</f>
        <v/>
      </c>
      <c r="D524" s="10" t="s">
        <v>48</v>
      </c>
      <c r="E524" s="10">
        <v>1</v>
      </c>
    </row>
    <row r="525" spans="1:5" x14ac:dyDescent="0.3">
      <c r="A525" s="10">
        <v>911648</v>
      </c>
      <c r="B525" s="10" t="s">
        <v>11317</v>
      </c>
      <c r="C525" s="10" t="str">
        <f>IFERROR(INDEX(invoice_test_data!AI:AI, MATCH('Classification Test Result'!A525, invoice_test_data!A:A, 0)), "")</f>
        <v/>
      </c>
      <c r="D525" s="10" t="s">
        <v>48</v>
      </c>
      <c r="E525" s="10">
        <v>1</v>
      </c>
    </row>
    <row r="526" spans="1:5" x14ac:dyDescent="0.3">
      <c r="A526" s="10">
        <v>911647</v>
      </c>
      <c r="B526" s="10" t="s">
        <v>11318</v>
      </c>
      <c r="C526" s="10" t="str">
        <f>IFERROR(INDEX(invoice_test_data!AI:AI, MATCH('Classification Test Result'!A526, invoice_test_data!A:A, 0)), "")</f>
        <v/>
      </c>
      <c r="D526" s="10" t="s">
        <v>464</v>
      </c>
      <c r="E526" s="10">
        <v>1</v>
      </c>
    </row>
    <row r="527" spans="1:5" x14ac:dyDescent="0.3">
      <c r="A527" s="10">
        <v>911650</v>
      </c>
      <c r="B527" s="10" t="s">
        <v>11319</v>
      </c>
      <c r="C527" s="10" t="str">
        <f>IFERROR(INDEX(invoice_test_data!AI:AI, MATCH('Classification Test Result'!A527, invoice_test_data!A:A, 0)), "")</f>
        <v/>
      </c>
      <c r="D527" s="10" t="s">
        <v>48</v>
      </c>
      <c r="E527" s="10">
        <v>1</v>
      </c>
    </row>
    <row r="528" spans="1:5" x14ac:dyDescent="0.3">
      <c r="A528" s="10">
        <v>911651</v>
      </c>
      <c r="B528" s="10" t="s">
        <v>11320</v>
      </c>
      <c r="C528" s="10" t="str">
        <f>IFERROR(INDEX(invoice_test_data!AI:AI, MATCH('Classification Test Result'!A528, invoice_test_data!A:A, 0)), "")</f>
        <v/>
      </c>
      <c r="D528" s="10" t="s">
        <v>48</v>
      </c>
      <c r="E528" s="10">
        <v>1</v>
      </c>
    </row>
    <row r="529" spans="1:5" x14ac:dyDescent="0.3">
      <c r="A529" s="10">
        <v>911653</v>
      </c>
      <c r="B529" s="10" t="s">
        <v>11321</v>
      </c>
      <c r="C529" s="10" t="str">
        <f>IFERROR(INDEX(invoice_test_data!AI:AI, MATCH('Classification Test Result'!A529, invoice_test_data!A:A, 0)), "")</f>
        <v/>
      </c>
      <c r="D529" s="10" t="s">
        <v>48</v>
      </c>
      <c r="E529" s="10">
        <v>1</v>
      </c>
    </row>
    <row r="530" spans="1:5" x14ac:dyDescent="0.3">
      <c r="A530" s="10">
        <v>911652</v>
      </c>
      <c r="B530" s="10" t="s">
        <v>11322</v>
      </c>
      <c r="C530" s="10" t="str">
        <f>IFERROR(INDEX(invoice_test_data!AI:AI, MATCH('Classification Test Result'!A530, invoice_test_data!A:A, 0)), "")</f>
        <v/>
      </c>
      <c r="D530" s="10" t="s">
        <v>48</v>
      </c>
      <c r="E530" s="10">
        <v>1</v>
      </c>
    </row>
    <row r="531" spans="1:5" x14ac:dyDescent="0.3">
      <c r="A531" s="10">
        <v>911658</v>
      </c>
      <c r="B531" s="10" t="s">
        <v>11323</v>
      </c>
      <c r="C531" s="10" t="str">
        <f>IFERROR(INDEX(invoice_test_data!AI:AI, MATCH('Classification Test Result'!A531, invoice_test_data!A:A, 0)), "")</f>
        <v/>
      </c>
      <c r="D531" s="10" t="s">
        <v>48</v>
      </c>
      <c r="E531" s="10">
        <v>1</v>
      </c>
    </row>
    <row r="532" spans="1:5" x14ac:dyDescent="0.3">
      <c r="A532" s="10">
        <v>911656</v>
      </c>
      <c r="B532" s="10" t="s">
        <v>11324</v>
      </c>
      <c r="C532" s="10" t="str">
        <f>IFERROR(INDEX(invoice_test_data!AI:AI, MATCH('Classification Test Result'!A532, invoice_test_data!A:A, 0)), "")</f>
        <v/>
      </c>
      <c r="D532" s="10" t="s">
        <v>48</v>
      </c>
      <c r="E532" s="10">
        <v>1</v>
      </c>
    </row>
    <row r="533" spans="1:5" x14ac:dyDescent="0.3">
      <c r="A533" s="10">
        <v>911654</v>
      </c>
      <c r="B533" s="10" t="s">
        <v>11325</v>
      </c>
      <c r="C533" s="10" t="str">
        <f>IFERROR(INDEX(invoice_test_data!AI:AI, MATCH('Classification Test Result'!A533, invoice_test_data!A:A, 0)), "")</f>
        <v/>
      </c>
      <c r="D533" s="10" t="s">
        <v>48</v>
      </c>
      <c r="E533" s="10">
        <v>1</v>
      </c>
    </row>
    <row r="534" spans="1:5" x14ac:dyDescent="0.3">
      <c r="A534" s="10">
        <v>911659</v>
      </c>
      <c r="B534" s="10" t="s">
        <v>11326</v>
      </c>
      <c r="C534" s="10" t="str">
        <f>IFERROR(INDEX(invoice_test_data!AI:AI, MATCH('Classification Test Result'!A534, invoice_test_data!A:A, 0)), "")</f>
        <v/>
      </c>
      <c r="D534" s="10" t="s">
        <v>48</v>
      </c>
      <c r="E534" s="10">
        <v>1</v>
      </c>
    </row>
    <row r="535" spans="1:5" x14ac:dyDescent="0.3">
      <c r="A535" s="10">
        <v>911655</v>
      </c>
      <c r="B535" s="10" t="s">
        <v>11327</v>
      </c>
      <c r="C535" s="10" t="str">
        <f>IFERROR(INDEX(invoice_test_data!AI:AI, MATCH('Classification Test Result'!A535, invoice_test_data!A:A, 0)), "")</f>
        <v/>
      </c>
      <c r="D535" s="10" t="s">
        <v>48</v>
      </c>
      <c r="E535" s="10">
        <v>1</v>
      </c>
    </row>
    <row r="536" spans="1:5" x14ac:dyDescent="0.3">
      <c r="A536" s="10">
        <v>911661</v>
      </c>
      <c r="B536" s="10" t="s">
        <v>11328</v>
      </c>
      <c r="C536" s="10" t="str">
        <f>IFERROR(INDEX(invoice_test_data!AI:AI, MATCH('Classification Test Result'!A536, invoice_test_data!A:A, 0)), "")</f>
        <v/>
      </c>
      <c r="D536" s="10" t="s">
        <v>48</v>
      </c>
      <c r="E536" s="10">
        <v>1</v>
      </c>
    </row>
    <row r="537" spans="1:5" x14ac:dyDescent="0.3">
      <c r="A537" s="10">
        <v>911660</v>
      </c>
      <c r="B537" s="10" t="s">
        <v>11329</v>
      </c>
      <c r="C537" s="10" t="str">
        <f>IFERROR(INDEX(invoice_test_data!AI:AI, MATCH('Classification Test Result'!A537, invoice_test_data!A:A, 0)), "")</f>
        <v/>
      </c>
      <c r="D537" s="10" t="s">
        <v>48</v>
      </c>
      <c r="E537" s="10">
        <v>1</v>
      </c>
    </row>
    <row r="538" spans="1:5" x14ac:dyDescent="0.3">
      <c r="A538" s="10">
        <v>911657</v>
      </c>
      <c r="B538" s="10" t="s">
        <v>11330</v>
      </c>
      <c r="C538" s="10" t="str">
        <f>IFERROR(INDEX(invoice_test_data!AI:AI, MATCH('Classification Test Result'!A538, invoice_test_data!A:A, 0)), "")</f>
        <v/>
      </c>
      <c r="D538" s="10" t="s">
        <v>48</v>
      </c>
      <c r="E538" s="10">
        <v>1</v>
      </c>
    </row>
    <row r="539" spans="1:5" x14ac:dyDescent="0.3">
      <c r="A539" s="10">
        <v>911663</v>
      </c>
      <c r="B539" s="10" t="s">
        <v>11331</v>
      </c>
      <c r="C539" s="10" t="str">
        <f>IFERROR(INDEX(invoice_test_data!AI:AI, MATCH('Classification Test Result'!A539, invoice_test_data!A:A, 0)), "")</f>
        <v/>
      </c>
      <c r="D539" s="10" t="s">
        <v>48</v>
      </c>
      <c r="E539" s="10">
        <v>1</v>
      </c>
    </row>
    <row r="540" spans="1:5" x14ac:dyDescent="0.3">
      <c r="A540" s="10">
        <v>911662</v>
      </c>
      <c r="B540" s="10" t="s">
        <v>11332</v>
      </c>
      <c r="C540" s="10" t="str">
        <f>IFERROR(INDEX(invoice_test_data!AI:AI, MATCH('Classification Test Result'!A540, invoice_test_data!A:A, 0)), "")</f>
        <v/>
      </c>
      <c r="D540" s="10" t="s">
        <v>48</v>
      </c>
      <c r="E540" s="10">
        <v>1</v>
      </c>
    </row>
    <row r="541" spans="1:5" x14ac:dyDescent="0.3">
      <c r="A541" s="10">
        <v>911668</v>
      </c>
      <c r="B541" s="10" t="s">
        <v>11333</v>
      </c>
      <c r="C541" s="10" t="str">
        <f>IFERROR(INDEX(invoice_test_data!AI:AI, MATCH('Classification Test Result'!A541, invoice_test_data!A:A, 0)), "")</f>
        <v/>
      </c>
      <c r="D541" s="10" t="s">
        <v>48</v>
      </c>
      <c r="E541" s="10">
        <v>1</v>
      </c>
    </row>
    <row r="542" spans="1:5" x14ac:dyDescent="0.3">
      <c r="A542" s="10">
        <v>911667</v>
      </c>
      <c r="B542" s="10" t="s">
        <v>11334</v>
      </c>
      <c r="C542" s="10" t="str">
        <f>IFERROR(INDEX(invoice_test_data!AI:AI, MATCH('Classification Test Result'!A542, invoice_test_data!A:A, 0)), "")</f>
        <v/>
      </c>
      <c r="D542" s="10" t="s">
        <v>48</v>
      </c>
      <c r="E542" s="10">
        <v>1</v>
      </c>
    </row>
    <row r="543" spans="1:5" x14ac:dyDescent="0.3">
      <c r="A543" s="10">
        <v>911666</v>
      </c>
      <c r="B543" s="10" t="s">
        <v>11335</v>
      </c>
      <c r="C543" s="10" t="str">
        <f>IFERROR(INDEX(invoice_test_data!AI:AI, MATCH('Classification Test Result'!A543, invoice_test_data!A:A, 0)), "")</f>
        <v/>
      </c>
      <c r="D543" s="10" t="s">
        <v>48</v>
      </c>
      <c r="E543" s="10">
        <v>1</v>
      </c>
    </row>
    <row r="544" spans="1:5" x14ac:dyDescent="0.3">
      <c r="A544" s="10">
        <v>911665</v>
      </c>
      <c r="B544" s="10" t="s">
        <v>11336</v>
      </c>
      <c r="C544" s="10" t="str">
        <f>IFERROR(INDEX(invoice_test_data!AI:AI, MATCH('Classification Test Result'!A544, invoice_test_data!A:A, 0)), "")</f>
        <v/>
      </c>
      <c r="D544" s="10" t="s">
        <v>48</v>
      </c>
      <c r="E544" s="10">
        <v>1</v>
      </c>
    </row>
    <row r="545" spans="1:5" x14ac:dyDescent="0.3">
      <c r="A545" s="10">
        <v>911664</v>
      </c>
      <c r="B545" s="10" t="s">
        <v>11337</v>
      </c>
      <c r="C545" s="10" t="str">
        <f>IFERROR(INDEX(invoice_test_data!AI:AI, MATCH('Classification Test Result'!A545, invoice_test_data!A:A, 0)), "")</f>
        <v/>
      </c>
      <c r="D545" s="10" t="s">
        <v>48</v>
      </c>
      <c r="E545" s="10">
        <v>1</v>
      </c>
    </row>
    <row r="546" spans="1:5" x14ac:dyDescent="0.3">
      <c r="A546" s="10">
        <v>911669</v>
      </c>
      <c r="B546" s="10" t="s">
        <v>11338</v>
      </c>
      <c r="C546" s="10" t="str">
        <f>IFERROR(INDEX(invoice_test_data!AI:AI, MATCH('Classification Test Result'!A546, invoice_test_data!A:A, 0)), "")</f>
        <v/>
      </c>
      <c r="D546" s="10" t="s">
        <v>48</v>
      </c>
      <c r="E546" s="10">
        <v>1</v>
      </c>
    </row>
    <row r="547" spans="1:5" x14ac:dyDescent="0.3">
      <c r="A547" s="10">
        <v>911670</v>
      </c>
      <c r="B547" s="10" t="s">
        <v>11339</v>
      </c>
      <c r="C547" s="10" t="str">
        <f>IFERROR(INDEX(invoice_test_data!AI:AI, MATCH('Classification Test Result'!A547, invoice_test_data!A:A, 0)), "")</f>
        <v/>
      </c>
      <c r="D547" s="10" t="s">
        <v>48</v>
      </c>
      <c r="E547" s="10">
        <v>1</v>
      </c>
    </row>
    <row r="548" spans="1:5" x14ac:dyDescent="0.3">
      <c r="A548" s="10">
        <v>911671</v>
      </c>
      <c r="B548" s="10" t="s">
        <v>11340</v>
      </c>
      <c r="C548" s="10" t="str">
        <f>IFERROR(INDEX(invoice_test_data!AI:AI, MATCH('Classification Test Result'!A548, invoice_test_data!A:A, 0)), "")</f>
        <v/>
      </c>
      <c r="D548" s="10" t="s">
        <v>48</v>
      </c>
      <c r="E548" s="10">
        <v>1</v>
      </c>
    </row>
    <row r="549" spans="1:5" x14ac:dyDescent="0.3">
      <c r="A549" s="10">
        <v>911672</v>
      </c>
      <c r="B549" s="10" t="s">
        <v>11341</v>
      </c>
      <c r="C549" s="10" t="str">
        <f>IFERROR(INDEX(invoice_test_data!AI:AI, MATCH('Classification Test Result'!A549, invoice_test_data!A:A, 0)), "")</f>
        <v/>
      </c>
      <c r="D549" s="10" t="s">
        <v>464</v>
      </c>
      <c r="E549" s="10">
        <v>1</v>
      </c>
    </row>
    <row r="550" spans="1:5" x14ac:dyDescent="0.3">
      <c r="A550" s="10">
        <v>911673</v>
      </c>
      <c r="B550" s="10" t="s">
        <v>11342</v>
      </c>
      <c r="C550" s="10" t="str">
        <f>IFERROR(INDEX(invoice_test_data!AI:AI, MATCH('Classification Test Result'!A550, invoice_test_data!A:A, 0)), "")</f>
        <v/>
      </c>
      <c r="D550" s="10" t="s">
        <v>48</v>
      </c>
      <c r="E550" s="10">
        <v>1</v>
      </c>
    </row>
    <row r="551" spans="1:5" x14ac:dyDescent="0.3">
      <c r="A551" s="10">
        <v>911675</v>
      </c>
      <c r="B551" s="10" t="s">
        <v>11343</v>
      </c>
      <c r="C551" s="10" t="str">
        <f>IFERROR(INDEX(invoice_test_data!AI:AI, MATCH('Classification Test Result'!A551, invoice_test_data!A:A, 0)), "")</f>
        <v/>
      </c>
      <c r="D551" s="10" t="s">
        <v>48</v>
      </c>
      <c r="E551" s="10">
        <v>1</v>
      </c>
    </row>
    <row r="552" spans="1:5" x14ac:dyDescent="0.3">
      <c r="A552" s="10">
        <v>911674</v>
      </c>
      <c r="B552" s="10" t="s">
        <v>11344</v>
      </c>
      <c r="C552" s="10" t="str">
        <f>IFERROR(INDEX(invoice_test_data!AI:AI, MATCH('Classification Test Result'!A552, invoice_test_data!A:A, 0)), "")</f>
        <v/>
      </c>
      <c r="D552" s="10" t="s">
        <v>48</v>
      </c>
      <c r="E552" s="10">
        <v>1</v>
      </c>
    </row>
    <row r="553" spans="1:5" x14ac:dyDescent="0.3">
      <c r="A553" s="10">
        <v>911676</v>
      </c>
      <c r="B553" s="10" t="s">
        <v>11345</v>
      </c>
      <c r="C553" s="10" t="str">
        <f>IFERROR(INDEX(invoice_test_data!AI:AI, MATCH('Classification Test Result'!A553, invoice_test_data!A:A, 0)), "")</f>
        <v/>
      </c>
      <c r="D553" s="10" t="s">
        <v>165</v>
      </c>
      <c r="E553" s="10">
        <v>0.8</v>
      </c>
    </row>
    <row r="554" spans="1:5" x14ac:dyDescent="0.3">
      <c r="A554" s="10">
        <v>911435</v>
      </c>
      <c r="B554" s="10" t="s">
        <v>11346</v>
      </c>
      <c r="C554" s="10" t="str">
        <f>IFERROR(INDEX(invoice_test_data!AI:AI, MATCH('Classification Test Result'!A554, invoice_test_data!A:A, 0)), "")</f>
        <v/>
      </c>
      <c r="D554" s="10" t="s">
        <v>464</v>
      </c>
      <c r="E554" s="10">
        <v>1</v>
      </c>
    </row>
    <row r="555" spans="1:5" x14ac:dyDescent="0.3">
      <c r="A555" s="10">
        <v>911431</v>
      </c>
      <c r="B555" s="10" t="s">
        <v>11347</v>
      </c>
      <c r="C555" s="10" t="str">
        <f>IFERROR(INDEX(invoice_test_data!AI:AI, MATCH('Classification Test Result'!A555, invoice_test_data!A:A, 0)), "")</f>
        <v/>
      </c>
      <c r="D555" s="10" t="s">
        <v>464</v>
      </c>
      <c r="E555" s="10">
        <v>1</v>
      </c>
    </row>
    <row r="556" spans="1:5" x14ac:dyDescent="0.3">
      <c r="A556" s="10">
        <v>911437</v>
      </c>
      <c r="B556" s="10" t="s">
        <v>11348</v>
      </c>
      <c r="C556" s="10" t="str">
        <f>IFERROR(INDEX(invoice_test_data!AI:AI, MATCH('Classification Test Result'!A556, invoice_test_data!A:A, 0)), "")</f>
        <v/>
      </c>
      <c r="D556" s="10" t="s">
        <v>464</v>
      </c>
      <c r="E556" s="10">
        <v>1</v>
      </c>
    </row>
    <row r="557" spans="1:5" x14ac:dyDescent="0.3">
      <c r="A557" s="10">
        <v>911433</v>
      </c>
      <c r="B557" s="10" t="s">
        <v>11349</v>
      </c>
      <c r="C557" s="10" t="str">
        <f>IFERROR(INDEX(invoice_test_data!AI:AI, MATCH('Classification Test Result'!A557, invoice_test_data!A:A, 0)), "")</f>
        <v/>
      </c>
      <c r="D557" s="10" t="s">
        <v>464</v>
      </c>
      <c r="E557" s="10">
        <v>1</v>
      </c>
    </row>
    <row r="558" spans="1:5" x14ac:dyDescent="0.3">
      <c r="A558" s="10">
        <v>911432</v>
      </c>
      <c r="B558" s="10" t="s">
        <v>11350</v>
      </c>
      <c r="C558" s="10" t="str">
        <f>IFERROR(INDEX(invoice_test_data!AI:AI, MATCH('Classification Test Result'!A558, invoice_test_data!A:A, 0)), "")</f>
        <v/>
      </c>
      <c r="D558" s="10" t="s">
        <v>464</v>
      </c>
      <c r="E558" s="10">
        <v>1</v>
      </c>
    </row>
    <row r="559" spans="1:5" x14ac:dyDescent="0.3">
      <c r="A559" s="10">
        <v>911430</v>
      </c>
      <c r="B559" s="10" t="s">
        <v>11351</v>
      </c>
      <c r="C559" s="10" t="str">
        <f>IFERROR(INDEX(invoice_test_data!AI:AI, MATCH('Classification Test Result'!A559, invoice_test_data!A:A, 0)), "")</f>
        <v/>
      </c>
      <c r="D559" s="10" t="s">
        <v>48</v>
      </c>
      <c r="E559" s="10">
        <v>1</v>
      </c>
    </row>
    <row r="560" spans="1:5" x14ac:dyDescent="0.3">
      <c r="A560" s="10">
        <v>911429</v>
      </c>
      <c r="B560" s="10" t="s">
        <v>11352</v>
      </c>
      <c r="C560" s="10" t="str">
        <f>IFERROR(INDEX(invoice_test_data!AI:AI, MATCH('Classification Test Result'!A560, invoice_test_data!A:A, 0)), "")</f>
        <v/>
      </c>
      <c r="D560" s="10" t="s">
        <v>464</v>
      </c>
      <c r="E560" s="10">
        <v>0.98</v>
      </c>
    </row>
    <row r="561" spans="1:5" x14ac:dyDescent="0.3">
      <c r="A561" s="10">
        <v>911436</v>
      </c>
      <c r="B561" s="10" t="s">
        <v>11353</v>
      </c>
      <c r="C561" s="10" t="str">
        <f>IFERROR(INDEX(invoice_test_data!AI:AI, MATCH('Classification Test Result'!A561, invoice_test_data!A:A, 0)), "")</f>
        <v/>
      </c>
      <c r="D561" s="10" t="s">
        <v>464</v>
      </c>
      <c r="E561" s="10">
        <v>1</v>
      </c>
    </row>
    <row r="562" spans="1:5" x14ac:dyDescent="0.3">
      <c r="A562" s="10">
        <v>911434</v>
      </c>
      <c r="B562" s="10" t="s">
        <v>11354</v>
      </c>
      <c r="C562" s="10" t="str">
        <f>IFERROR(INDEX(invoice_test_data!AI:AI, MATCH('Classification Test Result'!A562, invoice_test_data!A:A, 0)), "")</f>
        <v/>
      </c>
      <c r="D562" s="10" t="s">
        <v>464</v>
      </c>
      <c r="E562" s="10">
        <v>1</v>
      </c>
    </row>
    <row r="563" spans="1:5" x14ac:dyDescent="0.3">
      <c r="A563" s="10">
        <v>911439</v>
      </c>
      <c r="B563" s="10" t="s">
        <v>11347</v>
      </c>
      <c r="C563" s="10" t="str">
        <f>IFERROR(INDEX(invoice_test_data!AI:AI, MATCH('Classification Test Result'!A563, invoice_test_data!A:A, 0)), "")</f>
        <v/>
      </c>
      <c r="D563" s="10" t="s">
        <v>464</v>
      </c>
      <c r="E563" s="10">
        <v>1</v>
      </c>
    </row>
    <row r="564" spans="1:5" x14ac:dyDescent="0.3">
      <c r="A564" s="10">
        <v>911438</v>
      </c>
      <c r="B564" s="10" t="s">
        <v>11355</v>
      </c>
      <c r="C564" s="10" t="str">
        <f>IFERROR(INDEX(invoice_test_data!AI:AI, MATCH('Classification Test Result'!A564, invoice_test_data!A:A, 0)), "")</f>
        <v/>
      </c>
      <c r="D564" s="10" t="s">
        <v>464</v>
      </c>
      <c r="E564" s="10">
        <v>1</v>
      </c>
    </row>
    <row r="565" spans="1:5" x14ac:dyDescent="0.3">
      <c r="A565" s="10">
        <v>911440</v>
      </c>
      <c r="B565" s="10" t="s">
        <v>11356</v>
      </c>
      <c r="C565" s="10" t="str">
        <f>IFERROR(INDEX(invoice_test_data!AI:AI, MATCH('Classification Test Result'!A565, invoice_test_data!A:A, 0)), "")</f>
        <v/>
      </c>
      <c r="D565" s="10" t="s">
        <v>48</v>
      </c>
      <c r="E565" s="10">
        <v>1</v>
      </c>
    </row>
    <row r="566" spans="1:5" x14ac:dyDescent="0.3">
      <c r="A566" s="10">
        <v>911443</v>
      </c>
      <c r="B566" s="10" t="s">
        <v>11357</v>
      </c>
      <c r="C566" s="10" t="str">
        <f>IFERROR(INDEX(invoice_test_data!AI:AI, MATCH('Classification Test Result'!A566, invoice_test_data!A:A, 0)), "")</f>
        <v/>
      </c>
      <c r="D566" s="10" t="s">
        <v>464</v>
      </c>
      <c r="E566" s="10">
        <v>0.45</v>
      </c>
    </row>
    <row r="567" spans="1:5" x14ac:dyDescent="0.3">
      <c r="A567" s="10">
        <v>911442</v>
      </c>
      <c r="B567" s="10" t="s">
        <v>11101</v>
      </c>
      <c r="C567" s="10" t="str">
        <f>IFERROR(INDEX(invoice_test_data!AI:AI, MATCH('Classification Test Result'!A567, invoice_test_data!A:A, 0)), "")</f>
        <v/>
      </c>
      <c r="D567" s="10" t="s">
        <v>464</v>
      </c>
      <c r="E567" s="10">
        <v>1</v>
      </c>
    </row>
    <row r="568" spans="1:5" x14ac:dyDescent="0.3">
      <c r="A568" s="10">
        <v>911441</v>
      </c>
      <c r="B568" s="10" t="s">
        <v>11088</v>
      </c>
      <c r="C568" s="10" t="str">
        <f>IFERROR(INDEX(invoice_test_data!AI:AI, MATCH('Classification Test Result'!A568, invoice_test_data!A:A, 0)), "")</f>
        <v/>
      </c>
      <c r="D568" s="10" t="s">
        <v>464</v>
      </c>
      <c r="E568" s="10">
        <v>1</v>
      </c>
    </row>
    <row r="569" spans="1:5" x14ac:dyDescent="0.3">
      <c r="A569" s="10">
        <v>911450</v>
      </c>
      <c r="B569" s="10" t="s">
        <v>11358</v>
      </c>
      <c r="C569" s="10" t="str">
        <f>IFERROR(INDEX(invoice_test_data!AI:AI, MATCH('Classification Test Result'!A569, invoice_test_data!A:A, 0)), "")</f>
        <v/>
      </c>
      <c r="D569" s="10" t="s">
        <v>464</v>
      </c>
      <c r="E569" s="10">
        <v>1</v>
      </c>
    </row>
    <row r="570" spans="1:5" x14ac:dyDescent="0.3">
      <c r="A570" s="10">
        <v>911447</v>
      </c>
      <c r="B570" s="10" t="s">
        <v>11358</v>
      </c>
      <c r="C570" s="10" t="str">
        <f>IFERROR(INDEX(invoice_test_data!AI:AI, MATCH('Classification Test Result'!A570, invoice_test_data!A:A, 0)), "")</f>
        <v/>
      </c>
      <c r="D570" s="10" t="s">
        <v>464</v>
      </c>
      <c r="E570" s="10">
        <v>1</v>
      </c>
    </row>
    <row r="571" spans="1:5" x14ac:dyDescent="0.3">
      <c r="A571" s="10">
        <v>911445</v>
      </c>
      <c r="B571" s="10" t="s">
        <v>11359</v>
      </c>
      <c r="C571" s="10" t="str">
        <f>IFERROR(INDEX(invoice_test_data!AI:AI, MATCH('Classification Test Result'!A571, invoice_test_data!A:A, 0)), "")</f>
        <v/>
      </c>
      <c r="D571" s="10" t="s">
        <v>464</v>
      </c>
      <c r="E571" s="10">
        <v>1</v>
      </c>
    </row>
    <row r="572" spans="1:5" x14ac:dyDescent="0.3">
      <c r="A572" s="10">
        <v>911452</v>
      </c>
      <c r="B572" s="10" t="s">
        <v>11358</v>
      </c>
      <c r="C572" s="10" t="str">
        <f>IFERROR(INDEX(invoice_test_data!AI:AI, MATCH('Classification Test Result'!A572, invoice_test_data!A:A, 0)), "")</f>
        <v/>
      </c>
      <c r="D572" s="10" t="s">
        <v>464</v>
      </c>
      <c r="E572" s="10">
        <v>1</v>
      </c>
    </row>
    <row r="573" spans="1:5" x14ac:dyDescent="0.3">
      <c r="A573" s="10">
        <v>911454</v>
      </c>
      <c r="B573" s="10" t="s">
        <v>11360</v>
      </c>
      <c r="C573" s="10" t="str">
        <f>IFERROR(INDEX(invoice_test_data!AI:AI, MATCH('Classification Test Result'!A573, invoice_test_data!A:A, 0)), "")</f>
        <v/>
      </c>
      <c r="D573" s="10" t="s">
        <v>464</v>
      </c>
      <c r="E573" s="10">
        <v>1</v>
      </c>
    </row>
    <row r="574" spans="1:5" x14ac:dyDescent="0.3">
      <c r="A574" s="10">
        <v>911451</v>
      </c>
      <c r="B574" s="10" t="s">
        <v>11361</v>
      </c>
      <c r="C574" s="10" t="str">
        <f>IFERROR(INDEX(invoice_test_data!AI:AI, MATCH('Classification Test Result'!A574, invoice_test_data!A:A, 0)), "")</f>
        <v/>
      </c>
      <c r="D574" s="10" t="s">
        <v>464</v>
      </c>
      <c r="E574" s="10">
        <v>1</v>
      </c>
    </row>
    <row r="575" spans="1:5" x14ac:dyDescent="0.3">
      <c r="A575" s="10">
        <v>911448</v>
      </c>
      <c r="B575" s="10" t="s">
        <v>11362</v>
      </c>
      <c r="C575" s="10" t="str">
        <f>IFERROR(INDEX(invoice_test_data!AI:AI, MATCH('Classification Test Result'!A575, invoice_test_data!A:A, 0)), "")</f>
        <v/>
      </c>
      <c r="D575" s="10" t="s">
        <v>464</v>
      </c>
      <c r="E575" s="10">
        <v>0.96</v>
      </c>
    </row>
    <row r="576" spans="1:5" x14ac:dyDescent="0.3">
      <c r="A576" s="10">
        <v>911446</v>
      </c>
      <c r="B576" s="10" t="s">
        <v>11363</v>
      </c>
      <c r="C576" s="10" t="str">
        <f>IFERROR(INDEX(invoice_test_data!AI:AI, MATCH('Classification Test Result'!A576, invoice_test_data!A:A, 0)), "")</f>
        <v/>
      </c>
      <c r="D576" s="10" t="s">
        <v>464</v>
      </c>
      <c r="E576" s="10">
        <v>1</v>
      </c>
    </row>
    <row r="577" spans="1:5" x14ac:dyDescent="0.3">
      <c r="A577" s="10">
        <v>911444</v>
      </c>
      <c r="B577" s="10" t="s">
        <v>11360</v>
      </c>
      <c r="C577" s="10" t="str">
        <f>IFERROR(INDEX(invoice_test_data!AI:AI, MATCH('Classification Test Result'!A577, invoice_test_data!A:A, 0)), "")</f>
        <v/>
      </c>
      <c r="D577" s="10" t="s">
        <v>464</v>
      </c>
      <c r="E577" s="10">
        <v>1</v>
      </c>
    </row>
    <row r="578" spans="1:5" x14ac:dyDescent="0.3">
      <c r="A578" s="10">
        <v>911453</v>
      </c>
      <c r="B578" s="10" t="s">
        <v>11364</v>
      </c>
      <c r="C578" s="10" t="str">
        <f>IFERROR(INDEX(invoice_test_data!AI:AI, MATCH('Classification Test Result'!A578, invoice_test_data!A:A, 0)), "")</f>
        <v/>
      </c>
      <c r="D578" s="10" t="s">
        <v>48</v>
      </c>
      <c r="E578" s="10">
        <v>1</v>
      </c>
    </row>
    <row r="579" spans="1:5" x14ac:dyDescent="0.3">
      <c r="A579" s="10">
        <v>911449</v>
      </c>
      <c r="B579" s="10" t="s">
        <v>11365</v>
      </c>
      <c r="C579" s="10" t="str">
        <f>IFERROR(INDEX(invoice_test_data!AI:AI, MATCH('Classification Test Result'!A579, invoice_test_data!A:A, 0)), "")</f>
        <v/>
      </c>
      <c r="D579" s="10" t="s">
        <v>48</v>
      </c>
      <c r="E579" s="10">
        <v>1</v>
      </c>
    </row>
    <row r="580" spans="1:5" x14ac:dyDescent="0.3">
      <c r="A580" s="10">
        <v>911455</v>
      </c>
      <c r="B580" s="10" t="s">
        <v>11366</v>
      </c>
      <c r="C580" s="10" t="str">
        <f>IFERROR(INDEX(invoice_test_data!AI:AI, MATCH('Classification Test Result'!A580, invoice_test_data!A:A, 0)), "")</f>
        <v/>
      </c>
      <c r="D580" s="10" t="s">
        <v>48</v>
      </c>
      <c r="E580" s="10">
        <v>1</v>
      </c>
    </row>
    <row r="581" spans="1:5" x14ac:dyDescent="0.3">
      <c r="A581" s="10">
        <v>911456</v>
      </c>
      <c r="B581" s="10" t="s">
        <v>11367</v>
      </c>
      <c r="C581" s="10" t="str">
        <f>IFERROR(INDEX(invoice_test_data!AI:AI, MATCH('Classification Test Result'!A581, invoice_test_data!A:A, 0)), "")</f>
        <v/>
      </c>
      <c r="D581" s="10" t="s">
        <v>48</v>
      </c>
      <c r="E581" s="10">
        <v>1</v>
      </c>
    </row>
    <row r="582" spans="1:5" x14ac:dyDescent="0.3">
      <c r="A582" s="10">
        <v>911457</v>
      </c>
      <c r="B582" s="10" t="s">
        <v>11368</v>
      </c>
      <c r="C582" s="10" t="str">
        <f>IFERROR(INDEX(invoice_test_data!AI:AI, MATCH('Classification Test Result'!A582, invoice_test_data!A:A, 0)), "")</f>
        <v/>
      </c>
      <c r="D582" s="10" t="s">
        <v>48</v>
      </c>
      <c r="E582" s="10">
        <v>1</v>
      </c>
    </row>
    <row r="583" spans="1:5" x14ac:dyDescent="0.3">
      <c r="A583" s="10">
        <v>911458</v>
      </c>
      <c r="B583" s="10" t="s">
        <v>11369</v>
      </c>
      <c r="C583" s="10" t="str">
        <f>IFERROR(INDEX(invoice_test_data!AI:AI, MATCH('Classification Test Result'!A583, invoice_test_data!A:A, 0)), "")</f>
        <v/>
      </c>
      <c r="D583" s="10" t="s">
        <v>48</v>
      </c>
      <c r="E583" s="10">
        <v>1</v>
      </c>
    </row>
    <row r="584" spans="1:5" x14ac:dyDescent="0.3">
      <c r="A584" s="10">
        <v>911459</v>
      </c>
      <c r="B584" s="10" t="s">
        <v>11370</v>
      </c>
      <c r="C584" s="10" t="str">
        <f>IFERROR(INDEX(invoice_test_data!AI:AI, MATCH('Classification Test Result'!A584, invoice_test_data!A:A, 0)), "")</f>
        <v/>
      </c>
      <c r="D584" s="10" t="s">
        <v>48</v>
      </c>
      <c r="E584" s="10">
        <v>1</v>
      </c>
    </row>
    <row r="585" spans="1:5" x14ac:dyDescent="0.3">
      <c r="A585" s="10">
        <v>911466</v>
      </c>
      <c r="B585" s="10" t="s">
        <v>11371</v>
      </c>
      <c r="C585" s="10" t="str">
        <f>IFERROR(INDEX(invoice_test_data!AI:AI, MATCH('Classification Test Result'!A585, invoice_test_data!A:A, 0)), "")</f>
        <v/>
      </c>
      <c r="D585" s="10" t="s">
        <v>48</v>
      </c>
      <c r="E585" s="10">
        <v>1</v>
      </c>
    </row>
    <row r="586" spans="1:5" x14ac:dyDescent="0.3">
      <c r="A586" s="10">
        <v>911465</v>
      </c>
      <c r="B586" s="10" t="s">
        <v>11372</v>
      </c>
      <c r="C586" s="10" t="str">
        <f>IFERROR(INDEX(invoice_test_data!AI:AI, MATCH('Classification Test Result'!A586, invoice_test_data!A:A, 0)), "")</f>
        <v/>
      </c>
      <c r="D586" s="10" t="s">
        <v>48</v>
      </c>
      <c r="E586" s="10">
        <v>1</v>
      </c>
    </row>
    <row r="587" spans="1:5" x14ac:dyDescent="0.3">
      <c r="A587" s="10">
        <v>911464</v>
      </c>
      <c r="B587" s="10" t="s">
        <v>11373</v>
      </c>
      <c r="C587" s="10" t="str">
        <f>IFERROR(INDEX(invoice_test_data!AI:AI, MATCH('Classification Test Result'!A587, invoice_test_data!A:A, 0)), "")</f>
        <v/>
      </c>
      <c r="D587" s="10" t="s">
        <v>48</v>
      </c>
      <c r="E587" s="10">
        <v>1</v>
      </c>
    </row>
    <row r="588" spans="1:5" x14ac:dyDescent="0.3">
      <c r="A588" s="10">
        <v>911462</v>
      </c>
      <c r="B588" s="10" t="s">
        <v>11374</v>
      </c>
      <c r="C588" s="10" t="str">
        <f>IFERROR(INDEX(invoice_test_data!AI:AI, MATCH('Classification Test Result'!A588, invoice_test_data!A:A, 0)), "")</f>
        <v/>
      </c>
      <c r="D588" s="10" t="s">
        <v>48</v>
      </c>
      <c r="E588" s="10">
        <v>1</v>
      </c>
    </row>
    <row r="589" spans="1:5" x14ac:dyDescent="0.3">
      <c r="A589" s="10">
        <v>911461</v>
      </c>
      <c r="B589" s="10" t="s">
        <v>11375</v>
      </c>
      <c r="C589" s="10" t="str">
        <f>IFERROR(INDEX(invoice_test_data!AI:AI, MATCH('Classification Test Result'!A589, invoice_test_data!A:A, 0)), "")</f>
        <v/>
      </c>
      <c r="D589" s="10" t="s">
        <v>48</v>
      </c>
      <c r="E589" s="10">
        <v>1</v>
      </c>
    </row>
    <row r="590" spans="1:5" x14ac:dyDescent="0.3">
      <c r="A590" s="10">
        <v>911460</v>
      </c>
      <c r="B590" s="10" t="s">
        <v>11376</v>
      </c>
      <c r="C590" s="10" t="str">
        <f>IFERROR(INDEX(invoice_test_data!AI:AI, MATCH('Classification Test Result'!A590, invoice_test_data!A:A, 0)), "")</f>
        <v/>
      </c>
      <c r="D590" s="10" t="s">
        <v>464</v>
      </c>
      <c r="E590" s="10">
        <v>0.54</v>
      </c>
    </row>
    <row r="591" spans="1:5" x14ac:dyDescent="0.3">
      <c r="A591" s="10">
        <v>911472</v>
      </c>
      <c r="B591" s="10" t="s">
        <v>11377</v>
      </c>
      <c r="C591" s="10" t="str">
        <f>IFERROR(INDEX(invoice_test_data!AI:AI, MATCH('Classification Test Result'!A591, invoice_test_data!A:A, 0)), "")</f>
        <v/>
      </c>
      <c r="D591" s="10" t="s">
        <v>48</v>
      </c>
      <c r="E591" s="10">
        <v>1</v>
      </c>
    </row>
    <row r="592" spans="1:5" x14ac:dyDescent="0.3">
      <c r="A592" s="10">
        <v>911470</v>
      </c>
      <c r="B592" s="10" t="s">
        <v>11378</v>
      </c>
      <c r="C592" s="10" t="str">
        <f>IFERROR(INDEX(invoice_test_data!AI:AI, MATCH('Classification Test Result'!A592, invoice_test_data!A:A, 0)), "")</f>
        <v/>
      </c>
      <c r="D592" s="10" t="s">
        <v>48</v>
      </c>
      <c r="E592" s="10">
        <v>1</v>
      </c>
    </row>
    <row r="593" spans="1:5" x14ac:dyDescent="0.3">
      <c r="A593" s="10">
        <v>911468</v>
      </c>
      <c r="B593" s="10" t="s">
        <v>11379</v>
      </c>
      <c r="C593" s="10" t="str">
        <f>IFERROR(INDEX(invoice_test_data!AI:AI, MATCH('Classification Test Result'!A593, invoice_test_data!A:A, 0)), "")</f>
        <v/>
      </c>
      <c r="D593" s="10" t="s">
        <v>48</v>
      </c>
      <c r="E593" s="10">
        <v>1</v>
      </c>
    </row>
    <row r="594" spans="1:5" x14ac:dyDescent="0.3">
      <c r="A594" s="10">
        <v>911463</v>
      </c>
      <c r="B594" s="10" t="s">
        <v>11380</v>
      </c>
      <c r="C594" s="10" t="str">
        <f>IFERROR(INDEX(invoice_test_data!AI:AI, MATCH('Classification Test Result'!A594, invoice_test_data!A:A, 0)), "")</f>
        <v/>
      </c>
      <c r="D594" s="10" t="s">
        <v>48</v>
      </c>
      <c r="E594" s="10">
        <v>1</v>
      </c>
    </row>
    <row r="595" spans="1:5" x14ac:dyDescent="0.3">
      <c r="A595" s="10">
        <v>911469</v>
      </c>
      <c r="B595" s="10" t="s">
        <v>11381</v>
      </c>
      <c r="C595" s="10" t="str">
        <f>IFERROR(INDEX(invoice_test_data!AI:AI, MATCH('Classification Test Result'!A595, invoice_test_data!A:A, 0)), "")</f>
        <v/>
      </c>
      <c r="D595" s="10" t="s">
        <v>48</v>
      </c>
      <c r="E595" s="10">
        <v>1</v>
      </c>
    </row>
    <row r="596" spans="1:5" x14ac:dyDescent="0.3">
      <c r="A596" s="10">
        <v>911471</v>
      </c>
      <c r="B596" s="10" t="s">
        <v>10936</v>
      </c>
      <c r="C596" s="10" t="str">
        <f>IFERROR(INDEX(invoice_test_data!AI:AI, MATCH('Classification Test Result'!A596, invoice_test_data!A:A, 0)), "")</f>
        <v/>
      </c>
      <c r="D596" s="10" t="s">
        <v>453</v>
      </c>
      <c r="E596" s="10">
        <v>1</v>
      </c>
    </row>
    <row r="597" spans="1:5" x14ac:dyDescent="0.3">
      <c r="A597" s="10">
        <v>911467</v>
      </c>
      <c r="B597" s="10" t="s">
        <v>11382</v>
      </c>
      <c r="C597" s="10" t="str">
        <f>IFERROR(INDEX(invoice_test_data!AI:AI, MATCH('Classification Test Result'!A597, invoice_test_data!A:A, 0)), "")</f>
        <v/>
      </c>
      <c r="D597" s="10" t="s">
        <v>464</v>
      </c>
      <c r="E597" s="10">
        <v>0.68</v>
      </c>
    </row>
    <row r="598" spans="1:5" x14ac:dyDescent="0.3">
      <c r="A598" s="10">
        <v>911473</v>
      </c>
      <c r="B598" s="10" t="s">
        <v>11383</v>
      </c>
      <c r="C598" s="10" t="str">
        <f>IFERROR(INDEX(invoice_test_data!AI:AI, MATCH('Classification Test Result'!A598, invoice_test_data!A:A, 0)), "")</f>
        <v/>
      </c>
      <c r="D598" s="10" t="s">
        <v>48</v>
      </c>
      <c r="E598" s="10">
        <v>0.88</v>
      </c>
    </row>
    <row r="599" spans="1:5" x14ac:dyDescent="0.3">
      <c r="A599" s="10">
        <v>911474</v>
      </c>
      <c r="B599" s="10" t="s">
        <v>11384</v>
      </c>
      <c r="C599" s="10" t="str">
        <f>IFERROR(INDEX(invoice_test_data!AI:AI, MATCH('Classification Test Result'!A599, invoice_test_data!A:A, 0)), "")</f>
        <v/>
      </c>
      <c r="D599" s="10" t="s">
        <v>48</v>
      </c>
      <c r="E599" s="10">
        <v>0.71</v>
      </c>
    </row>
    <row r="600" spans="1:5" x14ac:dyDescent="0.3">
      <c r="A600" s="10">
        <v>911479</v>
      </c>
      <c r="B600" s="10" t="s">
        <v>11207</v>
      </c>
      <c r="C600" s="10" t="str">
        <f>IFERROR(INDEX(invoice_test_data!AI:AI, MATCH('Classification Test Result'!A600, invoice_test_data!A:A, 0)), "")</f>
        <v/>
      </c>
      <c r="D600" s="10" t="s">
        <v>48</v>
      </c>
      <c r="E600" s="10">
        <v>1</v>
      </c>
    </row>
    <row r="601" spans="1:5" x14ac:dyDescent="0.3">
      <c r="A601" s="10">
        <v>911478</v>
      </c>
      <c r="B601" s="10" t="s">
        <v>11385</v>
      </c>
      <c r="C601" s="10" t="str">
        <f>IFERROR(INDEX(invoice_test_data!AI:AI, MATCH('Classification Test Result'!A601, invoice_test_data!A:A, 0)), "")</f>
        <v/>
      </c>
      <c r="D601" s="10" t="s">
        <v>48</v>
      </c>
      <c r="E601" s="10">
        <v>1</v>
      </c>
    </row>
    <row r="602" spans="1:5" x14ac:dyDescent="0.3">
      <c r="A602" s="10">
        <v>911477</v>
      </c>
      <c r="B602" s="10" t="s">
        <v>11202</v>
      </c>
      <c r="C602" s="10" t="str">
        <f>IFERROR(INDEX(invoice_test_data!AI:AI, MATCH('Classification Test Result'!A602, invoice_test_data!A:A, 0)), "")</f>
        <v/>
      </c>
      <c r="D602" s="10" t="s">
        <v>48</v>
      </c>
      <c r="E602" s="10">
        <v>1</v>
      </c>
    </row>
    <row r="603" spans="1:5" x14ac:dyDescent="0.3">
      <c r="A603" s="10">
        <v>911476</v>
      </c>
      <c r="B603" s="10" t="s">
        <v>11386</v>
      </c>
      <c r="C603" s="10" t="str">
        <f>IFERROR(INDEX(invoice_test_data!AI:AI, MATCH('Classification Test Result'!A603, invoice_test_data!A:A, 0)), "")</f>
        <v/>
      </c>
      <c r="D603" s="10" t="s">
        <v>464</v>
      </c>
      <c r="E603" s="10">
        <v>1</v>
      </c>
    </row>
    <row r="604" spans="1:5" x14ac:dyDescent="0.3">
      <c r="A604" s="10">
        <v>911475</v>
      </c>
      <c r="B604" s="10" t="s">
        <v>11387</v>
      </c>
      <c r="C604" s="10" t="str">
        <f>IFERROR(INDEX(invoice_test_data!AI:AI, MATCH('Classification Test Result'!A604, invoice_test_data!A:A, 0)), "")</f>
        <v/>
      </c>
      <c r="D604" s="10" t="s">
        <v>48</v>
      </c>
      <c r="E604" s="10">
        <v>1</v>
      </c>
    </row>
    <row r="605" spans="1:5" x14ac:dyDescent="0.3">
      <c r="A605" s="10">
        <v>911481</v>
      </c>
      <c r="B605" s="10" t="s">
        <v>11388</v>
      </c>
      <c r="C605" s="10" t="str">
        <f>IFERROR(INDEX(invoice_test_data!AI:AI, MATCH('Classification Test Result'!A605, invoice_test_data!A:A, 0)), "")</f>
        <v/>
      </c>
      <c r="D605" s="10" t="s">
        <v>48</v>
      </c>
      <c r="E605" s="10">
        <v>1</v>
      </c>
    </row>
    <row r="606" spans="1:5" x14ac:dyDescent="0.3">
      <c r="A606" s="10">
        <v>911487</v>
      </c>
      <c r="B606" s="10" t="s">
        <v>11389</v>
      </c>
      <c r="C606" s="10" t="str">
        <f>IFERROR(INDEX(invoice_test_data!AI:AI, MATCH('Classification Test Result'!A606, invoice_test_data!A:A, 0)), "")</f>
        <v/>
      </c>
      <c r="D606" s="10" t="s">
        <v>48</v>
      </c>
      <c r="E606" s="10">
        <v>1</v>
      </c>
    </row>
    <row r="607" spans="1:5" x14ac:dyDescent="0.3">
      <c r="A607" s="10">
        <v>911484</v>
      </c>
      <c r="B607" s="10" t="s">
        <v>11390</v>
      </c>
      <c r="C607" s="10" t="str">
        <f>IFERROR(INDEX(invoice_test_data!AI:AI, MATCH('Classification Test Result'!A607, invoice_test_data!A:A, 0)), "")</f>
        <v/>
      </c>
      <c r="D607" s="10" t="s">
        <v>48</v>
      </c>
      <c r="E607" s="10">
        <v>1</v>
      </c>
    </row>
    <row r="608" spans="1:5" x14ac:dyDescent="0.3">
      <c r="A608" s="10">
        <v>911483</v>
      </c>
      <c r="B608" s="10" t="s">
        <v>11391</v>
      </c>
      <c r="C608" s="10" t="str">
        <f>IFERROR(INDEX(invoice_test_data!AI:AI, MATCH('Classification Test Result'!A608, invoice_test_data!A:A, 0)), "")</f>
        <v/>
      </c>
      <c r="D608" s="10" t="s">
        <v>48</v>
      </c>
      <c r="E608" s="10">
        <v>1</v>
      </c>
    </row>
    <row r="609" spans="1:5" x14ac:dyDescent="0.3">
      <c r="A609" s="10">
        <v>911482</v>
      </c>
      <c r="B609" s="10" t="s">
        <v>11392</v>
      </c>
      <c r="C609" s="10" t="str">
        <f>IFERROR(INDEX(invoice_test_data!AI:AI, MATCH('Classification Test Result'!A609, invoice_test_data!A:A, 0)), "")</f>
        <v/>
      </c>
      <c r="D609" s="10" t="s">
        <v>48</v>
      </c>
      <c r="E609" s="10">
        <v>1</v>
      </c>
    </row>
    <row r="610" spans="1:5" x14ac:dyDescent="0.3">
      <c r="A610" s="10">
        <v>911480</v>
      </c>
      <c r="B610" s="10" t="s">
        <v>11393</v>
      </c>
      <c r="C610" s="10" t="str">
        <f>IFERROR(INDEX(invoice_test_data!AI:AI, MATCH('Classification Test Result'!A610, invoice_test_data!A:A, 0)), "")</f>
        <v/>
      </c>
      <c r="D610" s="10" t="s">
        <v>48</v>
      </c>
      <c r="E610" s="10">
        <v>0.85</v>
      </c>
    </row>
    <row r="611" spans="1:5" x14ac:dyDescent="0.3">
      <c r="A611" s="10">
        <v>911493</v>
      </c>
      <c r="B611" s="10" t="s">
        <v>11394</v>
      </c>
      <c r="C611" s="10" t="str">
        <f>IFERROR(INDEX(invoice_test_data!AI:AI, MATCH('Classification Test Result'!A611, invoice_test_data!A:A, 0)), "")</f>
        <v/>
      </c>
      <c r="D611" s="10" t="s">
        <v>48</v>
      </c>
      <c r="E611" s="10">
        <v>1</v>
      </c>
    </row>
    <row r="612" spans="1:5" x14ac:dyDescent="0.3">
      <c r="A612" s="10">
        <v>911491</v>
      </c>
      <c r="B612" s="10" t="s">
        <v>11395</v>
      </c>
      <c r="C612" s="10" t="str">
        <f>IFERROR(INDEX(invoice_test_data!AI:AI, MATCH('Classification Test Result'!A612, invoice_test_data!A:A, 0)), "")</f>
        <v/>
      </c>
      <c r="D612" s="10" t="s">
        <v>48</v>
      </c>
      <c r="E612" s="10">
        <v>1</v>
      </c>
    </row>
    <row r="613" spans="1:5" x14ac:dyDescent="0.3">
      <c r="A613" s="10">
        <v>911490</v>
      </c>
      <c r="B613" s="10" t="s">
        <v>11396</v>
      </c>
      <c r="C613" s="10" t="str">
        <f>IFERROR(INDEX(invoice_test_data!AI:AI, MATCH('Classification Test Result'!A613, invoice_test_data!A:A, 0)), "")</f>
        <v/>
      </c>
      <c r="D613" s="10" t="s">
        <v>48</v>
      </c>
      <c r="E613" s="10">
        <v>1</v>
      </c>
    </row>
    <row r="614" spans="1:5" x14ac:dyDescent="0.3">
      <c r="A614" s="10">
        <v>911489</v>
      </c>
      <c r="B614" s="10" t="s">
        <v>11397</v>
      </c>
      <c r="C614" s="10" t="str">
        <f>IFERROR(INDEX(invoice_test_data!AI:AI, MATCH('Classification Test Result'!A614, invoice_test_data!A:A, 0)), "")</f>
        <v/>
      </c>
      <c r="D614" s="10" t="s">
        <v>48</v>
      </c>
      <c r="E614" s="10">
        <v>1</v>
      </c>
    </row>
    <row r="615" spans="1:5" x14ac:dyDescent="0.3">
      <c r="A615" s="10">
        <v>911488</v>
      </c>
      <c r="B615" s="10" t="s">
        <v>11398</v>
      </c>
      <c r="C615" s="10" t="str">
        <f>IFERROR(INDEX(invoice_test_data!AI:AI, MATCH('Classification Test Result'!A615, invoice_test_data!A:A, 0)), "")</f>
        <v/>
      </c>
      <c r="D615" s="10" t="s">
        <v>464</v>
      </c>
      <c r="E615" s="10">
        <v>0.98</v>
      </c>
    </row>
    <row r="616" spans="1:5" x14ac:dyDescent="0.3">
      <c r="A616" s="10">
        <v>911486</v>
      </c>
      <c r="B616" s="10" t="s">
        <v>11399</v>
      </c>
      <c r="C616" s="10" t="str">
        <f>IFERROR(INDEX(invoice_test_data!AI:AI, MATCH('Classification Test Result'!A616, invoice_test_data!A:A, 0)), "")</f>
        <v/>
      </c>
      <c r="D616" s="10" t="s">
        <v>48</v>
      </c>
      <c r="E616" s="10">
        <v>1</v>
      </c>
    </row>
    <row r="617" spans="1:5" x14ac:dyDescent="0.3">
      <c r="A617" s="10">
        <v>911485</v>
      </c>
      <c r="B617" s="10" t="s">
        <v>11400</v>
      </c>
      <c r="C617" s="10" t="str">
        <f>IFERROR(INDEX(invoice_test_data!AI:AI, MATCH('Classification Test Result'!A617, invoice_test_data!A:A, 0)), "")</f>
        <v/>
      </c>
      <c r="D617" s="10" t="s">
        <v>48</v>
      </c>
      <c r="E617" s="10">
        <v>1</v>
      </c>
    </row>
    <row r="618" spans="1:5" x14ac:dyDescent="0.3">
      <c r="A618" s="10">
        <v>911492</v>
      </c>
      <c r="B618" s="10" t="s">
        <v>11401</v>
      </c>
      <c r="C618" s="10" t="str">
        <f>IFERROR(INDEX(invoice_test_data!AI:AI, MATCH('Classification Test Result'!A618, invoice_test_data!A:A, 0)), "")</f>
        <v/>
      </c>
      <c r="D618" s="10" t="s">
        <v>48</v>
      </c>
      <c r="E618" s="10">
        <v>1</v>
      </c>
    </row>
    <row r="619" spans="1:5" x14ac:dyDescent="0.3">
      <c r="A619" s="10">
        <v>911494</v>
      </c>
      <c r="B619" s="10" t="s">
        <v>11383</v>
      </c>
      <c r="C619" s="10" t="str">
        <f>IFERROR(INDEX(invoice_test_data!AI:AI, MATCH('Classification Test Result'!A619, invoice_test_data!A:A, 0)), "")</f>
        <v/>
      </c>
      <c r="D619" s="10" t="s">
        <v>48</v>
      </c>
      <c r="E619" s="10">
        <v>0.88</v>
      </c>
    </row>
    <row r="620" spans="1:5" x14ac:dyDescent="0.3">
      <c r="A620" s="10">
        <v>911497</v>
      </c>
      <c r="B620" s="10" t="s">
        <v>10936</v>
      </c>
      <c r="C620" s="10" t="str">
        <f>IFERROR(INDEX(invoice_test_data!AI:AI, MATCH('Classification Test Result'!A620, invoice_test_data!A:A, 0)), "")</f>
        <v/>
      </c>
      <c r="D620" s="10" t="s">
        <v>453</v>
      </c>
      <c r="E620" s="10">
        <v>1</v>
      </c>
    </row>
    <row r="621" spans="1:5" x14ac:dyDescent="0.3">
      <c r="A621" s="10">
        <v>911496</v>
      </c>
      <c r="B621" s="10" t="s">
        <v>11402</v>
      </c>
      <c r="C621" s="10" t="str">
        <f>IFERROR(INDEX(invoice_test_data!AI:AI, MATCH('Classification Test Result'!A621, invoice_test_data!A:A, 0)), "")</f>
        <v/>
      </c>
      <c r="D621" s="10" t="s">
        <v>48</v>
      </c>
      <c r="E621" s="10">
        <v>1</v>
      </c>
    </row>
    <row r="622" spans="1:5" x14ac:dyDescent="0.3">
      <c r="A622" s="10">
        <v>911495</v>
      </c>
      <c r="B622" s="10" t="s">
        <v>11403</v>
      </c>
      <c r="C622" s="10" t="str">
        <f>IFERROR(INDEX(invoice_test_data!AI:AI, MATCH('Classification Test Result'!A622, invoice_test_data!A:A, 0)), "")</f>
        <v/>
      </c>
      <c r="D622" s="10" t="s">
        <v>48</v>
      </c>
      <c r="E622" s="10">
        <v>1</v>
      </c>
    </row>
    <row r="623" spans="1:5" x14ac:dyDescent="0.3">
      <c r="A623" s="10">
        <v>911498</v>
      </c>
      <c r="B623" s="10" t="s">
        <v>11399</v>
      </c>
      <c r="C623" s="10" t="str">
        <f>IFERROR(INDEX(invoice_test_data!AI:AI, MATCH('Classification Test Result'!A623, invoice_test_data!A:A, 0)), "")</f>
        <v/>
      </c>
      <c r="D623" s="10" t="s">
        <v>48</v>
      </c>
      <c r="E623" s="10">
        <v>1</v>
      </c>
    </row>
    <row r="624" spans="1:5" x14ac:dyDescent="0.3">
      <c r="A624" s="10">
        <v>911499</v>
      </c>
      <c r="B624" s="10" t="s">
        <v>11404</v>
      </c>
      <c r="C624" s="10" t="str">
        <f>IFERROR(INDEX(invoice_test_data!AI:AI, MATCH('Classification Test Result'!A624, invoice_test_data!A:A, 0)), "")</f>
        <v/>
      </c>
      <c r="D624" s="10" t="s">
        <v>48</v>
      </c>
      <c r="E624" s="10">
        <v>1</v>
      </c>
    </row>
    <row r="625" spans="1:5" x14ac:dyDescent="0.3">
      <c r="A625" s="10">
        <v>911541</v>
      </c>
      <c r="B625" s="10" t="s">
        <v>11405</v>
      </c>
      <c r="C625" s="10" t="str">
        <f>IFERROR(INDEX(invoice_test_data!AI:AI, MATCH('Classification Test Result'!A625, invoice_test_data!A:A, 0)), "")</f>
        <v/>
      </c>
      <c r="D625" s="10" t="s">
        <v>48</v>
      </c>
      <c r="E625" s="10">
        <v>1</v>
      </c>
    </row>
    <row r="626" spans="1:5" x14ac:dyDescent="0.3">
      <c r="A626" s="10">
        <v>911540</v>
      </c>
      <c r="B626" s="10" t="s">
        <v>11406</v>
      </c>
      <c r="C626" s="10" t="str">
        <f>IFERROR(INDEX(invoice_test_data!AI:AI, MATCH('Classification Test Result'!A626, invoice_test_data!A:A, 0)), "")</f>
        <v/>
      </c>
      <c r="D626" s="10" t="s">
        <v>464</v>
      </c>
      <c r="E626" s="10">
        <v>0.66</v>
      </c>
    </row>
    <row r="627" spans="1:5" x14ac:dyDescent="0.3">
      <c r="A627" s="10">
        <v>911539</v>
      </c>
      <c r="B627" s="10" t="s">
        <v>11407</v>
      </c>
      <c r="C627" s="10" t="str">
        <f>IFERROR(INDEX(invoice_test_data!AI:AI, MATCH('Classification Test Result'!A627, invoice_test_data!A:A, 0)), "")</f>
        <v/>
      </c>
      <c r="D627" s="10" t="s">
        <v>48</v>
      </c>
      <c r="E627" s="10">
        <v>0.97</v>
      </c>
    </row>
    <row r="628" spans="1:5" x14ac:dyDescent="0.3">
      <c r="A628" s="10">
        <v>911537</v>
      </c>
      <c r="B628" s="10" t="s">
        <v>11408</v>
      </c>
      <c r="C628" s="10" t="str">
        <f>IFERROR(INDEX(invoice_test_data!AI:AI, MATCH('Classification Test Result'!A628, invoice_test_data!A:A, 0)), "")</f>
        <v/>
      </c>
      <c r="D628" s="10" t="s">
        <v>48</v>
      </c>
      <c r="E628" s="10">
        <v>1</v>
      </c>
    </row>
    <row r="629" spans="1:5" x14ac:dyDescent="0.3">
      <c r="A629" s="10">
        <v>911535</v>
      </c>
      <c r="B629" s="10" t="s">
        <v>11409</v>
      </c>
      <c r="C629" s="10" t="str">
        <f>IFERROR(INDEX(invoice_test_data!AI:AI, MATCH('Classification Test Result'!A629, invoice_test_data!A:A, 0)), "")</f>
        <v/>
      </c>
      <c r="D629" s="10" t="s">
        <v>48</v>
      </c>
      <c r="E629" s="10">
        <v>1</v>
      </c>
    </row>
    <row r="630" spans="1:5" x14ac:dyDescent="0.3">
      <c r="A630" s="10">
        <v>911531</v>
      </c>
      <c r="B630" s="10" t="s">
        <v>11410</v>
      </c>
      <c r="C630" s="10" t="str">
        <f>IFERROR(INDEX(invoice_test_data!AI:AI, MATCH('Classification Test Result'!A630, invoice_test_data!A:A, 0)), "")</f>
        <v/>
      </c>
      <c r="D630" s="10" t="s">
        <v>48</v>
      </c>
      <c r="E630" s="10">
        <v>1</v>
      </c>
    </row>
    <row r="631" spans="1:5" x14ac:dyDescent="0.3">
      <c r="A631" s="10">
        <v>911519</v>
      </c>
      <c r="B631" s="10" t="s">
        <v>11411</v>
      </c>
      <c r="C631" s="10" t="str">
        <f>IFERROR(INDEX(invoice_test_data!AI:AI, MATCH('Classification Test Result'!A631, invoice_test_data!A:A, 0)), "")</f>
        <v/>
      </c>
      <c r="D631" s="10" t="s">
        <v>48</v>
      </c>
      <c r="E631" s="10">
        <v>1</v>
      </c>
    </row>
    <row r="632" spans="1:5" x14ac:dyDescent="0.3">
      <c r="A632" s="10">
        <v>911516</v>
      </c>
      <c r="B632" s="10" t="s">
        <v>11412</v>
      </c>
      <c r="C632" s="10" t="str">
        <f>IFERROR(INDEX(invoice_test_data!AI:AI, MATCH('Classification Test Result'!A632, invoice_test_data!A:A, 0)), "")</f>
        <v/>
      </c>
      <c r="D632" s="10" t="s">
        <v>48</v>
      </c>
      <c r="E632" s="10">
        <v>1</v>
      </c>
    </row>
    <row r="633" spans="1:5" x14ac:dyDescent="0.3">
      <c r="A633" s="10">
        <v>911510</v>
      </c>
      <c r="B633" s="10" t="s">
        <v>11413</v>
      </c>
      <c r="C633" s="10" t="str">
        <f>IFERROR(INDEX(invoice_test_data!AI:AI, MATCH('Classification Test Result'!A633, invoice_test_data!A:A, 0)), "")</f>
        <v/>
      </c>
      <c r="D633" s="10" t="s">
        <v>48</v>
      </c>
      <c r="E633" s="10">
        <v>1</v>
      </c>
    </row>
    <row r="634" spans="1:5" x14ac:dyDescent="0.3">
      <c r="A634" s="10">
        <v>911508</v>
      </c>
      <c r="B634" s="10" t="s">
        <v>11414</v>
      </c>
      <c r="C634" s="10" t="str">
        <f>IFERROR(INDEX(invoice_test_data!AI:AI, MATCH('Classification Test Result'!A634, invoice_test_data!A:A, 0)), "")</f>
        <v/>
      </c>
      <c r="D634" s="10" t="s">
        <v>48</v>
      </c>
      <c r="E634" s="10">
        <v>1</v>
      </c>
    </row>
    <row r="635" spans="1:5" x14ac:dyDescent="0.3">
      <c r="A635" s="10">
        <v>911504</v>
      </c>
      <c r="B635" s="10" t="s">
        <v>11415</v>
      </c>
      <c r="C635" s="10" t="str">
        <f>IFERROR(INDEX(invoice_test_data!AI:AI, MATCH('Classification Test Result'!A635, invoice_test_data!A:A, 0)), "")</f>
        <v/>
      </c>
      <c r="D635" s="10" t="s">
        <v>48</v>
      </c>
      <c r="E635" s="10">
        <v>1</v>
      </c>
    </row>
    <row r="636" spans="1:5" x14ac:dyDescent="0.3">
      <c r="A636" s="10">
        <v>911500</v>
      </c>
      <c r="B636" s="10" t="s">
        <v>11416</v>
      </c>
      <c r="C636" s="10" t="str">
        <f>IFERROR(INDEX(invoice_test_data!AI:AI, MATCH('Classification Test Result'!A636, invoice_test_data!A:A, 0)), "")</f>
        <v/>
      </c>
      <c r="D636" s="10" t="s">
        <v>48</v>
      </c>
      <c r="E636" s="10">
        <v>0.74</v>
      </c>
    </row>
    <row r="637" spans="1:5" x14ac:dyDescent="0.3">
      <c r="A637" s="10">
        <v>911527</v>
      </c>
      <c r="B637" s="10" t="s">
        <v>11417</v>
      </c>
      <c r="C637" s="10" t="str">
        <f>IFERROR(INDEX(invoice_test_data!AI:AI, MATCH('Classification Test Result'!A637, invoice_test_data!A:A, 0)), "")</f>
        <v/>
      </c>
      <c r="D637" s="10" t="s">
        <v>48</v>
      </c>
      <c r="E637" s="10">
        <v>1</v>
      </c>
    </row>
    <row r="638" spans="1:5" x14ac:dyDescent="0.3">
      <c r="A638" s="10">
        <v>911523</v>
      </c>
      <c r="B638" s="10" t="s">
        <v>11418</v>
      </c>
      <c r="C638" s="10" t="str">
        <f>IFERROR(INDEX(invoice_test_data!AI:AI, MATCH('Classification Test Result'!A638, invoice_test_data!A:A, 0)), "")</f>
        <v/>
      </c>
      <c r="D638" s="10" t="s">
        <v>48</v>
      </c>
      <c r="E638" s="10">
        <v>1</v>
      </c>
    </row>
    <row r="639" spans="1:5" x14ac:dyDescent="0.3">
      <c r="A639" s="10">
        <v>911521</v>
      </c>
      <c r="B639" s="10" t="s">
        <v>11419</v>
      </c>
      <c r="C639" s="10" t="str">
        <f>IFERROR(INDEX(invoice_test_data!AI:AI, MATCH('Classification Test Result'!A639, invoice_test_data!A:A, 0)), "")</f>
        <v/>
      </c>
      <c r="D639" s="10" t="s">
        <v>48</v>
      </c>
      <c r="E639" s="10">
        <v>1</v>
      </c>
    </row>
    <row r="640" spans="1:5" x14ac:dyDescent="0.3">
      <c r="A640" s="10">
        <v>911515</v>
      </c>
      <c r="B640" s="10" t="s">
        <v>11420</v>
      </c>
      <c r="C640" s="10" t="str">
        <f>IFERROR(INDEX(invoice_test_data!AI:AI, MATCH('Classification Test Result'!A640, invoice_test_data!A:A, 0)), "")</f>
        <v/>
      </c>
      <c r="D640" s="10" t="s">
        <v>48</v>
      </c>
      <c r="E640" s="10">
        <v>1</v>
      </c>
    </row>
    <row r="641" spans="1:5" x14ac:dyDescent="0.3">
      <c r="A641" s="10">
        <v>911514</v>
      </c>
      <c r="B641" s="10" t="s">
        <v>11421</v>
      </c>
      <c r="C641" s="10" t="str">
        <f>IFERROR(INDEX(invoice_test_data!AI:AI, MATCH('Classification Test Result'!A641, invoice_test_data!A:A, 0)), "")</f>
        <v/>
      </c>
      <c r="D641" s="10" t="s">
        <v>48</v>
      </c>
      <c r="E641" s="10">
        <v>1</v>
      </c>
    </row>
    <row r="642" spans="1:5" x14ac:dyDescent="0.3">
      <c r="A642" s="10">
        <v>911513</v>
      </c>
      <c r="B642" s="10" t="s">
        <v>11422</v>
      </c>
      <c r="C642" s="10" t="str">
        <f>IFERROR(INDEX(invoice_test_data!AI:AI, MATCH('Classification Test Result'!A642, invoice_test_data!A:A, 0)), "")</f>
        <v/>
      </c>
      <c r="D642" s="10" t="s">
        <v>48</v>
      </c>
      <c r="E642" s="10">
        <v>1</v>
      </c>
    </row>
    <row r="643" spans="1:5" x14ac:dyDescent="0.3">
      <c r="A643" s="10">
        <v>911512</v>
      </c>
      <c r="B643" s="10" t="s">
        <v>11423</v>
      </c>
      <c r="C643" s="10" t="str">
        <f>IFERROR(INDEX(invoice_test_data!AI:AI, MATCH('Classification Test Result'!A643, invoice_test_data!A:A, 0)), "")</f>
        <v/>
      </c>
      <c r="D643" s="10" t="s">
        <v>48</v>
      </c>
      <c r="E643" s="10">
        <v>1</v>
      </c>
    </row>
    <row r="644" spans="1:5" x14ac:dyDescent="0.3">
      <c r="A644" s="10">
        <v>911507</v>
      </c>
      <c r="B644" s="10" t="s">
        <v>11424</v>
      </c>
      <c r="C644" s="10" t="str">
        <f>IFERROR(INDEX(invoice_test_data!AI:AI, MATCH('Classification Test Result'!A644, invoice_test_data!A:A, 0)), "")</f>
        <v/>
      </c>
      <c r="D644" s="10" t="s">
        <v>48</v>
      </c>
      <c r="E644" s="10">
        <v>1</v>
      </c>
    </row>
    <row r="645" spans="1:5" x14ac:dyDescent="0.3">
      <c r="A645" s="10">
        <v>911506</v>
      </c>
      <c r="B645" s="10" t="s">
        <v>11425</v>
      </c>
      <c r="C645" s="10" t="str">
        <f>IFERROR(INDEX(invoice_test_data!AI:AI, MATCH('Classification Test Result'!A645, invoice_test_data!A:A, 0)), "")</f>
        <v/>
      </c>
      <c r="D645" s="10" t="s">
        <v>48</v>
      </c>
      <c r="E645" s="10">
        <v>1</v>
      </c>
    </row>
    <row r="646" spans="1:5" x14ac:dyDescent="0.3">
      <c r="A646" s="10">
        <v>911505</v>
      </c>
      <c r="B646" s="10" t="s">
        <v>11426</v>
      </c>
      <c r="C646" s="10" t="str">
        <f>IFERROR(INDEX(invoice_test_data!AI:AI, MATCH('Classification Test Result'!A646, invoice_test_data!A:A, 0)), "")</f>
        <v/>
      </c>
      <c r="D646" s="10" t="s">
        <v>48</v>
      </c>
      <c r="E646" s="10">
        <v>0.85</v>
      </c>
    </row>
    <row r="647" spans="1:5" x14ac:dyDescent="0.3">
      <c r="A647" s="10">
        <v>911503</v>
      </c>
      <c r="B647" s="10" t="s">
        <v>11427</v>
      </c>
      <c r="C647" s="10" t="str">
        <f>IFERROR(INDEX(invoice_test_data!AI:AI, MATCH('Classification Test Result'!A647, invoice_test_data!A:A, 0)), "")</f>
        <v/>
      </c>
      <c r="D647" s="10" t="s">
        <v>48</v>
      </c>
      <c r="E647" s="10">
        <v>1</v>
      </c>
    </row>
    <row r="648" spans="1:5" x14ac:dyDescent="0.3">
      <c r="A648" s="10">
        <v>911502</v>
      </c>
      <c r="B648" s="10" t="s">
        <v>11428</v>
      </c>
      <c r="C648" s="10" t="str">
        <f>IFERROR(INDEX(invoice_test_data!AI:AI, MATCH('Classification Test Result'!A648, invoice_test_data!A:A, 0)), "")</f>
        <v/>
      </c>
      <c r="D648" s="10" t="s">
        <v>48</v>
      </c>
      <c r="E648" s="10">
        <v>1</v>
      </c>
    </row>
    <row r="649" spans="1:5" x14ac:dyDescent="0.3">
      <c r="A649" s="10">
        <v>911501</v>
      </c>
      <c r="B649" s="10" t="s">
        <v>11429</v>
      </c>
      <c r="C649" s="10" t="str">
        <f>IFERROR(INDEX(invoice_test_data!AI:AI, MATCH('Classification Test Result'!A649, invoice_test_data!A:A, 0)), "")</f>
        <v/>
      </c>
      <c r="D649" s="10" t="s">
        <v>48</v>
      </c>
      <c r="E649" s="10">
        <v>1</v>
      </c>
    </row>
    <row r="650" spans="1:5" x14ac:dyDescent="0.3">
      <c r="A650" s="10">
        <v>911511</v>
      </c>
      <c r="B650" s="10" t="s">
        <v>11430</v>
      </c>
      <c r="C650" s="10" t="str">
        <f>IFERROR(INDEX(invoice_test_data!AI:AI, MATCH('Classification Test Result'!A650, invoice_test_data!A:A, 0)), "")</f>
        <v/>
      </c>
      <c r="D650" s="10" t="s">
        <v>48</v>
      </c>
      <c r="E650" s="10">
        <v>1</v>
      </c>
    </row>
    <row r="651" spans="1:5" x14ac:dyDescent="0.3">
      <c r="A651" s="10">
        <v>911509</v>
      </c>
      <c r="B651" s="10" t="s">
        <v>11431</v>
      </c>
      <c r="C651" s="10" t="str">
        <f>IFERROR(INDEX(invoice_test_data!AI:AI, MATCH('Classification Test Result'!A651, invoice_test_data!A:A, 0)), "")</f>
        <v/>
      </c>
      <c r="D651" s="10" t="s">
        <v>48</v>
      </c>
      <c r="E651" s="10">
        <v>1</v>
      </c>
    </row>
    <row r="652" spans="1:5" x14ac:dyDescent="0.3">
      <c r="A652" s="10">
        <v>911538</v>
      </c>
      <c r="B652" s="10" t="s">
        <v>11432</v>
      </c>
      <c r="C652" s="10" t="str">
        <f>IFERROR(INDEX(invoice_test_data!AI:AI, MATCH('Classification Test Result'!A652, invoice_test_data!A:A, 0)), "")</f>
        <v/>
      </c>
      <c r="D652" s="10" t="s">
        <v>48</v>
      </c>
      <c r="E652" s="10">
        <v>1</v>
      </c>
    </row>
    <row r="653" spans="1:5" x14ac:dyDescent="0.3">
      <c r="A653" s="10">
        <v>911534</v>
      </c>
      <c r="B653" s="10" t="s">
        <v>11433</v>
      </c>
      <c r="C653" s="10" t="str">
        <f>IFERROR(INDEX(invoice_test_data!AI:AI, MATCH('Classification Test Result'!A653, invoice_test_data!A:A, 0)), "")</f>
        <v/>
      </c>
      <c r="D653" s="10" t="s">
        <v>48</v>
      </c>
      <c r="E653" s="10">
        <v>1</v>
      </c>
    </row>
    <row r="654" spans="1:5" x14ac:dyDescent="0.3">
      <c r="A654" s="10">
        <v>911532</v>
      </c>
      <c r="B654" s="10" t="s">
        <v>11434</v>
      </c>
      <c r="C654" s="10" t="str">
        <f>IFERROR(INDEX(invoice_test_data!AI:AI, MATCH('Classification Test Result'!A654, invoice_test_data!A:A, 0)), "")</f>
        <v/>
      </c>
      <c r="D654" s="10" t="s">
        <v>48</v>
      </c>
      <c r="E654" s="10">
        <v>1</v>
      </c>
    </row>
    <row r="655" spans="1:5" x14ac:dyDescent="0.3">
      <c r="A655" s="10">
        <v>911529</v>
      </c>
      <c r="B655" s="10" t="s">
        <v>11435</v>
      </c>
      <c r="C655" s="10" t="str">
        <f>IFERROR(INDEX(invoice_test_data!AI:AI, MATCH('Classification Test Result'!A655, invoice_test_data!A:A, 0)), "")</f>
        <v/>
      </c>
      <c r="D655" s="10" t="s">
        <v>48</v>
      </c>
      <c r="E655" s="10">
        <v>1</v>
      </c>
    </row>
    <row r="656" spans="1:5" x14ac:dyDescent="0.3">
      <c r="A656" s="10">
        <v>911524</v>
      </c>
      <c r="B656" s="10" t="s">
        <v>11436</v>
      </c>
      <c r="C656" s="10" t="str">
        <f>IFERROR(INDEX(invoice_test_data!AI:AI, MATCH('Classification Test Result'!A656, invoice_test_data!A:A, 0)), "")</f>
        <v/>
      </c>
      <c r="D656" s="10" t="s">
        <v>48</v>
      </c>
      <c r="E656" s="10">
        <v>1</v>
      </c>
    </row>
    <row r="657" spans="1:5" x14ac:dyDescent="0.3">
      <c r="A657" s="10">
        <v>911526</v>
      </c>
      <c r="B657" s="10" t="s">
        <v>11437</v>
      </c>
      <c r="C657" s="10" t="str">
        <f>IFERROR(INDEX(invoice_test_data!AI:AI, MATCH('Classification Test Result'!A657, invoice_test_data!A:A, 0)), "")</f>
        <v/>
      </c>
      <c r="D657" s="10" t="s">
        <v>48</v>
      </c>
      <c r="E657" s="10">
        <v>1</v>
      </c>
    </row>
    <row r="658" spans="1:5" x14ac:dyDescent="0.3">
      <c r="A658" s="10">
        <v>911520</v>
      </c>
      <c r="B658" s="10" t="s">
        <v>11438</v>
      </c>
      <c r="C658" s="10" t="str">
        <f>IFERROR(INDEX(invoice_test_data!AI:AI, MATCH('Classification Test Result'!A658, invoice_test_data!A:A, 0)), "")</f>
        <v/>
      </c>
      <c r="D658" s="10" t="s">
        <v>48</v>
      </c>
      <c r="E658" s="10">
        <v>1</v>
      </c>
    </row>
    <row r="659" spans="1:5" x14ac:dyDescent="0.3">
      <c r="A659" s="10">
        <v>911517</v>
      </c>
      <c r="B659" s="10" t="s">
        <v>11439</v>
      </c>
      <c r="C659" s="10" t="str">
        <f>IFERROR(INDEX(invoice_test_data!AI:AI, MATCH('Classification Test Result'!A659, invoice_test_data!A:A, 0)), "")</f>
        <v/>
      </c>
      <c r="D659" s="10" t="s">
        <v>48</v>
      </c>
      <c r="E659" s="10">
        <v>1</v>
      </c>
    </row>
    <row r="660" spans="1:5" x14ac:dyDescent="0.3">
      <c r="A660" s="10">
        <v>911536</v>
      </c>
      <c r="B660" s="10" t="s">
        <v>11440</v>
      </c>
      <c r="C660" s="10" t="str">
        <f>IFERROR(INDEX(invoice_test_data!AI:AI, MATCH('Classification Test Result'!A660, invoice_test_data!A:A, 0)), "")</f>
        <v/>
      </c>
      <c r="D660" s="10" t="s">
        <v>48</v>
      </c>
      <c r="E660" s="10">
        <v>0.56000000000000005</v>
      </c>
    </row>
    <row r="661" spans="1:5" x14ac:dyDescent="0.3">
      <c r="A661" s="10">
        <v>911533</v>
      </c>
      <c r="B661" s="10" t="s">
        <v>11441</v>
      </c>
      <c r="C661" s="10" t="str">
        <f>IFERROR(INDEX(invoice_test_data!AI:AI, MATCH('Classification Test Result'!A661, invoice_test_data!A:A, 0)), "")</f>
        <v/>
      </c>
      <c r="D661" s="10" t="s">
        <v>48</v>
      </c>
      <c r="E661" s="10">
        <v>1</v>
      </c>
    </row>
    <row r="662" spans="1:5" x14ac:dyDescent="0.3">
      <c r="A662" s="10">
        <v>911528</v>
      </c>
      <c r="B662" s="10" t="s">
        <v>11442</v>
      </c>
      <c r="C662" s="10" t="str">
        <f>IFERROR(INDEX(invoice_test_data!AI:AI, MATCH('Classification Test Result'!A662, invoice_test_data!A:A, 0)), "")</f>
        <v/>
      </c>
      <c r="D662" s="10" t="s">
        <v>48</v>
      </c>
      <c r="E662" s="10">
        <v>1</v>
      </c>
    </row>
    <row r="663" spans="1:5" x14ac:dyDescent="0.3">
      <c r="A663" s="10">
        <v>911530</v>
      </c>
      <c r="B663" s="10" t="s">
        <v>11443</v>
      </c>
      <c r="C663" s="10" t="str">
        <f>IFERROR(INDEX(invoice_test_data!AI:AI, MATCH('Classification Test Result'!A663, invoice_test_data!A:A, 0)), "")</f>
        <v/>
      </c>
      <c r="D663" s="10" t="s">
        <v>464</v>
      </c>
      <c r="E663" s="10">
        <v>1</v>
      </c>
    </row>
    <row r="664" spans="1:5" x14ac:dyDescent="0.3">
      <c r="A664" s="10">
        <v>911525</v>
      </c>
      <c r="B664" s="10" t="s">
        <v>11444</v>
      </c>
      <c r="C664" s="10" t="str">
        <f>IFERROR(INDEX(invoice_test_data!AI:AI, MATCH('Classification Test Result'!A664, invoice_test_data!A:A, 0)), "")</f>
        <v/>
      </c>
      <c r="D664" s="10" t="s">
        <v>48</v>
      </c>
      <c r="E664" s="10">
        <v>1</v>
      </c>
    </row>
    <row r="665" spans="1:5" x14ac:dyDescent="0.3">
      <c r="A665" s="10">
        <v>911522</v>
      </c>
      <c r="B665" s="10" t="s">
        <v>11445</v>
      </c>
      <c r="C665" s="10" t="str">
        <f>IFERROR(INDEX(invoice_test_data!AI:AI, MATCH('Classification Test Result'!A665, invoice_test_data!A:A, 0)), "")</f>
        <v/>
      </c>
      <c r="D665" s="10" t="s">
        <v>48</v>
      </c>
      <c r="E665" s="10">
        <v>0.99</v>
      </c>
    </row>
    <row r="666" spans="1:5" x14ac:dyDescent="0.3">
      <c r="A666" s="10">
        <v>911518</v>
      </c>
      <c r="B666" s="10" t="s">
        <v>11446</v>
      </c>
      <c r="C666" s="10" t="str">
        <f>IFERROR(INDEX(invoice_test_data!AI:AI, MATCH('Classification Test Result'!A666, invoice_test_data!A:A, 0)), "")</f>
        <v/>
      </c>
      <c r="D666" s="10" t="s">
        <v>48</v>
      </c>
      <c r="E666" s="10">
        <v>0.91</v>
      </c>
    </row>
    <row r="667" spans="1:5" x14ac:dyDescent="0.3">
      <c r="A667" s="10">
        <v>911543</v>
      </c>
      <c r="B667" s="10" t="s">
        <v>11447</v>
      </c>
      <c r="C667" s="10" t="str">
        <f>IFERROR(INDEX(invoice_test_data!AI:AI, MATCH('Classification Test Result'!A667, invoice_test_data!A:A, 0)), "")</f>
        <v/>
      </c>
      <c r="D667" s="10" t="s">
        <v>48</v>
      </c>
      <c r="E667" s="10">
        <v>1</v>
      </c>
    </row>
    <row r="668" spans="1:5" x14ac:dyDescent="0.3">
      <c r="A668" s="10">
        <v>911542</v>
      </c>
      <c r="B668" s="10" t="s">
        <v>11448</v>
      </c>
      <c r="C668" s="10" t="str">
        <f>IFERROR(INDEX(invoice_test_data!AI:AI, MATCH('Classification Test Result'!A668, invoice_test_data!A:A, 0)), "")</f>
        <v/>
      </c>
      <c r="D668" s="10" t="s">
        <v>464</v>
      </c>
      <c r="E668" s="10">
        <v>1</v>
      </c>
    </row>
    <row r="669" spans="1:5" x14ac:dyDescent="0.3">
      <c r="A669" s="10">
        <v>911544</v>
      </c>
      <c r="B669" s="10" t="s">
        <v>11449</v>
      </c>
      <c r="C669" s="10" t="str">
        <f>IFERROR(INDEX(invoice_test_data!AI:AI, MATCH('Classification Test Result'!A669, invoice_test_data!A:A, 0)), "")</f>
        <v/>
      </c>
      <c r="D669" s="10" t="s">
        <v>48</v>
      </c>
      <c r="E669" s="10">
        <v>1</v>
      </c>
    </row>
    <row r="670" spans="1:5" x14ac:dyDescent="0.3">
      <c r="A670" s="10">
        <v>911546</v>
      </c>
      <c r="B670" s="10" t="s">
        <v>11450</v>
      </c>
      <c r="C670" s="10" t="str">
        <f>IFERROR(INDEX(invoice_test_data!AI:AI, MATCH('Classification Test Result'!A670, invoice_test_data!A:A, 0)), "")</f>
        <v/>
      </c>
      <c r="D670" s="10" t="s">
        <v>48</v>
      </c>
      <c r="E670" s="10">
        <v>1</v>
      </c>
    </row>
    <row r="671" spans="1:5" x14ac:dyDescent="0.3">
      <c r="A671" s="10">
        <v>911545</v>
      </c>
      <c r="B671" s="10" t="s">
        <v>11451</v>
      </c>
      <c r="C671" s="10" t="str">
        <f>IFERROR(INDEX(invoice_test_data!AI:AI, MATCH('Classification Test Result'!A671, invoice_test_data!A:A, 0)), "")</f>
        <v/>
      </c>
      <c r="D671" s="10" t="s">
        <v>48</v>
      </c>
      <c r="E671" s="10">
        <v>1</v>
      </c>
    </row>
    <row r="672" spans="1:5" x14ac:dyDescent="0.3">
      <c r="A672" s="10">
        <v>911547</v>
      </c>
      <c r="B672" s="10" t="s">
        <v>11452</v>
      </c>
      <c r="C672" s="10" t="str">
        <f>IFERROR(INDEX(invoice_test_data!AI:AI, MATCH('Classification Test Result'!A672, invoice_test_data!A:A, 0)), "")</f>
        <v/>
      </c>
      <c r="D672" s="10" t="s">
        <v>48</v>
      </c>
      <c r="E672" s="10">
        <v>1</v>
      </c>
    </row>
    <row r="673" spans="1:5" x14ac:dyDescent="0.3">
      <c r="A673" s="10">
        <v>911548</v>
      </c>
      <c r="B673" s="10" t="s">
        <v>11453</v>
      </c>
      <c r="C673" s="10" t="str">
        <f>IFERROR(INDEX(invoice_test_data!AI:AI, MATCH('Classification Test Result'!A673, invoice_test_data!A:A, 0)), "")</f>
        <v/>
      </c>
      <c r="D673" s="10" t="s">
        <v>48</v>
      </c>
      <c r="E673" s="10">
        <v>1</v>
      </c>
    </row>
    <row r="674" spans="1:5" x14ac:dyDescent="0.3">
      <c r="A674" s="10">
        <v>911554</v>
      </c>
      <c r="B674" s="10" t="s">
        <v>11454</v>
      </c>
      <c r="C674" s="10" t="str">
        <f>IFERROR(INDEX(invoice_test_data!AI:AI, MATCH('Classification Test Result'!A674, invoice_test_data!A:A, 0)), "")</f>
        <v/>
      </c>
      <c r="D674" s="10" t="s">
        <v>1010</v>
      </c>
      <c r="E674" s="10">
        <v>1</v>
      </c>
    </row>
    <row r="675" spans="1:5" x14ac:dyDescent="0.3">
      <c r="A675" s="10">
        <v>911552</v>
      </c>
      <c r="B675" s="10" t="s">
        <v>11455</v>
      </c>
      <c r="C675" s="10" t="str">
        <f>IFERROR(INDEX(invoice_test_data!AI:AI, MATCH('Classification Test Result'!A675, invoice_test_data!A:A, 0)), "")</f>
        <v/>
      </c>
      <c r="D675" s="10" t="s">
        <v>92</v>
      </c>
      <c r="E675" s="10">
        <v>1</v>
      </c>
    </row>
    <row r="676" spans="1:5" x14ac:dyDescent="0.3">
      <c r="A676" s="10">
        <v>911551</v>
      </c>
      <c r="B676" s="10" t="s">
        <v>11456</v>
      </c>
      <c r="C676" s="10" t="str">
        <f>IFERROR(INDEX(invoice_test_data!AI:AI, MATCH('Classification Test Result'!A676, invoice_test_data!A:A, 0)), "")</f>
        <v/>
      </c>
      <c r="D676" s="10" t="s">
        <v>464</v>
      </c>
      <c r="E676" s="10">
        <v>1</v>
      </c>
    </row>
    <row r="677" spans="1:5" x14ac:dyDescent="0.3">
      <c r="A677" s="10">
        <v>911553</v>
      </c>
      <c r="B677" s="10" t="s">
        <v>11457</v>
      </c>
      <c r="C677" s="10" t="str">
        <f>IFERROR(INDEX(invoice_test_data!AI:AI, MATCH('Classification Test Result'!A677, invoice_test_data!A:A, 0)), "")</f>
        <v/>
      </c>
      <c r="D677" s="10" t="s">
        <v>453</v>
      </c>
      <c r="E677" s="10">
        <v>1</v>
      </c>
    </row>
    <row r="678" spans="1:5" x14ac:dyDescent="0.3">
      <c r="A678" s="10">
        <v>911550</v>
      </c>
      <c r="B678" s="10" t="s">
        <v>11458</v>
      </c>
      <c r="C678" s="10" t="str">
        <f>IFERROR(INDEX(invoice_test_data!AI:AI, MATCH('Classification Test Result'!A678, invoice_test_data!A:A, 0)), "")</f>
        <v/>
      </c>
      <c r="D678" s="10" t="s">
        <v>464</v>
      </c>
      <c r="E678" s="10">
        <v>1</v>
      </c>
    </row>
    <row r="679" spans="1:5" x14ac:dyDescent="0.3">
      <c r="A679" s="10">
        <v>911549</v>
      </c>
      <c r="B679" s="10" t="s">
        <v>11459</v>
      </c>
      <c r="C679" s="10" t="str">
        <f>IFERROR(INDEX(invoice_test_data!AI:AI, MATCH('Classification Test Result'!A679, invoice_test_data!A:A, 0)), "")</f>
        <v/>
      </c>
      <c r="D679" s="10" t="s">
        <v>48</v>
      </c>
      <c r="E679" s="10">
        <v>1</v>
      </c>
    </row>
    <row r="680" spans="1:5" x14ac:dyDescent="0.3">
      <c r="A680" s="10">
        <v>911563</v>
      </c>
      <c r="B680" s="10" t="s">
        <v>11460</v>
      </c>
      <c r="C680" s="10" t="str">
        <f>IFERROR(INDEX(invoice_test_data!AI:AI, MATCH('Classification Test Result'!A680, invoice_test_data!A:A, 0)), "")</f>
        <v/>
      </c>
      <c r="D680" s="10" t="s">
        <v>48</v>
      </c>
      <c r="E680" s="10">
        <v>1</v>
      </c>
    </row>
    <row r="681" spans="1:5" x14ac:dyDescent="0.3">
      <c r="A681" s="10">
        <v>911562</v>
      </c>
      <c r="B681" s="10" t="s">
        <v>11461</v>
      </c>
      <c r="C681" s="10" t="str">
        <f>IFERROR(INDEX(invoice_test_data!AI:AI, MATCH('Classification Test Result'!A681, invoice_test_data!A:A, 0)), "")</f>
        <v/>
      </c>
      <c r="D681" s="10" t="s">
        <v>48</v>
      </c>
      <c r="E681" s="10">
        <v>1</v>
      </c>
    </row>
    <row r="682" spans="1:5" x14ac:dyDescent="0.3">
      <c r="A682" s="10">
        <v>911561</v>
      </c>
      <c r="B682" s="10" t="s">
        <v>11462</v>
      </c>
      <c r="C682" s="10" t="str">
        <f>IFERROR(INDEX(invoice_test_data!AI:AI, MATCH('Classification Test Result'!A682, invoice_test_data!A:A, 0)), "")</f>
        <v/>
      </c>
      <c r="D682" s="10" t="s">
        <v>48</v>
      </c>
      <c r="E682" s="10">
        <v>1</v>
      </c>
    </row>
    <row r="683" spans="1:5" x14ac:dyDescent="0.3">
      <c r="A683" s="10">
        <v>911560</v>
      </c>
      <c r="B683" s="10" t="s">
        <v>11463</v>
      </c>
      <c r="C683" s="10" t="str">
        <f>IFERROR(INDEX(invoice_test_data!AI:AI, MATCH('Classification Test Result'!A683, invoice_test_data!A:A, 0)), "")</f>
        <v/>
      </c>
      <c r="D683" s="10" t="s">
        <v>48</v>
      </c>
      <c r="E683" s="10">
        <v>1</v>
      </c>
    </row>
    <row r="684" spans="1:5" x14ac:dyDescent="0.3">
      <c r="A684" s="10">
        <v>911559</v>
      </c>
      <c r="B684" s="10" t="s">
        <v>11464</v>
      </c>
      <c r="C684" s="10" t="str">
        <f>IFERROR(INDEX(invoice_test_data!AI:AI, MATCH('Classification Test Result'!A684, invoice_test_data!A:A, 0)), "")</f>
        <v/>
      </c>
      <c r="D684" s="10" t="s">
        <v>48</v>
      </c>
      <c r="E684" s="10">
        <v>1</v>
      </c>
    </row>
    <row r="685" spans="1:5" x14ac:dyDescent="0.3">
      <c r="A685" s="10">
        <v>911558</v>
      </c>
      <c r="B685" s="10" t="s">
        <v>11465</v>
      </c>
      <c r="C685" s="10" t="str">
        <f>IFERROR(INDEX(invoice_test_data!AI:AI, MATCH('Classification Test Result'!A685, invoice_test_data!A:A, 0)), "")</f>
        <v/>
      </c>
      <c r="D685" s="10" t="s">
        <v>48</v>
      </c>
      <c r="E685" s="10">
        <v>1</v>
      </c>
    </row>
    <row r="686" spans="1:5" x14ac:dyDescent="0.3">
      <c r="A686" s="10">
        <v>911556</v>
      </c>
      <c r="B686" s="10" t="s">
        <v>11466</v>
      </c>
      <c r="C686" s="10" t="str">
        <f>IFERROR(INDEX(invoice_test_data!AI:AI, MATCH('Classification Test Result'!A686, invoice_test_data!A:A, 0)), "")</f>
        <v/>
      </c>
      <c r="D686" s="10" t="s">
        <v>48</v>
      </c>
      <c r="E686" s="10">
        <v>1</v>
      </c>
    </row>
    <row r="687" spans="1:5" x14ac:dyDescent="0.3">
      <c r="A687" s="10">
        <v>911555</v>
      </c>
      <c r="B687" s="10" t="s">
        <v>11467</v>
      </c>
      <c r="C687" s="10" t="str">
        <f>IFERROR(INDEX(invoice_test_data!AI:AI, MATCH('Classification Test Result'!A687, invoice_test_data!A:A, 0)), "")</f>
        <v/>
      </c>
      <c r="D687" s="10" t="s">
        <v>48</v>
      </c>
      <c r="E687" s="10">
        <v>1</v>
      </c>
    </row>
    <row r="688" spans="1:5" x14ac:dyDescent="0.3">
      <c r="A688" s="10">
        <v>911557</v>
      </c>
      <c r="B688" s="10" t="s">
        <v>11468</v>
      </c>
      <c r="C688" s="10" t="str">
        <f>IFERROR(INDEX(invoice_test_data!AI:AI, MATCH('Classification Test Result'!A688, invoice_test_data!A:A, 0)), "")</f>
        <v/>
      </c>
      <c r="D688" s="10" t="s">
        <v>48</v>
      </c>
      <c r="E688" s="10">
        <v>1</v>
      </c>
    </row>
    <row r="689" spans="1:5" x14ac:dyDescent="0.3">
      <c r="A689" s="10">
        <v>911564</v>
      </c>
      <c r="B689" s="10" t="s">
        <v>11469</v>
      </c>
      <c r="C689" s="10" t="str">
        <f>IFERROR(INDEX(invoice_test_data!AI:AI, MATCH('Classification Test Result'!A689, invoice_test_data!A:A, 0)), "")</f>
        <v/>
      </c>
      <c r="D689" s="10" t="s">
        <v>48</v>
      </c>
      <c r="E689" s="10">
        <v>1</v>
      </c>
    </row>
    <row r="690" spans="1:5" x14ac:dyDescent="0.3">
      <c r="A690" s="10">
        <v>911565</v>
      </c>
      <c r="B690" s="10" t="s">
        <v>11470</v>
      </c>
      <c r="C690" s="10" t="str">
        <f>IFERROR(INDEX(invoice_test_data!AI:AI, MATCH('Classification Test Result'!A690, invoice_test_data!A:A, 0)), "")</f>
        <v/>
      </c>
      <c r="D690" s="10" t="s">
        <v>48</v>
      </c>
      <c r="E690" s="10">
        <v>1</v>
      </c>
    </row>
    <row r="691" spans="1:5" x14ac:dyDescent="0.3">
      <c r="A691" s="10">
        <v>911566</v>
      </c>
      <c r="B691" s="10" t="s">
        <v>11471</v>
      </c>
      <c r="C691" s="10" t="str">
        <f>IFERROR(INDEX(invoice_test_data!AI:AI, MATCH('Classification Test Result'!A691, invoice_test_data!A:A, 0)), "")</f>
        <v/>
      </c>
      <c r="D691" s="10" t="s">
        <v>48</v>
      </c>
      <c r="E691" s="10">
        <v>1</v>
      </c>
    </row>
    <row r="692" spans="1:5" x14ac:dyDescent="0.3">
      <c r="A692" s="10">
        <v>911568</v>
      </c>
      <c r="B692" s="10" t="s">
        <v>11472</v>
      </c>
      <c r="C692" s="10" t="str">
        <f>IFERROR(INDEX(invoice_test_data!AI:AI, MATCH('Classification Test Result'!A692, invoice_test_data!A:A, 0)), "")</f>
        <v/>
      </c>
      <c r="D692" s="10" t="s">
        <v>1010</v>
      </c>
      <c r="E692" s="10">
        <v>1</v>
      </c>
    </row>
    <row r="693" spans="1:5" x14ac:dyDescent="0.3">
      <c r="A693" s="10">
        <v>911567</v>
      </c>
      <c r="B693" s="10" t="s">
        <v>11473</v>
      </c>
      <c r="C693" s="10" t="str">
        <f>IFERROR(INDEX(invoice_test_data!AI:AI, MATCH('Classification Test Result'!A693, invoice_test_data!A:A, 0)), "")</f>
        <v/>
      </c>
      <c r="D693" s="10" t="s">
        <v>48</v>
      </c>
      <c r="E693" s="10">
        <v>1</v>
      </c>
    </row>
    <row r="694" spans="1:5" x14ac:dyDescent="0.3">
      <c r="A694" s="10">
        <v>911413</v>
      </c>
      <c r="B694" s="10" t="s">
        <v>11474</v>
      </c>
      <c r="C694" s="10" t="str">
        <f>IFERROR(INDEX(invoice_test_data!AI:AI, MATCH('Classification Test Result'!A694, invoice_test_data!A:A, 0)), "")</f>
        <v/>
      </c>
      <c r="D694" s="10" t="s">
        <v>48</v>
      </c>
      <c r="E694" s="10">
        <v>1</v>
      </c>
    </row>
    <row r="695" spans="1:5" x14ac:dyDescent="0.3">
      <c r="A695" s="10">
        <v>911412</v>
      </c>
      <c r="B695" s="10" t="s">
        <v>11475</v>
      </c>
      <c r="C695" s="10" t="str">
        <f>IFERROR(INDEX(invoice_test_data!AI:AI, MATCH('Classification Test Result'!A695, invoice_test_data!A:A, 0)), "")</f>
        <v/>
      </c>
      <c r="D695" s="10" t="s">
        <v>48</v>
      </c>
      <c r="E695" s="10">
        <v>1</v>
      </c>
    </row>
    <row r="696" spans="1:5" x14ac:dyDescent="0.3">
      <c r="A696" s="10">
        <v>911411</v>
      </c>
      <c r="B696" s="10" t="s">
        <v>11476</v>
      </c>
      <c r="C696" s="10" t="str">
        <f>IFERROR(INDEX(invoice_test_data!AI:AI, MATCH('Classification Test Result'!A696, invoice_test_data!A:A, 0)), "")</f>
        <v/>
      </c>
      <c r="D696" s="10" t="s">
        <v>48</v>
      </c>
      <c r="E696" s="10">
        <v>1</v>
      </c>
    </row>
    <row r="697" spans="1:5" x14ac:dyDescent="0.3">
      <c r="A697" s="10">
        <v>911410</v>
      </c>
      <c r="B697" s="10" t="s">
        <v>11477</v>
      </c>
      <c r="C697" s="10" t="str">
        <f>IFERROR(INDEX(invoice_test_data!AI:AI, MATCH('Classification Test Result'!A697, invoice_test_data!A:A, 0)), "")</f>
        <v/>
      </c>
      <c r="D697" s="10" t="s">
        <v>48</v>
      </c>
      <c r="E697" s="10">
        <v>1</v>
      </c>
    </row>
    <row r="698" spans="1:5" x14ac:dyDescent="0.3">
      <c r="A698" s="10">
        <v>911409</v>
      </c>
      <c r="B698" s="10" t="s">
        <v>11478</v>
      </c>
      <c r="C698" s="10" t="str">
        <f>IFERROR(INDEX(invoice_test_data!AI:AI, MATCH('Classification Test Result'!A698, invoice_test_data!A:A, 0)), "")</f>
        <v/>
      </c>
      <c r="D698" s="10" t="s">
        <v>48</v>
      </c>
      <c r="E698" s="10">
        <v>1</v>
      </c>
    </row>
    <row r="699" spans="1:5" x14ac:dyDescent="0.3">
      <c r="A699" s="10">
        <v>911414</v>
      </c>
      <c r="B699" s="10" t="s">
        <v>11479</v>
      </c>
      <c r="C699" s="10" t="str">
        <f>IFERROR(INDEX(invoice_test_data!AI:AI, MATCH('Classification Test Result'!A699, invoice_test_data!A:A, 0)), "")</f>
        <v/>
      </c>
      <c r="D699" s="10" t="s">
        <v>464</v>
      </c>
      <c r="E699" s="10">
        <v>1</v>
      </c>
    </row>
    <row r="700" spans="1:5" x14ac:dyDescent="0.3">
      <c r="A700" s="10">
        <v>911415</v>
      </c>
      <c r="B700" s="10" t="s">
        <v>11480</v>
      </c>
      <c r="C700" s="10" t="str">
        <f>IFERROR(INDEX(invoice_test_data!AI:AI, MATCH('Classification Test Result'!A700, invoice_test_data!A:A, 0)), "")</f>
        <v/>
      </c>
      <c r="D700" s="10" t="s">
        <v>464</v>
      </c>
      <c r="E700" s="10">
        <v>1</v>
      </c>
    </row>
    <row r="701" spans="1:5" x14ac:dyDescent="0.3">
      <c r="A701" s="10">
        <v>911416</v>
      </c>
      <c r="B701" s="10" t="s">
        <v>11481</v>
      </c>
      <c r="C701" s="10" t="str">
        <f>IFERROR(INDEX(invoice_test_data!AI:AI, MATCH('Classification Test Result'!A701, invoice_test_data!A:A, 0)), "")</f>
        <v/>
      </c>
      <c r="D701" s="10" t="s">
        <v>464</v>
      </c>
      <c r="E701" s="10">
        <v>1</v>
      </c>
    </row>
    <row r="702" spans="1:5" x14ac:dyDescent="0.3">
      <c r="A702" s="10">
        <v>911417</v>
      </c>
      <c r="B702" s="10" t="s">
        <v>11482</v>
      </c>
      <c r="C702" s="10" t="str">
        <f>IFERROR(INDEX(invoice_test_data!AI:AI, MATCH('Classification Test Result'!A702, invoice_test_data!A:A, 0)), "")</f>
        <v/>
      </c>
      <c r="D702" s="10" t="s">
        <v>464</v>
      </c>
      <c r="E702" s="10">
        <v>1</v>
      </c>
    </row>
    <row r="703" spans="1:5" x14ac:dyDescent="0.3">
      <c r="A703" s="10">
        <v>911418</v>
      </c>
      <c r="B703" s="10" t="s">
        <v>11483</v>
      </c>
      <c r="C703" s="10" t="str">
        <f>IFERROR(INDEX(invoice_test_data!AI:AI, MATCH('Classification Test Result'!A703, invoice_test_data!A:A, 0)), "")</f>
        <v/>
      </c>
      <c r="D703" s="10" t="s">
        <v>48</v>
      </c>
      <c r="E703" s="10">
        <v>1</v>
      </c>
    </row>
    <row r="704" spans="1:5" x14ac:dyDescent="0.3">
      <c r="A704" s="10">
        <v>911419</v>
      </c>
      <c r="B704" s="10" t="s">
        <v>11484</v>
      </c>
      <c r="C704" s="10" t="str">
        <f>IFERROR(INDEX(invoice_test_data!AI:AI, MATCH('Classification Test Result'!A704, invoice_test_data!A:A, 0)), "")</f>
        <v/>
      </c>
      <c r="D704" s="10" t="s">
        <v>48</v>
      </c>
      <c r="E704" s="10">
        <v>1</v>
      </c>
    </row>
    <row r="705" spans="1:5" x14ac:dyDescent="0.3">
      <c r="A705" s="10">
        <v>911420</v>
      </c>
      <c r="B705" s="10" t="s">
        <v>11485</v>
      </c>
      <c r="C705" s="10" t="str">
        <f>IFERROR(INDEX(invoice_test_data!AI:AI, MATCH('Classification Test Result'!A705, invoice_test_data!A:A, 0)), "")</f>
        <v/>
      </c>
      <c r="D705" s="10" t="s">
        <v>92</v>
      </c>
      <c r="E705" s="10">
        <v>1</v>
      </c>
    </row>
    <row r="706" spans="1:5" x14ac:dyDescent="0.3">
      <c r="A706" s="10">
        <v>911421</v>
      </c>
      <c r="B706" s="10" t="s">
        <v>11486</v>
      </c>
      <c r="C706" s="10" t="str">
        <f>IFERROR(INDEX(invoice_test_data!AI:AI, MATCH('Classification Test Result'!A706, invoice_test_data!A:A, 0)), "")</f>
        <v/>
      </c>
      <c r="D706" s="10" t="s">
        <v>48</v>
      </c>
      <c r="E706" s="10">
        <v>1</v>
      </c>
    </row>
    <row r="707" spans="1:5" x14ac:dyDescent="0.3">
      <c r="A707" s="10">
        <v>911423</v>
      </c>
      <c r="B707" s="10" t="s">
        <v>11487</v>
      </c>
      <c r="C707" s="10" t="str">
        <f>IFERROR(INDEX(invoice_test_data!AI:AI, MATCH('Classification Test Result'!A707, invoice_test_data!A:A, 0)), "")</f>
        <v/>
      </c>
      <c r="D707" s="10" t="s">
        <v>1010</v>
      </c>
      <c r="E707" s="10">
        <v>1</v>
      </c>
    </row>
    <row r="708" spans="1:5" x14ac:dyDescent="0.3">
      <c r="A708" s="10">
        <v>911422</v>
      </c>
      <c r="B708" s="10" t="s">
        <v>11488</v>
      </c>
      <c r="C708" s="10" t="str">
        <f>IFERROR(INDEX(invoice_test_data!AI:AI, MATCH('Classification Test Result'!A708, invoice_test_data!A:A, 0)), "")</f>
        <v/>
      </c>
      <c r="D708" s="10" t="s">
        <v>48</v>
      </c>
      <c r="E708" s="10">
        <v>1</v>
      </c>
    </row>
    <row r="709" spans="1:5" x14ac:dyDescent="0.3">
      <c r="A709" s="10">
        <v>911424</v>
      </c>
      <c r="B709" s="10" t="s">
        <v>11489</v>
      </c>
      <c r="C709" s="10" t="str">
        <f>IFERROR(INDEX(invoice_test_data!AI:AI, MATCH('Classification Test Result'!A709, invoice_test_data!A:A, 0)), "")</f>
        <v/>
      </c>
      <c r="D709" s="10" t="s">
        <v>48</v>
      </c>
      <c r="E709" s="10">
        <v>1</v>
      </c>
    </row>
    <row r="710" spans="1:5" x14ac:dyDescent="0.3">
      <c r="A710" s="10">
        <v>911425</v>
      </c>
      <c r="B710" s="10" t="s">
        <v>11163</v>
      </c>
      <c r="C710" s="10" t="str">
        <f>IFERROR(INDEX(invoice_test_data!AI:AI, MATCH('Classification Test Result'!A710, invoice_test_data!A:A, 0)), "")</f>
        <v/>
      </c>
      <c r="D710" s="10" t="s">
        <v>92</v>
      </c>
      <c r="E710" s="10">
        <v>1</v>
      </c>
    </row>
    <row r="711" spans="1:5" x14ac:dyDescent="0.3">
      <c r="A711" s="10">
        <v>911428</v>
      </c>
      <c r="B711" s="10" t="s">
        <v>11490</v>
      </c>
      <c r="C711" s="10" t="str">
        <f>IFERROR(INDEX(invoice_test_data!AI:AI, MATCH('Classification Test Result'!A711, invoice_test_data!A:A, 0)), "")</f>
        <v/>
      </c>
      <c r="D711" s="10" t="s">
        <v>48</v>
      </c>
      <c r="E711" s="10">
        <v>1</v>
      </c>
    </row>
    <row r="712" spans="1:5" x14ac:dyDescent="0.3">
      <c r="A712" s="10">
        <v>911427</v>
      </c>
      <c r="B712" s="10" t="s">
        <v>11491</v>
      </c>
      <c r="C712" s="10" t="str">
        <f>IFERROR(INDEX(invoice_test_data!AI:AI, MATCH('Classification Test Result'!A712, invoice_test_data!A:A, 0)), "")</f>
        <v/>
      </c>
      <c r="D712" s="10" t="s">
        <v>48</v>
      </c>
      <c r="E712" s="10">
        <v>1</v>
      </c>
    </row>
    <row r="713" spans="1:5" x14ac:dyDescent="0.3">
      <c r="A713" s="10">
        <v>911426</v>
      </c>
      <c r="B713" s="10" t="s">
        <v>11492</v>
      </c>
      <c r="C713" s="10" t="str">
        <f>IFERROR(INDEX(invoice_test_data!AI:AI, MATCH('Classification Test Result'!A713, invoice_test_data!A:A, 0)), "")</f>
        <v/>
      </c>
      <c r="D713" s="10" t="s">
        <v>48</v>
      </c>
      <c r="E713" s="10">
        <v>1</v>
      </c>
    </row>
    <row r="714" spans="1:5" x14ac:dyDescent="0.3">
      <c r="A714" s="10">
        <v>911368</v>
      </c>
      <c r="B714" s="10" t="s">
        <v>11493</v>
      </c>
      <c r="C714" s="10" t="str">
        <f>IFERROR(INDEX(invoice_test_data!AI:AI, MATCH('Classification Test Result'!A714, invoice_test_data!A:A, 0)), "")</f>
        <v/>
      </c>
      <c r="D714" s="10" t="s">
        <v>48</v>
      </c>
      <c r="E714" s="10">
        <v>1</v>
      </c>
    </row>
    <row r="715" spans="1:5" x14ac:dyDescent="0.3">
      <c r="A715" s="10">
        <v>911370</v>
      </c>
      <c r="B715" s="10" t="s">
        <v>11494</v>
      </c>
      <c r="C715" s="10" t="str">
        <f>IFERROR(INDEX(invoice_test_data!AI:AI, MATCH('Classification Test Result'!A715, invoice_test_data!A:A, 0)), "")</f>
        <v/>
      </c>
      <c r="D715" s="10" t="s">
        <v>464</v>
      </c>
      <c r="E715" s="10">
        <v>1</v>
      </c>
    </row>
    <row r="716" spans="1:5" x14ac:dyDescent="0.3">
      <c r="A716" s="10">
        <v>911369</v>
      </c>
      <c r="B716" s="10" t="s">
        <v>11494</v>
      </c>
      <c r="C716" s="10" t="str">
        <f>IFERROR(INDEX(invoice_test_data!AI:AI, MATCH('Classification Test Result'!A716, invoice_test_data!A:A, 0)), "")</f>
        <v/>
      </c>
      <c r="D716" s="10" t="s">
        <v>464</v>
      </c>
      <c r="E716" s="10">
        <v>1</v>
      </c>
    </row>
    <row r="717" spans="1:5" x14ac:dyDescent="0.3">
      <c r="A717" s="10">
        <v>911372</v>
      </c>
      <c r="B717" s="10" t="s">
        <v>11495</v>
      </c>
      <c r="C717" s="10" t="str">
        <f>IFERROR(INDEX(invoice_test_data!AI:AI, MATCH('Classification Test Result'!A717, invoice_test_data!A:A, 0)), "")</f>
        <v/>
      </c>
      <c r="D717" s="10" t="s">
        <v>48</v>
      </c>
      <c r="E717" s="10">
        <v>1</v>
      </c>
    </row>
    <row r="718" spans="1:5" x14ac:dyDescent="0.3">
      <c r="A718" s="10">
        <v>911371</v>
      </c>
      <c r="B718" s="10" t="s">
        <v>11496</v>
      </c>
      <c r="C718" s="10" t="str">
        <f>IFERROR(INDEX(invoice_test_data!AI:AI, MATCH('Classification Test Result'!A718, invoice_test_data!A:A, 0)), "")</f>
        <v/>
      </c>
      <c r="D718" s="10" t="s">
        <v>464</v>
      </c>
      <c r="E718" s="10">
        <v>1</v>
      </c>
    </row>
    <row r="719" spans="1:5" x14ac:dyDescent="0.3">
      <c r="A719" s="10">
        <v>911373</v>
      </c>
      <c r="B719" s="10" t="s">
        <v>11497</v>
      </c>
      <c r="C719" s="10" t="str">
        <f>IFERROR(INDEX(invoice_test_data!AI:AI, MATCH('Classification Test Result'!A719, invoice_test_data!A:A, 0)), "")</f>
        <v/>
      </c>
      <c r="D719" s="10" t="s">
        <v>464</v>
      </c>
      <c r="E719" s="10">
        <v>0.56999999999999995</v>
      </c>
    </row>
    <row r="720" spans="1:5" x14ac:dyDescent="0.3">
      <c r="A720" s="10">
        <v>911374</v>
      </c>
      <c r="B720" s="10" t="s">
        <v>11498</v>
      </c>
      <c r="C720" s="10" t="str">
        <f>IFERROR(INDEX(invoice_test_data!AI:AI, MATCH('Classification Test Result'!A720, invoice_test_data!A:A, 0)), "")</f>
        <v/>
      </c>
      <c r="D720" s="10" t="s">
        <v>48</v>
      </c>
      <c r="E720" s="10">
        <v>1</v>
      </c>
    </row>
    <row r="721" spans="1:5" x14ac:dyDescent="0.3">
      <c r="A721" s="10">
        <v>911376</v>
      </c>
      <c r="B721" s="10" t="s">
        <v>11499</v>
      </c>
      <c r="C721" s="10" t="str">
        <f>IFERROR(INDEX(invoice_test_data!AI:AI, MATCH('Classification Test Result'!A721, invoice_test_data!A:A, 0)), "")</f>
        <v/>
      </c>
      <c r="D721" s="10" t="s">
        <v>48</v>
      </c>
      <c r="E721" s="10">
        <v>1</v>
      </c>
    </row>
    <row r="722" spans="1:5" x14ac:dyDescent="0.3">
      <c r="A722" s="10">
        <v>911375</v>
      </c>
      <c r="B722" s="10" t="s">
        <v>11500</v>
      </c>
      <c r="C722" s="10" t="str">
        <f>IFERROR(INDEX(invoice_test_data!AI:AI, MATCH('Classification Test Result'!A722, invoice_test_data!A:A, 0)), "")</f>
        <v/>
      </c>
      <c r="D722" s="10" t="s">
        <v>48</v>
      </c>
      <c r="E722" s="10">
        <v>1</v>
      </c>
    </row>
    <row r="723" spans="1:5" x14ac:dyDescent="0.3">
      <c r="A723" s="10">
        <v>911383</v>
      </c>
      <c r="B723" s="10" t="s">
        <v>11501</v>
      </c>
      <c r="C723" s="10" t="str">
        <f>IFERROR(INDEX(invoice_test_data!AI:AI, MATCH('Classification Test Result'!A723, invoice_test_data!A:A, 0)), "")</f>
        <v/>
      </c>
      <c r="D723" s="10" t="s">
        <v>48</v>
      </c>
      <c r="E723" s="10">
        <v>1</v>
      </c>
    </row>
    <row r="724" spans="1:5" x14ac:dyDescent="0.3">
      <c r="A724" s="10">
        <v>911389</v>
      </c>
      <c r="B724" s="10" t="s">
        <v>11502</v>
      </c>
      <c r="C724" s="10" t="str">
        <f>IFERROR(INDEX(invoice_test_data!AI:AI, MATCH('Classification Test Result'!A724, invoice_test_data!A:A, 0)), "")</f>
        <v/>
      </c>
      <c r="D724" s="10" t="s">
        <v>48</v>
      </c>
      <c r="E724" s="10">
        <v>0.81</v>
      </c>
    </row>
    <row r="725" spans="1:5" x14ac:dyDescent="0.3">
      <c r="A725" s="10">
        <v>911388</v>
      </c>
      <c r="B725" s="10" t="s">
        <v>11503</v>
      </c>
      <c r="C725" s="10" t="str">
        <f>IFERROR(INDEX(invoice_test_data!AI:AI, MATCH('Classification Test Result'!A725, invoice_test_data!A:A, 0)), "")</f>
        <v/>
      </c>
      <c r="D725" s="10" t="s">
        <v>464</v>
      </c>
      <c r="E725" s="10">
        <v>1</v>
      </c>
    </row>
    <row r="726" spans="1:5" x14ac:dyDescent="0.3">
      <c r="A726" s="10">
        <v>911387</v>
      </c>
      <c r="B726" s="10" t="s">
        <v>11504</v>
      </c>
      <c r="C726" s="10" t="str">
        <f>IFERROR(INDEX(invoice_test_data!AI:AI, MATCH('Classification Test Result'!A726, invoice_test_data!A:A, 0)), "")</f>
        <v/>
      </c>
      <c r="D726" s="10" t="s">
        <v>464</v>
      </c>
      <c r="E726" s="10">
        <v>1</v>
      </c>
    </row>
    <row r="727" spans="1:5" x14ac:dyDescent="0.3">
      <c r="A727" s="10">
        <v>911386</v>
      </c>
      <c r="B727" s="10" t="s">
        <v>11505</v>
      </c>
      <c r="C727" s="10" t="str">
        <f>IFERROR(INDEX(invoice_test_data!AI:AI, MATCH('Classification Test Result'!A727, invoice_test_data!A:A, 0)), "")</f>
        <v/>
      </c>
      <c r="D727" s="10" t="s">
        <v>464</v>
      </c>
      <c r="E727" s="10">
        <v>1</v>
      </c>
    </row>
    <row r="728" spans="1:5" x14ac:dyDescent="0.3">
      <c r="A728" s="10">
        <v>911384</v>
      </c>
      <c r="B728" s="10" t="s">
        <v>11506</v>
      </c>
      <c r="C728" s="10" t="str">
        <f>IFERROR(INDEX(invoice_test_data!AI:AI, MATCH('Classification Test Result'!A728, invoice_test_data!A:A, 0)), "")</f>
        <v/>
      </c>
      <c r="D728" s="10" t="s">
        <v>464</v>
      </c>
      <c r="E728" s="10">
        <v>1</v>
      </c>
    </row>
    <row r="729" spans="1:5" x14ac:dyDescent="0.3">
      <c r="A729" s="10">
        <v>911382</v>
      </c>
      <c r="B729" s="10" t="s">
        <v>11507</v>
      </c>
      <c r="C729" s="10" t="str">
        <f>IFERROR(INDEX(invoice_test_data!AI:AI, MATCH('Classification Test Result'!A729, invoice_test_data!A:A, 0)), "")</f>
        <v/>
      </c>
      <c r="D729" s="10" t="s">
        <v>48</v>
      </c>
      <c r="E729" s="10">
        <v>1</v>
      </c>
    </row>
    <row r="730" spans="1:5" x14ac:dyDescent="0.3">
      <c r="A730" s="10">
        <v>911385</v>
      </c>
      <c r="B730" s="10" t="s">
        <v>11508</v>
      </c>
      <c r="C730" s="10" t="str">
        <f>IFERROR(INDEX(invoice_test_data!AI:AI, MATCH('Classification Test Result'!A730, invoice_test_data!A:A, 0)), "")</f>
        <v/>
      </c>
      <c r="D730" s="10" t="s">
        <v>48</v>
      </c>
      <c r="E730" s="10">
        <v>1</v>
      </c>
    </row>
    <row r="731" spans="1:5" x14ac:dyDescent="0.3">
      <c r="A731" s="10">
        <v>911380</v>
      </c>
      <c r="B731" s="10" t="s">
        <v>11509</v>
      </c>
      <c r="C731" s="10" t="str">
        <f>IFERROR(INDEX(invoice_test_data!AI:AI, MATCH('Classification Test Result'!A731, invoice_test_data!A:A, 0)), "")</f>
        <v/>
      </c>
      <c r="D731" s="10" t="s">
        <v>48</v>
      </c>
      <c r="E731" s="10">
        <v>1</v>
      </c>
    </row>
    <row r="732" spans="1:5" x14ac:dyDescent="0.3">
      <c r="A732" s="10">
        <v>911378</v>
      </c>
      <c r="B732" s="10" t="s">
        <v>11510</v>
      </c>
      <c r="C732" s="10" t="str">
        <f>IFERROR(INDEX(invoice_test_data!AI:AI, MATCH('Classification Test Result'!A732, invoice_test_data!A:A, 0)), "")</f>
        <v/>
      </c>
      <c r="D732" s="10" t="s">
        <v>464</v>
      </c>
      <c r="E732" s="10">
        <v>1</v>
      </c>
    </row>
    <row r="733" spans="1:5" x14ac:dyDescent="0.3">
      <c r="A733" s="10">
        <v>911381</v>
      </c>
      <c r="B733" s="10" t="s">
        <v>11189</v>
      </c>
      <c r="C733" s="10" t="str">
        <f>IFERROR(INDEX(invoice_test_data!AI:AI, MATCH('Classification Test Result'!A733, invoice_test_data!A:A, 0)), "")</f>
        <v/>
      </c>
      <c r="D733" s="10" t="s">
        <v>92</v>
      </c>
      <c r="E733" s="10">
        <v>1</v>
      </c>
    </row>
    <row r="734" spans="1:5" x14ac:dyDescent="0.3">
      <c r="A734" s="10">
        <v>911379</v>
      </c>
      <c r="B734" s="10" t="s">
        <v>11187</v>
      </c>
      <c r="C734" s="10" t="str">
        <f>IFERROR(INDEX(invoice_test_data!AI:AI, MATCH('Classification Test Result'!A734, invoice_test_data!A:A, 0)), "")</f>
        <v/>
      </c>
      <c r="D734" s="10" t="s">
        <v>464</v>
      </c>
      <c r="E734" s="10">
        <v>1</v>
      </c>
    </row>
    <row r="735" spans="1:5" x14ac:dyDescent="0.3">
      <c r="A735" s="10">
        <v>911377</v>
      </c>
      <c r="B735" s="10" t="s">
        <v>11188</v>
      </c>
      <c r="C735" s="10" t="str">
        <f>IFERROR(INDEX(invoice_test_data!AI:AI, MATCH('Classification Test Result'!A735, invoice_test_data!A:A, 0)), "")</f>
        <v/>
      </c>
      <c r="D735" s="10" t="s">
        <v>48</v>
      </c>
      <c r="E735" s="10">
        <v>1</v>
      </c>
    </row>
    <row r="736" spans="1:5" x14ac:dyDescent="0.3">
      <c r="A736" s="10">
        <v>911390</v>
      </c>
      <c r="B736" s="10" t="s">
        <v>11511</v>
      </c>
      <c r="C736" s="10" t="str">
        <f>IFERROR(INDEX(invoice_test_data!AI:AI, MATCH('Classification Test Result'!A736, invoice_test_data!A:A, 0)), "")</f>
        <v/>
      </c>
      <c r="D736" s="10" t="s">
        <v>48</v>
      </c>
      <c r="E736" s="10">
        <v>1</v>
      </c>
    </row>
    <row r="737" spans="1:5" x14ac:dyDescent="0.3">
      <c r="A737" s="10">
        <v>911393</v>
      </c>
      <c r="B737" s="10" t="s">
        <v>11189</v>
      </c>
      <c r="C737" s="10" t="str">
        <f>IFERROR(INDEX(invoice_test_data!AI:AI, MATCH('Classification Test Result'!A737, invoice_test_data!A:A, 0)), "")</f>
        <v/>
      </c>
      <c r="D737" s="10" t="s">
        <v>92</v>
      </c>
      <c r="E737" s="10">
        <v>1</v>
      </c>
    </row>
    <row r="738" spans="1:5" x14ac:dyDescent="0.3">
      <c r="A738" s="10">
        <v>911392</v>
      </c>
      <c r="B738" s="10" t="s">
        <v>11187</v>
      </c>
      <c r="C738" s="10" t="str">
        <f>IFERROR(INDEX(invoice_test_data!AI:AI, MATCH('Classification Test Result'!A738, invoice_test_data!A:A, 0)), "")</f>
        <v/>
      </c>
      <c r="D738" s="10" t="s">
        <v>464</v>
      </c>
      <c r="E738" s="10">
        <v>1</v>
      </c>
    </row>
    <row r="739" spans="1:5" x14ac:dyDescent="0.3">
      <c r="A739" s="10">
        <v>911391</v>
      </c>
      <c r="B739" s="10" t="s">
        <v>11512</v>
      </c>
      <c r="C739" s="10" t="str">
        <f>IFERROR(INDEX(invoice_test_data!AI:AI, MATCH('Classification Test Result'!A739, invoice_test_data!A:A, 0)), "")</f>
        <v/>
      </c>
      <c r="D739" s="10" t="s">
        <v>48</v>
      </c>
      <c r="E739" s="10">
        <v>0.97</v>
      </c>
    </row>
    <row r="740" spans="1:5" x14ac:dyDescent="0.3">
      <c r="A740" s="10">
        <v>911394</v>
      </c>
      <c r="B740" s="10" t="s">
        <v>11513</v>
      </c>
      <c r="C740" s="10" t="str">
        <f>IFERROR(INDEX(invoice_test_data!AI:AI, MATCH('Classification Test Result'!A740, invoice_test_data!A:A, 0)), "")</f>
        <v/>
      </c>
      <c r="D740" s="10" t="s">
        <v>48</v>
      </c>
      <c r="E740" s="10">
        <v>1</v>
      </c>
    </row>
    <row r="741" spans="1:5" x14ac:dyDescent="0.3">
      <c r="A741" s="10">
        <v>911397</v>
      </c>
      <c r="B741" s="10" t="s">
        <v>11514</v>
      </c>
      <c r="C741" s="10" t="str">
        <f>IFERROR(INDEX(invoice_test_data!AI:AI, MATCH('Classification Test Result'!A741, invoice_test_data!A:A, 0)), "")</f>
        <v/>
      </c>
      <c r="D741" s="10" t="s">
        <v>48</v>
      </c>
      <c r="E741" s="10">
        <v>1</v>
      </c>
    </row>
    <row r="742" spans="1:5" x14ac:dyDescent="0.3">
      <c r="A742" s="10">
        <v>911396</v>
      </c>
      <c r="B742" s="10" t="s">
        <v>11101</v>
      </c>
      <c r="C742" s="10" t="str">
        <f>IFERROR(INDEX(invoice_test_data!AI:AI, MATCH('Classification Test Result'!A742, invoice_test_data!A:A, 0)), "")</f>
        <v/>
      </c>
      <c r="D742" s="10" t="s">
        <v>464</v>
      </c>
      <c r="E742" s="10">
        <v>1</v>
      </c>
    </row>
    <row r="743" spans="1:5" x14ac:dyDescent="0.3">
      <c r="A743" s="10">
        <v>911398</v>
      </c>
      <c r="B743" s="10" t="s">
        <v>11515</v>
      </c>
      <c r="C743" s="10" t="str">
        <f>IFERROR(INDEX(invoice_test_data!AI:AI, MATCH('Classification Test Result'!A743, invoice_test_data!A:A, 0)), "")</f>
        <v/>
      </c>
      <c r="D743" s="10" t="s">
        <v>464</v>
      </c>
      <c r="E743" s="10">
        <v>1</v>
      </c>
    </row>
    <row r="744" spans="1:5" x14ac:dyDescent="0.3">
      <c r="A744" s="10">
        <v>911395</v>
      </c>
      <c r="B744" s="10" t="s">
        <v>11088</v>
      </c>
      <c r="C744" s="10" t="str">
        <f>IFERROR(INDEX(invoice_test_data!AI:AI, MATCH('Classification Test Result'!A744, invoice_test_data!A:A, 0)), "")</f>
        <v/>
      </c>
      <c r="D744" s="10" t="s">
        <v>464</v>
      </c>
      <c r="E744" s="10">
        <v>1</v>
      </c>
    </row>
    <row r="745" spans="1:5" x14ac:dyDescent="0.3">
      <c r="A745" s="10">
        <v>911399</v>
      </c>
      <c r="B745" s="10" t="s">
        <v>11516</v>
      </c>
      <c r="C745" s="10" t="str">
        <f>IFERROR(INDEX(invoice_test_data!AI:AI, MATCH('Classification Test Result'!A745, invoice_test_data!A:A, 0)), "")</f>
        <v/>
      </c>
      <c r="D745" s="10" t="s">
        <v>464</v>
      </c>
      <c r="E745" s="10">
        <v>1</v>
      </c>
    </row>
    <row r="746" spans="1:5" x14ac:dyDescent="0.3">
      <c r="A746" s="10">
        <v>911400</v>
      </c>
      <c r="B746" s="10" t="s">
        <v>11517</v>
      </c>
      <c r="C746" s="10" t="str">
        <f>IFERROR(INDEX(invoice_test_data!AI:AI, MATCH('Classification Test Result'!A746, invoice_test_data!A:A, 0)), "")</f>
        <v/>
      </c>
      <c r="D746" s="10" t="s">
        <v>48</v>
      </c>
      <c r="E746" s="10">
        <v>1</v>
      </c>
    </row>
    <row r="747" spans="1:5" x14ac:dyDescent="0.3">
      <c r="A747" s="10">
        <v>911401</v>
      </c>
      <c r="B747" s="10" t="s">
        <v>11518</v>
      </c>
      <c r="C747" s="10" t="str">
        <f>IFERROR(INDEX(invoice_test_data!AI:AI, MATCH('Classification Test Result'!A747, invoice_test_data!A:A, 0)), "")</f>
        <v/>
      </c>
      <c r="D747" s="10" t="s">
        <v>464</v>
      </c>
      <c r="E747" s="10">
        <v>1</v>
      </c>
    </row>
    <row r="748" spans="1:5" x14ac:dyDescent="0.3">
      <c r="A748" s="10">
        <v>911404</v>
      </c>
      <c r="B748" s="10" t="s">
        <v>11519</v>
      </c>
      <c r="C748" s="10" t="str">
        <f>IFERROR(INDEX(invoice_test_data!AI:AI, MATCH('Classification Test Result'!A748, invoice_test_data!A:A, 0)), "")</f>
        <v/>
      </c>
      <c r="D748" s="10" t="s">
        <v>48</v>
      </c>
      <c r="E748" s="10">
        <v>1</v>
      </c>
    </row>
    <row r="749" spans="1:5" x14ac:dyDescent="0.3">
      <c r="A749" s="10">
        <v>911403</v>
      </c>
      <c r="B749" s="10" t="s">
        <v>11520</v>
      </c>
      <c r="C749" s="10" t="str">
        <f>IFERROR(INDEX(invoice_test_data!AI:AI, MATCH('Classification Test Result'!A749, invoice_test_data!A:A, 0)), "")</f>
        <v/>
      </c>
      <c r="D749" s="10" t="s">
        <v>48</v>
      </c>
      <c r="E749" s="10">
        <v>1</v>
      </c>
    </row>
    <row r="750" spans="1:5" x14ac:dyDescent="0.3">
      <c r="A750" s="10">
        <v>911402</v>
      </c>
      <c r="B750" s="10" t="s">
        <v>11521</v>
      </c>
      <c r="C750" s="10" t="str">
        <f>IFERROR(INDEX(invoice_test_data!AI:AI, MATCH('Classification Test Result'!A750, invoice_test_data!A:A, 0)), "")</f>
        <v/>
      </c>
      <c r="D750" s="10" t="s">
        <v>48</v>
      </c>
      <c r="E750" s="10">
        <v>1</v>
      </c>
    </row>
    <row r="751" spans="1:5" x14ac:dyDescent="0.3">
      <c r="A751" s="10">
        <v>911405</v>
      </c>
      <c r="B751" s="10" t="s">
        <v>11522</v>
      </c>
      <c r="C751" s="10" t="str">
        <f>IFERROR(INDEX(invoice_test_data!AI:AI, MATCH('Classification Test Result'!A751, invoice_test_data!A:A, 0)), "")</f>
        <v/>
      </c>
      <c r="D751" s="10" t="s">
        <v>48</v>
      </c>
      <c r="E751" s="10">
        <v>1</v>
      </c>
    </row>
    <row r="752" spans="1:5" x14ac:dyDescent="0.3">
      <c r="A752" s="10">
        <v>911406</v>
      </c>
      <c r="B752" s="10" t="s">
        <v>11523</v>
      </c>
      <c r="C752" s="10" t="str">
        <f>IFERROR(INDEX(invoice_test_data!AI:AI, MATCH('Classification Test Result'!A752, invoice_test_data!A:A, 0)), "")</f>
        <v/>
      </c>
      <c r="D752" s="10" t="s">
        <v>48</v>
      </c>
      <c r="E752" s="10">
        <v>1</v>
      </c>
    </row>
    <row r="753" spans="1:5" x14ac:dyDescent="0.3">
      <c r="A753" s="10">
        <v>911408</v>
      </c>
      <c r="B753" s="10" t="s">
        <v>11524</v>
      </c>
      <c r="C753" s="10" t="str">
        <f>IFERROR(INDEX(invoice_test_data!AI:AI, MATCH('Classification Test Result'!A753, invoice_test_data!A:A, 0)), "")</f>
        <v/>
      </c>
      <c r="D753" s="10" t="s">
        <v>48</v>
      </c>
      <c r="E753" s="10">
        <v>1</v>
      </c>
    </row>
    <row r="754" spans="1:5" x14ac:dyDescent="0.3">
      <c r="A754" s="10">
        <v>911407</v>
      </c>
      <c r="B754" s="10" t="s">
        <v>11525</v>
      </c>
      <c r="C754" s="10" t="str">
        <f>IFERROR(INDEX(invoice_test_data!AI:AI, MATCH('Classification Test Result'!A754, invoice_test_data!A:A, 0)), "")</f>
        <v/>
      </c>
      <c r="D754" s="10" t="s">
        <v>48</v>
      </c>
      <c r="E754" s="10">
        <v>1</v>
      </c>
    </row>
    <row r="755" spans="1:5" x14ac:dyDescent="0.3">
      <c r="A755" s="10">
        <v>911350</v>
      </c>
      <c r="B755" s="10" t="s">
        <v>11526</v>
      </c>
      <c r="C755" s="10" t="str">
        <f>IFERROR(INDEX(invoice_test_data!AI:AI, MATCH('Classification Test Result'!A755, invoice_test_data!A:A, 0)), "")</f>
        <v/>
      </c>
      <c r="D755" s="10" t="s">
        <v>92</v>
      </c>
      <c r="E755" s="10">
        <v>1</v>
      </c>
    </row>
    <row r="756" spans="1:5" x14ac:dyDescent="0.3">
      <c r="A756" s="10">
        <v>911351</v>
      </c>
      <c r="B756" s="10" t="s">
        <v>11527</v>
      </c>
      <c r="C756" s="10" t="str">
        <f>IFERROR(INDEX(invoice_test_data!AI:AI, MATCH('Classification Test Result'!A756, invoice_test_data!A:A, 0)), "")</f>
        <v/>
      </c>
      <c r="D756" s="10" t="s">
        <v>464</v>
      </c>
      <c r="E756" s="10">
        <v>1</v>
      </c>
    </row>
    <row r="757" spans="1:5" x14ac:dyDescent="0.3">
      <c r="A757" s="10">
        <v>911355</v>
      </c>
      <c r="B757" s="10" t="s">
        <v>11528</v>
      </c>
      <c r="C757" s="10" t="str">
        <f>IFERROR(INDEX(invoice_test_data!AI:AI, MATCH('Classification Test Result'!A757, invoice_test_data!A:A, 0)), "")</f>
        <v/>
      </c>
      <c r="D757" s="10" t="s">
        <v>48</v>
      </c>
      <c r="E757" s="10">
        <v>1</v>
      </c>
    </row>
    <row r="758" spans="1:5" x14ac:dyDescent="0.3">
      <c r="A758" s="10">
        <v>911354</v>
      </c>
      <c r="B758" s="10" t="s">
        <v>11529</v>
      </c>
      <c r="C758" s="10" t="str">
        <f>IFERROR(INDEX(invoice_test_data!AI:AI, MATCH('Classification Test Result'!A758, invoice_test_data!A:A, 0)), "")</f>
        <v/>
      </c>
      <c r="D758" s="10" t="s">
        <v>48</v>
      </c>
      <c r="E758" s="10">
        <v>1</v>
      </c>
    </row>
    <row r="759" spans="1:5" x14ac:dyDescent="0.3">
      <c r="A759" s="10">
        <v>911352</v>
      </c>
      <c r="B759" s="10" t="s">
        <v>11530</v>
      </c>
      <c r="C759" s="10" t="str">
        <f>IFERROR(INDEX(invoice_test_data!AI:AI, MATCH('Classification Test Result'!A759, invoice_test_data!A:A, 0)), "")</f>
        <v/>
      </c>
      <c r="D759" s="10" t="s">
        <v>48</v>
      </c>
      <c r="E759" s="10">
        <v>1</v>
      </c>
    </row>
    <row r="760" spans="1:5" x14ac:dyDescent="0.3">
      <c r="A760" s="10">
        <v>911353</v>
      </c>
      <c r="B760" s="10" t="s">
        <v>11531</v>
      </c>
      <c r="C760" s="10" t="str">
        <f>IFERROR(INDEX(invoice_test_data!AI:AI, MATCH('Classification Test Result'!A760, invoice_test_data!A:A, 0)), "")</f>
        <v/>
      </c>
      <c r="D760" s="10" t="s">
        <v>48</v>
      </c>
      <c r="E760" s="10">
        <v>1</v>
      </c>
    </row>
    <row r="761" spans="1:5" x14ac:dyDescent="0.3">
      <c r="A761" s="10">
        <v>911356</v>
      </c>
      <c r="B761" s="10" t="s">
        <v>11532</v>
      </c>
      <c r="C761" s="10" t="str">
        <f>IFERROR(INDEX(invoice_test_data!AI:AI, MATCH('Classification Test Result'!A761, invoice_test_data!A:A, 0)), "")</f>
        <v/>
      </c>
      <c r="D761" s="10" t="s">
        <v>48</v>
      </c>
      <c r="E761" s="10">
        <v>1</v>
      </c>
    </row>
    <row r="762" spans="1:5" x14ac:dyDescent="0.3">
      <c r="A762" s="10">
        <v>911358</v>
      </c>
      <c r="B762" s="10" t="s">
        <v>11533</v>
      </c>
      <c r="C762" s="10" t="str">
        <f>IFERROR(INDEX(invoice_test_data!AI:AI, MATCH('Classification Test Result'!A762, invoice_test_data!A:A, 0)), "")</f>
        <v/>
      </c>
      <c r="D762" s="10" t="s">
        <v>48</v>
      </c>
      <c r="E762" s="10">
        <v>1</v>
      </c>
    </row>
    <row r="763" spans="1:5" x14ac:dyDescent="0.3">
      <c r="A763" s="10">
        <v>911357</v>
      </c>
      <c r="B763" s="10" t="s">
        <v>11534</v>
      </c>
      <c r="C763" s="10" t="str">
        <f>IFERROR(INDEX(invoice_test_data!AI:AI, MATCH('Classification Test Result'!A763, invoice_test_data!A:A, 0)), "")</f>
        <v/>
      </c>
      <c r="D763" s="10" t="s">
        <v>464</v>
      </c>
      <c r="E763" s="10">
        <v>1</v>
      </c>
    </row>
    <row r="764" spans="1:5" x14ac:dyDescent="0.3">
      <c r="A764" s="10">
        <v>911360</v>
      </c>
      <c r="B764" s="10" t="s">
        <v>11535</v>
      </c>
      <c r="C764" s="10" t="str">
        <f>IFERROR(INDEX(invoice_test_data!AI:AI, MATCH('Classification Test Result'!A764, invoice_test_data!A:A, 0)), "")</f>
        <v/>
      </c>
      <c r="D764" s="10" t="s">
        <v>48</v>
      </c>
      <c r="E764" s="10">
        <v>1</v>
      </c>
    </row>
    <row r="765" spans="1:5" x14ac:dyDescent="0.3">
      <c r="A765" s="10">
        <v>911361</v>
      </c>
      <c r="B765" s="10" t="s">
        <v>11235</v>
      </c>
      <c r="C765" s="10" t="str">
        <f>IFERROR(INDEX(invoice_test_data!AI:AI, MATCH('Classification Test Result'!A765, invoice_test_data!A:A, 0)), "")</f>
        <v/>
      </c>
      <c r="D765" s="10" t="s">
        <v>464</v>
      </c>
      <c r="E765" s="10">
        <v>1</v>
      </c>
    </row>
    <row r="766" spans="1:5" x14ac:dyDescent="0.3">
      <c r="A766" s="10">
        <v>911362</v>
      </c>
      <c r="B766" s="10" t="s">
        <v>11148</v>
      </c>
      <c r="C766" s="10" t="str">
        <f>IFERROR(INDEX(invoice_test_data!AI:AI, MATCH('Classification Test Result'!A766, invoice_test_data!A:A, 0)), "")</f>
        <v/>
      </c>
      <c r="D766" s="10" t="s">
        <v>464</v>
      </c>
      <c r="E766" s="10">
        <v>1</v>
      </c>
    </row>
    <row r="767" spans="1:5" x14ac:dyDescent="0.3">
      <c r="A767" s="10">
        <v>911359</v>
      </c>
      <c r="B767" s="10" t="s">
        <v>11536</v>
      </c>
      <c r="C767" s="10" t="str">
        <f>IFERROR(INDEX(invoice_test_data!AI:AI, MATCH('Classification Test Result'!A767, invoice_test_data!A:A, 0)), "")</f>
        <v/>
      </c>
      <c r="D767" s="10" t="s">
        <v>48</v>
      </c>
      <c r="E767" s="10">
        <v>1</v>
      </c>
    </row>
    <row r="768" spans="1:5" x14ac:dyDescent="0.3">
      <c r="A768" s="10">
        <v>911363</v>
      </c>
      <c r="B768" s="10" t="s">
        <v>11537</v>
      </c>
      <c r="C768" s="10" t="str">
        <f>IFERROR(INDEX(invoice_test_data!AI:AI, MATCH('Classification Test Result'!A768, invoice_test_data!A:A, 0)), "")</f>
        <v/>
      </c>
      <c r="D768" s="10" t="s">
        <v>48</v>
      </c>
      <c r="E768" s="10">
        <v>1</v>
      </c>
    </row>
    <row r="769" spans="1:5" x14ac:dyDescent="0.3">
      <c r="A769" s="10">
        <v>911366</v>
      </c>
      <c r="B769" s="10" t="s">
        <v>11487</v>
      </c>
      <c r="C769" s="10" t="str">
        <f>IFERROR(INDEX(invoice_test_data!AI:AI, MATCH('Classification Test Result'!A769, invoice_test_data!A:A, 0)), "")</f>
        <v/>
      </c>
      <c r="D769" s="10" t="s">
        <v>1010</v>
      </c>
      <c r="E769" s="10">
        <v>1</v>
      </c>
    </row>
    <row r="770" spans="1:5" x14ac:dyDescent="0.3">
      <c r="A770" s="10">
        <v>911364</v>
      </c>
      <c r="B770" s="10" t="s">
        <v>11538</v>
      </c>
      <c r="C770" s="10" t="str">
        <f>IFERROR(INDEX(invoice_test_data!AI:AI, MATCH('Classification Test Result'!A770, invoice_test_data!A:A, 0)), "")</f>
        <v/>
      </c>
      <c r="D770" s="10" t="s">
        <v>48</v>
      </c>
      <c r="E770" s="10">
        <v>1</v>
      </c>
    </row>
    <row r="771" spans="1:5" x14ac:dyDescent="0.3">
      <c r="A771" s="10">
        <v>911367</v>
      </c>
      <c r="B771" s="10" t="s">
        <v>11539</v>
      </c>
      <c r="C771" s="10" t="str">
        <f>IFERROR(INDEX(invoice_test_data!AI:AI, MATCH('Classification Test Result'!A771, invoice_test_data!A:A, 0)), "")</f>
        <v/>
      </c>
      <c r="D771" s="10" t="s">
        <v>92</v>
      </c>
      <c r="E771" s="10">
        <v>1</v>
      </c>
    </row>
    <row r="772" spans="1:5" x14ac:dyDescent="0.3">
      <c r="A772" s="10">
        <v>911365</v>
      </c>
      <c r="B772" s="10" t="s">
        <v>11540</v>
      </c>
      <c r="C772" s="10" t="str">
        <f>IFERROR(INDEX(invoice_test_data!AI:AI, MATCH('Classification Test Result'!A772, invoice_test_data!A:A, 0)), "")</f>
        <v/>
      </c>
      <c r="D772" s="10" t="s">
        <v>453</v>
      </c>
      <c r="E772" s="10">
        <v>1</v>
      </c>
    </row>
    <row r="773" spans="1:5" x14ac:dyDescent="0.3">
      <c r="A773" s="10">
        <v>911253</v>
      </c>
      <c r="B773" s="10" t="s">
        <v>11541</v>
      </c>
      <c r="C773" s="10" t="str">
        <f>IFERROR(INDEX(invoice_test_data!AI:AI, MATCH('Classification Test Result'!A773, invoice_test_data!A:A, 0)), "")</f>
        <v/>
      </c>
      <c r="D773" s="10" t="s">
        <v>464</v>
      </c>
      <c r="E773" s="10">
        <v>1</v>
      </c>
    </row>
    <row r="774" spans="1:5" x14ac:dyDescent="0.3">
      <c r="A774" s="10">
        <v>911259</v>
      </c>
      <c r="B774" s="10" t="s">
        <v>11542</v>
      </c>
      <c r="C774" s="10" t="str">
        <f>IFERROR(INDEX(invoice_test_data!AI:AI, MATCH('Classification Test Result'!A774, invoice_test_data!A:A, 0)), "")</f>
        <v/>
      </c>
      <c r="D774" s="10" t="s">
        <v>48</v>
      </c>
      <c r="E774" s="10">
        <v>1</v>
      </c>
    </row>
    <row r="775" spans="1:5" x14ac:dyDescent="0.3">
      <c r="A775" s="10">
        <v>911258</v>
      </c>
      <c r="B775" s="10" t="s">
        <v>11543</v>
      </c>
      <c r="C775" s="10" t="str">
        <f>IFERROR(INDEX(invoice_test_data!AI:AI, MATCH('Classification Test Result'!A775, invoice_test_data!A:A, 0)), "")</f>
        <v/>
      </c>
      <c r="D775" s="10" t="s">
        <v>48</v>
      </c>
      <c r="E775" s="10">
        <v>1</v>
      </c>
    </row>
    <row r="776" spans="1:5" x14ac:dyDescent="0.3">
      <c r="A776" s="10">
        <v>911256</v>
      </c>
      <c r="B776" s="10" t="s">
        <v>11544</v>
      </c>
      <c r="C776" s="10" t="str">
        <f>IFERROR(INDEX(invoice_test_data!AI:AI, MATCH('Classification Test Result'!A776, invoice_test_data!A:A, 0)), "")</f>
        <v/>
      </c>
      <c r="D776" s="10" t="s">
        <v>48</v>
      </c>
      <c r="E776" s="10">
        <v>1</v>
      </c>
    </row>
    <row r="777" spans="1:5" x14ac:dyDescent="0.3">
      <c r="A777" s="10">
        <v>911254</v>
      </c>
      <c r="B777" s="10" t="s">
        <v>11545</v>
      </c>
      <c r="C777" s="10" t="str">
        <f>IFERROR(INDEX(invoice_test_data!AI:AI, MATCH('Classification Test Result'!A777, invoice_test_data!A:A, 0)), "")</f>
        <v/>
      </c>
      <c r="D777" s="10" t="s">
        <v>48</v>
      </c>
      <c r="E777" s="10">
        <v>1</v>
      </c>
    </row>
    <row r="778" spans="1:5" x14ac:dyDescent="0.3">
      <c r="A778" s="10">
        <v>911255</v>
      </c>
      <c r="B778" s="10" t="s">
        <v>11546</v>
      </c>
      <c r="C778" s="10" t="str">
        <f>IFERROR(INDEX(invoice_test_data!AI:AI, MATCH('Classification Test Result'!A778, invoice_test_data!A:A, 0)), "")</f>
        <v/>
      </c>
      <c r="D778" s="10" t="s">
        <v>48</v>
      </c>
      <c r="E778" s="10">
        <v>1</v>
      </c>
    </row>
    <row r="779" spans="1:5" x14ac:dyDescent="0.3">
      <c r="A779" s="10">
        <v>911260</v>
      </c>
      <c r="B779" s="10" t="s">
        <v>11547</v>
      </c>
      <c r="C779" s="10" t="str">
        <f>IFERROR(INDEX(invoice_test_data!AI:AI, MATCH('Classification Test Result'!A779, invoice_test_data!A:A, 0)), "")</f>
        <v/>
      </c>
      <c r="D779" s="10" t="s">
        <v>48</v>
      </c>
      <c r="E779" s="10">
        <v>1</v>
      </c>
    </row>
    <row r="780" spans="1:5" x14ac:dyDescent="0.3">
      <c r="A780" s="10">
        <v>911257</v>
      </c>
      <c r="B780" s="10" t="s">
        <v>11548</v>
      </c>
      <c r="C780" s="10" t="str">
        <f>IFERROR(INDEX(invoice_test_data!AI:AI, MATCH('Classification Test Result'!A780, invoice_test_data!A:A, 0)), "")</f>
        <v/>
      </c>
      <c r="D780" s="10" t="s">
        <v>48</v>
      </c>
      <c r="E780" s="10">
        <v>1</v>
      </c>
    </row>
    <row r="781" spans="1:5" x14ac:dyDescent="0.3">
      <c r="A781" s="10">
        <v>911268</v>
      </c>
      <c r="B781" s="10" t="s">
        <v>11549</v>
      </c>
      <c r="C781" s="10" t="str">
        <f>IFERROR(INDEX(invoice_test_data!AI:AI, MATCH('Classification Test Result'!A781, invoice_test_data!A:A, 0)), "")</f>
        <v/>
      </c>
      <c r="D781" s="10" t="s">
        <v>48</v>
      </c>
      <c r="E781" s="10">
        <v>1</v>
      </c>
    </row>
    <row r="782" spans="1:5" x14ac:dyDescent="0.3">
      <c r="A782" s="10">
        <v>911267</v>
      </c>
      <c r="B782" s="10" t="s">
        <v>11550</v>
      </c>
      <c r="C782" s="10" t="str">
        <f>IFERROR(INDEX(invoice_test_data!AI:AI, MATCH('Classification Test Result'!A782, invoice_test_data!A:A, 0)), "")</f>
        <v/>
      </c>
      <c r="D782" s="10" t="s">
        <v>48</v>
      </c>
      <c r="E782" s="10">
        <v>1</v>
      </c>
    </row>
    <row r="783" spans="1:5" x14ac:dyDescent="0.3">
      <c r="A783" s="10">
        <v>911266</v>
      </c>
      <c r="B783" s="10" t="s">
        <v>11551</v>
      </c>
      <c r="C783" s="10" t="str">
        <f>IFERROR(INDEX(invoice_test_data!AI:AI, MATCH('Classification Test Result'!A783, invoice_test_data!A:A, 0)), "")</f>
        <v/>
      </c>
      <c r="D783" s="10" t="s">
        <v>48</v>
      </c>
      <c r="E783" s="10">
        <v>1</v>
      </c>
    </row>
    <row r="784" spans="1:5" x14ac:dyDescent="0.3">
      <c r="A784" s="10">
        <v>911265</v>
      </c>
      <c r="B784" s="10" t="s">
        <v>11552</v>
      </c>
      <c r="C784" s="10" t="str">
        <f>IFERROR(INDEX(invoice_test_data!AI:AI, MATCH('Classification Test Result'!A784, invoice_test_data!A:A, 0)), "")</f>
        <v/>
      </c>
      <c r="D784" s="10" t="s">
        <v>48</v>
      </c>
      <c r="E784" s="10">
        <v>1</v>
      </c>
    </row>
    <row r="785" spans="1:5" x14ac:dyDescent="0.3">
      <c r="A785" s="10">
        <v>911262</v>
      </c>
      <c r="B785" s="10" t="s">
        <v>11553</v>
      </c>
      <c r="C785" s="10" t="str">
        <f>IFERROR(INDEX(invoice_test_data!AI:AI, MATCH('Classification Test Result'!A785, invoice_test_data!A:A, 0)), "")</f>
        <v/>
      </c>
      <c r="D785" s="10" t="s">
        <v>48</v>
      </c>
      <c r="E785" s="10">
        <v>1</v>
      </c>
    </row>
    <row r="786" spans="1:5" x14ac:dyDescent="0.3">
      <c r="A786" s="10">
        <v>911264</v>
      </c>
      <c r="B786" s="10" t="s">
        <v>11554</v>
      </c>
      <c r="C786" s="10" t="str">
        <f>IFERROR(INDEX(invoice_test_data!AI:AI, MATCH('Classification Test Result'!A786, invoice_test_data!A:A, 0)), "")</f>
        <v/>
      </c>
      <c r="D786" s="10" t="s">
        <v>48</v>
      </c>
      <c r="E786" s="10">
        <v>1</v>
      </c>
    </row>
    <row r="787" spans="1:5" x14ac:dyDescent="0.3">
      <c r="A787" s="10">
        <v>911263</v>
      </c>
      <c r="B787" s="10" t="s">
        <v>11555</v>
      </c>
      <c r="C787" s="10" t="str">
        <f>IFERROR(INDEX(invoice_test_data!AI:AI, MATCH('Classification Test Result'!A787, invoice_test_data!A:A, 0)), "")</f>
        <v/>
      </c>
      <c r="D787" s="10" t="s">
        <v>48</v>
      </c>
      <c r="E787" s="10">
        <v>1</v>
      </c>
    </row>
    <row r="788" spans="1:5" x14ac:dyDescent="0.3">
      <c r="A788" s="10">
        <v>911261</v>
      </c>
      <c r="B788" s="10" t="s">
        <v>11556</v>
      </c>
      <c r="C788" s="10" t="str">
        <f>IFERROR(INDEX(invoice_test_data!AI:AI, MATCH('Classification Test Result'!A788, invoice_test_data!A:A, 0)), "")</f>
        <v/>
      </c>
      <c r="D788" s="10" t="s">
        <v>48</v>
      </c>
      <c r="E788" s="10">
        <v>1</v>
      </c>
    </row>
    <row r="789" spans="1:5" x14ac:dyDescent="0.3">
      <c r="A789" s="10">
        <v>911276</v>
      </c>
      <c r="B789" s="10" t="s">
        <v>11549</v>
      </c>
      <c r="C789" s="10" t="str">
        <f>IFERROR(INDEX(invoice_test_data!AI:AI, MATCH('Classification Test Result'!A789, invoice_test_data!A:A, 0)), "")</f>
        <v/>
      </c>
      <c r="D789" s="10" t="s">
        <v>48</v>
      </c>
      <c r="E789" s="10">
        <v>1</v>
      </c>
    </row>
    <row r="790" spans="1:5" x14ac:dyDescent="0.3">
      <c r="A790" s="10">
        <v>911274</v>
      </c>
      <c r="B790" s="10" t="s">
        <v>11551</v>
      </c>
      <c r="C790" s="10" t="str">
        <f>IFERROR(INDEX(invoice_test_data!AI:AI, MATCH('Classification Test Result'!A790, invoice_test_data!A:A, 0)), "")</f>
        <v/>
      </c>
      <c r="D790" s="10" t="s">
        <v>48</v>
      </c>
      <c r="E790" s="10">
        <v>1</v>
      </c>
    </row>
    <row r="791" spans="1:5" x14ac:dyDescent="0.3">
      <c r="A791" s="10">
        <v>911273</v>
      </c>
      <c r="B791" s="10" t="s">
        <v>11552</v>
      </c>
      <c r="C791" s="10" t="str">
        <f>IFERROR(INDEX(invoice_test_data!AI:AI, MATCH('Classification Test Result'!A791, invoice_test_data!A:A, 0)), "")</f>
        <v/>
      </c>
      <c r="D791" s="10" t="s">
        <v>48</v>
      </c>
      <c r="E791" s="10">
        <v>1</v>
      </c>
    </row>
    <row r="792" spans="1:5" x14ac:dyDescent="0.3">
      <c r="A792" s="10">
        <v>911269</v>
      </c>
      <c r="B792" s="10" t="s">
        <v>11556</v>
      </c>
      <c r="C792" s="10" t="str">
        <f>IFERROR(INDEX(invoice_test_data!AI:AI, MATCH('Classification Test Result'!A792, invoice_test_data!A:A, 0)), "")</f>
        <v/>
      </c>
      <c r="D792" s="10" t="s">
        <v>48</v>
      </c>
      <c r="E792" s="10">
        <v>1</v>
      </c>
    </row>
    <row r="793" spans="1:5" x14ac:dyDescent="0.3">
      <c r="A793" s="10">
        <v>911275</v>
      </c>
      <c r="B793" s="10" t="s">
        <v>11550</v>
      </c>
      <c r="C793" s="10" t="str">
        <f>IFERROR(INDEX(invoice_test_data!AI:AI, MATCH('Classification Test Result'!A793, invoice_test_data!A:A, 0)), "")</f>
        <v/>
      </c>
      <c r="D793" s="10" t="s">
        <v>48</v>
      </c>
      <c r="E793" s="10">
        <v>1</v>
      </c>
    </row>
    <row r="794" spans="1:5" x14ac:dyDescent="0.3">
      <c r="A794" s="10">
        <v>911272</v>
      </c>
      <c r="B794" s="10" t="s">
        <v>11554</v>
      </c>
      <c r="C794" s="10" t="str">
        <f>IFERROR(INDEX(invoice_test_data!AI:AI, MATCH('Classification Test Result'!A794, invoice_test_data!A:A, 0)), "")</f>
        <v/>
      </c>
      <c r="D794" s="10" t="s">
        <v>48</v>
      </c>
      <c r="E794" s="10">
        <v>1</v>
      </c>
    </row>
    <row r="795" spans="1:5" x14ac:dyDescent="0.3">
      <c r="A795" s="10">
        <v>911271</v>
      </c>
      <c r="B795" s="10" t="s">
        <v>11555</v>
      </c>
      <c r="C795" s="10" t="str">
        <f>IFERROR(INDEX(invoice_test_data!AI:AI, MATCH('Classification Test Result'!A795, invoice_test_data!A:A, 0)), "")</f>
        <v/>
      </c>
      <c r="D795" s="10" t="s">
        <v>48</v>
      </c>
      <c r="E795" s="10">
        <v>1</v>
      </c>
    </row>
    <row r="796" spans="1:5" x14ac:dyDescent="0.3">
      <c r="A796" s="10">
        <v>911270</v>
      </c>
      <c r="B796" s="10" t="s">
        <v>11553</v>
      </c>
      <c r="C796" s="10" t="str">
        <f>IFERROR(INDEX(invoice_test_data!AI:AI, MATCH('Classification Test Result'!A796, invoice_test_data!A:A, 0)), "")</f>
        <v/>
      </c>
      <c r="D796" s="10" t="s">
        <v>48</v>
      </c>
      <c r="E796" s="10">
        <v>1</v>
      </c>
    </row>
    <row r="797" spans="1:5" x14ac:dyDescent="0.3">
      <c r="A797" s="10">
        <v>911277</v>
      </c>
      <c r="B797" s="10" t="s">
        <v>11557</v>
      </c>
      <c r="C797" s="10" t="str">
        <f>IFERROR(INDEX(invoice_test_data!AI:AI, MATCH('Classification Test Result'!A797, invoice_test_data!A:A, 0)), "")</f>
        <v/>
      </c>
      <c r="D797" s="10" t="s">
        <v>464</v>
      </c>
      <c r="E797" s="10">
        <v>1</v>
      </c>
    </row>
    <row r="798" spans="1:5" x14ac:dyDescent="0.3">
      <c r="A798" s="10">
        <v>911278</v>
      </c>
      <c r="B798" s="10" t="s">
        <v>11558</v>
      </c>
      <c r="C798" s="10" t="str">
        <f>IFERROR(INDEX(invoice_test_data!AI:AI, MATCH('Classification Test Result'!A798, invoice_test_data!A:A, 0)), "")</f>
        <v/>
      </c>
      <c r="D798" s="10" t="s">
        <v>464</v>
      </c>
      <c r="E798" s="10">
        <v>1</v>
      </c>
    </row>
    <row r="799" spans="1:5" x14ac:dyDescent="0.3">
      <c r="A799" s="10">
        <v>911280</v>
      </c>
      <c r="B799" s="10" t="s">
        <v>11559</v>
      </c>
      <c r="C799" s="10" t="str">
        <f>IFERROR(INDEX(invoice_test_data!AI:AI, MATCH('Classification Test Result'!A799, invoice_test_data!A:A, 0)), "")</f>
        <v/>
      </c>
      <c r="D799" s="10" t="s">
        <v>48</v>
      </c>
      <c r="E799" s="10">
        <v>1</v>
      </c>
    </row>
    <row r="800" spans="1:5" x14ac:dyDescent="0.3">
      <c r="A800" s="10">
        <v>911279</v>
      </c>
      <c r="B800" s="10" t="s">
        <v>11559</v>
      </c>
      <c r="C800" s="10" t="str">
        <f>IFERROR(INDEX(invoice_test_data!AI:AI, MATCH('Classification Test Result'!A800, invoice_test_data!A:A, 0)), "")</f>
        <v/>
      </c>
      <c r="D800" s="10" t="s">
        <v>48</v>
      </c>
      <c r="E800" s="10">
        <v>1</v>
      </c>
    </row>
    <row r="801" spans="1:5" x14ac:dyDescent="0.3">
      <c r="A801" s="10">
        <v>911283</v>
      </c>
      <c r="B801" s="10" t="s">
        <v>11560</v>
      </c>
      <c r="C801" s="10" t="str">
        <f>IFERROR(INDEX(invoice_test_data!AI:AI, MATCH('Classification Test Result'!A801, invoice_test_data!A:A, 0)), "")</f>
        <v/>
      </c>
      <c r="D801" s="10" t="s">
        <v>48</v>
      </c>
      <c r="E801" s="10">
        <v>0.99</v>
      </c>
    </row>
    <row r="802" spans="1:5" x14ac:dyDescent="0.3">
      <c r="A802" s="10">
        <v>911282</v>
      </c>
      <c r="B802" s="10" t="s">
        <v>11561</v>
      </c>
      <c r="C802" s="10" t="str">
        <f>IFERROR(INDEX(invoice_test_data!AI:AI, MATCH('Classification Test Result'!A802, invoice_test_data!A:A, 0)), "")</f>
        <v/>
      </c>
      <c r="D802" s="10" t="s">
        <v>48</v>
      </c>
      <c r="E802" s="10">
        <v>1</v>
      </c>
    </row>
    <row r="803" spans="1:5" x14ac:dyDescent="0.3">
      <c r="A803" s="10">
        <v>911286</v>
      </c>
      <c r="B803" s="10" t="s">
        <v>10936</v>
      </c>
      <c r="C803" s="10" t="str">
        <f>IFERROR(INDEX(invoice_test_data!AI:AI, MATCH('Classification Test Result'!A803, invoice_test_data!A:A, 0)), "")</f>
        <v/>
      </c>
      <c r="D803" s="10" t="s">
        <v>453</v>
      </c>
      <c r="E803" s="10">
        <v>1</v>
      </c>
    </row>
    <row r="804" spans="1:5" x14ac:dyDescent="0.3">
      <c r="A804" s="10">
        <v>911285</v>
      </c>
      <c r="B804" s="10" t="s">
        <v>11560</v>
      </c>
      <c r="C804" s="10" t="str">
        <f>IFERROR(INDEX(invoice_test_data!AI:AI, MATCH('Classification Test Result'!A804, invoice_test_data!A:A, 0)), "")</f>
        <v/>
      </c>
      <c r="D804" s="10" t="s">
        <v>48</v>
      </c>
      <c r="E804" s="10">
        <v>0.99</v>
      </c>
    </row>
    <row r="805" spans="1:5" x14ac:dyDescent="0.3">
      <c r="A805" s="10">
        <v>911284</v>
      </c>
      <c r="B805" s="10" t="s">
        <v>11560</v>
      </c>
      <c r="C805" s="10" t="str">
        <f>IFERROR(INDEX(invoice_test_data!AI:AI, MATCH('Classification Test Result'!A805, invoice_test_data!A:A, 0)), "")</f>
        <v/>
      </c>
      <c r="D805" s="10" t="s">
        <v>48</v>
      </c>
      <c r="E805" s="10">
        <v>0.99</v>
      </c>
    </row>
    <row r="806" spans="1:5" x14ac:dyDescent="0.3">
      <c r="A806" s="10">
        <v>911281</v>
      </c>
      <c r="B806" s="10" t="s">
        <v>11562</v>
      </c>
      <c r="C806" s="10" t="str">
        <f>IFERROR(INDEX(invoice_test_data!AI:AI, MATCH('Classification Test Result'!A806, invoice_test_data!A:A, 0)), "")</f>
        <v/>
      </c>
      <c r="D806" s="10" t="s">
        <v>464</v>
      </c>
      <c r="E806" s="10">
        <v>0.98</v>
      </c>
    </row>
    <row r="807" spans="1:5" x14ac:dyDescent="0.3">
      <c r="A807" s="10">
        <v>911298</v>
      </c>
      <c r="B807" s="10" t="s">
        <v>10936</v>
      </c>
      <c r="C807" s="10" t="str">
        <f>IFERROR(INDEX(invoice_test_data!AI:AI, MATCH('Classification Test Result'!A807, invoice_test_data!A:A, 0)), "")</f>
        <v/>
      </c>
      <c r="D807" s="10" t="s">
        <v>453</v>
      </c>
      <c r="E807" s="10">
        <v>1</v>
      </c>
    </row>
    <row r="808" spans="1:5" x14ac:dyDescent="0.3">
      <c r="A808" s="10">
        <v>911295</v>
      </c>
      <c r="B808" s="10" t="s">
        <v>11563</v>
      </c>
      <c r="C808" s="10" t="str">
        <f>IFERROR(INDEX(invoice_test_data!AI:AI, MATCH('Classification Test Result'!A808, invoice_test_data!A:A, 0)), "")</f>
        <v/>
      </c>
      <c r="D808" s="10" t="s">
        <v>48</v>
      </c>
      <c r="E808" s="10">
        <v>1</v>
      </c>
    </row>
    <row r="809" spans="1:5" x14ac:dyDescent="0.3">
      <c r="A809" s="10">
        <v>911296</v>
      </c>
      <c r="B809" s="10" t="s">
        <v>11564</v>
      </c>
      <c r="C809" s="10" t="str">
        <f>IFERROR(INDEX(invoice_test_data!AI:AI, MATCH('Classification Test Result'!A809, invoice_test_data!A:A, 0)), "")</f>
        <v/>
      </c>
      <c r="D809" s="10" t="s">
        <v>48</v>
      </c>
      <c r="E809" s="10">
        <v>1</v>
      </c>
    </row>
    <row r="810" spans="1:5" x14ac:dyDescent="0.3">
      <c r="A810" s="10">
        <v>911290</v>
      </c>
      <c r="B810" s="10" t="s">
        <v>11565</v>
      </c>
      <c r="C810" s="10" t="str">
        <f>IFERROR(INDEX(invoice_test_data!AI:AI, MATCH('Classification Test Result'!A810, invoice_test_data!A:A, 0)), "")</f>
        <v/>
      </c>
      <c r="D810" s="10" t="s">
        <v>464</v>
      </c>
      <c r="E810" s="10">
        <v>1</v>
      </c>
    </row>
    <row r="811" spans="1:5" x14ac:dyDescent="0.3">
      <c r="A811" s="10">
        <v>911288</v>
      </c>
      <c r="B811" s="10" t="s">
        <v>11566</v>
      </c>
      <c r="C811" s="10" t="str">
        <f>IFERROR(INDEX(invoice_test_data!AI:AI, MATCH('Classification Test Result'!A811, invoice_test_data!A:A, 0)), "")</f>
        <v/>
      </c>
      <c r="D811" s="10" t="s">
        <v>464</v>
      </c>
      <c r="E811" s="10">
        <v>1</v>
      </c>
    </row>
    <row r="812" spans="1:5" x14ac:dyDescent="0.3">
      <c r="A812" s="10">
        <v>911287</v>
      </c>
      <c r="B812" s="10" t="s">
        <v>11567</v>
      </c>
      <c r="C812" s="10" t="str">
        <f>IFERROR(INDEX(invoice_test_data!AI:AI, MATCH('Classification Test Result'!A812, invoice_test_data!A:A, 0)), "")</f>
        <v/>
      </c>
      <c r="D812" s="10" t="s">
        <v>464</v>
      </c>
      <c r="E812" s="10">
        <v>1</v>
      </c>
    </row>
    <row r="813" spans="1:5" x14ac:dyDescent="0.3">
      <c r="A813" s="10">
        <v>911297</v>
      </c>
      <c r="B813" s="10" t="s">
        <v>11163</v>
      </c>
      <c r="C813" s="10" t="str">
        <f>IFERROR(INDEX(invoice_test_data!AI:AI, MATCH('Classification Test Result'!A813, invoice_test_data!A:A, 0)), "")</f>
        <v/>
      </c>
      <c r="D813" s="10" t="s">
        <v>92</v>
      </c>
      <c r="E813" s="10">
        <v>1</v>
      </c>
    </row>
    <row r="814" spans="1:5" x14ac:dyDescent="0.3">
      <c r="A814" s="10">
        <v>911292</v>
      </c>
      <c r="B814" s="10" t="s">
        <v>11568</v>
      </c>
      <c r="C814" s="10" t="str">
        <f>IFERROR(INDEX(invoice_test_data!AI:AI, MATCH('Classification Test Result'!A814, invoice_test_data!A:A, 0)), "")</f>
        <v/>
      </c>
      <c r="D814" s="10" t="s">
        <v>48</v>
      </c>
      <c r="E814" s="10">
        <v>1</v>
      </c>
    </row>
    <row r="815" spans="1:5" x14ac:dyDescent="0.3">
      <c r="A815" s="10">
        <v>911291</v>
      </c>
      <c r="B815" s="10" t="s">
        <v>11569</v>
      </c>
      <c r="C815" s="10" t="str">
        <f>IFERROR(INDEX(invoice_test_data!AI:AI, MATCH('Classification Test Result'!A815, invoice_test_data!A:A, 0)), "")</f>
        <v/>
      </c>
      <c r="D815" s="10" t="s">
        <v>48</v>
      </c>
      <c r="E815" s="10">
        <v>1</v>
      </c>
    </row>
    <row r="816" spans="1:5" x14ac:dyDescent="0.3">
      <c r="A816" s="10">
        <v>911289</v>
      </c>
      <c r="B816" s="10" t="s">
        <v>11570</v>
      </c>
      <c r="C816" s="10" t="str">
        <f>IFERROR(INDEX(invoice_test_data!AI:AI, MATCH('Classification Test Result'!A816, invoice_test_data!A:A, 0)), "")</f>
        <v/>
      </c>
      <c r="D816" s="10" t="s">
        <v>464</v>
      </c>
      <c r="E816" s="10">
        <v>0.96</v>
      </c>
    </row>
    <row r="817" spans="1:5" x14ac:dyDescent="0.3">
      <c r="A817" s="10">
        <v>911293</v>
      </c>
      <c r="B817" s="10" t="s">
        <v>11571</v>
      </c>
      <c r="C817" s="10" t="str">
        <f>IFERROR(INDEX(invoice_test_data!AI:AI, MATCH('Classification Test Result'!A817, invoice_test_data!A:A, 0)), "")</f>
        <v/>
      </c>
      <c r="D817" s="10" t="s">
        <v>48</v>
      </c>
      <c r="E817" s="10">
        <v>1</v>
      </c>
    </row>
    <row r="818" spans="1:5" x14ac:dyDescent="0.3">
      <c r="A818" s="10">
        <v>911294</v>
      </c>
      <c r="B818" s="10" t="s">
        <v>11572</v>
      </c>
      <c r="C818" s="10" t="str">
        <f>IFERROR(INDEX(invoice_test_data!AI:AI, MATCH('Classification Test Result'!A818, invoice_test_data!A:A, 0)), "")</f>
        <v/>
      </c>
      <c r="D818" s="10" t="s">
        <v>48</v>
      </c>
      <c r="E818" s="10">
        <v>1</v>
      </c>
    </row>
    <row r="819" spans="1:5" x14ac:dyDescent="0.3">
      <c r="A819" s="10">
        <v>911299</v>
      </c>
      <c r="B819" s="10" t="s">
        <v>11573</v>
      </c>
      <c r="C819" s="10" t="str">
        <f>IFERROR(INDEX(invoice_test_data!AI:AI, MATCH('Classification Test Result'!A819, invoice_test_data!A:A, 0)), "")</f>
        <v/>
      </c>
      <c r="D819" s="10" t="s">
        <v>48</v>
      </c>
      <c r="E819" s="10">
        <v>1</v>
      </c>
    </row>
    <row r="820" spans="1:5" x14ac:dyDescent="0.3">
      <c r="A820" s="10">
        <v>911300</v>
      </c>
      <c r="B820" s="10" t="s">
        <v>11574</v>
      </c>
      <c r="C820" s="10" t="str">
        <f>IFERROR(INDEX(invoice_test_data!AI:AI, MATCH('Classification Test Result'!A820, invoice_test_data!A:A, 0)), "")</f>
        <v/>
      </c>
      <c r="D820" s="10" t="s">
        <v>48</v>
      </c>
      <c r="E820" s="10">
        <v>1</v>
      </c>
    </row>
    <row r="821" spans="1:5" x14ac:dyDescent="0.3">
      <c r="A821" s="10">
        <v>911301</v>
      </c>
      <c r="B821" s="10" t="s">
        <v>11575</v>
      </c>
      <c r="C821" s="10" t="str">
        <f>IFERROR(INDEX(invoice_test_data!AI:AI, MATCH('Classification Test Result'!A821, invoice_test_data!A:A, 0)), "")</f>
        <v/>
      </c>
      <c r="D821" s="10" t="s">
        <v>48</v>
      </c>
      <c r="E821" s="10">
        <v>1</v>
      </c>
    </row>
    <row r="822" spans="1:5" x14ac:dyDescent="0.3">
      <c r="A822" s="10">
        <v>911302</v>
      </c>
      <c r="B822" s="10" t="s">
        <v>11576</v>
      </c>
      <c r="C822" s="10" t="str">
        <f>IFERROR(INDEX(invoice_test_data!AI:AI, MATCH('Classification Test Result'!A822, invoice_test_data!A:A, 0)), "")</f>
        <v/>
      </c>
      <c r="D822" s="10" t="s">
        <v>48</v>
      </c>
      <c r="E822" s="10">
        <v>1</v>
      </c>
    </row>
    <row r="823" spans="1:5" x14ac:dyDescent="0.3">
      <c r="A823" s="10">
        <v>911303</v>
      </c>
      <c r="B823" s="10" t="s">
        <v>11577</v>
      </c>
      <c r="C823" s="10" t="str">
        <f>IFERROR(INDEX(invoice_test_data!AI:AI, MATCH('Classification Test Result'!A823, invoice_test_data!A:A, 0)), "")</f>
        <v/>
      </c>
      <c r="D823" s="10" t="s">
        <v>48</v>
      </c>
      <c r="E823" s="10">
        <v>1</v>
      </c>
    </row>
    <row r="824" spans="1:5" x14ac:dyDescent="0.3">
      <c r="A824" s="10">
        <v>911309</v>
      </c>
      <c r="B824" s="10" t="s">
        <v>10936</v>
      </c>
      <c r="C824" s="10" t="str">
        <f>IFERROR(INDEX(invoice_test_data!AI:AI, MATCH('Classification Test Result'!A824, invoice_test_data!A:A, 0)), "")</f>
        <v/>
      </c>
      <c r="D824" s="10" t="s">
        <v>453</v>
      </c>
      <c r="E824" s="10">
        <v>1</v>
      </c>
    </row>
    <row r="825" spans="1:5" x14ac:dyDescent="0.3">
      <c r="A825" s="10">
        <v>911304</v>
      </c>
      <c r="B825" s="10" t="s">
        <v>11578</v>
      </c>
      <c r="C825" s="10" t="str">
        <f>IFERROR(INDEX(invoice_test_data!AI:AI, MATCH('Classification Test Result'!A825, invoice_test_data!A:A, 0)), "")</f>
        <v/>
      </c>
      <c r="D825" s="10" t="s">
        <v>48</v>
      </c>
      <c r="E825" s="10">
        <v>1</v>
      </c>
    </row>
    <row r="826" spans="1:5" x14ac:dyDescent="0.3">
      <c r="A826" s="10">
        <v>911306</v>
      </c>
      <c r="B826" s="10" t="s">
        <v>11579</v>
      </c>
      <c r="C826" s="10" t="str">
        <f>IFERROR(INDEX(invoice_test_data!AI:AI, MATCH('Classification Test Result'!A826, invoice_test_data!A:A, 0)), "")</f>
        <v/>
      </c>
      <c r="D826" s="10" t="s">
        <v>48</v>
      </c>
      <c r="E826" s="10">
        <v>1</v>
      </c>
    </row>
    <row r="827" spans="1:5" x14ac:dyDescent="0.3">
      <c r="A827" s="10">
        <v>911310</v>
      </c>
      <c r="B827" s="10" t="s">
        <v>11580</v>
      </c>
      <c r="C827" s="10" t="str">
        <f>IFERROR(INDEX(invoice_test_data!AI:AI, MATCH('Classification Test Result'!A827, invoice_test_data!A:A, 0)), "")</f>
        <v/>
      </c>
      <c r="D827" s="10" t="s">
        <v>48</v>
      </c>
      <c r="E827" s="10">
        <v>1</v>
      </c>
    </row>
    <row r="828" spans="1:5" x14ac:dyDescent="0.3">
      <c r="A828" s="10">
        <v>911308</v>
      </c>
      <c r="B828" s="10" t="s">
        <v>11581</v>
      </c>
      <c r="C828" s="10" t="str">
        <f>IFERROR(INDEX(invoice_test_data!AI:AI, MATCH('Classification Test Result'!A828, invoice_test_data!A:A, 0)), "")</f>
        <v/>
      </c>
      <c r="D828" s="10" t="s">
        <v>48</v>
      </c>
      <c r="E828" s="10">
        <v>1</v>
      </c>
    </row>
    <row r="829" spans="1:5" x14ac:dyDescent="0.3">
      <c r="A829" s="10">
        <v>911305</v>
      </c>
      <c r="B829" s="10" t="s">
        <v>11582</v>
      </c>
      <c r="C829" s="10" t="str">
        <f>IFERROR(INDEX(invoice_test_data!AI:AI, MATCH('Classification Test Result'!A829, invoice_test_data!A:A, 0)), "")</f>
        <v/>
      </c>
      <c r="D829" s="10" t="s">
        <v>48</v>
      </c>
      <c r="E829" s="10">
        <v>1</v>
      </c>
    </row>
    <row r="830" spans="1:5" x14ac:dyDescent="0.3">
      <c r="A830" s="10">
        <v>911315</v>
      </c>
      <c r="B830" s="10" t="s">
        <v>10936</v>
      </c>
      <c r="C830" s="10" t="str">
        <f>IFERROR(INDEX(invoice_test_data!AI:AI, MATCH('Classification Test Result'!A830, invoice_test_data!A:A, 0)), "")</f>
        <v/>
      </c>
      <c r="D830" s="10" t="s">
        <v>453</v>
      </c>
      <c r="E830" s="10">
        <v>1</v>
      </c>
    </row>
    <row r="831" spans="1:5" x14ac:dyDescent="0.3">
      <c r="A831" s="10">
        <v>911313</v>
      </c>
      <c r="B831" s="10" t="s">
        <v>11583</v>
      </c>
      <c r="C831" s="10" t="str">
        <f>IFERROR(INDEX(invoice_test_data!AI:AI, MATCH('Classification Test Result'!A831, invoice_test_data!A:A, 0)), "")</f>
        <v/>
      </c>
      <c r="D831" s="10" t="s">
        <v>48</v>
      </c>
      <c r="E831" s="10">
        <v>1</v>
      </c>
    </row>
    <row r="832" spans="1:5" x14ac:dyDescent="0.3">
      <c r="A832" s="10">
        <v>911307</v>
      </c>
      <c r="B832" s="10" t="s">
        <v>11584</v>
      </c>
      <c r="C832" s="10" t="str">
        <f>IFERROR(INDEX(invoice_test_data!AI:AI, MATCH('Classification Test Result'!A832, invoice_test_data!A:A, 0)), "")</f>
        <v/>
      </c>
      <c r="D832" s="10" t="s">
        <v>48</v>
      </c>
      <c r="E832" s="10">
        <v>1</v>
      </c>
    </row>
    <row r="833" spans="1:5" x14ac:dyDescent="0.3">
      <c r="A833" s="10">
        <v>911312</v>
      </c>
      <c r="B833" s="10" t="s">
        <v>11585</v>
      </c>
      <c r="C833" s="10" t="str">
        <f>IFERROR(INDEX(invoice_test_data!AI:AI, MATCH('Classification Test Result'!A833, invoice_test_data!A:A, 0)), "")</f>
        <v/>
      </c>
      <c r="D833" s="10" t="s">
        <v>48</v>
      </c>
      <c r="E833" s="10">
        <v>1</v>
      </c>
    </row>
    <row r="834" spans="1:5" x14ac:dyDescent="0.3">
      <c r="A834" s="10">
        <v>911316</v>
      </c>
      <c r="B834" s="10" t="s">
        <v>11586</v>
      </c>
      <c r="C834" s="10" t="str">
        <f>IFERROR(INDEX(invoice_test_data!AI:AI, MATCH('Classification Test Result'!A834, invoice_test_data!A:A, 0)), "")</f>
        <v/>
      </c>
      <c r="D834" s="10" t="s">
        <v>48</v>
      </c>
      <c r="E834" s="10">
        <v>1</v>
      </c>
    </row>
    <row r="835" spans="1:5" x14ac:dyDescent="0.3">
      <c r="A835" s="10">
        <v>911314</v>
      </c>
      <c r="B835" s="10" t="s">
        <v>11587</v>
      </c>
      <c r="C835" s="10" t="str">
        <f>IFERROR(INDEX(invoice_test_data!AI:AI, MATCH('Classification Test Result'!A835, invoice_test_data!A:A, 0)), "")</f>
        <v/>
      </c>
      <c r="D835" s="10" t="s">
        <v>48</v>
      </c>
      <c r="E835" s="10">
        <v>1</v>
      </c>
    </row>
    <row r="836" spans="1:5" x14ac:dyDescent="0.3">
      <c r="A836" s="10">
        <v>911311</v>
      </c>
      <c r="B836" s="10" t="s">
        <v>11588</v>
      </c>
      <c r="C836" s="10" t="str">
        <f>IFERROR(INDEX(invoice_test_data!AI:AI, MATCH('Classification Test Result'!A836, invoice_test_data!A:A, 0)), "")</f>
        <v/>
      </c>
      <c r="D836" s="10" t="s">
        <v>48</v>
      </c>
      <c r="E836" s="10">
        <v>1</v>
      </c>
    </row>
    <row r="837" spans="1:5" x14ac:dyDescent="0.3">
      <c r="A837" s="10">
        <v>911317</v>
      </c>
      <c r="B837" s="10" t="s">
        <v>11577</v>
      </c>
      <c r="C837" s="10" t="str">
        <f>IFERROR(INDEX(invoice_test_data!AI:AI, MATCH('Classification Test Result'!A837, invoice_test_data!A:A, 0)), "")</f>
        <v/>
      </c>
      <c r="D837" s="10" t="s">
        <v>48</v>
      </c>
      <c r="E837" s="10">
        <v>1</v>
      </c>
    </row>
    <row r="838" spans="1:5" x14ac:dyDescent="0.3">
      <c r="A838" s="10">
        <v>911318</v>
      </c>
      <c r="B838" s="10" t="s">
        <v>11589</v>
      </c>
      <c r="C838" s="10" t="str">
        <f>IFERROR(INDEX(invoice_test_data!AI:AI, MATCH('Classification Test Result'!A838, invoice_test_data!A:A, 0)), "")</f>
        <v/>
      </c>
      <c r="D838" s="10" t="s">
        <v>48</v>
      </c>
      <c r="E838" s="10">
        <v>1</v>
      </c>
    </row>
    <row r="839" spans="1:5" x14ac:dyDescent="0.3">
      <c r="A839" s="10">
        <v>911319</v>
      </c>
      <c r="B839" s="10" t="s">
        <v>11590</v>
      </c>
      <c r="C839" s="10" t="str">
        <f>IFERROR(INDEX(invoice_test_data!AI:AI, MATCH('Classification Test Result'!A839, invoice_test_data!A:A, 0)), "")</f>
        <v/>
      </c>
      <c r="D839" s="10" t="s">
        <v>464</v>
      </c>
      <c r="E839" s="10">
        <v>1</v>
      </c>
    </row>
    <row r="840" spans="1:5" x14ac:dyDescent="0.3">
      <c r="A840" s="10">
        <v>911320</v>
      </c>
      <c r="B840" s="10" t="s">
        <v>11591</v>
      </c>
      <c r="C840" s="10" t="str">
        <f>IFERROR(INDEX(invoice_test_data!AI:AI, MATCH('Classification Test Result'!A840, invoice_test_data!A:A, 0)), "")</f>
        <v/>
      </c>
      <c r="D840" s="10" t="s">
        <v>48</v>
      </c>
      <c r="E840" s="10">
        <v>1</v>
      </c>
    </row>
    <row r="841" spans="1:5" x14ac:dyDescent="0.3">
      <c r="A841" s="10">
        <v>911323</v>
      </c>
      <c r="B841" s="10" t="s">
        <v>11574</v>
      </c>
      <c r="C841" s="10" t="str">
        <f>IFERROR(INDEX(invoice_test_data!AI:AI, MATCH('Classification Test Result'!A841, invoice_test_data!A:A, 0)), "")</f>
        <v/>
      </c>
      <c r="D841" s="10" t="s">
        <v>48</v>
      </c>
      <c r="E841" s="10">
        <v>1</v>
      </c>
    </row>
    <row r="842" spans="1:5" x14ac:dyDescent="0.3">
      <c r="A842" s="10">
        <v>911321</v>
      </c>
      <c r="B842" s="10" t="s">
        <v>11592</v>
      </c>
      <c r="C842" s="10" t="str">
        <f>IFERROR(INDEX(invoice_test_data!AI:AI, MATCH('Classification Test Result'!A842, invoice_test_data!A:A, 0)), "")</f>
        <v/>
      </c>
      <c r="D842" s="10" t="s">
        <v>48</v>
      </c>
      <c r="E842" s="10">
        <v>0.99</v>
      </c>
    </row>
    <row r="843" spans="1:5" x14ac:dyDescent="0.3">
      <c r="A843" s="10">
        <v>911325</v>
      </c>
      <c r="B843" s="10" t="s">
        <v>11593</v>
      </c>
      <c r="C843" s="10" t="str">
        <f>IFERROR(INDEX(invoice_test_data!AI:AI, MATCH('Classification Test Result'!A843, invoice_test_data!A:A, 0)), "")</f>
        <v/>
      </c>
      <c r="D843" s="10" t="s">
        <v>48</v>
      </c>
      <c r="E843" s="10">
        <v>1</v>
      </c>
    </row>
    <row r="844" spans="1:5" x14ac:dyDescent="0.3">
      <c r="A844" s="10">
        <v>911322</v>
      </c>
      <c r="B844" s="10" t="s">
        <v>11594</v>
      </c>
      <c r="C844" s="10" t="str">
        <f>IFERROR(INDEX(invoice_test_data!AI:AI, MATCH('Classification Test Result'!A844, invoice_test_data!A:A, 0)), "")</f>
        <v/>
      </c>
      <c r="D844" s="10" t="s">
        <v>48</v>
      </c>
      <c r="E844" s="10">
        <v>1</v>
      </c>
    </row>
    <row r="845" spans="1:5" x14ac:dyDescent="0.3">
      <c r="A845" s="10">
        <v>911324</v>
      </c>
      <c r="B845" s="10" t="s">
        <v>11595</v>
      </c>
      <c r="C845" s="10" t="str">
        <f>IFERROR(INDEX(invoice_test_data!AI:AI, MATCH('Classification Test Result'!A845, invoice_test_data!A:A, 0)), "")</f>
        <v/>
      </c>
      <c r="D845" s="10" t="s">
        <v>48</v>
      </c>
      <c r="E845" s="10">
        <v>1</v>
      </c>
    </row>
    <row r="846" spans="1:5" x14ac:dyDescent="0.3">
      <c r="A846" s="10">
        <v>911326</v>
      </c>
      <c r="B846" s="10" t="s">
        <v>11572</v>
      </c>
      <c r="C846" s="10" t="str">
        <f>IFERROR(INDEX(invoice_test_data!AI:AI, MATCH('Classification Test Result'!A846, invoice_test_data!A:A, 0)), "")</f>
        <v/>
      </c>
      <c r="D846" s="10" t="s">
        <v>48</v>
      </c>
      <c r="E846" s="10">
        <v>1</v>
      </c>
    </row>
    <row r="847" spans="1:5" x14ac:dyDescent="0.3">
      <c r="A847" s="10">
        <v>911329</v>
      </c>
      <c r="B847" s="10" t="s">
        <v>11596</v>
      </c>
      <c r="C847" s="10" t="str">
        <f>IFERROR(INDEX(invoice_test_data!AI:AI, MATCH('Classification Test Result'!A847, invoice_test_data!A:A, 0)), "")</f>
        <v/>
      </c>
      <c r="D847" s="10" t="s">
        <v>464</v>
      </c>
      <c r="E847" s="10">
        <v>0.84</v>
      </c>
    </row>
    <row r="848" spans="1:5" x14ac:dyDescent="0.3">
      <c r="A848" s="10">
        <v>911327</v>
      </c>
      <c r="B848" s="10" t="s">
        <v>11597</v>
      </c>
      <c r="C848" s="10" t="str">
        <f>IFERROR(INDEX(invoice_test_data!AI:AI, MATCH('Classification Test Result'!A848, invoice_test_data!A:A, 0)), "")</f>
        <v/>
      </c>
      <c r="D848" s="10" t="s">
        <v>48</v>
      </c>
      <c r="E848" s="10">
        <v>1</v>
      </c>
    </row>
    <row r="849" spans="1:5" x14ac:dyDescent="0.3">
      <c r="A849" s="10">
        <v>911330</v>
      </c>
      <c r="B849" s="10" t="s">
        <v>11597</v>
      </c>
      <c r="C849" s="10" t="str">
        <f>IFERROR(INDEX(invoice_test_data!AI:AI, MATCH('Classification Test Result'!A849, invoice_test_data!A:A, 0)), "")</f>
        <v/>
      </c>
      <c r="D849" s="10" t="s">
        <v>48</v>
      </c>
      <c r="E849" s="10">
        <v>1</v>
      </c>
    </row>
    <row r="850" spans="1:5" x14ac:dyDescent="0.3">
      <c r="A850" s="10">
        <v>911328</v>
      </c>
      <c r="B850" s="10" t="s">
        <v>11598</v>
      </c>
      <c r="C850" s="10" t="str">
        <f>IFERROR(INDEX(invoice_test_data!AI:AI, MATCH('Classification Test Result'!A850, invoice_test_data!A:A, 0)), "")</f>
        <v/>
      </c>
      <c r="D850" s="10" t="s">
        <v>48</v>
      </c>
      <c r="E850" s="10">
        <v>0.99</v>
      </c>
    </row>
    <row r="851" spans="1:5" x14ac:dyDescent="0.3">
      <c r="A851" s="10">
        <v>911331</v>
      </c>
      <c r="B851" s="10" t="s">
        <v>11599</v>
      </c>
      <c r="C851" s="10" t="str">
        <f>IFERROR(INDEX(invoice_test_data!AI:AI, MATCH('Classification Test Result'!A851, invoice_test_data!A:A, 0)), "")</f>
        <v/>
      </c>
      <c r="D851" s="10" t="s">
        <v>48</v>
      </c>
      <c r="E851" s="10">
        <v>1</v>
      </c>
    </row>
    <row r="852" spans="1:5" x14ac:dyDescent="0.3">
      <c r="A852" s="10">
        <v>911336</v>
      </c>
      <c r="B852" s="10" t="s">
        <v>11600</v>
      </c>
      <c r="C852" s="10" t="str">
        <f>IFERROR(INDEX(invoice_test_data!AI:AI, MATCH('Classification Test Result'!A852, invoice_test_data!A:A, 0)), "")</f>
        <v/>
      </c>
      <c r="D852" s="10" t="s">
        <v>48</v>
      </c>
      <c r="E852" s="10">
        <v>1</v>
      </c>
    </row>
    <row r="853" spans="1:5" x14ac:dyDescent="0.3">
      <c r="A853" s="10">
        <v>911333</v>
      </c>
      <c r="B853" s="10" t="s">
        <v>11601</v>
      </c>
      <c r="C853" s="10" t="str">
        <f>IFERROR(INDEX(invoice_test_data!AI:AI, MATCH('Classification Test Result'!A853, invoice_test_data!A:A, 0)), "")</f>
        <v/>
      </c>
      <c r="D853" s="10" t="s">
        <v>48</v>
      </c>
      <c r="E853" s="10">
        <v>1</v>
      </c>
    </row>
    <row r="854" spans="1:5" x14ac:dyDescent="0.3">
      <c r="A854" s="10">
        <v>911335</v>
      </c>
      <c r="B854" s="10" t="s">
        <v>11602</v>
      </c>
      <c r="C854" s="10" t="str">
        <f>IFERROR(INDEX(invoice_test_data!AI:AI, MATCH('Classification Test Result'!A854, invoice_test_data!A:A, 0)), "")</f>
        <v/>
      </c>
      <c r="D854" s="10" t="s">
        <v>48</v>
      </c>
      <c r="E854" s="10">
        <v>1</v>
      </c>
    </row>
    <row r="855" spans="1:5" x14ac:dyDescent="0.3">
      <c r="A855" s="10">
        <v>911332</v>
      </c>
      <c r="B855" s="10" t="s">
        <v>11603</v>
      </c>
      <c r="C855" s="10" t="str">
        <f>IFERROR(INDEX(invoice_test_data!AI:AI, MATCH('Classification Test Result'!A855, invoice_test_data!A:A, 0)), "")</f>
        <v/>
      </c>
      <c r="D855" s="10" t="s">
        <v>48</v>
      </c>
      <c r="E855" s="10">
        <v>1</v>
      </c>
    </row>
    <row r="856" spans="1:5" x14ac:dyDescent="0.3">
      <c r="A856" s="10">
        <v>911334</v>
      </c>
      <c r="B856" s="10" t="s">
        <v>11604</v>
      </c>
      <c r="C856" s="10" t="str">
        <f>IFERROR(INDEX(invoice_test_data!AI:AI, MATCH('Classification Test Result'!A856, invoice_test_data!A:A, 0)), "")</f>
        <v/>
      </c>
      <c r="D856" s="10" t="s">
        <v>48</v>
      </c>
      <c r="E856" s="10">
        <v>1</v>
      </c>
    </row>
    <row r="857" spans="1:5" x14ac:dyDescent="0.3">
      <c r="A857" s="10">
        <v>911337</v>
      </c>
      <c r="B857" s="10" t="s">
        <v>11605</v>
      </c>
      <c r="C857" s="10" t="str">
        <f>IFERROR(INDEX(invoice_test_data!AI:AI, MATCH('Classification Test Result'!A857, invoice_test_data!A:A, 0)), "")</f>
        <v/>
      </c>
      <c r="D857" s="10" t="s">
        <v>464</v>
      </c>
      <c r="E857" s="10">
        <v>1</v>
      </c>
    </row>
    <row r="858" spans="1:5" x14ac:dyDescent="0.3">
      <c r="A858" s="10">
        <v>911338</v>
      </c>
      <c r="B858" s="10" t="s">
        <v>11606</v>
      </c>
      <c r="C858" s="10" t="str">
        <f>IFERROR(INDEX(invoice_test_data!AI:AI, MATCH('Classification Test Result'!A858, invoice_test_data!A:A, 0)), "")</f>
        <v/>
      </c>
      <c r="D858" s="10" t="s">
        <v>464</v>
      </c>
      <c r="E858" s="10">
        <v>1</v>
      </c>
    </row>
    <row r="859" spans="1:5" x14ac:dyDescent="0.3">
      <c r="A859" s="10">
        <v>911340</v>
      </c>
      <c r="B859" s="10" t="s">
        <v>11607</v>
      </c>
      <c r="C859" s="10" t="str">
        <f>IFERROR(INDEX(invoice_test_data!AI:AI, MATCH('Classification Test Result'!A859, invoice_test_data!A:A, 0)), "")</f>
        <v/>
      </c>
      <c r="D859" s="10" t="s">
        <v>48</v>
      </c>
      <c r="E859" s="10">
        <v>0.91</v>
      </c>
    </row>
    <row r="860" spans="1:5" x14ac:dyDescent="0.3">
      <c r="A860" s="10">
        <v>911339</v>
      </c>
      <c r="B860" s="10" t="s">
        <v>11608</v>
      </c>
      <c r="C860" s="10" t="str">
        <f>IFERROR(INDEX(invoice_test_data!AI:AI, MATCH('Classification Test Result'!A860, invoice_test_data!A:A, 0)), "")</f>
        <v/>
      </c>
      <c r="D860" s="10" t="s">
        <v>464</v>
      </c>
      <c r="E860" s="10">
        <v>0.99</v>
      </c>
    </row>
    <row r="861" spans="1:5" x14ac:dyDescent="0.3">
      <c r="A861" s="10">
        <v>911341</v>
      </c>
      <c r="B861" s="10" t="s">
        <v>11609</v>
      </c>
      <c r="C861" s="10" t="str">
        <f>IFERROR(INDEX(invoice_test_data!AI:AI, MATCH('Classification Test Result'!A861, invoice_test_data!A:A, 0)), "")</f>
        <v/>
      </c>
      <c r="D861" s="10" t="s">
        <v>464</v>
      </c>
      <c r="E861" s="10">
        <v>1</v>
      </c>
    </row>
    <row r="862" spans="1:5" x14ac:dyDescent="0.3">
      <c r="A862" s="10">
        <v>911344</v>
      </c>
      <c r="B862" s="10" t="s">
        <v>11610</v>
      </c>
      <c r="C862" s="10" t="str">
        <f>IFERROR(INDEX(invoice_test_data!AI:AI, MATCH('Classification Test Result'!A862, invoice_test_data!A:A, 0)), "")</f>
        <v/>
      </c>
      <c r="D862" s="10" t="s">
        <v>464</v>
      </c>
      <c r="E862" s="10">
        <v>1</v>
      </c>
    </row>
    <row r="863" spans="1:5" x14ac:dyDescent="0.3">
      <c r="A863" s="10">
        <v>911343</v>
      </c>
      <c r="B863" s="10" t="s">
        <v>11611</v>
      </c>
      <c r="C863" s="10" t="str">
        <f>IFERROR(INDEX(invoice_test_data!AI:AI, MATCH('Classification Test Result'!A863, invoice_test_data!A:A, 0)), "")</f>
        <v/>
      </c>
      <c r="D863" s="10" t="s">
        <v>464</v>
      </c>
      <c r="E863" s="10">
        <v>1</v>
      </c>
    </row>
    <row r="864" spans="1:5" x14ac:dyDescent="0.3">
      <c r="A864" s="10">
        <v>911342</v>
      </c>
      <c r="B864" s="10" t="s">
        <v>11612</v>
      </c>
      <c r="C864" s="10" t="str">
        <f>IFERROR(INDEX(invoice_test_data!AI:AI, MATCH('Classification Test Result'!A864, invoice_test_data!A:A, 0)), "")</f>
        <v/>
      </c>
      <c r="D864" s="10" t="s">
        <v>464</v>
      </c>
      <c r="E864" s="10">
        <v>1</v>
      </c>
    </row>
    <row r="865" spans="1:5" x14ac:dyDescent="0.3">
      <c r="A865" s="10">
        <v>911346</v>
      </c>
      <c r="B865" s="10" t="s">
        <v>11613</v>
      </c>
      <c r="C865" s="10" t="str">
        <f>IFERROR(INDEX(invoice_test_data!AI:AI, MATCH('Classification Test Result'!A865, invoice_test_data!A:A, 0)), "")</f>
        <v/>
      </c>
      <c r="D865" s="10" t="s">
        <v>48</v>
      </c>
      <c r="E865" s="10">
        <v>0.99</v>
      </c>
    </row>
    <row r="866" spans="1:5" x14ac:dyDescent="0.3">
      <c r="A866" s="10">
        <v>911345</v>
      </c>
      <c r="B866" s="10" t="s">
        <v>11614</v>
      </c>
      <c r="C866" s="10" t="str">
        <f>IFERROR(INDEX(invoice_test_data!AI:AI, MATCH('Classification Test Result'!A866, invoice_test_data!A:A, 0)), "")</f>
        <v/>
      </c>
      <c r="D866" s="10" t="s">
        <v>48</v>
      </c>
      <c r="E866" s="10">
        <v>1</v>
      </c>
    </row>
    <row r="867" spans="1:5" x14ac:dyDescent="0.3">
      <c r="A867" s="10">
        <v>911348</v>
      </c>
      <c r="B867" s="10" t="s">
        <v>11615</v>
      </c>
      <c r="C867" s="10" t="str">
        <f>IFERROR(INDEX(invoice_test_data!AI:AI, MATCH('Classification Test Result'!A867, invoice_test_data!A:A, 0)), "")</f>
        <v/>
      </c>
      <c r="D867" s="10" t="s">
        <v>48</v>
      </c>
      <c r="E867" s="10">
        <v>1</v>
      </c>
    </row>
    <row r="868" spans="1:5" x14ac:dyDescent="0.3">
      <c r="A868" s="10">
        <v>911347</v>
      </c>
      <c r="B868" s="10" t="s">
        <v>11616</v>
      </c>
      <c r="C868" s="10" t="str">
        <f>IFERROR(INDEX(invoice_test_data!AI:AI, MATCH('Classification Test Result'!A868, invoice_test_data!A:A, 0)), "")</f>
        <v/>
      </c>
      <c r="D868" s="10" t="s">
        <v>48</v>
      </c>
      <c r="E868" s="10">
        <v>1</v>
      </c>
    </row>
    <row r="869" spans="1:5" x14ac:dyDescent="0.3">
      <c r="A869" s="10">
        <v>911349</v>
      </c>
      <c r="B869" s="10" t="s">
        <v>11617</v>
      </c>
      <c r="C869" s="10" t="str">
        <f>IFERROR(INDEX(invoice_test_data!AI:AI, MATCH('Classification Test Result'!A869, invoice_test_data!A:A, 0)), "")</f>
        <v/>
      </c>
      <c r="D869" s="10" t="s">
        <v>464</v>
      </c>
      <c r="E869" s="10">
        <v>1</v>
      </c>
    </row>
    <row r="870" spans="1:5" x14ac:dyDescent="0.3">
      <c r="A870" s="10">
        <v>911085</v>
      </c>
      <c r="B870" s="10" t="s">
        <v>11618</v>
      </c>
      <c r="C870" s="10" t="str">
        <f>IFERROR(INDEX(invoice_test_data!AI:AI, MATCH('Classification Test Result'!A870, invoice_test_data!A:A, 0)), "")</f>
        <v/>
      </c>
      <c r="D870" s="10" t="s">
        <v>48</v>
      </c>
      <c r="E870" s="10">
        <v>1</v>
      </c>
    </row>
    <row r="871" spans="1:5" x14ac:dyDescent="0.3">
      <c r="A871" s="10">
        <v>911088</v>
      </c>
      <c r="B871" s="10" t="s">
        <v>10936</v>
      </c>
      <c r="C871" s="10" t="str">
        <f>IFERROR(INDEX(invoice_test_data!AI:AI, MATCH('Classification Test Result'!A871, invoice_test_data!A:A, 0)), "")</f>
        <v/>
      </c>
      <c r="D871" s="10" t="s">
        <v>453</v>
      </c>
      <c r="E871" s="10">
        <v>1</v>
      </c>
    </row>
    <row r="872" spans="1:5" x14ac:dyDescent="0.3">
      <c r="A872" s="10">
        <v>911087</v>
      </c>
      <c r="B872" s="10" t="s">
        <v>11472</v>
      </c>
      <c r="C872" s="10" t="str">
        <f>IFERROR(INDEX(invoice_test_data!AI:AI, MATCH('Classification Test Result'!A872, invoice_test_data!A:A, 0)), "")</f>
        <v/>
      </c>
      <c r="D872" s="10" t="s">
        <v>1010</v>
      </c>
      <c r="E872" s="10">
        <v>1</v>
      </c>
    </row>
    <row r="873" spans="1:5" x14ac:dyDescent="0.3">
      <c r="A873" s="10">
        <v>911086</v>
      </c>
      <c r="B873" s="10" t="s">
        <v>11619</v>
      </c>
      <c r="C873" s="10" t="str">
        <f>IFERROR(INDEX(invoice_test_data!AI:AI, MATCH('Classification Test Result'!A873, invoice_test_data!A:A, 0)), "")</f>
        <v/>
      </c>
      <c r="D873" s="10" t="s">
        <v>48</v>
      </c>
      <c r="E873" s="10">
        <v>1</v>
      </c>
    </row>
    <row r="874" spans="1:5" x14ac:dyDescent="0.3">
      <c r="A874" s="10">
        <v>911089</v>
      </c>
      <c r="B874" s="10" t="s">
        <v>10916</v>
      </c>
      <c r="C874" s="10" t="str">
        <f>IFERROR(INDEX(invoice_test_data!AI:AI, MATCH('Classification Test Result'!A874, invoice_test_data!A:A, 0)), "")</f>
        <v/>
      </c>
      <c r="D874" s="10" t="s">
        <v>48</v>
      </c>
      <c r="E874" s="10">
        <v>0.99</v>
      </c>
    </row>
    <row r="875" spans="1:5" x14ac:dyDescent="0.3">
      <c r="A875" s="10">
        <v>911090</v>
      </c>
      <c r="B875" s="10" t="s">
        <v>11620</v>
      </c>
      <c r="C875" s="10" t="str">
        <f>IFERROR(INDEX(invoice_test_data!AI:AI, MATCH('Classification Test Result'!A875, invoice_test_data!A:A, 0)), "")</f>
        <v/>
      </c>
      <c r="D875" s="10" t="s">
        <v>48</v>
      </c>
      <c r="E875" s="10">
        <v>1</v>
      </c>
    </row>
    <row r="876" spans="1:5" x14ac:dyDescent="0.3">
      <c r="A876" s="10">
        <v>911091</v>
      </c>
      <c r="B876" s="10" t="s">
        <v>11621</v>
      </c>
      <c r="C876" s="10" t="str">
        <f>IFERROR(INDEX(invoice_test_data!AI:AI, MATCH('Classification Test Result'!A876, invoice_test_data!A:A, 0)), "")</f>
        <v/>
      </c>
      <c r="D876" s="10" t="s">
        <v>48</v>
      </c>
      <c r="E876" s="10">
        <v>1</v>
      </c>
    </row>
    <row r="877" spans="1:5" x14ac:dyDescent="0.3">
      <c r="A877" s="10">
        <v>911094</v>
      </c>
      <c r="B877" s="10" t="s">
        <v>11622</v>
      </c>
      <c r="C877" s="10" t="str">
        <f>IFERROR(INDEX(invoice_test_data!AI:AI, MATCH('Classification Test Result'!A877, invoice_test_data!A:A, 0)), "")</f>
        <v/>
      </c>
      <c r="D877" s="10" t="s">
        <v>48</v>
      </c>
      <c r="E877" s="10">
        <v>1</v>
      </c>
    </row>
    <row r="878" spans="1:5" x14ac:dyDescent="0.3">
      <c r="A878" s="10">
        <v>911095</v>
      </c>
      <c r="B878" s="10" t="s">
        <v>11623</v>
      </c>
      <c r="C878" s="10" t="str">
        <f>IFERROR(INDEX(invoice_test_data!AI:AI, MATCH('Classification Test Result'!A878, invoice_test_data!A:A, 0)), "")</f>
        <v/>
      </c>
      <c r="D878" s="10" t="s">
        <v>48</v>
      </c>
      <c r="E878" s="10">
        <v>1</v>
      </c>
    </row>
    <row r="879" spans="1:5" x14ac:dyDescent="0.3">
      <c r="A879" s="10">
        <v>911093</v>
      </c>
      <c r="B879" s="10" t="s">
        <v>11624</v>
      </c>
      <c r="C879" s="10" t="str">
        <f>IFERROR(INDEX(invoice_test_data!AI:AI, MATCH('Classification Test Result'!A879, invoice_test_data!A:A, 0)), "")</f>
        <v/>
      </c>
      <c r="D879" s="10" t="s">
        <v>48</v>
      </c>
      <c r="E879" s="10">
        <v>1</v>
      </c>
    </row>
    <row r="880" spans="1:5" x14ac:dyDescent="0.3">
      <c r="A880" s="10">
        <v>911092</v>
      </c>
      <c r="B880" s="10" t="s">
        <v>11625</v>
      </c>
      <c r="C880" s="10" t="str">
        <f>IFERROR(INDEX(invoice_test_data!AI:AI, MATCH('Classification Test Result'!A880, invoice_test_data!A:A, 0)), "")</f>
        <v/>
      </c>
      <c r="D880" s="10" t="s">
        <v>48</v>
      </c>
      <c r="E880" s="10">
        <v>1</v>
      </c>
    </row>
    <row r="881" spans="1:5" x14ac:dyDescent="0.3">
      <c r="A881" s="10">
        <v>911102</v>
      </c>
      <c r="B881" s="10" t="s">
        <v>11626</v>
      </c>
      <c r="C881" s="10" t="str">
        <f>IFERROR(INDEX(invoice_test_data!AI:AI, MATCH('Classification Test Result'!A881, invoice_test_data!A:A, 0)), "")</f>
        <v/>
      </c>
      <c r="D881" s="10" t="s">
        <v>48</v>
      </c>
      <c r="E881" s="10">
        <v>0.98</v>
      </c>
    </row>
    <row r="882" spans="1:5" x14ac:dyDescent="0.3">
      <c r="A882" s="10">
        <v>911101</v>
      </c>
      <c r="B882" s="10" t="s">
        <v>11627</v>
      </c>
      <c r="C882" s="10" t="str">
        <f>IFERROR(INDEX(invoice_test_data!AI:AI, MATCH('Classification Test Result'!A882, invoice_test_data!A:A, 0)), "")</f>
        <v/>
      </c>
      <c r="D882" s="10" t="s">
        <v>464</v>
      </c>
      <c r="E882" s="10">
        <v>1</v>
      </c>
    </row>
    <row r="883" spans="1:5" x14ac:dyDescent="0.3">
      <c r="A883" s="10">
        <v>911098</v>
      </c>
      <c r="B883" s="10" t="s">
        <v>11628</v>
      </c>
      <c r="C883" s="10" t="str">
        <f>IFERROR(INDEX(invoice_test_data!AI:AI, MATCH('Classification Test Result'!A883, invoice_test_data!A:A, 0)), "")</f>
        <v/>
      </c>
      <c r="D883" s="10" t="s">
        <v>48</v>
      </c>
      <c r="E883" s="10">
        <v>0.52</v>
      </c>
    </row>
    <row r="884" spans="1:5" x14ac:dyDescent="0.3">
      <c r="A884" s="10">
        <v>911100</v>
      </c>
      <c r="B884" s="10" t="s">
        <v>11629</v>
      </c>
      <c r="C884" s="10" t="str">
        <f>IFERROR(INDEX(invoice_test_data!AI:AI, MATCH('Classification Test Result'!A884, invoice_test_data!A:A, 0)), "")</f>
        <v/>
      </c>
      <c r="D884" s="10" t="s">
        <v>464</v>
      </c>
      <c r="E884" s="10">
        <v>1</v>
      </c>
    </row>
    <row r="885" spans="1:5" x14ac:dyDescent="0.3">
      <c r="A885" s="10">
        <v>911099</v>
      </c>
      <c r="B885" s="10" t="s">
        <v>11630</v>
      </c>
      <c r="C885" s="10" t="str">
        <f>IFERROR(INDEX(invoice_test_data!AI:AI, MATCH('Classification Test Result'!A885, invoice_test_data!A:A, 0)), "")</f>
        <v/>
      </c>
      <c r="D885" s="10" t="s">
        <v>48</v>
      </c>
      <c r="E885" s="10">
        <v>0.98</v>
      </c>
    </row>
    <row r="886" spans="1:5" x14ac:dyDescent="0.3">
      <c r="A886" s="10">
        <v>911097</v>
      </c>
      <c r="B886" s="10" t="s">
        <v>11631</v>
      </c>
      <c r="C886" s="10" t="str">
        <f>IFERROR(INDEX(invoice_test_data!AI:AI, MATCH('Classification Test Result'!A886, invoice_test_data!A:A, 0)), "")</f>
        <v/>
      </c>
      <c r="D886" s="10" t="s">
        <v>464</v>
      </c>
      <c r="E886" s="10">
        <v>1</v>
      </c>
    </row>
    <row r="887" spans="1:5" x14ac:dyDescent="0.3">
      <c r="A887" s="10">
        <v>911096</v>
      </c>
      <c r="B887" s="10" t="s">
        <v>11632</v>
      </c>
      <c r="C887" s="10" t="str">
        <f>IFERROR(INDEX(invoice_test_data!AI:AI, MATCH('Classification Test Result'!A887, invoice_test_data!A:A, 0)), "")</f>
        <v/>
      </c>
      <c r="D887" s="10" t="s">
        <v>464</v>
      </c>
      <c r="E887" s="10">
        <v>1</v>
      </c>
    </row>
    <row r="888" spans="1:5" x14ac:dyDescent="0.3">
      <c r="A888" s="10">
        <v>911103</v>
      </c>
      <c r="B888" s="10" t="s">
        <v>11633</v>
      </c>
      <c r="C888" s="10" t="str">
        <f>IFERROR(INDEX(invoice_test_data!AI:AI, MATCH('Classification Test Result'!A888, invoice_test_data!A:A, 0)), "")</f>
        <v/>
      </c>
      <c r="D888" s="10" t="s">
        <v>464</v>
      </c>
      <c r="E888" s="10">
        <v>1</v>
      </c>
    </row>
    <row r="889" spans="1:5" x14ac:dyDescent="0.3">
      <c r="A889" s="10">
        <v>911109</v>
      </c>
      <c r="B889" s="10" t="s">
        <v>11634</v>
      </c>
      <c r="C889" s="10" t="str">
        <f>IFERROR(INDEX(invoice_test_data!AI:AI, MATCH('Classification Test Result'!A889, invoice_test_data!A:A, 0)), "")</f>
        <v/>
      </c>
      <c r="D889" s="10" t="s">
        <v>48</v>
      </c>
      <c r="E889" s="10">
        <v>1</v>
      </c>
    </row>
    <row r="890" spans="1:5" x14ac:dyDescent="0.3">
      <c r="A890" s="10">
        <v>911108</v>
      </c>
      <c r="B890" s="10" t="s">
        <v>11635</v>
      </c>
      <c r="C890" s="10" t="str">
        <f>IFERROR(INDEX(invoice_test_data!AI:AI, MATCH('Classification Test Result'!A890, invoice_test_data!A:A, 0)), "")</f>
        <v/>
      </c>
      <c r="D890" s="10" t="s">
        <v>48</v>
      </c>
      <c r="E890" s="10">
        <v>1</v>
      </c>
    </row>
    <row r="891" spans="1:5" x14ac:dyDescent="0.3">
      <c r="A891" s="10">
        <v>911107</v>
      </c>
      <c r="B891" s="10" t="s">
        <v>11636</v>
      </c>
      <c r="C891" s="10" t="str">
        <f>IFERROR(INDEX(invoice_test_data!AI:AI, MATCH('Classification Test Result'!A891, invoice_test_data!A:A, 0)), "")</f>
        <v/>
      </c>
      <c r="D891" s="10" t="s">
        <v>48</v>
      </c>
      <c r="E891" s="10">
        <v>1</v>
      </c>
    </row>
    <row r="892" spans="1:5" x14ac:dyDescent="0.3">
      <c r="A892" s="10">
        <v>911106</v>
      </c>
      <c r="B892" s="10" t="s">
        <v>11637</v>
      </c>
      <c r="C892" s="10" t="str">
        <f>IFERROR(INDEX(invoice_test_data!AI:AI, MATCH('Classification Test Result'!A892, invoice_test_data!A:A, 0)), "")</f>
        <v/>
      </c>
      <c r="D892" s="10" t="s">
        <v>48</v>
      </c>
      <c r="E892" s="10">
        <v>1</v>
      </c>
    </row>
    <row r="893" spans="1:5" x14ac:dyDescent="0.3">
      <c r="A893" s="10">
        <v>911105</v>
      </c>
      <c r="B893" s="10" t="s">
        <v>11638</v>
      </c>
      <c r="C893" s="10" t="str">
        <f>IFERROR(INDEX(invoice_test_data!AI:AI, MATCH('Classification Test Result'!A893, invoice_test_data!A:A, 0)), "")</f>
        <v/>
      </c>
      <c r="D893" s="10" t="s">
        <v>48</v>
      </c>
      <c r="E893" s="10">
        <v>1</v>
      </c>
    </row>
    <row r="894" spans="1:5" x14ac:dyDescent="0.3">
      <c r="A894" s="10">
        <v>911104</v>
      </c>
      <c r="B894" s="10" t="s">
        <v>11639</v>
      </c>
      <c r="C894" s="10" t="str">
        <f>IFERROR(INDEX(invoice_test_data!AI:AI, MATCH('Classification Test Result'!A894, invoice_test_data!A:A, 0)), "")</f>
        <v/>
      </c>
      <c r="D894" s="10" t="s">
        <v>48</v>
      </c>
      <c r="E894" s="10">
        <v>1</v>
      </c>
    </row>
    <row r="895" spans="1:5" x14ac:dyDescent="0.3">
      <c r="A895" s="10">
        <v>911111</v>
      </c>
      <c r="B895" s="10" t="s">
        <v>11640</v>
      </c>
      <c r="C895" s="10" t="str">
        <f>IFERROR(INDEX(invoice_test_data!AI:AI, MATCH('Classification Test Result'!A895, invoice_test_data!A:A, 0)), "")</f>
        <v/>
      </c>
      <c r="D895" s="10" t="s">
        <v>48</v>
      </c>
      <c r="E895" s="10">
        <v>1</v>
      </c>
    </row>
    <row r="896" spans="1:5" x14ac:dyDescent="0.3">
      <c r="A896" s="10">
        <v>911110</v>
      </c>
      <c r="B896" s="10" t="s">
        <v>11641</v>
      </c>
      <c r="C896" s="10" t="str">
        <f>IFERROR(INDEX(invoice_test_data!AI:AI, MATCH('Classification Test Result'!A896, invoice_test_data!A:A, 0)), "")</f>
        <v/>
      </c>
      <c r="D896" s="10" t="s">
        <v>48</v>
      </c>
      <c r="E896" s="10">
        <v>1</v>
      </c>
    </row>
    <row r="897" spans="1:5" x14ac:dyDescent="0.3">
      <c r="A897" s="10">
        <v>911119</v>
      </c>
      <c r="B897" s="10" t="s">
        <v>11642</v>
      </c>
      <c r="C897" s="10" t="str">
        <f>IFERROR(INDEX(invoice_test_data!AI:AI, MATCH('Classification Test Result'!A897, invoice_test_data!A:A, 0)), "")</f>
        <v/>
      </c>
      <c r="D897" s="10" t="s">
        <v>48</v>
      </c>
      <c r="E897" s="10">
        <v>1</v>
      </c>
    </row>
    <row r="898" spans="1:5" x14ac:dyDescent="0.3">
      <c r="A898" s="10">
        <v>911120</v>
      </c>
      <c r="B898" s="10" t="s">
        <v>11643</v>
      </c>
      <c r="C898" s="10" t="str">
        <f>IFERROR(INDEX(invoice_test_data!AI:AI, MATCH('Classification Test Result'!A898, invoice_test_data!A:A, 0)), "")</f>
        <v/>
      </c>
      <c r="D898" s="10" t="s">
        <v>48</v>
      </c>
      <c r="E898" s="10">
        <v>1</v>
      </c>
    </row>
    <row r="899" spans="1:5" x14ac:dyDescent="0.3">
      <c r="A899" s="10">
        <v>911118</v>
      </c>
      <c r="B899" s="10" t="s">
        <v>11644</v>
      </c>
      <c r="C899" s="10" t="str">
        <f>IFERROR(INDEX(invoice_test_data!AI:AI, MATCH('Classification Test Result'!A899, invoice_test_data!A:A, 0)), "")</f>
        <v/>
      </c>
      <c r="D899" s="10" t="s">
        <v>48</v>
      </c>
      <c r="E899" s="10">
        <v>1</v>
      </c>
    </row>
    <row r="900" spans="1:5" x14ac:dyDescent="0.3">
      <c r="A900" s="10">
        <v>911117</v>
      </c>
      <c r="B900" s="10" t="s">
        <v>11645</v>
      </c>
      <c r="C900" s="10" t="str">
        <f>IFERROR(INDEX(invoice_test_data!AI:AI, MATCH('Classification Test Result'!A900, invoice_test_data!A:A, 0)), "")</f>
        <v/>
      </c>
      <c r="D900" s="10" t="s">
        <v>48</v>
      </c>
      <c r="E900" s="10">
        <v>1</v>
      </c>
    </row>
    <row r="901" spans="1:5" x14ac:dyDescent="0.3">
      <c r="A901" s="10">
        <v>911115</v>
      </c>
      <c r="B901" s="10" t="s">
        <v>11646</v>
      </c>
      <c r="C901" s="10" t="str">
        <f>IFERROR(INDEX(invoice_test_data!AI:AI, MATCH('Classification Test Result'!A901, invoice_test_data!A:A, 0)), "")</f>
        <v/>
      </c>
      <c r="D901" s="10" t="s">
        <v>48</v>
      </c>
      <c r="E901" s="10">
        <v>1</v>
      </c>
    </row>
    <row r="902" spans="1:5" x14ac:dyDescent="0.3">
      <c r="A902" s="10">
        <v>911114</v>
      </c>
      <c r="B902" s="10" t="s">
        <v>11647</v>
      </c>
      <c r="C902" s="10" t="str">
        <f>IFERROR(INDEX(invoice_test_data!AI:AI, MATCH('Classification Test Result'!A902, invoice_test_data!A:A, 0)), "")</f>
        <v/>
      </c>
      <c r="D902" s="10" t="s">
        <v>48</v>
      </c>
      <c r="E902" s="10">
        <v>1</v>
      </c>
    </row>
    <row r="903" spans="1:5" x14ac:dyDescent="0.3">
      <c r="A903" s="10">
        <v>911113</v>
      </c>
      <c r="B903" s="10" t="s">
        <v>11648</v>
      </c>
      <c r="C903" s="10" t="str">
        <f>IFERROR(INDEX(invoice_test_data!AI:AI, MATCH('Classification Test Result'!A903, invoice_test_data!A:A, 0)), "")</f>
        <v/>
      </c>
      <c r="D903" s="10" t="s">
        <v>48</v>
      </c>
      <c r="E903" s="10">
        <v>1</v>
      </c>
    </row>
    <row r="904" spans="1:5" x14ac:dyDescent="0.3">
      <c r="A904" s="10">
        <v>911112</v>
      </c>
      <c r="B904" s="10" t="s">
        <v>11649</v>
      </c>
      <c r="C904" s="10" t="str">
        <f>IFERROR(INDEX(invoice_test_data!AI:AI, MATCH('Classification Test Result'!A904, invoice_test_data!A:A, 0)), "")</f>
        <v/>
      </c>
      <c r="D904" s="10" t="s">
        <v>48</v>
      </c>
      <c r="E904" s="10">
        <v>0.94</v>
      </c>
    </row>
    <row r="905" spans="1:5" x14ac:dyDescent="0.3">
      <c r="A905" s="10">
        <v>911127</v>
      </c>
      <c r="B905" s="10" t="s">
        <v>10936</v>
      </c>
      <c r="C905" s="10" t="str">
        <f>IFERROR(INDEX(invoice_test_data!AI:AI, MATCH('Classification Test Result'!A905, invoice_test_data!A:A, 0)), "")</f>
        <v/>
      </c>
      <c r="D905" s="10" t="s">
        <v>453</v>
      </c>
      <c r="E905" s="10">
        <v>1</v>
      </c>
    </row>
    <row r="906" spans="1:5" x14ac:dyDescent="0.3">
      <c r="A906" s="10">
        <v>911126</v>
      </c>
      <c r="B906" s="10" t="s">
        <v>11650</v>
      </c>
      <c r="C906" s="10" t="str">
        <f>IFERROR(INDEX(invoice_test_data!AI:AI, MATCH('Classification Test Result'!A906, invoice_test_data!A:A, 0)), "")</f>
        <v/>
      </c>
      <c r="D906" s="10" t="s">
        <v>48</v>
      </c>
      <c r="E906" s="10">
        <v>1</v>
      </c>
    </row>
    <row r="907" spans="1:5" x14ac:dyDescent="0.3">
      <c r="A907" s="10">
        <v>911125</v>
      </c>
      <c r="B907" s="10" t="s">
        <v>11651</v>
      </c>
      <c r="C907" s="10" t="str">
        <f>IFERROR(INDEX(invoice_test_data!AI:AI, MATCH('Classification Test Result'!A907, invoice_test_data!A:A, 0)), "")</f>
        <v/>
      </c>
      <c r="D907" s="10" t="s">
        <v>48</v>
      </c>
      <c r="E907" s="10">
        <v>1</v>
      </c>
    </row>
    <row r="908" spans="1:5" x14ac:dyDescent="0.3">
      <c r="A908" s="10">
        <v>911124</v>
      </c>
      <c r="B908" s="10" t="s">
        <v>11652</v>
      </c>
      <c r="C908" s="10" t="str">
        <f>IFERROR(INDEX(invoice_test_data!AI:AI, MATCH('Classification Test Result'!A908, invoice_test_data!A:A, 0)), "")</f>
        <v/>
      </c>
      <c r="D908" s="10" t="s">
        <v>48</v>
      </c>
      <c r="E908" s="10">
        <v>1</v>
      </c>
    </row>
    <row r="909" spans="1:5" x14ac:dyDescent="0.3">
      <c r="A909" s="10">
        <v>911123</v>
      </c>
      <c r="B909" s="10" t="s">
        <v>11653</v>
      </c>
      <c r="C909" s="10" t="str">
        <f>IFERROR(INDEX(invoice_test_data!AI:AI, MATCH('Classification Test Result'!A909, invoice_test_data!A:A, 0)), "")</f>
        <v/>
      </c>
      <c r="D909" s="10" t="s">
        <v>48</v>
      </c>
      <c r="E909" s="10">
        <v>1</v>
      </c>
    </row>
    <row r="910" spans="1:5" x14ac:dyDescent="0.3">
      <c r="A910" s="10">
        <v>911122</v>
      </c>
      <c r="B910" s="10" t="s">
        <v>11654</v>
      </c>
      <c r="C910" s="10" t="str">
        <f>IFERROR(INDEX(invoice_test_data!AI:AI, MATCH('Classification Test Result'!A910, invoice_test_data!A:A, 0)), "")</f>
        <v/>
      </c>
      <c r="D910" s="10" t="s">
        <v>48</v>
      </c>
      <c r="E910" s="10">
        <v>1</v>
      </c>
    </row>
    <row r="911" spans="1:5" x14ac:dyDescent="0.3">
      <c r="A911" s="10">
        <v>911116</v>
      </c>
      <c r="B911" s="10" t="s">
        <v>11655</v>
      </c>
      <c r="C911" s="10" t="str">
        <f>IFERROR(INDEX(invoice_test_data!AI:AI, MATCH('Classification Test Result'!A911, invoice_test_data!A:A, 0)), "")</f>
        <v/>
      </c>
      <c r="D911" s="10" t="s">
        <v>464</v>
      </c>
      <c r="E911" s="10">
        <v>1</v>
      </c>
    </row>
    <row r="912" spans="1:5" x14ac:dyDescent="0.3">
      <c r="A912" s="10">
        <v>911121</v>
      </c>
      <c r="B912" s="10" t="s">
        <v>11655</v>
      </c>
      <c r="C912" s="10" t="str">
        <f>IFERROR(INDEX(invoice_test_data!AI:AI, MATCH('Classification Test Result'!A912, invoice_test_data!A:A, 0)), "")</f>
        <v/>
      </c>
      <c r="D912" s="10" t="s">
        <v>464</v>
      </c>
      <c r="E912" s="10">
        <v>1</v>
      </c>
    </row>
    <row r="913" spans="1:5" x14ac:dyDescent="0.3">
      <c r="A913" s="10">
        <v>911132</v>
      </c>
      <c r="B913" s="10" t="s">
        <v>11656</v>
      </c>
      <c r="C913" s="10" t="str">
        <f>IFERROR(INDEX(invoice_test_data!AI:AI, MATCH('Classification Test Result'!A913, invoice_test_data!A:A, 0)), "")</f>
        <v/>
      </c>
      <c r="D913" s="10" t="s">
        <v>48</v>
      </c>
      <c r="E913" s="10">
        <v>1</v>
      </c>
    </row>
    <row r="914" spans="1:5" x14ac:dyDescent="0.3">
      <c r="A914" s="10">
        <v>911131</v>
      </c>
      <c r="B914" s="10" t="s">
        <v>11657</v>
      </c>
      <c r="C914" s="10" t="str">
        <f>IFERROR(INDEX(invoice_test_data!AI:AI, MATCH('Classification Test Result'!A914, invoice_test_data!A:A, 0)), "")</f>
        <v/>
      </c>
      <c r="D914" s="10" t="s">
        <v>48</v>
      </c>
      <c r="E914" s="10">
        <v>1</v>
      </c>
    </row>
    <row r="915" spans="1:5" x14ac:dyDescent="0.3">
      <c r="A915" s="10">
        <v>911130</v>
      </c>
      <c r="B915" s="10" t="s">
        <v>11658</v>
      </c>
      <c r="C915" s="10" t="str">
        <f>IFERROR(INDEX(invoice_test_data!AI:AI, MATCH('Classification Test Result'!A915, invoice_test_data!A:A, 0)), "")</f>
        <v/>
      </c>
      <c r="D915" s="10" t="s">
        <v>48</v>
      </c>
      <c r="E915" s="10">
        <v>1</v>
      </c>
    </row>
    <row r="916" spans="1:5" x14ac:dyDescent="0.3">
      <c r="A916" s="10">
        <v>911133</v>
      </c>
      <c r="B916" s="10" t="s">
        <v>11659</v>
      </c>
      <c r="C916" s="10" t="str">
        <f>IFERROR(INDEX(invoice_test_data!AI:AI, MATCH('Classification Test Result'!A916, invoice_test_data!A:A, 0)), "")</f>
        <v/>
      </c>
      <c r="D916" s="10" t="s">
        <v>464</v>
      </c>
      <c r="E916" s="10">
        <v>1</v>
      </c>
    </row>
    <row r="917" spans="1:5" x14ac:dyDescent="0.3">
      <c r="A917" s="10">
        <v>911129</v>
      </c>
      <c r="B917" s="10" t="s">
        <v>11660</v>
      </c>
      <c r="C917" s="10" t="str">
        <f>IFERROR(INDEX(invoice_test_data!AI:AI, MATCH('Classification Test Result'!A917, invoice_test_data!A:A, 0)), "")</f>
        <v/>
      </c>
      <c r="D917" s="10" t="s">
        <v>48</v>
      </c>
      <c r="E917" s="10">
        <v>1</v>
      </c>
    </row>
    <row r="918" spans="1:5" x14ac:dyDescent="0.3">
      <c r="A918" s="10">
        <v>911128</v>
      </c>
      <c r="B918" s="10" t="s">
        <v>11661</v>
      </c>
      <c r="C918" s="10" t="str">
        <f>IFERROR(INDEX(invoice_test_data!AI:AI, MATCH('Classification Test Result'!A918, invoice_test_data!A:A, 0)), "")</f>
        <v/>
      </c>
      <c r="D918" s="10" t="s">
        <v>464</v>
      </c>
      <c r="E918" s="10">
        <v>0.92</v>
      </c>
    </row>
    <row r="919" spans="1:5" x14ac:dyDescent="0.3">
      <c r="A919" s="10">
        <v>911136</v>
      </c>
      <c r="B919" s="10" t="s">
        <v>11662</v>
      </c>
      <c r="C919" s="10" t="str">
        <f>IFERROR(INDEX(invoice_test_data!AI:AI, MATCH('Classification Test Result'!A919, invoice_test_data!A:A, 0)), "")</f>
        <v/>
      </c>
      <c r="D919" s="10" t="s">
        <v>48</v>
      </c>
      <c r="E919" s="10">
        <v>1</v>
      </c>
    </row>
    <row r="920" spans="1:5" x14ac:dyDescent="0.3">
      <c r="A920" s="10">
        <v>911135</v>
      </c>
      <c r="B920" s="10" t="s">
        <v>11663</v>
      </c>
      <c r="C920" s="10" t="str">
        <f>IFERROR(INDEX(invoice_test_data!AI:AI, MATCH('Classification Test Result'!A920, invoice_test_data!A:A, 0)), "")</f>
        <v/>
      </c>
      <c r="D920" s="10" t="s">
        <v>48</v>
      </c>
      <c r="E920" s="10">
        <v>1</v>
      </c>
    </row>
    <row r="921" spans="1:5" x14ac:dyDescent="0.3">
      <c r="A921" s="10">
        <v>911134</v>
      </c>
      <c r="B921" s="10" t="s">
        <v>11664</v>
      </c>
      <c r="C921" s="10" t="str">
        <f>IFERROR(INDEX(invoice_test_data!AI:AI, MATCH('Classification Test Result'!A921, invoice_test_data!A:A, 0)), "")</f>
        <v/>
      </c>
      <c r="D921" s="10" t="s">
        <v>48</v>
      </c>
      <c r="E921" s="10">
        <v>1</v>
      </c>
    </row>
    <row r="922" spans="1:5" x14ac:dyDescent="0.3">
      <c r="A922" s="10">
        <v>911137</v>
      </c>
      <c r="B922" s="10" t="s">
        <v>11665</v>
      </c>
      <c r="C922" s="10" t="str">
        <f>IFERROR(INDEX(invoice_test_data!AI:AI, MATCH('Classification Test Result'!A922, invoice_test_data!A:A, 0)), "")</f>
        <v/>
      </c>
      <c r="D922" s="10" t="s">
        <v>48</v>
      </c>
      <c r="E922" s="10">
        <v>1</v>
      </c>
    </row>
    <row r="923" spans="1:5" x14ac:dyDescent="0.3">
      <c r="A923" s="10">
        <v>911138</v>
      </c>
      <c r="B923" s="10" t="s">
        <v>11666</v>
      </c>
      <c r="C923" s="10" t="str">
        <f>IFERROR(INDEX(invoice_test_data!AI:AI, MATCH('Classification Test Result'!A923, invoice_test_data!A:A, 0)), "")</f>
        <v/>
      </c>
      <c r="D923" s="10" t="s">
        <v>48</v>
      </c>
      <c r="E923" s="10">
        <v>1</v>
      </c>
    </row>
    <row r="924" spans="1:5" x14ac:dyDescent="0.3">
      <c r="A924" s="10">
        <v>911141</v>
      </c>
      <c r="B924" s="10" t="s">
        <v>11667</v>
      </c>
      <c r="C924" s="10" t="str">
        <f>IFERROR(INDEX(invoice_test_data!AI:AI, MATCH('Classification Test Result'!A924, invoice_test_data!A:A, 0)), "")</f>
        <v/>
      </c>
      <c r="D924" s="10" t="s">
        <v>464</v>
      </c>
      <c r="E924" s="10">
        <v>1</v>
      </c>
    </row>
    <row r="925" spans="1:5" x14ac:dyDescent="0.3">
      <c r="A925" s="10">
        <v>911145</v>
      </c>
      <c r="B925" s="10" t="s">
        <v>11638</v>
      </c>
      <c r="C925" s="10" t="str">
        <f>IFERROR(INDEX(invoice_test_data!AI:AI, MATCH('Classification Test Result'!A925, invoice_test_data!A:A, 0)), "")</f>
        <v/>
      </c>
      <c r="D925" s="10" t="s">
        <v>48</v>
      </c>
      <c r="E925" s="10">
        <v>1</v>
      </c>
    </row>
    <row r="926" spans="1:5" x14ac:dyDescent="0.3">
      <c r="A926" s="10">
        <v>911143</v>
      </c>
      <c r="B926" s="10" t="s">
        <v>11668</v>
      </c>
      <c r="C926" s="10" t="str">
        <f>IFERROR(INDEX(invoice_test_data!AI:AI, MATCH('Classification Test Result'!A926, invoice_test_data!A:A, 0)), "")</f>
        <v/>
      </c>
      <c r="D926" s="10" t="s">
        <v>48</v>
      </c>
      <c r="E926" s="10">
        <v>1</v>
      </c>
    </row>
    <row r="927" spans="1:5" x14ac:dyDescent="0.3">
      <c r="A927" s="10">
        <v>911140</v>
      </c>
      <c r="B927" s="10" t="s">
        <v>11669</v>
      </c>
      <c r="C927" s="10" t="str">
        <f>IFERROR(INDEX(invoice_test_data!AI:AI, MATCH('Classification Test Result'!A927, invoice_test_data!A:A, 0)), "")</f>
        <v/>
      </c>
      <c r="D927" s="10" t="s">
        <v>48</v>
      </c>
      <c r="E927" s="10">
        <v>1</v>
      </c>
    </row>
    <row r="928" spans="1:5" x14ac:dyDescent="0.3">
      <c r="A928" s="10">
        <v>911139</v>
      </c>
      <c r="B928" s="10" t="s">
        <v>11670</v>
      </c>
      <c r="C928" s="10" t="str">
        <f>IFERROR(INDEX(invoice_test_data!AI:AI, MATCH('Classification Test Result'!A928, invoice_test_data!A:A, 0)), "")</f>
        <v/>
      </c>
      <c r="D928" s="10" t="s">
        <v>48</v>
      </c>
      <c r="E928" s="10">
        <v>1</v>
      </c>
    </row>
    <row r="929" spans="1:5" x14ac:dyDescent="0.3">
      <c r="A929" s="10">
        <v>911144</v>
      </c>
      <c r="B929" s="10" t="s">
        <v>11621</v>
      </c>
      <c r="C929" s="10" t="str">
        <f>IFERROR(INDEX(invoice_test_data!AI:AI, MATCH('Classification Test Result'!A929, invoice_test_data!A:A, 0)), "")</f>
        <v/>
      </c>
      <c r="D929" s="10" t="s">
        <v>48</v>
      </c>
      <c r="E929" s="10">
        <v>1</v>
      </c>
    </row>
    <row r="930" spans="1:5" x14ac:dyDescent="0.3">
      <c r="A930" s="10">
        <v>911142</v>
      </c>
      <c r="B930" s="10" t="s">
        <v>11671</v>
      </c>
      <c r="C930" s="10" t="str">
        <f>IFERROR(INDEX(invoice_test_data!AI:AI, MATCH('Classification Test Result'!A930, invoice_test_data!A:A, 0)), "")</f>
        <v/>
      </c>
      <c r="D930" s="10" t="s">
        <v>48</v>
      </c>
      <c r="E930" s="10">
        <v>1</v>
      </c>
    </row>
    <row r="931" spans="1:5" x14ac:dyDescent="0.3">
      <c r="A931" s="10">
        <v>911148</v>
      </c>
      <c r="B931" s="10" t="s">
        <v>11658</v>
      </c>
      <c r="C931" s="10" t="str">
        <f>IFERROR(INDEX(invoice_test_data!AI:AI, MATCH('Classification Test Result'!A931, invoice_test_data!A:A, 0)), "")</f>
        <v/>
      </c>
      <c r="D931" s="10" t="s">
        <v>48</v>
      </c>
      <c r="E931" s="10">
        <v>1</v>
      </c>
    </row>
    <row r="932" spans="1:5" x14ac:dyDescent="0.3">
      <c r="A932" s="10">
        <v>911147</v>
      </c>
      <c r="B932" s="10" t="s">
        <v>11672</v>
      </c>
      <c r="C932" s="10" t="str">
        <f>IFERROR(INDEX(invoice_test_data!AI:AI, MATCH('Classification Test Result'!A932, invoice_test_data!A:A, 0)), "")</f>
        <v/>
      </c>
      <c r="D932" s="10" t="s">
        <v>48</v>
      </c>
      <c r="E932" s="10">
        <v>1</v>
      </c>
    </row>
    <row r="933" spans="1:5" x14ac:dyDescent="0.3">
      <c r="A933" s="10">
        <v>911149</v>
      </c>
      <c r="B933" s="10" t="s">
        <v>11673</v>
      </c>
      <c r="C933" s="10" t="str">
        <f>IFERROR(INDEX(invoice_test_data!AI:AI, MATCH('Classification Test Result'!A933, invoice_test_data!A:A, 0)), "")</f>
        <v/>
      </c>
      <c r="D933" s="10" t="s">
        <v>48</v>
      </c>
      <c r="E933" s="10">
        <v>1</v>
      </c>
    </row>
    <row r="934" spans="1:5" x14ac:dyDescent="0.3">
      <c r="A934" s="10">
        <v>911146</v>
      </c>
      <c r="B934" s="10" t="s">
        <v>11674</v>
      </c>
      <c r="C934" s="10" t="str">
        <f>IFERROR(INDEX(invoice_test_data!AI:AI, MATCH('Classification Test Result'!A934, invoice_test_data!A:A, 0)), "")</f>
        <v/>
      </c>
      <c r="D934" s="10" t="s">
        <v>48</v>
      </c>
      <c r="E934" s="10">
        <v>1</v>
      </c>
    </row>
    <row r="935" spans="1:5" x14ac:dyDescent="0.3">
      <c r="A935" s="10">
        <v>911150</v>
      </c>
      <c r="B935" s="10" t="s">
        <v>11675</v>
      </c>
      <c r="C935" s="10" t="str">
        <f>IFERROR(INDEX(invoice_test_data!AI:AI, MATCH('Classification Test Result'!A935, invoice_test_data!A:A, 0)), "")</f>
        <v/>
      </c>
      <c r="D935" s="10" t="s">
        <v>48</v>
      </c>
      <c r="E935" s="10">
        <v>1</v>
      </c>
    </row>
    <row r="936" spans="1:5" x14ac:dyDescent="0.3">
      <c r="A936" s="10">
        <v>911151</v>
      </c>
      <c r="B936" s="10" t="s">
        <v>11649</v>
      </c>
      <c r="C936" s="10" t="str">
        <f>IFERROR(INDEX(invoice_test_data!AI:AI, MATCH('Classification Test Result'!A936, invoice_test_data!A:A, 0)), "")</f>
        <v/>
      </c>
      <c r="D936" s="10" t="s">
        <v>48</v>
      </c>
      <c r="E936" s="10">
        <v>0.94</v>
      </c>
    </row>
    <row r="937" spans="1:5" x14ac:dyDescent="0.3">
      <c r="A937" s="10">
        <v>911158</v>
      </c>
      <c r="B937" s="10" t="s">
        <v>11676</v>
      </c>
      <c r="C937" s="10" t="str">
        <f>IFERROR(INDEX(invoice_test_data!AI:AI, MATCH('Classification Test Result'!A937, invoice_test_data!A:A, 0)), "")</f>
        <v/>
      </c>
      <c r="D937" s="10" t="s">
        <v>48</v>
      </c>
      <c r="E937" s="10">
        <v>1</v>
      </c>
    </row>
    <row r="938" spans="1:5" x14ac:dyDescent="0.3">
      <c r="A938" s="10">
        <v>911154</v>
      </c>
      <c r="B938" s="10" t="s">
        <v>11677</v>
      </c>
      <c r="C938" s="10" t="str">
        <f>IFERROR(INDEX(invoice_test_data!AI:AI, MATCH('Classification Test Result'!A938, invoice_test_data!A:A, 0)), "")</f>
        <v/>
      </c>
      <c r="D938" s="10" t="s">
        <v>48</v>
      </c>
      <c r="E938" s="10">
        <v>1</v>
      </c>
    </row>
    <row r="939" spans="1:5" x14ac:dyDescent="0.3">
      <c r="A939" s="10">
        <v>911153</v>
      </c>
      <c r="B939" s="10" t="s">
        <v>11658</v>
      </c>
      <c r="C939" s="10" t="str">
        <f>IFERROR(INDEX(invoice_test_data!AI:AI, MATCH('Classification Test Result'!A939, invoice_test_data!A:A, 0)), "")</f>
        <v/>
      </c>
      <c r="D939" s="10" t="s">
        <v>48</v>
      </c>
      <c r="E939" s="10">
        <v>1</v>
      </c>
    </row>
    <row r="940" spans="1:5" x14ac:dyDescent="0.3">
      <c r="A940" s="10">
        <v>911157</v>
      </c>
      <c r="B940" s="10" t="s">
        <v>11674</v>
      </c>
      <c r="C940" s="10" t="str">
        <f>IFERROR(INDEX(invoice_test_data!AI:AI, MATCH('Classification Test Result'!A940, invoice_test_data!A:A, 0)), "")</f>
        <v/>
      </c>
      <c r="D940" s="10" t="s">
        <v>48</v>
      </c>
      <c r="E940" s="10">
        <v>1</v>
      </c>
    </row>
    <row r="941" spans="1:5" x14ac:dyDescent="0.3">
      <c r="A941" s="10">
        <v>911156</v>
      </c>
      <c r="B941" s="10" t="s">
        <v>11678</v>
      </c>
      <c r="C941" s="10" t="str">
        <f>IFERROR(INDEX(invoice_test_data!AI:AI, MATCH('Classification Test Result'!A941, invoice_test_data!A:A, 0)), "")</f>
        <v/>
      </c>
      <c r="D941" s="10" t="s">
        <v>48</v>
      </c>
      <c r="E941" s="10">
        <v>1</v>
      </c>
    </row>
    <row r="942" spans="1:5" x14ac:dyDescent="0.3">
      <c r="A942" s="10">
        <v>911155</v>
      </c>
      <c r="B942" s="10" t="s">
        <v>11679</v>
      </c>
      <c r="C942" s="10" t="str">
        <f>IFERROR(INDEX(invoice_test_data!AI:AI, MATCH('Classification Test Result'!A942, invoice_test_data!A:A, 0)), "")</f>
        <v/>
      </c>
      <c r="D942" s="10" t="s">
        <v>48</v>
      </c>
      <c r="E942" s="10">
        <v>1</v>
      </c>
    </row>
    <row r="943" spans="1:5" x14ac:dyDescent="0.3">
      <c r="A943" s="10">
        <v>911152</v>
      </c>
      <c r="B943" s="10" t="s">
        <v>11668</v>
      </c>
      <c r="C943" s="10" t="str">
        <f>IFERROR(INDEX(invoice_test_data!AI:AI, MATCH('Classification Test Result'!A943, invoice_test_data!A:A, 0)), "")</f>
        <v/>
      </c>
      <c r="D943" s="10" t="s">
        <v>48</v>
      </c>
      <c r="E943" s="10">
        <v>1</v>
      </c>
    </row>
    <row r="944" spans="1:5" x14ac:dyDescent="0.3">
      <c r="A944" s="10">
        <v>911161</v>
      </c>
      <c r="B944" s="10" t="s">
        <v>11680</v>
      </c>
      <c r="C944" s="10" t="str">
        <f>IFERROR(INDEX(invoice_test_data!AI:AI, MATCH('Classification Test Result'!A944, invoice_test_data!A:A, 0)), "")</f>
        <v/>
      </c>
      <c r="D944" s="10" t="s">
        <v>48</v>
      </c>
      <c r="E944" s="10">
        <v>1</v>
      </c>
    </row>
    <row r="945" spans="1:5" x14ac:dyDescent="0.3">
      <c r="A945" s="10">
        <v>911159</v>
      </c>
      <c r="B945" s="10" t="s">
        <v>11681</v>
      </c>
      <c r="C945" s="10" t="str">
        <f>IFERROR(INDEX(invoice_test_data!AI:AI, MATCH('Classification Test Result'!A945, invoice_test_data!A:A, 0)), "")</f>
        <v/>
      </c>
      <c r="D945" s="10" t="s">
        <v>48</v>
      </c>
      <c r="E945" s="10">
        <v>1</v>
      </c>
    </row>
    <row r="946" spans="1:5" x14ac:dyDescent="0.3">
      <c r="A946" s="10">
        <v>911160</v>
      </c>
      <c r="B946" s="10" t="s">
        <v>11682</v>
      </c>
      <c r="C946" s="10" t="str">
        <f>IFERROR(INDEX(invoice_test_data!AI:AI, MATCH('Classification Test Result'!A946, invoice_test_data!A:A, 0)), "")</f>
        <v/>
      </c>
      <c r="D946" s="10" t="s">
        <v>48</v>
      </c>
      <c r="E946" s="10">
        <v>1</v>
      </c>
    </row>
    <row r="947" spans="1:5" x14ac:dyDescent="0.3">
      <c r="A947" s="10">
        <v>911171</v>
      </c>
      <c r="B947" s="10" t="s">
        <v>11683</v>
      </c>
      <c r="C947" s="10" t="str">
        <f>IFERROR(INDEX(invoice_test_data!AI:AI, MATCH('Classification Test Result'!A947, invoice_test_data!A:A, 0)), "")</f>
        <v/>
      </c>
      <c r="D947" s="10" t="s">
        <v>464</v>
      </c>
      <c r="E947" s="10">
        <v>0.71</v>
      </c>
    </row>
    <row r="948" spans="1:5" x14ac:dyDescent="0.3">
      <c r="A948" s="10">
        <v>911170</v>
      </c>
      <c r="B948" s="10" t="s">
        <v>11684</v>
      </c>
      <c r="C948" s="10" t="str">
        <f>IFERROR(INDEX(invoice_test_data!AI:AI, MATCH('Classification Test Result'!A948, invoice_test_data!A:A, 0)), "")</f>
        <v/>
      </c>
      <c r="D948" s="10" t="s">
        <v>48</v>
      </c>
      <c r="E948" s="10">
        <v>1</v>
      </c>
    </row>
    <row r="949" spans="1:5" x14ac:dyDescent="0.3">
      <c r="A949" s="10">
        <v>911169</v>
      </c>
      <c r="B949" s="10" t="s">
        <v>11685</v>
      </c>
      <c r="C949" s="10" t="str">
        <f>IFERROR(INDEX(invoice_test_data!AI:AI, MATCH('Classification Test Result'!A949, invoice_test_data!A:A, 0)), "")</f>
        <v/>
      </c>
      <c r="D949" s="10" t="s">
        <v>48</v>
      </c>
      <c r="E949" s="10">
        <v>1</v>
      </c>
    </row>
    <row r="950" spans="1:5" x14ac:dyDescent="0.3">
      <c r="A950" s="10">
        <v>911168</v>
      </c>
      <c r="B950" s="10" t="s">
        <v>11686</v>
      </c>
      <c r="C950" s="10" t="str">
        <f>IFERROR(INDEX(invoice_test_data!AI:AI, MATCH('Classification Test Result'!A950, invoice_test_data!A:A, 0)), "")</f>
        <v/>
      </c>
      <c r="D950" s="10" t="s">
        <v>48</v>
      </c>
      <c r="E950" s="10">
        <v>1</v>
      </c>
    </row>
    <row r="951" spans="1:5" x14ac:dyDescent="0.3">
      <c r="A951" s="10">
        <v>911166</v>
      </c>
      <c r="B951" s="10" t="s">
        <v>11687</v>
      </c>
      <c r="C951" s="10" t="str">
        <f>IFERROR(INDEX(invoice_test_data!AI:AI, MATCH('Classification Test Result'!A951, invoice_test_data!A:A, 0)), "")</f>
        <v/>
      </c>
      <c r="D951" s="10" t="s">
        <v>48</v>
      </c>
      <c r="E951" s="10">
        <v>1</v>
      </c>
    </row>
    <row r="952" spans="1:5" x14ac:dyDescent="0.3">
      <c r="A952" s="10">
        <v>911164</v>
      </c>
      <c r="B952" s="10" t="s">
        <v>11688</v>
      </c>
      <c r="C952" s="10" t="str">
        <f>IFERROR(INDEX(invoice_test_data!AI:AI, MATCH('Classification Test Result'!A952, invoice_test_data!A:A, 0)), "")</f>
        <v/>
      </c>
      <c r="D952" s="10" t="s">
        <v>48</v>
      </c>
      <c r="E952" s="10">
        <v>1</v>
      </c>
    </row>
    <row r="953" spans="1:5" x14ac:dyDescent="0.3">
      <c r="A953" s="10">
        <v>911163</v>
      </c>
      <c r="B953" s="10" t="s">
        <v>11689</v>
      </c>
      <c r="C953" s="10" t="str">
        <f>IFERROR(INDEX(invoice_test_data!AI:AI, MATCH('Classification Test Result'!A953, invoice_test_data!A:A, 0)), "")</f>
        <v/>
      </c>
      <c r="D953" s="10" t="s">
        <v>48</v>
      </c>
      <c r="E953" s="10">
        <v>1</v>
      </c>
    </row>
    <row r="954" spans="1:5" x14ac:dyDescent="0.3">
      <c r="A954" s="10">
        <v>911162</v>
      </c>
      <c r="B954" s="10" t="s">
        <v>11690</v>
      </c>
      <c r="C954" s="10" t="str">
        <f>IFERROR(INDEX(invoice_test_data!AI:AI, MATCH('Classification Test Result'!A954, invoice_test_data!A:A, 0)), "")</f>
        <v/>
      </c>
      <c r="D954" s="10" t="s">
        <v>48</v>
      </c>
      <c r="E954" s="10">
        <v>1</v>
      </c>
    </row>
    <row r="955" spans="1:5" x14ac:dyDescent="0.3">
      <c r="A955" s="10">
        <v>911167</v>
      </c>
      <c r="B955" s="10" t="s">
        <v>11199</v>
      </c>
      <c r="C955" s="10" t="str">
        <f>IFERROR(INDEX(invoice_test_data!AI:AI, MATCH('Classification Test Result'!A955, invoice_test_data!A:A, 0)), "")</f>
        <v/>
      </c>
      <c r="D955" s="10" t="s">
        <v>1010</v>
      </c>
      <c r="E955" s="10">
        <v>1</v>
      </c>
    </row>
    <row r="956" spans="1:5" x14ac:dyDescent="0.3">
      <c r="A956" s="10">
        <v>911165</v>
      </c>
      <c r="B956" s="10" t="s">
        <v>11691</v>
      </c>
      <c r="C956" s="10" t="str">
        <f>IFERROR(INDEX(invoice_test_data!AI:AI, MATCH('Classification Test Result'!A956, invoice_test_data!A:A, 0)), "")</f>
        <v/>
      </c>
      <c r="D956" s="10" t="s">
        <v>48</v>
      </c>
      <c r="E956" s="10">
        <v>1</v>
      </c>
    </row>
    <row r="957" spans="1:5" x14ac:dyDescent="0.3">
      <c r="A957" s="10">
        <v>911172</v>
      </c>
      <c r="B957" s="10" t="s">
        <v>11692</v>
      </c>
      <c r="C957" s="10" t="str">
        <f>IFERROR(INDEX(invoice_test_data!AI:AI, MATCH('Classification Test Result'!A957, invoice_test_data!A:A, 0)), "")</f>
        <v/>
      </c>
      <c r="D957" s="10" t="s">
        <v>48</v>
      </c>
      <c r="E957" s="10">
        <v>1</v>
      </c>
    </row>
    <row r="958" spans="1:5" x14ac:dyDescent="0.3">
      <c r="A958" s="10">
        <v>911173</v>
      </c>
      <c r="B958" s="10" t="s">
        <v>11693</v>
      </c>
      <c r="C958" s="10" t="str">
        <f>IFERROR(INDEX(invoice_test_data!AI:AI, MATCH('Classification Test Result'!A958, invoice_test_data!A:A, 0)), "")</f>
        <v/>
      </c>
      <c r="D958" s="10" t="s">
        <v>48</v>
      </c>
      <c r="E958" s="10">
        <v>1</v>
      </c>
    </row>
    <row r="959" spans="1:5" x14ac:dyDescent="0.3">
      <c r="A959" s="10">
        <v>911175</v>
      </c>
      <c r="B959" s="10" t="s">
        <v>11472</v>
      </c>
      <c r="C959" s="10" t="str">
        <f>IFERROR(INDEX(invoice_test_data!AI:AI, MATCH('Classification Test Result'!A959, invoice_test_data!A:A, 0)), "")</f>
        <v/>
      </c>
      <c r="D959" s="10" t="s">
        <v>1010</v>
      </c>
      <c r="E959" s="10">
        <v>1</v>
      </c>
    </row>
    <row r="960" spans="1:5" x14ac:dyDescent="0.3">
      <c r="A960" s="10">
        <v>911174</v>
      </c>
      <c r="B960" s="10" t="s">
        <v>11694</v>
      </c>
      <c r="C960" s="10" t="str">
        <f>IFERROR(INDEX(invoice_test_data!AI:AI, MATCH('Classification Test Result'!A960, invoice_test_data!A:A, 0)), "")</f>
        <v/>
      </c>
      <c r="D960" s="10" t="s">
        <v>48</v>
      </c>
      <c r="E960" s="10">
        <v>1</v>
      </c>
    </row>
    <row r="961" spans="1:5" x14ac:dyDescent="0.3">
      <c r="A961" s="10">
        <v>911180</v>
      </c>
      <c r="B961" s="10" t="s">
        <v>11695</v>
      </c>
      <c r="C961" s="10" t="str">
        <f>IFERROR(INDEX(invoice_test_data!AI:AI, MATCH('Classification Test Result'!A961, invoice_test_data!A:A, 0)), "")</f>
        <v/>
      </c>
      <c r="D961" s="10" t="s">
        <v>464</v>
      </c>
      <c r="E961" s="10">
        <v>1</v>
      </c>
    </row>
    <row r="962" spans="1:5" x14ac:dyDescent="0.3">
      <c r="A962" s="10">
        <v>911177</v>
      </c>
      <c r="B962" s="10" t="s">
        <v>11696</v>
      </c>
      <c r="C962" s="10" t="str">
        <f>IFERROR(INDEX(invoice_test_data!AI:AI, MATCH('Classification Test Result'!A962, invoice_test_data!A:A, 0)), "")</f>
        <v/>
      </c>
      <c r="D962" s="10" t="s">
        <v>464</v>
      </c>
      <c r="E962" s="10">
        <v>1</v>
      </c>
    </row>
    <row r="963" spans="1:5" x14ac:dyDescent="0.3">
      <c r="A963" s="10">
        <v>911181</v>
      </c>
      <c r="B963" s="10" t="s">
        <v>11697</v>
      </c>
      <c r="C963" s="10" t="str">
        <f>IFERROR(INDEX(invoice_test_data!AI:AI, MATCH('Classification Test Result'!A963, invoice_test_data!A:A, 0)), "")</f>
        <v/>
      </c>
      <c r="D963" s="10" t="s">
        <v>464</v>
      </c>
      <c r="E963" s="10">
        <v>0.99</v>
      </c>
    </row>
    <row r="964" spans="1:5" x14ac:dyDescent="0.3">
      <c r="A964" s="10">
        <v>911179</v>
      </c>
      <c r="B964" s="10" t="s">
        <v>11698</v>
      </c>
      <c r="C964" s="10" t="str">
        <f>IFERROR(INDEX(invoice_test_data!AI:AI, MATCH('Classification Test Result'!A964, invoice_test_data!A:A, 0)), "")</f>
        <v/>
      </c>
      <c r="D964" s="10" t="s">
        <v>464</v>
      </c>
      <c r="E964" s="10">
        <v>1</v>
      </c>
    </row>
    <row r="965" spans="1:5" x14ac:dyDescent="0.3">
      <c r="A965" s="10">
        <v>911178</v>
      </c>
      <c r="B965" s="10" t="s">
        <v>11699</v>
      </c>
      <c r="C965" s="10" t="str">
        <f>IFERROR(INDEX(invoice_test_data!AI:AI, MATCH('Classification Test Result'!A965, invoice_test_data!A:A, 0)), "")</f>
        <v/>
      </c>
      <c r="D965" s="10" t="s">
        <v>464</v>
      </c>
      <c r="E965" s="10">
        <v>1</v>
      </c>
    </row>
    <row r="966" spans="1:5" x14ac:dyDescent="0.3">
      <c r="A966" s="10">
        <v>911176</v>
      </c>
      <c r="B966" s="10" t="s">
        <v>11700</v>
      </c>
      <c r="C966" s="10" t="str">
        <f>IFERROR(INDEX(invoice_test_data!AI:AI, MATCH('Classification Test Result'!A966, invoice_test_data!A:A, 0)), "")</f>
        <v/>
      </c>
      <c r="D966" s="10" t="s">
        <v>48</v>
      </c>
      <c r="E966" s="10">
        <v>1</v>
      </c>
    </row>
    <row r="967" spans="1:5" x14ac:dyDescent="0.3">
      <c r="A967" s="10">
        <v>911184</v>
      </c>
      <c r="B967" s="10" t="s">
        <v>11701</v>
      </c>
      <c r="C967" s="10" t="str">
        <f>IFERROR(INDEX(invoice_test_data!AI:AI, MATCH('Classification Test Result'!A967, invoice_test_data!A:A, 0)), "")</f>
        <v/>
      </c>
      <c r="D967" s="10" t="s">
        <v>48</v>
      </c>
      <c r="E967" s="10">
        <v>1</v>
      </c>
    </row>
    <row r="968" spans="1:5" x14ac:dyDescent="0.3">
      <c r="A968" s="10">
        <v>911182</v>
      </c>
      <c r="B968" s="10" t="s">
        <v>11702</v>
      </c>
      <c r="C968" s="10" t="str">
        <f>IFERROR(INDEX(invoice_test_data!AI:AI, MATCH('Classification Test Result'!A968, invoice_test_data!A:A, 0)), "")</f>
        <v/>
      </c>
      <c r="D968" s="10" t="s">
        <v>464</v>
      </c>
      <c r="E968" s="10">
        <v>1</v>
      </c>
    </row>
    <row r="969" spans="1:5" x14ac:dyDescent="0.3">
      <c r="A969" s="10">
        <v>911183</v>
      </c>
      <c r="B969" s="10" t="s">
        <v>11703</v>
      </c>
      <c r="C969" s="10" t="str">
        <f>IFERROR(INDEX(invoice_test_data!AI:AI, MATCH('Classification Test Result'!A969, invoice_test_data!A:A, 0)), "")</f>
        <v/>
      </c>
      <c r="D969" s="10" t="s">
        <v>48</v>
      </c>
      <c r="E969" s="10">
        <v>1</v>
      </c>
    </row>
    <row r="970" spans="1:5" x14ac:dyDescent="0.3">
      <c r="A970" s="10">
        <v>911188</v>
      </c>
      <c r="B970" s="10" t="s">
        <v>10936</v>
      </c>
      <c r="C970" s="10" t="str">
        <f>IFERROR(INDEX(invoice_test_data!AI:AI, MATCH('Classification Test Result'!A970, invoice_test_data!A:A, 0)), "")</f>
        <v/>
      </c>
      <c r="D970" s="10" t="s">
        <v>453</v>
      </c>
      <c r="E970" s="10">
        <v>1</v>
      </c>
    </row>
    <row r="971" spans="1:5" x14ac:dyDescent="0.3">
      <c r="A971" s="10">
        <v>911187</v>
      </c>
      <c r="B971" s="10" t="s">
        <v>11704</v>
      </c>
      <c r="C971" s="10" t="str">
        <f>IFERROR(INDEX(invoice_test_data!AI:AI, MATCH('Classification Test Result'!A971, invoice_test_data!A:A, 0)), "")</f>
        <v/>
      </c>
      <c r="D971" s="10" t="s">
        <v>48</v>
      </c>
      <c r="E971" s="10">
        <v>1</v>
      </c>
    </row>
    <row r="972" spans="1:5" x14ac:dyDescent="0.3">
      <c r="A972" s="10">
        <v>911185</v>
      </c>
      <c r="B972" s="10" t="s">
        <v>11705</v>
      </c>
      <c r="C972" s="10" t="str">
        <f>IFERROR(INDEX(invoice_test_data!AI:AI, MATCH('Classification Test Result'!A972, invoice_test_data!A:A, 0)), "")</f>
        <v/>
      </c>
      <c r="D972" s="10" t="s">
        <v>48</v>
      </c>
      <c r="E972" s="10">
        <v>1</v>
      </c>
    </row>
    <row r="973" spans="1:5" x14ac:dyDescent="0.3">
      <c r="A973" s="10">
        <v>911186</v>
      </c>
      <c r="B973" s="10" t="s">
        <v>11706</v>
      </c>
      <c r="C973" s="10" t="str">
        <f>IFERROR(INDEX(invoice_test_data!AI:AI, MATCH('Classification Test Result'!A973, invoice_test_data!A:A, 0)), "")</f>
        <v/>
      </c>
      <c r="D973" s="10" t="s">
        <v>48</v>
      </c>
      <c r="E973" s="10">
        <v>1</v>
      </c>
    </row>
    <row r="974" spans="1:5" x14ac:dyDescent="0.3">
      <c r="A974" s="10">
        <v>911205</v>
      </c>
      <c r="B974" s="10" t="s">
        <v>11163</v>
      </c>
      <c r="C974" s="10" t="str">
        <f>IFERROR(INDEX(invoice_test_data!AI:AI, MATCH('Classification Test Result'!A974, invoice_test_data!A:A, 0)), "")</f>
        <v/>
      </c>
      <c r="D974" s="10" t="s">
        <v>92</v>
      </c>
      <c r="E974" s="10">
        <v>1</v>
      </c>
    </row>
    <row r="975" spans="1:5" x14ac:dyDescent="0.3">
      <c r="A975" s="10">
        <v>911203</v>
      </c>
      <c r="B975" s="10" t="s">
        <v>11707</v>
      </c>
      <c r="C975" s="10" t="str">
        <f>IFERROR(INDEX(invoice_test_data!AI:AI, MATCH('Classification Test Result'!A975, invoice_test_data!A:A, 0)), "")</f>
        <v/>
      </c>
      <c r="D975" s="10" t="s">
        <v>464</v>
      </c>
      <c r="E975" s="10">
        <v>1</v>
      </c>
    </row>
    <row r="976" spans="1:5" x14ac:dyDescent="0.3">
      <c r="A976" s="10">
        <v>911201</v>
      </c>
      <c r="B976" s="10" t="s">
        <v>11708</v>
      </c>
      <c r="C976" s="10" t="str">
        <f>IFERROR(INDEX(invoice_test_data!AI:AI, MATCH('Classification Test Result'!A976, invoice_test_data!A:A, 0)), "")</f>
        <v/>
      </c>
      <c r="D976" s="10" t="s">
        <v>48</v>
      </c>
      <c r="E976" s="10">
        <v>0.85</v>
      </c>
    </row>
    <row r="977" spans="1:5" x14ac:dyDescent="0.3">
      <c r="A977" s="10">
        <v>911196</v>
      </c>
      <c r="B977" s="10" t="s">
        <v>11709</v>
      </c>
      <c r="C977" s="10" t="str">
        <f>IFERROR(INDEX(invoice_test_data!AI:AI, MATCH('Classification Test Result'!A977, invoice_test_data!A:A, 0)), "")</f>
        <v/>
      </c>
      <c r="D977" s="10" t="s">
        <v>48</v>
      </c>
      <c r="E977" s="10">
        <v>1</v>
      </c>
    </row>
    <row r="978" spans="1:5" x14ac:dyDescent="0.3">
      <c r="A978" s="10">
        <v>911195</v>
      </c>
      <c r="B978" s="10" t="s">
        <v>11710</v>
      </c>
      <c r="C978" s="10" t="str">
        <f>IFERROR(INDEX(invoice_test_data!AI:AI, MATCH('Classification Test Result'!A978, invoice_test_data!A:A, 0)), "")</f>
        <v/>
      </c>
      <c r="D978" s="10" t="s">
        <v>48</v>
      </c>
      <c r="E978" s="10">
        <v>1</v>
      </c>
    </row>
    <row r="979" spans="1:5" x14ac:dyDescent="0.3">
      <c r="A979" s="10">
        <v>911192</v>
      </c>
      <c r="B979" s="10" t="s">
        <v>11711</v>
      </c>
      <c r="C979" s="10" t="str">
        <f>IFERROR(INDEX(invoice_test_data!AI:AI, MATCH('Classification Test Result'!A979, invoice_test_data!A:A, 0)), "")</f>
        <v/>
      </c>
      <c r="D979" s="10" t="s">
        <v>48</v>
      </c>
      <c r="E979" s="10">
        <v>1</v>
      </c>
    </row>
    <row r="980" spans="1:5" x14ac:dyDescent="0.3">
      <c r="A980" s="10">
        <v>911190</v>
      </c>
      <c r="B980" s="10" t="s">
        <v>11712</v>
      </c>
      <c r="C980" s="10" t="str">
        <f>IFERROR(INDEX(invoice_test_data!AI:AI, MATCH('Classification Test Result'!A980, invoice_test_data!A:A, 0)), "")</f>
        <v/>
      </c>
      <c r="D980" s="10" t="s">
        <v>48</v>
      </c>
      <c r="E980" s="10">
        <v>1</v>
      </c>
    </row>
    <row r="981" spans="1:5" x14ac:dyDescent="0.3">
      <c r="A981" s="10">
        <v>911189</v>
      </c>
      <c r="B981" s="10" t="s">
        <v>11713</v>
      </c>
      <c r="C981" s="10" t="str">
        <f>IFERROR(INDEX(invoice_test_data!AI:AI, MATCH('Classification Test Result'!A981, invoice_test_data!A:A, 0)), "")</f>
        <v/>
      </c>
      <c r="D981" s="10" t="s">
        <v>48</v>
      </c>
      <c r="E981" s="10">
        <v>1</v>
      </c>
    </row>
    <row r="982" spans="1:5" x14ac:dyDescent="0.3">
      <c r="A982" s="10">
        <v>911191</v>
      </c>
      <c r="B982" s="10" t="s">
        <v>11714</v>
      </c>
      <c r="C982" s="10" t="str">
        <f>IFERROR(INDEX(invoice_test_data!AI:AI, MATCH('Classification Test Result'!A982, invoice_test_data!A:A, 0)), "")</f>
        <v/>
      </c>
      <c r="D982" s="10" t="s">
        <v>48</v>
      </c>
      <c r="E982" s="10">
        <v>1</v>
      </c>
    </row>
    <row r="983" spans="1:5" x14ac:dyDescent="0.3">
      <c r="A983" s="10">
        <v>911193</v>
      </c>
      <c r="B983" s="10" t="s">
        <v>11715</v>
      </c>
      <c r="C983" s="10" t="str">
        <f>IFERROR(INDEX(invoice_test_data!AI:AI, MATCH('Classification Test Result'!A983, invoice_test_data!A:A, 0)), "")</f>
        <v/>
      </c>
      <c r="D983" s="10" t="s">
        <v>48</v>
      </c>
      <c r="E983" s="10">
        <v>1</v>
      </c>
    </row>
    <row r="984" spans="1:5" x14ac:dyDescent="0.3">
      <c r="A984" s="10">
        <v>911199</v>
      </c>
      <c r="B984" s="10" t="s">
        <v>11716</v>
      </c>
      <c r="C984" s="10" t="str">
        <f>IFERROR(INDEX(invoice_test_data!AI:AI, MATCH('Classification Test Result'!A984, invoice_test_data!A:A, 0)), "")</f>
        <v/>
      </c>
      <c r="D984" s="10" t="s">
        <v>48</v>
      </c>
      <c r="E984" s="10">
        <v>1</v>
      </c>
    </row>
    <row r="985" spans="1:5" x14ac:dyDescent="0.3">
      <c r="A985" s="10">
        <v>911204</v>
      </c>
      <c r="B985" s="10" t="s">
        <v>11717</v>
      </c>
      <c r="C985" s="10" t="str">
        <f>IFERROR(INDEX(invoice_test_data!AI:AI, MATCH('Classification Test Result'!A985, invoice_test_data!A:A, 0)), "")</f>
        <v/>
      </c>
      <c r="D985" s="10" t="s">
        <v>48</v>
      </c>
      <c r="E985" s="10">
        <v>1</v>
      </c>
    </row>
    <row r="986" spans="1:5" x14ac:dyDescent="0.3">
      <c r="A986" s="10">
        <v>911202</v>
      </c>
      <c r="B986" s="10" t="s">
        <v>11718</v>
      </c>
      <c r="C986" s="10" t="str">
        <f>IFERROR(INDEX(invoice_test_data!AI:AI, MATCH('Classification Test Result'!A986, invoice_test_data!A:A, 0)), "")</f>
        <v/>
      </c>
      <c r="D986" s="10" t="s">
        <v>48</v>
      </c>
      <c r="E986" s="10">
        <v>1</v>
      </c>
    </row>
    <row r="987" spans="1:5" x14ac:dyDescent="0.3">
      <c r="A987" s="10">
        <v>911207</v>
      </c>
      <c r="B987" s="10" t="s">
        <v>10936</v>
      </c>
      <c r="C987" s="10" t="str">
        <f>IFERROR(INDEX(invoice_test_data!AI:AI, MATCH('Classification Test Result'!A987, invoice_test_data!A:A, 0)), "")</f>
        <v/>
      </c>
      <c r="D987" s="10" t="s">
        <v>453</v>
      </c>
      <c r="E987" s="10">
        <v>1</v>
      </c>
    </row>
    <row r="988" spans="1:5" x14ac:dyDescent="0.3">
      <c r="A988" s="10">
        <v>911206</v>
      </c>
      <c r="B988" s="10" t="s">
        <v>11148</v>
      </c>
      <c r="C988" s="10" t="str">
        <f>IFERROR(INDEX(invoice_test_data!AI:AI, MATCH('Classification Test Result'!A988, invoice_test_data!A:A, 0)), "")</f>
        <v/>
      </c>
      <c r="D988" s="10" t="s">
        <v>464</v>
      </c>
      <c r="E988" s="10">
        <v>1</v>
      </c>
    </row>
    <row r="989" spans="1:5" x14ac:dyDescent="0.3">
      <c r="A989" s="10">
        <v>911200</v>
      </c>
      <c r="B989" s="10" t="s">
        <v>11719</v>
      </c>
      <c r="C989" s="10" t="str">
        <f>IFERROR(INDEX(invoice_test_data!AI:AI, MATCH('Classification Test Result'!A989, invoice_test_data!A:A, 0)), "")</f>
        <v/>
      </c>
      <c r="D989" s="10" t="s">
        <v>48</v>
      </c>
      <c r="E989" s="10">
        <v>1</v>
      </c>
    </row>
    <row r="990" spans="1:5" x14ac:dyDescent="0.3">
      <c r="A990" s="10">
        <v>911198</v>
      </c>
      <c r="B990" s="10" t="s">
        <v>11720</v>
      </c>
      <c r="C990" s="10" t="str">
        <f>IFERROR(INDEX(invoice_test_data!AI:AI, MATCH('Classification Test Result'!A990, invoice_test_data!A:A, 0)), "")</f>
        <v/>
      </c>
      <c r="D990" s="10" t="s">
        <v>48</v>
      </c>
      <c r="E990" s="10">
        <v>1</v>
      </c>
    </row>
    <row r="991" spans="1:5" x14ac:dyDescent="0.3">
      <c r="A991" s="10">
        <v>911197</v>
      </c>
      <c r="B991" s="10" t="s">
        <v>11721</v>
      </c>
      <c r="C991" s="10" t="str">
        <f>IFERROR(INDEX(invoice_test_data!AI:AI, MATCH('Classification Test Result'!A991, invoice_test_data!A:A, 0)), "")</f>
        <v/>
      </c>
      <c r="D991" s="10" t="s">
        <v>48</v>
      </c>
      <c r="E991" s="10">
        <v>1</v>
      </c>
    </row>
    <row r="992" spans="1:5" x14ac:dyDescent="0.3">
      <c r="A992" s="10">
        <v>911194</v>
      </c>
      <c r="B992" s="10" t="s">
        <v>11722</v>
      </c>
      <c r="C992" s="10" t="str">
        <f>IFERROR(INDEX(invoice_test_data!AI:AI, MATCH('Classification Test Result'!A992, invoice_test_data!A:A, 0)), "")</f>
        <v/>
      </c>
      <c r="D992" s="10" t="s">
        <v>48</v>
      </c>
      <c r="E992" s="10">
        <v>1</v>
      </c>
    </row>
    <row r="993" spans="1:5" x14ac:dyDescent="0.3">
      <c r="A993" s="10">
        <v>911210</v>
      </c>
      <c r="B993" s="10" t="s">
        <v>11723</v>
      </c>
      <c r="C993" s="10" t="str">
        <f>IFERROR(INDEX(invoice_test_data!AI:AI, MATCH('Classification Test Result'!A993, invoice_test_data!A:A, 0)), "")</f>
        <v/>
      </c>
      <c r="D993" s="10" t="s">
        <v>92</v>
      </c>
      <c r="E993" s="10">
        <v>1</v>
      </c>
    </row>
    <row r="994" spans="1:5" x14ac:dyDescent="0.3">
      <c r="A994" s="10">
        <v>911208</v>
      </c>
      <c r="B994" s="10" t="s">
        <v>11724</v>
      </c>
      <c r="C994" s="10" t="str">
        <f>IFERROR(INDEX(invoice_test_data!AI:AI, MATCH('Classification Test Result'!A994, invoice_test_data!A:A, 0)), "")</f>
        <v/>
      </c>
      <c r="D994" s="10" t="s">
        <v>92</v>
      </c>
      <c r="E994" s="10">
        <v>1</v>
      </c>
    </row>
    <row r="995" spans="1:5" x14ac:dyDescent="0.3">
      <c r="A995" s="10">
        <v>911211</v>
      </c>
      <c r="B995" s="10" t="s">
        <v>11725</v>
      </c>
      <c r="C995" s="10" t="str">
        <f>IFERROR(INDEX(invoice_test_data!AI:AI, MATCH('Classification Test Result'!A995, invoice_test_data!A:A, 0)), "")</f>
        <v/>
      </c>
      <c r="D995" s="10" t="s">
        <v>464</v>
      </c>
      <c r="E995" s="10">
        <v>0.96</v>
      </c>
    </row>
    <row r="996" spans="1:5" x14ac:dyDescent="0.3">
      <c r="A996" s="10">
        <v>911209</v>
      </c>
      <c r="B996" s="10" t="s">
        <v>11726</v>
      </c>
      <c r="C996" s="10" t="str">
        <f>IFERROR(INDEX(invoice_test_data!AI:AI, MATCH('Classification Test Result'!A996, invoice_test_data!A:A, 0)), "")</f>
        <v/>
      </c>
      <c r="D996" s="10" t="s">
        <v>92</v>
      </c>
      <c r="E996" s="10">
        <v>1</v>
      </c>
    </row>
    <row r="997" spans="1:5" x14ac:dyDescent="0.3">
      <c r="A997" s="10">
        <v>911216</v>
      </c>
      <c r="B997" s="10" t="s">
        <v>11148</v>
      </c>
      <c r="C997" s="10" t="str">
        <f>IFERROR(INDEX(invoice_test_data!AI:AI, MATCH('Classification Test Result'!A997, invoice_test_data!A:A, 0)), "")</f>
        <v/>
      </c>
      <c r="D997" s="10" t="s">
        <v>464</v>
      </c>
      <c r="E997" s="10">
        <v>1</v>
      </c>
    </row>
    <row r="998" spans="1:5" x14ac:dyDescent="0.3">
      <c r="A998" s="10">
        <v>911213</v>
      </c>
      <c r="B998" s="10" t="s">
        <v>11727</v>
      </c>
      <c r="C998" s="10" t="str">
        <f>IFERROR(INDEX(invoice_test_data!AI:AI, MATCH('Classification Test Result'!A998, invoice_test_data!A:A, 0)), "")</f>
        <v/>
      </c>
      <c r="D998" s="10" t="s">
        <v>48</v>
      </c>
      <c r="E998" s="10">
        <v>1</v>
      </c>
    </row>
    <row r="999" spans="1:5" x14ac:dyDescent="0.3">
      <c r="A999" s="10">
        <v>911217</v>
      </c>
      <c r="B999" s="10" t="s">
        <v>10936</v>
      </c>
      <c r="C999" s="10" t="str">
        <f>IFERROR(INDEX(invoice_test_data!AI:AI, MATCH('Classification Test Result'!A999, invoice_test_data!A:A, 0)), "")</f>
        <v/>
      </c>
      <c r="D999" s="10" t="s">
        <v>453</v>
      </c>
      <c r="E999" s="10">
        <v>1</v>
      </c>
    </row>
    <row r="1000" spans="1:5" x14ac:dyDescent="0.3">
      <c r="A1000" s="10">
        <v>911215</v>
      </c>
      <c r="B1000" s="10" t="s">
        <v>11728</v>
      </c>
      <c r="C1000" s="10" t="str">
        <f>IFERROR(INDEX(invoice_test_data!AI:AI, MATCH('Classification Test Result'!A1000, invoice_test_data!A:A, 0)), "")</f>
        <v/>
      </c>
      <c r="D1000" s="10" t="s">
        <v>464</v>
      </c>
      <c r="E1000" s="10">
        <v>0.97</v>
      </c>
    </row>
    <row r="1001" spans="1:5" x14ac:dyDescent="0.3">
      <c r="A1001" s="10">
        <v>911214</v>
      </c>
      <c r="B1001" s="10" t="s">
        <v>11729</v>
      </c>
      <c r="C1001" s="10" t="str">
        <f>IFERROR(INDEX(invoice_test_data!AI:AI, MATCH('Classification Test Result'!A1001, invoice_test_data!A:A, 0)), "")</f>
        <v/>
      </c>
      <c r="D1001" s="10" t="s">
        <v>48</v>
      </c>
      <c r="E1001" s="10">
        <v>1</v>
      </c>
    </row>
    <row r="1002" spans="1:5" x14ac:dyDescent="0.3">
      <c r="A1002" s="10">
        <v>911212</v>
      </c>
      <c r="B1002" s="10" t="s">
        <v>11398</v>
      </c>
      <c r="C1002" s="10" t="str">
        <f>IFERROR(INDEX(invoice_test_data!AI:AI, MATCH('Classification Test Result'!A1002, invoice_test_data!A:A, 0)), "")</f>
        <v/>
      </c>
      <c r="D1002" s="10" t="s">
        <v>464</v>
      </c>
      <c r="E1002" s="10">
        <v>0.98</v>
      </c>
    </row>
    <row r="1003" spans="1:5" x14ac:dyDescent="0.3">
      <c r="A1003" s="10">
        <v>911218</v>
      </c>
      <c r="B1003" s="10" t="s">
        <v>11730</v>
      </c>
      <c r="C1003" s="10" t="str">
        <f>IFERROR(INDEX(invoice_test_data!AI:AI, MATCH('Classification Test Result'!A1003, invoice_test_data!A:A, 0)), "")</f>
        <v/>
      </c>
      <c r="D1003" s="10" t="s">
        <v>48</v>
      </c>
      <c r="E1003" s="10">
        <v>1</v>
      </c>
    </row>
    <row r="1004" spans="1:5" x14ac:dyDescent="0.3">
      <c r="A1004" s="10">
        <v>911219</v>
      </c>
      <c r="B1004" s="10" t="s">
        <v>11731</v>
      </c>
      <c r="C1004" s="10" t="str">
        <f>IFERROR(INDEX(invoice_test_data!AI:AI, MATCH('Classification Test Result'!A1004, invoice_test_data!A:A, 0)), "")</f>
        <v/>
      </c>
      <c r="D1004" s="10" t="s">
        <v>48</v>
      </c>
      <c r="E1004" s="10">
        <v>1</v>
      </c>
    </row>
    <row r="1005" spans="1:5" x14ac:dyDescent="0.3">
      <c r="A1005" s="10">
        <v>911220</v>
      </c>
      <c r="B1005" s="10" t="s">
        <v>11732</v>
      </c>
      <c r="C1005" s="10" t="str">
        <f>IFERROR(INDEX(invoice_test_data!AI:AI, MATCH('Classification Test Result'!A1005, invoice_test_data!A:A, 0)), "")</f>
        <v/>
      </c>
      <c r="D1005" s="10" t="s">
        <v>48</v>
      </c>
      <c r="E1005" s="10">
        <v>1</v>
      </c>
    </row>
    <row r="1006" spans="1:5" x14ac:dyDescent="0.3">
      <c r="A1006" s="10">
        <v>911221</v>
      </c>
      <c r="B1006" s="10" t="s">
        <v>11733</v>
      </c>
      <c r="C1006" s="10" t="str">
        <f>IFERROR(INDEX(invoice_test_data!AI:AI, MATCH('Classification Test Result'!A1006, invoice_test_data!A:A, 0)), "")</f>
        <v/>
      </c>
      <c r="D1006" s="10" t="s">
        <v>48</v>
      </c>
      <c r="E1006" s="10">
        <v>1</v>
      </c>
    </row>
    <row r="1007" spans="1:5" x14ac:dyDescent="0.3">
      <c r="A1007" s="10">
        <v>911222</v>
      </c>
      <c r="B1007" s="10" t="s">
        <v>11734</v>
      </c>
      <c r="C1007" s="10" t="str">
        <f>IFERROR(INDEX(invoice_test_data!AI:AI, MATCH('Classification Test Result'!A1007, invoice_test_data!A:A, 0)), "")</f>
        <v/>
      </c>
      <c r="D1007" s="10" t="s">
        <v>48</v>
      </c>
      <c r="E1007" s="10">
        <v>1</v>
      </c>
    </row>
    <row r="1008" spans="1:5" x14ac:dyDescent="0.3">
      <c r="A1008" s="10">
        <v>911223</v>
      </c>
      <c r="B1008" s="10" t="s">
        <v>11733</v>
      </c>
      <c r="C1008" s="10" t="str">
        <f>IFERROR(INDEX(invoice_test_data!AI:AI, MATCH('Classification Test Result'!A1008, invoice_test_data!A:A, 0)), "")</f>
        <v/>
      </c>
      <c r="D1008" s="10" t="s">
        <v>48</v>
      </c>
      <c r="E1008" s="10">
        <v>1</v>
      </c>
    </row>
    <row r="1009" spans="1:5" x14ac:dyDescent="0.3">
      <c r="A1009" s="10">
        <v>911224</v>
      </c>
      <c r="B1009" s="10" t="s">
        <v>11735</v>
      </c>
      <c r="C1009" s="10" t="str">
        <f>IFERROR(INDEX(invoice_test_data!AI:AI, MATCH('Classification Test Result'!A1009, invoice_test_data!A:A, 0)), "")</f>
        <v/>
      </c>
      <c r="D1009" s="10" t="s">
        <v>464</v>
      </c>
      <c r="E1009" s="10">
        <v>1</v>
      </c>
    </row>
    <row r="1010" spans="1:5" x14ac:dyDescent="0.3">
      <c r="A1010" s="10">
        <v>911240</v>
      </c>
      <c r="B1010" s="10" t="s">
        <v>11163</v>
      </c>
      <c r="C1010" s="10" t="str">
        <f>IFERROR(INDEX(invoice_test_data!AI:AI, MATCH('Classification Test Result'!A1010, invoice_test_data!A:A, 0)), "")</f>
        <v/>
      </c>
      <c r="D1010" s="10" t="s">
        <v>92</v>
      </c>
      <c r="E1010" s="10">
        <v>1</v>
      </c>
    </row>
    <row r="1011" spans="1:5" x14ac:dyDescent="0.3">
      <c r="A1011" s="10">
        <v>911239</v>
      </c>
      <c r="B1011" s="10" t="s">
        <v>11736</v>
      </c>
      <c r="C1011" s="10" t="str">
        <f>IFERROR(INDEX(invoice_test_data!AI:AI, MATCH('Classification Test Result'!A1011, invoice_test_data!A:A, 0)), "")</f>
        <v/>
      </c>
      <c r="D1011" s="10" t="s">
        <v>48</v>
      </c>
      <c r="E1011" s="10">
        <v>1</v>
      </c>
    </row>
    <row r="1012" spans="1:5" x14ac:dyDescent="0.3">
      <c r="A1012" s="10">
        <v>911238</v>
      </c>
      <c r="B1012" s="10" t="s">
        <v>11737</v>
      </c>
      <c r="C1012" s="10" t="str">
        <f>IFERROR(INDEX(invoice_test_data!AI:AI, MATCH('Classification Test Result'!A1012, invoice_test_data!A:A, 0)), "")</f>
        <v/>
      </c>
      <c r="D1012" s="10" t="s">
        <v>48</v>
      </c>
      <c r="E1012" s="10">
        <v>1</v>
      </c>
    </row>
    <row r="1013" spans="1:5" x14ac:dyDescent="0.3">
      <c r="A1013" s="10">
        <v>911237</v>
      </c>
      <c r="B1013" s="10" t="s">
        <v>11738</v>
      </c>
      <c r="C1013" s="10" t="str">
        <f>IFERROR(INDEX(invoice_test_data!AI:AI, MATCH('Classification Test Result'!A1013, invoice_test_data!A:A, 0)), "")</f>
        <v/>
      </c>
      <c r="D1013" s="10" t="s">
        <v>48</v>
      </c>
      <c r="E1013" s="10">
        <v>1</v>
      </c>
    </row>
    <row r="1014" spans="1:5" x14ac:dyDescent="0.3">
      <c r="A1014" s="10">
        <v>911236</v>
      </c>
      <c r="B1014" s="10" t="s">
        <v>11739</v>
      </c>
      <c r="C1014" s="10" t="str">
        <f>IFERROR(INDEX(invoice_test_data!AI:AI, MATCH('Classification Test Result'!A1014, invoice_test_data!A:A, 0)), "")</f>
        <v/>
      </c>
      <c r="D1014" s="10" t="s">
        <v>48</v>
      </c>
      <c r="E1014" s="10">
        <v>1</v>
      </c>
    </row>
    <row r="1015" spans="1:5" x14ac:dyDescent="0.3">
      <c r="A1015" s="10">
        <v>911235</v>
      </c>
      <c r="B1015" s="10" t="s">
        <v>11740</v>
      </c>
      <c r="C1015" s="10" t="str">
        <f>IFERROR(INDEX(invoice_test_data!AI:AI, MATCH('Classification Test Result'!A1015, invoice_test_data!A:A, 0)), "")</f>
        <v/>
      </c>
      <c r="D1015" s="10" t="s">
        <v>48</v>
      </c>
      <c r="E1015" s="10">
        <v>1</v>
      </c>
    </row>
    <row r="1016" spans="1:5" x14ac:dyDescent="0.3">
      <c r="A1016" s="10">
        <v>911234</v>
      </c>
      <c r="B1016" s="10" t="s">
        <v>11741</v>
      </c>
      <c r="C1016" s="10" t="str">
        <f>IFERROR(INDEX(invoice_test_data!AI:AI, MATCH('Classification Test Result'!A1016, invoice_test_data!A:A, 0)), "")</f>
        <v/>
      </c>
      <c r="D1016" s="10" t="s">
        <v>48</v>
      </c>
      <c r="E1016" s="10">
        <v>1</v>
      </c>
    </row>
    <row r="1017" spans="1:5" x14ac:dyDescent="0.3">
      <c r="A1017" s="10">
        <v>911233</v>
      </c>
      <c r="B1017" s="10" t="s">
        <v>11742</v>
      </c>
      <c r="C1017" s="10" t="str">
        <f>IFERROR(INDEX(invoice_test_data!AI:AI, MATCH('Classification Test Result'!A1017, invoice_test_data!A:A, 0)), "")</f>
        <v/>
      </c>
      <c r="D1017" s="10" t="s">
        <v>48</v>
      </c>
      <c r="E1017" s="10">
        <v>1</v>
      </c>
    </row>
    <row r="1018" spans="1:5" x14ac:dyDescent="0.3">
      <c r="A1018" s="10">
        <v>911232</v>
      </c>
      <c r="B1018" s="10" t="s">
        <v>11743</v>
      </c>
      <c r="C1018" s="10" t="str">
        <f>IFERROR(INDEX(invoice_test_data!AI:AI, MATCH('Classification Test Result'!A1018, invoice_test_data!A:A, 0)), "")</f>
        <v/>
      </c>
      <c r="D1018" s="10" t="s">
        <v>48</v>
      </c>
      <c r="E1018" s="10">
        <v>1</v>
      </c>
    </row>
    <row r="1019" spans="1:5" x14ac:dyDescent="0.3">
      <c r="A1019" s="10">
        <v>911231</v>
      </c>
      <c r="B1019" s="10" t="s">
        <v>11744</v>
      </c>
      <c r="C1019" s="10" t="str">
        <f>IFERROR(INDEX(invoice_test_data!AI:AI, MATCH('Classification Test Result'!A1019, invoice_test_data!A:A, 0)), "")</f>
        <v/>
      </c>
      <c r="D1019" s="10" t="s">
        <v>48</v>
      </c>
      <c r="E1019" s="10">
        <v>1</v>
      </c>
    </row>
    <row r="1020" spans="1:5" x14ac:dyDescent="0.3">
      <c r="A1020" s="10">
        <v>911229</v>
      </c>
      <c r="B1020" s="10" t="s">
        <v>11745</v>
      </c>
      <c r="C1020" s="10" t="str">
        <f>IFERROR(INDEX(invoice_test_data!AI:AI, MATCH('Classification Test Result'!A1020, invoice_test_data!A:A, 0)), "")</f>
        <v/>
      </c>
      <c r="D1020" s="10" t="s">
        <v>48</v>
      </c>
      <c r="E1020" s="10">
        <v>1</v>
      </c>
    </row>
    <row r="1021" spans="1:5" x14ac:dyDescent="0.3">
      <c r="A1021" s="10">
        <v>911227</v>
      </c>
      <c r="B1021" s="10" t="s">
        <v>11746</v>
      </c>
      <c r="C1021" s="10" t="str">
        <f>IFERROR(INDEX(invoice_test_data!AI:AI, MATCH('Classification Test Result'!A1021, invoice_test_data!A:A, 0)), "")</f>
        <v/>
      </c>
      <c r="D1021" s="10" t="s">
        <v>48</v>
      </c>
      <c r="E1021" s="10">
        <v>1</v>
      </c>
    </row>
    <row r="1022" spans="1:5" x14ac:dyDescent="0.3">
      <c r="A1022" s="10">
        <v>911230</v>
      </c>
      <c r="B1022" s="10" t="s">
        <v>11747</v>
      </c>
      <c r="C1022" s="10" t="str">
        <f>IFERROR(INDEX(invoice_test_data!AI:AI, MATCH('Classification Test Result'!A1022, invoice_test_data!A:A, 0)), "")</f>
        <v/>
      </c>
      <c r="D1022" s="10" t="s">
        <v>48</v>
      </c>
      <c r="E1022" s="10">
        <v>1</v>
      </c>
    </row>
    <row r="1023" spans="1:5" x14ac:dyDescent="0.3">
      <c r="A1023" s="10">
        <v>911228</v>
      </c>
      <c r="B1023" s="10" t="s">
        <v>11748</v>
      </c>
      <c r="C1023" s="10" t="str">
        <f>IFERROR(INDEX(invoice_test_data!AI:AI, MATCH('Classification Test Result'!A1023, invoice_test_data!A:A, 0)), "")</f>
        <v/>
      </c>
      <c r="D1023" s="10" t="s">
        <v>48</v>
      </c>
      <c r="E1023" s="10">
        <v>1</v>
      </c>
    </row>
    <row r="1024" spans="1:5" x14ac:dyDescent="0.3">
      <c r="A1024" s="10">
        <v>911226</v>
      </c>
      <c r="B1024" s="10" t="s">
        <v>11749</v>
      </c>
      <c r="C1024" s="10" t="str">
        <f>IFERROR(INDEX(invoice_test_data!AI:AI, MATCH('Classification Test Result'!A1024, invoice_test_data!A:A, 0)), "")</f>
        <v/>
      </c>
      <c r="D1024" s="10" t="s">
        <v>48</v>
      </c>
      <c r="E1024" s="10">
        <v>1</v>
      </c>
    </row>
    <row r="1025" spans="1:5" x14ac:dyDescent="0.3">
      <c r="A1025" s="10">
        <v>911225</v>
      </c>
      <c r="B1025" s="10" t="s">
        <v>11750</v>
      </c>
      <c r="C1025" s="10" t="str">
        <f>IFERROR(INDEX(invoice_test_data!AI:AI, MATCH('Classification Test Result'!A1025, invoice_test_data!A:A, 0)), "")</f>
        <v/>
      </c>
      <c r="D1025" s="10" t="s">
        <v>48</v>
      </c>
      <c r="E1025" s="10">
        <v>1</v>
      </c>
    </row>
    <row r="1026" spans="1:5" x14ac:dyDescent="0.3">
      <c r="A1026" s="10">
        <v>911241</v>
      </c>
      <c r="B1026" s="10" t="s">
        <v>11751</v>
      </c>
      <c r="C1026" s="10" t="str">
        <f>IFERROR(INDEX(invoice_test_data!AI:AI, MATCH('Classification Test Result'!A1026, invoice_test_data!A:A, 0)), "")</f>
        <v/>
      </c>
      <c r="D1026" s="10" t="s">
        <v>464</v>
      </c>
      <c r="E1026" s="10">
        <v>1</v>
      </c>
    </row>
    <row r="1027" spans="1:5" x14ac:dyDescent="0.3">
      <c r="A1027" s="10">
        <v>911243</v>
      </c>
      <c r="B1027" s="10" t="s">
        <v>11752</v>
      </c>
      <c r="C1027" s="10" t="str">
        <f>IFERROR(INDEX(invoice_test_data!AI:AI, MATCH('Classification Test Result'!A1027, invoice_test_data!A:A, 0)), "")</f>
        <v/>
      </c>
      <c r="D1027" s="10" t="s">
        <v>464</v>
      </c>
      <c r="E1027" s="10">
        <v>1</v>
      </c>
    </row>
    <row r="1028" spans="1:5" x14ac:dyDescent="0.3">
      <c r="A1028" s="10">
        <v>911242</v>
      </c>
      <c r="B1028" s="10" t="s">
        <v>11753</v>
      </c>
      <c r="C1028" s="10" t="str">
        <f>IFERROR(INDEX(invoice_test_data!AI:AI, MATCH('Classification Test Result'!A1028, invoice_test_data!A:A, 0)), "")</f>
        <v/>
      </c>
      <c r="D1028" s="10" t="s">
        <v>464</v>
      </c>
      <c r="E1028" s="10">
        <v>1</v>
      </c>
    </row>
    <row r="1029" spans="1:5" x14ac:dyDescent="0.3">
      <c r="A1029" s="10">
        <v>911245</v>
      </c>
      <c r="B1029" s="10" t="s">
        <v>11754</v>
      </c>
      <c r="C1029" s="10" t="str">
        <f>IFERROR(INDEX(invoice_test_data!AI:AI, MATCH('Classification Test Result'!A1029, invoice_test_data!A:A, 0)), "")</f>
        <v/>
      </c>
      <c r="D1029" s="10" t="s">
        <v>464</v>
      </c>
      <c r="E1029" s="10">
        <v>1</v>
      </c>
    </row>
    <row r="1030" spans="1:5" x14ac:dyDescent="0.3">
      <c r="A1030" s="10">
        <v>911244</v>
      </c>
      <c r="B1030" s="10" t="s">
        <v>11755</v>
      </c>
      <c r="C1030" s="10" t="str">
        <f>IFERROR(INDEX(invoice_test_data!AI:AI, MATCH('Classification Test Result'!A1030, invoice_test_data!A:A, 0)), "")</f>
        <v/>
      </c>
      <c r="D1030" s="10" t="s">
        <v>464</v>
      </c>
      <c r="E1030" s="10">
        <v>1</v>
      </c>
    </row>
    <row r="1031" spans="1:5" x14ac:dyDescent="0.3">
      <c r="A1031" s="10">
        <v>911248</v>
      </c>
      <c r="B1031" s="10" t="s">
        <v>11756</v>
      </c>
      <c r="C1031" s="10" t="str">
        <f>IFERROR(INDEX(invoice_test_data!AI:AI, MATCH('Classification Test Result'!A1031, invoice_test_data!A:A, 0)), "")</f>
        <v/>
      </c>
      <c r="D1031" s="10" t="s">
        <v>92</v>
      </c>
      <c r="E1031" s="10">
        <v>1</v>
      </c>
    </row>
    <row r="1032" spans="1:5" x14ac:dyDescent="0.3">
      <c r="A1032" s="10">
        <v>911247</v>
      </c>
      <c r="B1032" s="10" t="s">
        <v>11757</v>
      </c>
      <c r="C1032" s="10" t="str">
        <f>IFERROR(INDEX(invoice_test_data!AI:AI, MATCH('Classification Test Result'!A1032, invoice_test_data!A:A, 0)), "")</f>
        <v/>
      </c>
      <c r="D1032" s="10" t="s">
        <v>464</v>
      </c>
      <c r="E1032" s="10">
        <v>1</v>
      </c>
    </row>
    <row r="1033" spans="1:5" x14ac:dyDescent="0.3">
      <c r="A1033" s="10">
        <v>911246</v>
      </c>
      <c r="B1033" s="10" t="s">
        <v>11758</v>
      </c>
      <c r="C1033" s="10" t="str">
        <f>IFERROR(INDEX(invoice_test_data!AI:AI, MATCH('Classification Test Result'!A1033, invoice_test_data!A:A, 0)), "")</f>
        <v/>
      </c>
      <c r="D1033" s="10" t="s">
        <v>165</v>
      </c>
      <c r="E1033" s="10">
        <v>1</v>
      </c>
    </row>
    <row r="1034" spans="1:5" x14ac:dyDescent="0.3">
      <c r="A1034" s="10">
        <v>911249</v>
      </c>
      <c r="B1034" s="10" t="s">
        <v>11759</v>
      </c>
      <c r="C1034" s="10" t="str">
        <f>IFERROR(INDEX(invoice_test_data!AI:AI, MATCH('Classification Test Result'!A1034, invoice_test_data!A:A, 0)), "")</f>
        <v/>
      </c>
      <c r="D1034" s="10" t="s">
        <v>48</v>
      </c>
      <c r="E1034" s="10">
        <v>0.81</v>
      </c>
    </row>
    <row r="1035" spans="1:5" x14ac:dyDescent="0.3">
      <c r="A1035" s="10">
        <v>911251</v>
      </c>
      <c r="B1035" s="10" t="s">
        <v>11760</v>
      </c>
      <c r="C1035" s="10" t="str">
        <f>IFERROR(INDEX(invoice_test_data!AI:AI, MATCH('Classification Test Result'!A1035, invoice_test_data!A:A, 0)), "")</f>
        <v/>
      </c>
      <c r="D1035" s="10" t="s">
        <v>464</v>
      </c>
      <c r="E1035" s="10">
        <v>1</v>
      </c>
    </row>
    <row r="1036" spans="1:5" x14ac:dyDescent="0.3">
      <c r="A1036" s="10">
        <v>911252</v>
      </c>
      <c r="B1036" s="10" t="s">
        <v>10936</v>
      </c>
      <c r="C1036" s="10" t="str">
        <f>IFERROR(INDEX(invoice_test_data!AI:AI, MATCH('Classification Test Result'!A1036, invoice_test_data!A:A, 0)), "")</f>
        <v/>
      </c>
      <c r="D1036" s="10" t="s">
        <v>453</v>
      </c>
      <c r="E1036" s="10">
        <v>1</v>
      </c>
    </row>
    <row r="1037" spans="1:5" x14ac:dyDescent="0.3">
      <c r="A1037" s="10">
        <v>911250</v>
      </c>
      <c r="B1037" s="10" t="s">
        <v>11761</v>
      </c>
      <c r="C1037" s="10" t="str">
        <f>IFERROR(INDEX(invoice_test_data!AI:AI, MATCH('Classification Test Result'!A1037, invoice_test_data!A:A, 0)), "")</f>
        <v/>
      </c>
      <c r="D1037" s="10" t="s">
        <v>464</v>
      </c>
      <c r="E1037" s="10">
        <v>1</v>
      </c>
    </row>
    <row r="1038" spans="1:5" x14ac:dyDescent="0.3">
      <c r="A1038" s="10">
        <v>910973</v>
      </c>
      <c r="B1038" s="10" t="s">
        <v>10936</v>
      </c>
      <c r="C1038" s="10" t="str">
        <f>IFERROR(INDEX(invoice_test_data!AI:AI, MATCH('Classification Test Result'!A1038, invoice_test_data!A:A, 0)), "")</f>
        <v/>
      </c>
      <c r="D1038" s="10" t="s">
        <v>453</v>
      </c>
      <c r="E1038" s="10">
        <v>1</v>
      </c>
    </row>
    <row r="1039" spans="1:5" x14ac:dyDescent="0.3">
      <c r="A1039" s="10">
        <v>910972</v>
      </c>
      <c r="B1039" s="10" t="s">
        <v>11148</v>
      </c>
      <c r="C1039" s="10" t="str">
        <f>IFERROR(INDEX(invoice_test_data!AI:AI, MATCH('Classification Test Result'!A1039, invoice_test_data!A:A, 0)), "")</f>
        <v/>
      </c>
      <c r="D1039" s="10" t="s">
        <v>464</v>
      </c>
      <c r="E1039" s="10">
        <v>1</v>
      </c>
    </row>
    <row r="1040" spans="1:5" x14ac:dyDescent="0.3">
      <c r="A1040" s="10">
        <v>910971</v>
      </c>
      <c r="B1040" s="10" t="s">
        <v>11762</v>
      </c>
      <c r="C1040" s="10" t="str">
        <f>IFERROR(INDEX(invoice_test_data!AI:AI, MATCH('Classification Test Result'!A1040, invoice_test_data!A:A, 0)), "")</f>
        <v/>
      </c>
      <c r="D1040" s="10" t="s">
        <v>464</v>
      </c>
      <c r="E1040" s="10">
        <v>0.99</v>
      </c>
    </row>
    <row r="1041" spans="1:5" x14ac:dyDescent="0.3">
      <c r="A1041" s="10">
        <v>910970</v>
      </c>
      <c r="B1041" s="10" t="s">
        <v>11763</v>
      </c>
      <c r="C1041" s="10" t="str">
        <f>IFERROR(INDEX(invoice_test_data!AI:AI, MATCH('Classification Test Result'!A1041, invoice_test_data!A:A, 0)), "")</f>
        <v/>
      </c>
      <c r="D1041" s="10" t="s">
        <v>48</v>
      </c>
      <c r="E1041" s="10">
        <v>1</v>
      </c>
    </row>
    <row r="1042" spans="1:5" x14ac:dyDescent="0.3">
      <c r="A1042" s="10">
        <v>910969</v>
      </c>
      <c r="B1042" s="10" t="s">
        <v>11764</v>
      </c>
      <c r="C1042" s="10" t="str">
        <f>IFERROR(INDEX(invoice_test_data!AI:AI, MATCH('Classification Test Result'!A1042, invoice_test_data!A:A, 0)), "")</f>
        <v/>
      </c>
      <c r="D1042" s="10" t="s">
        <v>48</v>
      </c>
      <c r="E1042" s="10">
        <v>1</v>
      </c>
    </row>
    <row r="1043" spans="1:5" x14ac:dyDescent="0.3">
      <c r="A1043" s="10">
        <v>910968</v>
      </c>
      <c r="B1043" s="10" t="s">
        <v>11765</v>
      </c>
      <c r="C1043" s="10" t="str">
        <f>IFERROR(INDEX(invoice_test_data!AI:AI, MATCH('Classification Test Result'!A1043, invoice_test_data!A:A, 0)), "")</f>
        <v/>
      </c>
      <c r="D1043" s="10" t="s">
        <v>48</v>
      </c>
      <c r="E1043" s="10">
        <v>1</v>
      </c>
    </row>
    <row r="1044" spans="1:5" x14ac:dyDescent="0.3">
      <c r="A1044" s="10">
        <v>910967</v>
      </c>
      <c r="B1044" s="10" t="s">
        <v>11766</v>
      </c>
      <c r="C1044" s="10" t="str">
        <f>IFERROR(INDEX(invoice_test_data!AI:AI, MATCH('Classification Test Result'!A1044, invoice_test_data!A:A, 0)), "")</f>
        <v/>
      </c>
      <c r="D1044" s="10" t="s">
        <v>48</v>
      </c>
      <c r="E1044" s="10">
        <v>1</v>
      </c>
    </row>
    <row r="1045" spans="1:5" x14ac:dyDescent="0.3">
      <c r="A1045" s="10">
        <v>910966</v>
      </c>
      <c r="B1045" s="10" t="s">
        <v>11767</v>
      </c>
      <c r="C1045" s="10" t="str">
        <f>IFERROR(INDEX(invoice_test_data!AI:AI, MATCH('Classification Test Result'!A1045, invoice_test_data!A:A, 0)), "")</f>
        <v/>
      </c>
      <c r="D1045" s="10" t="s">
        <v>48</v>
      </c>
      <c r="E1045" s="10">
        <v>1</v>
      </c>
    </row>
    <row r="1046" spans="1:5" x14ac:dyDescent="0.3">
      <c r="A1046" s="10">
        <v>910965</v>
      </c>
      <c r="B1046" s="10" t="s">
        <v>11768</v>
      </c>
      <c r="C1046" s="10" t="str">
        <f>IFERROR(INDEX(invoice_test_data!AI:AI, MATCH('Classification Test Result'!A1046, invoice_test_data!A:A, 0)), "")</f>
        <v/>
      </c>
      <c r="D1046" s="10" t="s">
        <v>48</v>
      </c>
      <c r="E1046" s="10">
        <v>1</v>
      </c>
    </row>
    <row r="1047" spans="1:5" x14ac:dyDescent="0.3">
      <c r="A1047" s="10">
        <v>910964</v>
      </c>
      <c r="B1047" s="10" t="s">
        <v>11769</v>
      </c>
      <c r="C1047" s="10" t="str">
        <f>IFERROR(INDEX(invoice_test_data!AI:AI, MATCH('Classification Test Result'!A1047, invoice_test_data!A:A, 0)), "")</f>
        <v/>
      </c>
      <c r="D1047" s="10" t="s">
        <v>48</v>
      </c>
      <c r="E1047" s="10">
        <v>1</v>
      </c>
    </row>
    <row r="1048" spans="1:5" x14ac:dyDescent="0.3">
      <c r="A1048" s="10">
        <v>910963</v>
      </c>
      <c r="B1048" s="10" t="s">
        <v>11770</v>
      </c>
      <c r="C1048" s="10" t="str">
        <f>IFERROR(INDEX(invoice_test_data!AI:AI, MATCH('Classification Test Result'!A1048, invoice_test_data!A:A, 0)), "")</f>
        <v/>
      </c>
      <c r="D1048" s="10" t="s">
        <v>48</v>
      </c>
      <c r="E1048" s="10">
        <v>1</v>
      </c>
    </row>
    <row r="1049" spans="1:5" x14ac:dyDescent="0.3">
      <c r="A1049" s="10">
        <v>910962</v>
      </c>
      <c r="B1049" s="10" t="s">
        <v>11771</v>
      </c>
      <c r="C1049" s="10" t="str">
        <f>IFERROR(INDEX(invoice_test_data!AI:AI, MATCH('Classification Test Result'!A1049, invoice_test_data!A:A, 0)), "")</f>
        <v/>
      </c>
      <c r="D1049" s="10" t="s">
        <v>48</v>
      </c>
      <c r="E1049" s="10">
        <v>1</v>
      </c>
    </row>
    <row r="1050" spans="1:5" x14ac:dyDescent="0.3">
      <c r="A1050" s="10">
        <v>910961</v>
      </c>
      <c r="B1050" s="10" t="s">
        <v>11772</v>
      </c>
      <c r="C1050" s="10" t="str">
        <f>IFERROR(INDEX(invoice_test_data!AI:AI, MATCH('Classification Test Result'!A1050, invoice_test_data!A:A, 0)), "")</f>
        <v/>
      </c>
      <c r="D1050" s="10" t="s">
        <v>165</v>
      </c>
      <c r="E1050" s="10">
        <v>0.98</v>
      </c>
    </row>
    <row r="1051" spans="1:5" x14ac:dyDescent="0.3">
      <c r="A1051" s="10">
        <v>910960</v>
      </c>
      <c r="B1051" s="10" t="s">
        <v>11773</v>
      </c>
      <c r="C1051" s="10" t="str">
        <f>IFERROR(INDEX(invoice_test_data!AI:AI, MATCH('Classification Test Result'!A1051, invoice_test_data!A:A, 0)), "")</f>
        <v/>
      </c>
      <c r="D1051" s="10" t="s">
        <v>48</v>
      </c>
      <c r="E1051" s="10">
        <v>1</v>
      </c>
    </row>
    <row r="1052" spans="1:5" x14ac:dyDescent="0.3">
      <c r="A1052" s="10">
        <v>910959</v>
      </c>
      <c r="B1052" s="10" t="s">
        <v>11774</v>
      </c>
      <c r="C1052" s="10" t="str">
        <f>IFERROR(INDEX(invoice_test_data!AI:AI, MATCH('Classification Test Result'!A1052, invoice_test_data!A:A, 0)), "")</f>
        <v/>
      </c>
      <c r="D1052" s="10" t="s">
        <v>48</v>
      </c>
      <c r="E1052" s="10">
        <v>1</v>
      </c>
    </row>
    <row r="1053" spans="1:5" x14ac:dyDescent="0.3">
      <c r="A1053" s="10">
        <v>910974</v>
      </c>
      <c r="B1053" s="10" t="s">
        <v>11775</v>
      </c>
      <c r="C1053" s="10" t="str">
        <f>IFERROR(INDEX(invoice_test_data!AI:AI, MATCH('Classification Test Result'!A1053, invoice_test_data!A:A, 0)), "")</f>
        <v/>
      </c>
      <c r="D1053" s="10" t="s">
        <v>48</v>
      </c>
      <c r="E1053" s="10">
        <v>1</v>
      </c>
    </row>
    <row r="1054" spans="1:5" x14ac:dyDescent="0.3">
      <c r="A1054" s="10">
        <v>910975</v>
      </c>
      <c r="B1054" s="10" t="s">
        <v>11775</v>
      </c>
      <c r="C1054" s="10" t="str">
        <f>IFERROR(INDEX(invoice_test_data!AI:AI, MATCH('Classification Test Result'!A1054, invoice_test_data!A:A, 0)), "")</f>
        <v/>
      </c>
      <c r="D1054" s="10" t="s">
        <v>48</v>
      </c>
      <c r="E1054" s="10">
        <v>1</v>
      </c>
    </row>
    <row r="1055" spans="1:5" x14ac:dyDescent="0.3">
      <c r="A1055" s="10">
        <v>910976</v>
      </c>
      <c r="B1055" s="10" t="s">
        <v>11775</v>
      </c>
      <c r="C1055" s="10" t="str">
        <f>IFERROR(INDEX(invoice_test_data!AI:AI, MATCH('Classification Test Result'!A1055, invoice_test_data!A:A, 0)), "")</f>
        <v/>
      </c>
      <c r="D1055" s="10" t="s">
        <v>48</v>
      </c>
      <c r="E1055" s="10">
        <v>1</v>
      </c>
    </row>
    <row r="1056" spans="1:5" x14ac:dyDescent="0.3">
      <c r="A1056" s="10">
        <v>910977</v>
      </c>
      <c r="B1056" s="10" t="s">
        <v>11775</v>
      </c>
      <c r="C1056" s="10" t="str">
        <f>IFERROR(INDEX(invoice_test_data!AI:AI, MATCH('Classification Test Result'!A1056, invoice_test_data!A:A, 0)), "")</f>
        <v/>
      </c>
      <c r="D1056" s="10" t="s">
        <v>48</v>
      </c>
      <c r="E1056" s="10">
        <v>1</v>
      </c>
    </row>
    <row r="1057" spans="1:5" x14ac:dyDescent="0.3">
      <c r="A1057" s="10">
        <v>910978</v>
      </c>
      <c r="B1057" s="10" t="s">
        <v>11775</v>
      </c>
      <c r="C1057" s="10" t="str">
        <f>IFERROR(INDEX(invoice_test_data!AI:AI, MATCH('Classification Test Result'!A1057, invoice_test_data!A:A, 0)), "")</f>
        <v/>
      </c>
      <c r="D1057" s="10" t="s">
        <v>48</v>
      </c>
      <c r="E1057" s="10">
        <v>1</v>
      </c>
    </row>
    <row r="1058" spans="1:5" x14ac:dyDescent="0.3">
      <c r="A1058" s="10">
        <v>910980</v>
      </c>
      <c r="B1058" s="10" t="s">
        <v>11775</v>
      </c>
      <c r="C1058" s="10" t="str">
        <f>IFERROR(INDEX(invoice_test_data!AI:AI, MATCH('Classification Test Result'!A1058, invoice_test_data!A:A, 0)), "")</f>
        <v/>
      </c>
      <c r="D1058" s="10" t="s">
        <v>48</v>
      </c>
      <c r="E1058" s="10">
        <v>1</v>
      </c>
    </row>
    <row r="1059" spans="1:5" x14ac:dyDescent="0.3">
      <c r="A1059" s="10">
        <v>910979</v>
      </c>
      <c r="B1059" s="10" t="s">
        <v>11775</v>
      </c>
      <c r="C1059" s="10" t="str">
        <f>IFERROR(INDEX(invoice_test_data!AI:AI, MATCH('Classification Test Result'!A1059, invoice_test_data!A:A, 0)), "")</f>
        <v/>
      </c>
      <c r="D1059" s="10" t="s">
        <v>48</v>
      </c>
      <c r="E1059" s="10">
        <v>1</v>
      </c>
    </row>
    <row r="1060" spans="1:5" x14ac:dyDescent="0.3">
      <c r="A1060" s="10">
        <v>911003</v>
      </c>
      <c r="B1060" s="10" t="s">
        <v>10936</v>
      </c>
      <c r="C1060" s="10" t="str">
        <f>IFERROR(INDEX(invoice_test_data!AI:AI, MATCH('Classification Test Result'!A1060, invoice_test_data!A:A, 0)), "")</f>
        <v/>
      </c>
      <c r="D1060" s="10" t="s">
        <v>453</v>
      </c>
      <c r="E1060" s="10">
        <v>1</v>
      </c>
    </row>
    <row r="1061" spans="1:5" x14ac:dyDescent="0.3">
      <c r="A1061" s="10">
        <v>911001</v>
      </c>
      <c r="B1061" s="10" t="s">
        <v>11776</v>
      </c>
      <c r="C1061" s="10" t="str">
        <f>IFERROR(INDEX(invoice_test_data!AI:AI, MATCH('Classification Test Result'!A1061, invoice_test_data!A:A, 0)), "")</f>
        <v/>
      </c>
      <c r="D1061" s="10" t="s">
        <v>48</v>
      </c>
      <c r="E1061" s="10">
        <v>1</v>
      </c>
    </row>
    <row r="1062" spans="1:5" x14ac:dyDescent="0.3">
      <c r="A1062" s="10">
        <v>911000</v>
      </c>
      <c r="B1062" s="10" t="s">
        <v>11777</v>
      </c>
      <c r="C1062" s="10" t="str">
        <f>IFERROR(INDEX(invoice_test_data!AI:AI, MATCH('Classification Test Result'!A1062, invoice_test_data!A:A, 0)), "")</f>
        <v/>
      </c>
      <c r="D1062" s="10" t="s">
        <v>48</v>
      </c>
      <c r="E1062" s="10">
        <v>1</v>
      </c>
    </row>
    <row r="1063" spans="1:5" x14ac:dyDescent="0.3">
      <c r="A1063" s="10">
        <v>910999</v>
      </c>
      <c r="B1063" s="10" t="s">
        <v>11778</v>
      </c>
      <c r="C1063" s="10" t="str">
        <f>IFERROR(INDEX(invoice_test_data!AI:AI, MATCH('Classification Test Result'!A1063, invoice_test_data!A:A, 0)), "")</f>
        <v/>
      </c>
      <c r="D1063" s="10" t="s">
        <v>48</v>
      </c>
      <c r="E1063" s="10">
        <v>1</v>
      </c>
    </row>
    <row r="1064" spans="1:5" x14ac:dyDescent="0.3">
      <c r="A1064" s="10">
        <v>910998</v>
      </c>
      <c r="B1064" s="10" t="s">
        <v>11779</v>
      </c>
      <c r="C1064" s="10" t="str">
        <f>IFERROR(INDEX(invoice_test_data!AI:AI, MATCH('Classification Test Result'!A1064, invoice_test_data!A:A, 0)), "")</f>
        <v/>
      </c>
      <c r="D1064" s="10" t="s">
        <v>48</v>
      </c>
      <c r="E1064" s="10">
        <v>1</v>
      </c>
    </row>
    <row r="1065" spans="1:5" x14ac:dyDescent="0.3">
      <c r="A1065" s="10">
        <v>910997</v>
      </c>
      <c r="B1065" s="10" t="s">
        <v>11780</v>
      </c>
      <c r="C1065" s="10" t="str">
        <f>IFERROR(INDEX(invoice_test_data!AI:AI, MATCH('Classification Test Result'!A1065, invoice_test_data!A:A, 0)), "")</f>
        <v/>
      </c>
      <c r="D1065" s="10" t="s">
        <v>48</v>
      </c>
      <c r="E1065" s="10">
        <v>1</v>
      </c>
    </row>
    <row r="1066" spans="1:5" x14ac:dyDescent="0.3">
      <c r="A1066" s="10">
        <v>910996</v>
      </c>
      <c r="B1066" s="10" t="s">
        <v>11781</v>
      </c>
      <c r="C1066" s="10" t="str">
        <f>IFERROR(INDEX(invoice_test_data!AI:AI, MATCH('Classification Test Result'!A1066, invoice_test_data!A:A, 0)), "")</f>
        <v/>
      </c>
      <c r="D1066" s="10" t="s">
        <v>48</v>
      </c>
      <c r="E1066" s="10">
        <v>1</v>
      </c>
    </row>
    <row r="1067" spans="1:5" x14ac:dyDescent="0.3">
      <c r="A1067" s="10">
        <v>910993</v>
      </c>
      <c r="B1067" s="10" t="s">
        <v>11782</v>
      </c>
      <c r="C1067" s="10" t="str">
        <f>IFERROR(INDEX(invoice_test_data!AI:AI, MATCH('Classification Test Result'!A1067, invoice_test_data!A:A, 0)), "")</f>
        <v/>
      </c>
      <c r="D1067" s="10" t="s">
        <v>48</v>
      </c>
      <c r="E1067" s="10">
        <v>1</v>
      </c>
    </row>
    <row r="1068" spans="1:5" x14ac:dyDescent="0.3">
      <c r="A1068" s="10">
        <v>910992</v>
      </c>
      <c r="B1068" s="10" t="s">
        <v>11783</v>
      </c>
      <c r="C1068" s="10" t="str">
        <f>IFERROR(INDEX(invoice_test_data!AI:AI, MATCH('Classification Test Result'!A1068, invoice_test_data!A:A, 0)), "")</f>
        <v/>
      </c>
      <c r="D1068" s="10" t="s">
        <v>48</v>
      </c>
      <c r="E1068" s="10">
        <v>1</v>
      </c>
    </row>
    <row r="1069" spans="1:5" x14ac:dyDescent="0.3">
      <c r="A1069" s="10">
        <v>910989</v>
      </c>
      <c r="B1069" s="10" t="s">
        <v>11784</v>
      </c>
      <c r="C1069" s="10" t="str">
        <f>IFERROR(INDEX(invoice_test_data!AI:AI, MATCH('Classification Test Result'!A1069, invoice_test_data!A:A, 0)), "")</f>
        <v/>
      </c>
      <c r="D1069" s="10" t="s">
        <v>48</v>
      </c>
      <c r="E1069" s="10">
        <v>1</v>
      </c>
    </row>
    <row r="1070" spans="1:5" x14ac:dyDescent="0.3">
      <c r="A1070" s="10">
        <v>910986</v>
      </c>
      <c r="B1070" s="10" t="s">
        <v>11785</v>
      </c>
      <c r="C1070" s="10" t="str">
        <f>IFERROR(INDEX(invoice_test_data!AI:AI, MATCH('Classification Test Result'!A1070, invoice_test_data!A:A, 0)), "")</f>
        <v/>
      </c>
      <c r="D1070" s="10" t="s">
        <v>48</v>
      </c>
      <c r="E1070" s="10">
        <v>1</v>
      </c>
    </row>
    <row r="1071" spans="1:5" x14ac:dyDescent="0.3">
      <c r="A1071" s="10">
        <v>911002</v>
      </c>
      <c r="B1071" s="10" t="s">
        <v>11148</v>
      </c>
      <c r="C1071" s="10" t="str">
        <f>IFERROR(INDEX(invoice_test_data!AI:AI, MATCH('Classification Test Result'!A1071, invoice_test_data!A:A, 0)), "")</f>
        <v/>
      </c>
      <c r="D1071" s="10" t="s">
        <v>464</v>
      </c>
      <c r="E1071" s="10">
        <v>1</v>
      </c>
    </row>
    <row r="1072" spans="1:5" x14ac:dyDescent="0.3">
      <c r="A1072" s="10">
        <v>910995</v>
      </c>
      <c r="B1072" s="10" t="s">
        <v>11786</v>
      </c>
      <c r="C1072" s="10" t="str">
        <f>IFERROR(INDEX(invoice_test_data!AI:AI, MATCH('Classification Test Result'!A1072, invoice_test_data!A:A, 0)), "")</f>
        <v/>
      </c>
      <c r="D1072" s="10" t="s">
        <v>48</v>
      </c>
      <c r="E1072" s="10">
        <v>1</v>
      </c>
    </row>
    <row r="1073" spans="1:5" x14ac:dyDescent="0.3">
      <c r="A1073" s="10">
        <v>910994</v>
      </c>
      <c r="B1073" s="10" t="s">
        <v>11787</v>
      </c>
      <c r="C1073" s="10" t="str">
        <f>IFERROR(INDEX(invoice_test_data!AI:AI, MATCH('Classification Test Result'!A1073, invoice_test_data!A:A, 0)), "")</f>
        <v/>
      </c>
      <c r="D1073" s="10" t="s">
        <v>48</v>
      </c>
      <c r="E1073" s="10">
        <v>1</v>
      </c>
    </row>
    <row r="1074" spans="1:5" x14ac:dyDescent="0.3">
      <c r="A1074" s="10">
        <v>910991</v>
      </c>
      <c r="B1074" s="10" t="s">
        <v>11788</v>
      </c>
      <c r="C1074" s="10" t="str">
        <f>IFERROR(INDEX(invoice_test_data!AI:AI, MATCH('Classification Test Result'!A1074, invoice_test_data!A:A, 0)), "")</f>
        <v/>
      </c>
      <c r="D1074" s="10" t="s">
        <v>48</v>
      </c>
      <c r="E1074" s="10">
        <v>1</v>
      </c>
    </row>
    <row r="1075" spans="1:5" x14ac:dyDescent="0.3">
      <c r="A1075" s="10">
        <v>910990</v>
      </c>
      <c r="B1075" s="10" t="s">
        <v>11789</v>
      </c>
      <c r="C1075" s="10" t="str">
        <f>IFERROR(INDEX(invoice_test_data!AI:AI, MATCH('Classification Test Result'!A1075, invoice_test_data!A:A, 0)), "")</f>
        <v/>
      </c>
      <c r="D1075" s="10" t="s">
        <v>48</v>
      </c>
      <c r="E1075" s="10">
        <v>1</v>
      </c>
    </row>
    <row r="1076" spans="1:5" x14ac:dyDescent="0.3">
      <c r="A1076" s="10">
        <v>910988</v>
      </c>
      <c r="B1076" s="10" t="s">
        <v>11790</v>
      </c>
      <c r="C1076" s="10" t="str">
        <f>IFERROR(INDEX(invoice_test_data!AI:AI, MATCH('Classification Test Result'!A1076, invoice_test_data!A:A, 0)), "")</f>
        <v/>
      </c>
      <c r="D1076" s="10" t="s">
        <v>48</v>
      </c>
      <c r="E1076" s="10">
        <v>1</v>
      </c>
    </row>
    <row r="1077" spans="1:5" x14ac:dyDescent="0.3">
      <c r="A1077" s="10">
        <v>910987</v>
      </c>
      <c r="B1077" s="10" t="s">
        <v>11791</v>
      </c>
      <c r="C1077" s="10" t="str">
        <f>IFERROR(INDEX(invoice_test_data!AI:AI, MATCH('Classification Test Result'!A1077, invoice_test_data!A:A, 0)), "")</f>
        <v/>
      </c>
      <c r="D1077" s="10" t="s">
        <v>48</v>
      </c>
      <c r="E1077" s="10">
        <v>1</v>
      </c>
    </row>
    <row r="1078" spans="1:5" x14ac:dyDescent="0.3">
      <c r="A1078" s="10">
        <v>910985</v>
      </c>
      <c r="B1078" s="10" t="s">
        <v>11792</v>
      </c>
      <c r="C1078" s="10" t="str">
        <f>IFERROR(INDEX(invoice_test_data!AI:AI, MATCH('Classification Test Result'!A1078, invoice_test_data!A:A, 0)), "")</f>
        <v/>
      </c>
      <c r="D1078" s="10" t="s">
        <v>48</v>
      </c>
      <c r="E1078" s="10">
        <v>1</v>
      </c>
    </row>
    <row r="1079" spans="1:5" x14ac:dyDescent="0.3">
      <c r="A1079" s="10">
        <v>910984</v>
      </c>
      <c r="B1079" s="10" t="s">
        <v>11793</v>
      </c>
      <c r="C1079" s="10" t="str">
        <f>IFERROR(INDEX(invoice_test_data!AI:AI, MATCH('Classification Test Result'!A1079, invoice_test_data!A:A, 0)), "")</f>
        <v/>
      </c>
      <c r="D1079" s="10" t="s">
        <v>48</v>
      </c>
      <c r="E1079" s="10">
        <v>1</v>
      </c>
    </row>
    <row r="1080" spans="1:5" x14ac:dyDescent="0.3">
      <c r="A1080" s="10">
        <v>910983</v>
      </c>
      <c r="B1080" s="10" t="s">
        <v>11794</v>
      </c>
      <c r="C1080" s="10" t="str">
        <f>IFERROR(INDEX(invoice_test_data!AI:AI, MATCH('Classification Test Result'!A1080, invoice_test_data!A:A, 0)), "")</f>
        <v/>
      </c>
      <c r="D1080" s="10" t="s">
        <v>48</v>
      </c>
      <c r="E1080" s="10">
        <v>1</v>
      </c>
    </row>
    <row r="1081" spans="1:5" x14ac:dyDescent="0.3">
      <c r="A1081" s="10">
        <v>910982</v>
      </c>
      <c r="B1081" s="10" t="s">
        <v>11795</v>
      </c>
      <c r="C1081" s="10" t="str">
        <f>IFERROR(INDEX(invoice_test_data!AI:AI, MATCH('Classification Test Result'!A1081, invoice_test_data!A:A, 0)), "")</f>
        <v/>
      </c>
      <c r="D1081" s="10" t="s">
        <v>48</v>
      </c>
      <c r="E1081" s="10">
        <v>1</v>
      </c>
    </row>
    <row r="1082" spans="1:5" x14ac:dyDescent="0.3">
      <c r="A1082" s="10">
        <v>910981</v>
      </c>
      <c r="B1082" s="10" t="s">
        <v>11796</v>
      </c>
      <c r="C1082" s="10" t="str">
        <f>IFERROR(INDEX(invoice_test_data!AI:AI, MATCH('Classification Test Result'!A1082, invoice_test_data!A:A, 0)), "")</f>
        <v/>
      </c>
      <c r="D1082" s="10" t="s">
        <v>48</v>
      </c>
      <c r="E1082" s="10">
        <v>1</v>
      </c>
    </row>
    <row r="1083" spans="1:5" x14ac:dyDescent="0.3">
      <c r="A1083" s="10">
        <v>911023</v>
      </c>
      <c r="B1083" s="10" t="s">
        <v>11797</v>
      </c>
      <c r="C1083" s="10" t="str">
        <f>IFERROR(INDEX(invoice_test_data!AI:AI, MATCH('Classification Test Result'!A1083, invoice_test_data!A:A, 0)), "")</f>
        <v/>
      </c>
      <c r="D1083" s="10" t="s">
        <v>48</v>
      </c>
      <c r="E1083" s="10">
        <v>1</v>
      </c>
    </row>
    <row r="1084" spans="1:5" x14ac:dyDescent="0.3">
      <c r="A1084" s="10">
        <v>911021</v>
      </c>
      <c r="B1084" s="10" t="s">
        <v>11798</v>
      </c>
      <c r="C1084" s="10" t="str">
        <f>IFERROR(INDEX(invoice_test_data!AI:AI, MATCH('Classification Test Result'!A1084, invoice_test_data!A:A, 0)), "")</f>
        <v/>
      </c>
      <c r="D1084" s="10" t="s">
        <v>48</v>
      </c>
      <c r="E1084" s="10">
        <v>1</v>
      </c>
    </row>
    <row r="1085" spans="1:5" x14ac:dyDescent="0.3">
      <c r="A1085" s="10">
        <v>911020</v>
      </c>
      <c r="B1085" s="10" t="s">
        <v>11799</v>
      </c>
      <c r="C1085" s="10" t="str">
        <f>IFERROR(INDEX(invoice_test_data!AI:AI, MATCH('Classification Test Result'!A1085, invoice_test_data!A:A, 0)), "")</f>
        <v/>
      </c>
      <c r="D1085" s="10" t="s">
        <v>48</v>
      </c>
      <c r="E1085" s="10">
        <v>1</v>
      </c>
    </row>
    <row r="1086" spans="1:5" x14ac:dyDescent="0.3">
      <c r="A1086" s="10">
        <v>911019</v>
      </c>
      <c r="B1086" s="10" t="s">
        <v>11800</v>
      </c>
      <c r="C1086" s="10" t="str">
        <f>IFERROR(INDEX(invoice_test_data!AI:AI, MATCH('Classification Test Result'!A1086, invoice_test_data!A:A, 0)), "")</f>
        <v/>
      </c>
      <c r="D1086" s="10" t="s">
        <v>48</v>
      </c>
      <c r="E1086" s="10">
        <v>1</v>
      </c>
    </row>
    <row r="1087" spans="1:5" x14ac:dyDescent="0.3">
      <c r="A1087" s="10">
        <v>911018</v>
      </c>
      <c r="B1087" s="10" t="s">
        <v>11801</v>
      </c>
      <c r="C1087" s="10" t="str">
        <f>IFERROR(INDEX(invoice_test_data!AI:AI, MATCH('Classification Test Result'!A1087, invoice_test_data!A:A, 0)), "")</f>
        <v/>
      </c>
      <c r="D1087" s="10" t="s">
        <v>48</v>
      </c>
      <c r="E1087" s="10">
        <v>1</v>
      </c>
    </row>
    <row r="1088" spans="1:5" x14ac:dyDescent="0.3">
      <c r="A1088" s="10">
        <v>911016</v>
      </c>
      <c r="B1088" s="10" t="s">
        <v>11802</v>
      </c>
      <c r="C1088" s="10" t="str">
        <f>IFERROR(INDEX(invoice_test_data!AI:AI, MATCH('Classification Test Result'!A1088, invoice_test_data!A:A, 0)), "")</f>
        <v/>
      </c>
      <c r="D1088" s="10" t="s">
        <v>48</v>
      </c>
      <c r="E1088" s="10">
        <v>1</v>
      </c>
    </row>
    <row r="1089" spans="1:5" x14ac:dyDescent="0.3">
      <c r="A1089" s="10">
        <v>911013</v>
      </c>
      <c r="B1089" s="10" t="s">
        <v>11803</v>
      </c>
      <c r="C1089" s="10" t="str">
        <f>IFERROR(INDEX(invoice_test_data!AI:AI, MATCH('Classification Test Result'!A1089, invoice_test_data!A:A, 0)), "")</f>
        <v/>
      </c>
      <c r="D1089" s="10" t="s">
        <v>48</v>
      </c>
      <c r="E1089" s="10">
        <v>1</v>
      </c>
    </row>
    <row r="1090" spans="1:5" x14ac:dyDescent="0.3">
      <c r="A1090" s="10">
        <v>911012</v>
      </c>
      <c r="B1090" s="10" t="s">
        <v>11804</v>
      </c>
      <c r="C1090" s="10" t="str">
        <f>IFERROR(INDEX(invoice_test_data!AI:AI, MATCH('Classification Test Result'!A1090, invoice_test_data!A:A, 0)), "")</f>
        <v/>
      </c>
      <c r="D1090" s="10" t="s">
        <v>48</v>
      </c>
      <c r="E1090" s="10">
        <v>1</v>
      </c>
    </row>
    <row r="1091" spans="1:5" x14ac:dyDescent="0.3">
      <c r="A1091" s="10">
        <v>911010</v>
      </c>
      <c r="B1091" s="10" t="s">
        <v>11805</v>
      </c>
      <c r="C1091" s="10" t="str">
        <f>IFERROR(INDEX(invoice_test_data!AI:AI, MATCH('Classification Test Result'!A1091, invoice_test_data!A:A, 0)), "")</f>
        <v/>
      </c>
      <c r="D1091" s="10" t="s">
        <v>48</v>
      </c>
      <c r="E1091" s="10">
        <v>1</v>
      </c>
    </row>
    <row r="1092" spans="1:5" x14ac:dyDescent="0.3">
      <c r="A1092" s="10">
        <v>911008</v>
      </c>
      <c r="B1092" s="10" t="s">
        <v>11806</v>
      </c>
      <c r="C1092" s="10" t="str">
        <f>IFERROR(INDEX(invoice_test_data!AI:AI, MATCH('Classification Test Result'!A1092, invoice_test_data!A:A, 0)), "")</f>
        <v/>
      </c>
      <c r="D1092" s="10" t="s">
        <v>48</v>
      </c>
      <c r="E1092" s="10">
        <v>1</v>
      </c>
    </row>
    <row r="1093" spans="1:5" x14ac:dyDescent="0.3">
      <c r="A1093" s="10">
        <v>911005</v>
      </c>
      <c r="B1093" s="10" t="s">
        <v>11807</v>
      </c>
      <c r="C1093" s="10" t="str">
        <f>IFERROR(INDEX(invoice_test_data!AI:AI, MATCH('Classification Test Result'!A1093, invoice_test_data!A:A, 0)), "")</f>
        <v/>
      </c>
      <c r="D1093" s="10" t="s">
        <v>165</v>
      </c>
      <c r="E1093" s="10">
        <v>0.7</v>
      </c>
    </row>
    <row r="1094" spans="1:5" x14ac:dyDescent="0.3">
      <c r="A1094" s="10">
        <v>911004</v>
      </c>
      <c r="B1094" s="10" t="s">
        <v>11808</v>
      </c>
      <c r="C1094" s="10" t="str">
        <f>IFERROR(INDEX(invoice_test_data!AI:AI, MATCH('Classification Test Result'!A1094, invoice_test_data!A:A, 0)), "")</f>
        <v/>
      </c>
      <c r="D1094" s="10" t="s">
        <v>48</v>
      </c>
      <c r="E1094" s="10">
        <v>1</v>
      </c>
    </row>
    <row r="1095" spans="1:5" x14ac:dyDescent="0.3">
      <c r="A1095" s="10">
        <v>911022</v>
      </c>
      <c r="B1095" s="10" t="s">
        <v>11809</v>
      </c>
      <c r="C1095" s="10" t="str">
        <f>IFERROR(INDEX(invoice_test_data!AI:AI, MATCH('Classification Test Result'!A1095, invoice_test_data!A:A, 0)), "")</f>
        <v/>
      </c>
      <c r="D1095" s="10" t="s">
        <v>48</v>
      </c>
      <c r="E1095" s="10">
        <v>0.92</v>
      </c>
    </row>
    <row r="1096" spans="1:5" x14ac:dyDescent="0.3">
      <c r="A1096" s="10">
        <v>911006</v>
      </c>
      <c r="B1096" s="10" t="s">
        <v>11810</v>
      </c>
      <c r="C1096" s="10" t="str">
        <f>IFERROR(INDEX(invoice_test_data!AI:AI, MATCH('Classification Test Result'!A1096, invoice_test_data!A:A, 0)), "")</f>
        <v/>
      </c>
      <c r="D1096" s="10" t="s">
        <v>48</v>
      </c>
      <c r="E1096" s="10">
        <v>1</v>
      </c>
    </row>
    <row r="1097" spans="1:5" x14ac:dyDescent="0.3">
      <c r="A1097" s="10">
        <v>911017</v>
      </c>
      <c r="B1097" s="10" t="s">
        <v>11811</v>
      </c>
      <c r="C1097" s="10" t="str">
        <f>IFERROR(INDEX(invoice_test_data!AI:AI, MATCH('Classification Test Result'!A1097, invoice_test_data!A:A, 0)), "")</f>
        <v/>
      </c>
      <c r="D1097" s="10" t="s">
        <v>48</v>
      </c>
      <c r="E1097" s="10">
        <v>1</v>
      </c>
    </row>
    <row r="1098" spans="1:5" x14ac:dyDescent="0.3">
      <c r="A1098" s="10">
        <v>911015</v>
      </c>
      <c r="B1098" s="10" t="s">
        <v>11812</v>
      </c>
      <c r="C1098" s="10" t="str">
        <f>IFERROR(INDEX(invoice_test_data!AI:AI, MATCH('Classification Test Result'!A1098, invoice_test_data!A:A, 0)), "")</f>
        <v/>
      </c>
      <c r="D1098" s="10" t="s">
        <v>48</v>
      </c>
      <c r="E1098" s="10">
        <v>1</v>
      </c>
    </row>
    <row r="1099" spans="1:5" x14ac:dyDescent="0.3">
      <c r="A1099" s="10">
        <v>911011</v>
      </c>
      <c r="B1099" s="10" t="s">
        <v>11813</v>
      </c>
      <c r="C1099" s="10" t="str">
        <f>IFERROR(INDEX(invoice_test_data!AI:AI, MATCH('Classification Test Result'!A1099, invoice_test_data!A:A, 0)), "")</f>
        <v/>
      </c>
      <c r="D1099" s="10" t="s">
        <v>48</v>
      </c>
      <c r="E1099" s="10">
        <v>1</v>
      </c>
    </row>
    <row r="1100" spans="1:5" x14ac:dyDescent="0.3">
      <c r="A1100" s="10">
        <v>911009</v>
      </c>
      <c r="B1100" s="10" t="s">
        <v>11814</v>
      </c>
      <c r="C1100" s="10" t="str">
        <f>IFERROR(INDEX(invoice_test_data!AI:AI, MATCH('Classification Test Result'!A1100, invoice_test_data!A:A, 0)), "")</f>
        <v/>
      </c>
      <c r="D1100" s="10" t="s">
        <v>48</v>
      </c>
      <c r="E1100" s="10">
        <v>1</v>
      </c>
    </row>
    <row r="1101" spans="1:5" x14ac:dyDescent="0.3">
      <c r="A1101" s="10">
        <v>911007</v>
      </c>
      <c r="B1101" s="10" t="s">
        <v>11815</v>
      </c>
      <c r="C1101" s="10" t="str">
        <f>IFERROR(INDEX(invoice_test_data!AI:AI, MATCH('Classification Test Result'!A1101, invoice_test_data!A:A, 0)), "")</f>
        <v/>
      </c>
      <c r="D1101" s="10" t="s">
        <v>48</v>
      </c>
      <c r="E1101" s="10">
        <v>1</v>
      </c>
    </row>
    <row r="1102" spans="1:5" x14ac:dyDescent="0.3">
      <c r="A1102" s="10">
        <v>911014</v>
      </c>
      <c r="B1102" s="10" t="s">
        <v>11775</v>
      </c>
      <c r="C1102" s="10" t="str">
        <f>IFERROR(INDEX(invoice_test_data!AI:AI, MATCH('Classification Test Result'!A1102, invoice_test_data!A:A, 0)), "")</f>
        <v/>
      </c>
      <c r="D1102" s="10" t="s">
        <v>48</v>
      </c>
      <c r="E1102" s="10">
        <v>1</v>
      </c>
    </row>
    <row r="1103" spans="1:5" x14ac:dyDescent="0.3">
      <c r="A1103" s="10">
        <v>911024</v>
      </c>
      <c r="B1103" s="10" t="s">
        <v>11816</v>
      </c>
      <c r="C1103" s="10" t="str">
        <f>IFERROR(INDEX(invoice_test_data!AI:AI, MATCH('Classification Test Result'!A1103, invoice_test_data!A:A, 0)), "")</f>
        <v/>
      </c>
      <c r="D1103" s="10" t="s">
        <v>464</v>
      </c>
      <c r="E1103" s="10">
        <v>0.91</v>
      </c>
    </row>
    <row r="1104" spans="1:5" x14ac:dyDescent="0.3">
      <c r="A1104" s="10">
        <v>911025</v>
      </c>
      <c r="B1104" s="10" t="s">
        <v>11163</v>
      </c>
      <c r="C1104" s="10" t="str">
        <f>IFERROR(INDEX(invoice_test_data!AI:AI, MATCH('Classification Test Result'!A1104, invoice_test_data!A:A, 0)), "")</f>
        <v/>
      </c>
      <c r="D1104" s="10" t="s">
        <v>92</v>
      </c>
      <c r="E1104" s="10">
        <v>1</v>
      </c>
    </row>
    <row r="1105" spans="1:5" x14ac:dyDescent="0.3">
      <c r="A1105" s="10">
        <v>911027</v>
      </c>
      <c r="B1105" s="10" t="s">
        <v>11163</v>
      </c>
      <c r="C1105" s="10" t="str">
        <f>IFERROR(INDEX(invoice_test_data!AI:AI, MATCH('Classification Test Result'!A1105, invoice_test_data!A:A, 0)), "")</f>
        <v/>
      </c>
      <c r="D1105" s="10" t="s">
        <v>92</v>
      </c>
      <c r="E1105" s="10">
        <v>1</v>
      </c>
    </row>
    <row r="1106" spans="1:5" x14ac:dyDescent="0.3">
      <c r="A1106" s="10">
        <v>911026</v>
      </c>
      <c r="B1106" s="10" t="s">
        <v>11817</v>
      </c>
      <c r="C1106" s="10" t="str">
        <f>IFERROR(INDEX(invoice_test_data!AI:AI, MATCH('Classification Test Result'!A1106, invoice_test_data!A:A, 0)), "")</f>
        <v/>
      </c>
      <c r="D1106" s="10" t="s">
        <v>464</v>
      </c>
      <c r="E1106" s="10">
        <v>1</v>
      </c>
    </row>
    <row r="1107" spans="1:5" x14ac:dyDescent="0.3">
      <c r="A1107" s="10">
        <v>911029</v>
      </c>
      <c r="B1107" s="10" t="s">
        <v>11818</v>
      </c>
      <c r="C1107" s="10" t="str">
        <f>IFERROR(INDEX(invoice_test_data!AI:AI, MATCH('Classification Test Result'!A1107, invoice_test_data!A:A, 0)), "")</f>
        <v/>
      </c>
      <c r="D1107" s="10" t="s">
        <v>48</v>
      </c>
      <c r="E1107" s="10">
        <v>1</v>
      </c>
    </row>
    <row r="1108" spans="1:5" x14ac:dyDescent="0.3">
      <c r="A1108" s="10">
        <v>911028</v>
      </c>
      <c r="B1108" s="10" t="s">
        <v>11819</v>
      </c>
      <c r="C1108" s="10" t="str">
        <f>IFERROR(INDEX(invoice_test_data!AI:AI, MATCH('Classification Test Result'!A1108, invoice_test_data!A:A, 0)), "")</f>
        <v/>
      </c>
      <c r="D1108" s="10" t="s">
        <v>48</v>
      </c>
      <c r="E1108" s="10">
        <v>1</v>
      </c>
    </row>
    <row r="1109" spans="1:5" x14ac:dyDescent="0.3">
      <c r="A1109" s="10">
        <v>911030</v>
      </c>
      <c r="B1109" s="10" t="s">
        <v>11820</v>
      </c>
      <c r="C1109" s="10" t="str">
        <f>IFERROR(INDEX(invoice_test_data!AI:AI, MATCH('Classification Test Result'!A1109, invoice_test_data!A:A, 0)), "")</f>
        <v/>
      </c>
      <c r="D1109" s="10" t="s">
        <v>48</v>
      </c>
      <c r="E1109" s="10">
        <v>1</v>
      </c>
    </row>
    <row r="1110" spans="1:5" x14ac:dyDescent="0.3">
      <c r="A1110" s="10">
        <v>911034</v>
      </c>
      <c r="B1110" s="10" t="s">
        <v>11821</v>
      </c>
      <c r="C1110" s="10" t="str">
        <f>IFERROR(INDEX(invoice_test_data!AI:AI, MATCH('Classification Test Result'!A1110, invoice_test_data!A:A, 0)), "")</f>
        <v/>
      </c>
      <c r="D1110" s="10" t="s">
        <v>165</v>
      </c>
      <c r="E1110" s="10">
        <v>1</v>
      </c>
    </row>
    <row r="1111" spans="1:5" x14ac:dyDescent="0.3">
      <c r="A1111" s="10">
        <v>911033</v>
      </c>
      <c r="B1111" s="10" t="s">
        <v>11822</v>
      </c>
      <c r="C1111" s="10" t="str">
        <f>IFERROR(INDEX(invoice_test_data!AI:AI, MATCH('Classification Test Result'!A1111, invoice_test_data!A:A, 0)), "")</f>
        <v/>
      </c>
      <c r="D1111" s="10" t="s">
        <v>48</v>
      </c>
      <c r="E1111" s="10">
        <v>0.6</v>
      </c>
    </row>
    <row r="1112" spans="1:5" x14ac:dyDescent="0.3">
      <c r="A1112" s="10">
        <v>911032</v>
      </c>
      <c r="B1112" s="10" t="s">
        <v>11823</v>
      </c>
      <c r="C1112" s="10" t="str">
        <f>IFERROR(INDEX(invoice_test_data!AI:AI, MATCH('Classification Test Result'!A1112, invoice_test_data!A:A, 0)), "")</f>
        <v/>
      </c>
      <c r="D1112" s="10" t="s">
        <v>165</v>
      </c>
      <c r="E1112" s="10">
        <v>0.99</v>
      </c>
    </row>
    <row r="1113" spans="1:5" x14ac:dyDescent="0.3">
      <c r="A1113" s="10">
        <v>911036</v>
      </c>
      <c r="B1113" s="10" t="s">
        <v>11824</v>
      </c>
      <c r="C1113" s="10" t="str">
        <f>IFERROR(INDEX(invoice_test_data!AI:AI, MATCH('Classification Test Result'!A1113, invoice_test_data!A:A, 0)), "")</f>
        <v/>
      </c>
      <c r="D1113" s="10" t="s">
        <v>48</v>
      </c>
      <c r="E1113" s="10">
        <v>0.87</v>
      </c>
    </row>
    <row r="1114" spans="1:5" x14ac:dyDescent="0.3">
      <c r="A1114" s="10">
        <v>911035</v>
      </c>
      <c r="B1114" s="10" t="s">
        <v>11825</v>
      </c>
      <c r="C1114" s="10" t="str">
        <f>IFERROR(INDEX(invoice_test_data!AI:AI, MATCH('Classification Test Result'!A1114, invoice_test_data!A:A, 0)), "")</f>
        <v/>
      </c>
      <c r="D1114" s="10" t="s">
        <v>165</v>
      </c>
      <c r="E1114" s="10">
        <v>1</v>
      </c>
    </row>
    <row r="1115" spans="1:5" x14ac:dyDescent="0.3">
      <c r="A1115" s="10">
        <v>911031</v>
      </c>
      <c r="B1115" s="10" t="s">
        <v>11826</v>
      </c>
      <c r="C1115" s="10" t="str">
        <f>IFERROR(INDEX(invoice_test_data!AI:AI, MATCH('Classification Test Result'!A1115, invoice_test_data!A:A, 0)), "")</f>
        <v/>
      </c>
      <c r="D1115" s="10" t="s">
        <v>165</v>
      </c>
      <c r="E1115" s="10">
        <v>1</v>
      </c>
    </row>
    <row r="1116" spans="1:5" x14ac:dyDescent="0.3">
      <c r="A1116" s="10">
        <v>911038</v>
      </c>
      <c r="B1116" s="10" t="s">
        <v>11199</v>
      </c>
      <c r="C1116" s="10" t="str">
        <f>IFERROR(INDEX(invoice_test_data!AI:AI, MATCH('Classification Test Result'!A1116, invoice_test_data!A:A, 0)), "")</f>
        <v/>
      </c>
      <c r="D1116" s="10" t="s">
        <v>1010</v>
      </c>
      <c r="E1116" s="10">
        <v>1</v>
      </c>
    </row>
    <row r="1117" spans="1:5" x14ac:dyDescent="0.3">
      <c r="A1117" s="10">
        <v>911037</v>
      </c>
      <c r="B1117" s="10" t="s">
        <v>11827</v>
      </c>
      <c r="C1117" s="10" t="str">
        <f>IFERROR(INDEX(invoice_test_data!AI:AI, MATCH('Classification Test Result'!A1117, invoice_test_data!A:A, 0)), "")</f>
        <v/>
      </c>
      <c r="D1117" s="10" t="s">
        <v>464</v>
      </c>
      <c r="E1117" s="10">
        <v>1</v>
      </c>
    </row>
    <row r="1118" spans="1:5" x14ac:dyDescent="0.3">
      <c r="A1118" s="10">
        <v>911040</v>
      </c>
      <c r="B1118" s="10" t="s">
        <v>11199</v>
      </c>
      <c r="C1118" s="10" t="str">
        <f>IFERROR(INDEX(invoice_test_data!AI:AI, MATCH('Classification Test Result'!A1118, invoice_test_data!A:A, 0)), "")</f>
        <v/>
      </c>
      <c r="D1118" s="10" t="s">
        <v>1010</v>
      </c>
      <c r="E1118" s="10">
        <v>1</v>
      </c>
    </row>
    <row r="1119" spans="1:5" x14ac:dyDescent="0.3">
      <c r="A1119" s="10">
        <v>911039</v>
      </c>
      <c r="B1119" s="10" t="s">
        <v>11828</v>
      </c>
      <c r="C1119" s="10" t="str">
        <f>IFERROR(INDEX(invoice_test_data!AI:AI, MATCH('Classification Test Result'!A1119, invoice_test_data!A:A, 0)), "")</f>
        <v/>
      </c>
      <c r="D1119" s="10" t="s">
        <v>48</v>
      </c>
      <c r="E1119" s="10">
        <v>1</v>
      </c>
    </row>
    <row r="1120" spans="1:5" x14ac:dyDescent="0.3">
      <c r="A1120" s="10">
        <v>911041</v>
      </c>
      <c r="B1120" s="10" t="s">
        <v>11829</v>
      </c>
      <c r="C1120" s="10" t="str">
        <f>IFERROR(INDEX(invoice_test_data!AI:AI, MATCH('Classification Test Result'!A1120, invoice_test_data!A:A, 0)), "")</f>
        <v/>
      </c>
      <c r="D1120" s="10" t="s">
        <v>48</v>
      </c>
      <c r="E1120" s="10">
        <v>1</v>
      </c>
    </row>
    <row r="1121" spans="1:5" x14ac:dyDescent="0.3">
      <c r="A1121" s="10">
        <v>911042</v>
      </c>
      <c r="B1121" s="10" t="s">
        <v>11830</v>
      </c>
      <c r="C1121" s="10" t="str">
        <f>IFERROR(INDEX(invoice_test_data!AI:AI, MATCH('Classification Test Result'!A1121, invoice_test_data!A:A, 0)), "")</f>
        <v/>
      </c>
      <c r="D1121" s="10" t="s">
        <v>48</v>
      </c>
      <c r="E1121" s="10">
        <v>0.98</v>
      </c>
    </row>
    <row r="1122" spans="1:5" x14ac:dyDescent="0.3">
      <c r="A1122" s="10">
        <v>911046</v>
      </c>
      <c r="B1122" s="10" t="s">
        <v>11831</v>
      </c>
      <c r="C1122" s="10" t="str">
        <f>IFERROR(INDEX(invoice_test_data!AI:AI, MATCH('Classification Test Result'!A1122, invoice_test_data!A:A, 0)), "")</f>
        <v/>
      </c>
      <c r="D1122" s="10" t="s">
        <v>92</v>
      </c>
      <c r="E1122" s="10">
        <v>1</v>
      </c>
    </row>
    <row r="1123" spans="1:5" x14ac:dyDescent="0.3">
      <c r="A1123" s="10">
        <v>911045</v>
      </c>
      <c r="B1123" s="10" t="s">
        <v>11832</v>
      </c>
      <c r="C1123" s="10" t="str">
        <f>IFERROR(INDEX(invoice_test_data!AI:AI, MATCH('Classification Test Result'!A1123, invoice_test_data!A:A, 0)), "")</f>
        <v/>
      </c>
      <c r="D1123" s="10" t="s">
        <v>464</v>
      </c>
      <c r="E1123" s="10">
        <v>0.61</v>
      </c>
    </row>
    <row r="1124" spans="1:5" x14ac:dyDescent="0.3">
      <c r="A1124" s="10">
        <v>911044</v>
      </c>
      <c r="B1124" s="10" t="s">
        <v>11833</v>
      </c>
      <c r="C1124" s="10" t="str">
        <f>IFERROR(INDEX(invoice_test_data!AI:AI, MATCH('Classification Test Result'!A1124, invoice_test_data!A:A, 0)), "")</f>
        <v/>
      </c>
      <c r="D1124" s="10" t="s">
        <v>464</v>
      </c>
      <c r="E1124" s="10">
        <v>1</v>
      </c>
    </row>
    <row r="1125" spans="1:5" x14ac:dyDescent="0.3">
      <c r="A1125" s="10">
        <v>911043</v>
      </c>
      <c r="B1125" s="10" t="s">
        <v>11834</v>
      </c>
      <c r="C1125" s="10" t="str">
        <f>IFERROR(INDEX(invoice_test_data!AI:AI, MATCH('Classification Test Result'!A1125, invoice_test_data!A:A, 0)), "")</f>
        <v/>
      </c>
      <c r="D1125" s="10" t="s">
        <v>48</v>
      </c>
      <c r="E1125" s="10">
        <v>1</v>
      </c>
    </row>
    <row r="1126" spans="1:5" x14ac:dyDescent="0.3">
      <c r="A1126" s="10">
        <v>911048</v>
      </c>
      <c r="B1126" s="10" t="s">
        <v>11831</v>
      </c>
      <c r="C1126" s="10" t="str">
        <f>IFERROR(INDEX(invoice_test_data!AI:AI, MATCH('Classification Test Result'!A1126, invoice_test_data!A:A, 0)), "")</f>
        <v/>
      </c>
      <c r="D1126" s="10" t="s">
        <v>92</v>
      </c>
      <c r="E1126" s="10">
        <v>1</v>
      </c>
    </row>
    <row r="1127" spans="1:5" x14ac:dyDescent="0.3">
      <c r="A1127" s="10">
        <v>911047</v>
      </c>
      <c r="B1127" s="10" t="s">
        <v>11835</v>
      </c>
      <c r="C1127" s="10" t="str">
        <f>IFERROR(INDEX(invoice_test_data!AI:AI, MATCH('Classification Test Result'!A1127, invoice_test_data!A:A, 0)), "")</f>
        <v/>
      </c>
      <c r="D1127" s="10" t="s">
        <v>48</v>
      </c>
      <c r="E1127" s="10">
        <v>1</v>
      </c>
    </row>
    <row r="1128" spans="1:5" x14ac:dyDescent="0.3">
      <c r="A1128" s="10">
        <v>911050</v>
      </c>
      <c r="B1128" s="10" t="s">
        <v>11831</v>
      </c>
      <c r="C1128" s="10" t="str">
        <f>IFERROR(INDEX(invoice_test_data!AI:AI, MATCH('Classification Test Result'!A1128, invoice_test_data!A:A, 0)), "")</f>
        <v/>
      </c>
      <c r="D1128" s="10" t="s">
        <v>92</v>
      </c>
      <c r="E1128" s="10">
        <v>1</v>
      </c>
    </row>
    <row r="1129" spans="1:5" x14ac:dyDescent="0.3">
      <c r="A1129" s="10">
        <v>911049</v>
      </c>
      <c r="B1129" s="10" t="s">
        <v>11836</v>
      </c>
      <c r="C1129" s="10" t="str">
        <f>IFERROR(INDEX(invoice_test_data!AI:AI, MATCH('Classification Test Result'!A1129, invoice_test_data!A:A, 0)), "")</f>
        <v/>
      </c>
      <c r="D1129" s="10" t="s">
        <v>48</v>
      </c>
      <c r="E1129" s="10">
        <v>1</v>
      </c>
    </row>
    <row r="1130" spans="1:5" x14ac:dyDescent="0.3">
      <c r="A1130" s="10">
        <v>911052</v>
      </c>
      <c r="B1130" s="10" t="s">
        <v>11831</v>
      </c>
      <c r="C1130" s="10" t="str">
        <f>IFERROR(INDEX(invoice_test_data!AI:AI, MATCH('Classification Test Result'!A1130, invoice_test_data!A:A, 0)), "")</f>
        <v/>
      </c>
      <c r="D1130" s="10" t="s">
        <v>92</v>
      </c>
      <c r="E1130" s="10">
        <v>1</v>
      </c>
    </row>
    <row r="1131" spans="1:5" x14ac:dyDescent="0.3">
      <c r="A1131" s="10">
        <v>911051</v>
      </c>
      <c r="B1131" s="10" t="s">
        <v>11837</v>
      </c>
      <c r="C1131" s="10" t="str">
        <f>IFERROR(INDEX(invoice_test_data!AI:AI, MATCH('Classification Test Result'!A1131, invoice_test_data!A:A, 0)), "")</f>
        <v/>
      </c>
      <c r="D1131" s="10" t="s">
        <v>48</v>
      </c>
      <c r="E1131" s="10">
        <v>1</v>
      </c>
    </row>
    <row r="1132" spans="1:5" x14ac:dyDescent="0.3">
      <c r="A1132" s="10">
        <v>911055</v>
      </c>
      <c r="B1132" s="10" t="s">
        <v>11837</v>
      </c>
      <c r="C1132" s="10" t="str">
        <f>IFERROR(INDEX(invoice_test_data!AI:AI, MATCH('Classification Test Result'!A1132, invoice_test_data!A:A, 0)), "")</f>
        <v/>
      </c>
      <c r="D1132" s="10" t="s">
        <v>48</v>
      </c>
      <c r="E1132" s="10">
        <v>1</v>
      </c>
    </row>
    <row r="1133" spans="1:5" x14ac:dyDescent="0.3">
      <c r="A1133" s="10">
        <v>911057</v>
      </c>
      <c r="B1133" s="10" t="s">
        <v>11831</v>
      </c>
      <c r="C1133" s="10" t="str">
        <f>IFERROR(INDEX(invoice_test_data!AI:AI, MATCH('Classification Test Result'!A1133, invoice_test_data!A:A, 0)), "")</f>
        <v/>
      </c>
      <c r="D1133" s="10" t="s">
        <v>92</v>
      </c>
      <c r="E1133" s="10">
        <v>1</v>
      </c>
    </row>
    <row r="1134" spans="1:5" x14ac:dyDescent="0.3">
      <c r="A1134" s="10">
        <v>911056</v>
      </c>
      <c r="B1134" s="10" t="s">
        <v>11837</v>
      </c>
      <c r="C1134" s="10" t="str">
        <f>IFERROR(INDEX(invoice_test_data!AI:AI, MATCH('Classification Test Result'!A1134, invoice_test_data!A:A, 0)), "")</f>
        <v/>
      </c>
      <c r="D1134" s="10" t="s">
        <v>48</v>
      </c>
      <c r="E1134" s="10">
        <v>1</v>
      </c>
    </row>
    <row r="1135" spans="1:5" x14ac:dyDescent="0.3">
      <c r="A1135" s="10">
        <v>911054</v>
      </c>
      <c r="B1135" s="10" t="s">
        <v>11837</v>
      </c>
      <c r="C1135" s="10" t="str">
        <f>IFERROR(INDEX(invoice_test_data!AI:AI, MATCH('Classification Test Result'!A1135, invoice_test_data!A:A, 0)), "")</f>
        <v/>
      </c>
      <c r="D1135" s="10" t="s">
        <v>48</v>
      </c>
      <c r="E1135" s="10">
        <v>1</v>
      </c>
    </row>
    <row r="1136" spans="1:5" x14ac:dyDescent="0.3">
      <c r="A1136" s="10">
        <v>911053</v>
      </c>
      <c r="B1136" s="10" t="s">
        <v>11837</v>
      </c>
      <c r="C1136" s="10" t="str">
        <f>IFERROR(INDEX(invoice_test_data!AI:AI, MATCH('Classification Test Result'!A1136, invoice_test_data!A:A, 0)), "")</f>
        <v/>
      </c>
      <c r="D1136" s="10" t="s">
        <v>48</v>
      </c>
      <c r="E1136" s="10">
        <v>1</v>
      </c>
    </row>
    <row r="1137" spans="1:5" x14ac:dyDescent="0.3">
      <c r="A1137" s="10">
        <v>911065</v>
      </c>
      <c r="B1137" s="10" t="s">
        <v>11831</v>
      </c>
      <c r="C1137" s="10" t="str">
        <f>IFERROR(INDEX(invoice_test_data!AI:AI, MATCH('Classification Test Result'!A1137, invoice_test_data!A:A, 0)), "")</f>
        <v/>
      </c>
      <c r="D1137" s="10" t="s">
        <v>92</v>
      </c>
      <c r="E1137" s="10">
        <v>1</v>
      </c>
    </row>
    <row r="1138" spans="1:5" x14ac:dyDescent="0.3">
      <c r="A1138" s="10">
        <v>911064</v>
      </c>
      <c r="B1138" s="10" t="s">
        <v>11838</v>
      </c>
      <c r="C1138" s="10" t="str">
        <f>IFERROR(INDEX(invoice_test_data!AI:AI, MATCH('Classification Test Result'!A1138, invoice_test_data!A:A, 0)), "")</f>
        <v/>
      </c>
      <c r="D1138" s="10" t="s">
        <v>464</v>
      </c>
      <c r="E1138" s="10">
        <v>1</v>
      </c>
    </row>
    <row r="1139" spans="1:5" x14ac:dyDescent="0.3">
      <c r="A1139" s="10">
        <v>911063</v>
      </c>
      <c r="B1139" s="10" t="s">
        <v>11839</v>
      </c>
      <c r="C1139" s="10" t="str">
        <f>IFERROR(INDEX(invoice_test_data!AI:AI, MATCH('Classification Test Result'!A1139, invoice_test_data!A:A, 0)), "")</f>
        <v/>
      </c>
      <c r="D1139" s="10" t="s">
        <v>48</v>
      </c>
      <c r="E1139" s="10">
        <v>1</v>
      </c>
    </row>
    <row r="1140" spans="1:5" x14ac:dyDescent="0.3">
      <c r="A1140" s="10">
        <v>911061</v>
      </c>
      <c r="B1140" s="10" t="s">
        <v>11839</v>
      </c>
      <c r="C1140" s="10" t="str">
        <f>IFERROR(INDEX(invoice_test_data!AI:AI, MATCH('Classification Test Result'!A1140, invoice_test_data!A:A, 0)), "")</f>
        <v/>
      </c>
      <c r="D1140" s="10" t="s">
        <v>48</v>
      </c>
      <c r="E1140" s="10">
        <v>1</v>
      </c>
    </row>
    <row r="1141" spans="1:5" x14ac:dyDescent="0.3">
      <c r="A1141" s="10">
        <v>911060</v>
      </c>
      <c r="B1141" s="10" t="s">
        <v>11840</v>
      </c>
      <c r="C1141" s="10" t="str">
        <f>IFERROR(INDEX(invoice_test_data!AI:AI, MATCH('Classification Test Result'!A1141, invoice_test_data!A:A, 0)), "")</f>
        <v/>
      </c>
      <c r="D1141" s="10" t="s">
        <v>48</v>
      </c>
      <c r="E1141" s="10">
        <v>1</v>
      </c>
    </row>
    <row r="1142" spans="1:5" x14ac:dyDescent="0.3">
      <c r="A1142" s="10">
        <v>911059</v>
      </c>
      <c r="B1142" s="10" t="s">
        <v>11839</v>
      </c>
      <c r="C1142" s="10" t="str">
        <f>IFERROR(INDEX(invoice_test_data!AI:AI, MATCH('Classification Test Result'!A1142, invoice_test_data!A:A, 0)), "")</f>
        <v/>
      </c>
      <c r="D1142" s="10" t="s">
        <v>48</v>
      </c>
      <c r="E1142" s="10">
        <v>1</v>
      </c>
    </row>
    <row r="1143" spans="1:5" x14ac:dyDescent="0.3">
      <c r="A1143" s="10">
        <v>911058</v>
      </c>
      <c r="B1143" s="10" t="s">
        <v>11839</v>
      </c>
      <c r="C1143" s="10" t="str">
        <f>IFERROR(INDEX(invoice_test_data!AI:AI, MATCH('Classification Test Result'!A1143, invoice_test_data!A:A, 0)), "")</f>
        <v/>
      </c>
      <c r="D1143" s="10" t="s">
        <v>48</v>
      </c>
      <c r="E1143" s="10">
        <v>1</v>
      </c>
    </row>
    <row r="1144" spans="1:5" x14ac:dyDescent="0.3">
      <c r="A1144" s="10">
        <v>911062</v>
      </c>
      <c r="B1144" s="10" t="s">
        <v>11841</v>
      </c>
      <c r="C1144" s="10" t="str">
        <f>IFERROR(INDEX(invoice_test_data!AI:AI, MATCH('Classification Test Result'!A1144, invoice_test_data!A:A, 0)), "")</f>
        <v/>
      </c>
      <c r="D1144" s="10" t="s">
        <v>48</v>
      </c>
      <c r="E1144" s="10">
        <v>1</v>
      </c>
    </row>
    <row r="1145" spans="1:5" x14ac:dyDescent="0.3">
      <c r="A1145" s="10">
        <v>911066</v>
      </c>
      <c r="B1145" s="10" t="s">
        <v>11842</v>
      </c>
      <c r="C1145" s="10" t="str">
        <f>IFERROR(INDEX(invoice_test_data!AI:AI, MATCH('Classification Test Result'!A1145, invoice_test_data!A:A, 0)), "")</f>
        <v/>
      </c>
      <c r="D1145" s="10" t="s">
        <v>48</v>
      </c>
      <c r="E1145" s="10">
        <v>1</v>
      </c>
    </row>
    <row r="1146" spans="1:5" x14ac:dyDescent="0.3">
      <c r="A1146" s="10">
        <v>911068</v>
      </c>
      <c r="B1146" s="10" t="s">
        <v>11843</v>
      </c>
      <c r="C1146" s="10" t="str">
        <f>IFERROR(INDEX(invoice_test_data!AI:AI, MATCH('Classification Test Result'!A1146, invoice_test_data!A:A, 0)), "")</f>
        <v/>
      </c>
      <c r="D1146" s="10" t="s">
        <v>48</v>
      </c>
      <c r="E1146" s="10">
        <v>1</v>
      </c>
    </row>
    <row r="1147" spans="1:5" x14ac:dyDescent="0.3">
      <c r="A1147" s="10">
        <v>911067</v>
      </c>
      <c r="B1147" s="10" t="s">
        <v>11844</v>
      </c>
      <c r="C1147" s="10" t="str">
        <f>IFERROR(INDEX(invoice_test_data!AI:AI, MATCH('Classification Test Result'!A1147, invoice_test_data!A:A, 0)), "")</f>
        <v/>
      </c>
      <c r="D1147" s="10" t="s">
        <v>48</v>
      </c>
      <c r="E1147" s="10">
        <v>1</v>
      </c>
    </row>
    <row r="1148" spans="1:5" x14ac:dyDescent="0.3">
      <c r="A1148" s="10">
        <v>911069</v>
      </c>
      <c r="B1148" s="10" t="s">
        <v>11845</v>
      </c>
      <c r="C1148" s="10" t="str">
        <f>IFERROR(INDEX(invoice_test_data!AI:AI, MATCH('Classification Test Result'!A1148, invoice_test_data!A:A, 0)), "")</f>
        <v/>
      </c>
      <c r="D1148" s="10" t="s">
        <v>464</v>
      </c>
      <c r="E1148" s="10">
        <v>1</v>
      </c>
    </row>
    <row r="1149" spans="1:5" x14ac:dyDescent="0.3">
      <c r="A1149" s="10">
        <v>911072</v>
      </c>
      <c r="B1149" s="10" t="s">
        <v>11846</v>
      </c>
      <c r="C1149" s="10" t="str">
        <f>IFERROR(INDEX(invoice_test_data!AI:AI, MATCH('Classification Test Result'!A1149, invoice_test_data!A:A, 0)), "")</f>
        <v/>
      </c>
      <c r="D1149" s="10" t="s">
        <v>48</v>
      </c>
      <c r="E1149" s="10">
        <v>1</v>
      </c>
    </row>
    <row r="1150" spans="1:5" x14ac:dyDescent="0.3">
      <c r="A1150" s="10">
        <v>911071</v>
      </c>
      <c r="B1150" s="10" t="s">
        <v>11847</v>
      </c>
      <c r="C1150" s="10" t="str">
        <f>IFERROR(INDEX(invoice_test_data!AI:AI, MATCH('Classification Test Result'!A1150, invoice_test_data!A:A, 0)), "")</f>
        <v/>
      </c>
      <c r="D1150" s="10" t="s">
        <v>464</v>
      </c>
      <c r="E1150" s="10">
        <v>1</v>
      </c>
    </row>
    <row r="1151" spans="1:5" x14ac:dyDescent="0.3">
      <c r="A1151" s="10">
        <v>911074</v>
      </c>
      <c r="B1151" s="10" t="s">
        <v>11848</v>
      </c>
      <c r="C1151" s="10" t="str">
        <f>IFERROR(INDEX(invoice_test_data!AI:AI, MATCH('Classification Test Result'!A1151, invoice_test_data!A:A, 0)), "")</f>
        <v/>
      </c>
      <c r="D1151" s="10" t="s">
        <v>464</v>
      </c>
      <c r="E1151" s="10">
        <v>1</v>
      </c>
    </row>
    <row r="1152" spans="1:5" x14ac:dyDescent="0.3">
      <c r="A1152" s="10">
        <v>911070</v>
      </c>
      <c r="B1152" s="10" t="s">
        <v>11849</v>
      </c>
      <c r="C1152" s="10" t="str">
        <f>IFERROR(INDEX(invoice_test_data!AI:AI, MATCH('Classification Test Result'!A1152, invoice_test_data!A:A, 0)), "")</f>
        <v/>
      </c>
      <c r="D1152" s="10" t="s">
        <v>464</v>
      </c>
      <c r="E1152" s="10">
        <v>1</v>
      </c>
    </row>
    <row r="1153" spans="1:5" x14ac:dyDescent="0.3">
      <c r="A1153" s="10">
        <v>911073</v>
      </c>
      <c r="B1153" s="10" t="s">
        <v>11850</v>
      </c>
      <c r="C1153" s="10" t="str">
        <f>IFERROR(INDEX(invoice_test_data!AI:AI, MATCH('Classification Test Result'!A1153, invoice_test_data!A:A, 0)), "")</f>
        <v/>
      </c>
      <c r="D1153" s="10" t="s">
        <v>464</v>
      </c>
      <c r="E1153" s="10">
        <v>1</v>
      </c>
    </row>
    <row r="1154" spans="1:5" x14ac:dyDescent="0.3">
      <c r="A1154" s="10">
        <v>911078</v>
      </c>
      <c r="B1154" s="10" t="s">
        <v>11851</v>
      </c>
      <c r="C1154" s="10" t="str">
        <f>IFERROR(INDEX(invoice_test_data!AI:AI, MATCH('Classification Test Result'!A1154, invoice_test_data!A:A, 0)), "")</f>
        <v/>
      </c>
      <c r="D1154" s="10" t="s">
        <v>48</v>
      </c>
      <c r="E1154" s="10">
        <v>1</v>
      </c>
    </row>
    <row r="1155" spans="1:5" x14ac:dyDescent="0.3">
      <c r="A1155" s="10">
        <v>911082</v>
      </c>
      <c r="B1155" s="10" t="s">
        <v>11852</v>
      </c>
      <c r="C1155" s="10" t="str">
        <f>IFERROR(INDEX(invoice_test_data!AI:AI, MATCH('Classification Test Result'!A1155, invoice_test_data!A:A, 0)), "")</f>
        <v/>
      </c>
      <c r="D1155" s="10" t="s">
        <v>464</v>
      </c>
      <c r="E1155" s="10">
        <v>0.86</v>
      </c>
    </row>
    <row r="1156" spans="1:5" x14ac:dyDescent="0.3">
      <c r="A1156" s="10">
        <v>911081</v>
      </c>
      <c r="B1156" s="10" t="s">
        <v>11853</v>
      </c>
      <c r="C1156" s="10" t="str">
        <f>IFERROR(INDEX(invoice_test_data!AI:AI, MATCH('Classification Test Result'!A1156, invoice_test_data!A:A, 0)), "")</f>
        <v/>
      </c>
      <c r="D1156" s="10" t="s">
        <v>48</v>
      </c>
      <c r="E1156" s="10">
        <v>1</v>
      </c>
    </row>
    <row r="1157" spans="1:5" x14ac:dyDescent="0.3">
      <c r="A1157" s="10">
        <v>911080</v>
      </c>
      <c r="B1157" s="10" t="s">
        <v>11854</v>
      </c>
      <c r="C1157" s="10" t="str">
        <f>IFERROR(INDEX(invoice_test_data!AI:AI, MATCH('Classification Test Result'!A1157, invoice_test_data!A:A, 0)), "")</f>
        <v/>
      </c>
      <c r="D1157" s="10" t="s">
        <v>48</v>
      </c>
      <c r="E1157" s="10">
        <v>1</v>
      </c>
    </row>
    <row r="1158" spans="1:5" x14ac:dyDescent="0.3">
      <c r="A1158" s="10">
        <v>911079</v>
      </c>
      <c r="B1158" s="10" t="s">
        <v>11633</v>
      </c>
      <c r="C1158" s="10" t="str">
        <f>IFERROR(INDEX(invoice_test_data!AI:AI, MATCH('Classification Test Result'!A1158, invoice_test_data!A:A, 0)), "")</f>
        <v/>
      </c>
      <c r="D1158" s="10" t="s">
        <v>464</v>
      </c>
      <c r="E1158" s="10">
        <v>1</v>
      </c>
    </row>
    <row r="1159" spans="1:5" x14ac:dyDescent="0.3">
      <c r="A1159" s="10">
        <v>911077</v>
      </c>
      <c r="B1159" s="10" t="s">
        <v>11855</v>
      </c>
      <c r="C1159" s="10" t="str">
        <f>IFERROR(INDEX(invoice_test_data!AI:AI, MATCH('Classification Test Result'!A1159, invoice_test_data!A:A, 0)), "")</f>
        <v/>
      </c>
      <c r="D1159" s="10" t="s">
        <v>464</v>
      </c>
      <c r="E1159" s="10">
        <v>1</v>
      </c>
    </row>
    <row r="1160" spans="1:5" x14ac:dyDescent="0.3">
      <c r="A1160" s="10">
        <v>911076</v>
      </c>
      <c r="B1160" s="10" t="s">
        <v>11856</v>
      </c>
      <c r="C1160" s="10" t="str">
        <f>IFERROR(INDEX(invoice_test_data!AI:AI, MATCH('Classification Test Result'!A1160, invoice_test_data!A:A, 0)), "")</f>
        <v/>
      </c>
      <c r="D1160" s="10" t="s">
        <v>48</v>
      </c>
      <c r="E1160" s="10">
        <v>0.95</v>
      </c>
    </row>
    <row r="1161" spans="1:5" x14ac:dyDescent="0.3">
      <c r="A1161" s="10">
        <v>911075</v>
      </c>
      <c r="B1161" s="10" t="s">
        <v>11857</v>
      </c>
      <c r="C1161" s="10" t="str">
        <f>IFERROR(INDEX(invoice_test_data!AI:AI, MATCH('Classification Test Result'!A1161, invoice_test_data!A:A, 0)), "")</f>
        <v/>
      </c>
      <c r="D1161" s="10" t="s">
        <v>464</v>
      </c>
      <c r="E1161" s="10">
        <v>1</v>
      </c>
    </row>
    <row r="1162" spans="1:5" x14ac:dyDescent="0.3">
      <c r="A1162" s="10">
        <v>911083</v>
      </c>
      <c r="B1162" s="10" t="s">
        <v>11858</v>
      </c>
      <c r="C1162" s="10" t="str">
        <f>IFERROR(INDEX(invoice_test_data!AI:AI, MATCH('Classification Test Result'!A1162, invoice_test_data!A:A, 0)), "")</f>
        <v/>
      </c>
      <c r="D1162" s="10" t="s">
        <v>48</v>
      </c>
      <c r="E1162" s="10">
        <v>0.96</v>
      </c>
    </row>
    <row r="1163" spans="1:5" x14ac:dyDescent="0.3">
      <c r="A1163" s="10">
        <v>911084</v>
      </c>
      <c r="B1163" s="10" t="s">
        <v>11859</v>
      </c>
      <c r="C1163" s="10" t="str">
        <f>IFERROR(INDEX(invoice_test_data!AI:AI, MATCH('Classification Test Result'!A1163, invoice_test_data!A:A, 0)), "")</f>
        <v/>
      </c>
      <c r="D1163" s="10" t="s">
        <v>48</v>
      </c>
      <c r="E1163" s="10">
        <v>0.98</v>
      </c>
    </row>
    <row r="1164" spans="1:5" x14ac:dyDescent="0.3">
      <c r="A1164" s="10">
        <v>910747</v>
      </c>
      <c r="B1164" s="10" t="s">
        <v>11860</v>
      </c>
      <c r="C1164" s="10" t="str">
        <f>IFERROR(INDEX(invoice_test_data!AI:AI, MATCH('Classification Test Result'!A1164, invoice_test_data!A:A, 0)), "")</f>
        <v/>
      </c>
      <c r="D1164" s="10" t="s">
        <v>464</v>
      </c>
      <c r="E1164" s="10">
        <v>1</v>
      </c>
    </row>
    <row r="1165" spans="1:5" x14ac:dyDescent="0.3">
      <c r="A1165" s="10">
        <v>910748</v>
      </c>
      <c r="B1165" s="10" t="s">
        <v>11861</v>
      </c>
      <c r="C1165" s="10" t="str">
        <f>IFERROR(INDEX(invoice_test_data!AI:AI, MATCH('Classification Test Result'!A1165, invoice_test_data!A:A, 0)), "")</f>
        <v/>
      </c>
      <c r="D1165" s="10" t="s">
        <v>48</v>
      </c>
      <c r="E1165" s="10">
        <v>1</v>
      </c>
    </row>
    <row r="1166" spans="1:5" x14ac:dyDescent="0.3">
      <c r="A1166" s="10">
        <v>910763</v>
      </c>
      <c r="B1166" s="10" t="s">
        <v>11464</v>
      </c>
      <c r="C1166" s="10" t="str">
        <f>IFERROR(INDEX(invoice_test_data!AI:AI, MATCH('Classification Test Result'!A1166, invoice_test_data!A:A, 0)), "")</f>
        <v/>
      </c>
      <c r="D1166" s="10" t="s">
        <v>48</v>
      </c>
      <c r="E1166" s="10">
        <v>1</v>
      </c>
    </row>
    <row r="1167" spans="1:5" x14ac:dyDescent="0.3">
      <c r="A1167" s="10">
        <v>910760</v>
      </c>
      <c r="B1167" s="10" t="s">
        <v>11862</v>
      </c>
      <c r="C1167" s="10" t="str">
        <f>IFERROR(INDEX(invoice_test_data!AI:AI, MATCH('Classification Test Result'!A1167, invoice_test_data!A:A, 0)), "")</f>
        <v/>
      </c>
      <c r="D1167" s="10" t="s">
        <v>48</v>
      </c>
      <c r="E1167" s="10">
        <v>1</v>
      </c>
    </row>
    <row r="1168" spans="1:5" x14ac:dyDescent="0.3">
      <c r="A1168" s="10">
        <v>910758</v>
      </c>
      <c r="B1168" s="10" t="s">
        <v>11466</v>
      </c>
      <c r="C1168" s="10" t="str">
        <f>IFERROR(INDEX(invoice_test_data!AI:AI, MATCH('Classification Test Result'!A1168, invoice_test_data!A:A, 0)), "")</f>
        <v/>
      </c>
      <c r="D1168" s="10" t="s">
        <v>48</v>
      </c>
      <c r="E1168" s="10">
        <v>1</v>
      </c>
    </row>
    <row r="1169" spans="1:5" x14ac:dyDescent="0.3">
      <c r="A1169" s="10">
        <v>910757</v>
      </c>
      <c r="B1169" s="10" t="s">
        <v>11863</v>
      </c>
      <c r="C1169" s="10" t="str">
        <f>IFERROR(INDEX(invoice_test_data!AI:AI, MATCH('Classification Test Result'!A1169, invoice_test_data!A:A, 0)), "")</f>
        <v/>
      </c>
      <c r="D1169" s="10" t="s">
        <v>48</v>
      </c>
      <c r="E1169" s="10">
        <v>1</v>
      </c>
    </row>
    <row r="1170" spans="1:5" x14ac:dyDescent="0.3">
      <c r="A1170" s="10">
        <v>910766</v>
      </c>
      <c r="B1170" s="10" t="s">
        <v>11864</v>
      </c>
      <c r="C1170" s="10" t="str">
        <f>IFERROR(INDEX(invoice_test_data!AI:AI, MATCH('Classification Test Result'!A1170, invoice_test_data!A:A, 0)), "")</f>
        <v/>
      </c>
      <c r="D1170" s="10" t="s">
        <v>48</v>
      </c>
      <c r="E1170" s="10">
        <v>1</v>
      </c>
    </row>
    <row r="1171" spans="1:5" x14ac:dyDescent="0.3">
      <c r="A1171" s="10">
        <v>910765</v>
      </c>
      <c r="B1171" s="10" t="s">
        <v>11865</v>
      </c>
      <c r="C1171" s="10" t="str">
        <f>IFERROR(INDEX(invoice_test_data!AI:AI, MATCH('Classification Test Result'!A1171, invoice_test_data!A:A, 0)), "")</f>
        <v/>
      </c>
      <c r="D1171" s="10" t="s">
        <v>48</v>
      </c>
      <c r="E1171" s="10">
        <v>1</v>
      </c>
    </row>
    <row r="1172" spans="1:5" x14ac:dyDescent="0.3">
      <c r="A1172" s="10">
        <v>910755</v>
      </c>
      <c r="B1172" s="10" t="s">
        <v>11866</v>
      </c>
      <c r="C1172" s="10" t="str">
        <f>IFERROR(INDEX(invoice_test_data!AI:AI, MATCH('Classification Test Result'!A1172, invoice_test_data!A:A, 0)), "")</f>
        <v/>
      </c>
      <c r="D1172" s="10" t="s">
        <v>48</v>
      </c>
      <c r="E1172" s="10">
        <v>1</v>
      </c>
    </row>
    <row r="1173" spans="1:5" x14ac:dyDescent="0.3">
      <c r="A1173" s="10">
        <v>910754</v>
      </c>
      <c r="B1173" s="10" t="s">
        <v>11867</v>
      </c>
      <c r="C1173" s="10" t="str">
        <f>IFERROR(INDEX(invoice_test_data!AI:AI, MATCH('Classification Test Result'!A1173, invoice_test_data!A:A, 0)), "")</f>
        <v/>
      </c>
      <c r="D1173" s="10" t="s">
        <v>48</v>
      </c>
      <c r="E1173" s="10">
        <v>1</v>
      </c>
    </row>
    <row r="1174" spans="1:5" x14ac:dyDescent="0.3">
      <c r="A1174" s="10">
        <v>910751</v>
      </c>
      <c r="B1174" s="10" t="s">
        <v>11868</v>
      </c>
      <c r="C1174" s="10" t="str">
        <f>IFERROR(INDEX(invoice_test_data!AI:AI, MATCH('Classification Test Result'!A1174, invoice_test_data!A:A, 0)), "")</f>
        <v/>
      </c>
      <c r="D1174" s="10" t="s">
        <v>48</v>
      </c>
      <c r="E1174" s="10">
        <v>1</v>
      </c>
    </row>
    <row r="1175" spans="1:5" x14ac:dyDescent="0.3">
      <c r="A1175" s="10">
        <v>910749</v>
      </c>
      <c r="B1175" s="10" t="s">
        <v>11869</v>
      </c>
      <c r="C1175" s="10" t="str">
        <f>IFERROR(INDEX(invoice_test_data!AI:AI, MATCH('Classification Test Result'!A1175, invoice_test_data!A:A, 0)), "")</f>
        <v/>
      </c>
      <c r="D1175" s="10" t="s">
        <v>48</v>
      </c>
      <c r="E1175" s="10">
        <v>1</v>
      </c>
    </row>
    <row r="1176" spans="1:5" x14ac:dyDescent="0.3">
      <c r="A1176" s="10">
        <v>910752</v>
      </c>
      <c r="B1176" s="10" t="s">
        <v>11870</v>
      </c>
      <c r="C1176" s="10" t="str">
        <f>IFERROR(INDEX(invoice_test_data!AI:AI, MATCH('Classification Test Result'!A1176, invoice_test_data!A:A, 0)), "")</f>
        <v/>
      </c>
      <c r="D1176" s="10" t="s">
        <v>48</v>
      </c>
      <c r="E1176" s="10">
        <v>1</v>
      </c>
    </row>
    <row r="1177" spans="1:5" x14ac:dyDescent="0.3">
      <c r="A1177" s="10">
        <v>910750</v>
      </c>
      <c r="B1177" s="10" t="s">
        <v>11871</v>
      </c>
      <c r="C1177" s="10" t="str">
        <f>IFERROR(INDEX(invoice_test_data!AI:AI, MATCH('Classification Test Result'!A1177, invoice_test_data!A:A, 0)), "")</f>
        <v/>
      </c>
      <c r="D1177" s="10" t="s">
        <v>48</v>
      </c>
      <c r="E1177" s="10">
        <v>1</v>
      </c>
    </row>
    <row r="1178" spans="1:5" x14ac:dyDescent="0.3">
      <c r="A1178" s="10">
        <v>910753</v>
      </c>
      <c r="B1178" s="10" t="s">
        <v>11872</v>
      </c>
      <c r="C1178" s="10" t="str">
        <f>IFERROR(INDEX(invoice_test_data!AI:AI, MATCH('Classification Test Result'!A1178, invoice_test_data!A:A, 0)), "")</f>
        <v/>
      </c>
      <c r="D1178" s="10" t="s">
        <v>464</v>
      </c>
      <c r="E1178" s="10">
        <v>1</v>
      </c>
    </row>
    <row r="1179" spans="1:5" x14ac:dyDescent="0.3">
      <c r="A1179" s="10">
        <v>910761</v>
      </c>
      <c r="B1179" s="10" t="s">
        <v>11199</v>
      </c>
      <c r="C1179" s="10" t="str">
        <f>IFERROR(INDEX(invoice_test_data!AI:AI, MATCH('Classification Test Result'!A1179, invoice_test_data!A:A, 0)), "")</f>
        <v/>
      </c>
      <c r="D1179" s="10" t="s">
        <v>1010</v>
      </c>
      <c r="E1179" s="10">
        <v>1</v>
      </c>
    </row>
    <row r="1180" spans="1:5" x14ac:dyDescent="0.3">
      <c r="A1180" s="10">
        <v>910759</v>
      </c>
      <c r="B1180" s="10" t="s">
        <v>11873</v>
      </c>
      <c r="C1180" s="10" t="str">
        <f>IFERROR(INDEX(invoice_test_data!AI:AI, MATCH('Classification Test Result'!A1180, invoice_test_data!A:A, 0)), "")</f>
        <v/>
      </c>
      <c r="D1180" s="10" t="s">
        <v>48</v>
      </c>
      <c r="E1180" s="10">
        <v>1</v>
      </c>
    </row>
    <row r="1181" spans="1:5" x14ac:dyDescent="0.3">
      <c r="A1181" s="10">
        <v>910756</v>
      </c>
      <c r="B1181" s="10" t="s">
        <v>11874</v>
      </c>
      <c r="C1181" s="10" t="str">
        <f>IFERROR(INDEX(invoice_test_data!AI:AI, MATCH('Classification Test Result'!A1181, invoice_test_data!A:A, 0)), "")</f>
        <v/>
      </c>
      <c r="D1181" s="10" t="s">
        <v>48</v>
      </c>
      <c r="E1181" s="10">
        <v>1</v>
      </c>
    </row>
    <row r="1182" spans="1:5" x14ac:dyDescent="0.3">
      <c r="A1182" s="10">
        <v>910767</v>
      </c>
      <c r="B1182" s="10" t="s">
        <v>11199</v>
      </c>
      <c r="C1182" s="10" t="str">
        <f>IFERROR(INDEX(invoice_test_data!AI:AI, MATCH('Classification Test Result'!A1182, invoice_test_data!A:A, 0)), "")</f>
        <v/>
      </c>
      <c r="D1182" s="10" t="s">
        <v>1010</v>
      </c>
      <c r="E1182" s="10">
        <v>1</v>
      </c>
    </row>
    <row r="1183" spans="1:5" x14ac:dyDescent="0.3">
      <c r="A1183" s="10">
        <v>910764</v>
      </c>
      <c r="B1183" s="10" t="s">
        <v>11875</v>
      </c>
      <c r="C1183" s="10" t="str">
        <f>IFERROR(INDEX(invoice_test_data!AI:AI, MATCH('Classification Test Result'!A1183, invoice_test_data!A:A, 0)), "")</f>
        <v/>
      </c>
      <c r="D1183" s="10" t="s">
        <v>48</v>
      </c>
      <c r="E1183" s="10">
        <v>1</v>
      </c>
    </row>
    <row r="1184" spans="1:5" x14ac:dyDescent="0.3">
      <c r="A1184" s="10">
        <v>910762</v>
      </c>
      <c r="B1184" s="10" t="s">
        <v>11876</v>
      </c>
      <c r="C1184" s="10" t="str">
        <f>IFERROR(INDEX(invoice_test_data!AI:AI, MATCH('Classification Test Result'!A1184, invoice_test_data!A:A, 0)), "")</f>
        <v/>
      </c>
      <c r="D1184" s="10" t="s">
        <v>48</v>
      </c>
      <c r="E1184" s="10">
        <v>1</v>
      </c>
    </row>
    <row r="1185" spans="1:5" x14ac:dyDescent="0.3">
      <c r="A1185" s="10">
        <v>910769</v>
      </c>
      <c r="B1185" s="10" t="s">
        <v>11199</v>
      </c>
      <c r="C1185" s="10" t="str">
        <f>IFERROR(INDEX(invoice_test_data!AI:AI, MATCH('Classification Test Result'!A1185, invoice_test_data!A:A, 0)), "")</f>
        <v/>
      </c>
      <c r="D1185" s="10" t="s">
        <v>1010</v>
      </c>
      <c r="E1185" s="10">
        <v>1</v>
      </c>
    </row>
    <row r="1186" spans="1:5" x14ac:dyDescent="0.3">
      <c r="A1186" s="10">
        <v>910768</v>
      </c>
      <c r="B1186" s="10" t="s">
        <v>11877</v>
      </c>
      <c r="C1186" s="10" t="str">
        <f>IFERROR(INDEX(invoice_test_data!AI:AI, MATCH('Classification Test Result'!A1186, invoice_test_data!A:A, 0)), "")</f>
        <v/>
      </c>
      <c r="D1186" s="10" t="s">
        <v>48</v>
      </c>
      <c r="E1186" s="10">
        <v>0.99</v>
      </c>
    </row>
    <row r="1187" spans="1:5" x14ac:dyDescent="0.3">
      <c r="A1187" s="10">
        <v>910770</v>
      </c>
      <c r="B1187" s="10" t="s">
        <v>10936</v>
      </c>
      <c r="C1187" s="10" t="str">
        <f>IFERROR(INDEX(invoice_test_data!AI:AI, MATCH('Classification Test Result'!A1187, invoice_test_data!A:A, 0)), "")</f>
        <v/>
      </c>
      <c r="D1187" s="10" t="s">
        <v>453</v>
      </c>
      <c r="E1187" s="10">
        <v>1</v>
      </c>
    </row>
    <row r="1188" spans="1:5" x14ac:dyDescent="0.3">
      <c r="A1188" s="10">
        <v>910772</v>
      </c>
      <c r="B1188" s="10" t="s">
        <v>11199</v>
      </c>
      <c r="C1188" s="10" t="str">
        <f>IFERROR(INDEX(invoice_test_data!AI:AI, MATCH('Classification Test Result'!A1188, invoice_test_data!A:A, 0)), "")</f>
        <v/>
      </c>
      <c r="D1188" s="10" t="s">
        <v>1010</v>
      </c>
      <c r="E1188" s="10">
        <v>1</v>
      </c>
    </row>
    <row r="1189" spans="1:5" x14ac:dyDescent="0.3">
      <c r="A1189" s="10">
        <v>910771</v>
      </c>
      <c r="B1189" s="10" t="s">
        <v>11878</v>
      </c>
      <c r="C1189" s="10" t="str">
        <f>IFERROR(INDEX(invoice_test_data!AI:AI, MATCH('Classification Test Result'!A1189, invoice_test_data!A:A, 0)), "")</f>
        <v/>
      </c>
      <c r="D1189" s="10" t="s">
        <v>48</v>
      </c>
      <c r="E1189" s="10">
        <v>1</v>
      </c>
    </row>
    <row r="1190" spans="1:5" x14ac:dyDescent="0.3">
      <c r="A1190" s="10">
        <v>910773</v>
      </c>
      <c r="B1190" s="10" t="s">
        <v>11879</v>
      </c>
      <c r="C1190" s="10" t="str">
        <f>IFERROR(INDEX(invoice_test_data!AI:AI, MATCH('Classification Test Result'!A1190, invoice_test_data!A:A, 0)), "")</f>
        <v/>
      </c>
      <c r="D1190" s="10" t="s">
        <v>92</v>
      </c>
      <c r="E1190" s="10">
        <v>1</v>
      </c>
    </row>
    <row r="1191" spans="1:5" x14ac:dyDescent="0.3">
      <c r="A1191" s="10">
        <v>910777</v>
      </c>
      <c r="B1191" s="10" t="s">
        <v>11880</v>
      </c>
      <c r="C1191" s="10" t="str">
        <f>IFERROR(INDEX(invoice_test_data!AI:AI, MATCH('Classification Test Result'!A1191, invoice_test_data!A:A, 0)), "")</f>
        <v/>
      </c>
      <c r="D1191" s="10" t="s">
        <v>92</v>
      </c>
      <c r="E1191" s="10">
        <v>1</v>
      </c>
    </row>
    <row r="1192" spans="1:5" x14ac:dyDescent="0.3">
      <c r="A1192" s="10">
        <v>910776</v>
      </c>
      <c r="B1192" s="10" t="s">
        <v>11881</v>
      </c>
      <c r="C1192" s="10" t="str">
        <f>IFERROR(INDEX(invoice_test_data!AI:AI, MATCH('Classification Test Result'!A1192, invoice_test_data!A:A, 0)), "")</f>
        <v/>
      </c>
      <c r="D1192" s="10" t="s">
        <v>464</v>
      </c>
      <c r="E1192" s="10">
        <v>1</v>
      </c>
    </row>
    <row r="1193" spans="1:5" x14ac:dyDescent="0.3">
      <c r="A1193" s="10">
        <v>910775</v>
      </c>
      <c r="B1193" s="10" t="s">
        <v>11882</v>
      </c>
      <c r="C1193" s="10" t="str">
        <f>IFERROR(INDEX(invoice_test_data!AI:AI, MATCH('Classification Test Result'!A1193, invoice_test_data!A:A, 0)), "")</f>
        <v/>
      </c>
      <c r="D1193" s="10" t="s">
        <v>464</v>
      </c>
      <c r="E1193" s="10">
        <v>1</v>
      </c>
    </row>
    <row r="1194" spans="1:5" x14ac:dyDescent="0.3">
      <c r="A1194" s="10">
        <v>910774</v>
      </c>
      <c r="B1194" s="10" t="s">
        <v>11883</v>
      </c>
      <c r="C1194" s="10" t="str">
        <f>IFERROR(INDEX(invoice_test_data!AI:AI, MATCH('Classification Test Result'!A1194, invoice_test_data!A:A, 0)), "")</f>
        <v/>
      </c>
      <c r="D1194" s="10" t="s">
        <v>453</v>
      </c>
      <c r="E1194" s="10">
        <v>0.64</v>
      </c>
    </row>
    <row r="1195" spans="1:5" x14ac:dyDescent="0.3">
      <c r="A1195" s="10">
        <v>910782</v>
      </c>
      <c r="B1195" s="10" t="s">
        <v>11199</v>
      </c>
      <c r="C1195" s="10" t="str">
        <f>IFERROR(INDEX(invoice_test_data!AI:AI, MATCH('Classification Test Result'!A1195, invoice_test_data!A:A, 0)), "")</f>
        <v/>
      </c>
      <c r="D1195" s="10" t="s">
        <v>1010</v>
      </c>
      <c r="E1195" s="10">
        <v>1</v>
      </c>
    </row>
    <row r="1196" spans="1:5" x14ac:dyDescent="0.3">
      <c r="A1196" s="10">
        <v>910778</v>
      </c>
      <c r="B1196" s="10" t="s">
        <v>11884</v>
      </c>
      <c r="C1196" s="10" t="str">
        <f>IFERROR(INDEX(invoice_test_data!AI:AI, MATCH('Classification Test Result'!A1196, invoice_test_data!A:A, 0)), "")</f>
        <v/>
      </c>
      <c r="D1196" s="10" t="s">
        <v>464</v>
      </c>
      <c r="E1196" s="10">
        <v>1</v>
      </c>
    </row>
    <row r="1197" spans="1:5" x14ac:dyDescent="0.3">
      <c r="A1197" s="10">
        <v>910780</v>
      </c>
      <c r="B1197" s="10" t="s">
        <v>11885</v>
      </c>
      <c r="C1197" s="10" t="str">
        <f>IFERROR(INDEX(invoice_test_data!AI:AI, MATCH('Classification Test Result'!A1197, invoice_test_data!A:A, 0)), "")</f>
        <v/>
      </c>
      <c r="D1197" s="10" t="s">
        <v>464</v>
      </c>
      <c r="E1197" s="10">
        <v>1</v>
      </c>
    </row>
    <row r="1198" spans="1:5" x14ac:dyDescent="0.3">
      <c r="A1198" s="10">
        <v>910779</v>
      </c>
      <c r="B1198" s="10" t="s">
        <v>11886</v>
      </c>
      <c r="C1198" s="10" t="str">
        <f>IFERROR(INDEX(invoice_test_data!AI:AI, MATCH('Classification Test Result'!A1198, invoice_test_data!A:A, 0)), "")</f>
        <v/>
      </c>
      <c r="D1198" s="10" t="s">
        <v>464</v>
      </c>
      <c r="E1198" s="10">
        <v>1</v>
      </c>
    </row>
    <row r="1199" spans="1:5" x14ac:dyDescent="0.3">
      <c r="A1199" s="10">
        <v>910781</v>
      </c>
      <c r="B1199" s="10" t="s">
        <v>11199</v>
      </c>
      <c r="C1199" s="10" t="str">
        <f>IFERROR(INDEX(invoice_test_data!AI:AI, MATCH('Classification Test Result'!A1199, invoice_test_data!A:A, 0)), "")</f>
        <v/>
      </c>
      <c r="D1199" s="10" t="s">
        <v>1010</v>
      </c>
      <c r="E1199" s="10">
        <v>1</v>
      </c>
    </row>
    <row r="1200" spans="1:5" x14ac:dyDescent="0.3">
      <c r="A1200" s="10">
        <v>910783</v>
      </c>
      <c r="B1200" s="10" t="s">
        <v>11887</v>
      </c>
      <c r="C1200" s="10" t="str">
        <f>IFERROR(INDEX(invoice_test_data!AI:AI, MATCH('Classification Test Result'!A1200, invoice_test_data!A:A, 0)), "")</f>
        <v/>
      </c>
      <c r="D1200" s="10" t="s">
        <v>464</v>
      </c>
      <c r="E1200" s="10">
        <v>1</v>
      </c>
    </row>
    <row r="1201" spans="1:5" x14ac:dyDescent="0.3">
      <c r="A1201" s="10">
        <v>910784</v>
      </c>
      <c r="B1201" s="10" t="s">
        <v>11888</v>
      </c>
      <c r="C1201" s="10" t="str">
        <f>IFERROR(INDEX(invoice_test_data!AI:AI, MATCH('Classification Test Result'!A1201, invoice_test_data!A:A, 0)), "")</f>
        <v/>
      </c>
      <c r="D1201" s="10" t="s">
        <v>464</v>
      </c>
      <c r="E1201" s="10">
        <v>1</v>
      </c>
    </row>
    <row r="1202" spans="1:5" x14ac:dyDescent="0.3">
      <c r="A1202" s="10">
        <v>910789</v>
      </c>
      <c r="B1202" s="10" t="s">
        <v>11199</v>
      </c>
      <c r="C1202" s="10" t="str">
        <f>IFERROR(INDEX(invoice_test_data!AI:AI, MATCH('Classification Test Result'!A1202, invoice_test_data!A:A, 0)), "")</f>
        <v/>
      </c>
      <c r="D1202" s="10" t="s">
        <v>1010</v>
      </c>
      <c r="E1202" s="10">
        <v>1</v>
      </c>
    </row>
    <row r="1203" spans="1:5" x14ac:dyDescent="0.3">
      <c r="A1203" s="10">
        <v>910785</v>
      </c>
      <c r="B1203" s="10" t="s">
        <v>11889</v>
      </c>
      <c r="C1203" s="10" t="str">
        <f>IFERROR(INDEX(invoice_test_data!AI:AI, MATCH('Classification Test Result'!A1203, invoice_test_data!A:A, 0)), "")</f>
        <v/>
      </c>
      <c r="D1203" s="10" t="s">
        <v>464</v>
      </c>
      <c r="E1203" s="10">
        <v>1</v>
      </c>
    </row>
    <row r="1204" spans="1:5" x14ac:dyDescent="0.3">
      <c r="A1204" s="10">
        <v>910788</v>
      </c>
      <c r="B1204" s="10" t="s">
        <v>11890</v>
      </c>
      <c r="C1204" s="10" t="str">
        <f>IFERROR(INDEX(invoice_test_data!AI:AI, MATCH('Classification Test Result'!A1204, invoice_test_data!A:A, 0)), "")</f>
        <v/>
      </c>
      <c r="D1204" s="10" t="s">
        <v>464</v>
      </c>
      <c r="E1204" s="10">
        <v>1</v>
      </c>
    </row>
    <row r="1205" spans="1:5" x14ac:dyDescent="0.3">
      <c r="A1205" s="10">
        <v>910787</v>
      </c>
      <c r="B1205" s="10" t="s">
        <v>11891</v>
      </c>
      <c r="C1205" s="10" t="str">
        <f>IFERROR(INDEX(invoice_test_data!AI:AI, MATCH('Classification Test Result'!A1205, invoice_test_data!A:A, 0)), "")</f>
        <v/>
      </c>
      <c r="D1205" s="10" t="s">
        <v>464</v>
      </c>
      <c r="E1205" s="10">
        <v>1</v>
      </c>
    </row>
    <row r="1206" spans="1:5" x14ac:dyDescent="0.3">
      <c r="A1206" s="10">
        <v>910786</v>
      </c>
      <c r="B1206" s="10" t="s">
        <v>11892</v>
      </c>
      <c r="C1206" s="10" t="str">
        <f>IFERROR(INDEX(invoice_test_data!AI:AI, MATCH('Classification Test Result'!A1206, invoice_test_data!A:A, 0)), "")</f>
        <v/>
      </c>
      <c r="D1206" s="10" t="s">
        <v>464</v>
      </c>
      <c r="E1206" s="10">
        <v>0.85</v>
      </c>
    </row>
    <row r="1207" spans="1:5" x14ac:dyDescent="0.3">
      <c r="A1207" s="10">
        <v>910790</v>
      </c>
      <c r="B1207" s="10" t="s">
        <v>11893</v>
      </c>
      <c r="C1207" s="10" t="str">
        <f>IFERROR(INDEX(invoice_test_data!AI:AI, MATCH('Classification Test Result'!A1207, invoice_test_data!A:A, 0)), "")</f>
        <v/>
      </c>
      <c r="D1207" s="10" t="s">
        <v>48</v>
      </c>
      <c r="E1207" s="10">
        <v>1</v>
      </c>
    </row>
    <row r="1208" spans="1:5" x14ac:dyDescent="0.3">
      <c r="A1208" s="10">
        <v>910797</v>
      </c>
      <c r="B1208" s="10" t="s">
        <v>11199</v>
      </c>
      <c r="C1208" s="10" t="str">
        <f>IFERROR(INDEX(invoice_test_data!AI:AI, MATCH('Classification Test Result'!A1208, invoice_test_data!A:A, 0)), "")</f>
        <v/>
      </c>
      <c r="D1208" s="10" t="s">
        <v>1010</v>
      </c>
      <c r="E1208" s="10">
        <v>1</v>
      </c>
    </row>
    <row r="1209" spans="1:5" x14ac:dyDescent="0.3">
      <c r="A1209" s="10">
        <v>910796</v>
      </c>
      <c r="B1209" s="10" t="s">
        <v>11894</v>
      </c>
      <c r="C1209" s="10" t="str">
        <f>IFERROR(INDEX(invoice_test_data!AI:AI, MATCH('Classification Test Result'!A1209, invoice_test_data!A:A, 0)), "")</f>
        <v/>
      </c>
      <c r="D1209" s="10" t="s">
        <v>464</v>
      </c>
      <c r="E1209" s="10">
        <v>0.96</v>
      </c>
    </row>
    <row r="1210" spans="1:5" x14ac:dyDescent="0.3">
      <c r="A1210" s="10">
        <v>910795</v>
      </c>
      <c r="B1210" s="10" t="s">
        <v>11894</v>
      </c>
      <c r="C1210" s="10" t="str">
        <f>IFERROR(INDEX(invoice_test_data!AI:AI, MATCH('Classification Test Result'!A1210, invoice_test_data!A:A, 0)), "")</f>
        <v/>
      </c>
      <c r="D1210" s="10" t="s">
        <v>464</v>
      </c>
      <c r="E1210" s="10">
        <v>0.96</v>
      </c>
    </row>
    <row r="1211" spans="1:5" x14ac:dyDescent="0.3">
      <c r="A1211" s="10">
        <v>910792</v>
      </c>
      <c r="B1211" s="10" t="s">
        <v>11894</v>
      </c>
      <c r="C1211" s="10" t="str">
        <f>IFERROR(INDEX(invoice_test_data!AI:AI, MATCH('Classification Test Result'!A1211, invoice_test_data!A:A, 0)), "")</f>
        <v/>
      </c>
      <c r="D1211" s="10" t="s">
        <v>464</v>
      </c>
      <c r="E1211" s="10">
        <v>0.96</v>
      </c>
    </row>
    <row r="1212" spans="1:5" x14ac:dyDescent="0.3">
      <c r="A1212" s="10">
        <v>910791</v>
      </c>
      <c r="B1212" s="10" t="s">
        <v>11894</v>
      </c>
      <c r="C1212" s="10" t="str">
        <f>IFERROR(INDEX(invoice_test_data!AI:AI, MATCH('Classification Test Result'!A1212, invoice_test_data!A:A, 0)), "")</f>
        <v/>
      </c>
      <c r="D1212" s="10" t="s">
        <v>464</v>
      </c>
      <c r="E1212" s="10">
        <v>0.96</v>
      </c>
    </row>
    <row r="1213" spans="1:5" x14ac:dyDescent="0.3">
      <c r="A1213" s="10">
        <v>910793</v>
      </c>
      <c r="B1213" s="10" t="s">
        <v>11895</v>
      </c>
      <c r="C1213" s="10" t="str">
        <f>IFERROR(INDEX(invoice_test_data!AI:AI, MATCH('Classification Test Result'!A1213, invoice_test_data!A:A, 0)), "")</f>
        <v/>
      </c>
      <c r="D1213" s="10" t="s">
        <v>48</v>
      </c>
      <c r="E1213" s="10">
        <v>1</v>
      </c>
    </row>
    <row r="1214" spans="1:5" x14ac:dyDescent="0.3">
      <c r="A1214" s="10">
        <v>910794</v>
      </c>
      <c r="B1214" s="10" t="s">
        <v>11199</v>
      </c>
      <c r="C1214" s="10" t="str">
        <f>IFERROR(INDEX(invoice_test_data!AI:AI, MATCH('Classification Test Result'!A1214, invoice_test_data!A:A, 0)), "")</f>
        <v/>
      </c>
      <c r="D1214" s="10" t="s">
        <v>1010</v>
      </c>
      <c r="E1214" s="10">
        <v>1</v>
      </c>
    </row>
    <row r="1215" spans="1:5" x14ac:dyDescent="0.3">
      <c r="A1215" s="10">
        <v>910798</v>
      </c>
      <c r="B1215" s="10" t="s">
        <v>11896</v>
      </c>
      <c r="C1215" s="10" t="str">
        <f>IFERROR(INDEX(invoice_test_data!AI:AI, MATCH('Classification Test Result'!A1215, invoice_test_data!A:A, 0)), "")</f>
        <v/>
      </c>
      <c r="D1215" s="10" t="s">
        <v>48</v>
      </c>
      <c r="E1215" s="10">
        <v>1</v>
      </c>
    </row>
    <row r="1216" spans="1:5" x14ac:dyDescent="0.3">
      <c r="A1216" s="10">
        <v>910803</v>
      </c>
      <c r="B1216" s="10" t="s">
        <v>11897</v>
      </c>
      <c r="C1216" s="10" t="str">
        <f>IFERROR(INDEX(invoice_test_data!AI:AI, MATCH('Classification Test Result'!A1216, invoice_test_data!A:A, 0)), "")</f>
        <v/>
      </c>
      <c r="D1216" s="10" t="s">
        <v>92</v>
      </c>
      <c r="E1216" s="10">
        <v>1</v>
      </c>
    </row>
    <row r="1217" spans="1:5" x14ac:dyDescent="0.3">
      <c r="A1217" s="10">
        <v>910802</v>
      </c>
      <c r="B1217" s="10" t="s">
        <v>11898</v>
      </c>
      <c r="C1217" s="10" t="str">
        <f>IFERROR(INDEX(invoice_test_data!AI:AI, MATCH('Classification Test Result'!A1217, invoice_test_data!A:A, 0)), "")</f>
        <v/>
      </c>
      <c r="D1217" s="10" t="s">
        <v>464</v>
      </c>
      <c r="E1217" s="10">
        <v>0.95</v>
      </c>
    </row>
    <row r="1218" spans="1:5" x14ac:dyDescent="0.3">
      <c r="A1218" s="10">
        <v>910801</v>
      </c>
      <c r="B1218" s="10" t="s">
        <v>11899</v>
      </c>
      <c r="C1218" s="10" t="str">
        <f>IFERROR(INDEX(invoice_test_data!AI:AI, MATCH('Classification Test Result'!A1218, invoice_test_data!A:A, 0)), "")</f>
        <v/>
      </c>
      <c r="D1218" s="10" t="s">
        <v>464</v>
      </c>
      <c r="E1218" s="10">
        <v>1</v>
      </c>
    </row>
    <row r="1219" spans="1:5" x14ac:dyDescent="0.3">
      <c r="A1219" s="10">
        <v>910799</v>
      </c>
      <c r="B1219" s="10" t="s">
        <v>11900</v>
      </c>
      <c r="C1219" s="10" t="str">
        <f>IFERROR(INDEX(invoice_test_data!AI:AI, MATCH('Classification Test Result'!A1219, invoice_test_data!A:A, 0)), "")</f>
        <v/>
      </c>
      <c r="D1219" s="10" t="s">
        <v>464</v>
      </c>
      <c r="E1219" s="10">
        <v>1</v>
      </c>
    </row>
    <row r="1220" spans="1:5" x14ac:dyDescent="0.3">
      <c r="A1220" s="10">
        <v>910800</v>
      </c>
      <c r="B1220" s="10" t="s">
        <v>11901</v>
      </c>
      <c r="C1220" s="10" t="str">
        <f>IFERROR(INDEX(invoice_test_data!AI:AI, MATCH('Classification Test Result'!A1220, invoice_test_data!A:A, 0)), "")</f>
        <v/>
      </c>
      <c r="D1220" s="10" t="s">
        <v>464</v>
      </c>
      <c r="E1220" s="10">
        <v>1</v>
      </c>
    </row>
    <row r="1221" spans="1:5" x14ac:dyDescent="0.3">
      <c r="A1221" s="10">
        <v>910805</v>
      </c>
      <c r="B1221" s="10" t="s">
        <v>11472</v>
      </c>
      <c r="C1221" s="10" t="str">
        <f>IFERROR(INDEX(invoice_test_data!AI:AI, MATCH('Classification Test Result'!A1221, invoice_test_data!A:A, 0)), "")</f>
        <v/>
      </c>
      <c r="D1221" s="10" t="s">
        <v>1010</v>
      </c>
      <c r="E1221" s="10">
        <v>1</v>
      </c>
    </row>
    <row r="1222" spans="1:5" x14ac:dyDescent="0.3">
      <c r="A1222" s="10">
        <v>910804</v>
      </c>
      <c r="B1222" s="10" t="s">
        <v>11902</v>
      </c>
      <c r="C1222" s="10" t="str">
        <f>IFERROR(INDEX(invoice_test_data!AI:AI, MATCH('Classification Test Result'!A1222, invoice_test_data!A:A, 0)), "")</f>
        <v/>
      </c>
      <c r="D1222" s="10" t="s">
        <v>48</v>
      </c>
      <c r="E1222" s="10">
        <v>1</v>
      </c>
    </row>
    <row r="1223" spans="1:5" x14ac:dyDescent="0.3">
      <c r="A1223" s="10">
        <v>910812</v>
      </c>
      <c r="B1223" s="10" t="s">
        <v>11903</v>
      </c>
      <c r="C1223" s="10" t="str">
        <f>IFERROR(INDEX(invoice_test_data!AI:AI, MATCH('Classification Test Result'!A1223, invoice_test_data!A:A, 0)), "")</f>
        <v/>
      </c>
      <c r="D1223" s="10" t="s">
        <v>48</v>
      </c>
      <c r="E1223" s="10">
        <v>1</v>
      </c>
    </row>
    <row r="1224" spans="1:5" x14ac:dyDescent="0.3">
      <c r="A1224" s="10">
        <v>910818</v>
      </c>
      <c r="B1224" s="10" t="s">
        <v>11904</v>
      </c>
      <c r="C1224" s="10" t="str">
        <f>IFERROR(INDEX(invoice_test_data!AI:AI, MATCH('Classification Test Result'!A1224, invoice_test_data!A:A, 0)), "")</f>
        <v/>
      </c>
      <c r="D1224" s="10" t="s">
        <v>48</v>
      </c>
      <c r="E1224" s="10">
        <v>1</v>
      </c>
    </row>
    <row r="1225" spans="1:5" x14ac:dyDescent="0.3">
      <c r="A1225" s="10">
        <v>910808</v>
      </c>
      <c r="B1225" s="10" t="s">
        <v>11905</v>
      </c>
      <c r="C1225" s="10" t="str">
        <f>IFERROR(INDEX(invoice_test_data!AI:AI, MATCH('Classification Test Result'!A1225, invoice_test_data!A:A, 0)), "")</f>
        <v/>
      </c>
      <c r="D1225" s="10" t="s">
        <v>48</v>
      </c>
      <c r="E1225" s="10">
        <v>1</v>
      </c>
    </row>
    <row r="1226" spans="1:5" x14ac:dyDescent="0.3">
      <c r="A1226" s="10">
        <v>910806</v>
      </c>
      <c r="B1226" s="10" t="s">
        <v>11906</v>
      </c>
      <c r="C1226" s="10" t="str">
        <f>IFERROR(INDEX(invoice_test_data!AI:AI, MATCH('Classification Test Result'!A1226, invoice_test_data!A:A, 0)), "")</f>
        <v/>
      </c>
      <c r="D1226" s="10" t="s">
        <v>464</v>
      </c>
      <c r="E1226" s="10">
        <v>1</v>
      </c>
    </row>
    <row r="1227" spans="1:5" x14ac:dyDescent="0.3">
      <c r="A1227" s="10">
        <v>910811</v>
      </c>
      <c r="B1227" s="10" t="s">
        <v>11907</v>
      </c>
      <c r="C1227" s="10" t="str">
        <f>IFERROR(INDEX(invoice_test_data!AI:AI, MATCH('Classification Test Result'!A1227, invoice_test_data!A:A, 0)), "")</f>
        <v/>
      </c>
      <c r="D1227" s="10" t="s">
        <v>48</v>
      </c>
      <c r="E1227" s="10">
        <v>1</v>
      </c>
    </row>
    <row r="1228" spans="1:5" x14ac:dyDescent="0.3">
      <c r="A1228" s="10">
        <v>910807</v>
      </c>
      <c r="B1228" s="10" t="s">
        <v>11908</v>
      </c>
      <c r="C1228" s="10" t="str">
        <f>IFERROR(INDEX(invoice_test_data!AI:AI, MATCH('Classification Test Result'!A1228, invoice_test_data!A:A, 0)), "")</f>
        <v/>
      </c>
      <c r="D1228" s="10" t="s">
        <v>48</v>
      </c>
      <c r="E1228" s="10">
        <v>1</v>
      </c>
    </row>
    <row r="1229" spans="1:5" x14ac:dyDescent="0.3">
      <c r="A1229" s="10">
        <v>910814</v>
      </c>
      <c r="B1229" s="10" t="s">
        <v>11909</v>
      </c>
      <c r="C1229" s="10" t="str">
        <f>IFERROR(INDEX(invoice_test_data!AI:AI, MATCH('Classification Test Result'!A1229, invoice_test_data!A:A, 0)), "")</f>
        <v/>
      </c>
      <c r="D1229" s="10" t="s">
        <v>464</v>
      </c>
      <c r="E1229" s="10">
        <v>1</v>
      </c>
    </row>
    <row r="1230" spans="1:5" x14ac:dyDescent="0.3">
      <c r="A1230" s="10">
        <v>910813</v>
      </c>
      <c r="B1230" s="10" t="s">
        <v>11910</v>
      </c>
      <c r="C1230" s="10" t="str">
        <f>IFERROR(INDEX(invoice_test_data!AI:AI, MATCH('Classification Test Result'!A1230, invoice_test_data!A:A, 0)), "")</f>
        <v/>
      </c>
      <c r="D1230" s="10" t="s">
        <v>48</v>
      </c>
      <c r="E1230" s="10">
        <v>1</v>
      </c>
    </row>
    <row r="1231" spans="1:5" x14ac:dyDescent="0.3">
      <c r="A1231" s="10">
        <v>910810</v>
      </c>
      <c r="B1231" s="10" t="s">
        <v>11911</v>
      </c>
      <c r="C1231" s="10" t="str">
        <f>IFERROR(INDEX(invoice_test_data!AI:AI, MATCH('Classification Test Result'!A1231, invoice_test_data!A:A, 0)), "")</f>
        <v/>
      </c>
      <c r="D1231" s="10" t="s">
        <v>48</v>
      </c>
      <c r="E1231" s="10">
        <v>1</v>
      </c>
    </row>
    <row r="1232" spans="1:5" x14ac:dyDescent="0.3">
      <c r="A1232" s="10">
        <v>910809</v>
      </c>
      <c r="B1232" s="10" t="s">
        <v>11912</v>
      </c>
      <c r="C1232" s="10" t="str">
        <f>IFERROR(INDEX(invoice_test_data!AI:AI, MATCH('Classification Test Result'!A1232, invoice_test_data!A:A, 0)), "")</f>
        <v/>
      </c>
      <c r="D1232" s="10" t="s">
        <v>48</v>
      </c>
      <c r="E1232" s="10">
        <v>1</v>
      </c>
    </row>
    <row r="1233" spans="1:5" x14ac:dyDescent="0.3">
      <c r="A1233" s="10">
        <v>910820</v>
      </c>
      <c r="B1233" s="10" t="s">
        <v>11913</v>
      </c>
      <c r="C1233" s="10" t="str">
        <f>IFERROR(INDEX(invoice_test_data!AI:AI, MATCH('Classification Test Result'!A1233, invoice_test_data!A:A, 0)), "")</f>
        <v/>
      </c>
      <c r="D1233" s="10" t="s">
        <v>48</v>
      </c>
      <c r="E1233" s="10">
        <v>1</v>
      </c>
    </row>
    <row r="1234" spans="1:5" x14ac:dyDescent="0.3">
      <c r="A1234" s="10">
        <v>910819</v>
      </c>
      <c r="B1234" s="10" t="s">
        <v>11914</v>
      </c>
      <c r="C1234" s="10" t="str">
        <f>IFERROR(INDEX(invoice_test_data!AI:AI, MATCH('Classification Test Result'!A1234, invoice_test_data!A:A, 0)), "")</f>
        <v/>
      </c>
      <c r="D1234" s="10" t="s">
        <v>48</v>
      </c>
      <c r="E1234" s="10">
        <v>1</v>
      </c>
    </row>
    <row r="1235" spans="1:5" x14ac:dyDescent="0.3">
      <c r="A1235" s="10">
        <v>910816</v>
      </c>
      <c r="B1235" s="10" t="s">
        <v>11915</v>
      </c>
      <c r="C1235" s="10" t="str">
        <f>IFERROR(INDEX(invoice_test_data!AI:AI, MATCH('Classification Test Result'!A1235, invoice_test_data!A:A, 0)), "")</f>
        <v/>
      </c>
      <c r="D1235" s="10" t="s">
        <v>464</v>
      </c>
      <c r="E1235" s="10">
        <v>1</v>
      </c>
    </row>
    <row r="1236" spans="1:5" x14ac:dyDescent="0.3">
      <c r="A1236" s="10">
        <v>910817</v>
      </c>
      <c r="B1236" s="10" t="s">
        <v>11472</v>
      </c>
      <c r="C1236" s="10" t="str">
        <f>IFERROR(INDEX(invoice_test_data!AI:AI, MATCH('Classification Test Result'!A1236, invoice_test_data!A:A, 0)), "")</f>
        <v/>
      </c>
      <c r="D1236" s="10" t="s">
        <v>1010</v>
      </c>
      <c r="E1236" s="10">
        <v>1</v>
      </c>
    </row>
    <row r="1237" spans="1:5" x14ac:dyDescent="0.3">
      <c r="A1237" s="10">
        <v>910815</v>
      </c>
      <c r="B1237" s="10" t="s">
        <v>11916</v>
      </c>
      <c r="C1237" s="10" t="str">
        <f>IFERROR(INDEX(invoice_test_data!AI:AI, MATCH('Classification Test Result'!A1237, invoice_test_data!A:A, 0)), "")</f>
        <v/>
      </c>
      <c r="D1237" s="10" t="s">
        <v>48</v>
      </c>
      <c r="E1237" s="10">
        <v>1</v>
      </c>
    </row>
    <row r="1238" spans="1:5" x14ac:dyDescent="0.3">
      <c r="A1238" s="10">
        <v>910821</v>
      </c>
      <c r="B1238" s="10" t="s">
        <v>11917</v>
      </c>
      <c r="C1238" s="10" t="str">
        <f>IFERROR(INDEX(invoice_test_data!AI:AI, MATCH('Classification Test Result'!A1238, invoice_test_data!A:A, 0)), "")</f>
        <v/>
      </c>
      <c r="D1238" s="10" t="s">
        <v>464</v>
      </c>
      <c r="E1238" s="10">
        <v>1</v>
      </c>
    </row>
    <row r="1239" spans="1:5" x14ac:dyDescent="0.3">
      <c r="A1239" s="10">
        <v>910830</v>
      </c>
      <c r="B1239" s="10" t="s">
        <v>11918</v>
      </c>
      <c r="C1239" s="10" t="str">
        <f>IFERROR(INDEX(invoice_test_data!AI:AI, MATCH('Classification Test Result'!A1239, invoice_test_data!A:A, 0)), "")</f>
        <v/>
      </c>
      <c r="D1239" s="10" t="s">
        <v>464</v>
      </c>
      <c r="E1239" s="10">
        <v>1</v>
      </c>
    </row>
    <row r="1240" spans="1:5" x14ac:dyDescent="0.3">
      <c r="A1240" s="10">
        <v>910829</v>
      </c>
      <c r="B1240" s="10" t="s">
        <v>11919</v>
      </c>
      <c r="C1240" s="10" t="str">
        <f>IFERROR(INDEX(invoice_test_data!AI:AI, MATCH('Classification Test Result'!A1240, invoice_test_data!A:A, 0)), "")</f>
        <v/>
      </c>
      <c r="D1240" s="10" t="s">
        <v>464</v>
      </c>
      <c r="E1240" s="10">
        <v>0.96</v>
      </c>
    </row>
    <row r="1241" spans="1:5" x14ac:dyDescent="0.3">
      <c r="A1241" s="10">
        <v>910828</v>
      </c>
      <c r="B1241" s="10" t="s">
        <v>11920</v>
      </c>
      <c r="C1241" s="10" t="str">
        <f>IFERROR(INDEX(invoice_test_data!AI:AI, MATCH('Classification Test Result'!A1241, invoice_test_data!A:A, 0)), "")</f>
        <v/>
      </c>
      <c r="D1241" s="10" t="s">
        <v>48</v>
      </c>
      <c r="E1241" s="10">
        <v>1</v>
      </c>
    </row>
    <row r="1242" spans="1:5" x14ac:dyDescent="0.3">
      <c r="A1242" s="10">
        <v>910826</v>
      </c>
      <c r="B1242" s="10" t="s">
        <v>11921</v>
      </c>
      <c r="C1242" s="10" t="str">
        <f>IFERROR(INDEX(invoice_test_data!AI:AI, MATCH('Classification Test Result'!A1242, invoice_test_data!A:A, 0)), "")</f>
        <v/>
      </c>
      <c r="D1242" s="10" t="s">
        <v>48</v>
      </c>
      <c r="E1242" s="10">
        <v>1</v>
      </c>
    </row>
    <row r="1243" spans="1:5" x14ac:dyDescent="0.3">
      <c r="A1243" s="10">
        <v>910823</v>
      </c>
      <c r="B1243" s="10" t="s">
        <v>11922</v>
      </c>
      <c r="C1243" s="10" t="str">
        <f>IFERROR(INDEX(invoice_test_data!AI:AI, MATCH('Classification Test Result'!A1243, invoice_test_data!A:A, 0)), "")</f>
        <v/>
      </c>
      <c r="D1243" s="10" t="s">
        <v>92</v>
      </c>
      <c r="E1243" s="10">
        <v>0.66</v>
      </c>
    </row>
    <row r="1244" spans="1:5" x14ac:dyDescent="0.3">
      <c r="A1244" s="10">
        <v>910822</v>
      </c>
      <c r="B1244" s="10" t="s">
        <v>11923</v>
      </c>
      <c r="C1244" s="10" t="str">
        <f>IFERROR(INDEX(invoice_test_data!AI:AI, MATCH('Classification Test Result'!A1244, invoice_test_data!A:A, 0)), "")</f>
        <v/>
      </c>
      <c r="D1244" s="10" t="s">
        <v>92</v>
      </c>
      <c r="E1244" s="10">
        <v>0.48</v>
      </c>
    </row>
    <row r="1245" spans="1:5" x14ac:dyDescent="0.3">
      <c r="A1245" s="10">
        <v>910827</v>
      </c>
      <c r="B1245" s="10" t="s">
        <v>11921</v>
      </c>
      <c r="C1245" s="10" t="str">
        <f>IFERROR(INDEX(invoice_test_data!AI:AI, MATCH('Classification Test Result'!A1245, invoice_test_data!A:A, 0)), "")</f>
        <v/>
      </c>
      <c r="D1245" s="10" t="s">
        <v>48</v>
      </c>
      <c r="E1245" s="10">
        <v>1</v>
      </c>
    </row>
    <row r="1246" spans="1:5" x14ac:dyDescent="0.3">
      <c r="A1246" s="10">
        <v>910825</v>
      </c>
      <c r="B1246" s="10" t="s">
        <v>11924</v>
      </c>
      <c r="C1246" s="10" t="str">
        <f>IFERROR(INDEX(invoice_test_data!AI:AI, MATCH('Classification Test Result'!A1246, invoice_test_data!A:A, 0)), "")</f>
        <v/>
      </c>
      <c r="D1246" s="10" t="s">
        <v>464</v>
      </c>
      <c r="E1246" s="10">
        <v>0.99</v>
      </c>
    </row>
    <row r="1247" spans="1:5" x14ac:dyDescent="0.3">
      <c r="A1247" s="10">
        <v>910824</v>
      </c>
      <c r="B1247" s="10" t="s">
        <v>11925</v>
      </c>
      <c r="C1247" s="10" t="str">
        <f>IFERROR(INDEX(invoice_test_data!AI:AI, MATCH('Classification Test Result'!A1247, invoice_test_data!A:A, 0)), "")</f>
        <v/>
      </c>
      <c r="D1247" s="10" t="s">
        <v>48</v>
      </c>
      <c r="E1247" s="10">
        <v>1</v>
      </c>
    </row>
    <row r="1248" spans="1:5" x14ac:dyDescent="0.3">
      <c r="A1248" s="10">
        <v>910831</v>
      </c>
      <c r="B1248" s="10" t="s">
        <v>11926</v>
      </c>
      <c r="C1248" s="10" t="str">
        <f>IFERROR(INDEX(invoice_test_data!AI:AI, MATCH('Classification Test Result'!A1248, invoice_test_data!A:A, 0)), "")</f>
        <v/>
      </c>
      <c r="D1248" s="10" t="s">
        <v>464</v>
      </c>
      <c r="E1248" s="10">
        <v>0.77</v>
      </c>
    </row>
    <row r="1249" spans="1:5" x14ac:dyDescent="0.3">
      <c r="A1249" s="10">
        <v>910832</v>
      </c>
      <c r="B1249" s="10" t="s">
        <v>11927</v>
      </c>
      <c r="C1249" s="10" t="str">
        <f>IFERROR(INDEX(invoice_test_data!AI:AI, MATCH('Classification Test Result'!A1249, invoice_test_data!A:A, 0)), "")</f>
        <v/>
      </c>
      <c r="D1249" s="10" t="s">
        <v>48</v>
      </c>
      <c r="E1249" s="10">
        <v>1</v>
      </c>
    </row>
    <row r="1250" spans="1:5" x14ac:dyDescent="0.3">
      <c r="A1250" s="10">
        <v>910835</v>
      </c>
      <c r="B1250" s="10" t="s">
        <v>11163</v>
      </c>
      <c r="C1250" s="10" t="str">
        <f>IFERROR(INDEX(invoice_test_data!AI:AI, MATCH('Classification Test Result'!A1250, invoice_test_data!A:A, 0)), "")</f>
        <v/>
      </c>
      <c r="D1250" s="10" t="s">
        <v>92</v>
      </c>
      <c r="E1250" s="10">
        <v>1</v>
      </c>
    </row>
    <row r="1251" spans="1:5" x14ac:dyDescent="0.3">
      <c r="A1251" s="10">
        <v>910833</v>
      </c>
      <c r="B1251" s="10" t="s">
        <v>11928</v>
      </c>
      <c r="C1251" s="10" t="str">
        <f>IFERROR(INDEX(invoice_test_data!AI:AI, MATCH('Classification Test Result'!A1251, invoice_test_data!A:A, 0)), "")</f>
        <v/>
      </c>
      <c r="D1251" s="10" t="s">
        <v>48</v>
      </c>
      <c r="E1251" s="10">
        <v>1</v>
      </c>
    </row>
    <row r="1252" spans="1:5" x14ac:dyDescent="0.3">
      <c r="A1252" s="10">
        <v>910834</v>
      </c>
      <c r="B1252" s="10" t="s">
        <v>11929</v>
      </c>
      <c r="C1252" s="10" t="str">
        <f>IFERROR(INDEX(invoice_test_data!AI:AI, MATCH('Classification Test Result'!A1252, invoice_test_data!A:A, 0)), "")</f>
        <v/>
      </c>
      <c r="D1252" s="10" t="s">
        <v>48</v>
      </c>
      <c r="E1252" s="10">
        <v>1</v>
      </c>
    </row>
    <row r="1253" spans="1:5" x14ac:dyDescent="0.3">
      <c r="A1253" s="10">
        <v>910837</v>
      </c>
      <c r="B1253" s="10" t="s">
        <v>11930</v>
      </c>
      <c r="C1253" s="10" t="str">
        <f>IFERROR(INDEX(invoice_test_data!AI:AI, MATCH('Classification Test Result'!A1253, invoice_test_data!A:A, 0)), "")</f>
        <v/>
      </c>
      <c r="D1253" s="10" t="s">
        <v>464</v>
      </c>
      <c r="E1253" s="10">
        <v>1</v>
      </c>
    </row>
    <row r="1254" spans="1:5" x14ac:dyDescent="0.3">
      <c r="A1254" s="10">
        <v>910836</v>
      </c>
      <c r="B1254" s="10" t="s">
        <v>11931</v>
      </c>
      <c r="C1254" s="10" t="str">
        <f>IFERROR(INDEX(invoice_test_data!AI:AI, MATCH('Classification Test Result'!A1254, invoice_test_data!A:A, 0)), "")</f>
        <v/>
      </c>
      <c r="D1254" s="10" t="s">
        <v>464</v>
      </c>
      <c r="E1254" s="10">
        <v>0.8</v>
      </c>
    </row>
    <row r="1255" spans="1:5" x14ac:dyDescent="0.3">
      <c r="A1255" s="10">
        <v>910846</v>
      </c>
      <c r="B1255" s="10" t="s">
        <v>10934</v>
      </c>
      <c r="C1255" s="10" t="str">
        <f>IFERROR(INDEX(invoice_test_data!AI:AI, MATCH('Classification Test Result'!A1255, invoice_test_data!A:A, 0)), "")</f>
        <v/>
      </c>
      <c r="D1255" s="10" t="s">
        <v>48</v>
      </c>
      <c r="E1255" s="10">
        <v>1</v>
      </c>
    </row>
    <row r="1256" spans="1:5" x14ac:dyDescent="0.3">
      <c r="A1256" s="10">
        <v>910845</v>
      </c>
      <c r="B1256" s="10" t="s">
        <v>11932</v>
      </c>
      <c r="C1256" s="10" t="str">
        <f>IFERROR(INDEX(invoice_test_data!AI:AI, MATCH('Classification Test Result'!A1256, invoice_test_data!A:A, 0)), "")</f>
        <v/>
      </c>
      <c r="D1256" s="10" t="s">
        <v>48</v>
      </c>
      <c r="E1256" s="10">
        <v>1</v>
      </c>
    </row>
    <row r="1257" spans="1:5" x14ac:dyDescent="0.3">
      <c r="A1257" s="10">
        <v>910844</v>
      </c>
      <c r="B1257" s="10" t="s">
        <v>11933</v>
      </c>
      <c r="C1257" s="10" t="str">
        <f>IFERROR(INDEX(invoice_test_data!AI:AI, MATCH('Classification Test Result'!A1257, invoice_test_data!A:A, 0)), "")</f>
        <v/>
      </c>
      <c r="D1257" s="10" t="s">
        <v>48</v>
      </c>
      <c r="E1257" s="10">
        <v>1</v>
      </c>
    </row>
    <row r="1258" spans="1:5" x14ac:dyDescent="0.3">
      <c r="A1258" s="10">
        <v>910842</v>
      </c>
      <c r="B1258" s="10" t="s">
        <v>11477</v>
      </c>
      <c r="C1258" s="10" t="str">
        <f>IFERROR(INDEX(invoice_test_data!AI:AI, MATCH('Classification Test Result'!A1258, invoice_test_data!A:A, 0)), "")</f>
        <v/>
      </c>
      <c r="D1258" s="10" t="s">
        <v>48</v>
      </c>
      <c r="E1258" s="10">
        <v>1</v>
      </c>
    </row>
    <row r="1259" spans="1:5" x14ac:dyDescent="0.3">
      <c r="A1259" s="10">
        <v>910848</v>
      </c>
      <c r="B1259" s="10" t="s">
        <v>11163</v>
      </c>
      <c r="C1259" s="10" t="str">
        <f>IFERROR(INDEX(invoice_test_data!AI:AI, MATCH('Classification Test Result'!A1259, invoice_test_data!A:A, 0)), "")</f>
        <v/>
      </c>
      <c r="D1259" s="10" t="s">
        <v>92</v>
      </c>
      <c r="E1259" s="10">
        <v>1</v>
      </c>
    </row>
    <row r="1260" spans="1:5" x14ac:dyDescent="0.3">
      <c r="A1260" s="10">
        <v>910847</v>
      </c>
      <c r="B1260" s="10" t="s">
        <v>11934</v>
      </c>
      <c r="C1260" s="10" t="str">
        <f>IFERROR(INDEX(invoice_test_data!AI:AI, MATCH('Classification Test Result'!A1260, invoice_test_data!A:A, 0)), "")</f>
        <v/>
      </c>
      <c r="D1260" s="10" t="s">
        <v>48</v>
      </c>
      <c r="E1260" s="10">
        <v>1</v>
      </c>
    </row>
    <row r="1261" spans="1:5" x14ac:dyDescent="0.3">
      <c r="A1261" s="10">
        <v>910840</v>
      </c>
      <c r="B1261" s="10" t="s">
        <v>11935</v>
      </c>
      <c r="C1261" s="10" t="str">
        <f>IFERROR(INDEX(invoice_test_data!AI:AI, MATCH('Classification Test Result'!A1261, invoice_test_data!A:A, 0)), "")</f>
        <v/>
      </c>
      <c r="D1261" s="10" t="s">
        <v>48</v>
      </c>
      <c r="E1261" s="10">
        <v>1</v>
      </c>
    </row>
    <row r="1262" spans="1:5" x14ac:dyDescent="0.3">
      <c r="A1262" s="10">
        <v>910838</v>
      </c>
      <c r="B1262" s="10" t="s">
        <v>10935</v>
      </c>
      <c r="C1262" s="10" t="str">
        <f>IFERROR(INDEX(invoice_test_data!AI:AI, MATCH('Classification Test Result'!A1262, invoice_test_data!A:A, 0)), "")</f>
        <v/>
      </c>
      <c r="D1262" s="10" t="s">
        <v>48</v>
      </c>
      <c r="E1262" s="10">
        <v>1</v>
      </c>
    </row>
    <row r="1263" spans="1:5" x14ac:dyDescent="0.3">
      <c r="A1263" s="10">
        <v>910843</v>
      </c>
      <c r="B1263" s="10" t="s">
        <v>11163</v>
      </c>
      <c r="C1263" s="10" t="str">
        <f>IFERROR(INDEX(invoice_test_data!AI:AI, MATCH('Classification Test Result'!A1263, invoice_test_data!A:A, 0)), "")</f>
        <v/>
      </c>
      <c r="D1263" s="10" t="s">
        <v>92</v>
      </c>
      <c r="E1263" s="10">
        <v>1</v>
      </c>
    </row>
    <row r="1264" spans="1:5" x14ac:dyDescent="0.3">
      <c r="A1264" s="10">
        <v>910839</v>
      </c>
      <c r="B1264" s="10" t="s">
        <v>11936</v>
      </c>
      <c r="C1264" s="10" t="str">
        <f>IFERROR(INDEX(invoice_test_data!AI:AI, MATCH('Classification Test Result'!A1264, invoice_test_data!A:A, 0)), "")</f>
        <v/>
      </c>
      <c r="D1264" s="10" t="s">
        <v>48</v>
      </c>
      <c r="E1264" s="10">
        <v>1</v>
      </c>
    </row>
    <row r="1265" spans="1:5" x14ac:dyDescent="0.3">
      <c r="A1265" s="10">
        <v>910841</v>
      </c>
      <c r="B1265" s="10" t="s">
        <v>11937</v>
      </c>
      <c r="C1265" s="10" t="str">
        <f>IFERROR(INDEX(invoice_test_data!AI:AI, MATCH('Classification Test Result'!A1265, invoice_test_data!A:A, 0)), "")</f>
        <v/>
      </c>
      <c r="D1265" s="10" t="s">
        <v>48</v>
      </c>
      <c r="E1265" s="10">
        <v>1</v>
      </c>
    </row>
    <row r="1266" spans="1:5" x14ac:dyDescent="0.3">
      <c r="A1266" s="10">
        <v>910857</v>
      </c>
      <c r="B1266" s="10" t="s">
        <v>11938</v>
      </c>
      <c r="C1266" s="10" t="str">
        <f>IFERROR(INDEX(invoice_test_data!AI:AI, MATCH('Classification Test Result'!A1266, invoice_test_data!A:A, 0)), "")</f>
        <v/>
      </c>
      <c r="D1266" s="10" t="s">
        <v>48</v>
      </c>
      <c r="E1266" s="10">
        <v>1</v>
      </c>
    </row>
    <row r="1267" spans="1:5" x14ac:dyDescent="0.3">
      <c r="A1267" s="10">
        <v>910856</v>
      </c>
      <c r="B1267" s="10" t="s">
        <v>11939</v>
      </c>
      <c r="C1267" s="10" t="str">
        <f>IFERROR(INDEX(invoice_test_data!AI:AI, MATCH('Classification Test Result'!A1267, invoice_test_data!A:A, 0)), "")</f>
        <v/>
      </c>
      <c r="D1267" s="10" t="s">
        <v>48</v>
      </c>
      <c r="E1267" s="10">
        <v>1</v>
      </c>
    </row>
    <row r="1268" spans="1:5" x14ac:dyDescent="0.3">
      <c r="A1268" s="10">
        <v>910853</v>
      </c>
      <c r="B1268" s="10" t="s">
        <v>11940</v>
      </c>
      <c r="C1268" s="10" t="str">
        <f>IFERROR(INDEX(invoice_test_data!AI:AI, MATCH('Classification Test Result'!A1268, invoice_test_data!A:A, 0)), "")</f>
        <v/>
      </c>
      <c r="D1268" s="10" t="s">
        <v>48</v>
      </c>
      <c r="E1268" s="10">
        <v>1</v>
      </c>
    </row>
    <row r="1269" spans="1:5" x14ac:dyDescent="0.3">
      <c r="A1269" s="10">
        <v>910850</v>
      </c>
      <c r="B1269" s="10" t="s">
        <v>11941</v>
      </c>
      <c r="C1269" s="10" t="str">
        <f>IFERROR(INDEX(invoice_test_data!AI:AI, MATCH('Classification Test Result'!A1269, invoice_test_data!A:A, 0)), "")</f>
        <v/>
      </c>
      <c r="D1269" s="10" t="s">
        <v>464</v>
      </c>
      <c r="E1269" s="10">
        <v>1</v>
      </c>
    </row>
    <row r="1270" spans="1:5" x14ac:dyDescent="0.3">
      <c r="A1270" s="10">
        <v>910855</v>
      </c>
      <c r="B1270" s="10" t="s">
        <v>11942</v>
      </c>
      <c r="C1270" s="10" t="str">
        <f>IFERROR(INDEX(invoice_test_data!AI:AI, MATCH('Classification Test Result'!A1270, invoice_test_data!A:A, 0)), "")</f>
        <v/>
      </c>
      <c r="D1270" s="10" t="s">
        <v>48</v>
      </c>
      <c r="E1270" s="10">
        <v>1</v>
      </c>
    </row>
    <row r="1271" spans="1:5" x14ac:dyDescent="0.3">
      <c r="A1271" s="10">
        <v>910851</v>
      </c>
      <c r="B1271" s="10" t="s">
        <v>11943</v>
      </c>
      <c r="C1271" s="10" t="str">
        <f>IFERROR(INDEX(invoice_test_data!AI:AI, MATCH('Classification Test Result'!A1271, invoice_test_data!A:A, 0)), "")</f>
        <v/>
      </c>
      <c r="D1271" s="10" t="s">
        <v>48</v>
      </c>
      <c r="E1271" s="10">
        <v>1</v>
      </c>
    </row>
    <row r="1272" spans="1:5" x14ac:dyDescent="0.3">
      <c r="A1272" s="10">
        <v>910849</v>
      </c>
      <c r="B1272" s="10" t="s">
        <v>11944</v>
      </c>
      <c r="C1272" s="10" t="str">
        <f>IFERROR(INDEX(invoice_test_data!AI:AI, MATCH('Classification Test Result'!A1272, invoice_test_data!A:A, 0)), "")</f>
        <v/>
      </c>
      <c r="D1272" s="10" t="s">
        <v>48</v>
      </c>
      <c r="E1272" s="10">
        <v>1</v>
      </c>
    </row>
    <row r="1273" spans="1:5" x14ac:dyDescent="0.3">
      <c r="A1273" s="10">
        <v>910852</v>
      </c>
      <c r="B1273" s="10" t="s">
        <v>11945</v>
      </c>
      <c r="C1273" s="10" t="str">
        <f>IFERROR(INDEX(invoice_test_data!AI:AI, MATCH('Classification Test Result'!A1273, invoice_test_data!A:A, 0)), "")</f>
        <v/>
      </c>
      <c r="D1273" s="10" t="s">
        <v>464</v>
      </c>
      <c r="E1273" s="10">
        <v>0.6</v>
      </c>
    </row>
    <row r="1274" spans="1:5" x14ac:dyDescent="0.3">
      <c r="A1274" s="10">
        <v>910854</v>
      </c>
      <c r="B1274" s="10" t="s">
        <v>11199</v>
      </c>
      <c r="C1274" s="10" t="str">
        <f>IFERROR(INDEX(invoice_test_data!AI:AI, MATCH('Classification Test Result'!A1274, invoice_test_data!A:A, 0)), "")</f>
        <v/>
      </c>
      <c r="D1274" s="10" t="s">
        <v>1010</v>
      </c>
      <c r="E1274" s="10">
        <v>1</v>
      </c>
    </row>
    <row r="1275" spans="1:5" x14ac:dyDescent="0.3">
      <c r="A1275" s="10">
        <v>910859</v>
      </c>
      <c r="B1275" s="10" t="s">
        <v>11163</v>
      </c>
      <c r="C1275" s="10" t="str">
        <f>IFERROR(INDEX(invoice_test_data!AI:AI, MATCH('Classification Test Result'!A1275, invoice_test_data!A:A, 0)), "")</f>
        <v/>
      </c>
      <c r="D1275" s="10" t="s">
        <v>92</v>
      </c>
      <c r="E1275" s="10">
        <v>1</v>
      </c>
    </row>
    <row r="1276" spans="1:5" x14ac:dyDescent="0.3">
      <c r="A1276" s="10">
        <v>910858</v>
      </c>
      <c r="B1276" s="10" t="s">
        <v>11946</v>
      </c>
      <c r="C1276" s="10" t="str">
        <f>IFERROR(INDEX(invoice_test_data!AI:AI, MATCH('Classification Test Result'!A1276, invoice_test_data!A:A, 0)), "")</f>
        <v/>
      </c>
      <c r="D1276" s="10" t="s">
        <v>48</v>
      </c>
      <c r="E1276" s="10">
        <v>1</v>
      </c>
    </row>
    <row r="1277" spans="1:5" x14ac:dyDescent="0.3">
      <c r="A1277" s="10">
        <v>910865</v>
      </c>
      <c r="B1277" s="10" t="s">
        <v>11947</v>
      </c>
      <c r="C1277" s="10" t="str">
        <f>IFERROR(INDEX(invoice_test_data!AI:AI, MATCH('Classification Test Result'!A1277, invoice_test_data!A:A, 0)), "")</f>
        <v/>
      </c>
      <c r="D1277" s="10" t="s">
        <v>48</v>
      </c>
      <c r="E1277" s="10">
        <v>1</v>
      </c>
    </row>
    <row r="1278" spans="1:5" x14ac:dyDescent="0.3">
      <c r="A1278" s="10">
        <v>910860</v>
      </c>
      <c r="B1278" s="10" t="s">
        <v>11948</v>
      </c>
      <c r="C1278" s="10" t="str">
        <f>IFERROR(INDEX(invoice_test_data!AI:AI, MATCH('Classification Test Result'!A1278, invoice_test_data!A:A, 0)), "")</f>
        <v/>
      </c>
      <c r="D1278" s="10" t="s">
        <v>48</v>
      </c>
      <c r="E1278" s="10">
        <v>1</v>
      </c>
    </row>
    <row r="1279" spans="1:5" x14ac:dyDescent="0.3">
      <c r="A1279" s="10">
        <v>910867</v>
      </c>
      <c r="B1279" s="10" t="s">
        <v>11949</v>
      </c>
      <c r="C1279" s="10" t="str">
        <f>IFERROR(INDEX(invoice_test_data!AI:AI, MATCH('Classification Test Result'!A1279, invoice_test_data!A:A, 0)), "")</f>
        <v/>
      </c>
      <c r="D1279" s="10" t="s">
        <v>48</v>
      </c>
      <c r="E1279" s="10">
        <v>1</v>
      </c>
    </row>
    <row r="1280" spans="1:5" x14ac:dyDescent="0.3">
      <c r="A1280" s="10">
        <v>910866</v>
      </c>
      <c r="B1280" s="10" t="s">
        <v>11950</v>
      </c>
      <c r="C1280" s="10" t="str">
        <f>IFERROR(INDEX(invoice_test_data!AI:AI, MATCH('Classification Test Result'!A1280, invoice_test_data!A:A, 0)), "")</f>
        <v/>
      </c>
      <c r="D1280" s="10" t="s">
        <v>48</v>
      </c>
      <c r="E1280" s="10">
        <v>1</v>
      </c>
    </row>
    <row r="1281" spans="1:5" x14ac:dyDescent="0.3">
      <c r="A1281" s="10">
        <v>910864</v>
      </c>
      <c r="B1281" s="10" t="s">
        <v>11951</v>
      </c>
      <c r="C1281" s="10" t="str">
        <f>IFERROR(INDEX(invoice_test_data!AI:AI, MATCH('Classification Test Result'!A1281, invoice_test_data!A:A, 0)), "")</f>
        <v/>
      </c>
      <c r="D1281" s="10" t="s">
        <v>48</v>
      </c>
      <c r="E1281" s="10">
        <v>1</v>
      </c>
    </row>
    <row r="1282" spans="1:5" x14ac:dyDescent="0.3">
      <c r="A1282" s="10">
        <v>910863</v>
      </c>
      <c r="B1282" s="10" t="s">
        <v>11952</v>
      </c>
      <c r="C1282" s="10" t="str">
        <f>IFERROR(INDEX(invoice_test_data!AI:AI, MATCH('Classification Test Result'!A1282, invoice_test_data!A:A, 0)), "")</f>
        <v/>
      </c>
      <c r="D1282" s="10" t="s">
        <v>48</v>
      </c>
      <c r="E1282" s="10">
        <v>1</v>
      </c>
    </row>
    <row r="1283" spans="1:5" x14ac:dyDescent="0.3">
      <c r="A1283" s="10">
        <v>910862</v>
      </c>
      <c r="B1283" s="10" t="s">
        <v>11953</v>
      </c>
      <c r="C1283" s="10" t="str">
        <f>IFERROR(INDEX(invoice_test_data!AI:AI, MATCH('Classification Test Result'!A1283, invoice_test_data!A:A, 0)), "")</f>
        <v/>
      </c>
      <c r="D1283" s="10" t="s">
        <v>48</v>
      </c>
      <c r="E1283" s="10">
        <v>1</v>
      </c>
    </row>
    <row r="1284" spans="1:5" x14ac:dyDescent="0.3">
      <c r="A1284" s="10">
        <v>910861</v>
      </c>
      <c r="B1284" s="10" t="s">
        <v>11954</v>
      </c>
      <c r="C1284" s="10" t="str">
        <f>IFERROR(INDEX(invoice_test_data!AI:AI, MATCH('Classification Test Result'!A1284, invoice_test_data!A:A, 0)), "")</f>
        <v/>
      </c>
      <c r="D1284" s="10" t="s">
        <v>48</v>
      </c>
      <c r="E1284" s="10">
        <v>1</v>
      </c>
    </row>
    <row r="1285" spans="1:5" x14ac:dyDescent="0.3">
      <c r="A1285" s="10">
        <v>910874</v>
      </c>
      <c r="B1285" s="10" t="s">
        <v>10936</v>
      </c>
      <c r="C1285" s="10" t="str">
        <f>IFERROR(INDEX(invoice_test_data!AI:AI, MATCH('Classification Test Result'!A1285, invoice_test_data!A:A, 0)), "")</f>
        <v/>
      </c>
      <c r="D1285" s="10" t="s">
        <v>453</v>
      </c>
      <c r="E1285" s="10">
        <v>1</v>
      </c>
    </row>
    <row r="1286" spans="1:5" x14ac:dyDescent="0.3">
      <c r="A1286" s="10">
        <v>910873</v>
      </c>
      <c r="B1286" s="10" t="s">
        <v>11163</v>
      </c>
      <c r="C1286" s="10" t="str">
        <f>IFERROR(INDEX(invoice_test_data!AI:AI, MATCH('Classification Test Result'!A1286, invoice_test_data!A:A, 0)), "")</f>
        <v/>
      </c>
      <c r="D1286" s="10" t="s">
        <v>92</v>
      </c>
      <c r="E1286" s="10">
        <v>1</v>
      </c>
    </row>
    <row r="1287" spans="1:5" x14ac:dyDescent="0.3">
      <c r="A1287" s="10">
        <v>910872</v>
      </c>
      <c r="B1287" s="10" t="s">
        <v>11955</v>
      </c>
      <c r="C1287" s="10" t="str">
        <f>IFERROR(INDEX(invoice_test_data!AI:AI, MATCH('Classification Test Result'!A1287, invoice_test_data!A:A, 0)), "")</f>
        <v/>
      </c>
      <c r="D1287" s="10" t="s">
        <v>48</v>
      </c>
      <c r="E1287" s="10">
        <v>1</v>
      </c>
    </row>
    <row r="1288" spans="1:5" x14ac:dyDescent="0.3">
      <c r="A1288" s="10">
        <v>910871</v>
      </c>
      <c r="B1288" s="10" t="s">
        <v>11934</v>
      </c>
      <c r="C1288" s="10" t="str">
        <f>IFERROR(INDEX(invoice_test_data!AI:AI, MATCH('Classification Test Result'!A1288, invoice_test_data!A:A, 0)), "")</f>
        <v/>
      </c>
      <c r="D1288" s="10" t="s">
        <v>48</v>
      </c>
      <c r="E1288" s="10">
        <v>1</v>
      </c>
    </row>
    <row r="1289" spans="1:5" x14ac:dyDescent="0.3">
      <c r="A1289" s="10">
        <v>910870</v>
      </c>
      <c r="B1289" s="10" t="s">
        <v>11932</v>
      </c>
      <c r="C1289" s="10" t="str">
        <f>IFERROR(INDEX(invoice_test_data!AI:AI, MATCH('Classification Test Result'!A1289, invoice_test_data!A:A, 0)), "")</f>
        <v/>
      </c>
      <c r="D1289" s="10" t="s">
        <v>48</v>
      </c>
      <c r="E1289" s="10">
        <v>1</v>
      </c>
    </row>
    <row r="1290" spans="1:5" x14ac:dyDescent="0.3">
      <c r="A1290" s="10">
        <v>910869</v>
      </c>
      <c r="B1290" s="10" t="s">
        <v>11933</v>
      </c>
      <c r="C1290" s="10" t="str">
        <f>IFERROR(INDEX(invoice_test_data!AI:AI, MATCH('Classification Test Result'!A1290, invoice_test_data!A:A, 0)), "")</f>
        <v/>
      </c>
      <c r="D1290" s="10" t="s">
        <v>48</v>
      </c>
      <c r="E1290" s="10">
        <v>1</v>
      </c>
    </row>
    <row r="1291" spans="1:5" x14ac:dyDescent="0.3">
      <c r="A1291" s="10">
        <v>910868</v>
      </c>
      <c r="B1291" s="10" t="s">
        <v>11477</v>
      </c>
      <c r="C1291" s="10" t="str">
        <f>IFERROR(INDEX(invoice_test_data!AI:AI, MATCH('Classification Test Result'!A1291, invoice_test_data!A:A, 0)), "")</f>
        <v/>
      </c>
      <c r="D1291" s="10" t="s">
        <v>48</v>
      </c>
      <c r="E1291" s="10">
        <v>1</v>
      </c>
    </row>
    <row r="1292" spans="1:5" x14ac:dyDescent="0.3">
      <c r="A1292" s="10">
        <v>910875</v>
      </c>
      <c r="B1292" s="10" t="s">
        <v>11956</v>
      </c>
      <c r="C1292" s="10" t="str">
        <f>IFERROR(INDEX(invoice_test_data!AI:AI, MATCH('Classification Test Result'!A1292, invoice_test_data!A:A, 0)), "")</f>
        <v/>
      </c>
      <c r="D1292" s="10" t="s">
        <v>464</v>
      </c>
      <c r="E1292" s="10">
        <v>1</v>
      </c>
    </row>
    <row r="1293" spans="1:5" x14ac:dyDescent="0.3">
      <c r="A1293" s="10">
        <v>910877</v>
      </c>
      <c r="B1293" s="10" t="s">
        <v>11957</v>
      </c>
      <c r="C1293" s="10" t="str">
        <f>IFERROR(INDEX(invoice_test_data!AI:AI, MATCH('Classification Test Result'!A1293, invoice_test_data!A:A, 0)), "")</f>
        <v/>
      </c>
      <c r="D1293" s="10" t="s">
        <v>464</v>
      </c>
      <c r="E1293" s="10">
        <v>0.66</v>
      </c>
    </row>
    <row r="1294" spans="1:5" x14ac:dyDescent="0.3">
      <c r="A1294" s="10">
        <v>910876</v>
      </c>
      <c r="B1294" s="10" t="s">
        <v>11958</v>
      </c>
      <c r="C1294" s="10" t="str">
        <f>IFERROR(INDEX(invoice_test_data!AI:AI, MATCH('Classification Test Result'!A1294, invoice_test_data!A:A, 0)), "")</f>
        <v/>
      </c>
      <c r="D1294" s="10" t="s">
        <v>48</v>
      </c>
      <c r="E1294" s="10">
        <v>1</v>
      </c>
    </row>
    <row r="1295" spans="1:5" x14ac:dyDescent="0.3">
      <c r="A1295" s="10">
        <v>910883</v>
      </c>
      <c r="B1295" s="10" t="s">
        <v>11959</v>
      </c>
      <c r="C1295" s="10" t="str">
        <f>IFERROR(INDEX(invoice_test_data!AI:AI, MATCH('Classification Test Result'!A1295, invoice_test_data!A:A, 0)), "")</f>
        <v/>
      </c>
      <c r="D1295" s="10" t="s">
        <v>464</v>
      </c>
      <c r="E1295" s="10">
        <v>1</v>
      </c>
    </row>
    <row r="1296" spans="1:5" x14ac:dyDescent="0.3">
      <c r="A1296" s="10">
        <v>910881</v>
      </c>
      <c r="B1296" s="10" t="s">
        <v>11960</v>
      </c>
      <c r="C1296" s="10" t="str">
        <f>IFERROR(INDEX(invoice_test_data!AI:AI, MATCH('Classification Test Result'!A1296, invoice_test_data!A:A, 0)), "")</f>
        <v/>
      </c>
      <c r="D1296" s="10" t="s">
        <v>48</v>
      </c>
      <c r="E1296" s="10">
        <v>1</v>
      </c>
    </row>
    <row r="1297" spans="1:5" x14ac:dyDescent="0.3">
      <c r="A1297" s="10">
        <v>910879</v>
      </c>
      <c r="B1297" s="10" t="s">
        <v>11961</v>
      </c>
      <c r="C1297" s="10" t="str">
        <f>IFERROR(INDEX(invoice_test_data!AI:AI, MATCH('Classification Test Result'!A1297, invoice_test_data!A:A, 0)), "")</f>
        <v/>
      </c>
      <c r="D1297" s="10" t="s">
        <v>48</v>
      </c>
      <c r="E1297" s="10">
        <v>1</v>
      </c>
    </row>
    <row r="1298" spans="1:5" x14ac:dyDescent="0.3">
      <c r="A1298" s="10">
        <v>910878</v>
      </c>
      <c r="B1298" s="10" t="s">
        <v>11962</v>
      </c>
      <c r="C1298" s="10" t="str">
        <f>IFERROR(INDEX(invoice_test_data!AI:AI, MATCH('Classification Test Result'!A1298, invoice_test_data!A:A, 0)), "")</f>
        <v/>
      </c>
      <c r="D1298" s="10" t="s">
        <v>464</v>
      </c>
      <c r="E1298" s="10">
        <v>0.98</v>
      </c>
    </row>
    <row r="1299" spans="1:5" x14ac:dyDescent="0.3">
      <c r="A1299" s="10">
        <v>910880</v>
      </c>
      <c r="B1299" s="10" t="s">
        <v>11963</v>
      </c>
      <c r="C1299" s="10" t="str">
        <f>IFERROR(INDEX(invoice_test_data!AI:AI, MATCH('Classification Test Result'!A1299, invoice_test_data!A:A, 0)), "")</f>
        <v/>
      </c>
      <c r="D1299" s="10" t="s">
        <v>48</v>
      </c>
      <c r="E1299" s="10">
        <v>0.55000000000000004</v>
      </c>
    </row>
    <row r="1300" spans="1:5" x14ac:dyDescent="0.3">
      <c r="A1300" s="10">
        <v>910882</v>
      </c>
      <c r="B1300" s="10" t="s">
        <v>11964</v>
      </c>
      <c r="C1300" s="10" t="str">
        <f>IFERROR(INDEX(invoice_test_data!AI:AI, MATCH('Classification Test Result'!A1300, invoice_test_data!A:A, 0)), "")</f>
        <v/>
      </c>
      <c r="D1300" s="10" t="s">
        <v>48</v>
      </c>
      <c r="E1300" s="10">
        <v>1</v>
      </c>
    </row>
    <row r="1301" spans="1:5" x14ac:dyDescent="0.3">
      <c r="A1301" s="10">
        <v>910887</v>
      </c>
      <c r="B1301" s="10" t="s">
        <v>11965</v>
      </c>
      <c r="C1301" s="10" t="str">
        <f>IFERROR(INDEX(invoice_test_data!AI:AI, MATCH('Classification Test Result'!A1301, invoice_test_data!A:A, 0)), "")</f>
        <v/>
      </c>
      <c r="D1301" s="10" t="s">
        <v>92</v>
      </c>
      <c r="E1301" s="10">
        <v>1</v>
      </c>
    </row>
    <row r="1302" spans="1:5" x14ac:dyDescent="0.3">
      <c r="A1302" s="10">
        <v>910886</v>
      </c>
      <c r="B1302" s="10" t="s">
        <v>11966</v>
      </c>
      <c r="C1302" s="10" t="str">
        <f>IFERROR(INDEX(invoice_test_data!AI:AI, MATCH('Classification Test Result'!A1302, invoice_test_data!A:A, 0)), "")</f>
        <v/>
      </c>
      <c r="D1302" s="10" t="s">
        <v>92</v>
      </c>
      <c r="E1302" s="10">
        <v>1</v>
      </c>
    </row>
    <row r="1303" spans="1:5" x14ac:dyDescent="0.3">
      <c r="A1303" s="10">
        <v>910885</v>
      </c>
      <c r="B1303" s="10" t="s">
        <v>11967</v>
      </c>
      <c r="C1303" s="10" t="str">
        <f>IFERROR(INDEX(invoice_test_data!AI:AI, MATCH('Classification Test Result'!A1303, invoice_test_data!A:A, 0)), "")</f>
        <v/>
      </c>
      <c r="D1303" s="10" t="s">
        <v>464</v>
      </c>
      <c r="E1303" s="10">
        <v>1</v>
      </c>
    </row>
    <row r="1304" spans="1:5" x14ac:dyDescent="0.3">
      <c r="A1304" s="10">
        <v>910884</v>
      </c>
      <c r="B1304" s="10" t="s">
        <v>11968</v>
      </c>
      <c r="C1304" s="10" t="str">
        <f>IFERROR(INDEX(invoice_test_data!AI:AI, MATCH('Classification Test Result'!A1304, invoice_test_data!A:A, 0)), "")</f>
        <v/>
      </c>
      <c r="D1304" s="10" t="s">
        <v>48</v>
      </c>
      <c r="E1304" s="10">
        <v>1</v>
      </c>
    </row>
    <row r="1305" spans="1:5" x14ac:dyDescent="0.3">
      <c r="A1305" s="10">
        <v>910892</v>
      </c>
      <c r="B1305" s="10" t="s">
        <v>11969</v>
      </c>
      <c r="C1305" s="10" t="str">
        <f>IFERROR(INDEX(invoice_test_data!AI:AI, MATCH('Classification Test Result'!A1305, invoice_test_data!A:A, 0)), "")</f>
        <v/>
      </c>
      <c r="D1305" s="10" t="s">
        <v>48</v>
      </c>
      <c r="E1305" s="10">
        <v>1</v>
      </c>
    </row>
    <row r="1306" spans="1:5" x14ac:dyDescent="0.3">
      <c r="A1306" s="10">
        <v>910891</v>
      </c>
      <c r="B1306" s="10" t="s">
        <v>11970</v>
      </c>
      <c r="C1306" s="10" t="str">
        <f>IFERROR(INDEX(invoice_test_data!AI:AI, MATCH('Classification Test Result'!A1306, invoice_test_data!A:A, 0)), "")</f>
        <v/>
      </c>
      <c r="D1306" s="10" t="s">
        <v>48</v>
      </c>
      <c r="E1306" s="10">
        <v>1</v>
      </c>
    </row>
    <row r="1307" spans="1:5" x14ac:dyDescent="0.3">
      <c r="A1307" s="10">
        <v>910890</v>
      </c>
      <c r="B1307" s="10" t="s">
        <v>11971</v>
      </c>
      <c r="C1307" s="10" t="str">
        <f>IFERROR(INDEX(invoice_test_data!AI:AI, MATCH('Classification Test Result'!A1307, invoice_test_data!A:A, 0)), "")</f>
        <v/>
      </c>
      <c r="D1307" s="10" t="s">
        <v>48</v>
      </c>
      <c r="E1307" s="10">
        <v>1</v>
      </c>
    </row>
    <row r="1308" spans="1:5" x14ac:dyDescent="0.3">
      <c r="A1308" s="10">
        <v>910889</v>
      </c>
      <c r="B1308" s="10" t="s">
        <v>11972</v>
      </c>
      <c r="C1308" s="10" t="str">
        <f>IFERROR(INDEX(invoice_test_data!AI:AI, MATCH('Classification Test Result'!A1308, invoice_test_data!A:A, 0)), "")</f>
        <v/>
      </c>
      <c r="D1308" s="10" t="s">
        <v>48</v>
      </c>
      <c r="E1308" s="10">
        <v>1</v>
      </c>
    </row>
    <row r="1309" spans="1:5" x14ac:dyDescent="0.3">
      <c r="A1309" s="10">
        <v>910888</v>
      </c>
      <c r="B1309" s="10" t="s">
        <v>11973</v>
      </c>
      <c r="C1309" s="10" t="str">
        <f>IFERROR(INDEX(invoice_test_data!AI:AI, MATCH('Classification Test Result'!A1309, invoice_test_data!A:A, 0)), "")</f>
        <v/>
      </c>
      <c r="D1309" s="10" t="s">
        <v>464</v>
      </c>
      <c r="E1309" s="10">
        <v>0.51</v>
      </c>
    </row>
    <row r="1310" spans="1:5" x14ac:dyDescent="0.3">
      <c r="A1310" s="10">
        <v>910893</v>
      </c>
      <c r="B1310" s="10" t="s">
        <v>1350</v>
      </c>
      <c r="C1310" s="10" t="str">
        <f>IFERROR(INDEX(invoice_test_data!AI:AI, MATCH('Classification Test Result'!A1310, invoice_test_data!A:A, 0)), "")</f>
        <v/>
      </c>
      <c r="D1310" s="10" t="s">
        <v>464</v>
      </c>
      <c r="E1310" s="10">
        <v>1</v>
      </c>
    </row>
    <row r="1311" spans="1:5" x14ac:dyDescent="0.3">
      <c r="A1311" s="10">
        <v>910895</v>
      </c>
      <c r="B1311" s="10" t="s">
        <v>11163</v>
      </c>
      <c r="C1311" s="10" t="str">
        <f>IFERROR(INDEX(invoice_test_data!AI:AI, MATCH('Classification Test Result'!A1311, invoice_test_data!A:A, 0)), "")</f>
        <v/>
      </c>
      <c r="D1311" s="10" t="s">
        <v>92</v>
      </c>
      <c r="E1311" s="10">
        <v>1</v>
      </c>
    </row>
    <row r="1312" spans="1:5" x14ac:dyDescent="0.3">
      <c r="A1312" s="10">
        <v>910894</v>
      </c>
      <c r="B1312" s="10" t="s">
        <v>11974</v>
      </c>
      <c r="C1312" s="10" t="str">
        <f>IFERROR(INDEX(invoice_test_data!AI:AI, MATCH('Classification Test Result'!A1312, invoice_test_data!A:A, 0)), "")</f>
        <v/>
      </c>
      <c r="D1312" s="10" t="s">
        <v>48</v>
      </c>
      <c r="E1312" s="10">
        <v>1</v>
      </c>
    </row>
    <row r="1313" spans="1:5" x14ac:dyDescent="0.3">
      <c r="A1313" s="10">
        <v>910905</v>
      </c>
      <c r="B1313" s="10" t="s">
        <v>11975</v>
      </c>
      <c r="C1313" s="10" t="str">
        <f>IFERROR(INDEX(invoice_test_data!AI:AI, MATCH('Classification Test Result'!A1313, invoice_test_data!A:A, 0)), "")</f>
        <v/>
      </c>
      <c r="D1313" s="10" t="s">
        <v>48</v>
      </c>
      <c r="E1313" s="10">
        <v>1</v>
      </c>
    </row>
    <row r="1314" spans="1:5" x14ac:dyDescent="0.3">
      <c r="A1314" s="10">
        <v>910904</v>
      </c>
      <c r="B1314" s="10" t="s">
        <v>11976</v>
      </c>
      <c r="C1314" s="10" t="str">
        <f>IFERROR(INDEX(invoice_test_data!AI:AI, MATCH('Classification Test Result'!A1314, invoice_test_data!A:A, 0)), "")</f>
        <v/>
      </c>
      <c r="D1314" s="10" t="s">
        <v>48</v>
      </c>
      <c r="E1314" s="10">
        <v>0.94</v>
      </c>
    </row>
    <row r="1315" spans="1:5" x14ac:dyDescent="0.3">
      <c r="A1315" s="10">
        <v>910903</v>
      </c>
      <c r="B1315" s="10" t="s">
        <v>11977</v>
      </c>
      <c r="C1315" s="10" t="str">
        <f>IFERROR(INDEX(invoice_test_data!AI:AI, MATCH('Classification Test Result'!A1315, invoice_test_data!A:A, 0)), "")</f>
        <v/>
      </c>
      <c r="D1315" s="10" t="s">
        <v>464</v>
      </c>
      <c r="E1315" s="10">
        <v>0.97</v>
      </c>
    </row>
    <row r="1316" spans="1:5" x14ac:dyDescent="0.3">
      <c r="A1316" s="10">
        <v>910902</v>
      </c>
      <c r="B1316" s="10" t="s">
        <v>11978</v>
      </c>
      <c r="C1316" s="10" t="str">
        <f>IFERROR(INDEX(invoice_test_data!AI:AI, MATCH('Classification Test Result'!A1316, invoice_test_data!A:A, 0)), "")</f>
        <v/>
      </c>
      <c r="D1316" s="10" t="s">
        <v>48</v>
      </c>
      <c r="E1316" s="10">
        <v>1</v>
      </c>
    </row>
    <row r="1317" spans="1:5" x14ac:dyDescent="0.3">
      <c r="A1317" s="10">
        <v>910901</v>
      </c>
      <c r="B1317" s="10" t="s">
        <v>11979</v>
      </c>
      <c r="C1317" s="10" t="str">
        <f>IFERROR(INDEX(invoice_test_data!AI:AI, MATCH('Classification Test Result'!A1317, invoice_test_data!A:A, 0)), "")</f>
        <v/>
      </c>
      <c r="D1317" s="10" t="s">
        <v>48</v>
      </c>
      <c r="E1317" s="10">
        <v>1</v>
      </c>
    </row>
    <row r="1318" spans="1:5" x14ac:dyDescent="0.3">
      <c r="A1318" s="10">
        <v>910900</v>
      </c>
      <c r="B1318" s="10" t="s">
        <v>11980</v>
      </c>
      <c r="C1318" s="10" t="str">
        <f>IFERROR(INDEX(invoice_test_data!AI:AI, MATCH('Classification Test Result'!A1318, invoice_test_data!A:A, 0)), "")</f>
        <v/>
      </c>
      <c r="D1318" s="10" t="s">
        <v>464</v>
      </c>
      <c r="E1318" s="10">
        <v>1</v>
      </c>
    </row>
    <row r="1319" spans="1:5" x14ac:dyDescent="0.3">
      <c r="A1319" s="10">
        <v>910899</v>
      </c>
      <c r="B1319" s="10" t="s">
        <v>11981</v>
      </c>
      <c r="C1319" s="10" t="str">
        <f>IFERROR(INDEX(invoice_test_data!AI:AI, MATCH('Classification Test Result'!A1319, invoice_test_data!A:A, 0)), "")</f>
        <v/>
      </c>
      <c r="D1319" s="10" t="s">
        <v>48</v>
      </c>
      <c r="E1319" s="10">
        <v>1</v>
      </c>
    </row>
    <row r="1320" spans="1:5" x14ac:dyDescent="0.3">
      <c r="A1320" s="10">
        <v>910898</v>
      </c>
      <c r="B1320" s="10" t="s">
        <v>11982</v>
      </c>
      <c r="C1320" s="10" t="str">
        <f>IFERROR(INDEX(invoice_test_data!AI:AI, MATCH('Classification Test Result'!A1320, invoice_test_data!A:A, 0)), "")</f>
        <v/>
      </c>
      <c r="D1320" s="10" t="s">
        <v>48</v>
      </c>
      <c r="E1320" s="10">
        <v>1</v>
      </c>
    </row>
    <row r="1321" spans="1:5" x14ac:dyDescent="0.3">
      <c r="A1321" s="10">
        <v>910897</v>
      </c>
      <c r="B1321" s="10" t="s">
        <v>11983</v>
      </c>
      <c r="C1321" s="10" t="str">
        <f>IFERROR(INDEX(invoice_test_data!AI:AI, MATCH('Classification Test Result'!A1321, invoice_test_data!A:A, 0)), "")</f>
        <v/>
      </c>
      <c r="D1321" s="10" t="s">
        <v>464</v>
      </c>
      <c r="E1321" s="10">
        <v>1</v>
      </c>
    </row>
    <row r="1322" spans="1:5" x14ac:dyDescent="0.3">
      <c r="A1322" s="10">
        <v>910896</v>
      </c>
      <c r="B1322" s="10" t="s">
        <v>11984</v>
      </c>
      <c r="C1322" s="10" t="str">
        <f>IFERROR(INDEX(invoice_test_data!AI:AI, MATCH('Classification Test Result'!A1322, invoice_test_data!A:A, 0)), "")</f>
        <v/>
      </c>
      <c r="D1322" s="10" t="s">
        <v>48</v>
      </c>
      <c r="E1322" s="10">
        <v>1</v>
      </c>
    </row>
    <row r="1323" spans="1:5" x14ac:dyDescent="0.3">
      <c r="A1323" s="10">
        <v>910906</v>
      </c>
      <c r="B1323" s="10" t="s">
        <v>11985</v>
      </c>
      <c r="C1323" s="10" t="str">
        <f>IFERROR(INDEX(invoice_test_data!AI:AI, MATCH('Classification Test Result'!A1323, invoice_test_data!A:A, 0)), "")</f>
        <v/>
      </c>
      <c r="D1323" s="10" t="s">
        <v>464</v>
      </c>
      <c r="E1323" s="10">
        <v>1</v>
      </c>
    </row>
    <row r="1324" spans="1:5" x14ac:dyDescent="0.3">
      <c r="A1324" s="10">
        <v>910908</v>
      </c>
      <c r="B1324" s="10" t="s">
        <v>11986</v>
      </c>
      <c r="C1324" s="10" t="str">
        <f>IFERROR(INDEX(invoice_test_data!AI:AI, MATCH('Classification Test Result'!A1324, invoice_test_data!A:A, 0)), "")</f>
        <v/>
      </c>
      <c r="D1324" s="10" t="s">
        <v>1010</v>
      </c>
      <c r="E1324" s="10">
        <v>1</v>
      </c>
    </row>
    <row r="1325" spans="1:5" x14ac:dyDescent="0.3">
      <c r="A1325" s="10">
        <v>910907</v>
      </c>
      <c r="B1325" s="10" t="s">
        <v>11987</v>
      </c>
      <c r="C1325" s="10" t="str">
        <f>IFERROR(INDEX(invoice_test_data!AI:AI, MATCH('Classification Test Result'!A1325, invoice_test_data!A:A, 0)), "")</f>
        <v/>
      </c>
      <c r="D1325" s="10" t="s">
        <v>48</v>
      </c>
      <c r="E1325" s="10">
        <v>1</v>
      </c>
    </row>
    <row r="1326" spans="1:5" x14ac:dyDescent="0.3">
      <c r="A1326" s="10">
        <v>910910</v>
      </c>
      <c r="B1326" s="10" t="s">
        <v>11988</v>
      </c>
      <c r="C1326" s="10" t="str">
        <f>IFERROR(INDEX(invoice_test_data!AI:AI, MATCH('Classification Test Result'!A1326, invoice_test_data!A:A, 0)), "")</f>
        <v/>
      </c>
      <c r="D1326" s="10" t="s">
        <v>48</v>
      </c>
      <c r="E1326" s="10">
        <v>0.99</v>
      </c>
    </row>
    <row r="1327" spans="1:5" x14ac:dyDescent="0.3">
      <c r="A1327" s="10">
        <v>910909</v>
      </c>
      <c r="B1327" s="10" t="s">
        <v>11989</v>
      </c>
      <c r="C1327" s="10" t="str">
        <f>IFERROR(INDEX(invoice_test_data!AI:AI, MATCH('Classification Test Result'!A1327, invoice_test_data!A:A, 0)), "")</f>
        <v/>
      </c>
      <c r="D1327" s="10" t="s">
        <v>48</v>
      </c>
      <c r="E1327" s="10">
        <v>1</v>
      </c>
    </row>
    <row r="1328" spans="1:5" x14ac:dyDescent="0.3">
      <c r="A1328" s="10">
        <v>910925</v>
      </c>
      <c r="B1328" s="10" t="s">
        <v>10936</v>
      </c>
      <c r="C1328" s="10" t="str">
        <f>IFERROR(INDEX(invoice_test_data!AI:AI, MATCH('Classification Test Result'!A1328, invoice_test_data!A:A, 0)), "")</f>
        <v/>
      </c>
      <c r="D1328" s="10" t="s">
        <v>453</v>
      </c>
      <c r="E1328" s="10">
        <v>1</v>
      </c>
    </row>
    <row r="1329" spans="1:5" x14ac:dyDescent="0.3">
      <c r="A1329" s="10">
        <v>910924</v>
      </c>
      <c r="B1329" s="10" t="s">
        <v>11990</v>
      </c>
      <c r="C1329" s="10" t="str">
        <f>IFERROR(INDEX(invoice_test_data!AI:AI, MATCH('Classification Test Result'!A1329, invoice_test_data!A:A, 0)), "")</f>
        <v/>
      </c>
      <c r="D1329" s="10" t="s">
        <v>48</v>
      </c>
      <c r="E1329" s="10">
        <v>0.99</v>
      </c>
    </row>
    <row r="1330" spans="1:5" x14ac:dyDescent="0.3">
      <c r="A1330" s="10">
        <v>910923</v>
      </c>
      <c r="B1330" s="10" t="s">
        <v>11991</v>
      </c>
      <c r="C1330" s="10" t="str">
        <f>IFERROR(INDEX(invoice_test_data!AI:AI, MATCH('Classification Test Result'!A1330, invoice_test_data!A:A, 0)), "")</f>
        <v/>
      </c>
      <c r="D1330" s="10" t="s">
        <v>48</v>
      </c>
      <c r="E1330" s="10">
        <v>1</v>
      </c>
    </row>
    <row r="1331" spans="1:5" x14ac:dyDescent="0.3">
      <c r="A1331" s="10">
        <v>910921</v>
      </c>
      <c r="B1331" s="10" t="s">
        <v>11992</v>
      </c>
      <c r="C1331" s="10" t="str">
        <f>IFERROR(INDEX(invoice_test_data!AI:AI, MATCH('Classification Test Result'!A1331, invoice_test_data!A:A, 0)), "")</f>
        <v/>
      </c>
      <c r="D1331" s="10" t="s">
        <v>48</v>
      </c>
      <c r="E1331" s="10">
        <v>1</v>
      </c>
    </row>
    <row r="1332" spans="1:5" x14ac:dyDescent="0.3">
      <c r="A1332" s="10">
        <v>910920</v>
      </c>
      <c r="B1332" s="10" t="s">
        <v>11993</v>
      </c>
      <c r="C1332" s="10" t="str">
        <f>IFERROR(INDEX(invoice_test_data!AI:AI, MATCH('Classification Test Result'!A1332, invoice_test_data!A:A, 0)), "")</f>
        <v/>
      </c>
      <c r="D1332" s="10" t="s">
        <v>48</v>
      </c>
      <c r="E1332" s="10">
        <v>1</v>
      </c>
    </row>
    <row r="1333" spans="1:5" x14ac:dyDescent="0.3">
      <c r="A1333" s="10">
        <v>910919</v>
      </c>
      <c r="B1333" s="10" t="s">
        <v>11994</v>
      </c>
      <c r="C1333" s="10" t="str">
        <f>IFERROR(INDEX(invoice_test_data!AI:AI, MATCH('Classification Test Result'!A1333, invoice_test_data!A:A, 0)), "")</f>
        <v/>
      </c>
      <c r="D1333" s="10" t="s">
        <v>464</v>
      </c>
      <c r="E1333" s="10">
        <v>1</v>
      </c>
    </row>
    <row r="1334" spans="1:5" x14ac:dyDescent="0.3">
      <c r="A1334" s="10">
        <v>910915</v>
      </c>
      <c r="B1334" s="10" t="s">
        <v>11995</v>
      </c>
      <c r="C1334" s="10" t="str">
        <f>IFERROR(INDEX(invoice_test_data!AI:AI, MATCH('Classification Test Result'!A1334, invoice_test_data!A:A, 0)), "")</f>
        <v/>
      </c>
      <c r="D1334" s="10" t="s">
        <v>48</v>
      </c>
      <c r="E1334" s="10">
        <v>1</v>
      </c>
    </row>
    <row r="1335" spans="1:5" x14ac:dyDescent="0.3">
      <c r="A1335" s="10">
        <v>910922</v>
      </c>
      <c r="B1335" s="10" t="s">
        <v>11996</v>
      </c>
      <c r="C1335" s="10" t="str">
        <f>IFERROR(INDEX(invoice_test_data!AI:AI, MATCH('Classification Test Result'!A1335, invoice_test_data!A:A, 0)), "")</f>
        <v/>
      </c>
      <c r="D1335" s="10" t="s">
        <v>48</v>
      </c>
      <c r="E1335" s="10">
        <v>1</v>
      </c>
    </row>
    <row r="1336" spans="1:5" x14ac:dyDescent="0.3">
      <c r="A1336" s="10">
        <v>910918</v>
      </c>
      <c r="B1336" s="10" t="s">
        <v>11997</v>
      </c>
      <c r="C1336" s="10" t="str">
        <f>IFERROR(INDEX(invoice_test_data!AI:AI, MATCH('Classification Test Result'!A1336, invoice_test_data!A:A, 0)), "")</f>
        <v/>
      </c>
      <c r="D1336" s="10" t="s">
        <v>48</v>
      </c>
      <c r="E1336" s="10">
        <v>1</v>
      </c>
    </row>
    <row r="1337" spans="1:5" x14ac:dyDescent="0.3">
      <c r="A1337" s="10">
        <v>910917</v>
      </c>
      <c r="B1337" s="10" t="s">
        <v>11998</v>
      </c>
      <c r="C1337" s="10" t="str">
        <f>IFERROR(INDEX(invoice_test_data!AI:AI, MATCH('Classification Test Result'!A1337, invoice_test_data!A:A, 0)), "")</f>
        <v/>
      </c>
      <c r="D1337" s="10" t="s">
        <v>464</v>
      </c>
      <c r="E1337" s="10">
        <v>0.95</v>
      </c>
    </row>
    <row r="1338" spans="1:5" x14ac:dyDescent="0.3">
      <c r="A1338" s="10">
        <v>910916</v>
      </c>
      <c r="B1338" s="10" t="s">
        <v>11999</v>
      </c>
      <c r="C1338" s="10" t="str">
        <f>IFERROR(INDEX(invoice_test_data!AI:AI, MATCH('Classification Test Result'!A1338, invoice_test_data!A:A, 0)), "")</f>
        <v/>
      </c>
      <c r="D1338" s="10" t="s">
        <v>48</v>
      </c>
      <c r="E1338" s="10">
        <v>1</v>
      </c>
    </row>
    <row r="1339" spans="1:5" x14ac:dyDescent="0.3">
      <c r="A1339" s="10">
        <v>910914</v>
      </c>
      <c r="B1339" s="10" t="s">
        <v>11036</v>
      </c>
      <c r="C1339" s="10" t="str">
        <f>IFERROR(INDEX(invoice_test_data!AI:AI, MATCH('Classification Test Result'!A1339, invoice_test_data!A:A, 0)), "")</f>
        <v/>
      </c>
      <c r="D1339" s="10" t="s">
        <v>464</v>
      </c>
      <c r="E1339" s="10">
        <v>0.98</v>
      </c>
    </row>
    <row r="1340" spans="1:5" x14ac:dyDescent="0.3">
      <c r="A1340" s="10">
        <v>910913</v>
      </c>
      <c r="B1340" s="10" t="s">
        <v>11037</v>
      </c>
      <c r="C1340" s="10" t="str">
        <f>IFERROR(INDEX(invoice_test_data!AI:AI, MATCH('Classification Test Result'!A1340, invoice_test_data!A:A, 0)), "")</f>
        <v/>
      </c>
      <c r="D1340" s="10" t="s">
        <v>48</v>
      </c>
      <c r="E1340" s="10">
        <v>1</v>
      </c>
    </row>
    <row r="1341" spans="1:5" x14ac:dyDescent="0.3">
      <c r="A1341" s="10">
        <v>910912</v>
      </c>
      <c r="B1341" s="10" t="s">
        <v>12000</v>
      </c>
      <c r="C1341" s="10" t="str">
        <f>IFERROR(INDEX(invoice_test_data!AI:AI, MATCH('Classification Test Result'!A1341, invoice_test_data!A:A, 0)), "")</f>
        <v/>
      </c>
      <c r="D1341" s="10" t="s">
        <v>48</v>
      </c>
      <c r="E1341" s="10">
        <v>1</v>
      </c>
    </row>
    <row r="1342" spans="1:5" x14ac:dyDescent="0.3">
      <c r="A1342" s="10">
        <v>910911</v>
      </c>
      <c r="B1342" s="10" t="s">
        <v>10990</v>
      </c>
      <c r="C1342" s="10" t="str">
        <f>IFERROR(INDEX(invoice_test_data!AI:AI, MATCH('Classification Test Result'!A1342, invoice_test_data!A:A, 0)), "")</f>
        <v/>
      </c>
      <c r="D1342" s="10" t="s">
        <v>48</v>
      </c>
      <c r="E1342" s="10">
        <v>0.53</v>
      </c>
    </row>
    <row r="1343" spans="1:5" x14ac:dyDescent="0.3">
      <c r="A1343" s="10">
        <v>910926</v>
      </c>
      <c r="B1343" s="10" t="s">
        <v>12001</v>
      </c>
      <c r="C1343" s="10" t="str">
        <f>IFERROR(INDEX(invoice_test_data!AI:AI, MATCH('Classification Test Result'!A1343, invoice_test_data!A:A, 0)), "")</f>
        <v/>
      </c>
      <c r="D1343" s="10" t="s">
        <v>48</v>
      </c>
      <c r="E1343" s="10">
        <v>1</v>
      </c>
    </row>
    <row r="1344" spans="1:5" x14ac:dyDescent="0.3">
      <c r="A1344" s="10">
        <v>910958</v>
      </c>
      <c r="B1344" s="10" t="s">
        <v>12002</v>
      </c>
      <c r="C1344" s="10" t="str">
        <f>IFERROR(INDEX(invoice_test_data!AI:AI, MATCH('Classification Test Result'!A1344, invoice_test_data!A:A, 0)), "")</f>
        <v/>
      </c>
      <c r="D1344" s="10" t="s">
        <v>48</v>
      </c>
      <c r="E1344" s="10">
        <v>1</v>
      </c>
    </row>
    <row r="1345" spans="1:5" x14ac:dyDescent="0.3">
      <c r="A1345" s="10">
        <v>910955</v>
      </c>
      <c r="B1345" s="10" t="s">
        <v>12003</v>
      </c>
      <c r="C1345" s="10" t="str">
        <f>IFERROR(INDEX(invoice_test_data!AI:AI, MATCH('Classification Test Result'!A1345, invoice_test_data!A:A, 0)), "")</f>
        <v/>
      </c>
      <c r="D1345" s="10" t="s">
        <v>48</v>
      </c>
      <c r="E1345" s="10">
        <v>1</v>
      </c>
    </row>
    <row r="1346" spans="1:5" x14ac:dyDescent="0.3">
      <c r="A1346" s="10">
        <v>910950</v>
      </c>
      <c r="B1346" s="10" t="s">
        <v>12004</v>
      </c>
      <c r="C1346" s="10" t="str">
        <f>IFERROR(INDEX(invoice_test_data!AI:AI, MATCH('Classification Test Result'!A1346, invoice_test_data!A:A, 0)), "")</f>
        <v/>
      </c>
      <c r="D1346" s="10" t="s">
        <v>48</v>
      </c>
      <c r="E1346" s="10">
        <v>1</v>
      </c>
    </row>
    <row r="1347" spans="1:5" x14ac:dyDescent="0.3">
      <c r="A1347" s="10">
        <v>910949</v>
      </c>
      <c r="B1347" s="10" t="s">
        <v>12005</v>
      </c>
      <c r="C1347" s="10" t="str">
        <f>IFERROR(INDEX(invoice_test_data!AI:AI, MATCH('Classification Test Result'!A1347, invoice_test_data!A:A, 0)), "")</f>
        <v/>
      </c>
      <c r="D1347" s="10" t="s">
        <v>48</v>
      </c>
      <c r="E1347" s="10">
        <v>1</v>
      </c>
    </row>
    <row r="1348" spans="1:5" x14ac:dyDescent="0.3">
      <c r="A1348" s="10">
        <v>910947</v>
      </c>
      <c r="B1348" s="10" t="s">
        <v>12006</v>
      </c>
      <c r="C1348" s="10" t="str">
        <f>IFERROR(INDEX(invoice_test_data!AI:AI, MATCH('Classification Test Result'!A1348, invoice_test_data!A:A, 0)), "")</f>
        <v/>
      </c>
      <c r="D1348" s="10" t="s">
        <v>48</v>
      </c>
      <c r="E1348" s="10">
        <v>1</v>
      </c>
    </row>
    <row r="1349" spans="1:5" x14ac:dyDescent="0.3">
      <c r="A1349" s="10">
        <v>910943</v>
      </c>
      <c r="B1349" s="10" t="s">
        <v>12007</v>
      </c>
      <c r="C1349" s="10" t="str">
        <f>IFERROR(INDEX(invoice_test_data!AI:AI, MATCH('Classification Test Result'!A1349, invoice_test_data!A:A, 0)), "")</f>
        <v/>
      </c>
      <c r="D1349" s="10" t="s">
        <v>48</v>
      </c>
      <c r="E1349" s="10">
        <v>1</v>
      </c>
    </row>
    <row r="1350" spans="1:5" x14ac:dyDescent="0.3">
      <c r="A1350" s="10">
        <v>910939</v>
      </c>
      <c r="B1350" s="10" t="s">
        <v>12008</v>
      </c>
      <c r="C1350" s="10" t="str">
        <f>IFERROR(INDEX(invoice_test_data!AI:AI, MATCH('Classification Test Result'!A1350, invoice_test_data!A:A, 0)), "")</f>
        <v/>
      </c>
      <c r="D1350" s="10" t="s">
        <v>48</v>
      </c>
      <c r="E1350" s="10">
        <v>1</v>
      </c>
    </row>
    <row r="1351" spans="1:5" x14ac:dyDescent="0.3">
      <c r="A1351" s="10">
        <v>910938</v>
      </c>
      <c r="B1351" s="10" t="s">
        <v>12009</v>
      </c>
      <c r="C1351" s="10" t="str">
        <f>IFERROR(INDEX(invoice_test_data!AI:AI, MATCH('Classification Test Result'!A1351, invoice_test_data!A:A, 0)), "")</f>
        <v/>
      </c>
      <c r="D1351" s="10" t="s">
        <v>48</v>
      </c>
      <c r="E1351" s="10">
        <v>1</v>
      </c>
    </row>
    <row r="1352" spans="1:5" x14ac:dyDescent="0.3">
      <c r="A1352" s="10">
        <v>910936</v>
      </c>
      <c r="B1352" s="10" t="s">
        <v>12010</v>
      </c>
      <c r="C1352" s="10" t="str">
        <f>IFERROR(INDEX(invoice_test_data!AI:AI, MATCH('Classification Test Result'!A1352, invoice_test_data!A:A, 0)), "")</f>
        <v/>
      </c>
      <c r="D1352" s="10" t="s">
        <v>48</v>
      </c>
      <c r="E1352" s="10">
        <v>1</v>
      </c>
    </row>
    <row r="1353" spans="1:5" x14ac:dyDescent="0.3">
      <c r="A1353" s="10">
        <v>910935</v>
      </c>
      <c r="B1353" s="10" t="s">
        <v>12011</v>
      </c>
      <c r="C1353" s="10" t="str">
        <f>IFERROR(INDEX(invoice_test_data!AI:AI, MATCH('Classification Test Result'!A1353, invoice_test_data!A:A, 0)), "")</f>
        <v/>
      </c>
      <c r="D1353" s="10" t="s">
        <v>48</v>
      </c>
      <c r="E1353" s="10">
        <v>1</v>
      </c>
    </row>
    <row r="1354" spans="1:5" x14ac:dyDescent="0.3">
      <c r="A1354" s="10">
        <v>910934</v>
      </c>
      <c r="B1354" s="10" t="s">
        <v>12012</v>
      </c>
      <c r="C1354" s="10" t="str">
        <f>IFERROR(INDEX(invoice_test_data!AI:AI, MATCH('Classification Test Result'!A1354, invoice_test_data!A:A, 0)), "")</f>
        <v/>
      </c>
      <c r="D1354" s="10" t="s">
        <v>48</v>
      </c>
      <c r="E1354" s="10">
        <v>1</v>
      </c>
    </row>
    <row r="1355" spans="1:5" x14ac:dyDescent="0.3">
      <c r="A1355" s="10">
        <v>910933</v>
      </c>
      <c r="B1355" s="10" t="s">
        <v>12013</v>
      </c>
      <c r="C1355" s="10" t="str">
        <f>IFERROR(INDEX(invoice_test_data!AI:AI, MATCH('Classification Test Result'!A1355, invoice_test_data!A:A, 0)), "")</f>
        <v/>
      </c>
      <c r="D1355" s="10" t="s">
        <v>48</v>
      </c>
      <c r="E1355" s="10">
        <v>1</v>
      </c>
    </row>
    <row r="1356" spans="1:5" x14ac:dyDescent="0.3">
      <c r="A1356" s="10">
        <v>910932</v>
      </c>
      <c r="B1356" s="10" t="s">
        <v>12014</v>
      </c>
      <c r="C1356" s="10" t="str">
        <f>IFERROR(INDEX(invoice_test_data!AI:AI, MATCH('Classification Test Result'!A1356, invoice_test_data!A:A, 0)), "")</f>
        <v/>
      </c>
      <c r="D1356" s="10" t="s">
        <v>48</v>
      </c>
      <c r="E1356" s="10">
        <v>1</v>
      </c>
    </row>
    <row r="1357" spans="1:5" x14ac:dyDescent="0.3">
      <c r="A1357" s="10">
        <v>910929</v>
      </c>
      <c r="B1357" s="10" t="s">
        <v>12015</v>
      </c>
      <c r="C1357" s="10" t="str">
        <f>IFERROR(INDEX(invoice_test_data!AI:AI, MATCH('Classification Test Result'!A1357, invoice_test_data!A:A, 0)), "")</f>
        <v/>
      </c>
      <c r="D1357" s="10" t="s">
        <v>48</v>
      </c>
      <c r="E1357" s="10">
        <v>1</v>
      </c>
    </row>
    <row r="1358" spans="1:5" x14ac:dyDescent="0.3">
      <c r="A1358" s="10">
        <v>910928</v>
      </c>
      <c r="B1358" s="10" t="s">
        <v>12016</v>
      </c>
      <c r="C1358" s="10" t="str">
        <f>IFERROR(INDEX(invoice_test_data!AI:AI, MATCH('Classification Test Result'!A1358, invoice_test_data!A:A, 0)), "")</f>
        <v/>
      </c>
      <c r="D1358" s="10" t="s">
        <v>48</v>
      </c>
      <c r="E1358" s="10">
        <v>1</v>
      </c>
    </row>
    <row r="1359" spans="1:5" x14ac:dyDescent="0.3">
      <c r="A1359" s="10">
        <v>910927</v>
      </c>
      <c r="B1359" s="10" t="s">
        <v>12017</v>
      </c>
      <c r="C1359" s="10" t="str">
        <f>IFERROR(INDEX(invoice_test_data!AI:AI, MATCH('Classification Test Result'!A1359, invoice_test_data!A:A, 0)), "")</f>
        <v/>
      </c>
      <c r="D1359" s="10" t="s">
        <v>48</v>
      </c>
      <c r="E1359" s="10">
        <v>1</v>
      </c>
    </row>
    <row r="1360" spans="1:5" x14ac:dyDescent="0.3">
      <c r="A1360" s="10">
        <v>910945</v>
      </c>
      <c r="B1360" s="10" t="s">
        <v>12018</v>
      </c>
      <c r="C1360" s="10" t="str">
        <f>IFERROR(INDEX(invoice_test_data!AI:AI, MATCH('Classification Test Result'!A1360, invoice_test_data!A:A, 0)), "")</f>
        <v/>
      </c>
      <c r="D1360" s="10" t="s">
        <v>48</v>
      </c>
      <c r="E1360" s="10">
        <v>1</v>
      </c>
    </row>
    <row r="1361" spans="1:5" x14ac:dyDescent="0.3">
      <c r="A1361" s="10">
        <v>910941</v>
      </c>
      <c r="B1361" s="10" t="s">
        <v>12019</v>
      </c>
      <c r="C1361" s="10" t="str">
        <f>IFERROR(INDEX(invoice_test_data!AI:AI, MATCH('Classification Test Result'!A1361, invoice_test_data!A:A, 0)), "")</f>
        <v/>
      </c>
      <c r="D1361" s="10" t="s">
        <v>48</v>
      </c>
      <c r="E1361" s="10">
        <v>1</v>
      </c>
    </row>
    <row r="1362" spans="1:5" x14ac:dyDescent="0.3">
      <c r="A1362" s="10">
        <v>910940</v>
      </c>
      <c r="B1362" s="10" t="s">
        <v>12020</v>
      </c>
      <c r="C1362" s="10" t="str">
        <f>IFERROR(INDEX(invoice_test_data!AI:AI, MATCH('Classification Test Result'!A1362, invoice_test_data!A:A, 0)), "")</f>
        <v/>
      </c>
      <c r="D1362" s="10" t="s">
        <v>48</v>
      </c>
      <c r="E1362" s="10">
        <v>1</v>
      </c>
    </row>
    <row r="1363" spans="1:5" x14ac:dyDescent="0.3">
      <c r="A1363" s="10">
        <v>910937</v>
      </c>
      <c r="B1363" s="10" t="s">
        <v>12021</v>
      </c>
      <c r="C1363" s="10" t="str">
        <f>IFERROR(INDEX(invoice_test_data!AI:AI, MATCH('Classification Test Result'!A1363, invoice_test_data!A:A, 0)), "")</f>
        <v/>
      </c>
      <c r="D1363" s="10" t="s">
        <v>48</v>
      </c>
      <c r="E1363" s="10">
        <v>1</v>
      </c>
    </row>
    <row r="1364" spans="1:5" x14ac:dyDescent="0.3">
      <c r="A1364" s="10">
        <v>910931</v>
      </c>
      <c r="B1364" s="10" t="s">
        <v>12022</v>
      </c>
      <c r="C1364" s="10" t="str">
        <f>IFERROR(INDEX(invoice_test_data!AI:AI, MATCH('Classification Test Result'!A1364, invoice_test_data!A:A, 0)), "")</f>
        <v/>
      </c>
      <c r="D1364" s="10" t="s">
        <v>48</v>
      </c>
      <c r="E1364" s="10">
        <v>1</v>
      </c>
    </row>
    <row r="1365" spans="1:5" x14ac:dyDescent="0.3">
      <c r="A1365" s="10">
        <v>910930</v>
      </c>
      <c r="B1365" s="10" t="s">
        <v>12023</v>
      </c>
      <c r="C1365" s="10" t="str">
        <f>IFERROR(INDEX(invoice_test_data!AI:AI, MATCH('Classification Test Result'!A1365, invoice_test_data!A:A, 0)), "")</f>
        <v/>
      </c>
      <c r="D1365" s="10" t="s">
        <v>48</v>
      </c>
      <c r="E1365" s="10">
        <v>1</v>
      </c>
    </row>
    <row r="1366" spans="1:5" x14ac:dyDescent="0.3">
      <c r="A1366" s="10">
        <v>910957</v>
      </c>
      <c r="B1366" s="10" t="s">
        <v>12024</v>
      </c>
      <c r="C1366" s="10" t="str">
        <f>IFERROR(INDEX(invoice_test_data!AI:AI, MATCH('Classification Test Result'!A1366, invoice_test_data!A:A, 0)), "")</f>
        <v/>
      </c>
      <c r="D1366" s="10" t="s">
        <v>48</v>
      </c>
      <c r="E1366" s="10">
        <v>1</v>
      </c>
    </row>
    <row r="1367" spans="1:5" x14ac:dyDescent="0.3">
      <c r="A1367" s="10">
        <v>910953</v>
      </c>
      <c r="B1367" s="10" t="s">
        <v>12025</v>
      </c>
      <c r="C1367" s="10" t="str">
        <f>IFERROR(INDEX(invoice_test_data!AI:AI, MATCH('Classification Test Result'!A1367, invoice_test_data!A:A, 0)), "")</f>
        <v/>
      </c>
      <c r="D1367" s="10" t="s">
        <v>48</v>
      </c>
      <c r="E1367" s="10">
        <v>1</v>
      </c>
    </row>
    <row r="1368" spans="1:5" x14ac:dyDescent="0.3">
      <c r="A1368" s="10">
        <v>910952</v>
      </c>
      <c r="B1368" s="10" t="s">
        <v>12026</v>
      </c>
      <c r="C1368" s="10" t="str">
        <f>IFERROR(INDEX(invoice_test_data!AI:AI, MATCH('Classification Test Result'!A1368, invoice_test_data!A:A, 0)), "")</f>
        <v/>
      </c>
      <c r="D1368" s="10" t="s">
        <v>48</v>
      </c>
      <c r="E1368" s="10">
        <v>1</v>
      </c>
    </row>
    <row r="1369" spans="1:5" x14ac:dyDescent="0.3">
      <c r="A1369" s="10">
        <v>910951</v>
      </c>
      <c r="B1369" s="10" t="s">
        <v>12027</v>
      </c>
      <c r="C1369" s="10" t="str">
        <f>IFERROR(INDEX(invoice_test_data!AI:AI, MATCH('Classification Test Result'!A1369, invoice_test_data!A:A, 0)), "")</f>
        <v/>
      </c>
      <c r="D1369" s="10" t="s">
        <v>48</v>
      </c>
      <c r="E1369" s="10">
        <v>1</v>
      </c>
    </row>
    <row r="1370" spans="1:5" x14ac:dyDescent="0.3">
      <c r="A1370" s="10">
        <v>910956</v>
      </c>
      <c r="B1370" s="10" t="s">
        <v>12028</v>
      </c>
      <c r="C1370" s="10" t="str">
        <f>IFERROR(INDEX(invoice_test_data!AI:AI, MATCH('Classification Test Result'!A1370, invoice_test_data!A:A, 0)), "")</f>
        <v/>
      </c>
      <c r="D1370" s="10" t="s">
        <v>48</v>
      </c>
      <c r="E1370" s="10">
        <v>1</v>
      </c>
    </row>
    <row r="1371" spans="1:5" x14ac:dyDescent="0.3">
      <c r="A1371" s="10">
        <v>910954</v>
      </c>
      <c r="B1371" s="10" t="s">
        <v>12029</v>
      </c>
      <c r="C1371" s="10" t="str">
        <f>IFERROR(INDEX(invoice_test_data!AI:AI, MATCH('Classification Test Result'!A1371, invoice_test_data!A:A, 0)), "")</f>
        <v/>
      </c>
      <c r="D1371" s="10" t="s">
        <v>48</v>
      </c>
      <c r="E1371" s="10">
        <v>1</v>
      </c>
    </row>
    <row r="1372" spans="1:5" x14ac:dyDescent="0.3">
      <c r="A1372" s="10">
        <v>910944</v>
      </c>
      <c r="B1372" s="10" t="s">
        <v>12030</v>
      </c>
      <c r="C1372" s="10" t="str">
        <f>IFERROR(INDEX(invoice_test_data!AI:AI, MATCH('Classification Test Result'!A1372, invoice_test_data!A:A, 0)), "")</f>
        <v/>
      </c>
      <c r="D1372" s="10" t="s">
        <v>48</v>
      </c>
      <c r="E1372" s="10">
        <v>1</v>
      </c>
    </row>
    <row r="1373" spans="1:5" x14ac:dyDescent="0.3">
      <c r="A1373" s="10">
        <v>910942</v>
      </c>
      <c r="B1373" s="10" t="s">
        <v>12031</v>
      </c>
      <c r="C1373" s="10" t="str">
        <f>IFERROR(INDEX(invoice_test_data!AI:AI, MATCH('Classification Test Result'!A1373, invoice_test_data!A:A, 0)), "")</f>
        <v/>
      </c>
      <c r="D1373" s="10" t="s">
        <v>48</v>
      </c>
      <c r="E1373" s="10">
        <v>0.59</v>
      </c>
    </row>
    <row r="1374" spans="1:5" x14ac:dyDescent="0.3">
      <c r="A1374" s="10">
        <v>910948</v>
      </c>
      <c r="B1374" s="10" t="s">
        <v>12032</v>
      </c>
      <c r="C1374" s="10" t="str">
        <f>IFERROR(INDEX(invoice_test_data!AI:AI, MATCH('Classification Test Result'!A1374, invoice_test_data!A:A, 0)), "")</f>
        <v/>
      </c>
      <c r="D1374" s="10" t="s">
        <v>48</v>
      </c>
      <c r="E1374" s="10">
        <v>1</v>
      </c>
    </row>
    <row r="1375" spans="1:5" x14ac:dyDescent="0.3">
      <c r="A1375" s="10">
        <v>910946</v>
      </c>
      <c r="B1375" s="10" t="s">
        <v>12033</v>
      </c>
      <c r="C1375" s="10" t="str">
        <f>IFERROR(INDEX(invoice_test_data!AI:AI, MATCH('Classification Test Result'!A1375, invoice_test_data!A:A, 0)), "")</f>
        <v/>
      </c>
      <c r="D1375" s="10" t="s">
        <v>48</v>
      </c>
      <c r="E1375" s="10">
        <v>1</v>
      </c>
    </row>
    <row r="1376" spans="1:5" x14ac:dyDescent="0.3">
      <c r="A1376" s="10">
        <v>910548</v>
      </c>
      <c r="B1376" s="10" t="s">
        <v>11965</v>
      </c>
      <c r="C1376" s="10" t="str">
        <f>IFERROR(INDEX(invoice_test_data!AI:AI, MATCH('Classification Test Result'!A1376, invoice_test_data!A:A, 0)), "")</f>
        <v/>
      </c>
      <c r="D1376" s="10" t="s">
        <v>92</v>
      </c>
      <c r="E1376" s="10">
        <v>1</v>
      </c>
    </row>
    <row r="1377" spans="1:5" x14ac:dyDescent="0.3">
      <c r="A1377" s="10">
        <v>910546</v>
      </c>
      <c r="B1377" s="10" t="s">
        <v>11966</v>
      </c>
      <c r="C1377" s="10" t="str">
        <f>IFERROR(INDEX(invoice_test_data!AI:AI, MATCH('Classification Test Result'!A1377, invoice_test_data!A:A, 0)), "")</f>
        <v/>
      </c>
      <c r="D1377" s="10" t="s">
        <v>92</v>
      </c>
      <c r="E1377" s="10">
        <v>1</v>
      </c>
    </row>
    <row r="1378" spans="1:5" x14ac:dyDescent="0.3">
      <c r="A1378" s="10">
        <v>910544</v>
      </c>
      <c r="B1378" s="10" t="s">
        <v>12034</v>
      </c>
      <c r="C1378" s="10" t="str">
        <f>IFERROR(INDEX(invoice_test_data!AI:AI, MATCH('Classification Test Result'!A1378, invoice_test_data!A:A, 0)), "")</f>
        <v/>
      </c>
      <c r="D1378" s="10" t="s">
        <v>48</v>
      </c>
      <c r="E1378" s="10">
        <v>1</v>
      </c>
    </row>
    <row r="1379" spans="1:5" x14ac:dyDescent="0.3">
      <c r="A1379" s="10">
        <v>910565</v>
      </c>
      <c r="B1379" s="10" t="s">
        <v>11163</v>
      </c>
      <c r="C1379" s="10" t="str">
        <f>IFERROR(INDEX(invoice_test_data!AI:AI, MATCH('Classification Test Result'!A1379, invoice_test_data!A:A, 0)), "")</f>
        <v/>
      </c>
      <c r="D1379" s="10" t="s">
        <v>92</v>
      </c>
      <c r="E1379" s="10">
        <v>1</v>
      </c>
    </row>
    <row r="1380" spans="1:5" x14ac:dyDescent="0.3">
      <c r="A1380" s="10">
        <v>910555</v>
      </c>
      <c r="B1380" s="10" t="s">
        <v>12035</v>
      </c>
      <c r="C1380" s="10" t="str">
        <f>IFERROR(INDEX(invoice_test_data!AI:AI, MATCH('Classification Test Result'!A1380, invoice_test_data!A:A, 0)), "")</f>
        <v/>
      </c>
      <c r="D1380" s="10" t="s">
        <v>48</v>
      </c>
      <c r="E1380" s="10">
        <v>1</v>
      </c>
    </row>
    <row r="1381" spans="1:5" x14ac:dyDescent="0.3">
      <c r="A1381" s="10">
        <v>910563</v>
      </c>
      <c r="B1381" s="10" t="s">
        <v>12036</v>
      </c>
      <c r="C1381" s="10" t="str">
        <f>IFERROR(INDEX(invoice_test_data!AI:AI, MATCH('Classification Test Result'!A1381, invoice_test_data!A:A, 0)), "")</f>
        <v/>
      </c>
      <c r="D1381" s="10" t="s">
        <v>48</v>
      </c>
      <c r="E1381" s="10">
        <v>1</v>
      </c>
    </row>
    <row r="1382" spans="1:5" x14ac:dyDescent="0.3">
      <c r="A1382" s="10">
        <v>910561</v>
      </c>
      <c r="B1382" s="10" t="s">
        <v>12037</v>
      </c>
      <c r="C1382" s="10" t="str">
        <f>IFERROR(INDEX(invoice_test_data!AI:AI, MATCH('Classification Test Result'!A1382, invoice_test_data!A:A, 0)), "")</f>
        <v/>
      </c>
      <c r="D1382" s="10" t="s">
        <v>48</v>
      </c>
      <c r="E1382" s="10">
        <v>1</v>
      </c>
    </row>
    <row r="1383" spans="1:5" x14ac:dyDescent="0.3">
      <c r="A1383" s="10">
        <v>910559</v>
      </c>
      <c r="B1383" s="10" t="s">
        <v>12038</v>
      </c>
      <c r="C1383" s="10" t="str">
        <f>IFERROR(INDEX(invoice_test_data!AI:AI, MATCH('Classification Test Result'!A1383, invoice_test_data!A:A, 0)), "")</f>
        <v/>
      </c>
      <c r="D1383" s="10" t="s">
        <v>48</v>
      </c>
      <c r="E1383" s="10">
        <v>1</v>
      </c>
    </row>
    <row r="1384" spans="1:5" x14ac:dyDescent="0.3">
      <c r="A1384" s="10">
        <v>910557</v>
      </c>
      <c r="B1384" s="10" t="s">
        <v>12039</v>
      </c>
      <c r="C1384" s="10" t="str">
        <f>IFERROR(INDEX(invoice_test_data!AI:AI, MATCH('Classification Test Result'!A1384, invoice_test_data!A:A, 0)), "")</f>
        <v/>
      </c>
      <c r="D1384" s="10" t="s">
        <v>48</v>
      </c>
      <c r="E1384" s="10">
        <v>1</v>
      </c>
    </row>
    <row r="1385" spans="1:5" x14ac:dyDescent="0.3">
      <c r="A1385" s="10">
        <v>910552</v>
      </c>
      <c r="B1385" s="10" t="s">
        <v>12040</v>
      </c>
      <c r="C1385" s="10" t="str">
        <f>IFERROR(INDEX(invoice_test_data!AI:AI, MATCH('Classification Test Result'!A1385, invoice_test_data!A:A, 0)), "")</f>
        <v/>
      </c>
      <c r="D1385" s="10" t="s">
        <v>48</v>
      </c>
      <c r="E1385" s="10">
        <v>1</v>
      </c>
    </row>
    <row r="1386" spans="1:5" x14ac:dyDescent="0.3">
      <c r="A1386" s="10">
        <v>910550</v>
      </c>
      <c r="B1386" s="10" t="s">
        <v>12041</v>
      </c>
      <c r="C1386" s="10" t="str">
        <f>IFERROR(INDEX(invoice_test_data!AI:AI, MATCH('Classification Test Result'!A1386, invoice_test_data!A:A, 0)), "")</f>
        <v/>
      </c>
      <c r="D1386" s="10" t="s">
        <v>48</v>
      </c>
      <c r="E1386" s="10">
        <v>1</v>
      </c>
    </row>
    <row r="1387" spans="1:5" x14ac:dyDescent="0.3">
      <c r="A1387" s="10">
        <v>910560</v>
      </c>
      <c r="B1387" s="10" t="s">
        <v>12042</v>
      </c>
      <c r="C1387" s="10" t="str">
        <f>IFERROR(INDEX(invoice_test_data!AI:AI, MATCH('Classification Test Result'!A1387, invoice_test_data!A:A, 0)), "")</f>
        <v/>
      </c>
      <c r="D1387" s="10" t="s">
        <v>48</v>
      </c>
      <c r="E1387" s="10">
        <v>1</v>
      </c>
    </row>
    <row r="1388" spans="1:5" x14ac:dyDescent="0.3">
      <c r="A1388" s="10">
        <v>910556</v>
      </c>
      <c r="B1388" s="10" t="s">
        <v>12043</v>
      </c>
      <c r="C1388" s="10" t="str">
        <f>IFERROR(INDEX(invoice_test_data!AI:AI, MATCH('Classification Test Result'!A1388, invoice_test_data!A:A, 0)), "")</f>
        <v/>
      </c>
      <c r="D1388" s="10" t="s">
        <v>48</v>
      </c>
      <c r="E1388" s="10">
        <v>1</v>
      </c>
    </row>
    <row r="1389" spans="1:5" x14ac:dyDescent="0.3">
      <c r="A1389" s="10">
        <v>910554</v>
      </c>
      <c r="B1389" s="10" t="s">
        <v>12044</v>
      </c>
      <c r="C1389" s="10" t="str">
        <f>IFERROR(INDEX(invoice_test_data!AI:AI, MATCH('Classification Test Result'!A1389, invoice_test_data!A:A, 0)), "")</f>
        <v/>
      </c>
      <c r="D1389" s="10" t="s">
        <v>48</v>
      </c>
      <c r="E1389" s="10">
        <v>1</v>
      </c>
    </row>
    <row r="1390" spans="1:5" x14ac:dyDescent="0.3">
      <c r="A1390" s="10">
        <v>910553</v>
      </c>
      <c r="B1390" s="10" t="s">
        <v>12045</v>
      </c>
      <c r="C1390" s="10" t="str">
        <f>IFERROR(INDEX(invoice_test_data!AI:AI, MATCH('Classification Test Result'!A1390, invoice_test_data!A:A, 0)), "")</f>
        <v/>
      </c>
      <c r="D1390" s="10" t="s">
        <v>48</v>
      </c>
      <c r="E1390" s="10">
        <v>1</v>
      </c>
    </row>
    <row r="1391" spans="1:5" x14ac:dyDescent="0.3">
      <c r="A1391" s="10">
        <v>910558</v>
      </c>
      <c r="B1391" s="10" t="s">
        <v>12046</v>
      </c>
      <c r="C1391" s="10" t="str">
        <f>IFERROR(INDEX(invoice_test_data!AI:AI, MATCH('Classification Test Result'!A1391, invoice_test_data!A:A, 0)), "")</f>
        <v/>
      </c>
      <c r="D1391" s="10" t="s">
        <v>48</v>
      </c>
      <c r="E1391" s="10">
        <v>1</v>
      </c>
    </row>
    <row r="1392" spans="1:5" x14ac:dyDescent="0.3">
      <c r="A1392" s="10">
        <v>910566</v>
      </c>
      <c r="B1392" s="10" t="s">
        <v>12047</v>
      </c>
      <c r="C1392" s="10" t="str">
        <f>IFERROR(INDEX(invoice_test_data!AI:AI, MATCH('Classification Test Result'!A1392, invoice_test_data!A:A, 0)), "")</f>
        <v/>
      </c>
      <c r="D1392" s="10" t="s">
        <v>48</v>
      </c>
      <c r="E1392" s="10">
        <v>1</v>
      </c>
    </row>
    <row r="1393" spans="1:5" x14ac:dyDescent="0.3">
      <c r="A1393" s="10">
        <v>910564</v>
      </c>
      <c r="B1393" s="10" t="s">
        <v>12042</v>
      </c>
      <c r="C1393" s="10" t="str">
        <f>IFERROR(INDEX(invoice_test_data!AI:AI, MATCH('Classification Test Result'!A1393, invoice_test_data!A:A, 0)), "")</f>
        <v/>
      </c>
      <c r="D1393" s="10" t="s">
        <v>48</v>
      </c>
      <c r="E1393" s="10">
        <v>1</v>
      </c>
    </row>
    <row r="1394" spans="1:5" x14ac:dyDescent="0.3">
      <c r="A1394" s="10">
        <v>910562</v>
      </c>
      <c r="B1394" s="10" t="s">
        <v>12048</v>
      </c>
      <c r="C1394" s="10" t="str">
        <f>IFERROR(INDEX(invoice_test_data!AI:AI, MATCH('Classification Test Result'!A1394, invoice_test_data!A:A, 0)), "")</f>
        <v/>
      </c>
      <c r="D1394" s="10" t="s">
        <v>48</v>
      </c>
      <c r="E1394" s="10">
        <v>1</v>
      </c>
    </row>
    <row r="1395" spans="1:5" x14ac:dyDescent="0.3">
      <c r="A1395" s="10">
        <v>910593</v>
      </c>
      <c r="B1395" s="10" t="s">
        <v>12049</v>
      </c>
      <c r="C1395" s="10" t="str">
        <f>IFERROR(INDEX(invoice_test_data!AI:AI, MATCH('Classification Test Result'!A1395, invoice_test_data!A:A, 0)), "")</f>
        <v/>
      </c>
      <c r="D1395" s="10" t="s">
        <v>48</v>
      </c>
      <c r="E1395" s="10">
        <v>1</v>
      </c>
    </row>
    <row r="1396" spans="1:5" x14ac:dyDescent="0.3">
      <c r="A1396" s="10">
        <v>910590</v>
      </c>
      <c r="B1396" s="10" t="s">
        <v>12050</v>
      </c>
      <c r="C1396" s="10" t="str">
        <f>IFERROR(INDEX(invoice_test_data!AI:AI, MATCH('Classification Test Result'!A1396, invoice_test_data!A:A, 0)), "")</f>
        <v/>
      </c>
      <c r="D1396" s="10" t="s">
        <v>48</v>
      </c>
      <c r="E1396" s="10">
        <v>1</v>
      </c>
    </row>
    <row r="1397" spans="1:5" x14ac:dyDescent="0.3">
      <c r="A1397" s="10">
        <v>910589</v>
      </c>
      <c r="B1397" s="10" t="s">
        <v>12047</v>
      </c>
      <c r="C1397" s="10" t="str">
        <f>IFERROR(INDEX(invoice_test_data!AI:AI, MATCH('Classification Test Result'!A1397, invoice_test_data!A:A, 0)), "")</f>
        <v/>
      </c>
      <c r="D1397" s="10" t="s">
        <v>48</v>
      </c>
      <c r="E1397" s="10">
        <v>1</v>
      </c>
    </row>
    <row r="1398" spans="1:5" x14ac:dyDescent="0.3">
      <c r="A1398" s="10">
        <v>910586</v>
      </c>
      <c r="B1398" s="10" t="s">
        <v>12042</v>
      </c>
      <c r="C1398" s="10" t="str">
        <f>IFERROR(INDEX(invoice_test_data!AI:AI, MATCH('Classification Test Result'!A1398, invoice_test_data!A:A, 0)), "")</f>
        <v/>
      </c>
      <c r="D1398" s="10" t="s">
        <v>48</v>
      </c>
      <c r="E1398" s="10">
        <v>1</v>
      </c>
    </row>
    <row r="1399" spans="1:5" x14ac:dyDescent="0.3">
      <c r="A1399" s="10">
        <v>910584</v>
      </c>
      <c r="B1399" s="10" t="s">
        <v>12051</v>
      </c>
      <c r="C1399" s="10" t="str">
        <f>IFERROR(INDEX(invoice_test_data!AI:AI, MATCH('Classification Test Result'!A1399, invoice_test_data!A:A, 0)), "")</f>
        <v/>
      </c>
      <c r="D1399" s="10" t="s">
        <v>48</v>
      </c>
      <c r="E1399" s="10">
        <v>1</v>
      </c>
    </row>
    <row r="1400" spans="1:5" x14ac:dyDescent="0.3">
      <c r="A1400" s="10">
        <v>910570</v>
      </c>
      <c r="B1400" s="10" t="s">
        <v>12052</v>
      </c>
      <c r="C1400" s="10" t="str">
        <f>IFERROR(INDEX(invoice_test_data!AI:AI, MATCH('Classification Test Result'!A1400, invoice_test_data!A:A, 0)), "")</f>
        <v/>
      </c>
      <c r="D1400" s="10" t="s">
        <v>48</v>
      </c>
      <c r="E1400" s="10">
        <v>1</v>
      </c>
    </row>
    <row r="1401" spans="1:5" x14ac:dyDescent="0.3">
      <c r="A1401" s="10">
        <v>910567</v>
      </c>
      <c r="B1401" s="10" t="s">
        <v>12053</v>
      </c>
      <c r="C1401" s="10" t="str">
        <f>IFERROR(INDEX(invoice_test_data!AI:AI, MATCH('Classification Test Result'!A1401, invoice_test_data!A:A, 0)), "")</f>
        <v/>
      </c>
      <c r="D1401" s="10" t="s">
        <v>48</v>
      </c>
      <c r="E1401" s="10">
        <v>1</v>
      </c>
    </row>
    <row r="1402" spans="1:5" x14ac:dyDescent="0.3">
      <c r="A1402" s="10">
        <v>910597</v>
      </c>
      <c r="B1402" s="10" t="s">
        <v>12054</v>
      </c>
      <c r="C1402" s="10" t="str">
        <f>IFERROR(INDEX(invoice_test_data!AI:AI, MATCH('Classification Test Result'!A1402, invoice_test_data!A:A, 0)), "")</f>
        <v/>
      </c>
      <c r="D1402" s="10" t="s">
        <v>48</v>
      </c>
      <c r="E1402" s="10">
        <v>1</v>
      </c>
    </row>
    <row r="1403" spans="1:5" x14ac:dyDescent="0.3">
      <c r="A1403" s="10">
        <v>910582</v>
      </c>
      <c r="B1403" s="10" t="s">
        <v>12055</v>
      </c>
      <c r="C1403" s="10" t="str">
        <f>IFERROR(INDEX(invoice_test_data!AI:AI, MATCH('Classification Test Result'!A1403, invoice_test_data!A:A, 0)), "")</f>
        <v/>
      </c>
      <c r="D1403" s="10" t="s">
        <v>48</v>
      </c>
      <c r="E1403" s="10">
        <v>1</v>
      </c>
    </row>
    <row r="1404" spans="1:5" x14ac:dyDescent="0.3">
      <c r="A1404" s="10">
        <v>910578</v>
      </c>
      <c r="B1404" s="10" t="s">
        <v>12056</v>
      </c>
      <c r="C1404" s="10" t="str">
        <f>IFERROR(INDEX(invoice_test_data!AI:AI, MATCH('Classification Test Result'!A1404, invoice_test_data!A:A, 0)), "")</f>
        <v/>
      </c>
      <c r="D1404" s="10" t="s">
        <v>48</v>
      </c>
      <c r="E1404" s="10">
        <v>1</v>
      </c>
    </row>
    <row r="1405" spans="1:5" x14ac:dyDescent="0.3">
      <c r="A1405" s="10">
        <v>910568</v>
      </c>
      <c r="B1405" s="10" t="s">
        <v>12057</v>
      </c>
      <c r="C1405" s="10" t="str">
        <f>IFERROR(INDEX(invoice_test_data!AI:AI, MATCH('Classification Test Result'!A1405, invoice_test_data!A:A, 0)), "")</f>
        <v/>
      </c>
      <c r="D1405" s="10" t="s">
        <v>48</v>
      </c>
      <c r="E1405" s="10">
        <v>1</v>
      </c>
    </row>
    <row r="1406" spans="1:5" x14ac:dyDescent="0.3">
      <c r="A1406" s="10">
        <v>910595</v>
      </c>
      <c r="B1406" s="10" t="s">
        <v>12058</v>
      </c>
      <c r="C1406" s="10" t="str">
        <f>IFERROR(INDEX(invoice_test_data!AI:AI, MATCH('Classification Test Result'!A1406, invoice_test_data!A:A, 0)), "")</f>
        <v/>
      </c>
      <c r="D1406" s="10" t="s">
        <v>48</v>
      </c>
      <c r="E1406" s="10">
        <v>1</v>
      </c>
    </row>
    <row r="1407" spans="1:5" x14ac:dyDescent="0.3">
      <c r="A1407" s="10">
        <v>910579</v>
      </c>
      <c r="B1407" s="10" t="s">
        <v>12059</v>
      </c>
      <c r="C1407" s="10" t="str">
        <f>IFERROR(INDEX(invoice_test_data!AI:AI, MATCH('Classification Test Result'!A1407, invoice_test_data!A:A, 0)), "")</f>
        <v/>
      </c>
      <c r="D1407" s="10" t="s">
        <v>48</v>
      </c>
      <c r="E1407" s="10">
        <v>1</v>
      </c>
    </row>
    <row r="1408" spans="1:5" x14ac:dyDescent="0.3">
      <c r="A1408" s="10">
        <v>910576</v>
      </c>
      <c r="B1408" s="10" t="s">
        <v>12048</v>
      </c>
      <c r="C1408" s="10" t="str">
        <f>IFERROR(INDEX(invoice_test_data!AI:AI, MATCH('Classification Test Result'!A1408, invoice_test_data!A:A, 0)), "")</f>
        <v/>
      </c>
      <c r="D1408" s="10" t="s">
        <v>48</v>
      </c>
      <c r="E1408" s="10">
        <v>1</v>
      </c>
    </row>
    <row r="1409" spans="1:5" x14ac:dyDescent="0.3">
      <c r="A1409" s="10">
        <v>910574</v>
      </c>
      <c r="B1409" s="10" t="s">
        <v>12060</v>
      </c>
      <c r="C1409" s="10" t="str">
        <f>IFERROR(INDEX(invoice_test_data!AI:AI, MATCH('Classification Test Result'!A1409, invoice_test_data!A:A, 0)), "")</f>
        <v/>
      </c>
      <c r="D1409" s="10" t="s">
        <v>48</v>
      </c>
      <c r="E1409" s="10">
        <v>1</v>
      </c>
    </row>
    <row r="1410" spans="1:5" x14ac:dyDescent="0.3">
      <c r="A1410" s="10">
        <v>910569</v>
      </c>
      <c r="B1410" s="10" t="s">
        <v>12061</v>
      </c>
      <c r="C1410" s="10" t="str">
        <f>IFERROR(INDEX(invoice_test_data!AI:AI, MATCH('Classification Test Result'!A1410, invoice_test_data!A:A, 0)), "")</f>
        <v/>
      </c>
      <c r="D1410" s="10" t="s">
        <v>48</v>
      </c>
      <c r="E1410" s="10">
        <v>1</v>
      </c>
    </row>
    <row r="1411" spans="1:5" x14ac:dyDescent="0.3">
      <c r="A1411" s="10">
        <v>910573</v>
      </c>
      <c r="B1411" s="10" t="s">
        <v>11965</v>
      </c>
      <c r="C1411" s="10" t="str">
        <f>IFERROR(INDEX(invoice_test_data!AI:AI, MATCH('Classification Test Result'!A1411, invoice_test_data!A:A, 0)), "")</f>
        <v/>
      </c>
      <c r="D1411" s="10" t="s">
        <v>92</v>
      </c>
      <c r="E1411" s="10">
        <v>1</v>
      </c>
    </row>
    <row r="1412" spans="1:5" x14ac:dyDescent="0.3">
      <c r="A1412" s="10">
        <v>910571</v>
      </c>
      <c r="B1412" s="10" t="s">
        <v>11966</v>
      </c>
      <c r="C1412" s="10" t="str">
        <f>IFERROR(INDEX(invoice_test_data!AI:AI, MATCH('Classification Test Result'!A1412, invoice_test_data!A:A, 0)), "")</f>
        <v/>
      </c>
      <c r="D1412" s="10" t="s">
        <v>92</v>
      </c>
      <c r="E1412" s="10">
        <v>1</v>
      </c>
    </row>
    <row r="1413" spans="1:5" x14ac:dyDescent="0.3">
      <c r="A1413" s="10">
        <v>910577</v>
      </c>
      <c r="B1413" s="10" t="s">
        <v>11965</v>
      </c>
      <c r="C1413" s="10" t="str">
        <f>IFERROR(INDEX(invoice_test_data!AI:AI, MATCH('Classification Test Result'!A1413, invoice_test_data!A:A, 0)), "")</f>
        <v/>
      </c>
      <c r="D1413" s="10" t="s">
        <v>92</v>
      </c>
      <c r="E1413" s="10">
        <v>1</v>
      </c>
    </row>
    <row r="1414" spans="1:5" x14ac:dyDescent="0.3">
      <c r="A1414" s="10">
        <v>910575</v>
      </c>
      <c r="B1414" s="10" t="s">
        <v>11966</v>
      </c>
      <c r="C1414" s="10" t="str">
        <f>IFERROR(INDEX(invoice_test_data!AI:AI, MATCH('Classification Test Result'!A1414, invoice_test_data!A:A, 0)), "")</f>
        <v/>
      </c>
      <c r="D1414" s="10" t="s">
        <v>92</v>
      </c>
      <c r="E1414" s="10">
        <v>1</v>
      </c>
    </row>
    <row r="1415" spans="1:5" x14ac:dyDescent="0.3">
      <c r="A1415" s="10">
        <v>910572</v>
      </c>
      <c r="B1415" s="10" t="s">
        <v>12062</v>
      </c>
      <c r="C1415" s="10" t="str">
        <f>IFERROR(INDEX(invoice_test_data!AI:AI, MATCH('Classification Test Result'!A1415, invoice_test_data!A:A, 0)), "")</f>
        <v/>
      </c>
      <c r="D1415" s="10" t="s">
        <v>464</v>
      </c>
      <c r="E1415" s="10">
        <v>0.83</v>
      </c>
    </row>
    <row r="1416" spans="1:5" x14ac:dyDescent="0.3">
      <c r="A1416" s="10">
        <v>910580</v>
      </c>
      <c r="B1416" s="10" t="s">
        <v>12063</v>
      </c>
      <c r="C1416" s="10" t="str">
        <f>IFERROR(INDEX(invoice_test_data!AI:AI, MATCH('Classification Test Result'!A1416, invoice_test_data!A:A, 0)), "")</f>
        <v/>
      </c>
      <c r="D1416" s="10" t="s">
        <v>48</v>
      </c>
      <c r="E1416" s="10">
        <v>1</v>
      </c>
    </row>
    <row r="1417" spans="1:5" x14ac:dyDescent="0.3">
      <c r="A1417" s="10">
        <v>910599</v>
      </c>
      <c r="B1417" s="10" t="s">
        <v>11148</v>
      </c>
      <c r="C1417" s="10" t="str">
        <f>IFERROR(INDEX(invoice_test_data!AI:AI, MATCH('Classification Test Result'!A1417, invoice_test_data!A:A, 0)), "")</f>
        <v/>
      </c>
      <c r="D1417" s="10" t="s">
        <v>464</v>
      </c>
      <c r="E1417" s="10">
        <v>1</v>
      </c>
    </row>
    <row r="1418" spans="1:5" x14ac:dyDescent="0.3">
      <c r="A1418" s="10">
        <v>910592</v>
      </c>
      <c r="B1418" s="10" t="s">
        <v>12064</v>
      </c>
      <c r="C1418" s="10" t="str">
        <f>IFERROR(INDEX(invoice_test_data!AI:AI, MATCH('Classification Test Result'!A1418, invoice_test_data!A:A, 0)), "")</f>
        <v/>
      </c>
      <c r="D1418" s="10" t="s">
        <v>48</v>
      </c>
      <c r="E1418" s="10">
        <v>1</v>
      </c>
    </row>
    <row r="1419" spans="1:5" x14ac:dyDescent="0.3">
      <c r="A1419" s="10">
        <v>910585</v>
      </c>
      <c r="B1419" s="10" t="s">
        <v>12065</v>
      </c>
      <c r="C1419" s="10" t="str">
        <f>IFERROR(INDEX(invoice_test_data!AI:AI, MATCH('Classification Test Result'!A1419, invoice_test_data!A:A, 0)), "")</f>
        <v/>
      </c>
      <c r="D1419" s="10" t="s">
        <v>464</v>
      </c>
      <c r="E1419" s="10">
        <v>1</v>
      </c>
    </row>
    <row r="1420" spans="1:5" x14ac:dyDescent="0.3">
      <c r="A1420" s="10">
        <v>910598</v>
      </c>
      <c r="B1420" s="10" t="s">
        <v>11163</v>
      </c>
      <c r="C1420" s="10" t="str">
        <f>IFERROR(INDEX(invoice_test_data!AI:AI, MATCH('Classification Test Result'!A1420, invoice_test_data!A:A, 0)), "")</f>
        <v/>
      </c>
      <c r="D1420" s="10" t="s">
        <v>92</v>
      </c>
      <c r="E1420" s="10">
        <v>1</v>
      </c>
    </row>
    <row r="1421" spans="1:5" x14ac:dyDescent="0.3">
      <c r="A1421" s="10">
        <v>910588</v>
      </c>
      <c r="B1421" s="10" t="s">
        <v>12066</v>
      </c>
      <c r="C1421" s="10" t="str">
        <f>IFERROR(INDEX(invoice_test_data!AI:AI, MATCH('Classification Test Result'!A1421, invoice_test_data!A:A, 0)), "")</f>
        <v/>
      </c>
      <c r="D1421" s="10" t="s">
        <v>48</v>
      </c>
      <c r="E1421" s="10">
        <v>1</v>
      </c>
    </row>
    <row r="1422" spans="1:5" x14ac:dyDescent="0.3">
      <c r="A1422" s="10">
        <v>910587</v>
      </c>
      <c r="B1422" s="10" t="s">
        <v>12067</v>
      </c>
      <c r="C1422" s="10" t="str">
        <f>IFERROR(INDEX(invoice_test_data!AI:AI, MATCH('Classification Test Result'!A1422, invoice_test_data!A:A, 0)), "")</f>
        <v/>
      </c>
      <c r="D1422" s="10" t="s">
        <v>48</v>
      </c>
      <c r="E1422" s="10">
        <v>1</v>
      </c>
    </row>
    <row r="1423" spans="1:5" x14ac:dyDescent="0.3">
      <c r="A1423" s="10">
        <v>910581</v>
      </c>
      <c r="B1423" s="10" t="s">
        <v>12068</v>
      </c>
      <c r="C1423" s="10" t="str">
        <f>IFERROR(INDEX(invoice_test_data!AI:AI, MATCH('Classification Test Result'!A1423, invoice_test_data!A:A, 0)), "")</f>
        <v/>
      </c>
      <c r="D1423" s="10" t="s">
        <v>48</v>
      </c>
      <c r="E1423" s="10">
        <v>1</v>
      </c>
    </row>
    <row r="1424" spans="1:5" x14ac:dyDescent="0.3">
      <c r="A1424" s="10">
        <v>910600</v>
      </c>
      <c r="B1424" s="10" t="s">
        <v>10936</v>
      </c>
      <c r="C1424" s="10" t="str">
        <f>IFERROR(INDEX(invoice_test_data!AI:AI, MATCH('Classification Test Result'!A1424, invoice_test_data!A:A, 0)), "")</f>
        <v/>
      </c>
      <c r="D1424" s="10" t="s">
        <v>453</v>
      </c>
      <c r="E1424" s="10">
        <v>1</v>
      </c>
    </row>
    <row r="1425" spans="1:5" x14ac:dyDescent="0.3">
      <c r="A1425" s="10">
        <v>910596</v>
      </c>
      <c r="B1425" s="10" t="s">
        <v>12069</v>
      </c>
      <c r="C1425" s="10" t="str">
        <f>IFERROR(INDEX(invoice_test_data!AI:AI, MATCH('Classification Test Result'!A1425, invoice_test_data!A:A, 0)), "")</f>
        <v/>
      </c>
      <c r="D1425" s="10" t="s">
        <v>92</v>
      </c>
      <c r="E1425" s="10">
        <v>1</v>
      </c>
    </row>
    <row r="1426" spans="1:5" x14ac:dyDescent="0.3">
      <c r="A1426" s="10">
        <v>910594</v>
      </c>
      <c r="B1426" s="10" t="s">
        <v>12070</v>
      </c>
      <c r="C1426" s="10" t="str">
        <f>IFERROR(INDEX(invoice_test_data!AI:AI, MATCH('Classification Test Result'!A1426, invoice_test_data!A:A, 0)), "")</f>
        <v/>
      </c>
      <c r="D1426" s="10" t="s">
        <v>48</v>
      </c>
      <c r="E1426" s="10">
        <v>1</v>
      </c>
    </row>
    <row r="1427" spans="1:5" x14ac:dyDescent="0.3">
      <c r="A1427" s="10">
        <v>910591</v>
      </c>
      <c r="B1427" s="10" t="s">
        <v>12071</v>
      </c>
      <c r="C1427" s="10" t="str">
        <f>IFERROR(INDEX(invoice_test_data!AI:AI, MATCH('Classification Test Result'!A1427, invoice_test_data!A:A, 0)), "")</f>
        <v/>
      </c>
      <c r="D1427" s="10" t="s">
        <v>48</v>
      </c>
      <c r="E1427" s="10">
        <v>1</v>
      </c>
    </row>
    <row r="1428" spans="1:5" x14ac:dyDescent="0.3">
      <c r="A1428" s="10">
        <v>910583</v>
      </c>
      <c r="B1428" s="10" t="s">
        <v>12072</v>
      </c>
      <c r="C1428" s="10" t="str">
        <f>IFERROR(INDEX(invoice_test_data!AI:AI, MATCH('Classification Test Result'!A1428, invoice_test_data!A:A, 0)), "")</f>
        <v/>
      </c>
      <c r="D1428" s="10" t="s">
        <v>464</v>
      </c>
      <c r="E1428" s="10">
        <v>1</v>
      </c>
    </row>
    <row r="1429" spans="1:5" x14ac:dyDescent="0.3">
      <c r="A1429" s="10">
        <v>910604</v>
      </c>
      <c r="B1429" s="10" t="s">
        <v>11981</v>
      </c>
      <c r="C1429" s="10" t="str">
        <f>IFERROR(INDEX(invoice_test_data!AI:AI, MATCH('Classification Test Result'!A1429, invoice_test_data!A:A, 0)), "")</f>
        <v/>
      </c>
      <c r="D1429" s="10" t="s">
        <v>48</v>
      </c>
      <c r="E1429" s="10">
        <v>1</v>
      </c>
    </row>
    <row r="1430" spans="1:5" x14ac:dyDescent="0.3">
      <c r="A1430" s="10">
        <v>910602</v>
      </c>
      <c r="B1430" s="10" t="s">
        <v>11983</v>
      </c>
      <c r="C1430" s="10" t="str">
        <f>IFERROR(INDEX(invoice_test_data!AI:AI, MATCH('Classification Test Result'!A1430, invoice_test_data!A:A, 0)), "")</f>
        <v/>
      </c>
      <c r="D1430" s="10" t="s">
        <v>464</v>
      </c>
      <c r="E1430" s="10">
        <v>1</v>
      </c>
    </row>
    <row r="1431" spans="1:5" x14ac:dyDescent="0.3">
      <c r="A1431" s="10">
        <v>910601</v>
      </c>
      <c r="B1431" s="10" t="s">
        <v>11984</v>
      </c>
      <c r="C1431" s="10" t="str">
        <f>IFERROR(INDEX(invoice_test_data!AI:AI, MATCH('Classification Test Result'!A1431, invoice_test_data!A:A, 0)), "")</f>
        <v/>
      </c>
      <c r="D1431" s="10" t="s">
        <v>48</v>
      </c>
      <c r="E1431" s="10">
        <v>1</v>
      </c>
    </row>
    <row r="1432" spans="1:5" x14ac:dyDescent="0.3">
      <c r="A1432" s="10">
        <v>910610</v>
      </c>
      <c r="B1432" s="10" t="s">
        <v>12073</v>
      </c>
      <c r="C1432" s="10" t="str">
        <f>IFERROR(INDEX(invoice_test_data!AI:AI, MATCH('Classification Test Result'!A1432, invoice_test_data!A:A, 0)), "")</f>
        <v/>
      </c>
      <c r="D1432" s="10" t="s">
        <v>48</v>
      </c>
      <c r="E1432" s="10">
        <v>1</v>
      </c>
    </row>
    <row r="1433" spans="1:5" x14ac:dyDescent="0.3">
      <c r="A1433" s="10">
        <v>910607</v>
      </c>
      <c r="B1433" s="10" t="s">
        <v>11978</v>
      </c>
      <c r="C1433" s="10" t="str">
        <f>IFERROR(INDEX(invoice_test_data!AI:AI, MATCH('Classification Test Result'!A1433, invoice_test_data!A:A, 0)), "")</f>
        <v/>
      </c>
      <c r="D1433" s="10" t="s">
        <v>48</v>
      </c>
      <c r="E1433" s="10">
        <v>1</v>
      </c>
    </row>
    <row r="1434" spans="1:5" x14ac:dyDescent="0.3">
      <c r="A1434" s="10">
        <v>910606</v>
      </c>
      <c r="B1434" s="10" t="s">
        <v>11979</v>
      </c>
      <c r="C1434" s="10" t="str">
        <f>IFERROR(INDEX(invoice_test_data!AI:AI, MATCH('Classification Test Result'!A1434, invoice_test_data!A:A, 0)), "")</f>
        <v/>
      </c>
      <c r="D1434" s="10" t="s">
        <v>48</v>
      </c>
      <c r="E1434" s="10">
        <v>1</v>
      </c>
    </row>
    <row r="1435" spans="1:5" x14ac:dyDescent="0.3">
      <c r="A1435" s="10">
        <v>910605</v>
      </c>
      <c r="B1435" s="10" t="s">
        <v>11980</v>
      </c>
      <c r="C1435" s="10" t="str">
        <f>IFERROR(INDEX(invoice_test_data!AI:AI, MATCH('Classification Test Result'!A1435, invoice_test_data!A:A, 0)), "")</f>
        <v/>
      </c>
      <c r="D1435" s="10" t="s">
        <v>464</v>
      </c>
      <c r="E1435" s="10">
        <v>1</v>
      </c>
    </row>
    <row r="1436" spans="1:5" x14ac:dyDescent="0.3">
      <c r="A1436" s="10">
        <v>910603</v>
      </c>
      <c r="B1436" s="10" t="s">
        <v>11982</v>
      </c>
      <c r="C1436" s="10" t="str">
        <f>IFERROR(INDEX(invoice_test_data!AI:AI, MATCH('Classification Test Result'!A1436, invoice_test_data!A:A, 0)), "")</f>
        <v/>
      </c>
      <c r="D1436" s="10" t="s">
        <v>48</v>
      </c>
      <c r="E1436" s="10">
        <v>1</v>
      </c>
    </row>
    <row r="1437" spans="1:5" x14ac:dyDescent="0.3">
      <c r="A1437" s="10">
        <v>910609</v>
      </c>
      <c r="B1437" s="10" t="s">
        <v>12074</v>
      </c>
      <c r="C1437" s="10" t="str">
        <f>IFERROR(INDEX(invoice_test_data!AI:AI, MATCH('Classification Test Result'!A1437, invoice_test_data!A:A, 0)), "")</f>
        <v/>
      </c>
      <c r="D1437" s="10" t="s">
        <v>48</v>
      </c>
      <c r="E1437" s="10">
        <v>0.79</v>
      </c>
    </row>
    <row r="1438" spans="1:5" x14ac:dyDescent="0.3">
      <c r="A1438" s="10">
        <v>910608</v>
      </c>
      <c r="B1438" s="10" t="s">
        <v>11977</v>
      </c>
      <c r="C1438" s="10" t="str">
        <f>IFERROR(INDEX(invoice_test_data!AI:AI, MATCH('Classification Test Result'!A1438, invoice_test_data!A:A, 0)), "")</f>
        <v/>
      </c>
      <c r="D1438" s="10" t="s">
        <v>464</v>
      </c>
      <c r="E1438" s="10">
        <v>0.97</v>
      </c>
    </row>
    <row r="1439" spans="1:5" x14ac:dyDescent="0.3">
      <c r="A1439" s="10">
        <v>910612</v>
      </c>
      <c r="B1439" s="10" t="s">
        <v>12075</v>
      </c>
      <c r="C1439" s="10" t="str">
        <f>IFERROR(INDEX(invoice_test_data!AI:AI, MATCH('Classification Test Result'!A1439, invoice_test_data!A:A, 0)), "")</f>
        <v/>
      </c>
      <c r="D1439" s="10" t="s">
        <v>48</v>
      </c>
      <c r="E1439" s="10">
        <v>1</v>
      </c>
    </row>
    <row r="1440" spans="1:5" x14ac:dyDescent="0.3">
      <c r="A1440" s="10">
        <v>910611</v>
      </c>
      <c r="B1440" s="10" t="s">
        <v>12076</v>
      </c>
      <c r="C1440" s="10" t="str">
        <f>IFERROR(INDEX(invoice_test_data!AI:AI, MATCH('Classification Test Result'!A1440, invoice_test_data!A:A, 0)), "")</f>
        <v/>
      </c>
      <c r="D1440" s="10" t="s">
        <v>48</v>
      </c>
      <c r="E1440" s="10">
        <v>1</v>
      </c>
    </row>
    <row r="1441" spans="1:5" x14ac:dyDescent="0.3">
      <c r="A1441" s="10">
        <v>910646</v>
      </c>
      <c r="B1441" s="10" t="s">
        <v>12077</v>
      </c>
      <c r="C1441" s="10" t="str">
        <f>IFERROR(INDEX(invoice_test_data!AI:AI, MATCH('Classification Test Result'!A1441, invoice_test_data!A:A, 0)), "")</f>
        <v/>
      </c>
      <c r="D1441" s="10" t="s">
        <v>48</v>
      </c>
      <c r="E1441" s="10">
        <v>1</v>
      </c>
    </row>
    <row r="1442" spans="1:5" x14ac:dyDescent="0.3">
      <c r="A1442" s="10">
        <v>910643</v>
      </c>
      <c r="B1442" s="10" t="s">
        <v>12078</v>
      </c>
      <c r="C1442" s="10" t="str">
        <f>IFERROR(INDEX(invoice_test_data!AI:AI, MATCH('Classification Test Result'!A1442, invoice_test_data!A:A, 0)), "")</f>
        <v/>
      </c>
      <c r="D1442" s="10" t="s">
        <v>48</v>
      </c>
      <c r="E1442" s="10">
        <v>1</v>
      </c>
    </row>
    <row r="1443" spans="1:5" x14ac:dyDescent="0.3">
      <c r="A1443" s="10">
        <v>910638</v>
      </c>
      <c r="B1443" s="10" t="s">
        <v>12079</v>
      </c>
      <c r="C1443" s="10" t="str">
        <f>IFERROR(INDEX(invoice_test_data!AI:AI, MATCH('Classification Test Result'!A1443, invoice_test_data!A:A, 0)), "")</f>
        <v/>
      </c>
      <c r="D1443" s="10" t="s">
        <v>48</v>
      </c>
      <c r="E1443" s="10">
        <v>1</v>
      </c>
    </row>
    <row r="1444" spans="1:5" x14ac:dyDescent="0.3">
      <c r="A1444" s="10">
        <v>910630</v>
      </c>
      <c r="B1444" s="10" t="s">
        <v>12080</v>
      </c>
      <c r="C1444" s="10" t="str">
        <f>IFERROR(INDEX(invoice_test_data!AI:AI, MATCH('Classification Test Result'!A1444, invoice_test_data!A:A, 0)), "")</f>
        <v/>
      </c>
      <c r="D1444" s="10" t="s">
        <v>48</v>
      </c>
      <c r="E1444" s="10">
        <v>1</v>
      </c>
    </row>
    <row r="1445" spans="1:5" x14ac:dyDescent="0.3">
      <c r="A1445" s="10">
        <v>910628</v>
      </c>
      <c r="B1445" s="10" t="s">
        <v>12081</v>
      </c>
      <c r="C1445" s="10" t="str">
        <f>IFERROR(INDEX(invoice_test_data!AI:AI, MATCH('Classification Test Result'!A1445, invoice_test_data!A:A, 0)), "")</f>
        <v/>
      </c>
      <c r="D1445" s="10" t="s">
        <v>48</v>
      </c>
      <c r="E1445" s="10">
        <v>1</v>
      </c>
    </row>
    <row r="1446" spans="1:5" x14ac:dyDescent="0.3">
      <c r="A1446" s="10">
        <v>910624</v>
      </c>
      <c r="B1446" s="10" t="s">
        <v>12082</v>
      </c>
      <c r="C1446" s="10" t="str">
        <f>IFERROR(INDEX(invoice_test_data!AI:AI, MATCH('Classification Test Result'!A1446, invoice_test_data!A:A, 0)), "")</f>
        <v/>
      </c>
      <c r="D1446" s="10" t="s">
        <v>48</v>
      </c>
      <c r="E1446" s="10">
        <v>0.7</v>
      </c>
    </row>
    <row r="1447" spans="1:5" x14ac:dyDescent="0.3">
      <c r="A1447" s="10">
        <v>910623</v>
      </c>
      <c r="B1447" s="10" t="s">
        <v>12083</v>
      </c>
      <c r="C1447" s="10" t="str">
        <f>IFERROR(INDEX(invoice_test_data!AI:AI, MATCH('Classification Test Result'!A1447, invoice_test_data!A:A, 0)), "")</f>
        <v/>
      </c>
      <c r="D1447" s="10" t="s">
        <v>48</v>
      </c>
      <c r="E1447" s="10">
        <v>1</v>
      </c>
    </row>
    <row r="1448" spans="1:5" x14ac:dyDescent="0.3">
      <c r="A1448" s="10">
        <v>910647</v>
      </c>
      <c r="B1448" s="10" t="s">
        <v>11148</v>
      </c>
      <c r="C1448" s="10" t="str">
        <f>IFERROR(INDEX(invoice_test_data!AI:AI, MATCH('Classification Test Result'!A1448, invoice_test_data!A:A, 0)), "")</f>
        <v/>
      </c>
      <c r="D1448" s="10" t="s">
        <v>464</v>
      </c>
      <c r="E1448" s="10">
        <v>1</v>
      </c>
    </row>
    <row r="1449" spans="1:5" x14ac:dyDescent="0.3">
      <c r="A1449" s="10">
        <v>910632</v>
      </c>
      <c r="B1449" s="10" t="s">
        <v>12084</v>
      </c>
      <c r="C1449" s="10" t="str">
        <f>IFERROR(INDEX(invoice_test_data!AI:AI, MATCH('Classification Test Result'!A1449, invoice_test_data!A:A, 0)), "")</f>
        <v/>
      </c>
      <c r="D1449" s="10" t="s">
        <v>48</v>
      </c>
      <c r="E1449" s="10">
        <v>1</v>
      </c>
    </row>
    <row r="1450" spans="1:5" x14ac:dyDescent="0.3">
      <c r="A1450" s="10">
        <v>910620</v>
      </c>
      <c r="B1450" s="10" t="s">
        <v>12085</v>
      </c>
      <c r="C1450" s="10" t="str">
        <f>IFERROR(INDEX(invoice_test_data!AI:AI, MATCH('Classification Test Result'!A1450, invoice_test_data!A:A, 0)), "")</f>
        <v/>
      </c>
      <c r="D1450" s="10" t="s">
        <v>48</v>
      </c>
      <c r="E1450" s="10">
        <v>1</v>
      </c>
    </row>
    <row r="1451" spans="1:5" x14ac:dyDescent="0.3">
      <c r="A1451" s="10">
        <v>910618</v>
      </c>
      <c r="B1451" s="10" t="s">
        <v>12086</v>
      </c>
      <c r="C1451" s="10" t="str">
        <f>IFERROR(INDEX(invoice_test_data!AI:AI, MATCH('Classification Test Result'!A1451, invoice_test_data!A:A, 0)), "")</f>
        <v/>
      </c>
      <c r="D1451" s="10" t="s">
        <v>48</v>
      </c>
      <c r="E1451" s="10">
        <v>1</v>
      </c>
    </row>
    <row r="1452" spans="1:5" x14ac:dyDescent="0.3">
      <c r="A1452" s="10">
        <v>910641</v>
      </c>
      <c r="B1452" s="10" t="s">
        <v>12087</v>
      </c>
      <c r="C1452" s="10" t="str">
        <f>IFERROR(INDEX(invoice_test_data!AI:AI, MATCH('Classification Test Result'!A1452, invoice_test_data!A:A, 0)), "")</f>
        <v/>
      </c>
      <c r="D1452" s="10" t="s">
        <v>48</v>
      </c>
      <c r="E1452" s="10">
        <v>1</v>
      </c>
    </row>
    <row r="1453" spans="1:5" x14ac:dyDescent="0.3">
      <c r="A1453" s="10">
        <v>910640</v>
      </c>
      <c r="B1453" s="10" t="s">
        <v>12088</v>
      </c>
      <c r="C1453" s="10" t="str">
        <f>IFERROR(INDEX(invoice_test_data!AI:AI, MATCH('Classification Test Result'!A1453, invoice_test_data!A:A, 0)), "")</f>
        <v/>
      </c>
      <c r="D1453" s="10" t="s">
        <v>48</v>
      </c>
      <c r="E1453" s="10">
        <v>1</v>
      </c>
    </row>
    <row r="1454" spans="1:5" x14ac:dyDescent="0.3">
      <c r="A1454" s="10">
        <v>910634</v>
      </c>
      <c r="B1454" s="10" t="s">
        <v>12089</v>
      </c>
      <c r="C1454" s="10" t="str">
        <f>IFERROR(INDEX(invoice_test_data!AI:AI, MATCH('Classification Test Result'!A1454, invoice_test_data!A:A, 0)), "")</f>
        <v/>
      </c>
      <c r="D1454" s="10" t="s">
        <v>48</v>
      </c>
      <c r="E1454" s="10">
        <v>1</v>
      </c>
    </row>
    <row r="1455" spans="1:5" x14ac:dyDescent="0.3">
      <c r="A1455" s="10">
        <v>910626</v>
      </c>
      <c r="B1455" s="10" t="s">
        <v>12090</v>
      </c>
      <c r="C1455" s="10" t="str">
        <f>IFERROR(INDEX(invoice_test_data!AI:AI, MATCH('Classification Test Result'!A1455, invoice_test_data!A:A, 0)), "")</f>
        <v/>
      </c>
      <c r="D1455" s="10" t="s">
        <v>48</v>
      </c>
      <c r="E1455" s="10">
        <v>1</v>
      </c>
    </row>
    <row r="1456" spans="1:5" x14ac:dyDescent="0.3">
      <c r="A1456" s="10">
        <v>910617</v>
      </c>
      <c r="B1456" s="10" t="s">
        <v>12091</v>
      </c>
      <c r="C1456" s="10" t="str">
        <f>IFERROR(INDEX(invoice_test_data!AI:AI, MATCH('Classification Test Result'!A1456, invoice_test_data!A:A, 0)), "")</f>
        <v/>
      </c>
      <c r="D1456" s="10" t="s">
        <v>48</v>
      </c>
      <c r="E1456" s="10">
        <v>1</v>
      </c>
    </row>
    <row r="1457" spans="1:5" x14ac:dyDescent="0.3">
      <c r="A1457" s="10">
        <v>910614</v>
      </c>
      <c r="B1457" s="10" t="s">
        <v>12092</v>
      </c>
      <c r="C1457" s="10" t="str">
        <f>IFERROR(INDEX(invoice_test_data!AI:AI, MATCH('Classification Test Result'!A1457, invoice_test_data!A:A, 0)), "")</f>
        <v/>
      </c>
      <c r="D1457" s="10" t="s">
        <v>48</v>
      </c>
      <c r="E1457" s="10">
        <v>1</v>
      </c>
    </row>
    <row r="1458" spans="1:5" x14ac:dyDescent="0.3">
      <c r="A1458" s="10">
        <v>910615</v>
      </c>
      <c r="B1458" s="10" t="s">
        <v>12093</v>
      </c>
      <c r="C1458" s="10" t="str">
        <f>IFERROR(INDEX(invoice_test_data!AI:AI, MATCH('Classification Test Result'!A1458, invoice_test_data!A:A, 0)), "")</f>
        <v/>
      </c>
      <c r="D1458" s="10" t="s">
        <v>48</v>
      </c>
      <c r="E1458" s="10">
        <v>1</v>
      </c>
    </row>
    <row r="1459" spans="1:5" x14ac:dyDescent="0.3">
      <c r="A1459" s="10">
        <v>910613</v>
      </c>
      <c r="B1459" s="10" t="s">
        <v>12094</v>
      </c>
      <c r="C1459" s="10" t="str">
        <f>IFERROR(INDEX(invoice_test_data!AI:AI, MATCH('Classification Test Result'!A1459, invoice_test_data!A:A, 0)), "")</f>
        <v/>
      </c>
      <c r="D1459" s="10" t="s">
        <v>48</v>
      </c>
      <c r="E1459" s="10">
        <v>1</v>
      </c>
    </row>
    <row r="1460" spans="1:5" x14ac:dyDescent="0.3">
      <c r="A1460" s="10">
        <v>910642</v>
      </c>
      <c r="B1460" s="10" t="s">
        <v>12095</v>
      </c>
      <c r="C1460" s="10" t="str">
        <f>IFERROR(INDEX(invoice_test_data!AI:AI, MATCH('Classification Test Result'!A1460, invoice_test_data!A:A, 0)), "")</f>
        <v/>
      </c>
      <c r="D1460" s="10" t="s">
        <v>48</v>
      </c>
      <c r="E1460" s="10">
        <v>1</v>
      </c>
    </row>
    <row r="1461" spans="1:5" x14ac:dyDescent="0.3">
      <c r="A1461" s="10">
        <v>910639</v>
      </c>
      <c r="B1461" s="10" t="s">
        <v>12096</v>
      </c>
      <c r="C1461" s="10" t="str">
        <f>IFERROR(INDEX(invoice_test_data!AI:AI, MATCH('Classification Test Result'!A1461, invoice_test_data!A:A, 0)), "")</f>
        <v/>
      </c>
      <c r="D1461" s="10" t="s">
        <v>48</v>
      </c>
      <c r="E1461" s="10">
        <v>1</v>
      </c>
    </row>
    <row r="1462" spans="1:5" x14ac:dyDescent="0.3">
      <c r="A1462" s="10">
        <v>910636</v>
      </c>
      <c r="B1462" s="10" t="s">
        <v>12097</v>
      </c>
      <c r="C1462" s="10" t="str">
        <f>IFERROR(INDEX(invoice_test_data!AI:AI, MATCH('Classification Test Result'!A1462, invoice_test_data!A:A, 0)), "")</f>
        <v/>
      </c>
      <c r="D1462" s="10" t="s">
        <v>48</v>
      </c>
      <c r="E1462" s="10">
        <v>0.55000000000000004</v>
      </c>
    </row>
    <row r="1463" spans="1:5" x14ac:dyDescent="0.3">
      <c r="A1463" s="10">
        <v>910633</v>
      </c>
      <c r="B1463" s="10" t="s">
        <v>12098</v>
      </c>
      <c r="C1463" s="10" t="str">
        <f>IFERROR(INDEX(invoice_test_data!AI:AI, MATCH('Classification Test Result'!A1463, invoice_test_data!A:A, 0)), "")</f>
        <v/>
      </c>
      <c r="D1463" s="10" t="s">
        <v>48</v>
      </c>
      <c r="E1463" s="10">
        <v>1</v>
      </c>
    </row>
    <row r="1464" spans="1:5" x14ac:dyDescent="0.3">
      <c r="A1464" s="10">
        <v>910631</v>
      </c>
      <c r="B1464" s="10" t="s">
        <v>12088</v>
      </c>
      <c r="C1464" s="10" t="str">
        <f>IFERROR(INDEX(invoice_test_data!AI:AI, MATCH('Classification Test Result'!A1464, invoice_test_data!A:A, 0)), "")</f>
        <v/>
      </c>
      <c r="D1464" s="10" t="s">
        <v>48</v>
      </c>
      <c r="E1464" s="10">
        <v>1</v>
      </c>
    </row>
    <row r="1465" spans="1:5" x14ac:dyDescent="0.3">
      <c r="A1465" s="10">
        <v>910625</v>
      </c>
      <c r="B1465" s="10" t="s">
        <v>12099</v>
      </c>
      <c r="C1465" s="10" t="str">
        <f>IFERROR(INDEX(invoice_test_data!AI:AI, MATCH('Classification Test Result'!A1465, invoice_test_data!A:A, 0)), "")</f>
        <v/>
      </c>
      <c r="D1465" s="10" t="s">
        <v>48</v>
      </c>
      <c r="E1465" s="10">
        <v>1</v>
      </c>
    </row>
    <row r="1466" spans="1:5" x14ac:dyDescent="0.3">
      <c r="A1466" s="10">
        <v>910645</v>
      </c>
      <c r="B1466" s="10" t="s">
        <v>12100</v>
      </c>
      <c r="C1466" s="10" t="str">
        <f>IFERROR(INDEX(invoice_test_data!AI:AI, MATCH('Classification Test Result'!A1466, invoice_test_data!A:A, 0)), "")</f>
        <v/>
      </c>
      <c r="D1466" s="10" t="s">
        <v>48</v>
      </c>
      <c r="E1466" s="10">
        <v>1</v>
      </c>
    </row>
    <row r="1467" spans="1:5" x14ac:dyDescent="0.3">
      <c r="A1467" s="10">
        <v>910644</v>
      </c>
      <c r="B1467" s="10" t="s">
        <v>12101</v>
      </c>
      <c r="C1467" s="10" t="str">
        <f>IFERROR(INDEX(invoice_test_data!AI:AI, MATCH('Classification Test Result'!A1467, invoice_test_data!A:A, 0)), "")</f>
        <v/>
      </c>
      <c r="D1467" s="10" t="s">
        <v>48</v>
      </c>
      <c r="E1467" s="10">
        <v>1</v>
      </c>
    </row>
    <row r="1468" spans="1:5" x14ac:dyDescent="0.3">
      <c r="A1468" s="10">
        <v>910627</v>
      </c>
      <c r="B1468" s="10" t="s">
        <v>12102</v>
      </c>
      <c r="C1468" s="10" t="str">
        <f>IFERROR(INDEX(invoice_test_data!AI:AI, MATCH('Classification Test Result'!A1468, invoice_test_data!A:A, 0)), "")</f>
        <v/>
      </c>
      <c r="D1468" s="10" t="s">
        <v>48</v>
      </c>
      <c r="E1468" s="10">
        <v>1</v>
      </c>
    </row>
    <row r="1469" spans="1:5" x14ac:dyDescent="0.3">
      <c r="A1469" s="10">
        <v>910622</v>
      </c>
      <c r="B1469" s="10" t="s">
        <v>12103</v>
      </c>
      <c r="C1469" s="10" t="str">
        <f>IFERROR(INDEX(invoice_test_data!AI:AI, MATCH('Classification Test Result'!A1469, invoice_test_data!A:A, 0)), "")</f>
        <v/>
      </c>
      <c r="D1469" s="10" t="s">
        <v>48</v>
      </c>
      <c r="E1469" s="10">
        <v>1</v>
      </c>
    </row>
    <row r="1470" spans="1:5" x14ac:dyDescent="0.3">
      <c r="A1470" s="10">
        <v>910621</v>
      </c>
      <c r="B1470" s="10" t="s">
        <v>12104</v>
      </c>
      <c r="C1470" s="10" t="str">
        <f>IFERROR(INDEX(invoice_test_data!AI:AI, MATCH('Classification Test Result'!A1470, invoice_test_data!A:A, 0)), "")</f>
        <v/>
      </c>
      <c r="D1470" s="10" t="s">
        <v>48</v>
      </c>
      <c r="E1470" s="10">
        <v>1</v>
      </c>
    </row>
    <row r="1471" spans="1:5" x14ac:dyDescent="0.3">
      <c r="A1471" s="10">
        <v>910619</v>
      </c>
      <c r="B1471" s="10" t="s">
        <v>12105</v>
      </c>
      <c r="C1471" s="10" t="str">
        <f>IFERROR(INDEX(invoice_test_data!AI:AI, MATCH('Classification Test Result'!A1471, invoice_test_data!A:A, 0)), "")</f>
        <v/>
      </c>
      <c r="D1471" s="10" t="s">
        <v>48</v>
      </c>
      <c r="E1471" s="10">
        <v>1</v>
      </c>
    </row>
    <row r="1472" spans="1:5" x14ac:dyDescent="0.3">
      <c r="A1472" s="10">
        <v>910616</v>
      </c>
      <c r="B1472" s="10" t="s">
        <v>12106</v>
      </c>
      <c r="C1472" s="10" t="str">
        <f>IFERROR(INDEX(invoice_test_data!AI:AI, MATCH('Classification Test Result'!A1472, invoice_test_data!A:A, 0)), "")</f>
        <v/>
      </c>
      <c r="D1472" s="10" t="s">
        <v>48</v>
      </c>
      <c r="E1472" s="10">
        <v>0.98</v>
      </c>
    </row>
    <row r="1473" spans="1:5" x14ac:dyDescent="0.3">
      <c r="A1473" s="10">
        <v>910629</v>
      </c>
      <c r="B1473" s="10" t="s">
        <v>12107</v>
      </c>
      <c r="C1473" s="10" t="str">
        <f>IFERROR(INDEX(invoice_test_data!AI:AI, MATCH('Classification Test Result'!A1473, invoice_test_data!A:A, 0)), "")</f>
        <v/>
      </c>
      <c r="D1473" s="10" t="s">
        <v>464</v>
      </c>
      <c r="E1473" s="10">
        <v>1</v>
      </c>
    </row>
    <row r="1474" spans="1:5" x14ac:dyDescent="0.3">
      <c r="A1474" s="10">
        <v>910635</v>
      </c>
      <c r="B1474" s="10" t="s">
        <v>12108</v>
      </c>
      <c r="C1474" s="10" t="str">
        <f>IFERROR(INDEX(invoice_test_data!AI:AI, MATCH('Classification Test Result'!A1474, invoice_test_data!A:A, 0)), "")</f>
        <v/>
      </c>
      <c r="D1474" s="10" t="s">
        <v>464</v>
      </c>
      <c r="E1474" s="10">
        <v>1</v>
      </c>
    </row>
    <row r="1475" spans="1:5" x14ac:dyDescent="0.3">
      <c r="A1475" s="10">
        <v>910637</v>
      </c>
      <c r="B1475" s="10" t="s">
        <v>12109</v>
      </c>
      <c r="C1475" s="10" t="str">
        <f>IFERROR(INDEX(invoice_test_data!AI:AI, MATCH('Classification Test Result'!A1475, invoice_test_data!A:A, 0)), "")</f>
        <v/>
      </c>
      <c r="D1475" s="10" t="s">
        <v>464</v>
      </c>
      <c r="E1475" s="10">
        <v>1</v>
      </c>
    </row>
    <row r="1476" spans="1:5" x14ac:dyDescent="0.3">
      <c r="A1476" s="10">
        <v>910648</v>
      </c>
      <c r="B1476" s="10" t="s">
        <v>12110</v>
      </c>
      <c r="C1476" s="10" t="str">
        <f>IFERROR(INDEX(invoice_test_data!AI:AI, MATCH('Classification Test Result'!A1476, invoice_test_data!A:A, 0)), "")</f>
        <v/>
      </c>
      <c r="D1476" s="10" t="s">
        <v>464</v>
      </c>
      <c r="E1476" s="10">
        <v>0.94</v>
      </c>
    </row>
    <row r="1477" spans="1:5" x14ac:dyDescent="0.3">
      <c r="A1477" s="10">
        <v>910649</v>
      </c>
      <c r="B1477" s="10" t="s">
        <v>12111</v>
      </c>
      <c r="C1477" s="10" t="str">
        <f>IFERROR(INDEX(invoice_test_data!AI:AI, MATCH('Classification Test Result'!A1477, invoice_test_data!A:A, 0)), "")</f>
        <v/>
      </c>
      <c r="D1477" s="10" t="s">
        <v>464</v>
      </c>
      <c r="E1477" s="10">
        <v>1</v>
      </c>
    </row>
    <row r="1478" spans="1:5" x14ac:dyDescent="0.3">
      <c r="A1478" s="10">
        <v>910668</v>
      </c>
      <c r="B1478" s="10" t="s">
        <v>12084</v>
      </c>
      <c r="C1478" s="10" t="str">
        <f>IFERROR(INDEX(invoice_test_data!AI:AI, MATCH('Classification Test Result'!A1478, invoice_test_data!A:A, 0)), "")</f>
        <v/>
      </c>
      <c r="D1478" s="10" t="s">
        <v>48</v>
      </c>
      <c r="E1478" s="10">
        <v>1</v>
      </c>
    </row>
    <row r="1479" spans="1:5" x14ac:dyDescent="0.3">
      <c r="A1479" s="10">
        <v>910665</v>
      </c>
      <c r="B1479" s="10" t="s">
        <v>12080</v>
      </c>
      <c r="C1479" s="10" t="str">
        <f>IFERROR(INDEX(invoice_test_data!AI:AI, MATCH('Classification Test Result'!A1479, invoice_test_data!A:A, 0)), "")</f>
        <v/>
      </c>
      <c r="D1479" s="10" t="s">
        <v>48</v>
      </c>
      <c r="E1479" s="10">
        <v>1</v>
      </c>
    </row>
    <row r="1480" spans="1:5" x14ac:dyDescent="0.3">
      <c r="A1480" s="10">
        <v>910660</v>
      </c>
      <c r="B1480" s="10" t="s">
        <v>12085</v>
      </c>
      <c r="C1480" s="10" t="str">
        <f>IFERROR(INDEX(invoice_test_data!AI:AI, MATCH('Classification Test Result'!A1480, invoice_test_data!A:A, 0)), "")</f>
        <v/>
      </c>
      <c r="D1480" s="10" t="s">
        <v>48</v>
      </c>
      <c r="E1480" s="10">
        <v>1</v>
      </c>
    </row>
    <row r="1481" spans="1:5" x14ac:dyDescent="0.3">
      <c r="A1481" s="10">
        <v>910659</v>
      </c>
      <c r="B1481" s="10" t="s">
        <v>12086</v>
      </c>
      <c r="C1481" s="10" t="str">
        <f>IFERROR(INDEX(invoice_test_data!AI:AI, MATCH('Classification Test Result'!A1481, invoice_test_data!A:A, 0)), "")</f>
        <v/>
      </c>
      <c r="D1481" s="10" t="s">
        <v>48</v>
      </c>
      <c r="E1481" s="10">
        <v>1</v>
      </c>
    </row>
    <row r="1482" spans="1:5" x14ac:dyDescent="0.3">
      <c r="A1482" s="10">
        <v>910658</v>
      </c>
      <c r="B1482" s="10" t="s">
        <v>12091</v>
      </c>
      <c r="C1482" s="10" t="str">
        <f>IFERROR(INDEX(invoice_test_data!AI:AI, MATCH('Classification Test Result'!A1482, invoice_test_data!A:A, 0)), "")</f>
        <v/>
      </c>
      <c r="D1482" s="10" t="s">
        <v>48</v>
      </c>
      <c r="E1482" s="10">
        <v>1</v>
      </c>
    </row>
    <row r="1483" spans="1:5" x14ac:dyDescent="0.3">
      <c r="A1483" s="10">
        <v>910657</v>
      </c>
      <c r="B1483" s="10" t="s">
        <v>12093</v>
      </c>
      <c r="C1483" s="10" t="str">
        <f>IFERROR(INDEX(invoice_test_data!AI:AI, MATCH('Classification Test Result'!A1483, invoice_test_data!A:A, 0)), "")</f>
        <v/>
      </c>
      <c r="D1483" s="10" t="s">
        <v>48</v>
      </c>
      <c r="E1483" s="10">
        <v>1</v>
      </c>
    </row>
    <row r="1484" spans="1:5" x14ac:dyDescent="0.3">
      <c r="A1484" s="10">
        <v>910656</v>
      </c>
      <c r="B1484" s="10" t="s">
        <v>12092</v>
      </c>
      <c r="C1484" s="10" t="str">
        <f>IFERROR(INDEX(invoice_test_data!AI:AI, MATCH('Classification Test Result'!A1484, invoice_test_data!A:A, 0)), "")</f>
        <v/>
      </c>
      <c r="D1484" s="10" t="s">
        <v>48</v>
      </c>
      <c r="E1484" s="10">
        <v>1</v>
      </c>
    </row>
    <row r="1485" spans="1:5" x14ac:dyDescent="0.3">
      <c r="A1485" s="10">
        <v>910655</v>
      </c>
      <c r="B1485" s="10" t="s">
        <v>12094</v>
      </c>
      <c r="C1485" s="10" t="str">
        <f>IFERROR(INDEX(invoice_test_data!AI:AI, MATCH('Classification Test Result'!A1485, invoice_test_data!A:A, 0)), "")</f>
        <v/>
      </c>
      <c r="D1485" s="10" t="s">
        <v>48</v>
      </c>
      <c r="E1485" s="10">
        <v>1</v>
      </c>
    </row>
    <row r="1486" spans="1:5" x14ac:dyDescent="0.3">
      <c r="A1486" s="10">
        <v>910669</v>
      </c>
      <c r="B1486" s="10" t="s">
        <v>12089</v>
      </c>
      <c r="C1486" s="10" t="str">
        <f>IFERROR(INDEX(invoice_test_data!AI:AI, MATCH('Classification Test Result'!A1486, invoice_test_data!A:A, 0)), "")</f>
        <v/>
      </c>
      <c r="D1486" s="10" t="s">
        <v>48</v>
      </c>
      <c r="E1486" s="10">
        <v>1</v>
      </c>
    </row>
    <row r="1487" spans="1:5" x14ac:dyDescent="0.3">
      <c r="A1487" s="10">
        <v>910663</v>
      </c>
      <c r="B1487" s="10" t="s">
        <v>12081</v>
      </c>
      <c r="C1487" s="10" t="str">
        <f>IFERROR(INDEX(invoice_test_data!AI:AI, MATCH('Classification Test Result'!A1487, invoice_test_data!A:A, 0)), "")</f>
        <v/>
      </c>
      <c r="D1487" s="10" t="s">
        <v>48</v>
      </c>
      <c r="E1487" s="10">
        <v>1</v>
      </c>
    </row>
    <row r="1488" spans="1:5" x14ac:dyDescent="0.3">
      <c r="A1488" s="10">
        <v>910662</v>
      </c>
      <c r="B1488" s="10" t="s">
        <v>12090</v>
      </c>
      <c r="C1488" s="10" t="str">
        <f>IFERROR(INDEX(invoice_test_data!AI:AI, MATCH('Classification Test Result'!A1488, invoice_test_data!A:A, 0)), "")</f>
        <v/>
      </c>
      <c r="D1488" s="10" t="s">
        <v>48</v>
      </c>
      <c r="E1488" s="10">
        <v>1</v>
      </c>
    </row>
    <row r="1489" spans="1:5" x14ac:dyDescent="0.3">
      <c r="A1489" s="10">
        <v>910661</v>
      </c>
      <c r="B1489" s="10" t="s">
        <v>12082</v>
      </c>
      <c r="C1489" s="10" t="str">
        <f>IFERROR(INDEX(invoice_test_data!AI:AI, MATCH('Classification Test Result'!A1489, invoice_test_data!A:A, 0)), "")</f>
        <v/>
      </c>
      <c r="D1489" s="10" t="s">
        <v>48</v>
      </c>
      <c r="E1489" s="10">
        <v>0.7</v>
      </c>
    </row>
    <row r="1490" spans="1:5" x14ac:dyDescent="0.3">
      <c r="A1490" s="10">
        <v>910685</v>
      </c>
      <c r="B1490" s="10" t="s">
        <v>12077</v>
      </c>
      <c r="C1490" s="10" t="str">
        <f>IFERROR(INDEX(invoice_test_data!AI:AI, MATCH('Classification Test Result'!A1490, invoice_test_data!A:A, 0)), "")</f>
        <v/>
      </c>
      <c r="D1490" s="10" t="s">
        <v>48</v>
      </c>
      <c r="E1490" s="10">
        <v>1</v>
      </c>
    </row>
    <row r="1491" spans="1:5" x14ac:dyDescent="0.3">
      <c r="A1491" s="10">
        <v>910676</v>
      </c>
      <c r="B1491" s="10" t="s">
        <v>12088</v>
      </c>
      <c r="C1491" s="10" t="str">
        <f>IFERROR(INDEX(invoice_test_data!AI:AI, MATCH('Classification Test Result'!A1491, invoice_test_data!A:A, 0)), "")</f>
        <v/>
      </c>
      <c r="D1491" s="10" t="s">
        <v>48</v>
      </c>
      <c r="E1491" s="10">
        <v>1</v>
      </c>
    </row>
    <row r="1492" spans="1:5" x14ac:dyDescent="0.3">
      <c r="A1492" s="10">
        <v>910680</v>
      </c>
      <c r="B1492" s="10" t="s">
        <v>12078</v>
      </c>
      <c r="C1492" s="10" t="str">
        <f>IFERROR(INDEX(invoice_test_data!AI:AI, MATCH('Classification Test Result'!A1492, invoice_test_data!A:A, 0)), "")</f>
        <v/>
      </c>
      <c r="D1492" s="10" t="s">
        <v>48</v>
      </c>
      <c r="E1492" s="10">
        <v>1</v>
      </c>
    </row>
    <row r="1493" spans="1:5" x14ac:dyDescent="0.3">
      <c r="A1493" s="10">
        <v>910673</v>
      </c>
      <c r="B1493" s="10" t="s">
        <v>12079</v>
      </c>
      <c r="C1493" s="10" t="str">
        <f>IFERROR(INDEX(invoice_test_data!AI:AI, MATCH('Classification Test Result'!A1493, invoice_test_data!A:A, 0)), "")</f>
        <v/>
      </c>
      <c r="D1493" s="10" t="s">
        <v>48</v>
      </c>
      <c r="E1493" s="10">
        <v>1</v>
      </c>
    </row>
    <row r="1494" spans="1:5" x14ac:dyDescent="0.3">
      <c r="A1494" s="10">
        <v>910679</v>
      </c>
      <c r="B1494" s="10" t="s">
        <v>12087</v>
      </c>
      <c r="C1494" s="10" t="str">
        <f>IFERROR(INDEX(invoice_test_data!AI:AI, MATCH('Classification Test Result'!A1494, invoice_test_data!A:A, 0)), "")</f>
        <v/>
      </c>
      <c r="D1494" s="10" t="s">
        <v>48</v>
      </c>
      <c r="E1494" s="10">
        <v>1</v>
      </c>
    </row>
    <row r="1495" spans="1:5" x14ac:dyDescent="0.3">
      <c r="A1495" s="10">
        <v>910651</v>
      </c>
      <c r="B1495" s="10" t="s">
        <v>11163</v>
      </c>
      <c r="C1495" s="10" t="str">
        <f>IFERROR(INDEX(invoice_test_data!AI:AI, MATCH('Classification Test Result'!A1495, invoice_test_data!A:A, 0)), "")</f>
        <v/>
      </c>
      <c r="D1495" s="10" t="s">
        <v>92</v>
      </c>
      <c r="E1495" s="10">
        <v>1</v>
      </c>
    </row>
    <row r="1496" spans="1:5" x14ac:dyDescent="0.3">
      <c r="A1496" s="10">
        <v>910650</v>
      </c>
      <c r="B1496" s="10" t="s">
        <v>12112</v>
      </c>
      <c r="C1496" s="10" t="str">
        <f>IFERROR(INDEX(invoice_test_data!AI:AI, MATCH('Classification Test Result'!A1496, invoice_test_data!A:A, 0)), "")</f>
        <v/>
      </c>
      <c r="D1496" s="10" t="s">
        <v>464</v>
      </c>
      <c r="E1496" s="10">
        <v>0.82</v>
      </c>
    </row>
    <row r="1497" spans="1:5" x14ac:dyDescent="0.3">
      <c r="A1497" s="10">
        <v>910652</v>
      </c>
      <c r="B1497" s="10" t="s">
        <v>12113</v>
      </c>
      <c r="C1497" s="10" t="str">
        <f>IFERROR(INDEX(invoice_test_data!AI:AI, MATCH('Classification Test Result'!A1497, invoice_test_data!A:A, 0)), "")</f>
        <v/>
      </c>
      <c r="D1497" s="10" t="s">
        <v>48</v>
      </c>
      <c r="E1497" s="10">
        <v>1</v>
      </c>
    </row>
    <row r="1498" spans="1:5" x14ac:dyDescent="0.3">
      <c r="A1498" s="10">
        <v>910653</v>
      </c>
      <c r="B1498" s="10" t="s">
        <v>12114</v>
      </c>
      <c r="C1498" s="10" t="str">
        <f>IFERROR(INDEX(invoice_test_data!AI:AI, MATCH('Classification Test Result'!A1498, invoice_test_data!A:A, 0)), "")</f>
        <v/>
      </c>
      <c r="D1498" s="10" t="s">
        <v>48</v>
      </c>
      <c r="E1498" s="10">
        <v>0.56000000000000005</v>
      </c>
    </row>
    <row r="1499" spans="1:5" x14ac:dyDescent="0.3">
      <c r="A1499" s="10">
        <v>910654</v>
      </c>
      <c r="B1499" s="10" t="s">
        <v>11472</v>
      </c>
      <c r="C1499" s="10" t="str">
        <f>IFERROR(INDEX(invoice_test_data!AI:AI, MATCH('Classification Test Result'!A1499, invoice_test_data!A:A, 0)), "")</f>
        <v/>
      </c>
      <c r="D1499" s="10" t="s">
        <v>1010</v>
      </c>
      <c r="E1499" s="10">
        <v>1</v>
      </c>
    </row>
    <row r="1500" spans="1:5" x14ac:dyDescent="0.3">
      <c r="A1500" s="10">
        <v>910698</v>
      </c>
      <c r="B1500" s="10" t="s">
        <v>12115</v>
      </c>
      <c r="C1500" s="10" t="str">
        <f>IFERROR(INDEX(invoice_test_data!AI:AI, MATCH('Classification Test Result'!A1500, invoice_test_data!A:A, 0)), "")</f>
        <v/>
      </c>
      <c r="D1500" s="10" t="s">
        <v>48</v>
      </c>
      <c r="E1500" s="10">
        <v>1</v>
      </c>
    </row>
    <row r="1501" spans="1:5" x14ac:dyDescent="0.3">
      <c r="A1501" s="10">
        <v>910694</v>
      </c>
      <c r="B1501" s="10" t="s">
        <v>12116</v>
      </c>
      <c r="C1501" s="10" t="str">
        <f>IFERROR(INDEX(invoice_test_data!AI:AI, MATCH('Classification Test Result'!A1501, invoice_test_data!A:A, 0)), "")</f>
        <v/>
      </c>
      <c r="D1501" s="10" t="s">
        <v>48</v>
      </c>
      <c r="E1501" s="10">
        <v>1</v>
      </c>
    </row>
    <row r="1502" spans="1:5" x14ac:dyDescent="0.3">
      <c r="A1502" s="10">
        <v>910687</v>
      </c>
      <c r="B1502" s="10" t="s">
        <v>12117</v>
      </c>
      <c r="C1502" s="10" t="str">
        <f>IFERROR(INDEX(invoice_test_data!AI:AI, MATCH('Classification Test Result'!A1502, invoice_test_data!A:A, 0)), "")</f>
        <v/>
      </c>
      <c r="D1502" s="10" t="s">
        <v>48</v>
      </c>
      <c r="E1502" s="10">
        <v>1</v>
      </c>
    </row>
    <row r="1503" spans="1:5" x14ac:dyDescent="0.3">
      <c r="A1503" s="10">
        <v>910683</v>
      </c>
      <c r="B1503" s="10" t="s">
        <v>12118</v>
      </c>
      <c r="C1503" s="10" t="str">
        <f>IFERROR(INDEX(invoice_test_data!AI:AI, MATCH('Classification Test Result'!A1503, invoice_test_data!A:A, 0)), "")</f>
        <v/>
      </c>
      <c r="D1503" s="10" t="s">
        <v>48</v>
      </c>
      <c r="E1503" s="10">
        <v>1</v>
      </c>
    </row>
    <row r="1504" spans="1:5" x14ac:dyDescent="0.3">
      <c r="A1504" s="10">
        <v>910675</v>
      </c>
      <c r="B1504" s="10" t="s">
        <v>12119</v>
      </c>
      <c r="C1504" s="10" t="str">
        <f>IFERROR(INDEX(invoice_test_data!AI:AI, MATCH('Classification Test Result'!A1504, invoice_test_data!A:A, 0)), "")</f>
        <v/>
      </c>
      <c r="D1504" s="10" t="s">
        <v>48</v>
      </c>
      <c r="E1504" s="10">
        <v>1</v>
      </c>
    </row>
    <row r="1505" spans="1:5" x14ac:dyDescent="0.3">
      <c r="A1505" s="10">
        <v>910667</v>
      </c>
      <c r="B1505" s="10" t="s">
        <v>12120</v>
      </c>
      <c r="C1505" s="10" t="str">
        <f>IFERROR(INDEX(invoice_test_data!AI:AI, MATCH('Classification Test Result'!A1505, invoice_test_data!A:A, 0)), "")</f>
        <v/>
      </c>
      <c r="D1505" s="10" t="s">
        <v>48</v>
      </c>
      <c r="E1505" s="10">
        <v>1</v>
      </c>
    </row>
    <row r="1506" spans="1:5" x14ac:dyDescent="0.3">
      <c r="A1506" s="10">
        <v>910664</v>
      </c>
      <c r="B1506" s="10" t="s">
        <v>12121</v>
      </c>
      <c r="C1506" s="10" t="str">
        <f>IFERROR(INDEX(invoice_test_data!AI:AI, MATCH('Classification Test Result'!A1506, invoice_test_data!A:A, 0)), "")</f>
        <v/>
      </c>
      <c r="D1506" s="10" t="s">
        <v>48</v>
      </c>
      <c r="E1506" s="10">
        <v>1</v>
      </c>
    </row>
    <row r="1507" spans="1:5" x14ac:dyDescent="0.3">
      <c r="A1507" s="10">
        <v>910682</v>
      </c>
      <c r="B1507" s="10" t="s">
        <v>12122</v>
      </c>
      <c r="C1507" s="10" t="str">
        <f>IFERROR(INDEX(invoice_test_data!AI:AI, MATCH('Classification Test Result'!A1507, invoice_test_data!A:A, 0)), "")</f>
        <v/>
      </c>
      <c r="D1507" s="10" t="s">
        <v>48</v>
      </c>
      <c r="E1507" s="10">
        <v>1</v>
      </c>
    </row>
    <row r="1508" spans="1:5" x14ac:dyDescent="0.3">
      <c r="A1508" s="10">
        <v>910670</v>
      </c>
      <c r="B1508" s="10" t="s">
        <v>12123</v>
      </c>
      <c r="C1508" s="10" t="str">
        <f>IFERROR(INDEX(invoice_test_data!AI:AI, MATCH('Classification Test Result'!A1508, invoice_test_data!A:A, 0)), "")</f>
        <v/>
      </c>
      <c r="D1508" s="10" t="s">
        <v>48</v>
      </c>
      <c r="E1508" s="10">
        <v>1</v>
      </c>
    </row>
    <row r="1509" spans="1:5" x14ac:dyDescent="0.3">
      <c r="A1509" s="10">
        <v>910699</v>
      </c>
      <c r="B1509" s="10" t="s">
        <v>12078</v>
      </c>
      <c r="C1509" s="10" t="str">
        <f>IFERROR(INDEX(invoice_test_data!AI:AI, MATCH('Classification Test Result'!A1509, invoice_test_data!A:A, 0)), "")</f>
        <v/>
      </c>
      <c r="D1509" s="10" t="s">
        <v>48</v>
      </c>
      <c r="E1509" s="10">
        <v>1</v>
      </c>
    </row>
    <row r="1510" spans="1:5" x14ac:dyDescent="0.3">
      <c r="A1510" s="10">
        <v>910697</v>
      </c>
      <c r="B1510" s="10" t="s">
        <v>12124</v>
      </c>
      <c r="C1510" s="10" t="str">
        <f>IFERROR(INDEX(invoice_test_data!AI:AI, MATCH('Classification Test Result'!A1510, invoice_test_data!A:A, 0)), "")</f>
        <v/>
      </c>
      <c r="D1510" s="10" t="s">
        <v>48</v>
      </c>
      <c r="E1510" s="10">
        <v>1</v>
      </c>
    </row>
    <row r="1511" spans="1:5" x14ac:dyDescent="0.3">
      <c r="A1511" s="10">
        <v>910696</v>
      </c>
      <c r="B1511" s="10" t="s">
        <v>12125</v>
      </c>
      <c r="C1511" s="10" t="str">
        <f>IFERROR(INDEX(invoice_test_data!AI:AI, MATCH('Classification Test Result'!A1511, invoice_test_data!A:A, 0)), "")</f>
        <v/>
      </c>
      <c r="D1511" s="10" t="s">
        <v>48</v>
      </c>
      <c r="E1511" s="10">
        <v>1</v>
      </c>
    </row>
    <row r="1512" spans="1:5" x14ac:dyDescent="0.3">
      <c r="A1512" s="10">
        <v>910695</v>
      </c>
      <c r="B1512" s="10" t="s">
        <v>12126</v>
      </c>
      <c r="C1512" s="10" t="str">
        <f>IFERROR(INDEX(invoice_test_data!AI:AI, MATCH('Classification Test Result'!A1512, invoice_test_data!A:A, 0)), "")</f>
        <v/>
      </c>
      <c r="D1512" s="10" t="s">
        <v>48</v>
      </c>
      <c r="E1512" s="10">
        <v>1</v>
      </c>
    </row>
    <row r="1513" spans="1:5" x14ac:dyDescent="0.3">
      <c r="A1513" s="10">
        <v>910692</v>
      </c>
      <c r="B1513" s="10" t="s">
        <v>12127</v>
      </c>
      <c r="C1513" s="10" t="str">
        <f>IFERROR(INDEX(invoice_test_data!AI:AI, MATCH('Classification Test Result'!A1513, invoice_test_data!A:A, 0)), "")</f>
        <v/>
      </c>
      <c r="D1513" s="10" t="s">
        <v>48</v>
      </c>
      <c r="E1513" s="10">
        <v>1</v>
      </c>
    </row>
    <row r="1514" spans="1:5" x14ac:dyDescent="0.3">
      <c r="A1514" s="10">
        <v>910690</v>
      </c>
      <c r="B1514" s="10" t="s">
        <v>12128</v>
      </c>
      <c r="C1514" s="10" t="str">
        <f>IFERROR(INDEX(invoice_test_data!AI:AI, MATCH('Classification Test Result'!A1514, invoice_test_data!A:A, 0)), "")</f>
        <v/>
      </c>
      <c r="D1514" s="10" t="s">
        <v>464</v>
      </c>
      <c r="E1514" s="10">
        <v>0.72</v>
      </c>
    </row>
    <row r="1515" spans="1:5" x14ac:dyDescent="0.3">
      <c r="A1515" s="10">
        <v>910677</v>
      </c>
      <c r="B1515" s="10" t="s">
        <v>12129</v>
      </c>
      <c r="C1515" s="10" t="str">
        <f>IFERROR(INDEX(invoice_test_data!AI:AI, MATCH('Classification Test Result'!A1515, invoice_test_data!A:A, 0)), "")</f>
        <v/>
      </c>
      <c r="D1515" s="10" t="s">
        <v>48</v>
      </c>
      <c r="E1515" s="10">
        <v>1</v>
      </c>
    </row>
    <row r="1516" spans="1:5" x14ac:dyDescent="0.3">
      <c r="A1516" s="10">
        <v>910672</v>
      </c>
      <c r="B1516" s="10" t="s">
        <v>12130</v>
      </c>
      <c r="C1516" s="10" t="str">
        <f>IFERROR(INDEX(invoice_test_data!AI:AI, MATCH('Classification Test Result'!A1516, invoice_test_data!A:A, 0)), "")</f>
        <v/>
      </c>
      <c r="D1516" s="10" t="s">
        <v>48</v>
      </c>
      <c r="E1516" s="10">
        <v>0.87</v>
      </c>
    </row>
    <row r="1517" spans="1:5" x14ac:dyDescent="0.3">
      <c r="A1517" s="10">
        <v>910688</v>
      </c>
      <c r="B1517" s="10" t="s">
        <v>12131</v>
      </c>
      <c r="C1517" s="10" t="str">
        <f>IFERROR(INDEX(invoice_test_data!AI:AI, MATCH('Classification Test Result'!A1517, invoice_test_data!A:A, 0)), "")</f>
        <v/>
      </c>
      <c r="D1517" s="10" t="s">
        <v>464</v>
      </c>
      <c r="E1517" s="10">
        <v>0.66</v>
      </c>
    </row>
    <row r="1518" spans="1:5" x14ac:dyDescent="0.3">
      <c r="A1518" s="10">
        <v>910693</v>
      </c>
      <c r="B1518" s="10" t="s">
        <v>11975</v>
      </c>
      <c r="C1518" s="10" t="str">
        <f>IFERROR(INDEX(invoice_test_data!AI:AI, MATCH('Classification Test Result'!A1518, invoice_test_data!A:A, 0)), "")</f>
        <v/>
      </c>
      <c r="D1518" s="10" t="s">
        <v>48</v>
      </c>
      <c r="E1518" s="10">
        <v>1</v>
      </c>
    </row>
    <row r="1519" spans="1:5" x14ac:dyDescent="0.3">
      <c r="A1519" s="10">
        <v>910691</v>
      </c>
      <c r="B1519" s="10" t="s">
        <v>11976</v>
      </c>
      <c r="C1519" s="10" t="str">
        <f>IFERROR(INDEX(invoice_test_data!AI:AI, MATCH('Classification Test Result'!A1519, invoice_test_data!A:A, 0)), "")</f>
        <v/>
      </c>
      <c r="D1519" s="10" t="s">
        <v>48</v>
      </c>
      <c r="E1519" s="10">
        <v>0.94</v>
      </c>
    </row>
    <row r="1520" spans="1:5" x14ac:dyDescent="0.3">
      <c r="A1520" s="10">
        <v>910689</v>
      </c>
      <c r="B1520" s="10" t="s">
        <v>11977</v>
      </c>
      <c r="C1520" s="10" t="str">
        <f>IFERROR(INDEX(invoice_test_data!AI:AI, MATCH('Classification Test Result'!A1520, invoice_test_data!A:A, 0)), "")</f>
        <v/>
      </c>
      <c r="D1520" s="10" t="s">
        <v>464</v>
      </c>
      <c r="E1520" s="10">
        <v>0.97</v>
      </c>
    </row>
    <row r="1521" spans="1:5" x14ac:dyDescent="0.3">
      <c r="A1521" s="10">
        <v>910681</v>
      </c>
      <c r="B1521" s="10" t="s">
        <v>11980</v>
      </c>
      <c r="C1521" s="10" t="str">
        <f>IFERROR(INDEX(invoice_test_data!AI:AI, MATCH('Classification Test Result'!A1521, invoice_test_data!A:A, 0)), "")</f>
        <v/>
      </c>
      <c r="D1521" s="10" t="s">
        <v>464</v>
      </c>
      <c r="E1521" s="10">
        <v>1</v>
      </c>
    </row>
    <row r="1522" spans="1:5" x14ac:dyDescent="0.3">
      <c r="A1522" s="10">
        <v>910666</v>
      </c>
      <c r="B1522" s="10" t="s">
        <v>11984</v>
      </c>
      <c r="C1522" s="10" t="str">
        <f>IFERROR(INDEX(invoice_test_data!AI:AI, MATCH('Classification Test Result'!A1522, invoice_test_data!A:A, 0)), "")</f>
        <v/>
      </c>
      <c r="D1522" s="10" t="s">
        <v>48</v>
      </c>
      <c r="E1522" s="10">
        <v>1</v>
      </c>
    </row>
    <row r="1523" spans="1:5" x14ac:dyDescent="0.3">
      <c r="A1523" s="10">
        <v>910684</v>
      </c>
      <c r="B1523" s="10" t="s">
        <v>11979</v>
      </c>
      <c r="C1523" s="10" t="str">
        <f>IFERROR(INDEX(invoice_test_data!AI:AI, MATCH('Classification Test Result'!A1523, invoice_test_data!A:A, 0)), "")</f>
        <v/>
      </c>
      <c r="D1523" s="10" t="s">
        <v>48</v>
      </c>
      <c r="E1523" s="10">
        <v>1</v>
      </c>
    </row>
    <row r="1524" spans="1:5" x14ac:dyDescent="0.3">
      <c r="A1524" s="10">
        <v>910678</v>
      </c>
      <c r="B1524" s="10" t="s">
        <v>11981</v>
      </c>
      <c r="C1524" s="10" t="str">
        <f>IFERROR(INDEX(invoice_test_data!AI:AI, MATCH('Classification Test Result'!A1524, invoice_test_data!A:A, 0)), "")</f>
        <v/>
      </c>
      <c r="D1524" s="10" t="s">
        <v>48</v>
      </c>
      <c r="E1524" s="10">
        <v>1</v>
      </c>
    </row>
    <row r="1525" spans="1:5" x14ac:dyDescent="0.3">
      <c r="A1525" s="10">
        <v>910686</v>
      </c>
      <c r="B1525" s="10" t="s">
        <v>11978</v>
      </c>
      <c r="C1525" s="10" t="str">
        <f>IFERROR(INDEX(invoice_test_data!AI:AI, MATCH('Classification Test Result'!A1525, invoice_test_data!A:A, 0)), "")</f>
        <v/>
      </c>
      <c r="D1525" s="10" t="s">
        <v>48</v>
      </c>
      <c r="E1525" s="10">
        <v>1</v>
      </c>
    </row>
    <row r="1526" spans="1:5" x14ac:dyDescent="0.3">
      <c r="A1526" s="10">
        <v>910674</v>
      </c>
      <c r="B1526" s="10" t="s">
        <v>11982</v>
      </c>
      <c r="C1526" s="10" t="str">
        <f>IFERROR(INDEX(invoice_test_data!AI:AI, MATCH('Classification Test Result'!A1526, invoice_test_data!A:A, 0)), "")</f>
        <v/>
      </c>
      <c r="D1526" s="10" t="s">
        <v>48</v>
      </c>
      <c r="E1526" s="10">
        <v>1</v>
      </c>
    </row>
    <row r="1527" spans="1:5" x14ac:dyDescent="0.3">
      <c r="A1527" s="10">
        <v>910671</v>
      </c>
      <c r="B1527" s="10" t="s">
        <v>11983</v>
      </c>
      <c r="C1527" s="10" t="str">
        <f>IFERROR(INDEX(invoice_test_data!AI:AI, MATCH('Classification Test Result'!A1527, invoice_test_data!A:A, 0)), "")</f>
        <v/>
      </c>
      <c r="D1527" s="10" t="s">
        <v>464</v>
      </c>
      <c r="E1527" s="10">
        <v>1</v>
      </c>
    </row>
    <row r="1528" spans="1:5" x14ac:dyDescent="0.3">
      <c r="A1528" s="10">
        <v>910700</v>
      </c>
      <c r="B1528" s="10" t="s">
        <v>12132</v>
      </c>
      <c r="C1528" s="10" t="str">
        <f>IFERROR(INDEX(invoice_test_data!AI:AI, MATCH('Classification Test Result'!A1528, invoice_test_data!A:A, 0)), "")</f>
        <v/>
      </c>
      <c r="D1528" s="10" t="s">
        <v>48</v>
      </c>
      <c r="E1528" s="10">
        <v>1</v>
      </c>
    </row>
    <row r="1529" spans="1:5" x14ac:dyDescent="0.3">
      <c r="A1529" s="10">
        <v>910702</v>
      </c>
      <c r="B1529" s="10" t="s">
        <v>11163</v>
      </c>
      <c r="C1529" s="10" t="str">
        <f>IFERROR(INDEX(invoice_test_data!AI:AI, MATCH('Classification Test Result'!A1529, invoice_test_data!A:A, 0)), "")</f>
        <v/>
      </c>
      <c r="D1529" s="10" t="s">
        <v>92</v>
      </c>
      <c r="E1529" s="10">
        <v>1</v>
      </c>
    </row>
    <row r="1530" spans="1:5" x14ac:dyDescent="0.3">
      <c r="A1530" s="10">
        <v>910701</v>
      </c>
      <c r="B1530" s="10" t="s">
        <v>12133</v>
      </c>
      <c r="C1530" s="10" t="str">
        <f>IFERROR(INDEX(invoice_test_data!AI:AI, MATCH('Classification Test Result'!A1530, invoice_test_data!A:A, 0)), "")</f>
        <v/>
      </c>
      <c r="D1530" s="10" t="s">
        <v>48</v>
      </c>
      <c r="E1530" s="10">
        <v>1</v>
      </c>
    </row>
    <row r="1531" spans="1:5" x14ac:dyDescent="0.3">
      <c r="A1531" s="10">
        <v>910706</v>
      </c>
      <c r="B1531" s="10" t="s">
        <v>11965</v>
      </c>
      <c r="C1531" s="10" t="str">
        <f>IFERROR(INDEX(invoice_test_data!AI:AI, MATCH('Classification Test Result'!A1531, invoice_test_data!A:A, 0)), "")</f>
        <v/>
      </c>
      <c r="D1531" s="10" t="s">
        <v>92</v>
      </c>
      <c r="E1531" s="10">
        <v>1</v>
      </c>
    </row>
    <row r="1532" spans="1:5" x14ac:dyDescent="0.3">
      <c r="A1532" s="10">
        <v>910705</v>
      </c>
      <c r="B1532" s="10" t="s">
        <v>11966</v>
      </c>
      <c r="C1532" s="10" t="str">
        <f>IFERROR(INDEX(invoice_test_data!AI:AI, MATCH('Classification Test Result'!A1532, invoice_test_data!A:A, 0)), "")</f>
        <v/>
      </c>
      <c r="D1532" s="10" t="s">
        <v>92</v>
      </c>
      <c r="E1532" s="10">
        <v>1</v>
      </c>
    </row>
    <row r="1533" spans="1:5" x14ac:dyDescent="0.3">
      <c r="A1533" s="10">
        <v>910704</v>
      </c>
      <c r="B1533" s="10" t="s">
        <v>12134</v>
      </c>
      <c r="C1533" s="10" t="str">
        <f>IFERROR(INDEX(invoice_test_data!AI:AI, MATCH('Classification Test Result'!A1533, invoice_test_data!A:A, 0)), "")</f>
        <v/>
      </c>
      <c r="D1533" s="10" t="s">
        <v>48</v>
      </c>
      <c r="E1533" s="10">
        <v>1</v>
      </c>
    </row>
    <row r="1534" spans="1:5" x14ac:dyDescent="0.3">
      <c r="A1534" s="10">
        <v>910703</v>
      </c>
      <c r="B1534" s="10" t="s">
        <v>12135</v>
      </c>
      <c r="C1534" s="10" t="str">
        <f>IFERROR(INDEX(invoice_test_data!AI:AI, MATCH('Classification Test Result'!A1534, invoice_test_data!A:A, 0)), "")</f>
        <v/>
      </c>
      <c r="D1534" s="10" t="s">
        <v>48</v>
      </c>
      <c r="E1534" s="10">
        <v>1</v>
      </c>
    </row>
    <row r="1535" spans="1:5" x14ac:dyDescent="0.3">
      <c r="A1535" s="10">
        <v>910707</v>
      </c>
      <c r="B1535" s="10" t="s">
        <v>12136</v>
      </c>
      <c r="C1535" s="10" t="str">
        <f>IFERROR(INDEX(invoice_test_data!AI:AI, MATCH('Classification Test Result'!A1535, invoice_test_data!A:A, 0)), "")</f>
        <v/>
      </c>
      <c r="D1535" s="10" t="s">
        <v>464</v>
      </c>
      <c r="E1535" s="10">
        <v>1</v>
      </c>
    </row>
    <row r="1536" spans="1:5" x14ac:dyDescent="0.3">
      <c r="A1536" s="10">
        <v>910708</v>
      </c>
      <c r="B1536" s="10" t="s">
        <v>12137</v>
      </c>
      <c r="C1536" s="10" t="str">
        <f>IFERROR(INDEX(invoice_test_data!AI:AI, MATCH('Classification Test Result'!A1536, invoice_test_data!A:A, 0)), "")</f>
        <v/>
      </c>
      <c r="D1536" s="10" t="s">
        <v>48</v>
      </c>
      <c r="E1536" s="10">
        <v>1</v>
      </c>
    </row>
    <row r="1537" spans="1:5" x14ac:dyDescent="0.3">
      <c r="A1537" s="10">
        <v>910710</v>
      </c>
      <c r="B1537" s="10" t="s">
        <v>12138</v>
      </c>
      <c r="C1537" s="10" t="str">
        <f>IFERROR(INDEX(invoice_test_data!AI:AI, MATCH('Classification Test Result'!A1537, invoice_test_data!A:A, 0)), "")</f>
        <v/>
      </c>
      <c r="D1537" s="10" t="s">
        <v>48</v>
      </c>
      <c r="E1537" s="10">
        <v>1</v>
      </c>
    </row>
    <row r="1538" spans="1:5" x14ac:dyDescent="0.3">
      <c r="A1538" s="10">
        <v>910709</v>
      </c>
      <c r="B1538" s="10" t="s">
        <v>12139</v>
      </c>
      <c r="C1538" s="10" t="str">
        <f>IFERROR(INDEX(invoice_test_data!AI:AI, MATCH('Classification Test Result'!A1538, invoice_test_data!A:A, 0)), "")</f>
        <v/>
      </c>
      <c r="D1538" s="10" t="s">
        <v>48</v>
      </c>
      <c r="E1538" s="10">
        <v>1</v>
      </c>
    </row>
    <row r="1539" spans="1:5" x14ac:dyDescent="0.3">
      <c r="A1539" s="10">
        <v>910712</v>
      </c>
      <c r="B1539" s="10" t="s">
        <v>12140</v>
      </c>
      <c r="C1539" s="10" t="str">
        <f>IFERROR(INDEX(invoice_test_data!AI:AI, MATCH('Classification Test Result'!A1539, invoice_test_data!A:A, 0)), "")</f>
        <v/>
      </c>
      <c r="D1539" s="10" t="s">
        <v>48</v>
      </c>
      <c r="E1539" s="10">
        <v>0.99</v>
      </c>
    </row>
    <row r="1540" spans="1:5" x14ac:dyDescent="0.3">
      <c r="A1540" s="10">
        <v>910711</v>
      </c>
      <c r="B1540" s="10" t="s">
        <v>12141</v>
      </c>
      <c r="C1540" s="10" t="str">
        <f>IFERROR(INDEX(invoice_test_data!AI:AI, MATCH('Classification Test Result'!A1540, invoice_test_data!A:A, 0)), "")</f>
        <v/>
      </c>
      <c r="D1540" s="10" t="s">
        <v>48</v>
      </c>
      <c r="E1540" s="10">
        <v>1</v>
      </c>
    </row>
    <row r="1541" spans="1:5" x14ac:dyDescent="0.3">
      <c r="A1541" s="10">
        <v>910714</v>
      </c>
      <c r="B1541" s="10" t="s">
        <v>12142</v>
      </c>
      <c r="C1541" s="10" t="str">
        <f>IFERROR(INDEX(invoice_test_data!AI:AI, MATCH('Classification Test Result'!A1541, invoice_test_data!A:A, 0)), "")</f>
        <v/>
      </c>
      <c r="D1541" s="10" t="s">
        <v>48</v>
      </c>
      <c r="E1541" s="10">
        <v>1</v>
      </c>
    </row>
    <row r="1542" spans="1:5" x14ac:dyDescent="0.3">
      <c r="A1542" s="10">
        <v>910713</v>
      </c>
      <c r="B1542" s="10" t="s">
        <v>12143</v>
      </c>
      <c r="C1542" s="10" t="str">
        <f>IFERROR(INDEX(invoice_test_data!AI:AI, MATCH('Classification Test Result'!A1542, invoice_test_data!A:A, 0)), "")</f>
        <v/>
      </c>
      <c r="D1542" s="10" t="s">
        <v>48</v>
      </c>
      <c r="E1542" s="10">
        <v>1</v>
      </c>
    </row>
    <row r="1543" spans="1:5" x14ac:dyDescent="0.3">
      <c r="A1543" s="10">
        <v>910720</v>
      </c>
      <c r="B1543" s="10" t="s">
        <v>11979</v>
      </c>
      <c r="C1543" s="10" t="str">
        <f>IFERROR(INDEX(invoice_test_data!AI:AI, MATCH('Classification Test Result'!A1543, invoice_test_data!A:A, 0)), "")</f>
        <v/>
      </c>
      <c r="D1543" s="10" t="s">
        <v>48</v>
      </c>
      <c r="E1543" s="10">
        <v>1</v>
      </c>
    </row>
    <row r="1544" spans="1:5" x14ac:dyDescent="0.3">
      <c r="A1544" s="10">
        <v>910719</v>
      </c>
      <c r="B1544" s="10" t="s">
        <v>11980</v>
      </c>
      <c r="C1544" s="10" t="str">
        <f>IFERROR(INDEX(invoice_test_data!AI:AI, MATCH('Classification Test Result'!A1544, invoice_test_data!A:A, 0)), "")</f>
        <v/>
      </c>
      <c r="D1544" s="10" t="s">
        <v>464</v>
      </c>
      <c r="E1544" s="10">
        <v>1</v>
      </c>
    </row>
    <row r="1545" spans="1:5" x14ac:dyDescent="0.3">
      <c r="A1545" s="10">
        <v>910718</v>
      </c>
      <c r="B1545" s="10" t="s">
        <v>11981</v>
      </c>
      <c r="C1545" s="10" t="str">
        <f>IFERROR(INDEX(invoice_test_data!AI:AI, MATCH('Classification Test Result'!A1545, invoice_test_data!A:A, 0)), "")</f>
        <v/>
      </c>
      <c r="D1545" s="10" t="s">
        <v>48</v>
      </c>
      <c r="E1545" s="10">
        <v>1</v>
      </c>
    </row>
    <row r="1546" spans="1:5" x14ac:dyDescent="0.3">
      <c r="A1546" s="10">
        <v>910717</v>
      </c>
      <c r="B1546" s="10" t="s">
        <v>11982</v>
      </c>
      <c r="C1546" s="10" t="str">
        <f>IFERROR(INDEX(invoice_test_data!AI:AI, MATCH('Classification Test Result'!A1546, invoice_test_data!A:A, 0)), "")</f>
        <v/>
      </c>
      <c r="D1546" s="10" t="s">
        <v>48</v>
      </c>
      <c r="E1546" s="10">
        <v>1</v>
      </c>
    </row>
    <row r="1547" spans="1:5" x14ac:dyDescent="0.3">
      <c r="A1547" s="10">
        <v>910716</v>
      </c>
      <c r="B1547" s="10" t="s">
        <v>11983</v>
      </c>
      <c r="C1547" s="10" t="str">
        <f>IFERROR(INDEX(invoice_test_data!AI:AI, MATCH('Classification Test Result'!A1547, invoice_test_data!A:A, 0)), "")</f>
        <v/>
      </c>
      <c r="D1547" s="10" t="s">
        <v>464</v>
      </c>
      <c r="E1547" s="10">
        <v>1</v>
      </c>
    </row>
    <row r="1548" spans="1:5" x14ac:dyDescent="0.3">
      <c r="A1548" s="10">
        <v>910715</v>
      </c>
      <c r="B1548" s="10" t="s">
        <v>11984</v>
      </c>
      <c r="C1548" s="10" t="str">
        <f>IFERROR(INDEX(invoice_test_data!AI:AI, MATCH('Classification Test Result'!A1548, invoice_test_data!A:A, 0)), "")</f>
        <v/>
      </c>
      <c r="D1548" s="10" t="s">
        <v>48</v>
      </c>
      <c r="E1548" s="10">
        <v>1</v>
      </c>
    </row>
    <row r="1549" spans="1:5" x14ac:dyDescent="0.3">
      <c r="A1549" s="10">
        <v>910724</v>
      </c>
      <c r="B1549" s="10" t="s">
        <v>11975</v>
      </c>
      <c r="C1549" s="10" t="str">
        <f>IFERROR(INDEX(invoice_test_data!AI:AI, MATCH('Classification Test Result'!A1549, invoice_test_data!A:A, 0)), "")</f>
        <v/>
      </c>
      <c r="D1549" s="10" t="s">
        <v>48</v>
      </c>
      <c r="E1549" s="10">
        <v>1</v>
      </c>
    </row>
    <row r="1550" spans="1:5" x14ac:dyDescent="0.3">
      <c r="A1550" s="10">
        <v>910723</v>
      </c>
      <c r="B1550" s="10" t="s">
        <v>11976</v>
      </c>
      <c r="C1550" s="10" t="str">
        <f>IFERROR(INDEX(invoice_test_data!AI:AI, MATCH('Classification Test Result'!A1550, invoice_test_data!A:A, 0)), "")</f>
        <v/>
      </c>
      <c r="D1550" s="10" t="s">
        <v>48</v>
      </c>
      <c r="E1550" s="10">
        <v>0.94</v>
      </c>
    </row>
    <row r="1551" spans="1:5" x14ac:dyDescent="0.3">
      <c r="A1551" s="10">
        <v>910722</v>
      </c>
      <c r="B1551" s="10" t="s">
        <v>11977</v>
      </c>
      <c r="C1551" s="10" t="str">
        <f>IFERROR(INDEX(invoice_test_data!AI:AI, MATCH('Classification Test Result'!A1551, invoice_test_data!A:A, 0)), "")</f>
        <v/>
      </c>
      <c r="D1551" s="10" t="s">
        <v>464</v>
      </c>
      <c r="E1551" s="10">
        <v>0.97</v>
      </c>
    </row>
    <row r="1552" spans="1:5" x14ac:dyDescent="0.3">
      <c r="A1552" s="10">
        <v>910721</v>
      </c>
      <c r="B1552" s="10" t="s">
        <v>11978</v>
      </c>
      <c r="C1552" s="10" t="str">
        <f>IFERROR(INDEX(invoice_test_data!AI:AI, MATCH('Classification Test Result'!A1552, invoice_test_data!A:A, 0)), "")</f>
        <v/>
      </c>
      <c r="D1552" s="10" t="s">
        <v>48</v>
      </c>
      <c r="E1552" s="10">
        <v>1</v>
      </c>
    </row>
    <row r="1553" spans="1:5" x14ac:dyDescent="0.3">
      <c r="A1553" s="10">
        <v>910730</v>
      </c>
      <c r="B1553" s="10" t="s">
        <v>11965</v>
      </c>
      <c r="C1553" s="10" t="str">
        <f>IFERROR(INDEX(invoice_test_data!AI:AI, MATCH('Classification Test Result'!A1553, invoice_test_data!A:A, 0)), "")</f>
        <v/>
      </c>
      <c r="D1553" s="10" t="s">
        <v>92</v>
      </c>
      <c r="E1553" s="10">
        <v>1</v>
      </c>
    </row>
    <row r="1554" spans="1:5" x14ac:dyDescent="0.3">
      <c r="A1554" s="10">
        <v>910729</v>
      </c>
      <c r="B1554" s="10" t="s">
        <v>12144</v>
      </c>
      <c r="C1554" s="10" t="str">
        <f>IFERROR(INDEX(invoice_test_data!AI:AI, MATCH('Classification Test Result'!A1554, invoice_test_data!A:A, 0)), "")</f>
        <v/>
      </c>
      <c r="D1554" s="10" t="s">
        <v>92</v>
      </c>
      <c r="E1554" s="10">
        <v>1</v>
      </c>
    </row>
    <row r="1555" spans="1:5" x14ac:dyDescent="0.3">
      <c r="A1555" s="10">
        <v>910728</v>
      </c>
      <c r="B1555" s="10" t="s">
        <v>12145</v>
      </c>
      <c r="C1555" s="10" t="str">
        <f>IFERROR(INDEX(invoice_test_data!AI:AI, MATCH('Classification Test Result'!A1555, invoice_test_data!A:A, 0)), "")</f>
        <v/>
      </c>
      <c r="D1555" s="10" t="s">
        <v>48</v>
      </c>
      <c r="E1555" s="10">
        <v>1</v>
      </c>
    </row>
    <row r="1556" spans="1:5" x14ac:dyDescent="0.3">
      <c r="A1556" s="10">
        <v>910727</v>
      </c>
      <c r="B1556" s="10" t="s">
        <v>12146</v>
      </c>
      <c r="C1556" s="10" t="str">
        <f>IFERROR(INDEX(invoice_test_data!AI:AI, MATCH('Classification Test Result'!A1556, invoice_test_data!A:A, 0)), "")</f>
        <v/>
      </c>
      <c r="D1556" s="10" t="s">
        <v>48</v>
      </c>
      <c r="E1556" s="10">
        <v>1</v>
      </c>
    </row>
    <row r="1557" spans="1:5" x14ac:dyDescent="0.3">
      <c r="A1557" s="10">
        <v>910726</v>
      </c>
      <c r="B1557" s="10" t="s">
        <v>12146</v>
      </c>
      <c r="C1557" s="10" t="str">
        <f>IFERROR(INDEX(invoice_test_data!AI:AI, MATCH('Classification Test Result'!A1557, invoice_test_data!A:A, 0)), "")</f>
        <v/>
      </c>
      <c r="D1557" s="10" t="s">
        <v>48</v>
      </c>
      <c r="E1557" s="10">
        <v>1</v>
      </c>
    </row>
    <row r="1558" spans="1:5" x14ac:dyDescent="0.3">
      <c r="A1558" s="10">
        <v>910725</v>
      </c>
      <c r="B1558" s="10" t="s">
        <v>12147</v>
      </c>
      <c r="C1558" s="10" t="str">
        <f>IFERROR(INDEX(invoice_test_data!AI:AI, MATCH('Classification Test Result'!A1558, invoice_test_data!A:A, 0)), "")</f>
        <v/>
      </c>
      <c r="D1558" s="10" t="s">
        <v>48</v>
      </c>
      <c r="E1558" s="10">
        <v>1</v>
      </c>
    </row>
    <row r="1559" spans="1:5" x14ac:dyDescent="0.3">
      <c r="A1559" s="10">
        <v>910731</v>
      </c>
      <c r="B1559" s="10" t="s">
        <v>12148</v>
      </c>
      <c r="C1559" s="10" t="str">
        <f>IFERROR(INDEX(invoice_test_data!AI:AI, MATCH('Classification Test Result'!A1559, invoice_test_data!A:A, 0)), "")</f>
        <v/>
      </c>
      <c r="D1559" s="10" t="s">
        <v>48</v>
      </c>
      <c r="E1559" s="10">
        <v>1</v>
      </c>
    </row>
    <row r="1560" spans="1:5" x14ac:dyDescent="0.3">
      <c r="A1560" s="10">
        <v>910745</v>
      </c>
      <c r="B1560" s="10" t="s">
        <v>12149</v>
      </c>
      <c r="C1560" s="10" t="str">
        <f>IFERROR(INDEX(invoice_test_data!AI:AI, MATCH('Classification Test Result'!A1560, invoice_test_data!A:A, 0)), "")</f>
        <v/>
      </c>
      <c r="D1560" s="10" t="s">
        <v>48</v>
      </c>
      <c r="E1560" s="10">
        <v>0.87</v>
      </c>
    </row>
    <row r="1561" spans="1:5" x14ac:dyDescent="0.3">
      <c r="A1561" s="10">
        <v>910744</v>
      </c>
      <c r="B1561" s="10" t="s">
        <v>12150</v>
      </c>
      <c r="C1561" s="10" t="str">
        <f>IFERROR(INDEX(invoice_test_data!AI:AI, MATCH('Classification Test Result'!A1561, invoice_test_data!A:A, 0)), "")</f>
        <v/>
      </c>
      <c r="D1561" s="10" t="s">
        <v>464</v>
      </c>
      <c r="E1561" s="10">
        <v>0.99</v>
      </c>
    </row>
    <row r="1562" spans="1:5" x14ac:dyDescent="0.3">
      <c r="A1562" s="10">
        <v>910743</v>
      </c>
      <c r="B1562" s="10" t="s">
        <v>12151</v>
      </c>
      <c r="C1562" s="10" t="str">
        <f>IFERROR(INDEX(invoice_test_data!AI:AI, MATCH('Classification Test Result'!A1562, invoice_test_data!A:A, 0)), "")</f>
        <v/>
      </c>
      <c r="D1562" s="10" t="s">
        <v>464</v>
      </c>
      <c r="E1562" s="10">
        <v>1</v>
      </c>
    </row>
    <row r="1563" spans="1:5" x14ac:dyDescent="0.3">
      <c r="A1563" s="10">
        <v>910742</v>
      </c>
      <c r="B1563" s="10" t="s">
        <v>12152</v>
      </c>
      <c r="C1563" s="10" t="str">
        <f>IFERROR(INDEX(invoice_test_data!AI:AI, MATCH('Classification Test Result'!A1563, invoice_test_data!A:A, 0)), "")</f>
        <v/>
      </c>
      <c r="D1563" s="10" t="s">
        <v>48</v>
      </c>
      <c r="E1563" s="10">
        <v>1</v>
      </c>
    </row>
    <row r="1564" spans="1:5" x14ac:dyDescent="0.3">
      <c r="A1564" s="10">
        <v>910741</v>
      </c>
      <c r="B1564" s="10" t="s">
        <v>12152</v>
      </c>
      <c r="C1564" s="10" t="str">
        <f>IFERROR(INDEX(invoice_test_data!AI:AI, MATCH('Classification Test Result'!A1564, invoice_test_data!A:A, 0)), "")</f>
        <v/>
      </c>
      <c r="D1564" s="10" t="s">
        <v>48</v>
      </c>
      <c r="E1564" s="10">
        <v>1</v>
      </c>
    </row>
    <row r="1565" spans="1:5" x14ac:dyDescent="0.3">
      <c r="A1565" s="10">
        <v>910740</v>
      </c>
      <c r="B1565" s="10" t="s">
        <v>12153</v>
      </c>
      <c r="C1565" s="10" t="str">
        <f>IFERROR(INDEX(invoice_test_data!AI:AI, MATCH('Classification Test Result'!A1565, invoice_test_data!A:A, 0)), "")</f>
        <v/>
      </c>
      <c r="D1565" s="10" t="s">
        <v>48</v>
      </c>
      <c r="E1565" s="10">
        <v>1</v>
      </c>
    </row>
    <row r="1566" spans="1:5" x14ac:dyDescent="0.3">
      <c r="A1566" s="10">
        <v>910739</v>
      </c>
      <c r="B1566" s="10" t="s">
        <v>12152</v>
      </c>
      <c r="C1566" s="10" t="str">
        <f>IFERROR(INDEX(invoice_test_data!AI:AI, MATCH('Classification Test Result'!A1566, invoice_test_data!A:A, 0)), "")</f>
        <v/>
      </c>
      <c r="D1566" s="10" t="s">
        <v>48</v>
      </c>
      <c r="E1566" s="10">
        <v>1</v>
      </c>
    </row>
    <row r="1567" spans="1:5" x14ac:dyDescent="0.3">
      <c r="A1567" s="10">
        <v>910738</v>
      </c>
      <c r="B1567" s="10" t="s">
        <v>12154</v>
      </c>
      <c r="C1567" s="10" t="str">
        <f>IFERROR(INDEX(invoice_test_data!AI:AI, MATCH('Classification Test Result'!A1567, invoice_test_data!A:A, 0)), "")</f>
        <v/>
      </c>
      <c r="D1567" s="10" t="s">
        <v>48</v>
      </c>
      <c r="E1567" s="10">
        <v>1</v>
      </c>
    </row>
    <row r="1568" spans="1:5" x14ac:dyDescent="0.3">
      <c r="A1568" s="10">
        <v>910737</v>
      </c>
      <c r="B1568" s="10" t="s">
        <v>12154</v>
      </c>
      <c r="C1568" s="10" t="str">
        <f>IFERROR(INDEX(invoice_test_data!AI:AI, MATCH('Classification Test Result'!A1568, invoice_test_data!A:A, 0)), "")</f>
        <v/>
      </c>
      <c r="D1568" s="10" t="s">
        <v>48</v>
      </c>
      <c r="E1568" s="10">
        <v>1</v>
      </c>
    </row>
    <row r="1569" spans="1:5" x14ac:dyDescent="0.3">
      <c r="A1569" s="10">
        <v>910736</v>
      </c>
      <c r="B1569" s="10" t="s">
        <v>12154</v>
      </c>
      <c r="C1569" s="10" t="str">
        <f>IFERROR(INDEX(invoice_test_data!AI:AI, MATCH('Classification Test Result'!A1569, invoice_test_data!A:A, 0)), "")</f>
        <v/>
      </c>
      <c r="D1569" s="10" t="s">
        <v>48</v>
      </c>
      <c r="E1569" s="10">
        <v>1</v>
      </c>
    </row>
    <row r="1570" spans="1:5" x14ac:dyDescent="0.3">
      <c r="A1570" s="10">
        <v>910734</v>
      </c>
      <c r="B1570" s="10" t="s">
        <v>12155</v>
      </c>
      <c r="C1570" s="10" t="str">
        <f>IFERROR(INDEX(invoice_test_data!AI:AI, MATCH('Classification Test Result'!A1570, invoice_test_data!A:A, 0)), "")</f>
        <v/>
      </c>
      <c r="D1570" s="10" t="s">
        <v>464</v>
      </c>
      <c r="E1570" s="10">
        <v>0.59</v>
      </c>
    </row>
    <row r="1571" spans="1:5" x14ac:dyDescent="0.3">
      <c r="A1571" s="10">
        <v>910732</v>
      </c>
      <c r="B1571" s="10" t="s">
        <v>12154</v>
      </c>
      <c r="C1571" s="10" t="str">
        <f>IFERROR(INDEX(invoice_test_data!AI:AI, MATCH('Classification Test Result'!A1571, invoice_test_data!A:A, 0)), "")</f>
        <v/>
      </c>
      <c r="D1571" s="10" t="s">
        <v>48</v>
      </c>
      <c r="E1571" s="10">
        <v>1</v>
      </c>
    </row>
    <row r="1572" spans="1:5" x14ac:dyDescent="0.3">
      <c r="A1572" s="10">
        <v>910735</v>
      </c>
      <c r="B1572" s="10" t="s">
        <v>12154</v>
      </c>
      <c r="C1572" s="10" t="str">
        <f>IFERROR(INDEX(invoice_test_data!AI:AI, MATCH('Classification Test Result'!A1572, invoice_test_data!A:A, 0)), "")</f>
        <v/>
      </c>
      <c r="D1572" s="10" t="s">
        <v>48</v>
      </c>
      <c r="E1572" s="10">
        <v>1</v>
      </c>
    </row>
    <row r="1573" spans="1:5" x14ac:dyDescent="0.3">
      <c r="A1573" s="10">
        <v>910733</v>
      </c>
      <c r="B1573" s="10" t="s">
        <v>12156</v>
      </c>
      <c r="C1573" s="10" t="str">
        <f>IFERROR(INDEX(invoice_test_data!AI:AI, MATCH('Classification Test Result'!A1573, invoice_test_data!A:A, 0)), "")</f>
        <v/>
      </c>
      <c r="D1573" s="10" t="s">
        <v>48</v>
      </c>
      <c r="E1573" s="10">
        <v>1</v>
      </c>
    </row>
    <row r="1574" spans="1:5" x14ac:dyDescent="0.3">
      <c r="A1574" s="10">
        <v>910746</v>
      </c>
      <c r="B1574" s="10" t="s">
        <v>12157</v>
      </c>
      <c r="C1574" s="10" t="str">
        <f>IFERROR(INDEX(invoice_test_data!AI:AI, MATCH('Classification Test Result'!A1574, invoice_test_data!A:A, 0)), "")</f>
        <v/>
      </c>
      <c r="D1574" s="10" t="s">
        <v>48</v>
      </c>
      <c r="E1574" s="10">
        <v>1</v>
      </c>
    </row>
    <row r="1575" spans="1:5" x14ac:dyDescent="0.3">
      <c r="A1575" s="10">
        <v>910395</v>
      </c>
      <c r="B1575" s="10" t="s">
        <v>12158</v>
      </c>
      <c r="C1575" s="10" t="str">
        <f>IFERROR(INDEX(invoice_test_data!AI:AI, MATCH('Classification Test Result'!A1575, invoice_test_data!A:A, 0)), "")</f>
        <v/>
      </c>
      <c r="D1575" s="10" t="s">
        <v>48</v>
      </c>
      <c r="E1575" s="10">
        <v>1</v>
      </c>
    </row>
    <row r="1576" spans="1:5" x14ac:dyDescent="0.3">
      <c r="A1576" s="10">
        <v>910396</v>
      </c>
      <c r="B1576" s="10" t="s">
        <v>12159</v>
      </c>
      <c r="C1576" s="10" t="str">
        <f>IFERROR(INDEX(invoice_test_data!AI:AI, MATCH('Classification Test Result'!A1576, invoice_test_data!A:A, 0)), "")</f>
        <v/>
      </c>
      <c r="D1576" s="10" t="s">
        <v>48</v>
      </c>
      <c r="E1576" s="10">
        <v>1</v>
      </c>
    </row>
    <row r="1577" spans="1:5" x14ac:dyDescent="0.3">
      <c r="A1577" s="10">
        <v>910397</v>
      </c>
      <c r="B1577" s="10" t="s">
        <v>12160</v>
      </c>
      <c r="C1577" s="10" t="str">
        <f>IFERROR(INDEX(invoice_test_data!AI:AI, MATCH('Classification Test Result'!A1577, invoice_test_data!A:A, 0)), "")</f>
        <v/>
      </c>
      <c r="D1577" s="10" t="s">
        <v>48</v>
      </c>
      <c r="E1577" s="10">
        <v>1</v>
      </c>
    </row>
    <row r="1578" spans="1:5" x14ac:dyDescent="0.3">
      <c r="A1578" s="10">
        <v>910398</v>
      </c>
      <c r="B1578" s="10" t="s">
        <v>12161</v>
      </c>
      <c r="C1578" s="10" t="str">
        <f>IFERROR(INDEX(invoice_test_data!AI:AI, MATCH('Classification Test Result'!A1578, invoice_test_data!A:A, 0)), "")</f>
        <v/>
      </c>
      <c r="D1578" s="10" t="s">
        <v>48</v>
      </c>
      <c r="E1578" s="10">
        <v>1</v>
      </c>
    </row>
    <row r="1579" spans="1:5" x14ac:dyDescent="0.3">
      <c r="A1579" s="10">
        <v>910399</v>
      </c>
      <c r="B1579" s="10" t="s">
        <v>12159</v>
      </c>
      <c r="C1579" s="10" t="str">
        <f>IFERROR(INDEX(invoice_test_data!AI:AI, MATCH('Classification Test Result'!A1579, invoice_test_data!A:A, 0)), "")</f>
        <v/>
      </c>
      <c r="D1579" s="10" t="s">
        <v>48</v>
      </c>
      <c r="E1579" s="10">
        <v>1</v>
      </c>
    </row>
    <row r="1580" spans="1:5" x14ac:dyDescent="0.3">
      <c r="A1580" s="10">
        <v>910400</v>
      </c>
      <c r="B1580" s="10" t="s">
        <v>12162</v>
      </c>
      <c r="C1580" s="10" t="str">
        <f>IFERROR(INDEX(invoice_test_data!AI:AI, MATCH('Classification Test Result'!A1580, invoice_test_data!A:A, 0)), "")</f>
        <v/>
      </c>
      <c r="D1580" s="10" t="s">
        <v>48</v>
      </c>
      <c r="E1580" s="10">
        <v>1</v>
      </c>
    </row>
    <row r="1581" spans="1:5" x14ac:dyDescent="0.3">
      <c r="A1581" s="10">
        <v>910401</v>
      </c>
      <c r="B1581" s="10" t="s">
        <v>12163</v>
      </c>
      <c r="C1581" s="10" t="str">
        <f>IFERROR(INDEX(invoice_test_data!AI:AI, MATCH('Classification Test Result'!A1581, invoice_test_data!A:A, 0)), "")</f>
        <v/>
      </c>
      <c r="D1581" s="10" t="s">
        <v>48</v>
      </c>
      <c r="E1581" s="10">
        <v>1</v>
      </c>
    </row>
    <row r="1582" spans="1:5" x14ac:dyDescent="0.3">
      <c r="A1582" s="10">
        <v>910402</v>
      </c>
      <c r="B1582" s="10" t="s">
        <v>12164</v>
      </c>
      <c r="C1582" s="10" t="str">
        <f>IFERROR(INDEX(invoice_test_data!AI:AI, MATCH('Classification Test Result'!A1582, invoice_test_data!A:A, 0)), "")</f>
        <v/>
      </c>
      <c r="D1582" s="10" t="s">
        <v>48</v>
      </c>
      <c r="E1582" s="10">
        <v>1</v>
      </c>
    </row>
    <row r="1583" spans="1:5" x14ac:dyDescent="0.3">
      <c r="A1583" s="10">
        <v>910403</v>
      </c>
      <c r="B1583" s="10" t="s">
        <v>12164</v>
      </c>
      <c r="C1583" s="10" t="str">
        <f>IFERROR(INDEX(invoice_test_data!AI:AI, MATCH('Classification Test Result'!A1583, invoice_test_data!A:A, 0)), "")</f>
        <v/>
      </c>
      <c r="D1583" s="10" t="s">
        <v>48</v>
      </c>
      <c r="E1583" s="10">
        <v>1</v>
      </c>
    </row>
    <row r="1584" spans="1:5" x14ac:dyDescent="0.3">
      <c r="A1584" s="10">
        <v>910404</v>
      </c>
      <c r="B1584" s="10" t="s">
        <v>10936</v>
      </c>
      <c r="C1584" s="10" t="str">
        <f>IFERROR(INDEX(invoice_test_data!AI:AI, MATCH('Classification Test Result'!A1584, invoice_test_data!A:A, 0)), "")</f>
        <v/>
      </c>
      <c r="D1584" s="10" t="s">
        <v>453</v>
      </c>
      <c r="E1584" s="10">
        <v>1</v>
      </c>
    </row>
    <row r="1585" spans="1:5" x14ac:dyDescent="0.3">
      <c r="A1585" s="10">
        <v>910409</v>
      </c>
      <c r="B1585" s="10" t="s">
        <v>12165</v>
      </c>
      <c r="C1585" s="10" t="str">
        <f>IFERROR(INDEX(invoice_test_data!AI:AI, MATCH('Classification Test Result'!A1585, invoice_test_data!A:A, 0)), "")</f>
        <v/>
      </c>
      <c r="D1585" s="10" t="s">
        <v>48</v>
      </c>
      <c r="E1585" s="10">
        <v>1</v>
      </c>
    </row>
    <row r="1586" spans="1:5" x14ac:dyDescent="0.3">
      <c r="A1586" s="10">
        <v>910407</v>
      </c>
      <c r="B1586" s="10" t="s">
        <v>12166</v>
      </c>
      <c r="C1586" s="10" t="str">
        <f>IFERROR(INDEX(invoice_test_data!AI:AI, MATCH('Classification Test Result'!A1586, invoice_test_data!A:A, 0)), "")</f>
        <v/>
      </c>
      <c r="D1586" s="10" t="s">
        <v>48</v>
      </c>
      <c r="E1586" s="10">
        <v>1</v>
      </c>
    </row>
    <row r="1587" spans="1:5" x14ac:dyDescent="0.3">
      <c r="A1587" s="10">
        <v>910406</v>
      </c>
      <c r="B1587" s="10" t="s">
        <v>12167</v>
      </c>
      <c r="C1587" s="10" t="str">
        <f>IFERROR(INDEX(invoice_test_data!AI:AI, MATCH('Classification Test Result'!A1587, invoice_test_data!A:A, 0)), "")</f>
        <v/>
      </c>
      <c r="D1587" s="10" t="s">
        <v>48</v>
      </c>
      <c r="E1587" s="10">
        <v>1</v>
      </c>
    </row>
    <row r="1588" spans="1:5" x14ac:dyDescent="0.3">
      <c r="A1588" s="10">
        <v>910405</v>
      </c>
      <c r="B1588" s="10" t="s">
        <v>12168</v>
      </c>
      <c r="C1588" s="10" t="str">
        <f>IFERROR(INDEX(invoice_test_data!AI:AI, MATCH('Classification Test Result'!A1588, invoice_test_data!A:A, 0)), "")</f>
        <v/>
      </c>
      <c r="D1588" s="10" t="s">
        <v>48</v>
      </c>
      <c r="E1588" s="10">
        <v>1</v>
      </c>
    </row>
    <row r="1589" spans="1:5" x14ac:dyDescent="0.3">
      <c r="A1589" s="10">
        <v>910408</v>
      </c>
      <c r="B1589" s="10" t="s">
        <v>12169</v>
      </c>
      <c r="C1589" s="10" t="str">
        <f>IFERROR(INDEX(invoice_test_data!AI:AI, MATCH('Classification Test Result'!A1589, invoice_test_data!A:A, 0)), "")</f>
        <v/>
      </c>
      <c r="D1589" s="10" t="s">
        <v>48</v>
      </c>
      <c r="E1589" s="10">
        <v>1</v>
      </c>
    </row>
    <row r="1590" spans="1:5" x14ac:dyDescent="0.3">
      <c r="A1590" s="10">
        <v>910411</v>
      </c>
      <c r="B1590" s="10" t="s">
        <v>12170</v>
      </c>
      <c r="C1590" s="10" t="str">
        <f>IFERROR(INDEX(invoice_test_data!AI:AI, MATCH('Classification Test Result'!A1590, invoice_test_data!A:A, 0)), "")</f>
        <v/>
      </c>
      <c r="D1590" s="10" t="s">
        <v>48</v>
      </c>
      <c r="E1590" s="10">
        <v>1</v>
      </c>
    </row>
    <row r="1591" spans="1:5" x14ac:dyDescent="0.3">
      <c r="A1591" s="10">
        <v>910410</v>
      </c>
      <c r="B1591" s="10" t="s">
        <v>12171</v>
      </c>
      <c r="C1591" s="10" t="str">
        <f>IFERROR(INDEX(invoice_test_data!AI:AI, MATCH('Classification Test Result'!A1591, invoice_test_data!A:A, 0)), "")</f>
        <v/>
      </c>
      <c r="D1591" s="10" t="s">
        <v>48</v>
      </c>
      <c r="E1591" s="10">
        <v>1</v>
      </c>
    </row>
    <row r="1592" spans="1:5" x14ac:dyDescent="0.3">
      <c r="A1592" s="10">
        <v>910412</v>
      </c>
      <c r="B1592" s="10" t="s">
        <v>12172</v>
      </c>
      <c r="C1592" s="10" t="str">
        <f>IFERROR(INDEX(invoice_test_data!AI:AI, MATCH('Classification Test Result'!A1592, invoice_test_data!A:A, 0)), "")</f>
        <v/>
      </c>
      <c r="D1592" s="10" t="s">
        <v>48</v>
      </c>
      <c r="E1592" s="10">
        <v>1</v>
      </c>
    </row>
    <row r="1593" spans="1:5" x14ac:dyDescent="0.3">
      <c r="A1593" s="10">
        <v>910413</v>
      </c>
      <c r="B1593" s="10" t="s">
        <v>12173</v>
      </c>
      <c r="C1593" s="10" t="str">
        <f>IFERROR(INDEX(invoice_test_data!AI:AI, MATCH('Classification Test Result'!A1593, invoice_test_data!A:A, 0)), "")</f>
        <v/>
      </c>
      <c r="D1593" s="10" t="s">
        <v>48</v>
      </c>
      <c r="E1593" s="10">
        <v>1</v>
      </c>
    </row>
    <row r="1594" spans="1:5" x14ac:dyDescent="0.3">
      <c r="A1594" s="10">
        <v>910415</v>
      </c>
      <c r="B1594" s="10" t="s">
        <v>12174</v>
      </c>
      <c r="C1594" s="10" t="str">
        <f>IFERROR(INDEX(invoice_test_data!AI:AI, MATCH('Classification Test Result'!A1594, invoice_test_data!A:A, 0)), "")</f>
        <v/>
      </c>
      <c r="D1594" s="10" t="s">
        <v>48</v>
      </c>
      <c r="E1594" s="10">
        <v>1</v>
      </c>
    </row>
    <row r="1595" spans="1:5" x14ac:dyDescent="0.3">
      <c r="A1595" s="10">
        <v>910414</v>
      </c>
      <c r="B1595" s="10" t="s">
        <v>12175</v>
      </c>
      <c r="C1595" s="10" t="str">
        <f>IFERROR(INDEX(invoice_test_data!AI:AI, MATCH('Classification Test Result'!A1595, invoice_test_data!A:A, 0)), "")</f>
        <v/>
      </c>
      <c r="D1595" s="10" t="s">
        <v>48</v>
      </c>
      <c r="E1595" s="10">
        <v>1</v>
      </c>
    </row>
    <row r="1596" spans="1:5" x14ac:dyDescent="0.3">
      <c r="A1596" s="10">
        <v>910416</v>
      </c>
      <c r="B1596" s="10" t="s">
        <v>12162</v>
      </c>
      <c r="C1596" s="10" t="str">
        <f>IFERROR(INDEX(invoice_test_data!AI:AI, MATCH('Classification Test Result'!A1596, invoice_test_data!A:A, 0)), "")</f>
        <v/>
      </c>
      <c r="D1596" s="10" t="s">
        <v>48</v>
      </c>
      <c r="E1596" s="10">
        <v>1</v>
      </c>
    </row>
    <row r="1597" spans="1:5" x14ac:dyDescent="0.3">
      <c r="A1597" s="10">
        <v>910418</v>
      </c>
      <c r="B1597" s="10" t="s">
        <v>10936</v>
      </c>
      <c r="C1597" s="10" t="str">
        <f>IFERROR(INDEX(invoice_test_data!AI:AI, MATCH('Classification Test Result'!A1597, invoice_test_data!A:A, 0)), "")</f>
        <v/>
      </c>
      <c r="D1597" s="10" t="s">
        <v>453</v>
      </c>
      <c r="E1597" s="10">
        <v>1</v>
      </c>
    </row>
    <row r="1598" spans="1:5" x14ac:dyDescent="0.3">
      <c r="A1598" s="10">
        <v>910417</v>
      </c>
      <c r="B1598" s="10" t="s">
        <v>12164</v>
      </c>
      <c r="C1598" s="10" t="str">
        <f>IFERROR(INDEX(invoice_test_data!AI:AI, MATCH('Classification Test Result'!A1598, invoice_test_data!A:A, 0)), "")</f>
        <v/>
      </c>
      <c r="D1598" s="10" t="s">
        <v>48</v>
      </c>
      <c r="E1598" s="10">
        <v>1</v>
      </c>
    </row>
    <row r="1599" spans="1:5" x14ac:dyDescent="0.3">
      <c r="A1599" s="10">
        <v>910421</v>
      </c>
      <c r="B1599" s="10" t="s">
        <v>11966</v>
      </c>
      <c r="C1599" s="10" t="str">
        <f>IFERROR(INDEX(invoice_test_data!AI:AI, MATCH('Classification Test Result'!A1599, invoice_test_data!A:A, 0)), "")</f>
        <v/>
      </c>
      <c r="D1599" s="10" t="s">
        <v>92</v>
      </c>
      <c r="E1599" s="10">
        <v>1</v>
      </c>
    </row>
    <row r="1600" spans="1:5" x14ac:dyDescent="0.3">
      <c r="A1600" s="10">
        <v>910420</v>
      </c>
      <c r="B1600" s="10" t="s">
        <v>12176</v>
      </c>
      <c r="C1600" s="10" t="str">
        <f>IFERROR(INDEX(invoice_test_data!AI:AI, MATCH('Classification Test Result'!A1600, invoice_test_data!A:A, 0)), "")</f>
        <v/>
      </c>
      <c r="D1600" s="10" t="s">
        <v>48</v>
      </c>
      <c r="E1600" s="10">
        <v>1</v>
      </c>
    </row>
    <row r="1601" spans="1:5" x14ac:dyDescent="0.3">
      <c r="A1601" s="10">
        <v>910419</v>
      </c>
      <c r="B1601" s="10" t="s">
        <v>12176</v>
      </c>
      <c r="C1601" s="10" t="str">
        <f>IFERROR(INDEX(invoice_test_data!AI:AI, MATCH('Classification Test Result'!A1601, invoice_test_data!A:A, 0)), "")</f>
        <v/>
      </c>
      <c r="D1601" s="10" t="s">
        <v>48</v>
      </c>
      <c r="E1601" s="10">
        <v>1</v>
      </c>
    </row>
    <row r="1602" spans="1:5" x14ac:dyDescent="0.3">
      <c r="A1602" s="10">
        <v>910422</v>
      </c>
      <c r="B1602" s="10" t="s">
        <v>12177</v>
      </c>
      <c r="C1602" s="10" t="str">
        <f>IFERROR(INDEX(invoice_test_data!AI:AI, MATCH('Classification Test Result'!A1602, invoice_test_data!A:A, 0)), "")</f>
        <v/>
      </c>
      <c r="D1602" s="10" t="s">
        <v>464</v>
      </c>
      <c r="E1602" s="10">
        <v>1</v>
      </c>
    </row>
    <row r="1603" spans="1:5" x14ac:dyDescent="0.3">
      <c r="A1603" s="10">
        <v>910423</v>
      </c>
      <c r="B1603" s="10" t="s">
        <v>12178</v>
      </c>
      <c r="C1603" s="10" t="str">
        <f>IFERROR(INDEX(invoice_test_data!AI:AI, MATCH('Classification Test Result'!A1603, invoice_test_data!A:A, 0)), "")</f>
        <v/>
      </c>
      <c r="D1603" s="10" t="s">
        <v>464</v>
      </c>
      <c r="E1603" s="10">
        <v>1</v>
      </c>
    </row>
    <row r="1604" spans="1:5" x14ac:dyDescent="0.3">
      <c r="A1604" s="10">
        <v>910424</v>
      </c>
      <c r="B1604" s="10" t="s">
        <v>12179</v>
      </c>
      <c r="C1604" s="10" t="str">
        <f>IFERROR(INDEX(invoice_test_data!AI:AI, MATCH('Classification Test Result'!A1604, invoice_test_data!A:A, 0)), "")</f>
        <v/>
      </c>
      <c r="D1604" s="10" t="s">
        <v>464</v>
      </c>
      <c r="E1604" s="10">
        <v>1</v>
      </c>
    </row>
    <row r="1605" spans="1:5" x14ac:dyDescent="0.3">
      <c r="A1605" s="10">
        <v>910426</v>
      </c>
      <c r="B1605" s="10" t="s">
        <v>11148</v>
      </c>
      <c r="C1605" s="10" t="str">
        <f>IFERROR(INDEX(invoice_test_data!AI:AI, MATCH('Classification Test Result'!A1605, invoice_test_data!A:A, 0)), "")</f>
        <v/>
      </c>
      <c r="D1605" s="10" t="s">
        <v>464</v>
      </c>
      <c r="E1605" s="10">
        <v>1</v>
      </c>
    </row>
    <row r="1606" spans="1:5" x14ac:dyDescent="0.3">
      <c r="A1606" s="10">
        <v>910425</v>
      </c>
      <c r="B1606" s="10" t="s">
        <v>11199</v>
      </c>
      <c r="C1606" s="10" t="str">
        <f>IFERROR(INDEX(invoice_test_data!AI:AI, MATCH('Classification Test Result'!A1606, invoice_test_data!A:A, 0)), "")</f>
        <v/>
      </c>
      <c r="D1606" s="10" t="s">
        <v>1010</v>
      </c>
      <c r="E1606" s="10">
        <v>1</v>
      </c>
    </row>
    <row r="1607" spans="1:5" x14ac:dyDescent="0.3">
      <c r="A1607" s="10">
        <v>910434</v>
      </c>
      <c r="B1607" s="10" t="s">
        <v>10936</v>
      </c>
      <c r="C1607" s="10" t="str">
        <f>IFERROR(INDEX(invoice_test_data!AI:AI, MATCH('Classification Test Result'!A1607, invoice_test_data!A:A, 0)), "")</f>
        <v/>
      </c>
      <c r="D1607" s="10" t="s">
        <v>453</v>
      </c>
      <c r="E1607" s="10">
        <v>1</v>
      </c>
    </row>
    <row r="1608" spans="1:5" x14ac:dyDescent="0.3">
      <c r="A1608" s="10">
        <v>910433</v>
      </c>
      <c r="B1608" s="10" t="s">
        <v>12180</v>
      </c>
      <c r="C1608" s="10" t="str">
        <f>IFERROR(INDEX(invoice_test_data!AI:AI, MATCH('Classification Test Result'!A1608, invoice_test_data!A:A, 0)), "")</f>
        <v/>
      </c>
      <c r="D1608" s="10" t="s">
        <v>48</v>
      </c>
      <c r="E1608" s="10">
        <v>1</v>
      </c>
    </row>
    <row r="1609" spans="1:5" x14ac:dyDescent="0.3">
      <c r="A1609" s="10">
        <v>910432</v>
      </c>
      <c r="B1609" s="10" t="s">
        <v>12181</v>
      </c>
      <c r="C1609" s="10" t="str">
        <f>IFERROR(INDEX(invoice_test_data!AI:AI, MATCH('Classification Test Result'!A1609, invoice_test_data!A:A, 0)), "")</f>
        <v/>
      </c>
      <c r="D1609" s="10" t="s">
        <v>48</v>
      </c>
      <c r="E1609" s="10">
        <v>1</v>
      </c>
    </row>
    <row r="1610" spans="1:5" x14ac:dyDescent="0.3">
      <c r="A1610" s="10">
        <v>910431</v>
      </c>
      <c r="B1610" s="10" t="s">
        <v>12182</v>
      </c>
      <c r="C1610" s="10" t="str">
        <f>IFERROR(INDEX(invoice_test_data!AI:AI, MATCH('Classification Test Result'!A1610, invoice_test_data!A:A, 0)), "")</f>
        <v/>
      </c>
      <c r="D1610" s="10" t="s">
        <v>48</v>
      </c>
      <c r="E1610" s="10">
        <v>1</v>
      </c>
    </row>
    <row r="1611" spans="1:5" x14ac:dyDescent="0.3">
      <c r="A1611" s="10">
        <v>910430</v>
      </c>
      <c r="B1611" s="10" t="s">
        <v>12183</v>
      </c>
      <c r="C1611" s="10" t="str">
        <f>IFERROR(INDEX(invoice_test_data!AI:AI, MATCH('Classification Test Result'!A1611, invoice_test_data!A:A, 0)), "")</f>
        <v/>
      </c>
      <c r="D1611" s="10" t="s">
        <v>48</v>
      </c>
      <c r="E1611" s="10">
        <v>1</v>
      </c>
    </row>
    <row r="1612" spans="1:5" x14ac:dyDescent="0.3">
      <c r="A1612" s="10">
        <v>910428</v>
      </c>
      <c r="B1612" s="10" t="s">
        <v>10869</v>
      </c>
      <c r="C1612" s="10" t="str">
        <f>IFERROR(INDEX(invoice_test_data!AI:AI, MATCH('Classification Test Result'!A1612, invoice_test_data!A:A, 0)), "")</f>
        <v/>
      </c>
      <c r="D1612" s="10" t="s">
        <v>48</v>
      </c>
      <c r="E1612" s="10">
        <v>1</v>
      </c>
    </row>
    <row r="1613" spans="1:5" x14ac:dyDescent="0.3">
      <c r="A1613" s="10">
        <v>910427</v>
      </c>
      <c r="B1613" s="10" t="s">
        <v>12184</v>
      </c>
      <c r="C1613" s="10" t="str">
        <f>IFERROR(INDEX(invoice_test_data!AI:AI, MATCH('Classification Test Result'!A1613, invoice_test_data!A:A, 0)), "")</f>
        <v/>
      </c>
      <c r="D1613" s="10" t="s">
        <v>48</v>
      </c>
      <c r="E1613" s="10">
        <v>1</v>
      </c>
    </row>
    <row r="1614" spans="1:5" x14ac:dyDescent="0.3">
      <c r="A1614" s="10">
        <v>910429</v>
      </c>
      <c r="B1614" s="10" t="s">
        <v>12185</v>
      </c>
      <c r="C1614" s="10" t="str">
        <f>IFERROR(INDEX(invoice_test_data!AI:AI, MATCH('Classification Test Result'!A1614, invoice_test_data!A:A, 0)), "")</f>
        <v/>
      </c>
      <c r="D1614" s="10" t="s">
        <v>48</v>
      </c>
      <c r="E1614" s="10">
        <v>1</v>
      </c>
    </row>
    <row r="1615" spans="1:5" x14ac:dyDescent="0.3">
      <c r="A1615" s="10">
        <v>910445</v>
      </c>
      <c r="B1615" s="10" t="s">
        <v>10936</v>
      </c>
      <c r="C1615" s="10" t="str">
        <f>IFERROR(INDEX(invoice_test_data!AI:AI, MATCH('Classification Test Result'!A1615, invoice_test_data!A:A, 0)), "")</f>
        <v/>
      </c>
      <c r="D1615" s="10" t="s">
        <v>453</v>
      </c>
      <c r="E1615" s="10">
        <v>1</v>
      </c>
    </row>
    <row r="1616" spans="1:5" x14ac:dyDescent="0.3">
      <c r="A1616" s="10">
        <v>910444</v>
      </c>
      <c r="B1616" s="10" t="s">
        <v>12186</v>
      </c>
      <c r="C1616" s="10" t="str">
        <f>IFERROR(INDEX(invoice_test_data!AI:AI, MATCH('Classification Test Result'!A1616, invoice_test_data!A:A, 0)), "")</f>
        <v/>
      </c>
      <c r="D1616" s="10" t="s">
        <v>464</v>
      </c>
      <c r="E1616" s="10">
        <v>1</v>
      </c>
    </row>
    <row r="1617" spans="1:5" x14ac:dyDescent="0.3">
      <c r="A1617" s="10">
        <v>910443</v>
      </c>
      <c r="B1617" s="10" t="s">
        <v>12187</v>
      </c>
      <c r="C1617" s="10" t="str">
        <f>IFERROR(INDEX(invoice_test_data!AI:AI, MATCH('Classification Test Result'!A1617, invoice_test_data!A:A, 0)), "")</f>
        <v/>
      </c>
      <c r="D1617" s="10" t="s">
        <v>48</v>
      </c>
      <c r="E1617" s="10">
        <v>1</v>
      </c>
    </row>
    <row r="1618" spans="1:5" x14ac:dyDescent="0.3">
      <c r="A1618" s="10">
        <v>910442</v>
      </c>
      <c r="B1618" s="10" t="s">
        <v>12188</v>
      </c>
      <c r="C1618" s="10" t="str">
        <f>IFERROR(INDEX(invoice_test_data!AI:AI, MATCH('Classification Test Result'!A1618, invoice_test_data!A:A, 0)), "")</f>
        <v/>
      </c>
      <c r="D1618" s="10" t="s">
        <v>48</v>
      </c>
      <c r="E1618" s="10">
        <v>1</v>
      </c>
    </row>
    <row r="1619" spans="1:5" x14ac:dyDescent="0.3">
      <c r="A1619" s="10">
        <v>910440</v>
      </c>
      <c r="B1619" s="10" t="s">
        <v>12189</v>
      </c>
      <c r="C1619" s="10" t="str">
        <f>IFERROR(INDEX(invoice_test_data!AI:AI, MATCH('Classification Test Result'!A1619, invoice_test_data!A:A, 0)), "")</f>
        <v/>
      </c>
      <c r="D1619" s="10" t="s">
        <v>48</v>
      </c>
      <c r="E1619" s="10">
        <v>1</v>
      </c>
    </row>
    <row r="1620" spans="1:5" x14ac:dyDescent="0.3">
      <c r="A1620" s="10">
        <v>910439</v>
      </c>
      <c r="B1620" s="10" t="s">
        <v>12190</v>
      </c>
      <c r="C1620" s="10" t="str">
        <f>IFERROR(INDEX(invoice_test_data!AI:AI, MATCH('Classification Test Result'!A1620, invoice_test_data!A:A, 0)), "")</f>
        <v/>
      </c>
      <c r="D1620" s="10" t="s">
        <v>464</v>
      </c>
      <c r="E1620" s="10">
        <v>1</v>
      </c>
    </row>
    <row r="1621" spans="1:5" x14ac:dyDescent="0.3">
      <c r="A1621" s="10">
        <v>910438</v>
      </c>
      <c r="B1621" s="10" t="s">
        <v>12191</v>
      </c>
      <c r="C1621" s="10" t="str">
        <f>IFERROR(INDEX(invoice_test_data!AI:AI, MATCH('Classification Test Result'!A1621, invoice_test_data!A:A, 0)), "")</f>
        <v/>
      </c>
      <c r="D1621" s="10" t="s">
        <v>464</v>
      </c>
      <c r="E1621" s="10">
        <v>0.8</v>
      </c>
    </row>
    <row r="1622" spans="1:5" x14ac:dyDescent="0.3">
      <c r="A1622" s="10">
        <v>910437</v>
      </c>
      <c r="B1622" s="10" t="s">
        <v>12192</v>
      </c>
      <c r="C1622" s="10" t="str">
        <f>IFERROR(INDEX(invoice_test_data!AI:AI, MATCH('Classification Test Result'!A1622, invoice_test_data!A:A, 0)), "")</f>
        <v/>
      </c>
      <c r="D1622" s="10" t="s">
        <v>464</v>
      </c>
      <c r="E1622" s="10">
        <v>1</v>
      </c>
    </row>
    <row r="1623" spans="1:5" x14ac:dyDescent="0.3">
      <c r="A1623" s="10">
        <v>910436</v>
      </c>
      <c r="B1623" s="10" t="s">
        <v>12193</v>
      </c>
      <c r="C1623" s="10" t="str">
        <f>IFERROR(INDEX(invoice_test_data!AI:AI, MATCH('Classification Test Result'!A1623, invoice_test_data!A:A, 0)), "")</f>
        <v/>
      </c>
      <c r="D1623" s="10" t="s">
        <v>464</v>
      </c>
      <c r="E1623" s="10">
        <v>1</v>
      </c>
    </row>
    <row r="1624" spans="1:5" x14ac:dyDescent="0.3">
      <c r="A1624" s="10">
        <v>910435</v>
      </c>
      <c r="B1624" s="10" t="s">
        <v>12193</v>
      </c>
      <c r="C1624" s="10" t="str">
        <f>IFERROR(INDEX(invoice_test_data!AI:AI, MATCH('Classification Test Result'!A1624, invoice_test_data!A:A, 0)), "")</f>
        <v/>
      </c>
      <c r="D1624" s="10" t="s">
        <v>464</v>
      </c>
      <c r="E1624" s="10">
        <v>1</v>
      </c>
    </row>
    <row r="1625" spans="1:5" x14ac:dyDescent="0.3">
      <c r="A1625" s="10">
        <v>910441</v>
      </c>
      <c r="B1625" s="10" t="s">
        <v>12194</v>
      </c>
      <c r="C1625" s="10" t="str">
        <f>IFERROR(INDEX(invoice_test_data!AI:AI, MATCH('Classification Test Result'!A1625, invoice_test_data!A:A, 0)), "")</f>
        <v/>
      </c>
      <c r="D1625" s="10" t="s">
        <v>1010</v>
      </c>
      <c r="E1625" s="10">
        <v>1</v>
      </c>
    </row>
    <row r="1626" spans="1:5" x14ac:dyDescent="0.3">
      <c r="A1626" s="10">
        <v>910449</v>
      </c>
      <c r="B1626" s="10" t="s">
        <v>12195</v>
      </c>
      <c r="C1626" s="10" t="str">
        <f>IFERROR(INDEX(invoice_test_data!AI:AI, MATCH('Classification Test Result'!A1626, invoice_test_data!A:A, 0)), "")</f>
        <v/>
      </c>
      <c r="D1626" s="10" t="s">
        <v>48</v>
      </c>
      <c r="E1626" s="10">
        <v>1</v>
      </c>
    </row>
    <row r="1627" spans="1:5" x14ac:dyDescent="0.3">
      <c r="A1627" s="10">
        <v>910448</v>
      </c>
      <c r="B1627" s="10" t="s">
        <v>12196</v>
      </c>
      <c r="C1627" s="10" t="str">
        <f>IFERROR(INDEX(invoice_test_data!AI:AI, MATCH('Classification Test Result'!A1627, invoice_test_data!A:A, 0)), "")</f>
        <v/>
      </c>
      <c r="D1627" s="10" t="s">
        <v>464</v>
      </c>
      <c r="E1627" s="10">
        <v>0.94</v>
      </c>
    </row>
    <row r="1628" spans="1:5" x14ac:dyDescent="0.3">
      <c r="A1628" s="10">
        <v>910446</v>
      </c>
      <c r="B1628" s="10" t="s">
        <v>12197</v>
      </c>
      <c r="C1628" s="10" t="str">
        <f>IFERROR(INDEX(invoice_test_data!AI:AI, MATCH('Classification Test Result'!A1628, invoice_test_data!A:A, 0)), "")</f>
        <v/>
      </c>
      <c r="D1628" s="10" t="s">
        <v>48</v>
      </c>
      <c r="E1628" s="10">
        <v>1</v>
      </c>
    </row>
    <row r="1629" spans="1:5" x14ac:dyDescent="0.3">
      <c r="A1629" s="10">
        <v>910447</v>
      </c>
      <c r="B1629" s="10" t="s">
        <v>12198</v>
      </c>
      <c r="C1629" s="10" t="str">
        <f>IFERROR(INDEX(invoice_test_data!AI:AI, MATCH('Classification Test Result'!A1629, invoice_test_data!A:A, 0)), "")</f>
        <v/>
      </c>
      <c r="D1629" s="10" t="s">
        <v>48</v>
      </c>
      <c r="E1629" s="10">
        <v>1</v>
      </c>
    </row>
    <row r="1630" spans="1:5" x14ac:dyDescent="0.3">
      <c r="A1630" s="10">
        <v>910452</v>
      </c>
      <c r="B1630" s="10" t="s">
        <v>12199</v>
      </c>
      <c r="C1630" s="10" t="str">
        <f>IFERROR(INDEX(invoice_test_data!AI:AI, MATCH('Classification Test Result'!A1630, invoice_test_data!A:A, 0)), "")</f>
        <v/>
      </c>
      <c r="D1630" s="10" t="s">
        <v>48</v>
      </c>
      <c r="E1630" s="10">
        <v>1</v>
      </c>
    </row>
    <row r="1631" spans="1:5" x14ac:dyDescent="0.3">
      <c r="A1631" s="10">
        <v>910450</v>
      </c>
      <c r="B1631" s="10" t="s">
        <v>12200</v>
      </c>
      <c r="C1631" s="10" t="str">
        <f>IFERROR(INDEX(invoice_test_data!AI:AI, MATCH('Classification Test Result'!A1631, invoice_test_data!A:A, 0)), "")</f>
        <v/>
      </c>
      <c r="D1631" s="10" t="s">
        <v>464</v>
      </c>
      <c r="E1631" s="10">
        <v>1</v>
      </c>
    </row>
    <row r="1632" spans="1:5" x14ac:dyDescent="0.3">
      <c r="A1632" s="10">
        <v>910451</v>
      </c>
      <c r="B1632" s="10" t="s">
        <v>12201</v>
      </c>
      <c r="C1632" s="10" t="str">
        <f>IFERROR(INDEX(invoice_test_data!AI:AI, MATCH('Classification Test Result'!A1632, invoice_test_data!A:A, 0)), "")</f>
        <v/>
      </c>
      <c r="D1632" s="10" t="s">
        <v>464</v>
      </c>
      <c r="E1632" s="10">
        <v>0.95</v>
      </c>
    </row>
    <row r="1633" spans="1:5" x14ac:dyDescent="0.3">
      <c r="A1633" s="10">
        <v>910454</v>
      </c>
      <c r="B1633" s="10" t="s">
        <v>11199</v>
      </c>
      <c r="C1633" s="10" t="str">
        <f>IFERROR(INDEX(invoice_test_data!AI:AI, MATCH('Classification Test Result'!A1633, invoice_test_data!A:A, 0)), "")</f>
        <v/>
      </c>
      <c r="D1633" s="10" t="s">
        <v>1010</v>
      </c>
      <c r="E1633" s="10">
        <v>1</v>
      </c>
    </row>
    <row r="1634" spans="1:5" x14ac:dyDescent="0.3">
      <c r="A1634" s="10">
        <v>910453</v>
      </c>
      <c r="B1634" s="10" t="s">
        <v>12202</v>
      </c>
      <c r="C1634" s="10" t="str">
        <f>IFERROR(INDEX(invoice_test_data!AI:AI, MATCH('Classification Test Result'!A1634, invoice_test_data!A:A, 0)), "")</f>
        <v/>
      </c>
      <c r="D1634" s="10" t="s">
        <v>464</v>
      </c>
      <c r="E1634" s="10">
        <v>0.74</v>
      </c>
    </row>
    <row r="1635" spans="1:5" x14ac:dyDescent="0.3">
      <c r="A1635" s="10">
        <v>910462</v>
      </c>
      <c r="B1635" s="10" t="s">
        <v>12203</v>
      </c>
      <c r="C1635" s="10" t="str">
        <f>IFERROR(INDEX(invoice_test_data!AI:AI, MATCH('Classification Test Result'!A1635, invoice_test_data!A:A, 0)), "")</f>
        <v/>
      </c>
      <c r="D1635" s="10" t="s">
        <v>464</v>
      </c>
      <c r="E1635" s="10">
        <v>0.91</v>
      </c>
    </row>
    <row r="1636" spans="1:5" x14ac:dyDescent="0.3">
      <c r="A1636" s="10">
        <v>910466</v>
      </c>
      <c r="B1636" s="10" t="s">
        <v>12204</v>
      </c>
      <c r="C1636" s="10" t="str">
        <f>IFERROR(INDEX(invoice_test_data!AI:AI, MATCH('Classification Test Result'!A1636, invoice_test_data!A:A, 0)), "")</f>
        <v/>
      </c>
      <c r="D1636" s="10" t="s">
        <v>464</v>
      </c>
      <c r="E1636" s="10">
        <v>1</v>
      </c>
    </row>
    <row r="1637" spans="1:5" x14ac:dyDescent="0.3">
      <c r="A1637" s="10">
        <v>910465</v>
      </c>
      <c r="B1637" s="10" t="s">
        <v>12205</v>
      </c>
      <c r="C1637" s="10" t="str">
        <f>IFERROR(INDEX(invoice_test_data!AI:AI, MATCH('Classification Test Result'!A1637, invoice_test_data!A:A, 0)), "")</f>
        <v/>
      </c>
      <c r="D1637" s="10" t="s">
        <v>464</v>
      </c>
      <c r="E1637" s="10">
        <v>1</v>
      </c>
    </row>
    <row r="1638" spans="1:5" x14ac:dyDescent="0.3">
      <c r="A1638" s="10">
        <v>910464</v>
      </c>
      <c r="B1638" s="10" t="s">
        <v>12206</v>
      </c>
      <c r="C1638" s="10" t="str">
        <f>IFERROR(INDEX(invoice_test_data!AI:AI, MATCH('Classification Test Result'!A1638, invoice_test_data!A:A, 0)), "")</f>
        <v/>
      </c>
      <c r="D1638" s="10" t="s">
        <v>464</v>
      </c>
      <c r="E1638" s="10">
        <v>1</v>
      </c>
    </row>
    <row r="1639" spans="1:5" x14ac:dyDescent="0.3">
      <c r="A1639" s="10">
        <v>910463</v>
      </c>
      <c r="B1639" s="10" t="s">
        <v>12207</v>
      </c>
      <c r="C1639" s="10" t="str">
        <f>IFERROR(INDEX(invoice_test_data!AI:AI, MATCH('Classification Test Result'!A1639, invoice_test_data!A:A, 0)), "")</f>
        <v/>
      </c>
      <c r="D1639" s="10" t="s">
        <v>48</v>
      </c>
      <c r="E1639" s="10">
        <v>0.53</v>
      </c>
    </row>
    <row r="1640" spans="1:5" x14ac:dyDescent="0.3">
      <c r="A1640" s="10">
        <v>910459</v>
      </c>
      <c r="B1640" s="10" t="s">
        <v>12208</v>
      </c>
      <c r="C1640" s="10" t="str">
        <f>IFERROR(INDEX(invoice_test_data!AI:AI, MATCH('Classification Test Result'!A1640, invoice_test_data!A:A, 0)), "")</f>
        <v/>
      </c>
      <c r="D1640" s="10" t="s">
        <v>464</v>
      </c>
      <c r="E1640" s="10">
        <v>0.78</v>
      </c>
    </row>
    <row r="1641" spans="1:5" x14ac:dyDescent="0.3">
      <c r="A1641" s="10">
        <v>910468</v>
      </c>
      <c r="B1641" s="10" t="s">
        <v>11163</v>
      </c>
      <c r="C1641" s="10" t="str">
        <f>IFERROR(INDEX(invoice_test_data!AI:AI, MATCH('Classification Test Result'!A1641, invoice_test_data!A:A, 0)), "")</f>
        <v/>
      </c>
      <c r="D1641" s="10" t="s">
        <v>92</v>
      </c>
      <c r="E1641" s="10">
        <v>1</v>
      </c>
    </row>
    <row r="1642" spans="1:5" x14ac:dyDescent="0.3">
      <c r="A1642" s="10">
        <v>910467</v>
      </c>
      <c r="B1642" s="10" t="s">
        <v>12209</v>
      </c>
      <c r="C1642" s="10" t="str">
        <f>IFERROR(INDEX(invoice_test_data!AI:AI, MATCH('Classification Test Result'!A1642, invoice_test_data!A:A, 0)), "")</f>
        <v/>
      </c>
      <c r="D1642" s="10" t="s">
        <v>464</v>
      </c>
      <c r="E1642" s="10">
        <v>1</v>
      </c>
    </row>
    <row r="1643" spans="1:5" x14ac:dyDescent="0.3">
      <c r="A1643" s="10">
        <v>910460</v>
      </c>
      <c r="B1643" s="10" t="s">
        <v>12210</v>
      </c>
      <c r="C1643" s="10" t="str">
        <f>IFERROR(INDEX(invoice_test_data!AI:AI, MATCH('Classification Test Result'!A1643, invoice_test_data!A:A, 0)), "")</f>
        <v/>
      </c>
      <c r="D1643" s="10" t="s">
        <v>464</v>
      </c>
      <c r="E1643" s="10">
        <v>1</v>
      </c>
    </row>
    <row r="1644" spans="1:5" x14ac:dyDescent="0.3">
      <c r="A1644" s="10">
        <v>910457</v>
      </c>
      <c r="B1644" s="10" t="s">
        <v>12211</v>
      </c>
      <c r="C1644" s="10" t="str">
        <f>IFERROR(INDEX(invoice_test_data!AI:AI, MATCH('Classification Test Result'!A1644, invoice_test_data!A:A, 0)), "")</f>
        <v/>
      </c>
      <c r="D1644" s="10" t="s">
        <v>48</v>
      </c>
      <c r="E1644" s="10">
        <v>1</v>
      </c>
    </row>
    <row r="1645" spans="1:5" x14ac:dyDescent="0.3">
      <c r="A1645" s="10">
        <v>910455</v>
      </c>
      <c r="B1645" s="10" t="s">
        <v>12212</v>
      </c>
      <c r="C1645" s="10" t="str">
        <f>IFERROR(INDEX(invoice_test_data!AI:AI, MATCH('Classification Test Result'!A1645, invoice_test_data!A:A, 0)), "")</f>
        <v/>
      </c>
      <c r="D1645" s="10" t="s">
        <v>464</v>
      </c>
      <c r="E1645" s="10">
        <v>1</v>
      </c>
    </row>
    <row r="1646" spans="1:5" x14ac:dyDescent="0.3">
      <c r="A1646" s="10">
        <v>910458</v>
      </c>
      <c r="B1646" s="10" t="s">
        <v>12213</v>
      </c>
      <c r="C1646" s="10" t="str">
        <f>IFERROR(INDEX(invoice_test_data!AI:AI, MATCH('Classification Test Result'!A1646, invoice_test_data!A:A, 0)), "")</f>
        <v/>
      </c>
      <c r="D1646" s="10" t="s">
        <v>48</v>
      </c>
      <c r="E1646" s="10">
        <v>1</v>
      </c>
    </row>
    <row r="1647" spans="1:5" x14ac:dyDescent="0.3">
      <c r="A1647" s="10">
        <v>910456</v>
      </c>
      <c r="B1647" s="10" t="s">
        <v>12214</v>
      </c>
      <c r="C1647" s="10" t="str">
        <f>IFERROR(INDEX(invoice_test_data!AI:AI, MATCH('Classification Test Result'!A1647, invoice_test_data!A:A, 0)), "")</f>
        <v/>
      </c>
      <c r="D1647" s="10" t="s">
        <v>48</v>
      </c>
      <c r="E1647" s="10">
        <v>1</v>
      </c>
    </row>
    <row r="1648" spans="1:5" x14ac:dyDescent="0.3">
      <c r="A1648" s="10">
        <v>910461</v>
      </c>
      <c r="B1648" s="10" t="s">
        <v>12215</v>
      </c>
      <c r="C1648" s="10" t="str">
        <f>IFERROR(INDEX(invoice_test_data!AI:AI, MATCH('Classification Test Result'!A1648, invoice_test_data!A:A, 0)), "")</f>
        <v/>
      </c>
      <c r="D1648" s="10" t="s">
        <v>48</v>
      </c>
      <c r="E1648" s="10">
        <v>1</v>
      </c>
    </row>
    <row r="1649" spans="1:5" x14ac:dyDescent="0.3">
      <c r="A1649" s="10">
        <v>910469</v>
      </c>
      <c r="B1649" s="10" t="s">
        <v>11183</v>
      </c>
      <c r="C1649" s="10" t="str">
        <f>IFERROR(INDEX(invoice_test_data!AI:AI, MATCH('Classification Test Result'!A1649, invoice_test_data!A:A, 0)), "")</f>
        <v/>
      </c>
      <c r="D1649" s="10" t="s">
        <v>48</v>
      </c>
      <c r="E1649" s="10">
        <v>1</v>
      </c>
    </row>
    <row r="1650" spans="1:5" x14ac:dyDescent="0.3">
      <c r="A1650" s="10">
        <v>910471</v>
      </c>
      <c r="B1650" s="10" t="s">
        <v>12216</v>
      </c>
      <c r="C1650" s="10" t="str">
        <f>IFERROR(INDEX(invoice_test_data!AI:AI, MATCH('Classification Test Result'!A1650, invoice_test_data!A:A, 0)), "")</f>
        <v/>
      </c>
      <c r="D1650" s="10" t="s">
        <v>48</v>
      </c>
      <c r="E1650" s="10">
        <v>1</v>
      </c>
    </row>
    <row r="1651" spans="1:5" x14ac:dyDescent="0.3">
      <c r="A1651" s="10">
        <v>910470</v>
      </c>
      <c r="B1651" s="10" t="s">
        <v>12217</v>
      </c>
      <c r="C1651" s="10" t="str">
        <f>IFERROR(INDEX(invoice_test_data!AI:AI, MATCH('Classification Test Result'!A1651, invoice_test_data!A:A, 0)), "")</f>
        <v/>
      </c>
      <c r="D1651" s="10" t="s">
        <v>1010</v>
      </c>
      <c r="E1651" s="10">
        <v>1</v>
      </c>
    </row>
    <row r="1652" spans="1:5" x14ac:dyDescent="0.3">
      <c r="A1652" s="10">
        <v>910472</v>
      </c>
      <c r="B1652" s="10" t="s">
        <v>12218</v>
      </c>
      <c r="C1652" s="10" t="str">
        <f>IFERROR(INDEX(invoice_test_data!AI:AI, MATCH('Classification Test Result'!A1652, invoice_test_data!A:A, 0)), "")</f>
        <v/>
      </c>
      <c r="D1652" s="10" t="s">
        <v>464</v>
      </c>
      <c r="E1652" s="10">
        <v>1</v>
      </c>
    </row>
    <row r="1653" spans="1:5" x14ac:dyDescent="0.3">
      <c r="A1653" s="10">
        <v>910473</v>
      </c>
      <c r="B1653" s="10" t="s">
        <v>12219</v>
      </c>
      <c r="C1653" s="10" t="str">
        <f>IFERROR(INDEX(invoice_test_data!AI:AI, MATCH('Classification Test Result'!A1653, invoice_test_data!A:A, 0)), "")</f>
        <v/>
      </c>
      <c r="D1653" s="10" t="s">
        <v>464</v>
      </c>
      <c r="E1653" s="10">
        <v>0.82</v>
      </c>
    </row>
    <row r="1654" spans="1:5" x14ac:dyDescent="0.3">
      <c r="A1654" s="10">
        <v>910475</v>
      </c>
      <c r="B1654" s="10" t="s">
        <v>11199</v>
      </c>
      <c r="C1654" s="10" t="str">
        <f>IFERROR(INDEX(invoice_test_data!AI:AI, MATCH('Classification Test Result'!A1654, invoice_test_data!A:A, 0)), "")</f>
        <v/>
      </c>
      <c r="D1654" s="10" t="s">
        <v>1010</v>
      </c>
      <c r="E1654" s="10">
        <v>1</v>
      </c>
    </row>
    <row r="1655" spans="1:5" x14ac:dyDescent="0.3">
      <c r="A1655" s="10">
        <v>910474</v>
      </c>
      <c r="B1655" s="10" t="s">
        <v>12220</v>
      </c>
      <c r="C1655" s="10" t="str">
        <f>IFERROR(INDEX(invoice_test_data!AI:AI, MATCH('Classification Test Result'!A1655, invoice_test_data!A:A, 0)), "")</f>
        <v/>
      </c>
      <c r="D1655" s="10" t="s">
        <v>48</v>
      </c>
      <c r="E1655" s="10">
        <v>1</v>
      </c>
    </row>
    <row r="1656" spans="1:5" x14ac:dyDescent="0.3">
      <c r="A1656" s="10">
        <v>910476</v>
      </c>
      <c r="B1656" s="10" t="s">
        <v>12221</v>
      </c>
      <c r="C1656" s="10" t="str">
        <f>IFERROR(INDEX(invoice_test_data!AI:AI, MATCH('Classification Test Result'!A1656, invoice_test_data!A:A, 0)), "")</f>
        <v/>
      </c>
      <c r="D1656" s="10" t="s">
        <v>48</v>
      </c>
      <c r="E1656" s="10">
        <v>1</v>
      </c>
    </row>
    <row r="1657" spans="1:5" x14ac:dyDescent="0.3">
      <c r="A1657" s="10">
        <v>910477</v>
      </c>
      <c r="B1657" s="10" t="s">
        <v>11896</v>
      </c>
      <c r="C1657" s="10" t="str">
        <f>IFERROR(INDEX(invoice_test_data!AI:AI, MATCH('Classification Test Result'!A1657, invoice_test_data!A:A, 0)), "")</f>
        <v/>
      </c>
      <c r="D1657" s="10" t="s">
        <v>48</v>
      </c>
      <c r="E1657" s="10">
        <v>1</v>
      </c>
    </row>
    <row r="1658" spans="1:5" x14ac:dyDescent="0.3">
      <c r="A1658" s="10">
        <v>910478</v>
      </c>
      <c r="B1658" s="10" t="s">
        <v>12222</v>
      </c>
      <c r="C1658" s="10" t="str">
        <f>IFERROR(INDEX(invoice_test_data!AI:AI, MATCH('Classification Test Result'!A1658, invoice_test_data!A:A, 0)), "")</f>
        <v/>
      </c>
      <c r="D1658" s="10" t="s">
        <v>48</v>
      </c>
      <c r="E1658" s="10">
        <v>1</v>
      </c>
    </row>
    <row r="1659" spans="1:5" x14ac:dyDescent="0.3">
      <c r="A1659" s="10">
        <v>910479</v>
      </c>
      <c r="B1659" s="10" t="s">
        <v>11398</v>
      </c>
      <c r="C1659" s="10" t="str">
        <f>IFERROR(INDEX(invoice_test_data!AI:AI, MATCH('Classification Test Result'!A1659, invoice_test_data!A:A, 0)), "")</f>
        <v/>
      </c>
      <c r="D1659" s="10" t="s">
        <v>464</v>
      </c>
      <c r="E1659" s="10">
        <v>0.98</v>
      </c>
    </row>
    <row r="1660" spans="1:5" x14ac:dyDescent="0.3">
      <c r="A1660" s="10">
        <v>910480</v>
      </c>
      <c r="B1660" s="10" t="s">
        <v>12223</v>
      </c>
      <c r="C1660" s="10" t="str">
        <f>IFERROR(INDEX(invoice_test_data!AI:AI, MATCH('Classification Test Result'!A1660, invoice_test_data!A:A, 0)), "")</f>
        <v/>
      </c>
      <c r="D1660" s="10" t="s">
        <v>48</v>
      </c>
      <c r="E1660" s="10">
        <v>1</v>
      </c>
    </row>
    <row r="1661" spans="1:5" x14ac:dyDescent="0.3">
      <c r="A1661" s="10">
        <v>910485</v>
      </c>
      <c r="B1661" s="10" t="s">
        <v>11959</v>
      </c>
      <c r="C1661" s="10" t="str">
        <f>IFERROR(INDEX(invoice_test_data!AI:AI, MATCH('Classification Test Result'!A1661, invoice_test_data!A:A, 0)), "")</f>
        <v/>
      </c>
      <c r="D1661" s="10" t="s">
        <v>464</v>
      </c>
      <c r="E1661" s="10">
        <v>1</v>
      </c>
    </row>
    <row r="1662" spans="1:5" x14ac:dyDescent="0.3">
      <c r="A1662" s="10">
        <v>910484</v>
      </c>
      <c r="B1662" s="10" t="s">
        <v>11960</v>
      </c>
      <c r="C1662" s="10" t="str">
        <f>IFERROR(INDEX(invoice_test_data!AI:AI, MATCH('Classification Test Result'!A1662, invoice_test_data!A:A, 0)), "")</f>
        <v/>
      </c>
      <c r="D1662" s="10" t="s">
        <v>48</v>
      </c>
      <c r="E1662" s="10">
        <v>1</v>
      </c>
    </row>
    <row r="1663" spans="1:5" x14ac:dyDescent="0.3">
      <c r="A1663" s="10">
        <v>910482</v>
      </c>
      <c r="B1663" s="10" t="s">
        <v>11961</v>
      </c>
      <c r="C1663" s="10" t="str">
        <f>IFERROR(INDEX(invoice_test_data!AI:AI, MATCH('Classification Test Result'!A1663, invoice_test_data!A:A, 0)), "")</f>
        <v/>
      </c>
      <c r="D1663" s="10" t="s">
        <v>48</v>
      </c>
      <c r="E1663" s="10">
        <v>1</v>
      </c>
    </row>
    <row r="1664" spans="1:5" x14ac:dyDescent="0.3">
      <c r="A1664" s="10">
        <v>910481</v>
      </c>
      <c r="B1664" s="10" t="s">
        <v>11962</v>
      </c>
      <c r="C1664" s="10" t="str">
        <f>IFERROR(INDEX(invoice_test_data!AI:AI, MATCH('Classification Test Result'!A1664, invoice_test_data!A:A, 0)), "")</f>
        <v/>
      </c>
      <c r="D1664" s="10" t="s">
        <v>464</v>
      </c>
      <c r="E1664" s="10">
        <v>0.98</v>
      </c>
    </row>
    <row r="1665" spans="1:5" x14ac:dyDescent="0.3">
      <c r="A1665" s="10">
        <v>910483</v>
      </c>
      <c r="B1665" s="10" t="s">
        <v>11963</v>
      </c>
      <c r="C1665" s="10" t="str">
        <f>IFERROR(INDEX(invoice_test_data!AI:AI, MATCH('Classification Test Result'!A1665, invoice_test_data!A:A, 0)), "")</f>
        <v/>
      </c>
      <c r="D1665" s="10" t="s">
        <v>48</v>
      </c>
      <c r="E1665" s="10">
        <v>0.55000000000000004</v>
      </c>
    </row>
    <row r="1666" spans="1:5" x14ac:dyDescent="0.3">
      <c r="A1666" s="10">
        <v>910486</v>
      </c>
      <c r="B1666" s="10" t="s">
        <v>11896</v>
      </c>
      <c r="C1666" s="10" t="str">
        <f>IFERROR(INDEX(invoice_test_data!AI:AI, MATCH('Classification Test Result'!A1666, invoice_test_data!A:A, 0)), "")</f>
        <v/>
      </c>
      <c r="D1666" s="10" t="s">
        <v>48</v>
      </c>
      <c r="E1666" s="10">
        <v>1</v>
      </c>
    </row>
    <row r="1667" spans="1:5" x14ac:dyDescent="0.3">
      <c r="A1667" s="10">
        <v>910489</v>
      </c>
      <c r="B1667" s="10" t="s">
        <v>12224</v>
      </c>
      <c r="C1667" s="10" t="str">
        <f>IFERROR(INDEX(invoice_test_data!AI:AI, MATCH('Classification Test Result'!A1667, invoice_test_data!A:A, 0)), "")</f>
        <v/>
      </c>
      <c r="D1667" s="10" t="s">
        <v>48</v>
      </c>
      <c r="E1667" s="10">
        <v>1</v>
      </c>
    </row>
    <row r="1668" spans="1:5" x14ac:dyDescent="0.3">
      <c r="A1668" s="10">
        <v>910488</v>
      </c>
      <c r="B1668" s="10" t="s">
        <v>12225</v>
      </c>
      <c r="C1668" s="10" t="str">
        <f>IFERROR(INDEX(invoice_test_data!AI:AI, MATCH('Classification Test Result'!A1668, invoice_test_data!A:A, 0)), "")</f>
        <v/>
      </c>
      <c r="D1668" s="10" t="s">
        <v>464</v>
      </c>
      <c r="E1668" s="10">
        <v>1</v>
      </c>
    </row>
    <row r="1669" spans="1:5" x14ac:dyDescent="0.3">
      <c r="A1669" s="10">
        <v>910487</v>
      </c>
      <c r="B1669" s="10" t="s">
        <v>12226</v>
      </c>
      <c r="C1669" s="10" t="str">
        <f>IFERROR(INDEX(invoice_test_data!AI:AI, MATCH('Classification Test Result'!A1669, invoice_test_data!A:A, 0)), "")</f>
        <v/>
      </c>
      <c r="D1669" s="10" t="s">
        <v>464</v>
      </c>
      <c r="E1669" s="10">
        <v>1</v>
      </c>
    </row>
    <row r="1670" spans="1:5" x14ac:dyDescent="0.3">
      <c r="A1670" s="10">
        <v>910490</v>
      </c>
      <c r="B1670" s="10" t="s">
        <v>12227</v>
      </c>
      <c r="C1670" s="10" t="str">
        <f>IFERROR(INDEX(invoice_test_data!AI:AI, MATCH('Classification Test Result'!A1670, invoice_test_data!A:A, 0)), "")</f>
        <v/>
      </c>
      <c r="D1670" s="10" t="s">
        <v>48</v>
      </c>
      <c r="E1670" s="10">
        <v>1</v>
      </c>
    </row>
    <row r="1671" spans="1:5" x14ac:dyDescent="0.3">
      <c r="A1671" s="10">
        <v>910491</v>
      </c>
      <c r="B1671" s="10" t="s">
        <v>11472</v>
      </c>
      <c r="C1671" s="10" t="str">
        <f>IFERROR(INDEX(invoice_test_data!AI:AI, MATCH('Classification Test Result'!A1671, invoice_test_data!A:A, 0)), "")</f>
        <v/>
      </c>
      <c r="D1671" s="10" t="s">
        <v>1010</v>
      </c>
      <c r="E1671" s="10">
        <v>1</v>
      </c>
    </row>
    <row r="1672" spans="1:5" x14ac:dyDescent="0.3">
      <c r="A1672" s="10">
        <v>910522</v>
      </c>
      <c r="B1672" s="10" t="s">
        <v>12228</v>
      </c>
      <c r="C1672" s="10" t="str">
        <f>IFERROR(INDEX(invoice_test_data!AI:AI, MATCH('Classification Test Result'!A1672, invoice_test_data!A:A, 0)), "")</f>
        <v/>
      </c>
      <c r="D1672" s="10" t="s">
        <v>48</v>
      </c>
      <c r="E1672" s="10">
        <v>1</v>
      </c>
    </row>
    <row r="1673" spans="1:5" x14ac:dyDescent="0.3">
      <c r="A1673" s="10">
        <v>910520</v>
      </c>
      <c r="B1673" s="10" t="s">
        <v>12229</v>
      </c>
      <c r="C1673" s="10" t="str">
        <f>IFERROR(INDEX(invoice_test_data!AI:AI, MATCH('Classification Test Result'!A1673, invoice_test_data!A:A, 0)), "")</f>
        <v/>
      </c>
      <c r="D1673" s="10" t="s">
        <v>48</v>
      </c>
      <c r="E1673" s="10">
        <v>1</v>
      </c>
    </row>
    <row r="1674" spans="1:5" x14ac:dyDescent="0.3">
      <c r="A1674" s="10">
        <v>910516</v>
      </c>
      <c r="B1674" s="10" t="s">
        <v>12230</v>
      </c>
      <c r="C1674" s="10" t="str">
        <f>IFERROR(INDEX(invoice_test_data!AI:AI, MATCH('Classification Test Result'!A1674, invoice_test_data!A:A, 0)), "")</f>
        <v/>
      </c>
      <c r="D1674" s="10" t="s">
        <v>48</v>
      </c>
      <c r="E1674" s="10">
        <v>1</v>
      </c>
    </row>
    <row r="1675" spans="1:5" x14ac:dyDescent="0.3">
      <c r="A1675" s="10">
        <v>910502</v>
      </c>
      <c r="B1675" s="10" t="s">
        <v>12231</v>
      </c>
      <c r="C1675" s="10" t="str">
        <f>IFERROR(INDEX(invoice_test_data!AI:AI, MATCH('Classification Test Result'!A1675, invoice_test_data!A:A, 0)), "")</f>
        <v/>
      </c>
      <c r="D1675" s="10" t="s">
        <v>48</v>
      </c>
      <c r="E1675" s="10">
        <v>1</v>
      </c>
    </row>
    <row r="1676" spans="1:5" x14ac:dyDescent="0.3">
      <c r="A1676" s="10">
        <v>910499</v>
      </c>
      <c r="B1676" s="10" t="s">
        <v>12232</v>
      </c>
      <c r="C1676" s="10" t="str">
        <f>IFERROR(INDEX(invoice_test_data!AI:AI, MATCH('Classification Test Result'!A1676, invoice_test_data!A:A, 0)), "")</f>
        <v/>
      </c>
      <c r="D1676" s="10" t="s">
        <v>48</v>
      </c>
      <c r="E1676" s="10">
        <v>1</v>
      </c>
    </row>
    <row r="1677" spans="1:5" x14ac:dyDescent="0.3">
      <c r="A1677" s="10">
        <v>910493</v>
      </c>
      <c r="B1677" s="10" t="s">
        <v>12233</v>
      </c>
      <c r="C1677" s="10" t="str">
        <f>IFERROR(INDEX(invoice_test_data!AI:AI, MATCH('Classification Test Result'!A1677, invoice_test_data!A:A, 0)), "")</f>
        <v/>
      </c>
      <c r="D1677" s="10" t="s">
        <v>48</v>
      </c>
      <c r="E1677" s="10">
        <v>1</v>
      </c>
    </row>
    <row r="1678" spans="1:5" x14ac:dyDescent="0.3">
      <c r="A1678" s="10">
        <v>910524</v>
      </c>
      <c r="B1678" s="10" t="s">
        <v>11472</v>
      </c>
      <c r="C1678" s="10" t="str">
        <f>IFERROR(INDEX(invoice_test_data!AI:AI, MATCH('Classification Test Result'!A1678, invoice_test_data!A:A, 0)), "")</f>
        <v/>
      </c>
      <c r="D1678" s="10" t="s">
        <v>1010</v>
      </c>
      <c r="E1678" s="10">
        <v>1</v>
      </c>
    </row>
    <row r="1679" spans="1:5" x14ac:dyDescent="0.3">
      <c r="A1679" s="10">
        <v>910521</v>
      </c>
      <c r="B1679" s="10" t="s">
        <v>12234</v>
      </c>
      <c r="C1679" s="10" t="str">
        <f>IFERROR(INDEX(invoice_test_data!AI:AI, MATCH('Classification Test Result'!A1679, invoice_test_data!A:A, 0)), "")</f>
        <v/>
      </c>
      <c r="D1679" s="10" t="s">
        <v>48</v>
      </c>
      <c r="E1679" s="10">
        <v>1</v>
      </c>
    </row>
    <row r="1680" spans="1:5" x14ac:dyDescent="0.3">
      <c r="A1680" s="10">
        <v>910512</v>
      </c>
      <c r="B1680" s="10" t="s">
        <v>12235</v>
      </c>
      <c r="C1680" s="10" t="str">
        <f>IFERROR(INDEX(invoice_test_data!AI:AI, MATCH('Classification Test Result'!A1680, invoice_test_data!A:A, 0)), "")</f>
        <v/>
      </c>
      <c r="D1680" s="10" t="s">
        <v>48</v>
      </c>
      <c r="E1680" s="10">
        <v>1</v>
      </c>
    </row>
    <row r="1681" spans="1:5" x14ac:dyDescent="0.3">
      <c r="A1681" s="10">
        <v>910506</v>
      </c>
      <c r="B1681" s="10" t="s">
        <v>12236</v>
      </c>
      <c r="C1681" s="10" t="str">
        <f>IFERROR(INDEX(invoice_test_data!AI:AI, MATCH('Classification Test Result'!A1681, invoice_test_data!A:A, 0)), "")</f>
        <v/>
      </c>
      <c r="D1681" s="10" t="s">
        <v>48</v>
      </c>
      <c r="E1681" s="10">
        <v>0.99</v>
      </c>
    </row>
    <row r="1682" spans="1:5" x14ac:dyDescent="0.3">
      <c r="A1682" s="10">
        <v>910503</v>
      </c>
      <c r="B1682" s="10" t="s">
        <v>12237</v>
      </c>
      <c r="C1682" s="10" t="str">
        <f>IFERROR(INDEX(invoice_test_data!AI:AI, MATCH('Classification Test Result'!A1682, invoice_test_data!A:A, 0)), "")</f>
        <v/>
      </c>
      <c r="D1682" s="10" t="s">
        <v>48</v>
      </c>
      <c r="E1682" s="10">
        <v>1</v>
      </c>
    </row>
    <row r="1683" spans="1:5" x14ac:dyDescent="0.3">
      <c r="A1683" s="10">
        <v>910501</v>
      </c>
      <c r="B1683" s="10" t="s">
        <v>12238</v>
      </c>
      <c r="C1683" s="10" t="str">
        <f>IFERROR(INDEX(invoice_test_data!AI:AI, MATCH('Classification Test Result'!A1683, invoice_test_data!A:A, 0)), "")</f>
        <v/>
      </c>
      <c r="D1683" s="10" t="s">
        <v>48</v>
      </c>
      <c r="E1683" s="10">
        <v>1</v>
      </c>
    </row>
    <row r="1684" spans="1:5" x14ac:dyDescent="0.3">
      <c r="A1684" s="10">
        <v>910498</v>
      </c>
      <c r="B1684" s="10" t="s">
        <v>12239</v>
      </c>
      <c r="C1684" s="10" t="str">
        <f>IFERROR(INDEX(invoice_test_data!AI:AI, MATCH('Classification Test Result'!A1684, invoice_test_data!A:A, 0)), "")</f>
        <v/>
      </c>
      <c r="D1684" s="10" t="s">
        <v>48</v>
      </c>
      <c r="E1684" s="10">
        <v>1</v>
      </c>
    </row>
    <row r="1685" spans="1:5" x14ac:dyDescent="0.3">
      <c r="A1685" s="10">
        <v>910496</v>
      </c>
      <c r="B1685" s="10" t="s">
        <v>12240</v>
      </c>
      <c r="C1685" s="10" t="str">
        <f>IFERROR(INDEX(invoice_test_data!AI:AI, MATCH('Classification Test Result'!A1685, invoice_test_data!A:A, 0)), "")</f>
        <v/>
      </c>
      <c r="D1685" s="10" t="s">
        <v>48</v>
      </c>
      <c r="E1685" s="10">
        <v>1</v>
      </c>
    </row>
    <row r="1686" spans="1:5" x14ac:dyDescent="0.3">
      <c r="A1686" s="10">
        <v>910492</v>
      </c>
      <c r="B1686" s="10" t="s">
        <v>12241</v>
      </c>
      <c r="C1686" s="10" t="str">
        <f>IFERROR(INDEX(invoice_test_data!AI:AI, MATCH('Classification Test Result'!A1686, invoice_test_data!A:A, 0)), "")</f>
        <v/>
      </c>
      <c r="D1686" s="10" t="s">
        <v>48</v>
      </c>
      <c r="E1686" s="10">
        <v>1</v>
      </c>
    </row>
    <row r="1687" spans="1:5" x14ac:dyDescent="0.3">
      <c r="A1687" s="10">
        <v>910523</v>
      </c>
      <c r="B1687" s="10" t="s">
        <v>12242</v>
      </c>
      <c r="C1687" s="10" t="str">
        <f>IFERROR(INDEX(invoice_test_data!AI:AI, MATCH('Classification Test Result'!A1687, invoice_test_data!A:A, 0)), "")</f>
        <v/>
      </c>
      <c r="D1687" s="10" t="s">
        <v>48</v>
      </c>
      <c r="E1687" s="10">
        <v>1</v>
      </c>
    </row>
    <row r="1688" spans="1:5" x14ac:dyDescent="0.3">
      <c r="A1688" s="10">
        <v>910519</v>
      </c>
      <c r="B1688" s="10" t="s">
        <v>12243</v>
      </c>
      <c r="C1688" s="10" t="str">
        <f>IFERROR(INDEX(invoice_test_data!AI:AI, MATCH('Classification Test Result'!A1688, invoice_test_data!A:A, 0)), "")</f>
        <v/>
      </c>
      <c r="D1688" s="10" t="s">
        <v>48</v>
      </c>
      <c r="E1688" s="10">
        <v>1</v>
      </c>
    </row>
    <row r="1689" spans="1:5" x14ac:dyDescent="0.3">
      <c r="A1689" s="10">
        <v>910518</v>
      </c>
      <c r="B1689" s="10" t="s">
        <v>12244</v>
      </c>
      <c r="C1689" s="10" t="str">
        <f>IFERROR(INDEX(invoice_test_data!AI:AI, MATCH('Classification Test Result'!A1689, invoice_test_data!A:A, 0)), "")</f>
        <v/>
      </c>
      <c r="D1689" s="10" t="s">
        <v>48</v>
      </c>
      <c r="E1689" s="10">
        <v>1</v>
      </c>
    </row>
    <row r="1690" spans="1:5" x14ac:dyDescent="0.3">
      <c r="A1690" s="10">
        <v>910514</v>
      </c>
      <c r="B1690" s="10" t="s">
        <v>12245</v>
      </c>
      <c r="C1690" s="10" t="str">
        <f>IFERROR(INDEX(invoice_test_data!AI:AI, MATCH('Classification Test Result'!A1690, invoice_test_data!A:A, 0)), "")</f>
        <v/>
      </c>
      <c r="D1690" s="10" t="s">
        <v>48</v>
      </c>
      <c r="E1690" s="10">
        <v>1</v>
      </c>
    </row>
    <row r="1691" spans="1:5" x14ac:dyDescent="0.3">
      <c r="A1691" s="10">
        <v>910513</v>
      </c>
      <c r="B1691" s="10" t="s">
        <v>12246</v>
      </c>
      <c r="C1691" s="10" t="str">
        <f>IFERROR(INDEX(invoice_test_data!AI:AI, MATCH('Classification Test Result'!A1691, invoice_test_data!A:A, 0)), "")</f>
        <v/>
      </c>
      <c r="D1691" s="10" t="s">
        <v>48</v>
      </c>
      <c r="E1691" s="10">
        <v>1</v>
      </c>
    </row>
    <row r="1692" spans="1:5" x14ac:dyDescent="0.3">
      <c r="A1692" s="10">
        <v>910511</v>
      </c>
      <c r="B1692" s="10" t="s">
        <v>12247</v>
      </c>
      <c r="C1692" s="10" t="str">
        <f>IFERROR(INDEX(invoice_test_data!AI:AI, MATCH('Classification Test Result'!A1692, invoice_test_data!A:A, 0)), "")</f>
        <v/>
      </c>
      <c r="D1692" s="10" t="s">
        <v>48</v>
      </c>
      <c r="E1692" s="10">
        <v>1</v>
      </c>
    </row>
    <row r="1693" spans="1:5" x14ac:dyDescent="0.3">
      <c r="A1693" s="10">
        <v>910510</v>
      </c>
      <c r="B1693" s="10" t="s">
        <v>12248</v>
      </c>
      <c r="C1693" s="10" t="str">
        <f>IFERROR(INDEX(invoice_test_data!AI:AI, MATCH('Classification Test Result'!A1693, invoice_test_data!A:A, 0)), "")</f>
        <v/>
      </c>
      <c r="D1693" s="10" t="s">
        <v>48</v>
      </c>
      <c r="E1693" s="10">
        <v>1</v>
      </c>
    </row>
    <row r="1694" spans="1:5" x14ac:dyDescent="0.3">
      <c r="A1694" s="10">
        <v>910509</v>
      </c>
      <c r="B1694" s="10" t="s">
        <v>12249</v>
      </c>
      <c r="C1694" s="10" t="str">
        <f>IFERROR(INDEX(invoice_test_data!AI:AI, MATCH('Classification Test Result'!A1694, invoice_test_data!A:A, 0)), "")</f>
        <v/>
      </c>
      <c r="D1694" s="10" t="s">
        <v>48</v>
      </c>
      <c r="E1694" s="10">
        <v>1</v>
      </c>
    </row>
    <row r="1695" spans="1:5" x14ac:dyDescent="0.3">
      <c r="A1695" s="10">
        <v>910508</v>
      </c>
      <c r="B1695" s="10" t="s">
        <v>12250</v>
      </c>
      <c r="C1695" s="10" t="str">
        <f>IFERROR(INDEX(invoice_test_data!AI:AI, MATCH('Classification Test Result'!A1695, invoice_test_data!A:A, 0)), "")</f>
        <v/>
      </c>
      <c r="D1695" s="10" t="s">
        <v>48</v>
      </c>
      <c r="E1695" s="10">
        <v>1</v>
      </c>
    </row>
    <row r="1696" spans="1:5" x14ac:dyDescent="0.3">
      <c r="A1696" s="10">
        <v>910507</v>
      </c>
      <c r="B1696" s="10" t="s">
        <v>12251</v>
      </c>
      <c r="C1696" s="10" t="str">
        <f>IFERROR(INDEX(invoice_test_data!AI:AI, MATCH('Classification Test Result'!A1696, invoice_test_data!A:A, 0)), "")</f>
        <v/>
      </c>
      <c r="D1696" s="10" t="s">
        <v>48</v>
      </c>
      <c r="E1696" s="10">
        <v>1</v>
      </c>
    </row>
    <row r="1697" spans="1:5" x14ac:dyDescent="0.3">
      <c r="A1697" s="10">
        <v>910505</v>
      </c>
      <c r="B1697" s="10" t="s">
        <v>12252</v>
      </c>
      <c r="C1697" s="10" t="str">
        <f>IFERROR(INDEX(invoice_test_data!AI:AI, MATCH('Classification Test Result'!A1697, invoice_test_data!A:A, 0)), "")</f>
        <v/>
      </c>
      <c r="D1697" s="10" t="s">
        <v>48</v>
      </c>
      <c r="E1697" s="10">
        <v>1</v>
      </c>
    </row>
    <row r="1698" spans="1:5" x14ac:dyDescent="0.3">
      <c r="A1698" s="10">
        <v>910504</v>
      </c>
      <c r="B1698" s="10" t="s">
        <v>12253</v>
      </c>
      <c r="C1698" s="10" t="str">
        <f>IFERROR(INDEX(invoice_test_data!AI:AI, MATCH('Classification Test Result'!A1698, invoice_test_data!A:A, 0)), "")</f>
        <v/>
      </c>
      <c r="D1698" s="10" t="s">
        <v>48</v>
      </c>
      <c r="E1698" s="10">
        <v>1</v>
      </c>
    </row>
    <row r="1699" spans="1:5" x14ac:dyDescent="0.3">
      <c r="A1699" s="10">
        <v>910500</v>
      </c>
      <c r="B1699" s="10" t="s">
        <v>12254</v>
      </c>
      <c r="C1699" s="10" t="str">
        <f>IFERROR(INDEX(invoice_test_data!AI:AI, MATCH('Classification Test Result'!A1699, invoice_test_data!A:A, 0)), "")</f>
        <v/>
      </c>
      <c r="D1699" s="10" t="s">
        <v>48</v>
      </c>
      <c r="E1699" s="10">
        <v>1</v>
      </c>
    </row>
    <row r="1700" spans="1:5" x14ac:dyDescent="0.3">
      <c r="A1700" s="10">
        <v>910497</v>
      </c>
      <c r="B1700" s="10" t="s">
        <v>12255</v>
      </c>
      <c r="C1700" s="10" t="str">
        <f>IFERROR(INDEX(invoice_test_data!AI:AI, MATCH('Classification Test Result'!A1700, invoice_test_data!A:A, 0)), "")</f>
        <v/>
      </c>
      <c r="D1700" s="10" t="s">
        <v>48</v>
      </c>
      <c r="E1700" s="10">
        <v>1</v>
      </c>
    </row>
    <row r="1701" spans="1:5" x14ac:dyDescent="0.3">
      <c r="A1701" s="10">
        <v>910494</v>
      </c>
      <c r="B1701" s="10" t="s">
        <v>12256</v>
      </c>
      <c r="C1701" s="10" t="str">
        <f>IFERROR(INDEX(invoice_test_data!AI:AI, MATCH('Classification Test Result'!A1701, invoice_test_data!A:A, 0)), "")</f>
        <v/>
      </c>
      <c r="D1701" s="10" t="s">
        <v>48</v>
      </c>
      <c r="E1701" s="10">
        <v>1</v>
      </c>
    </row>
    <row r="1702" spans="1:5" x14ac:dyDescent="0.3">
      <c r="A1702" s="10">
        <v>910495</v>
      </c>
      <c r="B1702" s="10" t="s">
        <v>12257</v>
      </c>
      <c r="C1702" s="10" t="str">
        <f>IFERROR(INDEX(invoice_test_data!AI:AI, MATCH('Classification Test Result'!A1702, invoice_test_data!A:A, 0)), "")</f>
        <v/>
      </c>
      <c r="D1702" s="10" t="s">
        <v>464</v>
      </c>
      <c r="E1702" s="10">
        <v>1</v>
      </c>
    </row>
    <row r="1703" spans="1:5" x14ac:dyDescent="0.3">
      <c r="A1703" s="10">
        <v>910517</v>
      </c>
      <c r="B1703" s="10" t="s">
        <v>11163</v>
      </c>
      <c r="C1703" s="10" t="str">
        <f>IFERROR(INDEX(invoice_test_data!AI:AI, MATCH('Classification Test Result'!A1703, invoice_test_data!A:A, 0)), "")</f>
        <v/>
      </c>
      <c r="D1703" s="10" t="s">
        <v>92</v>
      </c>
      <c r="E1703" s="10">
        <v>1</v>
      </c>
    </row>
    <row r="1704" spans="1:5" x14ac:dyDescent="0.3">
      <c r="A1704" s="10">
        <v>910515</v>
      </c>
      <c r="B1704" s="10" t="s">
        <v>12258</v>
      </c>
      <c r="C1704" s="10" t="str">
        <f>IFERROR(INDEX(invoice_test_data!AI:AI, MATCH('Classification Test Result'!A1704, invoice_test_data!A:A, 0)), "")</f>
        <v/>
      </c>
      <c r="D1704" s="10" t="s">
        <v>48</v>
      </c>
      <c r="E1704" s="10">
        <v>0.99</v>
      </c>
    </row>
    <row r="1705" spans="1:5" x14ac:dyDescent="0.3">
      <c r="A1705" s="10">
        <v>910527</v>
      </c>
      <c r="B1705" s="10" t="s">
        <v>11163</v>
      </c>
      <c r="C1705" s="10" t="str">
        <f>IFERROR(INDEX(invoice_test_data!AI:AI, MATCH('Classification Test Result'!A1705, invoice_test_data!A:A, 0)), "")</f>
        <v/>
      </c>
      <c r="D1705" s="10" t="s">
        <v>92</v>
      </c>
      <c r="E1705" s="10">
        <v>1</v>
      </c>
    </row>
    <row r="1706" spans="1:5" x14ac:dyDescent="0.3">
      <c r="A1706" s="10">
        <v>910526</v>
      </c>
      <c r="B1706" s="10" t="s">
        <v>12259</v>
      </c>
      <c r="C1706" s="10" t="str">
        <f>IFERROR(INDEX(invoice_test_data!AI:AI, MATCH('Classification Test Result'!A1706, invoice_test_data!A:A, 0)), "")</f>
        <v/>
      </c>
      <c r="D1706" s="10" t="s">
        <v>48</v>
      </c>
      <c r="E1706" s="10">
        <v>1</v>
      </c>
    </row>
    <row r="1707" spans="1:5" x14ac:dyDescent="0.3">
      <c r="A1707" s="10">
        <v>910525</v>
      </c>
      <c r="B1707" s="10" t="s">
        <v>12260</v>
      </c>
      <c r="C1707" s="10" t="str">
        <f>IFERROR(INDEX(invoice_test_data!AI:AI, MATCH('Classification Test Result'!A1707, invoice_test_data!A:A, 0)), "")</f>
        <v/>
      </c>
      <c r="D1707" s="10" t="s">
        <v>48</v>
      </c>
      <c r="E1707" s="10">
        <v>1</v>
      </c>
    </row>
    <row r="1708" spans="1:5" x14ac:dyDescent="0.3">
      <c r="A1708" s="10">
        <v>910529</v>
      </c>
      <c r="B1708" s="10" t="s">
        <v>11163</v>
      </c>
      <c r="C1708" s="10" t="str">
        <f>IFERROR(INDEX(invoice_test_data!AI:AI, MATCH('Classification Test Result'!A1708, invoice_test_data!A:A, 0)), "")</f>
        <v/>
      </c>
      <c r="D1708" s="10" t="s">
        <v>92</v>
      </c>
      <c r="E1708" s="10">
        <v>1</v>
      </c>
    </row>
    <row r="1709" spans="1:5" x14ac:dyDescent="0.3">
      <c r="A1709" s="10">
        <v>910528</v>
      </c>
      <c r="B1709" s="10" t="s">
        <v>12261</v>
      </c>
      <c r="C1709" s="10" t="str">
        <f>IFERROR(INDEX(invoice_test_data!AI:AI, MATCH('Classification Test Result'!A1709, invoice_test_data!A:A, 0)), "")</f>
        <v/>
      </c>
      <c r="D1709" s="10" t="s">
        <v>48</v>
      </c>
      <c r="E1709" s="10">
        <v>1</v>
      </c>
    </row>
    <row r="1710" spans="1:5" x14ac:dyDescent="0.3">
      <c r="A1710" s="10">
        <v>910531</v>
      </c>
      <c r="B1710" s="10" t="s">
        <v>11472</v>
      </c>
      <c r="C1710" s="10" t="str">
        <f>IFERROR(INDEX(invoice_test_data!AI:AI, MATCH('Classification Test Result'!A1710, invoice_test_data!A:A, 0)), "")</f>
        <v/>
      </c>
      <c r="D1710" s="10" t="s">
        <v>1010</v>
      </c>
      <c r="E1710" s="10">
        <v>1</v>
      </c>
    </row>
    <row r="1711" spans="1:5" x14ac:dyDescent="0.3">
      <c r="A1711" s="10">
        <v>910530</v>
      </c>
      <c r="B1711" s="10" t="s">
        <v>12227</v>
      </c>
      <c r="C1711" s="10" t="str">
        <f>IFERROR(INDEX(invoice_test_data!AI:AI, MATCH('Classification Test Result'!A1711, invoice_test_data!A:A, 0)), "")</f>
        <v/>
      </c>
      <c r="D1711" s="10" t="s">
        <v>48</v>
      </c>
      <c r="E1711" s="10">
        <v>1</v>
      </c>
    </row>
    <row r="1712" spans="1:5" x14ac:dyDescent="0.3">
      <c r="A1712" s="10">
        <v>910545</v>
      </c>
      <c r="B1712" s="10" t="s">
        <v>12262</v>
      </c>
      <c r="C1712" s="10" t="str">
        <f>IFERROR(INDEX(invoice_test_data!AI:AI, MATCH('Classification Test Result'!A1712, invoice_test_data!A:A, 0)), "")</f>
        <v/>
      </c>
      <c r="D1712" s="10" t="s">
        <v>464</v>
      </c>
      <c r="E1712" s="10">
        <v>1</v>
      </c>
    </row>
    <row r="1713" spans="1:5" x14ac:dyDescent="0.3">
      <c r="A1713" s="10">
        <v>910543</v>
      </c>
      <c r="B1713" s="10" t="s">
        <v>12262</v>
      </c>
      <c r="C1713" s="10" t="str">
        <f>IFERROR(INDEX(invoice_test_data!AI:AI, MATCH('Classification Test Result'!A1713, invoice_test_data!A:A, 0)), "")</f>
        <v/>
      </c>
      <c r="D1713" s="10" t="s">
        <v>464</v>
      </c>
      <c r="E1713" s="10">
        <v>1</v>
      </c>
    </row>
    <row r="1714" spans="1:5" x14ac:dyDescent="0.3">
      <c r="A1714" s="10">
        <v>910551</v>
      </c>
      <c r="B1714" s="10" t="s">
        <v>12262</v>
      </c>
      <c r="C1714" s="10" t="str">
        <f>IFERROR(INDEX(invoice_test_data!AI:AI, MATCH('Classification Test Result'!A1714, invoice_test_data!A:A, 0)), "")</f>
        <v/>
      </c>
      <c r="D1714" s="10" t="s">
        <v>464</v>
      </c>
      <c r="E1714" s="10">
        <v>1</v>
      </c>
    </row>
    <row r="1715" spans="1:5" x14ac:dyDescent="0.3">
      <c r="A1715" s="10">
        <v>910549</v>
      </c>
      <c r="B1715" s="10" t="s">
        <v>12262</v>
      </c>
      <c r="C1715" s="10" t="str">
        <f>IFERROR(INDEX(invoice_test_data!AI:AI, MATCH('Classification Test Result'!A1715, invoice_test_data!A:A, 0)), "")</f>
        <v/>
      </c>
      <c r="D1715" s="10" t="s">
        <v>464</v>
      </c>
      <c r="E1715" s="10">
        <v>1</v>
      </c>
    </row>
    <row r="1716" spans="1:5" x14ac:dyDescent="0.3">
      <c r="A1716" s="10">
        <v>910547</v>
      </c>
      <c r="B1716" s="10" t="s">
        <v>12263</v>
      </c>
      <c r="C1716" s="10" t="str">
        <f>IFERROR(INDEX(invoice_test_data!AI:AI, MATCH('Classification Test Result'!A1716, invoice_test_data!A:A, 0)), "")</f>
        <v/>
      </c>
      <c r="D1716" s="10" t="s">
        <v>464</v>
      </c>
      <c r="E1716" s="10">
        <v>1</v>
      </c>
    </row>
    <row r="1717" spans="1:5" x14ac:dyDescent="0.3">
      <c r="A1717" s="10">
        <v>910541</v>
      </c>
      <c r="B1717" s="10" t="s">
        <v>12264</v>
      </c>
      <c r="C1717" s="10" t="str">
        <f>IFERROR(INDEX(invoice_test_data!AI:AI, MATCH('Classification Test Result'!A1717, invoice_test_data!A:A, 0)), "")</f>
        <v/>
      </c>
      <c r="D1717" s="10" t="s">
        <v>464</v>
      </c>
      <c r="E1717" s="10">
        <v>1</v>
      </c>
    </row>
    <row r="1718" spans="1:5" x14ac:dyDescent="0.3">
      <c r="A1718" s="10">
        <v>910539</v>
      </c>
      <c r="B1718" s="10" t="s">
        <v>12265</v>
      </c>
      <c r="C1718" s="10" t="str">
        <f>IFERROR(INDEX(invoice_test_data!AI:AI, MATCH('Classification Test Result'!A1718, invoice_test_data!A:A, 0)), "")</f>
        <v/>
      </c>
      <c r="D1718" s="10" t="s">
        <v>464</v>
      </c>
      <c r="E1718" s="10">
        <v>1</v>
      </c>
    </row>
    <row r="1719" spans="1:5" x14ac:dyDescent="0.3">
      <c r="A1719" s="10">
        <v>910538</v>
      </c>
      <c r="B1719" s="10" t="s">
        <v>12266</v>
      </c>
      <c r="C1719" s="10" t="str">
        <f>IFERROR(INDEX(invoice_test_data!AI:AI, MATCH('Classification Test Result'!A1719, invoice_test_data!A:A, 0)), "")</f>
        <v/>
      </c>
      <c r="D1719" s="10" t="s">
        <v>464</v>
      </c>
      <c r="E1719" s="10">
        <v>1</v>
      </c>
    </row>
    <row r="1720" spans="1:5" x14ac:dyDescent="0.3">
      <c r="A1720" s="10">
        <v>910537</v>
      </c>
      <c r="B1720" s="10" t="s">
        <v>12262</v>
      </c>
      <c r="C1720" s="10" t="str">
        <f>IFERROR(INDEX(invoice_test_data!AI:AI, MATCH('Classification Test Result'!A1720, invoice_test_data!A:A, 0)), "")</f>
        <v/>
      </c>
      <c r="D1720" s="10" t="s">
        <v>464</v>
      </c>
      <c r="E1720" s="10">
        <v>1</v>
      </c>
    </row>
    <row r="1721" spans="1:5" x14ac:dyDescent="0.3">
      <c r="A1721" s="10">
        <v>910536</v>
      </c>
      <c r="B1721" s="10" t="s">
        <v>12267</v>
      </c>
      <c r="C1721" s="10" t="str">
        <f>IFERROR(INDEX(invoice_test_data!AI:AI, MATCH('Classification Test Result'!A1721, invoice_test_data!A:A, 0)), "")</f>
        <v/>
      </c>
      <c r="D1721" s="10" t="s">
        <v>464</v>
      </c>
      <c r="E1721" s="10">
        <v>1</v>
      </c>
    </row>
    <row r="1722" spans="1:5" x14ac:dyDescent="0.3">
      <c r="A1722" s="10">
        <v>910535</v>
      </c>
      <c r="B1722" s="10" t="s">
        <v>12262</v>
      </c>
      <c r="C1722" s="10" t="str">
        <f>IFERROR(INDEX(invoice_test_data!AI:AI, MATCH('Classification Test Result'!A1722, invoice_test_data!A:A, 0)), "")</f>
        <v/>
      </c>
      <c r="D1722" s="10" t="s">
        <v>464</v>
      </c>
      <c r="E1722" s="10">
        <v>1</v>
      </c>
    </row>
    <row r="1723" spans="1:5" x14ac:dyDescent="0.3">
      <c r="A1723" s="10">
        <v>910534</v>
      </c>
      <c r="B1723" s="10" t="s">
        <v>12268</v>
      </c>
      <c r="C1723" s="10" t="str">
        <f>IFERROR(INDEX(invoice_test_data!AI:AI, MATCH('Classification Test Result'!A1723, invoice_test_data!A:A, 0)), "")</f>
        <v/>
      </c>
      <c r="D1723" s="10" t="s">
        <v>464</v>
      </c>
      <c r="E1723" s="10">
        <v>1</v>
      </c>
    </row>
    <row r="1724" spans="1:5" x14ac:dyDescent="0.3">
      <c r="A1724" s="10">
        <v>910533</v>
      </c>
      <c r="B1724" s="10" t="s">
        <v>12262</v>
      </c>
      <c r="C1724" s="10" t="str">
        <f>IFERROR(INDEX(invoice_test_data!AI:AI, MATCH('Classification Test Result'!A1724, invoice_test_data!A:A, 0)), "")</f>
        <v/>
      </c>
      <c r="D1724" s="10" t="s">
        <v>464</v>
      </c>
      <c r="E1724" s="10">
        <v>1</v>
      </c>
    </row>
    <row r="1725" spans="1:5" x14ac:dyDescent="0.3">
      <c r="A1725" s="10">
        <v>910532</v>
      </c>
      <c r="B1725" s="10" t="s">
        <v>12267</v>
      </c>
      <c r="C1725" s="10" t="str">
        <f>IFERROR(INDEX(invoice_test_data!AI:AI, MATCH('Classification Test Result'!A1725, invoice_test_data!A:A, 0)), "")</f>
        <v/>
      </c>
      <c r="D1725" s="10" t="s">
        <v>464</v>
      </c>
      <c r="E1725" s="10">
        <v>1</v>
      </c>
    </row>
    <row r="1726" spans="1:5" x14ac:dyDescent="0.3">
      <c r="A1726" s="10">
        <v>910542</v>
      </c>
      <c r="B1726" s="10" t="s">
        <v>11163</v>
      </c>
      <c r="C1726" s="10" t="str">
        <f>IFERROR(INDEX(invoice_test_data!AI:AI, MATCH('Classification Test Result'!A1726, invoice_test_data!A:A, 0)), "")</f>
        <v/>
      </c>
      <c r="D1726" s="10" t="s">
        <v>92</v>
      </c>
      <c r="E1726" s="10">
        <v>1</v>
      </c>
    </row>
    <row r="1727" spans="1:5" x14ac:dyDescent="0.3">
      <c r="A1727" s="10">
        <v>910540</v>
      </c>
      <c r="B1727" s="10" t="s">
        <v>12269</v>
      </c>
      <c r="C1727" s="10" t="str">
        <f>IFERROR(INDEX(invoice_test_data!AI:AI, MATCH('Classification Test Result'!A1727, invoice_test_data!A:A, 0)), "")</f>
        <v/>
      </c>
      <c r="D1727" s="10" t="s">
        <v>48</v>
      </c>
      <c r="E1727" s="10">
        <v>1</v>
      </c>
    </row>
    <row r="1728" spans="1:5" x14ac:dyDescent="0.3">
      <c r="A1728" s="10">
        <v>910345</v>
      </c>
      <c r="B1728" s="10" t="s">
        <v>12270</v>
      </c>
      <c r="C1728" s="10" t="str">
        <f>IFERROR(INDEX(invoice_test_data!AI:AI, MATCH('Classification Test Result'!A1728, invoice_test_data!A:A, 0)), "")</f>
        <v/>
      </c>
      <c r="D1728" s="10" t="s">
        <v>48</v>
      </c>
      <c r="E1728" s="10">
        <v>1</v>
      </c>
    </row>
    <row r="1729" spans="1:5" x14ac:dyDescent="0.3">
      <c r="A1729" s="10">
        <v>910344</v>
      </c>
      <c r="B1729" s="10" t="s">
        <v>12271</v>
      </c>
      <c r="C1729" s="10" t="str">
        <f>IFERROR(INDEX(invoice_test_data!AI:AI, MATCH('Classification Test Result'!A1729, invoice_test_data!A:A, 0)), "")</f>
        <v/>
      </c>
      <c r="D1729" s="10" t="s">
        <v>48</v>
      </c>
      <c r="E1729" s="10">
        <v>1</v>
      </c>
    </row>
    <row r="1730" spans="1:5" x14ac:dyDescent="0.3">
      <c r="A1730" s="10">
        <v>910340</v>
      </c>
      <c r="B1730" s="10" t="s">
        <v>12272</v>
      </c>
      <c r="C1730" s="10" t="str">
        <f>IFERROR(INDEX(invoice_test_data!AI:AI, MATCH('Classification Test Result'!A1730, invoice_test_data!A:A, 0)), "")</f>
        <v/>
      </c>
      <c r="D1730" s="10" t="s">
        <v>48</v>
      </c>
      <c r="E1730" s="10">
        <v>1</v>
      </c>
    </row>
    <row r="1731" spans="1:5" x14ac:dyDescent="0.3">
      <c r="A1731" s="10">
        <v>910347</v>
      </c>
      <c r="B1731" s="10" t="s">
        <v>12273</v>
      </c>
      <c r="C1731" s="10" t="str">
        <f>IFERROR(INDEX(invoice_test_data!AI:AI, MATCH('Classification Test Result'!A1731, invoice_test_data!A:A, 0)), "")</f>
        <v/>
      </c>
      <c r="D1731" s="10" t="s">
        <v>48</v>
      </c>
      <c r="E1731" s="10">
        <v>1</v>
      </c>
    </row>
    <row r="1732" spans="1:5" x14ac:dyDescent="0.3">
      <c r="A1732" s="10">
        <v>910342</v>
      </c>
      <c r="B1732" s="10" t="s">
        <v>12274</v>
      </c>
      <c r="C1732" s="10" t="str">
        <f>IFERROR(INDEX(invoice_test_data!AI:AI, MATCH('Classification Test Result'!A1732, invoice_test_data!A:A, 0)), "")</f>
        <v/>
      </c>
      <c r="D1732" s="10" t="s">
        <v>48</v>
      </c>
      <c r="E1732" s="10">
        <v>1</v>
      </c>
    </row>
    <row r="1733" spans="1:5" x14ac:dyDescent="0.3">
      <c r="A1733" s="10">
        <v>910339</v>
      </c>
      <c r="B1733" s="10" t="s">
        <v>12275</v>
      </c>
      <c r="C1733" s="10" t="str">
        <f>IFERROR(INDEX(invoice_test_data!AI:AI, MATCH('Classification Test Result'!A1733, invoice_test_data!A:A, 0)), "")</f>
        <v/>
      </c>
      <c r="D1733" s="10" t="s">
        <v>464</v>
      </c>
      <c r="E1733" s="10">
        <v>1</v>
      </c>
    </row>
    <row r="1734" spans="1:5" x14ac:dyDescent="0.3">
      <c r="A1734" s="10">
        <v>910367</v>
      </c>
      <c r="B1734" s="10" t="s">
        <v>12276</v>
      </c>
      <c r="C1734" s="10" t="str">
        <f>IFERROR(INDEX(invoice_test_data!AI:AI, MATCH('Classification Test Result'!A1734, invoice_test_data!A:A, 0)), "")</f>
        <v/>
      </c>
      <c r="D1734" s="10" t="s">
        <v>48</v>
      </c>
      <c r="E1734" s="10">
        <v>0.95</v>
      </c>
    </row>
    <row r="1735" spans="1:5" x14ac:dyDescent="0.3">
      <c r="A1735" s="10">
        <v>910365</v>
      </c>
      <c r="B1735" s="10" t="s">
        <v>12277</v>
      </c>
      <c r="C1735" s="10" t="str">
        <f>IFERROR(INDEX(invoice_test_data!AI:AI, MATCH('Classification Test Result'!A1735, invoice_test_data!A:A, 0)), "")</f>
        <v/>
      </c>
      <c r="D1735" s="10" t="s">
        <v>48</v>
      </c>
      <c r="E1735" s="10">
        <v>1</v>
      </c>
    </row>
    <row r="1736" spans="1:5" x14ac:dyDescent="0.3">
      <c r="A1736" s="10">
        <v>910363</v>
      </c>
      <c r="B1736" s="10" t="s">
        <v>12278</v>
      </c>
      <c r="C1736" s="10" t="str">
        <f>IFERROR(INDEX(invoice_test_data!AI:AI, MATCH('Classification Test Result'!A1736, invoice_test_data!A:A, 0)), "")</f>
        <v/>
      </c>
      <c r="D1736" s="10" t="s">
        <v>48</v>
      </c>
      <c r="E1736" s="10">
        <v>1</v>
      </c>
    </row>
    <row r="1737" spans="1:5" x14ac:dyDescent="0.3">
      <c r="A1737" s="10">
        <v>910360</v>
      </c>
      <c r="B1737" s="10" t="s">
        <v>12279</v>
      </c>
      <c r="C1737" s="10" t="str">
        <f>IFERROR(INDEX(invoice_test_data!AI:AI, MATCH('Classification Test Result'!A1737, invoice_test_data!A:A, 0)), "")</f>
        <v/>
      </c>
      <c r="D1737" s="10" t="s">
        <v>48</v>
      </c>
      <c r="E1737" s="10">
        <v>1</v>
      </c>
    </row>
    <row r="1738" spans="1:5" x14ac:dyDescent="0.3">
      <c r="A1738" s="10">
        <v>910359</v>
      </c>
      <c r="B1738" s="10" t="s">
        <v>12280</v>
      </c>
      <c r="C1738" s="10" t="str">
        <f>IFERROR(INDEX(invoice_test_data!AI:AI, MATCH('Classification Test Result'!A1738, invoice_test_data!A:A, 0)), "")</f>
        <v/>
      </c>
      <c r="D1738" s="10" t="s">
        <v>48</v>
      </c>
      <c r="E1738" s="10">
        <v>1</v>
      </c>
    </row>
    <row r="1739" spans="1:5" x14ac:dyDescent="0.3">
      <c r="A1739" s="10">
        <v>910358</v>
      </c>
      <c r="B1739" s="10" t="s">
        <v>12281</v>
      </c>
      <c r="C1739" s="10" t="str">
        <f>IFERROR(INDEX(invoice_test_data!AI:AI, MATCH('Classification Test Result'!A1739, invoice_test_data!A:A, 0)), "")</f>
        <v/>
      </c>
      <c r="D1739" s="10" t="s">
        <v>48</v>
      </c>
      <c r="E1739" s="10">
        <v>1</v>
      </c>
    </row>
    <row r="1740" spans="1:5" x14ac:dyDescent="0.3">
      <c r="A1740" s="10">
        <v>910357</v>
      </c>
      <c r="B1740" s="10" t="s">
        <v>12282</v>
      </c>
      <c r="C1740" s="10" t="str">
        <f>IFERROR(INDEX(invoice_test_data!AI:AI, MATCH('Classification Test Result'!A1740, invoice_test_data!A:A, 0)), "")</f>
        <v/>
      </c>
      <c r="D1740" s="10" t="s">
        <v>48</v>
      </c>
      <c r="E1740" s="10">
        <v>1</v>
      </c>
    </row>
    <row r="1741" spans="1:5" x14ac:dyDescent="0.3">
      <c r="A1741" s="10">
        <v>910356</v>
      </c>
      <c r="B1741" s="10" t="s">
        <v>12283</v>
      </c>
      <c r="C1741" s="10" t="str">
        <f>IFERROR(INDEX(invoice_test_data!AI:AI, MATCH('Classification Test Result'!A1741, invoice_test_data!A:A, 0)), "")</f>
        <v/>
      </c>
      <c r="D1741" s="10" t="s">
        <v>48</v>
      </c>
      <c r="E1741" s="10">
        <v>1</v>
      </c>
    </row>
    <row r="1742" spans="1:5" x14ac:dyDescent="0.3">
      <c r="A1742" s="10">
        <v>910353</v>
      </c>
      <c r="B1742" s="10" t="s">
        <v>12284</v>
      </c>
      <c r="C1742" s="10" t="str">
        <f>IFERROR(INDEX(invoice_test_data!AI:AI, MATCH('Classification Test Result'!A1742, invoice_test_data!A:A, 0)), "")</f>
        <v/>
      </c>
      <c r="D1742" s="10" t="s">
        <v>48</v>
      </c>
      <c r="E1742" s="10">
        <v>1</v>
      </c>
    </row>
    <row r="1743" spans="1:5" x14ac:dyDescent="0.3">
      <c r="A1743" s="10">
        <v>910350</v>
      </c>
      <c r="B1743" s="10" t="s">
        <v>12285</v>
      </c>
      <c r="C1743" s="10" t="str">
        <f>IFERROR(INDEX(invoice_test_data!AI:AI, MATCH('Classification Test Result'!A1743, invoice_test_data!A:A, 0)), "")</f>
        <v/>
      </c>
      <c r="D1743" s="10" t="s">
        <v>48</v>
      </c>
      <c r="E1743" s="10">
        <v>1</v>
      </c>
    </row>
    <row r="1744" spans="1:5" x14ac:dyDescent="0.3">
      <c r="A1744" s="10">
        <v>910346</v>
      </c>
      <c r="B1744" s="10" t="s">
        <v>12286</v>
      </c>
      <c r="C1744" s="10" t="str">
        <f>IFERROR(INDEX(invoice_test_data!AI:AI, MATCH('Classification Test Result'!A1744, invoice_test_data!A:A, 0)), "")</f>
        <v/>
      </c>
      <c r="D1744" s="10" t="s">
        <v>48</v>
      </c>
      <c r="E1744" s="10">
        <v>1</v>
      </c>
    </row>
    <row r="1745" spans="1:5" x14ac:dyDescent="0.3">
      <c r="A1745" s="10">
        <v>910341</v>
      </c>
      <c r="B1745" s="10" t="s">
        <v>12287</v>
      </c>
      <c r="C1745" s="10" t="str">
        <f>IFERROR(INDEX(invoice_test_data!AI:AI, MATCH('Classification Test Result'!A1745, invoice_test_data!A:A, 0)), "")</f>
        <v/>
      </c>
      <c r="D1745" s="10" t="s">
        <v>48</v>
      </c>
      <c r="E1745" s="10">
        <v>1</v>
      </c>
    </row>
    <row r="1746" spans="1:5" x14ac:dyDescent="0.3">
      <c r="A1746" s="10">
        <v>910361</v>
      </c>
      <c r="B1746" s="10" t="s">
        <v>12288</v>
      </c>
      <c r="C1746" s="10" t="str">
        <f>IFERROR(INDEX(invoice_test_data!AI:AI, MATCH('Classification Test Result'!A1746, invoice_test_data!A:A, 0)), "")</f>
        <v/>
      </c>
      <c r="D1746" s="10" t="s">
        <v>48</v>
      </c>
      <c r="E1746" s="10">
        <v>1</v>
      </c>
    </row>
    <row r="1747" spans="1:5" x14ac:dyDescent="0.3">
      <c r="A1747" s="10">
        <v>910355</v>
      </c>
      <c r="B1747" s="10" t="s">
        <v>12289</v>
      </c>
      <c r="C1747" s="10" t="str">
        <f>IFERROR(INDEX(invoice_test_data!AI:AI, MATCH('Classification Test Result'!A1747, invoice_test_data!A:A, 0)), "")</f>
        <v/>
      </c>
      <c r="D1747" s="10" t="s">
        <v>48</v>
      </c>
      <c r="E1747" s="10">
        <v>1</v>
      </c>
    </row>
    <row r="1748" spans="1:5" x14ac:dyDescent="0.3">
      <c r="A1748" s="10">
        <v>910354</v>
      </c>
      <c r="B1748" s="10" t="s">
        <v>12290</v>
      </c>
      <c r="C1748" s="10" t="str">
        <f>IFERROR(INDEX(invoice_test_data!AI:AI, MATCH('Classification Test Result'!A1748, invoice_test_data!A:A, 0)), "")</f>
        <v/>
      </c>
      <c r="D1748" s="10" t="s">
        <v>48</v>
      </c>
      <c r="E1748" s="10">
        <v>1</v>
      </c>
    </row>
    <row r="1749" spans="1:5" x14ac:dyDescent="0.3">
      <c r="A1749" s="10">
        <v>910349</v>
      </c>
      <c r="B1749" s="10" t="s">
        <v>12291</v>
      </c>
      <c r="C1749" s="10" t="str">
        <f>IFERROR(INDEX(invoice_test_data!AI:AI, MATCH('Classification Test Result'!A1749, invoice_test_data!A:A, 0)), "")</f>
        <v/>
      </c>
      <c r="D1749" s="10" t="s">
        <v>48</v>
      </c>
      <c r="E1749" s="10">
        <v>1</v>
      </c>
    </row>
    <row r="1750" spans="1:5" x14ac:dyDescent="0.3">
      <c r="A1750" s="10">
        <v>910348</v>
      </c>
      <c r="B1750" s="10" t="s">
        <v>12292</v>
      </c>
      <c r="C1750" s="10" t="str">
        <f>IFERROR(INDEX(invoice_test_data!AI:AI, MATCH('Classification Test Result'!A1750, invoice_test_data!A:A, 0)), "")</f>
        <v/>
      </c>
      <c r="D1750" s="10" t="s">
        <v>464</v>
      </c>
      <c r="E1750" s="10">
        <v>1</v>
      </c>
    </row>
    <row r="1751" spans="1:5" x14ac:dyDescent="0.3">
      <c r="A1751" s="10">
        <v>910343</v>
      </c>
      <c r="B1751" s="10" t="s">
        <v>12293</v>
      </c>
      <c r="C1751" s="10" t="str">
        <f>IFERROR(INDEX(invoice_test_data!AI:AI, MATCH('Classification Test Result'!A1751, invoice_test_data!A:A, 0)), "")</f>
        <v/>
      </c>
      <c r="D1751" s="10" t="s">
        <v>48</v>
      </c>
      <c r="E1751" s="10">
        <v>1</v>
      </c>
    </row>
    <row r="1752" spans="1:5" x14ac:dyDescent="0.3">
      <c r="A1752" s="10">
        <v>910351</v>
      </c>
      <c r="B1752" s="10" t="s">
        <v>12294</v>
      </c>
      <c r="C1752" s="10" t="str">
        <f>IFERROR(INDEX(invoice_test_data!AI:AI, MATCH('Classification Test Result'!A1752, invoice_test_data!A:A, 0)), "")</f>
        <v/>
      </c>
      <c r="D1752" s="10" t="s">
        <v>464</v>
      </c>
      <c r="E1752" s="10">
        <v>1</v>
      </c>
    </row>
    <row r="1753" spans="1:5" x14ac:dyDescent="0.3">
      <c r="A1753" s="10">
        <v>910352</v>
      </c>
      <c r="B1753" s="10" t="s">
        <v>12295</v>
      </c>
      <c r="C1753" s="10" t="str">
        <f>IFERROR(INDEX(invoice_test_data!AI:AI, MATCH('Classification Test Result'!A1753, invoice_test_data!A:A, 0)), "")</f>
        <v/>
      </c>
      <c r="D1753" s="10" t="s">
        <v>48</v>
      </c>
      <c r="E1753" s="10">
        <v>1</v>
      </c>
    </row>
    <row r="1754" spans="1:5" x14ac:dyDescent="0.3">
      <c r="A1754" s="10">
        <v>910368</v>
      </c>
      <c r="B1754" s="10" t="s">
        <v>12296</v>
      </c>
      <c r="C1754" s="10" t="str">
        <f>IFERROR(INDEX(invoice_test_data!AI:AI, MATCH('Classification Test Result'!A1754, invoice_test_data!A:A, 0)), "")</f>
        <v/>
      </c>
      <c r="D1754" s="10" t="s">
        <v>165</v>
      </c>
      <c r="E1754" s="10">
        <v>1</v>
      </c>
    </row>
    <row r="1755" spans="1:5" x14ac:dyDescent="0.3">
      <c r="A1755" s="10">
        <v>910366</v>
      </c>
      <c r="B1755" s="10" t="s">
        <v>12297</v>
      </c>
      <c r="C1755" s="10" t="str">
        <f>IFERROR(INDEX(invoice_test_data!AI:AI, MATCH('Classification Test Result'!A1755, invoice_test_data!A:A, 0)), "")</f>
        <v/>
      </c>
      <c r="D1755" s="10" t="s">
        <v>48</v>
      </c>
      <c r="E1755" s="10">
        <v>1</v>
      </c>
    </row>
    <row r="1756" spans="1:5" x14ac:dyDescent="0.3">
      <c r="A1756" s="10">
        <v>910364</v>
      </c>
      <c r="B1756" s="10" t="s">
        <v>12298</v>
      </c>
      <c r="C1756" s="10" t="str">
        <f>IFERROR(INDEX(invoice_test_data!AI:AI, MATCH('Classification Test Result'!A1756, invoice_test_data!A:A, 0)), "")</f>
        <v/>
      </c>
      <c r="D1756" s="10" t="s">
        <v>48</v>
      </c>
      <c r="E1756" s="10">
        <v>1</v>
      </c>
    </row>
    <row r="1757" spans="1:5" x14ac:dyDescent="0.3">
      <c r="A1757" s="10">
        <v>910362</v>
      </c>
      <c r="B1757" s="10" t="s">
        <v>11767</v>
      </c>
      <c r="C1757" s="10" t="str">
        <f>IFERROR(INDEX(invoice_test_data!AI:AI, MATCH('Classification Test Result'!A1757, invoice_test_data!A:A, 0)), "")</f>
        <v/>
      </c>
      <c r="D1757" s="10" t="s">
        <v>48</v>
      </c>
      <c r="E1757" s="10">
        <v>1</v>
      </c>
    </row>
    <row r="1758" spans="1:5" x14ac:dyDescent="0.3">
      <c r="A1758" s="10">
        <v>910369</v>
      </c>
      <c r="B1758" s="10" t="s">
        <v>12299</v>
      </c>
      <c r="C1758" s="10" t="str">
        <f>IFERROR(INDEX(invoice_test_data!AI:AI, MATCH('Classification Test Result'!A1758, invoice_test_data!A:A, 0)), "")</f>
        <v/>
      </c>
      <c r="D1758" s="10" t="s">
        <v>48</v>
      </c>
      <c r="E1758" s="10">
        <v>1</v>
      </c>
    </row>
    <row r="1759" spans="1:5" x14ac:dyDescent="0.3">
      <c r="A1759" s="10">
        <v>910370</v>
      </c>
      <c r="B1759" s="10" t="s">
        <v>12300</v>
      </c>
      <c r="C1759" s="10" t="str">
        <f>IFERROR(INDEX(invoice_test_data!AI:AI, MATCH('Classification Test Result'!A1759, invoice_test_data!A:A, 0)), "")</f>
        <v/>
      </c>
      <c r="D1759" s="10" t="s">
        <v>48</v>
      </c>
      <c r="E1759" s="10">
        <v>0.95</v>
      </c>
    </row>
    <row r="1760" spans="1:5" x14ac:dyDescent="0.3">
      <c r="A1760" s="10">
        <v>910376</v>
      </c>
      <c r="B1760" s="10" t="s">
        <v>12301</v>
      </c>
      <c r="C1760" s="10" t="str">
        <f>IFERROR(INDEX(invoice_test_data!AI:AI, MATCH('Classification Test Result'!A1760, invoice_test_data!A:A, 0)), "")</f>
        <v/>
      </c>
      <c r="D1760" s="10" t="s">
        <v>464</v>
      </c>
      <c r="E1760" s="10">
        <v>1</v>
      </c>
    </row>
    <row r="1761" spans="1:5" x14ac:dyDescent="0.3">
      <c r="A1761" s="10">
        <v>910375</v>
      </c>
      <c r="B1761" s="10" t="s">
        <v>12302</v>
      </c>
      <c r="C1761" s="10" t="str">
        <f>IFERROR(INDEX(invoice_test_data!AI:AI, MATCH('Classification Test Result'!A1761, invoice_test_data!A:A, 0)), "")</f>
        <v/>
      </c>
      <c r="D1761" s="10" t="s">
        <v>48</v>
      </c>
      <c r="E1761" s="10">
        <v>1</v>
      </c>
    </row>
    <row r="1762" spans="1:5" x14ac:dyDescent="0.3">
      <c r="A1762" s="10">
        <v>910374</v>
      </c>
      <c r="B1762" s="10" t="s">
        <v>12303</v>
      </c>
      <c r="C1762" s="10" t="str">
        <f>IFERROR(INDEX(invoice_test_data!AI:AI, MATCH('Classification Test Result'!A1762, invoice_test_data!A:A, 0)), "")</f>
        <v/>
      </c>
      <c r="D1762" s="10" t="s">
        <v>48</v>
      </c>
      <c r="E1762" s="10">
        <v>1</v>
      </c>
    </row>
    <row r="1763" spans="1:5" x14ac:dyDescent="0.3">
      <c r="A1763" s="10">
        <v>910372</v>
      </c>
      <c r="B1763" s="10" t="s">
        <v>12304</v>
      </c>
      <c r="C1763" s="10" t="str">
        <f>IFERROR(INDEX(invoice_test_data!AI:AI, MATCH('Classification Test Result'!A1763, invoice_test_data!A:A, 0)), "")</f>
        <v/>
      </c>
      <c r="D1763" s="10" t="s">
        <v>48</v>
      </c>
      <c r="E1763" s="10">
        <v>1</v>
      </c>
    </row>
    <row r="1764" spans="1:5" x14ac:dyDescent="0.3">
      <c r="A1764" s="10">
        <v>910371</v>
      </c>
      <c r="B1764" s="10" t="s">
        <v>12305</v>
      </c>
      <c r="C1764" s="10" t="str">
        <f>IFERROR(INDEX(invoice_test_data!AI:AI, MATCH('Classification Test Result'!A1764, invoice_test_data!A:A, 0)), "")</f>
        <v/>
      </c>
      <c r="D1764" s="10" t="s">
        <v>48</v>
      </c>
      <c r="E1764" s="10">
        <v>1</v>
      </c>
    </row>
    <row r="1765" spans="1:5" x14ac:dyDescent="0.3">
      <c r="A1765" s="10">
        <v>910373</v>
      </c>
      <c r="B1765" s="10" t="s">
        <v>12306</v>
      </c>
      <c r="C1765" s="10" t="str">
        <f>IFERROR(INDEX(invoice_test_data!AI:AI, MATCH('Classification Test Result'!A1765, invoice_test_data!A:A, 0)), "")</f>
        <v/>
      </c>
      <c r="D1765" s="10" t="s">
        <v>464</v>
      </c>
      <c r="E1765" s="10">
        <v>0.51</v>
      </c>
    </row>
    <row r="1766" spans="1:5" x14ac:dyDescent="0.3">
      <c r="A1766" s="10">
        <v>910377</v>
      </c>
      <c r="B1766" s="10" t="s">
        <v>12307</v>
      </c>
      <c r="C1766" s="10" t="str">
        <f>IFERROR(INDEX(invoice_test_data!AI:AI, MATCH('Classification Test Result'!A1766, invoice_test_data!A:A, 0)), "")</f>
        <v/>
      </c>
      <c r="D1766" s="10" t="s">
        <v>464</v>
      </c>
      <c r="E1766" s="10">
        <v>1</v>
      </c>
    </row>
    <row r="1767" spans="1:5" x14ac:dyDescent="0.3">
      <c r="A1767" s="10">
        <v>910378</v>
      </c>
      <c r="B1767" s="10" t="s">
        <v>12308</v>
      </c>
      <c r="C1767" s="10" t="str">
        <f>IFERROR(INDEX(invoice_test_data!AI:AI, MATCH('Classification Test Result'!A1767, invoice_test_data!A:A, 0)), "")</f>
        <v/>
      </c>
      <c r="D1767" s="10" t="s">
        <v>48</v>
      </c>
      <c r="E1767" s="10">
        <v>1</v>
      </c>
    </row>
    <row r="1768" spans="1:5" x14ac:dyDescent="0.3">
      <c r="A1768" s="10">
        <v>910379</v>
      </c>
      <c r="B1768" s="10" t="s">
        <v>12309</v>
      </c>
      <c r="C1768" s="10" t="str">
        <f>IFERROR(INDEX(invoice_test_data!AI:AI, MATCH('Classification Test Result'!A1768, invoice_test_data!A:A, 0)), "")</f>
        <v/>
      </c>
      <c r="D1768" s="10" t="s">
        <v>1010</v>
      </c>
      <c r="E1768" s="10">
        <v>1</v>
      </c>
    </row>
    <row r="1769" spans="1:5" x14ac:dyDescent="0.3">
      <c r="A1769" s="10">
        <v>910380</v>
      </c>
      <c r="B1769" s="10" t="s">
        <v>12310</v>
      </c>
      <c r="C1769" s="10" t="str">
        <f>IFERROR(INDEX(invoice_test_data!AI:AI, MATCH('Classification Test Result'!A1769, invoice_test_data!A:A, 0)), "")</f>
        <v/>
      </c>
      <c r="D1769" s="10" t="s">
        <v>464</v>
      </c>
      <c r="E1769" s="10">
        <v>1</v>
      </c>
    </row>
    <row r="1770" spans="1:5" x14ac:dyDescent="0.3">
      <c r="A1770" s="10">
        <v>910382</v>
      </c>
      <c r="B1770" s="10" t="s">
        <v>12311</v>
      </c>
      <c r="C1770" s="10" t="str">
        <f>IFERROR(INDEX(invoice_test_data!AI:AI, MATCH('Classification Test Result'!A1770, invoice_test_data!A:A, 0)), "")</f>
        <v/>
      </c>
      <c r="D1770" s="10" t="s">
        <v>48</v>
      </c>
      <c r="E1770" s="10">
        <v>1</v>
      </c>
    </row>
    <row r="1771" spans="1:5" x14ac:dyDescent="0.3">
      <c r="A1771" s="10">
        <v>910381</v>
      </c>
      <c r="B1771" s="10" t="s">
        <v>12312</v>
      </c>
      <c r="C1771" s="10" t="str">
        <f>IFERROR(INDEX(invoice_test_data!AI:AI, MATCH('Classification Test Result'!A1771, invoice_test_data!A:A, 0)), "")</f>
        <v/>
      </c>
      <c r="D1771" s="10" t="s">
        <v>48</v>
      </c>
      <c r="E1771" s="10">
        <v>0.98</v>
      </c>
    </row>
    <row r="1772" spans="1:5" x14ac:dyDescent="0.3">
      <c r="A1772" s="10">
        <v>910383</v>
      </c>
      <c r="B1772" s="10" t="s">
        <v>12313</v>
      </c>
      <c r="C1772" s="10" t="str">
        <f>IFERROR(INDEX(invoice_test_data!AI:AI, MATCH('Classification Test Result'!A1772, invoice_test_data!A:A, 0)), "")</f>
        <v/>
      </c>
      <c r="D1772" s="10" t="s">
        <v>48</v>
      </c>
      <c r="E1772" s="10">
        <v>1</v>
      </c>
    </row>
    <row r="1773" spans="1:5" x14ac:dyDescent="0.3">
      <c r="A1773" s="10">
        <v>910386</v>
      </c>
      <c r="B1773" s="10" t="s">
        <v>12314</v>
      </c>
      <c r="C1773" s="10" t="str">
        <f>IFERROR(INDEX(invoice_test_data!AI:AI, MATCH('Classification Test Result'!A1773, invoice_test_data!A:A, 0)), "")</f>
        <v/>
      </c>
      <c r="D1773" s="10" t="s">
        <v>464</v>
      </c>
      <c r="E1773" s="10">
        <v>1</v>
      </c>
    </row>
    <row r="1774" spans="1:5" x14ac:dyDescent="0.3">
      <c r="A1774" s="10">
        <v>910385</v>
      </c>
      <c r="B1774" s="10" t="s">
        <v>12315</v>
      </c>
      <c r="C1774" s="10" t="str">
        <f>IFERROR(INDEX(invoice_test_data!AI:AI, MATCH('Classification Test Result'!A1774, invoice_test_data!A:A, 0)), "")</f>
        <v/>
      </c>
      <c r="D1774" s="10" t="s">
        <v>92</v>
      </c>
      <c r="E1774" s="10">
        <v>0.95</v>
      </c>
    </row>
    <row r="1775" spans="1:5" x14ac:dyDescent="0.3">
      <c r="A1775" s="10">
        <v>910384</v>
      </c>
      <c r="B1775" s="10" t="s">
        <v>12316</v>
      </c>
      <c r="C1775" s="10" t="str">
        <f>IFERROR(INDEX(invoice_test_data!AI:AI, MATCH('Classification Test Result'!A1775, invoice_test_data!A:A, 0)), "")</f>
        <v/>
      </c>
      <c r="D1775" s="10" t="s">
        <v>165</v>
      </c>
      <c r="E1775" s="10">
        <v>1</v>
      </c>
    </row>
    <row r="1776" spans="1:5" x14ac:dyDescent="0.3">
      <c r="A1776" s="10">
        <v>910387</v>
      </c>
      <c r="B1776" s="10" t="s">
        <v>12317</v>
      </c>
      <c r="C1776" s="10" t="str">
        <f>IFERROR(INDEX(invoice_test_data!AI:AI, MATCH('Classification Test Result'!A1776, invoice_test_data!A:A, 0)), "")</f>
        <v/>
      </c>
      <c r="D1776" s="10" t="s">
        <v>48</v>
      </c>
      <c r="E1776" s="10">
        <v>1</v>
      </c>
    </row>
    <row r="1777" spans="1:5" x14ac:dyDescent="0.3">
      <c r="A1777" s="10">
        <v>910390</v>
      </c>
      <c r="B1777" s="10" t="s">
        <v>12318</v>
      </c>
      <c r="C1777" s="10" t="str">
        <f>IFERROR(INDEX(invoice_test_data!AI:AI, MATCH('Classification Test Result'!A1777, invoice_test_data!A:A, 0)), "")</f>
        <v/>
      </c>
      <c r="D1777" s="10" t="s">
        <v>48</v>
      </c>
      <c r="E1777" s="10">
        <v>1</v>
      </c>
    </row>
    <row r="1778" spans="1:5" x14ac:dyDescent="0.3">
      <c r="A1778" s="10">
        <v>910388</v>
      </c>
      <c r="B1778" s="10" t="s">
        <v>12318</v>
      </c>
      <c r="C1778" s="10" t="str">
        <f>IFERROR(INDEX(invoice_test_data!AI:AI, MATCH('Classification Test Result'!A1778, invoice_test_data!A:A, 0)), "")</f>
        <v/>
      </c>
      <c r="D1778" s="10" t="s">
        <v>48</v>
      </c>
      <c r="E1778" s="10">
        <v>1</v>
      </c>
    </row>
    <row r="1779" spans="1:5" x14ac:dyDescent="0.3">
      <c r="A1779" s="10">
        <v>910389</v>
      </c>
      <c r="B1779" s="10" t="s">
        <v>12319</v>
      </c>
      <c r="C1779" s="10" t="str">
        <f>IFERROR(INDEX(invoice_test_data!AI:AI, MATCH('Classification Test Result'!A1779, invoice_test_data!A:A, 0)), "")</f>
        <v/>
      </c>
      <c r="D1779" s="10" t="s">
        <v>48</v>
      </c>
      <c r="E1779" s="10">
        <v>1</v>
      </c>
    </row>
    <row r="1780" spans="1:5" x14ac:dyDescent="0.3">
      <c r="A1780" s="10">
        <v>910391</v>
      </c>
      <c r="B1780" s="10" t="s">
        <v>12320</v>
      </c>
      <c r="C1780" s="10" t="str">
        <f>IFERROR(INDEX(invoice_test_data!AI:AI, MATCH('Classification Test Result'!A1780, invoice_test_data!A:A, 0)), "")</f>
        <v/>
      </c>
      <c r="D1780" s="10" t="s">
        <v>48</v>
      </c>
      <c r="E1780" s="10">
        <v>1</v>
      </c>
    </row>
    <row r="1781" spans="1:5" x14ac:dyDescent="0.3">
      <c r="A1781" s="10">
        <v>910392</v>
      </c>
      <c r="B1781" s="10" t="s">
        <v>12164</v>
      </c>
      <c r="C1781" s="10" t="str">
        <f>IFERROR(INDEX(invoice_test_data!AI:AI, MATCH('Classification Test Result'!A1781, invoice_test_data!A:A, 0)), "")</f>
        <v/>
      </c>
      <c r="D1781" s="10" t="s">
        <v>48</v>
      </c>
      <c r="E1781" s="10">
        <v>1</v>
      </c>
    </row>
    <row r="1782" spans="1:5" x14ac:dyDescent="0.3">
      <c r="A1782" s="10">
        <v>910394</v>
      </c>
      <c r="B1782" s="10" t="s">
        <v>12321</v>
      </c>
      <c r="C1782" s="10" t="str">
        <f>IFERROR(INDEX(invoice_test_data!AI:AI, MATCH('Classification Test Result'!A1782, invoice_test_data!A:A, 0)), "")</f>
        <v/>
      </c>
      <c r="D1782" s="10" t="s">
        <v>165</v>
      </c>
      <c r="E1782" s="10">
        <v>1</v>
      </c>
    </row>
    <row r="1783" spans="1:5" x14ac:dyDescent="0.3">
      <c r="A1783" s="10">
        <v>910393</v>
      </c>
      <c r="B1783" s="10" t="s">
        <v>12159</v>
      </c>
      <c r="C1783" s="10" t="str">
        <f>IFERROR(INDEX(invoice_test_data!AI:AI, MATCH('Classification Test Result'!A1783, invoice_test_data!A:A, 0)), "")</f>
        <v/>
      </c>
      <c r="D1783" s="10" t="s">
        <v>48</v>
      </c>
      <c r="E1783" s="10">
        <v>1</v>
      </c>
    </row>
    <row r="1784" spans="1:5" x14ac:dyDescent="0.3">
      <c r="A1784" s="10">
        <v>910335</v>
      </c>
      <c r="B1784" s="10" t="s">
        <v>12322</v>
      </c>
      <c r="C1784" s="10" t="str">
        <f>IFERROR(INDEX(invoice_test_data!AI:AI, MATCH('Classification Test Result'!A1784, invoice_test_data!A:A, 0)), "")</f>
        <v/>
      </c>
      <c r="D1784" s="10" t="s">
        <v>48</v>
      </c>
      <c r="E1784" s="10">
        <v>1</v>
      </c>
    </row>
    <row r="1785" spans="1:5" x14ac:dyDescent="0.3">
      <c r="A1785" s="10">
        <v>910334</v>
      </c>
      <c r="B1785" s="10" t="s">
        <v>12101</v>
      </c>
      <c r="C1785" s="10" t="str">
        <f>IFERROR(INDEX(invoice_test_data!AI:AI, MATCH('Classification Test Result'!A1785, invoice_test_data!A:A, 0)), "")</f>
        <v/>
      </c>
      <c r="D1785" s="10" t="s">
        <v>48</v>
      </c>
      <c r="E1785" s="10">
        <v>1</v>
      </c>
    </row>
    <row r="1786" spans="1:5" x14ac:dyDescent="0.3">
      <c r="A1786" s="10">
        <v>910333</v>
      </c>
      <c r="B1786" s="10" t="s">
        <v>12323</v>
      </c>
      <c r="C1786" s="10" t="str">
        <f>IFERROR(INDEX(invoice_test_data!AI:AI, MATCH('Classification Test Result'!A1786, invoice_test_data!A:A, 0)), "")</f>
        <v/>
      </c>
      <c r="D1786" s="10" t="s">
        <v>48</v>
      </c>
      <c r="E1786" s="10">
        <v>1</v>
      </c>
    </row>
    <row r="1787" spans="1:5" x14ac:dyDescent="0.3">
      <c r="A1787" s="10">
        <v>910332</v>
      </c>
      <c r="B1787" s="10" t="s">
        <v>12324</v>
      </c>
      <c r="C1787" s="10" t="str">
        <f>IFERROR(INDEX(invoice_test_data!AI:AI, MATCH('Classification Test Result'!A1787, invoice_test_data!A:A, 0)), "")</f>
        <v/>
      </c>
      <c r="D1787" s="10" t="s">
        <v>48</v>
      </c>
      <c r="E1787" s="10">
        <v>1</v>
      </c>
    </row>
    <row r="1788" spans="1:5" x14ac:dyDescent="0.3">
      <c r="A1788" s="10">
        <v>910331</v>
      </c>
      <c r="B1788" s="10" t="s">
        <v>12325</v>
      </c>
      <c r="C1788" s="10" t="str">
        <f>IFERROR(INDEX(invoice_test_data!AI:AI, MATCH('Classification Test Result'!A1788, invoice_test_data!A:A, 0)), "")</f>
        <v/>
      </c>
      <c r="D1788" s="10" t="s">
        <v>48</v>
      </c>
      <c r="E1788" s="10">
        <v>1</v>
      </c>
    </row>
    <row r="1789" spans="1:5" x14ac:dyDescent="0.3">
      <c r="A1789" s="10">
        <v>910329</v>
      </c>
      <c r="B1789" s="10" t="s">
        <v>12326</v>
      </c>
      <c r="C1789" s="10" t="str">
        <f>IFERROR(INDEX(invoice_test_data!AI:AI, MATCH('Classification Test Result'!A1789, invoice_test_data!A:A, 0)), "")</f>
        <v/>
      </c>
      <c r="D1789" s="10" t="s">
        <v>48</v>
      </c>
      <c r="E1789" s="10">
        <v>1</v>
      </c>
    </row>
    <row r="1790" spans="1:5" x14ac:dyDescent="0.3">
      <c r="A1790" s="10">
        <v>910328</v>
      </c>
      <c r="B1790" s="10" t="s">
        <v>12327</v>
      </c>
      <c r="C1790" s="10" t="str">
        <f>IFERROR(INDEX(invoice_test_data!AI:AI, MATCH('Classification Test Result'!A1790, invoice_test_data!A:A, 0)), "")</f>
        <v/>
      </c>
      <c r="D1790" s="10" t="s">
        <v>48</v>
      </c>
      <c r="E1790" s="10">
        <v>1</v>
      </c>
    </row>
    <row r="1791" spans="1:5" x14ac:dyDescent="0.3">
      <c r="A1791" s="10">
        <v>910327</v>
      </c>
      <c r="B1791" s="10" t="s">
        <v>12328</v>
      </c>
      <c r="C1791" s="10" t="str">
        <f>IFERROR(INDEX(invoice_test_data!AI:AI, MATCH('Classification Test Result'!A1791, invoice_test_data!A:A, 0)), "")</f>
        <v/>
      </c>
      <c r="D1791" s="10" t="s">
        <v>48</v>
      </c>
      <c r="E1791" s="10">
        <v>1</v>
      </c>
    </row>
    <row r="1792" spans="1:5" x14ac:dyDescent="0.3">
      <c r="A1792" s="10">
        <v>910330</v>
      </c>
      <c r="B1792" s="10" t="s">
        <v>12329</v>
      </c>
      <c r="C1792" s="10" t="str">
        <f>IFERROR(INDEX(invoice_test_data!AI:AI, MATCH('Classification Test Result'!A1792, invoice_test_data!A:A, 0)), "")</f>
        <v/>
      </c>
      <c r="D1792" s="10" t="s">
        <v>48</v>
      </c>
      <c r="E1792" s="10">
        <v>1</v>
      </c>
    </row>
    <row r="1793" spans="1:5" x14ac:dyDescent="0.3">
      <c r="A1793" s="10">
        <v>910324</v>
      </c>
      <c r="B1793" s="10" t="s">
        <v>12330</v>
      </c>
      <c r="C1793" s="10" t="str">
        <f>IFERROR(INDEX(invoice_test_data!AI:AI, MATCH('Classification Test Result'!A1793, invoice_test_data!A:A, 0)), "")</f>
        <v/>
      </c>
      <c r="D1793" s="10" t="s">
        <v>48</v>
      </c>
      <c r="E1793" s="10">
        <v>1</v>
      </c>
    </row>
    <row r="1794" spans="1:5" x14ac:dyDescent="0.3">
      <c r="A1794" s="10">
        <v>910337</v>
      </c>
      <c r="B1794" s="10" t="s">
        <v>11163</v>
      </c>
      <c r="C1794" s="10" t="str">
        <f>IFERROR(INDEX(invoice_test_data!AI:AI, MATCH('Classification Test Result'!A1794, invoice_test_data!A:A, 0)), "")</f>
        <v/>
      </c>
      <c r="D1794" s="10" t="s">
        <v>92</v>
      </c>
      <c r="E1794" s="10">
        <v>1</v>
      </c>
    </row>
    <row r="1795" spans="1:5" x14ac:dyDescent="0.3">
      <c r="A1795" s="10">
        <v>910336</v>
      </c>
      <c r="B1795" s="10" t="s">
        <v>12331</v>
      </c>
      <c r="C1795" s="10" t="str">
        <f>IFERROR(INDEX(invoice_test_data!AI:AI, MATCH('Classification Test Result'!A1795, invoice_test_data!A:A, 0)), "")</f>
        <v/>
      </c>
      <c r="D1795" s="10" t="s">
        <v>464</v>
      </c>
      <c r="E1795" s="10">
        <v>0.96</v>
      </c>
    </row>
    <row r="1796" spans="1:5" x14ac:dyDescent="0.3">
      <c r="A1796" s="10">
        <v>910338</v>
      </c>
      <c r="B1796" s="10" t="s">
        <v>12332</v>
      </c>
      <c r="C1796" s="10" t="str">
        <f>IFERROR(INDEX(invoice_test_data!AI:AI, MATCH('Classification Test Result'!A1796, invoice_test_data!A:A, 0)), "")</f>
        <v/>
      </c>
      <c r="D1796" s="10" t="s">
        <v>48</v>
      </c>
      <c r="E1796" s="10">
        <v>1</v>
      </c>
    </row>
    <row r="1797" spans="1:5" x14ac:dyDescent="0.3">
      <c r="A1797" s="10">
        <v>910294</v>
      </c>
      <c r="B1797" s="10" t="s">
        <v>12333</v>
      </c>
      <c r="C1797" s="10" t="str">
        <f>IFERROR(INDEX(invoice_test_data!AI:AI, MATCH('Classification Test Result'!A1797, invoice_test_data!A:A, 0)), "")</f>
        <v/>
      </c>
      <c r="D1797" s="10" t="s">
        <v>464</v>
      </c>
      <c r="E1797" s="10">
        <v>1</v>
      </c>
    </row>
    <row r="1798" spans="1:5" x14ac:dyDescent="0.3">
      <c r="A1798" s="10">
        <v>910293</v>
      </c>
      <c r="B1798" s="10" t="s">
        <v>12334</v>
      </c>
      <c r="C1798" s="10" t="str">
        <f>IFERROR(INDEX(invoice_test_data!AI:AI, MATCH('Classification Test Result'!A1798, invoice_test_data!A:A, 0)), "")</f>
        <v/>
      </c>
      <c r="D1798" s="10" t="s">
        <v>48</v>
      </c>
      <c r="E1798" s="10">
        <v>1</v>
      </c>
    </row>
    <row r="1799" spans="1:5" x14ac:dyDescent="0.3">
      <c r="A1799" s="10">
        <v>910292</v>
      </c>
      <c r="B1799" s="10" t="s">
        <v>12335</v>
      </c>
      <c r="C1799" s="10" t="str">
        <f>IFERROR(INDEX(invoice_test_data!AI:AI, MATCH('Classification Test Result'!A1799, invoice_test_data!A:A, 0)), "")</f>
        <v/>
      </c>
      <c r="D1799" s="10" t="s">
        <v>464</v>
      </c>
      <c r="E1799" s="10">
        <v>1</v>
      </c>
    </row>
    <row r="1800" spans="1:5" x14ac:dyDescent="0.3">
      <c r="A1800" s="10">
        <v>910291</v>
      </c>
      <c r="B1800" s="10" t="s">
        <v>12216</v>
      </c>
      <c r="C1800" s="10" t="str">
        <f>IFERROR(INDEX(invoice_test_data!AI:AI, MATCH('Classification Test Result'!A1800, invoice_test_data!A:A, 0)), "")</f>
        <v/>
      </c>
      <c r="D1800" s="10" t="s">
        <v>48</v>
      </c>
      <c r="E1800" s="10">
        <v>1</v>
      </c>
    </row>
    <row r="1801" spans="1:5" x14ac:dyDescent="0.3">
      <c r="A1801" s="10">
        <v>910297</v>
      </c>
      <c r="B1801" s="10" t="s">
        <v>12336</v>
      </c>
      <c r="C1801" s="10" t="str">
        <f>IFERROR(INDEX(invoice_test_data!AI:AI, MATCH('Classification Test Result'!A1801, invoice_test_data!A:A, 0)), "")</f>
        <v/>
      </c>
      <c r="D1801" s="10" t="s">
        <v>464</v>
      </c>
      <c r="E1801" s="10">
        <v>0.84</v>
      </c>
    </row>
    <row r="1802" spans="1:5" x14ac:dyDescent="0.3">
      <c r="A1802" s="10">
        <v>910303</v>
      </c>
      <c r="B1802" s="10" t="s">
        <v>12337</v>
      </c>
      <c r="C1802" s="10" t="str">
        <f>IFERROR(INDEX(invoice_test_data!AI:AI, MATCH('Classification Test Result'!A1802, invoice_test_data!A:A, 0)), "")</f>
        <v/>
      </c>
      <c r="D1802" s="10" t="s">
        <v>1010</v>
      </c>
      <c r="E1802" s="10">
        <v>0.45</v>
      </c>
    </row>
    <row r="1803" spans="1:5" x14ac:dyDescent="0.3">
      <c r="A1803" s="10">
        <v>910302</v>
      </c>
      <c r="B1803" s="10" t="s">
        <v>12338</v>
      </c>
      <c r="C1803" s="10" t="str">
        <f>IFERROR(INDEX(invoice_test_data!AI:AI, MATCH('Classification Test Result'!A1803, invoice_test_data!A:A, 0)), "")</f>
        <v/>
      </c>
      <c r="D1803" s="10" t="s">
        <v>1010</v>
      </c>
      <c r="E1803" s="10">
        <v>0.93</v>
      </c>
    </row>
    <row r="1804" spans="1:5" x14ac:dyDescent="0.3">
      <c r="A1804" s="10">
        <v>910301</v>
      </c>
      <c r="B1804" s="10" t="s">
        <v>12339</v>
      </c>
      <c r="C1804" s="10" t="str">
        <f>IFERROR(INDEX(invoice_test_data!AI:AI, MATCH('Classification Test Result'!A1804, invoice_test_data!A:A, 0)), "")</f>
        <v/>
      </c>
      <c r="D1804" s="10" t="s">
        <v>48</v>
      </c>
      <c r="E1804" s="10">
        <v>0.83</v>
      </c>
    </row>
    <row r="1805" spans="1:5" x14ac:dyDescent="0.3">
      <c r="A1805" s="10">
        <v>910299</v>
      </c>
      <c r="B1805" s="10" t="s">
        <v>12340</v>
      </c>
      <c r="C1805" s="10" t="str">
        <f>IFERROR(INDEX(invoice_test_data!AI:AI, MATCH('Classification Test Result'!A1805, invoice_test_data!A:A, 0)), "")</f>
        <v/>
      </c>
      <c r="D1805" s="10" t="s">
        <v>48</v>
      </c>
      <c r="E1805" s="10">
        <v>1</v>
      </c>
    </row>
    <row r="1806" spans="1:5" x14ac:dyDescent="0.3">
      <c r="A1806" s="10">
        <v>910295</v>
      </c>
      <c r="B1806" s="10" t="s">
        <v>12341</v>
      </c>
      <c r="C1806" s="10" t="str">
        <f>IFERROR(INDEX(invoice_test_data!AI:AI, MATCH('Classification Test Result'!A1806, invoice_test_data!A:A, 0)), "")</f>
        <v/>
      </c>
      <c r="D1806" s="10" t="s">
        <v>48</v>
      </c>
      <c r="E1806" s="10">
        <v>1</v>
      </c>
    </row>
    <row r="1807" spans="1:5" x14ac:dyDescent="0.3">
      <c r="A1807" s="10">
        <v>910296</v>
      </c>
      <c r="B1807" s="10" t="s">
        <v>12342</v>
      </c>
      <c r="C1807" s="10" t="str">
        <f>IFERROR(INDEX(invoice_test_data!AI:AI, MATCH('Classification Test Result'!A1807, invoice_test_data!A:A, 0)), "")</f>
        <v/>
      </c>
      <c r="D1807" s="10" t="s">
        <v>48</v>
      </c>
      <c r="E1807" s="10">
        <v>1</v>
      </c>
    </row>
    <row r="1808" spans="1:5" x14ac:dyDescent="0.3">
      <c r="A1808" s="10">
        <v>910298</v>
      </c>
      <c r="B1808" s="10" t="s">
        <v>12343</v>
      </c>
      <c r="C1808" s="10" t="str">
        <f>IFERROR(INDEX(invoice_test_data!AI:AI, MATCH('Classification Test Result'!A1808, invoice_test_data!A:A, 0)), "")</f>
        <v/>
      </c>
      <c r="D1808" s="10" t="s">
        <v>464</v>
      </c>
      <c r="E1808" s="10">
        <v>1</v>
      </c>
    </row>
    <row r="1809" spans="1:5" x14ac:dyDescent="0.3">
      <c r="A1809" s="10">
        <v>910300</v>
      </c>
      <c r="B1809" s="10" t="s">
        <v>12344</v>
      </c>
      <c r="C1809" s="10" t="str">
        <f>IFERROR(INDEX(invoice_test_data!AI:AI, MATCH('Classification Test Result'!A1809, invoice_test_data!A:A, 0)), "")</f>
        <v/>
      </c>
      <c r="D1809" s="10" t="s">
        <v>48</v>
      </c>
      <c r="E1809" s="10">
        <v>1</v>
      </c>
    </row>
    <row r="1810" spans="1:5" x14ac:dyDescent="0.3">
      <c r="A1810" s="10">
        <v>910305</v>
      </c>
      <c r="B1810" s="10" t="s">
        <v>12345</v>
      </c>
      <c r="C1810" s="10" t="str">
        <f>IFERROR(INDEX(invoice_test_data!AI:AI, MATCH('Classification Test Result'!A1810, invoice_test_data!A:A, 0)), "")</f>
        <v/>
      </c>
      <c r="D1810" s="10" t="s">
        <v>464</v>
      </c>
      <c r="E1810" s="10">
        <v>0.99</v>
      </c>
    </row>
    <row r="1811" spans="1:5" x14ac:dyDescent="0.3">
      <c r="A1811" s="10">
        <v>910304</v>
      </c>
      <c r="B1811" s="10" t="s">
        <v>12346</v>
      </c>
      <c r="C1811" s="10" t="str">
        <f>IFERROR(INDEX(invoice_test_data!AI:AI, MATCH('Classification Test Result'!A1811, invoice_test_data!A:A, 0)), "")</f>
        <v/>
      </c>
      <c r="D1811" s="10" t="s">
        <v>48</v>
      </c>
      <c r="E1811" s="10">
        <v>1</v>
      </c>
    </row>
    <row r="1812" spans="1:5" x14ac:dyDescent="0.3">
      <c r="A1812" s="10">
        <v>910306</v>
      </c>
      <c r="B1812" s="10" t="s">
        <v>12347</v>
      </c>
      <c r="C1812" s="10" t="str">
        <f>IFERROR(INDEX(invoice_test_data!AI:AI, MATCH('Classification Test Result'!A1812, invoice_test_data!A:A, 0)), "")</f>
        <v/>
      </c>
      <c r="D1812" s="10" t="s">
        <v>1010</v>
      </c>
      <c r="E1812" s="10">
        <v>1</v>
      </c>
    </row>
    <row r="1813" spans="1:5" x14ac:dyDescent="0.3">
      <c r="A1813" s="10">
        <v>910307</v>
      </c>
      <c r="B1813" s="10" t="s">
        <v>12348</v>
      </c>
      <c r="C1813" s="10" t="str">
        <f>IFERROR(INDEX(invoice_test_data!AI:AI, MATCH('Classification Test Result'!A1813, invoice_test_data!A:A, 0)), "")</f>
        <v/>
      </c>
      <c r="D1813" s="10" t="s">
        <v>48</v>
      </c>
      <c r="E1813" s="10">
        <v>0.97</v>
      </c>
    </row>
    <row r="1814" spans="1:5" x14ac:dyDescent="0.3">
      <c r="A1814" s="10">
        <v>910308</v>
      </c>
      <c r="B1814" s="10" t="s">
        <v>12349</v>
      </c>
      <c r="C1814" s="10" t="str">
        <f>IFERROR(INDEX(invoice_test_data!AI:AI, MATCH('Classification Test Result'!A1814, invoice_test_data!A:A, 0)), "")</f>
        <v/>
      </c>
      <c r="D1814" s="10" t="s">
        <v>48</v>
      </c>
      <c r="E1814" s="10">
        <v>1</v>
      </c>
    </row>
    <row r="1815" spans="1:5" x14ac:dyDescent="0.3">
      <c r="A1815" s="10">
        <v>910309</v>
      </c>
      <c r="B1815" s="10" t="s">
        <v>12350</v>
      </c>
      <c r="C1815" s="10" t="str">
        <f>IFERROR(INDEX(invoice_test_data!AI:AI, MATCH('Classification Test Result'!A1815, invoice_test_data!A:A, 0)), "")</f>
        <v/>
      </c>
      <c r="D1815" s="10" t="s">
        <v>48</v>
      </c>
      <c r="E1815" s="10">
        <v>1</v>
      </c>
    </row>
    <row r="1816" spans="1:5" x14ac:dyDescent="0.3">
      <c r="A1816" s="10">
        <v>910314</v>
      </c>
      <c r="B1816" s="10" t="s">
        <v>12351</v>
      </c>
      <c r="C1816" s="10" t="str">
        <f>IFERROR(INDEX(invoice_test_data!AI:AI, MATCH('Classification Test Result'!A1816, invoice_test_data!A:A, 0)), "")</f>
        <v/>
      </c>
      <c r="D1816" s="10" t="s">
        <v>48</v>
      </c>
      <c r="E1816" s="10">
        <v>1</v>
      </c>
    </row>
    <row r="1817" spans="1:5" x14ac:dyDescent="0.3">
      <c r="A1817" s="10">
        <v>910313</v>
      </c>
      <c r="B1817" s="10" t="s">
        <v>12352</v>
      </c>
      <c r="C1817" s="10" t="str">
        <f>IFERROR(INDEX(invoice_test_data!AI:AI, MATCH('Classification Test Result'!A1817, invoice_test_data!A:A, 0)), "")</f>
        <v/>
      </c>
      <c r="D1817" s="10" t="s">
        <v>48</v>
      </c>
      <c r="E1817" s="10">
        <v>1</v>
      </c>
    </row>
    <row r="1818" spans="1:5" x14ac:dyDescent="0.3">
      <c r="A1818" s="10">
        <v>910312</v>
      </c>
      <c r="B1818" s="10" t="s">
        <v>12353</v>
      </c>
      <c r="C1818" s="10" t="str">
        <f>IFERROR(INDEX(invoice_test_data!AI:AI, MATCH('Classification Test Result'!A1818, invoice_test_data!A:A, 0)), "")</f>
        <v/>
      </c>
      <c r="D1818" s="10" t="s">
        <v>48</v>
      </c>
      <c r="E1818" s="10">
        <v>1</v>
      </c>
    </row>
    <row r="1819" spans="1:5" x14ac:dyDescent="0.3">
      <c r="A1819" s="10">
        <v>910311</v>
      </c>
      <c r="B1819" s="10" t="s">
        <v>12354</v>
      </c>
      <c r="C1819" s="10" t="str">
        <f>IFERROR(INDEX(invoice_test_data!AI:AI, MATCH('Classification Test Result'!A1819, invoice_test_data!A:A, 0)), "")</f>
        <v/>
      </c>
      <c r="D1819" s="10" t="s">
        <v>48</v>
      </c>
      <c r="E1819" s="10">
        <v>1</v>
      </c>
    </row>
    <row r="1820" spans="1:5" x14ac:dyDescent="0.3">
      <c r="A1820" s="10">
        <v>910310</v>
      </c>
      <c r="B1820" s="10" t="s">
        <v>12355</v>
      </c>
      <c r="C1820" s="10" t="str">
        <f>IFERROR(INDEX(invoice_test_data!AI:AI, MATCH('Classification Test Result'!A1820, invoice_test_data!A:A, 0)), "")</f>
        <v/>
      </c>
      <c r="D1820" s="10" t="s">
        <v>48</v>
      </c>
      <c r="E1820" s="10">
        <v>1</v>
      </c>
    </row>
    <row r="1821" spans="1:5" x14ac:dyDescent="0.3">
      <c r="A1821" s="10">
        <v>910317</v>
      </c>
      <c r="B1821" s="10" t="s">
        <v>12356</v>
      </c>
      <c r="C1821" s="10" t="str">
        <f>IFERROR(INDEX(invoice_test_data!AI:AI, MATCH('Classification Test Result'!A1821, invoice_test_data!A:A, 0)), "")</f>
        <v/>
      </c>
      <c r="D1821" s="10" t="s">
        <v>48</v>
      </c>
      <c r="E1821" s="10">
        <v>1</v>
      </c>
    </row>
    <row r="1822" spans="1:5" x14ac:dyDescent="0.3">
      <c r="A1822" s="10">
        <v>910316</v>
      </c>
      <c r="B1822" s="10" t="s">
        <v>12357</v>
      </c>
      <c r="C1822" s="10" t="str">
        <f>IFERROR(INDEX(invoice_test_data!AI:AI, MATCH('Classification Test Result'!A1822, invoice_test_data!A:A, 0)), "")</f>
        <v/>
      </c>
      <c r="D1822" s="10" t="s">
        <v>48</v>
      </c>
      <c r="E1822" s="10">
        <v>1</v>
      </c>
    </row>
    <row r="1823" spans="1:5" x14ac:dyDescent="0.3">
      <c r="A1823" s="10">
        <v>910315</v>
      </c>
      <c r="B1823" s="10" t="s">
        <v>12358</v>
      </c>
      <c r="C1823" s="10" t="str">
        <f>IFERROR(INDEX(invoice_test_data!AI:AI, MATCH('Classification Test Result'!A1823, invoice_test_data!A:A, 0)), "")</f>
        <v/>
      </c>
      <c r="D1823" s="10" t="s">
        <v>48</v>
      </c>
      <c r="E1823" s="10">
        <v>1</v>
      </c>
    </row>
    <row r="1824" spans="1:5" x14ac:dyDescent="0.3">
      <c r="A1824" s="10">
        <v>910326</v>
      </c>
      <c r="B1824" s="10" t="s">
        <v>12359</v>
      </c>
      <c r="C1824" s="10" t="str">
        <f>IFERROR(INDEX(invoice_test_data!AI:AI, MATCH('Classification Test Result'!A1824, invoice_test_data!A:A, 0)), "")</f>
        <v/>
      </c>
      <c r="D1824" s="10" t="s">
        <v>464</v>
      </c>
      <c r="E1824" s="10">
        <v>0.98</v>
      </c>
    </row>
    <row r="1825" spans="1:5" x14ac:dyDescent="0.3">
      <c r="A1825" s="10">
        <v>910325</v>
      </c>
      <c r="B1825" s="10" t="s">
        <v>12360</v>
      </c>
      <c r="C1825" s="10" t="str">
        <f>IFERROR(INDEX(invoice_test_data!AI:AI, MATCH('Classification Test Result'!A1825, invoice_test_data!A:A, 0)), "")</f>
        <v/>
      </c>
      <c r="D1825" s="10" t="s">
        <v>48</v>
      </c>
      <c r="E1825" s="10">
        <v>1</v>
      </c>
    </row>
    <row r="1826" spans="1:5" x14ac:dyDescent="0.3">
      <c r="A1826" s="10">
        <v>910323</v>
      </c>
      <c r="B1826" s="10" t="s">
        <v>12361</v>
      </c>
      <c r="C1826" s="10" t="str">
        <f>IFERROR(INDEX(invoice_test_data!AI:AI, MATCH('Classification Test Result'!A1826, invoice_test_data!A:A, 0)), "")</f>
        <v/>
      </c>
      <c r="D1826" s="10" t="s">
        <v>48</v>
      </c>
      <c r="E1826" s="10">
        <v>1</v>
      </c>
    </row>
    <row r="1827" spans="1:5" x14ac:dyDescent="0.3">
      <c r="A1827" s="10">
        <v>910322</v>
      </c>
      <c r="B1827" s="10" t="s">
        <v>12362</v>
      </c>
      <c r="C1827" s="10" t="str">
        <f>IFERROR(INDEX(invoice_test_data!AI:AI, MATCH('Classification Test Result'!A1827, invoice_test_data!A:A, 0)), "")</f>
        <v/>
      </c>
      <c r="D1827" s="10" t="s">
        <v>48</v>
      </c>
      <c r="E1827" s="10">
        <v>1</v>
      </c>
    </row>
    <row r="1828" spans="1:5" x14ac:dyDescent="0.3">
      <c r="A1828" s="10">
        <v>910321</v>
      </c>
      <c r="B1828" s="10" t="s">
        <v>12363</v>
      </c>
      <c r="C1828" s="10" t="str">
        <f>IFERROR(INDEX(invoice_test_data!AI:AI, MATCH('Classification Test Result'!A1828, invoice_test_data!A:A, 0)), "")</f>
        <v/>
      </c>
      <c r="D1828" s="10" t="s">
        <v>48</v>
      </c>
      <c r="E1828" s="10">
        <v>1</v>
      </c>
    </row>
    <row r="1829" spans="1:5" x14ac:dyDescent="0.3">
      <c r="A1829" s="10">
        <v>910320</v>
      </c>
      <c r="B1829" s="10" t="s">
        <v>12364</v>
      </c>
      <c r="C1829" s="10" t="str">
        <f>IFERROR(INDEX(invoice_test_data!AI:AI, MATCH('Classification Test Result'!A1829, invoice_test_data!A:A, 0)), "")</f>
        <v/>
      </c>
      <c r="D1829" s="10" t="s">
        <v>48</v>
      </c>
      <c r="E1829" s="10">
        <v>1</v>
      </c>
    </row>
    <row r="1830" spans="1:5" x14ac:dyDescent="0.3">
      <c r="A1830" s="10">
        <v>910318</v>
      </c>
      <c r="B1830" s="10" t="s">
        <v>12131</v>
      </c>
      <c r="C1830" s="10" t="str">
        <f>IFERROR(INDEX(invoice_test_data!AI:AI, MATCH('Classification Test Result'!A1830, invoice_test_data!A:A, 0)), "")</f>
        <v/>
      </c>
      <c r="D1830" s="10" t="s">
        <v>464</v>
      </c>
      <c r="E1830" s="10">
        <v>0.66</v>
      </c>
    </row>
    <row r="1831" spans="1:5" x14ac:dyDescent="0.3">
      <c r="A1831" s="10">
        <v>910319</v>
      </c>
      <c r="B1831" s="10" t="s">
        <v>12365</v>
      </c>
      <c r="C1831" s="10" t="str">
        <f>IFERROR(INDEX(invoice_test_data!AI:AI, MATCH('Classification Test Result'!A1831, invoice_test_data!A:A, 0)), "")</f>
        <v/>
      </c>
      <c r="D1831" s="10" t="s">
        <v>48</v>
      </c>
      <c r="E1831" s="10">
        <v>1</v>
      </c>
    </row>
    <row r="1832" spans="1:5" x14ac:dyDescent="0.3">
      <c r="A1832" s="10">
        <v>910242</v>
      </c>
      <c r="B1832" s="10" t="s">
        <v>12366</v>
      </c>
      <c r="C1832" s="10" t="str">
        <f>IFERROR(INDEX(invoice_test_data!AI:AI, MATCH('Classification Test Result'!A1832, invoice_test_data!A:A, 0)), "")</f>
        <v/>
      </c>
      <c r="D1832" s="10" t="s">
        <v>48</v>
      </c>
      <c r="E1832" s="10">
        <v>1</v>
      </c>
    </row>
    <row r="1833" spans="1:5" x14ac:dyDescent="0.3">
      <c r="A1833" s="10">
        <v>910243</v>
      </c>
      <c r="B1833" s="10" t="s">
        <v>12367</v>
      </c>
      <c r="C1833" s="10" t="str">
        <f>IFERROR(INDEX(invoice_test_data!AI:AI, MATCH('Classification Test Result'!A1833, invoice_test_data!A:A, 0)), "")</f>
        <v/>
      </c>
      <c r="D1833" s="10" t="s">
        <v>48</v>
      </c>
      <c r="E1833" s="10">
        <v>1</v>
      </c>
    </row>
    <row r="1834" spans="1:5" x14ac:dyDescent="0.3">
      <c r="A1834" s="10">
        <v>910244</v>
      </c>
      <c r="B1834" s="10" t="s">
        <v>12368</v>
      </c>
      <c r="C1834" s="10" t="str">
        <f>IFERROR(INDEX(invoice_test_data!AI:AI, MATCH('Classification Test Result'!A1834, invoice_test_data!A:A, 0)), "")</f>
        <v/>
      </c>
      <c r="D1834" s="10" t="s">
        <v>464</v>
      </c>
      <c r="E1834" s="10">
        <v>1</v>
      </c>
    </row>
    <row r="1835" spans="1:5" x14ac:dyDescent="0.3">
      <c r="A1835" s="10">
        <v>910245</v>
      </c>
      <c r="B1835" s="10" t="s">
        <v>12369</v>
      </c>
      <c r="C1835" s="10" t="str">
        <f>IFERROR(INDEX(invoice_test_data!AI:AI, MATCH('Classification Test Result'!A1835, invoice_test_data!A:A, 0)), "")</f>
        <v/>
      </c>
      <c r="D1835" s="10" t="s">
        <v>48</v>
      </c>
      <c r="E1835" s="10">
        <v>1</v>
      </c>
    </row>
    <row r="1836" spans="1:5" x14ac:dyDescent="0.3">
      <c r="A1836" s="10">
        <v>910247</v>
      </c>
      <c r="B1836" s="10">
        <v>262466</v>
      </c>
      <c r="C1836" s="10" t="str">
        <f>IFERROR(INDEX(invoice_test_data!AI:AI, MATCH('Classification Test Result'!A1836, invoice_test_data!A:A, 0)), "")</f>
        <v/>
      </c>
      <c r="D1836" s="10" t="s">
        <v>464</v>
      </c>
      <c r="E1836" s="10">
        <v>1</v>
      </c>
    </row>
    <row r="1837" spans="1:5" x14ac:dyDescent="0.3">
      <c r="A1837" s="10">
        <v>910246</v>
      </c>
      <c r="B1837" s="10" t="s">
        <v>12370</v>
      </c>
      <c r="C1837" s="10" t="str">
        <f>IFERROR(INDEX(invoice_test_data!AI:AI, MATCH('Classification Test Result'!A1837, invoice_test_data!A:A, 0)), "")</f>
        <v/>
      </c>
      <c r="D1837" s="10" t="s">
        <v>48</v>
      </c>
      <c r="E1837" s="10">
        <v>1</v>
      </c>
    </row>
    <row r="1838" spans="1:5" x14ac:dyDescent="0.3">
      <c r="A1838" s="10">
        <v>910249</v>
      </c>
      <c r="B1838" s="10" t="s">
        <v>11472</v>
      </c>
      <c r="C1838" s="10" t="str">
        <f>IFERROR(INDEX(invoice_test_data!AI:AI, MATCH('Classification Test Result'!A1838, invoice_test_data!A:A, 0)), "")</f>
        <v/>
      </c>
      <c r="D1838" s="10" t="s">
        <v>1010</v>
      </c>
      <c r="E1838" s="10">
        <v>1</v>
      </c>
    </row>
    <row r="1839" spans="1:5" x14ac:dyDescent="0.3">
      <c r="A1839" s="10">
        <v>910248</v>
      </c>
      <c r="B1839" s="10" t="s">
        <v>12369</v>
      </c>
      <c r="C1839" s="10" t="str">
        <f>IFERROR(INDEX(invoice_test_data!AI:AI, MATCH('Classification Test Result'!A1839, invoice_test_data!A:A, 0)), "")</f>
        <v/>
      </c>
      <c r="D1839" s="10" t="s">
        <v>48</v>
      </c>
      <c r="E1839" s="10">
        <v>1</v>
      </c>
    </row>
    <row r="1840" spans="1:5" x14ac:dyDescent="0.3">
      <c r="A1840" s="10">
        <v>910250</v>
      </c>
      <c r="B1840" s="10" t="s">
        <v>12371</v>
      </c>
      <c r="C1840" s="10" t="str">
        <f>IFERROR(INDEX(invoice_test_data!AI:AI, MATCH('Classification Test Result'!A1840, invoice_test_data!A:A, 0)), "")</f>
        <v/>
      </c>
      <c r="D1840" s="10" t="s">
        <v>48</v>
      </c>
      <c r="E1840" s="10">
        <v>1</v>
      </c>
    </row>
    <row r="1841" spans="1:5" x14ac:dyDescent="0.3">
      <c r="A1841" s="10">
        <v>910251</v>
      </c>
      <c r="B1841" s="10" t="s">
        <v>12372</v>
      </c>
      <c r="C1841" s="10" t="str">
        <f>IFERROR(INDEX(invoice_test_data!AI:AI, MATCH('Classification Test Result'!A1841, invoice_test_data!A:A, 0)), "")</f>
        <v/>
      </c>
      <c r="D1841" s="10" t="s">
        <v>48</v>
      </c>
      <c r="E1841" s="10">
        <v>1</v>
      </c>
    </row>
    <row r="1842" spans="1:5" x14ac:dyDescent="0.3">
      <c r="A1842" s="10">
        <v>910252</v>
      </c>
      <c r="B1842" s="10" t="s">
        <v>12371</v>
      </c>
      <c r="C1842" s="10" t="str">
        <f>IFERROR(INDEX(invoice_test_data!AI:AI, MATCH('Classification Test Result'!A1842, invoice_test_data!A:A, 0)), "")</f>
        <v/>
      </c>
      <c r="D1842" s="10" t="s">
        <v>48</v>
      </c>
      <c r="E1842" s="10">
        <v>1</v>
      </c>
    </row>
    <row r="1843" spans="1:5" x14ac:dyDescent="0.3">
      <c r="A1843" s="10">
        <v>910253</v>
      </c>
      <c r="B1843" s="10" t="s">
        <v>12373</v>
      </c>
      <c r="C1843" s="10" t="str">
        <f>IFERROR(INDEX(invoice_test_data!AI:AI, MATCH('Classification Test Result'!A1843, invoice_test_data!A:A, 0)), "")</f>
        <v/>
      </c>
      <c r="D1843" s="10" t="s">
        <v>48</v>
      </c>
      <c r="E1843" s="10">
        <v>1</v>
      </c>
    </row>
    <row r="1844" spans="1:5" x14ac:dyDescent="0.3">
      <c r="A1844" s="10">
        <v>910254</v>
      </c>
      <c r="B1844" s="10" t="s">
        <v>12374</v>
      </c>
      <c r="C1844" s="10" t="str">
        <f>IFERROR(INDEX(invoice_test_data!AI:AI, MATCH('Classification Test Result'!A1844, invoice_test_data!A:A, 0)), "")</f>
        <v/>
      </c>
      <c r="D1844" s="10" t="s">
        <v>48</v>
      </c>
      <c r="E1844" s="10">
        <v>1</v>
      </c>
    </row>
    <row r="1845" spans="1:5" x14ac:dyDescent="0.3">
      <c r="A1845" s="10">
        <v>910255</v>
      </c>
      <c r="B1845" s="10" t="s">
        <v>12374</v>
      </c>
      <c r="C1845" s="10" t="str">
        <f>IFERROR(INDEX(invoice_test_data!AI:AI, MATCH('Classification Test Result'!A1845, invoice_test_data!A:A, 0)), "")</f>
        <v/>
      </c>
      <c r="D1845" s="10" t="s">
        <v>48</v>
      </c>
      <c r="E1845" s="10">
        <v>1</v>
      </c>
    </row>
    <row r="1846" spans="1:5" x14ac:dyDescent="0.3">
      <c r="A1846" s="10">
        <v>910281</v>
      </c>
      <c r="B1846" s="10" t="s">
        <v>12375</v>
      </c>
      <c r="C1846" s="10" t="str">
        <f>IFERROR(INDEX(invoice_test_data!AI:AI, MATCH('Classification Test Result'!A1846, invoice_test_data!A:A, 0)), "")</f>
        <v/>
      </c>
      <c r="D1846" s="10" t="s">
        <v>48</v>
      </c>
      <c r="E1846" s="10">
        <v>1</v>
      </c>
    </row>
    <row r="1847" spans="1:5" x14ac:dyDescent="0.3">
      <c r="A1847" s="10">
        <v>910279</v>
      </c>
      <c r="B1847" s="10" t="s">
        <v>12376</v>
      </c>
      <c r="C1847" s="10" t="str">
        <f>IFERROR(INDEX(invoice_test_data!AI:AI, MATCH('Classification Test Result'!A1847, invoice_test_data!A:A, 0)), "")</f>
        <v/>
      </c>
      <c r="D1847" s="10" t="s">
        <v>48</v>
      </c>
      <c r="E1847" s="10">
        <v>1</v>
      </c>
    </row>
    <row r="1848" spans="1:5" x14ac:dyDescent="0.3">
      <c r="A1848" s="10">
        <v>910277</v>
      </c>
      <c r="B1848" s="10" t="s">
        <v>12377</v>
      </c>
      <c r="C1848" s="10" t="str">
        <f>IFERROR(INDEX(invoice_test_data!AI:AI, MATCH('Classification Test Result'!A1848, invoice_test_data!A:A, 0)), "")</f>
        <v/>
      </c>
      <c r="D1848" s="10" t="s">
        <v>48</v>
      </c>
      <c r="E1848" s="10">
        <v>1</v>
      </c>
    </row>
    <row r="1849" spans="1:5" x14ac:dyDescent="0.3">
      <c r="A1849" s="10">
        <v>910275</v>
      </c>
      <c r="B1849" s="10" t="s">
        <v>12378</v>
      </c>
      <c r="C1849" s="10" t="str">
        <f>IFERROR(INDEX(invoice_test_data!AI:AI, MATCH('Classification Test Result'!A1849, invoice_test_data!A:A, 0)), "")</f>
        <v/>
      </c>
      <c r="D1849" s="10" t="s">
        <v>48</v>
      </c>
      <c r="E1849" s="10">
        <v>1</v>
      </c>
    </row>
    <row r="1850" spans="1:5" x14ac:dyDescent="0.3">
      <c r="A1850" s="10">
        <v>910273</v>
      </c>
      <c r="B1850" s="10" t="s">
        <v>12379</v>
      </c>
      <c r="C1850" s="10" t="str">
        <f>IFERROR(INDEX(invoice_test_data!AI:AI, MATCH('Classification Test Result'!A1850, invoice_test_data!A:A, 0)), "")</f>
        <v/>
      </c>
      <c r="D1850" s="10" t="s">
        <v>464</v>
      </c>
      <c r="E1850" s="10">
        <v>1</v>
      </c>
    </row>
    <row r="1851" spans="1:5" x14ac:dyDescent="0.3">
      <c r="A1851" s="10">
        <v>910271</v>
      </c>
      <c r="B1851" s="10" t="s">
        <v>12380</v>
      </c>
      <c r="C1851" s="10" t="str">
        <f>IFERROR(INDEX(invoice_test_data!AI:AI, MATCH('Classification Test Result'!A1851, invoice_test_data!A:A, 0)), "")</f>
        <v/>
      </c>
      <c r="D1851" s="10" t="s">
        <v>48</v>
      </c>
      <c r="E1851" s="10">
        <v>1</v>
      </c>
    </row>
    <row r="1852" spans="1:5" x14ac:dyDescent="0.3">
      <c r="A1852" s="10">
        <v>910269</v>
      </c>
      <c r="B1852" s="10" t="s">
        <v>12381</v>
      </c>
      <c r="C1852" s="10" t="str">
        <f>IFERROR(INDEX(invoice_test_data!AI:AI, MATCH('Classification Test Result'!A1852, invoice_test_data!A:A, 0)), "")</f>
        <v/>
      </c>
      <c r="D1852" s="10" t="s">
        <v>48</v>
      </c>
      <c r="E1852" s="10">
        <v>1</v>
      </c>
    </row>
    <row r="1853" spans="1:5" x14ac:dyDescent="0.3">
      <c r="A1853" s="10">
        <v>910267</v>
      </c>
      <c r="B1853" s="10" t="s">
        <v>12382</v>
      </c>
      <c r="C1853" s="10" t="str">
        <f>IFERROR(INDEX(invoice_test_data!AI:AI, MATCH('Classification Test Result'!A1853, invoice_test_data!A:A, 0)), "")</f>
        <v/>
      </c>
      <c r="D1853" s="10" t="s">
        <v>48</v>
      </c>
      <c r="E1853" s="10">
        <v>1</v>
      </c>
    </row>
    <row r="1854" spans="1:5" x14ac:dyDescent="0.3">
      <c r="A1854" s="10">
        <v>910265</v>
      </c>
      <c r="B1854" s="10" t="s">
        <v>12383</v>
      </c>
      <c r="C1854" s="10" t="str">
        <f>IFERROR(INDEX(invoice_test_data!AI:AI, MATCH('Classification Test Result'!A1854, invoice_test_data!A:A, 0)), "")</f>
        <v/>
      </c>
      <c r="D1854" s="10" t="s">
        <v>48</v>
      </c>
      <c r="E1854" s="10">
        <v>0.88</v>
      </c>
    </row>
    <row r="1855" spans="1:5" x14ac:dyDescent="0.3">
      <c r="A1855" s="10">
        <v>910263</v>
      </c>
      <c r="B1855" s="10" t="s">
        <v>12384</v>
      </c>
      <c r="C1855" s="10" t="str">
        <f>IFERROR(INDEX(invoice_test_data!AI:AI, MATCH('Classification Test Result'!A1855, invoice_test_data!A:A, 0)), "")</f>
        <v/>
      </c>
      <c r="D1855" s="10" t="s">
        <v>48</v>
      </c>
      <c r="E1855" s="10">
        <v>1</v>
      </c>
    </row>
    <row r="1856" spans="1:5" x14ac:dyDescent="0.3">
      <c r="A1856" s="10">
        <v>910261</v>
      </c>
      <c r="B1856" s="10" t="s">
        <v>12385</v>
      </c>
      <c r="C1856" s="10" t="str">
        <f>IFERROR(INDEX(invoice_test_data!AI:AI, MATCH('Classification Test Result'!A1856, invoice_test_data!A:A, 0)), "")</f>
        <v/>
      </c>
      <c r="D1856" s="10" t="s">
        <v>48</v>
      </c>
      <c r="E1856" s="10">
        <v>1</v>
      </c>
    </row>
    <row r="1857" spans="1:5" x14ac:dyDescent="0.3">
      <c r="A1857" s="10">
        <v>910259</v>
      </c>
      <c r="B1857" s="10" t="s">
        <v>12386</v>
      </c>
      <c r="C1857" s="10" t="str">
        <f>IFERROR(INDEX(invoice_test_data!AI:AI, MATCH('Classification Test Result'!A1857, invoice_test_data!A:A, 0)), "")</f>
        <v/>
      </c>
      <c r="D1857" s="10" t="s">
        <v>48</v>
      </c>
      <c r="E1857" s="10">
        <v>1</v>
      </c>
    </row>
    <row r="1858" spans="1:5" x14ac:dyDescent="0.3">
      <c r="A1858" s="10">
        <v>910257</v>
      </c>
      <c r="B1858" s="10" t="s">
        <v>12387</v>
      </c>
      <c r="C1858" s="10" t="str">
        <f>IFERROR(INDEX(invoice_test_data!AI:AI, MATCH('Classification Test Result'!A1858, invoice_test_data!A:A, 0)), "")</f>
        <v/>
      </c>
      <c r="D1858" s="10" t="s">
        <v>48</v>
      </c>
      <c r="E1858" s="10">
        <v>1</v>
      </c>
    </row>
    <row r="1859" spans="1:5" x14ac:dyDescent="0.3">
      <c r="A1859" s="10">
        <v>910256</v>
      </c>
      <c r="B1859" s="10" t="s">
        <v>12388</v>
      </c>
      <c r="C1859" s="10" t="str">
        <f>IFERROR(INDEX(invoice_test_data!AI:AI, MATCH('Classification Test Result'!A1859, invoice_test_data!A:A, 0)), "")</f>
        <v/>
      </c>
      <c r="D1859" s="10" t="s">
        <v>48</v>
      </c>
      <c r="E1859" s="10">
        <v>1</v>
      </c>
    </row>
    <row r="1860" spans="1:5" x14ac:dyDescent="0.3">
      <c r="A1860" s="10">
        <v>910282</v>
      </c>
      <c r="B1860" s="10" t="s">
        <v>12389</v>
      </c>
      <c r="C1860" s="10" t="str">
        <f>IFERROR(INDEX(invoice_test_data!AI:AI, MATCH('Classification Test Result'!A1860, invoice_test_data!A:A, 0)), "")</f>
        <v/>
      </c>
      <c r="D1860" s="10" t="s">
        <v>48</v>
      </c>
      <c r="E1860" s="10">
        <v>1</v>
      </c>
    </row>
    <row r="1861" spans="1:5" x14ac:dyDescent="0.3">
      <c r="A1861" s="10">
        <v>910280</v>
      </c>
      <c r="B1861" s="10" t="s">
        <v>12390</v>
      </c>
      <c r="C1861" s="10" t="str">
        <f>IFERROR(INDEX(invoice_test_data!AI:AI, MATCH('Classification Test Result'!A1861, invoice_test_data!A:A, 0)), "")</f>
        <v/>
      </c>
      <c r="D1861" s="10" t="s">
        <v>48</v>
      </c>
      <c r="E1861" s="10">
        <v>1</v>
      </c>
    </row>
    <row r="1862" spans="1:5" x14ac:dyDescent="0.3">
      <c r="A1862" s="10">
        <v>910278</v>
      </c>
      <c r="B1862" s="10" t="s">
        <v>12380</v>
      </c>
      <c r="C1862" s="10" t="str">
        <f>IFERROR(INDEX(invoice_test_data!AI:AI, MATCH('Classification Test Result'!A1862, invoice_test_data!A:A, 0)), "")</f>
        <v/>
      </c>
      <c r="D1862" s="10" t="s">
        <v>48</v>
      </c>
      <c r="E1862" s="10">
        <v>1</v>
      </c>
    </row>
    <row r="1863" spans="1:5" x14ac:dyDescent="0.3">
      <c r="A1863" s="10">
        <v>910276</v>
      </c>
      <c r="B1863" s="10" t="s">
        <v>12391</v>
      </c>
      <c r="C1863" s="10" t="str">
        <f>IFERROR(INDEX(invoice_test_data!AI:AI, MATCH('Classification Test Result'!A1863, invoice_test_data!A:A, 0)), "")</f>
        <v/>
      </c>
      <c r="D1863" s="10" t="s">
        <v>48</v>
      </c>
      <c r="E1863" s="10">
        <v>1</v>
      </c>
    </row>
    <row r="1864" spans="1:5" x14ac:dyDescent="0.3">
      <c r="A1864" s="10">
        <v>910274</v>
      </c>
      <c r="B1864" s="10" t="s">
        <v>12381</v>
      </c>
      <c r="C1864" s="10" t="str">
        <f>IFERROR(INDEX(invoice_test_data!AI:AI, MATCH('Classification Test Result'!A1864, invoice_test_data!A:A, 0)), "")</f>
        <v/>
      </c>
      <c r="D1864" s="10" t="s">
        <v>48</v>
      </c>
      <c r="E1864" s="10">
        <v>1</v>
      </c>
    </row>
    <row r="1865" spans="1:5" x14ac:dyDescent="0.3">
      <c r="A1865" s="10">
        <v>910272</v>
      </c>
      <c r="B1865" s="10" t="s">
        <v>12392</v>
      </c>
      <c r="C1865" s="10" t="str">
        <f>IFERROR(INDEX(invoice_test_data!AI:AI, MATCH('Classification Test Result'!A1865, invoice_test_data!A:A, 0)), "")</f>
        <v/>
      </c>
      <c r="D1865" s="10" t="s">
        <v>48</v>
      </c>
      <c r="E1865" s="10">
        <v>0.9</v>
      </c>
    </row>
    <row r="1866" spans="1:5" x14ac:dyDescent="0.3">
      <c r="A1866" s="10">
        <v>910270</v>
      </c>
      <c r="B1866" s="10" t="s">
        <v>12393</v>
      </c>
      <c r="C1866" s="10" t="str">
        <f>IFERROR(INDEX(invoice_test_data!AI:AI, MATCH('Classification Test Result'!A1866, invoice_test_data!A:A, 0)), "")</f>
        <v/>
      </c>
      <c r="D1866" s="10" t="s">
        <v>48</v>
      </c>
      <c r="E1866" s="10">
        <v>1</v>
      </c>
    </row>
    <row r="1867" spans="1:5" x14ac:dyDescent="0.3">
      <c r="A1867" s="10">
        <v>910268</v>
      </c>
      <c r="B1867" s="10" t="s">
        <v>12394</v>
      </c>
      <c r="C1867" s="10" t="str">
        <f>IFERROR(INDEX(invoice_test_data!AI:AI, MATCH('Classification Test Result'!A1867, invoice_test_data!A:A, 0)), "")</f>
        <v/>
      </c>
      <c r="D1867" s="10" t="s">
        <v>48</v>
      </c>
      <c r="E1867" s="10">
        <v>1</v>
      </c>
    </row>
    <row r="1868" spans="1:5" x14ac:dyDescent="0.3">
      <c r="A1868" s="10">
        <v>910266</v>
      </c>
      <c r="B1868" s="10" t="s">
        <v>12379</v>
      </c>
      <c r="C1868" s="10" t="str">
        <f>IFERROR(INDEX(invoice_test_data!AI:AI, MATCH('Classification Test Result'!A1868, invoice_test_data!A:A, 0)), "")</f>
        <v/>
      </c>
      <c r="D1868" s="10" t="s">
        <v>464</v>
      </c>
      <c r="E1868" s="10">
        <v>1</v>
      </c>
    </row>
    <row r="1869" spans="1:5" x14ac:dyDescent="0.3">
      <c r="A1869" s="10">
        <v>910264</v>
      </c>
      <c r="B1869" s="10" t="s">
        <v>12386</v>
      </c>
      <c r="C1869" s="10" t="str">
        <f>IFERROR(INDEX(invoice_test_data!AI:AI, MATCH('Classification Test Result'!A1869, invoice_test_data!A:A, 0)), "")</f>
        <v/>
      </c>
      <c r="D1869" s="10" t="s">
        <v>48</v>
      </c>
      <c r="E1869" s="10">
        <v>1</v>
      </c>
    </row>
    <row r="1870" spans="1:5" x14ac:dyDescent="0.3">
      <c r="A1870" s="10">
        <v>910262</v>
      </c>
      <c r="B1870" s="10" t="s">
        <v>12387</v>
      </c>
      <c r="C1870" s="10" t="str">
        <f>IFERROR(INDEX(invoice_test_data!AI:AI, MATCH('Classification Test Result'!A1870, invoice_test_data!A:A, 0)), "")</f>
        <v/>
      </c>
      <c r="D1870" s="10" t="s">
        <v>48</v>
      </c>
      <c r="E1870" s="10">
        <v>1</v>
      </c>
    </row>
    <row r="1871" spans="1:5" x14ac:dyDescent="0.3">
      <c r="A1871" s="10">
        <v>910260</v>
      </c>
      <c r="B1871" s="10" t="s">
        <v>12388</v>
      </c>
      <c r="C1871" s="10" t="str">
        <f>IFERROR(INDEX(invoice_test_data!AI:AI, MATCH('Classification Test Result'!A1871, invoice_test_data!A:A, 0)), "")</f>
        <v/>
      </c>
      <c r="D1871" s="10" t="s">
        <v>48</v>
      </c>
      <c r="E1871" s="10">
        <v>1</v>
      </c>
    </row>
    <row r="1872" spans="1:5" x14ac:dyDescent="0.3">
      <c r="A1872" s="10">
        <v>910258</v>
      </c>
      <c r="B1872" s="10" t="s">
        <v>12395</v>
      </c>
      <c r="C1872" s="10" t="str">
        <f>IFERROR(INDEX(invoice_test_data!AI:AI, MATCH('Classification Test Result'!A1872, invoice_test_data!A:A, 0)), "")</f>
        <v/>
      </c>
      <c r="D1872" s="10" t="s">
        <v>48</v>
      </c>
      <c r="E1872" s="10">
        <v>1</v>
      </c>
    </row>
    <row r="1873" spans="1:5" x14ac:dyDescent="0.3">
      <c r="A1873" s="10">
        <v>910283</v>
      </c>
      <c r="B1873" s="10" t="s">
        <v>12396</v>
      </c>
      <c r="C1873" s="10" t="str">
        <f>IFERROR(INDEX(invoice_test_data!AI:AI, MATCH('Classification Test Result'!A1873, invoice_test_data!A:A, 0)), "")</f>
        <v/>
      </c>
      <c r="D1873" s="10" t="s">
        <v>48</v>
      </c>
      <c r="E1873" s="10">
        <v>1</v>
      </c>
    </row>
    <row r="1874" spans="1:5" x14ac:dyDescent="0.3">
      <c r="A1874" s="10">
        <v>910284</v>
      </c>
      <c r="B1874" s="10" t="s">
        <v>12397</v>
      </c>
      <c r="C1874" s="10" t="str">
        <f>IFERROR(INDEX(invoice_test_data!AI:AI, MATCH('Classification Test Result'!A1874, invoice_test_data!A:A, 0)), "")</f>
        <v/>
      </c>
      <c r="D1874" s="10" t="s">
        <v>48</v>
      </c>
      <c r="E1874" s="10">
        <v>1</v>
      </c>
    </row>
    <row r="1875" spans="1:5" x14ac:dyDescent="0.3">
      <c r="A1875" s="10">
        <v>910285</v>
      </c>
      <c r="B1875" s="10" t="s">
        <v>12372</v>
      </c>
      <c r="C1875" s="10" t="str">
        <f>IFERROR(INDEX(invoice_test_data!AI:AI, MATCH('Classification Test Result'!A1875, invoice_test_data!A:A, 0)), "")</f>
        <v/>
      </c>
      <c r="D1875" s="10" t="s">
        <v>48</v>
      </c>
      <c r="E1875" s="10">
        <v>1</v>
      </c>
    </row>
    <row r="1876" spans="1:5" x14ac:dyDescent="0.3">
      <c r="A1876" s="10">
        <v>910286</v>
      </c>
      <c r="B1876" s="10" t="s">
        <v>12398</v>
      </c>
      <c r="C1876" s="10" t="str">
        <f>IFERROR(INDEX(invoice_test_data!AI:AI, MATCH('Classification Test Result'!A1876, invoice_test_data!A:A, 0)), "")</f>
        <v/>
      </c>
      <c r="D1876" s="10" t="s">
        <v>48</v>
      </c>
      <c r="E1876" s="10">
        <v>1</v>
      </c>
    </row>
    <row r="1877" spans="1:5" x14ac:dyDescent="0.3">
      <c r="A1877" s="10">
        <v>910287</v>
      </c>
      <c r="B1877" s="10" t="s">
        <v>12399</v>
      </c>
      <c r="C1877" s="10" t="str">
        <f>IFERROR(INDEX(invoice_test_data!AI:AI, MATCH('Classification Test Result'!A1877, invoice_test_data!A:A, 0)), "")</f>
        <v/>
      </c>
      <c r="D1877" s="10" t="s">
        <v>48</v>
      </c>
      <c r="E1877" s="10">
        <v>1</v>
      </c>
    </row>
    <row r="1878" spans="1:5" x14ac:dyDescent="0.3">
      <c r="A1878" s="10">
        <v>910289</v>
      </c>
      <c r="B1878" s="10" t="s">
        <v>11472</v>
      </c>
      <c r="C1878" s="10" t="str">
        <f>IFERROR(INDEX(invoice_test_data!AI:AI, MATCH('Classification Test Result'!A1878, invoice_test_data!A:A, 0)), "")</f>
        <v/>
      </c>
      <c r="D1878" s="10" t="s">
        <v>1010</v>
      </c>
      <c r="E1878" s="10">
        <v>1</v>
      </c>
    </row>
    <row r="1879" spans="1:5" x14ac:dyDescent="0.3">
      <c r="A1879" s="10">
        <v>910288</v>
      </c>
      <c r="B1879" s="10" t="s">
        <v>12400</v>
      </c>
      <c r="C1879" s="10" t="str">
        <f>IFERROR(INDEX(invoice_test_data!AI:AI, MATCH('Classification Test Result'!A1879, invoice_test_data!A:A, 0)), "")</f>
        <v/>
      </c>
      <c r="D1879" s="10" t="s">
        <v>464</v>
      </c>
      <c r="E1879" s="10">
        <v>1</v>
      </c>
    </row>
    <row r="1880" spans="1:5" x14ac:dyDescent="0.3">
      <c r="A1880" s="10">
        <v>910290</v>
      </c>
      <c r="B1880" s="10" t="s">
        <v>12396</v>
      </c>
      <c r="C1880" s="10" t="str">
        <f>IFERROR(INDEX(invoice_test_data!AI:AI, MATCH('Classification Test Result'!A1880, invoice_test_data!A:A, 0)), "")</f>
        <v/>
      </c>
      <c r="D1880" s="10" t="s">
        <v>48</v>
      </c>
      <c r="E1880" s="10">
        <v>1</v>
      </c>
    </row>
    <row r="1881" spans="1:5" x14ac:dyDescent="0.3">
      <c r="A1881" s="10">
        <v>910160</v>
      </c>
      <c r="B1881" s="10" t="s">
        <v>12401</v>
      </c>
      <c r="C1881" s="10" t="str">
        <f>IFERROR(INDEX(invoice_test_data!AI:AI, MATCH('Classification Test Result'!A1881, invoice_test_data!A:A, 0)), "")</f>
        <v/>
      </c>
      <c r="D1881" s="10" t="s">
        <v>48</v>
      </c>
      <c r="E1881" s="10">
        <v>1</v>
      </c>
    </row>
    <row r="1882" spans="1:5" x14ac:dyDescent="0.3">
      <c r="A1882" s="10">
        <v>910161</v>
      </c>
      <c r="B1882" s="10" t="s">
        <v>12402</v>
      </c>
      <c r="C1882" s="10" t="str">
        <f>IFERROR(INDEX(invoice_test_data!AI:AI, MATCH('Classification Test Result'!A1882, invoice_test_data!A:A, 0)), "")</f>
        <v/>
      </c>
      <c r="D1882" s="10" t="s">
        <v>48</v>
      </c>
      <c r="E1882" s="10">
        <v>1</v>
      </c>
    </row>
    <row r="1883" spans="1:5" x14ac:dyDescent="0.3">
      <c r="A1883" s="10">
        <v>910162</v>
      </c>
      <c r="B1883" s="10" t="s">
        <v>12403</v>
      </c>
      <c r="C1883" s="10" t="str">
        <f>IFERROR(INDEX(invoice_test_data!AI:AI, MATCH('Classification Test Result'!A1883, invoice_test_data!A:A, 0)), "")</f>
        <v/>
      </c>
      <c r="D1883" s="10" t="s">
        <v>48</v>
      </c>
      <c r="E1883" s="10">
        <v>1</v>
      </c>
    </row>
    <row r="1884" spans="1:5" x14ac:dyDescent="0.3">
      <c r="A1884" s="10">
        <v>910164</v>
      </c>
      <c r="B1884" s="10" t="s">
        <v>12404</v>
      </c>
      <c r="C1884" s="10" t="str">
        <f>IFERROR(INDEX(invoice_test_data!AI:AI, MATCH('Classification Test Result'!A1884, invoice_test_data!A:A, 0)), "")</f>
        <v/>
      </c>
      <c r="D1884" s="10" t="s">
        <v>48</v>
      </c>
      <c r="E1884" s="10">
        <v>1</v>
      </c>
    </row>
    <row r="1885" spans="1:5" x14ac:dyDescent="0.3">
      <c r="A1885" s="10">
        <v>910163</v>
      </c>
      <c r="B1885" s="10" t="s">
        <v>12405</v>
      </c>
      <c r="C1885" s="10" t="str">
        <f>IFERROR(INDEX(invoice_test_data!AI:AI, MATCH('Classification Test Result'!A1885, invoice_test_data!A:A, 0)), "")</f>
        <v/>
      </c>
      <c r="D1885" s="10" t="s">
        <v>48</v>
      </c>
      <c r="E1885" s="10">
        <v>1</v>
      </c>
    </row>
    <row r="1886" spans="1:5" x14ac:dyDescent="0.3">
      <c r="A1886" s="10">
        <v>910165</v>
      </c>
      <c r="B1886" s="10" t="s">
        <v>12406</v>
      </c>
      <c r="C1886" s="10" t="str">
        <f>IFERROR(INDEX(invoice_test_data!AI:AI, MATCH('Classification Test Result'!A1886, invoice_test_data!A:A, 0)), "")</f>
        <v/>
      </c>
      <c r="D1886" s="10" t="s">
        <v>48</v>
      </c>
      <c r="E1886" s="10">
        <v>1</v>
      </c>
    </row>
    <row r="1887" spans="1:5" x14ac:dyDescent="0.3">
      <c r="A1887" s="10">
        <v>910166</v>
      </c>
      <c r="B1887" s="10" t="s">
        <v>12407</v>
      </c>
      <c r="C1887" s="10" t="str">
        <f>IFERROR(INDEX(invoice_test_data!AI:AI, MATCH('Classification Test Result'!A1887, invoice_test_data!A:A, 0)), "")</f>
        <v/>
      </c>
      <c r="D1887" s="10" t="s">
        <v>48</v>
      </c>
      <c r="E1887" s="10">
        <v>1</v>
      </c>
    </row>
    <row r="1888" spans="1:5" x14ac:dyDescent="0.3">
      <c r="A1888" s="10">
        <v>910168</v>
      </c>
      <c r="B1888" s="10" t="s">
        <v>12408</v>
      </c>
      <c r="C1888" s="10" t="str">
        <f>IFERROR(INDEX(invoice_test_data!AI:AI, MATCH('Classification Test Result'!A1888, invoice_test_data!A:A, 0)), "")</f>
        <v/>
      </c>
      <c r="D1888" s="10" t="s">
        <v>48</v>
      </c>
      <c r="E1888" s="10">
        <v>1</v>
      </c>
    </row>
    <row r="1889" spans="1:5" x14ac:dyDescent="0.3">
      <c r="A1889" s="10">
        <v>910167</v>
      </c>
      <c r="B1889" s="10" t="s">
        <v>12409</v>
      </c>
      <c r="C1889" s="10" t="str">
        <f>IFERROR(INDEX(invoice_test_data!AI:AI, MATCH('Classification Test Result'!A1889, invoice_test_data!A:A, 0)), "")</f>
        <v/>
      </c>
      <c r="D1889" s="10" t="s">
        <v>48</v>
      </c>
      <c r="E1889" s="10">
        <v>1</v>
      </c>
    </row>
    <row r="1890" spans="1:5" x14ac:dyDescent="0.3">
      <c r="A1890" s="10">
        <v>910179</v>
      </c>
      <c r="B1890" s="10" t="s">
        <v>11539</v>
      </c>
      <c r="C1890" s="10" t="str">
        <f>IFERROR(INDEX(invoice_test_data!AI:AI, MATCH('Classification Test Result'!A1890, invoice_test_data!A:A, 0)), "")</f>
        <v/>
      </c>
      <c r="D1890" s="10" t="s">
        <v>92</v>
      </c>
      <c r="E1890" s="10">
        <v>1</v>
      </c>
    </row>
    <row r="1891" spans="1:5" x14ac:dyDescent="0.3">
      <c r="A1891" s="10">
        <v>910178</v>
      </c>
      <c r="B1891" s="10" t="s">
        <v>11487</v>
      </c>
      <c r="C1891" s="10" t="str">
        <f>IFERROR(INDEX(invoice_test_data!AI:AI, MATCH('Classification Test Result'!A1891, invoice_test_data!A:A, 0)), "")</f>
        <v/>
      </c>
      <c r="D1891" s="10" t="s">
        <v>1010</v>
      </c>
      <c r="E1891" s="10">
        <v>1</v>
      </c>
    </row>
    <row r="1892" spans="1:5" x14ac:dyDescent="0.3">
      <c r="A1892" s="10">
        <v>910175</v>
      </c>
      <c r="B1892" s="10" t="s">
        <v>12410</v>
      </c>
      <c r="C1892" s="10" t="str">
        <f>IFERROR(INDEX(invoice_test_data!AI:AI, MATCH('Classification Test Result'!A1892, invoice_test_data!A:A, 0)), "")</f>
        <v/>
      </c>
      <c r="D1892" s="10" t="s">
        <v>92</v>
      </c>
      <c r="E1892" s="10">
        <v>0.93</v>
      </c>
    </row>
    <row r="1893" spans="1:5" x14ac:dyDescent="0.3">
      <c r="A1893" s="10">
        <v>910172</v>
      </c>
      <c r="B1893" s="10" t="s">
        <v>12411</v>
      </c>
      <c r="C1893" s="10" t="str">
        <f>IFERROR(INDEX(invoice_test_data!AI:AI, MATCH('Classification Test Result'!A1893, invoice_test_data!A:A, 0)), "")</f>
        <v/>
      </c>
      <c r="D1893" s="10" t="s">
        <v>464</v>
      </c>
      <c r="E1893" s="10">
        <v>1</v>
      </c>
    </row>
    <row r="1894" spans="1:5" x14ac:dyDescent="0.3">
      <c r="A1894" s="10">
        <v>910169</v>
      </c>
      <c r="B1894" s="10" t="s">
        <v>12412</v>
      </c>
      <c r="C1894" s="10" t="str">
        <f>IFERROR(INDEX(invoice_test_data!AI:AI, MATCH('Classification Test Result'!A1894, invoice_test_data!A:A, 0)), "")</f>
        <v/>
      </c>
      <c r="D1894" s="10" t="s">
        <v>48</v>
      </c>
      <c r="E1894" s="10">
        <v>1</v>
      </c>
    </row>
    <row r="1895" spans="1:5" x14ac:dyDescent="0.3">
      <c r="A1895" s="10">
        <v>910176</v>
      </c>
      <c r="B1895" s="10" t="s">
        <v>11539</v>
      </c>
      <c r="C1895" s="10" t="str">
        <f>IFERROR(INDEX(invoice_test_data!AI:AI, MATCH('Classification Test Result'!A1895, invoice_test_data!A:A, 0)), "")</f>
        <v/>
      </c>
      <c r="D1895" s="10" t="s">
        <v>92</v>
      </c>
      <c r="E1895" s="10">
        <v>1</v>
      </c>
    </row>
    <row r="1896" spans="1:5" x14ac:dyDescent="0.3">
      <c r="A1896" s="10">
        <v>910174</v>
      </c>
      <c r="B1896" s="10" t="s">
        <v>11487</v>
      </c>
      <c r="C1896" s="10" t="str">
        <f>IFERROR(INDEX(invoice_test_data!AI:AI, MATCH('Classification Test Result'!A1896, invoice_test_data!A:A, 0)), "")</f>
        <v/>
      </c>
      <c r="D1896" s="10" t="s">
        <v>1010</v>
      </c>
      <c r="E1896" s="10">
        <v>1</v>
      </c>
    </row>
    <row r="1897" spans="1:5" x14ac:dyDescent="0.3">
      <c r="A1897" s="10">
        <v>910171</v>
      </c>
      <c r="B1897" s="10" t="s">
        <v>12413</v>
      </c>
      <c r="C1897" s="10" t="str">
        <f>IFERROR(INDEX(invoice_test_data!AI:AI, MATCH('Classification Test Result'!A1897, invoice_test_data!A:A, 0)), "")</f>
        <v/>
      </c>
      <c r="D1897" s="10" t="s">
        <v>48</v>
      </c>
      <c r="E1897" s="10">
        <v>1</v>
      </c>
    </row>
    <row r="1898" spans="1:5" x14ac:dyDescent="0.3">
      <c r="A1898" s="10">
        <v>910177</v>
      </c>
      <c r="B1898" s="10" t="s">
        <v>12414</v>
      </c>
      <c r="C1898" s="10" t="str">
        <f>IFERROR(INDEX(invoice_test_data!AI:AI, MATCH('Classification Test Result'!A1898, invoice_test_data!A:A, 0)), "")</f>
        <v/>
      </c>
      <c r="D1898" s="10" t="s">
        <v>1010</v>
      </c>
      <c r="E1898" s="10">
        <v>1</v>
      </c>
    </row>
    <row r="1899" spans="1:5" x14ac:dyDescent="0.3">
      <c r="A1899" s="10">
        <v>910173</v>
      </c>
      <c r="B1899" s="10" t="s">
        <v>12415</v>
      </c>
      <c r="C1899" s="10" t="str">
        <f>IFERROR(INDEX(invoice_test_data!AI:AI, MATCH('Classification Test Result'!A1899, invoice_test_data!A:A, 0)), "")</f>
        <v/>
      </c>
      <c r="D1899" s="10" t="s">
        <v>48</v>
      </c>
      <c r="E1899" s="10">
        <v>1</v>
      </c>
    </row>
    <row r="1900" spans="1:5" x14ac:dyDescent="0.3">
      <c r="A1900" s="10">
        <v>910170</v>
      </c>
      <c r="B1900" s="10" t="s">
        <v>12416</v>
      </c>
      <c r="C1900" s="10" t="str">
        <f>IFERROR(INDEX(invoice_test_data!AI:AI, MATCH('Classification Test Result'!A1900, invoice_test_data!A:A, 0)), "")</f>
        <v/>
      </c>
      <c r="D1900" s="10" t="s">
        <v>48</v>
      </c>
      <c r="E1900" s="10">
        <v>1</v>
      </c>
    </row>
    <row r="1901" spans="1:5" x14ac:dyDescent="0.3">
      <c r="A1901" s="10">
        <v>910184</v>
      </c>
      <c r="B1901" s="10" t="s">
        <v>11539</v>
      </c>
      <c r="C1901" s="10" t="str">
        <f>IFERROR(INDEX(invoice_test_data!AI:AI, MATCH('Classification Test Result'!A1901, invoice_test_data!A:A, 0)), "")</f>
        <v/>
      </c>
      <c r="D1901" s="10" t="s">
        <v>92</v>
      </c>
      <c r="E1901" s="10">
        <v>1</v>
      </c>
    </row>
    <row r="1902" spans="1:5" x14ac:dyDescent="0.3">
      <c r="A1902" s="10">
        <v>910182</v>
      </c>
      <c r="B1902" s="10" t="s">
        <v>11487</v>
      </c>
      <c r="C1902" s="10" t="str">
        <f>IFERROR(INDEX(invoice_test_data!AI:AI, MATCH('Classification Test Result'!A1902, invoice_test_data!A:A, 0)), "")</f>
        <v/>
      </c>
      <c r="D1902" s="10" t="s">
        <v>1010</v>
      </c>
      <c r="E1902" s="10">
        <v>1</v>
      </c>
    </row>
    <row r="1903" spans="1:5" x14ac:dyDescent="0.3">
      <c r="A1903" s="10">
        <v>910180</v>
      </c>
      <c r="B1903" s="10" t="s">
        <v>12417</v>
      </c>
      <c r="C1903" s="10" t="str">
        <f>IFERROR(INDEX(invoice_test_data!AI:AI, MATCH('Classification Test Result'!A1903, invoice_test_data!A:A, 0)), "")</f>
        <v/>
      </c>
      <c r="D1903" s="10" t="s">
        <v>48</v>
      </c>
      <c r="E1903" s="10">
        <v>1</v>
      </c>
    </row>
    <row r="1904" spans="1:5" x14ac:dyDescent="0.3">
      <c r="A1904" s="10">
        <v>910185</v>
      </c>
      <c r="B1904" s="10" t="s">
        <v>11539</v>
      </c>
      <c r="C1904" s="10" t="str">
        <f>IFERROR(INDEX(invoice_test_data!AI:AI, MATCH('Classification Test Result'!A1904, invoice_test_data!A:A, 0)), "")</f>
        <v/>
      </c>
      <c r="D1904" s="10" t="s">
        <v>92</v>
      </c>
      <c r="E1904" s="10">
        <v>1</v>
      </c>
    </row>
    <row r="1905" spans="1:5" x14ac:dyDescent="0.3">
      <c r="A1905" s="10">
        <v>910183</v>
      </c>
      <c r="B1905" s="10" t="s">
        <v>11487</v>
      </c>
      <c r="C1905" s="10" t="str">
        <f>IFERROR(INDEX(invoice_test_data!AI:AI, MATCH('Classification Test Result'!A1905, invoice_test_data!A:A, 0)), "")</f>
        <v/>
      </c>
      <c r="D1905" s="10" t="s">
        <v>1010</v>
      </c>
      <c r="E1905" s="10">
        <v>1</v>
      </c>
    </row>
    <row r="1906" spans="1:5" x14ac:dyDescent="0.3">
      <c r="A1906" s="10">
        <v>910181</v>
      </c>
      <c r="B1906" s="10" t="s">
        <v>12418</v>
      </c>
      <c r="C1906" s="10" t="str">
        <f>IFERROR(INDEX(invoice_test_data!AI:AI, MATCH('Classification Test Result'!A1906, invoice_test_data!A:A, 0)), "")</f>
        <v/>
      </c>
      <c r="D1906" s="10" t="s">
        <v>48</v>
      </c>
      <c r="E1906" s="10">
        <v>1</v>
      </c>
    </row>
    <row r="1907" spans="1:5" x14ac:dyDescent="0.3">
      <c r="A1907" s="10">
        <v>910192</v>
      </c>
      <c r="B1907" s="10" t="s">
        <v>11487</v>
      </c>
      <c r="C1907" s="10" t="str">
        <f>IFERROR(INDEX(invoice_test_data!AI:AI, MATCH('Classification Test Result'!A1907, invoice_test_data!A:A, 0)), "")</f>
        <v/>
      </c>
      <c r="D1907" s="10" t="s">
        <v>1010</v>
      </c>
      <c r="E1907" s="10">
        <v>1</v>
      </c>
    </row>
    <row r="1908" spans="1:5" x14ac:dyDescent="0.3">
      <c r="A1908" s="10">
        <v>910189</v>
      </c>
      <c r="B1908" s="10" t="s">
        <v>12419</v>
      </c>
      <c r="C1908" s="10" t="str">
        <f>IFERROR(INDEX(invoice_test_data!AI:AI, MATCH('Classification Test Result'!A1908, invoice_test_data!A:A, 0)), "")</f>
        <v/>
      </c>
      <c r="D1908" s="10" t="s">
        <v>464</v>
      </c>
      <c r="E1908" s="10">
        <v>1</v>
      </c>
    </row>
    <row r="1909" spans="1:5" x14ac:dyDescent="0.3">
      <c r="A1909" s="10">
        <v>910187</v>
      </c>
      <c r="B1909" s="10" t="s">
        <v>11540</v>
      </c>
      <c r="C1909" s="10" t="str">
        <f>IFERROR(INDEX(invoice_test_data!AI:AI, MATCH('Classification Test Result'!A1909, invoice_test_data!A:A, 0)), "")</f>
        <v/>
      </c>
      <c r="D1909" s="10" t="s">
        <v>453</v>
      </c>
      <c r="E1909" s="10">
        <v>1</v>
      </c>
    </row>
    <row r="1910" spans="1:5" x14ac:dyDescent="0.3">
      <c r="A1910" s="10">
        <v>910186</v>
      </c>
      <c r="B1910" s="10" t="s">
        <v>12420</v>
      </c>
      <c r="C1910" s="10" t="str">
        <f>IFERROR(INDEX(invoice_test_data!AI:AI, MATCH('Classification Test Result'!A1910, invoice_test_data!A:A, 0)), "")</f>
        <v/>
      </c>
      <c r="D1910" s="10" t="s">
        <v>48</v>
      </c>
      <c r="E1910" s="10">
        <v>1</v>
      </c>
    </row>
    <row r="1911" spans="1:5" x14ac:dyDescent="0.3">
      <c r="A1911" s="10">
        <v>910196</v>
      </c>
      <c r="B1911" s="10" t="s">
        <v>11539</v>
      </c>
      <c r="C1911" s="10" t="str">
        <f>IFERROR(INDEX(invoice_test_data!AI:AI, MATCH('Classification Test Result'!A1911, invoice_test_data!A:A, 0)), "")</f>
        <v/>
      </c>
      <c r="D1911" s="10" t="s">
        <v>92</v>
      </c>
      <c r="E1911" s="10">
        <v>1</v>
      </c>
    </row>
    <row r="1912" spans="1:5" x14ac:dyDescent="0.3">
      <c r="A1912" s="10">
        <v>910188</v>
      </c>
      <c r="B1912" s="10" t="s">
        <v>12421</v>
      </c>
      <c r="C1912" s="10" t="str">
        <f>IFERROR(INDEX(invoice_test_data!AI:AI, MATCH('Classification Test Result'!A1912, invoice_test_data!A:A, 0)), "")</f>
        <v/>
      </c>
      <c r="D1912" s="10" t="s">
        <v>48</v>
      </c>
      <c r="E1912" s="10">
        <v>1</v>
      </c>
    </row>
    <row r="1913" spans="1:5" x14ac:dyDescent="0.3">
      <c r="A1913" s="10">
        <v>910193</v>
      </c>
      <c r="B1913" s="10" t="s">
        <v>12422</v>
      </c>
      <c r="C1913" s="10" t="str">
        <f>IFERROR(INDEX(invoice_test_data!AI:AI, MATCH('Classification Test Result'!A1913, invoice_test_data!A:A, 0)), "")</f>
        <v/>
      </c>
      <c r="D1913" s="10" t="s">
        <v>92</v>
      </c>
      <c r="E1913" s="10">
        <v>1</v>
      </c>
    </row>
    <row r="1914" spans="1:5" x14ac:dyDescent="0.3">
      <c r="A1914" s="10">
        <v>910190</v>
      </c>
      <c r="B1914" s="10" t="s">
        <v>12423</v>
      </c>
      <c r="C1914" s="10" t="str">
        <f>IFERROR(INDEX(invoice_test_data!AI:AI, MATCH('Classification Test Result'!A1914, invoice_test_data!A:A, 0)), "")</f>
        <v/>
      </c>
      <c r="D1914" s="10" t="s">
        <v>48</v>
      </c>
      <c r="E1914" s="10">
        <v>1</v>
      </c>
    </row>
    <row r="1915" spans="1:5" x14ac:dyDescent="0.3">
      <c r="A1915" s="10">
        <v>910194</v>
      </c>
      <c r="B1915" s="10" t="s">
        <v>12424</v>
      </c>
      <c r="C1915" s="10" t="str">
        <f>IFERROR(INDEX(invoice_test_data!AI:AI, MATCH('Classification Test Result'!A1915, invoice_test_data!A:A, 0)), "")</f>
        <v/>
      </c>
      <c r="D1915" s="10" t="s">
        <v>48</v>
      </c>
      <c r="E1915" s="10">
        <v>1</v>
      </c>
    </row>
    <row r="1916" spans="1:5" x14ac:dyDescent="0.3">
      <c r="A1916" s="10">
        <v>910191</v>
      </c>
      <c r="B1916" s="10" t="s">
        <v>12425</v>
      </c>
      <c r="C1916" s="10" t="str">
        <f>IFERROR(INDEX(invoice_test_data!AI:AI, MATCH('Classification Test Result'!A1916, invoice_test_data!A:A, 0)), "")</f>
        <v/>
      </c>
      <c r="D1916" s="10" t="s">
        <v>48</v>
      </c>
      <c r="E1916" s="10">
        <v>1</v>
      </c>
    </row>
    <row r="1917" spans="1:5" x14ac:dyDescent="0.3">
      <c r="A1917" s="10">
        <v>910195</v>
      </c>
      <c r="B1917" s="10" t="s">
        <v>12426</v>
      </c>
      <c r="C1917" s="10" t="str">
        <f>IFERROR(INDEX(invoice_test_data!AI:AI, MATCH('Classification Test Result'!A1917, invoice_test_data!A:A, 0)), "")</f>
        <v/>
      </c>
      <c r="D1917" s="10" t="s">
        <v>48</v>
      </c>
      <c r="E1917" s="10">
        <v>1</v>
      </c>
    </row>
    <row r="1918" spans="1:5" x14ac:dyDescent="0.3">
      <c r="A1918" s="10">
        <v>910197</v>
      </c>
      <c r="B1918" s="10" t="s">
        <v>12427</v>
      </c>
      <c r="C1918" s="10" t="str">
        <f>IFERROR(INDEX(invoice_test_data!AI:AI, MATCH('Classification Test Result'!A1918, invoice_test_data!A:A, 0)), "")</f>
        <v/>
      </c>
      <c r="D1918" s="10" t="s">
        <v>48</v>
      </c>
      <c r="E1918" s="10">
        <v>1</v>
      </c>
    </row>
    <row r="1919" spans="1:5" x14ac:dyDescent="0.3">
      <c r="A1919" s="10">
        <v>910198</v>
      </c>
      <c r="B1919" s="10" t="s">
        <v>12428</v>
      </c>
      <c r="C1919" s="10" t="str">
        <f>IFERROR(INDEX(invoice_test_data!AI:AI, MATCH('Classification Test Result'!A1919, invoice_test_data!A:A, 0)), "")</f>
        <v/>
      </c>
      <c r="D1919" s="10" t="s">
        <v>48</v>
      </c>
      <c r="E1919" s="10">
        <v>1</v>
      </c>
    </row>
    <row r="1920" spans="1:5" x14ac:dyDescent="0.3">
      <c r="A1920" s="10">
        <v>910202</v>
      </c>
      <c r="B1920" s="10" t="s">
        <v>12429</v>
      </c>
      <c r="C1920" s="10" t="str">
        <f>IFERROR(INDEX(invoice_test_data!AI:AI, MATCH('Classification Test Result'!A1920, invoice_test_data!A:A, 0)), "")</f>
        <v/>
      </c>
      <c r="D1920" s="10" t="s">
        <v>464</v>
      </c>
      <c r="E1920" s="10">
        <v>1</v>
      </c>
    </row>
    <row r="1921" spans="1:5" x14ac:dyDescent="0.3">
      <c r="A1921" s="10">
        <v>910201</v>
      </c>
      <c r="B1921" s="10" t="s">
        <v>12430</v>
      </c>
      <c r="C1921" s="10" t="str">
        <f>IFERROR(INDEX(invoice_test_data!AI:AI, MATCH('Classification Test Result'!A1921, invoice_test_data!A:A, 0)), "")</f>
        <v/>
      </c>
      <c r="D1921" s="10" t="s">
        <v>1010</v>
      </c>
      <c r="E1921" s="10">
        <v>1</v>
      </c>
    </row>
    <row r="1922" spans="1:5" x14ac:dyDescent="0.3">
      <c r="A1922" s="10">
        <v>910200</v>
      </c>
      <c r="B1922" s="10" t="s">
        <v>12431</v>
      </c>
      <c r="C1922" s="10" t="str">
        <f>IFERROR(INDEX(invoice_test_data!AI:AI, MATCH('Classification Test Result'!A1922, invoice_test_data!A:A, 0)), "")</f>
        <v/>
      </c>
      <c r="D1922" s="10" t="s">
        <v>48</v>
      </c>
      <c r="E1922" s="10">
        <v>1</v>
      </c>
    </row>
    <row r="1923" spans="1:5" x14ac:dyDescent="0.3">
      <c r="A1923" s="10">
        <v>910199</v>
      </c>
      <c r="B1923" s="10" t="s">
        <v>12432</v>
      </c>
      <c r="C1923" s="10" t="str">
        <f>IFERROR(INDEX(invoice_test_data!AI:AI, MATCH('Classification Test Result'!A1923, invoice_test_data!A:A, 0)), "")</f>
        <v/>
      </c>
      <c r="D1923" s="10" t="s">
        <v>48</v>
      </c>
      <c r="E1923" s="10">
        <v>0.99</v>
      </c>
    </row>
    <row r="1924" spans="1:5" x14ac:dyDescent="0.3">
      <c r="A1924" s="10">
        <v>910208</v>
      </c>
      <c r="B1924" s="10" t="s">
        <v>12429</v>
      </c>
      <c r="C1924" s="10" t="str">
        <f>IFERROR(INDEX(invoice_test_data!AI:AI, MATCH('Classification Test Result'!A1924, invoice_test_data!A:A, 0)), "")</f>
        <v/>
      </c>
      <c r="D1924" s="10" t="s">
        <v>464</v>
      </c>
      <c r="E1924" s="10">
        <v>1</v>
      </c>
    </row>
    <row r="1925" spans="1:5" x14ac:dyDescent="0.3">
      <c r="A1925" s="10">
        <v>910206</v>
      </c>
      <c r="B1925" s="10" t="s">
        <v>12430</v>
      </c>
      <c r="C1925" s="10" t="str">
        <f>IFERROR(INDEX(invoice_test_data!AI:AI, MATCH('Classification Test Result'!A1925, invoice_test_data!A:A, 0)), "")</f>
        <v/>
      </c>
      <c r="D1925" s="10" t="s">
        <v>1010</v>
      </c>
      <c r="E1925" s="10">
        <v>1</v>
      </c>
    </row>
    <row r="1926" spans="1:5" x14ac:dyDescent="0.3">
      <c r="A1926" s="10">
        <v>910204</v>
      </c>
      <c r="B1926" s="10" t="s">
        <v>12433</v>
      </c>
      <c r="C1926" s="10" t="str">
        <f>IFERROR(INDEX(invoice_test_data!AI:AI, MATCH('Classification Test Result'!A1926, invoice_test_data!A:A, 0)), "")</f>
        <v/>
      </c>
      <c r="D1926" s="10" t="s">
        <v>464</v>
      </c>
      <c r="E1926" s="10">
        <v>1</v>
      </c>
    </row>
    <row r="1927" spans="1:5" x14ac:dyDescent="0.3">
      <c r="A1927" s="10">
        <v>910203</v>
      </c>
      <c r="B1927" s="10" t="s">
        <v>12434</v>
      </c>
      <c r="C1927" s="10" t="str">
        <f>IFERROR(INDEX(invoice_test_data!AI:AI, MATCH('Classification Test Result'!A1927, invoice_test_data!A:A, 0)), "")</f>
        <v/>
      </c>
      <c r="D1927" s="10" t="s">
        <v>464</v>
      </c>
      <c r="E1927" s="10">
        <v>1</v>
      </c>
    </row>
    <row r="1928" spans="1:5" x14ac:dyDescent="0.3">
      <c r="A1928" s="10">
        <v>910205</v>
      </c>
      <c r="B1928" s="10" t="s">
        <v>12435</v>
      </c>
      <c r="C1928" s="10" t="str">
        <f>IFERROR(INDEX(invoice_test_data!AI:AI, MATCH('Classification Test Result'!A1928, invoice_test_data!A:A, 0)), "")</f>
        <v/>
      </c>
      <c r="D1928" s="10" t="s">
        <v>48</v>
      </c>
      <c r="E1928" s="10">
        <v>1</v>
      </c>
    </row>
    <row r="1929" spans="1:5" x14ac:dyDescent="0.3">
      <c r="A1929" s="10">
        <v>910215</v>
      </c>
      <c r="B1929" s="10" t="s">
        <v>12436</v>
      </c>
      <c r="C1929" s="10" t="str">
        <f>IFERROR(INDEX(invoice_test_data!AI:AI, MATCH('Classification Test Result'!A1929, invoice_test_data!A:A, 0)), "")</f>
        <v/>
      </c>
      <c r="D1929" s="10" t="s">
        <v>165</v>
      </c>
      <c r="E1929" s="10">
        <v>1</v>
      </c>
    </row>
    <row r="1930" spans="1:5" x14ac:dyDescent="0.3">
      <c r="A1930" s="10">
        <v>910214</v>
      </c>
      <c r="B1930" s="10" t="s">
        <v>12437</v>
      </c>
      <c r="C1930" s="10" t="str">
        <f>IFERROR(INDEX(invoice_test_data!AI:AI, MATCH('Classification Test Result'!A1930, invoice_test_data!A:A, 0)), "")</f>
        <v/>
      </c>
      <c r="D1930" s="10" t="s">
        <v>464</v>
      </c>
      <c r="E1930" s="10">
        <v>1</v>
      </c>
    </row>
    <row r="1931" spans="1:5" x14ac:dyDescent="0.3">
      <c r="A1931" s="10">
        <v>910212</v>
      </c>
      <c r="B1931" s="10" t="s">
        <v>12438</v>
      </c>
      <c r="C1931" s="10" t="str">
        <f>IFERROR(INDEX(invoice_test_data!AI:AI, MATCH('Classification Test Result'!A1931, invoice_test_data!A:A, 0)), "")</f>
        <v/>
      </c>
      <c r="D1931" s="10" t="s">
        <v>464</v>
      </c>
      <c r="E1931" s="10">
        <v>1</v>
      </c>
    </row>
    <row r="1932" spans="1:5" x14ac:dyDescent="0.3">
      <c r="A1932" s="10">
        <v>910211</v>
      </c>
      <c r="B1932" s="10" t="s">
        <v>12429</v>
      </c>
      <c r="C1932" s="10" t="str">
        <f>IFERROR(INDEX(invoice_test_data!AI:AI, MATCH('Classification Test Result'!A1932, invoice_test_data!A:A, 0)), "")</f>
        <v/>
      </c>
      <c r="D1932" s="10" t="s">
        <v>464</v>
      </c>
      <c r="E1932" s="10">
        <v>1</v>
      </c>
    </row>
    <row r="1933" spans="1:5" x14ac:dyDescent="0.3">
      <c r="A1933" s="10">
        <v>910210</v>
      </c>
      <c r="B1933" s="10" t="s">
        <v>12430</v>
      </c>
      <c r="C1933" s="10" t="str">
        <f>IFERROR(INDEX(invoice_test_data!AI:AI, MATCH('Classification Test Result'!A1933, invoice_test_data!A:A, 0)), "")</f>
        <v/>
      </c>
      <c r="D1933" s="10" t="s">
        <v>1010</v>
      </c>
      <c r="E1933" s="10">
        <v>1</v>
      </c>
    </row>
    <row r="1934" spans="1:5" x14ac:dyDescent="0.3">
      <c r="A1934" s="10">
        <v>910209</v>
      </c>
      <c r="B1934" s="10" t="s">
        <v>12439</v>
      </c>
      <c r="C1934" s="10" t="str">
        <f>IFERROR(INDEX(invoice_test_data!AI:AI, MATCH('Classification Test Result'!A1934, invoice_test_data!A:A, 0)), "")</f>
        <v/>
      </c>
      <c r="D1934" s="10" t="s">
        <v>48</v>
      </c>
      <c r="E1934" s="10">
        <v>1</v>
      </c>
    </row>
    <row r="1935" spans="1:5" x14ac:dyDescent="0.3">
      <c r="A1935" s="10">
        <v>910207</v>
      </c>
      <c r="B1935" s="10" t="s">
        <v>12440</v>
      </c>
      <c r="C1935" s="10" t="str">
        <f>IFERROR(INDEX(invoice_test_data!AI:AI, MATCH('Classification Test Result'!A1935, invoice_test_data!A:A, 0)), "")</f>
        <v/>
      </c>
      <c r="D1935" s="10" t="s">
        <v>48</v>
      </c>
      <c r="E1935" s="10">
        <v>1</v>
      </c>
    </row>
    <row r="1936" spans="1:5" x14ac:dyDescent="0.3">
      <c r="A1936" s="10">
        <v>910213</v>
      </c>
      <c r="B1936" s="10" t="s">
        <v>12441</v>
      </c>
      <c r="C1936" s="10" t="str">
        <f>IFERROR(INDEX(invoice_test_data!AI:AI, MATCH('Classification Test Result'!A1936, invoice_test_data!A:A, 0)), "")</f>
        <v/>
      </c>
      <c r="D1936" s="10" t="s">
        <v>48</v>
      </c>
      <c r="E1936" s="10">
        <v>0.98</v>
      </c>
    </row>
    <row r="1937" spans="1:5" x14ac:dyDescent="0.3">
      <c r="A1937" s="10">
        <v>910217</v>
      </c>
      <c r="B1937" s="10" t="s">
        <v>12442</v>
      </c>
      <c r="C1937" s="10" t="str">
        <f>IFERROR(INDEX(invoice_test_data!AI:AI, MATCH('Classification Test Result'!A1937, invoice_test_data!A:A, 0)), "")</f>
        <v/>
      </c>
      <c r="D1937" s="10" t="s">
        <v>464</v>
      </c>
      <c r="E1937" s="10">
        <v>1</v>
      </c>
    </row>
    <row r="1938" spans="1:5" x14ac:dyDescent="0.3">
      <c r="A1938" s="10">
        <v>910220</v>
      </c>
      <c r="B1938" s="10" t="s">
        <v>12429</v>
      </c>
      <c r="C1938" s="10" t="str">
        <f>IFERROR(INDEX(invoice_test_data!AI:AI, MATCH('Classification Test Result'!A1938, invoice_test_data!A:A, 0)), "")</f>
        <v/>
      </c>
      <c r="D1938" s="10" t="s">
        <v>464</v>
      </c>
      <c r="E1938" s="10">
        <v>1</v>
      </c>
    </row>
    <row r="1939" spans="1:5" x14ac:dyDescent="0.3">
      <c r="A1939" s="10">
        <v>910219</v>
      </c>
      <c r="B1939" s="10" t="s">
        <v>12430</v>
      </c>
      <c r="C1939" s="10" t="str">
        <f>IFERROR(INDEX(invoice_test_data!AI:AI, MATCH('Classification Test Result'!A1939, invoice_test_data!A:A, 0)), "")</f>
        <v/>
      </c>
      <c r="D1939" s="10" t="s">
        <v>1010</v>
      </c>
      <c r="E1939" s="10">
        <v>1</v>
      </c>
    </row>
    <row r="1940" spans="1:5" x14ac:dyDescent="0.3">
      <c r="A1940" s="10">
        <v>910218</v>
      </c>
      <c r="B1940" s="10" t="s">
        <v>12433</v>
      </c>
      <c r="C1940" s="10" t="str">
        <f>IFERROR(INDEX(invoice_test_data!AI:AI, MATCH('Classification Test Result'!A1940, invoice_test_data!A:A, 0)), "")</f>
        <v/>
      </c>
      <c r="D1940" s="10" t="s">
        <v>464</v>
      </c>
      <c r="E1940" s="10">
        <v>1</v>
      </c>
    </row>
    <row r="1941" spans="1:5" x14ac:dyDescent="0.3">
      <c r="A1941" s="10">
        <v>910216</v>
      </c>
      <c r="B1941" s="10" t="s">
        <v>12434</v>
      </c>
      <c r="C1941" s="10" t="str">
        <f>IFERROR(INDEX(invoice_test_data!AI:AI, MATCH('Classification Test Result'!A1941, invoice_test_data!A:A, 0)), "")</f>
        <v/>
      </c>
      <c r="D1941" s="10" t="s">
        <v>464</v>
      </c>
      <c r="E1941" s="10">
        <v>1</v>
      </c>
    </row>
    <row r="1942" spans="1:5" x14ac:dyDescent="0.3">
      <c r="A1942" s="10">
        <v>910224</v>
      </c>
      <c r="B1942" s="10" t="s">
        <v>11539</v>
      </c>
      <c r="C1942" s="10" t="str">
        <f>IFERROR(INDEX(invoice_test_data!AI:AI, MATCH('Classification Test Result'!A1942, invoice_test_data!A:A, 0)), "")</f>
        <v/>
      </c>
      <c r="D1942" s="10" t="s">
        <v>92</v>
      </c>
      <c r="E1942" s="10">
        <v>1</v>
      </c>
    </row>
    <row r="1943" spans="1:5" x14ac:dyDescent="0.3">
      <c r="A1943" s="10">
        <v>910223</v>
      </c>
      <c r="B1943" s="10" t="s">
        <v>11487</v>
      </c>
      <c r="C1943" s="10" t="str">
        <f>IFERROR(INDEX(invoice_test_data!AI:AI, MATCH('Classification Test Result'!A1943, invoice_test_data!A:A, 0)), "")</f>
        <v/>
      </c>
      <c r="D1943" s="10" t="s">
        <v>1010</v>
      </c>
      <c r="E1943" s="10">
        <v>1</v>
      </c>
    </row>
    <row r="1944" spans="1:5" x14ac:dyDescent="0.3">
      <c r="A1944" s="10">
        <v>910222</v>
      </c>
      <c r="B1944" s="10" t="s">
        <v>12443</v>
      </c>
      <c r="C1944" s="10" t="str">
        <f>IFERROR(INDEX(invoice_test_data!AI:AI, MATCH('Classification Test Result'!A1944, invoice_test_data!A:A, 0)), "")</f>
        <v/>
      </c>
      <c r="D1944" s="10" t="s">
        <v>453</v>
      </c>
      <c r="E1944" s="10">
        <v>1</v>
      </c>
    </row>
    <row r="1945" spans="1:5" x14ac:dyDescent="0.3">
      <c r="A1945" s="10">
        <v>910221</v>
      </c>
      <c r="B1945" s="10" t="s">
        <v>12444</v>
      </c>
      <c r="C1945" s="10" t="str">
        <f>IFERROR(INDEX(invoice_test_data!AI:AI, MATCH('Classification Test Result'!A1945, invoice_test_data!A:A, 0)), "")</f>
        <v/>
      </c>
      <c r="D1945" s="10" t="s">
        <v>48</v>
      </c>
      <c r="E1945" s="10">
        <v>1</v>
      </c>
    </row>
    <row r="1946" spans="1:5" x14ac:dyDescent="0.3">
      <c r="A1946" s="10">
        <v>910229</v>
      </c>
      <c r="B1946" s="10" t="s">
        <v>11539</v>
      </c>
      <c r="C1946" s="10" t="str">
        <f>IFERROR(INDEX(invoice_test_data!AI:AI, MATCH('Classification Test Result'!A1946, invoice_test_data!A:A, 0)), "")</f>
        <v/>
      </c>
      <c r="D1946" s="10" t="s">
        <v>92</v>
      </c>
      <c r="E1946" s="10">
        <v>1</v>
      </c>
    </row>
    <row r="1947" spans="1:5" x14ac:dyDescent="0.3">
      <c r="A1947" s="10">
        <v>910228</v>
      </c>
      <c r="B1947" s="10" t="s">
        <v>11487</v>
      </c>
      <c r="C1947" s="10" t="str">
        <f>IFERROR(INDEX(invoice_test_data!AI:AI, MATCH('Classification Test Result'!A1947, invoice_test_data!A:A, 0)), "")</f>
        <v/>
      </c>
      <c r="D1947" s="10" t="s">
        <v>1010</v>
      </c>
      <c r="E1947" s="10">
        <v>1</v>
      </c>
    </row>
    <row r="1948" spans="1:5" x14ac:dyDescent="0.3">
      <c r="A1948" s="10">
        <v>910227</v>
      </c>
      <c r="B1948" s="10" t="s">
        <v>12422</v>
      </c>
      <c r="C1948" s="10" t="str">
        <f>IFERROR(INDEX(invoice_test_data!AI:AI, MATCH('Classification Test Result'!A1948, invoice_test_data!A:A, 0)), "")</f>
        <v/>
      </c>
      <c r="D1948" s="10" t="s">
        <v>92</v>
      </c>
      <c r="E1948" s="10">
        <v>1</v>
      </c>
    </row>
    <row r="1949" spans="1:5" x14ac:dyDescent="0.3">
      <c r="A1949" s="10">
        <v>910226</v>
      </c>
      <c r="B1949" s="10" t="s">
        <v>12445</v>
      </c>
      <c r="C1949" s="10" t="str">
        <f>IFERROR(INDEX(invoice_test_data!AI:AI, MATCH('Classification Test Result'!A1949, invoice_test_data!A:A, 0)), "")</f>
        <v/>
      </c>
      <c r="D1949" s="10" t="s">
        <v>48</v>
      </c>
      <c r="E1949" s="10">
        <v>0.98</v>
      </c>
    </row>
    <row r="1950" spans="1:5" x14ac:dyDescent="0.3">
      <c r="A1950" s="10">
        <v>910225</v>
      </c>
      <c r="B1950" s="10" t="s">
        <v>12446</v>
      </c>
      <c r="C1950" s="10" t="str">
        <f>IFERROR(INDEX(invoice_test_data!AI:AI, MATCH('Classification Test Result'!A1950, invoice_test_data!A:A, 0)), "")</f>
        <v/>
      </c>
      <c r="D1950" s="10" t="s">
        <v>48</v>
      </c>
      <c r="E1950" s="10">
        <v>1</v>
      </c>
    </row>
    <row r="1951" spans="1:5" x14ac:dyDescent="0.3">
      <c r="A1951" s="10">
        <v>910231</v>
      </c>
      <c r="B1951" s="10" t="s">
        <v>12447</v>
      </c>
      <c r="C1951" s="10" t="str">
        <f>IFERROR(INDEX(invoice_test_data!AI:AI, MATCH('Classification Test Result'!A1951, invoice_test_data!A:A, 0)), "")</f>
        <v/>
      </c>
      <c r="D1951" s="10" t="s">
        <v>92</v>
      </c>
      <c r="E1951" s="10">
        <v>1</v>
      </c>
    </row>
    <row r="1952" spans="1:5" x14ac:dyDescent="0.3">
      <c r="A1952" s="10">
        <v>910230</v>
      </c>
      <c r="B1952" s="10" t="s">
        <v>12448</v>
      </c>
      <c r="C1952" s="10" t="str">
        <f>IFERROR(INDEX(invoice_test_data!AI:AI, MATCH('Classification Test Result'!A1952, invoice_test_data!A:A, 0)), "")</f>
        <v/>
      </c>
      <c r="D1952" s="10" t="s">
        <v>48</v>
      </c>
      <c r="E1952" s="10">
        <v>1</v>
      </c>
    </row>
    <row r="1953" spans="1:5" x14ac:dyDescent="0.3">
      <c r="A1953" s="10">
        <v>910232</v>
      </c>
      <c r="B1953" s="10" t="s">
        <v>12449</v>
      </c>
      <c r="C1953" s="10" t="str">
        <f>IFERROR(INDEX(invoice_test_data!AI:AI, MATCH('Classification Test Result'!A1953, invoice_test_data!A:A, 0)), "")</f>
        <v/>
      </c>
      <c r="D1953" s="10" t="s">
        <v>48</v>
      </c>
      <c r="E1953" s="10">
        <v>1</v>
      </c>
    </row>
    <row r="1954" spans="1:5" x14ac:dyDescent="0.3">
      <c r="A1954" s="10">
        <v>910234</v>
      </c>
      <c r="B1954" s="10" t="s">
        <v>11540</v>
      </c>
      <c r="C1954" s="10" t="str">
        <f>IFERROR(INDEX(invoice_test_data!AI:AI, MATCH('Classification Test Result'!A1954, invoice_test_data!A:A, 0)), "")</f>
        <v/>
      </c>
      <c r="D1954" s="10" t="s">
        <v>453</v>
      </c>
      <c r="E1954" s="10">
        <v>1</v>
      </c>
    </row>
    <row r="1955" spans="1:5" x14ac:dyDescent="0.3">
      <c r="A1955" s="10">
        <v>910233</v>
      </c>
      <c r="B1955" s="10" t="s">
        <v>12450</v>
      </c>
      <c r="C1955" s="10" t="str">
        <f>IFERROR(INDEX(invoice_test_data!AI:AI, MATCH('Classification Test Result'!A1955, invoice_test_data!A:A, 0)), "")</f>
        <v/>
      </c>
      <c r="D1955" s="10" t="s">
        <v>48</v>
      </c>
      <c r="E1955" s="10">
        <v>1</v>
      </c>
    </row>
    <row r="1956" spans="1:5" x14ac:dyDescent="0.3">
      <c r="A1956" s="10">
        <v>910235</v>
      </c>
      <c r="B1956" s="84" t="s">
        <v>12451</v>
      </c>
      <c r="C1956" s="10" t="str">
        <f>IFERROR(INDEX(invoice_test_data!AI:AI, MATCH('Classification Test Result'!A1956, invoice_test_data!A:A, 0)), "")</f>
        <v/>
      </c>
      <c r="D1956" s="10" t="s">
        <v>1010</v>
      </c>
      <c r="E1956" s="10">
        <v>1</v>
      </c>
    </row>
    <row r="1957" spans="1:5" x14ac:dyDescent="0.3">
      <c r="A1957" s="10">
        <v>910237</v>
      </c>
      <c r="B1957" s="10" t="s">
        <v>12452</v>
      </c>
      <c r="C1957" s="10" t="str">
        <f>IFERROR(INDEX(invoice_test_data!AI:AI, MATCH('Classification Test Result'!A1957, invoice_test_data!A:A, 0)), "")</f>
        <v/>
      </c>
      <c r="D1957" s="10" t="s">
        <v>48</v>
      </c>
      <c r="E1957" s="10">
        <v>1</v>
      </c>
    </row>
    <row r="1958" spans="1:5" x14ac:dyDescent="0.3">
      <c r="A1958" s="10">
        <v>910236</v>
      </c>
      <c r="B1958" s="10" t="s">
        <v>12453</v>
      </c>
      <c r="C1958" s="10" t="str">
        <f>IFERROR(INDEX(invoice_test_data!AI:AI, MATCH('Classification Test Result'!A1958, invoice_test_data!A:A, 0)), "")</f>
        <v/>
      </c>
      <c r="D1958" s="10" t="s">
        <v>464</v>
      </c>
      <c r="E1958" s="10">
        <v>0.53</v>
      </c>
    </row>
    <row r="1959" spans="1:5" x14ac:dyDescent="0.3">
      <c r="A1959" s="10">
        <v>910241</v>
      </c>
      <c r="B1959" s="10" t="s">
        <v>12454</v>
      </c>
      <c r="C1959" s="10" t="str">
        <f>IFERROR(INDEX(invoice_test_data!AI:AI, MATCH('Classification Test Result'!A1959, invoice_test_data!A:A, 0)), "")</f>
        <v/>
      </c>
      <c r="D1959" s="10" t="s">
        <v>48</v>
      </c>
      <c r="E1959" s="10">
        <v>1</v>
      </c>
    </row>
    <row r="1960" spans="1:5" x14ac:dyDescent="0.3">
      <c r="A1960" s="10">
        <v>910240</v>
      </c>
      <c r="B1960" s="10" t="s">
        <v>12455</v>
      </c>
      <c r="C1960" s="10" t="str">
        <f>IFERROR(INDEX(invoice_test_data!AI:AI, MATCH('Classification Test Result'!A1960, invoice_test_data!A:A, 0)), "")</f>
        <v/>
      </c>
      <c r="D1960" s="10" t="s">
        <v>48</v>
      </c>
      <c r="E1960" s="10">
        <v>1</v>
      </c>
    </row>
    <row r="1961" spans="1:5" x14ac:dyDescent="0.3">
      <c r="A1961" s="10">
        <v>910239</v>
      </c>
      <c r="B1961" s="10" t="s">
        <v>12456</v>
      </c>
      <c r="C1961" s="10" t="str">
        <f>IFERROR(INDEX(invoice_test_data!AI:AI, MATCH('Classification Test Result'!A1961, invoice_test_data!A:A, 0)), "")</f>
        <v/>
      </c>
      <c r="D1961" s="10" t="s">
        <v>48</v>
      </c>
      <c r="E1961" s="10">
        <v>1</v>
      </c>
    </row>
    <row r="1962" spans="1:5" x14ac:dyDescent="0.3">
      <c r="A1962" s="10">
        <v>910238</v>
      </c>
      <c r="B1962" s="10" t="s">
        <v>12457</v>
      </c>
      <c r="C1962" s="10" t="str">
        <f>IFERROR(INDEX(invoice_test_data!AI:AI, MATCH('Classification Test Result'!A1962, invoice_test_data!A:A, 0)), "")</f>
        <v/>
      </c>
      <c r="D1962" s="10" t="s">
        <v>48</v>
      </c>
      <c r="E1962" s="10">
        <v>1</v>
      </c>
    </row>
    <row r="1963" spans="1:5" x14ac:dyDescent="0.3">
      <c r="A1963" s="10">
        <v>910154</v>
      </c>
      <c r="B1963" s="10" t="s">
        <v>12458</v>
      </c>
      <c r="C1963" s="10" t="str">
        <f>IFERROR(INDEX(invoice_test_data!AI:AI, MATCH('Classification Test Result'!A1963, invoice_test_data!A:A, 0)), "")</f>
        <v/>
      </c>
      <c r="D1963" s="10" t="s">
        <v>48</v>
      </c>
      <c r="E1963" s="10">
        <v>0.82</v>
      </c>
    </row>
    <row r="1964" spans="1:5" x14ac:dyDescent="0.3">
      <c r="A1964" s="10">
        <v>910155</v>
      </c>
      <c r="B1964" s="10" t="s">
        <v>12459</v>
      </c>
      <c r="C1964" s="10" t="str">
        <f>IFERROR(INDEX(invoice_test_data!AI:AI, MATCH('Classification Test Result'!A1964, invoice_test_data!A:A, 0)), "")</f>
        <v/>
      </c>
      <c r="D1964" s="10" t="s">
        <v>464</v>
      </c>
      <c r="E1964" s="10">
        <v>0.99</v>
      </c>
    </row>
    <row r="1965" spans="1:5" x14ac:dyDescent="0.3">
      <c r="A1965" s="10">
        <v>910158</v>
      </c>
      <c r="B1965" s="10" t="s">
        <v>12460</v>
      </c>
      <c r="C1965" s="10" t="str">
        <f>IFERROR(INDEX(invoice_test_data!AI:AI, MATCH('Classification Test Result'!A1965, invoice_test_data!A:A, 0)), "")</f>
        <v/>
      </c>
      <c r="D1965" s="10" t="s">
        <v>464</v>
      </c>
      <c r="E1965" s="10">
        <v>1</v>
      </c>
    </row>
    <row r="1966" spans="1:5" x14ac:dyDescent="0.3">
      <c r="A1966" s="10">
        <v>910157</v>
      </c>
      <c r="B1966" s="10" t="s">
        <v>12461</v>
      </c>
      <c r="C1966" s="10" t="str">
        <f>IFERROR(INDEX(invoice_test_data!AI:AI, MATCH('Classification Test Result'!A1966, invoice_test_data!A:A, 0)), "")</f>
        <v/>
      </c>
      <c r="D1966" s="10" t="s">
        <v>48</v>
      </c>
      <c r="E1966" s="10">
        <v>1</v>
      </c>
    </row>
    <row r="1967" spans="1:5" x14ac:dyDescent="0.3">
      <c r="A1967" s="10">
        <v>910156</v>
      </c>
      <c r="B1967" s="10" t="s">
        <v>12462</v>
      </c>
      <c r="C1967" s="10" t="str">
        <f>IFERROR(INDEX(invoice_test_data!AI:AI, MATCH('Classification Test Result'!A1967, invoice_test_data!A:A, 0)), "")</f>
        <v/>
      </c>
      <c r="D1967" s="10" t="s">
        <v>464</v>
      </c>
      <c r="E1967" s="10">
        <v>1</v>
      </c>
    </row>
    <row r="1968" spans="1:5" x14ac:dyDescent="0.3">
      <c r="A1968" s="10">
        <v>910159</v>
      </c>
      <c r="B1968" s="10" t="s">
        <v>10936</v>
      </c>
      <c r="C1968" s="10" t="str">
        <f>IFERROR(INDEX(invoice_test_data!AI:AI, MATCH('Classification Test Result'!A1968, invoice_test_data!A:A, 0)), "")</f>
        <v/>
      </c>
      <c r="D1968" s="10" t="s">
        <v>453</v>
      </c>
      <c r="E1968" s="10">
        <v>1</v>
      </c>
    </row>
    <row r="1969" spans="1:5" x14ac:dyDescent="0.3">
      <c r="A1969" s="10">
        <v>910109</v>
      </c>
      <c r="B1969" s="10" t="s">
        <v>12463</v>
      </c>
      <c r="C1969" s="10" t="str">
        <f>IFERROR(INDEX(invoice_test_data!AI:AI, MATCH('Classification Test Result'!A1969, invoice_test_data!A:A, 0)), "")</f>
        <v/>
      </c>
      <c r="D1969" s="10" t="s">
        <v>48</v>
      </c>
      <c r="E1969" s="10">
        <v>1</v>
      </c>
    </row>
    <row r="1970" spans="1:5" x14ac:dyDescent="0.3">
      <c r="A1970" s="10">
        <v>910111</v>
      </c>
      <c r="B1970" s="10" t="s">
        <v>12464</v>
      </c>
      <c r="C1970" s="10" t="str">
        <f>IFERROR(INDEX(invoice_test_data!AI:AI, MATCH('Classification Test Result'!A1970, invoice_test_data!A:A, 0)), "")</f>
        <v/>
      </c>
      <c r="D1970" s="10" t="s">
        <v>48</v>
      </c>
      <c r="E1970" s="10">
        <v>1</v>
      </c>
    </row>
    <row r="1971" spans="1:5" x14ac:dyDescent="0.3">
      <c r="A1971" s="10">
        <v>910110</v>
      </c>
      <c r="B1971" s="10" t="s">
        <v>12465</v>
      </c>
      <c r="C1971" s="10" t="str">
        <f>IFERROR(INDEX(invoice_test_data!AI:AI, MATCH('Classification Test Result'!A1971, invoice_test_data!A:A, 0)), "")</f>
        <v/>
      </c>
      <c r="D1971" s="10" t="s">
        <v>48</v>
      </c>
      <c r="E1971" s="10">
        <v>1</v>
      </c>
    </row>
    <row r="1972" spans="1:5" x14ac:dyDescent="0.3">
      <c r="A1972" s="10">
        <v>910112</v>
      </c>
      <c r="B1972" s="10" t="s">
        <v>12466</v>
      </c>
      <c r="C1972" s="10" t="str">
        <f>IFERROR(INDEX(invoice_test_data!AI:AI, MATCH('Classification Test Result'!A1972, invoice_test_data!A:A, 0)), "")</f>
        <v/>
      </c>
      <c r="D1972" s="10" t="s">
        <v>48</v>
      </c>
      <c r="E1972" s="10">
        <v>1</v>
      </c>
    </row>
    <row r="1973" spans="1:5" x14ac:dyDescent="0.3">
      <c r="A1973" s="10">
        <v>910113</v>
      </c>
      <c r="B1973" s="10" t="s">
        <v>12467</v>
      </c>
      <c r="C1973" s="10" t="str">
        <f>IFERROR(INDEX(invoice_test_data!AI:AI, MATCH('Classification Test Result'!A1973, invoice_test_data!A:A, 0)), "")</f>
        <v/>
      </c>
      <c r="D1973" s="10" t="s">
        <v>48</v>
      </c>
      <c r="E1973" s="10">
        <v>1</v>
      </c>
    </row>
    <row r="1974" spans="1:5" x14ac:dyDescent="0.3">
      <c r="A1974" s="10">
        <v>910114</v>
      </c>
      <c r="B1974" s="10" t="s">
        <v>12468</v>
      </c>
      <c r="C1974" s="10" t="str">
        <f>IFERROR(INDEX(invoice_test_data!AI:AI, MATCH('Classification Test Result'!A1974, invoice_test_data!A:A, 0)), "")</f>
        <v/>
      </c>
      <c r="D1974" s="10" t="s">
        <v>48</v>
      </c>
      <c r="E1974" s="10">
        <v>1</v>
      </c>
    </row>
    <row r="1975" spans="1:5" x14ac:dyDescent="0.3">
      <c r="A1975" s="10">
        <v>910115</v>
      </c>
      <c r="B1975" s="10" t="s">
        <v>12469</v>
      </c>
      <c r="C1975" s="10" t="str">
        <f>IFERROR(INDEX(invoice_test_data!AI:AI, MATCH('Classification Test Result'!A1975, invoice_test_data!A:A, 0)), "")</f>
        <v/>
      </c>
      <c r="D1975" s="10" t="s">
        <v>48</v>
      </c>
      <c r="E1975" s="10">
        <v>0.87</v>
      </c>
    </row>
    <row r="1976" spans="1:5" x14ac:dyDescent="0.3">
      <c r="A1976" s="10">
        <v>910116</v>
      </c>
      <c r="B1976" s="10" t="s">
        <v>12470</v>
      </c>
      <c r="C1976" s="10" t="str">
        <f>IFERROR(INDEX(invoice_test_data!AI:AI, MATCH('Classification Test Result'!A1976, invoice_test_data!A:A, 0)), "")</f>
        <v/>
      </c>
      <c r="D1976" s="10" t="s">
        <v>48</v>
      </c>
      <c r="E1976" s="10">
        <v>1</v>
      </c>
    </row>
    <row r="1977" spans="1:5" x14ac:dyDescent="0.3">
      <c r="A1977" s="10">
        <v>910120</v>
      </c>
      <c r="B1977" s="10" t="s">
        <v>11163</v>
      </c>
      <c r="C1977" s="10" t="str">
        <f>IFERROR(INDEX(invoice_test_data!AI:AI, MATCH('Classification Test Result'!A1977, invoice_test_data!A:A, 0)), "")</f>
        <v/>
      </c>
      <c r="D1977" s="10" t="s">
        <v>92</v>
      </c>
      <c r="E1977" s="10">
        <v>1</v>
      </c>
    </row>
    <row r="1978" spans="1:5" x14ac:dyDescent="0.3">
      <c r="A1978" s="10">
        <v>910119</v>
      </c>
      <c r="B1978" s="10" t="s">
        <v>12471</v>
      </c>
      <c r="C1978" s="10" t="str">
        <f>IFERROR(INDEX(invoice_test_data!AI:AI, MATCH('Classification Test Result'!A1978, invoice_test_data!A:A, 0)), "")</f>
        <v/>
      </c>
      <c r="D1978" s="10" t="s">
        <v>464</v>
      </c>
      <c r="E1978" s="10">
        <v>1</v>
      </c>
    </row>
    <row r="1979" spans="1:5" x14ac:dyDescent="0.3">
      <c r="A1979" s="10">
        <v>910118</v>
      </c>
      <c r="B1979" s="10" t="s">
        <v>12472</v>
      </c>
      <c r="C1979" s="10" t="str">
        <f>IFERROR(INDEX(invoice_test_data!AI:AI, MATCH('Classification Test Result'!A1979, invoice_test_data!A:A, 0)), "")</f>
        <v/>
      </c>
      <c r="D1979" s="10" t="s">
        <v>464</v>
      </c>
      <c r="E1979" s="10">
        <v>1</v>
      </c>
    </row>
    <row r="1980" spans="1:5" x14ac:dyDescent="0.3">
      <c r="A1980" s="10">
        <v>910117</v>
      </c>
      <c r="B1980" s="10" t="s">
        <v>12473</v>
      </c>
      <c r="C1980" s="10" t="str">
        <f>IFERROR(INDEX(invoice_test_data!AI:AI, MATCH('Classification Test Result'!A1980, invoice_test_data!A:A, 0)), "")</f>
        <v/>
      </c>
      <c r="D1980" s="10" t="s">
        <v>464</v>
      </c>
      <c r="E1980" s="10">
        <v>1</v>
      </c>
    </row>
    <row r="1981" spans="1:5" x14ac:dyDescent="0.3">
      <c r="A1981" s="10">
        <v>910124</v>
      </c>
      <c r="B1981" s="10" t="s">
        <v>11163</v>
      </c>
      <c r="C1981" s="10" t="str">
        <f>IFERROR(INDEX(invoice_test_data!AI:AI, MATCH('Classification Test Result'!A1981, invoice_test_data!A:A, 0)), "")</f>
        <v/>
      </c>
      <c r="D1981" s="10" t="s">
        <v>92</v>
      </c>
      <c r="E1981" s="10">
        <v>1</v>
      </c>
    </row>
    <row r="1982" spans="1:5" x14ac:dyDescent="0.3">
      <c r="A1982" s="10">
        <v>910123</v>
      </c>
      <c r="B1982" s="10" t="s">
        <v>12474</v>
      </c>
      <c r="C1982" s="10" t="str">
        <f>IFERROR(INDEX(invoice_test_data!AI:AI, MATCH('Classification Test Result'!A1982, invoice_test_data!A:A, 0)), "")</f>
        <v/>
      </c>
      <c r="D1982" s="10" t="s">
        <v>464</v>
      </c>
      <c r="E1982" s="10">
        <v>0.99</v>
      </c>
    </row>
    <row r="1983" spans="1:5" x14ac:dyDescent="0.3">
      <c r="A1983" s="10">
        <v>910121</v>
      </c>
      <c r="B1983" s="10" t="s">
        <v>12475</v>
      </c>
      <c r="C1983" s="10" t="str">
        <f>IFERROR(INDEX(invoice_test_data!AI:AI, MATCH('Classification Test Result'!A1983, invoice_test_data!A:A, 0)), "")</f>
        <v/>
      </c>
      <c r="D1983" s="10" t="s">
        <v>48</v>
      </c>
      <c r="E1983" s="10">
        <v>1</v>
      </c>
    </row>
    <row r="1984" spans="1:5" x14ac:dyDescent="0.3">
      <c r="A1984" s="10">
        <v>910122</v>
      </c>
      <c r="B1984" s="10" t="s">
        <v>12476</v>
      </c>
      <c r="C1984" s="10" t="str">
        <f>IFERROR(INDEX(invoice_test_data!AI:AI, MATCH('Classification Test Result'!A1984, invoice_test_data!A:A, 0)), "")</f>
        <v/>
      </c>
      <c r="D1984" s="10" t="s">
        <v>464</v>
      </c>
      <c r="E1984" s="10">
        <v>0.87</v>
      </c>
    </row>
    <row r="1985" spans="1:5" x14ac:dyDescent="0.3">
      <c r="A1985" s="10">
        <v>910125</v>
      </c>
      <c r="B1985" s="10" t="s">
        <v>12477</v>
      </c>
      <c r="C1985" s="10" t="str">
        <f>IFERROR(INDEX(invoice_test_data!AI:AI, MATCH('Classification Test Result'!A1985, invoice_test_data!A:A, 0)), "")</f>
        <v/>
      </c>
      <c r="D1985" s="10" t="s">
        <v>464</v>
      </c>
      <c r="E1985" s="10">
        <v>0.52</v>
      </c>
    </row>
    <row r="1986" spans="1:5" x14ac:dyDescent="0.3">
      <c r="A1986" s="10">
        <v>910127</v>
      </c>
      <c r="B1986" s="10" t="s">
        <v>11163</v>
      </c>
      <c r="C1986" s="10" t="str">
        <f>IFERROR(INDEX(invoice_test_data!AI:AI, MATCH('Classification Test Result'!A1986, invoice_test_data!A:A, 0)), "")</f>
        <v/>
      </c>
      <c r="D1986" s="10" t="s">
        <v>92</v>
      </c>
      <c r="E1986" s="10">
        <v>1</v>
      </c>
    </row>
    <row r="1987" spans="1:5" x14ac:dyDescent="0.3">
      <c r="A1987" s="10">
        <v>910126</v>
      </c>
      <c r="B1987" s="10" t="s">
        <v>11489</v>
      </c>
      <c r="C1987" s="10" t="str">
        <f>IFERROR(INDEX(invoice_test_data!AI:AI, MATCH('Classification Test Result'!A1987, invoice_test_data!A:A, 0)), "")</f>
        <v/>
      </c>
      <c r="D1987" s="10" t="s">
        <v>48</v>
      </c>
      <c r="E1987" s="10">
        <v>1</v>
      </c>
    </row>
    <row r="1988" spans="1:5" x14ac:dyDescent="0.3">
      <c r="A1988" s="10">
        <v>910134</v>
      </c>
      <c r="B1988" s="10" t="s">
        <v>12478</v>
      </c>
      <c r="C1988" s="10" t="str">
        <f>IFERROR(INDEX(invoice_test_data!AI:AI, MATCH('Classification Test Result'!A1988, invoice_test_data!A:A, 0)), "")</f>
        <v/>
      </c>
      <c r="D1988" s="10" t="s">
        <v>48</v>
      </c>
      <c r="E1988" s="10">
        <v>0.99</v>
      </c>
    </row>
    <row r="1989" spans="1:5" x14ac:dyDescent="0.3">
      <c r="A1989" s="10">
        <v>910133</v>
      </c>
      <c r="B1989" s="10" t="s">
        <v>12479</v>
      </c>
      <c r="C1989" s="10" t="str">
        <f>IFERROR(INDEX(invoice_test_data!AI:AI, MATCH('Classification Test Result'!A1989, invoice_test_data!A:A, 0)), "")</f>
        <v/>
      </c>
      <c r="D1989" s="10" t="s">
        <v>464</v>
      </c>
      <c r="E1989" s="10">
        <v>0.95</v>
      </c>
    </row>
    <row r="1990" spans="1:5" x14ac:dyDescent="0.3">
      <c r="A1990" s="10">
        <v>910132</v>
      </c>
      <c r="B1990" s="10" t="s">
        <v>12480</v>
      </c>
      <c r="C1990" s="10" t="str">
        <f>IFERROR(INDEX(invoice_test_data!AI:AI, MATCH('Classification Test Result'!A1990, invoice_test_data!A:A, 0)), "")</f>
        <v/>
      </c>
      <c r="D1990" s="10" t="s">
        <v>464</v>
      </c>
      <c r="E1990" s="10">
        <v>0.94</v>
      </c>
    </row>
    <row r="1991" spans="1:5" x14ac:dyDescent="0.3">
      <c r="A1991" s="10">
        <v>910131</v>
      </c>
      <c r="B1991" s="10" t="s">
        <v>12481</v>
      </c>
      <c r="C1991" s="10" t="str">
        <f>IFERROR(INDEX(invoice_test_data!AI:AI, MATCH('Classification Test Result'!A1991, invoice_test_data!A:A, 0)), "")</f>
        <v/>
      </c>
      <c r="D1991" s="10" t="s">
        <v>464</v>
      </c>
      <c r="E1991" s="10">
        <v>0.95</v>
      </c>
    </row>
    <row r="1992" spans="1:5" x14ac:dyDescent="0.3">
      <c r="A1992" s="10">
        <v>910130</v>
      </c>
      <c r="B1992" s="10" t="s">
        <v>12482</v>
      </c>
      <c r="C1992" s="10" t="str">
        <f>IFERROR(INDEX(invoice_test_data!AI:AI, MATCH('Classification Test Result'!A1992, invoice_test_data!A:A, 0)), "")</f>
        <v/>
      </c>
      <c r="D1992" s="10" t="s">
        <v>48</v>
      </c>
      <c r="E1992" s="10">
        <v>0.57999999999999996</v>
      </c>
    </row>
    <row r="1993" spans="1:5" x14ac:dyDescent="0.3">
      <c r="A1993" s="10">
        <v>910129</v>
      </c>
      <c r="B1993" s="10" t="s">
        <v>12483</v>
      </c>
      <c r="C1993" s="10" t="str">
        <f>IFERROR(INDEX(invoice_test_data!AI:AI, MATCH('Classification Test Result'!A1993, invoice_test_data!A:A, 0)), "")</f>
        <v/>
      </c>
      <c r="D1993" s="10" t="s">
        <v>48</v>
      </c>
      <c r="E1993" s="10">
        <v>0.99</v>
      </c>
    </row>
    <row r="1994" spans="1:5" x14ac:dyDescent="0.3">
      <c r="A1994" s="10">
        <v>910128</v>
      </c>
      <c r="B1994" s="10" t="s">
        <v>12484</v>
      </c>
      <c r="C1994" s="10" t="str">
        <f>IFERROR(INDEX(invoice_test_data!AI:AI, MATCH('Classification Test Result'!A1994, invoice_test_data!A:A, 0)), "")</f>
        <v/>
      </c>
      <c r="D1994" s="10" t="s">
        <v>464</v>
      </c>
      <c r="E1994" s="10">
        <v>1</v>
      </c>
    </row>
    <row r="1995" spans="1:5" x14ac:dyDescent="0.3">
      <c r="A1995" s="10">
        <v>910148</v>
      </c>
      <c r="B1995" s="10" t="s">
        <v>11163</v>
      </c>
      <c r="C1995" s="10" t="str">
        <f>IFERROR(INDEX(invoice_test_data!AI:AI, MATCH('Classification Test Result'!A1995, invoice_test_data!A:A, 0)), "")</f>
        <v/>
      </c>
      <c r="D1995" s="10" t="s">
        <v>92</v>
      </c>
      <c r="E1995" s="10">
        <v>1</v>
      </c>
    </row>
    <row r="1996" spans="1:5" x14ac:dyDescent="0.3">
      <c r="A1996" s="10">
        <v>910147</v>
      </c>
      <c r="B1996" s="10" t="s">
        <v>12485</v>
      </c>
      <c r="C1996" s="10" t="str">
        <f>IFERROR(INDEX(invoice_test_data!AI:AI, MATCH('Classification Test Result'!A1996, invoice_test_data!A:A, 0)), "")</f>
        <v/>
      </c>
      <c r="D1996" s="10" t="s">
        <v>464</v>
      </c>
      <c r="E1996" s="10">
        <v>1</v>
      </c>
    </row>
    <row r="1997" spans="1:5" x14ac:dyDescent="0.3">
      <c r="A1997" s="10">
        <v>910146</v>
      </c>
      <c r="B1997" s="10" t="s">
        <v>12486</v>
      </c>
      <c r="C1997" s="10" t="str">
        <f>IFERROR(INDEX(invoice_test_data!AI:AI, MATCH('Classification Test Result'!A1997, invoice_test_data!A:A, 0)), "")</f>
        <v/>
      </c>
      <c r="D1997" s="10" t="s">
        <v>464</v>
      </c>
      <c r="E1997" s="10">
        <v>1</v>
      </c>
    </row>
    <row r="1998" spans="1:5" x14ac:dyDescent="0.3">
      <c r="A1998" s="10">
        <v>910145</v>
      </c>
      <c r="B1998" s="10" t="s">
        <v>12487</v>
      </c>
      <c r="C1998" s="10" t="str">
        <f>IFERROR(INDEX(invoice_test_data!AI:AI, MATCH('Classification Test Result'!A1998, invoice_test_data!A:A, 0)), "")</f>
        <v/>
      </c>
      <c r="D1998" s="10" t="s">
        <v>464</v>
      </c>
      <c r="E1998" s="10">
        <v>1</v>
      </c>
    </row>
    <row r="1999" spans="1:5" x14ac:dyDescent="0.3">
      <c r="A1999" s="10">
        <v>910144</v>
      </c>
      <c r="B1999" s="10" t="s">
        <v>12488</v>
      </c>
      <c r="C1999" s="10" t="str">
        <f>IFERROR(INDEX(invoice_test_data!AI:AI, MATCH('Classification Test Result'!A1999, invoice_test_data!A:A, 0)), "")</f>
        <v/>
      </c>
      <c r="D1999" s="10" t="s">
        <v>464</v>
      </c>
      <c r="E1999" s="10">
        <v>1</v>
      </c>
    </row>
    <row r="2000" spans="1:5" x14ac:dyDescent="0.3">
      <c r="A2000" s="10">
        <v>910143</v>
      </c>
      <c r="B2000" s="10" t="s">
        <v>12489</v>
      </c>
      <c r="C2000" s="10" t="str">
        <f>IFERROR(INDEX(invoice_test_data!AI:AI, MATCH('Classification Test Result'!A2000, invoice_test_data!A:A, 0)), "")</f>
        <v/>
      </c>
      <c r="D2000" s="10" t="s">
        <v>464</v>
      </c>
      <c r="E2000" s="10">
        <v>1</v>
      </c>
    </row>
    <row r="2001" spans="1:5" x14ac:dyDescent="0.3">
      <c r="A2001" s="10">
        <v>910142</v>
      </c>
      <c r="B2001" s="10" t="s">
        <v>12490</v>
      </c>
      <c r="C2001" s="10" t="str">
        <f>IFERROR(INDEX(invoice_test_data!AI:AI, MATCH('Classification Test Result'!A2001, invoice_test_data!A:A, 0)), "")</f>
        <v/>
      </c>
      <c r="D2001" s="10" t="s">
        <v>48</v>
      </c>
      <c r="E2001" s="10">
        <v>1</v>
      </c>
    </row>
    <row r="2002" spans="1:5" x14ac:dyDescent="0.3">
      <c r="A2002" s="10">
        <v>910141</v>
      </c>
      <c r="B2002" s="10" t="s">
        <v>12491</v>
      </c>
      <c r="C2002" s="10" t="str">
        <f>IFERROR(INDEX(invoice_test_data!AI:AI, MATCH('Classification Test Result'!A2002, invoice_test_data!A:A, 0)), "")</f>
        <v/>
      </c>
      <c r="D2002" s="10" t="s">
        <v>464</v>
      </c>
      <c r="E2002" s="10">
        <v>1</v>
      </c>
    </row>
    <row r="2003" spans="1:5" x14ac:dyDescent="0.3">
      <c r="A2003" s="10">
        <v>910140</v>
      </c>
      <c r="B2003" s="10" t="s">
        <v>12492</v>
      </c>
      <c r="C2003" s="10" t="str">
        <f>IFERROR(INDEX(invoice_test_data!AI:AI, MATCH('Classification Test Result'!A2003, invoice_test_data!A:A, 0)), "")</f>
        <v/>
      </c>
      <c r="D2003" s="10" t="s">
        <v>48</v>
      </c>
      <c r="E2003" s="10">
        <v>1</v>
      </c>
    </row>
    <row r="2004" spans="1:5" x14ac:dyDescent="0.3">
      <c r="A2004" s="10">
        <v>910139</v>
      </c>
      <c r="B2004" s="10" t="s">
        <v>12493</v>
      </c>
      <c r="C2004" s="10" t="str">
        <f>IFERROR(INDEX(invoice_test_data!AI:AI, MATCH('Classification Test Result'!A2004, invoice_test_data!A:A, 0)), "")</f>
        <v/>
      </c>
      <c r="D2004" s="10" t="s">
        <v>464</v>
      </c>
      <c r="E2004" s="10">
        <v>1</v>
      </c>
    </row>
    <row r="2005" spans="1:5" x14ac:dyDescent="0.3">
      <c r="A2005" s="10">
        <v>910138</v>
      </c>
      <c r="B2005" s="10" t="s">
        <v>12494</v>
      </c>
      <c r="C2005" s="10" t="str">
        <f>IFERROR(INDEX(invoice_test_data!AI:AI, MATCH('Classification Test Result'!A2005, invoice_test_data!A:A, 0)), "")</f>
        <v/>
      </c>
      <c r="D2005" s="10" t="s">
        <v>464</v>
      </c>
      <c r="E2005" s="10">
        <v>1</v>
      </c>
    </row>
    <row r="2006" spans="1:5" x14ac:dyDescent="0.3">
      <c r="A2006" s="10">
        <v>910137</v>
      </c>
      <c r="B2006" s="10" t="s">
        <v>12495</v>
      </c>
      <c r="C2006" s="10" t="str">
        <f>IFERROR(INDEX(invoice_test_data!AI:AI, MATCH('Classification Test Result'!A2006, invoice_test_data!A:A, 0)), "")</f>
        <v/>
      </c>
      <c r="D2006" s="10" t="s">
        <v>48</v>
      </c>
      <c r="E2006" s="10">
        <v>1</v>
      </c>
    </row>
    <row r="2007" spans="1:5" x14ac:dyDescent="0.3">
      <c r="A2007" s="10">
        <v>910136</v>
      </c>
      <c r="B2007" s="10" t="s">
        <v>12496</v>
      </c>
      <c r="C2007" s="10" t="str">
        <f>IFERROR(INDEX(invoice_test_data!AI:AI, MATCH('Classification Test Result'!A2007, invoice_test_data!A:A, 0)), "")</f>
        <v/>
      </c>
      <c r="D2007" s="10" t="s">
        <v>464</v>
      </c>
      <c r="E2007" s="10">
        <v>1</v>
      </c>
    </row>
    <row r="2008" spans="1:5" x14ac:dyDescent="0.3">
      <c r="A2008" s="10">
        <v>910135</v>
      </c>
      <c r="B2008" s="10" t="s">
        <v>12497</v>
      </c>
      <c r="C2008" s="10" t="str">
        <f>IFERROR(INDEX(invoice_test_data!AI:AI, MATCH('Classification Test Result'!A2008, invoice_test_data!A:A, 0)), "")</f>
        <v/>
      </c>
      <c r="D2008" s="10" t="s">
        <v>464</v>
      </c>
      <c r="E2008" s="10">
        <v>1</v>
      </c>
    </row>
    <row r="2009" spans="1:5" x14ac:dyDescent="0.3">
      <c r="A2009" s="10">
        <v>910150</v>
      </c>
      <c r="B2009" s="10" t="s">
        <v>11163</v>
      </c>
      <c r="C2009" s="10" t="str">
        <f>IFERROR(INDEX(invoice_test_data!AI:AI, MATCH('Classification Test Result'!A2009, invoice_test_data!A:A, 0)), "")</f>
        <v/>
      </c>
      <c r="D2009" s="10" t="s">
        <v>92</v>
      </c>
      <c r="E2009" s="10">
        <v>1</v>
      </c>
    </row>
    <row r="2010" spans="1:5" x14ac:dyDescent="0.3">
      <c r="A2010" s="10">
        <v>910149</v>
      </c>
      <c r="B2010" s="10" t="s">
        <v>12498</v>
      </c>
      <c r="C2010" s="10" t="str">
        <f>IFERROR(INDEX(invoice_test_data!AI:AI, MATCH('Classification Test Result'!A2010, invoice_test_data!A:A, 0)), "")</f>
        <v/>
      </c>
      <c r="D2010" s="10" t="s">
        <v>464</v>
      </c>
      <c r="E2010" s="10">
        <v>1</v>
      </c>
    </row>
    <row r="2011" spans="1:5" x14ac:dyDescent="0.3">
      <c r="A2011" s="10">
        <v>910153</v>
      </c>
      <c r="B2011" s="10" t="s">
        <v>11163</v>
      </c>
      <c r="C2011" s="10" t="str">
        <f>IFERROR(INDEX(invoice_test_data!AI:AI, MATCH('Classification Test Result'!A2011, invoice_test_data!A:A, 0)), "")</f>
        <v/>
      </c>
      <c r="D2011" s="10" t="s">
        <v>92</v>
      </c>
      <c r="E2011" s="10">
        <v>1</v>
      </c>
    </row>
    <row r="2012" spans="1:5" x14ac:dyDescent="0.3">
      <c r="A2012" s="10">
        <v>910151</v>
      </c>
      <c r="B2012" s="10" t="s">
        <v>12499</v>
      </c>
      <c r="C2012" s="10" t="str">
        <f>IFERROR(INDEX(invoice_test_data!AI:AI, MATCH('Classification Test Result'!A2012, invoice_test_data!A:A, 0)), "")</f>
        <v/>
      </c>
      <c r="D2012" s="10" t="s">
        <v>464</v>
      </c>
      <c r="E2012" s="10">
        <v>1</v>
      </c>
    </row>
    <row r="2013" spans="1:5" x14ac:dyDescent="0.3">
      <c r="A2013" s="10">
        <v>910152</v>
      </c>
      <c r="B2013" s="10" t="s">
        <v>12500</v>
      </c>
      <c r="C2013" s="10" t="str">
        <f>IFERROR(INDEX(invoice_test_data!AI:AI, MATCH('Classification Test Result'!A2013, invoice_test_data!A:A, 0)), "")</f>
        <v/>
      </c>
      <c r="D2013" s="10" t="s">
        <v>48</v>
      </c>
      <c r="E2013" s="10">
        <v>1</v>
      </c>
    </row>
    <row r="2014" spans="1:5" x14ac:dyDescent="0.3">
      <c r="A2014" s="10">
        <v>910020</v>
      </c>
      <c r="B2014" s="10" t="s">
        <v>12501</v>
      </c>
      <c r="C2014" s="10" t="str">
        <f>IFERROR(INDEX(invoice_test_data!AI:AI, MATCH('Classification Test Result'!A2014, invoice_test_data!A:A, 0)), "")</f>
        <v/>
      </c>
      <c r="D2014" s="10" t="s">
        <v>464</v>
      </c>
      <c r="E2014" s="10">
        <v>1</v>
      </c>
    </row>
    <row r="2015" spans="1:5" x14ac:dyDescent="0.3">
      <c r="A2015" s="10">
        <v>910021</v>
      </c>
      <c r="B2015" s="10" t="s">
        <v>12502</v>
      </c>
      <c r="C2015" s="10" t="str">
        <f>IFERROR(INDEX(invoice_test_data!AI:AI, MATCH('Classification Test Result'!A2015, invoice_test_data!A:A, 0)), "")</f>
        <v/>
      </c>
      <c r="D2015" s="10" t="s">
        <v>48</v>
      </c>
      <c r="E2015" s="10">
        <v>1</v>
      </c>
    </row>
    <row r="2016" spans="1:5" x14ac:dyDescent="0.3">
      <c r="A2016" s="10">
        <v>910022</v>
      </c>
      <c r="B2016" s="10" t="s">
        <v>12503</v>
      </c>
      <c r="C2016" s="10" t="str">
        <f>IFERROR(INDEX(invoice_test_data!AI:AI, MATCH('Classification Test Result'!A2016, invoice_test_data!A:A, 0)), "")</f>
        <v/>
      </c>
      <c r="D2016" s="10" t="s">
        <v>464</v>
      </c>
      <c r="E2016" s="10">
        <v>1</v>
      </c>
    </row>
    <row r="2017" spans="1:5" x14ac:dyDescent="0.3">
      <c r="A2017" s="10">
        <v>910025</v>
      </c>
      <c r="B2017" s="10" t="s">
        <v>10936</v>
      </c>
      <c r="C2017" s="10" t="str">
        <f>IFERROR(INDEX(invoice_test_data!AI:AI, MATCH('Classification Test Result'!A2017, invoice_test_data!A:A, 0)), "")</f>
        <v/>
      </c>
      <c r="D2017" s="10" t="s">
        <v>453</v>
      </c>
      <c r="E2017" s="10">
        <v>1</v>
      </c>
    </row>
    <row r="2018" spans="1:5" x14ac:dyDescent="0.3">
      <c r="A2018" s="10">
        <v>910023</v>
      </c>
      <c r="B2018" s="10" t="s">
        <v>12504</v>
      </c>
      <c r="C2018" s="10" t="str">
        <f>IFERROR(INDEX(invoice_test_data!AI:AI, MATCH('Classification Test Result'!A2018, invoice_test_data!A:A, 0)), "")</f>
        <v/>
      </c>
      <c r="D2018" s="10" t="s">
        <v>48</v>
      </c>
      <c r="E2018" s="10">
        <v>1</v>
      </c>
    </row>
    <row r="2019" spans="1:5" x14ac:dyDescent="0.3">
      <c r="A2019" s="10">
        <v>910024</v>
      </c>
      <c r="B2019" s="10" t="s">
        <v>12505</v>
      </c>
      <c r="C2019" s="10" t="str">
        <f>IFERROR(INDEX(invoice_test_data!AI:AI, MATCH('Classification Test Result'!A2019, invoice_test_data!A:A, 0)), "")</f>
        <v/>
      </c>
      <c r="D2019" s="10" t="s">
        <v>464</v>
      </c>
      <c r="E2019" s="10">
        <v>1</v>
      </c>
    </row>
    <row r="2020" spans="1:5" x14ac:dyDescent="0.3">
      <c r="A2020" s="10">
        <v>910026</v>
      </c>
      <c r="B2020" s="10" t="s">
        <v>12506</v>
      </c>
      <c r="C2020" s="10" t="str">
        <f>IFERROR(INDEX(invoice_test_data!AI:AI, MATCH('Classification Test Result'!A2020, invoice_test_data!A:A, 0)), "")</f>
        <v/>
      </c>
      <c r="D2020" s="10" t="s">
        <v>48</v>
      </c>
      <c r="E2020" s="10">
        <v>1</v>
      </c>
    </row>
    <row r="2021" spans="1:5" x14ac:dyDescent="0.3">
      <c r="A2021" s="10">
        <v>910027</v>
      </c>
      <c r="B2021" s="10" t="s">
        <v>12507</v>
      </c>
      <c r="C2021" s="10" t="str">
        <f>IFERROR(INDEX(invoice_test_data!AI:AI, MATCH('Classification Test Result'!A2021, invoice_test_data!A:A, 0)), "")</f>
        <v/>
      </c>
      <c r="D2021" s="10" t="s">
        <v>464</v>
      </c>
      <c r="E2021" s="10">
        <v>1</v>
      </c>
    </row>
    <row r="2022" spans="1:5" x14ac:dyDescent="0.3">
      <c r="A2022" s="10">
        <v>910031</v>
      </c>
      <c r="B2022" s="10" t="s">
        <v>10936</v>
      </c>
      <c r="C2022" s="10" t="str">
        <f>IFERROR(INDEX(invoice_test_data!AI:AI, MATCH('Classification Test Result'!A2022, invoice_test_data!A:A, 0)), "")</f>
        <v/>
      </c>
      <c r="D2022" s="10" t="s">
        <v>453</v>
      </c>
      <c r="E2022" s="10">
        <v>1</v>
      </c>
    </row>
    <row r="2023" spans="1:5" x14ac:dyDescent="0.3">
      <c r="A2023" s="10">
        <v>910030</v>
      </c>
      <c r="B2023" s="10" t="s">
        <v>12508</v>
      </c>
      <c r="C2023" s="10" t="str">
        <f>IFERROR(INDEX(invoice_test_data!AI:AI, MATCH('Classification Test Result'!A2023, invoice_test_data!A:A, 0)), "")</f>
        <v/>
      </c>
      <c r="D2023" s="10" t="s">
        <v>48</v>
      </c>
      <c r="E2023" s="10">
        <v>1</v>
      </c>
    </row>
    <row r="2024" spans="1:5" x14ac:dyDescent="0.3">
      <c r="A2024" s="10">
        <v>910029</v>
      </c>
      <c r="B2024" s="10" t="s">
        <v>12509</v>
      </c>
      <c r="C2024" s="10" t="str">
        <f>IFERROR(INDEX(invoice_test_data!AI:AI, MATCH('Classification Test Result'!A2024, invoice_test_data!A:A, 0)), "")</f>
        <v/>
      </c>
      <c r="D2024" s="10" t="s">
        <v>48</v>
      </c>
      <c r="E2024" s="10">
        <v>1</v>
      </c>
    </row>
    <row r="2025" spans="1:5" x14ac:dyDescent="0.3">
      <c r="A2025" s="10">
        <v>910028</v>
      </c>
      <c r="B2025" s="10" t="s">
        <v>11124</v>
      </c>
      <c r="C2025" s="10" t="str">
        <f>IFERROR(INDEX(invoice_test_data!AI:AI, MATCH('Classification Test Result'!A2025, invoice_test_data!A:A, 0)), "")</f>
        <v/>
      </c>
      <c r="D2025" s="10" t="s">
        <v>48</v>
      </c>
      <c r="E2025" s="10">
        <v>0.95</v>
      </c>
    </row>
    <row r="2026" spans="1:5" x14ac:dyDescent="0.3">
      <c r="A2026" s="10">
        <v>910032</v>
      </c>
      <c r="B2026" s="10" t="s">
        <v>12510</v>
      </c>
      <c r="C2026" s="10" t="str">
        <f>IFERROR(INDEX(invoice_test_data!AI:AI, MATCH('Classification Test Result'!A2026, invoice_test_data!A:A, 0)), "")</f>
        <v/>
      </c>
      <c r="D2026" s="10" t="s">
        <v>464</v>
      </c>
      <c r="E2026" s="10">
        <v>1</v>
      </c>
    </row>
    <row r="2027" spans="1:5" x14ac:dyDescent="0.3">
      <c r="A2027" s="10">
        <v>910033</v>
      </c>
      <c r="B2027" s="10" t="s">
        <v>12511</v>
      </c>
      <c r="C2027" s="10" t="str">
        <f>IFERROR(INDEX(invoice_test_data!AI:AI, MATCH('Classification Test Result'!A2027, invoice_test_data!A:A, 0)), "")</f>
        <v/>
      </c>
      <c r="D2027" s="10" t="s">
        <v>48</v>
      </c>
      <c r="E2027" s="10">
        <v>1</v>
      </c>
    </row>
    <row r="2028" spans="1:5" x14ac:dyDescent="0.3">
      <c r="A2028" s="10">
        <v>910037</v>
      </c>
      <c r="B2028" s="10" t="s">
        <v>12512</v>
      </c>
      <c r="C2028" s="10" t="str">
        <f>IFERROR(INDEX(invoice_test_data!AI:AI, MATCH('Classification Test Result'!A2028, invoice_test_data!A:A, 0)), "")</f>
        <v/>
      </c>
      <c r="D2028" s="10" t="s">
        <v>464</v>
      </c>
      <c r="E2028" s="10">
        <v>1</v>
      </c>
    </row>
    <row r="2029" spans="1:5" x14ac:dyDescent="0.3">
      <c r="A2029" s="10">
        <v>910036</v>
      </c>
      <c r="B2029" s="10" t="s">
        <v>12513</v>
      </c>
      <c r="C2029" s="10" t="str">
        <f>IFERROR(INDEX(invoice_test_data!AI:AI, MATCH('Classification Test Result'!A2029, invoice_test_data!A:A, 0)), "")</f>
        <v/>
      </c>
      <c r="D2029" s="10" t="s">
        <v>464</v>
      </c>
      <c r="E2029" s="10">
        <v>1</v>
      </c>
    </row>
    <row r="2030" spans="1:5" x14ac:dyDescent="0.3">
      <c r="A2030" s="10">
        <v>910035</v>
      </c>
      <c r="B2030" s="10" t="s">
        <v>12514</v>
      </c>
      <c r="C2030" s="10" t="str">
        <f>IFERROR(INDEX(invoice_test_data!AI:AI, MATCH('Classification Test Result'!A2030, invoice_test_data!A:A, 0)), "")</f>
        <v/>
      </c>
      <c r="D2030" s="10" t="s">
        <v>464</v>
      </c>
      <c r="E2030" s="10">
        <v>1</v>
      </c>
    </row>
    <row r="2031" spans="1:5" x14ac:dyDescent="0.3">
      <c r="A2031" s="10">
        <v>910034</v>
      </c>
      <c r="B2031" s="10" t="s">
        <v>12515</v>
      </c>
      <c r="C2031" s="10" t="str">
        <f>IFERROR(INDEX(invoice_test_data!AI:AI, MATCH('Classification Test Result'!A2031, invoice_test_data!A:A, 0)), "")</f>
        <v/>
      </c>
      <c r="D2031" s="10" t="s">
        <v>48</v>
      </c>
      <c r="E2031" s="10">
        <v>1</v>
      </c>
    </row>
    <row r="2032" spans="1:5" x14ac:dyDescent="0.3">
      <c r="A2032" s="10">
        <v>910039</v>
      </c>
      <c r="B2032" s="10" t="s">
        <v>12516</v>
      </c>
      <c r="C2032" s="10" t="str">
        <f>IFERROR(INDEX(invoice_test_data!AI:AI, MATCH('Classification Test Result'!A2032, invoice_test_data!A:A, 0)), "")</f>
        <v/>
      </c>
      <c r="D2032" s="10" t="s">
        <v>464</v>
      </c>
      <c r="E2032" s="10">
        <v>1</v>
      </c>
    </row>
    <row r="2033" spans="1:5" x14ac:dyDescent="0.3">
      <c r="A2033" s="10">
        <v>910040</v>
      </c>
      <c r="B2033" s="10" t="s">
        <v>12517</v>
      </c>
      <c r="C2033" s="10" t="str">
        <f>IFERROR(INDEX(invoice_test_data!AI:AI, MATCH('Classification Test Result'!A2033, invoice_test_data!A:A, 0)), "")</f>
        <v/>
      </c>
      <c r="D2033" s="10" t="s">
        <v>464</v>
      </c>
      <c r="E2033" s="10">
        <v>0.99</v>
      </c>
    </row>
    <row r="2034" spans="1:5" x14ac:dyDescent="0.3">
      <c r="A2034" s="10">
        <v>910038</v>
      </c>
      <c r="B2034" s="10" t="s">
        <v>12518</v>
      </c>
      <c r="C2034" s="10" t="str">
        <f>IFERROR(INDEX(invoice_test_data!AI:AI, MATCH('Classification Test Result'!A2034, invoice_test_data!A:A, 0)), "")</f>
        <v/>
      </c>
      <c r="D2034" s="10" t="s">
        <v>464</v>
      </c>
      <c r="E2034" s="10">
        <v>0.94</v>
      </c>
    </row>
    <row r="2035" spans="1:5" x14ac:dyDescent="0.3">
      <c r="A2035" s="10">
        <v>910041</v>
      </c>
      <c r="B2035" s="10" t="s">
        <v>12519</v>
      </c>
      <c r="C2035" s="10" t="str">
        <f>IFERROR(INDEX(invoice_test_data!AI:AI, MATCH('Classification Test Result'!A2035, invoice_test_data!A:A, 0)), "")</f>
        <v/>
      </c>
      <c r="D2035" s="10" t="s">
        <v>48</v>
      </c>
      <c r="E2035" s="10">
        <v>1</v>
      </c>
    </row>
    <row r="2036" spans="1:5" x14ac:dyDescent="0.3">
      <c r="A2036" s="10">
        <v>910042</v>
      </c>
      <c r="B2036" s="10" t="s">
        <v>12520</v>
      </c>
      <c r="C2036" s="10" t="str">
        <f>IFERROR(INDEX(invoice_test_data!AI:AI, MATCH('Classification Test Result'!A2036, invoice_test_data!A:A, 0)), "")</f>
        <v/>
      </c>
      <c r="D2036" s="10" t="s">
        <v>48</v>
      </c>
      <c r="E2036" s="10">
        <v>1</v>
      </c>
    </row>
    <row r="2037" spans="1:5" x14ac:dyDescent="0.3">
      <c r="A2037" s="10">
        <v>910043</v>
      </c>
      <c r="B2037" s="10" t="s">
        <v>12521</v>
      </c>
      <c r="C2037" s="10" t="str">
        <f>IFERROR(INDEX(invoice_test_data!AI:AI, MATCH('Classification Test Result'!A2037, invoice_test_data!A:A, 0)), "")</f>
        <v/>
      </c>
      <c r="D2037" s="10" t="s">
        <v>48</v>
      </c>
      <c r="E2037" s="10">
        <v>1</v>
      </c>
    </row>
    <row r="2038" spans="1:5" x14ac:dyDescent="0.3">
      <c r="A2038" s="10">
        <v>910045</v>
      </c>
      <c r="B2038" s="10" t="s">
        <v>12522</v>
      </c>
      <c r="C2038" s="10" t="str">
        <f>IFERROR(INDEX(invoice_test_data!AI:AI, MATCH('Classification Test Result'!A2038, invoice_test_data!A:A, 0)), "")</f>
        <v/>
      </c>
      <c r="D2038" s="10" t="s">
        <v>464</v>
      </c>
      <c r="E2038" s="10">
        <v>0.61</v>
      </c>
    </row>
    <row r="2039" spans="1:5" x14ac:dyDescent="0.3">
      <c r="A2039" s="10">
        <v>910044</v>
      </c>
      <c r="B2039" s="10" t="s">
        <v>12523</v>
      </c>
      <c r="C2039" s="10" t="str">
        <f>IFERROR(INDEX(invoice_test_data!AI:AI, MATCH('Classification Test Result'!A2039, invoice_test_data!A:A, 0)), "")</f>
        <v/>
      </c>
      <c r="D2039" s="10" t="s">
        <v>464</v>
      </c>
      <c r="E2039" s="10">
        <v>0.68</v>
      </c>
    </row>
    <row r="2040" spans="1:5" x14ac:dyDescent="0.3">
      <c r="A2040" s="10">
        <v>910046</v>
      </c>
      <c r="B2040" s="10" t="s">
        <v>12524</v>
      </c>
      <c r="C2040" s="10" t="str">
        <f>IFERROR(INDEX(invoice_test_data!AI:AI, MATCH('Classification Test Result'!A2040, invoice_test_data!A:A, 0)), "")</f>
        <v/>
      </c>
      <c r="D2040" s="10" t="s">
        <v>48</v>
      </c>
      <c r="E2040" s="10">
        <v>1</v>
      </c>
    </row>
    <row r="2041" spans="1:5" x14ac:dyDescent="0.3">
      <c r="A2041" s="10">
        <v>910047</v>
      </c>
      <c r="B2041" s="10" t="s">
        <v>12525</v>
      </c>
      <c r="C2041" s="10" t="str">
        <f>IFERROR(INDEX(invoice_test_data!AI:AI, MATCH('Classification Test Result'!A2041, invoice_test_data!A:A, 0)), "")</f>
        <v/>
      </c>
      <c r="D2041" s="10" t="s">
        <v>48</v>
      </c>
      <c r="E2041" s="10">
        <v>1</v>
      </c>
    </row>
    <row r="2042" spans="1:5" x14ac:dyDescent="0.3">
      <c r="A2042" s="10">
        <v>910048</v>
      </c>
      <c r="B2042" s="10" t="s">
        <v>12526</v>
      </c>
      <c r="C2042" s="10" t="str">
        <f>IFERROR(INDEX(invoice_test_data!AI:AI, MATCH('Classification Test Result'!A2042, invoice_test_data!A:A, 0)), "")</f>
        <v/>
      </c>
      <c r="D2042" s="10" t="s">
        <v>48</v>
      </c>
      <c r="E2042" s="10">
        <v>1</v>
      </c>
    </row>
    <row r="2043" spans="1:5" x14ac:dyDescent="0.3">
      <c r="A2043" s="10">
        <v>910049</v>
      </c>
      <c r="B2043" s="10" t="s">
        <v>12527</v>
      </c>
      <c r="C2043" s="10" t="str">
        <f>IFERROR(INDEX(invoice_test_data!AI:AI, MATCH('Classification Test Result'!A2043, invoice_test_data!A:A, 0)), "")</f>
        <v/>
      </c>
      <c r="D2043" s="10" t="s">
        <v>48</v>
      </c>
      <c r="E2043" s="10">
        <v>1</v>
      </c>
    </row>
    <row r="2044" spans="1:5" x14ac:dyDescent="0.3">
      <c r="A2044" s="10">
        <v>910051</v>
      </c>
      <c r="B2044" s="10" t="s">
        <v>12089</v>
      </c>
      <c r="C2044" s="10" t="str">
        <f>IFERROR(INDEX(invoice_test_data!AI:AI, MATCH('Classification Test Result'!A2044, invoice_test_data!A:A, 0)), "")</f>
        <v/>
      </c>
      <c r="D2044" s="10" t="s">
        <v>48</v>
      </c>
      <c r="E2044" s="10">
        <v>1</v>
      </c>
    </row>
    <row r="2045" spans="1:5" x14ac:dyDescent="0.3">
      <c r="A2045" s="10">
        <v>910050</v>
      </c>
      <c r="B2045" s="10" t="s">
        <v>12528</v>
      </c>
      <c r="C2045" s="10" t="str">
        <f>IFERROR(INDEX(invoice_test_data!AI:AI, MATCH('Classification Test Result'!A2045, invoice_test_data!A:A, 0)), "")</f>
        <v/>
      </c>
      <c r="D2045" s="10" t="s">
        <v>48</v>
      </c>
      <c r="E2045" s="10">
        <v>1</v>
      </c>
    </row>
    <row r="2046" spans="1:5" x14ac:dyDescent="0.3">
      <c r="A2046" s="10">
        <v>910055</v>
      </c>
      <c r="B2046" s="10" t="s">
        <v>12529</v>
      </c>
      <c r="C2046" s="10" t="str">
        <f>IFERROR(INDEX(invoice_test_data!AI:AI, MATCH('Classification Test Result'!A2046, invoice_test_data!A:A, 0)), "")</f>
        <v/>
      </c>
      <c r="D2046" s="10" t="s">
        <v>464</v>
      </c>
      <c r="E2046" s="10">
        <v>0.97</v>
      </c>
    </row>
    <row r="2047" spans="1:5" x14ac:dyDescent="0.3">
      <c r="A2047" s="10">
        <v>910053</v>
      </c>
      <c r="B2047" s="10" t="s">
        <v>12530</v>
      </c>
      <c r="C2047" s="10" t="str">
        <f>IFERROR(INDEX(invoice_test_data!AI:AI, MATCH('Classification Test Result'!A2047, invoice_test_data!A:A, 0)), "")</f>
        <v/>
      </c>
      <c r="D2047" s="10" t="s">
        <v>48</v>
      </c>
      <c r="E2047" s="10">
        <v>1</v>
      </c>
    </row>
    <row r="2048" spans="1:5" x14ac:dyDescent="0.3">
      <c r="A2048" s="10">
        <v>910052</v>
      </c>
      <c r="B2048" s="10" t="s">
        <v>12531</v>
      </c>
      <c r="C2048" s="10" t="str">
        <f>IFERROR(INDEX(invoice_test_data!AI:AI, MATCH('Classification Test Result'!A2048, invoice_test_data!A:A, 0)), "")</f>
        <v/>
      </c>
      <c r="D2048" s="10" t="s">
        <v>48</v>
      </c>
      <c r="E2048" s="10">
        <v>1</v>
      </c>
    </row>
    <row r="2049" spans="1:5" x14ac:dyDescent="0.3">
      <c r="A2049" s="10">
        <v>910054</v>
      </c>
      <c r="B2049" s="10" t="s">
        <v>12532</v>
      </c>
      <c r="C2049" s="10" t="str">
        <f>IFERROR(INDEX(invoice_test_data!AI:AI, MATCH('Classification Test Result'!A2049, invoice_test_data!A:A, 0)), "")</f>
        <v/>
      </c>
      <c r="D2049" s="10" t="s">
        <v>48</v>
      </c>
      <c r="E2049" s="10">
        <v>1</v>
      </c>
    </row>
    <row r="2050" spans="1:5" x14ac:dyDescent="0.3">
      <c r="A2050" s="10">
        <v>910056</v>
      </c>
      <c r="B2050" s="10" t="s">
        <v>12532</v>
      </c>
      <c r="C2050" s="10" t="str">
        <f>IFERROR(INDEX(invoice_test_data!AI:AI, MATCH('Classification Test Result'!A2050, invoice_test_data!A:A, 0)), "")</f>
        <v/>
      </c>
      <c r="D2050" s="10" t="s">
        <v>48</v>
      </c>
      <c r="E2050" s="10">
        <v>1</v>
      </c>
    </row>
    <row r="2051" spans="1:5" x14ac:dyDescent="0.3">
      <c r="A2051" s="10">
        <v>910057</v>
      </c>
      <c r="B2051" s="10" t="s">
        <v>12533</v>
      </c>
      <c r="C2051" s="10" t="str">
        <f>IFERROR(INDEX(invoice_test_data!AI:AI, MATCH('Classification Test Result'!A2051, invoice_test_data!A:A, 0)), "")</f>
        <v/>
      </c>
      <c r="D2051" s="10" t="s">
        <v>48</v>
      </c>
      <c r="E2051" s="10">
        <v>1</v>
      </c>
    </row>
    <row r="2052" spans="1:5" x14ac:dyDescent="0.3">
      <c r="A2052" s="10">
        <v>910058</v>
      </c>
      <c r="B2052" s="10" t="s">
        <v>12534</v>
      </c>
      <c r="C2052" s="10" t="str">
        <f>IFERROR(INDEX(invoice_test_data!AI:AI, MATCH('Classification Test Result'!A2052, invoice_test_data!A:A, 0)), "")</f>
        <v/>
      </c>
      <c r="D2052" s="10" t="s">
        <v>48</v>
      </c>
      <c r="E2052" s="10">
        <v>1</v>
      </c>
    </row>
    <row r="2053" spans="1:5" x14ac:dyDescent="0.3">
      <c r="A2053" s="10">
        <v>910060</v>
      </c>
      <c r="B2053" s="10" t="s">
        <v>12535</v>
      </c>
      <c r="C2053" s="10" t="str">
        <f>IFERROR(INDEX(invoice_test_data!AI:AI, MATCH('Classification Test Result'!A2053, invoice_test_data!A:A, 0)), "")</f>
        <v/>
      </c>
      <c r="D2053" s="10" t="s">
        <v>48</v>
      </c>
      <c r="E2053" s="10">
        <v>1</v>
      </c>
    </row>
    <row r="2054" spans="1:5" x14ac:dyDescent="0.3">
      <c r="A2054" s="10">
        <v>910059</v>
      </c>
      <c r="B2054" s="10" t="s">
        <v>12536</v>
      </c>
      <c r="C2054" s="10" t="str">
        <f>IFERROR(INDEX(invoice_test_data!AI:AI, MATCH('Classification Test Result'!A2054, invoice_test_data!A:A, 0)), "")</f>
        <v/>
      </c>
      <c r="D2054" s="10" t="s">
        <v>48</v>
      </c>
      <c r="E2054" s="10">
        <v>1</v>
      </c>
    </row>
    <row r="2055" spans="1:5" x14ac:dyDescent="0.3">
      <c r="A2055" s="10">
        <v>910061</v>
      </c>
      <c r="B2055" s="10" t="s">
        <v>12537</v>
      </c>
      <c r="C2055" s="10" t="str">
        <f>IFERROR(INDEX(invoice_test_data!AI:AI, MATCH('Classification Test Result'!A2055, invoice_test_data!A:A, 0)), "")</f>
        <v/>
      </c>
      <c r="D2055" s="10" t="s">
        <v>48</v>
      </c>
      <c r="E2055" s="10">
        <v>1</v>
      </c>
    </row>
    <row r="2056" spans="1:5" x14ac:dyDescent="0.3">
      <c r="A2056" s="10">
        <v>910063</v>
      </c>
      <c r="B2056" s="10" t="s">
        <v>12538</v>
      </c>
      <c r="C2056" s="10" t="str">
        <f>IFERROR(INDEX(invoice_test_data!AI:AI, MATCH('Classification Test Result'!A2056, invoice_test_data!A:A, 0)), "")</f>
        <v/>
      </c>
      <c r="D2056" s="10" t="s">
        <v>48</v>
      </c>
      <c r="E2056" s="10">
        <v>1</v>
      </c>
    </row>
    <row r="2057" spans="1:5" x14ac:dyDescent="0.3">
      <c r="A2057" s="10">
        <v>910062</v>
      </c>
      <c r="B2057" s="10" t="s">
        <v>12539</v>
      </c>
      <c r="C2057" s="10" t="str">
        <f>IFERROR(INDEX(invoice_test_data!AI:AI, MATCH('Classification Test Result'!A2057, invoice_test_data!A:A, 0)), "")</f>
        <v/>
      </c>
      <c r="D2057" s="10" t="s">
        <v>48</v>
      </c>
      <c r="E2057" s="10">
        <v>1</v>
      </c>
    </row>
    <row r="2058" spans="1:5" x14ac:dyDescent="0.3">
      <c r="A2058" s="10">
        <v>910071</v>
      </c>
      <c r="B2058" s="10" t="s">
        <v>12540</v>
      </c>
      <c r="C2058" s="10" t="str">
        <f>IFERROR(INDEX(invoice_test_data!AI:AI, MATCH('Classification Test Result'!A2058, invoice_test_data!A:A, 0)), "")</f>
        <v/>
      </c>
      <c r="D2058" s="10" t="s">
        <v>48</v>
      </c>
      <c r="E2058" s="10">
        <v>1</v>
      </c>
    </row>
    <row r="2059" spans="1:5" x14ac:dyDescent="0.3">
      <c r="A2059" s="10">
        <v>910070</v>
      </c>
      <c r="B2059" s="10" t="s">
        <v>12541</v>
      </c>
      <c r="C2059" s="10" t="str">
        <f>IFERROR(INDEX(invoice_test_data!AI:AI, MATCH('Classification Test Result'!A2059, invoice_test_data!A:A, 0)), "")</f>
        <v/>
      </c>
      <c r="D2059" s="10" t="s">
        <v>48</v>
      </c>
      <c r="E2059" s="10">
        <v>1</v>
      </c>
    </row>
    <row r="2060" spans="1:5" x14ac:dyDescent="0.3">
      <c r="A2060" s="10">
        <v>910067</v>
      </c>
      <c r="B2060" s="10" t="s">
        <v>12542</v>
      </c>
      <c r="C2060" s="10" t="str">
        <f>IFERROR(INDEX(invoice_test_data!AI:AI, MATCH('Classification Test Result'!A2060, invoice_test_data!A:A, 0)), "")</f>
        <v/>
      </c>
      <c r="D2060" s="10" t="s">
        <v>48</v>
      </c>
      <c r="E2060" s="10">
        <v>1</v>
      </c>
    </row>
    <row r="2061" spans="1:5" x14ac:dyDescent="0.3">
      <c r="A2061" s="10">
        <v>910066</v>
      </c>
      <c r="B2061" s="10" t="s">
        <v>12543</v>
      </c>
      <c r="C2061" s="10" t="str">
        <f>IFERROR(INDEX(invoice_test_data!AI:AI, MATCH('Classification Test Result'!A2061, invoice_test_data!A:A, 0)), "")</f>
        <v/>
      </c>
      <c r="D2061" s="10" t="s">
        <v>48</v>
      </c>
      <c r="E2061" s="10">
        <v>1</v>
      </c>
    </row>
    <row r="2062" spans="1:5" x14ac:dyDescent="0.3">
      <c r="A2062" s="10">
        <v>910065</v>
      </c>
      <c r="B2062" s="10" t="s">
        <v>12544</v>
      </c>
      <c r="C2062" s="10" t="str">
        <f>IFERROR(INDEX(invoice_test_data!AI:AI, MATCH('Classification Test Result'!A2062, invoice_test_data!A:A, 0)), "")</f>
        <v/>
      </c>
      <c r="D2062" s="10" t="s">
        <v>48</v>
      </c>
      <c r="E2062" s="10">
        <v>1</v>
      </c>
    </row>
    <row r="2063" spans="1:5" x14ac:dyDescent="0.3">
      <c r="A2063" s="10">
        <v>910069</v>
      </c>
      <c r="B2063" s="10" t="s">
        <v>12545</v>
      </c>
      <c r="C2063" s="10" t="str">
        <f>IFERROR(INDEX(invoice_test_data!AI:AI, MATCH('Classification Test Result'!A2063, invoice_test_data!A:A, 0)), "")</f>
        <v/>
      </c>
      <c r="D2063" s="10" t="s">
        <v>48</v>
      </c>
      <c r="E2063" s="10">
        <v>0.99</v>
      </c>
    </row>
    <row r="2064" spans="1:5" x14ac:dyDescent="0.3">
      <c r="A2064" s="10">
        <v>910068</v>
      </c>
      <c r="B2064" s="10" t="s">
        <v>12546</v>
      </c>
      <c r="C2064" s="10" t="str">
        <f>IFERROR(INDEX(invoice_test_data!AI:AI, MATCH('Classification Test Result'!A2064, invoice_test_data!A:A, 0)), "")</f>
        <v/>
      </c>
      <c r="D2064" s="10" t="s">
        <v>48</v>
      </c>
      <c r="E2064" s="10">
        <v>1</v>
      </c>
    </row>
    <row r="2065" spans="1:5" x14ac:dyDescent="0.3">
      <c r="A2065" s="10">
        <v>910064</v>
      </c>
      <c r="B2065" s="10" t="s">
        <v>12547</v>
      </c>
      <c r="C2065" s="10" t="str">
        <f>IFERROR(INDEX(invoice_test_data!AI:AI, MATCH('Classification Test Result'!A2065, invoice_test_data!A:A, 0)), "")</f>
        <v/>
      </c>
      <c r="D2065" s="10" t="s">
        <v>48</v>
      </c>
      <c r="E2065" s="10">
        <v>1</v>
      </c>
    </row>
    <row r="2066" spans="1:5" x14ac:dyDescent="0.3">
      <c r="A2066" s="10">
        <v>910074</v>
      </c>
      <c r="B2066" s="10" t="s">
        <v>12548</v>
      </c>
      <c r="C2066" s="10" t="str">
        <f>IFERROR(INDEX(invoice_test_data!AI:AI, MATCH('Classification Test Result'!A2066, invoice_test_data!A:A, 0)), "")</f>
        <v/>
      </c>
      <c r="D2066" s="10" t="s">
        <v>48</v>
      </c>
      <c r="E2066" s="10">
        <v>1</v>
      </c>
    </row>
    <row r="2067" spans="1:5" x14ac:dyDescent="0.3">
      <c r="A2067" s="10">
        <v>910076</v>
      </c>
      <c r="B2067" s="10" t="s">
        <v>12549</v>
      </c>
      <c r="C2067" s="10" t="str">
        <f>IFERROR(INDEX(invoice_test_data!AI:AI, MATCH('Classification Test Result'!A2067, invoice_test_data!A:A, 0)), "")</f>
        <v/>
      </c>
      <c r="D2067" s="10" t="s">
        <v>48</v>
      </c>
      <c r="E2067" s="10">
        <v>1</v>
      </c>
    </row>
    <row r="2068" spans="1:5" x14ac:dyDescent="0.3">
      <c r="A2068" s="10">
        <v>910075</v>
      </c>
      <c r="B2068" s="10" t="s">
        <v>12088</v>
      </c>
      <c r="C2068" s="10" t="str">
        <f>IFERROR(INDEX(invoice_test_data!AI:AI, MATCH('Classification Test Result'!A2068, invoice_test_data!A:A, 0)), "")</f>
        <v/>
      </c>
      <c r="D2068" s="10" t="s">
        <v>48</v>
      </c>
      <c r="E2068" s="10">
        <v>1</v>
      </c>
    </row>
    <row r="2069" spans="1:5" x14ac:dyDescent="0.3">
      <c r="A2069" s="10">
        <v>910073</v>
      </c>
      <c r="B2069" s="10" t="s">
        <v>12550</v>
      </c>
      <c r="C2069" s="10" t="str">
        <f>IFERROR(INDEX(invoice_test_data!AI:AI, MATCH('Classification Test Result'!A2069, invoice_test_data!A:A, 0)), "")</f>
        <v/>
      </c>
      <c r="D2069" s="10" t="s">
        <v>48</v>
      </c>
      <c r="E2069" s="10">
        <v>1</v>
      </c>
    </row>
    <row r="2070" spans="1:5" x14ac:dyDescent="0.3">
      <c r="A2070" s="10">
        <v>910072</v>
      </c>
      <c r="B2070" s="10" t="s">
        <v>12354</v>
      </c>
      <c r="C2070" s="10" t="str">
        <f>IFERROR(INDEX(invoice_test_data!AI:AI, MATCH('Classification Test Result'!A2070, invoice_test_data!A:A, 0)), "")</f>
        <v/>
      </c>
      <c r="D2070" s="10" t="s">
        <v>48</v>
      </c>
      <c r="E2070" s="10">
        <v>1</v>
      </c>
    </row>
    <row r="2071" spans="1:5" x14ac:dyDescent="0.3">
      <c r="A2071" s="10">
        <v>910077</v>
      </c>
      <c r="B2071" s="10" t="s">
        <v>12551</v>
      </c>
      <c r="C2071" s="10" t="str">
        <f>IFERROR(INDEX(invoice_test_data!AI:AI, MATCH('Classification Test Result'!A2071, invoice_test_data!A:A, 0)), "")</f>
        <v/>
      </c>
      <c r="D2071" s="10" t="s">
        <v>48</v>
      </c>
      <c r="E2071" s="10">
        <v>1</v>
      </c>
    </row>
    <row r="2072" spans="1:5" x14ac:dyDescent="0.3">
      <c r="A2072" s="10">
        <v>910078</v>
      </c>
      <c r="B2072" s="10" t="s">
        <v>12552</v>
      </c>
      <c r="C2072" s="10" t="str">
        <f>IFERROR(INDEX(invoice_test_data!AI:AI, MATCH('Classification Test Result'!A2072, invoice_test_data!A:A, 0)), "")</f>
        <v/>
      </c>
      <c r="D2072" s="10" t="s">
        <v>48</v>
      </c>
      <c r="E2072" s="10">
        <v>1</v>
      </c>
    </row>
    <row r="2073" spans="1:5" x14ac:dyDescent="0.3">
      <c r="A2073" s="10">
        <v>910080</v>
      </c>
      <c r="B2073" s="10" t="s">
        <v>12553</v>
      </c>
      <c r="C2073" s="10" t="str">
        <f>IFERROR(INDEX(invoice_test_data!AI:AI, MATCH('Classification Test Result'!A2073, invoice_test_data!A:A, 0)), "")</f>
        <v/>
      </c>
      <c r="D2073" s="10" t="s">
        <v>48</v>
      </c>
      <c r="E2073" s="10">
        <v>1</v>
      </c>
    </row>
    <row r="2074" spans="1:5" x14ac:dyDescent="0.3">
      <c r="A2074" s="10">
        <v>910079</v>
      </c>
      <c r="B2074" s="10" t="s">
        <v>12554</v>
      </c>
      <c r="C2074" s="10" t="str">
        <f>IFERROR(INDEX(invoice_test_data!AI:AI, MATCH('Classification Test Result'!A2074, invoice_test_data!A:A, 0)), "")</f>
        <v/>
      </c>
      <c r="D2074" s="10" t="s">
        <v>464</v>
      </c>
      <c r="E2074" s="10">
        <v>0.99</v>
      </c>
    </row>
    <row r="2075" spans="1:5" x14ac:dyDescent="0.3">
      <c r="A2075" s="10">
        <v>910099</v>
      </c>
      <c r="B2075" s="10" t="s">
        <v>10936</v>
      </c>
      <c r="C2075" s="10" t="str">
        <f>IFERROR(INDEX(invoice_test_data!AI:AI, MATCH('Classification Test Result'!A2075, invoice_test_data!A:A, 0)), "")</f>
        <v/>
      </c>
      <c r="D2075" s="10" t="s">
        <v>453</v>
      </c>
      <c r="E2075" s="10">
        <v>1</v>
      </c>
    </row>
    <row r="2076" spans="1:5" x14ac:dyDescent="0.3">
      <c r="A2076" s="10">
        <v>910098</v>
      </c>
      <c r="B2076" s="10" t="s">
        <v>11148</v>
      </c>
      <c r="C2076" s="10" t="str">
        <f>IFERROR(INDEX(invoice_test_data!AI:AI, MATCH('Classification Test Result'!A2076, invoice_test_data!A:A, 0)), "")</f>
        <v/>
      </c>
      <c r="D2076" s="10" t="s">
        <v>464</v>
      </c>
      <c r="E2076" s="10">
        <v>1</v>
      </c>
    </row>
    <row r="2077" spans="1:5" x14ac:dyDescent="0.3">
      <c r="A2077" s="10">
        <v>910097</v>
      </c>
      <c r="B2077" s="10" t="s">
        <v>12555</v>
      </c>
      <c r="C2077" s="10" t="str">
        <f>IFERROR(INDEX(invoice_test_data!AI:AI, MATCH('Classification Test Result'!A2077, invoice_test_data!A:A, 0)), "")</f>
        <v/>
      </c>
      <c r="D2077" s="10" t="s">
        <v>48</v>
      </c>
      <c r="E2077" s="10">
        <v>1</v>
      </c>
    </row>
    <row r="2078" spans="1:5" x14ac:dyDescent="0.3">
      <c r="A2078" s="10">
        <v>910096</v>
      </c>
      <c r="B2078" s="10" t="s">
        <v>12556</v>
      </c>
      <c r="C2078" s="10" t="str">
        <f>IFERROR(INDEX(invoice_test_data!AI:AI, MATCH('Classification Test Result'!A2078, invoice_test_data!A:A, 0)), "")</f>
        <v/>
      </c>
      <c r="D2078" s="10" t="s">
        <v>48</v>
      </c>
      <c r="E2078" s="10">
        <v>1</v>
      </c>
    </row>
    <row r="2079" spans="1:5" x14ac:dyDescent="0.3">
      <c r="A2079" s="10">
        <v>910095</v>
      </c>
      <c r="B2079" s="10" t="s">
        <v>12557</v>
      </c>
      <c r="C2079" s="10" t="str">
        <f>IFERROR(INDEX(invoice_test_data!AI:AI, MATCH('Classification Test Result'!A2079, invoice_test_data!A:A, 0)), "")</f>
        <v/>
      </c>
      <c r="D2079" s="10" t="s">
        <v>48</v>
      </c>
      <c r="E2079" s="10">
        <v>1</v>
      </c>
    </row>
    <row r="2080" spans="1:5" x14ac:dyDescent="0.3">
      <c r="A2080" s="10">
        <v>910094</v>
      </c>
      <c r="B2080" s="10" t="s">
        <v>12558</v>
      </c>
      <c r="C2080" s="10" t="str">
        <f>IFERROR(INDEX(invoice_test_data!AI:AI, MATCH('Classification Test Result'!A2080, invoice_test_data!A:A, 0)), "")</f>
        <v/>
      </c>
      <c r="D2080" s="10" t="s">
        <v>48</v>
      </c>
      <c r="E2080" s="10">
        <v>1</v>
      </c>
    </row>
    <row r="2081" spans="1:5" x14ac:dyDescent="0.3">
      <c r="A2081" s="10">
        <v>910093</v>
      </c>
      <c r="B2081" s="10" t="s">
        <v>12559</v>
      </c>
      <c r="C2081" s="10" t="str">
        <f>IFERROR(INDEX(invoice_test_data!AI:AI, MATCH('Classification Test Result'!A2081, invoice_test_data!A:A, 0)), "")</f>
        <v/>
      </c>
      <c r="D2081" s="10" t="s">
        <v>48</v>
      </c>
      <c r="E2081" s="10">
        <v>1</v>
      </c>
    </row>
    <row r="2082" spans="1:5" x14ac:dyDescent="0.3">
      <c r="A2082" s="10">
        <v>910092</v>
      </c>
      <c r="B2082" s="10" t="s">
        <v>12560</v>
      </c>
      <c r="C2082" s="10" t="str">
        <f>IFERROR(INDEX(invoice_test_data!AI:AI, MATCH('Classification Test Result'!A2082, invoice_test_data!A:A, 0)), "")</f>
        <v/>
      </c>
      <c r="D2082" s="10" t="s">
        <v>48</v>
      </c>
      <c r="E2082" s="10">
        <v>1</v>
      </c>
    </row>
    <row r="2083" spans="1:5" x14ac:dyDescent="0.3">
      <c r="A2083" s="10">
        <v>910091</v>
      </c>
      <c r="B2083" s="10" t="s">
        <v>12561</v>
      </c>
      <c r="C2083" s="10" t="str">
        <f>IFERROR(INDEX(invoice_test_data!AI:AI, MATCH('Classification Test Result'!A2083, invoice_test_data!A:A, 0)), "")</f>
        <v/>
      </c>
      <c r="D2083" s="10" t="s">
        <v>48</v>
      </c>
      <c r="E2083" s="10">
        <v>1</v>
      </c>
    </row>
    <row r="2084" spans="1:5" x14ac:dyDescent="0.3">
      <c r="A2084" s="10">
        <v>910089</v>
      </c>
      <c r="B2084" s="10" t="s">
        <v>12562</v>
      </c>
      <c r="C2084" s="10" t="str">
        <f>IFERROR(INDEX(invoice_test_data!AI:AI, MATCH('Classification Test Result'!A2084, invoice_test_data!A:A, 0)), "")</f>
        <v/>
      </c>
      <c r="D2084" s="10" t="s">
        <v>48</v>
      </c>
      <c r="E2084" s="10">
        <v>1</v>
      </c>
    </row>
    <row r="2085" spans="1:5" x14ac:dyDescent="0.3">
      <c r="A2085" s="10">
        <v>910087</v>
      </c>
      <c r="B2085" s="10" t="s">
        <v>12557</v>
      </c>
      <c r="C2085" s="10" t="str">
        <f>IFERROR(INDEX(invoice_test_data!AI:AI, MATCH('Classification Test Result'!A2085, invoice_test_data!A:A, 0)), "")</f>
        <v/>
      </c>
      <c r="D2085" s="10" t="s">
        <v>48</v>
      </c>
      <c r="E2085" s="10">
        <v>1</v>
      </c>
    </row>
    <row r="2086" spans="1:5" x14ac:dyDescent="0.3">
      <c r="A2086" s="10">
        <v>910086</v>
      </c>
      <c r="B2086" s="10" t="s">
        <v>12558</v>
      </c>
      <c r="C2086" s="10" t="str">
        <f>IFERROR(INDEX(invoice_test_data!AI:AI, MATCH('Classification Test Result'!A2086, invoice_test_data!A:A, 0)), "")</f>
        <v/>
      </c>
      <c r="D2086" s="10" t="s">
        <v>48</v>
      </c>
      <c r="E2086" s="10">
        <v>1</v>
      </c>
    </row>
    <row r="2087" spans="1:5" x14ac:dyDescent="0.3">
      <c r="A2087" s="10">
        <v>910084</v>
      </c>
      <c r="B2087" s="10" t="s">
        <v>12559</v>
      </c>
      <c r="C2087" s="10" t="str">
        <f>IFERROR(INDEX(invoice_test_data!AI:AI, MATCH('Classification Test Result'!A2087, invoice_test_data!A:A, 0)), "")</f>
        <v/>
      </c>
      <c r="D2087" s="10" t="s">
        <v>48</v>
      </c>
      <c r="E2087" s="10">
        <v>1</v>
      </c>
    </row>
    <row r="2088" spans="1:5" x14ac:dyDescent="0.3">
      <c r="A2088" s="10">
        <v>910083</v>
      </c>
      <c r="B2088" s="10" t="s">
        <v>12560</v>
      </c>
      <c r="C2088" s="10" t="str">
        <f>IFERROR(INDEX(invoice_test_data!AI:AI, MATCH('Classification Test Result'!A2088, invoice_test_data!A:A, 0)), "")</f>
        <v/>
      </c>
      <c r="D2088" s="10" t="s">
        <v>48</v>
      </c>
      <c r="E2088" s="10">
        <v>1</v>
      </c>
    </row>
    <row r="2089" spans="1:5" x14ac:dyDescent="0.3">
      <c r="A2089" s="10">
        <v>910082</v>
      </c>
      <c r="B2089" s="10" t="s">
        <v>12561</v>
      </c>
      <c r="C2089" s="10" t="str">
        <f>IFERROR(INDEX(invoice_test_data!AI:AI, MATCH('Classification Test Result'!A2089, invoice_test_data!A:A, 0)), "")</f>
        <v/>
      </c>
      <c r="D2089" s="10" t="s">
        <v>48</v>
      </c>
      <c r="E2089" s="10">
        <v>1</v>
      </c>
    </row>
    <row r="2090" spans="1:5" x14ac:dyDescent="0.3">
      <c r="A2090" s="10">
        <v>910081</v>
      </c>
      <c r="B2090" s="10" t="s">
        <v>12562</v>
      </c>
      <c r="C2090" s="10" t="str">
        <f>IFERROR(INDEX(invoice_test_data!AI:AI, MATCH('Classification Test Result'!A2090, invoice_test_data!A:A, 0)), "")</f>
        <v/>
      </c>
      <c r="D2090" s="10" t="s">
        <v>48</v>
      </c>
      <c r="E2090" s="10">
        <v>1</v>
      </c>
    </row>
    <row r="2091" spans="1:5" x14ac:dyDescent="0.3">
      <c r="A2091" s="10">
        <v>910090</v>
      </c>
      <c r="B2091" s="10" t="s">
        <v>12563</v>
      </c>
      <c r="C2091" s="10" t="str">
        <f>IFERROR(INDEX(invoice_test_data!AI:AI, MATCH('Classification Test Result'!A2091, invoice_test_data!A:A, 0)), "")</f>
        <v/>
      </c>
      <c r="D2091" s="10" t="s">
        <v>48</v>
      </c>
      <c r="E2091" s="10">
        <v>1</v>
      </c>
    </row>
    <row r="2092" spans="1:5" x14ac:dyDescent="0.3">
      <c r="A2092" s="10">
        <v>910088</v>
      </c>
      <c r="B2092" s="10" t="s">
        <v>12564</v>
      </c>
      <c r="C2092" s="10" t="str">
        <f>IFERROR(INDEX(invoice_test_data!AI:AI, MATCH('Classification Test Result'!A2092, invoice_test_data!A:A, 0)), "")</f>
        <v/>
      </c>
      <c r="D2092" s="10" t="s">
        <v>48</v>
      </c>
      <c r="E2092" s="10">
        <v>1</v>
      </c>
    </row>
    <row r="2093" spans="1:5" x14ac:dyDescent="0.3">
      <c r="A2093" s="10">
        <v>910085</v>
      </c>
      <c r="B2093" s="10" t="s">
        <v>12565</v>
      </c>
      <c r="C2093" s="10" t="str">
        <f>IFERROR(INDEX(invoice_test_data!AI:AI, MATCH('Classification Test Result'!A2093, invoice_test_data!A:A, 0)), "")</f>
        <v/>
      </c>
      <c r="D2093" s="10" t="s">
        <v>48</v>
      </c>
      <c r="E2093" s="10">
        <v>1</v>
      </c>
    </row>
    <row r="2094" spans="1:5" x14ac:dyDescent="0.3">
      <c r="A2094" s="10">
        <v>910104</v>
      </c>
      <c r="B2094" s="10" t="s">
        <v>12100</v>
      </c>
      <c r="C2094" s="10" t="str">
        <f>IFERROR(INDEX(invoice_test_data!AI:AI, MATCH('Classification Test Result'!A2094, invoice_test_data!A:A, 0)), "")</f>
        <v/>
      </c>
      <c r="D2094" s="10" t="s">
        <v>48</v>
      </c>
      <c r="E2094" s="10">
        <v>1</v>
      </c>
    </row>
    <row r="2095" spans="1:5" x14ac:dyDescent="0.3">
      <c r="A2095" s="10">
        <v>910100</v>
      </c>
      <c r="B2095" s="10" t="s">
        <v>12566</v>
      </c>
      <c r="C2095" s="10" t="str">
        <f>IFERROR(INDEX(invoice_test_data!AI:AI, MATCH('Classification Test Result'!A2095, invoice_test_data!A:A, 0)), "")</f>
        <v/>
      </c>
      <c r="D2095" s="10" t="s">
        <v>48</v>
      </c>
      <c r="E2095" s="10">
        <v>1</v>
      </c>
    </row>
    <row r="2096" spans="1:5" x14ac:dyDescent="0.3">
      <c r="A2096" s="10">
        <v>910106</v>
      </c>
      <c r="B2096" s="10" t="s">
        <v>12567</v>
      </c>
      <c r="C2096" s="10" t="str">
        <f>IFERROR(INDEX(invoice_test_data!AI:AI, MATCH('Classification Test Result'!A2096, invoice_test_data!A:A, 0)), "")</f>
        <v/>
      </c>
      <c r="D2096" s="10" t="s">
        <v>48</v>
      </c>
      <c r="E2096" s="10">
        <v>1</v>
      </c>
    </row>
    <row r="2097" spans="1:5" x14ac:dyDescent="0.3">
      <c r="A2097" s="10">
        <v>910102</v>
      </c>
      <c r="B2097" s="10" t="s">
        <v>12568</v>
      </c>
      <c r="C2097" s="10" t="str">
        <f>IFERROR(INDEX(invoice_test_data!AI:AI, MATCH('Classification Test Result'!A2097, invoice_test_data!A:A, 0)), "")</f>
        <v/>
      </c>
      <c r="D2097" s="10" t="s">
        <v>48</v>
      </c>
      <c r="E2097" s="10">
        <v>1</v>
      </c>
    </row>
    <row r="2098" spans="1:5" x14ac:dyDescent="0.3">
      <c r="A2098" s="10">
        <v>910103</v>
      </c>
      <c r="B2098" s="10" t="s">
        <v>12569</v>
      </c>
      <c r="C2098" s="10" t="str">
        <f>IFERROR(INDEX(invoice_test_data!AI:AI, MATCH('Classification Test Result'!A2098, invoice_test_data!A:A, 0)), "")</f>
        <v/>
      </c>
      <c r="D2098" s="10" t="s">
        <v>48</v>
      </c>
      <c r="E2098" s="10">
        <v>1</v>
      </c>
    </row>
    <row r="2099" spans="1:5" x14ac:dyDescent="0.3">
      <c r="A2099" s="10">
        <v>910105</v>
      </c>
      <c r="B2099" s="10" t="s">
        <v>12327</v>
      </c>
      <c r="C2099" s="10" t="str">
        <f>IFERROR(INDEX(invoice_test_data!AI:AI, MATCH('Classification Test Result'!A2099, invoice_test_data!A:A, 0)), "")</f>
        <v/>
      </c>
      <c r="D2099" s="10" t="s">
        <v>48</v>
      </c>
      <c r="E2099" s="10">
        <v>1</v>
      </c>
    </row>
    <row r="2100" spans="1:5" x14ac:dyDescent="0.3">
      <c r="A2100" s="10">
        <v>910101</v>
      </c>
      <c r="B2100" s="10" t="s">
        <v>12570</v>
      </c>
      <c r="C2100" s="10" t="str">
        <f>IFERROR(INDEX(invoice_test_data!AI:AI, MATCH('Classification Test Result'!A2100, invoice_test_data!A:A, 0)), "")</f>
        <v/>
      </c>
      <c r="D2100" s="10" t="s">
        <v>48</v>
      </c>
      <c r="E2100" s="10">
        <v>1</v>
      </c>
    </row>
    <row r="2101" spans="1:5" x14ac:dyDescent="0.3">
      <c r="A2101" s="10">
        <v>910107</v>
      </c>
      <c r="B2101" s="10" t="s">
        <v>12356</v>
      </c>
      <c r="C2101" s="10" t="str">
        <f>IFERROR(INDEX(invoice_test_data!AI:AI, MATCH('Classification Test Result'!A2101, invoice_test_data!A:A, 0)), "")</f>
        <v/>
      </c>
      <c r="D2101" s="10" t="s">
        <v>48</v>
      </c>
      <c r="E2101" s="10">
        <v>1</v>
      </c>
    </row>
    <row r="2102" spans="1:5" x14ac:dyDescent="0.3">
      <c r="A2102" s="10">
        <v>910108</v>
      </c>
      <c r="B2102" s="10" t="s">
        <v>12571</v>
      </c>
      <c r="C2102" s="10" t="str">
        <f>IFERROR(INDEX(invoice_test_data!AI:AI, MATCH('Classification Test Result'!A2102, invoice_test_data!A:A, 0)), "")</f>
        <v/>
      </c>
      <c r="D2102" s="10" t="s">
        <v>48</v>
      </c>
      <c r="E2102" s="10">
        <v>1</v>
      </c>
    </row>
    <row r="2103" spans="1:5" x14ac:dyDescent="0.3">
      <c r="A2103" s="10">
        <v>909980</v>
      </c>
      <c r="B2103" s="10" t="s">
        <v>12572</v>
      </c>
      <c r="C2103" s="10" t="str">
        <f>IFERROR(INDEX(invoice_test_data!AI:AI, MATCH('Classification Test Result'!A2103, invoice_test_data!A:A, 0)), "")</f>
        <v/>
      </c>
      <c r="D2103" s="10" t="s">
        <v>48</v>
      </c>
      <c r="E2103" s="10">
        <v>1</v>
      </c>
    </row>
    <row r="2104" spans="1:5" x14ac:dyDescent="0.3">
      <c r="A2104" s="10">
        <v>909977</v>
      </c>
      <c r="B2104" s="10" t="s">
        <v>12136</v>
      </c>
      <c r="C2104" s="10" t="str">
        <f>IFERROR(INDEX(invoice_test_data!AI:AI, MATCH('Classification Test Result'!A2104, invoice_test_data!A:A, 0)), "")</f>
        <v/>
      </c>
      <c r="D2104" s="10" t="s">
        <v>464</v>
      </c>
      <c r="E2104" s="10">
        <v>1</v>
      </c>
    </row>
    <row r="2105" spans="1:5" x14ac:dyDescent="0.3">
      <c r="A2105" s="10">
        <v>909976</v>
      </c>
      <c r="B2105" s="10" t="s">
        <v>12573</v>
      </c>
      <c r="C2105" s="10" t="str">
        <f>IFERROR(INDEX(invoice_test_data!AI:AI, MATCH('Classification Test Result'!A2105, invoice_test_data!A:A, 0)), "")</f>
        <v/>
      </c>
      <c r="D2105" s="10" t="s">
        <v>48</v>
      </c>
      <c r="E2105" s="10">
        <v>1</v>
      </c>
    </row>
    <row r="2106" spans="1:5" x14ac:dyDescent="0.3">
      <c r="A2106" s="10">
        <v>909978</v>
      </c>
      <c r="B2106" s="10" t="s">
        <v>12574</v>
      </c>
      <c r="C2106" s="10" t="str">
        <f>IFERROR(INDEX(invoice_test_data!AI:AI, MATCH('Classification Test Result'!A2106, invoice_test_data!A:A, 0)), "")</f>
        <v/>
      </c>
      <c r="D2106" s="10" t="s">
        <v>48</v>
      </c>
      <c r="E2106" s="10">
        <v>1</v>
      </c>
    </row>
    <row r="2107" spans="1:5" x14ac:dyDescent="0.3">
      <c r="A2107" s="10">
        <v>909981</v>
      </c>
      <c r="B2107" s="10" t="s">
        <v>12575</v>
      </c>
      <c r="C2107" s="10" t="str">
        <f>IFERROR(INDEX(invoice_test_data!AI:AI, MATCH('Classification Test Result'!A2107, invoice_test_data!A:A, 0)), "")</f>
        <v/>
      </c>
      <c r="D2107" s="10" t="s">
        <v>48</v>
      </c>
      <c r="E2107" s="10">
        <v>1</v>
      </c>
    </row>
    <row r="2108" spans="1:5" x14ac:dyDescent="0.3">
      <c r="A2108" s="10">
        <v>909979</v>
      </c>
      <c r="B2108" s="10" t="s">
        <v>12576</v>
      </c>
      <c r="C2108" s="10" t="str">
        <f>IFERROR(INDEX(invoice_test_data!AI:AI, MATCH('Classification Test Result'!A2108, invoice_test_data!A:A, 0)), "")</f>
        <v/>
      </c>
      <c r="D2108" s="10" t="s">
        <v>48</v>
      </c>
      <c r="E2108" s="10">
        <v>1</v>
      </c>
    </row>
    <row r="2109" spans="1:5" x14ac:dyDescent="0.3">
      <c r="A2109" s="10">
        <v>909982</v>
      </c>
      <c r="B2109" s="10" t="s">
        <v>12577</v>
      </c>
      <c r="C2109" s="10" t="str">
        <f>IFERROR(INDEX(invoice_test_data!AI:AI, MATCH('Classification Test Result'!A2109, invoice_test_data!A:A, 0)), "")</f>
        <v/>
      </c>
      <c r="D2109" s="10" t="s">
        <v>48</v>
      </c>
      <c r="E2109" s="10">
        <v>1</v>
      </c>
    </row>
    <row r="2110" spans="1:5" x14ac:dyDescent="0.3">
      <c r="A2110" s="10">
        <v>909983</v>
      </c>
      <c r="B2110" s="10" t="s">
        <v>12578</v>
      </c>
      <c r="C2110" s="10" t="str">
        <f>IFERROR(INDEX(invoice_test_data!AI:AI, MATCH('Classification Test Result'!A2110, invoice_test_data!A:A, 0)), "")</f>
        <v/>
      </c>
      <c r="D2110" s="10" t="s">
        <v>464</v>
      </c>
      <c r="E2110" s="10">
        <v>1</v>
      </c>
    </row>
    <row r="2111" spans="1:5" x14ac:dyDescent="0.3">
      <c r="A2111" s="10">
        <v>909984</v>
      </c>
      <c r="B2111" s="10" t="s">
        <v>11163</v>
      </c>
      <c r="C2111" s="10" t="str">
        <f>IFERROR(INDEX(invoice_test_data!AI:AI, MATCH('Classification Test Result'!A2111, invoice_test_data!A:A, 0)), "")</f>
        <v/>
      </c>
      <c r="D2111" s="10" t="s">
        <v>92</v>
      </c>
      <c r="E2111" s="10">
        <v>1</v>
      </c>
    </row>
    <row r="2112" spans="1:5" x14ac:dyDescent="0.3">
      <c r="A2112" s="10">
        <v>909985</v>
      </c>
      <c r="B2112" s="10" t="s">
        <v>12579</v>
      </c>
      <c r="C2112" s="10" t="str">
        <f>IFERROR(INDEX(invoice_test_data!AI:AI, MATCH('Classification Test Result'!A2112, invoice_test_data!A:A, 0)), "")</f>
        <v/>
      </c>
      <c r="D2112" s="10" t="s">
        <v>48</v>
      </c>
      <c r="E2112" s="10">
        <v>1</v>
      </c>
    </row>
    <row r="2113" spans="1:5" x14ac:dyDescent="0.3">
      <c r="A2113" s="10">
        <v>909988</v>
      </c>
      <c r="B2113" s="10" t="s">
        <v>12580</v>
      </c>
      <c r="C2113" s="10" t="str">
        <f>IFERROR(INDEX(invoice_test_data!AI:AI, MATCH('Classification Test Result'!A2113, invoice_test_data!A:A, 0)), "")</f>
        <v/>
      </c>
      <c r="D2113" s="10" t="s">
        <v>464</v>
      </c>
      <c r="E2113" s="10">
        <v>1</v>
      </c>
    </row>
    <row r="2114" spans="1:5" x14ac:dyDescent="0.3">
      <c r="A2114" s="10">
        <v>909986</v>
      </c>
      <c r="B2114" s="10" t="s">
        <v>12581</v>
      </c>
      <c r="C2114" s="10" t="str">
        <f>IFERROR(INDEX(invoice_test_data!AI:AI, MATCH('Classification Test Result'!A2114, invoice_test_data!A:A, 0)), "")</f>
        <v/>
      </c>
      <c r="D2114" s="10" t="s">
        <v>464</v>
      </c>
      <c r="E2114" s="10">
        <v>1</v>
      </c>
    </row>
    <row r="2115" spans="1:5" x14ac:dyDescent="0.3">
      <c r="A2115" s="10">
        <v>909991</v>
      </c>
      <c r="B2115" s="10" t="s">
        <v>10936</v>
      </c>
      <c r="C2115" s="10" t="str">
        <f>IFERROR(INDEX(invoice_test_data!AI:AI, MATCH('Classification Test Result'!A2115, invoice_test_data!A:A, 0)), "")</f>
        <v/>
      </c>
      <c r="D2115" s="10" t="s">
        <v>453</v>
      </c>
      <c r="E2115" s="10">
        <v>1</v>
      </c>
    </row>
    <row r="2116" spans="1:5" x14ac:dyDescent="0.3">
      <c r="A2116" s="10">
        <v>909990</v>
      </c>
      <c r="B2116" s="10" t="s">
        <v>12582</v>
      </c>
      <c r="C2116" s="10" t="str">
        <f>IFERROR(INDEX(invoice_test_data!AI:AI, MATCH('Classification Test Result'!A2116, invoice_test_data!A:A, 0)), "")</f>
        <v/>
      </c>
      <c r="D2116" s="10" t="s">
        <v>464</v>
      </c>
      <c r="E2116" s="10">
        <v>1</v>
      </c>
    </row>
    <row r="2117" spans="1:5" x14ac:dyDescent="0.3">
      <c r="A2117" s="10">
        <v>909989</v>
      </c>
      <c r="B2117" s="10" t="s">
        <v>12583</v>
      </c>
      <c r="C2117" s="10" t="str">
        <f>IFERROR(INDEX(invoice_test_data!AI:AI, MATCH('Classification Test Result'!A2117, invoice_test_data!A:A, 0)), "")</f>
        <v/>
      </c>
      <c r="D2117" s="10" t="s">
        <v>48</v>
      </c>
      <c r="E2117" s="10">
        <v>1</v>
      </c>
    </row>
    <row r="2118" spans="1:5" x14ac:dyDescent="0.3">
      <c r="A2118" s="10">
        <v>909987</v>
      </c>
      <c r="B2118" s="10" t="s">
        <v>12584</v>
      </c>
      <c r="C2118" s="10" t="str">
        <f>IFERROR(INDEX(invoice_test_data!AI:AI, MATCH('Classification Test Result'!A2118, invoice_test_data!A:A, 0)), "")</f>
        <v/>
      </c>
      <c r="D2118" s="10" t="s">
        <v>464</v>
      </c>
      <c r="E2118" s="10">
        <v>1</v>
      </c>
    </row>
    <row r="2119" spans="1:5" x14ac:dyDescent="0.3">
      <c r="A2119" s="10">
        <v>909992</v>
      </c>
      <c r="B2119" s="10" t="s">
        <v>12585</v>
      </c>
      <c r="C2119" s="10" t="str">
        <f>IFERROR(INDEX(invoice_test_data!AI:AI, MATCH('Classification Test Result'!A2119, invoice_test_data!A:A, 0)), "")</f>
        <v/>
      </c>
      <c r="D2119" s="10" t="s">
        <v>48</v>
      </c>
      <c r="E2119" s="10">
        <v>1</v>
      </c>
    </row>
    <row r="2120" spans="1:5" x14ac:dyDescent="0.3">
      <c r="A2120" s="10">
        <v>909994</v>
      </c>
      <c r="B2120" s="10" t="s">
        <v>11148</v>
      </c>
      <c r="C2120" s="10" t="str">
        <f>IFERROR(INDEX(invoice_test_data!AI:AI, MATCH('Classification Test Result'!A2120, invoice_test_data!A:A, 0)), "")</f>
        <v/>
      </c>
      <c r="D2120" s="10" t="s">
        <v>464</v>
      </c>
      <c r="E2120" s="10">
        <v>1</v>
      </c>
    </row>
    <row r="2121" spans="1:5" x14ac:dyDescent="0.3">
      <c r="A2121" s="10">
        <v>909993</v>
      </c>
      <c r="B2121" s="10" t="s">
        <v>12348</v>
      </c>
      <c r="C2121" s="10" t="str">
        <f>IFERROR(INDEX(invoice_test_data!AI:AI, MATCH('Classification Test Result'!A2121, invoice_test_data!A:A, 0)), "")</f>
        <v/>
      </c>
      <c r="D2121" s="10" t="s">
        <v>48</v>
      </c>
      <c r="E2121" s="10">
        <v>0.97</v>
      </c>
    </row>
    <row r="2122" spans="1:5" x14ac:dyDescent="0.3">
      <c r="A2122" s="10">
        <v>909996</v>
      </c>
      <c r="B2122" s="10" t="s">
        <v>12586</v>
      </c>
      <c r="C2122" s="10" t="str">
        <f>IFERROR(INDEX(invoice_test_data!AI:AI, MATCH('Classification Test Result'!A2122, invoice_test_data!A:A, 0)), "")</f>
        <v/>
      </c>
      <c r="D2122" s="10" t="s">
        <v>48</v>
      </c>
      <c r="E2122" s="10">
        <v>0.98</v>
      </c>
    </row>
    <row r="2123" spans="1:5" x14ac:dyDescent="0.3">
      <c r="A2123" s="10">
        <v>909995</v>
      </c>
      <c r="B2123" s="10" t="s">
        <v>12587</v>
      </c>
      <c r="C2123" s="10" t="str">
        <f>IFERROR(INDEX(invoice_test_data!AI:AI, MATCH('Classification Test Result'!A2123, invoice_test_data!A:A, 0)), "")</f>
        <v/>
      </c>
      <c r="D2123" s="10" t="s">
        <v>48</v>
      </c>
      <c r="E2123" s="10">
        <v>1</v>
      </c>
    </row>
    <row r="2124" spans="1:5" x14ac:dyDescent="0.3">
      <c r="A2124" s="10">
        <v>909997</v>
      </c>
      <c r="B2124" s="10" t="s">
        <v>12588</v>
      </c>
      <c r="C2124" s="10" t="str">
        <f>IFERROR(INDEX(invoice_test_data!AI:AI, MATCH('Classification Test Result'!A2124, invoice_test_data!A:A, 0)), "")</f>
        <v/>
      </c>
      <c r="D2124" s="10" t="s">
        <v>48</v>
      </c>
      <c r="E2124" s="10">
        <v>1</v>
      </c>
    </row>
    <row r="2125" spans="1:5" x14ac:dyDescent="0.3">
      <c r="A2125" s="10">
        <v>909998</v>
      </c>
      <c r="B2125" s="10" t="s">
        <v>12589</v>
      </c>
      <c r="C2125" s="10" t="str">
        <f>IFERROR(INDEX(invoice_test_data!AI:AI, MATCH('Classification Test Result'!A2125, invoice_test_data!A:A, 0)), "")</f>
        <v/>
      </c>
      <c r="D2125" s="10" t="s">
        <v>48</v>
      </c>
      <c r="E2125" s="10">
        <v>1</v>
      </c>
    </row>
    <row r="2126" spans="1:5" x14ac:dyDescent="0.3">
      <c r="A2126" s="10">
        <v>910000</v>
      </c>
      <c r="B2126" s="10" t="s">
        <v>12590</v>
      </c>
      <c r="C2126" s="10" t="str">
        <f>IFERROR(INDEX(invoice_test_data!AI:AI, MATCH('Classification Test Result'!A2126, invoice_test_data!A:A, 0)), "")</f>
        <v/>
      </c>
      <c r="D2126" s="10" t="s">
        <v>48</v>
      </c>
      <c r="E2126" s="10">
        <v>1</v>
      </c>
    </row>
    <row r="2127" spans="1:5" x14ac:dyDescent="0.3">
      <c r="A2127" s="10">
        <v>909999</v>
      </c>
      <c r="B2127" s="10" t="s">
        <v>12591</v>
      </c>
      <c r="C2127" s="10" t="str">
        <f>IFERROR(INDEX(invoice_test_data!AI:AI, MATCH('Classification Test Result'!A2127, invoice_test_data!A:A, 0)), "")</f>
        <v/>
      </c>
      <c r="D2127" s="10" t="s">
        <v>48</v>
      </c>
      <c r="E2127" s="10">
        <v>1</v>
      </c>
    </row>
    <row r="2128" spans="1:5" x14ac:dyDescent="0.3">
      <c r="A2128" s="10">
        <v>910010</v>
      </c>
      <c r="B2128" s="10" t="s">
        <v>10936</v>
      </c>
      <c r="C2128" s="10" t="str">
        <f>IFERROR(INDEX(invoice_test_data!AI:AI, MATCH('Classification Test Result'!A2128, invoice_test_data!A:A, 0)), "")</f>
        <v/>
      </c>
      <c r="D2128" s="10" t="s">
        <v>453</v>
      </c>
      <c r="E2128" s="10">
        <v>1</v>
      </c>
    </row>
    <row r="2129" spans="1:5" x14ac:dyDescent="0.3">
      <c r="A2129" s="10">
        <v>910009</v>
      </c>
      <c r="B2129" s="10" t="s">
        <v>11163</v>
      </c>
      <c r="C2129" s="10" t="str">
        <f>IFERROR(INDEX(invoice_test_data!AI:AI, MATCH('Classification Test Result'!A2129, invoice_test_data!A:A, 0)), "")</f>
        <v/>
      </c>
      <c r="D2129" s="10" t="s">
        <v>92</v>
      </c>
      <c r="E2129" s="10">
        <v>1</v>
      </c>
    </row>
    <row r="2130" spans="1:5" x14ac:dyDescent="0.3">
      <c r="A2130" s="10">
        <v>910008</v>
      </c>
      <c r="B2130" s="10" t="s">
        <v>12592</v>
      </c>
      <c r="C2130" s="10" t="str">
        <f>IFERROR(INDEX(invoice_test_data!AI:AI, MATCH('Classification Test Result'!A2130, invoice_test_data!A:A, 0)), "")</f>
        <v/>
      </c>
      <c r="D2130" s="10" t="s">
        <v>48</v>
      </c>
      <c r="E2130" s="10">
        <v>1</v>
      </c>
    </row>
    <row r="2131" spans="1:5" x14ac:dyDescent="0.3">
      <c r="A2131" s="10">
        <v>910007</v>
      </c>
      <c r="B2131" s="10" t="s">
        <v>12593</v>
      </c>
      <c r="C2131" s="10" t="str">
        <f>IFERROR(INDEX(invoice_test_data!AI:AI, MATCH('Classification Test Result'!A2131, invoice_test_data!A:A, 0)), "")</f>
        <v/>
      </c>
      <c r="D2131" s="10" t="s">
        <v>48</v>
      </c>
      <c r="E2131" s="10">
        <v>0.54</v>
      </c>
    </row>
    <row r="2132" spans="1:5" x14ac:dyDescent="0.3">
      <c r="A2132" s="10">
        <v>910006</v>
      </c>
      <c r="B2132" s="10" t="s">
        <v>12594</v>
      </c>
      <c r="C2132" s="10" t="str">
        <f>IFERROR(INDEX(invoice_test_data!AI:AI, MATCH('Classification Test Result'!A2132, invoice_test_data!A:A, 0)), "")</f>
        <v/>
      </c>
      <c r="D2132" s="10" t="s">
        <v>464</v>
      </c>
      <c r="E2132" s="10">
        <v>1</v>
      </c>
    </row>
    <row r="2133" spans="1:5" x14ac:dyDescent="0.3">
      <c r="A2133" s="10">
        <v>910005</v>
      </c>
      <c r="B2133" s="10" t="s">
        <v>12595</v>
      </c>
      <c r="C2133" s="10" t="str">
        <f>IFERROR(INDEX(invoice_test_data!AI:AI, MATCH('Classification Test Result'!A2133, invoice_test_data!A:A, 0)), "")</f>
        <v/>
      </c>
      <c r="D2133" s="10" t="s">
        <v>48</v>
      </c>
      <c r="E2133" s="10">
        <v>1</v>
      </c>
    </row>
    <row r="2134" spans="1:5" x14ac:dyDescent="0.3">
      <c r="A2134" s="10">
        <v>910004</v>
      </c>
      <c r="B2134" s="10" t="s">
        <v>12596</v>
      </c>
      <c r="C2134" s="10" t="str">
        <f>IFERROR(INDEX(invoice_test_data!AI:AI, MATCH('Classification Test Result'!A2134, invoice_test_data!A:A, 0)), "")</f>
        <v/>
      </c>
      <c r="D2134" s="10" t="s">
        <v>48</v>
      </c>
      <c r="E2134" s="10">
        <v>1</v>
      </c>
    </row>
    <row r="2135" spans="1:5" x14ac:dyDescent="0.3">
      <c r="A2135" s="10">
        <v>910003</v>
      </c>
      <c r="B2135" s="10" t="s">
        <v>12597</v>
      </c>
      <c r="C2135" s="10" t="str">
        <f>IFERROR(INDEX(invoice_test_data!AI:AI, MATCH('Classification Test Result'!A2135, invoice_test_data!A:A, 0)), "")</f>
        <v/>
      </c>
      <c r="D2135" s="10" t="s">
        <v>48</v>
      </c>
      <c r="E2135" s="10">
        <v>1</v>
      </c>
    </row>
    <row r="2136" spans="1:5" x14ac:dyDescent="0.3">
      <c r="A2136" s="10">
        <v>910002</v>
      </c>
      <c r="B2136" s="10" t="s">
        <v>12598</v>
      </c>
      <c r="C2136" s="10" t="str">
        <f>IFERROR(INDEX(invoice_test_data!AI:AI, MATCH('Classification Test Result'!A2136, invoice_test_data!A:A, 0)), "")</f>
        <v/>
      </c>
      <c r="D2136" s="10" t="s">
        <v>48</v>
      </c>
      <c r="E2136" s="10">
        <v>1</v>
      </c>
    </row>
    <row r="2137" spans="1:5" x14ac:dyDescent="0.3">
      <c r="A2137" s="10">
        <v>910001</v>
      </c>
      <c r="B2137" s="10" t="s">
        <v>12599</v>
      </c>
      <c r="C2137" s="10" t="str">
        <f>IFERROR(INDEX(invoice_test_data!AI:AI, MATCH('Classification Test Result'!A2137, invoice_test_data!A:A, 0)), "")</f>
        <v/>
      </c>
      <c r="D2137" s="10" t="s">
        <v>48</v>
      </c>
      <c r="E2137" s="10">
        <v>1</v>
      </c>
    </row>
    <row r="2138" spans="1:5" x14ac:dyDescent="0.3">
      <c r="A2138" s="10">
        <v>910012</v>
      </c>
      <c r="B2138" s="10" t="s">
        <v>12586</v>
      </c>
      <c r="C2138" s="10" t="str">
        <f>IFERROR(INDEX(invoice_test_data!AI:AI, MATCH('Classification Test Result'!A2138, invoice_test_data!A:A, 0)), "")</f>
        <v/>
      </c>
      <c r="D2138" s="10" t="s">
        <v>48</v>
      </c>
      <c r="E2138" s="10">
        <v>0.98</v>
      </c>
    </row>
    <row r="2139" spans="1:5" x14ac:dyDescent="0.3">
      <c r="A2139" s="10">
        <v>910011</v>
      </c>
      <c r="B2139" s="10" t="s">
        <v>12587</v>
      </c>
      <c r="C2139" s="10" t="str">
        <f>IFERROR(INDEX(invoice_test_data!AI:AI, MATCH('Classification Test Result'!A2139, invoice_test_data!A:A, 0)), "")</f>
        <v/>
      </c>
      <c r="D2139" s="10" t="s">
        <v>48</v>
      </c>
      <c r="E2139" s="10">
        <v>1</v>
      </c>
    </row>
    <row r="2140" spans="1:5" x14ac:dyDescent="0.3">
      <c r="A2140" s="10">
        <v>910013</v>
      </c>
      <c r="B2140" s="10" t="s">
        <v>12579</v>
      </c>
      <c r="C2140" s="10" t="str">
        <f>IFERROR(INDEX(invoice_test_data!AI:AI, MATCH('Classification Test Result'!A2140, invoice_test_data!A:A, 0)), "")</f>
        <v/>
      </c>
      <c r="D2140" s="10" t="s">
        <v>48</v>
      </c>
      <c r="E2140" s="10">
        <v>1</v>
      </c>
    </row>
    <row r="2141" spans="1:5" x14ac:dyDescent="0.3">
      <c r="A2141" s="10">
        <v>910014</v>
      </c>
      <c r="B2141" s="10" t="s">
        <v>12600</v>
      </c>
      <c r="C2141" s="10" t="str">
        <f>IFERROR(INDEX(invoice_test_data!AI:AI, MATCH('Classification Test Result'!A2141, invoice_test_data!A:A, 0)), "")</f>
        <v/>
      </c>
      <c r="D2141" s="10" t="s">
        <v>48</v>
      </c>
      <c r="E2141" s="10">
        <v>1</v>
      </c>
    </row>
    <row r="2142" spans="1:5" x14ac:dyDescent="0.3">
      <c r="A2142" s="10">
        <v>910016</v>
      </c>
      <c r="B2142" s="10" t="s">
        <v>11148</v>
      </c>
      <c r="C2142" s="10" t="str">
        <f>IFERROR(INDEX(invoice_test_data!AI:AI, MATCH('Classification Test Result'!A2142, invoice_test_data!A:A, 0)), "")</f>
        <v/>
      </c>
      <c r="D2142" s="10" t="s">
        <v>464</v>
      </c>
      <c r="E2142" s="10">
        <v>1</v>
      </c>
    </row>
    <row r="2143" spans="1:5" x14ac:dyDescent="0.3">
      <c r="A2143" s="10">
        <v>910015</v>
      </c>
      <c r="B2143" s="10" t="s">
        <v>12601</v>
      </c>
      <c r="C2143" s="10" t="str">
        <f>IFERROR(INDEX(invoice_test_data!AI:AI, MATCH('Classification Test Result'!A2143, invoice_test_data!A:A, 0)), "")</f>
        <v/>
      </c>
      <c r="D2143" s="10" t="s">
        <v>48</v>
      </c>
      <c r="E2143" s="10">
        <v>1</v>
      </c>
    </row>
    <row r="2144" spans="1:5" x14ac:dyDescent="0.3">
      <c r="A2144" s="10">
        <v>910017</v>
      </c>
      <c r="B2144" s="10" t="s">
        <v>12602</v>
      </c>
      <c r="C2144" s="10" t="str">
        <f>IFERROR(INDEX(invoice_test_data!AI:AI, MATCH('Classification Test Result'!A2144, invoice_test_data!A:A, 0)), "")</f>
        <v/>
      </c>
      <c r="D2144" s="10" t="s">
        <v>464</v>
      </c>
      <c r="E2144" s="10">
        <v>1</v>
      </c>
    </row>
    <row r="2145" spans="1:5" x14ac:dyDescent="0.3">
      <c r="A2145" s="10">
        <v>910018</v>
      </c>
      <c r="B2145" s="10" t="s">
        <v>12603</v>
      </c>
      <c r="C2145" s="10" t="str">
        <f>IFERROR(INDEX(invoice_test_data!AI:AI, MATCH('Classification Test Result'!A2145, invoice_test_data!A:A, 0)), "")</f>
        <v/>
      </c>
      <c r="D2145" s="10" t="s">
        <v>48</v>
      </c>
      <c r="E2145" s="10">
        <v>1</v>
      </c>
    </row>
    <row r="2146" spans="1:5" x14ac:dyDescent="0.3">
      <c r="A2146" s="10">
        <v>910019</v>
      </c>
      <c r="B2146" s="10" t="s">
        <v>12604</v>
      </c>
      <c r="C2146" s="10" t="str">
        <f>IFERROR(INDEX(invoice_test_data!AI:AI, MATCH('Classification Test Result'!A2146, invoice_test_data!A:A, 0)), "")</f>
        <v/>
      </c>
      <c r="D2146" s="10" t="s">
        <v>48</v>
      </c>
      <c r="E2146" s="10">
        <v>1</v>
      </c>
    </row>
    <row r="2147" spans="1:5" x14ac:dyDescent="0.3">
      <c r="A2147" s="10">
        <v>909975</v>
      </c>
      <c r="B2147" s="10" t="s">
        <v>12605</v>
      </c>
      <c r="C2147" s="10" t="str">
        <f>IFERROR(INDEX(invoice_test_data!AI:AI, MATCH('Classification Test Result'!A2147, invoice_test_data!A:A, 0)), "")</f>
        <v/>
      </c>
      <c r="D2147" s="10" t="s">
        <v>48</v>
      </c>
      <c r="E2147" s="10">
        <v>1</v>
      </c>
    </row>
    <row r="2148" spans="1:5" x14ac:dyDescent="0.3">
      <c r="A2148" s="10">
        <v>909921</v>
      </c>
      <c r="B2148" s="10" t="s">
        <v>12606</v>
      </c>
      <c r="C2148" s="10" t="str">
        <f>IFERROR(INDEX(invoice_test_data!AI:AI, MATCH('Classification Test Result'!A2148, invoice_test_data!A:A, 0)), "")</f>
        <v/>
      </c>
      <c r="D2148" s="10" t="s">
        <v>48</v>
      </c>
      <c r="E2148" s="10">
        <v>1</v>
      </c>
    </row>
    <row r="2149" spans="1:5" x14ac:dyDescent="0.3">
      <c r="A2149" s="10">
        <v>909922</v>
      </c>
      <c r="B2149" s="10" t="s">
        <v>12607</v>
      </c>
      <c r="C2149" s="10" t="str">
        <f>IFERROR(INDEX(invoice_test_data!AI:AI, MATCH('Classification Test Result'!A2149, invoice_test_data!A:A, 0)), "")</f>
        <v/>
      </c>
      <c r="D2149" s="10" t="s">
        <v>464</v>
      </c>
      <c r="E2149" s="10">
        <v>0.99</v>
      </c>
    </row>
    <row r="2150" spans="1:5" x14ac:dyDescent="0.3">
      <c r="A2150" s="10">
        <v>909924</v>
      </c>
      <c r="B2150" s="10" t="s">
        <v>12608</v>
      </c>
      <c r="C2150" s="10" t="str">
        <f>IFERROR(INDEX(invoice_test_data!AI:AI, MATCH('Classification Test Result'!A2150, invoice_test_data!A:A, 0)), "")</f>
        <v/>
      </c>
      <c r="D2150" s="10" t="s">
        <v>48</v>
      </c>
      <c r="E2150" s="10">
        <v>1</v>
      </c>
    </row>
    <row r="2151" spans="1:5" x14ac:dyDescent="0.3">
      <c r="A2151" s="10">
        <v>909923</v>
      </c>
      <c r="B2151" s="10" t="s">
        <v>12609</v>
      </c>
      <c r="C2151" s="10" t="str">
        <f>IFERROR(INDEX(invoice_test_data!AI:AI, MATCH('Classification Test Result'!A2151, invoice_test_data!A:A, 0)), "")</f>
        <v/>
      </c>
      <c r="D2151" s="10" t="s">
        <v>48</v>
      </c>
      <c r="E2151" s="10">
        <v>1</v>
      </c>
    </row>
    <row r="2152" spans="1:5" x14ac:dyDescent="0.3">
      <c r="A2152" s="10">
        <v>909925</v>
      </c>
      <c r="B2152" s="10" t="s">
        <v>12610</v>
      </c>
      <c r="C2152" s="10" t="str">
        <f>IFERROR(INDEX(invoice_test_data!AI:AI, MATCH('Classification Test Result'!A2152, invoice_test_data!A:A, 0)), "")</f>
        <v/>
      </c>
      <c r="D2152" s="10" t="s">
        <v>48</v>
      </c>
      <c r="E2152" s="10">
        <v>1</v>
      </c>
    </row>
    <row r="2153" spans="1:5" x14ac:dyDescent="0.3">
      <c r="A2153" s="10">
        <v>909930</v>
      </c>
      <c r="B2153" s="10" t="s">
        <v>10936</v>
      </c>
      <c r="C2153" s="10" t="str">
        <f>IFERROR(INDEX(invoice_test_data!AI:AI, MATCH('Classification Test Result'!A2153, invoice_test_data!A:A, 0)), "")</f>
        <v/>
      </c>
      <c r="D2153" s="10" t="s">
        <v>453</v>
      </c>
      <c r="E2153" s="10">
        <v>1</v>
      </c>
    </row>
    <row r="2154" spans="1:5" x14ac:dyDescent="0.3">
      <c r="A2154" s="10">
        <v>909928</v>
      </c>
      <c r="B2154" s="10" t="s">
        <v>12611</v>
      </c>
      <c r="C2154" s="10" t="str">
        <f>IFERROR(INDEX(invoice_test_data!AI:AI, MATCH('Classification Test Result'!A2154, invoice_test_data!A:A, 0)), "")</f>
        <v/>
      </c>
      <c r="D2154" s="10" t="s">
        <v>48</v>
      </c>
      <c r="E2154" s="10">
        <v>1</v>
      </c>
    </row>
    <row r="2155" spans="1:5" x14ac:dyDescent="0.3">
      <c r="A2155" s="10">
        <v>909927</v>
      </c>
      <c r="B2155" s="10" t="s">
        <v>12612</v>
      </c>
      <c r="C2155" s="10" t="str">
        <f>IFERROR(INDEX(invoice_test_data!AI:AI, MATCH('Classification Test Result'!A2155, invoice_test_data!A:A, 0)), "")</f>
        <v/>
      </c>
      <c r="D2155" s="10" t="s">
        <v>48</v>
      </c>
      <c r="E2155" s="10">
        <v>1</v>
      </c>
    </row>
    <row r="2156" spans="1:5" x14ac:dyDescent="0.3">
      <c r="A2156" s="10">
        <v>909926</v>
      </c>
      <c r="B2156" s="10" t="s">
        <v>12613</v>
      </c>
      <c r="C2156" s="10" t="str">
        <f>IFERROR(INDEX(invoice_test_data!AI:AI, MATCH('Classification Test Result'!A2156, invoice_test_data!A:A, 0)), "")</f>
        <v/>
      </c>
      <c r="D2156" s="10" t="s">
        <v>48</v>
      </c>
      <c r="E2156" s="10">
        <v>1</v>
      </c>
    </row>
    <row r="2157" spans="1:5" x14ac:dyDescent="0.3">
      <c r="A2157" s="10">
        <v>909932</v>
      </c>
      <c r="B2157" s="10" t="s">
        <v>12614</v>
      </c>
      <c r="C2157" s="10" t="str">
        <f>IFERROR(INDEX(invoice_test_data!AI:AI, MATCH('Classification Test Result'!A2157, invoice_test_data!A:A, 0)), "")</f>
        <v/>
      </c>
      <c r="D2157" s="10" t="s">
        <v>48</v>
      </c>
      <c r="E2157" s="10">
        <v>1</v>
      </c>
    </row>
    <row r="2158" spans="1:5" x14ac:dyDescent="0.3">
      <c r="A2158" s="10">
        <v>909931</v>
      </c>
      <c r="B2158" s="10" t="s">
        <v>12615</v>
      </c>
      <c r="C2158" s="10" t="str">
        <f>IFERROR(INDEX(invoice_test_data!AI:AI, MATCH('Classification Test Result'!A2158, invoice_test_data!A:A, 0)), "")</f>
        <v/>
      </c>
      <c r="D2158" s="10" t="s">
        <v>92</v>
      </c>
      <c r="E2158" s="10">
        <v>1</v>
      </c>
    </row>
    <row r="2159" spans="1:5" x14ac:dyDescent="0.3">
      <c r="A2159" s="10">
        <v>909929</v>
      </c>
      <c r="B2159" s="10" t="s">
        <v>12616</v>
      </c>
      <c r="C2159" s="10" t="str">
        <f>IFERROR(INDEX(invoice_test_data!AI:AI, MATCH('Classification Test Result'!A2159, invoice_test_data!A:A, 0)), "")</f>
        <v/>
      </c>
      <c r="D2159" s="10" t="s">
        <v>92</v>
      </c>
      <c r="E2159" s="10">
        <v>0.91</v>
      </c>
    </row>
    <row r="2160" spans="1:5" x14ac:dyDescent="0.3">
      <c r="A2160" s="10">
        <v>909934</v>
      </c>
      <c r="B2160" s="10" t="s">
        <v>12617</v>
      </c>
      <c r="C2160" s="10" t="str">
        <f>IFERROR(INDEX(invoice_test_data!AI:AI, MATCH('Classification Test Result'!A2160, invoice_test_data!A:A, 0)), "")</f>
        <v/>
      </c>
      <c r="D2160" s="10" t="s">
        <v>48</v>
      </c>
      <c r="E2160" s="10">
        <v>1</v>
      </c>
    </row>
    <row r="2161" spans="1:5" x14ac:dyDescent="0.3">
      <c r="A2161" s="10">
        <v>909936</v>
      </c>
      <c r="B2161" s="10" t="s">
        <v>12618</v>
      </c>
      <c r="C2161" s="10" t="str">
        <f>IFERROR(INDEX(invoice_test_data!AI:AI, MATCH('Classification Test Result'!A2161, invoice_test_data!A:A, 0)), "")</f>
        <v/>
      </c>
      <c r="D2161" s="10" t="s">
        <v>48</v>
      </c>
      <c r="E2161" s="10">
        <v>1</v>
      </c>
    </row>
    <row r="2162" spans="1:5" x14ac:dyDescent="0.3">
      <c r="A2162" s="10">
        <v>909937</v>
      </c>
      <c r="B2162" s="10" t="s">
        <v>12619</v>
      </c>
      <c r="C2162" s="10" t="str">
        <f>IFERROR(INDEX(invoice_test_data!AI:AI, MATCH('Classification Test Result'!A2162, invoice_test_data!A:A, 0)), "")</f>
        <v/>
      </c>
      <c r="D2162" s="10" t="s">
        <v>48</v>
      </c>
      <c r="E2162" s="10">
        <v>1</v>
      </c>
    </row>
    <row r="2163" spans="1:5" x14ac:dyDescent="0.3">
      <c r="A2163" s="10">
        <v>909935</v>
      </c>
      <c r="B2163" s="10" t="s">
        <v>12620</v>
      </c>
      <c r="C2163" s="10" t="str">
        <f>IFERROR(INDEX(invoice_test_data!AI:AI, MATCH('Classification Test Result'!A2163, invoice_test_data!A:A, 0)), "")</f>
        <v/>
      </c>
      <c r="D2163" s="10" t="s">
        <v>48</v>
      </c>
      <c r="E2163" s="10">
        <v>1</v>
      </c>
    </row>
    <row r="2164" spans="1:5" x14ac:dyDescent="0.3">
      <c r="A2164" s="10">
        <v>909933</v>
      </c>
      <c r="B2164" s="10" t="s">
        <v>12621</v>
      </c>
      <c r="C2164" s="10" t="str">
        <f>IFERROR(INDEX(invoice_test_data!AI:AI, MATCH('Classification Test Result'!A2164, invoice_test_data!A:A, 0)), "")</f>
        <v/>
      </c>
      <c r="D2164" s="10" t="s">
        <v>48</v>
      </c>
      <c r="E2164" s="10">
        <v>1</v>
      </c>
    </row>
    <row r="2165" spans="1:5" x14ac:dyDescent="0.3">
      <c r="A2165" s="10">
        <v>909938</v>
      </c>
      <c r="B2165" s="10" t="s">
        <v>12622</v>
      </c>
      <c r="C2165" s="10" t="str">
        <f>IFERROR(INDEX(invoice_test_data!AI:AI, MATCH('Classification Test Result'!A2165, invoice_test_data!A:A, 0)), "")</f>
        <v/>
      </c>
      <c r="D2165" s="10" t="s">
        <v>48</v>
      </c>
      <c r="E2165" s="10">
        <v>1</v>
      </c>
    </row>
    <row r="2166" spans="1:5" x14ac:dyDescent="0.3">
      <c r="A2166" s="10">
        <v>909940</v>
      </c>
      <c r="B2166" s="10" t="s">
        <v>12615</v>
      </c>
      <c r="C2166" s="10" t="str">
        <f>IFERROR(INDEX(invoice_test_data!AI:AI, MATCH('Classification Test Result'!A2166, invoice_test_data!A:A, 0)), "")</f>
        <v/>
      </c>
      <c r="D2166" s="10" t="s">
        <v>92</v>
      </c>
      <c r="E2166" s="10">
        <v>1</v>
      </c>
    </row>
    <row r="2167" spans="1:5" x14ac:dyDescent="0.3">
      <c r="A2167" s="10">
        <v>909941</v>
      </c>
      <c r="B2167" s="10" t="s">
        <v>12614</v>
      </c>
      <c r="C2167" s="10" t="str">
        <f>IFERROR(INDEX(invoice_test_data!AI:AI, MATCH('Classification Test Result'!A2167, invoice_test_data!A:A, 0)), "")</f>
        <v/>
      </c>
      <c r="D2167" s="10" t="s">
        <v>48</v>
      </c>
      <c r="E2167" s="10">
        <v>1</v>
      </c>
    </row>
    <row r="2168" spans="1:5" x14ac:dyDescent="0.3">
      <c r="A2168" s="10">
        <v>909939</v>
      </c>
      <c r="B2168" s="10" t="s">
        <v>12616</v>
      </c>
      <c r="C2168" s="10" t="str">
        <f>IFERROR(INDEX(invoice_test_data!AI:AI, MATCH('Classification Test Result'!A2168, invoice_test_data!A:A, 0)), "")</f>
        <v/>
      </c>
      <c r="D2168" s="10" t="s">
        <v>92</v>
      </c>
      <c r="E2168" s="10">
        <v>0.91</v>
      </c>
    </row>
    <row r="2169" spans="1:5" x14ac:dyDescent="0.3">
      <c r="A2169" s="10">
        <v>909942</v>
      </c>
      <c r="B2169" s="10" t="s">
        <v>12623</v>
      </c>
      <c r="C2169" s="10" t="str">
        <f>IFERROR(INDEX(invoice_test_data!AI:AI, MATCH('Classification Test Result'!A2169, invoice_test_data!A:A, 0)), "")</f>
        <v/>
      </c>
      <c r="D2169" s="10" t="s">
        <v>48</v>
      </c>
      <c r="E2169" s="10">
        <v>1</v>
      </c>
    </row>
    <row r="2170" spans="1:5" x14ac:dyDescent="0.3">
      <c r="A2170" s="10">
        <v>909943</v>
      </c>
      <c r="B2170" s="10" t="s">
        <v>12624</v>
      </c>
      <c r="C2170" s="10" t="str">
        <f>IFERROR(INDEX(invoice_test_data!AI:AI, MATCH('Classification Test Result'!A2170, invoice_test_data!A:A, 0)), "")</f>
        <v/>
      </c>
      <c r="D2170" s="10" t="s">
        <v>48</v>
      </c>
      <c r="E2170" s="10">
        <v>1</v>
      </c>
    </row>
    <row r="2171" spans="1:5" x14ac:dyDescent="0.3">
      <c r="A2171" s="10">
        <v>909946</v>
      </c>
      <c r="B2171" s="10" t="s">
        <v>12615</v>
      </c>
      <c r="C2171" s="10" t="str">
        <f>IFERROR(INDEX(invoice_test_data!AI:AI, MATCH('Classification Test Result'!A2171, invoice_test_data!A:A, 0)), "")</f>
        <v/>
      </c>
      <c r="D2171" s="10" t="s">
        <v>92</v>
      </c>
      <c r="E2171" s="10">
        <v>1</v>
      </c>
    </row>
    <row r="2172" spans="1:5" x14ac:dyDescent="0.3">
      <c r="A2172" s="10">
        <v>909944</v>
      </c>
      <c r="B2172" s="10" t="s">
        <v>12616</v>
      </c>
      <c r="C2172" s="10" t="str">
        <f>IFERROR(INDEX(invoice_test_data!AI:AI, MATCH('Classification Test Result'!A2172, invoice_test_data!A:A, 0)), "")</f>
        <v/>
      </c>
      <c r="D2172" s="10" t="s">
        <v>92</v>
      </c>
      <c r="E2172" s="10">
        <v>0.91</v>
      </c>
    </row>
    <row r="2173" spans="1:5" x14ac:dyDescent="0.3">
      <c r="A2173" s="10">
        <v>909948</v>
      </c>
      <c r="B2173" s="10" t="s">
        <v>12614</v>
      </c>
      <c r="C2173" s="10" t="str">
        <f>IFERROR(INDEX(invoice_test_data!AI:AI, MATCH('Classification Test Result'!A2173, invoice_test_data!A:A, 0)), "")</f>
        <v/>
      </c>
      <c r="D2173" s="10" t="s">
        <v>48</v>
      </c>
      <c r="E2173" s="10">
        <v>1</v>
      </c>
    </row>
    <row r="2174" spans="1:5" x14ac:dyDescent="0.3">
      <c r="A2174" s="10">
        <v>909945</v>
      </c>
      <c r="B2174" s="10" t="s">
        <v>12625</v>
      </c>
      <c r="C2174" s="10" t="str">
        <f>IFERROR(INDEX(invoice_test_data!AI:AI, MATCH('Classification Test Result'!A2174, invoice_test_data!A:A, 0)), "")</f>
        <v/>
      </c>
      <c r="D2174" s="10" t="s">
        <v>464</v>
      </c>
      <c r="E2174" s="10">
        <v>1</v>
      </c>
    </row>
    <row r="2175" spans="1:5" x14ac:dyDescent="0.3">
      <c r="A2175" s="10">
        <v>909954</v>
      </c>
      <c r="B2175" s="10" t="s">
        <v>10936</v>
      </c>
      <c r="C2175" s="10" t="str">
        <f>IFERROR(INDEX(invoice_test_data!AI:AI, MATCH('Classification Test Result'!A2175, invoice_test_data!A:A, 0)), "")</f>
        <v/>
      </c>
      <c r="D2175" s="10" t="s">
        <v>453</v>
      </c>
      <c r="E2175" s="10">
        <v>1</v>
      </c>
    </row>
    <row r="2176" spans="1:5" x14ac:dyDescent="0.3">
      <c r="A2176" s="10">
        <v>909953</v>
      </c>
      <c r="B2176" s="10" t="s">
        <v>12626</v>
      </c>
      <c r="C2176" s="10" t="str">
        <f>IFERROR(INDEX(invoice_test_data!AI:AI, MATCH('Classification Test Result'!A2176, invoice_test_data!A:A, 0)), "")</f>
        <v/>
      </c>
      <c r="D2176" s="10" t="s">
        <v>48</v>
      </c>
      <c r="E2176" s="10">
        <v>1</v>
      </c>
    </row>
    <row r="2177" spans="1:5" x14ac:dyDescent="0.3">
      <c r="A2177" s="10">
        <v>909951</v>
      </c>
      <c r="B2177" s="10" t="s">
        <v>12611</v>
      </c>
      <c r="C2177" s="10" t="str">
        <f>IFERROR(INDEX(invoice_test_data!AI:AI, MATCH('Classification Test Result'!A2177, invoice_test_data!A:A, 0)), "")</f>
        <v/>
      </c>
      <c r="D2177" s="10" t="s">
        <v>48</v>
      </c>
      <c r="E2177" s="10">
        <v>1</v>
      </c>
    </row>
    <row r="2178" spans="1:5" x14ac:dyDescent="0.3">
      <c r="A2178" s="10">
        <v>909947</v>
      </c>
      <c r="B2178" s="10" t="s">
        <v>12627</v>
      </c>
      <c r="C2178" s="10" t="str">
        <f>IFERROR(INDEX(invoice_test_data!AI:AI, MATCH('Classification Test Result'!A2178, invoice_test_data!A:A, 0)), "")</f>
        <v/>
      </c>
      <c r="D2178" s="10" t="s">
        <v>48</v>
      </c>
      <c r="E2178" s="10">
        <v>1</v>
      </c>
    </row>
    <row r="2179" spans="1:5" x14ac:dyDescent="0.3">
      <c r="A2179" s="10">
        <v>909950</v>
      </c>
      <c r="B2179" s="10" t="s">
        <v>12610</v>
      </c>
      <c r="C2179" s="10" t="str">
        <f>IFERROR(INDEX(invoice_test_data!AI:AI, MATCH('Classification Test Result'!A2179, invoice_test_data!A:A, 0)), "")</f>
        <v/>
      </c>
      <c r="D2179" s="10" t="s">
        <v>48</v>
      </c>
      <c r="E2179" s="10">
        <v>1</v>
      </c>
    </row>
    <row r="2180" spans="1:5" x14ac:dyDescent="0.3">
      <c r="A2180" s="10">
        <v>909952</v>
      </c>
      <c r="B2180" s="10" t="s">
        <v>12628</v>
      </c>
      <c r="C2180" s="10" t="str">
        <f>IFERROR(INDEX(invoice_test_data!AI:AI, MATCH('Classification Test Result'!A2180, invoice_test_data!A:A, 0)), "")</f>
        <v/>
      </c>
      <c r="D2180" s="10" t="s">
        <v>48</v>
      </c>
      <c r="E2180" s="10">
        <v>1</v>
      </c>
    </row>
    <row r="2181" spans="1:5" x14ac:dyDescent="0.3">
      <c r="A2181" s="10">
        <v>909949</v>
      </c>
      <c r="B2181" s="10" t="s">
        <v>12629</v>
      </c>
      <c r="C2181" s="10" t="str">
        <f>IFERROR(INDEX(invoice_test_data!AI:AI, MATCH('Classification Test Result'!A2181, invoice_test_data!A:A, 0)), "")</f>
        <v/>
      </c>
      <c r="D2181" s="10" t="s">
        <v>48</v>
      </c>
      <c r="E2181" s="10">
        <v>1</v>
      </c>
    </row>
    <row r="2182" spans="1:5" x14ac:dyDescent="0.3">
      <c r="A2182" s="10">
        <v>909956</v>
      </c>
      <c r="B2182" s="10" t="s">
        <v>12630</v>
      </c>
      <c r="C2182" s="10" t="str">
        <f>IFERROR(INDEX(invoice_test_data!AI:AI, MATCH('Classification Test Result'!A2182, invoice_test_data!A:A, 0)), "")</f>
        <v/>
      </c>
      <c r="D2182" s="10" t="s">
        <v>48</v>
      </c>
      <c r="E2182" s="10">
        <v>0.93</v>
      </c>
    </row>
    <row r="2183" spans="1:5" x14ac:dyDescent="0.3">
      <c r="A2183" s="10">
        <v>909955</v>
      </c>
      <c r="B2183" s="10" t="s">
        <v>12631</v>
      </c>
      <c r="C2183" s="10" t="str">
        <f>IFERROR(INDEX(invoice_test_data!AI:AI, MATCH('Classification Test Result'!A2183, invoice_test_data!A:A, 0)), "")</f>
        <v/>
      </c>
      <c r="D2183" s="10" t="s">
        <v>48</v>
      </c>
      <c r="E2183" s="10">
        <v>1</v>
      </c>
    </row>
    <row r="2184" spans="1:5" x14ac:dyDescent="0.3">
      <c r="A2184" s="10">
        <v>909957</v>
      </c>
      <c r="B2184" s="10" t="s">
        <v>12632</v>
      </c>
      <c r="C2184" s="10" t="str">
        <f>IFERROR(INDEX(invoice_test_data!AI:AI, MATCH('Classification Test Result'!A2184, invoice_test_data!A:A, 0)), "")</f>
        <v/>
      </c>
      <c r="D2184" s="10" t="s">
        <v>48</v>
      </c>
      <c r="E2184" s="10">
        <v>1</v>
      </c>
    </row>
    <row r="2185" spans="1:5" x14ac:dyDescent="0.3">
      <c r="A2185" s="10">
        <v>909958</v>
      </c>
      <c r="B2185" s="10" t="s">
        <v>12633</v>
      </c>
      <c r="C2185" s="10" t="str">
        <f>IFERROR(INDEX(invoice_test_data!AI:AI, MATCH('Classification Test Result'!A2185, invoice_test_data!A:A, 0)), "")</f>
        <v/>
      </c>
      <c r="D2185" s="10" t="s">
        <v>48</v>
      </c>
      <c r="E2185" s="10">
        <v>1</v>
      </c>
    </row>
    <row r="2186" spans="1:5" x14ac:dyDescent="0.3">
      <c r="A2186" s="10">
        <v>909960</v>
      </c>
      <c r="B2186" s="10" t="s">
        <v>12634</v>
      </c>
      <c r="C2186" s="10" t="str">
        <f>IFERROR(INDEX(invoice_test_data!AI:AI, MATCH('Classification Test Result'!A2186, invoice_test_data!A:A, 0)), "")</f>
        <v/>
      </c>
      <c r="D2186" s="10" t="s">
        <v>48</v>
      </c>
      <c r="E2186" s="10">
        <v>1</v>
      </c>
    </row>
    <row r="2187" spans="1:5" x14ac:dyDescent="0.3">
      <c r="A2187" s="10">
        <v>909959</v>
      </c>
      <c r="B2187" s="10" t="s">
        <v>12635</v>
      </c>
      <c r="C2187" s="10" t="str">
        <f>IFERROR(INDEX(invoice_test_data!AI:AI, MATCH('Classification Test Result'!A2187, invoice_test_data!A:A, 0)), "")</f>
        <v/>
      </c>
      <c r="D2187" s="10" t="s">
        <v>48</v>
      </c>
      <c r="E2187" s="10">
        <v>1</v>
      </c>
    </row>
    <row r="2188" spans="1:5" x14ac:dyDescent="0.3">
      <c r="A2188" s="10">
        <v>909966</v>
      </c>
      <c r="B2188" s="10" t="s">
        <v>12636</v>
      </c>
      <c r="C2188" s="10" t="str">
        <f>IFERROR(INDEX(invoice_test_data!AI:AI, MATCH('Classification Test Result'!A2188, invoice_test_data!A:A, 0)), "")</f>
        <v/>
      </c>
      <c r="D2188" s="10" t="s">
        <v>48</v>
      </c>
      <c r="E2188" s="10">
        <v>1</v>
      </c>
    </row>
    <row r="2189" spans="1:5" x14ac:dyDescent="0.3">
      <c r="A2189" s="10">
        <v>909962</v>
      </c>
      <c r="B2189" s="10" t="s">
        <v>12637</v>
      </c>
      <c r="C2189" s="10" t="str">
        <f>IFERROR(INDEX(invoice_test_data!AI:AI, MATCH('Classification Test Result'!A2189, invoice_test_data!A:A, 0)), "")</f>
        <v/>
      </c>
      <c r="D2189" s="10" t="s">
        <v>48</v>
      </c>
      <c r="E2189" s="10">
        <v>1</v>
      </c>
    </row>
    <row r="2190" spans="1:5" x14ac:dyDescent="0.3">
      <c r="A2190" s="10">
        <v>909961</v>
      </c>
      <c r="B2190" s="10" t="s">
        <v>12638</v>
      </c>
      <c r="C2190" s="10" t="str">
        <f>IFERROR(INDEX(invoice_test_data!AI:AI, MATCH('Classification Test Result'!A2190, invoice_test_data!A:A, 0)), "")</f>
        <v/>
      </c>
      <c r="D2190" s="10" t="s">
        <v>48</v>
      </c>
      <c r="E2190" s="10">
        <v>0.93</v>
      </c>
    </row>
    <row r="2191" spans="1:5" x14ac:dyDescent="0.3">
      <c r="A2191" s="10">
        <v>909963</v>
      </c>
      <c r="B2191" s="10" t="s">
        <v>12639</v>
      </c>
      <c r="C2191" s="10" t="str">
        <f>IFERROR(INDEX(invoice_test_data!AI:AI, MATCH('Classification Test Result'!A2191, invoice_test_data!A:A, 0)), "")</f>
        <v/>
      </c>
      <c r="D2191" s="10" t="s">
        <v>48</v>
      </c>
      <c r="E2191" s="10">
        <v>1</v>
      </c>
    </row>
    <row r="2192" spans="1:5" x14ac:dyDescent="0.3">
      <c r="A2192" s="10">
        <v>909964</v>
      </c>
      <c r="B2192" s="10" t="s">
        <v>11267</v>
      </c>
      <c r="C2192" s="10" t="str">
        <f>IFERROR(INDEX(invoice_test_data!AI:AI, MATCH('Classification Test Result'!A2192, invoice_test_data!A:A, 0)), "")</f>
        <v/>
      </c>
      <c r="D2192" s="10" t="s">
        <v>464</v>
      </c>
      <c r="E2192" s="10">
        <v>1</v>
      </c>
    </row>
    <row r="2193" spans="1:5" x14ac:dyDescent="0.3">
      <c r="A2193" s="10">
        <v>909967</v>
      </c>
      <c r="B2193" s="10" t="s">
        <v>12630</v>
      </c>
      <c r="C2193" s="10" t="str">
        <f>IFERROR(INDEX(invoice_test_data!AI:AI, MATCH('Classification Test Result'!A2193, invoice_test_data!A:A, 0)), "")</f>
        <v/>
      </c>
      <c r="D2193" s="10" t="s">
        <v>48</v>
      </c>
      <c r="E2193" s="10">
        <v>0.93</v>
      </c>
    </row>
    <row r="2194" spans="1:5" x14ac:dyDescent="0.3">
      <c r="A2194" s="10">
        <v>909965</v>
      </c>
      <c r="B2194" s="10" t="s">
        <v>12631</v>
      </c>
      <c r="C2194" s="10" t="str">
        <f>IFERROR(INDEX(invoice_test_data!AI:AI, MATCH('Classification Test Result'!A2194, invoice_test_data!A:A, 0)), "")</f>
        <v/>
      </c>
      <c r="D2194" s="10" t="s">
        <v>48</v>
      </c>
      <c r="E2194" s="10">
        <v>1</v>
      </c>
    </row>
    <row r="2195" spans="1:5" x14ac:dyDescent="0.3">
      <c r="A2195" s="10">
        <v>909968</v>
      </c>
      <c r="B2195" s="10" t="s">
        <v>12640</v>
      </c>
      <c r="C2195" s="10" t="str">
        <f>IFERROR(INDEX(invoice_test_data!AI:AI, MATCH('Classification Test Result'!A2195, invoice_test_data!A:A, 0)), "")</f>
        <v/>
      </c>
      <c r="D2195" s="10" t="s">
        <v>48</v>
      </c>
      <c r="E2195" s="10">
        <v>1</v>
      </c>
    </row>
    <row r="2196" spans="1:5" x14ac:dyDescent="0.3">
      <c r="A2196" s="10">
        <v>909971</v>
      </c>
      <c r="B2196" s="10" t="s">
        <v>11472</v>
      </c>
      <c r="C2196" s="10" t="str">
        <f>IFERROR(INDEX(invoice_test_data!AI:AI, MATCH('Classification Test Result'!A2196, invoice_test_data!A:A, 0)), "")</f>
        <v/>
      </c>
      <c r="D2196" s="10" t="s">
        <v>1010</v>
      </c>
      <c r="E2196" s="10">
        <v>1</v>
      </c>
    </row>
    <row r="2197" spans="1:5" x14ac:dyDescent="0.3">
      <c r="A2197" s="10">
        <v>909970</v>
      </c>
      <c r="B2197" s="10" t="s">
        <v>12641</v>
      </c>
      <c r="C2197" s="10" t="str">
        <f>IFERROR(INDEX(invoice_test_data!AI:AI, MATCH('Classification Test Result'!A2197, invoice_test_data!A:A, 0)), "")</f>
        <v/>
      </c>
      <c r="D2197" s="10" t="s">
        <v>48</v>
      </c>
      <c r="E2197" s="10">
        <v>1</v>
      </c>
    </row>
    <row r="2198" spans="1:5" x14ac:dyDescent="0.3">
      <c r="A2198" s="10">
        <v>909969</v>
      </c>
      <c r="B2198" s="10" t="s">
        <v>12642</v>
      </c>
      <c r="C2198" s="10" t="str">
        <f>IFERROR(INDEX(invoice_test_data!AI:AI, MATCH('Classification Test Result'!A2198, invoice_test_data!A:A, 0)), "")</f>
        <v/>
      </c>
      <c r="D2198" s="10" t="s">
        <v>48</v>
      </c>
      <c r="E2198" s="10">
        <v>1</v>
      </c>
    </row>
    <row r="2199" spans="1:5" x14ac:dyDescent="0.3">
      <c r="A2199" s="10">
        <v>909972</v>
      </c>
      <c r="B2199" s="10" t="s">
        <v>12643</v>
      </c>
      <c r="C2199" s="10" t="str">
        <f>IFERROR(INDEX(invoice_test_data!AI:AI, MATCH('Classification Test Result'!A2199, invoice_test_data!A:A, 0)), "")</f>
        <v/>
      </c>
      <c r="D2199" s="10" t="s">
        <v>48</v>
      </c>
      <c r="E2199" s="10">
        <v>1</v>
      </c>
    </row>
    <row r="2200" spans="1:5" x14ac:dyDescent="0.3">
      <c r="A2200" s="10">
        <v>909973</v>
      </c>
      <c r="B2200" s="10" t="s">
        <v>12644</v>
      </c>
      <c r="C2200" s="10" t="str">
        <f>IFERROR(INDEX(invoice_test_data!AI:AI, MATCH('Classification Test Result'!A2200, invoice_test_data!A:A, 0)), "")</f>
        <v/>
      </c>
      <c r="D2200" s="10" t="s">
        <v>48</v>
      </c>
      <c r="E2200" s="10">
        <v>1</v>
      </c>
    </row>
    <row r="2201" spans="1:5" x14ac:dyDescent="0.3">
      <c r="A2201" s="10">
        <v>909974</v>
      </c>
      <c r="B2201" s="10" t="s">
        <v>12645</v>
      </c>
      <c r="C2201" s="10" t="str">
        <f>IFERROR(INDEX(invoice_test_data!AI:AI, MATCH('Classification Test Result'!A2201, invoice_test_data!A:A, 0)), "")</f>
        <v/>
      </c>
      <c r="D2201" s="10" t="s">
        <v>48</v>
      </c>
      <c r="E2201" s="10">
        <v>1</v>
      </c>
    </row>
    <row r="2202" spans="1:5" x14ac:dyDescent="0.3">
      <c r="A2202" s="10">
        <v>909785</v>
      </c>
      <c r="B2202" s="10" t="s">
        <v>12646</v>
      </c>
      <c r="C2202" s="10" t="str">
        <f>IFERROR(INDEX(invoice_test_data!AI:AI, MATCH('Classification Test Result'!A2202, invoice_test_data!A:A, 0)), "")</f>
        <v/>
      </c>
      <c r="D2202" s="10" t="s">
        <v>48</v>
      </c>
      <c r="E2202" s="10">
        <v>1</v>
      </c>
    </row>
    <row r="2203" spans="1:5" x14ac:dyDescent="0.3">
      <c r="A2203" s="10">
        <v>909787</v>
      </c>
      <c r="B2203" s="10" t="s">
        <v>12647</v>
      </c>
      <c r="C2203" s="10" t="str">
        <f>IFERROR(INDEX(invoice_test_data!AI:AI, MATCH('Classification Test Result'!A2203, invoice_test_data!A:A, 0)), "")</f>
        <v/>
      </c>
      <c r="D2203" s="10" t="s">
        <v>48</v>
      </c>
      <c r="E2203" s="10">
        <v>1</v>
      </c>
    </row>
    <row r="2204" spans="1:5" x14ac:dyDescent="0.3">
      <c r="A2204" s="10">
        <v>909786</v>
      </c>
      <c r="B2204" s="10" t="s">
        <v>12648</v>
      </c>
      <c r="C2204" s="10" t="str">
        <f>IFERROR(INDEX(invoice_test_data!AI:AI, MATCH('Classification Test Result'!A2204, invoice_test_data!A:A, 0)), "")</f>
        <v/>
      </c>
      <c r="D2204" s="10" t="s">
        <v>48</v>
      </c>
      <c r="E2204" s="10">
        <v>1</v>
      </c>
    </row>
    <row r="2205" spans="1:5" x14ac:dyDescent="0.3">
      <c r="A2205" s="10">
        <v>909789</v>
      </c>
      <c r="B2205" s="10" t="s">
        <v>12649</v>
      </c>
      <c r="C2205" s="10" t="str">
        <f>IFERROR(INDEX(invoice_test_data!AI:AI, MATCH('Classification Test Result'!A2205, invoice_test_data!A:A, 0)), "")</f>
        <v/>
      </c>
      <c r="D2205" s="10" t="s">
        <v>48</v>
      </c>
      <c r="E2205" s="10">
        <v>1</v>
      </c>
    </row>
    <row r="2206" spans="1:5" x14ac:dyDescent="0.3">
      <c r="A2206" s="10">
        <v>909791</v>
      </c>
      <c r="B2206" s="10" t="s">
        <v>10936</v>
      </c>
      <c r="C2206" s="10" t="str">
        <f>IFERROR(INDEX(invoice_test_data!AI:AI, MATCH('Classification Test Result'!A2206, invoice_test_data!A:A, 0)), "")</f>
        <v/>
      </c>
      <c r="D2206" s="10" t="s">
        <v>453</v>
      </c>
      <c r="E2206" s="10">
        <v>1</v>
      </c>
    </row>
    <row r="2207" spans="1:5" x14ac:dyDescent="0.3">
      <c r="A2207" s="10">
        <v>909793</v>
      </c>
      <c r="B2207" s="10" t="s">
        <v>12007</v>
      </c>
      <c r="C2207" s="10" t="str">
        <f>IFERROR(INDEX(invoice_test_data!AI:AI, MATCH('Classification Test Result'!A2207, invoice_test_data!A:A, 0)), "")</f>
        <v/>
      </c>
      <c r="D2207" s="10" t="s">
        <v>48</v>
      </c>
      <c r="E2207" s="10">
        <v>1</v>
      </c>
    </row>
    <row r="2208" spans="1:5" x14ac:dyDescent="0.3">
      <c r="A2208" s="10">
        <v>909790</v>
      </c>
      <c r="B2208" s="10" t="s">
        <v>12019</v>
      </c>
      <c r="C2208" s="10" t="str">
        <f>IFERROR(INDEX(invoice_test_data!AI:AI, MATCH('Classification Test Result'!A2208, invoice_test_data!A:A, 0)), "")</f>
        <v/>
      </c>
      <c r="D2208" s="10" t="s">
        <v>48</v>
      </c>
      <c r="E2208" s="10">
        <v>1</v>
      </c>
    </row>
    <row r="2209" spans="1:5" x14ac:dyDescent="0.3">
      <c r="A2209" s="10">
        <v>909788</v>
      </c>
      <c r="B2209" s="10" t="s">
        <v>12650</v>
      </c>
      <c r="C2209" s="10" t="str">
        <f>IFERROR(INDEX(invoice_test_data!AI:AI, MATCH('Classification Test Result'!A2209, invoice_test_data!A:A, 0)), "")</f>
        <v/>
      </c>
      <c r="D2209" s="10" t="s">
        <v>48</v>
      </c>
      <c r="E2209" s="10">
        <v>1</v>
      </c>
    </row>
    <row r="2210" spans="1:5" x14ac:dyDescent="0.3">
      <c r="A2210" s="10">
        <v>909794</v>
      </c>
      <c r="B2210" s="10" t="s">
        <v>12651</v>
      </c>
      <c r="C2210" s="10" t="str">
        <f>IFERROR(INDEX(invoice_test_data!AI:AI, MATCH('Classification Test Result'!A2210, invoice_test_data!A:A, 0)), "")</f>
        <v/>
      </c>
      <c r="D2210" s="10" t="s">
        <v>48</v>
      </c>
      <c r="E2210" s="10">
        <v>1</v>
      </c>
    </row>
    <row r="2211" spans="1:5" x14ac:dyDescent="0.3">
      <c r="A2211" s="10">
        <v>909792</v>
      </c>
      <c r="B2211" s="10" t="s">
        <v>12652</v>
      </c>
      <c r="C2211" s="10" t="str">
        <f>IFERROR(INDEX(invoice_test_data!AI:AI, MATCH('Classification Test Result'!A2211, invoice_test_data!A:A, 0)), "")</f>
        <v/>
      </c>
      <c r="D2211" s="10" t="s">
        <v>48</v>
      </c>
      <c r="E2211" s="10">
        <v>1</v>
      </c>
    </row>
    <row r="2212" spans="1:5" x14ac:dyDescent="0.3">
      <c r="A2212" s="10">
        <v>909795</v>
      </c>
      <c r="B2212" s="10" t="s">
        <v>12653</v>
      </c>
      <c r="C2212" s="10" t="str">
        <f>IFERROR(INDEX(invoice_test_data!AI:AI, MATCH('Classification Test Result'!A2212, invoice_test_data!A:A, 0)), "")</f>
        <v/>
      </c>
      <c r="D2212" s="10" t="s">
        <v>48</v>
      </c>
      <c r="E2212" s="10">
        <v>1</v>
      </c>
    </row>
    <row r="2213" spans="1:5" x14ac:dyDescent="0.3">
      <c r="A2213" s="10">
        <v>909796</v>
      </c>
      <c r="B2213" s="10" t="s">
        <v>12654</v>
      </c>
      <c r="C2213" s="10" t="str">
        <f>IFERROR(INDEX(invoice_test_data!AI:AI, MATCH('Classification Test Result'!A2213, invoice_test_data!A:A, 0)), "")</f>
        <v/>
      </c>
      <c r="D2213" s="10" t="s">
        <v>48</v>
      </c>
      <c r="E2213" s="10">
        <v>1</v>
      </c>
    </row>
    <row r="2214" spans="1:5" x14ac:dyDescent="0.3">
      <c r="A2214" s="10">
        <v>909810</v>
      </c>
      <c r="B2214" s="10" t="s">
        <v>12655</v>
      </c>
      <c r="C2214" s="10" t="str">
        <f>IFERROR(INDEX(invoice_test_data!AI:AI, MATCH('Classification Test Result'!A2214, invoice_test_data!A:A, 0)), "")</f>
        <v/>
      </c>
      <c r="D2214" s="10" t="s">
        <v>48</v>
      </c>
      <c r="E2214" s="10">
        <v>1</v>
      </c>
    </row>
    <row r="2215" spans="1:5" x14ac:dyDescent="0.3">
      <c r="A2215" s="10">
        <v>909809</v>
      </c>
      <c r="B2215" s="10" t="s">
        <v>12656</v>
      </c>
      <c r="C2215" s="10" t="str">
        <f>IFERROR(INDEX(invoice_test_data!AI:AI, MATCH('Classification Test Result'!A2215, invoice_test_data!A:A, 0)), "")</f>
        <v/>
      </c>
      <c r="D2215" s="10" t="s">
        <v>48</v>
      </c>
      <c r="E2215" s="10">
        <v>1</v>
      </c>
    </row>
    <row r="2216" spans="1:5" x14ac:dyDescent="0.3">
      <c r="A2216" s="10">
        <v>909808</v>
      </c>
      <c r="B2216" s="10" t="s">
        <v>12657</v>
      </c>
      <c r="C2216" s="10" t="str">
        <f>IFERROR(INDEX(invoice_test_data!AI:AI, MATCH('Classification Test Result'!A2216, invoice_test_data!A:A, 0)), "")</f>
        <v/>
      </c>
      <c r="D2216" s="10" t="s">
        <v>48</v>
      </c>
      <c r="E2216" s="10">
        <v>1</v>
      </c>
    </row>
    <row r="2217" spans="1:5" x14ac:dyDescent="0.3">
      <c r="A2217" s="10">
        <v>909807</v>
      </c>
      <c r="B2217" s="10" t="s">
        <v>12658</v>
      </c>
      <c r="C2217" s="10" t="str">
        <f>IFERROR(INDEX(invoice_test_data!AI:AI, MATCH('Classification Test Result'!A2217, invoice_test_data!A:A, 0)), "")</f>
        <v/>
      </c>
      <c r="D2217" s="10" t="s">
        <v>464</v>
      </c>
      <c r="E2217" s="10">
        <v>0.98</v>
      </c>
    </row>
    <row r="2218" spans="1:5" x14ac:dyDescent="0.3">
      <c r="A2218" s="10">
        <v>909806</v>
      </c>
      <c r="B2218" s="10" t="s">
        <v>12659</v>
      </c>
      <c r="C2218" s="10" t="str">
        <f>IFERROR(INDEX(invoice_test_data!AI:AI, MATCH('Classification Test Result'!A2218, invoice_test_data!A:A, 0)), "")</f>
        <v/>
      </c>
      <c r="D2218" s="10" t="s">
        <v>464</v>
      </c>
      <c r="E2218" s="10">
        <v>1</v>
      </c>
    </row>
    <row r="2219" spans="1:5" x14ac:dyDescent="0.3">
      <c r="A2219" s="10">
        <v>909811</v>
      </c>
      <c r="B2219" s="10" t="s">
        <v>12660</v>
      </c>
      <c r="C2219" s="10" t="str">
        <f>IFERROR(INDEX(invoice_test_data!AI:AI, MATCH('Classification Test Result'!A2219, invoice_test_data!A:A, 0)), "")</f>
        <v/>
      </c>
      <c r="D2219" s="10" t="s">
        <v>48</v>
      </c>
      <c r="E2219" s="10">
        <v>1</v>
      </c>
    </row>
    <row r="2220" spans="1:5" x14ac:dyDescent="0.3">
      <c r="A2220" s="10">
        <v>909805</v>
      </c>
      <c r="B2220" s="10" t="s">
        <v>12661</v>
      </c>
      <c r="C2220" s="10" t="str">
        <f>IFERROR(INDEX(invoice_test_data!AI:AI, MATCH('Classification Test Result'!A2220, invoice_test_data!A:A, 0)), "")</f>
        <v/>
      </c>
      <c r="D2220" s="10" t="s">
        <v>464</v>
      </c>
      <c r="E2220" s="10">
        <v>1</v>
      </c>
    </row>
    <row r="2221" spans="1:5" x14ac:dyDescent="0.3">
      <c r="A2221" s="10">
        <v>909802</v>
      </c>
      <c r="B2221" s="10" t="s">
        <v>12662</v>
      </c>
      <c r="C2221" s="10" t="str">
        <f>IFERROR(INDEX(invoice_test_data!AI:AI, MATCH('Classification Test Result'!A2221, invoice_test_data!A:A, 0)), "")</f>
        <v/>
      </c>
      <c r="D2221" s="10" t="s">
        <v>48</v>
      </c>
      <c r="E2221" s="10">
        <v>1</v>
      </c>
    </row>
    <row r="2222" spans="1:5" x14ac:dyDescent="0.3">
      <c r="A2222" s="10">
        <v>909799</v>
      </c>
      <c r="B2222" s="10" t="s">
        <v>12663</v>
      </c>
      <c r="C2222" s="10" t="str">
        <f>IFERROR(INDEX(invoice_test_data!AI:AI, MATCH('Classification Test Result'!A2222, invoice_test_data!A:A, 0)), "")</f>
        <v/>
      </c>
      <c r="D2222" s="10" t="s">
        <v>48</v>
      </c>
      <c r="E2222" s="10">
        <v>1</v>
      </c>
    </row>
    <row r="2223" spans="1:5" x14ac:dyDescent="0.3">
      <c r="A2223" s="10">
        <v>909798</v>
      </c>
      <c r="B2223" s="10" t="s">
        <v>12664</v>
      </c>
      <c r="C2223" s="10" t="str">
        <f>IFERROR(INDEX(invoice_test_data!AI:AI, MATCH('Classification Test Result'!A2223, invoice_test_data!A:A, 0)), "")</f>
        <v/>
      </c>
      <c r="D2223" s="10" t="s">
        <v>48</v>
      </c>
      <c r="E2223" s="10">
        <v>1</v>
      </c>
    </row>
    <row r="2224" spans="1:5" x14ac:dyDescent="0.3">
      <c r="A2224" s="10">
        <v>909797</v>
      </c>
      <c r="B2224" s="10" t="s">
        <v>12665</v>
      </c>
      <c r="C2224" s="10" t="str">
        <f>IFERROR(INDEX(invoice_test_data!AI:AI, MATCH('Classification Test Result'!A2224, invoice_test_data!A:A, 0)), "")</f>
        <v/>
      </c>
      <c r="D2224" s="10" t="s">
        <v>48</v>
      </c>
      <c r="E2224" s="10">
        <v>1</v>
      </c>
    </row>
    <row r="2225" spans="1:5" x14ac:dyDescent="0.3">
      <c r="A2225" s="10">
        <v>909804</v>
      </c>
      <c r="B2225" s="10" t="s">
        <v>12666</v>
      </c>
      <c r="C2225" s="10" t="str">
        <f>IFERROR(INDEX(invoice_test_data!AI:AI, MATCH('Classification Test Result'!A2225, invoice_test_data!A:A, 0)), "")</f>
        <v/>
      </c>
      <c r="D2225" s="10" t="s">
        <v>464</v>
      </c>
      <c r="E2225" s="10">
        <v>0.99</v>
      </c>
    </row>
    <row r="2226" spans="1:5" x14ac:dyDescent="0.3">
      <c r="A2226" s="10">
        <v>909803</v>
      </c>
      <c r="B2226" s="10" t="s">
        <v>12667</v>
      </c>
      <c r="C2226" s="10" t="str">
        <f>IFERROR(INDEX(invoice_test_data!AI:AI, MATCH('Classification Test Result'!A2226, invoice_test_data!A:A, 0)), "")</f>
        <v/>
      </c>
      <c r="D2226" s="10" t="s">
        <v>464</v>
      </c>
      <c r="E2226" s="10">
        <v>1</v>
      </c>
    </row>
    <row r="2227" spans="1:5" x14ac:dyDescent="0.3">
      <c r="A2227" s="10">
        <v>909801</v>
      </c>
      <c r="B2227" s="10" t="s">
        <v>12668</v>
      </c>
      <c r="C2227" s="10" t="str">
        <f>IFERROR(INDEX(invoice_test_data!AI:AI, MATCH('Classification Test Result'!A2227, invoice_test_data!A:A, 0)), "")</f>
        <v/>
      </c>
      <c r="D2227" s="10" t="s">
        <v>48</v>
      </c>
      <c r="E2227" s="10">
        <v>1</v>
      </c>
    </row>
    <row r="2228" spans="1:5" x14ac:dyDescent="0.3">
      <c r="A2228" s="10">
        <v>909800</v>
      </c>
      <c r="B2228" s="10" t="s">
        <v>12669</v>
      </c>
      <c r="C2228" s="10" t="str">
        <f>IFERROR(INDEX(invoice_test_data!AI:AI, MATCH('Classification Test Result'!A2228, invoice_test_data!A:A, 0)), "")</f>
        <v/>
      </c>
      <c r="D2228" s="10" t="s">
        <v>48</v>
      </c>
      <c r="E2228" s="10">
        <v>1</v>
      </c>
    </row>
    <row r="2229" spans="1:5" x14ac:dyDescent="0.3">
      <c r="A2229" s="10">
        <v>909813</v>
      </c>
      <c r="B2229" s="10" t="s">
        <v>10936</v>
      </c>
      <c r="C2229" s="10" t="str">
        <f>IFERROR(INDEX(invoice_test_data!AI:AI, MATCH('Classification Test Result'!A2229, invoice_test_data!A:A, 0)), "")</f>
        <v/>
      </c>
      <c r="D2229" s="10" t="s">
        <v>453</v>
      </c>
      <c r="E2229" s="10">
        <v>1</v>
      </c>
    </row>
    <row r="2230" spans="1:5" x14ac:dyDescent="0.3">
      <c r="A2230" s="10">
        <v>909812</v>
      </c>
      <c r="B2230" s="10" t="s">
        <v>12670</v>
      </c>
      <c r="C2230" s="10" t="str">
        <f>IFERROR(INDEX(invoice_test_data!AI:AI, MATCH('Classification Test Result'!A2230, invoice_test_data!A:A, 0)), "")</f>
        <v/>
      </c>
      <c r="D2230" s="10" t="s">
        <v>48</v>
      </c>
      <c r="E2230" s="10">
        <v>1</v>
      </c>
    </row>
    <row r="2231" spans="1:5" x14ac:dyDescent="0.3">
      <c r="A2231" s="10">
        <v>909815</v>
      </c>
      <c r="B2231" s="10" t="s">
        <v>12671</v>
      </c>
      <c r="C2231" s="10" t="str">
        <f>IFERROR(INDEX(invoice_test_data!AI:AI, MATCH('Classification Test Result'!A2231, invoice_test_data!A:A, 0)), "")</f>
        <v/>
      </c>
      <c r="D2231" s="10" t="s">
        <v>48</v>
      </c>
      <c r="E2231" s="10">
        <v>1</v>
      </c>
    </row>
    <row r="2232" spans="1:5" x14ac:dyDescent="0.3">
      <c r="A2232" s="10">
        <v>909814</v>
      </c>
      <c r="B2232" s="10" t="s">
        <v>12672</v>
      </c>
      <c r="C2232" s="10" t="str">
        <f>IFERROR(INDEX(invoice_test_data!AI:AI, MATCH('Classification Test Result'!A2232, invoice_test_data!A:A, 0)), "")</f>
        <v/>
      </c>
      <c r="D2232" s="10" t="s">
        <v>48</v>
      </c>
      <c r="E2232" s="10">
        <v>1</v>
      </c>
    </row>
    <row r="2233" spans="1:5" x14ac:dyDescent="0.3">
      <c r="A2233" s="10">
        <v>909820</v>
      </c>
      <c r="B2233" s="10" t="s">
        <v>12673</v>
      </c>
      <c r="C2233" s="10" t="str">
        <f>IFERROR(INDEX(invoice_test_data!AI:AI, MATCH('Classification Test Result'!A2233, invoice_test_data!A:A, 0)), "")</f>
        <v/>
      </c>
      <c r="D2233" s="10" t="s">
        <v>48</v>
      </c>
      <c r="E2233" s="10">
        <v>1</v>
      </c>
    </row>
    <row r="2234" spans="1:5" x14ac:dyDescent="0.3">
      <c r="A2234" s="10">
        <v>909819</v>
      </c>
      <c r="B2234" s="10" t="s">
        <v>12674</v>
      </c>
      <c r="C2234" s="10" t="str">
        <f>IFERROR(INDEX(invoice_test_data!AI:AI, MATCH('Classification Test Result'!A2234, invoice_test_data!A:A, 0)), "")</f>
        <v/>
      </c>
      <c r="D2234" s="10" t="s">
        <v>48</v>
      </c>
      <c r="E2234" s="10">
        <v>1</v>
      </c>
    </row>
    <row r="2235" spans="1:5" x14ac:dyDescent="0.3">
      <c r="A2235" s="10">
        <v>909818</v>
      </c>
      <c r="B2235" s="10" t="s">
        <v>12675</v>
      </c>
      <c r="C2235" s="10" t="str">
        <f>IFERROR(INDEX(invoice_test_data!AI:AI, MATCH('Classification Test Result'!A2235, invoice_test_data!A:A, 0)), "")</f>
        <v/>
      </c>
      <c r="D2235" s="10" t="s">
        <v>48</v>
      </c>
      <c r="E2235" s="10">
        <v>1</v>
      </c>
    </row>
    <row r="2236" spans="1:5" x14ac:dyDescent="0.3">
      <c r="A2236" s="10">
        <v>909816</v>
      </c>
      <c r="B2236" s="10" t="s">
        <v>12676</v>
      </c>
      <c r="C2236" s="10" t="str">
        <f>IFERROR(INDEX(invoice_test_data!AI:AI, MATCH('Classification Test Result'!A2236, invoice_test_data!A:A, 0)), "")</f>
        <v/>
      </c>
      <c r="D2236" s="10" t="s">
        <v>48</v>
      </c>
      <c r="E2236" s="10">
        <v>1</v>
      </c>
    </row>
    <row r="2237" spans="1:5" x14ac:dyDescent="0.3">
      <c r="A2237" s="10">
        <v>909817</v>
      </c>
      <c r="B2237" s="10" t="s">
        <v>12677</v>
      </c>
      <c r="C2237" s="10" t="str">
        <f>IFERROR(INDEX(invoice_test_data!AI:AI, MATCH('Classification Test Result'!A2237, invoice_test_data!A:A, 0)), "")</f>
        <v/>
      </c>
      <c r="D2237" s="10" t="s">
        <v>48</v>
      </c>
      <c r="E2237" s="10">
        <v>1</v>
      </c>
    </row>
    <row r="2238" spans="1:5" x14ac:dyDescent="0.3">
      <c r="A2238" s="10">
        <v>909821</v>
      </c>
      <c r="B2238" s="10" t="s">
        <v>12678</v>
      </c>
      <c r="C2238" s="10" t="str">
        <f>IFERROR(INDEX(invoice_test_data!AI:AI, MATCH('Classification Test Result'!A2238, invoice_test_data!A:A, 0)), "")</f>
        <v/>
      </c>
      <c r="D2238" s="10" t="s">
        <v>464</v>
      </c>
      <c r="E2238" s="10">
        <v>0.97</v>
      </c>
    </row>
    <row r="2239" spans="1:5" x14ac:dyDescent="0.3">
      <c r="A2239" s="10">
        <v>909826</v>
      </c>
      <c r="B2239" s="10" t="s">
        <v>12679</v>
      </c>
      <c r="C2239" s="10" t="str">
        <f>IFERROR(INDEX(invoice_test_data!AI:AI, MATCH('Classification Test Result'!A2239, invoice_test_data!A:A, 0)), "")</f>
        <v/>
      </c>
      <c r="D2239" s="10" t="s">
        <v>48</v>
      </c>
      <c r="E2239" s="10">
        <v>1</v>
      </c>
    </row>
    <row r="2240" spans="1:5" x14ac:dyDescent="0.3">
      <c r="A2240" s="10">
        <v>909825</v>
      </c>
      <c r="B2240" s="10" t="s">
        <v>12680</v>
      </c>
      <c r="C2240" s="10" t="str">
        <f>IFERROR(INDEX(invoice_test_data!AI:AI, MATCH('Classification Test Result'!A2240, invoice_test_data!A:A, 0)), "")</f>
        <v/>
      </c>
      <c r="D2240" s="10" t="s">
        <v>48</v>
      </c>
      <c r="E2240" s="10">
        <v>1</v>
      </c>
    </row>
    <row r="2241" spans="1:5" x14ac:dyDescent="0.3">
      <c r="A2241" s="10">
        <v>909822</v>
      </c>
      <c r="B2241" s="10" t="s">
        <v>12681</v>
      </c>
      <c r="C2241" s="10" t="str">
        <f>IFERROR(INDEX(invoice_test_data!AI:AI, MATCH('Classification Test Result'!A2241, invoice_test_data!A:A, 0)), "")</f>
        <v/>
      </c>
      <c r="D2241" s="10" t="s">
        <v>48</v>
      </c>
      <c r="E2241" s="10">
        <v>1</v>
      </c>
    </row>
    <row r="2242" spans="1:5" x14ac:dyDescent="0.3">
      <c r="A2242" s="10">
        <v>909828</v>
      </c>
      <c r="B2242" s="10" t="s">
        <v>11163</v>
      </c>
      <c r="C2242" s="10" t="str">
        <f>IFERROR(INDEX(invoice_test_data!AI:AI, MATCH('Classification Test Result'!A2242, invoice_test_data!A:A, 0)), "")</f>
        <v/>
      </c>
      <c r="D2242" s="10" t="s">
        <v>92</v>
      </c>
      <c r="E2242" s="10">
        <v>1</v>
      </c>
    </row>
    <row r="2243" spans="1:5" x14ac:dyDescent="0.3">
      <c r="A2243" s="10">
        <v>909827</v>
      </c>
      <c r="B2243" s="10" t="s">
        <v>12682</v>
      </c>
      <c r="C2243" s="10" t="str">
        <f>IFERROR(INDEX(invoice_test_data!AI:AI, MATCH('Classification Test Result'!A2243, invoice_test_data!A:A, 0)), "")</f>
        <v/>
      </c>
      <c r="D2243" s="10" t="s">
        <v>48</v>
      </c>
      <c r="E2243" s="10">
        <v>1</v>
      </c>
    </row>
    <row r="2244" spans="1:5" x14ac:dyDescent="0.3">
      <c r="A2244" s="10">
        <v>909824</v>
      </c>
      <c r="B2244" s="10" t="s">
        <v>12683</v>
      </c>
      <c r="C2244" s="10" t="str">
        <f>IFERROR(INDEX(invoice_test_data!AI:AI, MATCH('Classification Test Result'!A2244, invoice_test_data!A:A, 0)), "")</f>
        <v/>
      </c>
      <c r="D2244" s="10" t="s">
        <v>48</v>
      </c>
      <c r="E2244" s="10">
        <v>0.99</v>
      </c>
    </row>
    <row r="2245" spans="1:5" x14ac:dyDescent="0.3">
      <c r="A2245" s="10">
        <v>909823</v>
      </c>
      <c r="B2245" s="10" t="s">
        <v>12684</v>
      </c>
      <c r="C2245" s="10" t="str">
        <f>IFERROR(INDEX(invoice_test_data!AI:AI, MATCH('Classification Test Result'!A2245, invoice_test_data!A:A, 0)), "")</f>
        <v/>
      </c>
      <c r="D2245" s="10" t="s">
        <v>48</v>
      </c>
      <c r="E2245" s="10">
        <v>1</v>
      </c>
    </row>
    <row r="2246" spans="1:5" x14ac:dyDescent="0.3">
      <c r="A2246" s="10">
        <v>909829</v>
      </c>
      <c r="B2246" s="10" t="s">
        <v>12685</v>
      </c>
      <c r="C2246" s="10" t="str">
        <f>IFERROR(INDEX(invoice_test_data!AI:AI, MATCH('Classification Test Result'!A2246, invoice_test_data!A:A, 0)), "")</f>
        <v/>
      </c>
      <c r="D2246" s="10" t="s">
        <v>464</v>
      </c>
      <c r="E2246" s="10">
        <v>1</v>
      </c>
    </row>
    <row r="2247" spans="1:5" x14ac:dyDescent="0.3">
      <c r="A2247" s="10">
        <v>909845</v>
      </c>
      <c r="B2247" s="10" t="s">
        <v>12686</v>
      </c>
      <c r="C2247" s="10" t="str">
        <f>IFERROR(INDEX(invoice_test_data!AI:AI, MATCH('Classification Test Result'!A2247, invoice_test_data!A:A, 0)), "")</f>
        <v/>
      </c>
      <c r="D2247" s="10" t="s">
        <v>48</v>
      </c>
      <c r="E2247" s="10">
        <v>1</v>
      </c>
    </row>
    <row r="2248" spans="1:5" x14ac:dyDescent="0.3">
      <c r="A2248" s="10">
        <v>909844</v>
      </c>
      <c r="B2248" s="10" t="s">
        <v>12687</v>
      </c>
      <c r="C2248" s="10" t="str">
        <f>IFERROR(INDEX(invoice_test_data!AI:AI, MATCH('Classification Test Result'!A2248, invoice_test_data!A:A, 0)), "")</f>
        <v/>
      </c>
      <c r="D2248" s="10" t="s">
        <v>48</v>
      </c>
      <c r="E2248" s="10">
        <v>1</v>
      </c>
    </row>
    <row r="2249" spans="1:5" x14ac:dyDescent="0.3">
      <c r="A2249" s="10">
        <v>909843</v>
      </c>
      <c r="B2249" s="10" t="s">
        <v>12688</v>
      </c>
      <c r="C2249" s="10" t="str">
        <f>IFERROR(INDEX(invoice_test_data!AI:AI, MATCH('Classification Test Result'!A2249, invoice_test_data!A:A, 0)), "")</f>
        <v/>
      </c>
      <c r="D2249" s="10" t="s">
        <v>48</v>
      </c>
      <c r="E2249" s="10">
        <v>1</v>
      </c>
    </row>
    <row r="2250" spans="1:5" x14ac:dyDescent="0.3">
      <c r="A2250" s="10">
        <v>909841</v>
      </c>
      <c r="B2250" s="10" t="s">
        <v>11269</v>
      </c>
      <c r="C2250" s="10" t="str">
        <f>IFERROR(INDEX(invoice_test_data!AI:AI, MATCH('Classification Test Result'!A2250, invoice_test_data!A:A, 0)), "")</f>
        <v/>
      </c>
      <c r="D2250" s="10" t="s">
        <v>48</v>
      </c>
      <c r="E2250" s="10">
        <v>1</v>
      </c>
    </row>
    <row r="2251" spans="1:5" x14ac:dyDescent="0.3">
      <c r="A2251" s="10">
        <v>909840</v>
      </c>
      <c r="B2251" s="10" t="s">
        <v>12689</v>
      </c>
      <c r="C2251" s="10" t="str">
        <f>IFERROR(INDEX(invoice_test_data!AI:AI, MATCH('Classification Test Result'!A2251, invoice_test_data!A:A, 0)), "")</f>
        <v/>
      </c>
      <c r="D2251" s="10" t="s">
        <v>48</v>
      </c>
      <c r="E2251" s="10">
        <v>1</v>
      </c>
    </row>
    <row r="2252" spans="1:5" x14ac:dyDescent="0.3">
      <c r="A2252" s="10">
        <v>909839</v>
      </c>
      <c r="B2252" s="10" t="s">
        <v>12690</v>
      </c>
      <c r="C2252" s="10" t="str">
        <f>IFERROR(INDEX(invoice_test_data!AI:AI, MATCH('Classification Test Result'!A2252, invoice_test_data!A:A, 0)), "")</f>
        <v/>
      </c>
      <c r="D2252" s="10" t="s">
        <v>48</v>
      </c>
      <c r="E2252" s="10">
        <v>1</v>
      </c>
    </row>
    <row r="2253" spans="1:5" x14ac:dyDescent="0.3">
      <c r="A2253" s="10">
        <v>909833</v>
      </c>
      <c r="B2253" s="10" t="s">
        <v>12691</v>
      </c>
      <c r="C2253" s="10" t="str">
        <f>IFERROR(INDEX(invoice_test_data!AI:AI, MATCH('Classification Test Result'!A2253, invoice_test_data!A:A, 0)), "")</f>
        <v/>
      </c>
      <c r="D2253" s="10" t="s">
        <v>48</v>
      </c>
      <c r="E2253" s="10">
        <v>1</v>
      </c>
    </row>
    <row r="2254" spans="1:5" x14ac:dyDescent="0.3">
      <c r="A2254" s="10">
        <v>909832</v>
      </c>
      <c r="B2254" s="10" t="s">
        <v>12692</v>
      </c>
      <c r="C2254" s="10" t="str">
        <f>IFERROR(INDEX(invoice_test_data!AI:AI, MATCH('Classification Test Result'!A2254, invoice_test_data!A:A, 0)), "")</f>
        <v/>
      </c>
      <c r="D2254" s="10" t="s">
        <v>48</v>
      </c>
      <c r="E2254" s="10">
        <v>0.86</v>
      </c>
    </row>
    <row r="2255" spans="1:5" x14ac:dyDescent="0.3">
      <c r="A2255" s="10">
        <v>909831</v>
      </c>
      <c r="B2255" s="10" t="s">
        <v>12693</v>
      </c>
      <c r="C2255" s="10" t="str">
        <f>IFERROR(INDEX(invoice_test_data!AI:AI, MATCH('Classification Test Result'!A2255, invoice_test_data!A:A, 0)), "")</f>
        <v/>
      </c>
      <c r="D2255" s="10" t="s">
        <v>48</v>
      </c>
      <c r="E2255" s="10">
        <v>0.88</v>
      </c>
    </row>
    <row r="2256" spans="1:5" x14ac:dyDescent="0.3">
      <c r="A2256" s="10">
        <v>909830</v>
      </c>
      <c r="B2256" s="10" t="s">
        <v>12694</v>
      </c>
      <c r="C2256" s="10" t="str">
        <f>IFERROR(INDEX(invoice_test_data!AI:AI, MATCH('Classification Test Result'!A2256, invoice_test_data!A:A, 0)), "")</f>
        <v/>
      </c>
      <c r="D2256" s="10" t="s">
        <v>48</v>
      </c>
      <c r="E2256" s="10">
        <v>1</v>
      </c>
    </row>
    <row r="2257" spans="1:5" x14ac:dyDescent="0.3">
      <c r="A2257" s="10">
        <v>909842</v>
      </c>
      <c r="B2257" s="10" t="s">
        <v>12695</v>
      </c>
      <c r="C2257" s="10" t="str">
        <f>IFERROR(INDEX(invoice_test_data!AI:AI, MATCH('Classification Test Result'!A2257, invoice_test_data!A:A, 0)), "")</f>
        <v/>
      </c>
      <c r="D2257" s="10" t="s">
        <v>48</v>
      </c>
      <c r="E2257" s="10">
        <v>1</v>
      </c>
    </row>
    <row r="2258" spans="1:5" x14ac:dyDescent="0.3">
      <c r="A2258" s="10">
        <v>909837</v>
      </c>
      <c r="B2258" s="10" t="s">
        <v>12696</v>
      </c>
      <c r="C2258" s="10" t="str">
        <f>IFERROR(INDEX(invoice_test_data!AI:AI, MATCH('Classification Test Result'!A2258, invoice_test_data!A:A, 0)), "")</f>
        <v/>
      </c>
      <c r="D2258" s="10" t="s">
        <v>48</v>
      </c>
      <c r="E2258" s="10">
        <v>1</v>
      </c>
    </row>
    <row r="2259" spans="1:5" x14ac:dyDescent="0.3">
      <c r="A2259" s="10">
        <v>909835</v>
      </c>
      <c r="B2259" s="10" t="s">
        <v>12697</v>
      </c>
      <c r="C2259" s="10" t="str">
        <f>IFERROR(INDEX(invoice_test_data!AI:AI, MATCH('Classification Test Result'!A2259, invoice_test_data!A:A, 0)), "")</f>
        <v/>
      </c>
      <c r="D2259" s="10" t="s">
        <v>48</v>
      </c>
      <c r="E2259" s="10">
        <v>1</v>
      </c>
    </row>
    <row r="2260" spans="1:5" x14ac:dyDescent="0.3">
      <c r="A2260" s="10">
        <v>909838</v>
      </c>
      <c r="B2260" s="10" t="s">
        <v>11163</v>
      </c>
      <c r="C2260" s="10" t="str">
        <f>IFERROR(INDEX(invoice_test_data!AI:AI, MATCH('Classification Test Result'!A2260, invoice_test_data!A:A, 0)), "")</f>
        <v/>
      </c>
      <c r="D2260" s="10" t="s">
        <v>92</v>
      </c>
      <c r="E2260" s="10">
        <v>1</v>
      </c>
    </row>
    <row r="2261" spans="1:5" x14ac:dyDescent="0.3">
      <c r="A2261" s="10">
        <v>909836</v>
      </c>
      <c r="B2261" s="10" t="s">
        <v>12698</v>
      </c>
      <c r="C2261" s="10" t="str">
        <f>IFERROR(INDEX(invoice_test_data!AI:AI, MATCH('Classification Test Result'!A2261, invoice_test_data!A:A, 0)), "")</f>
        <v/>
      </c>
      <c r="D2261" s="10" t="s">
        <v>48</v>
      </c>
      <c r="E2261" s="10">
        <v>1</v>
      </c>
    </row>
    <row r="2262" spans="1:5" x14ac:dyDescent="0.3">
      <c r="A2262" s="10">
        <v>909834</v>
      </c>
      <c r="B2262" s="10" t="s">
        <v>12699</v>
      </c>
      <c r="C2262" s="10" t="str">
        <f>IFERROR(INDEX(invoice_test_data!AI:AI, MATCH('Classification Test Result'!A2262, invoice_test_data!A:A, 0)), "")</f>
        <v/>
      </c>
      <c r="D2262" s="10" t="s">
        <v>48</v>
      </c>
      <c r="E2262" s="10">
        <v>1</v>
      </c>
    </row>
    <row r="2263" spans="1:5" x14ac:dyDescent="0.3">
      <c r="A2263" s="10">
        <v>909848</v>
      </c>
      <c r="B2263" s="10" t="s">
        <v>12700</v>
      </c>
      <c r="C2263" s="10" t="str">
        <f>IFERROR(INDEX(invoice_test_data!AI:AI, MATCH('Classification Test Result'!A2263, invoice_test_data!A:A, 0)), "")</f>
        <v/>
      </c>
      <c r="D2263" s="10" t="s">
        <v>464</v>
      </c>
      <c r="E2263" s="10">
        <v>1</v>
      </c>
    </row>
    <row r="2264" spans="1:5" x14ac:dyDescent="0.3">
      <c r="A2264" s="10">
        <v>909846</v>
      </c>
      <c r="B2264" s="10" t="s">
        <v>12701</v>
      </c>
      <c r="C2264" s="10" t="str">
        <f>IFERROR(INDEX(invoice_test_data!AI:AI, MATCH('Classification Test Result'!A2264, invoice_test_data!A:A, 0)), "")</f>
        <v/>
      </c>
      <c r="D2264" s="10" t="s">
        <v>464</v>
      </c>
      <c r="E2264" s="10">
        <v>0.96</v>
      </c>
    </row>
    <row r="2265" spans="1:5" x14ac:dyDescent="0.3">
      <c r="A2265" s="10">
        <v>909847</v>
      </c>
      <c r="B2265" s="10" t="s">
        <v>12702</v>
      </c>
      <c r="C2265" s="10" t="str">
        <f>IFERROR(INDEX(invoice_test_data!AI:AI, MATCH('Classification Test Result'!A2265, invoice_test_data!A:A, 0)), "")</f>
        <v/>
      </c>
      <c r="D2265" s="10" t="s">
        <v>464</v>
      </c>
      <c r="E2265" s="10">
        <v>1</v>
      </c>
    </row>
    <row r="2266" spans="1:5" x14ac:dyDescent="0.3">
      <c r="A2266" s="10">
        <v>909849</v>
      </c>
      <c r="B2266" s="10" t="s">
        <v>12703</v>
      </c>
      <c r="C2266" s="10" t="str">
        <f>IFERROR(INDEX(invoice_test_data!AI:AI, MATCH('Classification Test Result'!A2266, invoice_test_data!A:A, 0)), "")</f>
        <v/>
      </c>
      <c r="D2266" s="10" t="s">
        <v>48</v>
      </c>
      <c r="E2266" s="10">
        <v>1</v>
      </c>
    </row>
    <row r="2267" spans="1:5" x14ac:dyDescent="0.3">
      <c r="A2267" s="10">
        <v>909862</v>
      </c>
      <c r="B2267" s="10" t="s">
        <v>12704</v>
      </c>
      <c r="C2267" s="10" t="str">
        <f>IFERROR(INDEX(invoice_test_data!AI:AI, MATCH('Classification Test Result'!A2267, invoice_test_data!A:A, 0)), "")</f>
        <v/>
      </c>
      <c r="D2267" s="10" t="s">
        <v>48</v>
      </c>
      <c r="E2267" s="10">
        <v>1</v>
      </c>
    </row>
    <row r="2268" spans="1:5" x14ac:dyDescent="0.3">
      <c r="A2268" s="10">
        <v>909861</v>
      </c>
      <c r="B2268" s="10" t="s">
        <v>12705</v>
      </c>
      <c r="C2268" s="10" t="str">
        <f>IFERROR(INDEX(invoice_test_data!AI:AI, MATCH('Classification Test Result'!A2268, invoice_test_data!A:A, 0)), "")</f>
        <v/>
      </c>
      <c r="D2268" s="10" t="s">
        <v>48</v>
      </c>
      <c r="E2268" s="10">
        <v>1</v>
      </c>
    </row>
    <row r="2269" spans="1:5" x14ac:dyDescent="0.3">
      <c r="A2269" s="10">
        <v>909858</v>
      </c>
      <c r="B2269" s="10" t="s">
        <v>12706</v>
      </c>
      <c r="C2269" s="10" t="str">
        <f>IFERROR(INDEX(invoice_test_data!AI:AI, MATCH('Classification Test Result'!A2269, invoice_test_data!A:A, 0)), "")</f>
        <v/>
      </c>
      <c r="D2269" s="10" t="s">
        <v>48</v>
      </c>
      <c r="E2269" s="10">
        <v>1</v>
      </c>
    </row>
    <row r="2270" spans="1:5" x14ac:dyDescent="0.3">
      <c r="A2270" s="10">
        <v>909856</v>
      </c>
      <c r="B2270" s="10" t="s">
        <v>12707</v>
      </c>
      <c r="C2270" s="10" t="str">
        <f>IFERROR(INDEX(invoice_test_data!AI:AI, MATCH('Classification Test Result'!A2270, invoice_test_data!A:A, 0)), "")</f>
        <v/>
      </c>
      <c r="D2270" s="10" t="s">
        <v>48</v>
      </c>
      <c r="E2270" s="10">
        <v>1</v>
      </c>
    </row>
    <row r="2271" spans="1:5" x14ac:dyDescent="0.3">
      <c r="A2271" s="10">
        <v>909850</v>
      </c>
      <c r="B2271" s="10" t="s">
        <v>12708</v>
      </c>
      <c r="C2271" s="10" t="str">
        <f>IFERROR(INDEX(invoice_test_data!AI:AI, MATCH('Classification Test Result'!A2271, invoice_test_data!A:A, 0)), "")</f>
        <v/>
      </c>
      <c r="D2271" s="10" t="s">
        <v>464</v>
      </c>
      <c r="E2271" s="10">
        <v>0.93</v>
      </c>
    </row>
    <row r="2272" spans="1:5" x14ac:dyDescent="0.3">
      <c r="A2272" s="10">
        <v>909854</v>
      </c>
      <c r="B2272" s="10" t="s">
        <v>12709</v>
      </c>
      <c r="C2272" s="10" t="str">
        <f>IFERROR(INDEX(invoice_test_data!AI:AI, MATCH('Classification Test Result'!A2272, invoice_test_data!A:A, 0)), "")</f>
        <v/>
      </c>
      <c r="D2272" s="10" t="s">
        <v>48</v>
      </c>
      <c r="E2272" s="10">
        <v>1</v>
      </c>
    </row>
    <row r="2273" spans="1:5" x14ac:dyDescent="0.3">
      <c r="A2273" s="10">
        <v>909852</v>
      </c>
      <c r="B2273" s="10" t="s">
        <v>12710</v>
      </c>
      <c r="C2273" s="10" t="str">
        <f>IFERROR(INDEX(invoice_test_data!AI:AI, MATCH('Classification Test Result'!A2273, invoice_test_data!A:A, 0)), "")</f>
        <v/>
      </c>
      <c r="D2273" s="10" t="s">
        <v>464</v>
      </c>
      <c r="E2273" s="10">
        <v>0.98</v>
      </c>
    </row>
    <row r="2274" spans="1:5" x14ac:dyDescent="0.3">
      <c r="A2274" s="10">
        <v>909876</v>
      </c>
      <c r="B2274" s="10" t="s">
        <v>12711</v>
      </c>
      <c r="C2274" s="10" t="str">
        <f>IFERROR(INDEX(invoice_test_data!AI:AI, MATCH('Classification Test Result'!A2274, invoice_test_data!A:A, 0)), "")</f>
        <v/>
      </c>
      <c r="D2274" s="10" t="s">
        <v>48</v>
      </c>
      <c r="E2274" s="10">
        <v>1</v>
      </c>
    </row>
    <row r="2275" spans="1:5" x14ac:dyDescent="0.3">
      <c r="A2275" s="10">
        <v>909874</v>
      </c>
      <c r="B2275" s="10" t="s">
        <v>12712</v>
      </c>
      <c r="C2275" s="10" t="str">
        <f>IFERROR(INDEX(invoice_test_data!AI:AI, MATCH('Classification Test Result'!A2275, invoice_test_data!A:A, 0)), "")</f>
        <v/>
      </c>
      <c r="D2275" s="10" t="s">
        <v>48</v>
      </c>
      <c r="E2275" s="10">
        <v>1</v>
      </c>
    </row>
    <row r="2276" spans="1:5" x14ac:dyDescent="0.3">
      <c r="A2276" s="10">
        <v>909872</v>
      </c>
      <c r="B2276" s="10" t="s">
        <v>12713</v>
      </c>
      <c r="C2276" s="10" t="str">
        <f>IFERROR(INDEX(invoice_test_data!AI:AI, MATCH('Classification Test Result'!A2276, invoice_test_data!A:A, 0)), "")</f>
        <v/>
      </c>
      <c r="D2276" s="10" t="s">
        <v>48</v>
      </c>
      <c r="E2276" s="10">
        <v>1</v>
      </c>
    </row>
    <row r="2277" spans="1:5" x14ac:dyDescent="0.3">
      <c r="A2277" s="10">
        <v>909870</v>
      </c>
      <c r="B2277" s="10" t="s">
        <v>12714</v>
      </c>
      <c r="C2277" s="10" t="str">
        <f>IFERROR(INDEX(invoice_test_data!AI:AI, MATCH('Classification Test Result'!A2277, invoice_test_data!A:A, 0)), "")</f>
        <v/>
      </c>
      <c r="D2277" s="10" t="s">
        <v>48</v>
      </c>
      <c r="E2277" s="10">
        <v>1</v>
      </c>
    </row>
    <row r="2278" spans="1:5" x14ac:dyDescent="0.3">
      <c r="A2278" s="10">
        <v>909867</v>
      </c>
      <c r="B2278" s="10" t="s">
        <v>12715</v>
      </c>
      <c r="C2278" s="10" t="str">
        <f>IFERROR(INDEX(invoice_test_data!AI:AI, MATCH('Classification Test Result'!A2278, invoice_test_data!A:A, 0)), "")</f>
        <v/>
      </c>
      <c r="D2278" s="10" t="s">
        <v>48</v>
      </c>
      <c r="E2278" s="10">
        <v>1</v>
      </c>
    </row>
    <row r="2279" spans="1:5" x14ac:dyDescent="0.3">
      <c r="A2279" s="10">
        <v>909866</v>
      </c>
      <c r="B2279" s="10" t="s">
        <v>12712</v>
      </c>
      <c r="C2279" s="10" t="str">
        <f>IFERROR(INDEX(invoice_test_data!AI:AI, MATCH('Classification Test Result'!A2279, invoice_test_data!A:A, 0)), "")</f>
        <v/>
      </c>
      <c r="D2279" s="10" t="s">
        <v>48</v>
      </c>
      <c r="E2279" s="10">
        <v>1</v>
      </c>
    </row>
    <row r="2280" spans="1:5" x14ac:dyDescent="0.3">
      <c r="A2280" s="10">
        <v>909865</v>
      </c>
      <c r="B2280" s="10" t="s">
        <v>12716</v>
      </c>
      <c r="C2280" s="10" t="str">
        <f>IFERROR(INDEX(invoice_test_data!AI:AI, MATCH('Classification Test Result'!A2280, invoice_test_data!A:A, 0)), "")</f>
        <v/>
      </c>
      <c r="D2280" s="10" t="s">
        <v>48</v>
      </c>
      <c r="E2280" s="10">
        <v>1</v>
      </c>
    </row>
    <row r="2281" spans="1:5" x14ac:dyDescent="0.3">
      <c r="A2281" s="10">
        <v>909864</v>
      </c>
      <c r="B2281" s="10" t="s">
        <v>12717</v>
      </c>
      <c r="C2281" s="10" t="str">
        <f>IFERROR(INDEX(invoice_test_data!AI:AI, MATCH('Classification Test Result'!A2281, invoice_test_data!A:A, 0)), "")</f>
        <v/>
      </c>
      <c r="D2281" s="10" t="s">
        <v>48</v>
      </c>
      <c r="E2281" s="10">
        <v>1</v>
      </c>
    </row>
    <row r="2282" spans="1:5" x14ac:dyDescent="0.3">
      <c r="A2282" s="10">
        <v>909863</v>
      </c>
      <c r="B2282" s="10" t="s">
        <v>12718</v>
      </c>
      <c r="C2282" s="10" t="str">
        <f>IFERROR(INDEX(invoice_test_data!AI:AI, MATCH('Classification Test Result'!A2282, invoice_test_data!A:A, 0)), "")</f>
        <v/>
      </c>
      <c r="D2282" s="10" t="s">
        <v>48</v>
      </c>
      <c r="E2282" s="10">
        <v>1</v>
      </c>
    </row>
    <row r="2283" spans="1:5" x14ac:dyDescent="0.3">
      <c r="A2283" s="10">
        <v>909860</v>
      </c>
      <c r="B2283" s="10" t="s">
        <v>12719</v>
      </c>
      <c r="C2283" s="10" t="str">
        <f>IFERROR(INDEX(invoice_test_data!AI:AI, MATCH('Classification Test Result'!A2283, invoice_test_data!A:A, 0)), "")</f>
        <v/>
      </c>
      <c r="D2283" s="10" t="s">
        <v>48</v>
      </c>
      <c r="E2283" s="10">
        <v>1</v>
      </c>
    </row>
    <row r="2284" spans="1:5" x14ac:dyDescent="0.3">
      <c r="A2284" s="10">
        <v>909859</v>
      </c>
      <c r="B2284" s="10" t="s">
        <v>12720</v>
      </c>
      <c r="C2284" s="10" t="str">
        <f>IFERROR(INDEX(invoice_test_data!AI:AI, MATCH('Classification Test Result'!A2284, invoice_test_data!A:A, 0)), "")</f>
        <v/>
      </c>
      <c r="D2284" s="10" t="s">
        <v>48</v>
      </c>
      <c r="E2284" s="10">
        <v>1</v>
      </c>
    </row>
    <row r="2285" spans="1:5" x14ac:dyDescent="0.3">
      <c r="A2285" s="10">
        <v>909857</v>
      </c>
      <c r="B2285" s="10" t="s">
        <v>12721</v>
      </c>
      <c r="C2285" s="10" t="str">
        <f>IFERROR(INDEX(invoice_test_data!AI:AI, MATCH('Classification Test Result'!A2285, invoice_test_data!A:A, 0)), "")</f>
        <v/>
      </c>
      <c r="D2285" s="10" t="s">
        <v>48</v>
      </c>
      <c r="E2285" s="10">
        <v>1</v>
      </c>
    </row>
    <row r="2286" spans="1:5" x14ac:dyDescent="0.3">
      <c r="A2286" s="10">
        <v>909855</v>
      </c>
      <c r="B2286" s="10" t="s">
        <v>12722</v>
      </c>
      <c r="C2286" s="10" t="str">
        <f>IFERROR(INDEX(invoice_test_data!AI:AI, MATCH('Classification Test Result'!A2286, invoice_test_data!A:A, 0)), "")</f>
        <v/>
      </c>
      <c r="D2286" s="10" t="s">
        <v>48</v>
      </c>
      <c r="E2286" s="10">
        <v>1</v>
      </c>
    </row>
    <row r="2287" spans="1:5" x14ac:dyDescent="0.3">
      <c r="A2287" s="10">
        <v>909853</v>
      </c>
      <c r="B2287" s="10" t="s">
        <v>12660</v>
      </c>
      <c r="C2287" s="10" t="str">
        <f>IFERROR(INDEX(invoice_test_data!AI:AI, MATCH('Classification Test Result'!A2287, invoice_test_data!A:A, 0)), "")</f>
        <v/>
      </c>
      <c r="D2287" s="10" t="s">
        <v>48</v>
      </c>
      <c r="E2287" s="10">
        <v>1</v>
      </c>
    </row>
    <row r="2288" spans="1:5" x14ac:dyDescent="0.3">
      <c r="A2288" s="10">
        <v>909851</v>
      </c>
      <c r="B2288" s="10" t="s">
        <v>12723</v>
      </c>
      <c r="C2288" s="10" t="str">
        <f>IFERROR(INDEX(invoice_test_data!AI:AI, MATCH('Classification Test Result'!A2288, invoice_test_data!A:A, 0)), "")</f>
        <v/>
      </c>
      <c r="D2288" s="10" t="s">
        <v>48</v>
      </c>
      <c r="E2288" s="10">
        <v>1</v>
      </c>
    </row>
    <row r="2289" spans="1:5" x14ac:dyDescent="0.3">
      <c r="A2289" s="10">
        <v>909869</v>
      </c>
      <c r="B2289" s="10" t="s">
        <v>12724</v>
      </c>
      <c r="C2289" s="10" t="str">
        <f>IFERROR(INDEX(invoice_test_data!AI:AI, MATCH('Classification Test Result'!A2289, invoice_test_data!A:A, 0)), "")</f>
        <v/>
      </c>
      <c r="D2289" s="10" t="s">
        <v>464</v>
      </c>
      <c r="E2289" s="10">
        <v>1</v>
      </c>
    </row>
    <row r="2290" spans="1:5" x14ac:dyDescent="0.3">
      <c r="A2290" s="10">
        <v>909868</v>
      </c>
      <c r="B2290" s="10" t="s">
        <v>12725</v>
      </c>
      <c r="C2290" s="10" t="str">
        <f>IFERROR(INDEX(invoice_test_data!AI:AI, MATCH('Classification Test Result'!A2290, invoice_test_data!A:A, 0)), "")</f>
        <v/>
      </c>
      <c r="D2290" s="10" t="s">
        <v>48</v>
      </c>
      <c r="E2290" s="10">
        <v>1</v>
      </c>
    </row>
    <row r="2291" spans="1:5" x14ac:dyDescent="0.3">
      <c r="A2291" s="10">
        <v>909877</v>
      </c>
      <c r="B2291" s="10" t="s">
        <v>12726</v>
      </c>
      <c r="C2291" s="10" t="str">
        <f>IFERROR(INDEX(invoice_test_data!AI:AI, MATCH('Classification Test Result'!A2291, invoice_test_data!A:A, 0)), "")</f>
        <v/>
      </c>
      <c r="D2291" s="10" t="s">
        <v>48</v>
      </c>
      <c r="E2291" s="10">
        <v>1</v>
      </c>
    </row>
    <row r="2292" spans="1:5" x14ac:dyDescent="0.3">
      <c r="A2292" s="10">
        <v>909871</v>
      </c>
      <c r="B2292" s="10" t="s">
        <v>12727</v>
      </c>
      <c r="C2292" s="10" t="str">
        <f>IFERROR(INDEX(invoice_test_data!AI:AI, MATCH('Classification Test Result'!A2292, invoice_test_data!A:A, 0)), "")</f>
        <v/>
      </c>
      <c r="D2292" s="10" t="s">
        <v>48</v>
      </c>
      <c r="E2292" s="10">
        <v>1</v>
      </c>
    </row>
    <row r="2293" spans="1:5" x14ac:dyDescent="0.3">
      <c r="A2293" s="10">
        <v>909875</v>
      </c>
      <c r="B2293" s="10" t="s">
        <v>12652</v>
      </c>
      <c r="C2293" s="10" t="str">
        <f>IFERROR(INDEX(invoice_test_data!AI:AI, MATCH('Classification Test Result'!A2293, invoice_test_data!A:A, 0)), "")</f>
        <v/>
      </c>
      <c r="D2293" s="10" t="s">
        <v>48</v>
      </c>
      <c r="E2293" s="10">
        <v>1</v>
      </c>
    </row>
    <row r="2294" spans="1:5" x14ac:dyDescent="0.3">
      <c r="A2294" s="10">
        <v>909873</v>
      </c>
      <c r="B2294" s="10" t="s">
        <v>12728</v>
      </c>
      <c r="C2294" s="10" t="str">
        <f>IFERROR(INDEX(invoice_test_data!AI:AI, MATCH('Classification Test Result'!A2294, invoice_test_data!A:A, 0)), "")</f>
        <v/>
      </c>
      <c r="D2294" s="10" t="s">
        <v>48</v>
      </c>
      <c r="E2294" s="10">
        <v>1</v>
      </c>
    </row>
    <row r="2295" spans="1:5" x14ac:dyDescent="0.3">
      <c r="A2295" s="10">
        <v>909880</v>
      </c>
      <c r="B2295" s="10" t="s">
        <v>12729</v>
      </c>
      <c r="C2295" s="10" t="str">
        <f>IFERROR(INDEX(invoice_test_data!AI:AI, MATCH('Classification Test Result'!A2295, invoice_test_data!A:A, 0)), "")</f>
        <v/>
      </c>
      <c r="D2295" s="10" t="s">
        <v>464</v>
      </c>
      <c r="E2295" s="10">
        <v>0.96</v>
      </c>
    </row>
    <row r="2296" spans="1:5" x14ac:dyDescent="0.3">
      <c r="A2296" s="10">
        <v>909879</v>
      </c>
      <c r="B2296" s="10" t="s">
        <v>12730</v>
      </c>
      <c r="C2296" s="10" t="str">
        <f>IFERROR(INDEX(invoice_test_data!AI:AI, MATCH('Classification Test Result'!A2296, invoice_test_data!A:A, 0)), "")</f>
        <v/>
      </c>
      <c r="D2296" s="10" t="s">
        <v>464</v>
      </c>
      <c r="E2296" s="10">
        <v>0.6</v>
      </c>
    </row>
    <row r="2297" spans="1:5" x14ac:dyDescent="0.3">
      <c r="A2297" s="10">
        <v>909878</v>
      </c>
      <c r="B2297" s="10" t="s">
        <v>12731</v>
      </c>
      <c r="C2297" s="10" t="str">
        <f>IFERROR(INDEX(invoice_test_data!AI:AI, MATCH('Classification Test Result'!A2297, invoice_test_data!A:A, 0)), "")</f>
        <v/>
      </c>
      <c r="D2297" s="10" t="s">
        <v>48</v>
      </c>
      <c r="E2297" s="10">
        <v>0.6</v>
      </c>
    </row>
    <row r="2298" spans="1:5" x14ac:dyDescent="0.3">
      <c r="A2298" s="10">
        <v>909881</v>
      </c>
      <c r="B2298" s="10" t="s">
        <v>12726</v>
      </c>
      <c r="C2298" s="10" t="str">
        <f>IFERROR(INDEX(invoice_test_data!AI:AI, MATCH('Classification Test Result'!A2298, invoice_test_data!A:A, 0)), "")</f>
        <v/>
      </c>
      <c r="D2298" s="10" t="s">
        <v>48</v>
      </c>
      <c r="E2298" s="10">
        <v>1</v>
      </c>
    </row>
    <row r="2299" spans="1:5" x14ac:dyDescent="0.3">
      <c r="A2299" s="10">
        <v>909882</v>
      </c>
      <c r="B2299" s="10" t="s">
        <v>12703</v>
      </c>
      <c r="C2299" s="10" t="str">
        <f>IFERROR(INDEX(invoice_test_data!AI:AI, MATCH('Classification Test Result'!A2299, invoice_test_data!A:A, 0)), "")</f>
        <v/>
      </c>
      <c r="D2299" s="10" t="s">
        <v>48</v>
      </c>
      <c r="E2299" s="10">
        <v>1</v>
      </c>
    </row>
    <row r="2300" spans="1:5" x14ac:dyDescent="0.3">
      <c r="A2300" s="10">
        <v>909883</v>
      </c>
      <c r="B2300" s="10" t="s">
        <v>12732</v>
      </c>
      <c r="C2300" s="10" t="str">
        <f>IFERROR(INDEX(invoice_test_data!AI:AI, MATCH('Classification Test Result'!A2300, invoice_test_data!A:A, 0)), "")</f>
        <v/>
      </c>
      <c r="D2300" s="10" t="s">
        <v>48</v>
      </c>
      <c r="E2300" s="10">
        <v>1</v>
      </c>
    </row>
    <row r="2301" spans="1:5" x14ac:dyDescent="0.3">
      <c r="A2301" s="10">
        <v>909886</v>
      </c>
      <c r="B2301" s="10" t="s">
        <v>10936</v>
      </c>
      <c r="C2301" s="10" t="str">
        <f>IFERROR(INDEX(invoice_test_data!AI:AI, MATCH('Classification Test Result'!A2301, invoice_test_data!A:A, 0)), "")</f>
        <v/>
      </c>
      <c r="D2301" s="10" t="s">
        <v>453</v>
      </c>
      <c r="E2301" s="10">
        <v>1</v>
      </c>
    </row>
    <row r="2302" spans="1:5" x14ac:dyDescent="0.3">
      <c r="A2302" s="10">
        <v>909885</v>
      </c>
      <c r="B2302" s="10" t="s">
        <v>12733</v>
      </c>
      <c r="C2302" s="10" t="str">
        <f>IFERROR(INDEX(invoice_test_data!AI:AI, MATCH('Classification Test Result'!A2302, invoice_test_data!A:A, 0)), "")</f>
        <v/>
      </c>
      <c r="D2302" s="10" t="s">
        <v>48</v>
      </c>
      <c r="E2302" s="10">
        <v>1</v>
      </c>
    </row>
    <row r="2303" spans="1:5" x14ac:dyDescent="0.3">
      <c r="A2303" s="10">
        <v>909884</v>
      </c>
      <c r="B2303" s="10" t="s">
        <v>12734</v>
      </c>
      <c r="C2303" s="10" t="str">
        <f>IFERROR(INDEX(invoice_test_data!AI:AI, MATCH('Classification Test Result'!A2303, invoice_test_data!A:A, 0)), "")</f>
        <v/>
      </c>
      <c r="D2303" s="10" t="s">
        <v>48</v>
      </c>
      <c r="E2303" s="10">
        <v>1</v>
      </c>
    </row>
    <row r="2304" spans="1:5" x14ac:dyDescent="0.3">
      <c r="A2304" s="10">
        <v>909895</v>
      </c>
      <c r="B2304" s="10" t="s">
        <v>12735</v>
      </c>
      <c r="C2304" s="10" t="str">
        <f>IFERROR(INDEX(invoice_test_data!AI:AI, MATCH('Classification Test Result'!A2304, invoice_test_data!A:A, 0)), "")</f>
        <v/>
      </c>
      <c r="D2304" s="10" t="s">
        <v>48</v>
      </c>
      <c r="E2304" s="10">
        <v>1</v>
      </c>
    </row>
    <row r="2305" spans="1:5" x14ac:dyDescent="0.3">
      <c r="A2305" s="10">
        <v>909894</v>
      </c>
      <c r="B2305" s="10" t="s">
        <v>12736</v>
      </c>
      <c r="C2305" s="10" t="str">
        <f>IFERROR(INDEX(invoice_test_data!AI:AI, MATCH('Classification Test Result'!A2305, invoice_test_data!A:A, 0)), "")</f>
        <v/>
      </c>
      <c r="D2305" s="10" t="s">
        <v>48</v>
      </c>
      <c r="E2305" s="10">
        <v>1</v>
      </c>
    </row>
    <row r="2306" spans="1:5" x14ac:dyDescent="0.3">
      <c r="A2306" s="10">
        <v>909893</v>
      </c>
      <c r="B2306" s="10" t="s">
        <v>12737</v>
      </c>
      <c r="C2306" s="10" t="str">
        <f>IFERROR(INDEX(invoice_test_data!AI:AI, MATCH('Classification Test Result'!A2306, invoice_test_data!A:A, 0)), "")</f>
        <v/>
      </c>
      <c r="D2306" s="10" t="s">
        <v>48</v>
      </c>
      <c r="E2306" s="10">
        <v>1</v>
      </c>
    </row>
    <row r="2307" spans="1:5" x14ac:dyDescent="0.3">
      <c r="A2307" s="10">
        <v>909892</v>
      </c>
      <c r="B2307" s="10" t="s">
        <v>12738</v>
      </c>
      <c r="C2307" s="10" t="str">
        <f>IFERROR(INDEX(invoice_test_data!AI:AI, MATCH('Classification Test Result'!A2307, invoice_test_data!A:A, 0)), "")</f>
        <v/>
      </c>
      <c r="D2307" s="10" t="s">
        <v>48</v>
      </c>
      <c r="E2307" s="10">
        <v>1</v>
      </c>
    </row>
    <row r="2308" spans="1:5" x14ac:dyDescent="0.3">
      <c r="A2308" s="10">
        <v>909891</v>
      </c>
      <c r="B2308" s="10" t="s">
        <v>12739</v>
      </c>
      <c r="C2308" s="10" t="str">
        <f>IFERROR(INDEX(invoice_test_data!AI:AI, MATCH('Classification Test Result'!A2308, invoice_test_data!A:A, 0)), "")</f>
        <v/>
      </c>
      <c r="D2308" s="10" t="s">
        <v>48</v>
      </c>
      <c r="E2308" s="10">
        <v>1</v>
      </c>
    </row>
    <row r="2309" spans="1:5" x14ac:dyDescent="0.3">
      <c r="A2309" s="10">
        <v>909889</v>
      </c>
      <c r="B2309" s="10" t="s">
        <v>12740</v>
      </c>
      <c r="C2309" s="10" t="str">
        <f>IFERROR(INDEX(invoice_test_data!AI:AI, MATCH('Classification Test Result'!A2309, invoice_test_data!A:A, 0)), "")</f>
        <v/>
      </c>
      <c r="D2309" s="10" t="s">
        <v>48</v>
      </c>
      <c r="E2309" s="10">
        <v>1</v>
      </c>
    </row>
    <row r="2310" spans="1:5" x14ac:dyDescent="0.3">
      <c r="A2310" s="10">
        <v>909899</v>
      </c>
      <c r="B2310" s="10" t="s">
        <v>11472</v>
      </c>
      <c r="C2310" s="10" t="str">
        <f>IFERROR(INDEX(invoice_test_data!AI:AI, MATCH('Classification Test Result'!A2310, invoice_test_data!A:A, 0)), "")</f>
        <v/>
      </c>
      <c r="D2310" s="10" t="s">
        <v>1010</v>
      </c>
      <c r="E2310" s="10">
        <v>1</v>
      </c>
    </row>
    <row r="2311" spans="1:5" x14ac:dyDescent="0.3">
      <c r="A2311" s="10">
        <v>909896</v>
      </c>
      <c r="B2311" s="10" t="s">
        <v>12741</v>
      </c>
      <c r="C2311" s="10" t="str">
        <f>IFERROR(INDEX(invoice_test_data!AI:AI, MATCH('Classification Test Result'!A2311, invoice_test_data!A:A, 0)), "")</f>
        <v/>
      </c>
      <c r="D2311" s="10" t="s">
        <v>48</v>
      </c>
      <c r="E2311" s="10">
        <v>1</v>
      </c>
    </row>
    <row r="2312" spans="1:5" x14ac:dyDescent="0.3">
      <c r="A2312" s="10">
        <v>909890</v>
      </c>
      <c r="B2312" s="10" t="s">
        <v>12742</v>
      </c>
      <c r="C2312" s="10" t="str">
        <f>IFERROR(INDEX(invoice_test_data!AI:AI, MATCH('Classification Test Result'!A2312, invoice_test_data!A:A, 0)), "")</f>
        <v/>
      </c>
      <c r="D2312" s="10" t="s">
        <v>48</v>
      </c>
      <c r="E2312" s="10">
        <v>1</v>
      </c>
    </row>
    <row r="2313" spans="1:5" x14ac:dyDescent="0.3">
      <c r="A2313" s="10">
        <v>909888</v>
      </c>
      <c r="B2313" s="10" t="s">
        <v>12743</v>
      </c>
      <c r="C2313" s="10" t="str">
        <f>IFERROR(INDEX(invoice_test_data!AI:AI, MATCH('Classification Test Result'!A2313, invoice_test_data!A:A, 0)), "")</f>
        <v/>
      </c>
      <c r="D2313" s="10" t="s">
        <v>48</v>
      </c>
      <c r="E2313" s="10">
        <v>0.99</v>
      </c>
    </row>
    <row r="2314" spans="1:5" x14ac:dyDescent="0.3">
      <c r="A2314" s="10">
        <v>909887</v>
      </c>
      <c r="B2314" s="10" t="s">
        <v>12744</v>
      </c>
      <c r="C2314" s="10" t="str">
        <f>IFERROR(INDEX(invoice_test_data!AI:AI, MATCH('Classification Test Result'!A2314, invoice_test_data!A:A, 0)), "")</f>
        <v/>
      </c>
      <c r="D2314" s="10" t="s">
        <v>48</v>
      </c>
      <c r="E2314" s="10">
        <v>1</v>
      </c>
    </row>
    <row r="2315" spans="1:5" x14ac:dyDescent="0.3">
      <c r="A2315" s="10">
        <v>909902</v>
      </c>
      <c r="B2315" s="10" t="s">
        <v>10936</v>
      </c>
      <c r="C2315" s="10" t="str">
        <f>IFERROR(INDEX(invoice_test_data!AI:AI, MATCH('Classification Test Result'!A2315, invoice_test_data!A:A, 0)), "")</f>
        <v/>
      </c>
      <c r="D2315" s="10" t="s">
        <v>453</v>
      </c>
      <c r="E2315" s="10">
        <v>1</v>
      </c>
    </row>
    <row r="2316" spans="1:5" x14ac:dyDescent="0.3">
      <c r="A2316" s="10">
        <v>909908</v>
      </c>
      <c r="B2316" s="10" t="s">
        <v>12745</v>
      </c>
      <c r="C2316" s="10" t="str">
        <f>IFERROR(INDEX(invoice_test_data!AI:AI, MATCH('Classification Test Result'!A2316, invoice_test_data!A:A, 0)), "")</f>
        <v/>
      </c>
      <c r="D2316" s="10" t="s">
        <v>48</v>
      </c>
      <c r="E2316" s="10">
        <v>1</v>
      </c>
    </row>
    <row r="2317" spans="1:5" x14ac:dyDescent="0.3">
      <c r="A2317" s="10">
        <v>909906</v>
      </c>
      <c r="B2317" s="10" t="s">
        <v>12746</v>
      </c>
      <c r="C2317" s="10" t="str">
        <f>IFERROR(INDEX(invoice_test_data!AI:AI, MATCH('Classification Test Result'!A2317, invoice_test_data!A:A, 0)), "")</f>
        <v/>
      </c>
      <c r="D2317" s="10" t="s">
        <v>48</v>
      </c>
      <c r="E2317" s="10">
        <v>1</v>
      </c>
    </row>
    <row r="2318" spans="1:5" x14ac:dyDescent="0.3">
      <c r="A2318" s="10">
        <v>909904</v>
      </c>
      <c r="B2318" s="10" t="s">
        <v>12747</v>
      </c>
      <c r="C2318" s="10" t="str">
        <f>IFERROR(INDEX(invoice_test_data!AI:AI, MATCH('Classification Test Result'!A2318, invoice_test_data!A:A, 0)), "")</f>
        <v/>
      </c>
      <c r="D2318" s="10" t="s">
        <v>48</v>
      </c>
      <c r="E2318" s="10">
        <v>1</v>
      </c>
    </row>
    <row r="2319" spans="1:5" x14ac:dyDescent="0.3">
      <c r="A2319" s="10">
        <v>909903</v>
      </c>
      <c r="B2319" s="10" t="s">
        <v>12748</v>
      </c>
      <c r="C2319" s="10" t="str">
        <f>IFERROR(INDEX(invoice_test_data!AI:AI, MATCH('Classification Test Result'!A2319, invoice_test_data!A:A, 0)), "")</f>
        <v/>
      </c>
      <c r="D2319" s="10" t="s">
        <v>48</v>
      </c>
      <c r="E2319" s="10">
        <v>1</v>
      </c>
    </row>
    <row r="2320" spans="1:5" x14ac:dyDescent="0.3">
      <c r="A2320" s="10">
        <v>909901</v>
      </c>
      <c r="B2320" s="10" t="s">
        <v>12675</v>
      </c>
      <c r="C2320" s="10" t="str">
        <f>IFERROR(INDEX(invoice_test_data!AI:AI, MATCH('Classification Test Result'!A2320, invoice_test_data!A:A, 0)), "")</f>
        <v/>
      </c>
      <c r="D2320" s="10" t="s">
        <v>48</v>
      </c>
      <c r="E2320" s="10">
        <v>1</v>
      </c>
    </row>
    <row r="2321" spans="1:5" x14ac:dyDescent="0.3">
      <c r="A2321" s="10">
        <v>909900</v>
      </c>
      <c r="B2321" s="10" t="s">
        <v>12749</v>
      </c>
      <c r="C2321" s="10" t="str">
        <f>IFERROR(INDEX(invoice_test_data!AI:AI, MATCH('Classification Test Result'!A2321, invoice_test_data!A:A, 0)), "")</f>
        <v/>
      </c>
      <c r="D2321" s="10" t="s">
        <v>48</v>
      </c>
      <c r="E2321" s="10">
        <v>1</v>
      </c>
    </row>
    <row r="2322" spans="1:5" x14ac:dyDescent="0.3">
      <c r="A2322" s="10">
        <v>909898</v>
      </c>
      <c r="B2322" s="10" t="s">
        <v>12750</v>
      </c>
      <c r="C2322" s="10" t="str">
        <f>IFERROR(INDEX(invoice_test_data!AI:AI, MATCH('Classification Test Result'!A2322, invoice_test_data!A:A, 0)), "")</f>
        <v/>
      </c>
      <c r="D2322" s="10" t="s">
        <v>48</v>
      </c>
      <c r="E2322" s="10">
        <v>1</v>
      </c>
    </row>
    <row r="2323" spans="1:5" x14ac:dyDescent="0.3">
      <c r="A2323" s="10">
        <v>909897</v>
      </c>
      <c r="B2323" s="10" t="s">
        <v>12019</v>
      </c>
      <c r="C2323" s="10" t="str">
        <f>IFERROR(INDEX(invoice_test_data!AI:AI, MATCH('Classification Test Result'!A2323, invoice_test_data!A:A, 0)), "")</f>
        <v/>
      </c>
      <c r="D2323" s="10" t="s">
        <v>48</v>
      </c>
      <c r="E2323" s="10">
        <v>1</v>
      </c>
    </row>
    <row r="2324" spans="1:5" x14ac:dyDescent="0.3">
      <c r="A2324" s="10">
        <v>909907</v>
      </c>
      <c r="B2324" s="10" t="s">
        <v>12751</v>
      </c>
      <c r="C2324" s="10" t="str">
        <f>IFERROR(INDEX(invoice_test_data!AI:AI, MATCH('Classification Test Result'!A2324, invoice_test_data!A:A, 0)), "")</f>
        <v/>
      </c>
      <c r="D2324" s="10" t="s">
        <v>48</v>
      </c>
      <c r="E2324" s="10">
        <v>1</v>
      </c>
    </row>
    <row r="2325" spans="1:5" x14ac:dyDescent="0.3">
      <c r="A2325" s="10">
        <v>909909</v>
      </c>
      <c r="B2325" s="10" t="s">
        <v>12752</v>
      </c>
      <c r="C2325" s="10" t="str">
        <f>IFERROR(INDEX(invoice_test_data!AI:AI, MATCH('Classification Test Result'!A2325, invoice_test_data!A:A, 0)), "")</f>
        <v/>
      </c>
      <c r="D2325" s="10" t="s">
        <v>48</v>
      </c>
      <c r="E2325" s="10">
        <v>1</v>
      </c>
    </row>
    <row r="2326" spans="1:5" x14ac:dyDescent="0.3">
      <c r="A2326" s="10">
        <v>909905</v>
      </c>
      <c r="B2326" s="10" t="s">
        <v>12753</v>
      </c>
      <c r="C2326" s="10" t="str">
        <f>IFERROR(INDEX(invoice_test_data!AI:AI, MATCH('Classification Test Result'!A2326, invoice_test_data!A:A, 0)), "")</f>
        <v/>
      </c>
      <c r="D2326" s="10" t="s">
        <v>48</v>
      </c>
      <c r="E2326" s="10">
        <v>1</v>
      </c>
    </row>
    <row r="2327" spans="1:5" x14ac:dyDescent="0.3">
      <c r="A2327" s="10">
        <v>909910</v>
      </c>
      <c r="B2327" s="10" t="s">
        <v>12754</v>
      </c>
      <c r="C2327" s="10" t="str">
        <f>IFERROR(INDEX(invoice_test_data!AI:AI, MATCH('Classification Test Result'!A2327, invoice_test_data!A:A, 0)), "")</f>
        <v/>
      </c>
      <c r="D2327" s="10" t="s">
        <v>48</v>
      </c>
      <c r="E2327" s="10">
        <v>1</v>
      </c>
    </row>
    <row r="2328" spans="1:5" x14ac:dyDescent="0.3">
      <c r="A2328" s="10">
        <v>909911</v>
      </c>
      <c r="B2328" s="10" t="s">
        <v>12755</v>
      </c>
      <c r="C2328" s="10" t="str">
        <f>IFERROR(INDEX(invoice_test_data!AI:AI, MATCH('Classification Test Result'!A2328, invoice_test_data!A:A, 0)), "")</f>
        <v/>
      </c>
      <c r="D2328" s="10" t="s">
        <v>48</v>
      </c>
      <c r="E2328" s="10">
        <v>1</v>
      </c>
    </row>
    <row r="2329" spans="1:5" x14ac:dyDescent="0.3">
      <c r="A2329" s="10">
        <v>909916</v>
      </c>
      <c r="B2329" s="10" t="s">
        <v>10936</v>
      </c>
      <c r="C2329" s="10" t="str">
        <f>IFERROR(INDEX(invoice_test_data!AI:AI, MATCH('Classification Test Result'!A2329, invoice_test_data!A:A, 0)), "")</f>
        <v/>
      </c>
      <c r="D2329" s="10" t="s">
        <v>453</v>
      </c>
      <c r="E2329" s="10">
        <v>1</v>
      </c>
    </row>
    <row r="2330" spans="1:5" x14ac:dyDescent="0.3">
      <c r="A2330" s="10">
        <v>909914</v>
      </c>
      <c r="B2330" s="10" t="s">
        <v>11163</v>
      </c>
      <c r="C2330" s="10" t="str">
        <f>IFERROR(INDEX(invoice_test_data!AI:AI, MATCH('Classification Test Result'!A2330, invoice_test_data!A:A, 0)), "")</f>
        <v/>
      </c>
      <c r="D2330" s="10" t="s">
        <v>92</v>
      </c>
      <c r="E2330" s="10">
        <v>1</v>
      </c>
    </row>
    <row r="2331" spans="1:5" x14ac:dyDescent="0.3">
      <c r="A2331" s="10">
        <v>909912</v>
      </c>
      <c r="B2331" s="10" t="s">
        <v>12756</v>
      </c>
      <c r="C2331" s="10" t="str">
        <f>IFERROR(INDEX(invoice_test_data!AI:AI, MATCH('Classification Test Result'!A2331, invoice_test_data!A:A, 0)), "")</f>
        <v/>
      </c>
      <c r="D2331" s="10" t="s">
        <v>464</v>
      </c>
      <c r="E2331" s="10">
        <v>0.7</v>
      </c>
    </row>
    <row r="2332" spans="1:5" x14ac:dyDescent="0.3">
      <c r="A2332" s="10">
        <v>909913</v>
      </c>
      <c r="B2332" s="10" t="s">
        <v>12757</v>
      </c>
      <c r="C2332" s="10" t="str">
        <f>IFERROR(INDEX(invoice_test_data!AI:AI, MATCH('Classification Test Result'!A2332, invoice_test_data!A:A, 0)), "")</f>
        <v/>
      </c>
      <c r="D2332" s="10" t="s">
        <v>464</v>
      </c>
      <c r="E2332" s="10">
        <v>1</v>
      </c>
    </row>
    <row r="2333" spans="1:5" x14ac:dyDescent="0.3">
      <c r="A2333" s="10">
        <v>909919</v>
      </c>
      <c r="B2333" s="10" t="s">
        <v>12758</v>
      </c>
      <c r="C2333" s="10" t="str">
        <f>IFERROR(INDEX(invoice_test_data!AI:AI, MATCH('Classification Test Result'!A2333, invoice_test_data!A:A, 0)), "")</f>
        <v/>
      </c>
      <c r="D2333" s="10" t="s">
        <v>48</v>
      </c>
      <c r="E2333" s="10">
        <v>1</v>
      </c>
    </row>
    <row r="2334" spans="1:5" x14ac:dyDescent="0.3">
      <c r="A2334" s="10">
        <v>909915</v>
      </c>
      <c r="B2334" s="10" t="s">
        <v>12759</v>
      </c>
      <c r="C2334" s="10" t="str">
        <f>IFERROR(INDEX(invoice_test_data!AI:AI, MATCH('Classification Test Result'!A2334, invoice_test_data!A:A, 0)), "")</f>
        <v/>
      </c>
      <c r="D2334" s="10" t="s">
        <v>48</v>
      </c>
      <c r="E2334" s="10">
        <v>1</v>
      </c>
    </row>
    <row r="2335" spans="1:5" x14ac:dyDescent="0.3">
      <c r="A2335" s="10">
        <v>909918</v>
      </c>
      <c r="B2335" s="10" t="s">
        <v>12760</v>
      </c>
      <c r="C2335" s="10" t="str">
        <f>IFERROR(INDEX(invoice_test_data!AI:AI, MATCH('Classification Test Result'!A2335, invoice_test_data!A:A, 0)), "")</f>
        <v/>
      </c>
      <c r="D2335" s="10" t="s">
        <v>48</v>
      </c>
      <c r="E2335" s="10">
        <v>0.91</v>
      </c>
    </row>
    <row r="2336" spans="1:5" x14ac:dyDescent="0.3">
      <c r="A2336" s="10">
        <v>909917</v>
      </c>
      <c r="B2336" s="10" t="s">
        <v>12761</v>
      </c>
      <c r="C2336" s="10" t="str">
        <f>IFERROR(INDEX(invoice_test_data!AI:AI, MATCH('Classification Test Result'!A2336, invoice_test_data!A:A, 0)), "")</f>
        <v/>
      </c>
      <c r="D2336" s="10" t="s">
        <v>464</v>
      </c>
      <c r="E2336" s="10">
        <v>0.89</v>
      </c>
    </row>
    <row r="2337" spans="1:5" x14ac:dyDescent="0.3">
      <c r="A2337" s="10">
        <v>909920</v>
      </c>
      <c r="B2337" s="10" t="s">
        <v>12762</v>
      </c>
      <c r="C2337" s="10" t="str">
        <f>IFERROR(INDEX(invoice_test_data!AI:AI, MATCH('Classification Test Result'!A2337, invoice_test_data!A:A, 0)), "")</f>
        <v/>
      </c>
      <c r="D2337" s="10" t="s">
        <v>48</v>
      </c>
      <c r="E2337" s="10">
        <v>1</v>
      </c>
    </row>
    <row r="2338" spans="1:5" x14ac:dyDescent="0.3">
      <c r="A2338" s="10">
        <v>909718</v>
      </c>
      <c r="B2338" s="10" t="s">
        <v>12763</v>
      </c>
      <c r="C2338" s="10" t="str">
        <f>IFERROR(INDEX(invoice_test_data!AI:AI, MATCH('Classification Test Result'!A2338, invoice_test_data!A:A, 0)), "")</f>
        <v/>
      </c>
      <c r="D2338" s="10" t="s">
        <v>48</v>
      </c>
      <c r="E2338" s="10">
        <v>1</v>
      </c>
    </row>
    <row r="2339" spans="1:5" x14ac:dyDescent="0.3">
      <c r="A2339" s="10">
        <v>909720</v>
      </c>
      <c r="B2339" s="10" t="s">
        <v>12764</v>
      </c>
      <c r="C2339" s="10" t="str">
        <f>IFERROR(INDEX(invoice_test_data!AI:AI, MATCH('Classification Test Result'!A2339, invoice_test_data!A:A, 0)), "")</f>
        <v/>
      </c>
      <c r="D2339" s="10" t="s">
        <v>48</v>
      </c>
      <c r="E2339" s="10">
        <v>1</v>
      </c>
    </row>
    <row r="2340" spans="1:5" x14ac:dyDescent="0.3">
      <c r="A2340" s="10">
        <v>909719</v>
      </c>
      <c r="B2340" s="10" t="s">
        <v>12765</v>
      </c>
      <c r="C2340" s="10" t="str">
        <f>IFERROR(INDEX(invoice_test_data!AI:AI, MATCH('Classification Test Result'!A2340, invoice_test_data!A:A, 0)), "")</f>
        <v/>
      </c>
      <c r="D2340" s="10" t="s">
        <v>48</v>
      </c>
      <c r="E2340" s="10">
        <v>1</v>
      </c>
    </row>
    <row r="2341" spans="1:5" x14ac:dyDescent="0.3">
      <c r="A2341" s="10">
        <v>909717</v>
      </c>
      <c r="B2341" s="10" t="s">
        <v>12766</v>
      </c>
      <c r="C2341" s="10" t="str">
        <f>IFERROR(INDEX(invoice_test_data!AI:AI, MATCH('Classification Test Result'!A2341, invoice_test_data!A:A, 0)), "")</f>
        <v/>
      </c>
      <c r="D2341" s="10" t="s">
        <v>48</v>
      </c>
      <c r="E2341" s="10">
        <v>1</v>
      </c>
    </row>
    <row r="2342" spans="1:5" x14ac:dyDescent="0.3">
      <c r="A2342" s="10">
        <v>909721</v>
      </c>
      <c r="B2342" s="10" t="s">
        <v>12767</v>
      </c>
      <c r="C2342" s="10" t="str">
        <f>IFERROR(INDEX(invoice_test_data!AI:AI, MATCH('Classification Test Result'!A2342, invoice_test_data!A:A, 0)), "")</f>
        <v/>
      </c>
      <c r="D2342" s="10" t="s">
        <v>48</v>
      </c>
      <c r="E2342" s="10">
        <v>1</v>
      </c>
    </row>
    <row r="2343" spans="1:5" x14ac:dyDescent="0.3">
      <c r="A2343" s="10">
        <v>909723</v>
      </c>
      <c r="B2343" s="10" t="s">
        <v>10936</v>
      </c>
      <c r="C2343" s="10" t="str">
        <f>IFERROR(INDEX(invoice_test_data!AI:AI, MATCH('Classification Test Result'!A2343, invoice_test_data!A:A, 0)), "")</f>
        <v/>
      </c>
      <c r="D2343" s="10" t="s">
        <v>453</v>
      </c>
      <c r="E2343" s="10">
        <v>1</v>
      </c>
    </row>
    <row r="2344" spans="1:5" x14ac:dyDescent="0.3">
      <c r="A2344" s="10">
        <v>909722</v>
      </c>
      <c r="B2344" s="10" t="s">
        <v>12768</v>
      </c>
      <c r="C2344" s="10" t="str">
        <f>IFERROR(INDEX(invoice_test_data!AI:AI, MATCH('Classification Test Result'!A2344, invoice_test_data!A:A, 0)), "")</f>
        <v/>
      </c>
      <c r="D2344" s="10" t="s">
        <v>48</v>
      </c>
      <c r="E2344" s="10">
        <v>1</v>
      </c>
    </row>
    <row r="2345" spans="1:5" x14ac:dyDescent="0.3">
      <c r="A2345" s="10">
        <v>909724</v>
      </c>
      <c r="B2345" s="10" t="s">
        <v>12769</v>
      </c>
      <c r="C2345" s="10" t="str">
        <f>IFERROR(INDEX(invoice_test_data!AI:AI, MATCH('Classification Test Result'!A2345, invoice_test_data!A:A, 0)), "")</f>
        <v/>
      </c>
      <c r="D2345" s="10" t="s">
        <v>48</v>
      </c>
      <c r="E2345" s="10">
        <v>1</v>
      </c>
    </row>
    <row r="2346" spans="1:5" x14ac:dyDescent="0.3">
      <c r="A2346" s="10">
        <v>909725</v>
      </c>
      <c r="B2346" s="10" t="s">
        <v>12770</v>
      </c>
      <c r="C2346" s="10" t="str">
        <f>IFERROR(INDEX(invoice_test_data!AI:AI, MATCH('Classification Test Result'!A2346, invoice_test_data!A:A, 0)), "")</f>
        <v/>
      </c>
      <c r="D2346" s="10" t="s">
        <v>48</v>
      </c>
      <c r="E2346" s="10">
        <v>1</v>
      </c>
    </row>
    <row r="2347" spans="1:5" x14ac:dyDescent="0.3">
      <c r="A2347" s="10">
        <v>909726</v>
      </c>
      <c r="B2347" s="10" t="s">
        <v>12771</v>
      </c>
      <c r="C2347" s="10" t="str">
        <f>IFERROR(INDEX(invoice_test_data!AI:AI, MATCH('Classification Test Result'!A2347, invoice_test_data!A:A, 0)), "")</f>
        <v/>
      </c>
      <c r="D2347" s="10" t="s">
        <v>48</v>
      </c>
      <c r="E2347" s="10">
        <v>1</v>
      </c>
    </row>
    <row r="2348" spans="1:5" x14ac:dyDescent="0.3">
      <c r="A2348" s="10">
        <v>909727</v>
      </c>
      <c r="B2348" s="10" t="s">
        <v>12772</v>
      </c>
      <c r="C2348" s="10" t="str">
        <f>IFERROR(INDEX(invoice_test_data!AI:AI, MATCH('Classification Test Result'!A2348, invoice_test_data!A:A, 0)), "")</f>
        <v/>
      </c>
      <c r="D2348" s="10" t="s">
        <v>48</v>
      </c>
      <c r="E2348" s="10">
        <v>1</v>
      </c>
    </row>
    <row r="2349" spans="1:5" x14ac:dyDescent="0.3">
      <c r="A2349" s="10">
        <v>909728</v>
      </c>
      <c r="B2349" s="10" t="s">
        <v>12773</v>
      </c>
      <c r="C2349" s="10" t="str">
        <f>IFERROR(INDEX(invoice_test_data!AI:AI, MATCH('Classification Test Result'!A2349, invoice_test_data!A:A, 0)), "")</f>
        <v/>
      </c>
      <c r="D2349" s="10" t="s">
        <v>464</v>
      </c>
      <c r="E2349" s="10">
        <v>1</v>
      </c>
    </row>
    <row r="2350" spans="1:5" x14ac:dyDescent="0.3">
      <c r="A2350" s="10">
        <v>909739</v>
      </c>
      <c r="B2350" s="10" t="s">
        <v>12774</v>
      </c>
      <c r="C2350" s="10" t="str">
        <f>IFERROR(INDEX(invoice_test_data!AI:AI, MATCH('Classification Test Result'!A2350, invoice_test_data!A:A, 0)), "")</f>
        <v/>
      </c>
      <c r="D2350" s="10" t="s">
        <v>464</v>
      </c>
      <c r="E2350" s="10">
        <v>1</v>
      </c>
    </row>
    <row r="2351" spans="1:5" x14ac:dyDescent="0.3">
      <c r="A2351" s="10">
        <v>909755</v>
      </c>
      <c r="B2351" s="10" t="s">
        <v>12775</v>
      </c>
      <c r="C2351" s="10" t="str">
        <f>IFERROR(INDEX(invoice_test_data!AI:AI, MATCH('Classification Test Result'!A2351, invoice_test_data!A:A, 0)), "")</f>
        <v/>
      </c>
      <c r="D2351" s="10" t="s">
        <v>464</v>
      </c>
      <c r="E2351" s="10">
        <v>1</v>
      </c>
    </row>
    <row r="2352" spans="1:5" x14ac:dyDescent="0.3">
      <c r="A2352" s="10">
        <v>909745</v>
      </c>
      <c r="B2352" s="10" t="s">
        <v>12776</v>
      </c>
      <c r="C2352" s="10" t="str">
        <f>IFERROR(INDEX(invoice_test_data!AI:AI, MATCH('Classification Test Result'!A2352, invoice_test_data!A:A, 0)), "")</f>
        <v/>
      </c>
      <c r="D2352" s="10" t="s">
        <v>165</v>
      </c>
      <c r="E2352" s="10">
        <v>1</v>
      </c>
    </row>
    <row r="2353" spans="1:5" x14ac:dyDescent="0.3">
      <c r="A2353" s="10">
        <v>909743</v>
      </c>
      <c r="B2353" s="10" t="s">
        <v>12777</v>
      </c>
      <c r="C2353" s="10" t="str">
        <f>IFERROR(INDEX(invoice_test_data!AI:AI, MATCH('Classification Test Result'!A2353, invoice_test_data!A:A, 0)), "")</f>
        <v/>
      </c>
      <c r="D2353" s="10" t="s">
        <v>464</v>
      </c>
      <c r="E2353" s="10">
        <v>1</v>
      </c>
    </row>
    <row r="2354" spans="1:5" x14ac:dyDescent="0.3">
      <c r="A2354" s="10">
        <v>909736</v>
      </c>
      <c r="B2354" s="10" t="s">
        <v>12778</v>
      </c>
      <c r="C2354" s="10" t="str">
        <f>IFERROR(INDEX(invoice_test_data!AI:AI, MATCH('Classification Test Result'!A2354, invoice_test_data!A:A, 0)), "")</f>
        <v/>
      </c>
      <c r="D2354" s="10" t="s">
        <v>464</v>
      </c>
      <c r="E2354" s="10">
        <v>1</v>
      </c>
    </row>
    <row r="2355" spans="1:5" x14ac:dyDescent="0.3">
      <c r="A2355" s="10">
        <v>909735</v>
      </c>
      <c r="B2355" s="10" t="s">
        <v>12775</v>
      </c>
      <c r="C2355" s="10" t="str">
        <f>IFERROR(INDEX(invoice_test_data!AI:AI, MATCH('Classification Test Result'!A2355, invoice_test_data!A:A, 0)), "")</f>
        <v/>
      </c>
      <c r="D2355" s="10" t="s">
        <v>464</v>
      </c>
      <c r="E2355" s="10">
        <v>1</v>
      </c>
    </row>
    <row r="2356" spans="1:5" x14ac:dyDescent="0.3">
      <c r="A2356" s="10">
        <v>909731</v>
      </c>
      <c r="B2356" s="10" t="s">
        <v>12779</v>
      </c>
      <c r="C2356" s="10" t="str">
        <f>IFERROR(INDEX(invoice_test_data!AI:AI, MATCH('Classification Test Result'!A2356, invoice_test_data!A:A, 0)), "")</f>
        <v/>
      </c>
      <c r="D2356" s="10" t="s">
        <v>464</v>
      </c>
      <c r="E2356" s="10">
        <v>1</v>
      </c>
    </row>
    <row r="2357" spans="1:5" x14ac:dyDescent="0.3">
      <c r="A2357" s="10">
        <v>909730</v>
      </c>
      <c r="B2357" s="10" t="s">
        <v>12779</v>
      </c>
      <c r="C2357" s="10" t="str">
        <f>IFERROR(INDEX(invoice_test_data!AI:AI, MATCH('Classification Test Result'!A2357, invoice_test_data!A:A, 0)), "")</f>
        <v/>
      </c>
      <c r="D2357" s="10" t="s">
        <v>464</v>
      </c>
      <c r="E2357" s="10">
        <v>1</v>
      </c>
    </row>
    <row r="2358" spans="1:5" x14ac:dyDescent="0.3">
      <c r="A2358" s="10">
        <v>909729</v>
      </c>
      <c r="B2358" s="10" t="s">
        <v>12779</v>
      </c>
      <c r="C2358" s="10" t="str">
        <f>IFERROR(INDEX(invoice_test_data!AI:AI, MATCH('Classification Test Result'!A2358, invoice_test_data!A:A, 0)), "")</f>
        <v/>
      </c>
      <c r="D2358" s="10" t="s">
        <v>464</v>
      </c>
      <c r="E2358" s="10">
        <v>1</v>
      </c>
    </row>
    <row r="2359" spans="1:5" x14ac:dyDescent="0.3">
      <c r="A2359" s="10">
        <v>909759</v>
      </c>
      <c r="B2359" s="10" t="s">
        <v>12780</v>
      </c>
      <c r="C2359" s="10" t="str">
        <f>IFERROR(INDEX(invoice_test_data!AI:AI, MATCH('Classification Test Result'!A2359, invoice_test_data!A:A, 0)), "")</f>
        <v/>
      </c>
      <c r="D2359" s="10" t="s">
        <v>48</v>
      </c>
      <c r="E2359" s="10">
        <v>1</v>
      </c>
    </row>
    <row r="2360" spans="1:5" x14ac:dyDescent="0.3">
      <c r="A2360" s="10">
        <v>909757</v>
      </c>
      <c r="B2360" s="10" t="s">
        <v>12781</v>
      </c>
      <c r="C2360" s="10" t="str">
        <f>IFERROR(INDEX(invoice_test_data!AI:AI, MATCH('Classification Test Result'!A2360, invoice_test_data!A:A, 0)), "")</f>
        <v/>
      </c>
      <c r="D2360" s="10" t="s">
        <v>464</v>
      </c>
      <c r="E2360" s="10">
        <v>1</v>
      </c>
    </row>
    <row r="2361" spans="1:5" x14ac:dyDescent="0.3">
      <c r="A2361" s="10">
        <v>909753</v>
      </c>
      <c r="B2361" s="10" t="s">
        <v>12777</v>
      </c>
      <c r="C2361" s="10" t="str">
        <f>IFERROR(INDEX(invoice_test_data!AI:AI, MATCH('Classification Test Result'!A2361, invoice_test_data!A:A, 0)), "")</f>
        <v/>
      </c>
      <c r="D2361" s="10" t="s">
        <v>464</v>
      </c>
      <c r="E2361" s="10">
        <v>1</v>
      </c>
    </row>
    <row r="2362" spans="1:5" x14ac:dyDescent="0.3">
      <c r="A2362" s="10">
        <v>909751</v>
      </c>
      <c r="B2362" s="10" t="s">
        <v>12776</v>
      </c>
      <c r="C2362" s="10" t="str">
        <f>IFERROR(INDEX(invoice_test_data!AI:AI, MATCH('Classification Test Result'!A2362, invoice_test_data!A:A, 0)), "")</f>
        <v/>
      </c>
      <c r="D2362" s="10" t="s">
        <v>165</v>
      </c>
      <c r="E2362" s="10">
        <v>1</v>
      </c>
    </row>
    <row r="2363" spans="1:5" x14ac:dyDescent="0.3">
      <c r="A2363" s="10">
        <v>909749</v>
      </c>
      <c r="B2363" s="10" t="s">
        <v>12775</v>
      </c>
      <c r="C2363" s="10" t="str">
        <f>IFERROR(INDEX(invoice_test_data!AI:AI, MATCH('Classification Test Result'!A2363, invoice_test_data!A:A, 0)), "")</f>
        <v/>
      </c>
      <c r="D2363" s="10" t="s">
        <v>464</v>
      </c>
      <c r="E2363" s="10">
        <v>1</v>
      </c>
    </row>
    <row r="2364" spans="1:5" x14ac:dyDescent="0.3">
      <c r="A2364" s="10">
        <v>909747</v>
      </c>
      <c r="B2364" s="10" t="s">
        <v>12777</v>
      </c>
      <c r="C2364" s="10" t="str">
        <f>IFERROR(INDEX(invoice_test_data!AI:AI, MATCH('Classification Test Result'!A2364, invoice_test_data!A:A, 0)), "")</f>
        <v/>
      </c>
      <c r="D2364" s="10" t="s">
        <v>464</v>
      </c>
      <c r="E2364" s="10">
        <v>1</v>
      </c>
    </row>
    <row r="2365" spans="1:5" x14ac:dyDescent="0.3">
      <c r="A2365" s="10">
        <v>909744</v>
      </c>
      <c r="B2365" s="10" t="s">
        <v>12775</v>
      </c>
      <c r="C2365" s="10" t="str">
        <f>IFERROR(INDEX(invoice_test_data!AI:AI, MATCH('Classification Test Result'!A2365, invoice_test_data!A:A, 0)), "")</f>
        <v/>
      </c>
      <c r="D2365" s="10" t="s">
        <v>464</v>
      </c>
      <c r="E2365" s="10">
        <v>1</v>
      </c>
    </row>
    <row r="2366" spans="1:5" x14ac:dyDescent="0.3">
      <c r="A2366" s="10">
        <v>909741</v>
      </c>
      <c r="B2366" s="10" t="s">
        <v>12776</v>
      </c>
      <c r="C2366" s="10" t="str">
        <f>IFERROR(INDEX(invoice_test_data!AI:AI, MATCH('Classification Test Result'!A2366, invoice_test_data!A:A, 0)), "")</f>
        <v/>
      </c>
      <c r="D2366" s="10" t="s">
        <v>165</v>
      </c>
      <c r="E2366" s="10">
        <v>1</v>
      </c>
    </row>
    <row r="2367" spans="1:5" x14ac:dyDescent="0.3">
      <c r="A2367" s="10">
        <v>909737</v>
      </c>
      <c r="B2367" s="10" t="s">
        <v>12782</v>
      </c>
      <c r="C2367" s="10" t="str">
        <f>IFERROR(INDEX(invoice_test_data!AI:AI, MATCH('Classification Test Result'!A2367, invoice_test_data!A:A, 0)), "")</f>
        <v/>
      </c>
      <c r="D2367" s="10" t="s">
        <v>464</v>
      </c>
      <c r="E2367" s="10">
        <v>1</v>
      </c>
    </row>
    <row r="2368" spans="1:5" x14ac:dyDescent="0.3">
      <c r="A2368" s="10">
        <v>909734</v>
      </c>
      <c r="B2368" s="10" t="s">
        <v>12777</v>
      </c>
      <c r="C2368" s="10" t="str">
        <f>IFERROR(INDEX(invoice_test_data!AI:AI, MATCH('Classification Test Result'!A2368, invoice_test_data!A:A, 0)), "")</f>
        <v/>
      </c>
      <c r="D2368" s="10" t="s">
        <v>464</v>
      </c>
      <c r="E2368" s="10">
        <v>1</v>
      </c>
    </row>
    <row r="2369" spans="1:5" x14ac:dyDescent="0.3">
      <c r="A2369" s="10">
        <v>909733</v>
      </c>
      <c r="B2369" s="10" t="s">
        <v>12776</v>
      </c>
      <c r="C2369" s="10" t="str">
        <f>IFERROR(INDEX(invoice_test_data!AI:AI, MATCH('Classification Test Result'!A2369, invoice_test_data!A:A, 0)), "")</f>
        <v/>
      </c>
      <c r="D2369" s="10" t="s">
        <v>165</v>
      </c>
      <c r="E2369" s="10">
        <v>1</v>
      </c>
    </row>
    <row r="2370" spans="1:5" x14ac:dyDescent="0.3">
      <c r="A2370" s="10">
        <v>909732</v>
      </c>
      <c r="B2370" s="10" t="s">
        <v>12779</v>
      </c>
      <c r="C2370" s="10" t="str">
        <f>IFERROR(INDEX(invoice_test_data!AI:AI, MATCH('Classification Test Result'!A2370, invoice_test_data!A:A, 0)), "")</f>
        <v/>
      </c>
      <c r="D2370" s="10" t="s">
        <v>464</v>
      </c>
      <c r="E2370" s="10">
        <v>1</v>
      </c>
    </row>
    <row r="2371" spans="1:5" x14ac:dyDescent="0.3">
      <c r="A2371" s="10">
        <v>909784</v>
      </c>
      <c r="B2371" s="10" t="s">
        <v>10936</v>
      </c>
      <c r="C2371" s="10" t="str">
        <f>IFERROR(INDEX(invoice_test_data!AI:AI, MATCH('Classification Test Result'!A2371, invoice_test_data!A:A, 0)), "")</f>
        <v/>
      </c>
      <c r="D2371" s="10" t="s">
        <v>453</v>
      </c>
      <c r="E2371" s="10">
        <v>1</v>
      </c>
    </row>
    <row r="2372" spans="1:5" x14ac:dyDescent="0.3">
      <c r="A2372" s="10">
        <v>909783</v>
      </c>
      <c r="B2372" s="10" t="s">
        <v>12783</v>
      </c>
      <c r="C2372" s="10" t="str">
        <f>IFERROR(INDEX(invoice_test_data!AI:AI, MATCH('Classification Test Result'!A2372, invoice_test_data!A:A, 0)), "")</f>
        <v/>
      </c>
      <c r="D2372" s="10" t="s">
        <v>48</v>
      </c>
      <c r="E2372" s="10">
        <v>1</v>
      </c>
    </row>
    <row r="2373" spans="1:5" x14ac:dyDescent="0.3">
      <c r="A2373" s="10">
        <v>909782</v>
      </c>
      <c r="B2373" s="10" t="s">
        <v>12784</v>
      </c>
      <c r="C2373" s="10" t="str">
        <f>IFERROR(INDEX(invoice_test_data!AI:AI, MATCH('Classification Test Result'!A2373, invoice_test_data!A:A, 0)), "")</f>
        <v/>
      </c>
      <c r="D2373" s="10" t="s">
        <v>48</v>
      </c>
      <c r="E2373" s="10">
        <v>1</v>
      </c>
    </row>
    <row r="2374" spans="1:5" x14ac:dyDescent="0.3">
      <c r="A2374" s="10">
        <v>909781</v>
      </c>
      <c r="B2374" s="10" t="s">
        <v>12785</v>
      </c>
      <c r="C2374" s="10" t="str">
        <f>IFERROR(INDEX(invoice_test_data!AI:AI, MATCH('Classification Test Result'!A2374, invoice_test_data!A:A, 0)), "")</f>
        <v/>
      </c>
      <c r="D2374" s="10" t="s">
        <v>48</v>
      </c>
      <c r="E2374" s="10">
        <v>1</v>
      </c>
    </row>
    <row r="2375" spans="1:5" x14ac:dyDescent="0.3">
      <c r="A2375" s="10">
        <v>909780</v>
      </c>
      <c r="B2375" s="10" t="s">
        <v>12786</v>
      </c>
      <c r="C2375" s="10" t="str">
        <f>IFERROR(INDEX(invoice_test_data!AI:AI, MATCH('Classification Test Result'!A2375, invoice_test_data!A:A, 0)), "")</f>
        <v/>
      </c>
      <c r="D2375" s="10" t="s">
        <v>48</v>
      </c>
      <c r="E2375" s="10">
        <v>1</v>
      </c>
    </row>
    <row r="2376" spans="1:5" x14ac:dyDescent="0.3">
      <c r="A2376" s="10">
        <v>909779</v>
      </c>
      <c r="B2376" s="10" t="s">
        <v>12787</v>
      </c>
      <c r="C2376" s="10" t="str">
        <f>IFERROR(INDEX(invoice_test_data!AI:AI, MATCH('Classification Test Result'!A2376, invoice_test_data!A:A, 0)), "")</f>
        <v/>
      </c>
      <c r="D2376" s="10" t="s">
        <v>48</v>
      </c>
      <c r="E2376" s="10">
        <v>1</v>
      </c>
    </row>
    <row r="2377" spans="1:5" x14ac:dyDescent="0.3">
      <c r="A2377" s="10">
        <v>909778</v>
      </c>
      <c r="B2377" s="10" t="s">
        <v>12788</v>
      </c>
      <c r="C2377" s="10" t="str">
        <f>IFERROR(INDEX(invoice_test_data!AI:AI, MATCH('Classification Test Result'!A2377, invoice_test_data!A:A, 0)), "")</f>
        <v/>
      </c>
      <c r="D2377" s="10" t="s">
        <v>48</v>
      </c>
      <c r="E2377" s="10">
        <v>0.8</v>
      </c>
    </row>
    <row r="2378" spans="1:5" x14ac:dyDescent="0.3">
      <c r="A2378" s="10">
        <v>909777</v>
      </c>
      <c r="B2378" s="10" t="s">
        <v>12789</v>
      </c>
      <c r="C2378" s="10" t="str">
        <f>IFERROR(INDEX(invoice_test_data!AI:AI, MATCH('Classification Test Result'!A2378, invoice_test_data!A:A, 0)), "")</f>
        <v/>
      </c>
      <c r="D2378" s="10" t="s">
        <v>48</v>
      </c>
      <c r="E2378" s="10">
        <v>1</v>
      </c>
    </row>
    <row r="2379" spans="1:5" x14ac:dyDescent="0.3">
      <c r="A2379" s="10">
        <v>909776</v>
      </c>
      <c r="B2379" s="10" t="s">
        <v>12790</v>
      </c>
      <c r="C2379" s="10" t="str">
        <f>IFERROR(INDEX(invoice_test_data!AI:AI, MATCH('Classification Test Result'!A2379, invoice_test_data!A:A, 0)), "")</f>
        <v/>
      </c>
      <c r="D2379" s="10" t="s">
        <v>48</v>
      </c>
      <c r="E2379" s="10">
        <v>1</v>
      </c>
    </row>
    <row r="2380" spans="1:5" x14ac:dyDescent="0.3">
      <c r="A2380" s="10">
        <v>909775</v>
      </c>
      <c r="B2380" s="10" t="s">
        <v>12791</v>
      </c>
      <c r="C2380" s="10" t="str">
        <f>IFERROR(INDEX(invoice_test_data!AI:AI, MATCH('Classification Test Result'!A2380, invoice_test_data!A:A, 0)), "")</f>
        <v/>
      </c>
      <c r="D2380" s="10" t="s">
        <v>48</v>
      </c>
      <c r="E2380" s="10">
        <v>1</v>
      </c>
    </row>
    <row r="2381" spans="1:5" x14ac:dyDescent="0.3">
      <c r="A2381" s="10">
        <v>909774</v>
      </c>
      <c r="B2381" s="10" t="s">
        <v>12792</v>
      </c>
      <c r="C2381" s="10" t="str">
        <f>IFERROR(INDEX(invoice_test_data!AI:AI, MATCH('Classification Test Result'!A2381, invoice_test_data!A:A, 0)), "")</f>
        <v/>
      </c>
      <c r="D2381" s="10" t="s">
        <v>48</v>
      </c>
      <c r="E2381" s="10">
        <v>1</v>
      </c>
    </row>
    <row r="2382" spans="1:5" x14ac:dyDescent="0.3">
      <c r="A2382" s="10">
        <v>909773</v>
      </c>
      <c r="B2382" s="10" t="s">
        <v>12793</v>
      </c>
      <c r="C2382" s="10" t="str">
        <f>IFERROR(INDEX(invoice_test_data!AI:AI, MATCH('Classification Test Result'!A2382, invoice_test_data!A:A, 0)), "")</f>
        <v/>
      </c>
      <c r="D2382" s="10" t="s">
        <v>48</v>
      </c>
      <c r="E2382" s="10">
        <v>1</v>
      </c>
    </row>
    <row r="2383" spans="1:5" x14ac:dyDescent="0.3">
      <c r="A2383" s="10">
        <v>909772</v>
      </c>
      <c r="B2383" s="10" t="s">
        <v>12794</v>
      </c>
      <c r="C2383" s="10" t="str">
        <f>IFERROR(INDEX(invoice_test_data!AI:AI, MATCH('Classification Test Result'!A2383, invoice_test_data!A:A, 0)), "")</f>
        <v/>
      </c>
      <c r="D2383" s="10" t="s">
        <v>48</v>
      </c>
      <c r="E2383" s="10">
        <v>1</v>
      </c>
    </row>
    <row r="2384" spans="1:5" x14ac:dyDescent="0.3">
      <c r="A2384" s="10">
        <v>909771</v>
      </c>
      <c r="B2384" s="10" t="s">
        <v>12795</v>
      </c>
      <c r="C2384" s="10" t="str">
        <f>IFERROR(INDEX(invoice_test_data!AI:AI, MATCH('Classification Test Result'!A2384, invoice_test_data!A:A, 0)), "")</f>
        <v/>
      </c>
      <c r="D2384" s="10" t="s">
        <v>48</v>
      </c>
      <c r="E2384" s="10">
        <v>1</v>
      </c>
    </row>
    <row r="2385" spans="1:5" x14ac:dyDescent="0.3">
      <c r="A2385" s="10">
        <v>909769</v>
      </c>
      <c r="B2385" s="10" t="s">
        <v>12796</v>
      </c>
      <c r="C2385" s="10" t="str">
        <f>IFERROR(INDEX(invoice_test_data!AI:AI, MATCH('Classification Test Result'!A2385, invoice_test_data!A:A, 0)), "")</f>
        <v/>
      </c>
      <c r="D2385" s="10" t="s">
        <v>48</v>
      </c>
      <c r="E2385" s="10">
        <v>1</v>
      </c>
    </row>
    <row r="2386" spans="1:5" x14ac:dyDescent="0.3">
      <c r="A2386" s="10">
        <v>909767</v>
      </c>
      <c r="B2386" s="10" t="s">
        <v>12797</v>
      </c>
      <c r="C2386" s="10" t="str">
        <f>IFERROR(INDEX(invoice_test_data!AI:AI, MATCH('Classification Test Result'!A2386, invoice_test_data!A:A, 0)), "")</f>
        <v/>
      </c>
      <c r="D2386" s="10" t="s">
        <v>48</v>
      </c>
      <c r="E2386" s="10">
        <v>1</v>
      </c>
    </row>
    <row r="2387" spans="1:5" x14ac:dyDescent="0.3">
      <c r="A2387" s="10">
        <v>909766</v>
      </c>
      <c r="B2387" s="10" t="s">
        <v>12798</v>
      </c>
      <c r="C2387" s="10" t="str">
        <f>IFERROR(INDEX(invoice_test_data!AI:AI, MATCH('Classification Test Result'!A2387, invoice_test_data!A:A, 0)), "")</f>
        <v/>
      </c>
      <c r="D2387" s="10" t="s">
        <v>48</v>
      </c>
      <c r="E2387" s="10">
        <v>1</v>
      </c>
    </row>
    <row r="2388" spans="1:5" x14ac:dyDescent="0.3">
      <c r="A2388" s="10">
        <v>909765</v>
      </c>
      <c r="B2388" s="10" t="s">
        <v>12799</v>
      </c>
      <c r="C2388" s="10" t="str">
        <f>IFERROR(INDEX(invoice_test_data!AI:AI, MATCH('Classification Test Result'!A2388, invoice_test_data!A:A, 0)), "")</f>
        <v/>
      </c>
      <c r="D2388" s="10" t="s">
        <v>48</v>
      </c>
      <c r="E2388" s="10">
        <v>1</v>
      </c>
    </row>
    <row r="2389" spans="1:5" x14ac:dyDescent="0.3">
      <c r="A2389" s="10">
        <v>909752</v>
      </c>
      <c r="B2389" s="10" t="s">
        <v>12800</v>
      </c>
      <c r="C2389" s="10" t="str">
        <f>IFERROR(INDEX(invoice_test_data!AI:AI, MATCH('Classification Test Result'!A2389, invoice_test_data!A:A, 0)), "")</f>
        <v/>
      </c>
      <c r="D2389" s="10" t="s">
        <v>48</v>
      </c>
      <c r="E2389" s="10">
        <v>1</v>
      </c>
    </row>
    <row r="2390" spans="1:5" x14ac:dyDescent="0.3">
      <c r="A2390" s="10">
        <v>909764</v>
      </c>
      <c r="B2390" s="10" t="s">
        <v>12801</v>
      </c>
      <c r="C2390" s="10" t="str">
        <f>IFERROR(INDEX(invoice_test_data!AI:AI, MATCH('Classification Test Result'!A2390, invoice_test_data!A:A, 0)), "")</f>
        <v/>
      </c>
      <c r="D2390" s="10" t="s">
        <v>48</v>
      </c>
      <c r="E2390" s="10">
        <v>1</v>
      </c>
    </row>
    <row r="2391" spans="1:5" x14ac:dyDescent="0.3">
      <c r="A2391" s="10">
        <v>909762</v>
      </c>
      <c r="B2391" s="10" t="s">
        <v>12802</v>
      </c>
      <c r="C2391" s="10" t="str">
        <f>IFERROR(INDEX(invoice_test_data!AI:AI, MATCH('Classification Test Result'!A2391, invoice_test_data!A:A, 0)), "")</f>
        <v/>
      </c>
      <c r="D2391" s="10" t="s">
        <v>48</v>
      </c>
      <c r="E2391" s="10">
        <v>1</v>
      </c>
    </row>
    <row r="2392" spans="1:5" x14ac:dyDescent="0.3">
      <c r="A2392" s="10">
        <v>909761</v>
      </c>
      <c r="B2392" s="10" t="s">
        <v>12803</v>
      </c>
      <c r="C2392" s="10" t="str">
        <f>IFERROR(INDEX(invoice_test_data!AI:AI, MATCH('Classification Test Result'!A2392, invoice_test_data!A:A, 0)), "")</f>
        <v/>
      </c>
      <c r="D2392" s="10" t="s">
        <v>48</v>
      </c>
      <c r="E2392" s="10">
        <v>1</v>
      </c>
    </row>
    <row r="2393" spans="1:5" x14ac:dyDescent="0.3">
      <c r="A2393" s="10">
        <v>909750</v>
      </c>
      <c r="B2393" s="10" t="s">
        <v>12804</v>
      </c>
      <c r="C2393" s="10" t="str">
        <f>IFERROR(INDEX(invoice_test_data!AI:AI, MATCH('Classification Test Result'!A2393, invoice_test_data!A:A, 0)), "")</f>
        <v/>
      </c>
      <c r="D2393" s="10" t="s">
        <v>48</v>
      </c>
      <c r="E2393" s="10">
        <v>1</v>
      </c>
    </row>
    <row r="2394" spans="1:5" x14ac:dyDescent="0.3">
      <c r="A2394" s="10">
        <v>909748</v>
      </c>
      <c r="B2394" s="10" t="s">
        <v>12805</v>
      </c>
      <c r="C2394" s="10" t="str">
        <f>IFERROR(INDEX(invoice_test_data!AI:AI, MATCH('Classification Test Result'!A2394, invoice_test_data!A:A, 0)), "")</f>
        <v/>
      </c>
      <c r="D2394" s="10" t="s">
        <v>48</v>
      </c>
      <c r="E2394" s="10">
        <v>1</v>
      </c>
    </row>
    <row r="2395" spans="1:5" x14ac:dyDescent="0.3">
      <c r="A2395" s="10">
        <v>909746</v>
      </c>
      <c r="B2395" s="10" t="s">
        <v>12806</v>
      </c>
      <c r="C2395" s="10" t="str">
        <f>IFERROR(INDEX(invoice_test_data!AI:AI, MATCH('Classification Test Result'!A2395, invoice_test_data!A:A, 0)), "")</f>
        <v/>
      </c>
      <c r="D2395" s="10" t="s">
        <v>464</v>
      </c>
      <c r="E2395" s="10">
        <v>1</v>
      </c>
    </row>
    <row r="2396" spans="1:5" x14ac:dyDescent="0.3">
      <c r="A2396" s="10">
        <v>909770</v>
      </c>
      <c r="B2396" s="10" t="s">
        <v>12807</v>
      </c>
      <c r="C2396" s="10" t="str">
        <f>IFERROR(INDEX(invoice_test_data!AI:AI, MATCH('Classification Test Result'!A2396, invoice_test_data!A:A, 0)), "")</f>
        <v/>
      </c>
      <c r="D2396" s="10" t="s">
        <v>48</v>
      </c>
      <c r="E2396" s="10">
        <v>1</v>
      </c>
    </row>
    <row r="2397" spans="1:5" x14ac:dyDescent="0.3">
      <c r="A2397" s="10">
        <v>909768</v>
      </c>
      <c r="B2397" s="10" t="s">
        <v>12808</v>
      </c>
      <c r="C2397" s="10" t="str">
        <f>IFERROR(INDEX(invoice_test_data!AI:AI, MATCH('Classification Test Result'!A2397, invoice_test_data!A:A, 0)), "")</f>
        <v/>
      </c>
      <c r="D2397" s="10" t="s">
        <v>48</v>
      </c>
      <c r="E2397" s="10">
        <v>1</v>
      </c>
    </row>
    <row r="2398" spans="1:5" x14ac:dyDescent="0.3">
      <c r="A2398" s="10">
        <v>909763</v>
      </c>
      <c r="B2398" s="10" t="s">
        <v>12809</v>
      </c>
      <c r="C2398" s="10" t="str">
        <f>IFERROR(INDEX(invoice_test_data!AI:AI, MATCH('Classification Test Result'!A2398, invoice_test_data!A:A, 0)), "")</f>
        <v/>
      </c>
      <c r="D2398" s="10" t="s">
        <v>48</v>
      </c>
      <c r="E2398" s="10">
        <v>1</v>
      </c>
    </row>
    <row r="2399" spans="1:5" x14ac:dyDescent="0.3">
      <c r="A2399" s="10">
        <v>909760</v>
      </c>
      <c r="B2399" s="10" t="s">
        <v>12810</v>
      </c>
      <c r="C2399" s="10" t="str">
        <f>IFERROR(INDEX(invoice_test_data!AI:AI, MATCH('Classification Test Result'!A2399, invoice_test_data!A:A, 0)), "")</f>
        <v/>
      </c>
      <c r="D2399" s="10" t="s">
        <v>48</v>
      </c>
      <c r="E2399" s="10">
        <v>1</v>
      </c>
    </row>
    <row r="2400" spans="1:5" x14ac:dyDescent="0.3">
      <c r="A2400" s="10">
        <v>909758</v>
      </c>
      <c r="B2400" s="10" t="s">
        <v>12811</v>
      </c>
      <c r="C2400" s="10" t="str">
        <f>IFERROR(INDEX(invoice_test_data!AI:AI, MATCH('Classification Test Result'!A2400, invoice_test_data!A:A, 0)), "")</f>
        <v/>
      </c>
      <c r="D2400" s="10" t="s">
        <v>48</v>
      </c>
      <c r="E2400" s="10">
        <v>1</v>
      </c>
    </row>
    <row r="2401" spans="1:5" x14ac:dyDescent="0.3">
      <c r="A2401" s="10">
        <v>909756</v>
      </c>
      <c r="B2401" s="10" t="s">
        <v>12812</v>
      </c>
      <c r="C2401" s="10" t="str">
        <f>IFERROR(INDEX(invoice_test_data!AI:AI, MATCH('Classification Test Result'!A2401, invoice_test_data!A:A, 0)), "")</f>
        <v/>
      </c>
      <c r="D2401" s="10" t="s">
        <v>48</v>
      </c>
      <c r="E2401" s="10">
        <v>1</v>
      </c>
    </row>
    <row r="2402" spans="1:5" x14ac:dyDescent="0.3">
      <c r="A2402" s="10">
        <v>909754</v>
      </c>
      <c r="B2402" s="10" t="s">
        <v>12813</v>
      </c>
      <c r="C2402" s="10" t="str">
        <f>IFERROR(INDEX(invoice_test_data!AI:AI, MATCH('Classification Test Result'!A2402, invoice_test_data!A:A, 0)), "")</f>
        <v/>
      </c>
      <c r="D2402" s="10" t="s">
        <v>48</v>
      </c>
      <c r="E2402" s="10">
        <v>1</v>
      </c>
    </row>
    <row r="2403" spans="1:5" x14ac:dyDescent="0.3">
      <c r="A2403" s="10">
        <v>909742</v>
      </c>
      <c r="B2403" s="10" t="s">
        <v>12814</v>
      </c>
      <c r="C2403" s="10" t="str">
        <f>IFERROR(INDEX(invoice_test_data!AI:AI, MATCH('Classification Test Result'!A2403, invoice_test_data!A:A, 0)), "")</f>
        <v/>
      </c>
      <c r="D2403" s="10" t="s">
        <v>48</v>
      </c>
      <c r="E2403" s="10">
        <v>1</v>
      </c>
    </row>
    <row r="2404" spans="1:5" x14ac:dyDescent="0.3">
      <c r="A2404" s="10">
        <v>909740</v>
      </c>
      <c r="B2404" s="10" t="s">
        <v>12815</v>
      </c>
      <c r="C2404" s="10" t="str">
        <f>IFERROR(INDEX(invoice_test_data!AI:AI, MATCH('Classification Test Result'!A2404, invoice_test_data!A:A, 0)), "")</f>
        <v/>
      </c>
      <c r="D2404" s="10" t="s">
        <v>48</v>
      </c>
      <c r="E2404" s="10">
        <v>1</v>
      </c>
    </row>
    <row r="2405" spans="1:5" x14ac:dyDescent="0.3">
      <c r="A2405" s="10">
        <v>909738</v>
      </c>
      <c r="B2405" s="10" t="s">
        <v>12816</v>
      </c>
      <c r="C2405" s="10" t="str">
        <f>IFERROR(INDEX(invoice_test_data!AI:AI, MATCH('Classification Test Result'!A2405, invoice_test_data!A:A, 0)), "")</f>
        <v/>
      </c>
      <c r="D2405" s="10" t="s">
        <v>48</v>
      </c>
      <c r="E2405" s="10">
        <v>1</v>
      </c>
    </row>
    <row r="2406" spans="1:5" x14ac:dyDescent="0.3">
      <c r="A2406" s="10">
        <v>909713</v>
      </c>
      <c r="B2406" s="10" t="s">
        <v>12817</v>
      </c>
      <c r="C2406" s="10" t="str">
        <f>IFERROR(INDEX(invoice_test_data!AI:AI, MATCH('Classification Test Result'!A2406, invoice_test_data!A:A, 0)), "")</f>
        <v/>
      </c>
      <c r="D2406" s="10" t="s">
        <v>464</v>
      </c>
      <c r="E2406" s="10">
        <v>0.83</v>
      </c>
    </row>
    <row r="2407" spans="1:5" x14ac:dyDescent="0.3">
      <c r="A2407" s="10">
        <v>909712</v>
      </c>
      <c r="B2407" s="10" t="s">
        <v>12818</v>
      </c>
      <c r="C2407" s="10" t="str">
        <f>IFERROR(INDEX(invoice_test_data!AI:AI, MATCH('Classification Test Result'!A2407, invoice_test_data!A:A, 0)), "")</f>
        <v/>
      </c>
      <c r="D2407" s="10" t="s">
        <v>48</v>
      </c>
      <c r="E2407" s="10">
        <v>1</v>
      </c>
    </row>
    <row r="2408" spans="1:5" x14ac:dyDescent="0.3">
      <c r="A2408" s="10">
        <v>909714</v>
      </c>
      <c r="B2408" s="10" t="s">
        <v>12819</v>
      </c>
      <c r="C2408" s="10" t="str">
        <f>IFERROR(INDEX(invoice_test_data!AI:AI, MATCH('Classification Test Result'!A2408, invoice_test_data!A:A, 0)), "")</f>
        <v/>
      </c>
      <c r="D2408" s="10" t="s">
        <v>48</v>
      </c>
      <c r="E2408" s="10">
        <v>1</v>
      </c>
    </row>
    <row r="2409" spans="1:5" x14ac:dyDescent="0.3">
      <c r="A2409" s="10">
        <v>909715</v>
      </c>
      <c r="B2409" s="10" t="s">
        <v>12820</v>
      </c>
      <c r="C2409" s="10" t="str">
        <f>IFERROR(INDEX(invoice_test_data!AI:AI, MATCH('Classification Test Result'!A2409, invoice_test_data!A:A, 0)), "")</f>
        <v/>
      </c>
      <c r="D2409" s="10" t="s">
        <v>48</v>
      </c>
      <c r="E2409" s="10">
        <v>1</v>
      </c>
    </row>
    <row r="2410" spans="1:5" x14ac:dyDescent="0.3">
      <c r="A2410" s="10">
        <v>909716</v>
      </c>
      <c r="B2410" s="10" t="s">
        <v>12821</v>
      </c>
      <c r="C2410" s="10" t="str">
        <f>IFERROR(INDEX(invoice_test_data!AI:AI, MATCH('Classification Test Result'!A2410, invoice_test_data!A:A, 0)), "")</f>
        <v/>
      </c>
      <c r="D2410" s="10" t="s">
        <v>48</v>
      </c>
      <c r="E2410" s="10">
        <v>1</v>
      </c>
    </row>
    <row r="2411" spans="1:5" x14ac:dyDescent="0.3">
      <c r="A2411" s="10">
        <v>909711</v>
      </c>
      <c r="B2411" s="10" t="s">
        <v>12822</v>
      </c>
      <c r="C2411" s="10" t="str">
        <f>IFERROR(INDEX(invoice_test_data!AI:AI, MATCH('Classification Test Result'!A2411, invoice_test_data!A:A, 0)), "")</f>
        <v/>
      </c>
      <c r="D2411" s="10" t="s">
        <v>48</v>
      </c>
      <c r="E2411" s="10">
        <v>0.98</v>
      </c>
    </row>
    <row r="2412" spans="1:5" x14ac:dyDescent="0.3">
      <c r="A2412" s="10">
        <v>909710</v>
      </c>
      <c r="B2412" s="10" t="s">
        <v>12823</v>
      </c>
      <c r="C2412" s="10" t="str">
        <f>IFERROR(INDEX(invoice_test_data!AI:AI, MATCH('Classification Test Result'!A2412, invoice_test_data!A:A, 0)), "")</f>
        <v/>
      </c>
      <c r="D2412" s="10" t="s">
        <v>48</v>
      </c>
      <c r="E2412" s="10">
        <v>1</v>
      </c>
    </row>
    <row r="2413" spans="1:5" x14ac:dyDescent="0.3">
      <c r="A2413" s="10">
        <v>909709</v>
      </c>
      <c r="B2413" s="10" t="s">
        <v>11472</v>
      </c>
      <c r="C2413" s="10" t="str">
        <f>IFERROR(INDEX(invoice_test_data!AI:AI, MATCH('Classification Test Result'!A2413, invoice_test_data!A:A, 0)), "")</f>
        <v/>
      </c>
      <c r="D2413" s="10" t="s">
        <v>1010</v>
      </c>
      <c r="E2413" s="10">
        <v>1</v>
      </c>
    </row>
    <row r="2414" spans="1:5" x14ac:dyDescent="0.3">
      <c r="A2414" s="10">
        <v>909708</v>
      </c>
      <c r="B2414" s="10" t="s">
        <v>12227</v>
      </c>
      <c r="C2414" s="10" t="str">
        <f>IFERROR(INDEX(invoice_test_data!AI:AI, MATCH('Classification Test Result'!A2414, invoice_test_data!A:A, 0)), "")</f>
        <v/>
      </c>
      <c r="D2414" s="10" t="s">
        <v>48</v>
      </c>
      <c r="E2414" s="10">
        <v>1</v>
      </c>
    </row>
    <row r="2415" spans="1:5" x14ac:dyDescent="0.3">
      <c r="A2415" s="10">
        <v>909694</v>
      </c>
      <c r="B2415" s="10" t="s">
        <v>12824</v>
      </c>
      <c r="C2415" s="10" t="str">
        <f>IFERROR(INDEX(invoice_test_data!AI:AI, MATCH('Classification Test Result'!A2415, invoice_test_data!A:A, 0)), "")</f>
        <v/>
      </c>
      <c r="D2415" s="10" t="s">
        <v>48</v>
      </c>
      <c r="E2415" s="10">
        <v>1</v>
      </c>
    </row>
    <row r="2416" spans="1:5" x14ac:dyDescent="0.3">
      <c r="A2416" s="10">
        <v>909695</v>
      </c>
      <c r="B2416" s="10" t="s">
        <v>12825</v>
      </c>
      <c r="C2416" s="10" t="str">
        <f>IFERROR(INDEX(invoice_test_data!AI:AI, MATCH('Classification Test Result'!A2416, invoice_test_data!A:A, 0)), "")</f>
        <v/>
      </c>
      <c r="D2416" s="10" t="s">
        <v>48</v>
      </c>
      <c r="E2416" s="10">
        <v>1</v>
      </c>
    </row>
    <row r="2417" spans="1:5" x14ac:dyDescent="0.3">
      <c r="A2417" s="10">
        <v>909696</v>
      </c>
      <c r="B2417" s="10" t="s">
        <v>12826</v>
      </c>
      <c r="C2417" s="10" t="str">
        <f>IFERROR(INDEX(invoice_test_data!AI:AI, MATCH('Classification Test Result'!A2417, invoice_test_data!A:A, 0)), "")</f>
        <v/>
      </c>
      <c r="D2417" s="10" t="s">
        <v>453</v>
      </c>
      <c r="E2417" s="10">
        <v>1</v>
      </c>
    </row>
    <row r="2418" spans="1:5" x14ac:dyDescent="0.3">
      <c r="A2418" s="10">
        <v>909699</v>
      </c>
      <c r="B2418" s="10" t="s">
        <v>12827</v>
      </c>
      <c r="C2418" s="10" t="str">
        <f>IFERROR(INDEX(invoice_test_data!AI:AI, MATCH('Classification Test Result'!A2418, invoice_test_data!A:A, 0)), "")</f>
        <v/>
      </c>
      <c r="D2418" s="10" t="s">
        <v>48</v>
      </c>
      <c r="E2418" s="10">
        <v>1</v>
      </c>
    </row>
    <row r="2419" spans="1:5" x14ac:dyDescent="0.3">
      <c r="A2419" s="10">
        <v>909700</v>
      </c>
      <c r="B2419" s="10" t="s">
        <v>12828</v>
      </c>
      <c r="C2419" s="10" t="str">
        <f>IFERROR(INDEX(invoice_test_data!AI:AI, MATCH('Classification Test Result'!A2419, invoice_test_data!A:A, 0)), "")</f>
        <v/>
      </c>
      <c r="D2419" s="10" t="s">
        <v>453</v>
      </c>
      <c r="E2419" s="10">
        <v>1</v>
      </c>
    </row>
    <row r="2420" spans="1:5" x14ac:dyDescent="0.3">
      <c r="A2420" s="10">
        <v>909698</v>
      </c>
      <c r="B2420" s="10" t="s">
        <v>12829</v>
      </c>
      <c r="C2420" s="10" t="str">
        <f>IFERROR(INDEX(invoice_test_data!AI:AI, MATCH('Classification Test Result'!A2420, invoice_test_data!A:A, 0)), "")</f>
        <v/>
      </c>
      <c r="D2420" s="10" t="s">
        <v>453</v>
      </c>
      <c r="E2420" s="10">
        <v>0.96</v>
      </c>
    </row>
    <row r="2421" spans="1:5" x14ac:dyDescent="0.3">
      <c r="A2421" s="10">
        <v>909697</v>
      </c>
      <c r="B2421" s="10" t="s">
        <v>12830</v>
      </c>
      <c r="C2421" s="10" t="str">
        <f>IFERROR(INDEX(invoice_test_data!AI:AI, MATCH('Classification Test Result'!A2421, invoice_test_data!A:A, 0)), "")</f>
        <v/>
      </c>
      <c r="D2421" s="10" t="s">
        <v>48</v>
      </c>
      <c r="E2421" s="10">
        <v>1</v>
      </c>
    </row>
    <row r="2422" spans="1:5" x14ac:dyDescent="0.3">
      <c r="A2422" s="10">
        <v>909702</v>
      </c>
      <c r="B2422" s="10" t="s">
        <v>12831</v>
      </c>
      <c r="C2422" s="10" t="str">
        <f>IFERROR(INDEX(invoice_test_data!AI:AI, MATCH('Classification Test Result'!A2422, invoice_test_data!A:A, 0)), "")</f>
        <v/>
      </c>
      <c r="D2422" s="10" t="s">
        <v>48</v>
      </c>
      <c r="E2422" s="10">
        <v>1</v>
      </c>
    </row>
    <row r="2423" spans="1:5" x14ac:dyDescent="0.3">
      <c r="A2423" s="10">
        <v>909701</v>
      </c>
      <c r="B2423" s="10" t="s">
        <v>12832</v>
      </c>
      <c r="C2423" s="10" t="str">
        <f>IFERROR(INDEX(invoice_test_data!AI:AI, MATCH('Classification Test Result'!A2423, invoice_test_data!A:A, 0)), "")</f>
        <v/>
      </c>
      <c r="D2423" s="10" t="s">
        <v>48</v>
      </c>
      <c r="E2423" s="10">
        <v>1</v>
      </c>
    </row>
    <row r="2424" spans="1:5" x14ac:dyDescent="0.3">
      <c r="A2424" s="10">
        <v>909704</v>
      </c>
      <c r="B2424" s="10" t="s">
        <v>12833</v>
      </c>
      <c r="C2424" s="10" t="str">
        <f>IFERROR(INDEX(invoice_test_data!AI:AI, MATCH('Classification Test Result'!A2424, invoice_test_data!A:A, 0)), "")</f>
        <v/>
      </c>
      <c r="D2424" s="10" t="s">
        <v>48</v>
      </c>
      <c r="E2424" s="10">
        <v>1</v>
      </c>
    </row>
    <row r="2425" spans="1:5" x14ac:dyDescent="0.3">
      <c r="A2425" s="10">
        <v>909705</v>
      </c>
      <c r="B2425" s="10" t="s">
        <v>12834</v>
      </c>
      <c r="C2425" s="10" t="str">
        <f>IFERROR(INDEX(invoice_test_data!AI:AI, MATCH('Classification Test Result'!A2425, invoice_test_data!A:A, 0)), "")</f>
        <v/>
      </c>
      <c r="D2425" s="10" t="s">
        <v>48</v>
      </c>
      <c r="E2425" s="10">
        <v>1</v>
      </c>
    </row>
    <row r="2426" spans="1:5" x14ac:dyDescent="0.3">
      <c r="A2426" s="10">
        <v>909703</v>
      </c>
      <c r="B2426" s="10" t="s">
        <v>12835</v>
      </c>
      <c r="C2426" s="10" t="str">
        <f>IFERROR(INDEX(invoice_test_data!AI:AI, MATCH('Classification Test Result'!A2426, invoice_test_data!A:A, 0)), "")</f>
        <v/>
      </c>
      <c r="D2426" s="10" t="s">
        <v>48</v>
      </c>
      <c r="E2426" s="10">
        <v>1</v>
      </c>
    </row>
    <row r="2427" spans="1:5" x14ac:dyDescent="0.3">
      <c r="A2427" s="10">
        <v>909706</v>
      </c>
      <c r="B2427" s="10" t="s">
        <v>12227</v>
      </c>
      <c r="C2427" s="10" t="str">
        <f>IFERROR(INDEX(invoice_test_data!AI:AI, MATCH('Classification Test Result'!A2427, invoice_test_data!A:A, 0)), "")</f>
        <v/>
      </c>
      <c r="D2427" s="10" t="s">
        <v>48</v>
      </c>
      <c r="E2427" s="10">
        <v>1</v>
      </c>
    </row>
    <row r="2428" spans="1:5" x14ac:dyDescent="0.3">
      <c r="A2428" s="10">
        <v>909707</v>
      </c>
      <c r="B2428" s="10" t="s">
        <v>11472</v>
      </c>
      <c r="C2428" s="10" t="str">
        <f>IFERROR(INDEX(invoice_test_data!AI:AI, MATCH('Classification Test Result'!A2428, invoice_test_data!A:A, 0)), "")</f>
        <v/>
      </c>
      <c r="D2428" s="10" t="s">
        <v>1010</v>
      </c>
      <c r="E2428" s="10">
        <v>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41"/>
  <sheetViews>
    <sheetView workbookViewId="0">
      <selection activeCell="O2" sqref="O2:O7"/>
    </sheetView>
  </sheetViews>
  <sheetFormatPr defaultRowHeight="15" customHeight="1" x14ac:dyDescent="0.3"/>
  <cols>
    <col min="1" max="1" width="28.77734375" customWidth="1"/>
    <col min="8" max="8" width="6.21875" customWidth="1"/>
    <col min="9" max="9" width="23.44140625" bestFit="1" customWidth="1"/>
    <col min="10" max="10" width="12" bestFit="1" customWidth="1"/>
    <col min="11" max="11" width="12.77734375" bestFit="1" customWidth="1"/>
    <col min="12" max="12" width="13.5546875" bestFit="1" customWidth="1"/>
  </cols>
  <sheetData>
    <row r="1" spans="1:15" ht="14.4" customHeight="1" x14ac:dyDescent="0.3">
      <c r="B1" s="189" t="s">
        <v>12836</v>
      </c>
      <c r="C1" s="190"/>
      <c r="D1" s="190"/>
      <c r="E1" s="190"/>
      <c r="F1" s="190"/>
      <c r="G1" s="191"/>
      <c r="J1" s="33" t="s">
        <v>12837</v>
      </c>
      <c r="K1" s="33" t="s">
        <v>12838</v>
      </c>
      <c r="L1" s="55" t="s">
        <v>12839</v>
      </c>
      <c r="M1" s="24" t="s">
        <v>12840</v>
      </c>
      <c r="N1" s="24" t="s">
        <v>12841</v>
      </c>
      <c r="O1" t="s">
        <v>12842</v>
      </c>
    </row>
    <row r="2" spans="1:15" ht="14.4" customHeight="1" x14ac:dyDescent="0.3">
      <c r="A2" s="25" t="s">
        <v>12843</v>
      </c>
      <c r="B2" s="34" t="s">
        <v>464</v>
      </c>
      <c r="C2" s="35" t="s">
        <v>92</v>
      </c>
      <c r="D2" s="35" t="s">
        <v>1010</v>
      </c>
      <c r="E2" s="35" t="s">
        <v>165</v>
      </c>
      <c r="F2" s="36" t="s">
        <v>48</v>
      </c>
      <c r="G2" s="87" t="s">
        <v>453</v>
      </c>
      <c r="I2" s="23" t="s">
        <v>464</v>
      </c>
      <c r="J2" s="43">
        <f>B3</f>
        <v>0</v>
      </c>
      <c r="K2" s="43">
        <f>SUM(B3:B8)-B3</f>
        <v>0</v>
      </c>
      <c r="L2" s="56">
        <f>SUM(B3:G3)-B3</f>
        <v>0</v>
      </c>
      <c r="M2" s="58" t="e">
        <f t="shared" ref="M2:M7" si="0">J2/(J2+K2)</f>
        <v>#DIV/0!</v>
      </c>
      <c r="N2" s="59" t="e">
        <f t="shared" ref="N2:N7" si="1">J2/(J2+L2)</f>
        <v>#DIV/0!</v>
      </c>
      <c r="O2" s="95" t="e">
        <f t="shared" ref="O2:O7" si="2">2*M2*N2/SUM(M2:N2)</f>
        <v>#DIV/0!</v>
      </c>
    </row>
    <row r="3" spans="1:15" ht="14.4" customHeight="1" x14ac:dyDescent="0.3">
      <c r="A3" s="26" t="s">
        <v>464</v>
      </c>
      <c r="B3" s="21">
        <f>COUNTIFS(invoice_test_data!$AI:$AI, "BAD", invoice_test_data!$AJ:$AJ, "BAD")</f>
        <v>0</v>
      </c>
      <c r="C3" s="20">
        <f>COUNTIFS(invoice_test_data!$AI:$AI, "BAD", invoice_test_data!$AJ:$AJ, "FEE")</f>
        <v>0</v>
      </c>
      <c r="D3" s="20">
        <f>COUNTIFS(invoice_test_data!$AI:$AI, "BAD", invoice_test_data!$AJ:$AJ, "FREIGHT")</f>
        <v>0</v>
      </c>
      <c r="E3" s="20">
        <f>COUNTIFS(invoice_test_data!$AI:$AI, "BAD", invoice_test_data!$AJ:$AJ, "LABOR")</f>
        <v>0</v>
      </c>
      <c r="F3" s="20">
        <f>COUNTIFS(invoice_test_data!$AI:$AI, "BAD", invoice_test_data!$AJ:$AJ, "MATERIAL")</f>
        <v>0</v>
      </c>
      <c r="G3" s="20">
        <f>COUNTIFS(invoice_test_data!$AI:$AI, "BAD", invoice_test_data!$AJ:$AJ, "TAX")</f>
        <v>0</v>
      </c>
      <c r="I3" s="23" t="s">
        <v>92</v>
      </c>
      <c r="J3" s="20">
        <f>C4</f>
        <v>0</v>
      </c>
      <c r="K3" s="20">
        <f>SUM(C3:C8)-C4</f>
        <v>0</v>
      </c>
      <c r="L3" s="32">
        <f>SUM(B4:G4)-C4</f>
        <v>0</v>
      </c>
      <c r="M3" s="58" t="e">
        <f t="shared" si="0"/>
        <v>#DIV/0!</v>
      </c>
      <c r="N3" s="58" t="e">
        <f t="shared" si="1"/>
        <v>#DIV/0!</v>
      </c>
      <c r="O3" s="95" t="e">
        <f t="shared" si="2"/>
        <v>#DIV/0!</v>
      </c>
    </row>
    <row r="4" spans="1:15" ht="14.4" customHeight="1" x14ac:dyDescent="0.3">
      <c r="A4" s="26" t="s">
        <v>92</v>
      </c>
      <c r="B4" s="20">
        <f>COUNTIFS(invoice_test_data!$AI:$AI, "FEE", invoice_test_data!$AJ:$AJ, "BAD")</f>
        <v>0</v>
      </c>
      <c r="C4" s="21">
        <f>COUNTIFS(invoice_test_data!$AI:$AI, "FEE", invoice_test_data!$AJ:$AJ, "FEE")</f>
        <v>0</v>
      </c>
      <c r="D4" s="20">
        <f>COUNTIFS(invoice_test_data!$AI:$AI, "FEE", invoice_test_data!$AJ:$AJ, "FREIGHT")</f>
        <v>0</v>
      </c>
      <c r="E4" s="20">
        <f>COUNTIFS(invoice_test_data!$AI:$AI, "FEE", invoice_test_data!$AJ:$AJ, "LABOR")</f>
        <v>0</v>
      </c>
      <c r="F4" s="20">
        <f>COUNTIFS(invoice_test_data!$AI:$AI, "FEE", invoice_test_data!$AJ:$AJ, "MATERIAL")</f>
        <v>0</v>
      </c>
      <c r="G4" s="20">
        <f>COUNTIFS(invoice_test_data!$AI:$AI, "FEE", invoice_test_data!$AJ:$AJ, "TAX")</f>
        <v>0</v>
      </c>
      <c r="I4" s="23" t="s">
        <v>1010</v>
      </c>
      <c r="J4" s="20">
        <f>D5</f>
        <v>0</v>
      </c>
      <c r="K4" s="20">
        <f>SUM(D3:D8)-D5</f>
        <v>0</v>
      </c>
      <c r="L4" s="32">
        <f>SUM(B5:G5)-D5</f>
        <v>0</v>
      </c>
      <c r="M4" s="58" t="e">
        <f t="shared" si="0"/>
        <v>#DIV/0!</v>
      </c>
      <c r="N4" s="58" t="e">
        <f t="shared" si="1"/>
        <v>#DIV/0!</v>
      </c>
      <c r="O4" s="95" t="e">
        <f t="shared" si="2"/>
        <v>#DIV/0!</v>
      </c>
    </row>
    <row r="5" spans="1:15" ht="14.4" customHeight="1" x14ac:dyDescent="0.3">
      <c r="A5" s="26" t="s">
        <v>1010</v>
      </c>
      <c r="B5" s="20">
        <f>COUNTIFS(invoice_test_data!$AI:$AI, "FREIGHT", invoice_test_data!$AJ:$AJ, "BAD")</f>
        <v>0</v>
      </c>
      <c r="C5" s="20">
        <f>COUNTIFS(invoice_test_data!$AI:$AI, "FREIGHT", invoice_test_data!$AJ:$AJ, "FEE")</f>
        <v>0</v>
      </c>
      <c r="D5" s="21">
        <f>COUNTIFS(invoice_test_data!$AI:$AI, "FREIGHT", invoice_test_data!$AJ:$AJ, "FREIGHT")</f>
        <v>0</v>
      </c>
      <c r="E5" s="20">
        <f>COUNTIFS(invoice_test_data!$AI:$AI, "FREIGHT", invoice_test_data!$AJ:$AJ, "LABOR")</f>
        <v>0</v>
      </c>
      <c r="F5" s="20">
        <f>COUNTIFS(invoice_test_data!$AI:$AI, "FREIGHT", invoice_test_data!$AJ:$AJ, "MATERIAL")</f>
        <v>0</v>
      </c>
      <c r="G5" s="20">
        <f>COUNTIFS(invoice_test_data!$AI:$AI, "FREIGHT", invoice_test_data!$AJ:$AJ, "TAX")</f>
        <v>0</v>
      </c>
      <c r="I5" s="23" t="s">
        <v>165</v>
      </c>
      <c r="J5" s="20">
        <f>E6</f>
        <v>0</v>
      </c>
      <c r="K5" s="20">
        <f>SUM(E3:E8)-E6</f>
        <v>0</v>
      </c>
      <c r="L5" s="32">
        <f>SUM(B6:G6)-E6</f>
        <v>0</v>
      </c>
      <c r="M5" s="58" t="e">
        <f t="shared" si="0"/>
        <v>#DIV/0!</v>
      </c>
      <c r="N5" s="58" t="e">
        <f t="shared" si="1"/>
        <v>#DIV/0!</v>
      </c>
      <c r="O5" s="95" t="e">
        <f t="shared" si="2"/>
        <v>#DIV/0!</v>
      </c>
    </row>
    <row r="6" spans="1:15" ht="14.4" customHeight="1" x14ac:dyDescent="0.3">
      <c r="A6" s="26" t="s">
        <v>165</v>
      </c>
      <c r="B6" s="20">
        <f>COUNTIFS(invoice_test_data!$AI:$AI, "LABOR", invoice_test_data!$AJ:$AJ, "BAD")</f>
        <v>0</v>
      </c>
      <c r="C6" s="20">
        <f>COUNTIFS(invoice_test_data!$AI:$AI, "LABOR", invoice_test_data!$AJ:$AJ, "FEE")</f>
        <v>0</v>
      </c>
      <c r="D6" s="20">
        <f>COUNTIFS(invoice_test_data!$AI:$AI, "LABOR", invoice_test_data!$AJ:$AJ, "FREIGHT")</f>
        <v>0</v>
      </c>
      <c r="E6" s="21">
        <f>COUNTIFS(invoice_test_data!$AI:$AI, "LABOR", invoice_test_data!$AJ:$AJ, "LABOR")</f>
        <v>0</v>
      </c>
      <c r="F6" s="20">
        <f>COUNTIFS(invoice_test_data!$AI:$AI, "LABOR", invoice_test_data!$AJ:$AJ, "MATERIAL")</f>
        <v>0</v>
      </c>
      <c r="G6" s="20">
        <f>COUNTIFS(invoice_test_data!$AI:$AI, "LABOR", invoice_test_data!$AJ:$AJ, "TAX")</f>
        <v>0</v>
      </c>
      <c r="I6" s="23" t="s">
        <v>48</v>
      </c>
      <c r="J6" s="20">
        <f>F7</f>
        <v>0</v>
      </c>
      <c r="K6" s="20">
        <f>SUM(F3:F8)-F7</f>
        <v>0</v>
      </c>
      <c r="L6" s="32">
        <f>SUM(B7:G7)-F7</f>
        <v>0</v>
      </c>
      <c r="M6" s="59" t="e">
        <f t="shared" si="0"/>
        <v>#DIV/0!</v>
      </c>
      <c r="N6" s="58" t="e">
        <f t="shared" si="1"/>
        <v>#DIV/0!</v>
      </c>
      <c r="O6" s="95" t="e">
        <f t="shared" si="2"/>
        <v>#DIV/0!</v>
      </c>
    </row>
    <row r="7" spans="1:15" ht="14.4" customHeight="1" x14ac:dyDescent="0.3">
      <c r="A7" s="26" t="s">
        <v>48</v>
      </c>
      <c r="B7" s="20">
        <f>COUNTIFS(invoice_test_data!$AI:$AI, "MATERIAL", invoice_test_data!$AJ:$AJ, "BAD")</f>
        <v>0</v>
      </c>
      <c r="C7" s="20">
        <f>COUNTIFS(invoice_test_data!$AI:$AI, "MATERIAL", invoice_test_data!$AJ:$AJ, "FEE")</f>
        <v>0</v>
      </c>
      <c r="D7" s="20">
        <f>COUNTIFS(invoice_test_data!$AI:$AI, "MATERIAL", invoice_test_data!$AJ:$AJ, "FREIGHT")</f>
        <v>0</v>
      </c>
      <c r="E7" s="20">
        <f>COUNTIFS(invoice_test_data!$AI:$AI, "MATERIAL", invoice_test_data!$AJ:$AJ, "LABOR")</f>
        <v>0</v>
      </c>
      <c r="F7" s="21">
        <f>COUNTIFS(invoice_test_data!$AI:$AI, "MATERIAL", invoice_test_data!$AJ:$AJ, "MATERIAL")</f>
        <v>0</v>
      </c>
      <c r="G7" s="20">
        <f>COUNTIFS(invoice_test_data!$AI:$AI, "MATERIAL", invoice_test_data!$AJ:$AJ, "TAX")</f>
        <v>0</v>
      </c>
      <c r="I7" s="37" t="s">
        <v>453</v>
      </c>
      <c r="J7" s="38">
        <f>G8</f>
        <v>0</v>
      </c>
      <c r="K7" s="20">
        <f>SUM(G3:G8)-G8</f>
        <v>0</v>
      </c>
      <c r="L7" s="57">
        <f>SUM(B8:G8)-G8</f>
        <v>0</v>
      </c>
      <c r="M7" s="58" t="e">
        <f t="shared" si="0"/>
        <v>#DIV/0!</v>
      </c>
      <c r="N7" s="58" t="e">
        <f t="shared" si="1"/>
        <v>#DIV/0!</v>
      </c>
      <c r="O7" s="95" t="e">
        <f t="shared" si="2"/>
        <v>#DIV/0!</v>
      </c>
    </row>
    <row r="8" spans="1:15" ht="14.4" customHeight="1" x14ac:dyDescent="0.3">
      <c r="A8" s="26" t="s">
        <v>453</v>
      </c>
      <c r="B8" s="20">
        <f>COUNTIFS(invoice_test_data!$AI:$AI, "TAX", invoice_test_data!$AJ:$AJ, "BAD")</f>
        <v>0</v>
      </c>
      <c r="C8" s="20">
        <f>COUNTIFS(invoice_test_data!$AI:$AI, "TAX", invoice_test_data!$AJ:$AJ, "FEE")</f>
        <v>0</v>
      </c>
      <c r="D8" s="20">
        <f>COUNTIFS(invoice_test_data!$AI:$AI, "TAX", invoice_test_data!$AJ:$AJ, "FREIGHT")</f>
        <v>0</v>
      </c>
      <c r="E8" s="20">
        <f>COUNTIFS(invoice_test_data!$AI:$AI, "TAX", invoice_test_data!$AJ:$AJ, "LABOR")</f>
        <v>0</v>
      </c>
      <c r="F8" s="20">
        <f>COUNTIFS(invoice_test_data!$AI:$AI, "TAX", invoice_test_data!$AJ:$AJ, "MATERIAL")</f>
        <v>0</v>
      </c>
      <c r="G8" s="21">
        <f>COUNTIFS(invoice_test_data!$AI:$AI, "TAX", invoice_test_data!$AJ:$AJ, "TAX")</f>
        <v>0</v>
      </c>
      <c r="I8" s="39"/>
      <c r="J8" s="40"/>
      <c r="K8" s="40"/>
      <c r="L8" s="40"/>
    </row>
    <row r="9" spans="1:15" ht="14.4" customHeight="1" x14ac:dyDescent="0.3">
      <c r="A9" s="26" t="s">
        <v>12844</v>
      </c>
      <c r="B9" s="20">
        <f t="shared" ref="B9:G9" si="3">SUM(B3:B8)</f>
        <v>0</v>
      </c>
      <c r="C9" s="20">
        <f t="shared" si="3"/>
        <v>0</v>
      </c>
      <c r="D9" s="20">
        <f t="shared" si="3"/>
        <v>0</v>
      </c>
      <c r="E9" s="20">
        <f t="shared" si="3"/>
        <v>0</v>
      </c>
      <c r="F9" s="32">
        <f t="shared" si="3"/>
        <v>0</v>
      </c>
      <c r="G9" s="20">
        <f t="shared" si="3"/>
        <v>0</v>
      </c>
      <c r="I9" s="5" t="s">
        <v>12845</v>
      </c>
    </row>
    <row r="10" spans="1:15" ht="14.4" customHeight="1" x14ac:dyDescent="0.3">
      <c r="I10" t="s">
        <v>12846</v>
      </c>
    </row>
    <row r="11" spans="1:15" ht="14.4" customHeight="1" x14ac:dyDescent="0.3">
      <c r="I11" t="s">
        <v>12847</v>
      </c>
    </row>
    <row r="12" spans="1:15" ht="14.55" customHeight="1" x14ac:dyDescent="0.3">
      <c r="A12" s="188" t="s">
        <v>12848</v>
      </c>
      <c r="B12" s="184"/>
      <c r="C12" s="184"/>
      <c r="D12" s="184"/>
      <c r="E12" s="184"/>
      <c r="F12" s="184"/>
      <c r="G12" s="184"/>
      <c r="I12" t="s">
        <v>12849</v>
      </c>
    </row>
    <row r="13" spans="1:15" ht="14.4" customHeight="1" x14ac:dyDescent="0.3">
      <c r="B13" s="24" t="s">
        <v>464</v>
      </c>
      <c r="C13" s="24" t="s">
        <v>92</v>
      </c>
      <c r="D13" s="24" t="s">
        <v>1010</v>
      </c>
      <c r="E13" s="24" t="s">
        <v>165</v>
      </c>
      <c r="F13" s="24" t="s">
        <v>48</v>
      </c>
      <c r="G13" s="42" t="s">
        <v>453</v>
      </c>
      <c r="H13" s="28"/>
      <c r="I13" t="s">
        <v>12850</v>
      </c>
    </row>
    <row r="14" spans="1:15" ht="14.4" customHeight="1" x14ac:dyDescent="0.3">
      <c r="A14" s="23" t="s">
        <v>12851</v>
      </c>
      <c r="B14" s="20">
        <f>B3</f>
        <v>0</v>
      </c>
      <c r="C14" s="20">
        <f>C4</f>
        <v>0</v>
      </c>
      <c r="D14" s="20">
        <f>D5</f>
        <v>0</v>
      </c>
      <c r="E14" s="20">
        <f>E6</f>
        <v>0</v>
      </c>
      <c r="F14" s="20">
        <f>F7</f>
        <v>0</v>
      </c>
      <c r="G14" s="20">
        <f>G8</f>
        <v>0</v>
      </c>
      <c r="I14" t="s">
        <v>12852</v>
      </c>
    </row>
    <row r="15" spans="1:15" ht="14.4" customHeight="1" x14ac:dyDescent="0.3">
      <c r="A15" s="23" t="s">
        <v>12853</v>
      </c>
      <c r="B15" s="192">
        <v>2413</v>
      </c>
      <c r="C15" s="186"/>
      <c r="D15" s="186"/>
      <c r="E15" s="186"/>
      <c r="F15" s="186"/>
      <c r="G15" s="187"/>
    </row>
    <row r="16" spans="1:15" ht="14.4" customHeight="1" x14ac:dyDescent="0.3">
      <c r="A16" s="23" t="s">
        <v>12854</v>
      </c>
      <c r="B16" s="185">
        <f>SUM(B14:G14)/B15</f>
        <v>0</v>
      </c>
      <c r="C16" s="186"/>
      <c r="D16" s="186"/>
      <c r="E16" s="186"/>
      <c r="F16" s="186"/>
      <c r="G16" s="187"/>
    </row>
    <row r="19" spans="1:14" ht="14.4" customHeight="1" x14ac:dyDescent="0.3">
      <c r="A19" s="183" t="s">
        <v>12855</v>
      </c>
      <c r="B19" s="184"/>
      <c r="C19" s="184"/>
      <c r="D19" s="184"/>
      <c r="E19" s="184"/>
      <c r="F19" s="184"/>
      <c r="G19" s="184"/>
    </row>
    <row r="20" spans="1:14" ht="14.4" customHeight="1" x14ac:dyDescent="0.3">
      <c r="B20" s="24" t="s">
        <v>464</v>
      </c>
      <c r="C20" s="24" t="s">
        <v>92</v>
      </c>
      <c r="D20" s="24" t="s">
        <v>1010</v>
      </c>
      <c r="E20" s="24" t="s">
        <v>165</v>
      </c>
      <c r="F20" s="24" t="s">
        <v>48</v>
      </c>
      <c r="G20" s="24" t="s">
        <v>453</v>
      </c>
    </row>
    <row r="21" spans="1:14" ht="14.4" customHeight="1" x14ac:dyDescent="0.3">
      <c r="A21" s="23" t="s">
        <v>12851</v>
      </c>
      <c r="B21" s="20">
        <f>B3</f>
        <v>0</v>
      </c>
      <c r="C21" s="20">
        <f>C4</f>
        <v>0</v>
      </c>
      <c r="D21" s="20">
        <f>D5</f>
        <v>0</v>
      </c>
      <c r="E21" s="20">
        <f>E6</f>
        <v>0</v>
      </c>
      <c r="F21" s="20">
        <f>F7</f>
        <v>0</v>
      </c>
      <c r="G21" s="20">
        <f>G8</f>
        <v>0</v>
      </c>
    </row>
    <row r="22" spans="1:14" ht="14.4" customHeight="1" x14ac:dyDescent="0.3">
      <c r="A22" s="23" t="s">
        <v>12856</v>
      </c>
      <c r="B22" s="20">
        <f>B9</f>
        <v>0</v>
      </c>
      <c r="C22" s="20">
        <f>C9</f>
        <v>0</v>
      </c>
      <c r="D22" s="20">
        <f>D9</f>
        <v>0</v>
      </c>
      <c r="E22" s="20">
        <f>E9</f>
        <v>0</v>
      </c>
      <c r="F22" s="20">
        <f>F9</f>
        <v>0</v>
      </c>
      <c r="G22" s="20">
        <f>G9</f>
        <v>0</v>
      </c>
    </row>
    <row r="23" spans="1:14" ht="14.4" customHeight="1" x14ac:dyDescent="0.3">
      <c r="A23" s="23" t="s">
        <v>12857</v>
      </c>
      <c r="B23" s="22" t="e">
        <f t="shared" ref="B23:G23" si="4">B21/B22</f>
        <v>#DIV/0!</v>
      </c>
      <c r="C23" s="22" t="e">
        <f t="shared" si="4"/>
        <v>#DIV/0!</v>
      </c>
      <c r="D23" s="22" t="e">
        <f t="shared" si="4"/>
        <v>#DIV/0!</v>
      </c>
      <c r="E23" s="22" t="e">
        <f t="shared" si="4"/>
        <v>#DIV/0!</v>
      </c>
      <c r="F23" s="22" t="e">
        <f t="shared" si="4"/>
        <v>#DIV/0!</v>
      </c>
      <c r="G23" s="22" t="e">
        <f t="shared" si="4"/>
        <v>#DIV/0!</v>
      </c>
      <c r="I23" s="88"/>
      <c r="J23" s="88"/>
      <c r="K23" s="88"/>
      <c r="L23" s="88"/>
      <c r="M23" s="88"/>
      <c r="N23" s="88"/>
    </row>
    <row r="27" spans="1:14" ht="15" customHeight="1" x14ac:dyDescent="0.3">
      <c r="B27" s="53"/>
      <c r="C27" s="53"/>
      <c r="D27" s="53"/>
      <c r="E27" s="53"/>
      <c r="F27" s="53"/>
      <c r="G27" s="53"/>
    </row>
    <row r="28" spans="1:14" ht="15" customHeight="1" x14ac:dyDescent="0.3">
      <c r="A28" s="5"/>
      <c r="B28" s="28"/>
      <c r="C28" s="28"/>
      <c r="D28" s="28"/>
      <c r="E28" s="28"/>
      <c r="F28" s="28"/>
      <c r="G28" s="28"/>
    </row>
    <row r="29" spans="1:14" ht="15" customHeight="1" x14ac:dyDescent="0.3">
      <c r="A29" s="5"/>
      <c r="B29" s="28"/>
      <c r="C29" s="28"/>
      <c r="D29" s="28"/>
      <c r="E29" s="28"/>
      <c r="F29" s="28"/>
      <c r="G29" s="28"/>
    </row>
    <row r="30" spans="1:14" ht="15" customHeight="1" x14ac:dyDescent="0.3">
      <c r="A30" s="5"/>
      <c r="B30" s="41"/>
      <c r="C30" s="41"/>
      <c r="D30" s="41"/>
      <c r="E30" s="41"/>
      <c r="F30" s="41"/>
      <c r="G30" s="41"/>
    </row>
    <row r="33" spans="1:7" ht="15" customHeight="1" x14ac:dyDescent="0.3">
      <c r="B33" s="183"/>
      <c r="C33" s="184"/>
      <c r="D33" s="184"/>
      <c r="E33" s="184"/>
      <c r="F33" s="184"/>
      <c r="G33" s="184"/>
    </row>
    <row r="34" spans="1:7" ht="15" customHeight="1" x14ac:dyDescent="0.3">
      <c r="A34" s="54"/>
      <c r="B34" s="28"/>
      <c r="C34" s="28"/>
      <c r="D34" s="28"/>
      <c r="E34" s="28"/>
      <c r="F34" s="28"/>
      <c r="G34" s="28"/>
    </row>
    <row r="35" spans="1:7" ht="15" customHeight="1" x14ac:dyDescent="0.3">
      <c r="A35" s="8"/>
      <c r="B35" s="28"/>
      <c r="C35" s="28"/>
      <c r="D35" s="28"/>
      <c r="E35" s="28"/>
      <c r="F35" s="28"/>
      <c r="G35" s="28"/>
    </row>
    <row r="36" spans="1:7" ht="15" customHeight="1" x14ac:dyDescent="0.3">
      <c r="A36" s="8"/>
      <c r="B36" s="28"/>
      <c r="C36" s="28"/>
      <c r="D36" s="28"/>
      <c r="E36" s="28"/>
      <c r="F36" s="28"/>
      <c r="G36" s="28"/>
    </row>
    <row r="37" spans="1:7" ht="15" customHeight="1" x14ac:dyDescent="0.3">
      <c r="A37" s="8"/>
      <c r="B37" s="28"/>
      <c r="C37" s="28"/>
      <c r="D37" s="28"/>
      <c r="E37" s="28"/>
      <c r="F37" s="28"/>
      <c r="G37" s="28"/>
    </row>
    <row r="38" spans="1:7" ht="15" customHeight="1" x14ac:dyDescent="0.3">
      <c r="A38" s="8"/>
      <c r="B38" s="28"/>
      <c r="C38" s="28"/>
      <c r="D38" s="28"/>
      <c r="E38" s="28"/>
      <c r="F38" s="28"/>
      <c r="G38" s="28"/>
    </row>
    <row r="39" spans="1:7" ht="15" customHeight="1" x14ac:dyDescent="0.3">
      <c r="A39" s="8"/>
      <c r="B39" s="28"/>
      <c r="C39" s="28"/>
      <c r="D39" s="28"/>
      <c r="E39" s="28"/>
      <c r="F39" s="28"/>
      <c r="G39" s="28"/>
    </row>
    <row r="40" spans="1:7" ht="15" customHeight="1" x14ac:dyDescent="0.3">
      <c r="A40" s="8"/>
      <c r="B40" s="28"/>
      <c r="C40" s="28"/>
      <c r="D40" s="28"/>
      <c r="E40" s="28"/>
      <c r="F40" s="28"/>
      <c r="G40" s="28"/>
    </row>
    <row r="41" spans="1:7" ht="15" customHeight="1" x14ac:dyDescent="0.3">
      <c r="A41" s="8"/>
      <c r="B41" s="28"/>
      <c r="C41" s="28"/>
      <c r="D41" s="28"/>
      <c r="E41" s="28"/>
      <c r="F41" s="28"/>
      <c r="G41" s="28"/>
    </row>
  </sheetData>
  <mergeCells count="6">
    <mergeCell ref="B33:G33"/>
    <mergeCell ref="B16:G16"/>
    <mergeCell ref="A12:G12"/>
    <mergeCell ref="B1:G1"/>
    <mergeCell ref="A19:G19"/>
    <mergeCell ref="B15:G1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invoice_test_data</vt:lpstr>
      <vt:lpstr>Results</vt:lpstr>
      <vt:lpstr>RPA Vendor Data </vt:lpstr>
      <vt:lpstr>Sheet1</vt:lpstr>
      <vt:lpstr>Classification</vt:lpstr>
      <vt:lpstr>Classification Test Result</vt:lpstr>
      <vt:lpstr>Accuracy Results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Levtov, Kirill (Perficient Consultant)</cp:lastModifiedBy>
  <dcterms:created xsi:type="dcterms:W3CDTF">2025-03-31T20:41:50Z</dcterms:created>
  <dcterms:modified xsi:type="dcterms:W3CDTF">2025-05-07T13:30:41Z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0x010100F22638724AF2E04B9812C0C40F679014</vt:lpwstr>
  </property>
  <property fmtid="{D5CDD505-2E9C-101B-9397-08002B2CF9AE}" pid="3" name="MediaServiceImageTags">
    <vt:lpwstr/>
  </property>
</Properties>
</file>